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我的雲端硬碟\GL-05\"/>
    </mc:Choice>
  </mc:AlternateContent>
  <xr:revisionPtr revIDLastSave="0" documentId="13_ncr:1_{88D331E6-71F3-4BF1-A0A9-26BCC36D4371}" xr6:coauthVersionLast="47" xr6:coauthVersionMax="47" xr10:uidLastSave="{00000000-0000-0000-0000-000000000000}"/>
  <bookViews>
    <workbookView xWindow="38280" yWindow="-120" windowWidth="38640" windowHeight="21120" tabRatio="753" firstSheet="6" activeTab="6" xr2:uid="{00000000-000D-0000-FFFF-FFFF00000000}"/>
  </bookViews>
  <sheets>
    <sheet name="圖號清單-114.04.25" sheetId="20" r:id="rId1"/>
    <sheet name="工作表2" sheetId="19" state="hidden" r:id="rId2"/>
    <sheet name="DN轉換表(必要)" sheetId="17" state="hidden" r:id="rId3"/>
    <sheet name="管道等级索引表" sheetId="27" state="hidden" r:id="rId4"/>
    <sheet name="THICK LIST" sheetId="26" state="hidden" r:id="rId5"/>
    <sheet name="工作表1" sheetId="37" state="hidden" r:id="rId6"/>
    <sheet name="DRAWING LIST" sheetId="1" r:id="rId7"/>
    <sheet name="TEMP VALUE" sheetId="41" r:id="rId8"/>
    <sheet name="工作表3" sheetId="39" r:id="rId9"/>
    <sheet name="Temp" sheetId="38" state="hidden" r:id="rId10"/>
    <sheet name="DRAWING LIST分析" sheetId="28" r:id="rId11"/>
    <sheet name="版本控制" sheetId="29" r:id="rId12"/>
    <sheet name="介質清單" sheetId="16" r:id="rId13"/>
    <sheet name="CL CODE" sheetId="21" state="hidden" r:id="rId14"/>
    <sheet name="AA1B" sheetId="22" r:id="rId15"/>
    <sheet name="AA2B" sheetId="23" r:id="rId16"/>
    <sheet name="AA4B" sheetId="24" r:id="rId17"/>
    <sheet name="AA1E" sheetId="25" r:id="rId18"/>
    <sheet name="管道特性一覽表" sheetId="30" r:id="rId19"/>
    <sheet name="直管_油漆計算" sheetId="33" state="hidden" r:id="rId20"/>
    <sheet name="管配件_油漆計算" sheetId="35" state="hidden" r:id="rId21"/>
    <sheet name="樞紐_油漆計算" sheetId="34" state="hidden" r:id="rId22"/>
    <sheet name="油漆流水號分配" sheetId="36" r:id="rId23"/>
    <sheet name="依TP NO.篩選" sheetId="40" r:id="rId24"/>
  </sheets>
  <externalReferences>
    <externalReference r:id="rId25"/>
    <externalReference r:id="rId26"/>
  </externalReferences>
  <definedNames>
    <definedName name="__4aa1_" hidden="1">{#N/A,#N/A,FALSE,"CCTV"}</definedName>
    <definedName name="__aa1" hidden="1">{#N/A,#N/A,FALSE,"CCTV"}</definedName>
    <definedName name="__cf2" hidden="1">{#N/A,#N/A,FALSE,"Variables";#N/A,#N/A,FALSE,"NPV Cashflows NZ$";#N/A,#N/A,FALSE,"Cashflows NZ$"}</definedName>
    <definedName name="_41aa1_" hidden="1">{#N/A,#N/A,FALSE,"CCTV"}</definedName>
    <definedName name="_4aa1_" hidden="1">{#N/A,#N/A,FALSE,"CCTV"}</definedName>
    <definedName name="_6cf2_" hidden="1">{#N/A,#N/A,FALSE,"Variables";#N/A,#N/A,FALSE,"NPV Cashflows NZ$";#N/A,#N/A,FALSE,"Cashflows NZ$"}</definedName>
    <definedName name="_aa1" hidden="1">{#N/A,#N/A,FALSE,"CCTV"}</definedName>
    <definedName name="_cf2" hidden="1">{#N/A,#N/A,FALSE,"Variables";#N/A,#N/A,FALSE,"NPV Cashflows NZ$";#N/A,#N/A,FALSE,"Cashflows NZ$"}</definedName>
    <definedName name="_Fill" hidden="1">#REF!</definedName>
    <definedName name="_xlnm._FilterDatabase" localSheetId="6" hidden="1">'DRAWING LIST'!$A$1:$V$650</definedName>
    <definedName name="_xlnm._FilterDatabase" localSheetId="12" hidden="1">介質清單!$A$1:$E$25</definedName>
    <definedName name="_xlnm._FilterDatabase" localSheetId="23" hidden="1">'依TP NO.篩選'!$A$1:$S$647</definedName>
    <definedName name="_xlnm._FilterDatabase" localSheetId="19" hidden="1">直管_油漆計算!$A$1:$J$2550</definedName>
    <definedName name="_xlnm._FilterDatabase" localSheetId="0" hidden="1">'圖號清單-114.04.25'!$A$1:$E$649</definedName>
    <definedName name="_xlnm._FilterDatabase" localSheetId="20" hidden="1">管配件_油漆計算!$A$1:$J$1703</definedName>
    <definedName name="_xlnm._FilterDatabase" localSheetId="18" hidden="1">管道特性一覽表!$A$1:$X$319</definedName>
    <definedName name="_xlnm._FilterDatabase" localSheetId="3" hidden="1">管道等级索引表!$A$7:$N$10</definedName>
    <definedName name="_Key1" hidden="1">#REF!</definedName>
    <definedName name="_Order1" hidden="1">255</definedName>
    <definedName name="_Rev1">#REF!</definedName>
    <definedName name="_Rev10">#REF!</definedName>
    <definedName name="_Rev11">#REF!</definedName>
    <definedName name="_Rev12">#REF!</definedName>
    <definedName name="_Rev13">#REF!</definedName>
    <definedName name="_Rev14">#REF!</definedName>
    <definedName name="_Rev15">#REF!</definedName>
    <definedName name="_Rev16">#REF!</definedName>
    <definedName name="_Rev17">#REF!</definedName>
    <definedName name="_Rev18">#REF!</definedName>
    <definedName name="_Rev2">#REF!</definedName>
    <definedName name="_Rev20">#REF!</definedName>
    <definedName name="_Rev21">#REF!</definedName>
    <definedName name="_Rev22">#REF!</definedName>
    <definedName name="_Rev23">#REF!</definedName>
    <definedName name="_Rev24">#REF!</definedName>
    <definedName name="_Rev25">#REF!</definedName>
    <definedName name="_Rev26">#REF!</definedName>
    <definedName name="_Rev27">#REF!</definedName>
    <definedName name="_Rev28">#REF!</definedName>
    <definedName name="_Rev29">#REF!</definedName>
    <definedName name="_Rev3">#REF!</definedName>
    <definedName name="_Rev30">#REF!</definedName>
    <definedName name="_Rev31">#REF!</definedName>
    <definedName name="_Rev32">#REF!</definedName>
    <definedName name="_Rev33">#REF!</definedName>
    <definedName name="_Rev34">#REF!</definedName>
    <definedName name="_Rev35">#REF!</definedName>
    <definedName name="_Rev36">#REF!</definedName>
    <definedName name="_Rev37">#REF!</definedName>
    <definedName name="_Rev38">#REF!</definedName>
    <definedName name="_Rev39">#REF!</definedName>
    <definedName name="_Rev4">#REF!</definedName>
    <definedName name="_Rev40">#REF!</definedName>
    <definedName name="_Rev41">#REF!</definedName>
    <definedName name="_Rev42">#REF!</definedName>
    <definedName name="_Rev43">#REF!</definedName>
    <definedName name="_Rev44">#REF!</definedName>
    <definedName name="_Rev45">#REF!</definedName>
    <definedName name="_Rev46">#REF!</definedName>
    <definedName name="_Rev47">#REF!</definedName>
    <definedName name="_Rev48">#REF!</definedName>
    <definedName name="_Rev49">#REF!</definedName>
    <definedName name="_Rev5">#REF!</definedName>
    <definedName name="_Rev50">#REF!</definedName>
    <definedName name="_Rev6">#REF!</definedName>
    <definedName name="_Rev7">#REF!</definedName>
    <definedName name="_Rev8">#REF!</definedName>
    <definedName name="_Rev9">#REF!</definedName>
    <definedName name="_SHT1">#REF!</definedName>
    <definedName name="_SHT2">#REF!</definedName>
    <definedName name="_SHT3">#REF!</definedName>
    <definedName name="_Sort" hidden="1">#REF!</definedName>
    <definedName name="_xleta.N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EXT" hidden="1" xlm="1">#NAME?</definedName>
    <definedName name="_xleta.TRIM" hidden="1" xlm="1">#NAME?</definedName>
    <definedName name="_xlpm.count" hidden="1" xlm="1">#NAME?</definedName>
    <definedName name="_xlpm.g" hidden="1" xlm="1">#NAME?</definedName>
    <definedName name="_xlpm.items" hidden="1" xlm="1">#NAME?</definedName>
    <definedName name="_xlpm.lines" hidden="1" xlm="1">#NAME?</definedName>
    <definedName name="bara">#REF!</definedName>
    <definedName name="barg">#REF!</definedName>
    <definedName name="CaseMaterial">#REF!</definedName>
    <definedName name="Client">#REF!</definedName>
    <definedName name="ClientDocumentNumber">#REF!</definedName>
    <definedName name="CodeReq">#REF!</definedName>
    <definedName name="Corrosion">#REF!</definedName>
    <definedName name="CouplingType">#REF!</definedName>
    <definedName name="degC">#REF!</definedName>
    <definedName name="degF">#REF!</definedName>
    <definedName name="DocumentNumber">#REF!</definedName>
    <definedName name="DriverItemNumber">#REF!</definedName>
    <definedName name="DriverType">#REF!</definedName>
    <definedName name="Druckbereich_MI">'[1]1'!#REF!</definedName>
    <definedName name="DS_FormID">#REF!</definedName>
    <definedName name="FCsi">#REF!</definedName>
    <definedName name="FCus">#REF!</definedName>
    <definedName name="FRsi">#REF!</definedName>
    <definedName name="HP">#REF!</definedName>
    <definedName name="HydrotestShop">#REF!</definedName>
    <definedName name="HydrotestShop_UOM">#REF!</definedName>
    <definedName name="I_INSTR">#REF!</definedName>
    <definedName name="ImpellerMaterial">#REF!</definedName>
    <definedName name="ItemNumber">#REF!</definedName>
    <definedName name="JobNumber">#REF!</definedName>
    <definedName name="KW">#REF!</definedName>
    <definedName name="Location">#REF!</definedName>
    <definedName name="Manufacturer">#REF!</definedName>
    <definedName name="MaxAllowableWorkingPressure">#REF!</definedName>
    <definedName name="MaxAllowableWorkingPressure_UOM">#REF!</definedName>
    <definedName name="MaxAllowableWorkingTemperature">#REF!</definedName>
    <definedName name="MaxAllowableWorkingTemperature_UOM">#REF!</definedName>
    <definedName name="MFRsi">#REF!</definedName>
    <definedName name="MFRus">#REF!</definedName>
    <definedName name="Model">#REF!</definedName>
    <definedName name="MWsi">#REF!</definedName>
    <definedName name="MWus">#REF!</definedName>
    <definedName name="NormalCapacity">#REF!</definedName>
    <definedName name="NormalCapacity_UOM">#REF!</definedName>
    <definedName name="NormalDischargePressure">#REF!</definedName>
    <definedName name="NormalDischargePressure_UOM">#REF!</definedName>
    <definedName name="NormalDischargeTemperature">#REF!</definedName>
    <definedName name="NormalDischargeTemperature_UOM">#REF!</definedName>
    <definedName name="NozzleA1Rating">#REF!</definedName>
    <definedName name="NozzleA1Size">#REF!</definedName>
    <definedName name="NozzleB1Rating">#REF!</definedName>
    <definedName name="NozzleB1Size">#REF!</definedName>
    <definedName name="NumberOfStages">#REF!</definedName>
    <definedName name="PowerRequired">#REF!</definedName>
    <definedName name="PowerRequired_UOM">#REF!</definedName>
    <definedName name="_xlnm.Print_Area" localSheetId="14">AA1B!$A$1:$AP$114</definedName>
    <definedName name="_xlnm.Print_Area" localSheetId="17">AA1E!$A$1:$AP$112</definedName>
    <definedName name="_xlnm.Print_Area" localSheetId="15">AA2B!$A$1:$AP$112</definedName>
    <definedName name="_xlnm.Print_Area" localSheetId="16">AA4B!$A$1:$AP$108</definedName>
    <definedName name="_xlnm.Print_Area" localSheetId="13">'CL CODE'!$A$1:$AP$35</definedName>
    <definedName name="_xlnm.Print_Area" localSheetId="10">'DRAWING LIST分析'!$A:$F</definedName>
    <definedName name="_xlnm.Print_Area" localSheetId="4">'THICK LIST'!$A$1:$AP$37</definedName>
    <definedName name="_xlnm.Print_Area" localSheetId="12">介質清單!$A$1:$E$26</definedName>
    <definedName name="_xlnm.Print_Area" localSheetId="23">'依TP NO.篩選'!$A$1:$S$647</definedName>
    <definedName name="_xlnm.Print_Area" localSheetId="3">管道等级索引表!$A$1:$N$15</definedName>
    <definedName name="_xlnm.Print_Titles" localSheetId="14">AA1B!$1:$5</definedName>
    <definedName name="_xlnm.Print_Titles" localSheetId="17">AA1E!$1:$5</definedName>
    <definedName name="_xlnm.Print_Titles" localSheetId="15">AA2B!$1:$5</definedName>
    <definedName name="_xlnm.Print_Titles" localSheetId="16">AA4B!$1:$5</definedName>
    <definedName name="_xlnm.Print_Titles" localSheetId="10">'DRAWING LIST分析'!$1:$2</definedName>
    <definedName name="_xlnm.Print_Titles" localSheetId="23">'依TP NO.篩選'!$1:$1</definedName>
    <definedName name="_xlnm.Print_Titles" localSheetId="0">'圖號清單-114.04.25'!$1:$1</definedName>
    <definedName name="_xlnm.Print_Titles" localSheetId="18">管道特性一覽表!$1:$2</definedName>
    <definedName name="_xlnm.Print_Titles" localSheetId="3">管道等级索引表!$1:$6</definedName>
    <definedName name="_xlnm.Print_Titles" hidden="1">#REF!</definedName>
    <definedName name="ProcessServiceDescription">#REF!</definedName>
    <definedName name="psia">#REF!</definedName>
    <definedName name="psig">#REF!</definedName>
    <definedName name="qryRes2">#REF!</definedName>
    <definedName name="qrySubTitle">#REF!</definedName>
    <definedName name="QualityPurpose">#REF!</definedName>
    <definedName name="ReliefValveSetting">#REF!</definedName>
    <definedName name="ReliefValveSetting_UOM">#REF!</definedName>
    <definedName name="RequisitionNumber">#REF!</definedName>
    <definedName name="Rev0">#REF!</definedName>
    <definedName name="RevisionDate">#REF!</definedName>
    <definedName name="RevisionNumber">#REF!</definedName>
    <definedName name="Rotation">#REF!</definedName>
    <definedName name="RotationCCW">#REF!</definedName>
    <definedName name="RotationCW">#REF!</definedName>
    <definedName name="SealType">#REF!</definedName>
    <definedName name="SerialNumber">#REF!</definedName>
    <definedName name="ShippingWeight">#REF!</definedName>
    <definedName name="ShippingWeight_UOM">#REF!</definedName>
    <definedName name="SHsi">#REF!</definedName>
    <definedName name="SHus">#REF!</definedName>
    <definedName name="Specification">#REF!</definedName>
    <definedName name="Speed">#REF!</definedName>
    <definedName name="Speed_UOM">#REF!</definedName>
    <definedName name="tblTitle">#REF!</definedName>
    <definedName name="Unit0">#REF!</definedName>
    <definedName name="Unit1">#REF!</definedName>
    <definedName name="Unit10">#REF!</definedName>
    <definedName name="Unit11">#REF!</definedName>
    <definedName name="Unit12">#REF!</definedName>
    <definedName name="Unit13">#REF!</definedName>
    <definedName name="Unit14">#REF!</definedName>
    <definedName name="Unit15">#REF!</definedName>
    <definedName name="Unit16">#REF!</definedName>
    <definedName name="Unit17">#REF!</definedName>
    <definedName name="Unit18">#REF!</definedName>
    <definedName name="Unit19">#REF!</definedName>
    <definedName name="Unit2">#REF!</definedName>
    <definedName name="Unit20">#REF!</definedName>
    <definedName name="Unit21">#REF!</definedName>
    <definedName name="Unit22">#REF!</definedName>
    <definedName name="Unit23">#REF!</definedName>
    <definedName name="Unit24">#REF!</definedName>
    <definedName name="Unit25">#REF!</definedName>
    <definedName name="Unit26">#REF!</definedName>
    <definedName name="Unit27">#REF!</definedName>
    <definedName name="Unit28">#REF!</definedName>
    <definedName name="Unit29">#REF!</definedName>
    <definedName name="Unit3">#REF!</definedName>
    <definedName name="Unit30">#REF!</definedName>
    <definedName name="Unit31">#REF!</definedName>
    <definedName name="Unit32">#REF!</definedName>
    <definedName name="Unit33">#REF!</definedName>
    <definedName name="Unit34">#REF!</definedName>
    <definedName name="Unit35">#REF!</definedName>
    <definedName name="Unit36">#REF!</definedName>
    <definedName name="Unit37">#REF!</definedName>
    <definedName name="Unit38">#REF!</definedName>
    <definedName name="Unit39">#REF!</definedName>
    <definedName name="Unit4">#REF!</definedName>
    <definedName name="Unit5">#REF!</definedName>
    <definedName name="Unit6">#REF!</definedName>
    <definedName name="Unit7">#REF!</definedName>
    <definedName name="Unit8">#REF!</definedName>
    <definedName name="Unit9">#REF!</definedName>
    <definedName name="Units_Value">'[2]Chap 2- Page 4 '!$AL$10</definedName>
    <definedName name="Value0">#REF!</definedName>
    <definedName name="Value1">#REF!</definedName>
    <definedName name="Value10">#REF!</definedName>
    <definedName name="Value100">#REF!</definedName>
    <definedName name="Value101">#REF!</definedName>
    <definedName name="Value102">#REF!</definedName>
    <definedName name="Value103">#REF!</definedName>
    <definedName name="Value104">#REF!</definedName>
    <definedName name="Value105">#REF!</definedName>
    <definedName name="Value106">#REF!</definedName>
    <definedName name="Value107">#REF!</definedName>
    <definedName name="Value108">#REF!</definedName>
    <definedName name="Value109">#REF!</definedName>
    <definedName name="Value11">#REF!</definedName>
    <definedName name="Value110">#REF!</definedName>
    <definedName name="Value111">#REF!</definedName>
    <definedName name="Value112">#REF!</definedName>
    <definedName name="Value113">#REF!</definedName>
    <definedName name="Value114">#REF!</definedName>
    <definedName name="Value115">#REF!</definedName>
    <definedName name="Value116">#REF!</definedName>
    <definedName name="Value117">#REF!</definedName>
    <definedName name="Value118">#REF!</definedName>
    <definedName name="Value119">#REF!</definedName>
    <definedName name="Value12">#REF!</definedName>
    <definedName name="Value120">#REF!</definedName>
    <definedName name="Value121">#REF!</definedName>
    <definedName name="Value122">#REF!</definedName>
    <definedName name="Value123">#REF!</definedName>
    <definedName name="Value124">#REF!</definedName>
    <definedName name="Value125">#REF!</definedName>
    <definedName name="Value126">#REF!</definedName>
    <definedName name="Value127">#REF!</definedName>
    <definedName name="Value128">#REF!</definedName>
    <definedName name="Value129">#REF!</definedName>
    <definedName name="Value13">#REF!</definedName>
    <definedName name="Value130">#REF!</definedName>
    <definedName name="Value131">#REF!</definedName>
    <definedName name="Value132">#REF!</definedName>
    <definedName name="Value133">#REF!</definedName>
    <definedName name="Value134">#REF!</definedName>
    <definedName name="Value135">#REF!</definedName>
    <definedName name="Value136">#REF!</definedName>
    <definedName name="Value137">#REF!</definedName>
    <definedName name="Value138">#REF!</definedName>
    <definedName name="Value139">#REF!</definedName>
    <definedName name="Value14">#REF!</definedName>
    <definedName name="Value140">#REF!</definedName>
    <definedName name="Value141">#REF!</definedName>
    <definedName name="Value142">#REF!</definedName>
    <definedName name="Value143">#REF!</definedName>
    <definedName name="Value144">#REF!</definedName>
    <definedName name="Value145">#REF!</definedName>
    <definedName name="Value146">#REF!</definedName>
    <definedName name="Value147">#REF!</definedName>
    <definedName name="Value148">#REF!</definedName>
    <definedName name="Value149">#REF!</definedName>
    <definedName name="Value15">#REF!</definedName>
    <definedName name="Value150">#REF!</definedName>
    <definedName name="Value151">#REF!</definedName>
    <definedName name="Value152">#REF!</definedName>
    <definedName name="Value153">#REF!</definedName>
    <definedName name="Value154">#REF!</definedName>
    <definedName name="Value155">#REF!</definedName>
    <definedName name="Value156">#REF!</definedName>
    <definedName name="Value157">#REF!</definedName>
    <definedName name="Value158">#REF!</definedName>
    <definedName name="Value159">#REF!</definedName>
    <definedName name="Value16">#REF!</definedName>
    <definedName name="Value160">#REF!</definedName>
    <definedName name="Value161">#REF!</definedName>
    <definedName name="Value162">#REF!</definedName>
    <definedName name="Value163">#REF!</definedName>
    <definedName name="Value164">#REF!</definedName>
    <definedName name="Value165">#REF!</definedName>
    <definedName name="Value166">#REF!</definedName>
    <definedName name="Value167">#REF!</definedName>
    <definedName name="Value168">#REF!</definedName>
    <definedName name="Value169">#REF!</definedName>
    <definedName name="Value17">#REF!</definedName>
    <definedName name="Value170">#REF!</definedName>
    <definedName name="Value171">#REF!</definedName>
    <definedName name="Value172">#REF!</definedName>
    <definedName name="Value173">#REF!</definedName>
    <definedName name="Value174">#REF!</definedName>
    <definedName name="Value175">#REF!</definedName>
    <definedName name="Value176">#REF!</definedName>
    <definedName name="Value177">#REF!</definedName>
    <definedName name="Value178">#REF!</definedName>
    <definedName name="Value179">#REF!</definedName>
    <definedName name="Value18">#REF!</definedName>
    <definedName name="Value180">#REF!</definedName>
    <definedName name="Value181">#REF!</definedName>
    <definedName name="Value182">#REF!</definedName>
    <definedName name="Value183">#REF!</definedName>
    <definedName name="Value184">#REF!</definedName>
    <definedName name="Value185">#REF!</definedName>
    <definedName name="Value186">#REF!</definedName>
    <definedName name="Value187">#REF!</definedName>
    <definedName name="Value188">#REF!</definedName>
    <definedName name="Value189">#REF!</definedName>
    <definedName name="Value19">#REF!</definedName>
    <definedName name="Value190">#REF!</definedName>
    <definedName name="Value191">#REF!</definedName>
    <definedName name="Value192">#REF!</definedName>
    <definedName name="Value193">#REF!</definedName>
    <definedName name="Value194">#REF!</definedName>
    <definedName name="Value195">#REF!</definedName>
    <definedName name="Value196">#REF!</definedName>
    <definedName name="Value197">#REF!</definedName>
    <definedName name="Value198">#REF!</definedName>
    <definedName name="Value199">#REF!</definedName>
    <definedName name="Value2">#REF!</definedName>
    <definedName name="Value20">#REF!</definedName>
    <definedName name="Value200">#REF!</definedName>
    <definedName name="Value201">#REF!</definedName>
    <definedName name="Value202">#REF!</definedName>
    <definedName name="Value203">#REF!</definedName>
    <definedName name="Value204">#REF!</definedName>
    <definedName name="Value205">#REF!</definedName>
    <definedName name="Value206">#REF!</definedName>
    <definedName name="Value207">#REF!</definedName>
    <definedName name="Value208">#REF!</definedName>
    <definedName name="Value209">#REF!</definedName>
    <definedName name="Value21">#REF!</definedName>
    <definedName name="Value210">#REF!</definedName>
    <definedName name="Value211">#REF!</definedName>
    <definedName name="Value212">#REF!</definedName>
    <definedName name="Value213">#REF!</definedName>
    <definedName name="Value214">#REF!</definedName>
    <definedName name="Value215">#REF!</definedName>
    <definedName name="Value216">#REF!</definedName>
    <definedName name="Value217">#REF!</definedName>
    <definedName name="Value218">#REF!</definedName>
    <definedName name="Value219">#REF!</definedName>
    <definedName name="Value22">#REF!</definedName>
    <definedName name="Value220">#REF!</definedName>
    <definedName name="Value221">#REF!</definedName>
    <definedName name="Value222">#REF!</definedName>
    <definedName name="Value223">#REF!</definedName>
    <definedName name="Value224">#REF!</definedName>
    <definedName name="Value225">#REF!</definedName>
    <definedName name="Value226">#REF!</definedName>
    <definedName name="Value227">#REF!</definedName>
    <definedName name="Value228">#REF!</definedName>
    <definedName name="Value229">#REF!</definedName>
    <definedName name="Value23">#REF!</definedName>
    <definedName name="Value230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56">#REF!</definedName>
    <definedName name="Value57">#REF!</definedName>
    <definedName name="Value58">#REF!</definedName>
    <definedName name="Value59">#REF!</definedName>
    <definedName name="Value6">#REF!</definedName>
    <definedName name="Value60">#REF!</definedName>
    <definedName name="Value61">#REF!</definedName>
    <definedName name="Value62">#REF!</definedName>
    <definedName name="Value63">#REF!</definedName>
    <definedName name="Value64">#REF!</definedName>
    <definedName name="Value65">#REF!</definedName>
    <definedName name="Value66">#REF!</definedName>
    <definedName name="Value67">#REF!</definedName>
    <definedName name="Value68">#REF!</definedName>
    <definedName name="Value69">#REF!</definedName>
    <definedName name="Value7">#REF!</definedName>
    <definedName name="Value70">#REF!</definedName>
    <definedName name="Value71">#REF!</definedName>
    <definedName name="Value72">#REF!</definedName>
    <definedName name="Value73">#REF!</definedName>
    <definedName name="Value74">#REF!</definedName>
    <definedName name="Value75">#REF!</definedName>
    <definedName name="Value76">#REF!</definedName>
    <definedName name="Value77">#REF!</definedName>
    <definedName name="Value78">#REF!</definedName>
    <definedName name="Value79">#REF!</definedName>
    <definedName name="Value8">#REF!</definedName>
    <definedName name="Value80">#REF!</definedName>
    <definedName name="Value81">#REF!</definedName>
    <definedName name="Value82">#REF!</definedName>
    <definedName name="Value83">#REF!</definedName>
    <definedName name="Value84">#REF!</definedName>
    <definedName name="Value85">#REF!</definedName>
    <definedName name="Value86">#REF!</definedName>
    <definedName name="Value87">#REF!</definedName>
    <definedName name="Value88">#REF!</definedName>
    <definedName name="Value89">#REF!</definedName>
    <definedName name="Value9">#REF!</definedName>
    <definedName name="Value90">#REF!</definedName>
    <definedName name="Value91">#REF!</definedName>
    <definedName name="Value92">#REF!</definedName>
    <definedName name="Value93">#REF!</definedName>
    <definedName name="Value94">#REF!</definedName>
    <definedName name="Value95">#REF!</definedName>
    <definedName name="Value96">#REF!</definedName>
    <definedName name="Value97">#REF!</definedName>
    <definedName name="Value98">#REF!</definedName>
    <definedName name="Value99">#REF!</definedName>
    <definedName name="VFRsi">#REF!</definedName>
    <definedName name="VFRus">#REF!</definedName>
  </definedNames>
  <calcPr calcId="191029"/>
  <pivotCaches>
    <pivotCache cacheId="0" r:id="rId27"/>
    <pivotCache cacheId="1" r:id="rId28"/>
    <pivotCache cacheId="2" r:id="rId2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1" l="1" a="1"/>
  <c r="AE2" i="1" s="1"/>
  <c r="AE3" i="1" a="1"/>
  <c r="AE3" i="1" s="1"/>
  <c r="AE4" i="1" a="1"/>
  <c r="AE4" i="1" s="1"/>
  <c r="AE5" i="1" a="1"/>
  <c r="AE5" i="1" s="1"/>
  <c r="AE6" i="1" a="1"/>
  <c r="AE6" i="1" s="1"/>
  <c r="AE7" i="1" a="1"/>
  <c r="AE7" i="1" s="1"/>
  <c r="AE8" i="1" a="1"/>
  <c r="AE8" i="1" s="1"/>
  <c r="AE9" i="1" a="1"/>
  <c r="AE9" i="1" s="1"/>
  <c r="AE10" i="1" a="1"/>
  <c r="AE10" i="1" s="1"/>
  <c r="AE11" i="1" a="1"/>
  <c r="AE11" i="1" s="1"/>
  <c r="AE12" i="1" a="1"/>
  <c r="AE12" i="1" s="1"/>
  <c r="AE13" i="1" a="1"/>
  <c r="AE13" i="1" s="1"/>
  <c r="AE14" i="1" a="1"/>
  <c r="AE14" i="1" s="1"/>
  <c r="AE15" i="1" a="1"/>
  <c r="AE15" i="1" s="1"/>
  <c r="AE16" i="1" a="1"/>
  <c r="AE16" i="1" s="1"/>
  <c r="AE17" i="1" a="1"/>
  <c r="AE17" i="1" s="1"/>
  <c r="AE18" i="1" a="1"/>
  <c r="AE18" i="1" s="1"/>
  <c r="AE19" i="1" a="1"/>
  <c r="AE19" i="1" s="1"/>
  <c r="AE20" i="1" a="1"/>
  <c r="AE20" i="1" s="1"/>
  <c r="AE21" i="1" a="1"/>
  <c r="AE21" i="1" s="1"/>
  <c r="AE22" i="1" a="1"/>
  <c r="AE22" i="1" s="1"/>
  <c r="AE23" i="1" a="1"/>
  <c r="AE23" i="1" s="1"/>
  <c r="AE24" i="1" a="1"/>
  <c r="AE24" i="1" s="1"/>
  <c r="AE25" i="1" a="1"/>
  <c r="AE25" i="1" s="1"/>
  <c r="AE26" i="1" a="1"/>
  <c r="AE26" i="1" s="1"/>
  <c r="AE27" i="1" a="1"/>
  <c r="AE27" i="1" s="1"/>
  <c r="AE28" i="1" a="1"/>
  <c r="AE28" i="1" s="1"/>
  <c r="AE29" i="1" a="1"/>
  <c r="AE29" i="1" s="1"/>
  <c r="AE30" i="1" a="1"/>
  <c r="AE30" i="1" s="1"/>
  <c r="AE31" i="1" a="1"/>
  <c r="AE31" i="1" s="1"/>
  <c r="AE32" i="1" a="1"/>
  <c r="AE32" i="1" s="1"/>
  <c r="AE33" i="1" a="1"/>
  <c r="AE33" i="1" s="1"/>
  <c r="AE34" i="1" a="1"/>
  <c r="AE34" i="1" s="1"/>
  <c r="AE35" i="1" a="1"/>
  <c r="AE35" i="1" s="1"/>
  <c r="AE36" i="1" a="1"/>
  <c r="AE36" i="1" s="1"/>
  <c r="AE37" i="1" a="1"/>
  <c r="AE37" i="1" s="1"/>
  <c r="AE38" i="1" a="1"/>
  <c r="AE38" i="1" s="1"/>
  <c r="AE39" i="1" a="1"/>
  <c r="AE39" i="1" s="1"/>
  <c r="AE40" i="1" a="1"/>
  <c r="AE40" i="1" s="1"/>
  <c r="AE41" i="1" a="1"/>
  <c r="AE41" i="1" s="1"/>
  <c r="AE42" i="1" a="1"/>
  <c r="AE42" i="1" s="1"/>
  <c r="AE43" i="1" a="1"/>
  <c r="AE43" i="1" s="1"/>
  <c r="AE44" i="1" a="1"/>
  <c r="AE44" i="1" s="1"/>
  <c r="AE45" i="1" a="1"/>
  <c r="AE45" i="1" s="1"/>
  <c r="AE46" i="1" a="1"/>
  <c r="AE46" i="1" s="1"/>
  <c r="AE47" i="1" a="1"/>
  <c r="AE47" i="1" s="1"/>
  <c r="AE48" i="1" a="1"/>
  <c r="AE48" i="1" s="1"/>
  <c r="AE49" i="1" a="1"/>
  <c r="AE49" i="1" s="1"/>
  <c r="AE50" i="1" a="1"/>
  <c r="AE50" i="1" s="1"/>
  <c r="AE51" i="1" a="1"/>
  <c r="AE51" i="1" s="1"/>
  <c r="AE52" i="1" a="1"/>
  <c r="AE52" i="1" s="1"/>
  <c r="AE53" i="1" a="1"/>
  <c r="AE53" i="1" s="1"/>
  <c r="AE54" i="1" a="1"/>
  <c r="AE54" i="1" s="1"/>
  <c r="AE55" i="1" a="1"/>
  <c r="AE55" i="1" s="1"/>
  <c r="AE56" i="1" a="1"/>
  <c r="AE56" i="1" s="1"/>
  <c r="AE57" i="1" a="1"/>
  <c r="AE57" i="1" s="1"/>
  <c r="AE58" i="1" a="1"/>
  <c r="AE58" i="1" s="1"/>
  <c r="AE59" i="1" a="1"/>
  <c r="AE59" i="1" s="1"/>
  <c r="AE60" i="1" a="1"/>
  <c r="AE60" i="1" s="1"/>
  <c r="AE61" i="1" a="1"/>
  <c r="AE61" i="1" s="1"/>
  <c r="AE62" i="1" a="1"/>
  <c r="AE62" i="1" s="1"/>
  <c r="AE63" i="1" a="1"/>
  <c r="AE63" i="1" s="1"/>
  <c r="AE64" i="1" a="1"/>
  <c r="AE64" i="1" s="1"/>
  <c r="AE65" i="1" a="1"/>
  <c r="AE65" i="1" s="1"/>
  <c r="AE66" i="1" a="1"/>
  <c r="AE66" i="1" s="1"/>
  <c r="AE67" i="1" a="1"/>
  <c r="AE67" i="1" s="1"/>
  <c r="AE68" i="1" a="1"/>
  <c r="AE68" i="1" s="1"/>
  <c r="AE69" i="1" a="1"/>
  <c r="AE69" i="1" s="1"/>
  <c r="AE70" i="1" a="1"/>
  <c r="AE70" i="1" s="1"/>
  <c r="AE71" i="1" a="1"/>
  <c r="AE71" i="1" s="1"/>
  <c r="AE72" i="1" a="1"/>
  <c r="AE72" i="1" s="1"/>
  <c r="AE73" i="1" a="1"/>
  <c r="AE73" i="1" s="1"/>
  <c r="AE74" i="1" a="1"/>
  <c r="AE74" i="1" s="1"/>
  <c r="AE75" i="1" a="1"/>
  <c r="AE75" i="1" s="1"/>
  <c r="AE76" i="1" a="1"/>
  <c r="AE76" i="1" s="1"/>
  <c r="AE77" i="1" a="1"/>
  <c r="AE77" i="1" s="1"/>
  <c r="AE78" i="1" a="1"/>
  <c r="AE78" i="1" s="1"/>
  <c r="AE79" i="1" a="1"/>
  <c r="AE79" i="1" s="1"/>
  <c r="AE80" i="1" a="1"/>
  <c r="AE80" i="1" s="1"/>
  <c r="AE81" i="1" a="1"/>
  <c r="AE81" i="1" s="1"/>
  <c r="AE82" i="1" a="1"/>
  <c r="AE82" i="1" s="1"/>
  <c r="AE83" i="1" a="1"/>
  <c r="AE83" i="1" s="1"/>
  <c r="AE84" i="1" a="1"/>
  <c r="AE84" i="1" s="1"/>
  <c r="AE85" i="1" a="1"/>
  <c r="AE85" i="1" s="1"/>
  <c r="AE86" i="1" a="1"/>
  <c r="AE86" i="1" s="1"/>
  <c r="AE87" i="1" a="1"/>
  <c r="AE87" i="1" s="1"/>
  <c r="AE88" i="1" a="1"/>
  <c r="AE88" i="1" s="1"/>
  <c r="AE89" i="1" a="1"/>
  <c r="AE89" i="1" s="1"/>
  <c r="AE90" i="1" a="1"/>
  <c r="AE90" i="1" s="1"/>
  <c r="AE91" i="1" a="1"/>
  <c r="AE91" i="1" s="1"/>
  <c r="AE92" i="1" a="1"/>
  <c r="AE92" i="1" s="1"/>
  <c r="AE93" i="1" a="1"/>
  <c r="AE93" i="1" s="1"/>
  <c r="AE94" i="1" a="1"/>
  <c r="AE94" i="1" s="1"/>
  <c r="AE95" i="1" a="1"/>
  <c r="AE95" i="1" s="1"/>
  <c r="AE96" i="1" a="1"/>
  <c r="AE96" i="1" s="1"/>
  <c r="AE97" i="1" a="1"/>
  <c r="AE97" i="1" s="1"/>
  <c r="AE98" i="1" a="1"/>
  <c r="AE98" i="1" s="1"/>
  <c r="AE99" i="1" a="1"/>
  <c r="AE99" i="1" s="1"/>
  <c r="AE100" i="1" a="1"/>
  <c r="AE100" i="1" s="1"/>
  <c r="AE101" i="1" a="1"/>
  <c r="AE101" i="1" s="1"/>
  <c r="AE102" i="1" a="1"/>
  <c r="AE102" i="1" s="1"/>
  <c r="AE103" i="1" a="1"/>
  <c r="AE103" i="1" s="1"/>
  <c r="AE104" i="1" a="1"/>
  <c r="AE104" i="1" s="1"/>
  <c r="AE105" i="1" a="1"/>
  <c r="AE105" i="1" s="1"/>
  <c r="AE106" i="1" a="1"/>
  <c r="AE106" i="1" s="1"/>
  <c r="AE107" i="1" a="1"/>
  <c r="AE107" i="1" s="1"/>
  <c r="AE108" i="1" a="1"/>
  <c r="AE108" i="1" s="1"/>
  <c r="AE109" i="1" a="1"/>
  <c r="AE109" i="1" s="1"/>
  <c r="AE110" i="1" a="1"/>
  <c r="AE110" i="1" s="1"/>
  <c r="AE111" i="1" a="1"/>
  <c r="AE111" i="1" s="1"/>
  <c r="AE112" i="1" a="1"/>
  <c r="AE112" i="1" s="1"/>
  <c r="AE113" i="1" a="1"/>
  <c r="AE113" i="1" s="1"/>
  <c r="AE114" i="1" a="1"/>
  <c r="AE114" i="1" s="1"/>
  <c r="AE115" i="1" a="1"/>
  <c r="AE115" i="1" s="1"/>
  <c r="AE116" i="1" a="1"/>
  <c r="AE116" i="1" s="1"/>
  <c r="AE117" i="1" a="1"/>
  <c r="AE117" i="1" s="1"/>
  <c r="AE118" i="1" a="1"/>
  <c r="AE118" i="1" s="1"/>
  <c r="AE119" i="1" a="1"/>
  <c r="AE119" i="1" s="1"/>
  <c r="AE120" i="1" a="1"/>
  <c r="AE120" i="1" s="1"/>
  <c r="AE121" i="1" a="1"/>
  <c r="AE121" i="1" s="1"/>
  <c r="AE122" i="1" a="1"/>
  <c r="AE122" i="1" s="1"/>
  <c r="AE123" i="1" a="1"/>
  <c r="AE123" i="1" s="1"/>
  <c r="AE124" i="1" a="1"/>
  <c r="AE124" i="1" s="1"/>
  <c r="AE125" i="1" a="1"/>
  <c r="AE125" i="1" s="1"/>
  <c r="AE126" i="1" a="1"/>
  <c r="AE126" i="1" s="1"/>
  <c r="AE127" i="1" a="1"/>
  <c r="AE127" i="1" s="1"/>
  <c r="AE128" i="1" a="1"/>
  <c r="AE128" i="1" s="1"/>
  <c r="AE129" i="1" a="1"/>
  <c r="AE129" i="1" s="1"/>
  <c r="AE130" i="1" a="1"/>
  <c r="AE130" i="1" s="1"/>
  <c r="AE131" i="1" a="1"/>
  <c r="AE131" i="1" s="1"/>
  <c r="AE132" i="1" a="1"/>
  <c r="AE132" i="1" s="1"/>
  <c r="AE133" i="1" a="1"/>
  <c r="AE133" i="1" s="1"/>
  <c r="AE134" i="1" a="1"/>
  <c r="AE134" i="1" s="1"/>
  <c r="AE135" i="1" a="1"/>
  <c r="AE135" i="1" s="1"/>
  <c r="AE136" i="1" a="1"/>
  <c r="AE136" i="1" s="1"/>
  <c r="AE137" i="1" a="1"/>
  <c r="AE137" i="1" s="1"/>
  <c r="AE138" i="1" a="1"/>
  <c r="AE138" i="1" s="1"/>
  <c r="AE139" i="1" a="1"/>
  <c r="AE139" i="1" s="1"/>
  <c r="AE140" i="1" a="1"/>
  <c r="AE140" i="1" s="1"/>
  <c r="AE141" i="1" a="1"/>
  <c r="AE141" i="1" s="1"/>
  <c r="AE142" i="1" a="1"/>
  <c r="AE142" i="1" s="1"/>
  <c r="AE143" i="1" a="1"/>
  <c r="AE143" i="1" s="1"/>
  <c r="AE144" i="1" a="1"/>
  <c r="AE144" i="1" s="1"/>
  <c r="AE145" i="1" a="1"/>
  <c r="AE145" i="1" s="1"/>
  <c r="AE146" i="1" a="1"/>
  <c r="AE146" i="1" s="1"/>
  <c r="AE147" i="1" a="1"/>
  <c r="AE147" i="1" s="1"/>
  <c r="AE148" i="1" a="1"/>
  <c r="AE148" i="1" s="1"/>
  <c r="AE149" i="1" a="1"/>
  <c r="AE149" i="1" s="1"/>
  <c r="AE150" i="1" a="1"/>
  <c r="AE150" i="1" s="1"/>
  <c r="AE151" i="1" a="1"/>
  <c r="AE151" i="1" s="1"/>
  <c r="AE152" i="1" a="1"/>
  <c r="AE152" i="1" s="1"/>
  <c r="AE153" i="1" a="1"/>
  <c r="AE153" i="1" s="1"/>
  <c r="AE154" i="1" a="1"/>
  <c r="AE154" i="1" s="1"/>
  <c r="AE155" i="1" a="1"/>
  <c r="AE155" i="1" s="1"/>
  <c r="AE156" i="1" a="1"/>
  <c r="AE156" i="1" s="1"/>
  <c r="AE157" i="1" a="1"/>
  <c r="AE157" i="1" s="1"/>
  <c r="AE158" i="1" a="1"/>
  <c r="AE158" i="1" s="1"/>
  <c r="AE159" i="1" a="1"/>
  <c r="AE159" i="1" s="1"/>
  <c r="AE160" i="1" a="1"/>
  <c r="AE160" i="1" s="1"/>
  <c r="AE161" i="1" a="1"/>
  <c r="AE161" i="1" s="1"/>
  <c r="AE162" i="1" a="1"/>
  <c r="AE162" i="1" s="1"/>
  <c r="AE163" i="1" a="1"/>
  <c r="AE163" i="1" s="1"/>
  <c r="AE164" i="1" a="1"/>
  <c r="AE164" i="1" s="1"/>
  <c r="AE165" i="1" a="1"/>
  <c r="AE165" i="1" s="1"/>
  <c r="AE166" i="1" a="1"/>
  <c r="AE166" i="1" s="1"/>
  <c r="AE167" i="1" a="1"/>
  <c r="AE167" i="1" s="1"/>
  <c r="AE168" i="1" a="1"/>
  <c r="AE168" i="1" s="1"/>
  <c r="AE169" i="1" a="1"/>
  <c r="AE169" i="1" s="1"/>
  <c r="AE170" i="1" a="1"/>
  <c r="AE170" i="1" s="1"/>
  <c r="AE171" i="1" a="1"/>
  <c r="AE171" i="1" s="1"/>
  <c r="AE172" i="1" a="1"/>
  <c r="AE172" i="1" s="1"/>
  <c r="AE173" i="1" a="1"/>
  <c r="AE173" i="1" s="1"/>
  <c r="AE174" i="1" a="1"/>
  <c r="AE174" i="1" s="1"/>
  <c r="AE175" i="1" a="1"/>
  <c r="AE175" i="1" s="1"/>
  <c r="AE176" i="1" a="1"/>
  <c r="AE176" i="1" s="1"/>
  <c r="AE177" i="1" a="1"/>
  <c r="AE177" i="1" s="1"/>
  <c r="AE178" i="1" a="1"/>
  <c r="AE178" i="1" s="1"/>
  <c r="AE179" i="1" a="1"/>
  <c r="AE179" i="1" s="1"/>
  <c r="AE180" i="1" a="1"/>
  <c r="AE180" i="1" s="1"/>
  <c r="AE181" i="1" a="1"/>
  <c r="AE181" i="1" s="1"/>
  <c r="AE182" i="1" a="1"/>
  <c r="AE182" i="1" s="1"/>
  <c r="AE183" i="1" a="1"/>
  <c r="AE183" i="1" s="1"/>
  <c r="AE184" i="1" a="1"/>
  <c r="AE184" i="1" s="1"/>
  <c r="AE185" i="1" a="1"/>
  <c r="AE185" i="1" s="1"/>
  <c r="AE186" i="1" a="1"/>
  <c r="AE186" i="1" s="1"/>
  <c r="AE187" i="1" a="1"/>
  <c r="AE187" i="1" s="1"/>
  <c r="AE188" i="1" a="1"/>
  <c r="AE188" i="1" s="1"/>
  <c r="AE189" i="1" a="1"/>
  <c r="AE189" i="1" s="1"/>
  <c r="AE190" i="1" a="1"/>
  <c r="AE190" i="1" s="1"/>
  <c r="AE191" i="1" a="1"/>
  <c r="AE191" i="1" s="1"/>
  <c r="AE192" i="1" a="1"/>
  <c r="AE192" i="1" s="1"/>
  <c r="AE193" i="1" a="1"/>
  <c r="AE193" i="1" s="1"/>
  <c r="AE194" i="1" a="1"/>
  <c r="AE194" i="1" s="1"/>
  <c r="AE195" i="1" a="1"/>
  <c r="AE195" i="1" s="1"/>
  <c r="AE196" i="1" a="1"/>
  <c r="AE196" i="1" s="1"/>
  <c r="AE197" i="1" a="1"/>
  <c r="AE197" i="1" s="1"/>
  <c r="AE198" i="1" a="1"/>
  <c r="AE198" i="1" s="1"/>
  <c r="AE199" i="1" a="1"/>
  <c r="AE199" i="1" s="1"/>
  <c r="AE200" i="1" a="1"/>
  <c r="AE200" i="1" s="1"/>
  <c r="AE201" i="1" a="1"/>
  <c r="AE201" i="1" s="1"/>
  <c r="AE202" i="1" a="1"/>
  <c r="AE202" i="1" s="1"/>
  <c r="AE203" i="1" a="1"/>
  <c r="AE203" i="1" s="1"/>
  <c r="AE204" i="1" a="1"/>
  <c r="AE204" i="1" s="1"/>
  <c r="AE205" i="1" a="1"/>
  <c r="AE205" i="1" s="1"/>
  <c r="AE206" i="1" a="1"/>
  <c r="AE206" i="1" s="1"/>
  <c r="AE207" i="1" a="1"/>
  <c r="AE207" i="1" s="1"/>
  <c r="AE208" i="1" a="1"/>
  <c r="AE208" i="1" s="1"/>
  <c r="AE209" i="1" a="1"/>
  <c r="AE209" i="1" s="1"/>
  <c r="AE210" i="1" a="1"/>
  <c r="AE210" i="1" s="1"/>
  <c r="AE211" i="1" a="1"/>
  <c r="AE211" i="1" s="1"/>
  <c r="AE212" i="1" a="1"/>
  <c r="AE212" i="1" s="1"/>
  <c r="AE213" i="1" a="1"/>
  <c r="AE213" i="1" s="1"/>
  <c r="AE214" i="1" a="1"/>
  <c r="AE214" i="1" s="1"/>
  <c r="AE215" i="1" a="1"/>
  <c r="AE215" i="1" s="1"/>
  <c r="AE216" i="1" a="1"/>
  <c r="AE216" i="1" s="1"/>
  <c r="AE217" i="1" a="1"/>
  <c r="AE217" i="1" s="1"/>
  <c r="AE218" i="1" a="1"/>
  <c r="AE218" i="1" s="1"/>
  <c r="AE219" i="1" a="1"/>
  <c r="AE219" i="1" s="1"/>
  <c r="AE220" i="1" a="1"/>
  <c r="AE220" i="1" s="1"/>
  <c r="AE221" i="1" a="1"/>
  <c r="AE221" i="1" s="1"/>
  <c r="AE222" i="1" a="1"/>
  <c r="AE222" i="1" s="1"/>
  <c r="AE223" i="1" a="1"/>
  <c r="AE223" i="1" s="1"/>
  <c r="AE224" i="1" a="1"/>
  <c r="AE224" i="1" s="1"/>
  <c r="AE225" i="1" a="1"/>
  <c r="AE225" i="1" s="1"/>
  <c r="AE226" i="1" a="1"/>
  <c r="AE226" i="1" s="1"/>
  <c r="AE227" i="1" a="1"/>
  <c r="AE227" i="1" s="1"/>
  <c r="AE228" i="1" a="1"/>
  <c r="AE228" i="1" s="1"/>
  <c r="AE229" i="1" a="1"/>
  <c r="AE229" i="1" s="1"/>
  <c r="AE230" i="1" a="1"/>
  <c r="AE230" i="1" s="1"/>
  <c r="AE231" i="1" a="1"/>
  <c r="AE231" i="1" s="1"/>
  <c r="AE232" i="1" a="1"/>
  <c r="AE232" i="1" s="1"/>
  <c r="AE233" i="1" a="1"/>
  <c r="AE233" i="1" s="1"/>
  <c r="AE234" i="1" a="1"/>
  <c r="AE234" i="1" s="1"/>
  <c r="AE235" i="1" a="1"/>
  <c r="AE235" i="1" s="1"/>
  <c r="AE236" i="1" a="1"/>
  <c r="AE236" i="1" s="1"/>
  <c r="AE237" i="1" a="1"/>
  <c r="AE237" i="1" s="1"/>
  <c r="AE238" i="1" a="1"/>
  <c r="AE238" i="1" s="1"/>
  <c r="AE239" i="1" a="1"/>
  <c r="AE239" i="1" s="1"/>
  <c r="AE240" i="1" a="1"/>
  <c r="AE240" i="1" s="1"/>
  <c r="AE241" i="1" a="1"/>
  <c r="AE241" i="1" s="1"/>
  <c r="AE242" i="1" a="1"/>
  <c r="AE242" i="1" s="1"/>
  <c r="AE243" i="1" a="1"/>
  <c r="AE243" i="1" s="1"/>
  <c r="AE244" i="1" a="1"/>
  <c r="AE244" i="1" s="1"/>
  <c r="AE245" i="1" a="1"/>
  <c r="AE245" i="1" s="1"/>
  <c r="AE246" i="1" a="1"/>
  <c r="AE246" i="1" s="1"/>
  <c r="AE247" i="1" a="1"/>
  <c r="AE247" i="1" s="1"/>
  <c r="AE248" i="1" a="1"/>
  <c r="AE248" i="1" s="1"/>
  <c r="AE249" i="1" a="1"/>
  <c r="AE249" i="1" s="1"/>
  <c r="AE250" i="1" a="1"/>
  <c r="AE250" i="1" s="1"/>
  <c r="AE251" i="1" a="1"/>
  <c r="AE251" i="1" s="1"/>
  <c r="AE252" i="1" a="1"/>
  <c r="AE252" i="1" s="1"/>
  <c r="AE253" i="1" a="1"/>
  <c r="AE253" i="1" s="1"/>
  <c r="AE254" i="1" a="1"/>
  <c r="AE254" i="1" s="1"/>
  <c r="AE255" i="1" a="1"/>
  <c r="AE255" i="1" s="1"/>
  <c r="AE256" i="1" a="1"/>
  <c r="AE256" i="1" s="1"/>
  <c r="AE257" i="1" a="1"/>
  <c r="AE257" i="1" s="1"/>
  <c r="AE258" i="1" a="1"/>
  <c r="AE258" i="1" s="1"/>
  <c r="AE259" i="1" a="1"/>
  <c r="AE259" i="1" s="1"/>
  <c r="AE260" i="1" a="1"/>
  <c r="AE260" i="1" s="1"/>
  <c r="AE261" i="1" a="1"/>
  <c r="AE261" i="1" s="1"/>
  <c r="AE262" i="1" a="1"/>
  <c r="AE262" i="1" s="1"/>
  <c r="AE263" i="1" a="1"/>
  <c r="AE263" i="1" s="1"/>
  <c r="AE264" i="1" a="1"/>
  <c r="AE264" i="1" s="1"/>
  <c r="AE265" i="1" a="1"/>
  <c r="AE265" i="1" s="1"/>
  <c r="AE266" i="1" a="1"/>
  <c r="AE266" i="1" s="1"/>
  <c r="AE267" i="1" a="1"/>
  <c r="AE267" i="1" s="1"/>
  <c r="AE268" i="1" a="1"/>
  <c r="AE268" i="1" s="1"/>
  <c r="AE269" i="1" a="1"/>
  <c r="AE269" i="1" s="1"/>
  <c r="AE270" i="1" a="1"/>
  <c r="AE270" i="1" s="1"/>
  <c r="AE271" i="1" a="1"/>
  <c r="AE271" i="1" s="1"/>
  <c r="AE272" i="1" a="1"/>
  <c r="AE272" i="1" s="1"/>
  <c r="AE273" i="1" a="1"/>
  <c r="AE273" i="1" s="1"/>
  <c r="AE274" i="1" a="1"/>
  <c r="AE274" i="1" s="1"/>
  <c r="AE275" i="1" a="1"/>
  <c r="AE275" i="1" s="1"/>
  <c r="AE276" i="1" a="1"/>
  <c r="AE276" i="1" s="1"/>
  <c r="AE277" i="1" a="1"/>
  <c r="AE277" i="1" s="1"/>
  <c r="AE278" i="1" a="1"/>
  <c r="AE278" i="1" s="1"/>
  <c r="AE279" i="1" a="1"/>
  <c r="AE279" i="1" s="1"/>
  <c r="AE280" i="1" a="1"/>
  <c r="AE280" i="1" s="1"/>
  <c r="AE281" i="1" a="1"/>
  <c r="AE281" i="1" s="1"/>
  <c r="AE282" i="1" a="1"/>
  <c r="AE282" i="1" s="1"/>
  <c r="AE283" i="1" a="1"/>
  <c r="AE283" i="1" s="1"/>
  <c r="AE284" i="1" a="1"/>
  <c r="AE284" i="1" s="1"/>
  <c r="AE285" i="1" a="1"/>
  <c r="AE285" i="1" s="1"/>
  <c r="AE286" i="1" a="1"/>
  <c r="AE286" i="1" s="1"/>
  <c r="AE287" i="1" a="1"/>
  <c r="AE287" i="1" s="1"/>
  <c r="AE288" i="1" a="1"/>
  <c r="AE288" i="1" s="1"/>
  <c r="AE289" i="1" a="1"/>
  <c r="AE289" i="1" s="1"/>
  <c r="AE290" i="1" a="1"/>
  <c r="AE290" i="1" s="1"/>
  <c r="AE291" i="1" a="1"/>
  <c r="AE291" i="1" s="1"/>
  <c r="AE292" i="1" a="1"/>
  <c r="AE292" i="1" s="1"/>
  <c r="AE293" i="1" a="1"/>
  <c r="AE293" i="1" s="1"/>
  <c r="AE294" i="1" a="1"/>
  <c r="AE294" i="1" s="1"/>
  <c r="AE295" i="1" a="1"/>
  <c r="AE295" i="1" s="1"/>
  <c r="AE296" i="1" a="1"/>
  <c r="AE296" i="1" s="1"/>
  <c r="AE297" i="1" a="1"/>
  <c r="AE297" i="1" s="1"/>
  <c r="AE298" i="1" a="1"/>
  <c r="AE298" i="1" s="1"/>
  <c r="AE299" i="1" a="1"/>
  <c r="AE299" i="1" s="1"/>
  <c r="AE300" i="1" a="1"/>
  <c r="AE300" i="1" s="1"/>
  <c r="AE301" i="1" a="1"/>
  <c r="AE301" i="1" s="1"/>
  <c r="AE302" i="1" a="1"/>
  <c r="AE302" i="1" s="1"/>
  <c r="AE303" i="1" a="1"/>
  <c r="AE303" i="1" s="1"/>
  <c r="AE304" i="1" a="1"/>
  <c r="AE304" i="1" s="1"/>
  <c r="AE305" i="1" a="1"/>
  <c r="AE305" i="1" s="1"/>
  <c r="AE306" i="1" a="1"/>
  <c r="AE306" i="1" s="1"/>
  <c r="AE307" i="1" a="1"/>
  <c r="AE307" i="1" s="1"/>
  <c r="AE308" i="1" a="1"/>
  <c r="AE308" i="1" s="1"/>
  <c r="AE309" i="1" a="1"/>
  <c r="AE309" i="1" s="1"/>
  <c r="AE310" i="1" a="1"/>
  <c r="AE310" i="1" s="1"/>
  <c r="AE311" i="1" a="1"/>
  <c r="AE311" i="1" s="1"/>
  <c r="AE312" i="1" a="1"/>
  <c r="AE312" i="1" s="1"/>
  <c r="AE313" i="1" a="1"/>
  <c r="AE313" i="1" s="1"/>
  <c r="AE314" i="1" a="1"/>
  <c r="AE314" i="1" s="1"/>
  <c r="AE315" i="1" a="1"/>
  <c r="AE315" i="1" s="1"/>
  <c r="AE316" i="1" a="1"/>
  <c r="AE316" i="1" s="1"/>
  <c r="AE317" i="1" a="1"/>
  <c r="AE317" i="1" s="1"/>
  <c r="AE318" i="1" a="1"/>
  <c r="AE318" i="1" s="1"/>
  <c r="AE319" i="1" a="1"/>
  <c r="AE319" i="1" s="1"/>
  <c r="AE320" i="1" a="1"/>
  <c r="AE320" i="1" s="1"/>
  <c r="AE321" i="1" a="1"/>
  <c r="AE321" i="1" s="1"/>
  <c r="AE322" i="1" a="1"/>
  <c r="AE322" i="1" s="1"/>
  <c r="AE323" i="1" a="1"/>
  <c r="AE323" i="1" s="1"/>
  <c r="AE324" i="1" a="1"/>
  <c r="AE324" i="1" s="1"/>
  <c r="AE325" i="1" a="1"/>
  <c r="AE325" i="1" s="1"/>
  <c r="AE326" i="1" a="1"/>
  <c r="AE326" i="1" s="1"/>
  <c r="AE327" i="1" a="1"/>
  <c r="AE327" i="1" s="1"/>
  <c r="AE328" i="1" a="1"/>
  <c r="AE328" i="1" s="1"/>
  <c r="AE329" i="1" a="1"/>
  <c r="AE329" i="1" s="1"/>
  <c r="AE330" i="1" a="1"/>
  <c r="AE330" i="1" s="1"/>
  <c r="AE331" i="1" a="1"/>
  <c r="AE331" i="1" s="1"/>
  <c r="AE332" i="1" a="1"/>
  <c r="AE332" i="1" s="1"/>
  <c r="AE333" i="1" a="1"/>
  <c r="AE333" i="1" s="1"/>
  <c r="AE334" i="1" a="1"/>
  <c r="AE334" i="1" s="1"/>
  <c r="AE335" i="1" a="1"/>
  <c r="AE335" i="1" s="1"/>
  <c r="AE336" i="1" a="1"/>
  <c r="AE336" i="1" s="1"/>
  <c r="AE337" i="1" a="1"/>
  <c r="AE337" i="1" s="1"/>
  <c r="AE338" i="1" a="1"/>
  <c r="AE338" i="1" s="1"/>
  <c r="AE339" i="1" a="1"/>
  <c r="AE339" i="1" s="1"/>
  <c r="AE340" i="1" a="1"/>
  <c r="AE340" i="1" s="1"/>
  <c r="AE341" i="1" a="1"/>
  <c r="AE341" i="1" s="1"/>
  <c r="AE342" i="1" a="1"/>
  <c r="AE342" i="1" s="1"/>
  <c r="AE343" i="1" a="1"/>
  <c r="AE343" i="1" s="1"/>
  <c r="AE344" i="1" a="1"/>
  <c r="AE344" i="1" s="1"/>
  <c r="AE345" i="1" a="1"/>
  <c r="AE345" i="1" s="1"/>
  <c r="AE346" i="1" a="1"/>
  <c r="AE346" i="1" s="1"/>
  <c r="AE347" i="1" a="1"/>
  <c r="AE347" i="1" s="1"/>
  <c r="AE348" i="1" a="1"/>
  <c r="AE348" i="1" s="1"/>
  <c r="AE349" i="1" a="1"/>
  <c r="AE349" i="1" s="1"/>
  <c r="AE350" i="1" a="1"/>
  <c r="AE350" i="1" s="1"/>
  <c r="AE351" i="1" a="1"/>
  <c r="AE351" i="1" s="1"/>
  <c r="AE352" i="1" a="1"/>
  <c r="AE352" i="1" s="1"/>
  <c r="AE353" i="1" a="1"/>
  <c r="AE353" i="1" s="1"/>
  <c r="AE354" i="1" a="1"/>
  <c r="AE354" i="1" s="1"/>
  <c r="AE355" i="1" a="1"/>
  <c r="AE355" i="1" s="1"/>
  <c r="AE356" i="1" a="1"/>
  <c r="AE356" i="1" s="1"/>
  <c r="AE357" i="1" a="1"/>
  <c r="AE357" i="1" s="1"/>
  <c r="AE358" i="1" a="1"/>
  <c r="AE358" i="1" s="1"/>
  <c r="AE359" i="1" a="1"/>
  <c r="AE359" i="1" s="1"/>
  <c r="AE360" i="1" a="1"/>
  <c r="AE360" i="1" s="1"/>
  <c r="AE361" i="1" a="1"/>
  <c r="AE361" i="1" s="1"/>
  <c r="AE362" i="1" a="1"/>
  <c r="AE362" i="1" s="1"/>
  <c r="AE363" i="1" a="1"/>
  <c r="AE363" i="1" s="1"/>
  <c r="AE364" i="1" a="1"/>
  <c r="AE364" i="1" s="1"/>
  <c r="AE365" i="1" a="1"/>
  <c r="AE365" i="1" s="1"/>
  <c r="AE366" i="1" a="1"/>
  <c r="AE366" i="1" s="1"/>
  <c r="AE367" i="1" a="1"/>
  <c r="AE367" i="1" s="1"/>
  <c r="AE368" i="1" a="1"/>
  <c r="AE368" i="1" s="1"/>
  <c r="AE369" i="1" a="1"/>
  <c r="AE369" i="1" s="1"/>
  <c r="AE370" i="1" a="1"/>
  <c r="AE370" i="1" s="1"/>
  <c r="AE371" i="1" a="1"/>
  <c r="AE371" i="1" s="1"/>
  <c r="AE372" i="1" a="1"/>
  <c r="AE372" i="1" s="1"/>
  <c r="AE373" i="1" a="1"/>
  <c r="AE373" i="1" s="1"/>
  <c r="AE374" i="1" a="1"/>
  <c r="AE374" i="1" s="1"/>
  <c r="AE375" i="1" a="1"/>
  <c r="AE375" i="1" s="1"/>
  <c r="AE376" i="1" a="1"/>
  <c r="AE376" i="1" s="1"/>
  <c r="AE377" i="1" a="1"/>
  <c r="AE377" i="1" s="1"/>
  <c r="AE378" i="1" a="1"/>
  <c r="AE378" i="1" s="1"/>
  <c r="AE379" i="1" a="1"/>
  <c r="AE379" i="1" s="1"/>
  <c r="AE380" i="1" a="1"/>
  <c r="AE380" i="1" s="1"/>
  <c r="AE381" i="1" a="1"/>
  <c r="AE381" i="1" s="1"/>
  <c r="AE382" i="1" a="1"/>
  <c r="AE382" i="1" s="1"/>
  <c r="AE383" i="1" a="1"/>
  <c r="AE383" i="1" s="1"/>
  <c r="AE384" i="1" a="1"/>
  <c r="AE384" i="1" s="1"/>
  <c r="AE385" i="1" a="1"/>
  <c r="AE385" i="1" s="1"/>
  <c r="AE386" i="1" a="1"/>
  <c r="AE386" i="1" s="1"/>
  <c r="AE387" i="1" a="1"/>
  <c r="AE387" i="1" s="1"/>
  <c r="AE388" i="1" a="1"/>
  <c r="AE388" i="1" s="1"/>
  <c r="AE389" i="1" a="1"/>
  <c r="AE389" i="1" s="1"/>
  <c r="AE390" i="1" a="1"/>
  <c r="AE390" i="1" s="1"/>
  <c r="AE391" i="1" a="1"/>
  <c r="AE391" i="1" s="1"/>
  <c r="AE392" i="1" a="1"/>
  <c r="AE392" i="1" s="1"/>
  <c r="AE393" i="1" a="1"/>
  <c r="AE393" i="1" s="1"/>
  <c r="AE394" i="1" a="1"/>
  <c r="AE394" i="1" s="1"/>
  <c r="AE395" i="1" a="1"/>
  <c r="AE395" i="1" s="1"/>
  <c r="AE396" i="1" a="1"/>
  <c r="AE396" i="1" s="1"/>
  <c r="AE397" i="1" a="1"/>
  <c r="AE397" i="1" s="1"/>
  <c r="AE398" i="1" a="1"/>
  <c r="AE398" i="1" s="1"/>
  <c r="AE399" i="1" a="1"/>
  <c r="AE399" i="1" s="1"/>
  <c r="AE400" i="1" a="1"/>
  <c r="AE400" i="1" s="1"/>
  <c r="AE401" i="1" a="1"/>
  <c r="AE401" i="1" s="1"/>
  <c r="AE402" i="1" a="1"/>
  <c r="AE402" i="1" s="1"/>
  <c r="AE403" i="1" a="1"/>
  <c r="AE403" i="1" s="1"/>
  <c r="AE404" i="1" a="1"/>
  <c r="AE404" i="1" s="1"/>
  <c r="AE405" i="1" a="1"/>
  <c r="AE405" i="1" s="1"/>
  <c r="AE406" i="1" a="1"/>
  <c r="AE406" i="1" s="1"/>
  <c r="AE407" i="1" a="1"/>
  <c r="AE407" i="1" s="1"/>
  <c r="AE408" i="1" a="1"/>
  <c r="AE408" i="1" s="1"/>
  <c r="AE409" i="1" a="1"/>
  <c r="AE409" i="1" s="1"/>
  <c r="AE410" i="1" a="1"/>
  <c r="AE410" i="1" s="1"/>
  <c r="AE411" i="1" a="1"/>
  <c r="AE411" i="1" s="1"/>
  <c r="AE412" i="1" a="1"/>
  <c r="AE412" i="1" s="1"/>
  <c r="AE413" i="1" a="1"/>
  <c r="AE413" i="1" s="1"/>
  <c r="AE414" i="1" a="1"/>
  <c r="AE414" i="1" s="1"/>
  <c r="AE415" i="1" a="1"/>
  <c r="AE415" i="1" s="1"/>
  <c r="AE416" i="1" a="1"/>
  <c r="AE416" i="1" s="1"/>
  <c r="AE417" i="1" a="1"/>
  <c r="AE417" i="1" s="1"/>
  <c r="AE418" i="1" a="1"/>
  <c r="AE418" i="1" s="1"/>
  <c r="AE419" i="1" a="1"/>
  <c r="AE419" i="1" s="1"/>
  <c r="AE420" i="1" a="1"/>
  <c r="AE420" i="1" s="1"/>
  <c r="AE421" i="1" a="1"/>
  <c r="AE421" i="1" s="1"/>
  <c r="AE422" i="1" a="1"/>
  <c r="AE422" i="1" s="1"/>
  <c r="AE423" i="1" a="1"/>
  <c r="AE423" i="1" s="1"/>
  <c r="AE424" i="1" a="1"/>
  <c r="AE424" i="1" s="1"/>
  <c r="AE425" i="1" a="1"/>
  <c r="AE425" i="1" s="1"/>
  <c r="AE426" i="1" a="1"/>
  <c r="AE426" i="1" s="1"/>
  <c r="AE427" i="1" a="1"/>
  <c r="AE427" i="1" s="1"/>
  <c r="AE428" i="1" a="1"/>
  <c r="AE428" i="1" s="1"/>
  <c r="AE429" i="1" a="1"/>
  <c r="AE429" i="1" s="1"/>
  <c r="AE430" i="1" a="1"/>
  <c r="AE430" i="1" s="1"/>
  <c r="AE431" i="1" a="1"/>
  <c r="AE431" i="1" s="1"/>
  <c r="AE432" i="1" a="1"/>
  <c r="AE432" i="1" s="1"/>
  <c r="AE433" i="1" a="1"/>
  <c r="AE433" i="1" s="1"/>
  <c r="AE434" i="1" a="1"/>
  <c r="AE434" i="1" s="1"/>
  <c r="AE435" i="1" a="1"/>
  <c r="AE435" i="1" s="1"/>
  <c r="AE436" i="1" a="1"/>
  <c r="AE436" i="1" s="1"/>
  <c r="AE437" i="1" a="1"/>
  <c r="AE437" i="1" s="1"/>
  <c r="AE438" i="1" a="1"/>
  <c r="AE438" i="1" s="1"/>
  <c r="AE439" i="1" a="1"/>
  <c r="AE439" i="1" s="1"/>
  <c r="AE440" i="1" a="1"/>
  <c r="AE440" i="1" s="1"/>
  <c r="AE441" i="1" a="1"/>
  <c r="AE441" i="1" s="1"/>
  <c r="AE442" i="1" a="1"/>
  <c r="AE442" i="1" s="1"/>
  <c r="AE443" i="1" a="1"/>
  <c r="AE443" i="1" s="1"/>
  <c r="AE444" i="1" a="1"/>
  <c r="AE444" i="1" s="1"/>
  <c r="AE445" i="1" a="1"/>
  <c r="AE445" i="1" s="1"/>
  <c r="AE446" i="1" a="1"/>
  <c r="AE446" i="1" s="1"/>
  <c r="AE447" i="1" a="1"/>
  <c r="AE447" i="1" s="1"/>
  <c r="AE448" i="1" a="1"/>
  <c r="AE448" i="1" s="1"/>
  <c r="AE449" i="1" a="1"/>
  <c r="AE449" i="1" s="1"/>
  <c r="AE450" i="1" a="1"/>
  <c r="AE450" i="1" s="1"/>
  <c r="AE451" i="1" a="1"/>
  <c r="AE451" i="1" s="1"/>
  <c r="AE452" i="1" a="1"/>
  <c r="AE452" i="1" s="1"/>
  <c r="AE453" i="1" a="1"/>
  <c r="AE453" i="1" s="1"/>
  <c r="AE454" i="1" a="1"/>
  <c r="AE454" i="1" s="1"/>
  <c r="AE455" i="1" a="1"/>
  <c r="AE455" i="1" s="1"/>
  <c r="AE456" i="1" a="1"/>
  <c r="AE456" i="1" s="1"/>
  <c r="AE457" i="1" a="1"/>
  <c r="AE457" i="1" s="1"/>
  <c r="AE458" i="1" a="1"/>
  <c r="AE458" i="1" s="1"/>
  <c r="AE459" i="1" a="1"/>
  <c r="AE459" i="1" s="1"/>
  <c r="AE460" i="1" a="1"/>
  <c r="AE460" i="1" s="1"/>
  <c r="AE461" i="1" a="1"/>
  <c r="AE461" i="1" s="1"/>
  <c r="AE462" i="1" a="1"/>
  <c r="AE462" i="1" s="1"/>
  <c r="AE463" i="1" a="1"/>
  <c r="AE463" i="1" s="1"/>
  <c r="AE464" i="1" a="1"/>
  <c r="AE464" i="1" s="1"/>
  <c r="AE465" i="1" a="1"/>
  <c r="AE465" i="1" s="1"/>
  <c r="AE466" i="1" a="1"/>
  <c r="AE466" i="1" s="1"/>
  <c r="AE467" i="1" a="1"/>
  <c r="AE467" i="1" s="1"/>
  <c r="AE468" i="1" a="1"/>
  <c r="AE468" i="1" s="1"/>
  <c r="AE469" i="1" a="1"/>
  <c r="AE469" i="1" s="1"/>
  <c r="AE470" i="1" a="1"/>
  <c r="AE470" i="1" s="1"/>
  <c r="AE471" i="1" a="1"/>
  <c r="AE471" i="1" s="1"/>
  <c r="AE472" i="1" a="1"/>
  <c r="AE472" i="1" s="1"/>
  <c r="AE473" i="1" a="1"/>
  <c r="AE473" i="1" s="1"/>
  <c r="AE474" i="1" a="1"/>
  <c r="AE474" i="1" s="1"/>
  <c r="AE475" i="1" a="1"/>
  <c r="AE475" i="1" s="1"/>
  <c r="AE476" i="1" a="1"/>
  <c r="AE476" i="1" s="1"/>
  <c r="AE477" i="1" a="1"/>
  <c r="AE477" i="1" s="1"/>
  <c r="AE478" i="1" a="1"/>
  <c r="AE478" i="1" s="1"/>
  <c r="AE479" i="1" a="1"/>
  <c r="AE479" i="1" s="1"/>
  <c r="AE480" i="1" a="1"/>
  <c r="AE480" i="1" s="1"/>
  <c r="AE481" i="1" a="1"/>
  <c r="AE481" i="1" s="1"/>
  <c r="AE482" i="1" a="1"/>
  <c r="AE482" i="1" s="1"/>
  <c r="AE483" i="1" a="1"/>
  <c r="AE483" i="1" s="1"/>
  <c r="AE484" i="1" a="1"/>
  <c r="AE484" i="1" s="1"/>
  <c r="AE485" i="1" a="1"/>
  <c r="AE485" i="1" s="1"/>
  <c r="AE486" i="1" a="1"/>
  <c r="AE486" i="1" s="1"/>
  <c r="AE487" i="1" a="1"/>
  <c r="AE487" i="1" s="1"/>
  <c r="AE488" i="1" a="1"/>
  <c r="AE488" i="1" s="1"/>
  <c r="AE489" i="1" a="1"/>
  <c r="AE489" i="1" s="1"/>
  <c r="AE490" i="1" a="1"/>
  <c r="AE490" i="1" s="1"/>
  <c r="AE491" i="1" a="1"/>
  <c r="AE491" i="1" s="1"/>
  <c r="AE492" i="1" a="1"/>
  <c r="AE492" i="1" s="1"/>
  <c r="AE493" i="1" a="1"/>
  <c r="AE493" i="1" s="1"/>
  <c r="AE494" i="1" a="1"/>
  <c r="AE494" i="1" s="1"/>
  <c r="AE495" i="1" a="1"/>
  <c r="AE495" i="1" s="1"/>
  <c r="AE496" i="1" a="1"/>
  <c r="AE496" i="1" s="1"/>
  <c r="AE497" i="1" a="1"/>
  <c r="AE497" i="1" s="1"/>
  <c r="AE498" i="1" a="1"/>
  <c r="AE498" i="1" s="1"/>
  <c r="AE499" i="1" a="1"/>
  <c r="AE499" i="1" s="1"/>
  <c r="AE500" i="1" a="1"/>
  <c r="AE500" i="1" s="1"/>
  <c r="AE501" i="1" a="1"/>
  <c r="AE501" i="1" s="1"/>
  <c r="AE502" i="1" a="1"/>
  <c r="AE502" i="1" s="1"/>
  <c r="AE503" i="1" a="1"/>
  <c r="AE503" i="1" s="1"/>
  <c r="AE504" i="1" a="1"/>
  <c r="AE504" i="1" s="1"/>
  <c r="AE505" i="1" a="1"/>
  <c r="AE505" i="1" s="1"/>
  <c r="AE506" i="1" a="1"/>
  <c r="AE506" i="1" s="1"/>
  <c r="AE507" i="1" a="1"/>
  <c r="AE507" i="1" s="1"/>
  <c r="AE508" i="1" a="1"/>
  <c r="AE508" i="1" s="1"/>
  <c r="AE509" i="1" a="1"/>
  <c r="AE509" i="1" s="1"/>
  <c r="AE510" i="1" a="1"/>
  <c r="AE510" i="1" s="1"/>
  <c r="AE511" i="1" a="1"/>
  <c r="AE511" i="1" s="1"/>
  <c r="AE512" i="1" a="1"/>
  <c r="AE512" i="1" s="1"/>
  <c r="AE513" i="1" a="1"/>
  <c r="AE513" i="1" s="1"/>
  <c r="AE514" i="1" a="1"/>
  <c r="AE514" i="1" s="1"/>
  <c r="AE515" i="1" a="1"/>
  <c r="AE515" i="1" s="1"/>
  <c r="AE516" i="1" a="1"/>
  <c r="AE516" i="1" s="1"/>
  <c r="AE517" i="1" a="1"/>
  <c r="AE517" i="1" s="1"/>
  <c r="AE518" i="1" a="1"/>
  <c r="AE518" i="1" s="1"/>
  <c r="AE519" i="1" a="1"/>
  <c r="AE519" i="1" s="1"/>
  <c r="AE520" i="1" a="1"/>
  <c r="AE520" i="1" s="1"/>
  <c r="AE521" i="1" a="1"/>
  <c r="AE521" i="1" s="1"/>
  <c r="AE522" i="1" a="1"/>
  <c r="AE522" i="1" s="1"/>
  <c r="AE523" i="1" a="1"/>
  <c r="AE523" i="1" s="1"/>
  <c r="AE524" i="1" a="1"/>
  <c r="AE524" i="1" s="1"/>
  <c r="AE525" i="1" a="1"/>
  <c r="AE525" i="1" s="1"/>
  <c r="AE526" i="1" a="1"/>
  <c r="AE526" i="1" s="1"/>
  <c r="AE527" i="1" a="1"/>
  <c r="AE527" i="1" s="1"/>
  <c r="AE528" i="1" a="1"/>
  <c r="AE528" i="1" s="1"/>
  <c r="AE529" i="1" a="1"/>
  <c r="AE529" i="1" s="1"/>
  <c r="AE530" i="1" a="1"/>
  <c r="AE530" i="1" s="1"/>
  <c r="AE531" i="1" a="1"/>
  <c r="AE531" i="1" s="1"/>
  <c r="AE532" i="1" a="1"/>
  <c r="AE532" i="1" s="1"/>
  <c r="AE533" i="1" a="1"/>
  <c r="AE533" i="1" s="1"/>
  <c r="AE534" i="1" a="1"/>
  <c r="AE534" i="1" s="1"/>
  <c r="AE535" i="1" a="1"/>
  <c r="AE535" i="1" s="1"/>
  <c r="AE536" i="1" a="1"/>
  <c r="AE536" i="1" s="1"/>
  <c r="AE537" i="1" a="1"/>
  <c r="AE537" i="1" s="1"/>
  <c r="AE538" i="1" a="1"/>
  <c r="AE538" i="1" s="1"/>
  <c r="AE539" i="1" a="1"/>
  <c r="AE539" i="1" s="1"/>
  <c r="AE540" i="1" a="1"/>
  <c r="AE540" i="1" s="1"/>
  <c r="AE541" i="1" a="1"/>
  <c r="AE541" i="1" s="1"/>
  <c r="AE542" i="1" a="1"/>
  <c r="AE542" i="1" s="1"/>
  <c r="AE543" i="1" a="1"/>
  <c r="AE543" i="1" s="1"/>
  <c r="AE544" i="1" a="1"/>
  <c r="AE544" i="1" s="1"/>
  <c r="AE545" i="1" a="1"/>
  <c r="AE545" i="1" s="1"/>
  <c r="AE546" i="1" a="1"/>
  <c r="AE546" i="1" s="1"/>
  <c r="AE547" i="1" a="1"/>
  <c r="AE547" i="1" s="1"/>
  <c r="AE548" i="1" a="1"/>
  <c r="AE548" i="1" s="1"/>
  <c r="AE549" i="1" a="1"/>
  <c r="AE549" i="1" s="1"/>
  <c r="AE550" i="1" a="1"/>
  <c r="AE550" i="1" s="1"/>
  <c r="AE551" i="1" a="1"/>
  <c r="AE551" i="1" s="1"/>
  <c r="AE552" i="1" a="1"/>
  <c r="AE552" i="1" s="1"/>
  <c r="AE553" i="1" a="1"/>
  <c r="AE553" i="1" s="1"/>
  <c r="AE554" i="1" a="1"/>
  <c r="AE554" i="1" s="1"/>
  <c r="AE555" i="1" a="1"/>
  <c r="AE555" i="1" s="1"/>
  <c r="AE556" i="1" a="1"/>
  <c r="AE556" i="1" s="1"/>
  <c r="AE557" i="1" a="1"/>
  <c r="AE557" i="1" s="1"/>
  <c r="AE558" i="1" a="1"/>
  <c r="AE558" i="1" s="1"/>
  <c r="AE559" i="1" a="1"/>
  <c r="AE559" i="1" s="1"/>
  <c r="AE560" i="1" a="1"/>
  <c r="AE560" i="1" s="1"/>
  <c r="AE561" i="1" a="1"/>
  <c r="AE561" i="1" s="1"/>
  <c r="AE562" i="1" a="1"/>
  <c r="AE562" i="1" s="1"/>
  <c r="AE563" i="1" a="1"/>
  <c r="AE563" i="1" s="1"/>
  <c r="AE564" i="1" a="1"/>
  <c r="AE564" i="1" s="1"/>
  <c r="AE565" i="1" a="1"/>
  <c r="AE565" i="1" s="1"/>
  <c r="AE566" i="1" a="1"/>
  <c r="AE566" i="1" s="1"/>
  <c r="AE567" i="1" a="1"/>
  <c r="AE567" i="1" s="1"/>
  <c r="AE568" i="1" a="1"/>
  <c r="AE568" i="1" s="1"/>
  <c r="AE569" i="1" a="1"/>
  <c r="AE569" i="1" s="1"/>
  <c r="AE570" i="1" a="1"/>
  <c r="AE570" i="1" s="1"/>
  <c r="AE571" i="1" a="1"/>
  <c r="AE571" i="1" s="1"/>
  <c r="AE572" i="1" a="1"/>
  <c r="AE572" i="1" s="1"/>
  <c r="AE573" i="1" a="1"/>
  <c r="AE573" i="1" s="1"/>
  <c r="AE574" i="1" a="1"/>
  <c r="AE574" i="1" s="1"/>
  <c r="AE575" i="1" a="1"/>
  <c r="AE575" i="1" s="1"/>
  <c r="AE576" i="1" a="1"/>
  <c r="AE576" i="1" s="1"/>
  <c r="AE577" i="1" a="1"/>
  <c r="AE577" i="1" s="1"/>
  <c r="AE578" i="1" a="1"/>
  <c r="AE578" i="1" s="1"/>
  <c r="AE579" i="1" a="1"/>
  <c r="AE579" i="1" s="1"/>
  <c r="AE580" i="1" a="1"/>
  <c r="AE580" i="1" s="1"/>
  <c r="AE581" i="1" a="1"/>
  <c r="AE581" i="1" s="1"/>
  <c r="AE582" i="1" a="1"/>
  <c r="AE582" i="1" s="1"/>
  <c r="AE583" i="1" a="1"/>
  <c r="AE583" i="1" s="1"/>
  <c r="AE584" i="1" a="1"/>
  <c r="AE584" i="1" s="1"/>
  <c r="AE585" i="1" a="1"/>
  <c r="AE585" i="1" s="1"/>
  <c r="AE586" i="1" a="1"/>
  <c r="AE586" i="1" s="1"/>
  <c r="AE587" i="1" a="1"/>
  <c r="AE587" i="1" s="1"/>
  <c r="AE588" i="1" a="1"/>
  <c r="AE588" i="1" s="1"/>
  <c r="AE589" i="1" a="1"/>
  <c r="AE589" i="1" s="1"/>
  <c r="AE590" i="1" a="1"/>
  <c r="AE590" i="1" s="1"/>
  <c r="AE591" i="1" a="1"/>
  <c r="AE591" i="1" s="1"/>
  <c r="AE592" i="1" a="1"/>
  <c r="AE592" i="1" s="1"/>
  <c r="AE593" i="1" a="1"/>
  <c r="AE593" i="1" s="1"/>
  <c r="AE594" i="1" a="1"/>
  <c r="AE594" i="1" s="1"/>
  <c r="AE595" i="1" a="1"/>
  <c r="AE595" i="1" s="1"/>
  <c r="AE596" i="1" a="1"/>
  <c r="AE596" i="1" s="1"/>
  <c r="AE597" i="1" a="1"/>
  <c r="AE597" i="1" s="1"/>
  <c r="AE598" i="1" a="1"/>
  <c r="AE598" i="1" s="1"/>
  <c r="AE599" i="1" a="1"/>
  <c r="AE599" i="1" s="1"/>
  <c r="AE600" i="1" a="1"/>
  <c r="AE600" i="1" s="1"/>
  <c r="AE601" i="1" a="1"/>
  <c r="AE601" i="1" s="1"/>
  <c r="AE602" i="1" a="1"/>
  <c r="AE602" i="1" s="1"/>
  <c r="AE603" i="1" a="1"/>
  <c r="AE603" i="1" s="1"/>
  <c r="AE604" i="1" a="1"/>
  <c r="AE604" i="1" s="1"/>
  <c r="AE605" i="1" a="1"/>
  <c r="AE605" i="1" s="1"/>
  <c r="AE606" i="1" a="1"/>
  <c r="AE606" i="1" s="1"/>
  <c r="AE607" i="1" a="1"/>
  <c r="AE607" i="1" s="1"/>
  <c r="AE608" i="1" a="1"/>
  <c r="AE608" i="1" s="1"/>
  <c r="AE609" i="1" a="1"/>
  <c r="AE609" i="1" s="1"/>
  <c r="AE610" i="1" a="1"/>
  <c r="AE610" i="1" s="1"/>
  <c r="AE611" i="1" a="1"/>
  <c r="AE611" i="1" s="1"/>
  <c r="AE612" i="1" a="1"/>
  <c r="AE612" i="1" s="1"/>
  <c r="AE613" i="1" a="1"/>
  <c r="AE613" i="1" s="1"/>
  <c r="AE614" i="1" a="1"/>
  <c r="AE614" i="1" s="1"/>
  <c r="AE615" i="1" a="1"/>
  <c r="AE615" i="1" s="1"/>
  <c r="AE616" i="1" a="1"/>
  <c r="AE616" i="1" s="1"/>
  <c r="AE617" i="1" a="1"/>
  <c r="AE617" i="1" s="1"/>
  <c r="AE618" i="1" a="1"/>
  <c r="AE618" i="1" s="1"/>
  <c r="AE619" i="1" a="1"/>
  <c r="AE619" i="1" s="1"/>
  <c r="AE620" i="1" a="1"/>
  <c r="AE620" i="1" s="1"/>
  <c r="AE621" i="1" a="1"/>
  <c r="AE621" i="1" s="1"/>
  <c r="AE622" i="1" a="1"/>
  <c r="AE622" i="1" s="1"/>
  <c r="AE623" i="1" a="1"/>
  <c r="AE623" i="1" s="1"/>
  <c r="AE624" i="1" a="1"/>
  <c r="AE624" i="1" s="1"/>
  <c r="AE625" i="1" a="1"/>
  <c r="AE625" i="1" s="1"/>
  <c r="AE626" i="1" a="1"/>
  <c r="AE626" i="1" s="1"/>
  <c r="AE627" i="1" a="1"/>
  <c r="AE627" i="1" s="1"/>
  <c r="AE628" i="1" a="1"/>
  <c r="AE628" i="1" s="1"/>
  <c r="AE629" i="1" a="1"/>
  <c r="AE629" i="1" s="1"/>
  <c r="AE630" i="1" a="1"/>
  <c r="AE630" i="1" s="1"/>
  <c r="AE631" i="1" a="1"/>
  <c r="AE631" i="1" s="1"/>
  <c r="AE632" i="1" a="1"/>
  <c r="AE632" i="1" s="1"/>
  <c r="AE633" i="1" a="1"/>
  <c r="AE633" i="1" s="1"/>
  <c r="AE634" i="1" a="1"/>
  <c r="AE634" i="1" s="1"/>
  <c r="AE635" i="1" a="1"/>
  <c r="AE635" i="1" s="1"/>
  <c r="AE636" i="1" a="1"/>
  <c r="AE636" i="1" s="1"/>
  <c r="AE637" i="1" a="1"/>
  <c r="AE637" i="1" s="1"/>
  <c r="AE638" i="1" a="1"/>
  <c r="AE638" i="1" s="1"/>
  <c r="AE639" i="1" a="1"/>
  <c r="AE639" i="1" s="1"/>
  <c r="AE640" i="1" a="1"/>
  <c r="AE640" i="1" s="1"/>
  <c r="AE641" i="1" a="1"/>
  <c r="AE641" i="1" s="1"/>
  <c r="AE642" i="1" a="1"/>
  <c r="AE642" i="1" s="1"/>
  <c r="AE643" i="1" a="1"/>
  <c r="AE643" i="1" s="1"/>
  <c r="AE644" i="1" a="1"/>
  <c r="AE644" i="1" s="1"/>
  <c r="AE645" i="1" a="1"/>
  <c r="AE645" i="1" s="1"/>
  <c r="AE646" i="1" a="1"/>
  <c r="AE646" i="1" s="1"/>
  <c r="AE647" i="1" a="1"/>
  <c r="AE647" i="1" s="1"/>
  <c r="AE648" i="1" a="1"/>
  <c r="AE648" i="1" s="1"/>
  <c r="AE649" i="1" a="1"/>
  <c r="AE649" i="1" s="1"/>
  <c r="AE650" i="1" a="1"/>
  <c r="AE650" i="1" s="1"/>
  <c r="A126" i="1"/>
  <c r="A127" i="1"/>
  <c r="J127" i="1" s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B390" i="1" s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B650" i="1" s="1"/>
  <c r="D650" i="1" s="1"/>
  <c r="AB650" i="1" s="1"/>
  <c r="F840" i="29"/>
  <c r="B840" i="29"/>
  <c r="B808" i="29"/>
  <c r="F808" i="29" s="1"/>
  <c r="B809" i="29"/>
  <c r="F809" i="29" s="1"/>
  <c r="B810" i="29"/>
  <c r="F810" i="29" s="1"/>
  <c r="B811" i="29"/>
  <c r="F811" i="29" s="1"/>
  <c r="B812" i="29"/>
  <c r="F812" i="29" s="1"/>
  <c r="B813" i="29"/>
  <c r="F813" i="29" s="1"/>
  <c r="B814" i="29"/>
  <c r="F814" i="29" s="1"/>
  <c r="B815" i="29"/>
  <c r="F815" i="29" s="1"/>
  <c r="B816" i="29"/>
  <c r="F816" i="29" s="1"/>
  <c r="B817" i="29"/>
  <c r="F817" i="29" s="1"/>
  <c r="B818" i="29"/>
  <c r="F818" i="29" s="1"/>
  <c r="B819" i="29"/>
  <c r="F819" i="29" s="1"/>
  <c r="B820" i="29"/>
  <c r="F820" i="29" s="1"/>
  <c r="B821" i="29"/>
  <c r="F821" i="29" s="1"/>
  <c r="B822" i="29"/>
  <c r="F822" i="29" s="1"/>
  <c r="B823" i="29"/>
  <c r="F823" i="29" s="1"/>
  <c r="B824" i="29"/>
  <c r="F824" i="29" s="1"/>
  <c r="B825" i="29"/>
  <c r="F825" i="29" s="1"/>
  <c r="B826" i="29"/>
  <c r="F826" i="29" s="1"/>
  <c r="B827" i="29"/>
  <c r="F827" i="29" s="1"/>
  <c r="B828" i="29"/>
  <c r="F828" i="29" s="1"/>
  <c r="B829" i="29"/>
  <c r="F829" i="29" s="1"/>
  <c r="B830" i="29"/>
  <c r="F830" i="29" s="1"/>
  <c r="B831" i="29"/>
  <c r="F831" i="29" s="1"/>
  <c r="B832" i="29"/>
  <c r="F832" i="29" s="1"/>
  <c r="B833" i="29"/>
  <c r="F833" i="29" s="1"/>
  <c r="B834" i="29"/>
  <c r="F834" i="29" s="1"/>
  <c r="B835" i="29"/>
  <c r="F835" i="29" s="1"/>
  <c r="B836" i="29"/>
  <c r="F836" i="29" s="1"/>
  <c r="B837" i="29"/>
  <c r="F837" i="29" s="1"/>
  <c r="B838" i="29"/>
  <c r="F838" i="29" s="1"/>
  <c r="B839" i="29"/>
  <c r="F839" i="29" s="1"/>
  <c r="F807" i="29"/>
  <c r="B807" i="29"/>
  <c r="F754" i="29"/>
  <c r="F755" i="29"/>
  <c r="F756" i="29"/>
  <c r="F757" i="29"/>
  <c r="F758" i="29"/>
  <c r="F759" i="29"/>
  <c r="F760" i="29"/>
  <c r="F761" i="29"/>
  <c r="F762" i="29"/>
  <c r="F763" i="29"/>
  <c r="F764" i="29"/>
  <c r="F765" i="29"/>
  <c r="F766" i="29"/>
  <c r="F767" i="29"/>
  <c r="F768" i="29"/>
  <c r="F769" i="29"/>
  <c r="F770" i="29"/>
  <c r="F771" i="29"/>
  <c r="F772" i="29"/>
  <c r="F773" i="29"/>
  <c r="F774" i="29"/>
  <c r="F775" i="29"/>
  <c r="F776" i="29"/>
  <c r="F777" i="29"/>
  <c r="F778" i="29"/>
  <c r="F779" i="29"/>
  <c r="F780" i="29"/>
  <c r="F781" i="29"/>
  <c r="F782" i="29"/>
  <c r="F783" i="29"/>
  <c r="F784" i="29"/>
  <c r="F785" i="29"/>
  <c r="F786" i="29"/>
  <c r="F787" i="29"/>
  <c r="F788" i="29"/>
  <c r="F789" i="29"/>
  <c r="F790" i="29"/>
  <c r="F791" i="29"/>
  <c r="F792" i="29"/>
  <c r="F793" i="29"/>
  <c r="F794" i="29"/>
  <c r="F795" i="29"/>
  <c r="F796" i="29"/>
  <c r="F797" i="29"/>
  <c r="F798" i="29"/>
  <c r="F799" i="29"/>
  <c r="F800" i="29"/>
  <c r="F801" i="29"/>
  <c r="F802" i="29"/>
  <c r="F803" i="29"/>
  <c r="F804" i="29"/>
  <c r="F805" i="29"/>
  <c r="F806" i="29"/>
  <c r="B754" i="29"/>
  <c r="B755" i="29"/>
  <c r="B756" i="29"/>
  <c r="B757" i="29"/>
  <c r="B758" i="29"/>
  <c r="B759" i="29"/>
  <c r="B760" i="29"/>
  <c r="B761" i="29"/>
  <c r="B762" i="29"/>
  <c r="B763" i="29"/>
  <c r="B764" i="29"/>
  <c r="B765" i="29"/>
  <c r="B766" i="29"/>
  <c r="B767" i="29"/>
  <c r="B768" i="29"/>
  <c r="B769" i="29"/>
  <c r="B770" i="29"/>
  <c r="B771" i="29"/>
  <c r="B772" i="29"/>
  <c r="B773" i="29"/>
  <c r="B774" i="29"/>
  <c r="B775" i="29"/>
  <c r="B776" i="29"/>
  <c r="B777" i="29"/>
  <c r="B778" i="29"/>
  <c r="B779" i="29"/>
  <c r="B780" i="29"/>
  <c r="B781" i="29"/>
  <c r="B782" i="29"/>
  <c r="B783" i="29"/>
  <c r="B784" i="29"/>
  <c r="B785" i="29"/>
  <c r="B786" i="29"/>
  <c r="B787" i="29"/>
  <c r="B788" i="29"/>
  <c r="B789" i="29"/>
  <c r="B790" i="29"/>
  <c r="B791" i="29"/>
  <c r="B792" i="29"/>
  <c r="B793" i="29"/>
  <c r="B794" i="29"/>
  <c r="B795" i="29"/>
  <c r="B796" i="29"/>
  <c r="B797" i="29"/>
  <c r="B798" i="29"/>
  <c r="B799" i="29"/>
  <c r="B800" i="29"/>
  <c r="B801" i="29"/>
  <c r="B802" i="29"/>
  <c r="B803" i="29"/>
  <c r="B804" i="29"/>
  <c r="B805" i="29"/>
  <c r="B806" i="29"/>
  <c r="B3" i="29"/>
  <c r="B4" i="29"/>
  <c r="B5" i="29"/>
  <c r="B6" i="29"/>
  <c r="B7" i="29"/>
  <c r="B8" i="29"/>
  <c r="B9" i="29"/>
  <c r="B10" i="29"/>
  <c r="B11" i="29"/>
  <c r="B12" i="29"/>
  <c r="B13" i="29"/>
  <c r="B14" i="29"/>
  <c r="B15" i="29"/>
  <c r="B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34" i="29"/>
  <c r="B35" i="29"/>
  <c r="B36" i="29"/>
  <c r="B37" i="29"/>
  <c r="B38" i="29"/>
  <c r="B39" i="29"/>
  <c r="B40" i="29"/>
  <c r="B41" i="29"/>
  <c r="B42" i="29"/>
  <c r="B43" i="29"/>
  <c r="B44" i="29"/>
  <c r="B45" i="29"/>
  <c r="B46" i="29"/>
  <c r="B47" i="29"/>
  <c r="B48" i="29"/>
  <c r="B49" i="29"/>
  <c r="B50" i="29"/>
  <c r="B51" i="29"/>
  <c r="B52" i="29"/>
  <c r="B53" i="29"/>
  <c r="B54" i="29"/>
  <c r="B55" i="29"/>
  <c r="B56" i="29"/>
  <c r="B57" i="29"/>
  <c r="B58" i="29"/>
  <c r="B59" i="29"/>
  <c r="B60" i="29"/>
  <c r="B61" i="29"/>
  <c r="B62" i="29"/>
  <c r="B63" i="29"/>
  <c r="B64" i="29"/>
  <c r="B65" i="29"/>
  <c r="B66" i="29"/>
  <c r="B67" i="29"/>
  <c r="B68" i="29"/>
  <c r="B69" i="29"/>
  <c r="B70" i="29"/>
  <c r="B71" i="29"/>
  <c r="B72" i="29"/>
  <c r="B73" i="29"/>
  <c r="B74" i="29"/>
  <c r="B75" i="29"/>
  <c r="B76" i="29"/>
  <c r="B77" i="29"/>
  <c r="B78" i="29"/>
  <c r="B79" i="29"/>
  <c r="B80" i="29"/>
  <c r="B81" i="29"/>
  <c r="B82" i="29"/>
  <c r="B83" i="29"/>
  <c r="B84" i="29"/>
  <c r="B85" i="29"/>
  <c r="B86" i="29"/>
  <c r="B87" i="29"/>
  <c r="B88" i="29"/>
  <c r="B89" i="29"/>
  <c r="B90" i="29"/>
  <c r="B91" i="29"/>
  <c r="B92" i="29"/>
  <c r="B93" i="29"/>
  <c r="B94" i="29"/>
  <c r="B95" i="29"/>
  <c r="B96" i="29"/>
  <c r="B97" i="29"/>
  <c r="B98" i="29"/>
  <c r="B99" i="29"/>
  <c r="B100" i="29"/>
  <c r="B101" i="29"/>
  <c r="B102" i="29"/>
  <c r="B103" i="29"/>
  <c r="B104" i="29"/>
  <c r="B105" i="29"/>
  <c r="B106" i="29"/>
  <c r="B107" i="29"/>
  <c r="B108" i="29"/>
  <c r="B109" i="29"/>
  <c r="B110" i="29"/>
  <c r="B111" i="29"/>
  <c r="B112" i="29"/>
  <c r="B113" i="29"/>
  <c r="B114" i="29"/>
  <c r="B115" i="29"/>
  <c r="B116" i="29"/>
  <c r="B117" i="29"/>
  <c r="B118" i="29"/>
  <c r="B119" i="29"/>
  <c r="B120" i="29"/>
  <c r="B121" i="29"/>
  <c r="B122" i="29"/>
  <c r="B123" i="29"/>
  <c r="B124" i="29"/>
  <c r="B125" i="29"/>
  <c r="B126" i="29"/>
  <c r="B127" i="29"/>
  <c r="B128" i="29"/>
  <c r="B129" i="29"/>
  <c r="B130" i="29"/>
  <c r="B131" i="29"/>
  <c r="B132" i="29"/>
  <c r="B133" i="29"/>
  <c r="B134" i="29"/>
  <c r="B135" i="29"/>
  <c r="B136" i="29"/>
  <c r="B137" i="29"/>
  <c r="B138" i="29"/>
  <c r="B139" i="29"/>
  <c r="B140" i="29"/>
  <c r="B141" i="29"/>
  <c r="B142" i="29"/>
  <c r="B143" i="29"/>
  <c r="B144" i="29"/>
  <c r="B145" i="29"/>
  <c r="B146" i="29"/>
  <c r="B147" i="29"/>
  <c r="B148" i="29"/>
  <c r="B149" i="29"/>
  <c r="B150" i="29"/>
  <c r="B151" i="29"/>
  <c r="B152" i="29"/>
  <c r="B153" i="29"/>
  <c r="B154" i="29"/>
  <c r="B155" i="29"/>
  <c r="B156" i="29"/>
  <c r="B157" i="29"/>
  <c r="B158" i="29"/>
  <c r="B159" i="29"/>
  <c r="B160" i="29"/>
  <c r="B161" i="29"/>
  <c r="B162" i="29"/>
  <c r="B163" i="29"/>
  <c r="B164" i="29"/>
  <c r="B165" i="29"/>
  <c r="B166" i="29"/>
  <c r="B167" i="29"/>
  <c r="B168" i="29"/>
  <c r="B169" i="29"/>
  <c r="B170" i="29"/>
  <c r="B171" i="29"/>
  <c r="B172" i="29"/>
  <c r="B173" i="29"/>
  <c r="B174" i="29"/>
  <c r="B175" i="29"/>
  <c r="B176" i="29"/>
  <c r="B177" i="29"/>
  <c r="B178" i="29"/>
  <c r="B179" i="29"/>
  <c r="B180" i="29"/>
  <c r="B181" i="29"/>
  <c r="B182" i="29"/>
  <c r="B183" i="29"/>
  <c r="B184" i="29"/>
  <c r="B185" i="29"/>
  <c r="B186" i="29"/>
  <c r="B187" i="29"/>
  <c r="B188" i="29"/>
  <c r="B189" i="29"/>
  <c r="B190" i="29"/>
  <c r="B191" i="29"/>
  <c r="B192" i="29"/>
  <c r="B193" i="29"/>
  <c r="B194" i="29"/>
  <c r="B195" i="29"/>
  <c r="B196" i="29"/>
  <c r="B197" i="29"/>
  <c r="B198" i="29"/>
  <c r="B199" i="29"/>
  <c r="B200" i="29"/>
  <c r="B201" i="29"/>
  <c r="B202" i="29"/>
  <c r="B203" i="29"/>
  <c r="B204" i="29"/>
  <c r="B205" i="29"/>
  <c r="B206" i="29"/>
  <c r="B207" i="29"/>
  <c r="B208" i="29"/>
  <c r="B209" i="29"/>
  <c r="B210" i="29"/>
  <c r="B211" i="29"/>
  <c r="B212" i="29"/>
  <c r="B213" i="29"/>
  <c r="B214" i="29"/>
  <c r="B215" i="29"/>
  <c r="B216" i="29"/>
  <c r="B217" i="29"/>
  <c r="B218" i="29"/>
  <c r="B219" i="29"/>
  <c r="B220" i="29"/>
  <c r="B221" i="29"/>
  <c r="B222" i="29"/>
  <c r="B223" i="29"/>
  <c r="B224" i="29"/>
  <c r="B225" i="29"/>
  <c r="B226" i="29"/>
  <c r="B227" i="29"/>
  <c r="B228" i="29"/>
  <c r="B229" i="29"/>
  <c r="B230" i="29"/>
  <c r="B231" i="29"/>
  <c r="B232" i="29"/>
  <c r="B233" i="29"/>
  <c r="B234" i="29"/>
  <c r="B235" i="29"/>
  <c r="B236" i="29"/>
  <c r="B237" i="29"/>
  <c r="B238" i="29"/>
  <c r="B239" i="29"/>
  <c r="B240" i="29"/>
  <c r="B241" i="29"/>
  <c r="B242" i="29"/>
  <c r="B243" i="29"/>
  <c r="B244" i="29"/>
  <c r="B245" i="29"/>
  <c r="B246" i="29"/>
  <c r="B247" i="29"/>
  <c r="B248" i="29"/>
  <c r="B249" i="29"/>
  <c r="B250" i="29"/>
  <c r="B251" i="29"/>
  <c r="B252" i="29"/>
  <c r="B253" i="29"/>
  <c r="B254" i="29"/>
  <c r="B255" i="29"/>
  <c r="B256" i="29"/>
  <c r="B257" i="29"/>
  <c r="B258" i="29"/>
  <c r="B259" i="29"/>
  <c r="B260" i="29"/>
  <c r="B261" i="29"/>
  <c r="B262" i="29"/>
  <c r="B263" i="29"/>
  <c r="B264" i="29"/>
  <c r="B265" i="29"/>
  <c r="B266" i="29"/>
  <c r="B267" i="29"/>
  <c r="B268" i="29"/>
  <c r="B269" i="29"/>
  <c r="B270" i="29"/>
  <c r="B271" i="29"/>
  <c r="B272" i="29"/>
  <c r="B273" i="29"/>
  <c r="B274" i="29"/>
  <c r="B275" i="29"/>
  <c r="B276" i="29"/>
  <c r="B277" i="29"/>
  <c r="B278" i="29"/>
  <c r="B279" i="29"/>
  <c r="B280" i="29"/>
  <c r="B281" i="29"/>
  <c r="B282" i="29"/>
  <c r="B283" i="29"/>
  <c r="B284" i="29"/>
  <c r="B285" i="29"/>
  <c r="B286" i="29"/>
  <c r="B287" i="29"/>
  <c r="B288" i="29"/>
  <c r="B289" i="29"/>
  <c r="B290" i="29"/>
  <c r="B291" i="29"/>
  <c r="B292" i="29"/>
  <c r="B293" i="29"/>
  <c r="B294" i="29"/>
  <c r="B295" i="29"/>
  <c r="B296" i="29"/>
  <c r="B297" i="29"/>
  <c r="B298" i="29"/>
  <c r="B299" i="29"/>
  <c r="B300" i="29"/>
  <c r="B301" i="29"/>
  <c r="B302" i="29"/>
  <c r="B303" i="29"/>
  <c r="B304" i="29"/>
  <c r="B305" i="29"/>
  <c r="B306" i="29"/>
  <c r="B307" i="29"/>
  <c r="B308" i="29"/>
  <c r="B309" i="29"/>
  <c r="B310" i="29"/>
  <c r="B311" i="29"/>
  <c r="B312" i="29"/>
  <c r="B313" i="29"/>
  <c r="B314" i="29"/>
  <c r="B315" i="29"/>
  <c r="B316" i="29"/>
  <c r="B317" i="29"/>
  <c r="B318" i="29"/>
  <c r="B319" i="29"/>
  <c r="B320" i="29"/>
  <c r="B321" i="29"/>
  <c r="B322" i="29"/>
  <c r="B323" i="29"/>
  <c r="B324" i="29"/>
  <c r="B325" i="29"/>
  <c r="B326" i="29"/>
  <c r="B327" i="29"/>
  <c r="B328" i="29"/>
  <c r="B329" i="29"/>
  <c r="B330" i="29"/>
  <c r="B331" i="29"/>
  <c r="B332" i="29"/>
  <c r="B333" i="29"/>
  <c r="B334" i="29"/>
  <c r="B335" i="29"/>
  <c r="B336" i="29"/>
  <c r="B337" i="29"/>
  <c r="B338" i="29"/>
  <c r="B339" i="29"/>
  <c r="B340" i="29"/>
  <c r="B341" i="29"/>
  <c r="B342" i="29"/>
  <c r="B343" i="29"/>
  <c r="B344" i="29"/>
  <c r="B345" i="29"/>
  <c r="B346" i="29"/>
  <c r="B347" i="29"/>
  <c r="B348" i="29"/>
  <c r="B349" i="29"/>
  <c r="B350" i="29"/>
  <c r="B351" i="29"/>
  <c r="B352" i="29"/>
  <c r="B353" i="29"/>
  <c r="B354" i="29"/>
  <c r="B355" i="29"/>
  <c r="B356" i="29"/>
  <c r="B357" i="29"/>
  <c r="B358" i="29"/>
  <c r="B359" i="29"/>
  <c r="B360" i="29"/>
  <c r="B361" i="29"/>
  <c r="B362" i="29"/>
  <c r="B363" i="29"/>
  <c r="B364" i="29"/>
  <c r="B365" i="29"/>
  <c r="B366" i="29"/>
  <c r="B367" i="29"/>
  <c r="B368" i="29"/>
  <c r="B369" i="29"/>
  <c r="B370" i="29"/>
  <c r="B371" i="29"/>
  <c r="B372" i="29"/>
  <c r="B373" i="29"/>
  <c r="B374" i="29"/>
  <c r="B375" i="29"/>
  <c r="B376" i="29"/>
  <c r="B377" i="29"/>
  <c r="B378" i="29"/>
  <c r="B379" i="29"/>
  <c r="B380" i="29"/>
  <c r="B381" i="29"/>
  <c r="B382" i="29"/>
  <c r="B383" i="29"/>
  <c r="B384" i="29"/>
  <c r="B385" i="29"/>
  <c r="B386" i="29"/>
  <c r="B387" i="29"/>
  <c r="B388" i="29"/>
  <c r="B389" i="29"/>
  <c r="B390" i="29"/>
  <c r="B391" i="29"/>
  <c r="B392" i="29"/>
  <c r="B393" i="29"/>
  <c r="B394" i="29"/>
  <c r="B395" i="29"/>
  <c r="B396" i="29"/>
  <c r="B397" i="29"/>
  <c r="B398" i="29"/>
  <c r="B399" i="29"/>
  <c r="B400" i="29"/>
  <c r="B401" i="29"/>
  <c r="B402" i="29"/>
  <c r="B403" i="29"/>
  <c r="B404" i="29"/>
  <c r="B405" i="29"/>
  <c r="B406" i="29"/>
  <c r="B407" i="29"/>
  <c r="B408" i="29"/>
  <c r="B409" i="29"/>
  <c r="B410" i="29"/>
  <c r="B411" i="29"/>
  <c r="B412" i="29"/>
  <c r="B413" i="29"/>
  <c r="B414" i="29"/>
  <c r="B415" i="29"/>
  <c r="B416" i="29"/>
  <c r="B417" i="29"/>
  <c r="B418" i="29"/>
  <c r="B419" i="29"/>
  <c r="B420" i="29"/>
  <c r="B421" i="29"/>
  <c r="B422" i="29"/>
  <c r="B423" i="29"/>
  <c r="B424" i="29"/>
  <c r="B425" i="29"/>
  <c r="B426" i="29"/>
  <c r="B427" i="29"/>
  <c r="B428" i="29"/>
  <c r="B429" i="29"/>
  <c r="B430" i="29"/>
  <c r="B431" i="29"/>
  <c r="B432" i="29"/>
  <c r="B433" i="29"/>
  <c r="B434" i="29"/>
  <c r="B435" i="29"/>
  <c r="B436" i="29"/>
  <c r="B437" i="29"/>
  <c r="B438" i="29"/>
  <c r="B439" i="29"/>
  <c r="B440" i="29"/>
  <c r="B441" i="29"/>
  <c r="B442" i="29"/>
  <c r="B443" i="29"/>
  <c r="B444" i="29"/>
  <c r="B445" i="29"/>
  <c r="B446" i="29"/>
  <c r="B447" i="29"/>
  <c r="B448" i="29"/>
  <c r="B449" i="29"/>
  <c r="B450" i="29"/>
  <c r="B451" i="29"/>
  <c r="B452" i="29"/>
  <c r="B453" i="29"/>
  <c r="B454" i="29"/>
  <c r="B455" i="29"/>
  <c r="B456" i="29"/>
  <c r="B457" i="29"/>
  <c r="B458" i="29"/>
  <c r="B459" i="29"/>
  <c r="B460" i="29"/>
  <c r="B461" i="29"/>
  <c r="B462" i="29"/>
  <c r="B463" i="29"/>
  <c r="B464" i="29"/>
  <c r="B465" i="29"/>
  <c r="B466" i="29"/>
  <c r="B467" i="29"/>
  <c r="B468" i="29"/>
  <c r="B469" i="29"/>
  <c r="B470" i="29"/>
  <c r="B471" i="29"/>
  <c r="B472" i="29"/>
  <c r="B473" i="29"/>
  <c r="B474" i="29"/>
  <c r="B475" i="29"/>
  <c r="B476" i="29"/>
  <c r="B477" i="29"/>
  <c r="B478" i="29"/>
  <c r="B479" i="29"/>
  <c r="B480" i="29"/>
  <c r="B481" i="29"/>
  <c r="B482" i="29"/>
  <c r="B483" i="29"/>
  <c r="B484" i="29"/>
  <c r="B485" i="29"/>
  <c r="B486" i="29"/>
  <c r="B487" i="29"/>
  <c r="B488" i="29"/>
  <c r="B489" i="29"/>
  <c r="B490" i="29"/>
  <c r="B491" i="29"/>
  <c r="B492" i="29"/>
  <c r="B493" i="29"/>
  <c r="B494" i="29"/>
  <c r="B495" i="29"/>
  <c r="B496" i="29"/>
  <c r="B497" i="29"/>
  <c r="B498" i="29"/>
  <c r="B499" i="29"/>
  <c r="B500" i="29"/>
  <c r="B501" i="29"/>
  <c r="B502" i="29"/>
  <c r="B503" i="29"/>
  <c r="B504" i="29"/>
  <c r="B505" i="29"/>
  <c r="B506" i="29"/>
  <c r="B507" i="29"/>
  <c r="B508" i="29"/>
  <c r="B509" i="29"/>
  <c r="B510" i="29"/>
  <c r="B511" i="29"/>
  <c r="B512" i="29"/>
  <c r="B513" i="29"/>
  <c r="B514" i="29"/>
  <c r="B515" i="29"/>
  <c r="B516" i="29"/>
  <c r="B517" i="29"/>
  <c r="B518" i="29"/>
  <c r="B519" i="29"/>
  <c r="B520" i="29"/>
  <c r="B521" i="29"/>
  <c r="B522" i="29"/>
  <c r="B523" i="29"/>
  <c r="B524" i="29"/>
  <c r="B525" i="29"/>
  <c r="B526" i="29"/>
  <c r="B527" i="29"/>
  <c r="B528" i="29"/>
  <c r="B529" i="29"/>
  <c r="B530" i="29"/>
  <c r="B531" i="29"/>
  <c r="B532" i="29"/>
  <c r="B533" i="29"/>
  <c r="B534" i="29"/>
  <c r="B535" i="29"/>
  <c r="B536" i="29"/>
  <c r="B537" i="29"/>
  <c r="B538" i="29"/>
  <c r="B539" i="29"/>
  <c r="B540" i="29"/>
  <c r="B541" i="29"/>
  <c r="B542" i="29"/>
  <c r="B543" i="29"/>
  <c r="B544" i="29"/>
  <c r="B545" i="29"/>
  <c r="B546" i="29"/>
  <c r="B547" i="29"/>
  <c r="B548" i="29"/>
  <c r="B549" i="29"/>
  <c r="B550" i="29"/>
  <c r="B551" i="29"/>
  <c r="B552" i="29"/>
  <c r="B553" i="29"/>
  <c r="B554" i="29"/>
  <c r="B555" i="29"/>
  <c r="B556" i="29"/>
  <c r="B557" i="29"/>
  <c r="B558" i="29"/>
  <c r="B559" i="29"/>
  <c r="B560" i="29"/>
  <c r="B561" i="29"/>
  <c r="B562" i="29"/>
  <c r="B563" i="29"/>
  <c r="B564" i="29"/>
  <c r="B565" i="29"/>
  <c r="B566" i="29"/>
  <c r="B567" i="29"/>
  <c r="B568" i="29"/>
  <c r="B569" i="29"/>
  <c r="B570" i="29"/>
  <c r="B571" i="29"/>
  <c r="B572" i="29"/>
  <c r="B573" i="29"/>
  <c r="B574" i="29"/>
  <c r="B575" i="29"/>
  <c r="B576" i="29"/>
  <c r="B577" i="29"/>
  <c r="B578" i="29"/>
  <c r="B579" i="29"/>
  <c r="B580" i="29"/>
  <c r="B581" i="29"/>
  <c r="B582" i="29"/>
  <c r="B583" i="29"/>
  <c r="B584" i="29"/>
  <c r="B585" i="29"/>
  <c r="B586" i="29"/>
  <c r="B587" i="29"/>
  <c r="B588" i="29"/>
  <c r="B589" i="29"/>
  <c r="B590" i="29"/>
  <c r="B591" i="29"/>
  <c r="B592" i="29"/>
  <c r="B593" i="29"/>
  <c r="B594" i="29"/>
  <c r="B595" i="29"/>
  <c r="B596" i="29"/>
  <c r="B597" i="29"/>
  <c r="B598" i="29"/>
  <c r="B599" i="29"/>
  <c r="B600" i="29"/>
  <c r="B601" i="29"/>
  <c r="B602" i="29"/>
  <c r="B603" i="29"/>
  <c r="B604" i="29"/>
  <c r="B605" i="29"/>
  <c r="B606" i="29"/>
  <c r="B607" i="29"/>
  <c r="B608" i="29"/>
  <c r="B609" i="29"/>
  <c r="B610" i="29"/>
  <c r="B611" i="29"/>
  <c r="B612" i="29"/>
  <c r="B613" i="29"/>
  <c r="B614" i="29"/>
  <c r="B615" i="29"/>
  <c r="B616" i="29"/>
  <c r="B617" i="29"/>
  <c r="B618" i="29"/>
  <c r="B619" i="29"/>
  <c r="B620" i="29"/>
  <c r="B621" i="29"/>
  <c r="B622" i="29"/>
  <c r="B623" i="29"/>
  <c r="B624" i="29"/>
  <c r="B625" i="29"/>
  <c r="B626" i="29"/>
  <c r="B627" i="29"/>
  <c r="B628" i="29"/>
  <c r="B629" i="29"/>
  <c r="B630" i="29"/>
  <c r="B631" i="29"/>
  <c r="B632" i="29"/>
  <c r="B633" i="29"/>
  <c r="B634" i="29"/>
  <c r="B635" i="29"/>
  <c r="B636" i="29"/>
  <c r="B637" i="29"/>
  <c r="B638" i="29"/>
  <c r="B639" i="29"/>
  <c r="B640" i="29"/>
  <c r="B641" i="29"/>
  <c r="B642" i="29"/>
  <c r="B643" i="29"/>
  <c r="B644" i="29"/>
  <c r="B645" i="29"/>
  <c r="B646" i="29"/>
  <c r="B647" i="29"/>
  <c r="B648" i="29"/>
  <c r="B649" i="29"/>
  <c r="B650" i="29"/>
  <c r="B651" i="29"/>
  <c r="B652" i="29"/>
  <c r="B653" i="29"/>
  <c r="B654" i="29"/>
  <c r="B655" i="29"/>
  <c r="B656" i="29"/>
  <c r="B657" i="29"/>
  <c r="B658" i="29"/>
  <c r="B659" i="29"/>
  <c r="B660" i="29"/>
  <c r="B661" i="29"/>
  <c r="B662" i="29"/>
  <c r="B663" i="29"/>
  <c r="B664" i="29"/>
  <c r="B665" i="29"/>
  <c r="B666" i="29"/>
  <c r="B667" i="29"/>
  <c r="B668" i="29"/>
  <c r="B669" i="29"/>
  <c r="B670" i="29"/>
  <c r="B671" i="29"/>
  <c r="B672" i="29"/>
  <c r="B673" i="29"/>
  <c r="B674" i="29"/>
  <c r="B675" i="29"/>
  <c r="B676" i="29"/>
  <c r="B677" i="29"/>
  <c r="B678" i="29"/>
  <c r="B679" i="29"/>
  <c r="B680" i="29"/>
  <c r="B681" i="29"/>
  <c r="B682" i="29"/>
  <c r="B683" i="29"/>
  <c r="B684" i="29"/>
  <c r="B685" i="29"/>
  <c r="B686" i="29"/>
  <c r="B687" i="29"/>
  <c r="B688" i="29"/>
  <c r="B689" i="29"/>
  <c r="B690" i="29"/>
  <c r="B691" i="29"/>
  <c r="B692" i="29"/>
  <c r="B693" i="29"/>
  <c r="B694" i="29"/>
  <c r="B695" i="29"/>
  <c r="B696" i="29"/>
  <c r="B697" i="29"/>
  <c r="B698" i="29"/>
  <c r="B699" i="29"/>
  <c r="B700" i="29"/>
  <c r="B701" i="29"/>
  <c r="B702" i="29"/>
  <c r="B703" i="29"/>
  <c r="B704" i="29"/>
  <c r="B705" i="29"/>
  <c r="B706" i="29"/>
  <c r="B707" i="29"/>
  <c r="B708" i="29"/>
  <c r="B709" i="29"/>
  <c r="B710" i="29"/>
  <c r="B711" i="29"/>
  <c r="B712" i="29"/>
  <c r="B713" i="29"/>
  <c r="B714" i="29"/>
  <c r="B715" i="29"/>
  <c r="B716" i="29"/>
  <c r="B717" i="29"/>
  <c r="B718" i="29"/>
  <c r="B719" i="29"/>
  <c r="B720" i="29"/>
  <c r="B721" i="29"/>
  <c r="B722" i="29"/>
  <c r="B723" i="29"/>
  <c r="B724" i="29"/>
  <c r="B725" i="29"/>
  <c r="B726" i="29"/>
  <c r="B727" i="29"/>
  <c r="B728" i="29"/>
  <c r="B729" i="29"/>
  <c r="B730" i="29"/>
  <c r="B731" i="29"/>
  <c r="B732" i="29"/>
  <c r="B733" i="29"/>
  <c r="B734" i="29"/>
  <c r="B735" i="29"/>
  <c r="B736" i="29"/>
  <c r="B737" i="29"/>
  <c r="B738" i="29"/>
  <c r="B739" i="29"/>
  <c r="B740" i="29"/>
  <c r="B741" i="29"/>
  <c r="B742" i="29"/>
  <c r="B743" i="29"/>
  <c r="B744" i="29"/>
  <c r="B745" i="29"/>
  <c r="B746" i="29"/>
  <c r="B747" i="29"/>
  <c r="B748" i="29"/>
  <c r="B749" i="29"/>
  <c r="B750" i="29"/>
  <c r="B751" i="29"/>
  <c r="B752" i="29"/>
  <c r="B753" i="29"/>
  <c r="B2" i="29"/>
  <c r="E650" i="20" a="1"/>
  <c r="E650" i="20" s="1"/>
  <c r="C650" i="20"/>
  <c r="D650" i="20"/>
  <c r="AL650" i="1" l="1"/>
  <c r="H127" i="1"/>
  <c r="B127" i="1"/>
  <c r="D127" i="1" s="1"/>
  <c r="I127" i="1"/>
  <c r="G127" i="1"/>
  <c r="F127" i="1"/>
  <c r="AM127" i="1"/>
  <c r="AH127" i="1"/>
  <c r="N127" i="1"/>
  <c r="N390" i="1"/>
  <c r="J390" i="1"/>
  <c r="I390" i="1"/>
  <c r="H390" i="1"/>
  <c r="F390" i="1"/>
  <c r="AM390" i="1"/>
  <c r="G390" i="1"/>
  <c r="AK390" i="1" a="1"/>
  <c r="AK390" i="1" s="1"/>
  <c r="D390" i="1"/>
  <c r="AL390" i="1" s="1"/>
  <c r="E390" i="1" a="1"/>
  <c r="E390" i="1" s="1"/>
  <c r="AM650" i="1"/>
  <c r="N650" i="1"/>
  <c r="AD650" i="1"/>
  <c r="AC650" i="1"/>
  <c r="AK650" i="1" a="1"/>
  <c r="AK650" i="1" s="1"/>
  <c r="E650" i="1" a="1"/>
  <c r="E650" i="1" s="1"/>
  <c r="U650" i="1" s="1" a="1"/>
  <c r="U650" i="1" s="1"/>
  <c r="AG650" i="1"/>
  <c r="AD127" i="1" l="1"/>
  <c r="AL127" i="1"/>
  <c r="AC127" i="1"/>
  <c r="AB127" i="1"/>
  <c r="E127" i="1" a="1"/>
  <c r="E127" i="1" s="1"/>
  <c r="T127" i="1" s="1" a="1"/>
  <c r="T127" i="1" s="1"/>
  <c r="V127" i="1" s="1"/>
  <c r="AK127" i="1" a="1"/>
  <c r="AK127" i="1" s="1"/>
  <c r="K127" i="1" a="1"/>
  <c r="K127" i="1" s="1"/>
  <c r="L127" i="1" a="1"/>
  <c r="L127" i="1" s="1"/>
  <c r="K390" i="1" a="1"/>
  <c r="K390" i="1" s="1"/>
  <c r="L390" i="1" a="1"/>
  <c r="L390" i="1" s="1"/>
  <c r="T390" i="1" a="1"/>
  <c r="T390" i="1" s="1"/>
  <c r="V390" i="1" s="1"/>
  <c r="U390" i="1" a="1"/>
  <c r="U390" i="1" s="1"/>
  <c r="Q390" i="1" a="1"/>
  <c r="Q390" i="1" s="1"/>
  <c r="R390" i="1" a="1"/>
  <c r="R390" i="1" s="1"/>
  <c r="S390" i="1" a="1"/>
  <c r="S390" i="1" s="1"/>
  <c r="AD390" i="1"/>
  <c r="AB390" i="1"/>
  <c r="AC390" i="1"/>
  <c r="T650" i="1" a="1"/>
  <c r="T650" i="1" s="1"/>
  <c r="V650" i="1" s="1"/>
  <c r="Q650" i="1" a="1"/>
  <c r="Q650" i="1" s="1"/>
  <c r="S650" i="1" a="1"/>
  <c r="S650" i="1" s="1"/>
  <c r="R650" i="1" a="1"/>
  <c r="R650" i="1" s="1"/>
  <c r="U127" i="1" l="1" a="1"/>
  <c r="U127" i="1" s="1"/>
  <c r="Q127" i="1" a="1"/>
  <c r="Q127" i="1" s="1"/>
  <c r="R127" i="1" a="1"/>
  <c r="R127" i="1" s="1"/>
  <c r="AJ127" i="1" s="1"/>
  <c r="S127" i="1" a="1"/>
  <c r="S127" i="1" s="1"/>
  <c r="Z390" i="1"/>
  <c r="AF390" i="1"/>
  <c r="AJ390" i="1"/>
  <c r="AJ650" i="1"/>
  <c r="Z650" i="1"/>
  <c r="AF650" i="1"/>
  <c r="AF127" i="1" l="1"/>
  <c r="L3" i="35"/>
  <c r="L4" i="35"/>
  <c r="L5" i="35"/>
  <c r="L6" i="35"/>
  <c r="L7" i="35"/>
  <c r="L8" i="35"/>
  <c r="L9" i="35"/>
  <c r="L10" i="35"/>
  <c r="L11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437" i="35"/>
  <c r="L438" i="35"/>
  <c r="L439" i="35"/>
  <c r="L440" i="35"/>
  <c r="L441" i="35"/>
  <c r="L442" i="35"/>
  <c r="L443" i="35"/>
  <c r="L444" i="35"/>
  <c r="L445" i="35"/>
  <c r="L446" i="35"/>
  <c r="L447" i="35"/>
  <c r="L448" i="35"/>
  <c r="L449" i="35"/>
  <c r="L450" i="35"/>
  <c r="L451" i="35"/>
  <c r="L452" i="35"/>
  <c r="L453" i="35"/>
  <c r="L454" i="35"/>
  <c r="L455" i="35"/>
  <c r="L456" i="35"/>
  <c r="L457" i="35"/>
  <c r="L458" i="35"/>
  <c r="L459" i="35"/>
  <c r="L460" i="35"/>
  <c r="L461" i="35"/>
  <c r="L462" i="35"/>
  <c r="L463" i="35"/>
  <c r="L464" i="35"/>
  <c r="L465" i="35"/>
  <c r="L466" i="35"/>
  <c r="L467" i="35"/>
  <c r="L468" i="35"/>
  <c r="L469" i="35"/>
  <c r="L470" i="35"/>
  <c r="L471" i="35"/>
  <c r="L472" i="35"/>
  <c r="L473" i="35"/>
  <c r="L474" i="35"/>
  <c r="L475" i="35"/>
  <c r="L476" i="35"/>
  <c r="L477" i="35"/>
  <c r="L478" i="35"/>
  <c r="L479" i="35"/>
  <c r="L480" i="35"/>
  <c r="L481" i="35"/>
  <c r="L482" i="35"/>
  <c r="L483" i="35"/>
  <c r="L484" i="35"/>
  <c r="L485" i="35"/>
  <c r="L486" i="35"/>
  <c r="L487" i="35"/>
  <c r="L488" i="35"/>
  <c r="L489" i="35"/>
  <c r="L490" i="35"/>
  <c r="L491" i="35"/>
  <c r="L492" i="35"/>
  <c r="L493" i="35"/>
  <c r="L494" i="35"/>
  <c r="L495" i="35"/>
  <c r="L496" i="35"/>
  <c r="L497" i="35"/>
  <c r="L498" i="35"/>
  <c r="L499" i="35"/>
  <c r="L500" i="35"/>
  <c r="L501" i="35"/>
  <c r="L502" i="35"/>
  <c r="L503" i="35"/>
  <c r="L504" i="35"/>
  <c r="L505" i="35"/>
  <c r="L506" i="35"/>
  <c r="L507" i="35"/>
  <c r="L508" i="35"/>
  <c r="L509" i="35"/>
  <c r="L510" i="35"/>
  <c r="L511" i="35"/>
  <c r="L512" i="35"/>
  <c r="L513" i="35"/>
  <c r="L514" i="35"/>
  <c r="L515" i="35"/>
  <c r="L516" i="35"/>
  <c r="L517" i="35"/>
  <c r="L518" i="35"/>
  <c r="L519" i="35"/>
  <c r="L520" i="35"/>
  <c r="L521" i="35"/>
  <c r="L522" i="35"/>
  <c r="L523" i="35"/>
  <c r="L524" i="35"/>
  <c r="L525" i="35"/>
  <c r="L526" i="35"/>
  <c r="L527" i="35"/>
  <c r="L528" i="35"/>
  <c r="L529" i="35"/>
  <c r="L530" i="35"/>
  <c r="L531" i="35"/>
  <c r="L532" i="35"/>
  <c r="L533" i="35"/>
  <c r="L534" i="35"/>
  <c r="L535" i="35"/>
  <c r="L536" i="35"/>
  <c r="L537" i="35"/>
  <c r="L538" i="35"/>
  <c r="L539" i="35"/>
  <c r="L540" i="35"/>
  <c r="L541" i="35"/>
  <c r="L542" i="35"/>
  <c r="L543" i="35"/>
  <c r="L544" i="35"/>
  <c r="L545" i="35"/>
  <c r="L546" i="35"/>
  <c r="L547" i="35"/>
  <c r="L548" i="35"/>
  <c r="L549" i="35"/>
  <c r="L550" i="35"/>
  <c r="L551" i="35"/>
  <c r="L552" i="35"/>
  <c r="L553" i="35"/>
  <c r="L554" i="35"/>
  <c r="L555" i="35"/>
  <c r="L556" i="35"/>
  <c r="L557" i="35"/>
  <c r="L558" i="35"/>
  <c r="L559" i="35"/>
  <c r="L560" i="35"/>
  <c r="L561" i="35"/>
  <c r="L562" i="35"/>
  <c r="L563" i="35"/>
  <c r="L564" i="35"/>
  <c r="L565" i="35"/>
  <c r="L566" i="35"/>
  <c r="L567" i="35"/>
  <c r="L568" i="35"/>
  <c r="L569" i="35"/>
  <c r="L570" i="35"/>
  <c r="L571" i="35"/>
  <c r="L572" i="35"/>
  <c r="L573" i="35"/>
  <c r="L574" i="35"/>
  <c r="L575" i="35"/>
  <c r="L576" i="35"/>
  <c r="L577" i="35"/>
  <c r="L578" i="35"/>
  <c r="L579" i="35"/>
  <c r="L580" i="35"/>
  <c r="L581" i="35"/>
  <c r="L582" i="35"/>
  <c r="L583" i="35"/>
  <c r="L584" i="35"/>
  <c r="L585" i="35"/>
  <c r="L586" i="35"/>
  <c r="L587" i="35"/>
  <c r="L588" i="35"/>
  <c r="L589" i="35"/>
  <c r="L590" i="35"/>
  <c r="L591" i="35"/>
  <c r="L592" i="35"/>
  <c r="L593" i="35"/>
  <c r="L594" i="35"/>
  <c r="L595" i="35"/>
  <c r="L596" i="35"/>
  <c r="L597" i="35"/>
  <c r="L598" i="35"/>
  <c r="L599" i="35"/>
  <c r="L600" i="35"/>
  <c r="L601" i="35"/>
  <c r="L602" i="35"/>
  <c r="L603" i="35"/>
  <c r="L604" i="35"/>
  <c r="L605" i="35"/>
  <c r="L606" i="35"/>
  <c r="L607" i="35"/>
  <c r="L608" i="35"/>
  <c r="L609" i="35"/>
  <c r="L610" i="35"/>
  <c r="L611" i="35"/>
  <c r="L612" i="35"/>
  <c r="L613" i="35"/>
  <c r="L614" i="35"/>
  <c r="L615" i="35"/>
  <c r="L616" i="35"/>
  <c r="L617" i="35"/>
  <c r="L618" i="35"/>
  <c r="L619" i="35"/>
  <c r="L620" i="35"/>
  <c r="L621" i="35"/>
  <c r="L622" i="35"/>
  <c r="L623" i="35"/>
  <c r="L624" i="35"/>
  <c r="L625" i="35"/>
  <c r="L626" i="35"/>
  <c r="L627" i="35"/>
  <c r="L628" i="35"/>
  <c r="L629" i="35"/>
  <c r="L630" i="35"/>
  <c r="L631" i="35"/>
  <c r="L632" i="35"/>
  <c r="L633" i="35"/>
  <c r="L634" i="35"/>
  <c r="L635" i="35"/>
  <c r="L636" i="35"/>
  <c r="L637" i="35"/>
  <c r="L638" i="35"/>
  <c r="L639" i="35"/>
  <c r="L640" i="35"/>
  <c r="L641" i="35"/>
  <c r="L642" i="35"/>
  <c r="L643" i="35"/>
  <c r="L644" i="35"/>
  <c r="L645" i="35"/>
  <c r="L646" i="35"/>
  <c r="L647" i="35"/>
  <c r="L648" i="35"/>
  <c r="L649" i="35"/>
  <c r="L650" i="35"/>
  <c r="L651" i="35"/>
  <c r="L652" i="35"/>
  <c r="L653" i="35"/>
  <c r="L654" i="35"/>
  <c r="L655" i="35"/>
  <c r="L656" i="35"/>
  <c r="L657" i="35"/>
  <c r="L658" i="35"/>
  <c r="L659" i="35"/>
  <c r="L660" i="35"/>
  <c r="L661" i="35"/>
  <c r="L662" i="35"/>
  <c r="L663" i="35"/>
  <c r="L664" i="35"/>
  <c r="L665" i="35"/>
  <c r="L666" i="35"/>
  <c r="L667" i="35"/>
  <c r="L668" i="35"/>
  <c r="L669" i="35"/>
  <c r="L670" i="35"/>
  <c r="L671" i="35"/>
  <c r="L672" i="35"/>
  <c r="L673" i="35"/>
  <c r="L674" i="35"/>
  <c r="L675" i="35"/>
  <c r="L676" i="35"/>
  <c r="L677" i="35"/>
  <c r="L678" i="35"/>
  <c r="L679" i="35"/>
  <c r="L680" i="35"/>
  <c r="L681" i="35"/>
  <c r="L682" i="35"/>
  <c r="L683" i="35"/>
  <c r="L684" i="35"/>
  <c r="L685" i="35"/>
  <c r="L686" i="35"/>
  <c r="L687" i="35"/>
  <c r="L688" i="35"/>
  <c r="L689" i="35"/>
  <c r="L690" i="35"/>
  <c r="L691" i="35"/>
  <c r="L692" i="35"/>
  <c r="L693" i="35"/>
  <c r="L694" i="35"/>
  <c r="L695" i="35"/>
  <c r="L696" i="35"/>
  <c r="L697" i="35"/>
  <c r="L698" i="35"/>
  <c r="L699" i="35"/>
  <c r="L700" i="35"/>
  <c r="L701" i="35"/>
  <c r="L702" i="35"/>
  <c r="L703" i="35"/>
  <c r="L704" i="35"/>
  <c r="L705" i="35"/>
  <c r="L706" i="35"/>
  <c r="L707" i="35"/>
  <c r="L708" i="35"/>
  <c r="L709" i="35"/>
  <c r="L710" i="35"/>
  <c r="L711" i="35"/>
  <c r="L712" i="35"/>
  <c r="L713" i="35"/>
  <c r="L714" i="35"/>
  <c r="L715" i="35"/>
  <c r="L716" i="35"/>
  <c r="L717" i="35"/>
  <c r="L718" i="35"/>
  <c r="L719" i="35"/>
  <c r="L720" i="35"/>
  <c r="L721" i="35"/>
  <c r="L722" i="35"/>
  <c r="L723" i="35"/>
  <c r="L724" i="35"/>
  <c r="L725" i="35"/>
  <c r="L726" i="35"/>
  <c r="L727" i="35"/>
  <c r="L728" i="35"/>
  <c r="L729" i="35"/>
  <c r="L730" i="35"/>
  <c r="L731" i="35"/>
  <c r="L732" i="35"/>
  <c r="L733" i="35"/>
  <c r="L734" i="35"/>
  <c r="L735" i="35"/>
  <c r="L736" i="35"/>
  <c r="L737" i="35"/>
  <c r="L738" i="35"/>
  <c r="L739" i="35"/>
  <c r="L740" i="35"/>
  <c r="L741" i="35"/>
  <c r="L742" i="35"/>
  <c r="L743" i="35"/>
  <c r="L744" i="35"/>
  <c r="L745" i="35"/>
  <c r="L746" i="35"/>
  <c r="L747" i="35"/>
  <c r="L748" i="35"/>
  <c r="L749" i="35"/>
  <c r="L750" i="35"/>
  <c r="L751" i="35"/>
  <c r="L752" i="35"/>
  <c r="L753" i="35"/>
  <c r="L754" i="35"/>
  <c r="L755" i="35"/>
  <c r="L756" i="35"/>
  <c r="L757" i="35"/>
  <c r="L758" i="35"/>
  <c r="L759" i="35"/>
  <c r="L760" i="35"/>
  <c r="L761" i="35"/>
  <c r="L762" i="35"/>
  <c r="L763" i="35"/>
  <c r="L764" i="35"/>
  <c r="L765" i="35"/>
  <c r="L766" i="35"/>
  <c r="L767" i="35"/>
  <c r="L768" i="35"/>
  <c r="L769" i="35"/>
  <c r="L770" i="35"/>
  <c r="L771" i="35"/>
  <c r="L772" i="35"/>
  <c r="L773" i="35"/>
  <c r="L774" i="35"/>
  <c r="L775" i="35"/>
  <c r="L776" i="35"/>
  <c r="L777" i="35"/>
  <c r="L778" i="35"/>
  <c r="L779" i="35"/>
  <c r="L780" i="35"/>
  <c r="L781" i="35"/>
  <c r="L782" i="35"/>
  <c r="L783" i="35"/>
  <c r="L784" i="35"/>
  <c r="L785" i="35"/>
  <c r="L786" i="35"/>
  <c r="L787" i="35"/>
  <c r="L788" i="35"/>
  <c r="L789" i="35"/>
  <c r="L790" i="35"/>
  <c r="L791" i="35"/>
  <c r="L792" i="35"/>
  <c r="L793" i="35"/>
  <c r="L794" i="35"/>
  <c r="L795" i="35"/>
  <c r="L796" i="35"/>
  <c r="L797" i="35"/>
  <c r="L798" i="35"/>
  <c r="L799" i="35"/>
  <c r="L800" i="35"/>
  <c r="L801" i="35"/>
  <c r="L802" i="35"/>
  <c r="L803" i="35"/>
  <c r="L804" i="35"/>
  <c r="L805" i="35"/>
  <c r="L806" i="35"/>
  <c r="L807" i="35"/>
  <c r="L808" i="35"/>
  <c r="L809" i="35"/>
  <c r="L810" i="35"/>
  <c r="L811" i="35"/>
  <c r="L812" i="35"/>
  <c r="L813" i="35"/>
  <c r="L814" i="35"/>
  <c r="L815" i="35"/>
  <c r="L816" i="35"/>
  <c r="L817" i="35"/>
  <c r="L818" i="35"/>
  <c r="L819" i="35"/>
  <c r="L820" i="35"/>
  <c r="L821" i="35"/>
  <c r="L822" i="35"/>
  <c r="L823" i="35"/>
  <c r="L824" i="35"/>
  <c r="L825" i="35"/>
  <c r="L826" i="35"/>
  <c r="L827" i="35"/>
  <c r="L828" i="35"/>
  <c r="L829" i="35"/>
  <c r="L830" i="35"/>
  <c r="L831" i="35"/>
  <c r="L832" i="35"/>
  <c r="L833" i="35"/>
  <c r="L834" i="35"/>
  <c r="L835" i="35"/>
  <c r="L836" i="35"/>
  <c r="L837" i="35"/>
  <c r="L838" i="35"/>
  <c r="L839" i="35"/>
  <c r="L840" i="35"/>
  <c r="L841" i="35"/>
  <c r="L842" i="35"/>
  <c r="L843" i="35"/>
  <c r="L844" i="35"/>
  <c r="L845" i="35"/>
  <c r="L846" i="35"/>
  <c r="L847" i="35"/>
  <c r="L848" i="35"/>
  <c r="L849" i="35"/>
  <c r="L850" i="35"/>
  <c r="L851" i="35"/>
  <c r="L852" i="35"/>
  <c r="L853" i="35"/>
  <c r="L854" i="35"/>
  <c r="L855" i="35"/>
  <c r="L856" i="35"/>
  <c r="L857" i="35"/>
  <c r="L858" i="35"/>
  <c r="L859" i="35"/>
  <c r="L860" i="35"/>
  <c r="L861" i="35"/>
  <c r="L862" i="35"/>
  <c r="L863" i="35"/>
  <c r="L864" i="35"/>
  <c r="L865" i="35"/>
  <c r="L866" i="35"/>
  <c r="L867" i="35"/>
  <c r="L868" i="35"/>
  <c r="L869" i="35"/>
  <c r="L870" i="35"/>
  <c r="L871" i="35"/>
  <c r="L872" i="35"/>
  <c r="L873" i="35"/>
  <c r="L874" i="35"/>
  <c r="L875" i="35"/>
  <c r="L876" i="35"/>
  <c r="L877" i="35"/>
  <c r="L878" i="35"/>
  <c r="L879" i="35"/>
  <c r="L880" i="35"/>
  <c r="L881" i="35"/>
  <c r="L882" i="35"/>
  <c r="L883" i="35"/>
  <c r="L884" i="35"/>
  <c r="L885" i="35"/>
  <c r="L886" i="35"/>
  <c r="L887" i="35"/>
  <c r="L888" i="35"/>
  <c r="L889" i="35"/>
  <c r="L890" i="35"/>
  <c r="L891" i="35"/>
  <c r="L892" i="35"/>
  <c r="L893" i="35"/>
  <c r="L894" i="35"/>
  <c r="L895" i="35"/>
  <c r="L896" i="35"/>
  <c r="L897" i="35"/>
  <c r="L898" i="35"/>
  <c r="L899" i="35"/>
  <c r="L900" i="35"/>
  <c r="L901" i="35"/>
  <c r="L902" i="35"/>
  <c r="L903" i="35"/>
  <c r="L904" i="35"/>
  <c r="L905" i="35"/>
  <c r="L906" i="35"/>
  <c r="L907" i="35"/>
  <c r="L908" i="35"/>
  <c r="L909" i="35"/>
  <c r="L910" i="35"/>
  <c r="L911" i="35"/>
  <c r="L912" i="35"/>
  <c r="L913" i="35"/>
  <c r="L914" i="35"/>
  <c r="L915" i="35"/>
  <c r="L916" i="35"/>
  <c r="L917" i="35"/>
  <c r="L918" i="35"/>
  <c r="L919" i="35"/>
  <c r="L920" i="35"/>
  <c r="L921" i="35"/>
  <c r="L922" i="35"/>
  <c r="L923" i="35"/>
  <c r="L924" i="35"/>
  <c r="L925" i="35"/>
  <c r="L926" i="35"/>
  <c r="L927" i="35"/>
  <c r="L928" i="35"/>
  <c r="L929" i="35"/>
  <c r="L930" i="35"/>
  <c r="L931" i="35"/>
  <c r="L932" i="35"/>
  <c r="L933" i="35"/>
  <c r="L934" i="35"/>
  <c r="L935" i="35"/>
  <c r="L936" i="35"/>
  <c r="L937" i="35"/>
  <c r="L938" i="35"/>
  <c r="L939" i="35"/>
  <c r="L940" i="35"/>
  <c r="L941" i="35"/>
  <c r="L942" i="35"/>
  <c r="L943" i="35"/>
  <c r="L944" i="35"/>
  <c r="L945" i="35"/>
  <c r="L946" i="35"/>
  <c r="L947" i="35"/>
  <c r="L948" i="35"/>
  <c r="L949" i="35"/>
  <c r="L950" i="35"/>
  <c r="L951" i="35"/>
  <c r="L952" i="35"/>
  <c r="L953" i="35"/>
  <c r="L954" i="35"/>
  <c r="L955" i="35"/>
  <c r="L956" i="35"/>
  <c r="L957" i="35"/>
  <c r="L958" i="35"/>
  <c r="L959" i="35"/>
  <c r="L960" i="35"/>
  <c r="L961" i="35"/>
  <c r="L962" i="35"/>
  <c r="L963" i="35"/>
  <c r="L964" i="35"/>
  <c r="L965" i="35"/>
  <c r="L966" i="35"/>
  <c r="L967" i="35"/>
  <c r="L968" i="35"/>
  <c r="L969" i="35"/>
  <c r="L970" i="35"/>
  <c r="L971" i="35"/>
  <c r="L972" i="35"/>
  <c r="L973" i="35"/>
  <c r="L974" i="35"/>
  <c r="L975" i="35"/>
  <c r="L976" i="35"/>
  <c r="L977" i="35"/>
  <c r="L978" i="35"/>
  <c r="L979" i="35"/>
  <c r="L980" i="35"/>
  <c r="L981" i="35"/>
  <c r="L982" i="35"/>
  <c r="L983" i="35"/>
  <c r="L984" i="35"/>
  <c r="L985" i="35"/>
  <c r="L986" i="35"/>
  <c r="L987" i="35"/>
  <c r="L988" i="35"/>
  <c r="L989" i="35"/>
  <c r="L990" i="35"/>
  <c r="L991" i="35"/>
  <c r="L992" i="35"/>
  <c r="L993" i="35"/>
  <c r="L994" i="35"/>
  <c r="L995" i="35"/>
  <c r="L996" i="35"/>
  <c r="L997" i="35"/>
  <c r="L998" i="35"/>
  <c r="L999" i="35"/>
  <c r="L1000" i="35"/>
  <c r="L1001" i="35"/>
  <c r="L1002" i="35"/>
  <c r="L1003" i="35"/>
  <c r="L1004" i="35"/>
  <c r="L1005" i="35"/>
  <c r="L1006" i="35"/>
  <c r="L1007" i="35"/>
  <c r="L1008" i="35"/>
  <c r="L1009" i="35"/>
  <c r="L1010" i="35"/>
  <c r="L1011" i="35"/>
  <c r="L1012" i="35"/>
  <c r="L1013" i="35"/>
  <c r="L1014" i="35"/>
  <c r="L1015" i="35"/>
  <c r="L1016" i="35"/>
  <c r="L1017" i="35"/>
  <c r="L1018" i="35"/>
  <c r="L1019" i="35"/>
  <c r="L1020" i="35"/>
  <c r="L1021" i="35"/>
  <c r="L1022" i="35"/>
  <c r="L1023" i="35"/>
  <c r="L1024" i="35"/>
  <c r="L1025" i="35"/>
  <c r="L1026" i="35"/>
  <c r="L1027" i="35"/>
  <c r="L1028" i="35"/>
  <c r="L1029" i="35"/>
  <c r="L1030" i="35"/>
  <c r="L1031" i="35"/>
  <c r="L1032" i="35"/>
  <c r="L1033" i="35"/>
  <c r="L1034" i="35"/>
  <c r="L1035" i="35"/>
  <c r="L1036" i="35"/>
  <c r="L1037" i="35"/>
  <c r="L1038" i="35"/>
  <c r="L1039" i="35"/>
  <c r="L1040" i="35"/>
  <c r="L1041" i="35"/>
  <c r="L1042" i="35"/>
  <c r="L1043" i="35"/>
  <c r="L1044" i="35"/>
  <c r="L1045" i="35"/>
  <c r="L1046" i="35"/>
  <c r="L1047" i="35"/>
  <c r="L1048" i="35"/>
  <c r="L1049" i="35"/>
  <c r="L1050" i="35"/>
  <c r="L1051" i="35"/>
  <c r="L1052" i="35"/>
  <c r="L1053" i="35"/>
  <c r="L1054" i="35"/>
  <c r="L1055" i="35"/>
  <c r="L1056" i="35"/>
  <c r="L1057" i="35"/>
  <c r="L1058" i="35"/>
  <c r="L1059" i="35"/>
  <c r="L1060" i="35"/>
  <c r="L1061" i="35"/>
  <c r="L1062" i="35"/>
  <c r="L1063" i="35"/>
  <c r="L1064" i="35"/>
  <c r="L1065" i="35"/>
  <c r="L1066" i="35"/>
  <c r="L1067" i="35"/>
  <c r="L1068" i="35"/>
  <c r="L1069" i="35"/>
  <c r="L1070" i="35"/>
  <c r="L1071" i="35"/>
  <c r="L1072" i="35"/>
  <c r="L1073" i="35"/>
  <c r="L1074" i="35"/>
  <c r="L1075" i="35"/>
  <c r="L1076" i="35"/>
  <c r="L1077" i="35"/>
  <c r="L1078" i="35"/>
  <c r="L1079" i="35"/>
  <c r="L1080" i="35"/>
  <c r="L1081" i="35"/>
  <c r="L1082" i="35"/>
  <c r="L1083" i="35"/>
  <c r="L1084" i="35"/>
  <c r="L1085" i="35"/>
  <c r="L1086" i="35"/>
  <c r="L1087" i="35"/>
  <c r="L1088" i="35"/>
  <c r="L1089" i="35"/>
  <c r="L1090" i="35"/>
  <c r="L1091" i="35"/>
  <c r="L1092" i="35"/>
  <c r="L1093" i="35"/>
  <c r="L1094" i="35"/>
  <c r="L1095" i="35"/>
  <c r="L1096" i="35"/>
  <c r="L1097" i="35"/>
  <c r="L1098" i="35"/>
  <c r="L1099" i="35"/>
  <c r="L1100" i="35"/>
  <c r="L1101" i="35"/>
  <c r="L1102" i="35"/>
  <c r="L1103" i="35"/>
  <c r="L1104" i="35"/>
  <c r="L1105" i="35"/>
  <c r="L1106" i="35"/>
  <c r="L1107" i="35"/>
  <c r="L1108" i="35"/>
  <c r="L1109" i="35"/>
  <c r="L1110" i="35"/>
  <c r="L1111" i="35"/>
  <c r="L1112" i="35"/>
  <c r="L1113" i="35"/>
  <c r="L1114" i="35"/>
  <c r="L1115" i="35"/>
  <c r="L1116" i="35"/>
  <c r="L1117" i="35"/>
  <c r="L1118" i="35"/>
  <c r="L1119" i="35"/>
  <c r="L1120" i="35"/>
  <c r="L1121" i="35"/>
  <c r="L1122" i="35"/>
  <c r="L1123" i="35"/>
  <c r="L1124" i="35"/>
  <c r="L1125" i="35"/>
  <c r="L1126" i="35"/>
  <c r="L1127" i="35"/>
  <c r="L1128" i="35"/>
  <c r="L1129" i="35"/>
  <c r="L1130" i="35"/>
  <c r="L1131" i="35"/>
  <c r="L1132" i="35"/>
  <c r="L1133" i="35"/>
  <c r="L1134" i="35"/>
  <c r="L1135" i="35"/>
  <c r="L1136" i="35"/>
  <c r="L1137" i="35"/>
  <c r="L1138" i="35"/>
  <c r="L1139" i="35"/>
  <c r="L1140" i="35"/>
  <c r="L1141" i="35"/>
  <c r="L1142" i="35"/>
  <c r="L1143" i="35"/>
  <c r="L1144" i="35"/>
  <c r="L1145" i="35"/>
  <c r="L1146" i="35"/>
  <c r="L1147" i="35"/>
  <c r="L1148" i="35"/>
  <c r="L1149" i="35"/>
  <c r="L1150" i="35"/>
  <c r="L1151" i="35"/>
  <c r="L1152" i="35"/>
  <c r="L1153" i="35"/>
  <c r="L1154" i="35"/>
  <c r="L1155" i="35"/>
  <c r="L1156" i="35"/>
  <c r="L1157" i="35"/>
  <c r="L1158" i="35"/>
  <c r="L1159" i="35"/>
  <c r="L1160" i="35"/>
  <c r="L1161" i="35"/>
  <c r="L1162" i="35"/>
  <c r="L1163" i="35"/>
  <c r="L1164" i="35"/>
  <c r="L1165" i="35"/>
  <c r="L1166" i="35"/>
  <c r="L1167" i="35"/>
  <c r="L1168" i="35"/>
  <c r="L1169" i="35"/>
  <c r="L1170" i="35"/>
  <c r="L1171" i="35"/>
  <c r="L1172" i="35"/>
  <c r="L1173" i="35"/>
  <c r="L1174" i="35"/>
  <c r="L1175" i="35"/>
  <c r="L1176" i="35"/>
  <c r="L1177" i="35"/>
  <c r="L1178" i="35"/>
  <c r="L1179" i="35"/>
  <c r="L1180" i="35"/>
  <c r="L1181" i="35"/>
  <c r="L1182" i="35"/>
  <c r="L1183" i="35"/>
  <c r="L1184" i="35"/>
  <c r="L1185" i="35"/>
  <c r="L1186" i="35"/>
  <c r="L1187" i="35"/>
  <c r="L1188" i="35"/>
  <c r="L1189" i="35"/>
  <c r="L1190" i="35"/>
  <c r="L1191" i="35"/>
  <c r="L1192" i="35"/>
  <c r="L1193" i="35"/>
  <c r="L1194" i="35"/>
  <c r="L1195" i="35"/>
  <c r="L1196" i="35"/>
  <c r="L1197" i="35"/>
  <c r="L1198" i="35"/>
  <c r="L1199" i="35"/>
  <c r="L1200" i="35"/>
  <c r="L1201" i="35"/>
  <c r="L1202" i="35"/>
  <c r="L1203" i="35"/>
  <c r="L1204" i="35"/>
  <c r="L1205" i="35"/>
  <c r="L1206" i="35"/>
  <c r="L1207" i="35"/>
  <c r="L1208" i="35"/>
  <c r="L1209" i="35"/>
  <c r="L1210" i="35"/>
  <c r="L1211" i="35"/>
  <c r="L1212" i="35"/>
  <c r="L1213" i="35"/>
  <c r="L1214" i="35"/>
  <c r="L1215" i="35"/>
  <c r="L1216" i="35"/>
  <c r="L1217" i="35"/>
  <c r="L1218" i="35"/>
  <c r="L1219" i="35"/>
  <c r="L1220" i="35"/>
  <c r="L1221" i="35"/>
  <c r="L1222" i="35"/>
  <c r="L1223" i="35"/>
  <c r="L1224" i="35"/>
  <c r="L1225" i="35"/>
  <c r="L1226" i="35"/>
  <c r="L1227" i="35"/>
  <c r="L1228" i="35"/>
  <c r="L1229" i="35"/>
  <c r="L1230" i="35"/>
  <c r="L1231" i="35"/>
  <c r="L1232" i="35"/>
  <c r="L1233" i="35"/>
  <c r="L1234" i="35"/>
  <c r="L1235" i="35"/>
  <c r="L1236" i="35"/>
  <c r="L1237" i="35"/>
  <c r="L1238" i="35"/>
  <c r="L1239" i="35"/>
  <c r="L1240" i="35"/>
  <c r="L1241" i="35"/>
  <c r="L1242" i="35"/>
  <c r="L1243" i="35"/>
  <c r="L1244" i="35"/>
  <c r="L1245" i="35"/>
  <c r="L1246" i="35"/>
  <c r="L1247" i="35"/>
  <c r="L1248" i="35"/>
  <c r="L1249" i="35"/>
  <c r="L1250" i="35"/>
  <c r="L1251" i="35"/>
  <c r="L1252" i="35"/>
  <c r="L1253" i="35"/>
  <c r="L1254" i="35"/>
  <c r="L1255" i="35"/>
  <c r="L1256" i="35"/>
  <c r="L1257" i="35"/>
  <c r="L1258" i="35"/>
  <c r="L1259" i="35"/>
  <c r="L1260" i="35"/>
  <c r="L1261" i="35"/>
  <c r="L1262" i="35"/>
  <c r="L1263" i="35"/>
  <c r="L1264" i="35"/>
  <c r="L1265" i="35"/>
  <c r="L1266" i="35"/>
  <c r="L1267" i="35"/>
  <c r="L1268" i="35"/>
  <c r="L1269" i="35"/>
  <c r="L1270" i="35"/>
  <c r="L1271" i="35"/>
  <c r="L1272" i="35"/>
  <c r="L1273" i="35"/>
  <c r="L1274" i="35"/>
  <c r="L1275" i="35"/>
  <c r="L1276" i="35"/>
  <c r="L1277" i="35"/>
  <c r="L1278" i="35"/>
  <c r="L1279" i="35"/>
  <c r="L1280" i="35"/>
  <c r="L1281" i="35"/>
  <c r="L1282" i="35"/>
  <c r="L1283" i="35"/>
  <c r="L1284" i="35"/>
  <c r="L1285" i="35"/>
  <c r="L1286" i="35"/>
  <c r="L1287" i="35"/>
  <c r="L1288" i="35"/>
  <c r="L1289" i="35"/>
  <c r="L1290" i="35"/>
  <c r="L1291" i="35"/>
  <c r="L1292" i="35"/>
  <c r="L1293" i="35"/>
  <c r="L1294" i="35"/>
  <c r="L1295" i="35"/>
  <c r="L1296" i="35"/>
  <c r="L1297" i="35"/>
  <c r="L1298" i="35"/>
  <c r="L1299" i="35"/>
  <c r="L1300" i="35"/>
  <c r="L1301" i="35"/>
  <c r="L1302" i="35"/>
  <c r="L1303" i="35"/>
  <c r="L1304" i="35"/>
  <c r="L1305" i="35"/>
  <c r="L1306" i="35"/>
  <c r="L1307" i="35"/>
  <c r="L1308" i="35"/>
  <c r="L1309" i="35"/>
  <c r="L1310" i="35"/>
  <c r="L1311" i="35"/>
  <c r="L1312" i="35"/>
  <c r="L1313" i="35"/>
  <c r="L1314" i="35"/>
  <c r="L1315" i="35"/>
  <c r="L1316" i="35"/>
  <c r="L1317" i="35"/>
  <c r="L1318" i="35"/>
  <c r="L1319" i="35"/>
  <c r="L1320" i="35"/>
  <c r="L1321" i="35"/>
  <c r="L1322" i="35"/>
  <c r="L1323" i="35"/>
  <c r="L1324" i="35"/>
  <c r="L1325" i="35"/>
  <c r="L1326" i="35"/>
  <c r="L1327" i="35"/>
  <c r="L1328" i="35"/>
  <c r="L1329" i="35"/>
  <c r="L1330" i="35"/>
  <c r="L1331" i="35"/>
  <c r="L1332" i="35"/>
  <c r="L1333" i="35"/>
  <c r="L1334" i="35"/>
  <c r="L1335" i="35"/>
  <c r="L1336" i="35"/>
  <c r="L1337" i="35"/>
  <c r="L1338" i="35"/>
  <c r="L1339" i="35"/>
  <c r="L1340" i="35"/>
  <c r="L1341" i="35"/>
  <c r="L1342" i="35"/>
  <c r="L1343" i="35"/>
  <c r="L1344" i="35"/>
  <c r="L1345" i="35"/>
  <c r="L1346" i="35"/>
  <c r="L1347" i="35"/>
  <c r="L1348" i="35"/>
  <c r="L1349" i="35"/>
  <c r="L1350" i="35"/>
  <c r="L1351" i="35"/>
  <c r="L1352" i="35"/>
  <c r="L1353" i="35"/>
  <c r="L1354" i="35"/>
  <c r="L1355" i="35"/>
  <c r="L1356" i="35"/>
  <c r="L1357" i="35"/>
  <c r="L1358" i="35"/>
  <c r="L1359" i="35"/>
  <c r="L1360" i="35"/>
  <c r="L1361" i="35"/>
  <c r="L1362" i="35"/>
  <c r="L1363" i="35"/>
  <c r="L1364" i="35"/>
  <c r="L1365" i="35"/>
  <c r="L1366" i="35"/>
  <c r="L1367" i="35"/>
  <c r="L1368" i="35"/>
  <c r="L1369" i="35"/>
  <c r="L1370" i="35"/>
  <c r="L1371" i="35"/>
  <c r="L1372" i="35"/>
  <c r="L1373" i="35"/>
  <c r="L1374" i="35"/>
  <c r="L1375" i="35"/>
  <c r="L1376" i="35"/>
  <c r="L1377" i="35"/>
  <c r="L1378" i="35"/>
  <c r="L1379" i="35"/>
  <c r="L1380" i="35"/>
  <c r="L1381" i="35"/>
  <c r="L1382" i="35"/>
  <c r="L1383" i="35"/>
  <c r="L1384" i="35"/>
  <c r="L1385" i="35"/>
  <c r="L1386" i="35"/>
  <c r="L1387" i="35"/>
  <c r="L1388" i="35"/>
  <c r="L1389" i="35"/>
  <c r="L1390" i="35"/>
  <c r="L1391" i="35"/>
  <c r="L1392" i="35"/>
  <c r="L1393" i="35"/>
  <c r="L1394" i="35"/>
  <c r="L1395" i="35"/>
  <c r="L1396" i="35"/>
  <c r="L1397" i="35"/>
  <c r="L1398" i="35"/>
  <c r="L1399" i="35"/>
  <c r="L1400" i="35"/>
  <c r="L1401" i="35"/>
  <c r="L1402" i="35"/>
  <c r="L1403" i="35"/>
  <c r="L1404" i="35"/>
  <c r="L1405" i="35"/>
  <c r="L1406" i="35"/>
  <c r="L1407" i="35"/>
  <c r="L1408" i="35"/>
  <c r="L1409" i="35"/>
  <c r="L1410" i="35"/>
  <c r="L1411" i="35"/>
  <c r="L1412" i="35"/>
  <c r="L1413" i="35"/>
  <c r="L1414" i="35"/>
  <c r="L1415" i="35"/>
  <c r="L1416" i="35"/>
  <c r="L1417" i="35"/>
  <c r="L1418" i="35"/>
  <c r="L1419" i="35"/>
  <c r="L1420" i="35"/>
  <c r="L1421" i="35"/>
  <c r="L1422" i="35"/>
  <c r="L1423" i="35"/>
  <c r="L1424" i="35"/>
  <c r="L1425" i="35"/>
  <c r="L1426" i="35"/>
  <c r="L1427" i="35"/>
  <c r="L1428" i="35"/>
  <c r="L1429" i="35"/>
  <c r="L1430" i="35"/>
  <c r="L1431" i="35"/>
  <c r="L1432" i="35"/>
  <c r="L1433" i="35"/>
  <c r="L1434" i="35"/>
  <c r="L1435" i="35"/>
  <c r="L1436" i="35"/>
  <c r="L1437" i="35"/>
  <c r="L1438" i="35"/>
  <c r="L1439" i="35"/>
  <c r="L1440" i="35"/>
  <c r="L1441" i="35"/>
  <c r="L1442" i="35"/>
  <c r="L1443" i="35"/>
  <c r="L1444" i="35"/>
  <c r="L1445" i="35"/>
  <c r="L1446" i="35"/>
  <c r="L1447" i="35"/>
  <c r="L1448" i="35"/>
  <c r="L1449" i="35"/>
  <c r="L1450" i="35"/>
  <c r="L1451" i="35"/>
  <c r="L1452" i="35"/>
  <c r="L1453" i="35"/>
  <c r="L1454" i="35"/>
  <c r="L1455" i="35"/>
  <c r="L1456" i="35"/>
  <c r="L1457" i="35"/>
  <c r="L1458" i="35"/>
  <c r="L1459" i="35"/>
  <c r="L1460" i="35"/>
  <c r="L1461" i="35"/>
  <c r="L1462" i="35"/>
  <c r="L1463" i="35"/>
  <c r="L1464" i="35"/>
  <c r="L1465" i="35"/>
  <c r="L1466" i="35"/>
  <c r="L1467" i="35"/>
  <c r="L1468" i="35"/>
  <c r="L1469" i="35"/>
  <c r="L1470" i="35"/>
  <c r="L1471" i="35"/>
  <c r="L1472" i="35"/>
  <c r="L1473" i="35"/>
  <c r="L1474" i="35"/>
  <c r="L1475" i="35"/>
  <c r="L1476" i="35"/>
  <c r="L1477" i="35"/>
  <c r="L1478" i="35"/>
  <c r="L1479" i="35"/>
  <c r="L1480" i="35"/>
  <c r="L1481" i="35"/>
  <c r="L1482" i="35"/>
  <c r="L1483" i="35"/>
  <c r="L1484" i="35"/>
  <c r="L1485" i="35"/>
  <c r="L1486" i="35"/>
  <c r="L1487" i="35"/>
  <c r="L1488" i="35"/>
  <c r="L1489" i="35"/>
  <c r="L1490" i="35"/>
  <c r="L1491" i="35"/>
  <c r="L1492" i="35"/>
  <c r="L1493" i="35"/>
  <c r="L1494" i="35"/>
  <c r="L1495" i="35"/>
  <c r="L1496" i="35"/>
  <c r="L1497" i="35"/>
  <c r="L1498" i="35"/>
  <c r="L1499" i="35"/>
  <c r="L1500" i="35"/>
  <c r="L1501" i="35"/>
  <c r="L1502" i="35"/>
  <c r="L1503" i="35"/>
  <c r="L1504" i="35"/>
  <c r="L1505" i="35"/>
  <c r="L1506" i="35"/>
  <c r="L1507" i="35"/>
  <c r="L1508" i="35"/>
  <c r="L1509" i="35"/>
  <c r="L1510" i="35"/>
  <c r="L1511" i="35"/>
  <c r="L1512" i="35"/>
  <c r="L1513" i="35"/>
  <c r="L1514" i="35"/>
  <c r="L1515" i="35"/>
  <c r="L1516" i="35"/>
  <c r="L1517" i="35"/>
  <c r="L1518" i="35"/>
  <c r="L1519" i="35"/>
  <c r="L1520" i="35"/>
  <c r="L1521" i="35"/>
  <c r="L1522" i="35"/>
  <c r="L1523" i="35"/>
  <c r="L1524" i="35"/>
  <c r="L1525" i="35"/>
  <c r="L1526" i="35"/>
  <c r="L1527" i="35"/>
  <c r="L1528" i="35"/>
  <c r="L1529" i="35"/>
  <c r="L1530" i="35"/>
  <c r="L1531" i="35"/>
  <c r="L1532" i="35"/>
  <c r="L1533" i="35"/>
  <c r="L1534" i="35"/>
  <c r="L1535" i="35"/>
  <c r="L1536" i="35"/>
  <c r="L1537" i="35"/>
  <c r="L1538" i="35"/>
  <c r="L1539" i="35"/>
  <c r="L1540" i="35"/>
  <c r="L1541" i="35"/>
  <c r="L1542" i="35"/>
  <c r="L1543" i="35"/>
  <c r="L1544" i="35"/>
  <c r="L1545" i="35"/>
  <c r="L1546" i="35"/>
  <c r="L1547" i="35"/>
  <c r="L1548" i="35"/>
  <c r="L1549" i="35"/>
  <c r="L1550" i="35"/>
  <c r="L1551" i="35"/>
  <c r="L1552" i="35"/>
  <c r="L1553" i="35"/>
  <c r="L1554" i="35"/>
  <c r="L1555" i="35"/>
  <c r="L1556" i="35"/>
  <c r="L1557" i="35"/>
  <c r="L1558" i="35"/>
  <c r="L1559" i="35"/>
  <c r="L1560" i="35"/>
  <c r="L1561" i="35"/>
  <c r="L1562" i="35"/>
  <c r="L1563" i="35"/>
  <c r="L1564" i="35"/>
  <c r="L1565" i="35"/>
  <c r="L1566" i="35"/>
  <c r="L1567" i="35"/>
  <c r="L1568" i="35"/>
  <c r="L1569" i="35"/>
  <c r="L1570" i="35"/>
  <c r="L1571" i="35"/>
  <c r="L1572" i="35"/>
  <c r="L1573" i="35"/>
  <c r="L1574" i="35"/>
  <c r="L1575" i="35"/>
  <c r="L1576" i="35"/>
  <c r="L1577" i="35"/>
  <c r="L1578" i="35"/>
  <c r="L1579" i="35"/>
  <c r="L1580" i="35"/>
  <c r="L1581" i="35"/>
  <c r="L1582" i="35"/>
  <c r="L1583" i="35"/>
  <c r="L1584" i="35"/>
  <c r="L1585" i="35"/>
  <c r="L1586" i="35"/>
  <c r="L1587" i="35"/>
  <c r="L1588" i="35"/>
  <c r="L1589" i="35"/>
  <c r="L1590" i="35"/>
  <c r="L1591" i="35"/>
  <c r="L1592" i="35"/>
  <c r="L1593" i="35"/>
  <c r="L1594" i="35"/>
  <c r="L1595" i="35"/>
  <c r="L1596" i="35"/>
  <c r="L1597" i="35"/>
  <c r="L1598" i="35"/>
  <c r="L1599" i="35"/>
  <c r="L1600" i="35"/>
  <c r="L1601" i="35"/>
  <c r="L1602" i="35"/>
  <c r="L1603" i="35"/>
  <c r="L1604" i="35"/>
  <c r="L1605" i="35"/>
  <c r="L1606" i="35"/>
  <c r="L1607" i="35"/>
  <c r="L1608" i="35"/>
  <c r="L1609" i="35"/>
  <c r="L1610" i="35"/>
  <c r="L1611" i="35"/>
  <c r="L1612" i="35"/>
  <c r="L1613" i="35"/>
  <c r="L1614" i="35"/>
  <c r="L1615" i="35"/>
  <c r="L1616" i="35"/>
  <c r="L1617" i="35"/>
  <c r="L1618" i="35"/>
  <c r="L1619" i="35"/>
  <c r="L1620" i="35"/>
  <c r="L1621" i="35"/>
  <c r="L1622" i="35"/>
  <c r="L1623" i="35"/>
  <c r="L1624" i="35"/>
  <c r="L1625" i="35"/>
  <c r="L1626" i="35"/>
  <c r="L1627" i="35"/>
  <c r="L1628" i="35"/>
  <c r="L1629" i="35"/>
  <c r="L1630" i="35"/>
  <c r="L1631" i="35"/>
  <c r="L1632" i="35"/>
  <c r="L1633" i="35"/>
  <c r="L1634" i="35"/>
  <c r="L1635" i="35"/>
  <c r="L1636" i="35"/>
  <c r="L1637" i="35"/>
  <c r="L1638" i="35"/>
  <c r="L1639" i="35"/>
  <c r="L1640" i="35"/>
  <c r="L1641" i="35"/>
  <c r="L1642" i="35"/>
  <c r="L1643" i="35"/>
  <c r="L1644" i="35"/>
  <c r="L1645" i="35"/>
  <c r="L1646" i="35"/>
  <c r="L1647" i="35"/>
  <c r="L1648" i="35"/>
  <c r="L1649" i="35"/>
  <c r="L1650" i="35"/>
  <c r="L1651" i="35"/>
  <c r="L1652" i="35"/>
  <c r="L1653" i="35"/>
  <c r="L1654" i="35"/>
  <c r="L1655" i="35"/>
  <c r="L1656" i="35"/>
  <c r="L1657" i="35"/>
  <c r="L1658" i="35"/>
  <c r="L1659" i="35"/>
  <c r="L1660" i="35"/>
  <c r="L1661" i="35"/>
  <c r="L1662" i="35"/>
  <c r="L1663" i="35"/>
  <c r="L1664" i="35"/>
  <c r="L1665" i="35"/>
  <c r="L1666" i="35"/>
  <c r="L1667" i="35"/>
  <c r="L1668" i="35"/>
  <c r="L1669" i="35"/>
  <c r="L1670" i="35"/>
  <c r="L1671" i="35"/>
  <c r="L1672" i="35"/>
  <c r="L1673" i="35"/>
  <c r="L1674" i="35"/>
  <c r="L1675" i="35"/>
  <c r="L1676" i="35"/>
  <c r="L1677" i="35"/>
  <c r="L1678" i="35"/>
  <c r="L1679" i="35"/>
  <c r="L1680" i="35"/>
  <c r="L1681" i="35"/>
  <c r="L1682" i="35"/>
  <c r="L1683" i="35"/>
  <c r="L1684" i="35"/>
  <c r="L1685" i="35"/>
  <c r="L1686" i="35"/>
  <c r="L1687" i="35"/>
  <c r="L1688" i="35"/>
  <c r="L1689" i="35"/>
  <c r="L1690" i="35"/>
  <c r="L1691" i="35"/>
  <c r="L1692" i="35"/>
  <c r="L1693" i="35"/>
  <c r="L1694" i="35"/>
  <c r="L1695" i="35"/>
  <c r="L1696" i="35"/>
  <c r="L1697" i="35"/>
  <c r="L1698" i="35"/>
  <c r="L1699" i="35"/>
  <c r="L1700" i="35"/>
  <c r="L1701" i="35"/>
  <c r="L1702" i="35"/>
  <c r="L1703" i="35"/>
  <c r="L2" i="35"/>
  <c r="K3" i="35"/>
  <c r="K4" i="35"/>
  <c r="K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109" i="35"/>
  <c r="K110" i="35"/>
  <c r="K111" i="35"/>
  <c r="K112" i="35"/>
  <c r="K113" i="35"/>
  <c r="K114" i="35"/>
  <c r="K115" i="35"/>
  <c r="K116" i="35"/>
  <c r="K117" i="35"/>
  <c r="K118" i="35"/>
  <c r="K119" i="35"/>
  <c r="K120" i="35"/>
  <c r="K121" i="35"/>
  <c r="K122" i="35"/>
  <c r="K123" i="35"/>
  <c r="K124" i="35"/>
  <c r="K125" i="35"/>
  <c r="K126" i="35"/>
  <c r="K127" i="35"/>
  <c r="K128" i="35"/>
  <c r="K129" i="35"/>
  <c r="K130" i="35"/>
  <c r="K131" i="35"/>
  <c r="K132" i="35"/>
  <c r="K133" i="35"/>
  <c r="K134" i="35"/>
  <c r="K135" i="35"/>
  <c r="K136" i="35"/>
  <c r="K137" i="35"/>
  <c r="K138" i="35"/>
  <c r="K139" i="35"/>
  <c r="K140" i="35"/>
  <c r="K141" i="35"/>
  <c r="K142" i="35"/>
  <c r="K143" i="35"/>
  <c r="K144" i="35"/>
  <c r="K145" i="35"/>
  <c r="K146" i="35"/>
  <c r="K147" i="35"/>
  <c r="K148" i="35"/>
  <c r="K149" i="35"/>
  <c r="K150" i="35"/>
  <c r="K151" i="35"/>
  <c r="K152" i="35"/>
  <c r="K153" i="35"/>
  <c r="K154" i="35"/>
  <c r="K155" i="35"/>
  <c r="K156" i="35"/>
  <c r="K157" i="35"/>
  <c r="K158" i="35"/>
  <c r="K159" i="35"/>
  <c r="K160" i="35"/>
  <c r="K161" i="35"/>
  <c r="K162" i="35"/>
  <c r="K163" i="35"/>
  <c r="K164" i="35"/>
  <c r="K165" i="35"/>
  <c r="K166" i="35"/>
  <c r="K167" i="35"/>
  <c r="K168" i="35"/>
  <c r="K169" i="35"/>
  <c r="K170" i="35"/>
  <c r="K171" i="35"/>
  <c r="K172" i="35"/>
  <c r="K173" i="35"/>
  <c r="K174" i="35"/>
  <c r="K175" i="35"/>
  <c r="K176" i="35"/>
  <c r="K177" i="35"/>
  <c r="K178" i="35"/>
  <c r="K179" i="35"/>
  <c r="K180" i="35"/>
  <c r="K181" i="35"/>
  <c r="K182" i="35"/>
  <c r="K183" i="35"/>
  <c r="K184" i="35"/>
  <c r="K185" i="35"/>
  <c r="K186" i="35"/>
  <c r="K187" i="35"/>
  <c r="K188" i="35"/>
  <c r="K189" i="35"/>
  <c r="K190" i="35"/>
  <c r="K191" i="35"/>
  <c r="K192" i="35"/>
  <c r="K193" i="35"/>
  <c r="K194" i="35"/>
  <c r="K195" i="35"/>
  <c r="K196" i="35"/>
  <c r="K197" i="35"/>
  <c r="K198" i="35"/>
  <c r="K199" i="35"/>
  <c r="K200" i="35"/>
  <c r="K201" i="35"/>
  <c r="K202" i="35"/>
  <c r="K203" i="35"/>
  <c r="K204" i="35"/>
  <c r="K205" i="35"/>
  <c r="K206" i="35"/>
  <c r="K207" i="35"/>
  <c r="K208" i="35"/>
  <c r="K209" i="35"/>
  <c r="K210" i="35"/>
  <c r="K211" i="35"/>
  <c r="K212" i="35"/>
  <c r="K213" i="35"/>
  <c r="K214" i="35"/>
  <c r="K215" i="35"/>
  <c r="K216" i="35"/>
  <c r="K217" i="35"/>
  <c r="K218" i="35"/>
  <c r="K219" i="35"/>
  <c r="K220" i="35"/>
  <c r="K221" i="35"/>
  <c r="K222" i="35"/>
  <c r="K223" i="35"/>
  <c r="K224" i="35"/>
  <c r="K225" i="35"/>
  <c r="K226" i="35"/>
  <c r="K227" i="35"/>
  <c r="K228" i="35"/>
  <c r="K229" i="35"/>
  <c r="K230" i="35"/>
  <c r="K231" i="35"/>
  <c r="K232" i="35"/>
  <c r="K233" i="35"/>
  <c r="K234" i="35"/>
  <c r="K235" i="35"/>
  <c r="K236" i="35"/>
  <c r="K237" i="35"/>
  <c r="K238" i="35"/>
  <c r="K239" i="35"/>
  <c r="K240" i="35"/>
  <c r="K241" i="35"/>
  <c r="K242" i="35"/>
  <c r="K243" i="35"/>
  <c r="K244" i="35"/>
  <c r="K245" i="35"/>
  <c r="K246" i="35"/>
  <c r="K247" i="35"/>
  <c r="K248" i="35"/>
  <c r="K249" i="35"/>
  <c r="K250" i="35"/>
  <c r="K251" i="35"/>
  <c r="K252" i="35"/>
  <c r="K253" i="35"/>
  <c r="K254" i="35"/>
  <c r="K255" i="35"/>
  <c r="K256" i="35"/>
  <c r="K257" i="35"/>
  <c r="K258" i="35"/>
  <c r="K259" i="35"/>
  <c r="K260" i="35"/>
  <c r="K261" i="35"/>
  <c r="K262" i="35"/>
  <c r="K263" i="35"/>
  <c r="K264" i="35"/>
  <c r="K265" i="35"/>
  <c r="K266" i="35"/>
  <c r="K267" i="35"/>
  <c r="K268" i="35"/>
  <c r="K269" i="35"/>
  <c r="K270" i="35"/>
  <c r="K271" i="35"/>
  <c r="K272" i="35"/>
  <c r="K273" i="35"/>
  <c r="K274" i="35"/>
  <c r="K275" i="35"/>
  <c r="K276" i="35"/>
  <c r="K277" i="35"/>
  <c r="K278" i="35"/>
  <c r="K279" i="35"/>
  <c r="K280" i="35"/>
  <c r="K281" i="35"/>
  <c r="K282" i="35"/>
  <c r="K283" i="35"/>
  <c r="K284" i="35"/>
  <c r="K285" i="35"/>
  <c r="K286" i="35"/>
  <c r="K287" i="35"/>
  <c r="K288" i="35"/>
  <c r="K289" i="35"/>
  <c r="K290" i="35"/>
  <c r="K291" i="35"/>
  <c r="K292" i="35"/>
  <c r="K293" i="35"/>
  <c r="K294" i="35"/>
  <c r="K295" i="35"/>
  <c r="K296" i="35"/>
  <c r="K297" i="35"/>
  <c r="K298" i="35"/>
  <c r="K299" i="35"/>
  <c r="K300" i="35"/>
  <c r="K301" i="35"/>
  <c r="K302" i="35"/>
  <c r="K303" i="35"/>
  <c r="K304" i="35"/>
  <c r="K305" i="35"/>
  <c r="K306" i="35"/>
  <c r="K307" i="35"/>
  <c r="K308" i="35"/>
  <c r="K309" i="35"/>
  <c r="K310" i="35"/>
  <c r="K311" i="35"/>
  <c r="K312" i="35"/>
  <c r="K313" i="35"/>
  <c r="K314" i="35"/>
  <c r="K315" i="35"/>
  <c r="K316" i="35"/>
  <c r="K317" i="35"/>
  <c r="K318" i="35"/>
  <c r="K319" i="35"/>
  <c r="K320" i="35"/>
  <c r="K321" i="35"/>
  <c r="K322" i="35"/>
  <c r="K323" i="35"/>
  <c r="K324" i="35"/>
  <c r="K325" i="35"/>
  <c r="K326" i="35"/>
  <c r="K327" i="35"/>
  <c r="K328" i="35"/>
  <c r="K329" i="35"/>
  <c r="K330" i="35"/>
  <c r="K331" i="35"/>
  <c r="K332" i="35"/>
  <c r="K333" i="35"/>
  <c r="K334" i="35"/>
  <c r="K335" i="35"/>
  <c r="K336" i="35"/>
  <c r="K337" i="35"/>
  <c r="K338" i="35"/>
  <c r="K339" i="35"/>
  <c r="K340" i="35"/>
  <c r="K341" i="35"/>
  <c r="K342" i="35"/>
  <c r="K343" i="35"/>
  <c r="K344" i="35"/>
  <c r="K345" i="35"/>
  <c r="K346" i="35"/>
  <c r="K347" i="35"/>
  <c r="K348" i="35"/>
  <c r="K349" i="35"/>
  <c r="K350" i="35"/>
  <c r="K351" i="35"/>
  <c r="K352" i="35"/>
  <c r="K353" i="35"/>
  <c r="K354" i="35"/>
  <c r="K355" i="35"/>
  <c r="K356" i="35"/>
  <c r="K357" i="35"/>
  <c r="K358" i="35"/>
  <c r="K359" i="35"/>
  <c r="K360" i="35"/>
  <c r="K361" i="35"/>
  <c r="K362" i="35"/>
  <c r="K363" i="35"/>
  <c r="K364" i="35"/>
  <c r="K365" i="35"/>
  <c r="K366" i="35"/>
  <c r="K367" i="35"/>
  <c r="K368" i="35"/>
  <c r="K369" i="35"/>
  <c r="K370" i="35"/>
  <c r="K371" i="35"/>
  <c r="K372" i="35"/>
  <c r="K373" i="35"/>
  <c r="K374" i="35"/>
  <c r="K375" i="35"/>
  <c r="K376" i="35"/>
  <c r="K377" i="35"/>
  <c r="K378" i="35"/>
  <c r="K379" i="35"/>
  <c r="K380" i="35"/>
  <c r="K381" i="35"/>
  <c r="K382" i="35"/>
  <c r="K383" i="35"/>
  <c r="K384" i="35"/>
  <c r="K385" i="35"/>
  <c r="K386" i="35"/>
  <c r="K387" i="35"/>
  <c r="K388" i="35"/>
  <c r="K389" i="35"/>
  <c r="K390" i="35"/>
  <c r="K391" i="35"/>
  <c r="K392" i="35"/>
  <c r="K393" i="35"/>
  <c r="K394" i="35"/>
  <c r="K395" i="35"/>
  <c r="K396" i="35"/>
  <c r="K397" i="35"/>
  <c r="K398" i="35"/>
  <c r="K399" i="35"/>
  <c r="K400" i="35"/>
  <c r="K401" i="35"/>
  <c r="K402" i="35"/>
  <c r="K403" i="35"/>
  <c r="K404" i="35"/>
  <c r="K405" i="35"/>
  <c r="K406" i="35"/>
  <c r="K407" i="35"/>
  <c r="K408" i="35"/>
  <c r="K409" i="35"/>
  <c r="K410" i="35"/>
  <c r="K411" i="35"/>
  <c r="K412" i="35"/>
  <c r="K413" i="35"/>
  <c r="K414" i="35"/>
  <c r="K415" i="35"/>
  <c r="K416" i="35"/>
  <c r="K417" i="35"/>
  <c r="K418" i="35"/>
  <c r="K419" i="35"/>
  <c r="K420" i="35"/>
  <c r="K421" i="35"/>
  <c r="K422" i="35"/>
  <c r="K423" i="35"/>
  <c r="K424" i="35"/>
  <c r="K425" i="35"/>
  <c r="K426" i="35"/>
  <c r="K427" i="35"/>
  <c r="K428" i="35"/>
  <c r="K429" i="35"/>
  <c r="K430" i="35"/>
  <c r="K431" i="35"/>
  <c r="K432" i="35"/>
  <c r="K433" i="35"/>
  <c r="K434" i="35"/>
  <c r="K435" i="35"/>
  <c r="K436" i="35"/>
  <c r="K437" i="35"/>
  <c r="K438" i="35"/>
  <c r="K439" i="35"/>
  <c r="K440" i="35"/>
  <c r="K441" i="35"/>
  <c r="K442" i="35"/>
  <c r="K443" i="35"/>
  <c r="K444" i="35"/>
  <c r="K445" i="35"/>
  <c r="K446" i="35"/>
  <c r="K447" i="35"/>
  <c r="K448" i="35"/>
  <c r="K449" i="35"/>
  <c r="K450" i="35"/>
  <c r="K451" i="35"/>
  <c r="K452" i="35"/>
  <c r="K453" i="35"/>
  <c r="K454" i="35"/>
  <c r="K455" i="35"/>
  <c r="K456" i="35"/>
  <c r="K457" i="35"/>
  <c r="K458" i="35"/>
  <c r="K459" i="35"/>
  <c r="K460" i="35"/>
  <c r="K461" i="35"/>
  <c r="K462" i="35"/>
  <c r="K463" i="35"/>
  <c r="K464" i="35"/>
  <c r="K465" i="35"/>
  <c r="K466" i="35"/>
  <c r="K467" i="35"/>
  <c r="K468" i="35"/>
  <c r="K469" i="35"/>
  <c r="K470" i="35"/>
  <c r="K471" i="35"/>
  <c r="K472" i="35"/>
  <c r="K473" i="35"/>
  <c r="K474" i="35"/>
  <c r="K475" i="35"/>
  <c r="K476" i="35"/>
  <c r="K477" i="35"/>
  <c r="K478" i="35"/>
  <c r="K479" i="35"/>
  <c r="K480" i="35"/>
  <c r="K481" i="35"/>
  <c r="K482" i="35"/>
  <c r="K483" i="35"/>
  <c r="K484" i="35"/>
  <c r="K485" i="35"/>
  <c r="K486" i="35"/>
  <c r="K487" i="35"/>
  <c r="K488" i="35"/>
  <c r="K489" i="35"/>
  <c r="K490" i="35"/>
  <c r="K491" i="35"/>
  <c r="K492" i="35"/>
  <c r="K493" i="35"/>
  <c r="K494" i="35"/>
  <c r="K495" i="35"/>
  <c r="K496" i="35"/>
  <c r="K497" i="35"/>
  <c r="K498" i="35"/>
  <c r="K499" i="35"/>
  <c r="K500" i="35"/>
  <c r="K501" i="35"/>
  <c r="K502" i="35"/>
  <c r="K503" i="35"/>
  <c r="K504" i="35"/>
  <c r="K505" i="35"/>
  <c r="K506" i="35"/>
  <c r="K507" i="35"/>
  <c r="K508" i="35"/>
  <c r="K509" i="35"/>
  <c r="K510" i="35"/>
  <c r="K511" i="35"/>
  <c r="K512" i="35"/>
  <c r="K513" i="35"/>
  <c r="K514" i="35"/>
  <c r="K515" i="35"/>
  <c r="K516" i="35"/>
  <c r="K517" i="35"/>
  <c r="K518" i="35"/>
  <c r="K519" i="35"/>
  <c r="K520" i="35"/>
  <c r="K521" i="35"/>
  <c r="K522" i="35"/>
  <c r="K523" i="35"/>
  <c r="K524" i="35"/>
  <c r="K525" i="35"/>
  <c r="K526" i="35"/>
  <c r="K527" i="35"/>
  <c r="K528" i="35"/>
  <c r="K529" i="35"/>
  <c r="K530" i="35"/>
  <c r="K531" i="35"/>
  <c r="K532" i="35"/>
  <c r="K533" i="35"/>
  <c r="K534" i="35"/>
  <c r="K535" i="35"/>
  <c r="K536" i="35"/>
  <c r="K537" i="35"/>
  <c r="K538" i="35"/>
  <c r="K539" i="35"/>
  <c r="K540" i="35"/>
  <c r="K541" i="35"/>
  <c r="K542" i="35"/>
  <c r="K543" i="35"/>
  <c r="K544" i="35"/>
  <c r="K545" i="35"/>
  <c r="K546" i="35"/>
  <c r="K547" i="35"/>
  <c r="K548" i="35"/>
  <c r="K549" i="35"/>
  <c r="K550" i="35"/>
  <c r="K551" i="35"/>
  <c r="K552" i="35"/>
  <c r="K553" i="35"/>
  <c r="K554" i="35"/>
  <c r="K555" i="35"/>
  <c r="K556" i="35"/>
  <c r="K557" i="35"/>
  <c r="K558" i="35"/>
  <c r="K559" i="35"/>
  <c r="K560" i="35"/>
  <c r="K561" i="35"/>
  <c r="K562" i="35"/>
  <c r="K563" i="35"/>
  <c r="K564" i="35"/>
  <c r="K565" i="35"/>
  <c r="K566" i="35"/>
  <c r="K567" i="35"/>
  <c r="K568" i="35"/>
  <c r="K569" i="35"/>
  <c r="K570" i="35"/>
  <c r="K571" i="35"/>
  <c r="K572" i="35"/>
  <c r="K573" i="35"/>
  <c r="K574" i="35"/>
  <c r="K575" i="35"/>
  <c r="K576" i="35"/>
  <c r="K577" i="35"/>
  <c r="K578" i="35"/>
  <c r="K579" i="35"/>
  <c r="K580" i="35"/>
  <c r="K581" i="35"/>
  <c r="K582" i="35"/>
  <c r="K583" i="35"/>
  <c r="K584" i="35"/>
  <c r="K585" i="35"/>
  <c r="K586" i="35"/>
  <c r="K587" i="35"/>
  <c r="K588" i="35"/>
  <c r="K589" i="35"/>
  <c r="K590" i="35"/>
  <c r="K591" i="35"/>
  <c r="K592" i="35"/>
  <c r="K593" i="35"/>
  <c r="K594" i="35"/>
  <c r="K595" i="35"/>
  <c r="K596" i="35"/>
  <c r="K597" i="35"/>
  <c r="K598" i="35"/>
  <c r="K599" i="35"/>
  <c r="K600" i="35"/>
  <c r="K601" i="35"/>
  <c r="K602" i="35"/>
  <c r="K603" i="35"/>
  <c r="K604" i="35"/>
  <c r="K605" i="35"/>
  <c r="K606" i="35"/>
  <c r="K607" i="35"/>
  <c r="K608" i="35"/>
  <c r="K609" i="35"/>
  <c r="K610" i="35"/>
  <c r="K611" i="35"/>
  <c r="K612" i="35"/>
  <c r="K613" i="35"/>
  <c r="K614" i="35"/>
  <c r="K615" i="35"/>
  <c r="K616" i="35"/>
  <c r="K617" i="35"/>
  <c r="K618" i="35"/>
  <c r="K619" i="35"/>
  <c r="K620" i="35"/>
  <c r="K621" i="35"/>
  <c r="K622" i="35"/>
  <c r="K623" i="35"/>
  <c r="K624" i="35"/>
  <c r="K625" i="35"/>
  <c r="K626" i="35"/>
  <c r="K627" i="35"/>
  <c r="K628" i="35"/>
  <c r="K629" i="35"/>
  <c r="K630" i="35"/>
  <c r="K631" i="35"/>
  <c r="K632" i="35"/>
  <c r="K633" i="35"/>
  <c r="K634" i="35"/>
  <c r="K635" i="35"/>
  <c r="K636" i="35"/>
  <c r="K637" i="35"/>
  <c r="K638" i="35"/>
  <c r="K639" i="35"/>
  <c r="K640" i="35"/>
  <c r="K641" i="35"/>
  <c r="K642" i="35"/>
  <c r="K643" i="35"/>
  <c r="K644" i="35"/>
  <c r="K645" i="35"/>
  <c r="K646" i="35"/>
  <c r="K647" i="35"/>
  <c r="K648" i="35"/>
  <c r="K649" i="35"/>
  <c r="K650" i="35"/>
  <c r="K651" i="35"/>
  <c r="K652" i="35"/>
  <c r="K653" i="35"/>
  <c r="K654" i="35"/>
  <c r="K655" i="35"/>
  <c r="K656" i="35"/>
  <c r="K657" i="35"/>
  <c r="K658" i="35"/>
  <c r="K659" i="35"/>
  <c r="K660" i="35"/>
  <c r="K661" i="35"/>
  <c r="K662" i="35"/>
  <c r="K663" i="35"/>
  <c r="K664" i="35"/>
  <c r="K665" i="35"/>
  <c r="K666" i="35"/>
  <c r="K667" i="35"/>
  <c r="K668" i="35"/>
  <c r="K669" i="35"/>
  <c r="K670" i="35"/>
  <c r="K671" i="35"/>
  <c r="K672" i="35"/>
  <c r="K673" i="35"/>
  <c r="K674" i="35"/>
  <c r="K675" i="35"/>
  <c r="K676" i="35"/>
  <c r="K677" i="35"/>
  <c r="K678" i="35"/>
  <c r="K679" i="35"/>
  <c r="K680" i="35"/>
  <c r="K681" i="35"/>
  <c r="K682" i="35"/>
  <c r="K683" i="35"/>
  <c r="K684" i="35"/>
  <c r="K685" i="35"/>
  <c r="K686" i="35"/>
  <c r="K687" i="35"/>
  <c r="K688" i="35"/>
  <c r="K689" i="35"/>
  <c r="K690" i="35"/>
  <c r="K691" i="35"/>
  <c r="K692" i="35"/>
  <c r="K693" i="35"/>
  <c r="K694" i="35"/>
  <c r="K695" i="35"/>
  <c r="K696" i="35"/>
  <c r="K697" i="35"/>
  <c r="K698" i="35"/>
  <c r="K699" i="35"/>
  <c r="K700" i="35"/>
  <c r="K701" i="35"/>
  <c r="K702" i="35"/>
  <c r="K703" i="35"/>
  <c r="K704" i="35"/>
  <c r="K705" i="35"/>
  <c r="K706" i="35"/>
  <c r="K707" i="35"/>
  <c r="K708" i="35"/>
  <c r="K709" i="35"/>
  <c r="K710" i="35"/>
  <c r="K711" i="35"/>
  <c r="K712" i="35"/>
  <c r="K713" i="35"/>
  <c r="K714" i="35"/>
  <c r="K715" i="35"/>
  <c r="K716" i="35"/>
  <c r="K717" i="35"/>
  <c r="K718" i="35"/>
  <c r="K719" i="35"/>
  <c r="K720" i="35"/>
  <c r="K721" i="35"/>
  <c r="K722" i="35"/>
  <c r="K723" i="35"/>
  <c r="K724" i="35"/>
  <c r="K725" i="35"/>
  <c r="K726" i="35"/>
  <c r="K727" i="35"/>
  <c r="K728" i="35"/>
  <c r="K729" i="35"/>
  <c r="K730" i="35"/>
  <c r="K731" i="35"/>
  <c r="K732" i="35"/>
  <c r="K733" i="35"/>
  <c r="K734" i="35"/>
  <c r="K735" i="35"/>
  <c r="K736" i="35"/>
  <c r="K737" i="35"/>
  <c r="K738" i="35"/>
  <c r="K739" i="35"/>
  <c r="K740" i="35"/>
  <c r="K741" i="35"/>
  <c r="K742" i="35"/>
  <c r="K743" i="35"/>
  <c r="K744" i="35"/>
  <c r="K745" i="35"/>
  <c r="K746" i="35"/>
  <c r="K747" i="35"/>
  <c r="K748" i="35"/>
  <c r="K749" i="35"/>
  <c r="K750" i="35"/>
  <c r="K751" i="35"/>
  <c r="K752" i="35"/>
  <c r="K753" i="35"/>
  <c r="K754" i="35"/>
  <c r="K755" i="35"/>
  <c r="K756" i="35"/>
  <c r="K757" i="35"/>
  <c r="K758" i="35"/>
  <c r="K759" i="35"/>
  <c r="K760" i="35"/>
  <c r="K761" i="35"/>
  <c r="K762" i="35"/>
  <c r="K763" i="35"/>
  <c r="K764" i="35"/>
  <c r="K765" i="35"/>
  <c r="K766" i="35"/>
  <c r="K767" i="35"/>
  <c r="K768" i="35"/>
  <c r="K769" i="35"/>
  <c r="K770" i="35"/>
  <c r="K771" i="35"/>
  <c r="K772" i="35"/>
  <c r="K773" i="35"/>
  <c r="K774" i="35"/>
  <c r="K775" i="35"/>
  <c r="K776" i="35"/>
  <c r="K777" i="35"/>
  <c r="K778" i="35"/>
  <c r="K779" i="35"/>
  <c r="K780" i="35"/>
  <c r="K781" i="35"/>
  <c r="K782" i="35"/>
  <c r="K783" i="35"/>
  <c r="K784" i="35"/>
  <c r="K785" i="35"/>
  <c r="K786" i="35"/>
  <c r="K787" i="35"/>
  <c r="K788" i="35"/>
  <c r="K789" i="35"/>
  <c r="K790" i="35"/>
  <c r="K791" i="35"/>
  <c r="K792" i="35"/>
  <c r="K793" i="35"/>
  <c r="K794" i="35"/>
  <c r="K795" i="35"/>
  <c r="K796" i="35"/>
  <c r="K797" i="35"/>
  <c r="K798" i="35"/>
  <c r="K799" i="35"/>
  <c r="K800" i="35"/>
  <c r="K801" i="35"/>
  <c r="K802" i="35"/>
  <c r="K803" i="35"/>
  <c r="K804" i="35"/>
  <c r="K805" i="35"/>
  <c r="K806" i="35"/>
  <c r="K807" i="35"/>
  <c r="K808" i="35"/>
  <c r="K809" i="35"/>
  <c r="K810" i="35"/>
  <c r="K811" i="35"/>
  <c r="K812" i="35"/>
  <c r="K813" i="35"/>
  <c r="K814" i="35"/>
  <c r="K815" i="35"/>
  <c r="K816" i="35"/>
  <c r="K817" i="35"/>
  <c r="K818" i="35"/>
  <c r="K819" i="35"/>
  <c r="K820" i="35"/>
  <c r="K821" i="35"/>
  <c r="K822" i="35"/>
  <c r="K823" i="35"/>
  <c r="K824" i="35"/>
  <c r="K825" i="35"/>
  <c r="K826" i="35"/>
  <c r="K827" i="35"/>
  <c r="K828" i="35"/>
  <c r="K829" i="35"/>
  <c r="K830" i="35"/>
  <c r="K831" i="35"/>
  <c r="K832" i="35"/>
  <c r="K833" i="35"/>
  <c r="K834" i="35"/>
  <c r="K835" i="35"/>
  <c r="K836" i="35"/>
  <c r="K837" i="35"/>
  <c r="K838" i="35"/>
  <c r="K839" i="35"/>
  <c r="K840" i="35"/>
  <c r="K841" i="35"/>
  <c r="K842" i="35"/>
  <c r="K843" i="35"/>
  <c r="K844" i="35"/>
  <c r="K845" i="35"/>
  <c r="K846" i="35"/>
  <c r="K847" i="35"/>
  <c r="K848" i="35"/>
  <c r="K849" i="35"/>
  <c r="K850" i="35"/>
  <c r="K851" i="35"/>
  <c r="K852" i="35"/>
  <c r="K853" i="35"/>
  <c r="K854" i="35"/>
  <c r="K855" i="35"/>
  <c r="K856" i="35"/>
  <c r="K857" i="35"/>
  <c r="K858" i="35"/>
  <c r="K859" i="35"/>
  <c r="K860" i="35"/>
  <c r="K861" i="35"/>
  <c r="K862" i="35"/>
  <c r="K863" i="35"/>
  <c r="K864" i="35"/>
  <c r="K865" i="35"/>
  <c r="K866" i="35"/>
  <c r="K867" i="35"/>
  <c r="K868" i="35"/>
  <c r="K869" i="35"/>
  <c r="K870" i="35"/>
  <c r="K871" i="35"/>
  <c r="K872" i="35"/>
  <c r="K873" i="35"/>
  <c r="K874" i="35"/>
  <c r="K875" i="35"/>
  <c r="K876" i="35"/>
  <c r="K877" i="35"/>
  <c r="K878" i="35"/>
  <c r="K879" i="35"/>
  <c r="K880" i="35"/>
  <c r="K881" i="35"/>
  <c r="K882" i="35"/>
  <c r="K883" i="35"/>
  <c r="K884" i="35"/>
  <c r="K885" i="35"/>
  <c r="K886" i="35"/>
  <c r="K887" i="35"/>
  <c r="K888" i="35"/>
  <c r="K889" i="35"/>
  <c r="K890" i="35"/>
  <c r="K891" i="35"/>
  <c r="K892" i="35"/>
  <c r="K893" i="35"/>
  <c r="K894" i="35"/>
  <c r="K895" i="35"/>
  <c r="K896" i="35"/>
  <c r="K897" i="35"/>
  <c r="K898" i="35"/>
  <c r="K899" i="35"/>
  <c r="K900" i="35"/>
  <c r="K901" i="35"/>
  <c r="K902" i="35"/>
  <c r="K903" i="35"/>
  <c r="K904" i="35"/>
  <c r="K905" i="35"/>
  <c r="K906" i="35"/>
  <c r="K907" i="35"/>
  <c r="K908" i="35"/>
  <c r="K909" i="35"/>
  <c r="K910" i="35"/>
  <c r="K911" i="35"/>
  <c r="K912" i="35"/>
  <c r="K913" i="35"/>
  <c r="K914" i="35"/>
  <c r="K915" i="35"/>
  <c r="K916" i="35"/>
  <c r="K917" i="35"/>
  <c r="K918" i="35"/>
  <c r="K919" i="35"/>
  <c r="K920" i="35"/>
  <c r="K921" i="35"/>
  <c r="K922" i="35"/>
  <c r="K923" i="35"/>
  <c r="K924" i="35"/>
  <c r="K925" i="35"/>
  <c r="K926" i="35"/>
  <c r="K927" i="35"/>
  <c r="K928" i="35"/>
  <c r="K929" i="35"/>
  <c r="K930" i="35"/>
  <c r="K931" i="35"/>
  <c r="K932" i="35"/>
  <c r="K933" i="35"/>
  <c r="K934" i="35"/>
  <c r="K935" i="35"/>
  <c r="K936" i="35"/>
  <c r="K937" i="35"/>
  <c r="K938" i="35"/>
  <c r="K939" i="35"/>
  <c r="K940" i="35"/>
  <c r="K941" i="35"/>
  <c r="K942" i="35"/>
  <c r="K943" i="35"/>
  <c r="K944" i="35"/>
  <c r="K945" i="35"/>
  <c r="K946" i="35"/>
  <c r="K947" i="35"/>
  <c r="K948" i="35"/>
  <c r="K949" i="35"/>
  <c r="K950" i="35"/>
  <c r="K951" i="35"/>
  <c r="K952" i="35"/>
  <c r="K953" i="35"/>
  <c r="K954" i="35"/>
  <c r="K955" i="35"/>
  <c r="K956" i="35"/>
  <c r="K957" i="35"/>
  <c r="K958" i="35"/>
  <c r="K959" i="35"/>
  <c r="K960" i="35"/>
  <c r="K961" i="35"/>
  <c r="K962" i="35"/>
  <c r="K963" i="35"/>
  <c r="K964" i="35"/>
  <c r="K965" i="35"/>
  <c r="K966" i="35"/>
  <c r="K967" i="35"/>
  <c r="K968" i="35"/>
  <c r="K969" i="35"/>
  <c r="K970" i="35"/>
  <c r="K971" i="35"/>
  <c r="K972" i="35"/>
  <c r="K973" i="35"/>
  <c r="K974" i="35"/>
  <c r="K975" i="35"/>
  <c r="K976" i="35"/>
  <c r="K977" i="35"/>
  <c r="K978" i="35"/>
  <c r="K979" i="35"/>
  <c r="K980" i="35"/>
  <c r="K981" i="35"/>
  <c r="K982" i="35"/>
  <c r="K983" i="35"/>
  <c r="K984" i="35"/>
  <c r="K985" i="35"/>
  <c r="K986" i="35"/>
  <c r="K987" i="35"/>
  <c r="K988" i="35"/>
  <c r="K989" i="35"/>
  <c r="K990" i="35"/>
  <c r="K991" i="35"/>
  <c r="K992" i="35"/>
  <c r="K993" i="35"/>
  <c r="K994" i="35"/>
  <c r="K995" i="35"/>
  <c r="K996" i="35"/>
  <c r="K997" i="35"/>
  <c r="K998" i="35"/>
  <c r="K999" i="35"/>
  <c r="K1000" i="35"/>
  <c r="K1001" i="35"/>
  <c r="K1002" i="35"/>
  <c r="K1003" i="35"/>
  <c r="K1004" i="35"/>
  <c r="K1005" i="35"/>
  <c r="K1006" i="35"/>
  <c r="K1007" i="35"/>
  <c r="K1008" i="35"/>
  <c r="K1009" i="35"/>
  <c r="K1010" i="35"/>
  <c r="K1011" i="35"/>
  <c r="K1012" i="35"/>
  <c r="K1013" i="35"/>
  <c r="K1014" i="35"/>
  <c r="K1015" i="35"/>
  <c r="K1016" i="35"/>
  <c r="K1017" i="35"/>
  <c r="K1018" i="35"/>
  <c r="K1019" i="35"/>
  <c r="K1020" i="35"/>
  <c r="K1021" i="35"/>
  <c r="K1022" i="35"/>
  <c r="K1023" i="35"/>
  <c r="K1024" i="35"/>
  <c r="K1025" i="35"/>
  <c r="K1026" i="35"/>
  <c r="K1027" i="35"/>
  <c r="K1028" i="35"/>
  <c r="K1029" i="35"/>
  <c r="K1030" i="35"/>
  <c r="K1031" i="35"/>
  <c r="K1032" i="35"/>
  <c r="K1033" i="35"/>
  <c r="K1034" i="35"/>
  <c r="K1035" i="35"/>
  <c r="K1036" i="35"/>
  <c r="K1037" i="35"/>
  <c r="K1038" i="35"/>
  <c r="K1039" i="35"/>
  <c r="K1040" i="35"/>
  <c r="K1041" i="35"/>
  <c r="K1042" i="35"/>
  <c r="K1043" i="35"/>
  <c r="K1044" i="35"/>
  <c r="K1045" i="35"/>
  <c r="K1046" i="35"/>
  <c r="K1047" i="35"/>
  <c r="K1048" i="35"/>
  <c r="K1049" i="35"/>
  <c r="K1050" i="35"/>
  <c r="K1051" i="35"/>
  <c r="K1052" i="35"/>
  <c r="K1053" i="35"/>
  <c r="K1054" i="35"/>
  <c r="K1055" i="35"/>
  <c r="K1056" i="35"/>
  <c r="K1057" i="35"/>
  <c r="K1058" i="35"/>
  <c r="K1059" i="35"/>
  <c r="K1060" i="35"/>
  <c r="K1061" i="35"/>
  <c r="K1062" i="35"/>
  <c r="K1063" i="35"/>
  <c r="K1064" i="35"/>
  <c r="K1065" i="35"/>
  <c r="K1066" i="35"/>
  <c r="K1067" i="35"/>
  <c r="K1068" i="35"/>
  <c r="K1069" i="35"/>
  <c r="K1070" i="35"/>
  <c r="K1071" i="35"/>
  <c r="K1072" i="35"/>
  <c r="K1073" i="35"/>
  <c r="K1074" i="35"/>
  <c r="K1075" i="35"/>
  <c r="K1076" i="35"/>
  <c r="K1077" i="35"/>
  <c r="K1078" i="35"/>
  <c r="K1079" i="35"/>
  <c r="K1080" i="35"/>
  <c r="K1081" i="35"/>
  <c r="K1082" i="35"/>
  <c r="K1083" i="35"/>
  <c r="K1084" i="35"/>
  <c r="K1085" i="35"/>
  <c r="K1086" i="35"/>
  <c r="K1087" i="35"/>
  <c r="K1088" i="35"/>
  <c r="K1089" i="35"/>
  <c r="K1090" i="35"/>
  <c r="K1091" i="35"/>
  <c r="K1092" i="35"/>
  <c r="K1093" i="35"/>
  <c r="K1094" i="35"/>
  <c r="K1095" i="35"/>
  <c r="K1096" i="35"/>
  <c r="K1097" i="35"/>
  <c r="K1098" i="35"/>
  <c r="K1099" i="35"/>
  <c r="K1100" i="35"/>
  <c r="K1101" i="35"/>
  <c r="K1102" i="35"/>
  <c r="K1103" i="35"/>
  <c r="K1104" i="35"/>
  <c r="K1105" i="35"/>
  <c r="K1106" i="35"/>
  <c r="K1107" i="35"/>
  <c r="K1108" i="35"/>
  <c r="K1109" i="35"/>
  <c r="K1110" i="35"/>
  <c r="K1111" i="35"/>
  <c r="K1112" i="35"/>
  <c r="K1113" i="35"/>
  <c r="K1114" i="35"/>
  <c r="K1115" i="35"/>
  <c r="K1116" i="35"/>
  <c r="K1117" i="35"/>
  <c r="K1118" i="35"/>
  <c r="K1119" i="35"/>
  <c r="K1120" i="35"/>
  <c r="K1121" i="35"/>
  <c r="K1122" i="35"/>
  <c r="K1123" i="35"/>
  <c r="K1124" i="35"/>
  <c r="K1125" i="35"/>
  <c r="K1126" i="35"/>
  <c r="K1127" i="35"/>
  <c r="K1128" i="35"/>
  <c r="K1129" i="35"/>
  <c r="K1130" i="35"/>
  <c r="K1131" i="35"/>
  <c r="K1132" i="35"/>
  <c r="K1133" i="35"/>
  <c r="K1134" i="35"/>
  <c r="K1135" i="35"/>
  <c r="K1136" i="35"/>
  <c r="K1137" i="35"/>
  <c r="K1138" i="35"/>
  <c r="K1139" i="35"/>
  <c r="K1140" i="35"/>
  <c r="K1141" i="35"/>
  <c r="K1142" i="35"/>
  <c r="K1143" i="35"/>
  <c r="K1144" i="35"/>
  <c r="K1145" i="35"/>
  <c r="K1146" i="35"/>
  <c r="K1147" i="35"/>
  <c r="K1148" i="35"/>
  <c r="K1149" i="35"/>
  <c r="K1150" i="35"/>
  <c r="K1151" i="35"/>
  <c r="K1152" i="35"/>
  <c r="K1153" i="35"/>
  <c r="K1154" i="35"/>
  <c r="K1155" i="35"/>
  <c r="K1156" i="35"/>
  <c r="K1157" i="35"/>
  <c r="K1158" i="35"/>
  <c r="K1159" i="35"/>
  <c r="K1160" i="35"/>
  <c r="K1161" i="35"/>
  <c r="K1162" i="35"/>
  <c r="K1163" i="35"/>
  <c r="K1164" i="35"/>
  <c r="K1165" i="35"/>
  <c r="K1166" i="35"/>
  <c r="K1167" i="35"/>
  <c r="K1168" i="35"/>
  <c r="K1169" i="35"/>
  <c r="K1170" i="35"/>
  <c r="K1171" i="35"/>
  <c r="K1172" i="35"/>
  <c r="K1173" i="35"/>
  <c r="K1174" i="35"/>
  <c r="K1175" i="35"/>
  <c r="K1176" i="35"/>
  <c r="K1177" i="35"/>
  <c r="K1178" i="35"/>
  <c r="K1179" i="35"/>
  <c r="K1180" i="35"/>
  <c r="K1181" i="35"/>
  <c r="K1182" i="35"/>
  <c r="K1183" i="35"/>
  <c r="K1184" i="35"/>
  <c r="K1185" i="35"/>
  <c r="K1186" i="35"/>
  <c r="K1187" i="35"/>
  <c r="K1188" i="35"/>
  <c r="K1189" i="35"/>
  <c r="K1190" i="35"/>
  <c r="K1191" i="35"/>
  <c r="K1192" i="35"/>
  <c r="K1193" i="35"/>
  <c r="K1194" i="35"/>
  <c r="K1195" i="35"/>
  <c r="K1196" i="35"/>
  <c r="K1197" i="35"/>
  <c r="K1198" i="35"/>
  <c r="K1199" i="35"/>
  <c r="K1200" i="35"/>
  <c r="K1201" i="35"/>
  <c r="K1202" i="35"/>
  <c r="K1203" i="35"/>
  <c r="K1204" i="35"/>
  <c r="K1205" i="35"/>
  <c r="K1206" i="35"/>
  <c r="K1207" i="35"/>
  <c r="K1208" i="35"/>
  <c r="K1209" i="35"/>
  <c r="K1210" i="35"/>
  <c r="K1211" i="35"/>
  <c r="K1212" i="35"/>
  <c r="K1213" i="35"/>
  <c r="K1214" i="35"/>
  <c r="K1215" i="35"/>
  <c r="K1216" i="35"/>
  <c r="K1217" i="35"/>
  <c r="K1218" i="35"/>
  <c r="K1219" i="35"/>
  <c r="K1220" i="35"/>
  <c r="K1221" i="35"/>
  <c r="K1222" i="35"/>
  <c r="K1223" i="35"/>
  <c r="K1224" i="35"/>
  <c r="K1225" i="35"/>
  <c r="K1226" i="35"/>
  <c r="K1227" i="35"/>
  <c r="K1228" i="35"/>
  <c r="K1229" i="35"/>
  <c r="K1230" i="35"/>
  <c r="K1231" i="35"/>
  <c r="K1232" i="35"/>
  <c r="K1233" i="35"/>
  <c r="K1234" i="35"/>
  <c r="K1235" i="35"/>
  <c r="K1236" i="35"/>
  <c r="K1237" i="35"/>
  <c r="K1238" i="35"/>
  <c r="K1239" i="35"/>
  <c r="K1240" i="35"/>
  <c r="K1241" i="35"/>
  <c r="K1242" i="35"/>
  <c r="K1243" i="35"/>
  <c r="K1244" i="35"/>
  <c r="K1245" i="35"/>
  <c r="K1246" i="35"/>
  <c r="K1247" i="35"/>
  <c r="K1248" i="35"/>
  <c r="K1249" i="35"/>
  <c r="K1250" i="35"/>
  <c r="K1251" i="35"/>
  <c r="K1252" i="35"/>
  <c r="K1253" i="35"/>
  <c r="K1254" i="35"/>
  <c r="K1255" i="35"/>
  <c r="K1256" i="35"/>
  <c r="K1257" i="35"/>
  <c r="K1258" i="35"/>
  <c r="K1259" i="35"/>
  <c r="K1260" i="35"/>
  <c r="K1261" i="35"/>
  <c r="K1262" i="35"/>
  <c r="K1263" i="35"/>
  <c r="K1264" i="35"/>
  <c r="K1265" i="35"/>
  <c r="K1266" i="35"/>
  <c r="K1267" i="35"/>
  <c r="K1268" i="35"/>
  <c r="K1269" i="35"/>
  <c r="K1270" i="35"/>
  <c r="K1271" i="35"/>
  <c r="K1272" i="35"/>
  <c r="K1273" i="35"/>
  <c r="K1274" i="35"/>
  <c r="K1275" i="35"/>
  <c r="K1276" i="35"/>
  <c r="K1277" i="35"/>
  <c r="K1278" i="35"/>
  <c r="K1279" i="35"/>
  <c r="K1280" i="35"/>
  <c r="K1281" i="35"/>
  <c r="K1282" i="35"/>
  <c r="K1283" i="35"/>
  <c r="K1284" i="35"/>
  <c r="K1285" i="35"/>
  <c r="K1286" i="35"/>
  <c r="K1287" i="35"/>
  <c r="K1288" i="35"/>
  <c r="K1289" i="35"/>
  <c r="K1290" i="35"/>
  <c r="K1291" i="35"/>
  <c r="K1292" i="35"/>
  <c r="K1293" i="35"/>
  <c r="K1294" i="35"/>
  <c r="K1295" i="35"/>
  <c r="K1296" i="35"/>
  <c r="K1297" i="35"/>
  <c r="K1298" i="35"/>
  <c r="K1299" i="35"/>
  <c r="K1300" i="35"/>
  <c r="K1301" i="35"/>
  <c r="K1302" i="35"/>
  <c r="K1303" i="35"/>
  <c r="K1304" i="35"/>
  <c r="K1305" i="35"/>
  <c r="K1306" i="35"/>
  <c r="K1307" i="35"/>
  <c r="K1308" i="35"/>
  <c r="K1309" i="35"/>
  <c r="K1310" i="35"/>
  <c r="K1311" i="35"/>
  <c r="K1312" i="35"/>
  <c r="K1313" i="35"/>
  <c r="K1314" i="35"/>
  <c r="K1315" i="35"/>
  <c r="K1316" i="35"/>
  <c r="K1317" i="35"/>
  <c r="K1318" i="35"/>
  <c r="K1319" i="35"/>
  <c r="K1320" i="35"/>
  <c r="K1321" i="35"/>
  <c r="K1322" i="35"/>
  <c r="K1323" i="35"/>
  <c r="K1324" i="35"/>
  <c r="K1325" i="35"/>
  <c r="K1326" i="35"/>
  <c r="K1327" i="35"/>
  <c r="K1328" i="35"/>
  <c r="K1329" i="35"/>
  <c r="K1330" i="35"/>
  <c r="K1331" i="35"/>
  <c r="K1332" i="35"/>
  <c r="K1333" i="35"/>
  <c r="K1334" i="35"/>
  <c r="K1335" i="35"/>
  <c r="K1336" i="35"/>
  <c r="K1337" i="35"/>
  <c r="K1338" i="35"/>
  <c r="K1339" i="35"/>
  <c r="K1340" i="35"/>
  <c r="K1341" i="35"/>
  <c r="K1342" i="35"/>
  <c r="K1343" i="35"/>
  <c r="K1344" i="35"/>
  <c r="K1345" i="35"/>
  <c r="K1346" i="35"/>
  <c r="K1347" i="35"/>
  <c r="K1348" i="35"/>
  <c r="K1349" i="35"/>
  <c r="K1350" i="35"/>
  <c r="K1351" i="35"/>
  <c r="K1352" i="35"/>
  <c r="K1353" i="35"/>
  <c r="K1354" i="35"/>
  <c r="K1355" i="35"/>
  <c r="K1356" i="35"/>
  <c r="K1357" i="35"/>
  <c r="K1358" i="35"/>
  <c r="K1359" i="35"/>
  <c r="K1360" i="35"/>
  <c r="K1361" i="35"/>
  <c r="K1362" i="35"/>
  <c r="K1363" i="35"/>
  <c r="K1364" i="35"/>
  <c r="K1365" i="35"/>
  <c r="K1366" i="35"/>
  <c r="K1367" i="35"/>
  <c r="K1368" i="35"/>
  <c r="K1369" i="35"/>
  <c r="K1370" i="35"/>
  <c r="K1371" i="35"/>
  <c r="K1372" i="35"/>
  <c r="K1373" i="35"/>
  <c r="K1374" i="35"/>
  <c r="K1375" i="35"/>
  <c r="K1376" i="35"/>
  <c r="K1377" i="35"/>
  <c r="K1378" i="35"/>
  <c r="K1379" i="35"/>
  <c r="K1380" i="35"/>
  <c r="K1381" i="35"/>
  <c r="K1382" i="35"/>
  <c r="K1383" i="35"/>
  <c r="K1384" i="35"/>
  <c r="K1385" i="35"/>
  <c r="K1386" i="35"/>
  <c r="K1387" i="35"/>
  <c r="K1388" i="35"/>
  <c r="K1389" i="35"/>
  <c r="K1390" i="35"/>
  <c r="K1391" i="35"/>
  <c r="K1392" i="35"/>
  <c r="K1393" i="35"/>
  <c r="K1394" i="35"/>
  <c r="K1395" i="35"/>
  <c r="K1396" i="35"/>
  <c r="K1397" i="35"/>
  <c r="K1398" i="35"/>
  <c r="K1399" i="35"/>
  <c r="K1400" i="35"/>
  <c r="K1401" i="35"/>
  <c r="K1402" i="35"/>
  <c r="K1403" i="35"/>
  <c r="K1404" i="35"/>
  <c r="K1405" i="35"/>
  <c r="K1406" i="35"/>
  <c r="K1407" i="35"/>
  <c r="K1408" i="35"/>
  <c r="K1409" i="35"/>
  <c r="K1410" i="35"/>
  <c r="K1411" i="35"/>
  <c r="K1412" i="35"/>
  <c r="K1413" i="35"/>
  <c r="K1414" i="35"/>
  <c r="K1415" i="35"/>
  <c r="K1416" i="35"/>
  <c r="K1417" i="35"/>
  <c r="K1418" i="35"/>
  <c r="K1419" i="35"/>
  <c r="K1420" i="35"/>
  <c r="K1421" i="35"/>
  <c r="K1422" i="35"/>
  <c r="K1423" i="35"/>
  <c r="K1424" i="35"/>
  <c r="K1425" i="35"/>
  <c r="K1426" i="35"/>
  <c r="K1427" i="35"/>
  <c r="K1428" i="35"/>
  <c r="K1429" i="35"/>
  <c r="K1430" i="35"/>
  <c r="K1431" i="35"/>
  <c r="K1432" i="35"/>
  <c r="K1433" i="35"/>
  <c r="K1434" i="35"/>
  <c r="K1435" i="35"/>
  <c r="K1436" i="35"/>
  <c r="K1437" i="35"/>
  <c r="K1438" i="35"/>
  <c r="K1439" i="35"/>
  <c r="K1440" i="35"/>
  <c r="K1441" i="35"/>
  <c r="K1442" i="35"/>
  <c r="K1443" i="35"/>
  <c r="K1444" i="35"/>
  <c r="K1445" i="35"/>
  <c r="K1446" i="35"/>
  <c r="K1447" i="35"/>
  <c r="K1448" i="35"/>
  <c r="K1449" i="35"/>
  <c r="K1450" i="35"/>
  <c r="K1451" i="35"/>
  <c r="K1452" i="35"/>
  <c r="K1453" i="35"/>
  <c r="K1454" i="35"/>
  <c r="K1455" i="35"/>
  <c r="K1456" i="35"/>
  <c r="K1457" i="35"/>
  <c r="K1458" i="35"/>
  <c r="K1459" i="35"/>
  <c r="K1460" i="35"/>
  <c r="K1461" i="35"/>
  <c r="K1462" i="35"/>
  <c r="K1463" i="35"/>
  <c r="K1464" i="35"/>
  <c r="K1465" i="35"/>
  <c r="K1466" i="35"/>
  <c r="K1467" i="35"/>
  <c r="K1468" i="35"/>
  <c r="K1469" i="35"/>
  <c r="K1470" i="35"/>
  <c r="K1471" i="35"/>
  <c r="K1472" i="35"/>
  <c r="K1473" i="35"/>
  <c r="K1474" i="35"/>
  <c r="K1475" i="35"/>
  <c r="K1476" i="35"/>
  <c r="K1477" i="35"/>
  <c r="K1478" i="35"/>
  <c r="K1479" i="35"/>
  <c r="K1480" i="35"/>
  <c r="K1481" i="35"/>
  <c r="K1482" i="35"/>
  <c r="K1483" i="35"/>
  <c r="K1484" i="35"/>
  <c r="K1485" i="35"/>
  <c r="K1486" i="35"/>
  <c r="K1487" i="35"/>
  <c r="K1488" i="35"/>
  <c r="K1489" i="35"/>
  <c r="K1490" i="35"/>
  <c r="K1491" i="35"/>
  <c r="K1492" i="35"/>
  <c r="K1493" i="35"/>
  <c r="K1494" i="35"/>
  <c r="K1495" i="35"/>
  <c r="K1496" i="35"/>
  <c r="K1497" i="35"/>
  <c r="K1498" i="35"/>
  <c r="K1499" i="35"/>
  <c r="K1500" i="35"/>
  <c r="K1501" i="35"/>
  <c r="K1502" i="35"/>
  <c r="K1503" i="35"/>
  <c r="K1504" i="35"/>
  <c r="K1505" i="35"/>
  <c r="K1506" i="35"/>
  <c r="K1507" i="35"/>
  <c r="K1508" i="35"/>
  <c r="K1509" i="35"/>
  <c r="K1510" i="35"/>
  <c r="K1511" i="35"/>
  <c r="K1512" i="35"/>
  <c r="K1513" i="35"/>
  <c r="K1514" i="35"/>
  <c r="K1515" i="35"/>
  <c r="K1516" i="35"/>
  <c r="K1517" i="35"/>
  <c r="K1518" i="35"/>
  <c r="K1519" i="35"/>
  <c r="K1520" i="35"/>
  <c r="K1521" i="35"/>
  <c r="K1522" i="35"/>
  <c r="K1523" i="35"/>
  <c r="K1524" i="35"/>
  <c r="K1525" i="35"/>
  <c r="K1526" i="35"/>
  <c r="K1527" i="35"/>
  <c r="K1528" i="35"/>
  <c r="K1529" i="35"/>
  <c r="K1530" i="35"/>
  <c r="K1531" i="35"/>
  <c r="K1532" i="35"/>
  <c r="K1533" i="35"/>
  <c r="K1534" i="35"/>
  <c r="K1535" i="35"/>
  <c r="K1536" i="35"/>
  <c r="K1537" i="35"/>
  <c r="K1538" i="35"/>
  <c r="K1539" i="35"/>
  <c r="K1540" i="35"/>
  <c r="K1541" i="35"/>
  <c r="K1542" i="35"/>
  <c r="K1543" i="35"/>
  <c r="K1544" i="35"/>
  <c r="K1545" i="35"/>
  <c r="K1546" i="35"/>
  <c r="K1547" i="35"/>
  <c r="K1548" i="35"/>
  <c r="K1549" i="35"/>
  <c r="K1550" i="35"/>
  <c r="K1551" i="35"/>
  <c r="K1552" i="35"/>
  <c r="K1553" i="35"/>
  <c r="K1554" i="35"/>
  <c r="K1555" i="35"/>
  <c r="K1556" i="35"/>
  <c r="K1557" i="35"/>
  <c r="K1558" i="35"/>
  <c r="K1559" i="35"/>
  <c r="K1560" i="35"/>
  <c r="K1561" i="35"/>
  <c r="K1562" i="35"/>
  <c r="K1563" i="35"/>
  <c r="K1564" i="35"/>
  <c r="K1565" i="35"/>
  <c r="K1566" i="35"/>
  <c r="K1567" i="35"/>
  <c r="K1568" i="35"/>
  <c r="K1569" i="35"/>
  <c r="K1570" i="35"/>
  <c r="K1571" i="35"/>
  <c r="K1572" i="35"/>
  <c r="K1573" i="35"/>
  <c r="K1574" i="35"/>
  <c r="K1575" i="35"/>
  <c r="K1576" i="35"/>
  <c r="K1577" i="35"/>
  <c r="K1578" i="35"/>
  <c r="K1579" i="35"/>
  <c r="K1580" i="35"/>
  <c r="K1581" i="35"/>
  <c r="K1582" i="35"/>
  <c r="K1583" i="35"/>
  <c r="K1584" i="35"/>
  <c r="K1585" i="35"/>
  <c r="K1586" i="35"/>
  <c r="K1587" i="35"/>
  <c r="K1588" i="35"/>
  <c r="K1589" i="35"/>
  <c r="K1590" i="35"/>
  <c r="K1591" i="35"/>
  <c r="K1592" i="35"/>
  <c r="K1593" i="35"/>
  <c r="K1594" i="35"/>
  <c r="K1595" i="35"/>
  <c r="K1596" i="35"/>
  <c r="K1597" i="35"/>
  <c r="K1598" i="35"/>
  <c r="K1599" i="35"/>
  <c r="K1600" i="35"/>
  <c r="K1601" i="35"/>
  <c r="K1602" i="35"/>
  <c r="K1603" i="35"/>
  <c r="K1604" i="35"/>
  <c r="K1605" i="35"/>
  <c r="K1606" i="35"/>
  <c r="K1607" i="35"/>
  <c r="K1608" i="35"/>
  <c r="K1609" i="35"/>
  <c r="K1610" i="35"/>
  <c r="K1611" i="35"/>
  <c r="K1612" i="35"/>
  <c r="K1613" i="35"/>
  <c r="K1614" i="35"/>
  <c r="K1615" i="35"/>
  <c r="K1616" i="35"/>
  <c r="K1617" i="35"/>
  <c r="K1618" i="35"/>
  <c r="K1619" i="35"/>
  <c r="K1620" i="35"/>
  <c r="K1621" i="35"/>
  <c r="K1622" i="35"/>
  <c r="K1623" i="35"/>
  <c r="K1624" i="35"/>
  <c r="K1625" i="35"/>
  <c r="K1626" i="35"/>
  <c r="K1627" i="35"/>
  <c r="K1628" i="35"/>
  <c r="K1629" i="35"/>
  <c r="K1630" i="35"/>
  <c r="K1631" i="35"/>
  <c r="K1632" i="35"/>
  <c r="K1633" i="35"/>
  <c r="K1634" i="35"/>
  <c r="K1635" i="35"/>
  <c r="K1636" i="35"/>
  <c r="K1637" i="35"/>
  <c r="K1638" i="35"/>
  <c r="K1639" i="35"/>
  <c r="K1640" i="35"/>
  <c r="K1641" i="35"/>
  <c r="K1642" i="35"/>
  <c r="K1643" i="35"/>
  <c r="K1644" i="35"/>
  <c r="K1645" i="35"/>
  <c r="K1646" i="35"/>
  <c r="K1647" i="35"/>
  <c r="K1648" i="35"/>
  <c r="K1649" i="35"/>
  <c r="K1650" i="35"/>
  <c r="K1651" i="35"/>
  <c r="K1652" i="35"/>
  <c r="K1653" i="35"/>
  <c r="K1654" i="35"/>
  <c r="K1655" i="35"/>
  <c r="K1656" i="35"/>
  <c r="K1657" i="35"/>
  <c r="K1658" i="35"/>
  <c r="K1659" i="35"/>
  <c r="K1660" i="35"/>
  <c r="K1661" i="35"/>
  <c r="K1662" i="35"/>
  <c r="K1663" i="35"/>
  <c r="K1664" i="35"/>
  <c r="K1665" i="35"/>
  <c r="K1666" i="35"/>
  <c r="K1667" i="35"/>
  <c r="K1668" i="35"/>
  <c r="K1669" i="35"/>
  <c r="K1670" i="35"/>
  <c r="K1671" i="35"/>
  <c r="K1672" i="35"/>
  <c r="K1673" i="35"/>
  <c r="K1674" i="35"/>
  <c r="K1675" i="35"/>
  <c r="K1676" i="35"/>
  <c r="K1677" i="35"/>
  <c r="K1678" i="35"/>
  <c r="K1679" i="35"/>
  <c r="K1680" i="35"/>
  <c r="K1681" i="35"/>
  <c r="K1682" i="35"/>
  <c r="K1683" i="35"/>
  <c r="K1684" i="35"/>
  <c r="K1685" i="35"/>
  <c r="K1686" i="35"/>
  <c r="K1687" i="35"/>
  <c r="K1688" i="35"/>
  <c r="K1689" i="35"/>
  <c r="K1690" i="35"/>
  <c r="K1691" i="35"/>
  <c r="K1692" i="35"/>
  <c r="K1693" i="35"/>
  <c r="K1694" i="35"/>
  <c r="K1695" i="35"/>
  <c r="K1696" i="35"/>
  <c r="K1697" i="35"/>
  <c r="K1698" i="35"/>
  <c r="K1699" i="35"/>
  <c r="K1700" i="35"/>
  <c r="K1701" i="35"/>
  <c r="K1702" i="35"/>
  <c r="K1703" i="35"/>
  <c r="K2" i="35"/>
  <c r="J3" i="33" l="1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17" i="33"/>
  <c r="J18" i="33"/>
  <c r="J19" i="33"/>
  <c r="J20" i="33"/>
  <c r="J21" i="33"/>
  <c r="J22" i="33"/>
  <c r="J23" i="33"/>
  <c r="J24" i="33"/>
  <c r="J25" i="33"/>
  <c r="J26" i="33"/>
  <c r="J27" i="33"/>
  <c r="J28" i="33"/>
  <c r="J29" i="33"/>
  <c r="J30" i="33"/>
  <c r="J31" i="33"/>
  <c r="J32" i="33"/>
  <c r="J33" i="33"/>
  <c r="J34" i="33"/>
  <c r="J35" i="33"/>
  <c r="J36" i="33"/>
  <c r="J37" i="33"/>
  <c r="J38" i="33"/>
  <c r="J39" i="33"/>
  <c r="J40" i="33"/>
  <c r="J41" i="33"/>
  <c r="J42" i="33"/>
  <c r="J43" i="33"/>
  <c r="J44" i="33"/>
  <c r="J45" i="33"/>
  <c r="J46" i="33"/>
  <c r="J47" i="33"/>
  <c r="J48" i="33"/>
  <c r="J49" i="33"/>
  <c r="J50" i="33"/>
  <c r="J51" i="33"/>
  <c r="J52" i="33"/>
  <c r="J53" i="33"/>
  <c r="J54" i="33"/>
  <c r="J55" i="33"/>
  <c r="J56" i="33"/>
  <c r="J57" i="33"/>
  <c r="J58" i="33"/>
  <c r="J59" i="33"/>
  <c r="J60" i="33"/>
  <c r="J61" i="33"/>
  <c r="J62" i="33"/>
  <c r="J63" i="33"/>
  <c r="J64" i="33"/>
  <c r="J65" i="33"/>
  <c r="J66" i="33"/>
  <c r="J67" i="33"/>
  <c r="J68" i="33"/>
  <c r="J69" i="33"/>
  <c r="J70" i="33"/>
  <c r="J71" i="33"/>
  <c r="J72" i="33"/>
  <c r="J73" i="33"/>
  <c r="J74" i="33"/>
  <c r="J75" i="33"/>
  <c r="J76" i="33"/>
  <c r="J77" i="33"/>
  <c r="J78" i="33"/>
  <c r="J79" i="33"/>
  <c r="J80" i="33"/>
  <c r="J81" i="33"/>
  <c r="J82" i="33"/>
  <c r="J83" i="33"/>
  <c r="J84" i="33"/>
  <c r="J85" i="33"/>
  <c r="J86" i="33"/>
  <c r="J87" i="33"/>
  <c r="J88" i="33"/>
  <c r="J89" i="33"/>
  <c r="J90" i="33"/>
  <c r="J91" i="33"/>
  <c r="J92" i="33"/>
  <c r="J93" i="33"/>
  <c r="J94" i="33"/>
  <c r="J95" i="33"/>
  <c r="J96" i="33"/>
  <c r="J97" i="33"/>
  <c r="J98" i="33"/>
  <c r="J99" i="33"/>
  <c r="J100" i="33"/>
  <c r="J101" i="33"/>
  <c r="J102" i="33"/>
  <c r="J103" i="33"/>
  <c r="J104" i="33"/>
  <c r="J105" i="33"/>
  <c r="J106" i="33"/>
  <c r="J107" i="33"/>
  <c r="J108" i="33"/>
  <c r="J109" i="33"/>
  <c r="J110" i="33"/>
  <c r="J111" i="33"/>
  <c r="J112" i="33"/>
  <c r="J113" i="33"/>
  <c r="J114" i="33"/>
  <c r="J115" i="33"/>
  <c r="J116" i="33"/>
  <c r="J117" i="33"/>
  <c r="J118" i="33"/>
  <c r="J119" i="33"/>
  <c r="J120" i="33"/>
  <c r="J121" i="33"/>
  <c r="J122" i="33"/>
  <c r="J123" i="33"/>
  <c r="J124" i="33"/>
  <c r="J125" i="33"/>
  <c r="J126" i="33"/>
  <c r="J127" i="33"/>
  <c r="J128" i="33"/>
  <c r="J129" i="33"/>
  <c r="J130" i="33"/>
  <c r="J131" i="33"/>
  <c r="J132" i="33"/>
  <c r="J133" i="33"/>
  <c r="J134" i="33"/>
  <c r="J135" i="33"/>
  <c r="J136" i="33"/>
  <c r="J137" i="33"/>
  <c r="J138" i="33"/>
  <c r="J139" i="33"/>
  <c r="J140" i="33"/>
  <c r="J141" i="33"/>
  <c r="J142" i="33"/>
  <c r="J143" i="33"/>
  <c r="J144" i="33"/>
  <c r="J145" i="33"/>
  <c r="J146" i="33"/>
  <c r="J147" i="33"/>
  <c r="J148" i="33"/>
  <c r="J149" i="33"/>
  <c r="J150" i="33"/>
  <c r="J151" i="33"/>
  <c r="J152" i="33"/>
  <c r="J153" i="33"/>
  <c r="J154" i="33"/>
  <c r="J155" i="33"/>
  <c r="J156" i="33"/>
  <c r="J157" i="33"/>
  <c r="J158" i="33"/>
  <c r="J159" i="33"/>
  <c r="J160" i="33"/>
  <c r="J161" i="33"/>
  <c r="J162" i="33"/>
  <c r="J163" i="33"/>
  <c r="J164" i="33"/>
  <c r="J165" i="33"/>
  <c r="J166" i="33"/>
  <c r="J167" i="33"/>
  <c r="J168" i="33"/>
  <c r="J169" i="33"/>
  <c r="J170" i="33"/>
  <c r="J171" i="33"/>
  <c r="J172" i="33"/>
  <c r="J173" i="33"/>
  <c r="J174" i="33"/>
  <c r="J175" i="33"/>
  <c r="J176" i="33"/>
  <c r="J177" i="33"/>
  <c r="J178" i="33"/>
  <c r="J179" i="33"/>
  <c r="J180" i="33"/>
  <c r="J181" i="33"/>
  <c r="J182" i="33"/>
  <c r="J183" i="33"/>
  <c r="J184" i="33"/>
  <c r="J185" i="33"/>
  <c r="J186" i="33"/>
  <c r="J187" i="33"/>
  <c r="J188" i="33"/>
  <c r="J189" i="33"/>
  <c r="J190" i="33"/>
  <c r="J191" i="33"/>
  <c r="J192" i="33"/>
  <c r="J193" i="33"/>
  <c r="J194" i="33"/>
  <c r="J195" i="33"/>
  <c r="J196" i="33"/>
  <c r="J197" i="33"/>
  <c r="J198" i="33"/>
  <c r="J199" i="33"/>
  <c r="J200" i="33"/>
  <c r="J201" i="33"/>
  <c r="J202" i="33"/>
  <c r="J203" i="33"/>
  <c r="J204" i="33"/>
  <c r="J205" i="33"/>
  <c r="J206" i="33"/>
  <c r="J207" i="33"/>
  <c r="J208" i="33"/>
  <c r="J209" i="33"/>
  <c r="J210" i="33"/>
  <c r="J211" i="33"/>
  <c r="J212" i="33"/>
  <c r="J213" i="33"/>
  <c r="J214" i="33"/>
  <c r="J215" i="33"/>
  <c r="J216" i="33"/>
  <c r="J217" i="33"/>
  <c r="J218" i="33"/>
  <c r="J219" i="33"/>
  <c r="J220" i="33"/>
  <c r="J221" i="33"/>
  <c r="J222" i="33"/>
  <c r="J223" i="33"/>
  <c r="J224" i="33"/>
  <c r="J225" i="33"/>
  <c r="J226" i="33"/>
  <c r="J227" i="33"/>
  <c r="J228" i="33"/>
  <c r="J229" i="33"/>
  <c r="J230" i="33"/>
  <c r="J231" i="33"/>
  <c r="J232" i="33"/>
  <c r="J233" i="33"/>
  <c r="J234" i="33"/>
  <c r="J235" i="33"/>
  <c r="J236" i="33"/>
  <c r="J237" i="33"/>
  <c r="J238" i="33"/>
  <c r="J239" i="33"/>
  <c r="J240" i="33"/>
  <c r="J241" i="33"/>
  <c r="J242" i="33"/>
  <c r="J243" i="33"/>
  <c r="J244" i="33"/>
  <c r="J245" i="33"/>
  <c r="J246" i="33"/>
  <c r="J247" i="33"/>
  <c r="J248" i="33"/>
  <c r="J249" i="33"/>
  <c r="J250" i="33"/>
  <c r="J251" i="33"/>
  <c r="J252" i="33"/>
  <c r="J253" i="33"/>
  <c r="J254" i="33"/>
  <c r="J255" i="33"/>
  <c r="J256" i="33"/>
  <c r="J257" i="33"/>
  <c r="J258" i="33"/>
  <c r="J259" i="33"/>
  <c r="J260" i="33"/>
  <c r="J261" i="33"/>
  <c r="J262" i="33"/>
  <c r="J263" i="33"/>
  <c r="J264" i="33"/>
  <c r="J265" i="33"/>
  <c r="J266" i="33"/>
  <c r="J267" i="33"/>
  <c r="J268" i="33"/>
  <c r="J269" i="33"/>
  <c r="J270" i="33"/>
  <c r="J271" i="33"/>
  <c r="J272" i="33"/>
  <c r="J273" i="33"/>
  <c r="J274" i="33"/>
  <c r="J275" i="33"/>
  <c r="J276" i="33"/>
  <c r="J277" i="33"/>
  <c r="J278" i="33"/>
  <c r="J279" i="33"/>
  <c r="J280" i="33"/>
  <c r="J281" i="33"/>
  <c r="J282" i="33"/>
  <c r="J283" i="33"/>
  <c r="J284" i="33"/>
  <c r="J285" i="33"/>
  <c r="J286" i="33"/>
  <c r="J287" i="33"/>
  <c r="J288" i="33"/>
  <c r="J289" i="33"/>
  <c r="J290" i="33"/>
  <c r="J291" i="33"/>
  <c r="J292" i="33"/>
  <c r="J293" i="33"/>
  <c r="J294" i="33"/>
  <c r="J295" i="33"/>
  <c r="J296" i="33"/>
  <c r="J297" i="33"/>
  <c r="J298" i="33"/>
  <c r="J299" i="33"/>
  <c r="J300" i="33"/>
  <c r="J301" i="33"/>
  <c r="J302" i="33"/>
  <c r="J303" i="33"/>
  <c r="J304" i="33"/>
  <c r="J305" i="33"/>
  <c r="J306" i="33"/>
  <c r="J307" i="33"/>
  <c r="J308" i="33"/>
  <c r="J309" i="33"/>
  <c r="J310" i="33"/>
  <c r="J311" i="33"/>
  <c r="J312" i="33"/>
  <c r="J313" i="33"/>
  <c r="J314" i="33"/>
  <c r="J315" i="33"/>
  <c r="J316" i="33"/>
  <c r="J317" i="33"/>
  <c r="J318" i="33"/>
  <c r="J319" i="33"/>
  <c r="J320" i="33"/>
  <c r="J321" i="33"/>
  <c r="J322" i="33"/>
  <c r="J323" i="33"/>
  <c r="J324" i="33"/>
  <c r="J325" i="33"/>
  <c r="J326" i="33"/>
  <c r="J327" i="33"/>
  <c r="J328" i="33"/>
  <c r="J329" i="33"/>
  <c r="J330" i="33"/>
  <c r="J331" i="33"/>
  <c r="J332" i="33"/>
  <c r="J333" i="33"/>
  <c r="J334" i="33"/>
  <c r="J335" i="33"/>
  <c r="J336" i="33"/>
  <c r="J337" i="33"/>
  <c r="J338" i="33"/>
  <c r="J339" i="33"/>
  <c r="J340" i="33"/>
  <c r="J341" i="33"/>
  <c r="J342" i="33"/>
  <c r="J343" i="33"/>
  <c r="J344" i="33"/>
  <c r="J345" i="33"/>
  <c r="J346" i="33"/>
  <c r="J347" i="33"/>
  <c r="J348" i="33"/>
  <c r="J349" i="33"/>
  <c r="J350" i="33"/>
  <c r="J351" i="33"/>
  <c r="J352" i="33"/>
  <c r="J353" i="33"/>
  <c r="J354" i="33"/>
  <c r="J355" i="33"/>
  <c r="J356" i="33"/>
  <c r="J357" i="33"/>
  <c r="J358" i="33"/>
  <c r="J359" i="33"/>
  <c r="J360" i="33"/>
  <c r="J361" i="33"/>
  <c r="J362" i="33"/>
  <c r="J363" i="33"/>
  <c r="J364" i="33"/>
  <c r="J365" i="33"/>
  <c r="J366" i="33"/>
  <c r="J367" i="33"/>
  <c r="J368" i="33"/>
  <c r="J369" i="33"/>
  <c r="J370" i="33"/>
  <c r="J371" i="33"/>
  <c r="J372" i="33"/>
  <c r="J373" i="33"/>
  <c r="J374" i="33"/>
  <c r="J375" i="33"/>
  <c r="J376" i="33"/>
  <c r="J377" i="33"/>
  <c r="J378" i="33"/>
  <c r="J379" i="33"/>
  <c r="J380" i="33"/>
  <c r="J381" i="33"/>
  <c r="J382" i="33"/>
  <c r="J383" i="33"/>
  <c r="J384" i="33"/>
  <c r="J385" i="33"/>
  <c r="J386" i="33"/>
  <c r="J387" i="33"/>
  <c r="J388" i="33"/>
  <c r="J389" i="33"/>
  <c r="J390" i="33"/>
  <c r="J391" i="33"/>
  <c r="J392" i="33"/>
  <c r="J393" i="33"/>
  <c r="J394" i="33"/>
  <c r="J395" i="33"/>
  <c r="J396" i="33"/>
  <c r="J397" i="33"/>
  <c r="J398" i="33"/>
  <c r="J399" i="33"/>
  <c r="J400" i="33"/>
  <c r="J401" i="33"/>
  <c r="J402" i="33"/>
  <c r="J403" i="33"/>
  <c r="J404" i="33"/>
  <c r="J405" i="33"/>
  <c r="J406" i="33"/>
  <c r="J407" i="33"/>
  <c r="J408" i="33"/>
  <c r="J409" i="33"/>
  <c r="J410" i="33"/>
  <c r="J411" i="33"/>
  <c r="J412" i="33"/>
  <c r="J413" i="33"/>
  <c r="J414" i="33"/>
  <c r="J415" i="33"/>
  <c r="J416" i="33"/>
  <c r="J417" i="33"/>
  <c r="J418" i="33"/>
  <c r="J419" i="33"/>
  <c r="J420" i="33"/>
  <c r="J421" i="33"/>
  <c r="J422" i="33"/>
  <c r="J423" i="33"/>
  <c r="J424" i="33"/>
  <c r="J425" i="33"/>
  <c r="J426" i="33"/>
  <c r="J427" i="33"/>
  <c r="J428" i="33"/>
  <c r="J429" i="33"/>
  <c r="J430" i="33"/>
  <c r="J431" i="33"/>
  <c r="J432" i="33"/>
  <c r="J433" i="33"/>
  <c r="J434" i="33"/>
  <c r="J435" i="33"/>
  <c r="J436" i="33"/>
  <c r="J437" i="33"/>
  <c r="J438" i="33"/>
  <c r="J439" i="33"/>
  <c r="J440" i="33"/>
  <c r="J441" i="33"/>
  <c r="J442" i="33"/>
  <c r="J443" i="33"/>
  <c r="J444" i="33"/>
  <c r="J445" i="33"/>
  <c r="J446" i="33"/>
  <c r="J447" i="33"/>
  <c r="J448" i="33"/>
  <c r="J449" i="33"/>
  <c r="J450" i="33"/>
  <c r="J451" i="33"/>
  <c r="J452" i="33"/>
  <c r="J453" i="33"/>
  <c r="J454" i="33"/>
  <c r="J455" i="33"/>
  <c r="J456" i="33"/>
  <c r="J457" i="33"/>
  <c r="J458" i="33"/>
  <c r="J459" i="33"/>
  <c r="J460" i="33"/>
  <c r="J461" i="33"/>
  <c r="J462" i="33"/>
  <c r="J463" i="33"/>
  <c r="J464" i="33"/>
  <c r="J465" i="33"/>
  <c r="J466" i="33"/>
  <c r="J467" i="33"/>
  <c r="J468" i="33"/>
  <c r="J469" i="33"/>
  <c r="J470" i="33"/>
  <c r="J471" i="33"/>
  <c r="J472" i="33"/>
  <c r="J473" i="33"/>
  <c r="J474" i="33"/>
  <c r="J475" i="33"/>
  <c r="J476" i="33"/>
  <c r="J477" i="33"/>
  <c r="J478" i="33"/>
  <c r="J479" i="33"/>
  <c r="J480" i="33"/>
  <c r="J481" i="33"/>
  <c r="J482" i="33"/>
  <c r="J483" i="33"/>
  <c r="J484" i="33"/>
  <c r="J485" i="33"/>
  <c r="J486" i="33"/>
  <c r="J487" i="33"/>
  <c r="J488" i="33"/>
  <c r="J489" i="33"/>
  <c r="J490" i="33"/>
  <c r="J491" i="33"/>
  <c r="J492" i="33"/>
  <c r="J493" i="33"/>
  <c r="J494" i="33"/>
  <c r="J495" i="33"/>
  <c r="J496" i="33"/>
  <c r="J497" i="33"/>
  <c r="J498" i="33"/>
  <c r="J499" i="33"/>
  <c r="J500" i="33"/>
  <c r="J501" i="33"/>
  <c r="J502" i="33"/>
  <c r="J503" i="33"/>
  <c r="J504" i="33"/>
  <c r="J505" i="33"/>
  <c r="J506" i="33"/>
  <c r="J507" i="33"/>
  <c r="J508" i="33"/>
  <c r="J509" i="33"/>
  <c r="J510" i="33"/>
  <c r="J511" i="33"/>
  <c r="J512" i="33"/>
  <c r="J513" i="33"/>
  <c r="J514" i="33"/>
  <c r="J515" i="33"/>
  <c r="J516" i="33"/>
  <c r="J517" i="33"/>
  <c r="J518" i="33"/>
  <c r="J519" i="33"/>
  <c r="J520" i="33"/>
  <c r="J521" i="33"/>
  <c r="J522" i="33"/>
  <c r="J523" i="33"/>
  <c r="J524" i="33"/>
  <c r="J525" i="33"/>
  <c r="J526" i="33"/>
  <c r="J527" i="33"/>
  <c r="J528" i="33"/>
  <c r="J529" i="33"/>
  <c r="J530" i="33"/>
  <c r="J531" i="33"/>
  <c r="J532" i="33"/>
  <c r="J533" i="33"/>
  <c r="J534" i="33"/>
  <c r="J535" i="33"/>
  <c r="J536" i="33"/>
  <c r="J537" i="33"/>
  <c r="J538" i="33"/>
  <c r="J539" i="33"/>
  <c r="J540" i="33"/>
  <c r="J541" i="33"/>
  <c r="J542" i="33"/>
  <c r="J543" i="33"/>
  <c r="J544" i="33"/>
  <c r="J545" i="33"/>
  <c r="J546" i="33"/>
  <c r="J547" i="33"/>
  <c r="J548" i="33"/>
  <c r="J549" i="33"/>
  <c r="J550" i="33"/>
  <c r="J551" i="33"/>
  <c r="J552" i="33"/>
  <c r="J553" i="33"/>
  <c r="J554" i="33"/>
  <c r="J555" i="33"/>
  <c r="J556" i="33"/>
  <c r="J557" i="33"/>
  <c r="J558" i="33"/>
  <c r="J559" i="33"/>
  <c r="J560" i="33"/>
  <c r="J561" i="33"/>
  <c r="J562" i="33"/>
  <c r="J563" i="33"/>
  <c r="J564" i="33"/>
  <c r="J565" i="33"/>
  <c r="J566" i="33"/>
  <c r="J567" i="33"/>
  <c r="J568" i="33"/>
  <c r="J569" i="33"/>
  <c r="J570" i="33"/>
  <c r="J571" i="33"/>
  <c r="J572" i="33"/>
  <c r="J573" i="33"/>
  <c r="J574" i="33"/>
  <c r="J575" i="33"/>
  <c r="J576" i="33"/>
  <c r="J577" i="33"/>
  <c r="J578" i="33"/>
  <c r="J579" i="33"/>
  <c r="J580" i="33"/>
  <c r="J581" i="33"/>
  <c r="J582" i="33"/>
  <c r="J583" i="33"/>
  <c r="J584" i="33"/>
  <c r="J585" i="33"/>
  <c r="J586" i="33"/>
  <c r="J587" i="33"/>
  <c r="J588" i="33"/>
  <c r="J589" i="33"/>
  <c r="J590" i="33"/>
  <c r="J591" i="33"/>
  <c r="J592" i="33"/>
  <c r="J593" i="33"/>
  <c r="J594" i="33"/>
  <c r="J595" i="33"/>
  <c r="J596" i="33"/>
  <c r="J597" i="33"/>
  <c r="J598" i="33"/>
  <c r="J599" i="33"/>
  <c r="J600" i="33"/>
  <c r="J601" i="33"/>
  <c r="J602" i="33"/>
  <c r="J603" i="33"/>
  <c r="J604" i="33"/>
  <c r="J605" i="33"/>
  <c r="J606" i="33"/>
  <c r="J607" i="33"/>
  <c r="J608" i="33"/>
  <c r="J609" i="33"/>
  <c r="J610" i="33"/>
  <c r="J611" i="33"/>
  <c r="J612" i="33"/>
  <c r="J613" i="33"/>
  <c r="J614" i="33"/>
  <c r="J615" i="33"/>
  <c r="J616" i="33"/>
  <c r="J617" i="33"/>
  <c r="J618" i="33"/>
  <c r="J619" i="33"/>
  <c r="J620" i="33"/>
  <c r="J621" i="33"/>
  <c r="J622" i="33"/>
  <c r="J623" i="33"/>
  <c r="J624" i="33"/>
  <c r="J625" i="33"/>
  <c r="J626" i="33"/>
  <c r="J627" i="33"/>
  <c r="J628" i="33"/>
  <c r="J629" i="33"/>
  <c r="J630" i="33"/>
  <c r="J631" i="33"/>
  <c r="J632" i="33"/>
  <c r="J633" i="33"/>
  <c r="J634" i="33"/>
  <c r="J635" i="33"/>
  <c r="J636" i="33"/>
  <c r="J637" i="33"/>
  <c r="J638" i="33"/>
  <c r="J639" i="33"/>
  <c r="J640" i="33"/>
  <c r="J641" i="33"/>
  <c r="J642" i="33"/>
  <c r="J643" i="33"/>
  <c r="J644" i="33"/>
  <c r="J645" i="33"/>
  <c r="J646" i="33"/>
  <c r="J647" i="33"/>
  <c r="J648" i="33"/>
  <c r="J649" i="33"/>
  <c r="J650" i="33"/>
  <c r="J651" i="33"/>
  <c r="J652" i="33"/>
  <c r="J653" i="33"/>
  <c r="J654" i="33"/>
  <c r="J655" i="33"/>
  <c r="J656" i="33"/>
  <c r="J657" i="33"/>
  <c r="J658" i="33"/>
  <c r="J659" i="33"/>
  <c r="J660" i="33"/>
  <c r="J661" i="33"/>
  <c r="J662" i="33"/>
  <c r="J663" i="33"/>
  <c r="J664" i="33"/>
  <c r="J665" i="33"/>
  <c r="J666" i="33"/>
  <c r="J667" i="33"/>
  <c r="J668" i="33"/>
  <c r="J669" i="33"/>
  <c r="J670" i="33"/>
  <c r="J671" i="33"/>
  <c r="J672" i="33"/>
  <c r="J673" i="33"/>
  <c r="J674" i="33"/>
  <c r="J675" i="33"/>
  <c r="J676" i="33"/>
  <c r="J677" i="33"/>
  <c r="J678" i="33"/>
  <c r="J679" i="33"/>
  <c r="J680" i="33"/>
  <c r="J681" i="33"/>
  <c r="J682" i="33"/>
  <c r="J683" i="33"/>
  <c r="J684" i="33"/>
  <c r="J685" i="33"/>
  <c r="J686" i="33"/>
  <c r="J687" i="33"/>
  <c r="J688" i="33"/>
  <c r="J689" i="33"/>
  <c r="J690" i="33"/>
  <c r="J691" i="33"/>
  <c r="J692" i="33"/>
  <c r="J693" i="33"/>
  <c r="J694" i="33"/>
  <c r="J695" i="33"/>
  <c r="J696" i="33"/>
  <c r="J697" i="33"/>
  <c r="J698" i="33"/>
  <c r="J699" i="33"/>
  <c r="J700" i="33"/>
  <c r="J701" i="33"/>
  <c r="J702" i="33"/>
  <c r="J703" i="33"/>
  <c r="J704" i="33"/>
  <c r="J705" i="33"/>
  <c r="J706" i="33"/>
  <c r="J707" i="33"/>
  <c r="J708" i="33"/>
  <c r="J709" i="33"/>
  <c r="J710" i="33"/>
  <c r="J711" i="33"/>
  <c r="J712" i="33"/>
  <c r="J713" i="33"/>
  <c r="J714" i="33"/>
  <c r="J715" i="33"/>
  <c r="J716" i="33"/>
  <c r="J717" i="33"/>
  <c r="J718" i="33"/>
  <c r="J719" i="33"/>
  <c r="J720" i="33"/>
  <c r="J721" i="33"/>
  <c r="J722" i="33"/>
  <c r="J723" i="33"/>
  <c r="J724" i="33"/>
  <c r="J725" i="33"/>
  <c r="J726" i="33"/>
  <c r="J727" i="33"/>
  <c r="J728" i="33"/>
  <c r="J729" i="33"/>
  <c r="J730" i="33"/>
  <c r="J731" i="33"/>
  <c r="J732" i="33"/>
  <c r="J733" i="33"/>
  <c r="J734" i="33"/>
  <c r="J735" i="33"/>
  <c r="J736" i="33"/>
  <c r="J737" i="33"/>
  <c r="J738" i="33"/>
  <c r="J739" i="33"/>
  <c r="J740" i="33"/>
  <c r="J741" i="33"/>
  <c r="J742" i="33"/>
  <c r="J743" i="33"/>
  <c r="J744" i="33"/>
  <c r="J745" i="33"/>
  <c r="J746" i="33"/>
  <c r="J747" i="33"/>
  <c r="J748" i="33"/>
  <c r="J749" i="33"/>
  <c r="J750" i="33"/>
  <c r="J751" i="33"/>
  <c r="J752" i="33"/>
  <c r="J753" i="33"/>
  <c r="J754" i="33"/>
  <c r="J755" i="33"/>
  <c r="J756" i="33"/>
  <c r="J757" i="33"/>
  <c r="J758" i="33"/>
  <c r="J759" i="33"/>
  <c r="J760" i="33"/>
  <c r="J761" i="33"/>
  <c r="J762" i="33"/>
  <c r="J763" i="33"/>
  <c r="J764" i="33"/>
  <c r="J765" i="33"/>
  <c r="J766" i="33"/>
  <c r="J767" i="33"/>
  <c r="J768" i="33"/>
  <c r="J769" i="33"/>
  <c r="J770" i="33"/>
  <c r="J771" i="33"/>
  <c r="J772" i="33"/>
  <c r="J773" i="33"/>
  <c r="J774" i="33"/>
  <c r="J775" i="33"/>
  <c r="J776" i="33"/>
  <c r="J777" i="33"/>
  <c r="J778" i="33"/>
  <c r="J779" i="33"/>
  <c r="J780" i="33"/>
  <c r="J781" i="33"/>
  <c r="J782" i="33"/>
  <c r="J783" i="33"/>
  <c r="J784" i="33"/>
  <c r="J785" i="33"/>
  <c r="J786" i="33"/>
  <c r="J787" i="33"/>
  <c r="J788" i="33"/>
  <c r="J789" i="33"/>
  <c r="J790" i="33"/>
  <c r="J791" i="33"/>
  <c r="J792" i="33"/>
  <c r="J793" i="33"/>
  <c r="J794" i="33"/>
  <c r="J795" i="33"/>
  <c r="J796" i="33"/>
  <c r="J797" i="33"/>
  <c r="J798" i="33"/>
  <c r="J799" i="33"/>
  <c r="J800" i="33"/>
  <c r="J801" i="33"/>
  <c r="J802" i="33"/>
  <c r="J803" i="33"/>
  <c r="J804" i="33"/>
  <c r="J805" i="33"/>
  <c r="J806" i="33"/>
  <c r="J807" i="33"/>
  <c r="J808" i="33"/>
  <c r="J809" i="33"/>
  <c r="J810" i="33"/>
  <c r="J811" i="33"/>
  <c r="J812" i="33"/>
  <c r="J813" i="33"/>
  <c r="J814" i="33"/>
  <c r="J815" i="33"/>
  <c r="J816" i="33"/>
  <c r="J817" i="33"/>
  <c r="J818" i="33"/>
  <c r="J819" i="33"/>
  <c r="J820" i="33"/>
  <c r="J821" i="33"/>
  <c r="J822" i="33"/>
  <c r="J823" i="33"/>
  <c r="J824" i="33"/>
  <c r="J825" i="33"/>
  <c r="J826" i="33"/>
  <c r="J827" i="33"/>
  <c r="J828" i="33"/>
  <c r="J829" i="33"/>
  <c r="J830" i="33"/>
  <c r="J831" i="33"/>
  <c r="J832" i="33"/>
  <c r="J833" i="33"/>
  <c r="J834" i="33"/>
  <c r="J835" i="33"/>
  <c r="J836" i="33"/>
  <c r="J837" i="33"/>
  <c r="J838" i="33"/>
  <c r="J839" i="33"/>
  <c r="J840" i="33"/>
  <c r="J841" i="33"/>
  <c r="J842" i="33"/>
  <c r="J843" i="33"/>
  <c r="J844" i="33"/>
  <c r="J845" i="33"/>
  <c r="J846" i="33"/>
  <c r="J847" i="33"/>
  <c r="J848" i="33"/>
  <c r="J849" i="33"/>
  <c r="J850" i="33"/>
  <c r="J851" i="33"/>
  <c r="J852" i="33"/>
  <c r="J853" i="33"/>
  <c r="J854" i="33"/>
  <c r="J855" i="33"/>
  <c r="J856" i="33"/>
  <c r="J857" i="33"/>
  <c r="J858" i="33"/>
  <c r="J859" i="33"/>
  <c r="J860" i="33"/>
  <c r="J861" i="33"/>
  <c r="J862" i="33"/>
  <c r="J863" i="33"/>
  <c r="J864" i="33"/>
  <c r="J865" i="33"/>
  <c r="J866" i="33"/>
  <c r="J867" i="33"/>
  <c r="J868" i="33"/>
  <c r="J869" i="33"/>
  <c r="J870" i="33"/>
  <c r="J871" i="33"/>
  <c r="J872" i="33"/>
  <c r="J873" i="33"/>
  <c r="J874" i="33"/>
  <c r="J875" i="33"/>
  <c r="J876" i="33"/>
  <c r="J877" i="33"/>
  <c r="J878" i="33"/>
  <c r="J879" i="33"/>
  <c r="J880" i="33"/>
  <c r="J881" i="33"/>
  <c r="J882" i="33"/>
  <c r="J883" i="33"/>
  <c r="J884" i="33"/>
  <c r="J885" i="33"/>
  <c r="J886" i="33"/>
  <c r="J887" i="33"/>
  <c r="J888" i="33"/>
  <c r="J889" i="33"/>
  <c r="J890" i="33"/>
  <c r="J891" i="33"/>
  <c r="J892" i="33"/>
  <c r="J893" i="33"/>
  <c r="J894" i="33"/>
  <c r="J895" i="33"/>
  <c r="J896" i="33"/>
  <c r="J897" i="33"/>
  <c r="J898" i="33"/>
  <c r="J899" i="33"/>
  <c r="J900" i="33"/>
  <c r="J901" i="33"/>
  <c r="J902" i="33"/>
  <c r="J903" i="33"/>
  <c r="J904" i="33"/>
  <c r="J905" i="33"/>
  <c r="J906" i="33"/>
  <c r="J907" i="33"/>
  <c r="J908" i="33"/>
  <c r="J909" i="33"/>
  <c r="J910" i="33"/>
  <c r="J911" i="33"/>
  <c r="J912" i="33"/>
  <c r="J913" i="33"/>
  <c r="J914" i="33"/>
  <c r="J915" i="33"/>
  <c r="J916" i="33"/>
  <c r="J917" i="33"/>
  <c r="J918" i="33"/>
  <c r="J919" i="33"/>
  <c r="J920" i="33"/>
  <c r="J921" i="33"/>
  <c r="J922" i="33"/>
  <c r="J923" i="33"/>
  <c r="J924" i="33"/>
  <c r="J925" i="33"/>
  <c r="J926" i="33"/>
  <c r="J927" i="33"/>
  <c r="J928" i="33"/>
  <c r="J929" i="33"/>
  <c r="J930" i="33"/>
  <c r="J931" i="33"/>
  <c r="J932" i="33"/>
  <c r="J933" i="33"/>
  <c r="J934" i="33"/>
  <c r="J935" i="33"/>
  <c r="J936" i="33"/>
  <c r="J937" i="33"/>
  <c r="J938" i="33"/>
  <c r="J939" i="33"/>
  <c r="J940" i="33"/>
  <c r="J941" i="33"/>
  <c r="J942" i="33"/>
  <c r="J943" i="33"/>
  <c r="J944" i="33"/>
  <c r="J945" i="33"/>
  <c r="J946" i="33"/>
  <c r="J947" i="33"/>
  <c r="J948" i="33"/>
  <c r="J949" i="33"/>
  <c r="J950" i="33"/>
  <c r="J951" i="33"/>
  <c r="J952" i="33"/>
  <c r="J953" i="33"/>
  <c r="J954" i="33"/>
  <c r="J955" i="33"/>
  <c r="J956" i="33"/>
  <c r="J957" i="33"/>
  <c r="J958" i="33"/>
  <c r="J959" i="33"/>
  <c r="J960" i="33"/>
  <c r="J961" i="33"/>
  <c r="J962" i="33"/>
  <c r="J963" i="33"/>
  <c r="J964" i="33"/>
  <c r="J965" i="33"/>
  <c r="J966" i="33"/>
  <c r="J967" i="33"/>
  <c r="J968" i="33"/>
  <c r="J969" i="33"/>
  <c r="J970" i="33"/>
  <c r="J971" i="33"/>
  <c r="J972" i="33"/>
  <c r="J973" i="33"/>
  <c r="J974" i="33"/>
  <c r="J975" i="33"/>
  <c r="J976" i="33"/>
  <c r="J977" i="33"/>
  <c r="J978" i="33"/>
  <c r="J979" i="33"/>
  <c r="J980" i="33"/>
  <c r="J981" i="33"/>
  <c r="J982" i="33"/>
  <c r="J983" i="33"/>
  <c r="J984" i="33"/>
  <c r="J985" i="33"/>
  <c r="J986" i="33"/>
  <c r="J987" i="33"/>
  <c r="J988" i="33"/>
  <c r="J989" i="33"/>
  <c r="J990" i="33"/>
  <c r="J991" i="33"/>
  <c r="J992" i="33"/>
  <c r="J993" i="33"/>
  <c r="J994" i="33"/>
  <c r="J995" i="33"/>
  <c r="J996" i="33"/>
  <c r="J997" i="33"/>
  <c r="J998" i="33"/>
  <c r="J999" i="33"/>
  <c r="J1000" i="33"/>
  <c r="J1001" i="33"/>
  <c r="J1002" i="33"/>
  <c r="J1003" i="33"/>
  <c r="J1004" i="33"/>
  <c r="J1005" i="33"/>
  <c r="J1006" i="33"/>
  <c r="J1007" i="33"/>
  <c r="J1008" i="33"/>
  <c r="J1009" i="33"/>
  <c r="J1010" i="33"/>
  <c r="J1011" i="33"/>
  <c r="J1012" i="33"/>
  <c r="J1013" i="33"/>
  <c r="J1014" i="33"/>
  <c r="J1015" i="33"/>
  <c r="J1016" i="33"/>
  <c r="J1017" i="33"/>
  <c r="J1018" i="33"/>
  <c r="J1019" i="33"/>
  <c r="J1020" i="33"/>
  <c r="J1021" i="33"/>
  <c r="J1022" i="33"/>
  <c r="J1023" i="33"/>
  <c r="J1024" i="33"/>
  <c r="J1025" i="33"/>
  <c r="J1026" i="33"/>
  <c r="J1027" i="33"/>
  <c r="J1028" i="33"/>
  <c r="J1029" i="33"/>
  <c r="J1030" i="33"/>
  <c r="J1031" i="33"/>
  <c r="J1032" i="33"/>
  <c r="J1033" i="33"/>
  <c r="J1034" i="33"/>
  <c r="J1035" i="33"/>
  <c r="J1036" i="33"/>
  <c r="J1037" i="33"/>
  <c r="J1038" i="33"/>
  <c r="J1039" i="33"/>
  <c r="J1040" i="33"/>
  <c r="J1041" i="33"/>
  <c r="J1042" i="33"/>
  <c r="J1043" i="33"/>
  <c r="J1044" i="33"/>
  <c r="J1045" i="33"/>
  <c r="J1046" i="33"/>
  <c r="J1047" i="33"/>
  <c r="J1048" i="33"/>
  <c r="J1049" i="33"/>
  <c r="J1050" i="33"/>
  <c r="J1051" i="33"/>
  <c r="J1052" i="33"/>
  <c r="J1053" i="33"/>
  <c r="J1054" i="33"/>
  <c r="J1055" i="33"/>
  <c r="J1056" i="33"/>
  <c r="J1057" i="33"/>
  <c r="J1058" i="33"/>
  <c r="J1059" i="33"/>
  <c r="J1060" i="33"/>
  <c r="J1061" i="33"/>
  <c r="J1062" i="33"/>
  <c r="J1063" i="33"/>
  <c r="J1064" i="33"/>
  <c r="J1065" i="33"/>
  <c r="J1066" i="33"/>
  <c r="J1067" i="33"/>
  <c r="J1068" i="33"/>
  <c r="J1069" i="33"/>
  <c r="J1070" i="33"/>
  <c r="J1071" i="33"/>
  <c r="J1072" i="33"/>
  <c r="J1073" i="33"/>
  <c r="J1074" i="33"/>
  <c r="J1075" i="33"/>
  <c r="J1076" i="33"/>
  <c r="J1077" i="33"/>
  <c r="J1078" i="33"/>
  <c r="J1079" i="33"/>
  <c r="J1080" i="33"/>
  <c r="J1081" i="33"/>
  <c r="J1082" i="33"/>
  <c r="J1083" i="33"/>
  <c r="J1084" i="33"/>
  <c r="J1085" i="33"/>
  <c r="J1086" i="33"/>
  <c r="J1087" i="33"/>
  <c r="J1088" i="33"/>
  <c r="J1089" i="33"/>
  <c r="J1090" i="33"/>
  <c r="J1091" i="33"/>
  <c r="J1092" i="33"/>
  <c r="J1093" i="33"/>
  <c r="J1094" i="33"/>
  <c r="J1095" i="33"/>
  <c r="J1096" i="33"/>
  <c r="J1097" i="33"/>
  <c r="J1098" i="33"/>
  <c r="J1099" i="33"/>
  <c r="J1100" i="33"/>
  <c r="J1101" i="33"/>
  <c r="J1102" i="33"/>
  <c r="J1103" i="33"/>
  <c r="J1104" i="33"/>
  <c r="J1105" i="33"/>
  <c r="J1106" i="33"/>
  <c r="J1107" i="33"/>
  <c r="J1108" i="33"/>
  <c r="J1109" i="33"/>
  <c r="J1110" i="33"/>
  <c r="J1111" i="33"/>
  <c r="J1112" i="33"/>
  <c r="J1113" i="33"/>
  <c r="J1114" i="33"/>
  <c r="J1115" i="33"/>
  <c r="J1116" i="33"/>
  <c r="J1117" i="33"/>
  <c r="J1118" i="33"/>
  <c r="J1119" i="33"/>
  <c r="J1120" i="33"/>
  <c r="J1121" i="33"/>
  <c r="J1122" i="33"/>
  <c r="J1123" i="33"/>
  <c r="J1124" i="33"/>
  <c r="J1125" i="33"/>
  <c r="J1126" i="33"/>
  <c r="J1127" i="33"/>
  <c r="J1128" i="33"/>
  <c r="J1129" i="33"/>
  <c r="J1130" i="33"/>
  <c r="J1131" i="33"/>
  <c r="J1132" i="33"/>
  <c r="J1133" i="33"/>
  <c r="J1134" i="33"/>
  <c r="J1135" i="33"/>
  <c r="J1136" i="33"/>
  <c r="J1137" i="33"/>
  <c r="J1138" i="33"/>
  <c r="J1139" i="33"/>
  <c r="J1140" i="33"/>
  <c r="J1141" i="33"/>
  <c r="J1142" i="33"/>
  <c r="J1143" i="33"/>
  <c r="J1144" i="33"/>
  <c r="J1145" i="33"/>
  <c r="J1146" i="33"/>
  <c r="J1147" i="33"/>
  <c r="J1148" i="33"/>
  <c r="J1149" i="33"/>
  <c r="J1150" i="33"/>
  <c r="J1151" i="33"/>
  <c r="J1152" i="33"/>
  <c r="J1153" i="33"/>
  <c r="J1154" i="33"/>
  <c r="J1155" i="33"/>
  <c r="J1156" i="33"/>
  <c r="J1157" i="33"/>
  <c r="J1158" i="33"/>
  <c r="J1159" i="33"/>
  <c r="J1160" i="33"/>
  <c r="J1161" i="33"/>
  <c r="J1162" i="33"/>
  <c r="J1163" i="33"/>
  <c r="J1164" i="33"/>
  <c r="J1165" i="33"/>
  <c r="J1166" i="33"/>
  <c r="J1167" i="33"/>
  <c r="J1168" i="33"/>
  <c r="J1169" i="33"/>
  <c r="J1170" i="33"/>
  <c r="J1171" i="33"/>
  <c r="J1172" i="33"/>
  <c r="J1173" i="33"/>
  <c r="J1174" i="33"/>
  <c r="J1175" i="33"/>
  <c r="J1176" i="33"/>
  <c r="J1177" i="33"/>
  <c r="J1178" i="33"/>
  <c r="J1179" i="33"/>
  <c r="J1180" i="33"/>
  <c r="J1181" i="33"/>
  <c r="J1182" i="33"/>
  <c r="J1183" i="33"/>
  <c r="J1184" i="33"/>
  <c r="J1185" i="33"/>
  <c r="J1186" i="33"/>
  <c r="J1187" i="33"/>
  <c r="J1188" i="33"/>
  <c r="J1189" i="33"/>
  <c r="J1190" i="33"/>
  <c r="J1191" i="33"/>
  <c r="J1192" i="33"/>
  <c r="J1193" i="33"/>
  <c r="J1194" i="33"/>
  <c r="J1195" i="33"/>
  <c r="J1196" i="33"/>
  <c r="J1197" i="33"/>
  <c r="J1198" i="33"/>
  <c r="J1199" i="33"/>
  <c r="J1200" i="33"/>
  <c r="J1201" i="33"/>
  <c r="J1202" i="33"/>
  <c r="J1203" i="33"/>
  <c r="J1204" i="33"/>
  <c r="J1205" i="33"/>
  <c r="J1206" i="33"/>
  <c r="J1207" i="33"/>
  <c r="J1208" i="33"/>
  <c r="J1209" i="33"/>
  <c r="J1210" i="33"/>
  <c r="J1211" i="33"/>
  <c r="J1212" i="33"/>
  <c r="J1213" i="33"/>
  <c r="J1214" i="33"/>
  <c r="J1215" i="33"/>
  <c r="J1216" i="33"/>
  <c r="J1217" i="33"/>
  <c r="J1218" i="33"/>
  <c r="J1219" i="33"/>
  <c r="J1220" i="33"/>
  <c r="J1221" i="33"/>
  <c r="J1222" i="33"/>
  <c r="J1223" i="33"/>
  <c r="J1224" i="33"/>
  <c r="J1225" i="33"/>
  <c r="J1226" i="33"/>
  <c r="J1227" i="33"/>
  <c r="J1228" i="33"/>
  <c r="J1229" i="33"/>
  <c r="J1230" i="33"/>
  <c r="J1231" i="33"/>
  <c r="J1232" i="33"/>
  <c r="J1233" i="33"/>
  <c r="J1234" i="33"/>
  <c r="J1235" i="33"/>
  <c r="J1236" i="33"/>
  <c r="J1237" i="33"/>
  <c r="J1238" i="33"/>
  <c r="J1239" i="33"/>
  <c r="J1240" i="33"/>
  <c r="J1241" i="33"/>
  <c r="J1242" i="33"/>
  <c r="J1243" i="33"/>
  <c r="J1244" i="33"/>
  <c r="J1245" i="33"/>
  <c r="J1246" i="33"/>
  <c r="J1247" i="33"/>
  <c r="J1248" i="33"/>
  <c r="J1249" i="33"/>
  <c r="J1250" i="33"/>
  <c r="J1251" i="33"/>
  <c r="J1252" i="33"/>
  <c r="J1253" i="33"/>
  <c r="J1254" i="33"/>
  <c r="J1255" i="33"/>
  <c r="J1256" i="33"/>
  <c r="J1257" i="33"/>
  <c r="J1258" i="33"/>
  <c r="J1259" i="33"/>
  <c r="J1260" i="33"/>
  <c r="J1261" i="33"/>
  <c r="J1262" i="33"/>
  <c r="J1263" i="33"/>
  <c r="J1264" i="33"/>
  <c r="J1265" i="33"/>
  <c r="J1266" i="33"/>
  <c r="J1267" i="33"/>
  <c r="J1268" i="33"/>
  <c r="J1269" i="33"/>
  <c r="J1270" i="33"/>
  <c r="J1271" i="33"/>
  <c r="J1272" i="33"/>
  <c r="J1273" i="33"/>
  <c r="J1274" i="33"/>
  <c r="J1275" i="33"/>
  <c r="J1276" i="33"/>
  <c r="J1277" i="33"/>
  <c r="J1278" i="33"/>
  <c r="J1279" i="33"/>
  <c r="J1280" i="33"/>
  <c r="J1281" i="33"/>
  <c r="J1282" i="33"/>
  <c r="J1283" i="33"/>
  <c r="J1284" i="33"/>
  <c r="J1285" i="33"/>
  <c r="J1286" i="33"/>
  <c r="J1287" i="33"/>
  <c r="J1288" i="33"/>
  <c r="J1289" i="33"/>
  <c r="J1290" i="33"/>
  <c r="J1291" i="33"/>
  <c r="J1292" i="33"/>
  <c r="J1293" i="33"/>
  <c r="J1294" i="33"/>
  <c r="J1295" i="33"/>
  <c r="J1296" i="33"/>
  <c r="J1297" i="33"/>
  <c r="J1298" i="33"/>
  <c r="J1299" i="33"/>
  <c r="J1300" i="33"/>
  <c r="J1301" i="33"/>
  <c r="J1302" i="33"/>
  <c r="J1303" i="33"/>
  <c r="J1304" i="33"/>
  <c r="J1305" i="33"/>
  <c r="J1306" i="33"/>
  <c r="J1307" i="33"/>
  <c r="J1308" i="33"/>
  <c r="J1309" i="33"/>
  <c r="J1310" i="33"/>
  <c r="J1311" i="33"/>
  <c r="J1312" i="33"/>
  <c r="J1313" i="33"/>
  <c r="J1314" i="33"/>
  <c r="J1315" i="33"/>
  <c r="J1316" i="33"/>
  <c r="J1317" i="33"/>
  <c r="J1318" i="33"/>
  <c r="J1319" i="33"/>
  <c r="J1320" i="33"/>
  <c r="J1321" i="33"/>
  <c r="J1322" i="33"/>
  <c r="J1323" i="33"/>
  <c r="J1324" i="33"/>
  <c r="J1325" i="33"/>
  <c r="J1326" i="33"/>
  <c r="J1327" i="33"/>
  <c r="J1328" i="33"/>
  <c r="J1329" i="33"/>
  <c r="J1330" i="33"/>
  <c r="J1331" i="33"/>
  <c r="J1332" i="33"/>
  <c r="J1333" i="33"/>
  <c r="J1334" i="33"/>
  <c r="J1335" i="33"/>
  <c r="J1336" i="33"/>
  <c r="J1337" i="33"/>
  <c r="J1338" i="33"/>
  <c r="J1339" i="33"/>
  <c r="J1340" i="33"/>
  <c r="J1341" i="33"/>
  <c r="J1342" i="33"/>
  <c r="J1343" i="33"/>
  <c r="J1344" i="33"/>
  <c r="J1345" i="33"/>
  <c r="J1346" i="33"/>
  <c r="J1347" i="33"/>
  <c r="J1348" i="33"/>
  <c r="J1349" i="33"/>
  <c r="J1350" i="33"/>
  <c r="J1351" i="33"/>
  <c r="J1352" i="33"/>
  <c r="J1353" i="33"/>
  <c r="J1354" i="33"/>
  <c r="J1355" i="33"/>
  <c r="J1356" i="33"/>
  <c r="J1357" i="33"/>
  <c r="J1358" i="33"/>
  <c r="J1359" i="33"/>
  <c r="J1360" i="33"/>
  <c r="J1361" i="33"/>
  <c r="J1362" i="33"/>
  <c r="J1363" i="33"/>
  <c r="J1364" i="33"/>
  <c r="J1365" i="33"/>
  <c r="J1366" i="33"/>
  <c r="J1367" i="33"/>
  <c r="J1368" i="33"/>
  <c r="J1369" i="33"/>
  <c r="J1370" i="33"/>
  <c r="J1371" i="33"/>
  <c r="J1372" i="33"/>
  <c r="J1373" i="33"/>
  <c r="J1374" i="33"/>
  <c r="J1375" i="33"/>
  <c r="J1376" i="33"/>
  <c r="J1377" i="33"/>
  <c r="J1378" i="33"/>
  <c r="J1379" i="33"/>
  <c r="J1380" i="33"/>
  <c r="J1381" i="33"/>
  <c r="J1382" i="33"/>
  <c r="J1383" i="33"/>
  <c r="J1384" i="33"/>
  <c r="J1385" i="33"/>
  <c r="J1386" i="33"/>
  <c r="J1387" i="33"/>
  <c r="J1388" i="33"/>
  <c r="J1389" i="33"/>
  <c r="J1390" i="33"/>
  <c r="J1391" i="33"/>
  <c r="J1392" i="33"/>
  <c r="J1393" i="33"/>
  <c r="J1394" i="33"/>
  <c r="J1395" i="33"/>
  <c r="J1396" i="33"/>
  <c r="J1397" i="33"/>
  <c r="J1398" i="33"/>
  <c r="J1399" i="33"/>
  <c r="J1400" i="33"/>
  <c r="J1401" i="33"/>
  <c r="J1402" i="33"/>
  <c r="J1403" i="33"/>
  <c r="J1404" i="33"/>
  <c r="J1405" i="33"/>
  <c r="J1406" i="33"/>
  <c r="J1407" i="33"/>
  <c r="J1408" i="33"/>
  <c r="J1409" i="33"/>
  <c r="J1410" i="33"/>
  <c r="J1411" i="33"/>
  <c r="J1412" i="33"/>
  <c r="J1413" i="33"/>
  <c r="J1414" i="33"/>
  <c r="J1415" i="33"/>
  <c r="J1416" i="33"/>
  <c r="J1417" i="33"/>
  <c r="J1418" i="33"/>
  <c r="J1419" i="33"/>
  <c r="J1420" i="33"/>
  <c r="J1421" i="33"/>
  <c r="J1422" i="33"/>
  <c r="J1423" i="33"/>
  <c r="J1424" i="33"/>
  <c r="J1425" i="33"/>
  <c r="J1426" i="33"/>
  <c r="J1427" i="33"/>
  <c r="J1428" i="33"/>
  <c r="J1429" i="33"/>
  <c r="J1430" i="33"/>
  <c r="J1431" i="33"/>
  <c r="J1432" i="33"/>
  <c r="J1433" i="33"/>
  <c r="J1434" i="33"/>
  <c r="J1435" i="33"/>
  <c r="J1436" i="33"/>
  <c r="J1437" i="33"/>
  <c r="J1438" i="33"/>
  <c r="J1439" i="33"/>
  <c r="J1440" i="33"/>
  <c r="J1441" i="33"/>
  <c r="J1442" i="33"/>
  <c r="J1443" i="33"/>
  <c r="J1444" i="33"/>
  <c r="J1445" i="33"/>
  <c r="J1446" i="33"/>
  <c r="J1447" i="33"/>
  <c r="J1448" i="33"/>
  <c r="J1449" i="33"/>
  <c r="J1450" i="33"/>
  <c r="J1451" i="33"/>
  <c r="J1452" i="33"/>
  <c r="J1453" i="33"/>
  <c r="J1454" i="33"/>
  <c r="J1455" i="33"/>
  <c r="J1456" i="33"/>
  <c r="J1457" i="33"/>
  <c r="J1458" i="33"/>
  <c r="J1459" i="33"/>
  <c r="J1460" i="33"/>
  <c r="J1461" i="33"/>
  <c r="J1462" i="33"/>
  <c r="J1463" i="33"/>
  <c r="J1464" i="33"/>
  <c r="J1465" i="33"/>
  <c r="J1466" i="33"/>
  <c r="J1467" i="33"/>
  <c r="J1468" i="33"/>
  <c r="J1469" i="33"/>
  <c r="J1470" i="33"/>
  <c r="J1471" i="33"/>
  <c r="J1472" i="33"/>
  <c r="J1473" i="33"/>
  <c r="J1474" i="33"/>
  <c r="J1475" i="33"/>
  <c r="J1476" i="33"/>
  <c r="J1477" i="33"/>
  <c r="J1478" i="33"/>
  <c r="J1479" i="33"/>
  <c r="J1480" i="33"/>
  <c r="J1481" i="33"/>
  <c r="J1482" i="33"/>
  <c r="J1483" i="33"/>
  <c r="J1484" i="33"/>
  <c r="J1485" i="33"/>
  <c r="J1486" i="33"/>
  <c r="J1487" i="33"/>
  <c r="J1488" i="33"/>
  <c r="J1489" i="33"/>
  <c r="J1490" i="33"/>
  <c r="J1491" i="33"/>
  <c r="J1492" i="33"/>
  <c r="J1493" i="33"/>
  <c r="J1494" i="33"/>
  <c r="J1495" i="33"/>
  <c r="J1496" i="33"/>
  <c r="J1497" i="33"/>
  <c r="J1498" i="33"/>
  <c r="J1499" i="33"/>
  <c r="J1500" i="33"/>
  <c r="J1501" i="33"/>
  <c r="J1502" i="33"/>
  <c r="J1503" i="33"/>
  <c r="J1504" i="33"/>
  <c r="J1505" i="33"/>
  <c r="J1506" i="33"/>
  <c r="J1507" i="33"/>
  <c r="J1508" i="33"/>
  <c r="J1509" i="33"/>
  <c r="J1510" i="33"/>
  <c r="J1511" i="33"/>
  <c r="J1512" i="33"/>
  <c r="J1513" i="33"/>
  <c r="J1514" i="33"/>
  <c r="J1515" i="33"/>
  <c r="J1516" i="33"/>
  <c r="J1517" i="33"/>
  <c r="J1518" i="33"/>
  <c r="J1519" i="33"/>
  <c r="J1520" i="33"/>
  <c r="J1521" i="33"/>
  <c r="J1522" i="33"/>
  <c r="J1523" i="33"/>
  <c r="J1524" i="33"/>
  <c r="J1525" i="33"/>
  <c r="J1526" i="33"/>
  <c r="J1527" i="33"/>
  <c r="J1528" i="33"/>
  <c r="J1529" i="33"/>
  <c r="J1530" i="33"/>
  <c r="J1531" i="33"/>
  <c r="J1532" i="33"/>
  <c r="J1533" i="33"/>
  <c r="J1534" i="33"/>
  <c r="J1535" i="33"/>
  <c r="J1536" i="33"/>
  <c r="J1537" i="33"/>
  <c r="J1538" i="33"/>
  <c r="J1539" i="33"/>
  <c r="J1540" i="33"/>
  <c r="J1541" i="33"/>
  <c r="J1542" i="33"/>
  <c r="J1543" i="33"/>
  <c r="J1544" i="33"/>
  <c r="J1545" i="33"/>
  <c r="J1546" i="33"/>
  <c r="J1547" i="33"/>
  <c r="J1548" i="33"/>
  <c r="J1549" i="33"/>
  <c r="J1550" i="33"/>
  <c r="J1551" i="33"/>
  <c r="J1552" i="33"/>
  <c r="J1553" i="33"/>
  <c r="J1554" i="33"/>
  <c r="J1555" i="33"/>
  <c r="J1556" i="33"/>
  <c r="J1557" i="33"/>
  <c r="J1558" i="33"/>
  <c r="J1559" i="33"/>
  <c r="J1560" i="33"/>
  <c r="J1561" i="33"/>
  <c r="J1562" i="33"/>
  <c r="J1563" i="33"/>
  <c r="J1564" i="33"/>
  <c r="J1565" i="33"/>
  <c r="J1566" i="33"/>
  <c r="J1567" i="33"/>
  <c r="J1568" i="33"/>
  <c r="J1569" i="33"/>
  <c r="J1570" i="33"/>
  <c r="J1571" i="33"/>
  <c r="J1572" i="33"/>
  <c r="J1573" i="33"/>
  <c r="J1574" i="33"/>
  <c r="J1575" i="33"/>
  <c r="J1576" i="33"/>
  <c r="J1577" i="33"/>
  <c r="J1578" i="33"/>
  <c r="J1579" i="33"/>
  <c r="J1580" i="33"/>
  <c r="J1581" i="33"/>
  <c r="J1582" i="33"/>
  <c r="J1583" i="33"/>
  <c r="J1584" i="33"/>
  <c r="J1585" i="33"/>
  <c r="J1586" i="33"/>
  <c r="J1587" i="33"/>
  <c r="J1588" i="33"/>
  <c r="J1589" i="33"/>
  <c r="J1590" i="33"/>
  <c r="J1591" i="33"/>
  <c r="J1592" i="33"/>
  <c r="J1593" i="33"/>
  <c r="J1594" i="33"/>
  <c r="J1595" i="33"/>
  <c r="J1596" i="33"/>
  <c r="J1597" i="33"/>
  <c r="J1598" i="33"/>
  <c r="J1599" i="33"/>
  <c r="J1600" i="33"/>
  <c r="J1601" i="33"/>
  <c r="J1602" i="33"/>
  <c r="J1603" i="33"/>
  <c r="J1604" i="33"/>
  <c r="J1605" i="33"/>
  <c r="J1606" i="33"/>
  <c r="J1607" i="33"/>
  <c r="J1608" i="33"/>
  <c r="J1609" i="33"/>
  <c r="J1610" i="33"/>
  <c r="J1611" i="33"/>
  <c r="J1612" i="33"/>
  <c r="J1613" i="33"/>
  <c r="J1614" i="33"/>
  <c r="J1615" i="33"/>
  <c r="J1616" i="33"/>
  <c r="J1617" i="33"/>
  <c r="J1618" i="33"/>
  <c r="J1619" i="33"/>
  <c r="J1620" i="33"/>
  <c r="J1621" i="33"/>
  <c r="J1622" i="33"/>
  <c r="J1623" i="33"/>
  <c r="J1624" i="33"/>
  <c r="J1625" i="33"/>
  <c r="J1626" i="33"/>
  <c r="J1627" i="33"/>
  <c r="J1628" i="33"/>
  <c r="J1629" i="33"/>
  <c r="J1630" i="33"/>
  <c r="J1631" i="33"/>
  <c r="J1632" i="33"/>
  <c r="J1633" i="33"/>
  <c r="J1634" i="33"/>
  <c r="J1635" i="33"/>
  <c r="J1636" i="33"/>
  <c r="J1637" i="33"/>
  <c r="J1638" i="33"/>
  <c r="J1639" i="33"/>
  <c r="J1640" i="33"/>
  <c r="J1641" i="33"/>
  <c r="J1642" i="33"/>
  <c r="J1643" i="33"/>
  <c r="J1644" i="33"/>
  <c r="J1645" i="33"/>
  <c r="J1646" i="33"/>
  <c r="J1647" i="33"/>
  <c r="J1648" i="33"/>
  <c r="J1649" i="33"/>
  <c r="J1650" i="33"/>
  <c r="J1651" i="33"/>
  <c r="J1652" i="33"/>
  <c r="J1653" i="33"/>
  <c r="J1654" i="33"/>
  <c r="J1655" i="33"/>
  <c r="J1656" i="33"/>
  <c r="J1657" i="33"/>
  <c r="J1658" i="33"/>
  <c r="J1659" i="33"/>
  <c r="J1660" i="33"/>
  <c r="J1661" i="33"/>
  <c r="J1662" i="33"/>
  <c r="J1663" i="33"/>
  <c r="J1664" i="33"/>
  <c r="J1665" i="33"/>
  <c r="J1666" i="33"/>
  <c r="J1667" i="33"/>
  <c r="J1668" i="33"/>
  <c r="J1669" i="33"/>
  <c r="J1670" i="33"/>
  <c r="J1671" i="33"/>
  <c r="J1672" i="33"/>
  <c r="J1673" i="33"/>
  <c r="J1674" i="33"/>
  <c r="J1675" i="33"/>
  <c r="J1676" i="33"/>
  <c r="J1677" i="33"/>
  <c r="J1678" i="33"/>
  <c r="J1679" i="33"/>
  <c r="J1680" i="33"/>
  <c r="J1681" i="33"/>
  <c r="J1682" i="33"/>
  <c r="J1683" i="33"/>
  <c r="J1684" i="33"/>
  <c r="J1685" i="33"/>
  <c r="J1686" i="33"/>
  <c r="J1687" i="33"/>
  <c r="J1688" i="33"/>
  <c r="J1689" i="33"/>
  <c r="J1690" i="33"/>
  <c r="J1691" i="33"/>
  <c r="J1692" i="33"/>
  <c r="J1693" i="33"/>
  <c r="J1694" i="33"/>
  <c r="J1695" i="33"/>
  <c r="J1696" i="33"/>
  <c r="J1697" i="33"/>
  <c r="J1698" i="33"/>
  <c r="J1699" i="33"/>
  <c r="J1700" i="33"/>
  <c r="J1701" i="33"/>
  <c r="J1702" i="33"/>
  <c r="J1703" i="33"/>
  <c r="J1704" i="33"/>
  <c r="J1705" i="33"/>
  <c r="J1706" i="33"/>
  <c r="J1707" i="33"/>
  <c r="J1708" i="33"/>
  <c r="J1709" i="33"/>
  <c r="J1710" i="33"/>
  <c r="J1711" i="33"/>
  <c r="J1712" i="33"/>
  <c r="J1713" i="33"/>
  <c r="J1714" i="33"/>
  <c r="J1715" i="33"/>
  <c r="J1716" i="33"/>
  <c r="J1717" i="33"/>
  <c r="J1718" i="33"/>
  <c r="J1719" i="33"/>
  <c r="J1720" i="33"/>
  <c r="J1721" i="33"/>
  <c r="J1722" i="33"/>
  <c r="J1723" i="33"/>
  <c r="J1724" i="33"/>
  <c r="J1725" i="33"/>
  <c r="J1726" i="33"/>
  <c r="J1727" i="33"/>
  <c r="J1728" i="33"/>
  <c r="J1729" i="33"/>
  <c r="J1730" i="33"/>
  <c r="J1731" i="33"/>
  <c r="J1732" i="33"/>
  <c r="J1733" i="33"/>
  <c r="J1734" i="33"/>
  <c r="J1735" i="33"/>
  <c r="J1736" i="33"/>
  <c r="J1737" i="33"/>
  <c r="J1738" i="33"/>
  <c r="J1739" i="33"/>
  <c r="J1740" i="33"/>
  <c r="J1741" i="33"/>
  <c r="J1742" i="33"/>
  <c r="J1743" i="33"/>
  <c r="J1744" i="33"/>
  <c r="J1745" i="33"/>
  <c r="J1746" i="33"/>
  <c r="J1747" i="33"/>
  <c r="J1748" i="33"/>
  <c r="J1749" i="33"/>
  <c r="J1750" i="33"/>
  <c r="J1751" i="33"/>
  <c r="J1752" i="33"/>
  <c r="J1753" i="33"/>
  <c r="J1754" i="33"/>
  <c r="J1755" i="33"/>
  <c r="J1756" i="33"/>
  <c r="J1757" i="33"/>
  <c r="J1758" i="33"/>
  <c r="J1759" i="33"/>
  <c r="J1760" i="33"/>
  <c r="J1761" i="33"/>
  <c r="J1762" i="33"/>
  <c r="J1763" i="33"/>
  <c r="J1764" i="33"/>
  <c r="J1765" i="33"/>
  <c r="J1766" i="33"/>
  <c r="J1767" i="33"/>
  <c r="J1768" i="33"/>
  <c r="J1769" i="33"/>
  <c r="J1770" i="33"/>
  <c r="J1771" i="33"/>
  <c r="J1772" i="33"/>
  <c r="J1773" i="33"/>
  <c r="J1774" i="33"/>
  <c r="J1775" i="33"/>
  <c r="J1776" i="33"/>
  <c r="J1777" i="33"/>
  <c r="J1778" i="33"/>
  <c r="J1779" i="33"/>
  <c r="J1780" i="33"/>
  <c r="J1781" i="33"/>
  <c r="J1782" i="33"/>
  <c r="J1783" i="33"/>
  <c r="J1784" i="33"/>
  <c r="J1785" i="33"/>
  <c r="J1786" i="33"/>
  <c r="J1787" i="33"/>
  <c r="J1788" i="33"/>
  <c r="J1789" i="33"/>
  <c r="J1790" i="33"/>
  <c r="J1791" i="33"/>
  <c r="J1792" i="33"/>
  <c r="J1793" i="33"/>
  <c r="J1794" i="33"/>
  <c r="J1795" i="33"/>
  <c r="J1796" i="33"/>
  <c r="J1797" i="33"/>
  <c r="J1798" i="33"/>
  <c r="J1799" i="33"/>
  <c r="J1800" i="33"/>
  <c r="J1801" i="33"/>
  <c r="J1802" i="33"/>
  <c r="J1803" i="33"/>
  <c r="J1804" i="33"/>
  <c r="J1805" i="33"/>
  <c r="J1806" i="33"/>
  <c r="J1807" i="33"/>
  <c r="J1808" i="33"/>
  <c r="J1809" i="33"/>
  <c r="J1810" i="33"/>
  <c r="J1811" i="33"/>
  <c r="J1812" i="33"/>
  <c r="J1813" i="33"/>
  <c r="J1814" i="33"/>
  <c r="J1815" i="33"/>
  <c r="J1816" i="33"/>
  <c r="J1817" i="33"/>
  <c r="J1818" i="33"/>
  <c r="J1819" i="33"/>
  <c r="J1820" i="33"/>
  <c r="J1821" i="33"/>
  <c r="J1822" i="33"/>
  <c r="J1823" i="33"/>
  <c r="J1824" i="33"/>
  <c r="J1825" i="33"/>
  <c r="J1826" i="33"/>
  <c r="J1827" i="33"/>
  <c r="J1828" i="33"/>
  <c r="J1829" i="33"/>
  <c r="J1830" i="33"/>
  <c r="J1831" i="33"/>
  <c r="J1832" i="33"/>
  <c r="J1833" i="33"/>
  <c r="J1834" i="33"/>
  <c r="J1835" i="33"/>
  <c r="J1836" i="33"/>
  <c r="J1837" i="33"/>
  <c r="J1838" i="33"/>
  <c r="J1839" i="33"/>
  <c r="J1840" i="33"/>
  <c r="J1841" i="33"/>
  <c r="J1842" i="33"/>
  <c r="J1843" i="33"/>
  <c r="J1844" i="33"/>
  <c r="J1845" i="33"/>
  <c r="J1846" i="33"/>
  <c r="J1847" i="33"/>
  <c r="J1848" i="33"/>
  <c r="J1849" i="33"/>
  <c r="J1850" i="33"/>
  <c r="J1851" i="33"/>
  <c r="J1852" i="33"/>
  <c r="J1853" i="33"/>
  <c r="J1854" i="33"/>
  <c r="J1855" i="33"/>
  <c r="J1856" i="33"/>
  <c r="J1857" i="33"/>
  <c r="J1858" i="33"/>
  <c r="J1859" i="33"/>
  <c r="J1860" i="33"/>
  <c r="J1861" i="33"/>
  <c r="J1862" i="33"/>
  <c r="J1863" i="33"/>
  <c r="J1864" i="33"/>
  <c r="J1865" i="33"/>
  <c r="J1866" i="33"/>
  <c r="J1867" i="33"/>
  <c r="J1868" i="33"/>
  <c r="J1869" i="33"/>
  <c r="J1870" i="33"/>
  <c r="J1871" i="33"/>
  <c r="J1872" i="33"/>
  <c r="J1873" i="33"/>
  <c r="J1874" i="33"/>
  <c r="J1875" i="33"/>
  <c r="J1876" i="33"/>
  <c r="J1877" i="33"/>
  <c r="J1878" i="33"/>
  <c r="J1879" i="33"/>
  <c r="J1880" i="33"/>
  <c r="J1881" i="33"/>
  <c r="J1882" i="33"/>
  <c r="J1883" i="33"/>
  <c r="J1884" i="33"/>
  <c r="J1885" i="33"/>
  <c r="J1886" i="33"/>
  <c r="J1887" i="33"/>
  <c r="J1888" i="33"/>
  <c r="J1889" i="33"/>
  <c r="J1890" i="33"/>
  <c r="J1891" i="33"/>
  <c r="J1892" i="33"/>
  <c r="J1893" i="33"/>
  <c r="J1894" i="33"/>
  <c r="J1895" i="33"/>
  <c r="J1896" i="33"/>
  <c r="J1897" i="33"/>
  <c r="J1898" i="33"/>
  <c r="J1899" i="33"/>
  <c r="J1900" i="33"/>
  <c r="J1901" i="33"/>
  <c r="J1902" i="33"/>
  <c r="J1903" i="33"/>
  <c r="J1904" i="33"/>
  <c r="J1905" i="33"/>
  <c r="J1906" i="33"/>
  <c r="J1907" i="33"/>
  <c r="J1908" i="33"/>
  <c r="J1909" i="33"/>
  <c r="J1910" i="33"/>
  <c r="J1911" i="33"/>
  <c r="J1912" i="33"/>
  <c r="J1913" i="33"/>
  <c r="J1914" i="33"/>
  <c r="J1915" i="33"/>
  <c r="J1916" i="33"/>
  <c r="J1917" i="33"/>
  <c r="J1918" i="33"/>
  <c r="J1919" i="33"/>
  <c r="J1920" i="33"/>
  <c r="J1921" i="33"/>
  <c r="J1922" i="33"/>
  <c r="J1923" i="33"/>
  <c r="J1924" i="33"/>
  <c r="J1925" i="33"/>
  <c r="J1926" i="33"/>
  <c r="J1927" i="33"/>
  <c r="J1928" i="33"/>
  <c r="J1929" i="33"/>
  <c r="J1930" i="33"/>
  <c r="J1931" i="33"/>
  <c r="J1932" i="33"/>
  <c r="J1933" i="33"/>
  <c r="J1934" i="33"/>
  <c r="J1935" i="33"/>
  <c r="J1936" i="33"/>
  <c r="J1937" i="33"/>
  <c r="J1938" i="33"/>
  <c r="J1939" i="33"/>
  <c r="J1940" i="33"/>
  <c r="J1941" i="33"/>
  <c r="J1942" i="33"/>
  <c r="J1943" i="33"/>
  <c r="J1944" i="33"/>
  <c r="J1945" i="33"/>
  <c r="J1946" i="33"/>
  <c r="J1947" i="33"/>
  <c r="J1948" i="33"/>
  <c r="J1949" i="33"/>
  <c r="J1950" i="33"/>
  <c r="J1951" i="33"/>
  <c r="J1952" i="33"/>
  <c r="J1953" i="33"/>
  <c r="J1954" i="33"/>
  <c r="J1955" i="33"/>
  <c r="J1956" i="33"/>
  <c r="J1957" i="33"/>
  <c r="J1958" i="33"/>
  <c r="J1959" i="33"/>
  <c r="J1960" i="33"/>
  <c r="J1961" i="33"/>
  <c r="J1962" i="33"/>
  <c r="J1963" i="33"/>
  <c r="J1964" i="33"/>
  <c r="J1965" i="33"/>
  <c r="J1966" i="33"/>
  <c r="J1967" i="33"/>
  <c r="J1968" i="33"/>
  <c r="J1969" i="33"/>
  <c r="J1970" i="33"/>
  <c r="J1971" i="33"/>
  <c r="J1972" i="33"/>
  <c r="J1973" i="33"/>
  <c r="J1974" i="33"/>
  <c r="J1975" i="33"/>
  <c r="J1976" i="33"/>
  <c r="J1977" i="33"/>
  <c r="J1978" i="33"/>
  <c r="J1979" i="33"/>
  <c r="J1980" i="33"/>
  <c r="J1981" i="33"/>
  <c r="J1982" i="33"/>
  <c r="J1983" i="33"/>
  <c r="J1984" i="33"/>
  <c r="J1985" i="33"/>
  <c r="J1986" i="33"/>
  <c r="J1987" i="33"/>
  <c r="J1988" i="33"/>
  <c r="J1989" i="33"/>
  <c r="J1990" i="33"/>
  <c r="J1991" i="33"/>
  <c r="J1992" i="33"/>
  <c r="J1993" i="33"/>
  <c r="J1994" i="33"/>
  <c r="J1995" i="33"/>
  <c r="J1996" i="33"/>
  <c r="J1997" i="33"/>
  <c r="J1998" i="33"/>
  <c r="J1999" i="33"/>
  <c r="J2000" i="33"/>
  <c r="J2001" i="33"/>
  <c r="J2002" i="33"/>
  <c r="J2003" i="33"/>
  <c r="J2004" i="33"/>
  <c r="J2005" i="33"/>
  <c r="J2006" i="33"/>
  <c r="J2007" i="33"/>
  <c r="J2008" i="33"/>
  <c r="J2009" i="33"/>
  <c r="J2010" i="33"/>
  <c r="J2011" i="33"/>
  <c r="J2012" i="33"/>
  <c r="J2013" i="33"/>
  <c r="J2014" i="33"/>
  <c r="J2015" i="33"/>
  <c r="J2016" i="33"/>
  <c r="J2017" i="33"/>
  <c r="J2018" i="33"/>
  <c r="J2019" i="33"/>
  <c r="J2020" i="33"/>
  <c r="J2021" i="33"/>
  <c r="J2022" i="33"/>
  <c r="J2023" i="33"/>
  <c r="J2024" i="33"/>
  <c r="J2025" i="33"/>
  <c r="J2026" i="33"/>
  <c r="J2027" i="33"/>
  <c r="J2028" i="33"/>
  <c r="J2029" i="33"/>
  <c r="J2030" i="33"/>
  <c r="J2031" i="33"/>
  <c r="J2032" i="33"/>
  <c r="J2033" i="33"/>
  <c r="J2034" i="33"/>
  <c r="J2035" i="33"/>
  <c r="J2036" i="33"/>
  <c r="J2037" i="33"/>
  <c r="J2038" i="33"/>
  <c r="J2039" i="33"/>
  <c r="J2040" i="33"/>
  <c r="J2041" i="33"/>
  <c r="J2042" i="33"/>
  <c r="J2043" i="33"/>
  <c r="J2044" i="33"/>
  <c r="J2045" i="33"/>
  <c r="J2046" i="33"/>
  <c r="J2047" i="33"/>
  <c r="J2048" i="33"/>
  <c r="J2049" i="33"/>
  <c r="J2050" i="33"/>
  <c r="J2051" i="33"/>
  <c r="J2052" i="33"/>
  <c r="J2053" i="33"/>
  <c r="J2054" i="33"/>
  <c r="J2055" i="33"/>
  <c r="J2056" i="33"/>
  <c r="J2057" i="33"/>
  <c r="J2058" i="33"/>
  <c r="J2059" i="33"/>
  <c r="J2060" i="33"/>
  <c r="J2061" i="33"/>
  <c r="J2062" i="33"/>
  <c r="J2063" i="33"/>
  <c r="J2064" i="33"/>
  <c r="J2065" i="33"/>
  <c r="J2066" i="33"/>
  <c r="J2067" i="33"/>
  <c r="J2068" i="33"/>
  <c r="J2069" i="33"/>
  <c r="J2070" i="33"/>
  <c r="J2071" i="33"/>
  <c r="J2072" i="33"/>
  <c r="J2073" i="33"/>
  <c r="J2074" i="33"/>
  <c r="J2075" i="33"/>
  <c r="J2076" i="33"/>
  <c r="J2077" i="33"/>
  <c r="J2078" i="33"/>
  <c r="J2079" i="33"/>
  <c r="J2080" i="33"/>
  <c r="J2081" i="33"/>
  <c r="J2082" i="33"/>
  <c r="J2083" i="33"/>
  <c r="J2084" i="33"/>
  <c r="J2085" i="33"/>
  <c r="J2086" i="33"/>
  <c r="J2087" i="33"/>
  <c r="J2088" i="33"/>
  <c r="J2089" i="33"/>
  <c r="J2090" i="33"/>
  <c r="J2091" i="33"/>
  <c r="J2092" i="33"/>
  <c r="J2093" i="33"/>
  <c r="J2094" i="33"/>
  <c r="J2095" i="33"/>
  <c r="J2096" i="33"/>
  <c r="J2097" i="33"/>
  <c r="J2098" i="33"/>
  <c r="J2099" i="33"/>
  <c r="J2100" i="33"/>
  <c r="J2101" i="33"/>
  <c r="J2102" i="33"/>
  <c r="J2103" i="33"/>
  <c r="J2104" i="33"/>
  <c r="J2105" i="33"/>
  <c r="J2106" i="33"/>
  <c r="J2107" i="33"/>
  <c r="J2108" i="33"/>
  <c r="J2109" i="33"/>
  <c r="J2110" i="33"/>
  <c r="J2111" i="33"/>
  <c r="J2112" i="33"/>
  <c r="J2113" i="33"/>
  <c r="J2114" i="33"/>
  <c r="J2115" i="33"/>
  <c r="J2116" i="33"/>
  <c r="J2117" i="33"/>
  <c r="J2118" i="33"/>
  <c r="J2119" i="33"/>
  <c r="J2120" i="33"/>
  <c r="J2121" i="33"/>
  <c r="J2122" i="33"/>
  <c r="J2123" i="33"/>
  <c r="J2124" i="33"/>
  <c r="J2125" i="33"/>
  <c r="J2126" i="33"/>
  <c r="J2127" i="33"/>
  <c r="J2128" i="33"/>
  <c r="J2129" i="33"/>
  <c r="J2130" i="33"/>
  <c r="J2131" i="33"/>
  <c r="J2132" i="33"/>
  <c r="J2133" i="33"/>
  <c r="J2134" i="33"/>
  <c r="J2135" i="33"/>
  <c r="J2136" i="33"/>
  <c r="J2137" i="33"/>
  <c r="J2138" i="33"/>
  <c r="J2139" i="33"/>
  <c r="J2140" i="33"/>
  <c r="J2141" i="33"/>
  <c r="J2142" i="33"/>
  <c r="J2143" i="33"/>
  <c r="J2144" i="33"/>
  <c r="J2145" i="33"/>
  <c r="J2146" i="33"/>
  <c r="J2147" i="33"/>
  <c r="J2148" i="33"/>
  <c r="J2149" i="33"/>
  <c r="J2150" i="33"/>
  <c r="J2151" i="33"/>
  <c r="J2152" i="33"/>
  <c r="J2153" i="33"/>
  <c r="J2154" i="33"/>
  <c r="J2155" i="33"/>
  <c r="J2156" i="33"/>
  <c r="J2157" i="33"/>
  <c r="J2158" i="33"/>
  <c r="J2159" i="33"/>
  <c r="J2160" i="33"/>
  <c r="J2161" i="33"/>
  <c r="J2162" i="33"/>
  <c r="J2163" i="33"/>
  <c r="J2164" i="33"/>
  <c r="J2165" i="33"/>
  <c r="J2166" i="33"/>
  <c r="J2167" i="33"/>
  <c r="J2168" i="33"/>
  <c r="J2169" i="33"/>
  <c r="J2170" i="33"/>
  <c r="J2171" i="33"/>
  <c r="J2172" i="33"/>
  <c r="J2173" i="33"/>
  <c r="J2174" i="33"/>
  <c r="J2175" i="33"/>
  <c r="J2176" i="33"/>
  <c r="J2177" i="33"/>
  <c r="J2178" i="33"/>
  <c r="J2179" i="33"/>
  <c r="J2180" i="33"/>
  <c r="J2181" i="33"/>
  <c r="J2182" i="33"/>
  <c r="J2183" i="33"/>
  <c r="J2184" i="33"/>
  <c r="J2185" i="33"/>
  <c r="J2186" i="33"/>
  <c r="J2187" i="33"/>
  <c r="J2188" i="33"/>
  <c r="J2189" i="33"/>
  <c r="J2190" i="33"/>
  <c r="J2191" i="33"/>
  <c r="J2192" i="33"/>
  <c r="J2193" i="33"/>
  <c r="J2194" i="33"/>
  <c r="J2195" i="33"/>
  <c r="J2196" i="33"/>
  <c r="J2197" i="33"/>
  <c r="J2198" i="33"/>
  <c r="J2199" i="33"/>
  <c r="J2200" i="33"/>
  <c r="J2201" i="33"/>
  <c r="J2202" i="33"/>
  <c r="J2203" i="33"/>
  <c r="J2204" i="33"/>
  <c r="J2205" i="33"/>
  <c r="J2206" i="33"/>
  <c r="J2207" i="33"/>
  <c r="J2208" i="33"/>
  <c r="J2209" i="33"/>
  <c r="J2210" i="33"/>
  <c r="J2211" i="33"/>
  <c r="J2212" i="33"/>
  <c r="J2213" i="33"/>
  <c r="J2214" i="33"/>
  <c r="J2215" i="33"/>
  <c r="J2216" i="33"/>
  <c r="J2217" i="33"/>
  <c r="J2218" i="33"/>
  <c r="J2219" i="33"/>
  <c r="J2220" i="33"/>
  <c r="J2221" i="33"/>
  <c r="J2222" i="33"/>
  <c r="J2223" i="33"/>
  <c r="J2224" i="33"/>
  <c r="J2225" i="33"/>
  <c r="J2226" i="33"/>
  <c r="J2227" i="33"/>
  <c r="J2228" i="33"/>
  <c r="J2229" i="33"/>
  <c r="J2230" i="33"/>
  <c r="J2231" i="33"/>
  <c r="J2232" i="33"/>
  <c r="J2233" i="33"/>
  <c r="J2234" i="33"/>
  <c r="J2235" i="33"/>
  <c r="J2236" i="33"/>
  <c r="J2237" i="33"/>
  <c r="J2238" i="33"/>
  <c r="J2239" i="33"/>
  <c r="J2240" i="33"/>
  <c r="J2241" i="33"/>
  <c r="J2242" i="33"/>
  <c r="J2243" i="33"/>
  <c r="J2244" i="33"/>
  <c r="J2245" i="33"/>
  <c r="J2246" i="33"/>
  <c r="J2247" i="33"/>
  <c r="J2248" i="33"/>
  <c r="J2249" i="33"/>
  <c r="J2250" i="33"/>
  <c r="J2251" i="33"/>
  <c r="J2252" i="33"/>
  <c r="J2253" i="33"/>
  <c r="J2254" i="33"/>
  <c r="J2255" i="33"/>
  <c r="J2256" i="33"/>
  <c r="J2257" i="33"/>
  <c r="J2258" i="33"/>
  <c r="J2259" i="33"/>
  <c r="J2260" i="33"/>
  <c r="J2261" i="33"/>
  <c r="J2262" i="33"/>
  <c r="J2263" i="33"/>
  <c r="J2264" i="33"/>
  <c r="J2265" i="33"/>
  <c r="J2266" i="33"/>
  <c r="J2267" i="33"/>
  <c r="J2268" i="33"/>
  <c r="J2269" i="33"/>
  <c r="J2270" i="33"/>
  <c r="J2271" i="33"/>
  <c r="J2272" i="33"/>
  <c r="J2273" i="33"/>
  <c r="J2274" i="33"/>
  <c r="J2275" i="33"/>
  <c r="J2276" i="33"/>
  <c r="J2277" i="33"/>
  <c r="J2278" i="33"/>
  <c r="J2279" i="33"/>
  <c r="J2280" i="33"/>
  <c r="J2281" i="33"/>
  <c r="J2282" i="33"/>
  <c r="J2283" i="33"/>
  <c r="J2284" i="33"/>
  <c r="J2285" i="33"/>
  <c r="J2286" i="33"/>
  <c r="J2287" i="33"/>
  <c r="J2288" i="33"/>
  <c r="J2289" i="33"/>
  <c r="J2290" i="33"/>
  <c r="J2291" i="33"/>
  <c r="J2292" i="33"/>
  <c r="J2293" i="33"/>
  <c r="J2294" i="33"/>
  <c r="J2295" i="33"/>
  <c r="J2296" i="33"/>
  <c r="J2297" i="33"/>
  <c r="J2298" i="33"/>
  <c r="J2299" i="33"/>
  <c r="J2300" i="33"/>
  <c r="J2301" i="33"/>
  <c r="J2302" i="33"/>
  <c r="J2303" i="33"/>
  <c r="J2304" i="33"/>
  <c r="J2305" i="33"/>
  <c r="J2306" i="33"/>
  <c r="J2307" i="33"/>
  <c r="J2308" i="33"/>
  <c r="J2309" i="33"/>
  <c r="J2310" i="33"/>
  <c r="J2311" i="33"/>
  <c r="J2312" i="33"/>
  <c r="J2313" i="33"/>
  <c r="J2314" i="33"/>
  <c r="J2315" i="33"/>
  <c r="J2316" i="33"/>
  <c r="J2317" i="33"/>
  <c r="J2318" i="33"/>
  <c r="J2319" i="33"/>
  <c r="J2320" i="33"/>
  <c r="J2321" i="33"/>
  <c r="J2322" i="33"/>
  <c r="J2323" i="33"/>
  <c r="J2324" i="33"/>
  <c r="J2325" i="33"/>
  <c r="J2326" i="33"/>
  <c r="J2327" i="33"/>
  <c r="J2328" i="33"/>
  <c r="J2329" i="33"/>
  <c r="J2330" i="33"/>
  <c r="J2331" i="33"/>
  <c r="J2332" i="33"/>
  <c r="J2333" i="33"/>
  <c r="J2334" i="33"/>
  <c r="J2335" i="33"/>
  <c r="J2336" i="33"/>
  <c r="J2337" i="33"/>
  <c r="J2338" i="33"/>
  <c r="J2339" i="33"/>
  <c r="J2340" i="33"/>
  <c r="J2341" i="33"/>
  <c r="J2342" i="33"/>
  <c r="J2343" i="33"/>
  <c r="J2344" i="33"/>
  <c r="J2345" i="33"/>
  <c r="J2346" i="33"/>
  <c r="J2347" i="33"/>
  <c r="J2348" i="33"/>
  <c r="J2349" i="33"/>
  <c r="J2350" i="33"/>
  <c r="J2351" i="33"/>
  <c r="J2352" i="33"/>
  <c r="J2353" i="33"/>
  <c r="J2354" i="33"/>
  <c r="J2355" i="33"/>
  <c r="J2356" i="33"/>
  <c r="J2357" i="33"/>
  <c r="J2358" i="33"/>
  <c r="J2359" i="33"/>
  <c r="J2360" i="33"/>
  <c r="J2361" i="33"/>
  <c r="J2362" i="33"/>
  <c r="J2363" i="33"/>
  <c r="J2364" i="33"/>
  <c r="J2365" i="33"/>
  <c r="J2366" i="33"/>
  <c r="J2367" i="33"/>
  <c r="J2368" i="33"/>
  <c r="J2369" i="33"/>
  <c r="J2370" i="33"/>
  <c r="J2371" i="33"/>
  <c r="J2372" i="33"/>
  <c r="J2373" i="33"/>
  <c r="J2374" i="33"/>
  <c r="J2375" i="33"/>
  <c r="J2376" i="33"/>
  <c r="J2377" i="33"/>
  <c r="J2378" i="33"/>
  <c r="J2379" i="33"/>
  <c r="J2380" i="33"/>
  <c r="J2381" i="33"/>
  <c r="J2382" i="33"/>
  <c r="J2383" i="33"/>
  <c r="J2384" i="33"/>
  <c r="J2385" i="33"/>
  <c r="J2386" i="33"/>
  <c r="J2387" i="33"/>
  <c r="J2388" i="33"/>
  <c r="J2389" i="33"/>
  <c r="J2390" i="33"/>
  <c r="J2391" i="33"/>
  <c r="J2392" i="33"/>
  <c r="J2393" i="33"/>
  <c r="J2394" i="33"/>
  <c r="J2395" i="33"/>
  <c r="J2396" i="33"/>
  <c r="J2397" i="33"/>
  <c r="J2398" i="33"/>
  <c r="J2399" i="33"/>
  <c r="J2400" i="33"/>
  <c r="J2401" i="33"/>
  <c r="J2402" i="33"/>
  <c r="J2403" i="33"/>
  <c r="J2404" i="33"/>
  <c r="J2405" i="33"/>
  <c r="J2406" i="33"/>
  <c r="J2407" i="33"/>
  <c r="J2408" i="33"/>
  <c r="J2409" i="33"/>
  <c r="J2410" i="33"/>
  <c r="J2411" i="33"/>
  <c r="J2412" i="33"/>
  <c r="J2413" i="33"/>
  <c r="J2414" i="33"/>
  <c r="J2415" i="33"/>
  <c r="J2416" i="33"/>
  <c r="J2417" i="33"/>
  <c r="J2418" i="33"/>
  <c r="J2419" i="33"/>
  <c r="J2420" i="33"/>
  <c r="J2421" i="33"/>
  <c r="J2422" i="33"/>
  <c r="J2423" i="33"/>
  <c r="J2424" i="33"/>
  <c r="J2425" i="33"/>
  <c r="J2426" i="33"/>
  <c r="J2427" i="33"/>
  <c r="J2428" i="33"/>
  <c r="J2429" i="33"/>
  <c r="J2430" i="33"/>
  <c r="J2431" i="33"/>
  <c r="J2432" i="33"/>
  <c r="J2433" i="33"/>
  <c r="J2434" i="33"/>
  <c r="J2435" i="33"/>
  <c r="J2436" i="33"/>
  <c r="J2437" i="33"/>
  <c r="J2438" i="33"/>
  <c r="J2439" i="33"/>
  <c r="J2440" i="33"/>
  <c r="J2441" i="33"/>
  <c r="J2442" i="33"/>
  <c r="J2443" i="33"/>
  <c r="J2444" i="33"/>
  <c r="J2445" i="33"/>
  <c r="J2446" i="33"/>
  <c r="J2447" i="33"/>
  <c r="J2448" i="33"/>
  <c r="J2449" i="33"/>
  <c r="J2450" i="33"/>
  <c r="J2451" i="33"/>
  <c r="J2452" i="33"/>
  <c r="J2453" i="33"/>
  <c r="J2454" i="33"/>
  <c r="J2455" i="33"/>
  <c r="J2456" i="33"/>
  <c r="J2457" i="33"/>
  <c r="J2458" i="33"/>
  <c r="J2459" i="33"/>
  <c r="J2460" i="33"/>
  <c r="J2461" i="33"/>
  <c r="J2462" i="33"/>
  <c r="J2463" i="33"/>
  <c r="J2464" i="33"/>
  <c r="J2465" i="33"/>
  <c r="J2466" i="33"/>
  <c r="J2467" i="33"/>
  <c r="J2468" i="33"/>
  <c r="J2469" i="33"/>
  <c r="J2470" i="33"/>
  <c r="J2471" i="33"/>
  <c r="J2472" i="33"/>
  <c r="J2473" i="33"/>
  <c r="J2474" i="33"/>
  <c r="J2475" i="33"/>
  <c r="J2476" i="33"/>
  <c r="J2477" i="33"/>
  <c r="J2478" i="33"/>
  <c r="J2479" i="33"/>
  <c r="J2480" i="33"/>
  <c r="J2481" i="33"/>
  <c r="J2482" i="33"/>
  <c r="J2483" i="33"/>
  <c r="J2484" i="33"/>
  <c r="J2485" i="33"/>
  <c r="J2486" i="33"/>
  <c r="J2487" i="33"/>
  <c r="J2488" i="33"/>
  <c r="J2489" i="33"/>
  <c r="J2490" i="33"/>
  <c r="J2491" i="33"/>
  <c r="J2492" i="33"/>
  <c r="J2493" i="33"/>
  <c r="J2494" i="33"/>
  <c r="J2495" i="33"/>
  <c r="J2496" i="33"/>
  <c r="J2497" i="33"/>
  <c r="J2498" i="33"/>
  <c r="J2499" i="33"/>
  <c r="J2500" i="33"/>
  <c r="J2501" i="33"/>
  <c r="J2502" i="33"/>
  <c r="J2503" i="33"/>
  <c r="J2504" i="33"/>
  <c r="J2505" i="33"/>
  <c r="J2506" i="33"/>
  <c r="J2507" i="33"/>
  <c r="J2508" i="33"/>
  <c r="J2509" i="33"/>
  <c r="J2510" i="33"/>
  <c r="J2511" i="33"/>
  <c r="J2512" i="33"/>
  <c r="J2513" i="33"/>
  <c r="J2514" i="33"/>
  <c r="J2515" i="33"/>
  <c r="J2516" i="33"/>
  <c r="J2517" i="33"/>
  <c r="J2518" i="33"/>
  <c r="J2519" i="33"/>
  <c r="J2520" i="33"/>
  <c r="J2521" i="33"/>
  <c r="J2522" i="33"/>
  <c r="J2523" i="33"/>
  <c r="J2524" i="33"/>
  <c r="J2525" i="33"/>
  <c r="J2526" i="33"/>
  <c r="J2527" i="33"/>
  <c r="J2528" i="33"/>
  <c r="J2529" i="33"/>
  <c r="J2530" i="33"/>
  <c r="J2531" i="33"/>
  <c r="J2532" i="33"/>
  <c r="J2533" i="33"/>
  <c r="J2534" i="33"/>
  <c r="J2535" i="33"/>
  <c r="J2536" i="33"/>
  <c r="J2537" i="33"/>
  <c r="J2538" i="33"/>
  <c r="J2539" i="33"/>
  <c r="J2540" i="33"/>
  <c r="J2541" i="33"/>
  <c r="J2542" i="33"/>
  <c r="J2543" i="33"/>
  <c r="J2544" i="33"/>
  <c r="J2545" i="33"/>
  <c r="J2546" i="33"/>
  <c r="J2547" i="33"/>
  <c r="J2548" i="33"/>
  <c r="J2549" i="33"/>
  <c r="J2550" i="33"/>
  <c r="J2" i="33"/>
  <c r="F753" i="29"/>
  <c r="F679" i="29"/>
  <c r="F680" i="29"/>
  <c r="F681" i="29"/>
  <c r="F682" i="29"/>
  <c r="F683" i="29"/>
  <c r="F684" i="29"/>
  <c r="F685" i="29"/>
  <c r="F686" i="29"/>
  <c r="F687" i="29"/>
  <c r="F688" i="29"/>
  <c r="F689" i="29"/>
  <c r="F690" i="29"/>
  <c r="F691" i="29"/>
  <c r="F692" i="29"/>
  <c r="F693" i="29"/>
  <c r="F694" i="29"/>
  <c r="F695" i="29"/>
  <c r="F696" i="29"/>
  <c r="F697" i="29"/>
  <c r="F698" i="29"/>
  <c r="F699" i="29"/>
  <c r="F700" i="29"/>
  <c r="F701" i="29"/>
  <c r="F702" i="29"/>
  <c r="F703" i="29"/>
  <c r="F704" i="29"/>
  <c r="F705" i="29"/>
  <c r="F706" i="29"/>
  <c r="F707" i="29"/>
  <c r="F708" i="29"/>
  <c r="F709" i="29"/>
  <c r="F710" i="29"/>
  <c r="F711" i="29"/>
  <c r="F712" i="29"/>
  <c r="F713" i="29"/>
  <c r="F714" i="29"/>
  <c r="F715" i="29"/>
  <c r="F716" i="29"/>
  <c r="F717" i="29"/>
  <c r="F718" i="29"/>
  <c r="F719" i="29"/>
  <c r="F720" i="29"/>
  <c r="F721" i="29"/>
  <c r="F722" i="29"/>
  <c r="F723" i="29"/>
  <c r="F724" i="29"/>
  <c r="F725" i="29"/>
  <c r="F726" i="29"/>
  <c r="F727" i="29"/>
  <c r="F728" i="29"/>
  <c r="F729" i="29"/>
  <c r="F730" i="29"/>
  <c r="F731" i="29"/>
  <c r="F732" i="29"/>
  <c r="F733" i="29"/>
  <c r="F734" i="29"/>
  <c r="F735" i="29"/>
  <c r="F736" i="29"/>
  <c r="F737" i="29"/>
  <c r="F738" i="29"/>
  <c r="F739" i="29"/>
  <c r="F740" i="29"/>
  <c r="F741" i="29"/>
  <c r="F742" i="29"/>
  <c r="F743" i="29"/>
  <c r="F744" i="29"/>
  <c r="F745" i="29"/>
  <c r="F746" i="29"/>
  <c r="F747" i="29"/>
  <c r="F748" i="29"/>
  <c r="F749" i="29"/>
  <c r="F750" i="29"/>
  <c r="F751" i="29"/>
  <c r="F752" i="29"/>
  <c r="F678" i="29"/>
  <c r="R4" i="34" l="1"/>
  <c r="R5" i="34"/>
  <c r="R6" i="34"/>
  <c r="R7" i="34"/>
  <c r="R8" i="34"/>
  <c r="R9" i="34"/>
  <c r="R10" i="34"/>
  <c r="R11" i="34"/>
  <c r="R12" i="34"/>
  <c r="R3" i="34"/>
  <c r="Q4" i="34"/>
  <c r="Q5" i="34"/>
  <c r="Q6" i="34"/>
  <c r="Q7" i="34"/>
  <c r="Q8" i="34"/>
  <c r="Q9" i="34"/>
  <c r="Q10" i="34"/>
  <c r="Q11" i="34"/>
  <c r="Q12" i="34"/>
  <c r="Q3" i="34"/>
  <c r="D39" i="1" l="1"/>
  <c r="X319" i="30"/>
  <c r="X318" i="30"/>
  <c r="X317" i="30"/>
  <c r="X316" i="30"/>
  <c r="X315" i="30"/>
  <c r="X314" i="30"/>
  <c r="X313" i="30"/>
  <c r="X312" i="30"/>
  <c r="X311" i="30"/>
  <c r="X310" i="30"/>
  <c r="X309" i="30"/>
  <c r="X308" i="30"/>
  <c r="X307" i="30"/>
  <c r="X306" i="30"/>
  <c r="X305" i="30"/>
  <c r="X304" i="30"/>
  <c r="X303" i="30"/>
  <c r="X302" i="30"/>
  <c r="X301" i="30"/>
  <c r="X300" i="30"/>
  <c r="X299" i="30"/>
  <c r="X298" i="30"/>
  <c r="X297" i="30"/>
  <c r="X296" i="30"/>
  <c r="X295" i="30"/>
  <c r="X294" i="30"/>
  <c r="X293" i="30"/>
  <c r="X292" i="30"/>
  <c r="X291" i="30"/>
  <c r="X290" i="30"/>
  <c r="X289" i="30"/>
  <c r="X288" i="30"/>
  <c r="X287" i="30"/>
  <c r="X286" i="30"/>
  <c r="X285" i="30"/>
  <c r="X284" i="30"/>
  <c r="X283" i="30"/>
  <c r="X282" i="30"/>
  <c r="X281" i="30"/>
  <c r="X280" i="30"/>
  <c r="X279" i="30"/>
  <c r="X278" i="30"/>
  <c r="X277" i="30"/>
  <c r="X276" i="30"/>
  <c r="X275" i="30"/>
  <c r="X274" i="30"/>
  <c r="X273" i="30"/>
  <c r="X272" i="30"/>
  <c r="X271" i="30"/>
  <c r="X270" i="30"/>
  <c r="X269" i="30"/>
  <c r="X268" i="30"/>
  <c r="X267" i="30"/>
  <c r="X266" i="30"/>
  <c r="X265" i="30"/>
  <c r="X264" i="30"/>
  <c r="X263" i="30"/>
  <c r="X262" i="30"/>
  <c r="X261" i="30"/>
  <c r="X260" i="30"/>
  <c r="X259" i="30"/>
  <c r="X258" i="30"/>
  <c r="X257" i="30"/>
  <c r="X256" i="30"/>
  <c r="X255" i="30"/>
  <c r="X254" i="30"/>
  <c r="X253" i="30"/>
  <c r="X252" i="30"/>
  <c r="X251" i="30"/>
  <c r="X250" i="30"/>
  <c r="X249" i="30"/>
  <c r="X248" i="30"/>
  <c r="X247" i="30"/>
  <c r="X246" i="30"/>
  <c r="X245" i="30"/>
  <c r="X244" i="30"/>
  <c r="X243" i="30"/>
  <c r="X242" i="30"/>
  <c r="X241" i="30"/>
  <c r="X240" i="30"/>
  <c r="X239" i="30"/>
  <c r="X238" i="30"/>
  <c r="X237" i="30"/>
  <c r="X236" i="30"/>
  <c r="X235" i="30"/>
  <c r="X234" i="30"/>
  <c r="X233" i="30"/>
  <c r="X232" i="30"/>
  <c r="X231" i="30"/>
  <c r="X230" i="30"/>
  <c r="X229" i="30"/>
  <c r="X228" i="30"/>
  <c r="X227" i="30"/>
  <c r="X226" i="30"/>
  <c r="X225" i="30"/>
  <c r="X224" i="30"/>
  <c r="X223" i="30"/>
  <c r="X222" i="30"/>
  <c r="X221" i="30"/>
  <c r="X220" i="30"/>
  <c r="X219" i="30"/>
  <c r="X218" i="30"/>
  <c r="X217" i="30"/>
  <c r="X216" i="30"/>
  <c r="X215" i="30"/>
  <c r="X214" i="30"/>
  <c r="X213" i="30"/>
  <c r="X212" i="30"/>
  <c r="X211" i="30"/>
  <c r="X210" i="30"/>
  <c r="X209" i="30"/>
  <c r="X208" i="30"/>
  <c r="X207" i="30"/>
  <c r="X206" i="30"/>
  <c r="X205" i="30"/>
  <c r="X204" i="30"/>
  <c r="X203" i="30"/>
  <c r="X202" i="30"/>
  <c r="X201" i="30"/>
  <c r="X200" i="30"/>
  <c r="X199" i="30"/>
  <c r="X198" i="30"/>
  <c r="X197" i="30"/>
  <c r="X196" i="30"/>
  <c r="X195" i="30"/>
  <c r="X194" i="30"/>
  <c r="X193" i="30"/>
  <c r="X192" i="30"/>
  <c r="X191" i="30"/>
  <c r="X190" i="30"/>
  <c r="X189" i="30"/>
  <c r="X188" i="30"/>
  <c r="X187" i="30"/>
  <c r="X186" i="30"/>
  <c r="X185" i="30"/>
  <c r="X184" i="30"/>
  <c r="X183" i="30"/>
  <c r="X182" i="30"/>
  <c r="X181" i="30"/>
  <c r="X180" i="30"/>
  <c r="X179" i="30"/>
  <c r="X178" i="30"/>
  <c r="X177" i="30"/>
  <c r="X176" i="30"/>
  <c r="X175" i="30"/>
  <c r="X174" i="30"/>
  <c r="X173" i="30"/>
  <c r="X172" i="30"/>
  <c r="X171" i="30"/>
  <c r="X170" i="30"/>
  <c r="X169" i="30"/>
  <c r="X168" i="30"/>
  <c r="X167" i="30"/>
  <c r="X166" i="30"/>
  <c r="X165" i="30"/>
  <c r="X164" i="30"/>
  <c r="X163" i="30"/>
  <c r="X162" i="30"/>
  <c r="X161" i="30"/>
  <c r="X160" i="30"/>
  <c r="X159" i="30"/>
  <c r="X158" i="30"/>
  <c r="X157" i="30"/>
  <c r="X156" i="30"/>
  <c r="X155" i="30"/>
  <c r="X154" i="30"/>
  <c r="X153" i="30"/>
  <c r="X152" i="30"/>
  <c r="X151" i="30"/>
  <c r="X150" i="30"/>
  <c r="X149" i="30"/>
  <c r="X148" i="30"/>
  <c r="X147" i="30"/>
  <c r="X146" i="30"/>
  <c r="X145" i="30"/>
  <c r="X144" i="30"/>
  <c r="X143" i="30"/>
  <c r="X142" i="30"/>
  <c r="X141" i="30"/>
  <c r="X140" i="30"/>
  <c r="X139" i="30"/>
  <c r="X138" i="30"/>
  <c r="X137" i="30"/>
  <c r="X136" i="30"/>
  <c r="X135" i="30"/>
  <c r="X134" i="30"/>
  <c r="X133" i="30"/>
  <c r="X132" i="30"/>
  <c r="X131" i="30"/>
  <c r="X130" i="30"/>
  <c r="X129" i="30"/>
  <c r="X128" i="30"/>
  <c r="X127" i="30"/>
  <c r="X126" i="30"/>
  <c r="X125" i="30"/>
  <c r="X124" i="30"/>
  <c r="L124" i="30"/>
  <c r="X123" i="30"/>
  <c r="L123" i="30"/>
  <c r="X122" i="30"/>
  <c r="X121" i="30"/>
  <c r="X120" i="30"/>
  <c r="X119" i="30"/>
  <c r="X118" i="30"/>
  <c r="X117" i="30"/>
  <c r="X116" i="30"/>
  <c r="X115" i="30"/>
  <c r="X114" i="30"/>
  <c r="X113" i="30"/>
  <c r="X112" i="30"/>
  <c r="X111" i="30"/>
  <c r="X110" i="30"/>
  <c r="X109" i="30"/>
  <c r="X108" i="30"/>
  <c r="X107" i="30"/>
  <c r="X106" i="30"/>
  <c r="X105" i="30"/>
  <c r="X104" i="30"/>
  <c r="X103" i="30"/>
  <c r="X102" i="30"/>
  <c r="X101" i="30"/>
  <c r="X100" i="30"/>
  <c r="X99" i="30"/>
  <c r="X98" i="30"/>
  <c r="X97" i="30"/>
  <c r="X96" i="30"/>
  <c r="X95" i="30"/>
  <c r="X94" i="30"/>
  <c r="X93" i="30"/>
  <c r="X92" i="30"/>
  <c r="X91" i="30"/>
  <c r="X90" i="30"/>
  <c r="X89" i="30"/>
  <c r="X88" i="30"/>
  <c r="X87" i="30"/>
  <c r="X86" i="30"/>
  <c r="X85" i="30"/>
  <c r="X84" i="30"/>
  <c r="X83" i="30"/>
  <c r="X82" i="30"/>
  <c r="X81" i="30"/>
  <c r="X80" i="30"/>
  <c r="X79" i="30"/>
  <c r="X78" i="30"/>
  <c r="X77" i="30"/>
  <c r="X76" i="30"/>
  <c r="X75" i="30"/>
  <c r="X74" i="30"/>
  <c r="X73" i="30"/>
  <c r="X72" i="30"/>
  <c r="X71" i="30"/>
  <c r="X70" i="30"/>
  <c r="X69" i="30"/>
  <c r="X68" i="30"/>
  <c r="X67" i="30"/>
  <c r="X66" i="30"/>
  <c r="X65" i="30"/>
  <c r="X64" i="30"/>
  <c r="X63" i="30"/>
  <c r="X62" i="30"/>
  <c r="X61" i="30"/>
  <c r="X60" i="30"/>
  <c r="X59" i="30"/>
  <c r="X58" i="30"/>
  <c r="X57" i="30"/>
  <c r="X56" i="30"/>
  <c r="X55" i="30"/>
  <c r="X54" i="30"/>
  <c r="X53" i="30"/>
  <c r="X52" i="30"/>
  <c r="X51" i="30"/>
  <c r="X50" i="30"/>
  <c r="X49" i="30"/>
  <c r="X48" i="30"/>
  <c r="X47" i="30"/>
  <c r="X46" i="30"/>
  <c r="X45" i="30"/>
  <c r="X44" i="30"/>
  <c r="X43" i="30"/>
  <c r="X42" i="30"/>
  <c r="X41" i="30"/>
  <c r="X40" i="30"/>
  <c r="X39" i="30"/>
  <c r="X38" i="30"/>
  <c r="X37" i="30"/>
  <c r="X36" i="30"/>
  <c r="X35" i="30"/>
  <c r="X34" i="30"/>
  <c r="X33" i="30"/>
  <c r="X32" i="30"/>
  <c r="X31" i="30"/>
  <c r="X30" i="30"/>
  <c r="X29" i="30"/>
  <c r="X28" i="30"/>
  <c r="X27" i="30"/>
  <c r="X26" i="30"/>
  <c r="X25" i="30"/>
  <c r="X24" i="30"/>
  <c r="X23" i="30"/>
  <c r="X22" i="30"/>
  <c r="X21" i="30"/>
  <c r="X20" i="30"/>
  <c r="X19" i="30"/>
  <c r="X18" i="30"/>
  <c r="X17" i="30"/>
  <c r="X16" i="30"/>
  <c r="X15" i="30"/>
  <c r="X14" i="30"/>
  <c r="X13" i="30"/>
  <c r="X12" i="30"/>
  <c r="X11" i="30"/>
  <c r="X10" i="30"/>
  <c r="X9" i="30"/>
  <c r="X8" i="30"/>
  <c r="X7" i="30"/>
  <c r="X6" i="30"/>
  <c r="X5" i="30"/>
  <c r="X4" i="30"/>
  <c r="X3" i="30"/>
  <c r="F677" i="29"/>
  <c r="E409" i="20" a="1"/>
  <c r="E409" i="20" s="1"/>
  <c r="E3" i="20" a="1"/>
  <c r="E3" i="20" s="1"/>
  <c r="E4" i="20" a="1"/>
  <c r="E4" i="20" s="1"/>
  <c r="E5" i="20" a="1"/>
  <c r="E5" i="20" s="1"/>
  <c r="E6" i="20" a="1"/>
  <c r="E6" i="20" s="1"/>
  <c r="E7" i="20" a="1"/>
  <c r="E7" i="20" s="1"/>
  <c r="E8" i="20" a="1"/>
  <c r="E8" i="20" s="1"/>
  <c r="E9" i="20" a="1"/>
  <c r="E9" i="20" s="1"/>
  <c r="E10" i="20" a="1"/>
  <c r="E10" i="20" s="1"/>
  <c r="E11" i="20" a="1"/>
  <c r="E11" i="20" s="1"/>
  <c r="E12" i="20" a="1"/>
  <c r="E12" i="20" s="1"/>
  <c r="E13" i="20" a="1"/>
  <c r="E13" i="20" s="1"/>
  <c r="E14" i="20" a="1"/>
  <c r="E14" i="20" s="1"/>
  <c r="E15" i="20" a="1"/>
  <c r="E15" i="20" s="1"/>
  <c r="E16" i="20" a="1"/>
  <c r="E16" i="20" s="1"/>
  <c r="E17" i="20" a="1"/>
  <c r="E17" i="20" s="1"/>
  <c r="E18" i="20" a="1"/>
  <c r="E18" i="20" s="1"/>
  <c r="E19" i="20" a="1"/>
  <c r="E19" i="20" s="1"/>
  <c r="E20" i="20" a="1"/>
  <c r="E20" i="20" s="1"/>
  <c r="E21" i="20" a="1"/>
  <c r="E21" i="20" s="1"/>
  <c r="E22" i="20" a="1"/>
  <c r="E22" i="20" s="1"/>
  <c r="E23" i="20" a="1"/>
  <c r="E23" i="20" s="1"/>
  <c r="E24" i="20" a="1"/>
  <c r="E24" i="20" s="1"/>
  <c r="E25" i="20" a="1"/>
  <c r="E25" i="20" s="1"/>
  <c r="E26" i="20" a="1"/>
  <c r="E26" i="20" s="1"/>
  <c r="E27" i="20" a="1"/>
  <c r="E27" i="20" s="1"/>
  <c r="E28" i="20" a="1"/>
  <c r="E28" i="20" s="1"/>
  <c r="E29" i="20" a="1"/>
  <c r="E29" i="20" s="1"/>
  <c r="E30" i="20" a="1"/>
  <c r="E30" i="20" s="1"/>
  <c r="E31" i="20" a="1"/>
  <c r="E31" i="20" s="1"/>
  <c r="E32" i="20" a="1"/>
  <c r="E32" i="20" s="1"/>
  <c r="E33" i="20" a="1"/>
  <c r="E33" i="20" s="1"/>
  <c r="E34" i="20" a="1"/>
  <c r="E34" i="20" s="1"/>
  <c r="E35" i="20" a="1"/>
  <c r="E35" i="20" s="1"/>
  <c r="E36" i="20" a="1"/>
  <c r="E36" i="20" s="1"/>
  <c r="E37" i="20" a="1"/>
  <c r="E37" i="20" s="1"/>
  <c r="E38" i="20" a="1"/>
  <c r="E38" i="20" s="1"/>
  <c r="E39" i="20" a="1"/>
  <c r="E39" i="20" s="1"/>
  <c r="E40" i="20" a="1"/>
  <c r="E40" i="20" s="1"/>
  <c r="E41" i="20" a="1"/>
  <c r="E41" i="20" s="1"/>
  <c r="E42" i="20" a="1"/>
  <c r="E42" i="20" s="1"/>
  <c r="E43" i="20" a="1"/>
  <c r="E43" i="20" s="1"/>
  <c r="E44" i="20" a="1"/>
  <c r="E44" i="20" s="1"/>
  <c r="E45" i="20" a="1"/>
  <c r="E45" i="20" s="1"/>
  <c r="E46" i="20" a="1"/>
  <c r="E46" i="20" s="1"/>
  <c r="E47" i="20" a="1"/>
  <c r="E47" i="20" s="1"/>
  <c r="E48" i="20" a="1"/>
  <c r="E48" i="20" s="1"/>
  <c r="E49" i="20" a="1"/>
  <c r="E49" i="20" s="1"/>
  <c r="E50" i="20" a="1"/>
  <c r="E50" i="20" s="1"/>
  <c r="E51" i="20" a="1"/>
  <c r="E51" i="20" s="1"/>
  <c r="E52" i="20" a="1"/>
  <c r="E52" i="20" s="1"/>
  <c r="E53" i="20" a="1"/>
  <c r="E53" i="20" s="1"/>
  <c r="E54" i="20" a="1"/>
  <c r="E54" i="20" s="1"/>
  <c r="E55" i="20" a="1"/>
  <c r="E55" i="20" s="1"/>
  <c r="E56" i="20" a="1"/>
  <c r="E56" i="20" s="1"/>
  <c r="E57" i="20" a="1"/>
  <c r="E57" i="20" s="1"/>
  <c r="E58" i="20" a="1"/>
  <c r="E58" i="20" s="1"/>
  <c r="E59" i="20" a="1"/>
  <c r="E59" i="20" s="1"/>
  <c r="E60" i="20" a="1"/>
  <c r="E60" i="20" s="1"/>
  <c r="E61" i="20" a="1"/>
  <c r="E61" i="20" s="1"/>
  <c r="E62" i="20" a="1"/>
  <c r="E62" i="20" s="1"/>
  <c r="E63" i="20" a="1"/>
  <c r="E63" i="20" s="1"/>
  <c r="E64" i="20" a="1"/>
  <c r="E64" i="20" s="1"/>
  <c r="E65" i="20" a="1"/>
  <c r="E65" i="20" s="1"/>
  <c r="E66" i="20" a="1"/>
  <c r="E66" i="20" s="1"/>
  <c r="E67" i="20" a="1"/>
  <c r="E67" i="20" s="1"/>
  <c r="E68" i="20" a="1"/>
  <c r="E68" i="20" s="1"/>
  <c r="E69" i="20" a="1"/>
  <c r="E69" i="20" s="1"/>
  <c r="E70" i="20" a="1"/>
  <c r="E70" i="20" s="1"/>
  <c r="E71" i="20" a="1"/>
  <c r="E71" i="20" s="1"/>
  <c r="E72" i="20" a="1"/>
  <c r="E72" i="20" s="1"/>
  <c r="E73" i="20" a="1"/>
  <c r="E73" i="20" s="1"/>
  <c r="E74" i="20" a="1"/>
  <c r="E74" i="20" s="1"/>
  <c r="E75" i="20" a="1"/>
  <c r="E75" i="20" s="1"/>
  <c r="E76" i="20" a="1"/>
  <c r="E76" i="20" s="1"/>
  <c r="E77" i="20" a="1"/>
  <c r="E77" i="20" s="1"/>
  <c r="E78" i="20" a="1"/>
  <c r="E78" i="20" s="1"/>
  <c r="E79" i="20" a="1"/>
  <c r="E79" i="20" s="1"/>
  <c r="E80" i="20" a="1"/>
  <c r="E80" i="20" s="1"/>
  <c r="E81" i="20" a="1"/>
  <c r="E81" i="20" s="1"/>
  <c r="E82" i="20" a="1"/>
  <c r="E82" i="20" s="1"/>
  <c r="E83" i="20" a="1"/>
  <c r="E83" i="20" s="1"/>
  <c r="E84" i="20" a="1"/>
  <c r="E84" i="20" s="1"/>
  <c r="E85" i="20" a="1"/>
  <c r="E85" i="20" s="1"/>
  <c r="E86" i="20" a="1"/>
  <c r="E86" i="20" s="1"/>
  <c r="E87" i="20" a="1"/>
  <c r="E87" i="20" s="1"/>
  <c r="E88" i="20" a="1"/>
  <c r="E88" i="20" s="1"/>
  <c r="E89" i="20" a="1"/>
  <c r="E89" i="20" s="1"/>
  <c r="E90" i="20" a="1"/>
  <c r="E90" i="20" s="1"/>
  <c r="E91" i="20" a="1"/>
  <c r="E91" i="20" s="1"/>
  <c r="E92" i="20" a="1"/>
  <c r="E92" i="20" s="1"/>
  <c r="E93" i="20" a="1"/>
  <c r="E93" i="20" s="1"/>
  <c r="E94" i="20" a="1"/>
  <c r="E94" i="20" s="1"/>
  <c r="E95" i="20" a="1"/>
  <c r="E95" i="20" s="1"/>
  <c r="E96" i="20" a="1"/>
  <c r="E96" i="20" s="1"/>
  <c r="E97" i="20" a="1"/>
  <c r="E97" i="20" s="1"/>
  <c r="E98" i="20" a="1"/>
  <c r="E98" i="20" s="1"/>
  <c r="E99" i="20" a="1"/>
  <c r="E99" i="20" s="1"/>
  <c r="E100" i="20" a="1"/>
  <c r="E100" i="20" s="1"/>
  <c r="E101" i="20" a="1"/>
  <c r="E101" i="20" s="1"/>
  <c r="E102" i="20" a="1"/>
  <c r="E102" i="20" s="1"/>
  <c r="E103" i="20" a="1"/>
  <c r="E103" i="20" s="1"/>
  <c r="E104" i="20" a="1"/>
  <c r="E104" i="20" s="1"/>
  <c r="E105" i="20" a="1"/>
  <c r="E105" i="20" s="1"/>
  <c r="E106" i="20" a="1"/>
  <c r="E106" i="20" s="1"/>
  <c r="E107" i="20" a="1"/>
  <c r="E107" i="20" s="1"/>
  <c r="E108" i="20" a="1"/>
  <c r="E108" i="20" s="1"/>
  <c r="E109" i="20" a="1"/>
  <c r="E109" i="20" s="1"/>
  <c r="E110" i="20" a="1"/>
  <c r="E110" i="20" s="1"/>
  <c r="E111" i="20" a="1"/>
  <c r="E111" i="20" s="1"/>
  <c r="E112" i="20" a="1"/>
  <c r="E112" i="20" s="1"/>
  <c r="E113" i="20" a="1"/>
  <c r="E113" i="20" s="1"/>
  <c r="E114" i="20" a="1"/>
  <c r="E114" i="20" s="1"/>
  <c r="E115" i="20" a="1"/>
  <c r="E115" i="20" s="1"/>
  <c r="E116" i="20" a="1"/>
  <c r="E116" i="20" s="1"/>
  <c r="E117" i="20" a="1"/>
  <c r="E117" i="20" s="1"/>
  <c r="E118" i="20" a="1"/>
  <c r="E118" i="20" s="1"/>
  <c r="E119" i="20" a="1"/>
  <c r="E119" i="20" s="1"/>
  <c r="E120" i="20" a="1"/>
  <c r="E120" i="20" s="1"/>
  <c r="E121" i="20" a="1"/>
  <c r="E121" i="20" s="1"/>
  <c r="E122" i="20" a="1"/>
  <c r="E122" i="20" s="1"/>
  <c r="E123" i="20" a="1"/>
  <c r="E123" i="20" s="1"/>
  <c r="E124" i="20" a="1"/>
  <c r="E124" i="20" s="1"/>
  <c r="E125" i="20" a="1"/>
  <c r="E125" i="20" s="1"/>
  <c r="E126" i="20" a="1"/>
  <c r="E126" i="20" s="1"/>
  <c r="E128" i="20" a="1"/>
  <c r="E128" i="20" s="1"/>
  <c r="E129" i="20" a="1"/>
  <c r="E129" i="20" s="1"/>
  <c r="E130" i="20" a="1"/>
  <c r="E130" i="20" s="1"/>
  <c r="E131" i="20" a="1"/>
  <c r="E131" i="20" s="1"/>
  <c r="E132" i="20" a="1"/>
  <c r="E132" i="20" s="1"/>
  <c r="E133" i="20" a="1"/>
  <c r="E133" i="20" s="1"/>
  <c r="E134" i="20" a="1"/>
  <c r="E134" i="20" s="1"/>
  <c r="E135" i="20" a="1"/>
  <c r="E135" i="20" s="1"/>
  <c r="E136" i="20" a="1"/>
  <c r="E136" i="20" s="1"/>
  <c r="E137" i="20" a="1"/>
  <c r="E137" i="20" s="1"/>
  <c r="E138" i="20" a="1"/>
  <c r="E138" i="20" s="1"/>
  <c r="E139" i="20" a="1"/>
  <c r="E139" i="20" s="1"/>
  <c r="E140" i="20" a="1"/>
  <c r="E140" i="20" s="1"/>
  <c r="E141" i="20" a="1"/>
  <c r="E141" i="20" s="1"/>
  <c r="E142" i="20" a="1"/>
  <c r="E142" i="20" s="1"/>
  <c r="E143" i="20" a="1"/>
  <c r="E143" i="20" s="1"/>
  <c r="E144" i="20" a="1"/>
  <c r="E144" i="20" s="1"/>
  <c r="E145" i="20" a="1"/>
  <c r="E145" i="20" s="1"/>
  <c r="E146" i="20" a="1"/>
  <c r="E146" i="20" s="1"/>
  <c r="E147" i="20" a="1"/>
  <c r="E147" i="20" s="1"/>
  <c r="E148" i="20" a="1"/>
  <c r="E148" i="20" s="1"/>
  <c r="E149" i="20" a="1"/>
  <c r="E149" i="20" s="1"/>
  <c r="E150" i="20" a="1"/>
  <c r="E150" i="20" s="1"/>
  <c r="E151" i="20" a="1"/>
  <c r="E151" i="20" s="1"/>
  <c r="E152" i="20" a="1"/>
  <c r="E152" i="20" s="1"/>
  <c r="E153" i="20" a="1"/>
  <c r="E153" i="20" s="1"/>
  <c r="E154" i="20" a="1"/>
  <c r="E154" i="20" s="1"/>
  <c r="E155" i="20" a="1"/>
  <c r="E155" i="20" s="1"/>
  <c r="E156" i="20" a="1"/>
  <c r="E156" i="20" s="1"/>
  <c r="E157" i="20" a="1"/>
  <c r="E157" i="20" s="1"/>
  <c r="E158" i="20" a="1"/>
  <c r="E158" i="20" s="1"/>
  <c r="E159" i="20" a="1"/>
  <c r="E159" i="20" s="1"/>
  <c r="E160" i="20" a="1"/>
  <c r="E160" i="20" s="1"/>
  <c r="E161" i="20" a="1"/>
  <c r="E161" i="20" s="1"/>
  <c r="E162" i="20" a="1"/>
  <c r="E162" i="20" s="1"/>
  <c r="E163" i="20" a="1"/>
  <c r="E163" i="20" s="1"/>
  <c r="E164" i="20" a="1"/>
  <c r="E164" i="20" s="1"/>
  <c r="E165" i="20" a="1"/>
  <c r="E165" i="20" s="1"/>
  <c r="E166" i="20" a="1"/>
  <c r="E166" i="20" s="1"/>
  <c r="E167" i="20" a="1"/>
  <c r="E167" i="20" s="1"/>
  <c r="E168" i="20" a="1"/>
  <c r="E168" i="20" s="1"/>
  <c r="E169" i="20" a="1"/>
  <c r="E169" i="20" s="1"/>
  <c r="E170" i="20" a="1"/>
  <c r="E170" i="20" s="1"/>
  <c r="E171" i="20" a="1"/>
  <c r="E171" i="20" s="1"/>
  <c r="E172" i="20" a="1"/>
  <c r="E172" i="20" s="1"/>
  <c r="E173" i="20" a="1"/>
  <c r="E173" i="20" s="1"/>
  <c r="E174" i="20" a="1"/>
  <c r="E174" i="20" s="1"/>
  <c r="E175" i="20" a="1"/>
  <c r="E175" i="20" s="1"/>
  <c r="E176" i="20" a="1"/>
  <c r="E176" i="20" s="1"/>
  <c r="E177" i="20" a="1"/>
  <c r="E177" i="20" s="1"/>
  <c r="E178" i="20" a="1"/>
  <c r="E178" i="20" s="1"/>
  <c r="E179" i="20" a="1"/>
  <c r="E179" i="20" s="1"/>
  <c r="E180" i="20" a="1"/>
  <c r="E180" i="20" s="1"/>
  <c r="E181" i="20" a="1"/>
  <c r="E181" i="20" s="1"/>
  <c r="E182" i="20" a="1"/>
  <c r="E182" i="20" s="1"/>
  <c r="E183" i="20" a="1"/>
  <c r="E183" i="20" s="1"/>
  <c r="E184" i="20" a="1"/>
  <c r="E184" i="20" s="1"/>
  <c r="E185" i="20" a="1"/>
  <c r="E185" i="20" s="1"/>
  <c r="E186" i="20" a="1"/>
  <c r="E186" i="20" s="1"/>
  <c r="E187" i="20" a="1"/>
  <c r="E187" i="20" s="1"/>
  <c r="E188" i="20" a="1"/>
  <c r="E188" i="20" s="1"/>
  <c r="E189" i="20" a="1"/>
  <c r="E189" i="20" s="1"/>
  <c r="E190" i="20" a="1"/>
  <c r="E190" i="20" s="1"/>
  <c r="E191" i="20" a="1"/>
  <c r="E191" i="20" s="1"/>
  <c r="E192" i="20" a="1"/>
  <c r="E192" i="20" s="1"/>
  <c r="E193" i="20" a="1"/>
  <c r="E193" i="20" s="1"/>
  <c r="E194" i="20" a="1"/>
  <c r="E194" i="20" s="1"/>
  <c r="E195" i="20" a="1"/>
  <c r="E195" i="20" s="1"/>
  <c r="E196" i="20" a="1"/>
  <c r="E196" i="20" s="1"/>
  <c r="E197" i="20" a="1"/>
  <c r="E197" i="20" s="1"/>
  <c r="E198" i="20" a="1"/>
  <c r="E198" i="20" s="1"/>
  <c r="E199" i="20" a="1"/>
  <c r="E199" i="20" s="1"/>
  <c r="E200" i="20" a="1"/>
  <c r="E200" i="20" s="1"/>
  <c r="E201" i="20" a="1"/>
  <c r="E201" i="20" s="1"/>
  <c r="E202" i="20" a="1"/>
  <c r="E202" i="20" s="1"/>
  <c r="E203" i="20" a="1"/>
  <c r="E203" i="20" s="1"/>
  <c r="E204" i="20" a="1"/>
  <c r="E204" i="20" s="1"/>
  <c r="E205" i="20" a="1"/>
  <c r="E205" i="20" s="1"/>
  <c r="E206" i="20" a="1"/>
  <c r="E206" i="20" s="1"/>
  <c r="E207" i="20" a="1"/>
  <c r="E207" i="20" s="1"/>
  <c r="E208" i="20" a="1"/>
  <c r="E208" i="20" s="1"/>
  <c r="E209" i="20" a="1"/>
  <c r="E209" i="20" s="1"/>
  <c r="E210" i="20" a="1"/>
  <c r="E210" i="20" s="1"/>
  <c r="E211" i="20" a="1"/>
  <c r="E211" i="20" s="1"/>
  <c r="E212" i="20" a="1"/>
  <c r="E212" i="20" s="1"/>
  <c r="E213" i="20" a="1"/>
  <c r="E213" i="20" s="1"/>
  <c r="E214" i="20" a="1"/>
  <c r="E214" i="20" s="1"/>
  <c r="E215" i="20" a="1"/>
  <c r="E215" i="20" s="1"/>
  <c r="E216" i="20" a="1"/>
  <c r="E216" i="20" s="1"/>
  <c r="E217" i="20" a="1"/>
  <c r="E217" i="20" s="1"/>
  <c r="E218" i="20" a="1"/>
  <c r="E218" i="20" s="1"/>
  <c r="E219" i="20" a="1"/>
  <c r="E219" i="20" s="1"/>
  <c r="E220" i="20" a="1"/>
  <c r="E220" i="20" s="1"/>
  <c r="E221" i="20" a="1"/>
  <c r="E221" i="20" s="1"/>
  <c r="E222" i="20" a="1"/>
  <c r="E222" i="20" s="1"/>
  <c r="E223" i="20" a="1"/>
  <c r="E223" i="20" s="1"/>
  <c r="E224" i="20" a="1"/>
  <c r="E224" i="20" s="1"/>
  <c r="E225" i="20" a="1"/>
  <c r="E225" i="20" s="1"/>
  <c r="E226" i="20" a="1"/>
  <c r="E226" i="20" s="1"/>
  <c r="E227" i="20" a="1"/>
  <c r="E227" i="20" s="1"/>
  <c r="E228" i="20" a="1"/>
  <c r="E228" i="20" s="1"/>
  <c r="E229" i="20" a="1"/>
  <c r="E229" i="20" s="1"/>
  <c r="E230" i="20" a="1"/>
  <c r="E230" i="20" s="1"/>
  <c r="E231" i="20" a="1"/>
  <c r="E231" i="20" s="1"/>
  <c r="E232" i="20" a="1"/>
  <c r="E232" i="20" s="1"/>
  <c r="E233" i="20" a="1"/>
  <c r="E233" i="20" s="1"/>
  <c r="E234" i="20" a="1"/>
  <c r="E234" i="20" s="1"/>
  <c r="E235" i="20" a="1"/>
  <c r="E235" i="20" s="1"/>
  <c r="E236" i="20" a="1"/>
  <c r="E236" i="20" s="1"/>
  <c r="E237" i="20" a="1"/>
  <c r="E237" i="20" s="1"/>
  <c r="E238" i="20" a="1"/>
  <c r="E238" i="20" s="1"/>
  <c r="E239" i="20" a="1"/>
  <c r="E239" i="20" s="1"/>
  <c r="E240" i="20" a="1"/>
  <c r="E240" i="20" s="1"/>
  <c r="E241" i="20" a="1"/>
  <c r="E241" i="20" s="1"/>
  <c r="E242" i="20" a="1"/>
  <c r="E242" i="20" s="1"/>
  <c r="E243" i="20" a="1"/>
  <c r="E243" i="20" s="1"/>
  <c r="E244" i="20" a="1"/>
  <c r="E244" i="20" s="1"/>
  <c r="E245" i="20" a="1"/>
  <c r="E245" i="20" s="1"/>
  <c r="E246" i="20" a="1"/>
  <c r="E246" i="20" s="1"/>
  <c r="E247" i="20" a="1"/>
  <c r="E247" i="20" s="1"/>
  <c r="E248" i="20" a="1"/>
  <c r="E248" i="20" s="1"/>
  <c r="E249" i="20" a="1"/>
  <c r="E249" i="20" s="1"/>
  <c r="E250" i="20" a="1"/>
  <c r="E250" i="20" s="1"/>
  <c r="E251" i="20" a="1"/>
  <c r="E251" i="20" s="1"/>
  <c r="E252" i="20" a="1"/>
  <c r="E252" i="20" s="1"/>
  <c r="E253" i="20" a="1"/>
  <c r="E253" i="20" s="1"/>
  <c r="E254" i="20" a="1"/>
  <c r="E254" i="20" s="1"/>
  <c r="E255" i="20" a="1"/>
  <c r="E255" i="20" s="1"/>
  <c r="E256" i="20" a="1"/>
  <c r="E256" i="20" s="1"/>
  <c r="E257" i="20" a="1"/>
  <c r="E257" i="20" s="1"/>
  <c r="E258" i="20" a="1"/>
  <c r="E258" i="20" s="1"/>
  <c r="E259" i="20" a="1"/>
  <c r="E259" i="20" s="1"/>
  <c r="E260" i="20" a="1"/>
  <c r="E260" i="20" s="1"/>
  <c r="E261" i="20" a="1"/>
  <c r="E261" i="20" s="1"/>
  <c r="E262" i="20" a="1"/>
  <c r="E262" i="20" s="1"/>
  <c r="E263" i="20" a="1"/>
  <c r="E263" i="20" s="1"/>
  <c r="E264" i="20" a="1"/>
  <c r="E264" i="20" s="1"/>
  <c r="E265" i="20" a="1"/>
  <c r="E265" i="20" s="1"/>
  <c r="E266" i="20" a="1"/>
  <c r="E266" i="20" s="1"/>
  <c r="E267" i="20" a="1"/>
  <c r="E267" i="20" s="1"/>
  <c r="E268" i="20" a="1"/>
  <c r="E268" i="20" s="1"/>
  <c r="E269" i="20" a="1"/>
  <c r="E269" i="20" s="1"/>
  <c r="E270" i="20" a="1"/>
  <c r="E270" i="20" s="1"/>
  <c r="E271" i="20" a="1"/>
  <c r="E271" i="20" s="1"/>
  <c r="E272" i="20" a="1"/>
  <c r="E272" i="20" s="1"/>
  <c r="E273" i="20" a="1"/>
  <c r="E273" i="20" s="1"/>
  <c r="E274" i="20" a="1"/>
  <c r="E274" i="20" s="1"/>
  <c r="E275" i="20" a="1"/>
  <c r="E275" i="20" s="1"/>
  <c r="E276" i="20" a="1"/>
  <c r="E276" i="20" s="1"/>
  <c r="E277" i="20" a="1"/>
  <c r="E277" i="20" s="1"/>
  <c r="E278" i="20" a="1"/>
  <c r="E278" i="20" s="1"/>
  <c r="E279" i="20" a="1"/>
  <c r="E279" i="20" s="1"/>
  <c r="E280" i="20" a="1"/>
  <c r="E280" i="20" s="1"/>
  <c r="E281" i="20" a="1"/>
  <c r="E281" i="20" s="1"/>
  <c r="E282" i="20" a="1"/>
  <c r="E282" i="20" s="1"/>
  <c r="E283" i="20" a="1"/>
  <c r="E283" i="20" s="1"/>
  <c r="E284" i="20" a="1"/>
  <c r="E284" i="20" s="1"/>
  <c r="E285" i="20" a="1"/>
  <c r="E285" i="20" s="1"/>
  <c r="E286" i="20" a="1"/>
  <c r="E286" i="20" s="1"/>
  <c r="E287" i="20" a="1"/>
  <c r="E287" i="20" s="1"/>
  <c r="E288" i="20" a="1"/>
  <c r="E288" i="20" s="1"/>
  <c r="E289" i="20" a="1"/>
  <c r="E289" i="20" s="1"/>
  <c r="E290" i="20" a="1"/>
  <c r="E290" i="20" s="1"/>
  <c r="E291" i="20" a="1"/>
  <c r="E291" i="20" s="1"/>
  <c r="E292" i="20" a="1"/>
  <c r="E292" i="20" s="1"/>
  <c r="E293" i="20" a="1"/>
  <c r="E293" i="20" s="1"/>
  <c r="E294" i="20" a="1"/>
  <c r="E294" i="20" s="1"/>
  <c r="E295" i="20" a="1"/>
  <c r="E295" i="20" s="1"/>
  <c r="E296" i="20" a="1"/>
  <c r="E296" i="20" s="1"/>
  <c r="E297" i="20" a="1"/>
  <c r="E297" i="20" s="1"/>
  <c r="E298" i="20" a="1"/>
  <c r="E298" i="20" s="1"/>
  <c r="E299" i="20" a="1"/>
  <c r="E299" i="20" s="1"/>
  <c r="E300" i="20" a="1"/>
  <c r="E300" i="20" s="1"/>
  <c r="E301" i="20" a="1"/>
  <c r="E301" i="20" s="1"/>
  <c r="E302" i="20" a="1"/>
  <c r="E302" i="20" s="1"/>
  <c r="E303" i="20" a="1"/>
  <c r="E303" i="20" s="1"/>
  <c r="E304" i="20" a="1"/>
  <c r="E304" i="20" s="1"/>
  <c r="E305" i="20" a="1"/>
  <c r="E305" i="20" s="1"/>
  <c r="E306" i="20" a="1"/>
  <c r="E306" i="20" s="1"/>
  <c r="E307" i="20" a="1"/>
  <c r="E307" i="20" s="1"/>
  <c r="E308" i="20" a="1"/>
  <c r="E308" i="20" s="1"/>
  <c r="E309" i="20" a="1"/>
  <c r="E309" i="20" s="1"/>
  <c r="E310" i="20" a="1"/>
  <c r="E310" i="20" s="1"/>
  <c r="E311" i="20" a="1"/>
  <c r="E311" i="20" s="1"/>
  <c r="E312" i="20" a="1"/>
  <c r="E312" i="20" s="1"/>
  <c r="E313" i="20" a="1"/>
  <c r="E313" i="20" s="1"/>
  <c r="E314" i="20" a="1"/>
  <c r="E314" i="20" s="1"/>
  <c r="E315" i="20" a="1"/>
  <c r="E315" i="20" s="1"/>
  <c r="E316" i="20" a="1"/>
  <c r="E316" i="20" s="1"/>
  <c r="E317" i="20" a="1"/>
  <c r="E317" i="20" s="1"/>
  <c r="E318" i="20" a="1"/>
  <c r="E318" i="20" s="1"/>
  <c r="E319" i="20" a="1"/>
  <c r="E319" i="20" s="1"/>
  <c r="E320" i="20" a="1"/>
  <c r="E320" i="20" s="1"/>
  <c r="E321" i="20" a="1"/>
  <c r="E321" i="20" s="1"/>
  <c r="E322" i="20" a="1"/>
  <c r="E322" i="20" s="1"/>
  <c r="E323" i="20" a="1"/>
  <c r="E323" i="20" s="1"/>
  <c r="E324" i="20" a="1"/>
  <c r="E324" i="20" s="1"/>
  <c r="E325" i="20" a="1"/>
  <c r="E325" i="20" s="1"/>
  <c r="E326" i="20" a="1"/>
  <c r="E326" i="20" s="1"/>
  <c r="E327" i="20" a="1"/>
  <c r="E327" i="20" s="1"/>
  <c r="E328" i="20" a="1"/>
  <c r="E328" i="20" s="1"/>
  <c r="E329" i="20" a="1"/>
  <c r="E329" i="20" s="1"/>
  <c r="E330" i="20" a="1"/>
  <c r="E330" i="20" s="1"/>
  <c r="E331" i="20" a="1"/>
  <c r="E331" i="20" s="1"/>
  <c r="E332" i="20" a="1"/>
  <c r="E332" i="20" s="1"/>
  <c r="E333" i="20" a="1"/>
  <c r="E333" i="20" s="1"/>
  <c r="E334" i="20" a="1"/>
  <c r="E334" i="20" s="1"/>
  <c r="E335" i="20" a="1"/>
  <c r="E335" i="20" s="1"/>
  <c r="E336" i="20" a="1"/>
  <c r="E336" i="20" s="1"/>
  <c r="E337" i="20" a="1"/>
  <c r="E337" i="20" s="1"/>
  <c r="E338" i="20" a="1"/>
  <c r="E338" i="20" s="1"/>
  <c r="E339" i="20" a="1"/>
  <c r="E339" i="20" s="1"/>
  <c r="E340" i="20" a="1"/>
  <c r="E340" i="20" s="1"/>
  <c r="E341" i="20" a="1"/>
  <c r="E341" i="20" s="1"/>
  <c r="E342" i="20" a="1"/>
  <c r="E342" i="20" s="1"/>
  <c r="E343" i="20" a="1"/>
  <c r="E343" i="20" s="1"/>
  <c r="E344" i="20" a="1"/>
  <c r="E344" i="20" s="1"/>
  <c r="E345" i="20" a="1"/>
  <c r="E345" i="20" s="1"/>
  <c r="E346" i="20" a="1"/>
  <c r="E346" i="20" s="1"/>
  <c r="E347" i="20" a="1"/>
  <c r="E347" i="20" s="1"/>
  <c r="E348" i="20" a="1"/>
  <c r="E348" i="20" s="1"/>
  <c r="E349" i="20" a="1"/>
  <c r="E349" i="20" s="1"/>
  <c r="E350" i="20" a="1"/>
  <c r="E350" i="20" s="1"/>
  <c r="E351" i="20" a="1"/>
  <c r="E351" i="20" s="1"/>
  <c r="E352" i="20" a="1"/>
  <c r="E352" i="20" s="1"/>
  <c r="E353" i="20" a="1"/>
  <c r="E353" i="20" s="1"/>
  <c r="E354" i="20" a="1"/>
  <c r="E354" i="20" s="1"/>
  <c r="E355" i="20" a="1"/>
  <c r="E355" i="20" s="1"/>
  <c r="E356" i="20" a="1"/>
  <c r="E356" i="20" s="1"/>
  <c r="E357" i="20" a="1"/>
  <c r="E357" i="20" s="1"/>
  <c r="E358" i="20" a="1"/>
  <c r="E358" i="20" s="1"/>
  <c r="E359" i="20" a="1"/>
  <c r="E359" i="20" s="1"/>
  <c r="E360" i="20" a="1"/>
  <c r="E360" i="20" s="1"/>
  <c r="E361" i="20" a="1"/>
  <c r="E361" i="20" s="1"/>
  <c r="E362" i="20" a="1"/>
  <c r="E362" i="20" s="1"/>
  <c r="E363" i="20" a="1"/>
  <c r="E363" i="20" s="1"/>
  <c r="E364" i="20" a="1"/>
  <c r="E364" i="20" s="1"/>
  <c r="E365" i="20" a="1"/>
  <c r="E365" i="20" s="1"/>
  <c r="E366" i="20" a="1"/>
  <c r="E366" i="20" s="1"/>
  <c r="E367" i="20" a="1"/>
  <c r="E367" i="20" s="1"/>
  <c r="E368" i="20" a="1"/>
  <c r="E368" i="20" s="1"/>
  <c r="E369" i="20" a="1"/>
  <c r="E369" i="20" s="1"/>
  <c r="E370" i="20" a="1"/>
  <c r="E370" i="20" s="1"/>
  <c r="E371" i="20" a="1"/>
  <c r="E371" i="20" s="1"/>
  <c r="E372" i="20" a="1"/>
  <c r="E372" i="20" s="1"/>
  <c r="E373" i="20" a="1"/>
  <c r="E373" i="20" s="1"/>
  <c r="E374" i="20" a="1"/>
  <c r="E374" i="20" s="1"/>
  <c r="E375" i="20" a="1"/>
  <c r="E375" i="20" s="1"/>
  <c r="E376" i="20" a="1"/>
  <c r="E376" i="20" s="1"/>
  <c r="E377" i="20" a="1"/>
  <c r="E377" i="20" s="1"/>
  <c r="E378" i="20" a="1"/>
  <c r="E378" i="20" s="1"/>
  <c r="E379" i="20" a="1"/>
  <c r="E379" i="20" s="1"/>
  <c r="E380" i="20" a="1"/>
  <c r="E380" i="20" s="1"/>
  <c r="E381" i="20" a="1"/>
  <c r="E381" i="20" s="1"/>
  <c r="E382" i="20" a="1"/>
  <c r="E382" i="20" s="1"/>
  <c r="E383" i="20" a="1"/>
  <c r="E383" i="20" s="1"/>
  <c r="E384" i="20" a="1"/>
  <c r="E384" i="20" s="1"/>
  <c r="E385" i="20" a="1"/>
  <c r="E385" i="20" s="1"/>
  <c r="E386" i="20" a="1"/>
  <c r="E386" i="20" s="1"/>
  <c r="E387" i="20" a="1"/>
  <c r="E387" i="20" s="1"/>
  <c r="E388" i="20" a="1"/>
  <c r="E388" i="20" s="1"/>
  <c r="E389" i="20" a="1"/>
  <c r="E389" i="20" s="1"/>
  <c r="E391" i="20" a="1"/>
  <c r="E391" i="20" s="1"/>
  <c r="E392" i="20" a="1"/>
  <c r="E392" i="20" s="1"/>
  <c r="E393" i="20" a="1"/>
  <c r="E393" i="20" s="1"/>
  <c r="E394" i="20" a="1"/>
  <c r="E394" i="20" s="1"/>
  <c r="E395" i="20" a="1"/>
  <c r="E395" i="20" s="1"/>
  <c r="E396" i="20" a="1"/>
  <c r="E396" i="20" s="1"/>
  <c r="E397" i="20" a="1"/>
  <c r="E397" i="20" s="1"/>
  <c r="E398" i="20" a="1"/>
  <c r="E398" i="20" s="1"/>
  <c r="E399" i="20" a="1"/>
  <c r="E399" i="20" s="1"/>
  <c r="E400" i="20" a="1"/>
  <c r="E400" i="20" s="1"/>
  <c r="E401" i="20" a="1"/>
  <c r="E401" i="20" s="1"/>
  <c r="E402" i="20" a="1"/>
  <c r="E402" i="20" s="1"/>
  <c r="E403" i="20" a="1"/>
  <c r="E403" i="20" s="1"/>
  <c r="E404" i="20" a="1"/>
  <c r="E404" i="20" s="1"/>
  <c r="E405" i="20" a="1"/>
  <c r="E405" i="20" s="1"/>
  <c r="E406" i="20" a="1"/>
  <c r="E406" i="20" s="1"/>
  <c r="E407" i="20" a="1"/>
  <c r="E407" i="20" s="1"/>
  <c r="E408" i="20" a="1"/>
  <c r="E408" i="20" s="1"/>
  <c r="E410" i="20" a="1"/>
  <c r="E410" i="20" s="1"/>
  <c r="E411" i="20" a="1"/>
  <c r="E411" i="20" s="1"/>
  <c r="E412" i="20" a="1"/>
  <c r="E412" i="20" s="1"/>
  <c r="E413" i="20" a="1"/>
  <c r="E413" i="20" s="1"/>
  <c r="E414" i="20" a="1"/>
  <c r="E414" i="20" s="1"/>
  <c r="E415" i="20" a="1"/>
  <c r="E415" i="20" s="1"/>
  <c r="E416" i="20" a="1"/>
  <c r="E416" i="20" s="1"/>
  <c r="E417" i="20" a="1"/>
  <c r="E417" i="20" s="1"/>
  <c r="E418" i="20" a="1"/>
  <c r="E418" i="20" s="1"/>
  <c r="E419" i="20" a="1"/>
  <c r="E419" i="20" s="1"/>
  <c r="E420" i="20" a="1"/>
  <c r="E420" i="20" s="1"/>
  <c r="E421" i="20" a="1"/>
  <c r="E421" i="20" s="1"/>
  <c r="E422" i="20" a="1"/>
  <c r="E422" i="20" s="1"/>
  <c r="E423" i="20" a="1"/>
  <c r="E423" i="20" s="1"/>
  <c r="E424" i="20" a="1"/>
  <c r="E424" i="20" s="1"/>
  <c r="E425" i="20" a="1"/>
  <c r="E425" i="20" s="1"/>
  <c r="E426" i="20" a="1"/>
  <c r="E426" i="20" s="1"/>
  <c r="E427" i="20" a="1"/>
  <c r="E427" i="20" s="1"/>
  <c r="E428" i="20" a="1"/>
  <c r="E428" i="20" s="1"/>
  <c r="E429" i="20" a="1"/>
  <c r="E429" i="20" s="1"/>
  <c r="E430" i="20" a="1"/>
  <c r="E430" i="20" s="1"/>
  <c r="E431" i="20" a="1"/>
  <c r="E431" i="20" s="1"/>
  <c r="E432" i="20" a="1"/>
  <c r="E432" i="20" s="1"/>
  <c r="E433" i="20" a="1"/>
  <c r="E433" i="20" s="1"/>
  <c r="E434" i="20" a="1"/>
  <c r="E434" i="20" s="1"/>
  <c r="E435" i="20" a="1"/>
  <c r="E435" i="20" s="1"/>
  <c r="E436" i="20" a="1"/>
  <c r="E436" i="20" s="1"/>
  <c r="E437" i="20" a="1"/>
  <c r="E437" i="20" s="1"/>
  <c r="E438" i="20" a="1"/>
  <c r="E438" i="20" s="1"/>
  <c r="E439" i="20" a="1"/>
  <c r="E439" i="20" s="1"/>
  <c r="E440" i="20" a="1"/>
  <c r="E440" i="20" s="1"/>
  <c r="E441" i="20" a="1"/>
  <c r="E441" i="20" s="1"/>
  <c r="E442" i="20" a="1"/>
  <c r="E442" i="20" s="1"/>
  <c r="E443" i="20" a="1"/>
  <c r="E443" i="20" s="1"/>
  <c r="E444" i="20" a="1"/>
  <c r="E444" i="20" s="1"/>
  <c r="E445" i="20" a="1"/>
  <c r="E445" i="20" s="1"/>
  <c r="E446" i="20" a="1"/>
  <c r="E446" i="20" s="1"/>
  <c r="E447" i="20" a="1"/>
  <c r="E447" i="20" s="1"/>
  <c r="E448" i="20" a="1"/>
  <c r="E448" i="20" s="1"/>
  <c r="E449" i="20" a="1"/>
  <c r="E449" i="20" s="1"/>
  <c r="E450" i="20" a="1"/>
  <c r="E450" i="20" s="1"/>
  <c r="E451" i="20" a="1"/>
  <c r="E451" i="20" s="1"/>
  <c r="E452" i="20" a="1"/>
  <c r="E452" i="20" s="1"/>
  <c r="E453" i="20" a="1"/>
  <c r="E453" i="20" s="1"/>
  <c r="E454" i="20" a="1"/>
  <c r="E454" i="20" s="1"/>
  <c r="E455" i="20" a="1"/>
  <c r="E455" i="20" s="1"/>
  <c r="E456" i="20" a="1"/>
  <c r="E456" i="20" s="1"/>
  <c r="E457" i="20" a="1"/>
  <c r="E457" i="20" s="1"/>
  <c r="E458" i="20" a="1"/>
  <c r="E458" i="20" s="1"/>
  <c r="E459" i="20" a="1"/>
  <c r="E459" i="20" s="1"/>
  <c r="E460" i="20" a="1"/>
  <c r="E460" i="20" s="1"/>
  <c r="E461" i="20" a="1"/>
  <c r="E461" i="20" s="1"/>
  <c r="E462" i="20" a="1"/>
  <c r="E462" i="20" s="1"/>
  <c r="E463" i="20" a="1"/>
  <c r="E463" i="20" s="1"/>
  <c r="E464" i="20" a="1"/>
  <c r="E464" i="20" s="1"/>
  <c r="E465" i="20" a="1"/>
  <c r="E465" i="20" s="1"/>
  <c r="E466" i="20" a="1"/>
  <c r="E466" i="20" s="1"/>
  <c r="E467" i="20" a="1"/>
  <c r="E467" i="20" s="1"/>
  <c r="E468" i="20" a="1"/>
  <c r="E468" i="20" s="1"/>
  <c r="E469" i="20" a="1"/>
  <c r="E469" i="20" s="1"/>
  <c r="E470" i="20" a="1"/>
  <c r="E470" i="20" s="1"/>
  <c r="E471" i="20" a="1"/>
  <c r="E471" i="20" s="1"/>
  <c r="E472" i="20" a="1"/>
  <c r="E472" i="20" s="1"/>
  <c r="E473" i="20" a="1"/>
  <c r="E473" i="20" s="1"/>
  <c r="E474" i="20" a="1"/>
  <c r="E474" i="20" s="1"/>
  <c r="E475" i="20" a="1"/>
  <c r="E475" i="20" s="1"/>
  <c r="E476" i="20" a="1"/>
  <c r="E476" i="20" s="1"/>
  <c r="E477" i="20" a="1"/>
  <c r="E477" i="20" s="1"/>
  <c r="E478" i="20" a="1"/>
  <c r="E478" i="20" s="1"/>
  <c r="E479" i="20" a="1"/>
  <c r="E479" i="20" s="1"/>
  <c r="E480" i="20" a="1"/>
  <c r="E480" i="20" s="1"/>
  <c r="E481" i="20" a="1"/>
  <c r="E481" i="20" s="1"/>
  <c r="E482" i="20" a="1"/>
  <c r="E482" i="20" s="1"/>
  <c r="E483" i="20" a="1"/>
  <c r="E483" i="20" s="1"/>
  <c r="E484" i="20" a="1"/>
  <c r="E484" i="20" s="1"/>
  <c r="E485" i="20" a="1"/>
  <c r="E485" i="20" s="1"/>
  <c r="E486" i="20" a="1"/>
  <c r="E486" i="20" s="1"/>
  <c r="E487" i="20" a="1"/>
  <c r="E487" i="20" s="1"/>
  <c r="E488" i="20" a="1"/>
  <c r="E488" i="20" s="1"/>
  <c r="E489" i="20" a="1"/>
  <c r="E489" i="20" s="1"/>
  <c r="E490" i="20" a="1"/>
  <c r="E490" i="20" s="1"/>
  <c r="E491" i="20" a="1"/>
  <c r="E491" i="20" s="1"/>
  <c r="E492" i="20" a="1"/>
  <c r="E492" i="20" s="1"/>
  <c r="E493" i="20" a="1"/>
  <c r="E493" i="20" s="1"/>
  <c r="E494" i="20" a="1"/>
  <c r="E494" i="20" s="1"/>
  <c r="E495" i="20" a="1"/>
  <c r="E495" i="20" s="1"/>
  <c r="E496" i="20" a="1"/>
  <c r="E496" i="20" s="1"/>
  <c r="E497" i="20" a="1"/>
  <c r="E497" i="20" s="1"/>
  <c r="E498" i="20" a="1"/>
  <c r="E498" i="20" s="1"/>
  <c r="E499" i="20" a="1"/>
  <c r="E499" i="20" s="1"/>
  <c r="E500" i="20" a="1"/>
  <c r="E500" i="20" s="1"/>
  <c r="E501" i="20" a="1"/>
  <c r="E501" i="20" s="1"/>
  <c r="E502" i="20" a="1"/>
  <c r="E502" i="20" s="1"/>
  <c r="E503" i="20" a="1"/>
  <c r="E503" i="20" s="1"/>
  <c r="E504" i="20" a="1"/>
  <c r="E504" i="20" s="1"/>
  <c r="E505" i="20" a="1"/>
  <c r="E505" i="20" s="1"/>
  <c r="E506" i="20" a="1"/>
  <c r="E506" i="20" s="1"/>
  <c r="E507" i="20" a="1"/>
  <c r="E507" i="20" s="1"/>
  <c r="E508" i="20" a="1"/>
  <c r="E508" i="20" s="1"/>
  <c r="E509" i="20" a="1"/>
  <c r="E509" i="20" s="1"/>
  <c r="E510" i="20" a="1"/>
  <c r="E510" i="20" s="1"/>
  <c r="E511" i="20" a="1"/>
  <c r="E511" i="20" s="1"/>
  <c r="E512" i="20" a="1"/>
  <c r="E512" i="20" s="1"/>
  <c r="E513" i="20" a="1"/>
  <c r="E513" i="20" s="1"/>
  <c r="E514" i="20" a="1"/>
  <c r="E514" i="20" s="1"/>
  <c r="E515" i="20" a="1"/>
  <c r="E515" i="20" s="1"/>
  <c r="E516" i="20" a="1"/>
  <c r="E516" i="20" s="1"/>
  <c r="E517" i="20" a="1"/>
  <c r="E517" i="20" s="1"/>
  <c r="E518" i="20" a="1"/>
  <c r="E518" i="20" s="1"/>
  <c r="E519" i="20" a="1"/>
  <c r="E519" i="20" s="1"/>
  <c r="E520" i="20" a="1"/>
  <c r="E520" i="20" s="1"/>
  <c r="E521" i="20" a="1"/>
  <c r="E521" i="20" s="1"/>
  <c r="E522" i="20" a="1"/>
  <c r="E522" i="20" s="1"/>
  <c r="E523" i="20" a="1"/>
  <c r="E523" i="20" s="1"/>
  <c r="E524" i="20" a="1"/>
  <c r="E524" i="20" s="1"/>
  <c r="E525" i="20" a="1"/>
  <c r="E525" i="20" s="1"/>
  <c r="E526" i="20" a="1"/>
  <c r="E526" i="20" s="1"/>
  <c r="E527" i="20" a="1"/>
  <c r="E527" i="20" s="1"/>
  <c r="E528" i="20" a="1"/>
  <c r="E528" i="20" s="1"/>
  <c r="E529" i="20" a="1"/>
  <c r="E529" i="20" s="1"/>
  <c r="E530" i="20" a="1"/>
  <c r="E530" i="20" s="1"/>
  <c r="E531" i="20" a="1"/>
  <c r="E531" i="20" s="1"/>
  <c r="E532" i="20" a="1"/>
  <c r="E532" i="20" s="1"/>
  <c r="E533" i="20" a="1"/>
  <c r="E533" i="20" s="1"/>
  <c r="E534" i="20" a="1"/>
  <c r="E534" i="20" s="1"/>
  <c r="E535" i="20" a="1"/>
  <c r="E535" i="20" s="1"/>
  <c r="E536" i="20" a="1"/>
  <c r="E536" i="20" s="1"/>
  <c r="E537" i="20" a="1"/>
  <c r="E537" i="20" s="1"/>
  <c r="E538" i="20" a="1"/>
  <c r="E538" i="20" s="1"/>
  <c r="E539" i="20" a="1"/>
  <c r="E539" i="20" s="1"/>
  <c r="E540" i="20" a="1"/>
  <c r="E540" i="20" s="1"/>
  <c r="E541" i="20" a="1"/>
  <c r="E541" i="20" s="1"/>
  <c r="E542" i="20" a="1"/>
  <c r="E542" i="20" s="1"/>
  <c r="E543" i="20" a="1"/>
  <c r="E543" i="20" s="1"/>
  <c r="E544" i="20" a="1"/>
  <c r="E544" i="20" s="1"/>
  <c r="E545" i="20" a="1"/>
  <c r="E545" i="20" s="1"/>
  <c r="E546" i="20" a="1"/>
  <c r="E546" i="20" s="1"/>
  <c r="E547" i="20" a="1"/>
  <c r="E547" i="20" s="1"/>
  <c r="E548" i="20" a="1"/>
  <c r="E548" i="20" s="1"/>
  <c r="E549" i="20" a="1"/>
  <c r="E549" i="20" s="1"/>
  <c r="E550" i="20" a="1"/>
  <c r="E550" i="20" s="1"/>
  <c r="E551" i="20" a="1"/>
  <c r="E551" i="20" s="1"/>
  <c r="E552" i="20" a="1"/>
  <c r="E552" i="20" s="1"/>
  <c r="E553" i="20" a="1"/>
  <c r="E553" i="20" s="1"/>
  <c r="E554" i="20" a="1"/>
  <c r="E554" i="20" s="1"/>
  <c r="E555" i="20" a="1"/>
  <c r="E555" i="20" s="1"/>
  <c r="E556" i="20" a="1"/>
  <c r="E556" i="20" s="1"/>
  <c r="E557" i="20" a="1"/>
  <c r="E557" i="20" s="1"/>
  <c r="E558" i="20" a="1"/>
  <c r="E558" i="20" s="1"/>
  <c r="E559" i="20" a="1"/>
  <c r="E559" i="20" s="1"/>
  <c r="E560" i="20" a="1"/>
  <c r="E560" i="20" s="1"/>
  <c r="E561" i="20" a="1"/>
  <c r="E561" i="20" s="1"/>
  <c r="E562" i="20" a="1"/>
  <c r="E562" i="20" s="1"/>
  <c r="E563" i="20" a="1"/>
  <c r="E563" i="20" s="1"/>
  <c r="E564" i="20" a="1"/>
  <c r="E564" i="20" s="1"/>
  <c r="E565" i="20" a="1"/>
  <c r="E565" i="20" s="1"/>
  <c r="E566" i="20" a="1"/>
  <c r="E566" i="20" s="1"/>
  <c r="E567" i="20" a="1"/>
  <c r="E567" i="20" s="1"/>
  <c r="E568" i="20" a="1"/>
  <c r="E568" i="20" s="1"/>
  <c r="E569" i="20" a="1"/>
  <c r="E569" i="20" s="1"/>
  <c r="E570" i="20" a="1"/>
  <c r="E570" i="20" s="1"/>
  <c r="E571" i="20" a="1"/>
  <c r="E571" i="20" s="1"/>
  <c r="E572" i="20" a="1"/>
  <c r="E572" i="20" s="1"/>
  <c r="E573" i="20" a="1"/>
  <c r="E573" i="20" s="1"/>
  <c r="E574" i="20" a="1"/>
  <c r="E574" i="20" s="1"/>
  <c r="E575" i="20" a="1"/>
  <c r="E575" i="20" s="1"/>
  <c r="E576" i="20" a="1"/>
  <c r="E576" i="20" s="1"/>
  <c r="E577" i="20" a="1"/>
  <c r="E577" i="20" s="1"/>
  <c r="E578" i="20" a="1"/>
  <c r="E578" i="20" s="1"/>
  <c r="E579" i="20" a="1"/>
  <c r="E579" i="20" s="1"/>
  <c r="E580" i="20" a="1"/>
  <c r="E580" i="20" s="1"/>
  <c r="E581" i="20" a="1"/>
  <c r="E581" i="20" s="1"/>
  <c r="E582" i="20" a="1"/>
  <c r="E582" i="20" s="1"/>
  <c r="E583" i="20" a="1"/>
  <c r="E583" i="20" s="1"/>
  <c r="E584" i="20" a="1"/>
  <c r="E584" i="20" s="1"/>
  <c r="E585" i="20" a="1"/>
  <c r="E585" i="20" s="1"/>
  <c r="E586" i="20" a="1"/>
  <c r="E586" i="20" s="1"/>
  <c r="E587" i="20" a="1"/>
  <c r="E587" i="20" s="1"/>
  <c r="E588" i="20" a="1"/>
  <c r="E588" i="20" s="1"/>
  <c r="E589" i="20" a="1"/>
  <c r="E589" i="20" s="1"/>
  <c r="E590" i="20" a="1"/>
  <c r="E590" i="20" s="1"/>
  <c r="E591" i="20" a="1"/>
  <c r="E591" i="20" s="1"/>
  <c r="E592" i="20" a="1"/>
  <c r="E592" i="20" s="1"/>
  <c r="E593" i="20" a="1"/>
  <c r="E593" i="20" s="1"/>
  <c r="E594" i="20" a="1"/>
  <c r="E594" i="20" s="1"/>
  <c r="E595" i="20" a="1"/>
  <c r="E595" i="20" s="1"/>
  <c r="E596" i="20" a="1"/>
  <c r="E596" i="20" s="1"/>
  <c r="E597" i="20" a="1"/>
  <c r="E597" i="20" s="1"/>
  <c r="E598" i="20" a="1"/>
  <c r="E598" i="20" s="1"/>
  <c r="E599" i="20" a="1"/>
  <c r="E599" i="20" s="1"/>
  <c r="E600" i="20" a="1"/>
  <c r="E600" i="20" s="1"/>
  <c r="E601" i="20" a="1"/>
  <c r="E601" i="20" s="1"/>
  <c r="E602" i="20" a="1"/>
  <c r="E602" i="20" s="1"/>
  <c r="E603" i="20" a="1"/>
  <c r="E603" i="20" s="1"/>
  <c r="E604" i="20" a="1"/>
  <c r="E604" i="20" s="1"/>
  <c r="E605" i="20" a="1"/>
  <c r="E605" i="20" s="1"/>
  <c r="E606" i="20" a="1"/>
  <c r="E606" i="20" s="1"/>
  <c r="E607" i="20" a="1"/>
  <c r="E607" i="20" s="1"/>
  <c r="E608" i="20" a="1"/>
  <c r="E608" i="20" s="1"/>
  <c r="E609" i="20" a="1"/>
  <c r="E609" i="20" s="1"/>
  <c r="E610" i="20" a="1"/>
  <c r="E610" i="20" s="1"/>
  <c r="E611" i="20" a="1"/>
  <c r="E611" i="20" s="1"/>
  <c r="E612" i="20" a="1"/>
  <c r="E612" i="20" s="1"/>
  <c r="E613" i="20" a="1"/>
  <c r="E613" i="20" s="1"/>
  <c r="E614" i="20" a="1"/>
  <c r="E614" i="20" s="1"/>
  <c r="E615" i="20" a="1"/>
  <c r="E615" i="20" s="1"/>
  <c r="E616" i="20" a="1"/>
  <c r="E616" i="20" s="1"/>
  <c r="E617" i="20" a="1"/>
  <c r="E617" i="20" s="1"/>
  <c r="E618" i="20" a="1"/>
  <c r="E618" i="20" s="1"/>
  <c r="E619" i="20" a="1"/>
  <c r="E619" i="20" s="1"/>
  <c r="E620" i="20" a="1"/>
  <c r="E620" i="20" s="1"/>
  <c r="E621" i="20" a="1"/>
  <c r="E621" i="20" s="1"/>
  <c r="E622" i="20" a="1"/>
  <c r="E622" i="20" s="1"/>
  <c r="E623" i="20" a="1"/>
  <c r="E623" i="20" s="1"/>
  <c r="E624" i="20" a="1"/>
  <c r="E624" i="20" s="1"/>
  <c r="E625" i="20" a="1"/>
  <c r="E625" i="20" s="1"/>
  <c r="E626" i="20" a="1"/>
  <c r="E626" i="20" s="1"/>
  <c r="E627" i="20" a="1"/>
  <c r="E627" i="20" s="1"/>
  <c r="E628" i="20" a="1"/>
  <c r="E628" i="20" s="1"/>
  <c r="E629" i="20" a="1"/>
  <c r="E629" i="20" s="1"/>
  <c r="E630" i="20" a="1"/>
  <c r="E630" i="20" s="1"/>
  <c r="E631" i="20" a="1"/>
  <c r="E631" i="20" s="1"/>
  <c r="E632" i="20" a="1"/>
  <c r="E632" i="20" s="1"/>
  <c r="E633" i="20" a="1"/>
  <c r="E633" i="20" s="1"/>
  <c r="E634" i="20" a="1"/>
  <c r="E634" i="20" s="1"/>
  <c r="E635" i="20" a="1"/>
  <c r="E635" i="20" s="1"/>
  <c r="E636" i="20" a="1"/>
  <c r="E636" i="20" s="1"/>
  <c r="E637" i="20" a="1"/>
  <c r="E637" i="20" s="1"/>
  <c r="E638" i="20" a="1"/>
  <c r="E638" i="20" s="1"/>
  <c r="E639" i="20" a="1"/>
  <c r="E639" i="20" s="1"/>
  <c r="E640" i="20" a="1"/>
  <c r="E640" i="20" s="1"/>
  <c r="E641" i="20" a="1"/>
  <c r="E641" i="20" s="1"/>
  <c r="E642" i="20" a="1"/>
  <c r="E642" i="20" s="1"/>
  <c r="E643" i="20" a="1"/>
  <c r="E643" i="20" s="1"/>
  <c r="E644" i="20" a="1"/>
  <c r="E644" i="20" s="1"/>
  <c r="E645" i="20" a="1"/>
  <c r="E645" i="20" s="1"/>
  <c r="E646" i="20" a="1"/>
  <c r="E646" i="20" s="1"/>
  <c r="E647" i="20" a="1"/>
  <c r="E647" i="20" s="1"/>
  <c r="E648" i="20" a="1"/>
  <c r="E648" i="20" s="1"/>
  <c r="E649" i="20" a="1"/>
  <c r="E649" i="20" s="1"/>
  <c r="E2" i="20" a="1"/>
  <c r="E2" i="20" s="1"/>
  <c r="AC39" i="1" l="1"/>
  <c r="AL39" i="1"/>
  <c r="B409" i="1"/>
  <c r="D409" i="1" s="1"/>
  <c r="AM409" i="1"/>
  <c r="AB39" i="1"/>
  <c r="N409" i="1"/>
  <c r="F651" i="29"/>
  <c r="F652" i="29"/>
  <c r="F653" i="29"/>
  <c r="F654" i="29"/>
  <c r="F655" i="29"/>
  <c r="F656" i="29"/>
  <c r="F657" i="29"/>
  <c r="F658" i="29"/>
  <c r="F659" i="29"/>
  <c r="F660" i="29"/>
  <c r="F661" i="29"/>
  <c r="F662" i="29"/>
  <c r="F663" i="29"/>
  <c r="F664" i="29"/>
  <c r="F665" i="29"/>
  <c r="F666" i="29"/>
  <c r="F667" i="29"/>
  <c r="F668" i="29"/>
  <c r="F669" i="29"/>
  <c r="F670" i="29"/>
  <c r="F671" i="29"/>
  <c r="F672" i="29"/>
  <c r="F673" i="29"/>
  <c r="F674" i="29"/>
  <c r="F675" i="29"/>
  <c r="F676" i="29"/>
  <c r="F3" i="29"/>
  <c r="F4" i="29"/>
  <c r="F5" i="29"/>
  <c r="F6" i="29"/>
  <c r="F7" i="29"/>
  <c r="F8" i="29"/>
  <c r="F9" i="29"/>
  <c r="F10" i="29"/>
  <c r="F11" i="29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30" i="29"/>
  <c r="F31" i="29"/>
  <c r="F32" i="29"/>
  <c r="F33" i="29"/>
  <c r="F34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F47" i="29"/>
  <c r="F48" i="29"/>
  <c r="F49" i="29"/>
  <c r="F50" i="29"/>
  <c r="F51" i="29"/>
  <c r="F52" i="29"/>
  <c r="F53" i="29"/>
  <c r="F54" i="29"/>
  <c r="F55" i="29"/>
  <c r="F56" i="29"/>
  <c r="F57" i="29"/>
  <c r="F58" i="29"/>
  <c r="F59" i="29"/>
  <c r="F60" i="29"/>
  <c r="F61" i="29"/>
  <c r="F62" i="29"/>
  <c r="F63" i="29"/>
  <c r="F64" i="29"/>
  <c r="F65" i="29"/>
  <c r="F66" i="29"/>
  <c r="F67" i="29"/>
  <c r="F68" i="29"/>
  <c r="F69" i="29"/>
  <c r="F70" i="29"/>
  <c r="F71" i="29"/>
  <c r="F72" i="29"/>
  <c r="F73" i="29"/>
  <c r="F74" i="29"/>
  <c r="F75" i="29"/>
  <c r="F76" i="29"/>
  <c r="F77" i="29"/>
  <c r="F78" i="29"/>
  <c r="F79" i="29"/>
  <c r="F80" i="29"/>
  <c r="F81" i="29"/>
  <c r="F82" i="29"/>
  <c r="F83" i="29"/>
  <c r="F84" i="29"/>
  <c r="F85" i="29"/>
  <c r="F86" i="29"/>
  <c r="F87" i="29"/>
  <c r="F88" i="29"/>
  <c r="F89" i="29"/>
  <c r="F90" i="29"/>
  <c r="F91" i="29"/>
  <c r="F92" i="29"/>
  <c r="F93" i="29"/>
  <c r="F94" i="29"/>
  <c r="F95" i="29"/>
  <c r="F96" i="29"/>
  <c r="F97" i="29"/>
  <c r="F98" i="29"/>
  <c r="F99" i="29"/>
  <c r="F100" i="29"/>
  <c r="F101" i="29"/>
  <c r="F102" i="29"/>
  <c r="F103" i="29"/>
  <c r="F104" i="29"/>
  <c r="F105" i="29"/>
  <c r="F106" i="29"/>
  <c r="F107" i="29"/>
  <c r="F108" i="29"/>
  <c r="F109" i="29"/>
  <c r="F110" i="29"/>
  <c r="F111" i="29"/>
  <c r="F112" i="29"/>
  <c r="F113" i="29"/>
  <c r="F114" i="29"/>
  <c r="F115" i="29"/>
  <c r="F116" i="29"/>
  <c r="F117" i="29"/>
  <c r="F118" i="29"/>
  <c r="F119" i="29"/>
  <c r="F120" i="29"/>
  <c r="F121" i="29"/>
  <c r="F122" i="29"/>
  <c r="F123" i="29"/>
  <c r="F124" i="29"/>
  <c r="F125" i="29"/>
  <c r="F126" i="29"/>
  <c r="F127" i="29"/>
  <c r="F128" i="29"/>
  <c r="F129" i="29"/>
  <c r="F130" i="29"/>
  <c r="F131" i="29"/>
  <c r="F132" i="29"/>
  <c r="F133" i="29"/>
  <c r="F134" i="29"/>
  <c r="F135" i="29"/>
  <c r="F136" i="29"/>
  <c r="F137" i="29"/>
  <c r="F138" i="29"/>
  <c r="F139" i="29"/>
  <c r="F140" i="29"/>
  <c r="F141" i="29"/>
  <c r="F142" i="29"/>
  <c r="F143" i="29"/>
  <c r="F144" i="29"/>
  <c r="F145" i="29"/>
  <c r="F146" i="29"/>
  <c r="F147" i="29"/>
  <c r="F148" i="29"/>
  <c r="F149" i="29"/>
  <c r="F150" i="29"/>
  <c r="F151" i="29"/>
  <c r="F152" i="29"/>
  <c r="F153" i="29"/>
  <c r="F154" i="29"/>
  <c r="F155" i="29"/>
  <c r="F156" i="29"/>
  <c r="F157" i="29"/>
  <c r="F158" i="29"/>
  <c r="F159" i="29"/>
  <c r="F160" i="29"/>
  <c r="F161" i="29"/>
  <c r="F162" i="29"/>
  <c r="F163" i="29"/>
  <c r="F164" i="29"/>
  <c r="F165" i="29"/>
  <c r="F166" i="29"/>
  <c r="F167" i="29"/>
  <c r="F168" i="29"/>
  <c r="F169" i="29"/>
  <c r="F170" i="29"/>
  <c r="F171" i="29"/>
  <c r="F172" i="29"/>
  <c r="F173" i="29"/>
  <c r="F174" i="29"/>
  <c r="F175" i="29"/>
  <c r="F176" i="29"/>
  <c r="F177" i="29"/>
  <c r="F178" i="29"/>
  <c r="F179" i="29"/>
  <c r="F180" i="29"/>
  <c r="F181" i="29"/>
  <c r="F182" i="29"/>
  <c r="F183" i="29"/>
  <c r="F184" i="29"/>
  <c r="F185" i="29"/>
  <c r="F186" i="29"/>
  <c r="F187" i="29"/>
  <c r="F188" i="29"/>
  <c r="F189" i="29"/>
  <c r="F190" i="29"/>
  <c r="F191" i="29"/>
  <c r="F192" i="29"/>
  <c r="F193" i="29"/>
  <c r="F194" i="29"/>
  <c r="F195" i="29"/>
  <c r="F196" i="29"/>
  <c r="F197" i="29"/>
  <c r="F198" i="29"/>
  <c r="F199" i="29"/>
  <c r="F200" i="29"/>
  <c r="F201" i="29"/>
  <c r="F202" i="29"/>
  <c r="F203" i="29"/>
  <c r="F204" i="29"/>
  <c r="F205" i="29"/>
  <c r="F206" i="29"/>
  <c r="F207" i="29"/>
  <c r="F208" i="29"/>
  <c r="F209" i="29"/>
  <c r="F210" i="29"/>
  <c r="F211" i="29"/>
  <c r="F212" i="29"/>
  <c r="F213" i="29"/>
  <c r="F214" i="29"/>
  <c r="F215" i="29"/>
  <c r="F216" i="29"/>
  <c r="F217" i="29"/>
  <c r="F218" i="29"/>
  <c r="F219" i="29"/>
  <c r="F220" i="29"/>
  <c r="F221" i="29"/>
  <c r="F222" i="29"/>
  <c r="F223" i="29"/>
  <c r="F224" i="29"/>
  <c r="F225" i="29"/>
  <c r="F226" i="29"/>
  <c r="F227" i="29"/>
  <c r="F228" i="29"/>
  <c r="F229" i="29"/>
  <c r="F230" i="29"/>
  <c r="F231" i="29"/>
  <c r="F232" i="29"/>
  <c r="F233" i="29"/>
  <c r="F234" i="29"/>
  <c r="F235" i="29"/>
  <c r="F236" i="29"/>
  <c r="F237" i="29"/>
  <c r="F238" i="29"/>
  <c r="F239" i="29"/>
  <c r="F240" i="29"/>
  <c r="F241" i="29"/>
  <c r="F242" i="29"/>
  <c r="F243" i="29"/>
  <c r="F244" i="29"/>
  <c r="F245" i="29"/>
  <c r="F246" i="29"/>
  <c r="F247" i="29"/>
  <c r="F248" i="29"/>
  <c r="F249" i="29"/>
  <c r="F250" i="29"/>
  <c r="F251" i="29"/>
  <c r="F252" i="29"/>
  <c r="F253" i="29"/>
  <c r="F254" i="29"/>
  <c r="F255" i="29"/>
  <c r="F256" i="29"/>
  <c r="F257" i="29"/>
  <c r="F258" i="29"/>
  <c r="F259" i="29"/>
  <c r="F260" i="29"/>
  <c r="F261" i="29"/>
  <c r="F262" i="29"/>
  <c r="F263" i="29"/>
  <c r="F264" i="29"/>
  <c r="F265" i="29"/>
  <c r="F266" i="29"/>
  <c r="F267" i="29"/>
  <c r="F268" i="29"/>
  <c r="F269" i="29"/>
  <c r="F270" i="29"/>
  <c r="F271" i="29"/>
  <c r="F272" i="29"/>
  <c r="F273" i="29"/>
  <c r="F274" i="29"/>
  <c r="F275" i="29"/>
  <c r="F276" i="29"/>
  <c r="F277" i="29"/>
  <c r="F278" i="29"/>
  <c r="F279" i="29"/>
  <c r="F280" i="29"/>
  <c r="F281" i="29"/>
  <c r="F282" i="29"/>
  <c r="F283" i="29"/>
  <c r="F284" i="29"/>
  <c r="F285" i="29"/>
  <c r="F286" i="29"/>
  <c r="F287" i="29"/>
  <c r="F288" i="29"/>
  <c r="F289" i="29"/>
  <c r="F290" i="29"/>
  <c r="F291" i="29"/>
  <c r="F292" i="29"/>
  <c r="F293" i="29"/>
  <c r="F294" i="29"/>
  <c r="F295" i="29"/>
  <c r="F296" i="29"/>
  <c r="F297" i="29"/>
  <c r="F298" i="29"/>
  <c r="F299" i="29"/>
  <c r="F300" i="29"/>
  <c r="F301" i="29"/>
  <c r="F302" i="29"/>
  <c r="F303" i="29"/>
  <c r="F304" i="29"/>
  <c r="F305" i="29"/>
  <c r="F306" i="29"/>
  <c r="F307" i="29"/>
  <c r="F308" i="29"/>
  <c r="F309" i="29"/>
  <c r="F310" i="29"/>
  <c r="F311" i="29"/>
  <c r="F312" i="29"/>
  <c r="F313" i="29"/>
  <c r="F314" i="29"/>
  <c r="F315" i="29"/>
  <c r="F316" i="29"/>
  <c r="F317" i="29"/>
  <c r="F318" i="29"/>
  <c r="F319" i="29"/>
  <c r="F320" i="29"/>
  <c r="F321" i="29"/>
  <c r="F322" i="29"/>
  <c r="F323" i="29"/>
  <c r="F324" i="29"/>
  <c r="F325" i="29"/>
  <c r="F326" i="29"/>
  <c r="F327" i="29"/>
  <c r="F328" i="29"/>
  <c r="F329" i="29"/>
  <c r="F330" i="29"/>
  <c r="F331" i="29"/>
  <c r="F332" i="29"/>
  <c r="F333" i="29"/>
  <c r="F334" i="29"/>
  <c r="F335" i="29"/>
  <c r="F336" i="29"/>
  <c r="F337" i="29"/>
  <c r="F338" i="29"/>
  <c r="F339" i="29"/>
  <c r="F340" i="29"/>
  <c r="F341" i="29"/>
  <c r="F342" i="29"/>
  <c r="F343" i="29"/>
  <c r="F344" i="29"/>
  <c r="F345" i="29"/>
  <c r="F346" i="29"/>
  <c r="F347" i="29"/>
  <c r="F348" i="29"/>
  <c r="F349" i="29"/>
  <c r="F350" i="29"/>
  <c r="F351" i="29"/>
  <c r="F352" i="29"/>
  <c r="F353" i="29"/>
  <c r="F354" i="29"/>
  <c r="F355" i="29"/>
  <c r="F356" i="29"/>
  <c r="F357" i="29"/>
  <c r="F358" i="29"/>
  <c r="F359" i="29"/>
  <c r="F360" i="29"/>
  <c r="F361" i="29"/>
  <c r="F362" i="29"/>
  <c r="F363" i="29"/>
  <c r="F364" i="29"/>
  <c r="F365" i="29"/>
  <c r="F366" i="29"/>
  <c r="F367" i="29"/>
  <c r="F368" i="29"/>
  <c r="F369" i="29"/>
  <c r="F370" i="29"/>
  <c r="F371" i="29"/>
  <c r="F372" i="29"/>
  <c r="F373" i="29"/>
  <c r="F374" i="29"/>
  <c r="F375" i="29"/>
  <c r="F376" i="29"/>
  <c r="F377" i="29"/>
  <c r="F378" i="29"/>
  <c r="F379" i="29"/>
  <c r="F380" i="29"/>
  <c r="F381" i="29"/>
  <c r="F382" i="29"/>
  <c r="F383" i="29"/>
  <c r="F384" i="29"/>
  <c r="F385" i="29"/>
  <c r="F386" i="29"/>
  <c r="F387" i="29"/>
  <c r="F388" i="29"/>
  <c r="F389" i="29"/>
  <c r="F390" i="29"/>
  <c r="F391" i="29"/>
  <c r="F392" i="29"/>
  <c r="F393" i="29"/>
  <c r="F394" i="29"/>
  <c r="F395" i="29"/>
  <c r="F396" i="29"/>
  <c r="F397" i="29"/>
  <c r="F398" i="29"/>
  <c r="F399" i="29"/>
  <c r="F400" i="29"/>
  <c r="F401" i="29"/>
  <c r="F402" i="29"/>
  <c r="F403" i="29"/>
  <c r="F404" i="29"/>
  <c r="F405" i="29"/>
  <c r="F406" i="29"/>
  <c r="F407" i="29"/>
  <c r="F408" i="29"/>
  <c r="F409" i="29"/>
  <c r="F410" i="29"/>
  <c r="F411" i="29"/>
  <c r="F412" i="29"/>
  <c r="F413" i="29"/>
  <c r="F414" i="29"/>
  <c r="F415" i="29"/>
  <c r="F416" i="29"/>
  <c r="F417" i="29"/>
  <c r="F418" i="29"/>
  <c r="F419" i="29"/>
  <c r="F420" i="29"/>
  <c r="F421" i="29"/>
  <c r="F422" i="29"/>
  <c r="F423" i="29"/>
  <c r="F424" i="29"/>
  <c r="F425" i="29"/>
  <c r="F426" i="29"/>
  <c r="F427" i="29"/>
  <c r="F428" i="29"/>
  <c r="F429" i="29"/>
  <c r="F430" i="29"/>
  <c r="F431" i="29"/>
  <c r="F432" i="29"/>
  <c r="F433" i="29"/>
  <c r="F434" i="29"/>
  <c r="F435" i="29"/>
  <c r="F436" i="29"/>
  <c r="F437" i="29"/>
  <c r="F438" i="29"/>
  <c r="F439" i="29"/>
  <c r="F440" i="29"/>
  <c r="F441" i="29"/>
  <c r="F442" i="29"/>
  <c r="F443" i="29"/>
  <c r="F444" i="29"/>
  <c r="F445" i="29"/>
  <c r="F446" i="29"/>
  <c r="F447" i="29"/>
  <c r="F448" i="29"/>
  <c r="F449" i="29"/>
  <c r="F450" i="29"/>
  <c r="F451" i="29"/>
  <c r="F452" i="29"/>
  <c r="F453" i="29"/>
  <c r="F454" i="29"/>
  <c r="F455" i="29"/>
  <c r="F456" i="29"/>
  <c r="F457" i="29"/>
  <c r="F458" i="29"/>
  <c r="F459" i="29"/>
  <c r="F460" i="29"/>
  <c r="F461" i="29"/>
  <c r="F462" i="29"/>
  <c r="F463" i="29"/>
  <c r="F464" i="29"/>
  <c r="F465" i="29"/>
  <c r="F466" i="29"/>
  <c r="F467" i="29"/>
  <c r="F468" i="29"/>
  <c r="F469" i="29"/>
  <c r="F470" i="29"/>
  <c r="F471" i="29"/>
  <c r="F472" i="29"/>
  <c r="F473" i="29"/>
  <c r="F474" i="29"/>
  <c r="F475" i="29"/>
  <c r="F476" i="29"/>
  <c r="F477" i="29"/>
  <c r="F478" i="29"/>
  <c r="F479" i="29"/>
  <c r="F480" i="29"/>
  <c r="F481" i="29"/>
  <c r="F482" i="29"/>
  <c r="F483" i="29"/>
  <c r="F484" i="29"/>
  <c r="F485" i="29"/>
  <c r="F486" i="29"/>
  <c r="F487" i="29"/>
  <c r="F488" i="29"/>
  <c r="F489" i="29"/>
  <c r="F490" i="29"/>
  <c r="F491" i="29"/>
  <c r="F492" i="29"/>
  <c r="F493" i="29"/>
  <c r="F494" i="29"/>
  <c r="F495" i="29"/>
  <c r="F496" i="29"/>
  <c r="F497" i="29"/>
  <c r="F498" i="29"/>
  <c r="F499" i="29"/>
  <c r="F500" i="29"/>
  <c r="F501" i="29"/>
  <c r="F502" i="29"/>
  <c r="F503" i="29"/>
  <c r="F504" i="29"/>
  <c r="F505" i="29"/>
  <c r="F506" i="29"/>
  <c r="F507" i="29"/>
  <c r="F508" i="29"/>
  <c r="F509" i="29"/>
  <c r="F510" i="29"/>
  <c r="F511" i="29"/>
  <c r="F512" i="29"/>
  <c r="F513" i="29"/>
  <c r="F514" i="29"/>
  <c r="F515" i="29"/>
  <c r="F516" i="29"/>
  <c r="F517" i="29"/>
  <c r="F518" i="29"/>
  <c r="F519" i="29"/>
  <c r="F520" i="29"/>
  <c r="F521" i="29"/>
  <c r="F522" i="29"/>
  <c r="F523" i="29"/>
  <c r="F524" i="29"/>
  <c r="F525" i="29"/>
  <c r="F526" i="29"/>
  <c r="F527" i="29"/>
  <c r="F528" i="29"/>
  <c r="F529" i="29"/>
  <c r="F530" i="29"/>
  <c r="F531" i="29"/>
  <c r="F532" i="29"/>
  <c r="F533" i="29"/>
  <c r="F534" i="29"/>
  <c r="F535" i="29"/>
  <c r="F536" i="29"/>
  <c r="F537" i="29"/>
  <c r="F538" i="29"/>
  <c r="F539" i="29"/>
  <c r="F540" i="29"/>
  <c r="F541" i="29"/>
  <c r="F542" i="29"/>
  <c r="F543" i="29"/>
  <c r="F544" i="29"/>
  <c r="F545" i="29"/>
  <c r="F546" i="29"/>
  <c r="F547" i="29"/>
  <c r="F548" i="29"/>
  <c r="F549" i="29"/>
  <c r="F550" i="29"/>
  <c r="F551" i="29"/>
  <c r="F552" i="29"/>
  <c r="F553" i="29"/>
  <c r="F554" i="29"/>
  <c r="F555" i="29"/>
  <c r="F556" i="29"/>
  <c r="F557" i="29"/>
  <c r="F558" i="29"/>
  <c r="F559" i="29"/>
  <c r="F560" i="29"/>
  <c r="F561" i="29"/>
  <c r="F562" i="29"/>
  <c r="F563" i="29"/>
  <c r="F564" i="29"/>
  <c r="F565" i="29"/>
  <c r="F566" i="29"/>
  <c r="F567" i="29"/>
  <c r="F568" i="29"/>
  <c r="F569" i="29"/>
  <c r="F570" i="29"/>
  <c r="F571" i="29"/>
  <c r="F572" i="29"/>
  <c r="F573" i="29"/>
  <c r="F574" i="29"/>
  <c r="F575" i="29"/>
  <c r="F576" i="29"/>
  <c r="F577" i="29"/>
  <c r="F578" i="29"/>
  <c r="F579" i="29"/>
  <c r="F580" i="29"/>
  <c r="F581" i="29"/>
  <c r="F582" i="29"/>
  <c r="F583" i="29"/>
  <c r="F584" i="29"/>
  <c r="F585" i="29"/>
  <c r="F586" i="29"/>
  <c r="F587" i="29"/>
  <c r="F588" i="29"/>
  <c r="F589" i="29"/>
  <c r="F590" i="29"/>
  <c r="F591" i="29"/>
  <c r="F592" i="29"/>
  <c r="F593" i="29"/>
  <c r="F594" i="29"/>
  <c r="F595" i="29"/>
  <c r="F596" i="29"/>
  <c r="F597" i="29"/>
  <c r="F598" i="29"/>
  <c r="F599" i="29"/>
  <c r="F600" i="29"/>
  <c r="F601" i="29"/>
  <c r="F602" i="29"/>
  <c r="F603" i="29"/>
  <c r="F604" i="29"/>
  <c r="F605" i="29"/>
  <c r="F606" i="29"/>
  <c r="F607" i="29"/>
  <c r="F608" i="29"/>
  <c r="F609" i="29"/>
  <c r="F610" i="29"/>
  <c r="F611" i="29"/>
  <c r="F612" i="29"/>
  <c r="F613" i="29"/>
  <c r="F614" i="29"/>
  <c r="F615" i="29"/>
  <c r="F616" i="29"/>
  <c r="F617" i="29"/>
  <c r="F618" i="29"/>
  <c r="F619" i="29"/>
  <c r="F620" i="29"/>
  <c r="F621" i="29"/>
  <c r="F622" i="29"/>
  <c r="F623" i="29"/>
  <c r="F624" i="29"/>
  <c r="F625" i="29"/>
  <c r="F626" i="29"/>
  <c r="F627" i="29"/>
  <c r="F628" i="29"/>
  <c r="F629" i="29"/>
  <c r="F630" i="29"/>
  <c r="F631" i="29"/>
  <c r="F632" i="29"/>
  <c r="F633" i="29"/>
  <c r="F634" i="29"/>
  <c r="F635" i="29"/>
  <c r="F636" i="29"/>
  <c r="F637" i="29"/>
  <c r="F638" i="29"/>
  <c r="F639" i="29"/>
  <c r="F640" i="29"/>
  <c r="F641" i="29"/>
  <c r="F642" i="29"/>
  <c r="F643" i="29"/>
  <c r="F644" i="29"/>
  <c r="F645" i="29"/>
  <c r="F646" i="29"/>
  <c r="F2" i="29"/>
  <c r="F648" i="29"/>
  <c r="F649" i="29"/>
  <c r="F650" i="29"/>
  <c r="F647" i="29"/>
  <c r="AC409" i="1" l="1"/>
  <c r="AL409" i="1"/>
  <c r="AK409" i="1" a="1"/>
  <c r="AK409" i="1" s="1"/>
  <c r="E409" i="1" a="1"/>
  <c r="E409" i="1" s="1"/>
  <c r="T409" i="1" s="1" a="1"/>
  <c r="T409" i="1" s="1"/>
  <c r="V409" i="1" s="1"/>
  <c r="AB409" i="1"/>
  <c r="I409" i="1"/>
  <c r="H409" i="1"/>
  <c r="F409" i="1"/>
  <c r="G409" i="1"/>
  <c r="J409" i="1"/>
  <c r="I650" i="1"/>
  <c r="J650" i="1"/>
  <c r="G650" i="1"/>
  <c r="F650" i="1"/>
  <c r="H650" i="1"/>
  <c r="N649" i="1"/>
  <c r="AM639" i="1"/>
  <c r="AM640" i="1"/>
  <c r="AM641" i="1"/>
  <c r="AM642" i="1"/>
  <c r="AM643" i="1"/>
  <c r="AM644" i="1"/>
  <c r="AM645" i="1"/>
  <c r="AM646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Q409" i="1" l="1" a="1"/>
  <c r="Q409" i="1" s="1"/>
  <c r="U409" i="1" a="1"/>
  <c r="U409" i="1" s="1"/>
  <c r="S409" i="1" a="1"/>
  <c r="S409" i="1" s="1"/>
  <c r="R409" i="1" a="1"/>
  <c r="R409" i="1" s="1"/>
  <c r="AJ409" i="1" s="1"/>
  <c r="B649" i="1"/>
  <c r="D649" i="1" s="1"/>
  <c r="AM649" i="1"/>
  <c r="B648" i="1"/>
  <c r="D648" i="1" s="1"/>
  <c r="AM648" i="1"/>
  <c r="B647" i="1"/>
  <c r="D647" i="1" s="1"/>
  <c r="AM647" i="1"/>
  <c r="L409" i="1" a="1"/>
  <c r="L409" i="1" s="1"/>
  <c r="K409" i="1" a="1"/>
  <c r="K409" i="1" s="1"/>
  <c r="K650" i="1" a="1"/>
  <c r="K650" i="1" s="1"/>
  <c r="L650" i="1" a="1"/>
  <c r="L650" i="1" s="1"/>
  <c r="N647" i="1"/>
  <c r="B625" i="1"/>
  <c r="D625" i="1" s="1"/>
  <c r="AL625" i="1" s="1"/>
  <c r="I625" i="1"/>
  <c r="J625" i="1"/>
  <c r="H625" i="1"/>
  <c r="G625" i="1"/>
  <c r="F625" i="1"/>
  <c r="N640" i="1"/>
  <c r="J640" i="1"/>
  <c r="I640" i="1"/>
  <c r="H640" i="1"/>
  <c r="F640" i="1"/>
  <c r="G640" i="1"/>
  <c r="I633" i="1"/>
  <c r="H633" i="1"/>
  <c r="J633" i="1"/>
  <c r="G633" i="1"/>
  <c r="F633" i="1"/>
  <c r="J637" i="1"/>
  <c r="H637" i="1"/>
  <c r="I637" i="1"/>
  <c r="G637" i="1"/>
  <c r="F637" i="1"/>
  <c r="I636" i="1"/>
  <c r="J636" i="1"/>
  <c r="F636" i="1"/>
  <c r="H636" i="1"/>
  <c r="G636" i="1"/>
  <c r="B632" i="1"/>
  <c r="D632" i="1" s="1"/>
  <c r="AL632" i="1" s="1"/>
  <c r="I632" i="1"/>
  <c r="J632" i="1"/>
  <c r="H632" i="1"/>
  <c r="G632" i="1"/>
  <c r="F632" i="1"/>
  <c r="I649" i="1"/>
  <c r="G649" i="1"/>
  <c r="H649" i="1"/>
  <c r="J649" i="1"/>
  <c r="F649" i="1"/>
  <c r="B631" i="1"/>
  <c r="D631" i="1" s="1"/>
  <c r="AL631" i="1" s="1"/>
  <c r="I631" i="1"/>
  <c r="J631" i="1"/>
  <c r="F631" i="1"/>
  <c r="H631" i="1"/>
  <c r="G631" i="1"/>
  <c r="N648" i="1"/>
  <c r="J648" i="1"/>
  <c r="H648" i="1"/>
  <c r="G648" i="1"/>
  <c r="F648" i="1"/>
  <c r="I648" i="1"/>
  <c r="B630" i="1"/>
  <c r="D630" i="1" s="1"/>
  <c r="AL630" i="1" s="1"/>
  <c r="J630" i="1"/>
  <c r="I630" i="1"/>
  <c r="G630" i="1"/>
  <c r="F630" i="1"/>
  <c r="H630" i="1"/>
  <c r="I647" i="1"/>
  <c r="H647" i="1"/>
  <c r="J647" i="1"/>
  <c r="F647" i="1"/>
  <c r="G647" i="1"/>
  <c r="N627" i="1"/>
  <c r="J627" i="1"/>
  <c r="G627" i="1"/>
  <c r="H627" i="1"/>
  <c r="I627" i="1"/>
  <c r="F627" i="1"/>
  <c r="B626" i="1"/>
  <c r="D626" i="1" s="1"/>
  <c r="AL626" i="1" s="1"/>
  <c r="J626" i="1"/>
  <c r="H626" i="1"/>
  <c r="G626" i="1"/>
  <c r="F626" i="1"/>
  <c r="I626" i="1"/>
  <c r="N624" i="1"/>
  <c r="J624" i="1"/>
  <c r="H624" i="1"/>
  <c r="F624" i="1"/>
  <c r="I624" i="1"/>
  <c r="G624" i="1"/>
  <c r="N646" i="1"/>
  <c r="H646" i="1"/>
  <c r="J646" i="1"/>
  <c r="F646" i="1"/>
  <c r="I646" i="1"/>
  <c r="G646" i="1"/>
  <c r="N645" i="1"/>
  <c r="H645" i="1"/>
  <c r="J645" i="1"/>
  <c r="F645" i="1"/>
  <c r="I645" i="1"/>
  <c r="G645" i="1"/>
  <c r="N644" i="1"/>
  <c r="J644" i="1"/>
  <c r="I644" i="1"/>
  <c r="H644" i="1"/>
  <c r="F644" i="1"/>
  <c r="G644" i="1"/>
  <c r="N643" i="1"/>
  <c r="H643" i="1"/>
  <c r="J643" i="1"/>
  <c r="I643" i="1"/>
  <c r="F643" i="1"/>
  <c r="G643" i="1"/>
  <c r="N642" i="1"/>
  <c r="J642" i="1"/>
  <c r="I642" i="1"/>
  <c r="G642" i="1"/>
  <c r="F642" i="1"/>
  <c r="H642" i="1"/>
  <c r="N641" i="1"/>
  <c r="J641" i="1"/>
  <c r="G641" i="1"/>
  <c r="H641" i="1"/>
  <c r="I641" i="1"/>
  <c r="F641" i="1"/>
  <c r="J638" i="1"/>
  <c r="I638" i="1"/>
  <c r="G638" i="1"/>
  <c r="H638" i="1"/>
  <c r="F638" i="1"/>
  <c r="B639" i="1"/>
  <c r="D639" i="1" s="1"/>
  <c r="AL639" i="1" s="1"/>
  <c r="J639" i="1"/>
  <c r="G639" i="1"/>
  <c r="I639" i="1"/>
  <c r="F639" i="1"/>
  <c r="H639" i="1"/>
  <c r="G635" i="1"/>
  <c r="J635" i="1"/>
  <c r="I635" i="1"/>
  <c r="F635" i="1"/>
  <c r="H635" i="1"/>
  <c r="I634" i="1"/>
  <c r="J634" i="1"/>
  <c r="H634" i="1"/>
  <c r="F634" i="1"/>
  <c r="G634" i="1"/>
  <c r="B629" i="1"/>
  <c r="D629" i="1" s="1"/>
  <c r="AL629" i="1" s="1"/>
  <c r="J629" i="1"/>
  <c r="I629" i="1"/>
  <c r="G629" i="1"/>
  <c r="H629" i="1"/>
  <c r="F629" i="1"/>
  <c r="B628" i="1"/>
  <c r="D628" i="1" s="1"/>
  <c r="AL628" i="1" s="1"/>
  <c r="I628" i="1"/>
  <c r="J628" i="1"/>
  <c r="G628" i="1"/>
  <c r="H628" i="1"/>
  <c r="F628" i="1"/>
  <c r="B646" i="1"/>
  <c r="D646" i="1" s="1"/>
  <c r="AL646" i="1" s="1"/>
  <c r="B645" i="1"/>
  <c r="D645" i="1" s="1"/>
  <c r="AL645" i="1" s="1"/>
  <c r="B644" i="1"/>
  <c r="D644" i="1" s="1"/>
  <c r="AL644" i="1" s="1"/>
  <c r="B643" i="1"/>
  <c r="D643" i="1" s="1"/>
  <c r="AL643" i="1" s="1"/>
  <c r="N629" i="1"/>
  <c r="N625" i="1"/>
  <c r="B627" i="1"/>
  <c r="D627" i="1" s="1"/>
  <c r="AL627" i="1" s="1"/>
  <c r="B624" i="1"/>
  <c r="D624" i="1" s="1"/>
  <c r="AL624" i="1" s="1"/>
  <c r="N630" i="1"/>
  <c r="N628" i="1"/>
  <c r="N626" i="1"/>
  <c r="N639" i="1"/>
  <c r="N632" i="1"/>
  <c r="N631" i="1"/>
  <c r="B642" i="1"/>
  <c r="D642" i="1" s="1"/>
  <c r="AL642" i="1" s="1"/>
  <c r="B641" i="1"/>
  <c r="D641" i="1" s="1"/>
  <c r="AL641" i="1" s="1"/>
  <c r="B640" i="1"/>
  <c r="D640" i="1" s="1"/>
  <c r="AL640" i="1" s="1"/>
  <c r="N638" i="1"/>
  <c r="B638" i="1"/>
  <c r="D638" i="1" s="1"/>
  <c r="AL638" i="1" s="1"/>
  <c r="N636" i="1"/>
  <c r="B636" i="1"/>
  <c r="D636" i="1" s="1"/>
  <c r="AL636" i="1" s="1"/>
  <c r="N637" i="1"/>
  <c r="B637" i="1"/>
  <c r="D637" i="1" s="1"/>
  <c r="AL637" i="1" s="1"/>
  <c r="B633" i="1"/>
  <c r="D633" i="1" s="1"/>
  <c r="AL633" i="1" s="1"/>
  <c r="N633" i="1"/>
  <c r="B635" i="1"/>
  <c r="D635" i="1" s="1"/>
  <c r="AL635" i="1" s="1"/>
  <c r="N635" i="1"/>
  <c r="B634" i="1"/>
  <c r="D634" i="1" s="1"/>
  <c r="AL634" i="1" s="1"/>
  <c r="N634" i="1"/>
  <c r="A2" i="1"/>
  <c r="AM2" i="1" s="1"/>
  <c r="C649" i="20"/>
  <c r="C648" i="20"/>
  <c r="C647" i="20"/>
  <c r="C646" i="20"/>
  <c r="C645" i="20"/>
  <c r="C644" i="20"/>
  <c r="C643" i="20"/>
  <c r="C642" i="20"/>
  <c r="C641" i="20"/>
  <c r="C640" i="20"/>
  <c r="C639" i="20"/>
  <c r="C638" i="20"/>
  <c r="C637" i="20"/>
  <c r="C636" i="20"/>
  <c r="C635" i="20"/>
  <c r="C634" i="20"/>
  <c r="C633" i="20"/>
  <c r="C632" i="20"/>
  <c r="C631" i="20"/>
  <c r="C630" i="20"/>
  <c r="C629" i="20"/>
  <c r="C628" i="20"/>
  <c r="C627" i="20"/>
  <c r="C626" i="20"/>
  <c r="C625" i="20"/>
  <c r="C624" i="20"/>
  <c r="C623" i="20"/>
  <c r="C622" i="20"/>
  <c r="C621" i="20"/>
  <c r="C620" i="20"/>
  <c r="C619" i="20"/>
  <c r="C618" i="20"/>
  <c r="C617" i="20"/>
  <c r="C616" i="20"/>
  <c r="C615" i="20"/>
  <c r="C614" i="20"/>
  <c r="C613" i="20"/>
  <c r="C612" i="20"/>
  <c r="C611" i="20"/>
  <c r="C610" i="20"/>
  <c r="C609" i="20"/>
  <c r="C608" i="20"/>
  <c r="C607" i="20"/>
  <c r="C606" i="20"/>
  <c r="C605" i="20"/>
  <c r="C604" i="20"/>
  <c r="C603" i="20"/>
  <c r="C602" i="20"/>
  <c r="C601" i="20"/>
  <c r="C600" i="20"/>
  <c r="C599" i="20"/>
  <c r="C598" i="20"/>
  <c r="C597" i="20"/>
  <c r="C596" i="20"/>
  <c r="C595" i="20"/>
  <c r="C594" i="20"/>
  <c r="C593" i="20"/>
  <c r="C592" i="20"/>
  <c r="C591" i="20"/>
  <c r="C590" i="20"/>
  <c r="C589" i="20"/>
  <c r="C588" i="20"/>
  <c r="C587" i="20"/>
  <c r="C586" i="20"/>
  <c r="C585" i="20"/>
  <c r="C584" i="20"/>
  <c r="C583" i="20"/>
  <c r="C582" i="20"/>
  <c r="C581" i="20"/>
  <c r="C580" i="20"/>
  <c r="C579" i="20"/>
  <c r="C578" i="20"/>
  <c r="C577" i="20"/>
  <c r="C576" i="20"/>
  <c r="C575" i="20"/>
  <c r="C574" i="20"/>
  <c r="C573" i="20"/>
  <c r="C572" i="20"/>
  <c r="C571" i="20"/>
  <c r="C570" i="20"/>
  <c r="C569" i="20"/>
  <c r="C568" i="20"/>
  <c r="C567" i="20"/>
  <c r="C566" i="20"/>
  <c r="C565" i="20"/>
  <c r="C564" i="20"/>
  <c r="C563" i="20"/>
  <c r="C562" i="20"/>
  <c r="C561" i="20"/>
  <c r="C560" i="20"/>
  <c r="C559" i="20"/>
  <c r="C558" i="20"/>
  <c r="C557" i="20"/>
  <c r="C556" i="20"/>
  <c r="C555" i="20"/>
  <c r="C554" i="20"/>
  <c r="C553" i="20"/>
  <c r="C552" i="20"/>
  <c r="C551" i="20"/>
  <c r="C550" i="20"/>
  <c r="C549" i="20"/>
  <c r="C548" i="20"/>
  <c r="C547" i="20"/>
  <c r="C546" i="20"/>
  <c r="C545" i="20"/>
  <c r="C544" i="20"/>
  <c r="C543" i="20"/>
  <c r="C542" i="20"/>
  <c r="C541" i="20"/>
  <c r="C540" i="20"/>
  <c r="C539" i="20"/>
  <c r="C538" i="20"/>
  <c r="C537" i="20"/>
  <c r="C536" i="20"/>
  <c r="C535" i="20"/>
  <c r="C534" i="20"/>
  <c r="C533" i="20"/>
  <c r="C532" i="20"/>
  <c r="C531" i="20"/>
  <c r="C530" i="20"/>
  <c r="C529" i="20"/>
  <c r="C528" i="20"/>
  <c r="C527" i="20"/>
  <c r="C526" i="20"/>
  <c r="C525" i="20"/>
  <c r="C524" i="20"/>
  <c r="C523" i="20"/>
  <c r="C522" i="20"/>
  <c r="C521" i="20"/>
  <c r="C520" i="20"/>
  <c r="C519" i="20"/>
  <c r="C518" i="20"/>
  <c r="C517" i="20"/>
  <c r="C516" i="20"/>
  <c r="C515" i="20"/>
  <c r="C514" i="20"/>
  <c r="C513" i="20"/>
  <c r="C512" i="20"/>
  <c r="C511" i="20"/>
  <c r="C510" i="20"/>
  <c r="C509" i="20"/>
  <c r="C508" i="20"/>
  <c r="C507" i="20"/>
  <c r="C506" i="20"/>
  <c r="C505" i="20"/>
  <c r="C504" i="20"/>
  <c r="C503" i="20"/>
  <c r="C502" i="20"/>
  <c r="C501" i="20"/>
  <c r="C500" i="20"/>
  <c r="C499" i="20"/>
  <c r="C498" i="20"/>
  <c r="C497" i="20"/>
  <c r="C496" i="20"/>
  <c r="C495" i="20"/>
  <c r="C494" i="20"/>
  <c r="C493" i="20"/>
  <c r="C492" i="20"/>
  <c r="C491" i="20"/>
  <c r="C490" i="20"/>
  <c r="C489" i="20"/>
  <c r="C488" i="20"/>
  <c r="C487" i="20"/>
  <c r="C486" i="20"/>
  <c r="C485" i="20"/>
  <c r="C484" i="20"/>
  <c r="C483" i="20"/>
  <c r="C482" i="20"/>
  <c r="C481" i="20"/>
  <c r="C480" i="20"/>
  <c r="C479" i="20"/>
  <c r="C478" i="20"/>
  <c r="C477" i="20"/>
  <c r="C476" i="20"/>
  <c r="C475" i="20"/>
  <c r="C474" i="20"/>
  <c r="C473" i="20"/>
  <c r="C472" i="20"/>
  <c r="C471" i="20"/>
  <c r="C470" i="20"/>
  <c r="C469" i="20"/>
  <c r="C468" i="20"/>
  <c r="C459" i="20"/>
  <c r="C467" i="20"/>
  <c r="C466" i="20"/>
  <c r="C465" i="20"/>
  <c r="C464" i="20"/>
  <c r="C463" i="20"/>
  <c r="C462" i="20"/>
  <c r="C461" i="20"/>
  <c r="C460" i="20"/>
  <c r="C458" i="20"/>
  <c r="C457" i="20"/>
  <c r="C456" i="20"/>
  <c r="C455" i="20"/>
  <c r="C454" i="20"/>
  <c r="C451" i="20"/>
  <c r="C450" i="20"/>
  <c r="C453" i="20"/>
  <c r="C452" i="20"/>
  <c r="C449" i="20"/>
  <c r="C448" i="20"/>
  <c r="C447" i="20"/>
  <c r="C446" i="20"/>
  <c r="C445" i="20"/>
  <c r="C444" i="20"/>
  <c r="C443" i="20"/>
  <c r="C442" i="20"/>
  <c r="C441" i="20"/>
  <c r="C440" i="20"/>
  <c r="C439" i="20"/>
  <c r="C438" i="20"/>
  <c r="C437" i="20"/>
  <c r="C436" i="20"/>
  <c r="C435" i="20"/>
  <c r="C434" i="20"/>
  <c r="C433" i="20"/>
  <c r="C432" i="20"/>
  <c r="C431" i="20"/>
  <c r="C430" i="20"/>
  <c r="C429" i="20"/>
  <c r="C428" i="20"/>
  <c r="C427" i="20"/>
  <c r="C426" i="20"/>
  <c r="C425" i="20"/>
  <c r="C424" i="20"/>
  <c r="C423" i="20"/>
  <c r="C422" i="20"/>
  <c r="C421" i="20"/>
  <c r="C420" i="20"/>
  <c r="C419" i="20"/>
  <c r="C418" i="20"/>
  <c r="C417" i="20"/>
  <c r="C416" i="20"/>
  <c r="C415" i="20"/>
  <c r="C414" i="20"/>
  <c r="C413" i="20"/>
  <c r="C412" i="20"/>
  <c r="C411" i="20"/>
  <c r="C410" i="20"/>
  <c r="C408" i="20"/>
  <c r="C407" i="20"/>
  <c r="C406" i="20"/>
  <c r="C405" i="20"/>
  <c r="C404" i="20"/>
  <c r="C403" i="20"/>
  <c r="C402" i="20"/>
  <c r="C401" i="20"/>
  <c r="C400" i="20"/>
  <c r="C399" i="20"/>
  <c r="C398" i="20"/>
  <c r="C397" i="20"/>
  <c r="C396" i="20"/>
  <c r="C395" i="20"/>
  <c r="C394" i="20"/>
  <c r="C393" i="20"/>
  <c r="C392" i="20"/>
  <c r="C391" i="20"/>
  <c r="C389" i="20"/>
  <c r="C388" i="20"/>
  <c r="C387" i="20"/>
  <c r="C386" i="20"/>
  <c r="C385" i="20"/>
  <c r="C384" i="20"/>
  <c r="C383" i="20"/>
  <c r="C382" i="20"/>
  <c r="C381" i="20"/>
  <c r="C380" i="20"/>
  <c r="C379" i="20"/>
  <c r="C378" i="20"/>
  <c r="C377" i="20"/>
  <c r="C376" i="20"/>
  <c r="C375" i="20"/>
  <c r="C374" i="20"/>
  <c r="C373" i="20"/>
  <c r="C372" i="20"/>
  <c r="C371" i="20"/>
  <c r="C370" i="20"/>
  <c r="C369" i="20"/>
  <c r="C368" i="20"/>
  <c r="C367" i="20"/>
  <c r="C366" i="20"/>
  <c r="C365" i="20"/>
  <c r="C364" i="20"/>
  <c r="C363" i="20"/>
  <c r="C362" i="20"/>
  <c r="C361" i="20"/>
  <c r="C360" i="20"/>
  <c r="C359" i="20"/>
  <c r="C358" i="20"/>
  <c r="C357" i="20"/>
  <c r="C356" i="20"/>
  <c r="C355" i="20"/>
  <c r="C354" i="20"/>
  <c r="C353" i="20"/>
  <c r="C352" i="20"/>
  <c r="C351" i="20"/>
  <c r="C350" i="20"/>
  <c r="C349" i="20"/>
  <c r="C348" i="20"/>
  <c r="C347" i="20"/>
  <c r="C346" i="20"/>
  <c r="C345" i="20"/>
  <c r="C344" i="20"/>
  <c r="C343" i="20"/>
  <c r="C342" i="20"/>
  <c r="C341" i="20"/>
  <c r="C340" i="20"/>
  <c r="C339" i="20"/>
  <c r="C338" i="20"/>
  <c r="C337" i="20"/>
  <c r="C336" i="20"/>
  <c r="C335" i="20"/>
  <c r="C334" i="20"/>
  <c r="C333" i="20"/>
  <c r="C332" i="20"/>
  <c r="C331" i="20"/>
  <c r="C330" i="20"/>
  <c r="C329" i="20"/>
  <c r="C328" i="20"/>
  <c r="C327" i="20"/>
  <c r="C326" i="20"/>
  <c r="C325" i="20"/>
  <c r="C324" i="20"/>
  <c r="C323" i="20"/>
  <c r="C322" i="20"/>
  <c r="C321" i="20"/>
  <c r="C320" i="20"/>
  <c r="C319" i="20"/>
  <c r="C318" i="20"/>
  <c r="C317" i="20"/>
  <c r="C316" i="20"/>
  <c r="C315" i="20"/>
  <c r="C314" i="20"/>
  <c r="C313" i="20"/>
  <c r="C312" i="20"/>
  <c r="C311" i="20"/>
  <c r="C310" i="20"/>
  <c r="C309" i="20"/>
  <c r="C308" i="20"/>
  <c r="C307" i="20"/>
  <c r="C306" i="20"/>
  <c r="C305" i="20"/>
  <c r="C304" i="20"/>
  <c r="C303" i="20"/>
  <c r="C302" i="20"/>
  <c r="C301" i="20"/>
  <c r="C300" i="20"/>
  <c r="C299" i="20"/>
  <c r="C291" i="20"/>
  <c r="C290" i="20"/>
  <c r="C288" i="20"/>
  <c r="C287" i="20"/>
  <c r="C286" i="20"/>
  <c r="C285" i="20"/>
  <c r="C284" i="20"/>
  <c r="C283" i="20"/>
  <c r="C282" i="20"/>
  <c r="C281" i="20"/>
  <c r="C280" i="20"/>
  <c r="C279" i="20"/>
  <c r="C298" i="20"/>
  <c r="C297" i="20"/>
  <c r="C296" i="20"/>
  <c r="C295" i="20"/>
  <c r="C294" i="20"/>
  <c r="C293" i="20"/>
  <c r="C292" i="20"/>
  <c r="C289" i="20"/>
  <c r="C278" i="20"/>
  <c r="C277" i="20"/>
  <c r="C276" i="20"/>
  <c r="C275" i="20"/>
  <c r="C274" i="20"/>
  <c r="C273" i="20"/>
  <c r="C272" i="20"/>
  <c r="C271" i="20"/>
  <c r="C270" i="20"/>
  <c r="C269" i="20"/>
  <c r="C268" i="20"/>
  <c r="C267" i="20"/>
  <c r="C266" i="20"/>
  <c r="C265" i="20"/>
  <c r="C264" i="20"/>
  <c r="C263" i="20"/>
  <c r="C262" i="20"/>
  <c r="C261" i="20"/>
  <c r="C260" i="20"/>
  <c r="C259" i="20"/>
  <c r="C258" i="20"/>
  <c r="C257" i="20"/>
  <c r="C256" i="20"/>
  <c r="C255" i="20"/>
  <c r="C254" i="20"/>
  <c r="C253" i="20"/>
  <c r="C252" i="20"/>
  <c r="C251" i="20"/>
  <c r="C250" i="20"/>
  <c r="C249" i="20"/>
  <c r="C248" i="20"/>
  <c r="C247" i="20"/>
  <c r="C246" i="20"/>
  <c r="C245" i="20"/>
  <c r="C244" i="20"/>
  <c r="C243" i="20"/>
  <c r="C242" i="20"/>
  <c r="C241" i="20"/>
  <c r="C240" i="20"/>
  <c r="C239" i="20"/>
  <c r="C238" i="20"/>
  <c r="C237" i="20"/>
  <c r="C236" i="20"/>
  <c r="C235" i="20"/>
  <c r="C234" i="20"/>
  <c r="C233" i="20"/>
  <c r="C224" i="20"/>
  <c r="C223" i="20"/>
  <c r="C222" i="20"/>
  <c r="C221" i="20"/>
  <c r="C220" i="20"/>
  <c r="C219" i="20"/>
  <c r="C232" i="20"/>
  <c r="C231" i="20"/>
  <c r="C230" i="20"/>
  <c r="C229" i="20"/>
  <c r="C228" i="20"/>
  <c r="C227" i="20"/>
  <c r="C226" i="20"/>
  <c r="C225" i="20"/>
  <c r="C218" i="20"/>
  <c r="C217" i="20"/>
  <c r="C216" i="20"/>
  <c r="C215" i="20"/>
  <c r="C214" i="20"/>
  <c r="C213" i="20"/>
  <c r="C212" i="20"/>
  <c r="C211" i="20"/>
  <c r="C210" i="20"/>
  <c r="C209" i="20"/>
  <c r="C208" i="20"/>
  <c r="C207" i="20"/>
  <c r="C206" i="20"/>
  <c r="C205" i="20"/>
  <c r="C204" i="20"/>
  <c r="C203" i="20"/>
  <c r="C202" i="20"/>
  <c r="C201" i="20"/>
  <c r="C200" i="20"/>
  <c r="C199" i="20"/>
  <c r="C198" i="20"/>
  <c r="C197" i="20"/>
  <c r="C196" i="20"/>
  <c r="C195" i="20"/>
  <c r="C194" i="20"/>
  <c r="C193" i="20"/>
  <c r="C192" i="20"/>
  <c r="C191" i="20"/>
  <c r="C190" i="20"/>
  <c r="C189" i="20"/>
  <c r="C188" i="20"/>
  <c r="C187" i="20"/>
  <c r="C186" i="20"/>
  <c r="C185" i="20"/>
  <c r="C184" i="20"/>
  <c r="C183" i="20"/>
  <c r="C182" i="20"/>
  <c r="C181" i="20"/>
  <c r="C180" i="20"/>
  <c r="C179" i="20"/>
  <c r="C178" i="20"/>
  <c r="C177" i="20"/>
  <c r="C176" i="20"/>
  <c r="C175" i="20"/>
  <c r="C174" i="20"/>
  <c r="C173" i="20"/>
  <c r="C172" i="20"/>
  <c r="C171" i="20"/>
  <c r="C170" i="20"/>
  <c r="C169" i="20"/>
  <c r="C168" i="20"/>
  <c r="C167" i="20"/>
  <c r="C166" i="20"/>
  <c r="C165" i="20"/>
  <c r="C164" i="20"/>
  <c r="C163" i="20"/>
  <c r="C162" i="20"/>
  <c r="C161" i="20"/>
  <c r="C160" i="20"/>
  <c r="C159" i="20"/>
  <c r="C158" i="20"/>
  <c r="C157" i="20"/>
  <c r="C156" i="20"/>
  <c r="C155" i="20"/>
  <c r="C154" i="20"/>
  <c r="C153" i="20"/>
  <c r="C152" i="20"/>
  <c r="C151" i="20"/>
  <c r="C150" i="20"/>
  <c r="C149" i="20"/>
  <c r="C148" i="20"/>
  <c r="C147" i="20"/>
  <c r="C146" i="20"/>
  <c r="C145" i="20"/>
  <c r="C144" i="20"/>
  <c r="C143" i="20"/>
  <c r="C142" i="20"/>
  <c r="C141" i="20"/>
  <c r="C140" i="20"/>
  <c r="C139" i="20"/>
  <c r="C138" i="20"/>
  <c r="C137" i="20"/>
  <c r="C136" i="20"/>
  <c r="C135" i="20"/>
  <c r="C134" i="20"/>
  <c r="C133" i="20"/>
  <c r="C132" i="20"/>
  <c r="C131" i="20"/>
  <c r="C130" i="20"/>
  <c r="C129" i="20"/>
  <c r="C128" i="20"/>
  <c r="C126" i="20"/>
  <c r="C125" i="20"/>
  <c r="C124" i="20"/>
  <c r="C123" i="20"/>
  <c r="C122" i="20"/>
  <c r="C121" i="20"/>
  <c r="C120" i="20"/>
  <c r="C119" i="20"/>
  <c r="C118" i="20"/>
  <c r="C117" i="20"/>
  <c r="C116" i="20"/>
  <c r="C115" i="20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C51" i="20"/>
  <c r="C50" i="20"/>
  <c r="C49" i="20"/>
  <c r="C48" i="20"/>
  <c r="C47" i="20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C9" i="20"/>
  <c r="C8" i="20"/>
  <c r="C7" i="20"/>
  <c r="C6" i="20"/>
  <c r="C5" i="20"/>
  <c r="C4" i="20"/>
  <c r="D3" i="20"/>
  <c r="C3" i="20"/>
  <c r="C2" i="20"/>
  <c r="A3" i="1"/>
  <c r="AM3" i="1" s="1"/>
  <c r="AB647" i="1" l="1"/>
  <c r="AL647" i="1"/>
  <c r="AC648" i="1"/>
  <c r="AL648" i="1"/>
  <c r="AB649" i="1"/>
  <c r="AL649" i="1"/>
  <c r="AK648" i="1" a="1"/>
  <c r="AK648" i="1" s="1"/>
  <c r="AF409" i="1"/>
  <c r="AG649" i="1"/>
  <c r="AD649" i="1"/>
  <c r="Z409" i="1"/>
  <c r="AK649" i="1" a="1"/>
  <c r="AK649" i="1" s="1"/>
  <c r="E649" i="1" a="1"/>
  <c r="E649" i="1" s="1"/>
  <c r="U649" i="1" s="1" a="1"/>
  <c r="U649" i="1" s="1"/>
  <c r="AD647" i="1"/>
  <c r="AK647" i="1" a="1"/>
  <c r="AK647" i="1" s="1"/>
  <c r="E647" i="1" a="1"/>
  <c r="E647" i="1" s="1"/>
  <c r="R647" i="1" s="1" a="1"/>
  <c r="R647" i="1" s="1"/>
  <c r="E648" i="1" a="1"/>
  <c r="E648" i="1" s="1"/>
  <c r="AG647" i="1"/>
  <c r="AC647" i="1"/>
  <c r="AB648" i="1"/>
  <c r="AD648" i="1"/>
  <c r="AG648" i="1"/>
  <c r="AC649" i="1"/>
  <c r="AB626" i="1"/>
  <c r="AC626" i="1"/>
  <c r="AB625" i="1"/>
  <c r="AC625" i="1"/>
  <c r="AB624" i="1"/>
  <c r="AC624" i="1"/>
  <c r="AB629" i="1"/>
  <c r="AC629" i="1"/>
  <c r="AC636" i="1"/>
  <c r="AB636" i="1"/>
  <c r="AC635" i="1"/>
  <c r="AB635" i="1"/>
  <c r="AC641" i="1"/>
  <c r="AB641" i="1"/>
  <c r="AB627" i="1"/>
  <c r="AC627" i="1"/>
  <c r="AB643" i="1"/>
  <c r="AC643" i="1"/>
  <c r="AB644" i="1"/>
  <c r="AC644" i="1"/>
  <c r="AB645" i="1"/>
  <c r="AC645" i="1"/>
  <c r="AC646" i="1"/>
  <c r="AB646" i="1"/>
  <c r="AB631" i="1"/>
  <c r="AC631" i="1"/>
  <c r="AC634" i="1"/>
  <c r="AB634" i="1"/>
  <c r="AB642" i="1"/>
  <c r="AC642" i="1"/>
  <c r="AB633" i="1"/>
  <c r="AC633" i="1"/>
  <c r="AB628" i="1"/>
  <c r="AC628" i="1"/>
  <c r="AC639" i="1"/>
  <c r="AB639" i="1"/>
  <c r="AC640" i="1"/>
  <c r="AB640" i="1"/>
  <c r="AB630" i="1"/>
  <c r="AC630" i="1"/>
  <c r="AC638" i="1"/>
  <c r="AB638" i="1"/>
  <c r="AB632" i="1"/>
  <c r="AC632" i="1"/>
  <c r="AC637" i="1"/>
  <c r="AB637" i="1"/>
  <c r="AG630" i="1"/>
  <c r="AD630" i="1"/>
  <c r="AD636" i="1"/>
  <c r="AG636" i="1"/>
  <c r="AD635" i="1"/>
  <c r="AG635" i="1"/>
  <c r="AD629" i="1"/>
  <c r="AG629" i="1"/>
  <c r="AD626" i="1"/>
  <c r="AG626" i="1"/>
  <c r="AG638" i="1"/>
  <c r="AD638" i="1"/>
  <c r="AD627" i="1"/>
  <c r="AG627" i="1"/>
  <c r="AG640" i="1"/>
  <c r="AD640" i="1"/>
  <c r="AD634" i="1"/>
  <c r="AG637" i="1"/>
  <c r="AD637" i="1"/>
  <c r="AG644" i="1"/>
  <c r="AD644" i="1"/>
  <c r="AG645" i="1"/>
  <c r="AD645" i="1"/>
  <c r="AG639" i="1"/>
  <c r="AD639" i="1"/>
  <c r="E628" i="1" a="1"/>
  <c r="E628" i="1" s="1"/>
  <c r="T628" i="1" s="1" a="1"/>
  <c r="T628" i="1" s="1"/>
  <c r="V628" i="1" s="1"/>
  <c r="E639" i="1" a="1"/>
  <c r="E639" i="1" s="1"/>
  <c r="U639" i="1" s="1" a="1"/>
  <c r="U639" i="1" s="1"/>
  <c r="E630" i="1" a="1"/>
  <c r="E630" i="1" s="1"/>
  <c r="U630" i="1" s="1" a="1"/>
  <c r="U630" i="1" s="1"/>
  <c r="E632" i="1" a="1"/>
  <c r="E632" i="1" s="1"/>
  <c r="U632" i="1" s="1" a="1"/>
  <c r="U632" i="1" s="1"/>
  <c r="E629" i="1" a="1"/>
  <c r="E629" i="1" s="1"/>
  <c r="U629" i="1" s="1" a="1"/>
  <c r="U629" i="1" s="1"/>
  <c r="E626" i="1" a="1"/>
  <c r="E626" i="1" s="1"/>
  <c r="E625" i="1" a="1"/>
  <c r="E625" i="1" s="1"/>
  <c r="U625" i="1" s="1" a="1"/>
  <c r="U625" i="1" s="1"/>
  <c r="E643" i="1" a="1"/>
  <c r="E643" i="1" s="1"/>
  <c r="U643" i="1" s="1" a="1"/>
  <c r="U643" i="1" s="1"/>
  <c r="E644" i="1" a="1"/>
  <c r="E644" i="1" s="1"/>
  <c r="Q644" i="1" s="1" a="1"/>
  <c r="Q644" i="1" s="1"/>
  <c r="E645" i="1" a="1"/>
  <c r="E645" i="1" s="1"/>
  <c r="U645" i="1" s="1" a="1"/>
  <c r="U645" i="1" s="1"/>
  <c r="E646" i="1" a="1"/>
  <c r="E646" i="1" s="1"/>
  <c r="U646" i="1" s="1" a="1"/>
  <c r="U646" i="1" s="1"/>
  <c r="E631" i="1" a="1"/>
  <c r="E631" i="1" s="1"/>
  <c r="U631" i="1" s="1" a="1"/>
  <c r="U631" i="1" s="1"/>
  <c r="AK625" i="1" a="1"/>
  <c r="AK625" i="1" s="1"/>
  <c r="AK632" i="1" a="1"/>
  <c r="AK632" i="1" s="1"/>
  <c r="AK639" i="1" a="1"/>
  <c r="AK639" i="1" s="1"/>
  <c r="AK628" i="1" a="1"/>
  <c r="AK628" i="1" s="1"/>
  <c r="AK630" i="1" a="1"/>
  <c r="AK630" i="1" s="1"/>
  <c r="AK626" i="1" a="1"/>
  <c r="AK626" i="1" s="1"/>
  <c r="AK629" i="1" a="1"/>
  <c r="AK629" i="1" s="1"/>
  <c r="AK631" i="1" a="1"/>
  <c r="AK631" i="1" s="1"/>
  <c r="B3" i="1"/>
  <c r="D3" i="1" s="1"/>
  <c r="AL3" i="1" s="1"/>
  <c r="J3" i="1"/>
  <c r="H3" i="1"/>
  <c r="G3" i="1"/>
  <c r="I3" i="1"/>
  <c r="F3" i="1"/>
  <c r="B2" i="1"/>
  <c r="I2" i="1"/>
  <c r="J2" i="1"/>
  <c r="G2" i="1"/>
  <c r="H2" i="1"/>
  <c r="F2" i="1"/>
  <c r="AK644" i="1" a="1"/>
  <c r="AK644" i="1" s="1"/>
  <c r="AK645" i="1" a="1"/>
  <c r="AK645" i="1" s="1"/>
  <c r="AK643" i="1" a="1"/>
  <c r="AK643" i="1" s="1"/>
  <c r="AK646" i="1" a="1"/>
  <c r="AK646" i="1" s="1"/>
  <c r="E635" i="1" a="1"/>
  <c r="E635" i="1" s="1"/>
  <c r="U635" i="1" s="1" a="1"/>
  <c r="U635" i="1" s="1"/>
  <c r="AK635" i="1" a="1"/>
  <c r="AK635" i="1" s="1"/>
  <c r="E636" i="1" a="1"/>
  <c r="E636" i="1" s="1"/>
  <c r="U636" i="1" s="1" a="1"/>
  <c r="U636" i="1" s="1"/>
  <c r="AK636" i="1" a="1"/>
  <c r="AK636" i="1" s="1"/>
  <c r="E640" i="1" a="1"/>
  <c r="E640" i="1" s="1"/>
  <c r="U640" i="1" s="1" a="1"/>
  <c r="U640" i="1" s="1"/>
  <c r="AK640" i="1" a="1"/>
  <c r="AK640" i="1" s="1"/>
  <c r="E641" i="1" a="1"/>
  <c r="E641" i="1" s="1"/>
  <c r="U641" i="1" s="1" a="1"/>
  <c r="U641" i="1" s="1"/>
  <c r="AK641" i="1" a="1"/>
  <c r="AK641" i="1" s="1"/>
  <c r="E638" i="1" a="1"/>
  <c r="E638" i="1" s="1"/>
  <c r="U638" i="1" s="1" a="1"/>
  <c r="U638" i="1" s="1"/>
  <c r="AK638" i="1" a="1"/>
  <c r="AK638" i="1" s="1"/>
  <c r="E642" i="1" a="1"/>
  <c r="E642" i="1" s="1"/>
  <c r="U642" i="1" s="1" a="1"/>
  <c r="U642" i="1" s="1"/>
  <c r="AK642" i="1" a="1"/>
  <c r="AK642" i="1" s="1"/>
  <c r="E634" i="1" a="1"/>
  <c r="E634" i="1" s="1"/>
  <c r="U634" i="1" s="1" a="1"/>
  <c r="U634" i="1" s="1"/>
  <c r="AK634" i="1" a="1"/>
  <c r="AK634" i="1" s="1"/>
  <c r="E637" i="1" a="1"/>
  <c r="E637" i="1" s="1"/>
  <c r="U637" i="1" s="1" a="1"/>
  <c r="U637" i="1" s="1"/>
  <c r="AK637" i="1" a="1"/>
  <c r="AK637" i="1" s="1"/>
  <c r="E624" i="1" a="1"/>
  <c r="E624" i="1" s="1"/>
  <c r="U624" i="1" s="1" a="1"/>
  <c r="U624" i="1" s="1"/>
  <c r="AK624" i="1" a="1"/>
  <c r="AK624" i="1" s="1"/>
  <c r="E633" i="1" a="1"/>
  <c r="E633" i="1" s="1"/>
  <c r="U633" i="1" s="1" a="1"/>
  <c r="U633" i="1" s="1"/>
  <c r="AK633" i="1" a="1"/>
  <c r="AK633" i="1" s="1"/>
  <c r="E627" i="1" a="1"/>
  <c r="E627" i="1" s="1"/>
  <c r="U627" i="1" s="1" a="1"/>
  <c r="U627" i="1" s="1"/>
  <c r="AK627" i="1" a="1"/>
  <c r="AK627" i="1" s="1"/>
  <c r="A5" i="1"/>
  <c r="AM5" i="1" s="1"/>
  <c r="A4" i="1"/>
  <c r="AM4" i="1" s="1"/>
  <c r="D4" i="20"/>
  <c r="D2" i="20"/>
  <c r="R649" i="1" l="1" a="1"/>
  <c r="R649" i="1" s="1"/>
  <c r="AF649" i="1" s="1"/>
  <c r="Q649" i="1" a="1"/>
  <c r="Q649" i="1" s="1"/>
  <c r="S649" i="1" a="1"/>
  <c r="S649" i="1" s="1"/>
  <c r="T649" i="1" a="1"/>
  <c r="T649" i="1" s="1"/>
  <c r="V649" i="1" s="1"/>
  <c r="AF647" i="1"/>
  <c r="U648" i="1" a="1"/>
  <c r="U648" i="1" s="1"/>
  <c r="S648" i="1" a="1"/>
  <c r="S648" i="1" s="1"/>
  <c r="R648" i="1" a="1"/>
  <c r="R648" i="1" s="1"/>
  <c r="Q648" i="1" a="1"/>
  <c r="Q648" i="1" s="1"/>
  <c r="T648" i="1" a="1"/>
  <c r="T648" i="1" s="1"/>
  <c r="V648" i="1" s="1"/>
  <c r="U647" i="1" a="1"/>
  <c r="U647" i="1" s="1"/>
  <c r="Q647" i="1" a="1"/>
  <c r="Q647" i="1" s="1"/>
  <c r="T647" i="1" a="1"/>
  <c r="T647" i="1" s="1"/>
  <c r="V647" i="1" s="1"/>
  <c r="AJ647" i="1" s="1"/>
  <c r="S647" i="1" a="1"/>
  <c r="S647" i="1" s="1"/>
  <c r="Z647" i="1" s="1"/>
  <c r="D2" i="1"/>
  <c r="T631" i="1" a="1"/>
  <c r="T631" i="1" s="1"/>
  <c r="V631" i="1" s="1"/>
  <c r="S631" i="1" a="1"/>
  <c r="S631" i="1" s="1"/>
  <c r="Q631" i="1" a="1"/>
  <c r="Q631" i="1" s="1"/>
  <c r="Q646" i="1" a="1"/>
  <c r="Q646" i="1" s="1"/>
  <c r="AB3" i="1"/>
  <c r="AC3" i="1"/>
  <c r="R630" i="1" a="1"/>
  <c r="R630" i="1" s="1"/>
  <c r="T630" i="1" a="1"/>
  <c r="T630" i="1" s="1"/>
  <c r="V630" i="1" s="1"/>
  <c r="S632" i="1" a="1"/>
  <c r="S632" i="1" s="1"/>
  <c r="Q630" i="1" a="1"/>
  <c r="Q630" i="1" s="1"/>
  <c r="R632" i="1" a="1"/>
  <c r="R632" i="1" s="1"/>
  <c r="S630" i="1" a="1"/>
  <c r="S630" i="1" s="1"/>
  <c r="T632" i="1" a="1"/>
  <c r="T632" i="1" s="1"/>
  <c r="V632" i="1" s="1"/>
  <c r="S646" i="1" a="1"/>
  <c r="S646" i="1" s="1"/>
  <c r="R628" i="1" a="1"/>
  <c r="R628" i="1" s="1"/>
  <c r="AJ628" i="1" s="1"/>
  <c r="Q628" i="1" a="1"/>
  <c r="Q628" i="1" s="1"/>
  <c r="R644" i="1" a="1"/>
  <c r="R644" i="1" s="1"/>
  <c r="AF644" i="1" s="1"/>
  <c r="S639" i="1" a="1"/>
  <c r="S639" i="1" s="1"/>
  <c r="T644" i="1" a="1"/>
  <c r="T644" i="1" s="1"/>
  <c r="T625" i="1" a="1"/>
  <c r="T625" i="1" s="1"/>
  <c r="V625" i="1" s="1"/>
  <c r="R631" i="1" a="1"/>
  <c r="R631" i="1" s="1"/>
  <c r="Q625" i="1" a="1"/>
  <c r="Q625" i="1" s="1"/>
  <c r="R643" i="1" a="1"/>
  <c r="R643" i="1" s="1"/>
  <c r="S625" i="1" a="1"/>
  <c r="S625" i="1" s="1"/>
  <c r="R625" i="1" a="1"/>
  <c r="R625" i="1" s="1"/>
  <c r="T643" i="1" a="1"/>
  <c r="T643" i="1" s="1"/>
  <c r="V643" i="1" s="1"/>
  <c r="U644" i="1" a="1"/>
  <c r="U644" i="1" s="1"/>
  <c r="S644" i="1" a="1"/>
  <c r="S644" i="1" s="1"/>
  <c r="R645" i="1" a="1"/>
  <c r="R645" i="1" s="1"/>
  <c r="Q645" i="1" a="1"/>
  <c r="Q645" i="1" s="1"/>
  <c r="S645" i="1" a="1"/>
  <c r="S645" i="1" s="1"/>
  <c r="S643" i="1" a="1"/>
  <c r="S643" i="1" s="1"/>
  <c r="Q643" i="1" a="1"/>
  <c r="Q643" i="1" s="1"/>
  <c r="T645" i="1" a="1"/>
  <c r="T645" i="1" s="1"/>
  <c r="V645" i="1" s="1"/>
  <c r="AK3" i="1" a="1"/>
  <c r="AK3" i="1" s="1"/>
  <c r="R646" i="1" a="1"/>
  <c r="R646" i="1" s="1"/>
  <c r="T629" i="1" a="1"/>
  <c r="T629" i="1" s="1"/>
  <c r="V629" i="1" s="1"/>
  <c r="T646" i="1" a="1"/>
  <c r="T646" i="1" s="1"/>
  <c r="V646" i="1" s="1"/>
  <c r="Q629" i="1" a="1"/>
  <c r="Q629" i="1" s="1"/>
  <c r="R639" i="1" a="1"/>
  <c r="R639" i="1" s="1"/>
  <c r="R629" i="1" a="1"/>
  <c r="R629" i="1" s="1"/>
  <c r="Q639" i="1" a="1"/>
  <c r="Q639" i="1" s="1"/>
  <c r="Q632" i="1" a="1"/>
  <c r="Q632" i="1" s="1"/>
  <c r="U626" i="1" a="1"/>
  <c r="U626" i="1" s="1"/>
  <c r="R626" i="1" a="1"/>
  <c r="R626" i="1" s="1"/>
  <c r="S626" i="1" a="1"/>
  <c r="S626" i="1" s="1"/>
  <c r="T626" i="1" a="1"/>
  <c r="T626" i="1" s="1"/>
  <c r="V626" i="1" s="1"/>
  <c r="Q626" i="1" a="1"/>
  <c r="Q626" i="1" s="1"/>
  <c r="T639" i="1" a="1"/>
  <c r="T639" i="1" s="1"/>
  <c r="AK2" i="1" a="1"/>
  <c r="AK2" i="1" s="1"/>
  <c r="S629" i="1" a="1"/>
  <c r="S629" i="1" s="1"/>
  <c r="U628" i="1" a="1"/>
  <c r="U628" i="1" s="1"/>
  <c r="S628" i="1" a="1"/>
  <c r="S628" i="1" s="1"/>
  <c r="B4" i="1"/>
  <c r="H4" i="1"/>
  <c r="I4" i="1"/>
  <c r="G4" i="1"/>
  <c r="F4" i="1"/>
  <c r="J4" i="1"/>
  <c r="B5" i="1"/>
  <c r="D5" i="1" s="1"/>
  <c r="AL5" i="1" s="1"/>
  <c r="I5" i="1"/>
  <c r="H5" i="1"/>
  <c r="F5" i="1"/>
  <c r="J5" i="1"/>
  <c r="G5" i="1"/>
  <c r="S634" i="1" a="1"/>
  <c r="S634" i="1" s="1"/>
  <c r="S637" i="1" a="1"/>
  <c r="S637" i="1" s="1"/>
  <c r="Q624" i="1" a="1"/>
  <c r="Q624" i="1" s="1"/>
  <c r="Q638" i="1" a="1"/>
  <c r="Q638" i="1" s="1"/>
  <c r="T640" i="1" a="1"/>
  <c r="T640" i="1" s="1"/>
  <c r="V640" i="1" s="1"/>
  <c r="T633" i="1" a="1"/>
  <c r="T633" i="1" s="1"/>
  <c r="V633" i="1" s="1"/>
  <c r="Q636" i="1" a="1"/>
  <c r="Q636" i="1" s="1"/>
  <c r="Q635" i="1" a="1"/>
  <c r="Q635" i="1" s="1"/>
  <c r="Q633" i="1" a="1"/>
  <c r="Q633" i="1" s="1"/>
  <c r="R633" i="1" a="1"/>
  <c r="R633" i="1" s="1"/>
  <c r="S633" i="1" a="1"/>
  <c r="S633" i="1" s="1"/>
  <c r="R637" i="1" a="1"/>
  <c r="R637" i="1" s="1"/>
  <c r="T635" i="1" a="1"/>
  <c r="T635" i="1" s="1"/>
  <c r="V635" i="1" s="1"/>
  <c r="S636" i="1" a="1"/>
  <c r="S636" i="1" s="1"/>
  <c r="Q640" i="1" a="1"/>
  <c r="Q640" i="1" s="1"/>
  <c r="T636" i="1" a="1"/>
  <c r="T636" i="1" s="1"/>
  <c r="V636" i="1" s="1"/>
  <c r="R640" i="1" a="1"/>
  <c r="R640" i="1" s="1"/>
  <c r="S635" i="1" a="1"/>
  <c r="S635" i="1" s="1"/>
  <c r="S638" i="1" a="1"/>
  <c r="S638" i="1" s="1"/>
  <c r="R636" i="1" a="1"/>
  <c r="R636" i="1" s="1"/>
  <c r="S640" i="1" a="1"/>
  <c r="S640" i="1" s="1"/>
  <c r="R635" i="1" a="1"/>
  <c r="R635" i="1" s="1"/>
  <c r="S642" i="1" a="1"/>
  <c r="S642" i="1" s="1"/>
  <c r="Q642" i="1" a="1"/>
  <c r="Q642" i="1" s="1"/>
  <c r="T642" i="1" a="1"/>
  <c r="T642" i="1" s="1"/>
  <c r="S641" i="1" a="1"/>
  <c r="S641" i="1" s="1"/>
  <c r="T641" i="1" a="1"/>
  <c r="T641" i="1" s="1"/>
  <c r="R641" i="1" a="1"/>
  <c r="R641" i="1" s="1"/>
  <c r="Q641" i="1" a="1"/>
  <c r="Q641" i="1" s="1"/>
  <c r="T637" i="1" a="1"/>
  <c r="T637" i="1" s="1"/>
  <c r="V637" i="1" s="1"/>
  <c r="Q637" i="1" a="1"/>
  <c r="Q637" i="1" s="1"/>
  <c r="R642" i="1" a="1"/>
  <c r="R642" i="1" s="1"/>
  <c r="T634" i="1" a="1"/>
  <c r="T634" i="1" s="1"/>
  <c r="V634" i="1" s="1"/>
  <c r="Q634" i="1" a="1"/>
  <c r="Q634" i="1" s="1"/>
  <c r="R627" i="1" a="1"/>
  <c r="R627" i="1" s="1"/>
  <c r="S627" i="1" a="1"/>
  <c r="S627" i="1" s="1"/>
  <c r="Q627" i="1" a="1"/>
  <c r="Q627" i="1" s="1"/>
  <c r="T627" i="1" a="1"/>
  <c r="T627" i="1" s="1"/>
  <c r="S624" i="1" a="1"/>
  <c r="S624" i="1" s="1"/>
  <c r="T624" i="1" a="1"/>
  <c r="T624" i="1" s="1"/>
  <c r="T638" i="1" a="1"/>
  <c r="T638" i="1" s="1"/>
  <c r="V638" i="1" s="1"/>
  <c r="R634" i="1" a="1"/>
  <c r="R634" i="1" s="1"/>
  <c r="R638" i="1" a="1"/>
  <c r="R638" i="1" s="1"/>
  <c r="R624" i="1" a="1"/>
  <c r="R624" i="1" s="1"/>
  <c r="D5" i="20"/>
  <c r="A6" i="1"/>
  <c r="AM6" i="1" s="1"/>
  <c r="A7" i="1"/>
  <c r="AM7" i="1" s="1"/>
  <c r="D6" i="20"/>
  <c r="AB2" i="1" l="1"/>
  <c r="AL2" i="1"/>
  <c r="Z649" i="1"/>
  <c r="AJ649" i="1"/>
  <c r="AJ648" i="1"/>
  <c r="AF648" i="1"/>
  <c r="Z648" i="1"/>
  <c r="AJ634" i="1"/>
  <c r="AC2" i="1"/>
  <c r="AJ636" i="1"/>
  <c r="AJ637" i="1"/>
  <c r="Z644" i="1"/>
  <c r="AJ638" i="1"/>
  <c r="AJ633" i="1"/>
  <c r="D4" i="1"/>
  <c r="AL4" i="1" s="1"/>
  <c r="AJ643" i="1"/>
  <c r="AJ626" i="1"/>
  <c r="AJ632" i="1"/>
  <c r="AJ631" i="1"/>
  <c r="AJ640" i="1"/>
  <c r="AJ646" i="1"/>
  <c r="AJ645" i="1"/>
  <c r="AJ625" i="1"/>
  <c r="AJ630" i="1"/>
  <c r="AJ635" i="1"/>
  <c r="AJ629" i="1"/>
  <c r="AF646" i="1"/>
  <c r="AF626" i="1"/>
  <c r="AF632" i="1"/>
  <c r="AF628" i="1"/>
  <c r="AF645" i="1"/>
  <c r="AF630" i="1"/>
  <c r="AF631" i="1"/>
  <c r="AF629" i="1"/>
  <c r="AF643" i="1"/>
  <c r="Z629" i="1"/>
  <c r="Z628" i="1"/>
  <c r="Z630" i="1"/>
  <c r="Z626" i="1"/>
  <c r="AB5" i="1"/>
  <c r="AC5" i="1"/>
  <c r="Z632" i="1"/>
  <c r="Z645" i="1"/>
  <c r="AD5" i="1"/>
  <c r="AG5" i="1"/>
  <c r="Z631" i="1"/>
  <c r="V644" i="1"/>
  <c r="AJ644" i="1" s="1"/>
  <c r="AF625" i="1"/>
  <c r="Z625" i="1"/>
  <c r="Z643" i="1"/>
  <c r="AK5" i="1" a="1"/>
  <c r="AK5" i="1" s="1"/>
  <c r="V639" i="1"/>
  <c r="AJ639" i="1" s="1"/>
  <c r="AK4" i="1" a="1"/>
  <c r="AK4" i="1" s="1"/>
  <c r="Z646" i="1"/>
  <c r="Z639" i="1"/>
  <c r="AF639" i="1"/>
  <c r="B7" i="1"/>
  <c r="D7" i="1" s="1"/>
  <c r="AL7" i="1" s="1"/>
  <c r="H7" i="1"/>
  <c r="J7" i="1"/>
  <c r="F7" i="1"/>
  <c r="I7" i="1"/>
  <c r="G7" i="1"/>
  <c r="B6" i="1"/>
  <c r="H6" i="1"/>
  <c r="I6" i="1"/>
  <c r="F6" i="1"/>
  <c r="J6" i="1"/>
  <c r="G6" i="1"/>
  <c r="AF642" i="1"/>
  <c r="Z642" i="1"/>
  <c r="AF641" i="1"/>
  <c r="Z641" i="1"/>
  <c r="AF637" i="1"/>
  <c r="Z637" i="1"/>
  <c r="AF633" i="1"/>
  <c r="Z633" i="1"/>
  <c r="AF624" i="1"/>
  <c r="Z624" i="1"/>
  <c r="AF638" i="1"/>
  <c r="Z638" i="1"/>
  <c r="AF635" i="1"/>
  <c r="Z635" i="1"/>
  <c r="AF627" i="1"/>
  <c r="Z627" i="1"/>
  <c r="AF634" i="1"/>
  <c r="Z634" i="1"/>
  <c r="AF636" i="1"/>
  <c r="Z636" i="1"/>
  <c r="AF640" i="1"/>
  <c r="Z640" i="1"/>
  <c r="V624" i="1"/>
  <c r="AJ624" i="1" s="1"/>
  <c r="V641" i="1"/>
  <c r="AJ641" i="1" s="1"/>
  <c r="V627" i="1"/>
  <c r="AJ627" i="1" s="1"/>
  <c r="V642" i="1"/>
  <c r="AJ642" i="1" s="1"/>
  <c r="D7" i="20"/>
  <c r="A8" i="1"/>
  <c r="AM8" i="1" s="1"/>
  <c r="AC4" i="1" l="1"/>
  <c r="AB4" i="1"/>
  <c r="D6" i="1"/>
  <c r="AB7" i="1"/>
  <c r="AC7" i="1"/>
  <c r="AG7" i="1"/>
  <c r="AD7" i="1"/>
  <c r="AK6" i="1" a="1"/>
  <c r="AK6" i="1" s="1"/>
  <c r="AK7" i="1" a="1"/>
  <c r="AK7" i="1" s="1"/>
  <c r="B8" i="1"/>
  <c r="H8" i="1"/>
  <c r="G8" i="1"/>
  <c r="F8" i="1"/>
  <c r="J8" i="1"/>
  <c r="I8" i="1"/>
  <c r="D8" i="20"/>
  <c r="A9" i="1"/>
  <c r="AM9" i="1" s="1"/>
  <c r="AC6" i="1" l="1"/>
  <c r="AL6" i="1"/>
  <c r="AB6" i="1"/>
  <c r="AG6" i="1"/>
  <c r="AD6" i="1"/>
  <c r="D8" i="1"/>
  <c r="AK8" i="1" a="1"/>
  <c r="AK8" i="1" s="1"/>
  <c r="B9" i="1"/>
  <c r="H9" i="1"/>
  <c r="I9" i="1"/>
  <c r="G9" i="1"/>
  <c r="F9" i="1"/>
  <c r="J9" i="1"/>
  <c r="D9" i="20"/>
  <c r="A10" i="1"/>
  <c r="AM10" i="1" s="1"/>
  <c r="AG8" i="1" l="1"/>
  <c r="AL8" i="1"/>
  <c r="AC8" i="1"/>
  <c r="AB8" i="1"/>
  <c r="AD8" i="1"/>
  <c r="D9" i="1"/>
  <c r="AK9" i="1" a="1"/>
  <c r="AK9" i="1" s="1"/>
  <c r="B10" i="1"/>
  <c r="H10" i="1"/>
  <c r="J10" i="1"/>
  <c r="F10" i="1"/>
  <c r="I10" i="1"/>
  <c r="G10" i="1"/>
  <c r="A11" i="1"/>
  <c r="AM11" i="1" s="1"/>
  <c r="D10" i="20"/>
  <c r="AB9" i="1" l="1"/>
  <c r="AL9" i="1"/>
  <c r="AG9" i="1"/>
  <c r="AC9" i="1"/>
  <c r="AD9" i="1"/>
  <c r="D10" i="1"/>
  <c r="AK10" i="1" a="1"/>
  <c r="AK10" i="1" s="1"/>
  <c r="B11" i="1"/>
  <c r="H11" i="1"/>
  <c r="J11" i="1"/>
  <c r="I11" i="1"/>
  <c r="F11" i="1"/>
  <c r="G11" i="1"/>
  <c r="A12" i="1"/>
  <c r="AM12" i="1" s="1"/>
  <c r="D11" i="20"/>
  <c r="AG10" i="1" l="1"/>
  <c r="AL10" i="1"/>
  <c r="AC10" i="1"/>
  <c r="AB10" i="1"/>
  <c r="AD10" i="1"/>
  <c r="D11" i="1"/>
  <c r="AK11" i="1" a="1"/>
  <c r="AK11" i="1" s="1"/>
  <c r="B12" i="1"/>
  <c r="I12" i="1"/>
  <c r="J12" i="1"/>
  <c r="H12" i="1"/>
  <c r="G12" i="1"/>
  <c r="F12" i="1"/>
  <c r="D12" i="20"/>
  <c r="A13" i="1"/>
  <c r="AM13" i="1" s="1"/>
  <c r="AB11" i="1" l="1"/>
  <c r="AL11" i="1"/>
  <c r="AG11" i="1"/>
  <c r="AD11" i="1"/>
  <c r="D12" i="1"/>
  <c r="AC11" i="1"/>
  <c r="AK12" i="1" a="1"/>
  <c r="AK12" i="1" s="1"/>
  <c r="B13" i="1"/>
  <c r="I13" i="1"/>
  <c r="H13" i="1"/>
  <c r="J13" i="1"/>
  <c r="G13" i="1"/>
  <c r="F13" i="1"/>
  <c r="A14" i="1"/>
  <c r="AM14" i="1" s="1"/>
  <c r="D13" i="20"/>
  <c r="AB12" i="1" l="1"/>
  <c r="AL12" i="1"/>
  <c r="D13" i="1"/>
  <c r="AD12" i="1"/>
  <c r="AC12" i="1"/>
  <c r="AG12" i="1"/>
  <c r="AK13" i="1" a="1"/>
  <c r="AK13" i="1" s="1"/>
  <c r="B14" i="1"/>
  <c r="D14" i="1" s="1"/>
  <c r="AL14" i="1" s="1"/>
  <c r="I14" i="1"/>
  <c r="F14" i="1"/>
  <c r="J14" i="1"/>
  <c r="G14" i="1"/>
  <c r="H14" i="1"/>
  <c r="A15" i="1"/>
  <c r="AM15" i="1" s="1"/>
  <c r="D14" i="20"/>
  <c r="AB13" i="1" l="1"/>
  <c r="AL13" i="1"/>
  <c r="AG13" i="1"/>
  <c r="AD13" i="1"/>
  <c r="AC13" i="1"/>
  <c r="AB14" i="1"/>
  <c r="AC14" i="1"/>
  <c r="AD14" i="1"/>
  <c r="AG14" i="1"/>
  <c r="AK14" i="1" a="1"/>
  <c r="AK14" i="1" s="1"/>
  <c r="B15" i="1"/>
  <c r="D15" i="1" s="1"/>
  <c r="AL15" i="1" s="1"/>
  <c r="I15" i="1"/>
  <c r="J15" i="1"/>
  <c r="F15" i="1"/>
  <c r="G15" i="1"/>
  <c r="H15" i="1"/>
  <c r="A16" i="1"/>
  <c r="AM16" i="1" s="1"/>
  <c r="D15" i="20"/>
  <c r="AB15" i="1" l="1"/>
  <c r="AC15" i="1"/>
  <c r="AD15" i="1"/>
  <c r="AG15" i="1"/>
  <c r="AK15" i="1" a="1"/>
  <c r="AK15" i="1" s="1"/>
  <c r="B16" i="1"/>
  <c r="D16" i="1" s="1"/>
  <c r="AL16" i="1" s="1"/>
  <c r="I16" i="1"/>
  <c r="F16" i="1"/>
  <c r="G16" i="1"/>
  <c r="H16" i="1"/>
  <c r="J16" i="1"/>
  <c r="A17" i="1"/>
  <c r="AM17" i="1" s="1"/>
  <c r="D16" i="20"/>
  <c r="AC16" i="1" l="1"/>
  <c r="AB16" i="1"/>
  <c r="AD16" i="1"/>
  <c r="AG16" i="1"/>
  <c r="AK16" i="1" a="1"/>
  <c r="AK16" i="1" s="1"/>
  <c r="B17" i="1"/>
  <c r="D17" i="1" s="1"/>
  <c r="AL17" i="1" s="1"/>
  <c r="I17" i="1"/>
  <c r="H17" i="1"/>
  <c r="J17" i="1"/>
  <c r="F17" i="1"/>
  <c r="G17" i="1"/>
  <c r="A18" i="1"/>
  <c r="AM18" i="1" s="1"/>
  <c r="D17" i="20"/>
  <c r="AC17" i="1" l="1"/>
  <c r="AB17" i="1"/>
  <c r="AG17" i="1"/>
  <c r="AD17" i="1"/>
  <c r="AK17" i="1" a="1"/>
  <c r="AK17" i="1" s="1"/>
  <c r="B18" i="1"/>
  <c r="D18" i="1" s="1"/>
  <c r="AL18" i="1" s="1"/>
  <c r="J18" i="1"/>
  <c r="I18" i="1"/>
  <c r="H18" i="1"/>
  <c r="G18" i="1"/>
  <c r="F18" i="1"/>
  <c r="D18" i="20"/>
  <c r="A19" i="1"/>
  <c r="AM19" i="1" s="1"/>
  <c r="AC18" i="1" l="1"/>
  <c r="AB18" i="1"/>
  <c r="AG18" i="1"/>
  <c r="AD18" i="1"/>
  <c r="AK18" i="1" a="1"/>
  <c r="AK18" i="1" s="1"/>
  <c r="B19" i="1"/>
  <c r="D19" i="1" s="1"/>
  <c r="AL19" i="1" s="1"/>
  <c r="J19" i="1"/>
  <c r="I19" i="1"/>
  <c r="F19" i="1"/>
  <c r="H19" i="1"/>
  <c r="G19" i="1"/>
  <c r="A20" i="1"/>
  <c r="AM20" i="1" s="1"/>
  <c r="D19" i="20"/>
  <c r="AC19" i="1" l="1"/>
  <c r="AB19" i="1"/>
  <c r="AD19" i="1"/>
  <c r="AG19" i="1"/>
  <c r="AK19" i="1" a="1"/>
  <c r="AK19" i="1" s="1"/>
  <c r="B20" i="1"/>
  <c r="D20" i="1" s="1"/>
  <c r="AL20" i="1" s="1"/>
  <c r="J20" i="1"/>
  <c r="G20" i="1"/>
  <c r="H20" i="1"/>
  <c r="F20" i="1"/>
  <c r="I20" i="1"/>
  <c r="A21" i="1"/>
  <c r="AM21" i="1" s="1"/>
  <c r="D20" i="20"/>
  <c r="AB20" i="1" l="1"/>
  <c r="AC20" i="1"/>
  <c r="AD20" i="1"/>
  <c r="AG20" i="1"/>
  <c r="AK20" i="1" a="1"/>
  <c r="AK20" i="1" s="1"/>
  <c r="B21" i="1"/>
  <c r="D21" i="1" s="1"/>
  <c r="AL21" i="1" s="1"/>
  <c r="J21" i="1"/>
  <c r="G21" i="1"/>
  <c r="H21" i="1"/>
  <c r="F21" i="1"/>
  <c r="I21" i="1"/>
  <c r="D21" i="20"/>
  <c r="A22" i="1"/>
  <c r="AM22" i="1" s="1"/>
  <c r="AB21" i="1" l="1"/>
  <c r="AC21" i="1"/>
  <c r="AG21" i="1"/>
  <c r="AD21" i="1"/>
  <c r="AK21" i="1" a="1"/>
  <c r="AK21" i="1" s="1"/>
  <c r="B22" i="1"/>
  <c r="D22" i="1" s="1"/>
  <c r="AL22" i="1" s="1"/>
  <c r="J22" i="1"/>
  <c r="H22" i="1"/>
  <c r="G22" i="1"/>
  <c r="I22" i="1"/>
  <c r="F22" i="1"/>
  <c r="A23" i="1"/>
  <c r="AM23" i="1" s="1"/>
  <c r="D22" i="20"/>
  <c r="AB22" i="1" l="1"/>
  <c r="AC22" i="1"/>
  <c r="AD22" i="1"/>
  <c r="AG22" i="1"/>
  <c r="AK22" i="1" a="1"/>
  <c r="AK22" i="1" s="1"/>
  <c r="B23" i="1"/>
  <c r="D23" i="1" s="1"/>
  <c r="AL23" i="1" s="1"/>
  <c r="J23" i="1"/>
  <c r="I23" i="1"/>
  <c r="G23" i="1"/>
  <c r="F23" i="1"/>
  <c r="H23" i="1"/>
  <c r="D23" i="20"/>
  <c r="A24" i="1"/>
  <c r="AM24" i="1" s="1"/>
  <c r="AC23" i="1" l="1"/>
  <c r="AB23" i="1"/>
  <c r="AG23" i="1"/>
  <c r="AD23" i="1"/>
  <c r="AK23" i="1" a="1"/>
  <c r="AK23" i="1" s="1"/>
  <c r="B24" i="1"/>
  <c r="D24" i="1" s="1"/>
  <c r="AL24" i="1" s="1"/>
  <c r="I24" i="1"/>
  <c r="F24" i="1"/>
  <c r="J24" i="1"/>
  <c r="H24" i="1"/>
  <c r="G24" i="1"/>
  <c r="A25" i="1"/>
  <c r="AM25" i="1" s="1"/>
  <c r="D24" i="20"/>
  <c r="AB24" i="1" l="1"/>
  <c r="AC24" i="1"/>
  <c r="AG24" i="1"/>
  <c r="AD24" i="1"/>
  <c r="AK24" i="1" a="1"/>
  <c r="AK24" i="1" s="1"/>
  <c r="B25" i="1"/>
  <c r="D25" i="1" s="1"/>
  <c r="AL25" i="1" s="1"/>
  <c r="J25" i="1"/>
  <c r="H25" i="1"/>
  <c r="I25" i="1"/>
  <c r="F25" i="1"/>
  <c r="G25" i="1"/>
  <c r="A26" i="1"/>
  <c r="AM26" i="1" s="1"/>
  <c r="D25" i="20"/>
  <c r="AB25" i="1" l="1"/>
  <c r="AC25" i="1"/>
  <c r="AK25" i="1" a="1"/>
  <c r="AK25" i="1" s="1"/>
  <c r="B26" i="1"/>
  <c r="D26" i="1" s="1"/>
  <c r="AL26" i="1" s="1"/>
  <c r="I26" i="1"/>
  <c r="H26" i="1"/>
  <c r="J26" i="1"/>
  <c r="G26" i="1"/>
  <c r="F26" i="1"/>
  <c r="A27" i="1"/>
  <c r="AM27" i="1" s="1"/>
  <c r="D26" i="20"/>
  <c r="AB26" i="1" l="1"/>
  <c r="AC26" i="1"/>
  <c r="AK26" i="1" a="1"/>
  <c r="AK26" i="1" s="1"/>
  <c r="B27" i="1"/>
  <c r="D27" i="1" s="1"/>
  <c r="AL27" i="1" s="1"/>
  <c r="I27" i="1"/>
  <c r="G27" i="1"/>
  <c r="J27" i="1"/>
  <c r="H27" i="1"/>
  <c r="F27" i="1"/>
  <c r="A28" i="1"/>
  <c r="AM28" i="1" s="1"/>
  <c r="D27" i="20"/>
  <c r="AB27" i="1" l="1"/>
  <c r="AC27" i="1"/>
  <c r="AK27" i="1" a="1"/>
  <c r="AK27" i="1" s="1"/>
  <c r="B28" i="1"/>
  <c r="D28" i="1" s="1"/>
  <c r="AL28" i="1" s="1"/>
  <c r="H28" i="1"/>
  <c r="I28" i="1"/>
  <c r="J28" i="1"/>
  <c r="G28" i="1"/>
  <c r="F28" i="1"/>
  <c r="A29" i="1"/>
  <c r="AM29" i="1" s="1"/>
  <c r="D28" i="20"/>
  <c r="AC28" i="1" l="1"/>
  <c r="AB28" i="1"/>
  <c r="AK28" i="1" a="1"/>
  <c r="AK28" i="1" s="1"/>
  <c r="B29" i="1"/>
  <c r="D29" i="1" s="1"/>
  <c r="AL29" i="1" s="1"/>
  <c r="H29" i="1"/>
  <c r="J29" i="1"/>
  <c r="I29" i="1"/>
  <c r="F29" i="1"/>
  <c r="G29" i="1"/>
  <c r="A30" i="1"/>
  <c r="AM30" i="1" s="1"/>
  <c r="D29" i="20"/>
  <c r="AC29" i="1" l="1"/>
  <c r="AB29" i="1"/>
  <c r="AK29" i="1" a="1"/>
  <c r="AK29" i="1" s="1"/>
  <c r="B30" i="1"/>
  <c r="D30" i="1" s="1"/>
  <c r="AL30" i="1" s="1"/>
  <c r="H30" i="1"/>
  <c r="I30" i="1"/>
  <c r="G30" i="1"/>
  <c r="J30" i="1"/>
  <c r="F30" i="1"/>
  <c r="D30" i="20"/>
  <c r="A31" i="1"/>
  <c r="AM31" i="1" s="1"/>
  <c r="AC30" i="1" l="1"/>
  <c r="AB30" i="1"/>
  <c r="AG30" i="1"/>
  <c r="AD30" i="1"/>
  <c r="AK30" i="1" a="1"/>
  <c r="AK30" i="1" s="1"/>
  <c r="B31" i="1"/>
  <c r="D31" i="1" s="1"/>
  <c r="AL31" i="1" s="1"/>
  <c r="H31" i="1"/>
  <c r="I31" i="1"/>
  <c r="G31" i="1"/>
  <c r="J31" i="1"/>
  <c r="F31" i="1"/>
  <c r="A32" i="1"/>
  <c r="AM32" i="1" s="1"/>
  <c r="D31" i="20"/>
  <c r="AB31" i="1" l="1"/>
  <c r="AC31" i="1"/>
  <c r="AG31" i="1"/>
  <c r="AD31" i="1"/>
  <c r="AK31" i="1" a="1"/>
  <c r="AK31" i="1" s="1"/>
  <c r="B32" i="1"/>
  <c r="D32" i="1" s="1"/>
  <c r="AL32" i="1" s="1"/>
  <c r="F32" i="1"/>
  <c r="G32" i="1"/>
  <c r="I32" i="1"/>
  <c r="J32" i="1"/>
  <c r="H32" i="1"/>
  <c r="A33" i="1"/>
  <c r="AM33" i="1" s="1"/>
  <c r="D32" i="20"/>
  <c r="AB32" i="1" l="1"/>
  <c r="AC32" i="1"/>
  <c r="AG32" i="1"/>
  <c r="AD32" i="1"/>
  <c r="AK32" i="1" a="1"/>
  <c r="AK32" i="1" s="1"/>
  <c r="B33" i="1"/>
  <c r="D33" i="1" s="1"/>
  <c r="AL33" i="1" s="1"/>
  <c r="H33" i="1"/>
  <c r="J33" i="1"/>
  <c r="I33" i="1"/>
  <c r="G33" i="1"/>
  <c r="F33" i="1"/>
  <c r="D33" i="20"/>
  <c r="A34" i="1"/>
  <c r="AM34" i="1" s="1"/>
  <c r="AC33" i="1" l="1"/>
  <c r="AB33" i="1"/>
  <c r="AD33" i="1"/>
  <c r="AG33" i="1"/>
  <c r="AK33" i="1" a="1"/>
  <c r="AK33" i="1" s="1"/>
  <c r="B34" i="1"/>
  <c r="D34" i="1" s="1"/>
  <c r="AL34" i="1" s="1"/>
  <c r="I34" i="1"/>
  <c r="J34" i="1"/>
  <c r="G34" i="1"/>
  <c r="F34" i="1"/>
  <c r="H34" i="1"/>
  <c r="D34" i="20"/>
  <c r="A35" i="1"/>
  <c r="AM35" i="1" s="1"/>
  <c r="AB34" i="1" l="1"/>
  <c r="AC34" i="1"/>
  <c r="AD34" i="1"/>
  <c r="AG34" i="1"/>
  <c r="AK34" i="1" a="1"/>
  <c r="AK34" i="1" s="1"/>
  <c r="B35" i="1"/>
  <c r="D35" i="1" s="1"/>
  <c r="AL35" i="1" s="1"/>
  <c r="I35" i="1"/>
  <c r="H35" i="1"/>
  <c r="F35" i="1"/>
  <c r="G35" i="1"/>
  <c r="J35" i="1"/>
  <c r="D35" i="20"/>
  <c r="A36" i="1"/>
  <c r="AM36" i="1" s="1"/>
  <c r="AC35" i="1" l="1"/>
  <c r="AB35" i="1"/>
  <c r="AK35" i="1" a="1"/>
  <c r="AK35" i="1" s="1"/>
  <c r="B36" i="1"/>
  <c r="D36" i="1" s="1"/>
  <c r="AL36" i="1" s="1"/>
  <c r="I36" i="1"/>
  <c r="J36" i="1"/>
  <c r="F36" i="1"/>
  <c r="H36" i="1"/>
  <c r="G36" i="1"/>
  <c r="D36" i="20"/>
  <c r="A37" i="1"/>
  <c r="AM37" i="1" s="1"/>
  <c r="AC36" i="1" l="1"/>
  <c r="AB36" i="1"/>
  <c r="AK36" i="1" a="1"/>
  <c r="AK36" i="1" s="1"/>
  <c r="B37" i="1"/>
  <c r="D37" i="1" s="1"/>
  <c r="AL37" i="1" s="1"/>
  <c r="I37" i="1"/>
  <c r="J37" i="1"/>
  <c r="F37" i="1"/>
  <c r="G37" i="1"/>
  <c r="H37" i="1"/>
  <c r="A38" i="1"/>
  <c r="AM38" i="1" s="1"/>
  <c r="D37" i="20"/>
  <c r="AC37" i="1" l="1"/>
  <c r="AB37" i="1"/>
  <c r="AK37" i="1" a="1"/>
  <c r="AK37" i="1" s="1"/>
  <c r="B38" i="1"/>
  <c r="D38" i="1" s="1"/>
  <c r="AL38" i="1" s="1"/>
  <c r="I38" i="1"/>
  <c r="J38" i="1"/>
  <c r="F38" i="1"/>
  <c r="G38" i="1"/>
  <c r="H38" i="1"/>
  <c r="A39" i="1"/>
  <c r="AM39" i="1" s="1"/>
  <c r="D38" i="20"/>
  <c r="AC38" i="1" l="1"/>
  <c r="AB38" i="1"/>
  <c r="AK39" i="1" a="1"/>
  <c r="AK39" i="1" s="1"/>
  <c r="I39" i="1"/>
  <c r="H39" i="1"/>
  <c r="J39" i="1"/>
  <c r="F39" i="1"/>
  <c r="G39" i="1"/>
  <c r="D39" i="20"/>
  <c r="A40" i="1"/>
  <c r="AM40" i="1" s="1"/>
  <c r="B40" i="1" l="1"/>
  <c r="D40" i="1" s="1"/>
  <c r="AL40" i="1" s="1"/>
  <c r="J40" i="1"/>
  <c r="F40" i="1"/>
  <c r="H40" i="1"/>
  <c r="G40" i="1"/>
  <c r="I40" i="1"/>
  <c r="A41" i="1"/>
  <c r="AM41" i="1" s="1"/>
  <c r="D40" i="20"/>
  <c r="AC40" i="1" l="1"/>
  <c r="AB40" i="1"/>
  <c r="B41" i="1"/>
  <c r="D41" i="1" s="1"/>
  <c r="AL41" i="1" s="1"/>
  <c r="J41" i="1"/>
  <c r="I41" i="1"/>
  <c r="H41" i="1"/>
  <c r="F41" i="1"/>
  <c r="G41" i="1"/>
  <c r="D41" i="20"/>
  <c r="A42" i="1"/>
  <c r="AM42" i="1" s="1"/>
  <c r="AC41" i="1" l="1"/>
  <c r="AB41" i="1"/>
  <c r="AD41" i="1"/>
  <c r="AK41" i="1" a="1"/>
  <c r="AK41" i="1" s="1"/>
  <c r="B42" i="1"/>
  <c r="D42" i="1" s="1"/>
  <c r="AL42" i="1" s="1"/>
  <c r="J42" i="1"/>
  <c r="G42" i="1"/>
  <c r="H42" i="1"/>
  <c r="I42" i="1"/>
  <c r="F42" i="1"/>
  <c r="A43" i="1"/>
  <c r="AM43" i="1" s="1"/>
  <c r="D42" i="20"/>
  <c r="AB42" i="1" l="1"/>
  <c r="AC42" i="1"/>
  <c r="AD42" i="1"/>
  <c r="AK42" i="1" a="1"/>
  <c r="AK42" i="1" s="1"/>
  <c r="B43" i="1"/>
  <c r="D43" i="1" s="1"/>
  <c r="AL43" i="1" s="1"/>
  <c r="J43" i="1"/>
  <c r="G43" i="1"/>
  <c r="H43" i="1"/>
  <c r="I43" i="1"/>
  <c r="F43" i="1"/>
  <c r="A44" i="1"/>
  <c r="AM44" i="1" s="1"/>
  <c r="D43" i="20"/>
  <c r="AB43" i="1" l="1"/>
  <c r="AC43" i="1"/>
  <c r="AD43" i="1"/>
  <c r="AK43" i="1" a="1"/>
  <c r="AK43" i="1" s="1"/>
  <c r="B44" i="1"/>
  <c r="D44" i="1" s="1"/>
  <c r="AL44" i="1" s="1"/>
  <c r="J44" i="1"/>
  <c r="H44" i="1"/>
  <c r="G44" i="1"/>
  <c r="I44" i="1"/>
  <c r="F44" i="1"/>
  <c r="D44" i="20"/>
  <c r="A45" i="1"/>
  <c r="AM45" i="1" s="1"/>
  <c r="AB44" i="1" l="1"/>
  <c r="AC44" i="1"/>
  <c r="AD44" i="1"/>
  <c r="AK44" i="1" a="1"/>
  <c r="AK44" i="1" s="1"/>
  <c r="B45" i="1"/>
  <c r="D45" i="1" s="1"/>
  <c r="AL45" i="1" s="1"/>
  <c r="J45" i="1"/>
  <c r="I45" i="1"/>
  <c r="H45" i="1"/>
  <c r="G45" i="1"/>
  <c r="F45" i="1"/>
  <c r="D45" i="20"/>
  <c r="A46" i="1"/>
  <c r="AM46" i="1" s="1"/>
  <c r="AC45" i="1" l="1"/>
  <c r="AB45" i="1"/>
  <c r="AD45" i="1"/>
  <c r="AK45" i="1" a="1"/>
  <c r="AK45" i="1" s="1"/>
  <c r="B46" i="1"/>
  <c r="D46" i="1" s="1"/>
  <c r="AL46" i="1" s="1"/>
  <c r="J46" i="1"/>
  <c r="H46" i="1"/>
  <c r="I46" i="1"/>
  <c r="F46" i="1"/>
  <c r="G46" i="1"/>
  <c r="D46" i="20"/>
  <c r="A47" i="1"/>
  <c r="AM47" i="1" s="1"/>
  <c r="AB46" i="1" l="1"/>
  <c r="AC46" i="1"/>
  <c r="AD46" i="1"/>
  <c r="AK46" i="1" a="1"/>
  <c r="AK46" i="1" s="1"/>
  <c r="B47" i="1"/>
  <c r="D47" i="1" s="1"/>
  <c r="AL47" i="1" s="1"/>
  <c r="J47" i="1"/>
  <c r="H47" i="1"/>
  <c r="I47" i="1"/>
  <c r="G47" i="1"/>
  <c r="F47" i="1"/>
  <c r="A48" i="1"/>
  <c r="AM48" i="1" s="1"/>
  <c r="D47" i="20"/>
  <c r="AB47" i="1" l="1"/>
  <c r="AC47" i="1"/>
  <c r="AD47" i="1"/>
  <c r="AK47" i="1" a="1"/>
  <c r="AK47" i="1" s="1"/>
  <c r="B48" i="1"/>
  <c r="D48" i="1" s="1"/>
  <c r="AL48" i="1" s="1"/>
  <c r="J48" i="1"/>
  <c r="G48" i="1"/>
  <c r="F48" i="1"/>
  <c r="H48" i="1"/>
  <c r="I48" i="1"/>
  <c r="D48" i="20"/>
  <c r="A49" i="1"/>
  <c r="AM49" i="1" s="1"/>
  <c r="AB48" i="1" l="1"/>
  <c r="AC48" i="1"/>
  <c r="AD48" i="1"/>
  <c r="AK48" i="1" a="1"/>
  <c r="AK48" i="1" s="1"/>
  <c r="B49" i="1"/>
  <c r="D49" i="1" s="1"/>
  <c r="AL49" i="1" s="1"/>
  <c r="I49" i="1"/>
  <c r="J49" i="1"/>
  <c r="H49" i="1"/>
  <c r="G49" i="1"/>
  <c r="F49" i="1"/>
  <c r="A50" i="1"/>
  <c r="AM50" i="1" s="1"/>
  <c r="D49" i="20"/>
  <c r="AB49" i="1" l="1"/>
  <c r="AC49" i="1"/>
  <c r="AD49" i="1"/>
  <c r="AK49" i="1" a="1"/>
  <c r="AK49" i="1" s="1"/>
  <c r="B50" i="1"/>
  <c r="D50" i="1" s="1"/>
  <c r="AL50" i="1" s="1"/>
  <c r="H50" i="1"/>
  <c r="I50" i="1"/>
  <c r="J50" i="1"/>
  <c r="G50" i="1"/>
  <c r="F50" i="1"/>
  <c r="A51" i="1"/>
  <c r="AM51" i="1" s="1"/>
  <c r="D50" i="20"/>
  <c r="AB50" i="1" l="1"/>
  <c r="AC50" i="1"/>
  <c r="AD50" i="1"/>
  <c r="AK50" i="1" a="1"/>
  <c r="AK50" i="1" s="1"/>
  <c r="B51" i="1"/>
  <c r="D51" i="1" s="1"/>
  <c r="AL51" i="1" s="1"/>
  <c r="H51" i="1"/>
  <c r="J51" i="1"/>
  <c r="G51" i="1"/>
  <c r="F51" i="1"/>
  <c r="I51" i="1"/>
  <c r="D51" i="20"/>
  <c r="A52" i="1"/>
  <c r="AM52" i="1" s="1"/>
  <c r="AB51" i="1" l="1"/>
  <c r="AC51" i="1"/>
  <c r="AD51" i="1"/>
  <c r="AK51" i="1" a="1"/>
  <c r="AK51" i="1" s="1"/>
  <c r="B52" i="1"/>
  <c r="D52" i="1" s="1"/>
  <c r="AL52" i="1" s="1"/>
  <c r="H52" i="1"/>
  <c r="G52" i="1"/>
  <c r="I52" i="1"/>
  <c r="F52" i="1"/>
  <c r="J52" i="1"/>
  <c r="D52" i="20"/>
  <c r="A53" i="1"/>
  <c r="AM53" i="1" s="1"/>
  <c r="AB52" i="1" l="1"/>
  <c r="AC52" i="1"/>
  <c r="AD52" i="1"/>
  <c r="AK52" i="1" a="1"/>
  <c r="AK52" i="1" s="1"/>
  <c r="B53" i="1"/>
  <c r="D53" i="1" s="1"/>
  <c r="AL53" i="1" s="1"/>
  <c r="H53" i="1"/>
  <c r="I53" i="1"/>
  <c r="G53" i="1"/>
  <c r="J53" i="1"/>
  <c r="F53" i="1"/>
  <c r="A54" i="1"/>
  <c r="AM54" i="1" s="1"/>
  <c r="D53" i="20"/>
  <c r="AB53" i="1" l="1"/>
  <c r="AC53" i="1"/>
  <c r="AG53" i="1"/>
  <c r="AD53" i="1"/>
  <c r="AK53" i="1" a="1"/>
  <c r="AK53" i="1" s="1"/>
  <c r="B54" i="1"/>
  <c r="D54" i="1" s="1"/>
  <c r="AL54" i="1" s="1"/>
  <c r="F54" i="1"/>
  <c r="H54" i="1"/>
  <c r="G54" i="1"/>
  <c r="I54" i="1"/>
  <c r="J54" i="1"/>
  <c r="D54" i="20"/>
  <c r="A55" i="1"/>
  <c r="AM55" i="1" s="1"/>
  <c r="AB54" i="1" l="1"/>
  <c r="AC54" i="1"/>
  <c r="AD54" i="1"/>
  <c r="AK54" i="1" a="1"/>
  <c r="AK54" i="1" s="1"/>
  <c r="B55" i="1"/>
  <c r="D55" i="1" s="1"/>
  <c r="AL55" i="1" s="1"/>
  <c r="H55" i="1"/>
  <c r="J55" i="1"/>
  <c r="I55" i="1"/>
  <c r="F55" i="1"/>
  <c r="G55" i="1"/>
  <c r="A56" i="1"/>
  <c r="AM56" i="1" s="1"/>
  <c r="D55" i="20"/>
  <c r="AB55" i="1" l="1"/>
  <c r="AC55" i="1"/>
  <c r="AD55" i="1"/>
  <c r="AK55" i="1" a="1"/>
  <c r="AK55" i="1" s="1"/>
  <c r="B56" i="1"/>
  <c r="D56" i="1" s="1"/>
  <c r="AL56" i="1" s="1"/>
  <c r="I56" i="1"/>
  <c r="J56" i="1"/>
  <c r="G56" i="1"/>
  <c r="H56" i="1"/>
  <c r="F56" i="1"/>
  <c r="A57" i="1"/>
  <c r="AM57" i="1" s="1"/>
  <c r="D56" i="20"/>
  <c r="AB56" i="1" l="1"/>
  <c r="AC56" i="1"/>
  <c r="AD56" i="1"/>
  <c r="AK56" i="1" a="1"/>
  <c r="AK56" i="1" s="1"/>
  <c r="B57" i="1"/>
  <c r="D57" i="1" s="1"/>
  <c r="AL57" i="1" s="1"/>
  <c r="I57" i="1"/>
  <c r="H57" i="1"/>
  <c r="J57" i="1"/>
  <c r="F57" i="1"/>
  <c r="G57" i="1"/>
  <c r="A58" i="1"/>
  <c r="AM58" i="1" s="1"/>
  <c r="D57" i="20"/>
  <c r="AB57" i="1" l="1"/>
  <c r="AC57" i="1"/>
  <c r="AD57" i="1"/>
  <c r="AK57" i="1" a="1"/>
  <c r="AK57" i="1" s="1"/>
  <c r="B58" i="1"/>
  <c r="D58" i="1" s="1"/>
  <c r="AL58" i="1" s="1"/>
  <c r="I58" i="1"/>
  <c r="F58" i="1"/>
  <c r="J58" i="1"/>
  <c r="H58" i="1"/>
  <c r="G58" i="1"/>
  <c r="A59" i="1"/>
  <c r="AM59" i="1" s="1"/>
  <c r="D58" i="20"/>
  <c r="AC58" i="1" l="1"/>
  <c r="AB58" i="1"/>
  <c r="AD58" i="1"/>
  <c r="AK58" i="1" a="1"/>
  <c r="AK58" i="1" s="1"/>
  <c r="B59" i="1"/>
  <c r="D59" i="1" s="1"/>
  <c r="AL59" i="1" s="1"/>
  <c r="I59" i="1"/>
  <c r="J59" i="1"/>
  <c r="H59" i="1"/>
  <c r="G59" i="1"/>
  <c r="F59" i="1"/>
  <c r="A60" i="1"/>
  <c r="AM60" i="1" s="1"/>
  <c r="D59" i="20"/>
  <c r="AC59" i="1" l="1"/>
  <c r="AB59" i="1"/>
  <c r="AD59" i="1"/>
  <c r="AK59" i="1" a="1"/>
  <c r="AK59" i="1" s="1"/>
  <c r="B60" i="1"/>
  <c r="D60" i="1" s="1"/>
  <c r="AL60" i="1" s="1"/>
  <c r="I60" i="1"/>
  <c r="F60" i="1"/>
  <c r="J60" i="1"/>
  <c r="H60" i="1"/>
  <c r="G60" i="1"/>
  <c r="A61" i="1"/>
  <c r="AM61" i="1" s="1"/>
  <c r="D60" i="20"/>
  <c r="AC60" i="1" l="1"/>
  <c r="AB60" i="1"/>
  <c r="AD60" i="1"/>
  <c r="AK60" i="1" a="1"/>
  <c r="AK60" i="1" s="1"/>
  <c r="B61" i="1"/>
  <c r="D61" i="1" s="1"/>
  <c r="AL61" i="1" s="1"/>
  <c r="I61" i="1"/>
  <c r="H61" i="1"/>
  <c r="J61" i="1"/>
  <c r="F61" i="1"/>
  <c r="G61" i="1"/>
  <c r="A62" i="1"/>
  <c r="AM62" i="1" s="1"/>
  <c r="D61" i="20"/>
  <c r="AC61" i="1" l="1"/>
  <c r="AB61" i="1"/>
  <c r="AD61" i="1"/>
  <c r="AK61" i="1" a="1"/>
  <c r="AK61" i="1" s="1"/>
  <c r="B62" i="1"/>
  <c r="D62" i="1" s="1"/>
  <c r="AL62" i="1" s="1"/>
  <c r="J62" i="1"/>
  <c r="H62" i="1"/>
  <c r="F62" i="1"/>
  <c r="G62" i="1"/>
  <c r="I62" i="1"/>
  <c r="A63" i="1"/>
  <c r="AM63" i="1" s="1"/>
  <c r="D62" i="20"/>
  <c r="AC62" i="1" l="1"/>
  <c r="AB62" i="1"/>
  <c r="AD62" i="1"/>
  <c r="AK62" i="1" a="1"/>
  <c r="AK62" i="1" s="1"/>
  <c r="B63" i="1"/>
  <c r="D63" i="1" s="1"/>
  <c r="AL63" i="1" s="1"/>
  <c r="J63" i="1"/>
  <c r="I63" i="1"/>
  <c r="F63" i="1"/>
  <c r="H63" i="1"/>
  <c r="G63" i="1"/>
  <c r="A64" i="1"/>
  <c r="AM64" i="1" s="1"/>
  <c r="D63" i="20"/>
  <c r="AC63" i="1" l="1"/>
  <c r="AB63" i="1"/>
  <c r="AD63" i="1"/>
  <c r="AK63" i="1" a="1"/>
  <c r="AK63" i="1" s="1"/>
  <c r="B64" i="1"/>
  <c r="D64" i="1" s="1"/>
  <c r="AL64" i="1" s="1"/>
  <c r="J64" i="1"/>
  <c r="G64" i="1"/>
  <c r="H64" i="1"/>
  <c r="F64" i="1"/>
  <c r="I64" i="1"/>
  <c r="A65" i="1"/>
  <c r="AM65" i="1" s="1"/>
  <c r="D64" i="20"/>
  <c r="AC64" i="1" l="1"/>
  <c r="AB64" i="1"/>
  <c r="AD64" i="1"/>
  <c r="AK64" i="1" a="1"/>
  <c r="AK64" i="1" s="1"/>
  <c r="B65" i="1"/>
  <c r="D65" i="1" s="1"/>
  <c r="AL65" i="1" s="1"/>
  <c r="J65" i="1"/>
  <c r="G65" i="1"/>
  <c r="I65" i="1"/>
  <c r="F65" i="1"/>
  <c r="H65" i="1"/>
  <c r="D65" i="20"/>
  <c r="A66" i="1"/>
  <c r="AM66" i="1" s="1"/>
  <c r="AC65" i="1" l="1"/>
  <c r="AB65" i="1"/>
  <c r="AD65" i="1"/>
  <c r="AK65" i="1" a="1"/>
  <c r="AK65" i="1" s="1"/>
  <c r="B66" i="1"/>
  <c r="D66" i="1" s="1"/>
  <c r="AL66" i="1" s="1"/>
  <c r="J66" i="1"/>
  <c r="H66" i="1"/>
  <c r="G66" i="1"/>
  <c r="F66" i="1"/>
  <c r="I66" i="1"/>
  <c r="A67" i="1"/>
  <c r="AM67" i="1" s="1"/>
  <c r="D66" i="20"/>
  <c r="AC66" i="1" l="1"/>
  <c r="AB66" i="1"/>
  <c r="AD66" i="1"/>
  <c r="AK66" i="1" a="1"/>
  <c r="AK66" i="1" s="1"/>
  <c r="B67" i="1"/>
  <c r="D67" i="1" s="1"/>
  <c r="AL67" i="1" s="1"/>
  <c r="J67" i="1"/>
  <c r="I67" i="1"/>
  <c r="G67" i="1"/>
  <c r="F67" i="1"/>
  <c r="H67" i="1"/>
  <c r="A68" i="1"/>
  <c r="AM68" i="1" s="1"/>
  <c r="D67" i="20"/>
  <c r="AC67" i="1" l="1"/>
  <c r="AB67" i="1"/>
  <c r="AD67" i="1"/>
  <c r="AK67" i="1" a="1"/>
  <c r="AK67" i="1" s="1"/>
  <c r="B68" i="1"/>
  <c r="D68" i="1" s="1"/>
  <c r="AL68" i="1" s="1"/>
  <c r="F68" i="1"/>
  <c r="I68" i="1"/>
  <c r="G68" i="1"/>
  <c r="J68" i="1"/>
  <c r="H68" i="1"/>
  <c r="A69" i="1"/>
  <c r="AM69" i="1" s="1"/>
  <c r="D68" i="20"/>
  <c r="AB68" i="1" l="1"/>
  <c r="AC68" i="1"/>
  <c r="AD68" i="1"/>
  <c r="AK68" i="1" a="1"/>
  <c r="AK68" i="1" s="1"/>
  <c r="B69" i="1"/>
  <c r="D69" i="1" s="1"/>
  <c r="AL69" i="1" s="1"/>
  <c r="J69" i="1"/>
  <c r="H69" i="1"/>
  <c r="I69" i="1"/>
  <c r="G69" i="1"/>
  <c r="F69" i="1"/>
  <c r="A70" i="1"/>
  <c r="AM70" i="1" s="1"/>
  <c r="D69" i="20"/>
  <c r="AB69" i="1" l="1"/>
  <c r="AC69" i="1"/>
  <c r="AD69" i="1"/>
  <c r="AK69" i="1" a="1"/>
  <c r="AK69" i="1" s="1"/>
  <c r="B70" i="1"/>
  <c r="D70" i="1" s="1"/>
  <c r="AL70" i="1" s="1"/>
  <c r="I70" i="1"/>
  <c r="H70" i="1"/>
  <c r="J70" i="1"/>
  <c r="G70" i="1"/>
  <c r="F70" i="1"/>
  <c r="A71" i="1"/>
  <c r="AM71" i="1" s="1"/>
  <c r="D70" i="20"/>
  <c r="AB70" i="1" l="1"/>
  <c r="AC70" i="1"/>
  <c r="AD70" i="1"/>
  <c r="AK70" i="1" a="1"/>
  <c r="AK70" i="1" s="1"/>
  <c r="B71" i="1"/>
  <c r="D71" i="1" s="1"/>
  <c r="AL71" i="1" s="1"/>
  <c r="I71" i="1"/>
  <c r="J71" i="1"/>
  <c r="G71" i="1"/>
  <c r="H71" i="1"/>
  <c r="F71" i="1"/>
  <c r="D71" i="20"/>
  <c r="A72" i="1"/>
  <c r="AM72" i="1" s="1"/>
  <c r="AB71" i="1" l="1"/>
  <c r="AC71" i="1"/>
  <c r="AD71" i="1"/>
  <c r="AK71" i="1" a="1"/>
  <c r="AK71" i="1" s="1"/>
  <c r="B72" i="1"/>
  <c r="D72" i="1" s="1"/>
  <c r="AL72" i="1" s="1"/>
  <c r="H72" i="1"/>
  <c r="I72" i="1"/>
  <c r="J72" i="1"/>
  <c r="G72" i="1"/>
  <c r="F72" i="1"/>
  <c r="A73" i="1"/>
  <c r="AM73" i="1" s="1"/>
  <c r="D72" i="20"/>
  <c r="AB72" i="1" l="1"/>
  <c r="AC72" i="1"/>
  <c r="AD72" i="1"/>
  <c r="AK72" i="1" a="1"/>
  <c r="AK72" i="1" s="1"/>
  <c r="B73" i="1"/>
  <c r="D73" i="1" s="1"/>
  <c r="AL73" i="1" s="1"/>
  <c r="H73" i="1"/>
  <c r="J73" i="1"/>
  <c r="I73" i="1"/>
  <c r="F73" i="1"/>
  <c r="G73" i="1"/>
  <c r="A74" i="1"/>
  <c r="AM74" i="1" s="1"/>
  <c r="D73" i="20"/>
  <c r="AB73" i="1" l="1"/>
  <c r="AC73" i="1"/>
  <c r="AD73" i="1"/>
  <c r="AK73" i="1" a="1"/>
  <c r="AK73" i="1" s="1"/>
  <c r="B74" i="1"/>
  <c r="D74" i="1" s="1"/>
  <c r="AL74" i="1" s="1"/>
  <c r="H74" i="1"/>
  <c r="I74" i="1"/>
  <c r="G74" i="1"/>
  <c r="J74" i="1"/>
  <c r="F74" i="1"/>
  <c r="D74" i="20"/>
  <c r="A75" i="1"/>
  <c r="AM75" i="1" s="1"/>
  <c r="AB74" i="1" l="1"/>
  <c r="AC74" i="1"/>
  <c r="AD74" i="1"/>
  <c r="AK74" i="1" a="1"/>
  <c r="AK74" i="1" s="1"/>
  <c r="B75" i="1"/>
  <c r="D75" i="1" s="1"/>
  <c r="AL75" i="1" s="1"/>
  <c r="H75" i="1"/>
  <c r="I75" i="1"/>
  <c r="G75" i="1"/>
  <c r="J75" i="1"/>
  <c r="F75" i="1"/>
  <c r="A76" i="1"/>
  <c r="AM76" i="1" s="1"/>
  <c r="D75" i="20"/>
  <c r="AB75" i="1" l="1"/>
  <c r="AC75" i="1"/>
  <c r="AD75" i="1"/>
  <c r="AK75" i="1" a="1"/>
  <c r="AK75" i="1" s="1"/>
  <c r="B76" i="1"/>
  <c r="D76" i="1" s="1"/>
  <c r="AL76" i="1" s="1"/>
  <c r="I76" i="1"/>
  <c r="J76" i="1"/>
  <c r="F76" i="1"/>
  <c r="H76" i="1"/>
  <c r="G76" i="1"/>
  <c r="A77" i="1"/>
  <c r="AM77" i="1" s="1"/>
  <c r="D76" i="20"/>
  <c r="AB76" i="1" l="1"/>
  <c r="AC76" i="1"/>
  <c r="AD76" i="1"/>
  <c r="AK76" i="1" a="1"/>
  <c r="AK76" i="1" s="1"/>
  <c r="B77" i="1"/>
  <c r="D77" i="1" s="1"/>
  <c r="AL77" i="1" s="1"/>
  <c r="H77" i="1"/>
  <c r="J77" i="1"/>
  <c r="I77" i="1"/>
  <c r="F77" i="1"/>
  <c r="G77" i="1"/>
  <c r="D77" i="20"/>
  <c r="A78" i="1"/>
  <c r="AM78" i="1" s="1"/>
  <c r="AB77" i="1" l="1"/>
  <c r="AC77" i="1"/>
  <c r="AD77" i="1"/>
  <c r="AK77" i="1" a="1"/>
  <c r="AK77" i="1" s="1"/>
  <c r="B78" i="1"/>
  <c r="D78" i="1" s="1"/>
  <c r="AL78" i="1" s="1"/>
  <c r="I78" i="1"/>
  <c r="J78" i="1"/>
  <c r="G78" i="1"/>
  <c r="H78" i="1"/>
  <c r="F78" i="1"/>
  <c r="A79" i="1"/>
  <c r="AM79" i="1" s="1"/>
  <c r="D78" i="20"/>
  <c r="AB78" i="1" l="1"/>
  <c r="AC78" i="1"/>
  <c r="AD78" i="1"/>
  <c r="AK78" i="1" a="1"/>
  <c r="AK78" i="1" s="1"/>
  <c r="B79" i="1"/>
  <c r="D79" i="1" s="1"/>
  <c r="AL79" i="1" s="1"/>
  <c r="I79" i="1"/>
  <c r="H79" i="1"/>
  <c r="F79" i="1"/>
  <c r="J79" i="1"/>
  <c r="G79" i="1"/>
  <c r="A80" i="1"/>
  <c r="AM80" i="1" s="1"/>
  <c r="D79" i="20"/>
  <c r="AB79" i="1" l="1"/>
  <c r="AC79" i="1"/>
  <c r="AD79" i="1"/>
  <c r="AK79" i="1" a="1"/>
  <c r="AK79" i="1" s="1"/>
  <c r="B80" i="1"/>
  <c r="D80" i="1" s="1"/>
  <c r="AL80" i="1" s="1"/>
  <c r="I80" i="1"/>
  <c r="H80" i="1"/>
  <c r="F80" i="1"/>
  <c r="G80" i="1"/>
  <c r="J80" i="1"/>
  <c r="A81" i="1"/>
  <c r="AM81" i="1" s="1"/>
  <c r="D80" i="20"/>
  <c r="AB80" i="1" l="1"/>
  <c r="AC80" i="1"/>
  <c r="AD80" i="1"/>
  <c r="AG80" i="1"/>
  <c r="AK80" i="1" a="1"/>
  <c r="AK80" i="1" s="1"/>
  <c r="B81" i="1"/>
  <c r="D81" i="1" s="1"/>
  <c r="AL81" i="1" s="1"/>
  <c r="I81" i="1"/>
  <c r="J81" i="1"/>
  <c r="H81" i="1"/>
  <c r="G81" i="1"/>
  <c r="F81" i="1"/>
  <c r="A82" i="1"/>
  <c r="AM82" i="1" s="1"/>
  <c r="D81" i="20"/>
  <c r="AB81" i="1" l="1"/>
  <c r="AC81" i="1"/>
  <c r="AD81" i="1"/>
  <c r="AG81" i="1"/>
  <c r="AK81" i="1" a="1"/>
  <c r="AK81" i="1" s="1"/>
  <c r="B82" i="1"/>
  <c r="D82" i="1" s="1"/>
  <c r="AL82" i="1" s="1"/>
  <c r="I82" i="1"/>
  <c r="H82" i="1"/>
  <c r="F82" i="1"/>
  <c r="G82" i="1"/>
  <c r="J82" i="1"/>
  <c r="A83" i="1"/>
  <c r="AM83" i="1" s="1"/>
  <c r="D82" i="20"/>
  <c r="AC82" i="1" l="1"/>
  <c r="AB82" i="1"/>
  <c r="AD82" i="1"/>
  <c r="AK82" i="1" a="1"/>
  <c r="AK82" i="1" s="1"/>
  <c r="B83" i="1"/>
  <c r="D83" i="1" s="1"/>
  <c r="AL83" i="1" s="1"/>
  <c r="I83" i="1"/>
  <c r="H83" i="1"/>
  <c r="J83" i="1"/>
  <c r="F83" i="1"/>
  <c r="G83" i="1"/>
  <c r="D83" i="20"/>
  <c r="A84" i="1"/>
  <c r="AM84" i="1" s="1"/>
  <c r="AC83" i="1" l="1"/>
  <c r="AB83" i="1"/>
  <c r="AD83" i="1"/>
  <c r="AK83" i="1" a="1"/>
  <c r="AK83" i="1" s="1"/>
  <c r="B84" i="1"/>
  <c r="D84" i="1" s="1"/>
  <c r="AL84" i="1" s="1"/>
  <c r="J84" i="1"/>
  <c r="H84" i="1"/>
  <c r="I84" i="1"/>
  <c r="G84" i="1"/>
  <c r="F84" i="1"/>
  <c r="A85" i="1"/>
  <c r="AM85" i="1" s="1"/>
  <c r="D84" i="20"/>
  <c r="AC84" i="1" l="1"/>
  <c r="AB84" i="1"/>
  <c r="AD84" i="1"/>
  <c r="AK84" i="1" a="1"/>
  <c r="AK84" i="1" s="1"/>
  <c r="B85" i="1"/>
  <c r="D85" i="1" s="1"/>
  <c r="AL85" i="1" s="1"/>
  <c r="J85" i="1"/>
  <c r="I85" i="1"/>
  <c r="H85" i="1"/>
  <c r="G85" i="1"/>
  <c r="F85" i="1"/>
  <c r="A86" i="1"/>
  <c r="AM86" i="1" s="1"/>
  <c r="D85" i="20"/>
  <c r="AC85" i="1" l="1"/>
  <c r="AB85" i="1"/>
  <c r="AD85" i="1"/>
  <c r="AK85" i="1" a="1"/>
  <c r="AK85" i="1" s="1"/>
  <c r="B86" i="1"/>
  <c r="D86" i="1" s="1"/>
  <c r="AL86" i="1" s="1"/>
  <c r="J86" i="1"/>
  <c r="G86" i="1"/>
  <c r="I86" i="1"/>
  <c r="H86" i="1"/>
  <c r="F86" i="1"/>
  <c r="D86" i="20"/>
  <c r="A87" i="1"/>
  <c r="AM87" i="1" s="1"/>
  <c r="AB86" i="1" l="1"/>
  <c r="AC86" i="1"/>
  <c r="AD86" i="1"/>
  <c r="AK86" i="1" a="1"/>
  <c r="AK86" i="1" s="1"/>
  <c r="B87" i="1"/>
  <c r="D87" i="1" s="1"/>
  <c r="AL87" i="1" s="1"/>
  <c r="J87" i="1"/>
  <c r="G87" i="1"/>
  <c r="I87" i="1"/>
  <c r="F87" i="1"/>
  <c r="H87" i="1"/>
  <c r="D87" i="20"/>
  <c r="A88" i="1"/>
  <c r="AM88" i="1" s="1"/>
  <c r="AC87" i="1" l="1"/>
  <c r="AB87" i="1"/>
  <c r="AD87" i="1"/>
  <c r="AK87" i="1" a="1"/>
  <c r="AK87" i="1" s="1"/>
  <c r="B88" i="1"/>
  <c r="D88" i="1" s="1"/>
  <c r="AL88" i="1" s="1"/>
  <c r="J88" i="1"/>
  <c r="H88" i="1"/>
  <c r="G88" i="1"/>
  <c r="I88" i="1"/>
  <c r="F88" i="1"/>
  <c r="A89" i="1"/>
  <c r="AM89" i="1" s="1"/>
  <c r="D88" i="20"/>
  <c r="AC88" i="1" l="1"/>
  <c r="AB88" i="1"/>
  <c r="AD88" i="1"/>
  <c r="AK88" i="1" a="1"/>
  <c r="AK88" i="1" s="1"/>
  <c r="B89" i="1"/>
  <c r="D89" i="1" s="1"/>
  <c r="AL89" i="1" s="1"/>
  <c r="J89" i="1"/>
  <c r="I89" i="1"/>
  <c r="G89" i="1"/>
  <c r="H89" i="1"/>
  <c r="F89" i="1"/>
  <c r="D89" i="20"/>
  <c r="A90" i="1"/>
  <c r="AM90" i="1" s="1"/>
  <c r="AC89" i="1" l="1"/>
  <c r="AB89" i="1"/>
  <c r="AD89" i="1"/>
  <c r="AK89" i="1" a="1"/>
  <c r="AK89" i="1" s="1"/>
  <c r="B90" i="1"/>
  <c r="D90" i="1" s="1"/>
  <c r="AL90" i="1" s="1"/>
  <c r="J90" i="1"/>
  <c r="F90" i="1"/>
  <c r="G90" i="1"/>
  <c r="H90" i="1"/>
  <c r="I90" i="1"/>
  <c r="A91" i="1"/>
  <c r="AM91" i="1" s="1"/>
  <c r="D90" i="20"/>
  <c r="AB90" i="1" l="1"/>
  <c r="AC90" i="1"/>
  <c r="AD90" i="1"/>
  <c r="AK90" i="1" a="1"/>
  <c r="AK90" i="1" s="1"/>
  <c r="B91" i="1"/>
  <c r="D91" i="1" s="1"/>
  <c r="AL91" i="1" s="1"/>
  <c r="J91" i="1"/>
  <c r="H91" i="1"/>
  <c r="G91" i="1"/>
  <c r="F91" i="1"/>
  <c r="I91" i="1"/>
  <c r="A92" i="1"/>
  <c r="AM92" i="1" s="1"/>
  <c r="D91" i="20"/>
  <c r="AB91" i="1" l="1"/>
  <c r="AC91" i="1"/>
  <c r="AD91" i="1"/>
  <c r="AK91" i="1" a="1"/>
  <c r="AK91" i="1" s="1"/>
  <c r="B92" i="1"/>
  <c r="D92" i="1" s="1"/>
  <c r="AL92" i="1" s="1"/>
  <c r="J92" i="1"/>
  <c r="I92" i="1"/>
  <c r="F92" i="1"/>
  <c r="G92" i="1"/>
  <c r="H92" i="1"/>
  <c r="D92" i="20"/>
  <c r="A93" i="1"/>
  <c r="AM93" i="1" s="1"/>
  <c r="AB92" i="1" l="1"/>
  <c r="AC92" i="1"/>
  <c r="AD92" i="1"/>
  <c r="AK92" i="1" a="1"/>
  <c r="AK92" i="1" s="1"/>
  <c r="B93" i="1"/>
  <c r="D93" i="1" s="1"/>
  <c r="AL93" i="1" s="1"/>
  <c r="I93" i="1"/>
  <c r="J93" i="1"/>
  <c r="H93" i="1"/>
  <c r="F93" i="1"/>
  <c r="G93" i="1"/>
  <c r="A94" i="1"/>
  <c r="AM94" i="1" s="1"/>
  <c r="D93" i="20"/>
  <c r="AB93" i="1" l="1"/>
  <c r="AC93" i="1"/>
  <c r="AD93" i="1"/>
  <c r="AK93" i="1" a="1"/>
  <c r="AK93" i="1" s="1"/>
  <c r="B94" i="1"/>
  <c r="D94" i="1" s="1"/>
  <c r="AL94" i="1" s="1"/>
  <c r="H94" i="1"/>
  <c r="I94" i="1"/>
  <c r="J94" i="1"/>
  <c r="F94" i="1"/>
  <c r="G94" i="1"/>
  <c r="D94" i="20"/>
  <c r="A95" i="1"/>
  <c r="AM95" i="1" s="1"/>
  <c r="AC94" i="1" l="1"/>
  <c r="AB94" i="1"/>
  <c r="AD94" i="1"/>
  <c r="AK94" i="1" a="1"/>
  <c r="AK94" i="1" s="1"/>
  <c r="B95" i="1"/>
  <c r="D95" i="1" s="1"/>
  <c r="AL95" i="1" s="1"/>
  <c r="H95" i="1"/>
  <c r="J95" i="1"/>
  <c r="I95" i="1"/>
  <c r="F95" i="1"/>
  <c r="G95" i="1"/>
  <c r="A96" i="1"/>
  <c r="AM96" i="1" s="1"/>
  <c r="D95" i="20"/>
  <c r="AC95" i="1" l="1"/>
  <c r="AB95" i="1"/>
  <c r="AD95" i="1"/>
  <c r="AK95" i="1" a="1"/>
  <c r="AK95" i="1" s="1"/>
  <c r="B96" i="1"/>
  <c r="D96" i="1" s="1"/>
  <c r="AL96" i="1" s="1"/>
  <c r="H96" i="1"/>
  <c r="J96" i="1"/>
  <c r="G96" i="1"/>
  <c r="F96" i="1"/>
  <c r="I96" i="1"/>
  <c r="D96" i="20"/>
  <c r="A97" i="1"/>
  <c r="AM97" i="1" s="1"/>
  <c r="AC96" i="1" l="1"/>
  <c r="AB96" i="1"/>
  <c r="AD96" i="1"/>
  <c r="AK96" i="1" a="1"/>
  <c r="AK96" i="1" s="1"/>
  <c r="B97" i="1"/>
  <c r="D97" i="1" s="1"/>
  <c r="AL97" i="1" s="1"/>
  <c r="H97" i="1"/>
  <c r="I97" i="1"/>
  <c r="G97" i="1"/>
  <c r="F97" i="1"/>
  <c r="J97" i="1"/>
  <c r="A98" i="1"/>
  <c r="AM98" i="1" s="1"/>
  <c r="D97" i="20"/>
  <c r="AB97" i="1" l="1"/>
  <c r="AC97" i="1"/>
  <c r="AD97" i="1"/>
  <c r="AK97" i="1" a="1"/>
  <c r="AK97" i="1" s="1"/>
  <c r="B98" i="1"/>
  <c r="D98" i="1" s="1"/>
  <c r="AL98" i="1" s="1"/>
  <c r="H98" i="1"/>
  <c r="F98" i="1"/>
  <c r="J98" i="1"/>
  <c r="G98" i="1"/>
  <c r="I98" i="1"/>
  <c r="D98" i="20"/>
  <c r="A99" i="1"/>
  <c r="AM99" i="1" s="1"/>
  <c r="AB98" i="1" l="1"/>
  <c r="AC98" i="1"/>
  <c r="AD98" i="1"/>
  <c r="AK98" i="1" a="1"/>
  <c r="AK98" i="1" s="1"/>
  <c r="B99" i="1"/>
  <c r="D99" i="1" s="1"/>
  <c r="AL99" i="1" s="1"/>
  <c r="H99" i="1"/>
  <c r="J99" i="1"/>
  <c r="I99" i="1"/>
  <c r="G99" i="1"/>
  <c r="F99" i="1"/>
  <c r="A100" i="1"/>
  <c r="AM100" i="1" s="1"/>
  <c r="D99" i="20"/>
  <c r="AC99" i="1" l="1"/>
  <c r="AB99" i="1"/>
  <c r="AD99" i="1"/>
  <c r="AK99" i="1" a="1"/>
  <c r="AK99" i="1" s="1"/>
  <c r="B100" i="1"/>
  <c r="D100" i="1" s="1"/>
  <c r="AL100" i="1" s="1"/>
  <c r="I100" i="1"/>
  <c r="J100" i="1"/>
  <c r="G100" i="1"/>
  <c r="H100" i="1"/>
  <c r="F100" i="1"/>
  <c r="D100" i="20"/>
  <c r="A101" i="1"/>
  <c r="AM101" i="1" s="1"/>
  <c r="AB100" i="1" l="1"/>
  <c r="AC100" i="1"/>
  <c r="AD100" i="1"/>
  <c r="AK100" i="1" a="1"/>
  <c r="AK100" i="1" s="1"/>
  <c r="B101" i="1"/>
  <c r="D101" i="1" s="1"/>
  <c r="AL101" i="1" s="1"/>
  <c r="I101" i="1"/>
  <c r="H101" i="1"/>
  <c r="G101" i="1"/>
  <c r="J101" i="1"/>
  <c r="F101" i="1"/>
  <c r="D101" i="20"/>
  <c r="A102" i="1"/>
  <c r="AM102" i="1" s="1"/>
  <c r="AC101" i="1" l="1"/>
  <c r="AB101" i="1"/>
  <c r="AD101" i="1"/>
  <c r="AK101" i="1" a="1"/>
  <c r="AK101" i="1" s="1"/>
  <c r="B102" i="1"/>
  <c r="D102" i="1" s="1"/>
  <c r="AL102" i="1" s="1"/>
  <c r="I102" i="1"/>
  <c r="F102" i="1"/>
  <c r="G102" i="1"/>
  <c r="J102" i="1"/>
  <c r="H102" i="1"/>
  <c r="A103" i="1"/>
  <c r="AM103" i="1" s="1"/>
  <c r="D102" i="20"/>
  <c r="AC102" i="1" l="1"/>
  <c r="AB102" i="1"/>
  <c r="AD102" i="1"/>
  <c r="AK102" i="1" a="1"/>
  <c r="AK102" i="1" s="1"/>
  <c r="B103" i="1"/>
  <c r="D103" i="1" s="1"/>
  <c r="AL103" i="1" s="1"/>
  <c r="I103" i="1"/>
  <c r="J103" i="1"/>
  <c r="H103" i="1"/>
  <c r="G103" i="1"/>
  <c r="F103" i="1"/>
  <c r="A104" i="1"/>
  <c r="AM104" i="1" s="1"/>
  <c r="D103" i="20"/>
  <c r="AB103" i="1" l="1"/>
  <c r="AC103" i="1"/>
  <c r="AD103" i="1"/>
  <c r="AK103" i="1" a="1"/>
  <c r="AK103" i="1" s="1"/>
  <c r="B104" i="1"/>
  <c r="D104" i="1" s="1"/>
  <c r="AL104" i="1" s="1"/>
  <c r="I104" i="1"/>
  <c r="F104" i="1"/>
  <c r="G104" i="1"/>
  <c r="H104" i="1"/>
  <c r="J104" i="1"/>
  <c r="A105" i="1"/>
  <c r="AM105" i="1" s="1"/>
  <c r="D104" i="20"/>
  <c r="AC104" i="1" l="1"/>
  <c r="AB104" i="1"/>
  <c r="AD104" i="1"/>
  <c r="AK104" i="1" a="1"/>
  <c r="AK104" i="1" s="1"/>
  <c r="B105" i="1"/>
  <c r="D105" i="1" s="1"/>
  <c r="AL105" i="1" s="1"/>
  <c r="I105" i="1"/>
  <c r="H105" i="1"/>
  <c r="J105" i="1"/>
  <c r="F105" i="1"/>
  <c r="G105" i="1"/>
  <c r="D105" i="20"/>
  <c r="A106" i="1"/>
  <c r="AM106" i="1" s="1"/>
  <c r="AC105" i="1" l="1"/>
  <c r="AB105" i="1"/>
  <c r="AD105" i="1"/>
  <c r="AK105" i="1" a="1"/>
  <c r="AK105" i="1" s="1"/>
  <c r="B106" i="1"/>
  <c r="D106" i="1" s="1"/>
  <c r="AL106" i="1" s="1"/>
  <c r="J106" i="1"/>
  <c r="I106" i="1"/>
  <c r="G106" i="1"/>
  <c r="F106" i="1"/>
  <c r="H106" i="1"/>
  <c r="A107" i="1"/>
  <c r="AM107" i="1" s="1"/>
  <c r="D106" i="20"/>
  <c r="AC106" i="1" l="1"/>
  <c r="AB106" i="1"/>
  <c r="AD106" i="1"/>
  <c r="AK106" i="1" a="1"/>
  <c r="AK106" i="1" s="1"/>
  <c r="B107" i="1"/>
  <c r="D107" i="1" s="1"/>
  <c r="AL107" i="1" s="1"/>
  <c r="J107" i="1"/>
  <c r="I107" i="1"/>
  <c r="F107" i="1"/>
  <c r="H107" i="1"/>
  <c r="G107" i="1"/>
  <c r="A108" i="1"/>
  <c r="AM108" i="1" s="1"/>
  <c r="D107" i="20"/>
  <c r="AC107" i="1" l="1"/>
  <c r="AB107" i="1"/>
  <c r="AD107" i="1"/>
  <c r="AK107" i="1" a="1"/>
  <c r="AK107" i="1" s="1"/>
  <c r="B108" i="1"/>
  <c r="D108" i="1" s="1"/>
  <c r="AL108" i="1" s="1"/>
  <c r="J108" i="1"/>
  <c r="G108" i="1"/>
  <c r="H108" i="1"/>
  <c r="I108" i="1"/>
  <c r="F108" i="1"/>
  <c r="A109" i="1"/>
  <c r="AM109" i="1" s="1"/>
  <c r="D108" i="20"/>
  <c r="AB108" i="1" l="1"/>
  <c r="AC108" i="1"/>
  <c r="AD108" i="1"/>
  <c r="AK108" i="1" a="1"/>
  <c r="AK108" i="1" s="1"/>
  <c r="B109" i="1"/>
  <c r="D109" i="1" s="1"/>
  <c r="AL109" i="1" s="1"/>
  <c r="J109" i="1"/>
  <c r="G109" i="1"/>
  <c r="H109" i="1"/>
  <c r="I109" i="1"/>
  <c r="F109" i="1"/>
  <c r="D109" i="20"/>
  <c r="A110" i="1"/>
  <c r="AM110" i="1" s="1"/>
  <c r="AB109" i="1" l="1"/>
  <c r="AC109" i="1"/>
  <c r="AD109" i="1"/>
  <c r="AK109" i="1" a="1"/>
  <c r="AK109" i="1" s="1"/>
  <c r="B110" i="1"/>
  <c r="D110" i="1" s="1"/>
  <c r="AL110" i="1" s="1"/>
  <c r="J110" i="1"/>
  <c r="H110" i="1"/>
  <c r="G110" i="1"/>
  <c r="I110" i="1"/>
  <c r="F110" i="1"/>
  <c r="A111" i="1"/>
  <c r="AM111" i="1" s="1"/>
  <c r="D110" i="20"/>
  <c r="AB110" i="1" l="1"/>
  <c r="AC110" i="1"/>
  <c r="AD110" i="1"/>
  <c r="AK110" i="1" a="1"/>
  <c r="AK110" i="1" s="1"/>
  <c r="B111" i="1"/>
  <c r="D111" i="1" s="1"/>
  <c r="AL111" i="1" s="1"/>
  <c r="J111" i="1"/>
  <c r="I111" i="1"/>
  <c r="G111" i="1"/>
  <c r="H111" i="1"/>
  <c r="F111" i="1"/>
  <c r="A112" i="1"/>
  <c r="AM112" i="1" s="1"/>
  <c r="D111" i="20"/>
  <c r="AC111" i="1" l="1"/>
  <c r="AB111" i="1"/>
  <c r="AD111" i="1"/>
  <c r="AK111" i="1" a="1"/>
  <c r="AK111" i="1" s="1"/>
  <c r="B112" i="1"/>
  <c r="D112" i="1" s="1"/>
  <c r="AL112" i="1" s="1"/>
  <c r="J112" i="1"/>
  <c r="F112" i="1"/>
  <c r="I112" i="1"/>
  <c r="H112" i="1"/>
  <c r="G112" i="1"/>
  <c r="D112" i="20"/>
  <c r="A113" i="1"/>
  <c r="AM113" i="1" s="1"/>
  <c r="AB112" i="1" l="1"/>
  <c r="AC112" i="1"/>
  <c r="AD112" i="1"/>
  <c r="AK112" i="1" a="1"/>
  <c r="AK112" i="1" s="1"/>
  <c r="B113" i="1"/>
  <c r="D113" i="1" s="1"/>
  <c r="AL113" i="1" s="1"/>
  <c r="J113" i="1"/>
  <c r="H113" i="1"/>
  <c r="I113" i="1"/>
  <c r="F113" i="1"/>
  <c r="G113" i="1"/>
  <c r="D113" i="20"/>
  <c r="A114" i="1"/>
  <c r="AM114" i="1" s="1"/>
  <c r="AB113" i="1" l="1"/>
  <c r="AC113" i="1"/>
  <c r="AD113" i="1"/>
  <c r="AK113" i="1" a="1"/>
  <c r="AK113" i="1" s="1"/>
  <c r="B114" i="1"/>
  <c r="D114" i="1" s="1"/>
  <c r="AL114" i="1" s="1"/>
  <c r="H114" i="1"/>
  <c r="J114" i="1"/>
  <c r="I114" i="1"/>
  <c r="G114" i="1"/>
  <c r="F114" i="1"/>
  <c r="A115" i="1"/>
  <c r="AM115" i="1" s="1"/>
  <c r="D114" i="20"/>
  <c r="AB114" i="1" l="1"/>
  <c r="AC114" i="1"/>
  <c r="AD114" i="1"/>
  <c r="AK114" i="1" a="1"/>
  <c r="AK114" i="1" s="1"/>
  <c r="B115" i="1"/>
  <c r="D115" i="1" s="1"/>
  <c r="AL115" i="1" s="1"/>
  <c r="I115" i="1"/>
  <c r="H115" i="1"/>
  <c r="J115" i="1"/>
  <c r="F115" i="1"/>
  <c r="G115" i="1"/>
  <c r="D115" i="20"/>
  <c r="A116" i="1"/>
  <c r="AM116" i="1" s="1"/>
  <c r="AB115" i="1" l="1"/>
  <c r="AC115" i="1"/>
  <c r="AD115" i="1"/>
  <c r="AK115" i="1" a="1"/>
  <c r="AK115" i="1" s="1"/>
  <c r="B116" i="1"/>
  <c r="D116" i="1" s="1"/>
  <c r="AL116" i="1" s="1"/>
  <c r="H116" i="1"/>
  <c r="I116" i="1"/>
  <c r="G116" i="1"/>
  <c r="J116" i="1"/>
  <c r="F116" i="1"/>
  <c r="D116" i="20"/>
  <c r="A117" i="1"/>
  <c r="AM117" i="1" s="1"/>
  <c r="AB116" i="1" l="1"/>
  <c r="AC116" i="1"/>
  <c r="AD116" i="1"/>
  <c r="AK116" i="1" a="1"/>
  <c r="AK116" i="1" s="1"/>
  <c r="B117" i="1"/>
  <c r="D117" i="1" s="1"/>
  <c r="AL117" i="1" s="1"/>
  <c r="H117" i="1"/>
  <c r="J117" i="1"/>
  <c r="G117" i="1"/>
  <c r="I117" i="1"/>
  <c r="F117" i="1"/>
  <c r="A118" i="1"/>
  <c r="AM118" i="1" s="1"/>
  <c r="D117" i="20"/>
  <c r="AB117" i="1" l="1"/>
  <c r="AC117" i="1"/>
  <c r="AD117" i="1"/>
  <c r="AK117" i="1" a="1"/>
  <c r="AK117" i="1" s="1"/>
  <c r="B118" i="1"/>
  <c r="D118" i="1" s="1"/>
  <c r="AL118" i="1" s="1"/>
  <c r="H118" i="1"/>
  <c r="I118" i="1"/>
  <c r="G118" i="1"/>
  <c r="J118" i="1"/>
  <c r="F118" i="1"/>
  <c r="D118" i="20"/>
  <c r="A119" i="1"/>
  <c r="AM119" i="1" s="1"/>
  <c r="AB118" i="1" l="1"/>
  <c r="AC118" i="1"/>
  <c r="AD118" i="1"/>
  <c r="AK118" i="1" a="1"/>
  <c r="AK118" i="1" s="1"/>
  <c r="B119" i="1"/>
  <c r="D119" i="1" s="1"/>
  <c r="AL119" i="1" s="1"/>
  <c r="H119" i="1"/>
  <c r="I119" i="1"/>
  <c r="G119" i="1"/>
  <c r="F119" i="1"/>
  <c r="J119" i="1"/>
  <c r="A120" i="1"/>
  <c r="AM120" i="1" s="1"/>
  <c r="D119" i="20"/>
  <c r="AB119" i="1" l="1"/>
  <c r="AC119" i="1"/>
  <c r="AD119" i="1"/>
  <c r="AK119" i="1" a="1"/>
  <c r="AK119" i="1" s="1"/>
  <c r="B120" i="1"/>
  <c r="D120" i="1" s="1"/>
  <c r="AL120" i="1" s="1"/>
  <c r="I120" i="1"/>
  <c r="H120" i="1"/>
  <c r="F120" i="1"/>
  <c r="J120" i="1"/>
  <c r="G120" i="1"/>
  <c r="A121" i="1"/>
  <c r="AM121" i="1" s="1"/>
  <c r="D120" i="20"/>
  <c r="AB120" i="1" l="1"/>
  <c r="AC120" i="1"/>
  <c r="AD120" i="1"/>
  <c r="AK120" i="1" a="1"/>
  <c r="AK120" i="1" s="1"/>
  <c r="B121" i="1"/>
  <c r="D121" i="1" s="1"/>
  <c r="AL121" i="1" s="1"/>
  <c r="H121" i="1"/>
  <c r="J121" i="1"/>
  <c r="I121" i="1"/>
  <c r="F121" i="1"/>
  <c r="G121" i="1"/>
  <c r="A122" i="1"/>
  <c r="AM122" i="1" s="1"/>
  <c r="D121" i="20"/>
  <c r="AC121" i="1" l="1"/>
  <c r="AB121" i="1"/>
  <c r="AD121" i="1"/>
  <c r="AK121" i="1" a="1"/>
  <c r="AK121" i="1" s="1"/>
  <c r="B122" i="1"/>
  <c r="D122" i="1" s="1"/>
  <c r="AL122" i="1" s="1"/>
  <c r="I122" i="1"/>
  <c r="J122" i="1"/>
  <c r="H122" i="1"/>
  <c r="F122" i="1"/>
  <c r="G122" i="1"/>
  <c r="A123" i="1"/>
  <c r="AM123" i="1" s="1"/>
  <c r="D122" i="20"/>
  <c r="AB122" i="1" l="1"/>
  <c r="AC122" i="1"/>
  <c r="AD122" i="1"/>
  <c r="AK122" i="1" a="1"/>
  <c r="AK122" i="1" s="1"/>
  <c r="B123" i="1"/>
  <c r="D123" i="1" s="1"/>
  <c r="AL123" i="1" s="1"/>
  <c r="I123" i="1"/>
  <c r="H123" i="1"/>
  <c r="F123" i="1"/>
  <c r="J123" i="1"/>
  <c r="G123" i="1"/>
  <c r="A124" i="1"/>
  <c r="AM124" i="1" s="1"/>
  <c r="D123" i="20"/>
  <c r="AC123" i="1" l="1"/>
  <c r="AB123" i="1"/>
  <c r="AD123" i="1"/>
  <c r="AK123" i="1" a="1"/>
  <c r="AK123" i="1" s="1"/>
  <c r="B124" i="1"/>
  <c r="D124" i="1" s="1"/>
  <c r="AL124" i="1" s="1"/>
  <c r="I124" i="1"/>
  <c r="F124" i="1"/>
  <c r="H124" i="1"/>
  <c r="J124" i="1"/>
  <c r="G124" i="1"/>
  <c r="A125" i="1"/>
  <c r="AM125" i="1" s="1"/>
  <c r="D124" i="20"/>
  <c r="AC124" i="1" l="1"/>
  <c r="AB124" i="1"/>
  <c r="AD124" i="1"/>
  <c r="AK124" i="1" a="1"/>
  <c r="AK124" i="1" s="1"/>
  <c r="B125" i="1"/>
  <c r="D125" i="1" s="1"/>
  <c r="AL125" i="1" s="1"/>
  <c r="I125" i="1"/>
  <c r="J125" i="1"/>
  <c r="H125" i="1"/>
  <c r="F125" i="1"/>
  <c r="G125" i="1"/>
  <c r="AM126" i="1"/>
  <c r="D125" i="20"/>
  <c r="AC125" i="1" l="1"/>
  <c r="AB125" i="1"/>
  <c r="AD125" i="1"/>
  <c r="AK125" i="1" a="1"/>
  <c r="AK125" i="1" s="1"/>
  <c r="B126" i="1"/>
  <c r="D126" i="1" s="1"/>
  <c r="AL126" i="1" s="1"/>
  <c r="I126" i="1"/>
  <c r="F126" i="1"/>
  <c r="G126" i="1"/>
  <c r="H126" i="1"/>
  <c r="J126" i="1"/>
  <c r="AM128" i="1"/>
  <c r="D126" i="20"/>
  <c r="AC126" i="1" l="1"/>
  <c r="AB126" i="1"/>
  <c r="AD126" i="1"/>
  <c r="AK126" i="1" a="1"/>
  <c r="AK126" i="1" s="1"/>
  <c r="B128" i="1"/>
  <c r="D128" i="1" s="1"/>
  <c r="AL128" i="1" s="1"/>
  <c r="I128" i="1"/>
  <c r="H128" i="1"/>
  <c r="J128" i="1"/>
  <c r="F128" i="1"/>
  <c r="G128" i="1"/>
  <c r="AM129" i="1"/>
  <c r="D128" i="20"/>
  <c r="AC128" i="1" l="1"/>
  <c r="AB128" i="1"/>
  <c r="AD128" i="1"/>
  <c r="AG128" i="1"/>
  <c r="AK128" i="1" a="1"/>
  <c r="AK128" i="1" s="1"/>
  <c r="B129" i="1"/>
  <c r="D129" i="1" s="1"/>
  <c r="AL129" i="1" s="1"/>
  <c r="J129" i="1"/>
  <c r="I129" i="1"/>
  <c r="G129" i="1"/>
  <c r="F129" i="1"/>
  <c r="H129" i="1"/>
  <c r="AM130" i="1"/>
  <c r="D129" i="20"/>
  <c r="AC129" i="1" l="1"/>
  <c r="AB129" i="1"/>
  <c r="AD129" i="1"/>
  <c r="AG129" i="1"/>
  <c r="AK129" i="1" a="1"/>
  <c r="AK129" i="1" s="1"/>
  <c r="B130" i="1"/>
  <c r="D130" i="1" s="1"/>
  <c r="AL130" i="1" s="1"/>
  <c r="J130" i="1"/>
  <c r="I130" i="1"/>
  <c r="G130" i="1"/>
  <c r="F130" i="1"/>
  <c r="H130" i="1"/>
  <c r="D130" i="20"/>
  <c r="AM131" i="1"/>
  <c r="AC130" i="1" l="1"/>
  <c r="AB130" i="1"/>
  <c r="AD130" i="1"/>
  <c r="AK130" i="1" a="1"/>
  <c r="AK130" i="1" s="1"/>
  <c r="B131" i="1"/>
  <c r="D131" i="1" s="1"/>
  <c r="AL131" i="1" s="1"/>
  <c r="J131" i="1"/>
  <c r="G131" i="1"/>
  <c r="I131" i="1"/>
  <c r="F131" i="1"/>
  <c r="H131" i="1"/>
  <c r="AM132" i="1"/>
  <c r="D131" i="20"/>
  <c r="AC131" i="1" l="1"/>
  <c r="AB131" i="1"/>
  <c r="AD131" i="1"/>
  <c r="AK131" i="1" a="1"/>
  <c r="AK131" i="1" s="1"/>
  <c r="B132" i="1"/>
  <c r="D132" i="1" s="1"/>
  <c r="AL132" i="1" s="1"/>
  <c r="J132" i="1"/>
  <c r="G132" i="1"/>
  <c r="I132" i="1"/>
  <c r="H132" i="1"/>
  <c r="F132" i="1"/>
  <c r="AM133" i="1"/>
  <c r="D132" i="20"/>
  <c r="AC132" i="1" l="1"/>
  <c r="AB132" i="1"/>
  <c r="AD132" i="1"/>
  <c r="AK132" i="1" a="1"/>
  <c r="AK132" i="1" s="1"/>
  <c r="B133" i="1"/>
  <c r="D133" i="1" s="1"/>
  <c r="AL133" i="1" s="1"/>
  <c r="J133" i="1"/>
  <c r="H133" i="1"/>
  <c r="G133" i="1"/>
  <c r="I133" i="1"/>
  <c r="F133" i="1"/>
  <c r="AM134" i="1"/>
  <c r="D133" i="20"/>
  <c r="AB133" i="1" l="1"/>
  <c r="AC133" i="1"/>
  <c r="AD133" i="1"/>
  <c r="AK133" i="1" a="1"/>
  <c r="AK133" i="1" s="1"/>
  <c r="B134" i="1"/>
  <c r="D134" i="1" s="1"/>
  <c r="AL134" i="1" s="1"/>
  <c r="J134" i="1"/>
  <c r="I134" i="1"/>
  <c r="G134" i="1"/>
  <c r="H134" i="1"/>
  <c r="F134" i="1"/>
  <c r="AM135" i="1"/>
  <c r="D134" i="20"/>
  <c r="AC134" i="1" l="1"/>
  <c r="AB134" i="1"/>
  <c r="AD134" i="1"/>
  <c r="AK134" i="1" a="1"/>
  <c r="AK134" i="1" s="1"/>
  <c r="B135" i="1"/>
  <c r="D135" i="1" s="1"/>
  <c r="AL135" i="1" s="1"/>
  <c r="F135" i="1"/>
  <c r="J135" i="1"/>
  <c r="I135" i="1"/>
  <c r="G135" i="1"/>
  <c r="H135" i="1"/>
  <c r="AM136" i="1"/>
  <c r="D135" i="20"/>
  <c r="AB135" i="1" l="1"/>
  <c r="AC135" i="1"/>
  <c r="AD135" i="1"/>
  <c r="AK135" i="1" a="1"/>
  <c r="AK135" i="1" s="1"/>
  <c r="B136" i="1"/>
  <c r="D136" i="1" s="1"/>
  <c r="AL136" i="1" s="1"/>
  <c r="J136" i="1"/>
  <c r="H136" i="1"/>
  <c r="G136" i="1"/>
  <c r="F136" i="1"/>
  <c r="I136" i="1"/>
  <c r="AM137" i="1"/>
  <c r="D136" i="20"/>
  <c r="AB136" i="1" l="1"/>
  <c r="AC136" i="1"/>
  <c r="AD136" i="1"/>
  <c r="AK136" i="1" a="1"/>
  <c r="AK136" i="1" s="1"/>
  <c r="B137" i="1"/>
  <c r="D137" i="1" s="1"/>
  <c r="AL137" i="1" s="1"/>
  <c r="G137" i="1"/>
  <c r="I137" i="1"/>
  <c r="J137" i="1"/>
  <c r="F137" i="1"/>
  <c r="H137" i="1"/>
  <c r="AM138" i="1"/>
  <c r="D137" i="20"/>
  <c r="AB137" i="1" l="1"/>
  <c r="AC137" i="1"/>
  <c r="AD137" i="1"/>
  <c r="AK137" i="1" a="1"/>
  <c r="AK137" i="1" s="1"/>
  <c r="B138" i="1"/>
  <c r="D138" i="1" s="1"/>
  <c r="AL138" i="1" s="1"/>
  <c r="I138" i="1"/>
  <c r="J138" i="1"/>
  <c r="H138" i="1"/>
  <c r="G138" i="1"/>
  <c r="F138" i="1"/>
  <c r="D138" i="20"/>
  <c r="AM139" i="1"/>
  <c r="AB138" i="1" l="1"/>
  <c r="AC138" i="1"/>
  <c r="AD138" i="1"/>
  <c r="AK138" i="1" a="1"/>
  <c r="AK138" i="1" s="1"/>
  <c r="B139" i="1"/>
  <c r="D139" i="1" s="1"/>
  <c r="AL139" i="1" s="1"/>
  <c r="H139" i="1"/>
  <c r="I139" i="1"/>
  <c r="J139" i="1"/>
  <c r="G139" i="1"/>
  <c r="F139" i="1"/>
  <c r="AM140" i="1"/>
  <c r="D139" i="20"/>
  <c r="AB139" i="1" l="1"/>
  <c r="AC139" i="1"/>
  <c r="AD139" i="1"/>
  <c r="AK139" i="1" a="1"/>
  <c r="AK139" i="1" s="1"/>
  <c r="B140" i="1"/>
  <c r="D140" i="1" s="1"/>
  <c r="AL140" i="1" s="1"/>
  <c r="H140" i="1"/>
  <c r="J140" i="1"/>
  <c r="G140" i="1"/>
  <c r="F140" i="1"/>
  <c r="I140" i="1"/>
  <c r="AM141" i="1"/>
  <c r="D140" i="20"/>
  <c r="AB140" i="1" l="1"/>
  <c r="AC140" i="1"/>
  <c r="AD140" i="1"/>
  <c r="AK140" i="1" a="1"/>
  <c r="AK140" i="1" s="1"/>
  <c r="B141" i="1"/>
  <c r="D141" i="1" s="1"/>
  <c r="AL141" i="1" s="1"/>
  <c r="H141" i="1"/>
  <c r="J141" i="1"/>
  <c r="I141" i="1"/>
  <c r="G141" i="1"/>
  <c r="F141" i="1"/>
  <c r="D141" i="20"/>
  <c r="AM142" i="1"/>
  <c r="AB141" i="1" l="1"/>
  <c r="AC141" i="1"/>
  <c r="AD141" i="1"/>
  <c r="AK141" i="1" a="1"/>
  <c r="AK141" i="1" s="1"/>
  <c r="B142" i="1"/>
  <c r="D142" i="1" s="1"/>
  <c r="AL142" i="1" s="1"/>
  <c r="H142" i="1"/>
  <c r="I142" i="1"/>
  <c r="J142" i="1"/>
  <c r="G142" i="1"/>
  <c r="F142" i="1"/>
  <c r="AM143" i="1"/>
  <c r="D142" i="20"/>
  <c r="AB142" i="1" l="1"/>
  <c r="AC142" i="1"/>
  <c r="AD142" i="1"/>
  <c r="AK142" i="1" a="1"/>
  <c r="AK142" i="1" s="1"/>
  <c r="B143" i="1"/>
  <c r="D143" i="1" s="1"/>
  <c r="AL143" i="1" s="1"/>
  <c r="J143" i="1"/>
  <c r="I143" i="1"/>
  <c r="F143" i="1"/>
  <c r="H143" i="1"/>
  <c r="G143" i="1"/>
  <c r="AM144" i="1"/>
  <c r="D143" i="20"/>
  <c r="AB143" i="1" l="1"/>
  <c r="AC143" i="1"/>
  <c r="AD143" i="1"/>
  <c r="AK143" i="1" a="1"/>
  <c r="AK143" i="1" s="1"/>
  <c r="B144" i="1"/>
  <c r="D144" i="1" s="1"/>
  <c r="AL144" i="1" s="1"/>
  <c r="H144" i="1"/>
  <c r="J144" i="1"/>
  <c r="I144" i="1"/>
  <c r="F144" i="1"/>
  <c r="G144" i="1"/>
  <c r="AM145" i="1"/>
  <c r="D144" i="20"/>
  <c r="AB144" i="1" l="1"/>
  <c r="AC144" i="1"/>
  <c r="AD144" i="1"/>
  <c r="AK144" i="1" a="1"/>
  <c r="AK144" i="1" s="1"/>
  <c r="B145" i="1"/>
  <c r="D145" i="1" s="1"/>
  <c r="AL145" i="1" s="1"/>
  <c r="I145" i="1"/>
  <c r="J145" i="1"/>
  <c r="H145" i="1"/>
  <c r="G145" i="1"/>
  <c r="F145" i="1"/>
  <c r="AM146" i="1"/>
  <c r="D145" i="20"/>
  <c r="AB145" i="1" l="1"/>
  <c r="AC145" i="1"/>
  <c r="AD145" i="1"/>
  <c r="AK145" i="1" a="1"/>
  <c r="AK145" i="1" s="1"/>
  <c r="B146" i="1"/>
  <c r="D146" i="1" s="1"/>
  <c r="AL146" i="1" s="1"/>
  <c r="I146" i="1"/>
  <c r="H146" i="1"/>
  <c r="J146" i="1"/>
  <c r="G146" i="1"/>
  <c r="F146" i="1"/>
  <c r="AM147" i="1"/>
  <c r="D146" i="20"/>
  <c r="AB146" i="1" l="1"/>
  <c r="AC146" i="1"/>
  <c r="AD146" i="1"/>
  <c r="AK146" i="1" a="1"/>
  <c r="AK146" i="1" s="1"/>
  <c r="B147" i="1"/>
  <c r="D147" i="1" s="1"/>
  <c r="AL147" i="1" s="1"/>
  <c r="I147" i="1"/>
  <c r="F147" i="1"/>
  <c r="J147" i="1"/>
  <c r="G147" i="1"/>
  <c r="H147" i="1"/>
  <c r="AM148" i="1"/>
  <c r="D147" i="20"/>
  <c r="AB147" i="1" l="1"/>
  <c r="AC147" i="1"/>
  <c r="AD147" i="1"/>
  <c r="AK147" i="1" a="1"/>
  <c r="AK147" i="1" s="1"/>
  <c r="B148" i="1"/>
  <c r="D148" i="1" s="1"/>
  <c r="AL148" i="1" s="1"/>
  <c r="I148" i="1"/>
  <c r="J148" i="1"/>
  <c r="H148" i="1"/>
  <c r="G148" i="1"/>
  <c r="F148" i="1"/>
  <c r="AM149" i="1"/>
  <c r="D148" i="20"/>
  <c r="AB148" i="1" l="1"/>
  <c r="AC148" i="1"/>
  <c r="AD148" i="1"/>
  <c r="AK148" i="1" a="1"/>
  <c r="AK148" i="1" s="1"/>
  <c r="B149" i="1"/>
  <c r="D149" i="1" s="1"/>
  <c r="AL149" i="1" s="1"/>
  <c r="I149" i="1"/>
  <c r="F149" i="1"/>
  <c r="G149" i="1"/>
  <c r="J149" i="1"/>
  <c r="H149" i="1"/>
  <c r="D149" i="20"/>
  <c r="AM150" i="1"/>
  <c r="AC149" i="1" l="1"/>
  <c r="AB149" i="1"/>
  <c r="AD149" i="1"/>
  <c r="AK149" i="1" a="1"/>
  <c r="AK149" i="1" s="1"/>
  <c r="B150" i="1"/>
  <c r="D150" i="1" s="1"/>
  <c r="AL150" i="1" s="1"/>
  <c r="I150" i="1"/>
  <c r="H150" i="1"/>
  <c r="J150" i="1"/>
  <c r="F150" i="1"/>
  <c r="G150" i="1"/>
  <c r="AM151" i="1"/>
  <c r="D150" i="20"/>
  <c r="AC150" i="1" l="1"/>
  <c r="AB150" i="1"/>
  <c r="AD150" i="1"/>
  <c r="AK150" i="1" a="1"/>
  <c r="AK150" i="1" s="1"/>
  <c r="B151" i="1"/>
  <c r="D151" i="1" s="1"/>
  <c r="AL151" i="1" s="1"/>
  <c r="J151" i="1"/>
  <c r="F151" i="1"/>
  <c r="H151" i="1"/>
  <c r="I151" i="1"/>
  <c r="G151" i="1"/>
  <c r="D151" i="20"/>
  <c r="AM152" i="1"/>
  <c r="AC151" i="1" l="1"/>
  <c r="AB151" i="1"/>
  <c r="AD151" i="1"/>
  <c r="AK151" i="1" a="1"/>
  <c r="AK151" i="1" s="1"/>
  <c r="B152" i="1"/>
  <c r="D152" i="1" s="1"/>
  <c r="AL152" i="1" s="1"/>
  <c r="J152" i="1"/>
  <c r="I152" i="1"/>
  <c r="F152" i="1"/>
  <c r="H152" i="1"/>
  <c r="G152" i="1"/>
  <c r="D152" i="20"/>
  <c r="AM153" i="1"/>
  <c r="AC152" i="1" l="1"/>
  <c r="AB152" i="1"/>
  <c r="AD152" i="1"/>
  <c r="AK152" i="1" a="1"/>
  <c r="AK152" i="1" s="1"/>
  <c r="B153" i="1"/>
  <c r="D153" i="1" s="1"/>
  <c r="AL153" i="1" s="1"/>
  <c r="J153" i="1"/>
  <c r="H153" i="1"/>
  <c r="G153" i="1"/>
  <c r="F153" i="1"/>
  <c r="I153" i="1"/>
  <c r="D153" i="20"/>
  <c r="AM154" i="1"/>
  <c r="AC153" i="1" l="1"/>
  <c r="AB153" i="1"/>
  <c r="AD153" i="1"/>
  <c r="AK153" i="1" a="1"/>
  <c r="AK153" i="1" s="1"/>
  <c r="B154" i="1"/>
  <c r="D154" i="1" s="1"/>
  <c r="AL154" i="1" s="1"/>
  <c r="J154" i="1"/>
  <c r="H154" i="1"/>
  <c r="G154" i="1"/>
  <c r="I154" i="1"/>
  <c r="F154" i="1"/>
  <c r="AM155" i="1"/>
  <c r="D154" i="20"/>
  <c r="AC154" i="1" l="1"/>
  <c r="AB154" i="1"/>
  <c r="AD154" i="1"/>
  <c r="AK154" i="1" a="1"/>
  <c r="AK154" i="1" s="1"/>
  <c r="B155" i="1"/>
  <c r="D155" i="1" s="1"/>
  <c r="AL155" i="1" s="1"/>
  <c r="J155" i="1"/>
  <c r="H155" i="1"/>
  <c r="G155" i="1"/>
  <c r="I155" i="1"/>
  <c r="F155" i="1"/>
  <c r="D155" i="20"/>
  <c r="AM156" i="1"/>
  <c r="AC155" i="1" l="1"/>
  <c r="AB155" i="1"/>
  <c r="AD155" i="1"/>
  <c r="AK155" i="1" a="1"/>
  <c r="AK155" i="1" s="1"/>
  <c r="B156" i="1"/>
  <c r="D156" i="1" s="1"/>
  <c r="AL156" i="1" s="1"/>
  <c r="J156" i="1"/>
  <c r="I156" i="1"/>
  <c r="H156" i="1"/>
  <c r="G156" i="1"/>
  <c r="F156" i="1"/>
  <c r="D156" i="20"/>
  <c r="AM157" i="1"/>
  <c r="AC156" i="1" l="1"/>
  <c r="AB156" i="1"/>
  <c r="AD156" i="1"/>
  <c r="AK156" i="1" a="1"/>
  <c r="AK156" i="1" s="1"/>
  <c r="B157" i="1"/>
  <c r="D157" i="1" s="1"/>
  <c r="AL157" i="1" s="1"/>
  <c r="H157" i="1"/>
  <c r="F157" i="1"/>
  <c r="I157" i="1"/>
  <c r="J157" i="1"/>
  <c r="G157" i="1"/>
  <c r="AM158" i="1"/>
  <c r="D157" i="20"/>
  <c r="AB157" i="1" l="1"/>
  <c r="AC157" i="1"/>
  <c r="AD157" i="1"/>
  <c r="AK157" i="1" a="1"/>
  <c r="AK157" i="1" s="1"/>
  <c r="B158" i="1"/>
  <c r="D158" i="1" s="1"/>
  <c r="AL158" i="1" s="1"/>
  <c r="J158" i="1"/>
  <c r="H158" i="1"/>
  <c r="I158" i="1"/>
  <c r="F158" i="1"/>
  <c r="G158" i="1"/>
  <c r="D158" i="20"/>
  <c r="AM159" i="1"/>
  <c r="AB158" i="1" l="1"/>
  <c r="AC158" i="1"/>
  <c r="AD158" i="1"/>
  <c r="AK158" i="1" a="1"/>
  <c r="AK158" i="1" s="1"/>
  <c r="B159" i="1"/>
  <c r="D159" i="1" s="1"/>
  <c r="AL159" i="1" s="1"/>
  <c r="H159" i="1"/>
  <c r="I159" i="1"/>
  <c r="J159" i="1"/>
  <c r="F159" i="1"/>
  <c r="G159" i="1"/>
  <c r="AM160" i="1"/>
  <c r="D159" i="20"/>
  <c r="AB159" i="1" l="1"/>
  <c r="AC159" i="1"/>
  <c r="AD159" i="1"/>
  <c r="AK159" i="1" a="1"/>
  <c r="AK159" i="1" s="1"/>
  <c r="B160" i="1"/>
  <c r="D160" i="1" s="1"/>
  <c r="AL160" i="1" s="1"/>
  <c r="I160" i="1"/>
  <c r="J160" i="1"/>
  <c r="H160" i="1"/>
  <c r="F160" i="1"/>
  <c r="G160" i="1"/>
  <c r="D160" i="20"/>
  <c r="AM161" i="1"/>
  <c r="AB160" i="1" l="1"/>
  <c r="AC160" i="1"/>
  <c r="AD160" i="1"/>
  <c r="AK160" i="1" a="1"/>
  <c r="AK160" i="1" s="1"/>
  <c r="B161" i="1"/>
  <c r="D161" i="1" s="1"/>
  <c r="AL161" i="1" s="1"/>
  <c r="H161" i="1"/>
  <c r="I161" i="1"/>
  <c r="J161" i="1"/>
  <c r="G161" i="1"/>
  <c r="F161" i="1"/>
  <c r="AM162" i="1"/>
  <c r="D161" i="20"/>
  <c r="AC161" i="1" l="1"/>
  <c r="AB161" i="1"/>
  <c r="AG161" i="1"/>
  <c r="AD161" i="1"/>
  <c r="AK161" i="1" a="1"/>
  <c r="AK161" i="1" s="1"/>
  <c r="B162" i="1"/>
  <c r="D162" i="1" s="1"/>
  <c r="AL162" i="1" s="1"/>
  <c r="H162" i="1"/>
  <c r="J162" i="1"/>
  <c r="I162" i="1"/>
  <c r="F162" i="1"/>
  <c r="G162" i="1"/>
  <c r="AM163" i="1"/>
  <c r="D162" i="20"/>
  <c r="AC162" i="1" l="1"/>
  <c r="AB162" i="1"/>
  <c r="AG162" i="1"/>
  <c r="AD162" i="1"/>
  <c r="AK162" i="1" a="1"/>
  <c r="AK162" i="1" s="1"/>
  <c r="B163" i="1"/>
  <c r="D163" i="1" s="1"/>
  <c r="AL163" i="1" s="1"/>
  <c r="H163" i="1"/>
  <c r="G163" i="1"/>
  <c r="I163" i="1"/>
  <c r="J163" i="1"/>
  <c r="F163" i="1"/>
  <c r="D163" i="20"/>
  <c r="AM164" i="1"/>
  <c r="AC163" i="1" l="1"/>
  <c r="AB163" i="1"/>
  <c r="AG163" i="1"/>
  <c r="AD163" i="1"/>
  <c r="AK163" i="1" a="1"/>
  <c r="AK163" i="1" s="1"/>
  <c r="B164" i="1"/>
  <c r="D164" i="1" s="1"/>
  <c r="AL164" i="1" s="1"/>
  <c r="H164" i="1"/>
  <c r="I164" i="1"/>
  <c r="G164" i="1"/>
  <c r="J164" i="1"/>
  <c r="F164" i="1"/>
  <c r="D164" i="20"/>
  <c r="AM165" i="1"/>
  <c r="AB164" i="1" l="1"/>
  <c r="AC164" i="1"/>
  <c r="AG164" i="1"/>
  <c r="AD164" i="1"/>
  <c r="AK164" i="1" a="1"/>
  <c r="AK164" i="1" s="1"/>
  <c r="B165" i="1"/>
  <c r="D165" i="1" s="1"/>
  <c r="AL165" i="1" s="1"/>
  <c r="J165" i="1"/>
  <c r="F165" i="1"/>
  <c r="H165" i="1"/>
  <c r="I165" i="1"/>
  <c r="G165" i="1"/>
  <c r="AM166" i="1"/>
  <c r="D165" i="20"/>
  <c r="AB165" i="1" l="1"/>
  <c r="AC165" i="1"/>
  <c r="AG165" i="1"/>
  <c r="AD165" i="1"/>
  <c r="AK165" i="1" a="1"/>
  <c r="AK165" i="1" s="1"/>
  <c r="B166" i="1"/>
  <c r="D166" i="1" s="1"/>
  <c r="AL166" i="1" s="1"/>
  <c r="H166" i="1"/>
  <c r="J166" i="1"/>
  <c r="I166" i="1"/>
  <c r="G166" i="1"/>
  <c r="F166" i="1"/>
  <c r="AM167" i="1"/>
  <c r="D166" i="20"/>
  <c r="AC166" i="1" l="1"/>
  <c r="AB166" i="1"/>
  <c r="AG166" i="1"/>
  <c r="AD166" i="1"/>
  <c r="AK166" i="1" a="1"/>
  <c r="AK166" i="1" s="1"/>
  <c r="B167" i="1"/>
  <c r="D167" i="1" s="1"/>
  <c r="AL167" i="1" s="1"/>
  <c r="I167" i="1"/>
  <c r="J167" i="1"/>
  <c r="G167" i="1"/>
  <c r="F167" i="1"/>
  <c r="H167" i="1"/>
  <c r="D167" i="20"/>
  <c r="AM168" i="1"/>
  <c r="AB167" i="1" l="1"/>
  <c r="AC167" i="1"/>
  <c r="AD167" i="1"/>
  <c r="AK167" i="1" a="1"/>
  <c r="AK167" i="1" s="1"/>
  <c r="B168" i="1"/>
  <c r="D168" i="1" s="1"/>
  <c r="AL168" i="1" s="1"/>
  <c r="I168" i="1"/>
  <c r="H168" i="1"/>
  <c r="G168" i="1"/>
  <c r="F168" i="1"/>
  <c r="J168" i="1"/>
  <c r="AM169" i="1"/>
  <c r="D168" i="20"/>
  <c r="AB168" i="1" l="1"/>
  <c r="AC168" i="1"/>
  <c r="AD168" i="1"/>
  <c r="AK168" i="1" a="1"/>
  <c r="AK168" i="1" s="1"/>
  <c r="B169" i="1"/>
  <c r="D169" i="1" s="1"/>
  <c r="AL169" i="1" s="1"/>
  <c r="I169" i="1"/>
  <c r="F169" i="1"/>
  <c r="G169" i="1"/>
  <c r="H169" i="1"/>
  <c r="J169" i="1"/>
  <c r="AM170" i="1"/>
  <c r="D169" i="20"/>
  <c r="AB169" i="1" l="1"/>
  <c r="AC169" i="1"/>
  <c r="AD169" i="1"/>
  <c r="AK169" i="1" a="1"/>
  <c r="AK169" i="1" s="1"/>
  <c r="B170" i="1"/>
  <c r="D170" i="1" s="1"/>
  <c r="AL170" i="1" s="1"/>
  <c r="I170" i="1"/>
  <c r="J170" i="1"/>
  <c r="G170" i="1"/>
  <c r="H170" i="1"/>
  <c r="F170" i="1"/>
  <c r="AM171" i="1"/>
  <c r="D170" i="20"/>
  <c r="AB170" i="1" l="1"/>
  <c r="AC170" i="1"/>
  <c r="AD170" i="1"/>
  <c r="AK170" i="1" a="1"/>
  <c r="AK170" i="1" s="1"/>
  <c r="B171" i="1"/>
  <c r="D171" i="1" s="1"/>
  <c r="AL171" i="1" s="1"/>
  <c r="I171" i="1"/>
  <c r="F171" i="1"/>
  <c r="H171" i="1"/>
  <c r="G171" i="1"/>
  <c r="J171" i="1"/>
  <c r="AM172" i="1"/>
  <c r="D171" i="20"/>
  <c r="AC171" i="1" l="1"/>
  <c r="AB171" i="1"/>
  <c r="AD171" i="1"/>
  <c r="AK171" i="1" a="1"/>
  <c r="AK171" i="1" s="1"/>
  <c r="B172" i="1"/>
  <c r="D172" i="1" s="1"/>
  <c r="AL172" i="1" s="1"/>
  <c r="I172" i="1"/>
  <c r="H172" i="1"/>
  <c r="J172" i="1"/>
  <c r="F172" i="1"/>
  <c r="G172" i="1"/>
  <c r="D172" i="20"/>
  <c r="AM173" i="1"/>
  <c r="AC172" i="1" l="1"/>
  <c r="AB172" i="1"/>
  <c r="AD172" i="1"/>
  <c r="AK172" i="1" a="1"/>
  <c r="AK172" i="1" s="1"/>
  <c r="B173" i="1"/>
  <c r="D173" i="1" s="1"/>
  <c r="AL173" i="1" s="1"/>
  <c r="J173" i="1"/>
  <c r="I173" i="1"/>
  <c r="H173" i="1"/>
  <c r="G173" i="1"/>
  <c r="F173" i="1"/>
  <c r="AM174" i="1"/>
  <c r="D173" i="20"/>
  <c r="AC173" i="1" l="1"/>
  <c r="AB173" i="1"/>
  <c r="AD173" i="1"/>
  <c r="AK173" i="1" a="1"/>
  <c r="AK173" i="1" s="1"/>
  <c r="B174" i="1"/>
  <c r="D174" i="1" s="1"/>
  <c r="AL174" i="1" s="1"/>
  <c r="J174" i="1"/>
  <c r="I174" i="1"/>
  <c r="F174" i="1"/>
  <c r="G174" i="1"/>
  <c r="H174" i="1"/>
  <c r="D174" i="20"/>
  <c r="AM175" i="1"/>
  <c r="AC174" i="1" l="1"/>
  <c r="AB174" i="1"/>
  <c r="AD174" i="1"/>
  <c r="AK174" i="1" a="1"/>
  <c r="AK174" i="1" s="1"/>
  <c r="B175" i="1"/>
  <c r="D175" i="1" s="1"/>
  <c r="AL175" i="1" s="1"/>
  <c r="J175" i="1"/>
  <c r="G175" i="1"/>
  <c r="I175" i="1"/>
  <c r="H175" i="1"/>
  <c r="F175" i="1"/>
  <c r="AM176" i="1"/>
  <c r="D175" i="20"/>
  <c r="AB175" i="1" l="1"/>
  <c r="AC175" i="1"/>
  <c r="AD175" i="1"/>
  <c r="AK175" i="1" a="1"/>
  <c r="AK175" i="1" s="1"/>
  <c r="B176" i="1"/>
  <c r="D176" i="1" s="1"/>
  <c r="AL176" i="1" s="1"/>
  <c r="J176" i="1"/>
  <c r="G176" i="1"/>
  <c r="I176" i="1"/>
  <c r="H176" i="1"/>
  <c r="F176" i="1"/>
  <c r="AM177" i="1"/>
  <c r="D176" i="20"/>
  <c r="AB176" i="1" l="1"/>
  <c r="AC176" i="1"/>
  <c r="AD176" i="1"/>
  <c r="AK176" i="1" a="1"/>
  <c r="AK176" i="1" s="1"/>
  <c r="B177" i="1"/>
  <c r="D177" i="1" s="1"/>
  <c r="AL177" i="1" s="1"/>
  <c r="J177" i="1"/>
  <c r="H177" i="1"/>
  <c r="G177" i="1"/>
  <c r="I177" i="1"/>
  <c r="F177" i="1"/>
  <c r="AM178" i="1"/>
  <c r="D177" i="20"/>
  <c r="AB177" i="1" l="1"/>
  <c r="AC177" i="1"/>
  <c r="AD177" i="1"/>
  <c r="AK177" i="1" a="1"/>
  <c r="AK177" i="1" s="1"/>
  <c r="B178" i="1"/>
  <c r="D178" i="1" s="1"/>
  <c r="AL178" i="1" s="1"/>
  <c r="J178" i="1"/>
  <c r="I178" i="1"/>
  <c r="G178" i="1"/>
  <c r="F178" i="1"/>
  <c r="H178" i="1"/>
  <c r="D178" i="20"/>
  <c r="AM179" i="1"/>
  <c r="AC178" i="1" l="1"/>
  <c r="AB178" i="1"/>
  <c r="AD178" i="1"/>
  <c r="AK178" i="1" a="1"/>
  <c r="AK178" i="1" s="1"/>
  <c r="B179" i="1"/>
  <c r="D179" i="1" s="1"/>
  <c r="AL179" i="1" s="1"/>
  <c r="I179" i="1"/>
  <c r="J179" i="1"/>
  <c r="F179" i="1"/>
  <c r="H179" i="1"/>
  <c r="G179" i="1"/>
  <c r="AM180" i="1"/>
  <c r="D179" i="20"/>
  <c r="AB179" i="1" l="1"/>
  <c r="AC179" i="1"/>
  <c r="AD179" i="1"/>
  <c r="AK179" i="1" a="1"/>
  <c r="AK179" i="1" s="1"/>
  <c r="B180" i="1"/>
  <c r="D180" i="1" s="1"/>
  <c r="AL180" i="1" s="1"/>
  <c r="J180" i="1"/>
  <c r="H180" i="1"/>
  <c r="F180" i="1"/>
  <c r="G180" i="1"/>
  <c r="I180" i="1"/>
  <c r="AM181" i="1"/>
  <c r="D180" i="20"/>
  <c r="AB180" i="1" l="1"/>
  <c r="AC180" i="1"/>
  <c r="AD180" i="1"/>
  <c r="AK180" i="1" a="1"/>
  <c r="AK180" i="1" s="1"/>
  <c r="B181" i="1"/>
  <c r="D181" i="1" s="1"/>
  <c r="AL181" i="1" s="1"/>
  <c r="H181" i="1"/>
  <c r="F181" i="1"/>
  <c r="J181" i="1"/>
  <c r="I181" i="1"/>
  <c r="G181" i="1"/>
  <c r="AM182" i="1"/>
  <c r="D181" i="20"/>
  <c r="AB181" i="1" l="1"/>
  <c r="AC181" i="1"/>
  <c r="AD181" i="1"/>
  <c r="AK181" i="1" a="1"/>
  <c r="AK181" i="1" s="1"/>
  <c r="B182" i="1"/>
  <c r="D182" i="1" s="1"/>
  <c r="AL182" i="1" s="1"/>
  <c r="I182" i="1"/>
  <c r="H182" i="1"/>
  <c r="F182" i="1"/>
  <c r="G182" i="1"/>
  <c r="J182" i="1"/>
  <c r="D182" i="20"/>
  <c r="AM183" i="1"/>
  <c r="AB182" i="1" l="1"/>
  <c r="AC182" i="1"/>
  <c r="AD182" i="1"/>
  <c r="AK182" i="1" a="1"/>
  <c r="AK182" i="1" s="1"/>
  <c r="B183" i="1"/>
  <c r="D183" i="1" s="1"/>
  <c r="AL183" i="1" s="1"/>
  <c r="H183" i="1"/>
  <c r="I183" i="1"/>
  <c r="J183" i="1"/>
  <c r="G183" i="1"/>
  <c r="F183" i="1"/>
  <c r="D183" i="20"/>
  <c r="AM184" i="1"/>
  <c r="AC183" i="1" l="1"/>
  <c r="AB183" i="1"/>
  <c r="AD183" i="1"/>
  <c r="AK183" i="1" a="1"/>
  <c r="AK183" i="1" s="1"/>
  <c r="B184" i="1"/>
  <c r="D184" i="1" s="1"/>
  <c r="AL184" i="1" s="1"/>
  <c r="H184" i="1"/>
  <c r="J184" i="1"/>
  <c r="I184" i="1"/>
  <c r="F184" i="1"/>
  <c r="G184" i="1"/>
  <c r="AM185" i="1"/>
  <c r="D184" i="20"/>
  <c r="AC184" i="1" l="1"/>
  <c r="AB184" i="1"/>
  <c r="AD184" i="1"/>
  <c r="AK184" i="1" a="1"/>
  <c r="AK184" i="1" s="1"/>
  <c r="B185" i="1"/>
  <c r="D185" i="1" s="1"/>
  <c r="AL185" i="1" s="1"/>
  <c r="H185" i="1"/>
  <c r="J185" i="1"/>
  <c r="G185" i="1"/>
  <c r="F185" i="1"/>
  <c r="I185" i="1"/>
  <c r="D185" i="20"/>
  <c r="AM186" i="1"/>
  <c r="AC185" i="1" l="1"/>
  <c r="AB185" i="1"/>
  <c r="AD185" i="1"/>
  <c r="AK185" i="1" a="1"/>
  <c r="AK185" i="1" s="1"/>
  <c r="B186" i="1"/>
  <c r="D186" i="1" s="1"/>
  <c r="AL186" i="1" s="1"/>
  <c r="H186" i="1"/>
  <c r="I186" i="1"/>
  <c r="J186" i="1"/>
  <c r="G186" i="1"/>
  <c r="F186" i="1"/>
  <c r="AM187" i="1"/>
  <c r="D186" i="20"/>
  <c r="AB186" i="1" l="1"/>
  <c r="AC186" i="1"/>
  <c r="AD186" i="1"/>
  <c r="AK186" i="1" a="1"/>
  <c r="AK186" i="1" s="1"/>
  <c r="B187" i="1"/>
  <c r="D187" i="1" s="1"/>
  <c r="AL187" i="1" s="1"/>
  <c r="J187" i="1"/>
  <c r="H187" i="1"/>
  <c r="I187" i="1"/>
  <c r="F187" i="1"/>
  <c r="G187" i="1"/>
  <c r="AM188" i="1"/>
  <c r="D187" i="20"/>
  <c r="AB187" i="1" l="1"/>
  <c r="AC187" i="1"/>
  <c r="AD187" i="1"/>
  <c r="AK187" i="1" a="1"/>
  <c r="AK187" i="1" s="1"/>
  <c r="B188" i="1"/>
  <c r="D188" i="1" s="1"/>
  <c r="AL188" i="1" s="1"/>
  <c r="H188" i="1"/>
  <c r="J188" i="1"/>
  <c r="I188" i="1"/>
  <c r="F188" i="1"/>
  <c r="G188" i="1"/>
  <c r="AM189" i="1"/>
  <c r="D188" i="20"/>
  <c r="AC188" i="1" l="1"/>
  <c r="AB188" i="1"/>
  <c r="AD188" i="1"/>
  <c r="AK188" i="1" a="1"/>
  <c r="AK188" i="1" s="1"/>
  <c r="B189" i="1"/>
  <c r="D189" i="1" s="1"/>
  <c r="AL189" i="1" s="1"/>
  <c r="I189" i="1"/>
  <c r="J189" i="1"/>
  <c r="F189" i="1"/>
  <c r="H189" i="1"/>
  <c r="G189" i="1"/>
  <c r="D189" i="20"/>
  <c r="AM190" i="1"/>
  <c r="AB189" i="1" l="1"/>
  <c r="AC189" i="1"/>
  <c r="AD189" i="1"/>
  <c r="AK189" i="1" a="1"/>
  <c r="AK189" i="1" s="1"/>
  <c r="B190" i="1"/>
  <c r="D190" i="1" s="1"/>
  <c r="AL190" i="1" s="1"/>
  <c r="I190" i="1"/>
  <c r="H190" i="1"/>
  <c r="J190" i="1"/>
  <c r="F190" i="1"/>
  <c r="G190" i="1"/>
  <c r="D190" i="20"/>
  <c r="AM191" i="1"/>
  <c r="AC190" i="1" l="1"/>
  <c r="AB190" i="1"/>
  <c r="AD190" i="1"/>
  <c r="AG190" i="1"/>
  <c r="AK190" i="1" a="1"/>
  <c r="AK190" i="1" s="1"/>
  <c r="B191" i="1"/>
  <c r="D191" i="1" s="1"/>
  <c r="AL191" i="1" s="1"/>
  <c r="I191" i="1"/>
  <c r="J191" i="1"/>
  <c r="G191" i="1"/>
  <c r="H191" i="1"/>
  <c r="F191" i="1"/>
  <c r="AM192" i="1"/>
  <c r="D191" i="20"/>
  <c r="AC191" i="1" l="1"/>
  <c r="AB191" i="1"/>
  <c r="AD191" i="1"/>
  <c r="AK191" i="1" a="1"/>
  <c r="AK191" i="1" s="1"/>
  <c r="B192" i="1"/>
  <c r="D192" i="1" s="1"/>
  <c r="AL192" i="1" s="1"/>
  <c r="I192" i="1"/>
  <c r="J192" i="1"/>
  <c r="H192" i="1"/>
  <c r="F192" i="1"/>
  <c r="G192" i="1"/>
  <c r="AM193" i="1"/>
  <c r="D192" i="20"/>
  <c r="AC192" i="1" l="1"/>
  <c r="AB192" i="1"/>
  <c r="AG192" i="1"/>
  <c r="AD192" i="1"/>
  <c r="AK192" i="1" a="1"/>
  <c r="AK192" i="1" s="1"/>
  <c r="B193" i="1"/>
  <c r="D193" i="1" s="1"/>
  <c r="AL193" i="1" s="1"/>
  <c r="H193" i="1"/>
  <c r="I193" i="1"/>
  <c r="G193" i="1"/>
  <c r="J193" i="1"/>
  <c r="F193" i="1"/>
  <c r="D193" i="20"/>
  <c r="AM194" i="1"/>
  <c r="AC193" i="1" l="1"/>
  <c r="AB193" i="1"/>
  <c r="AD193" i="1"/>
  <c r="AK193" i="1" a="1"/>
  <c r="AK193" i="1" s="1"/>
  <c r="B194" i="1"/>
  <c r="D194" i="1" s="1"/>
  <c r="AL194" i="1" s="1"/>
  <c r="I194" i="1"/>
  <c r="H194" i="1"/>
  <c r="J194" i="1"/>
  <c r="G194" i="1"/>
  <c r="F194" i="1"/>
  <c r="AM195" i="1"/>
  <c r="D194" i="20"/>
  <c r="AC194" i="1" l="1"/>
  <c r="AB194" i="1"/>
  <c r="AD194" i="1"/>
  <c r="AK194" i="1" a="1"/>
  <c r="AK194" i="1" s="1"/>
  <c r="B195" i="1"/>
  <c r="D195" i="1" s="1"/>
  <c r="AL195" i="1" s="1"/>
  <c r="J195" i="1"/>
  <c r="H195" i="1"/>
  <c r="I195" i="1"/>
  <c r="F195" i="1"/>
  <c r="G195" i="1"/>
  <c r="AM196" i="1"/>
  <c r="D195" i="20"/>
  <c r="AC195" i="1" l="1"/>
  <c r="AB195" i="1"/>
  <c r="AD195" i="1"/>
  <c r="AK195" i="1" a="1"/>
  <c r="AK195" i="1" s="1"/>
  <c r="B196" i="1"/>
  <c r="D196" i="1" s="1"/>
  <c r="AL196" i="1" s="1"/>
  <c r="J196" i="1"/>
  <c r="I196" i="1"/>
  <c r="H196" i="1"/>
  <c r="F196" i="1"/>
  <c r="G196" i="1"/>
  <c r="D196" i="20"/>
  <c r="AM197" i="1"/>
  <c r="AC196" i="1" l="1"/>
  <c r="AB196" i="1"/>
  <c r="AD196" i="1"/>
  <c r="AK196" i="1" a="1"/>
  <c r="AK196" i="1" s="1"/>
  <c r="B197" i="1"/>
  <c r="D197" i="1" s="1"/>
  <c r="AL197" i="1" s="1"/>
  <c r="J197" i="1"/>
  <c r="G197" i="1"/>
  <c r="H197" i="1"/>
  <c r="I197" i="1"/>
  <c r="F197" i="1"/>
  <c r="AM198" i="1"/>
  <c r="D197" i="20"/>
  <c r="AC197" i="1" l="1"/>
  <c r="AB197" i="1"/>
  <c r="AD197" i="1"/>
  <c r="AK197" i="1" a="1"/>
  <c r="AK197" i="1" s="1"/>
  <c r="B198" i="1"/>
  <c r="D198" i="1" s="1"/>
  <c r="AL198" i="1" s="1"/>
  <c r="J198" i="1"/>
  <c r="G198" i="1"/>
  <c r="F198" i="1"/>
  <c r="I198" i="1"/>
  <c r="H198" i="1"/>
  <c r="D198" i="20"/>
  <c r="AM199" i="1"/>
  <c r="AB198" i="1" l="1"/>
  <c r="AC198" i="1"/>
  <c r="AD198" i="1"/>
  <c r="AK198" i="1" a="1"/>
  <c r="AK198" i="1" s="1"/>
  <c r="B199" i="1"/>
  <c r="D199" i="1" s="1"/>
  <c r="AL199" i="1" s="1"/>
  <c r="J199" i="1"/>
  <c r="H199" i="1"/>
  <c r="G199" i="1"/>
  <c r="I199" i="1"/>
  <c r="F199" i="1"/>
  <c r="AM200" i="1"/>
  <c r="D199" i="20"/>
  <c r="AB199" i="1" l="1"/>
  <c r="AC199" i="1"/>
  <c r="AD199" i="1"/>
  <c r="AK199" i="1" a="1"/>
  <c r="AK199" i="1" s="1"/>
  <c r="B200" i="1"/>
  <c r="D200" i="1" s="1"/>
  <c r="AL200" i="1" s="1"/>
  <c r="J200" i="1"/>
  <c r="I200" i="1"/>
  <c r="G200" i="1"/>
  <c r="F200" i="1"/>
  <c r="H200" i="1"/>
  <c r="AM201" i="1"/>
  <c r="D200" i="20"/>
  <c r="AC200" i="1" l="1"/>
  <c r="AB200" i="1"/>
  <c r="AD200" i="1"/>
  <c r="AK200" i="1" a="1"/>
  <c r="AK200" i="1" s="1"/>
  <c r="B201" i="1"/>
  <c r="D201" i="1" s="1"/>
  <c r="AL201" i="1" s="1"/>
  <c r="G201" i="1"/>
  <c r="F201" i="1"/>
  <c r="J201" i="1"/>
  <c r="H201" i="1"/>
  <c r="I201" i="1"/>
  <c r="D201" i="20"/>
  <c r="AM202" i="1"/>
  <c r="AB201" i="1" l="1"/>
  <c r="AC201" i="1"/>
  <c r="AD201" i="1"/>
  <c r="AK201" i="1" a="1"/>
  <c r="AK201" i="1" s="1"/>
  <c r="B202" i="1"/>
  <c r="D202" i="1" s="1"/>
  <c r="AL202" i="1" s="1"/>
  <c r="J202" i="1"/>
  <c r="H202" i="1"/>
  <c r="G202" i="1"/>
  <c r="F202" i="1"/>
  <c r="I202" i="1"/>
  <c r="D202" i="20"/>
  <c r="AM203" i="1"/>
  <c r="AB202" i="1" l="1"/>
  <c r="AC202" i="1"/>
  <c r="AD202" i="1"/>
  <c r="AK202" i="1" a="1"/>
  <c r="AK202" i="1" s="1"/>
  <c r="B203" i="1"/>
  <c r="D203" i="1" s="1"/>
  <c r="AL203" i="1" s="1"/>
  <c r="G203" i="1"/>
  <c r="F203" i="1"/>
  <c r="H203" i="1"/>
  <c r="J203" i="1"/>
  <c r="I203" i="1"/>
  <c r="AM204" i="1"/>
  <c r="D203" i="20"/>
  <c r="AB203" i="1" l="1"/>
  <c r="AC203" i="1"/>
  <c r="AD203" i="1"/>
  <c r="AK203" i="1" a="1"/>
  <c r="AK203" i="1" s="1"/>
  <c r="B204" i="1"/>
  <c r="D204" i="1" s="1"/>
  <c r="AL204" i="1" s="1"/>
  <c r="I204" i="1"/>
  <c r="G204" i="1"/>
  <c r="F204" i="1"/>
  <c r="H204" i="1"/>
  <c r="J204" i="1"/>
  <c r="AM205" i="1"/>
  <c r="D204" i="20"/>
  <c r="AB204" i="1" l="1"/>
  <c r="AC204" i="1"/>
  <c r="AD204" i="1"/>
  <c r="AK204" i="1" a="1"/>
  <c r="AK204" i="1" s="1"/>
  <c r="B205" i="1"/>
  <c r="D205" i="1" s="1"/>
  <c r="AL205" i="1" s="1"/>
  <c r="H205" i="1"/>
  <c r="I205" i="1"/>
  <c r="G205" i="1"/>
  <c r="F205" i="1"/>
  <c r="J205" i="1"/>
  <c r="AM206" i="1"/>
  <c r="D205" i="20"/>
  <c r="AB205" i="1" l="1"/>
  <c r="AC205" i="1"/>
  <c r="AD205" i="1"/>
  <c r="AK205" i="1" a="1"/>
  <c r="AK205" i="1" s="1"/>
  <c r="B206" i="1"/>
  <c r="D206" i="1" s="1"/>
  <c r="AL206" i="1" s="1"/>
  <c r="H206" i="1"/>
  <c r="J206" i="1"/>
  <c r="I206" i="1"/>
  <c r="G206" i="1"/>
  <c r="F206" i="1"/>
  <c r="D206" i="20"/>
  <c r="AM207" i="1"/>
  <c r="AB206" i="1" l="1"/>
  <c r="AC206" i="1"/>
  <c r="AD206" i="1"/>
  <c r="AK206" i="1" a="1"/>
  <c r="AK206" i="1" s="1"/>
  <c r="B207" i="1"/>
  <c r="D207" i="1" s="1"/>
  <c r="AL207" i="1" s="1"/>
  <c r="H207" i="1"/>
  <c r="J207" i="1"/>
  <c r="G207" i="1"/>
  <c r="F207" i="1"/>
  <c r="I207" i="1"/>
  <c r="D207" i="20"/>
  <c r="AM208" i="1"/>
  <c r="AB207" i="1" l="1"/>
  <c r="AC207" i="1"/>
  <c r="AD207" i="1"/>
  <c r="AK207" i="1" a="1"/>
  <c r="AK207" i="1" s="1"/>
  <c r="B208" i="1"/>
  <c r="D208" i="1" s="1"/>
  <c r="AL208" i="1" s="1"/>
  <c r="H208" i="1"/>
  <c r="I208" i="1"/>
  <c r="J208" i="1"/>
  <c r="G208" i="1"/>
  <c r="F208" i="1"/>
  <c r="D208" i="20"/>
  <c r="AM209" i="1"/>
  <c r="AB208" i="1" l="1"/>
  <c r="AC208" i="1"/>
  <c r="AD208" i="1"/>
  <c r="AK208" i="1" a="1"/>
  <c r="AK208" i="1" s="1"/>
  <c r="B209" i="1"/>
  <c r="D209" i="1" s="1"/>
  <c r="AL209" i="1" s="1"/>
  <c r="H209" i="1"/>
  <c r="J209" i="1"/>
  <c r="F209" i="1"/>
  <c r="I209" i="1"/>
  <c r="G209" i="1"/>
  <c r="AM210" i="1"/>
  <c r="D209" i="20"/>
  <c r="AB209" i="1" l="1"/>
  <c r="AC209" i="1"/>
  <c r="AD209" i="1"/>
  <c r="AK209" i="1" a="1"/>
  <c r="AK209" i="1" s="1"/>
  <c r="B210" i="1"/>
  <c r="D210" i="1" s="1"/>
  <c r="AL210" i="1" s="1"/>
  <c r="H210" i="1"/>
  <c r="J210" i="1"/>
  <c r="I210" i="1"/>
  <c r="F210" i="1"/>
  <c r="G210" i="1"/>
  <c r="AM211" i="1"/>
  <c r="D210" i="20"/>
  <c r="AC210" i="1" l="1"/>
  <c r="AB210" i="1"/>
  <c r="AD210" i="1"/>
  <c r="AK210" i="1" a="1"/>
  <c r="AK210" i="1" s="1"/>
  <c r="B211" i="1"/>
  <c r="D211" i="1" s="1"/>
  <c r="AL211" i="1" s="1"/>
  <c r="I211" i="1"/>
  <c r="J211" i="1"/>
  <c r="H211" i="1"/>
  <c r="F211" i="1"/>
  <c r="G211" i="1"/>
  <c r="AM212" i="1"/>
  <c r="D211" i="20"/>
  <c r="AB211" i="1" l="1"/>
  <c r="AC211" i="1"/>
  <c r="AD211" i="1"/>
  <c r="AK211" i="1" a="1"/>
  <c r="AK211" i="1" s="1"/>
  <c r="B212" i="1"/>
  <c r="D212" i="1" s="1"/>
  <c r="AL212" i="1" s="1"/>
  <c r="I212" i="1"/>
  <c r="H212" i="1"/>
  <c r="G212" i="1"/>
  <c r="J212" i="1"/>
  <c r="F212" i="1"/>
  <c r="AM213" i="1"/>
  <c r="D212" i="20"/>
  <c r="AC212" i="1" l="1"/>
  <c r="AB212" i="1"/>
  <c r="AD212" i="1"/>
  <c r="AK212" i="1" a="1"/>
  <c r="AK212" i="1" s="1"/>
  <c r="B213" i="1"/>
  <c r="D213" i="1" s="1"/>
  <c r="AL213" i="1" s="1"/>
  <c r="I213" i="1"/>
  <c r="J213" i="1"/>
  <c r="G213" i="1"/>
  <c r="H213" i="1"/>
  <c r="F213" i="1"/>
  <c r="AM214" i="1"/>
  <c r="D213" i="20"/>
  <c r="AC213" i="1" l="1"/>
  <c r="AB213" i="1"/>
  <c r="AD213" i="1"/>
  <c r="AK213" i="1" a="1"/>
  <c r="AK213" i="1" s="1"/>
  <c r="B214" i="1"/>
  <c r="D214" i="1" s="1"/>
  <c r="AL214" i="1" s="1"/>
  <c r="I214" i="1"/>
  <c r="J214" i="1"/>
  <c r="G214" i="1"/>
  <c r="F214" i="1"/>
  <c r="H214" i="1"/>
  <c r="AM215" i="1"/>
  <c r="D214" i="20"/>
  <c r="AC214" i="1" l="1"/>
  <c r="AB214" i="1"/>
  <c r="AD214" i="1"/>
  <c r="AK214" i="1" a="1"/>
  <c r="AK214" i="1" s="1"/>
  <c r="B215" i="1"/>
  <c r="D215" i="1" s="1"/>
  <c r="AL215" i="1" s="1"/>
  <c r="H215" i="1"/>
  <c r="G215" i="1"/>
  <c r="I215" i="1"/>
  <c r="F215" i="1"/>
  <c r="J215" i="1"/>
  <c r="AM216" i="1"/>
  <c r="D215" i="20"/>
  <c r="AC215" i="1" l="1"/>
  <c r="AB215" i="1"/>
  <c r="AD215" i="1"/>
  <c r="AK215" i="1" a="1"/>
  <c r="AK215" i="1" s="1"/>
  <c r="B216" i="1"/>
  <c r="D216" i="1" s="1"/>
  <c r="AL216" i="1" s="1"/>
  <c r="I216" i="1"/>
  <c r="H216" i="1"/>
  <c r="J216" i="1"/>
  <c r="F216" i="1"/>
  <c r="G216" i="1"/>
  <c r="AM217" i="1"/>
  <c r="D216" i="20"/>
  <c r="AC216" i="1" l="1"/>
  <c r="AB216" i="1"/>
  <c r="AD216" i="1"/>
  <c r="AK216" i="1" a="1"/>
  <c r="AK216" i="1" s="1"/>
  <c r="B217" i="1"/>
  <c r="D217" i="1" s="1"/>
  <c r="AL217" i="1" s="1"/>
  <c r="J217" i="1"/>
  <c r="I217" i="1"/>
  <c r="H217" i="1"/>
  <c r="F217" i="1"/>
  <c r="G217" i="1"/>
  <c r="AM218" i="1"/>
  <c r="D217" i="20"/>
  <c r="AC217" i="1" l="1"/>
  <c r="AB217" i="1"/>
  <c r="AD217" i="1"/>
  <c r="AK217" i="1" a="1"/>
  <c r="AK217" i="1" s="1"/>
  <c r="B218" i="1"/>
  <c r="D218" i="1" s="1"/>
  <c r="AL218" i="1" s="1"/>
  <c r="J218" i="1"/>
  <c r="I218" i="1"/>
  <c r="G218" i="1"/>
  <c r="F218" i="1"/>
  <c r="H218" i="1"/>
  <c r="D218" i="20"/>
  <c r="AC218" i="1" l="1"/>
  <c r="AB218" i="1"/>
  <c r="AD218" i="1"/>
  <c r="AK218" i="1" a="1"/>
  <c r="AK218" i="1" s="1"/>
  <c r="AM219" i="1"/>
  <c r="B219" i="1" l="1"/>
  <c r="D219" i="1" s="1"/>
  <c r="AL219" i="1" s="1"/>
  <c r="J219" i="1"/>
  <c r="G219" i="1"/>
  <c r="I219" i="1"/>
  <c r="F219" i="1"/>
  <c r="H219" i="1"/>
  <c r="AM220" i="1"/>
  <c r="D219" i="20"/>
  <c r="AC219" i="1" l="1"/>
  <c r="AB219" i="1"/>
  <c r="AD219" i="1"/>
  <c r="AK219" i="1" a="1"/>
  <c r="AK219" i="1" s="1"/>
  <c r="B220" i="1"/>
  <c r="D220" i="1" s="1"/>
  <c r="AL220" i="1" s="1"/>
  <c r="J220" i="1"/>
  <c r="G220" i="1"/>
  <c r="I220" i="1"/>
  <c r="H220" i="1"/>
  <c r="F220" i="1"/>
  <c r="D220" i="20"/>
  <c r="AM221" i="1"/>
  <c r="AC220" i="1" l="1"/>
  <c r="AB220" i="1"/>
  <c r="AD220" i="1"/>
  <c r="AK220" i="1" a="1"/>
  <c r="AK220" i="1" s="1"/>
  <c r="B221" i="1"/>
  <c r="D221" i="1" s="1"/>
  <c r="AL221" i="1" s="1"/>
  <c r="J221" i="1"/>
  <c r="H221" i="1"/>
  <c r="G221" i="1"/>
  <c r="I221" i="1"/>
  <c r="F221" i="1"/>
  <c r="D221" i="20"/>
  <c r="AM222" i="1"/>
  <c r="AC221" i="1" l="1"/>
  <c r="AB221" i="1"/>
  <c r="AD221" i="1"/>
  <c r="AK221" i="1" a="1"/>
  <c r="AK221" i="1" s="1"/>
  <c r="B222" i="1"/>
  <c r="D222" i="1" s="1"/>
  <c r="AL222" i="1" s="1"/>
  <c r="J222" i="1"/>
  <c r="I222" i="1"/>
  <c r="G222" i="1"/>
  <c r="F222" i="1"/>
  <c r="H222" i="1"/>
  <c r="AM223" i="1"/>
  <c r="D222" i="20"/>
  <c r="AC222" i="1" l="1"/>
  <c r="AB222" i="1"/>
  <c r="AD222" i="1"/>
  <c r="AK222" i="1" a="1"/>
  <c r="AK222" i="1" s="1"/>
  <c r="B223" i="1"/>
  <c r="D223" i="1" s="1"/>
  <c r="AL223" i="1" s="1"/>
  <c r="I223" i="1"/>
  <c r="H223" i="1"/>
  <c r="G223" i="1"/>
  <c r="J223" i="1"/>
  <c r="F223" i="1"/>
  <c r="D223" i="20"/>
  <c r="AB223" i="1" l="1"/>
  <c r="AC223" i="1"/>
  <c r="AD223" i="1"/>
  <c r="AK223" i="1" a="1"/>
  <c r="AK223" i="1" s="1"/>
  <c r="AM224" i="1"/>
  <c r="D224" i="20"/>
  <c r="B224" i="1" l="1"/>
  <c r="D224" i="1" s="1"/>
  <c r="AL224" i="1" s="1"/>
  <c r="J224" i="1"/>
  <c r="H224" i="1"/>
  <c r="F224" i="1"/>
  <c r="G224" i="1"/>
  <c r="I224" i="1"/>
  <c r="AM225" i="1"/>
  <c r="D225" i="20"/>
  <c r="AB224" i="1" l="1"/>
  <c r="AC224" i="1"/>
  <c r="AD224" i="1"/>
  <c r="AK224" i="1" a="1"/>
  <c r="AK224" i="1" s="1"/>
  <c r="B225" i="1"/>
  <c r="D225" i="1" s="1"/>
  <c r="AL225" i="1" s="1"/>
  <c r="J225" i="1"/>
  <c r="F225" i="1"/>
  <c r="H225" i="1"/>
  <c r="I225" i="1"/>
  <c r="G225" i="1"/>
  <c r="AM226" i="1"/>
  <c r="D226" i="20"/>
  <c r="AB225" i="1" l="1"/>
  <c r="AC225" i="1"/>
  <c r="AD225" i="1"/>
  <c r="AK225" i="1" a="1"/>
  <c r="AK225" i="1" s="1"/>
  <c r="B226" i="1"/>
  <c r="D226" i="1" s="1"/>
  <c r="AL226" i="1" s="1"/>
  <c r="I226" i="1"/>
  <c r="H226" i="1"/>
  <c r="J226" i="1"/>
  <c r="F226" i="1"/>
  <c r="G226" i="1"/>
  <c r="AM227" i="1"/>
  <c r="D227" i="20"/>
  <c r="AB226" i="1" l="1"/>
  <c r="AC226" i="1"/>
  <c r="AD226" i="1"/>
  <c r="AK226" i="1" a="1"/>
  <c r="AK226" i="1" s="1"/>
  <c r="B227" i="1"/>
  <c r="D227" i="1" s="1"/>
  <c r="AL227" i="1" s="1"/>
  <c r="H227" i="1"/>
  <c r="I227" i="1"/>
  <c r="J227" i="1"/>
  <c r="G227" i="1"/>
  <c r="F227" i="1"/>
  <c r="AM228" i="1"/>
  <c r="D228" i="20"/>
  <c r="AB227" i="1" l="1"/>
  <c r="AC227" i="1"/>
  <c r="AD227" i="1"/>
  <c r="AK227" i="1" a="1"/>
  <c r="AK227" i="1" s="1"/>
  <c r="B228" i="1"/>
  <c r="D228" i="1" s="1"/>
  <c r="AL228" i="1" s="1"/>
  <c r="H228" i="1"/>
  <c r="J228" i="1"/>
  <c r="G228" i="1"/>
  <c r="I228" i="1"/>
  <c r="F228" i="1"/>
  <c r="AM229" i="1"/>
  <c r="D229" i="20"/>
  <c r="AB228" i="1" l="1"/>
  <c r="AC228" i="1"/>
  <c r="AD228" i="1"/>
  <c r="AK228" i="1" a="1"/>
  <c r="AK228" i="1" s="1"/>
  <c r="B229" i="1"/>
  <c r="D229" i="1" s="1"/>
  <c r="AL229" i="1" s="1"/>
  <c r="H229" i="1"/>
  <c r="G229" i="1"/>
  <c r="I229" i="1"/>
  <c r="J229" i="1"/>
  <c r="F229" i="1"/>
  <c r="AM230" i="1"/>
  <c r="D230" i="20"/>
  <c r="AB229" i="1" l="1"/>
  <c r="AC229" i="1"/>
  <c r="AD229" i="1"/>
  <c r="AK229" i="1" a="1"/>
  <c r="AK229" i="1" s="1"/>
  <c r="B230" i="1"/>
  <c r="D230" i="1" s="1"/>
  <c r="AL230" i="1" s="1"/>
  <c r="H230" i="1"/>
  <c r="I230" i="1"/>
  <c r="G230" i="1"/>
  <c r="J230" i="1"/>
  <c r="F230" i="1"/>
  <c r="AM231" i="1"/>
  <c r="D231" i="20"/>
  <c r="AB230" i="1" l="1"/>
  <c r="AC230" i="1"/>
  <c r="AD230" i="1"/>
  <c r="AK230" i="1" a="1"/>
  <c r="AK230" i="1" s="1"/>
  <c r="B231" i="1"/>
  <c r="D231" i="1" s="1"/>
  <c r="AL231" i="1" s="1"/>
  <c r="J231" i="1"/>
  <c r="H231" i="1"/>
  <c r="I231" i="1"/>
  <c r="F231" i="1"/>
  <c r="G231" i="1"/>
  <c r="AM232" i="1"/>
  <c r="D232" i="20"/>
  <c r="AB231" i="1" l="1"/>
  <c r="AC231" i="1"/>
  <c r="AD231" i="1"/>
  <c r="AK231" i="1" a="1"/>
  <c r="AK231" i="1" s="1"/>
  <c r="B232" i="1"/>
  <c r="D232" i="1" s="1"/>
  <c r="AL232" i="1" s="1"/>
  <c r="H232" i="1"/>
  <c r="J232" i="1"/>
  <c r="I232" i="1"/>
  <c r="G232" i="1"/>
  <c r="F232" i="1"/>
  <c r="AM233" i="1"/>
  <c r="D233" i="20"/>
  <c r="AC232" i="1" l="1"/>
  <c r="AB232" i="1"/>
  <c r="AD232" i="1"/>
  <c r="AK232" i="1" a="1"/>
  <c r="AK232" i="1" s="1"/>
  <c r="B233" i="1"/>
  <c r="D233" i="1" s="1"/>
  <c r="AL233" i="1" s="1"/>
  <c r="I233" i="1"/>
  <c r="J233" i="1"/>
  <c r="H233" i="1"/>
  <c r="G233" i="1"/>
  <c r="F233" i="1"/>
  <c r="AM234" i="1"/>
  <c r="D234" i="20"/>
  <c r="AB233" i="1" l="1"/>
  <c r="AC233" i="1"/>
  <c r="AD233" i="1"/>
  <c r="AK233" i="1" a="1"/>
  <c r="AK233" i="1" s="1"/>
  <c r="B234" i="1"/>
  <c r="D234" i="1" s="1"/>
  <c r="AL234" i="1" s="1"/>
  <c r="I234" i="1"/>
  <c r="H234" i="1"/>
  <c r="J234" i="1"/>
  <c r="G234" i="1"/>
  <c r="F234" i="1"/>
  <c r="AM235" i="1"/>
  <c r="D235" i="20"/>
  <c r="AB234" i="1" l="1"/>
  <c r="AC234" i="1"/>
  <c r="AD234" i="1"/>
  <c r="AK234" i="1" a="1"/>
  <c r="AK234" i="1" s="1"/>
  <c r="B235" i="1"/>
  <c r="D235" i="1" s="1"/>
  <c r="AL235" i="1" s="1"/>
  <c r="I235" i="1"/>
  <c r="J235" i="1"/>
  <c r="H235" i="1"/>
  <c r="G235" i="1"/>
  <c r="F235" i="1"/>
  <c r="AM236" i="1"/>
  <c r="D236" i="20"/>
  <c r="AB235" i="1" l="1"/>
  <c r="AC235" i="1"/>
  <c r="AD235" i="1"/>
  <c r="AK235" i="1" a="1"/>
  <c r="AK235" i="1" s="1"/>
  <c r="B236" i="1"/>
  <c r="D236" i="1" s="1"/>
  <c r="AL236" i="1" s="1"/>
  <c r="I236" i="1"/>
  <c r="J236" i="1"/>
  <c r="H236" i="1"/>
  <c r="G236" i="1"/>
  <c r="F236" i="1"/>
  <c r="AM237" i="1"/>
  <c r="D237" i="20"/>
  <c r="AC236" i="1" l="1"/>
  <c r="AB236" i="1"/>
  <c r="AD236" i="1"/>
  <c r="AK236" i="1" a="1"/>
  <c r="AK236" i="1" s="1"/>
  <c r="B237" i="1"/>
  <c r="D237" i="1" s="1"/>
  <c r="AL237" i="1" s="1"/>
  <c r="J237" i="1"/>
  <c r="I237" i="1"/>
  <c r="G237" i="1"/>
  <c r="F237" i="1"/>
  <c r="H237" i="1"/>
  <c r="AM238" i="1"/>
  <c r="D238" i="20"/>
  <c r="AC237" i="1" l="1"/>
  <c r="AB237" i="1"/>
  <c r="AD237" i="1"/>
  <c r="AK237" i="1" a="1"/>
  <c r="AK237" i="1" s="1"/>
  <c r="B238" i="1"/>
  <c r="D238" i="1" s="1"/>
  <c r="AL238" i="1" s="1"/>
  <c r="I238" i="1"/>
  <c r="H238" i="1"/>
  <c r="J238" i="1"/>
  <c r="F238" i="1"/>
  <c r="G238" i="1"/>
  <c r="AM239" i="1"/>
  <c r="D239" i="20"/>
  <c r="AC238" i="1" l="1"/>
  <c r="AB238" i="1"/>
  <c r="AD238" i="1"/>
  <c r="AK238" i="1" a="1"/>
  <c r="AK238" i="1" s="1"/>
  <c r="B239" i="1"/>
  <c r="D239" i="1" s="1"/>
  <c r="AL239" i="1" s="1"/>
  <c r="J239" i="1"/>
  <c r="I239" i="1"/>
  <c r="F239" i="1"/>
  <c r="H239" i="1"/>
  <c r="G239" i="1"/>
  <c r="AM240" i="1"/>
  <c r="D240" i="20"/>
  <c r="AC239" i="1" l="1"/>
  <c r="AB239" i="1"/>
  <c r="AD239" i="1"/>
  <c r="AK239" i="1" a="1"/>
  <c r="AK239" i="1" s="1"/>
  <c r="B240" i="1"/>
  <c r="D240" i="1" s="1"/>
  <c r="AL240" i="1" s="1"/>
  <c r="J240" i="1"/>
  <c r="I240" i="1"/>
  <c r="H240" i="1"/>
  <c r="F240" i="1"/>
  <c r="G240" i="1"/>
  <c r="AM241" i="1"/>
  <c r="D241" i="20"/>
  <c r="AC240" i="1" l="1"/>
  <c r="AB240" i="1"/>
  <c r="AD240" i="1"/>
  <c r="AK240" i="1" a="1"/>
  <c r="AK240" i="1" s="1"/>
  <c r="B241" i="1"/>
  <c r="D241" i="1" s="1"/>
  <c r="AL241" i="1" s="1"/>
  <c r="J241" i="1"/>
  <c r="G241" i="1"/>
  <c r="H241" i="1"/>
  <c r="I241" i="1"/>
  <c r="F241" i="1"/>
  <c r="AM242" i="1"/>
  <c r="D242" i="20"/>
  <c r="AC241" i="1" l="1"/>
  <c r="AB241" i="1"/>
  <c r="AD241" i="1"/>
  <c r="AK241" i="1" a="1"/>
  <c r="AK241" i="1" s="1"/>
  <c r="B242" i="1"/>
  <c r="D242" i="1" s="1"/>
  <c r="AL242" i="1" s="1"/>
  <c r="J242" i="1"/>
  <c r="G242" i="1"/>
  <c r="H242" i="1"/>
  <c r="I242" i="1"/>
  <c r="F242" i="1"/>
  <c r="AM243" i="1"/>
  <c r="D243" i="20"/>
  <c r="AC242" i="1" l="1"/>
  <c r="AB242" i="1"/>
  <c r="AD242" i="1"/>
  <c r="AK242" i="1" a="1"/>
  <c r="AK242" i="1" s="1"/>
  <c r="B243" i="1"/>
  <c r="D243" i="1" s="1"/>
  <c r="AL243" i="1" s="1"/>
  <c r="J243" i="1"/>
  <c r="H243" i="1"/>
  <c r="G243" i="1"/>
  <c r="I243" i="1"/>
  <c r="F243" i="1"/>
  <c r="AM244" i="1"/>
  <c r="D244" i="20"/>
  <c r="AC243" i="1" l="1"/>
  <c r="AB243" i="1"/>
  <c r="AD243" i="1"/>
  <c r="AK243" i="1" a="1"/>
  <c r="AK243" i="1" s="1"/>
  <c r="B244" i="1"/>
  <c r="D244" i="1" s="1"/>
  <c r="AL244" i="1" s="1"/>
  <c r="J244" i="1"/>
  <c r="I244" i="1"/>
  <c r="G244" i="1"/>
  <c r="H244" i="1"/>
  <c r="F244" i="1"/>
  <c r="AM245" i="1"/>
  <c r="D245" i="20"/>
  <c r="AC244" i="1" l="1"/>
  <c r="AB244" i="1"/>
  <c r="AD244" i="1"/>
  <c r="AK244" i="1" a="1"/>
  <c r="AK244" i="1" s="1"/>
  <c r="B245" i="1"/>
  <c r="D245" i="1" s="1"/>
  <c r="AL245" i="1" s="1"/>
  <c r="J245" i="1"/>
  <c r="H245" i="1"/>
  <c r="F245" i="1"/>
  <c r="I245" i="1"/>
  <c r="G245" i="1"/>
  <c r="AM246" i="1"/>
  <c r="D246" i="20"/>
  <c r="AB245" i="1" l="1"/>
  <c r="AC245" i="1"/>
  <c r="AD245" i="1"/>
  <c r="AK245" i="1" a="1"/>
  <c r="AK245" i="1" s="1"/>
  <c r="B246" i="1"/>
  <c r="D246" i="1" s="1"/>
  <c r="AL246" i="1" s="1"/>
  <c r="J246" i="1"/>
  <c r="H246" i="1"/>
  <c r="F246" i="1"/>
  <c r="I246" i="1"/>
  <c r="G246" i="1"/>
  <c r="AM247" i="1"/>
  <c r="D247" i="20"/>
  <c r="AB246" i="1" l="1"/>
  <c r="AC246" i="1"/>
  <c r="AD246" i="1"/>
  <c r="AK246" i="1" a="1"/>
  <c r="AK246" i="1" s="1"/>
  <c r="B247" i="1"/>
  <c r="D247" i="1" s="1"/>
  <c r="AL247" i="1" s="1"/>
  <c r="H247" i="1"/>
  <c r="F247" i="1"/>
  <c r="J247" i="1"/>
  <c r="G247" i="1"/>
  <c r="I247" i="1"/>
  <c r="AM248" i="1"/>
  <c r="D248" i="20"/>
  <c r="AB247" i="1" l="1"/>
  <c r="AC247" i="1"/>
  <c r="AD247" i="1"/>
  <c r="AK247" i="1" a="1"/>
  <c r="AK247" i="1" s="1"/>
  <c r="B248" i="1"/>
  <c r="D248" i="1" s="1"/>
  <c r="AL248" i="1" s="1"/>
  <c r="I248" i="1"/>
  <c r="H248" i="1"/>
  <c r="F248" i="1"/>
  <c r="G248" i="1"/>
  <c r="J248" i="1"/>
  <c r="AM249" i="1"/>
  <c r="D249" i="20"/>
  <c r="AB248" i="1" l="1"/>
  <c r="AC248" i="1"/>
  <c r="AD248" i="1"/>
  <c r="AK248" i="1" a="1"/>
  <c r="AK248" i="1" s="1"/>
  <c r="B249" i="1"/>
  <c r="D249" i="1" s="1"/>
  <c r="AL249" i="1" s="1"/>
  <c r="H249" i="1"/>
  <c r="I249" i="1"/>
  <c r="G249" i="1"/>
  <c r="F249" i="1"/>
  <c r="J249" i="1"/>
  <c r="AM250" i="1"/>
  <c r="D250" i="20"/>
  <c r="AC249" i="1" l="1"/>
  <c r="AB249" i="1"/>
  <c r="AD249" i="1"/>
  <c r="AK249" i="1" a="1"/>
  <c r="AK249" i="1" s="1"/>
  <c r="B250" i="1"/>
  <c r="D250" i="1" s="1"/>
  <c r="AL250" i="1" s="1"/>
  <c r="H250" i="1"/>
  <c r="J250" i="1"/>
  <c r="G250" i="1"/>
  <c r="I250" i="1"/>
  <c r="F250" i="1"/>
  <c r="AM251" i="1"/>
  <c r="D251" i="20"/>
  <c r="AC250" i="1" l="1"/>
  <c r="AB250" i="1"/>
  <c r="AD250" i="1"/>
  <c r="AK250" i="1" a="1"/>
  <c r="AK250" i="1" s="1"/>
  <c r="B251" i="1"/>
  <c r="D251" i="1" s="1"/>
  <c r="AL251" i="1" s="1"/>
  <c r="G251" i="1"/>
  <c r="H251" i="1"/>
  <c r="I251" i="1"/>
  <c r="F251" i="1"/>
  <c r="J251" i="1"/>
  <c r="AM252" i="1"/>
  <c r="D252" i="20"/>
  <c r="AC251" i="1" l="1"/>
  <c r="AB251" i="1"/>
  <c r="AD251" i="1"/>
  <c r="AK251" i="1" a="1"/>
  <c r="AK251" i="1" s="1"/>
  <c r="B252" i="1"/>
  <c r="D252" i="1" s="1"/>
  <c r="AL252" i="1" s="1"/>
  <c r="H252" i="1"/>
  <c r="I252" i="1"/>
  <c r="G252" i="1"/>
  <c r="F252" i="1"/>
  <c r="J252" i="1"/>
  <c r="AM253" i="1"/>
  <c r="D253" i="20"/>
  <c r="AB252" i="1" l="1"/>
  <c r="AC252" i="1"/>
  <c r="AD252" i="1"/>
  <c r="AK252" i="1" a="1"/>
  <c r="AK252" i="1" s="1"/>
  <c r="B253" i="1"/>
  <c r="D253" i="1" s="1"/>
  <c r="AL253" i="1" s="1"/>
  <c r="J253" i="1"/>
  <c r="G253" i="1"/>
  <c r="I253" i="1"/>
  <c r="H253" i="1"/>
  <c r="F253" i="1"/>
  <c r="AM254" i="1"/>
  <c r="D254" i="20"/>
  <c r="AB253" i="1" l="1"/>
  <c r="AC253" i="1"/>
  <c r="AD253" i="1"/>
  <c r="AK253" i="1" a="1"/>
  <c r="AK253" i="1" s="1"/>
  <c r="B254" i="1"/>
  <c r="D254" i="1" s="1"/>
  <c r="AL254" i="1" s="1"/>
  <c r="H254" i="1"/>
  <c r="J254" i="1"/>
  <c r="I254" i="1"/>
  <c r="F254" i="1"/>
  <c r="G254" i="1"/>
  <c r="AM255" i="1"/>
  <c r="D255" i="20"/>
  <c r="AC254" i="1" l="1"/>
  <c r="AB254" i="1"/>
  <c r="AD254" i="1"/>
  <c r="AK254" i="1" a="1"/>
  <c r="AK254" i="1" s="1"/>
  <c r="B255" i="1"/>
  <c r="D255" i="1" s="1"/>
  <c r="AL255" i="1" s="1"/>
  <c r="I255" i="1"/>
  <c r="J255" i="1"/>
  <c r="F255" i="1"/>
  <c r="G255" i="1"/>
  <c r="H255" i="1"/>
  <c r="AM256" i="1"/>
  <c r="D256" i="20"/>
  <c r="AB255" i="1" l="1"/>
  <c r="AC255" i="1"/>
  <c r="AD255" i="1"/>
  <c r="AK255" i="1" a="1"/>
  <c r="AK255" i="1" s="1"/>
  <c r="B256" i="1"/>
  <c r="D256" i="1" s="1"/>
  <c r="AL256" i="1" s="1"/>
  <c r="I256" i="1"/>
  <c r="H256" i="1"/>
  <c r="J256" i="1"/>
  <c r="G256" i="1"/>
  <c r="F256" i="1"/>
  <c r="AM257" i="1"/>
  <c r="D257" i="20"/>
  <c r="AC256" i="1" l="1"/>
  <c r="AB256" i="1"/>
  <c r="AD256" i="1"/>
  <c r="AK256" i="1" a="1"/>
  <c r="AK256" i="1" s="1"/>
  <c r="B257" i="1"/>
  <c r="D257" i="1" s="1"/>
  <c r="AL257" i="1" s="1"/>
  <c r="I257" i="1"/>
  <c r="G257" i="1"/>
  <c r="H257" i="1"/>
  <c r="J257" i="1"/>
  <c r="F257" i="1"/>
  <c r="AM258" i="1"/>
  <c r="D258" i="20"/>
  <c r="AB257" i="1" l="1"/>
  <c r="AC257" i="1"/>
  <c r="AD257" i="1"/>
  <c r="AK257" i="1" a="1"/>
  <c r="AK257" i="1" s="1"/>
  <c r="B258" i="1"/>
  <c r="D258" i="1" s="1"/>
  <c r="AL258" i="1" s="1"/>
  <c r="I258" i="1"/>
  <c r="J258" i="1"/>
  <c r="H258" i="1"/>
  <c r="F258" i="1"/>
  <c r="G258" i="1"/>
  <c r="AM259" i="1"/>
  <c r="D259" i="20"/>
  <c r="AB258" i="1" l="1"/>
  <c r="AC258" i="1"/>
  <c r="AD258" i="1"/>
  <c r="AK258" i="1" a="1"/>
  <c r="AK258" i="1" s="1"/>
  <c r="B259" i="1"/>
  <c r="D259" i="1" s="1"/>
  <c r="AL259" i="1" s="1"/>
  <c r="I259" i="1"/>
  <c r="G259" i="1"/>
  <c r="J259" i="1"/>
  <c r="H259" i="1"/>
  <c r="F259" i="1"/>
  <c r="AM260" i="1"/>
  <c r="D260" i="20"/>
  <c r="AC259" i="1" l="1"/>
  <c r="AB259" i="1"/>
  <c r="AD259" i="1"/>
  <c r="AK259" i="1" a="1"/>
  <c r="AK259" i="1" s="1"/>
  <c r="B260" i="1"/>
  <c r="D260" i="1" s="1"/>
  <c r="AL260" i="1" s="1"/>
  <c r="I260" i="1"/>
  <c r="H260" i="1"/>
  <c r="J260" i="1"/>
  <c r="G260" i="1"/>
  <c r="F260" i="1"/>
  <c r="AM261" i="1"/>
  <c r="D261" i="20"/>
  <c r="AC260" i="1" l="1"/>
  <c r="AB260" i="1"/>
  <c r="AD260" i="1"/>
  <c r="AK260" i="1" a="1"/>
  <c r="AK260" i="1" s="1"/>
  <c r="B261" i="1"/>
  <c r="D261" i="1" s="1"/>
  <c r="AL261" i="1" s="1"/>
  <c r="J261" i="1"/>
  <c r="I261" i="1"/>
  <c r="H261" i="1"/>
  <c r="G261" i="1"/>
  <c r="F261" i="1"/>
  <c r="AM262" i="1"/>
  <c r="D262" i="20"/>
  <c r="AC261" i="1" l="1"/>
  <c r="AB261" i="1"/>
  <c r="AD261" i="1"/>
  <c r="AK261" i="1" a="1"/>
  <c r="AK261" i="1" s="1"/>
  <c r="B262" i="1"/>
  <c r="D262" i="1" s="1"/>
  <c r="AL262" i="1" s="1"/>
  <c r="J262" i="1"/>
  <c r="I262" i="1"/>
  <c r="G262" i="1"/>
  <c r="H262" i="1"/>
  <c r="F262" i="1"/>
  <c r="AM263" i="1"/>
  <c r="D263" i="20"/>
  <c r="AC262" i="1" l="1"/>
  <c r="AB262" i="1"/>
  <c r="AD262" i="1"/>
  <c r="AK262" i="1" a="1"/>
  <c r="AK262" i="1" s="1"/>
  <c r="B263" i="1"/>
  <c r="D263" i="1" s="1"/>
  <c r="AL263" i="1" s="1"/>
  <c r="J263" i="1"/>
  <c r="H263" i="1"/>
  <c r="G263" i="1"/>
  <c r="I263" i="1"/>
  <c r="F263" i="1"/>
  <c r="AM264" i="1"/>
  <c r="D264" i="20"/>
  <c r="AB263" i="1" l="1"/>
  <c r="AC263" i="1"/>
  <c r="AD263" i="1"/>
  <c r="AK263" i="1" a="1"/>
  <c r="AK263" i="1" s="1"/>
  <c r="B264" i="1"/>
  <c r="D264" i="1" s="1"/>
  <c r="AL264" i="1" s="1"/>
  <c r="J264" i="1"/>
  <c r="H264" i="1"/>
  <c r="G264" i="1"/>
  <c r="I264" i="1"/>
  <c r="F264" i="1"/>
  <c r="AM265" i="1"/>
  <c r="D265" i="20"/>
  <c r="AB264" i="1" l="1"/>
  <c r="AC264" i="1"/>
  <c r="AD264" i="1"/>
  <c r="AK264" i="1" a="1"/>
  <c r="AK264" i="1" s="1"/>
  <c r="B265" i="1"/>
  <c r="D265" i="1" s="1"/>
  <c r="AL265" i="1" s="1"/>
  <c r="J265" i="1"/>
  <c r="H265" i="1"/>
  <c r="G265" i="1"/>
  <c r="I265" i="1"/>
  <c r="F265" i="1"/>
  <c r="AM266" i="1"/>
  <c r="D266" i="20"/>
  <c r="AB265" i="1" l="1"/>
  <c r="AC265" i="1"/>
  <c r="AG265" i="1"/>
  <c r="AD265" i="1"/>
  <c r="AK265" i="1" a="1"/>
  <c r="AK265" i="1" s="1"/>
  <c r="B266" i="1"/>
  <c r="D266" i="1" s="1"/>
  <c r="AL266" i="1" s="1"/>
  <c r="J266" i="1"/>
  <c r="I266" i="1"/>
  <c r="H266" i="1"/>
  <c r="G266" i="1"/>
  <c r="F266" i="1"/>
  <c r="AM267" i="1"/>
  <c r="D267" i="20"/>
  <c r="AC266" i="1" l="1"/>
  <c r="AB266" i="1"/>
  <c r="AG266" i="1"/>
  <c r="AD266" i="1"/>
  <c r="AK266" i="1" a="1"/>
  <c r="AK266" i="1" s="1"/>
  <c r="B267" i="1"/>
  <c r="D267" i="1" s="1"/>
  <c r="AL267" i="1" s="1"/>
  <c r="H267" i="1"/>
  <c r="J267" i="1"/>
  <c r="F267" i="1"/>
  <c r="G267" i="1"/>
  <c r="I267" i="1"/>
  <c r="AM268" i="1"/>
  <c r="D268" i="20"/>
  <c r="AB267" i="1" l="1"/>
  <c r="AC267" i="1"/>
  <c r="AG267" i="1"/>
  <c r="AD267" i="1"/>
  <c r="AK267" i="1" a="1"/>
  <c r="AK267" i="1" s="1"/>
  <c r="B268" i="1"/>
  <c r="D268" i="1" s="1"/>
  <c r="AL268" i="1" s="1"/>
  <c r="J268" i="1"/>
  <c r="H268" i="1"/>
  <c r="G268" i="1"/>
  <c r="F268" i="1"/>
  <c r="I268" i="1"/>
  <c r="AM269" i="1"/>
  <c r="D269" i="20"/>
  <c r="AB268" i="1" l="1"/>
  <c r="AC268" i="1"/>
  <c r="AG268" i="1"/>
  <c r="AD268" i="1"/>
  <c r="AK268" i="1" a="1"/>
  <c r="AK268" i="1" s="1"/>
  <c r="B269" i="1"/>
  <c r="D269" i="1" s="1"/>
  <c r="AL269" i="1" s="1"/>
  <c r="H269" i="1"/>
  <c r="G269" i="1"/>
  <c r="F269" i="1"/>
  <c r="J269" i="1"/>
  <c r="I269" i="1"/>
  <c r="AM270" i="1"/>
  <c r="D270" i="20"/>
  <c r="AB269" i="1" l="1"/>
  <c r="AC269" i="1"/>
  <c r="AG269" i="1"/>
  <c r="AD269" i="1"/>
  <c r="AK269" i="1" a="1"/>
  <c r="AK269" i="1" s="1"/>
  <c r="B270" i="1"/>
  <c r="D270" i="1" s="1"/>
  <c r="AL270" i="1" s="1"/>
  <c r="G270" i="1"/>
  <c r="F270" i="1"/>
  <c r="J270" i="1"/>
  <c r="H270" i="1"/>
  <c r="I270" i="1"/>
  <c r="AM271" i="1"/>
  <c r="D271" i="20"/>
  <c r="AB270" i="1" l="1"/>
  <c r="AC270" i="1"/>
  <c r="AD270" i="1"/>
  <c r="AG270" i="1"/>
  <c r="AK270" i="1" a="1"/>
  <c r="AK270" i="1" s="1"/>
  <c r="B271" i="1"/>
  <c r="D271" i="1" s="1"/>
  <c r="AL271" i="1" s="1"/>
  <c r="H271" i="1"/>
  <c r="I271" i="1"/>
  <c r="F271" i="1"/>
  <c r="G271" i="1"/>
  <c r="J271" i="1"/>
  <c r="AM272" i="1"/>
  <c r="D272" i="20"/>
  <c r="AC271" i="1" l="1"/>
  <c r="AB271" i="1"/>
  <c r="AD271" i="1"/>
  <c r="AK271" i="1" a="1"/>
  <c r="AK271" i="1" s="1"/>
  <c r="B272" i="1"/>
  <c r="D272" i="1" s="1"/>
  <c r="AL272" i="1" s="1"/>
  <c r="H272" i="1"/>
  <c r="J272" i="1"/>
  <c r="I272" i="1"/>
  <c r="F272" i="1"/>
  <c r="G272" i="1"/>
  <c r="AM273" i="1"/>
  <c r="D273" i="20"/>
  <c r="AC272" i="1" l="1"/>
  <c r="AB272" i="1"/>
  <c r="AD272" i="1"/>
  <c r="AK272" i="1" a="1"/>
  <c r="AK272" i="1" s="1"/>
  <c r="B273" i="1"/>
  <c r="D273" i="1" s="1"/>
  <c r="AL273" i="1" s="1"/>
  <c r="I273" i="1"/>
  <c r="G273" i="1"/>
  <c r="J273" i="1"/>
  <c r="F273" i="1"/>
  <c r="H273" i="1"/>
  <c r="AM274" i="1"/>
  <c r="D274" i="20"/>
  <c r="AC273" i="1" l="1"/>
  <c r="AB273" i="1"/>
  <c r="AD273" i="1"/>
  <c r="AK273" i="1" a="1"/>
  <c r="AK273" i="1" s="1"/>
  <c r="B274" i="1"/>
  <c r="D274" i="1" s="1"/>
  <c r="AL274" i="1" s="1"/>
  <c r="H274" i="1"/>
  <c r="I274" i="1"/>
  <c r="G274" i="1"/>
  <c r="J274" i="1"/>
  <c r="F274" i="1"/>
  <c r="AM275" i="1"/>
  <c r="D275" i="20"/>
  <c r="AB274" i="1" l="1"/>
  <c r="AC274" i="1"/>
  <c r="AD274" i="1"/>
  <c r="AK274" i="1" a="1"/>
  <c r="AK274" i="1" s="1"/>
  <c r="B275" i="1"/>
  <c r="D275" i="1" s="1"/>
  <c r="AL275" i="1" s="1"/>
  <c r="I275" i="1"/>
  <c r="J275" i="1"/>
  <c r="F275" i="1"/>
  <c r="H275" i="1"/>
  <c r="G275" i="1"/>
  <c r="AM276" i="1"/>
  <c r="D276" i="20"/>
  <c r="AB275" i="1" l="1"/>
  <c r="AC275" i="1"/>
  <c r="AD275" i="1"/>
  <c r="AK275" i="1" a="1"/>
  <c r="AK275" i="1" s="1"/>
  <c r="B276" i="1"/>
  <c r="D276" i="1" s="1"/>
  <c r="AL276" i="1" s="1"/>
  <c r="H276" i="1"/>
  <c r="J276" i="1"/>
  <c r="I276" i="1"/>
  <c r="F276" i="1"/>
  <c r="G276" i="1"/>
  <c r="AM277" i="1"/>
  <c r="D277" i="20"/>
  <c r="AB276" i="1" l="1"/>
  <c r="AC276" i="1"/>
  <c r="AD276" i="1"/>
  <c r="AK276" i="1" a="1"/>
  <c r="AK276" i="1" s="1"/>
  <c r="B277" i="1"/>
  <c r="D277" i="1" s="1"/>
  <c r="AL277" i="1" s="1"/>
  <c r="I277" i="1"/>
  <c r="J277" i="1"/>
  <c r="F277" i="1"/>
  <c r="H277" i="1"/>
  <c r="G277" i="1"/>
  <c r="AM278" i="1"/>
  <c r="D278" i="20"/>
  <c r="AM279" i="1"/>
  <c r="AB277" i="1" l="1"/>
  <c r="AC277" i="1"/>
  <c r="AD277" i="1"/>
  <c r="AK277" i="1" a="1"/>
  <c r="AK277" i="1" s="1"/>
  <c r="B279" i="1"/>
  <c r="D279" i="1" s="1"/>
  <c r="AL279" i="1" s="1"/>
  <c r="I279" i="1"/>
  <c r="J279" i="1"/>
  <c r="G279" i="1"/>
  <c r="H279" i="1"/>
  <c r="F279" i="1"/>
  <c r="B278" i="1"/>
  <c r="D278" i="1" s="1"/>
  <c r="AL278" i="1" s="1"/>
  <c r="I278" i="1"/>
  <c r="H278" i="1"/>
  <c r="G278" i="1"/>
  <c r="J278" i="1"/>
  <c r="F278" i="1"/>
  <c r="D279" i="20"/>
  <c r="AM280" i="1"/>
  <c r="AB278" i="1" l="1"/>
  <c r="AC278" i="1"/>
  <c r="AB279" i="1"/>
  <c r="AC279" i="1"/>
  <c r="AD279" i="1"/>
  <c r="AD278" i="1"/>
  <c r="AK279" i="1" a="1"/>
  <c r="AK279" i="1" s="1"/>
  <c r="AK278" i="1" a="1"/>
  <c r="AK278" i="1" s="1"/>
  <c r="B280" i="1"/>
  <c r="D280" i="1" s="1"/>
  <c r="AL280" i="1" s="1"/>
  <c r="I280" i="1"/>
  <c r="J280" i="1"/>
  <c r="H280" i="1"/>
  <c r="F280" i="1"/>
  <c r="G280" i="1"/>
  <c r="D280" i="20"/>
  <c r="AM281" i="1"/>
  <c r="AB280" i="1" l="1"/>
  <c r="AC280" i="1"/>
  <c r="AD280" i="1"/>
  <c r="AK280" i="1" a="1"/>
  <c r="AK280" i="1" s="1"/>
  <c r="B281" i="1"/>
  <c r="D281" i="1" s="1"/>
  <c r="AL281" i="1" s="1"/>
  <c r="J281" i="1"/>
  <c r="H281" i="1"/>
  <c r="G281" i="1"/>
  <c r="I281" i="1"/>
  <c r="F281" i="1"/>
  <c r="AM282" i="1"/>
  <c r="D281" i="20"/>
  <c r="AC281" i="1" l="1"/>
  <c r="AB281" i="1"/>
  <c r="AD281" i="1"/>
  <c r="AK281" i="1" a="1"/>
  <c r="AK281" i="1" s="1"/>
  <c r="B282" i="1"/>
  <c r="D282" i="1" s="1"/>
  <c r="AL282" i="1" s="1"/>
  <c r="I282" i="1"/>
  <c r="H282" i="1"/>
  <c r="J282" i="1"/>
  <c r="F282" i="1"/>
  <c r="G282" i="1"/>
  <c r="AM283" i="1"/>
  <c r="D282" i="20"/>
  <c r="AC282" i="1" l="1"/>
  <c r="AB282" i="1"/>
  <c r="AD282" i="1"/>
  <c r="AK282" i="1" a="1"/>
  <c r="AK282" i="1" s="1"/>
  <c r="B283" i="1"/>
  <c r="D283" i="1" s="1"/>
  <c r="AL283" i="1" s="1"/>
  <c r="J283" i="1"/>
  <c r="G283" i="1"/>
  <c r="I283" i="1"/>
  <c r="H283" i="1"/>
  <c r="F283" i="1"/>
  <c r="D283" i="20"/>
  <c r="AM284" i="1"/>
  <c r="AC283" i="1" l="1"/>
  <c r="AB283" i="1"/>
  <c r="AD283" i="1"/>
  <c r="AK283" i="1" a="1"/>
  <c r="AK283" i="1" s="1"/>
  <c r="B284" i="1"/>
  <c r="D284" i="1" s="1"/>
  <c r="AL284" i="1" s="1"/>
  <c r="J284" i="1"/>
  <c r="I284" i="1"/>
  <c r="F284" i="1"/>
  <c r="H284" i="1"/>
  <c r="G284" i="1"/>
  <c r="AM285" i="1"/>
  <c r="D284" i="20"/>
  <c r="AC284" i="1" l="1"/>
  <c r="AB284" i="1"/>
  <c r="AD284" i="1"/>
  <c r="AK284" i="1" a="1"/>
  <c r="AK284" i="1" s="1"/>
  <c r="B285" i="1"/>
  <c r="D285" i="1" s="1"/>
  <c r="AL285" i="1" s="1"/>
  <c r="J285" i="1"/>
  <c r="G285" i="1"/>
  <c r="I285" i="1"/>
  <c r="H285" i="1"/>
  <c r="F285" i="1"/>
  <c r="AM286" i="1"/>
  <c r="D285" i="20"/>
  <c r="AB285" i="1" l="1"/>
  <c r="AC285" i="1"/>
  <c r="AD285" i="1"/>
  <c r="AK285" i="1" a="1"/>
  <c r="AK285" i="1" s="1"/>
  <c r="B286" i="1"/>
  <c r="D286" i="1" s="1"/>
  <c r="AL286" i="1" s="1"/>
  <c r="J286" i="1"/>
  <c r="G286" i="1"/>
  <c r="H286" i="1"/>
  <c r="I286" i="1"/>
  <c r="F286" i="1"/>
  <c r="AM287" i="1"/>
  <c r="D286" i="20"/>
  <c r="AC286" i="1" l="1"/>
  <c r="AB286" i="1"/>
  <c r="AD286" i="1"/>
  <c r="AK286" i="1" a="1"/>
  <c r="AK286" i="1" s="1"/>
  <c r="B287" i="1"/>
  <c r="D287" i="1" s="1"/>
  <c r="AL287" i="1" s="1"/>
  <c r="J287" i="1"/>
  <c r="H287" i="1"/>
  <c r="G287" i="1"/>
  <c r="I287" i="1"/>
  <c r="F287" i="1"/>
  <c r="D287" i="20"/>
  <c r="AC287" i="1" l="1"/>
  <c r="AB287" i="1"/>
  <c r="AD287" i="1"/>
  <c r="AK287" i="1" a="1"/>
  <c r="AK287" i="1" s="1"/>
  <c r="AM288" i="1"/>
  <c r="D288" i="20"/>
  <c r="AM290" i="1"/>
  <c r="B290" i="1" l="1"/>
  <c r="D290" i="1" s="1"/>
  <c r="AL290" i="1" s="1"/>
  <c r="J290" i="1"/>
  <c r="H290" i="1"/>
  <c r="I290" i="1"/>
  <c r="F290" i="1"/>
  <c r="G290" i="1"/>
  <c r="B288" i="1"/>
  <c r="D288" i="1" s="1"/>
  <c r="AL288" i="1" s="1"/>
  <c r="J288" i="1"/>
  <c r="I288" i="1"/>
  <c r="G288" i="1"/>
  <c r="F288" i="1"/>
  <c r="H288" i="1"/>
  <c r="AM289" i="1"/>
  <c r="D289" i="20"/>
  <c r="D290" i="20"/>
  <c r="AC288" i="1" l="1"/>
  <c r="AB288" i="1"/>
  <c r="AB290" i="1"/>
  <c r="AC290" i="1"/>
  <c r="AD288" i="1"/>
  <c r="AD290" i="1"/>
  <c r="AK288" i="1" a="1"/>
  <c r="AK288" i="1" s="1"/>
  <c r="AK290" i="1" a="1"/>
  <c r="AK290" i="1" s="1"/>
  <c r="B289" i="1"/>
  <c r="D289" i="1" s="1"/>
  <c r="AL289" i="1" s="1"/>
  <c r="J289" i="1"/>
  <c r="F289" i="1"/>
  <c r="I289" i="1"/>
  <c r="H289" i="1"/>
  <c r="G289" i="1"/>
  <c r="AM291" i="1"/>
  <c r="D291" i="20"/>
  <c r="AB289" i="1" l="1"/>
  <c r="AC289" i="1"/>
  <c r="AD289" i="1"/>
  <c r="AK289" i="1" a="1"/>
  <c r="AK289" i="1" s="1"/>
  <c r="B291" i="1"/>
  <c r="D291" i="1" s="1"/>
  <c r="AL291" i="1" s="1"/>
  <c r="J291" i="1"/>
  <c r="H291" i="1"/>
  <c r="F291" i="1"/>
  <c r="G291" i="1"/>
  <c r="I291" i="1"/>
  <c r="AM292" i="1"/>
  <c r="D292" i="20"/>
  <c r="AB291" i="1" l="1"/>
  <c r="AC291" i="1"/>
  <c r="AD291" i="1"/>
  <c r="AK291" i="1" a="1"/>
  <c r="AK291" i="1" s="1"/>
  <c r="B292" i="1"/>
  <c r="D292" i="1" s="1"/>
  <c r="AL292" i="1" s="1"/>
  <c r="J292" i="1"/>
  <c r="F292" i="1"/>
  <c r="I292" i="1"/>
  <c r="H292" i="1"/>
  <c r="G292" i="1"/>
  <c r="AM293" i="1"/>
  <c r="D293" i="20"/>
  <c r="AB292" i="1" l="1"/>
  <c r="AC292" i="1"/>
  <c r="AD292" i="1"/>
  <c r="AK292" i="1" a="1"/>
  <c r="AK292" i="1" s="1"/>
  <c r="B293" i="1"/>
  <c r="D293" i="1" s="1"/>
  <c r="AL293" i="1" s="1"/>
  <c r="H293" i="1"/>
  <c r="I293" i="1"/>
  <c r="J293" i="1"/>
  <c r="F293" i="1"/>
  <c r="G293" i="1"/>
  <c r="AM294" i="1"/>
  <c r="D294" i="20"/>
  <c r="AB293" i="1" l="1"/>
  <c r="AC293" i="1"/>
  <c r="AD293" i="1"/>
  <c r="AK293" i="1" a="1"/>
  <c r="AK293" i="1" s="1"/>
  <c r="B294" i="1"/>
  <c r="D294" i="1" s="1"/>
  <c r="AL294" i="1" s="1"/>
  <c r="H294" i="1"/>
  <c r="J294" i="1"/>
  <c r="I294" i="1"/>
  <c r="G294" i="1"/>
  <c r="F294" i="1"/>
  <c r="AM295" i="1"/>
  <c r="D295" i="20"/>
  <c r="AB294" i="1" l="1"/>
  <c r="AC294" i="1"/>
  <c r="AD294" i="1"/>
  <c r="AK294" i="1" a="1"/>
  <c r="AK294" i="1" s="1"/>
  <c r="B295" i="1"/>
  <c r="D295" i="1" s="1"/>
  <c r="AL295" i="1" s="1"/>
  <c r="I295" i="1"/>
  <c r="G295" i="1"/>
  <c r="H295" i="1"/>
  <c r="J295" i="1"/>
  <c r="F295" i="1"/>
  <c r="AM296" i="1"/>
  <c r="D296" i="20"/>
  <c r="AC295" i="1" l="1"/>
  <c r="AB295" i="1"/>
  <c r="AD295" i="1"/>
  <c r="AK295" i="1" a="1"/>
  <c r="AK295" i="1" s="1"/>
  <c r="B296" i="1"/>
  <c r="D296" i="1" s="1"/>
  <c r="AL296" i="1" s="1"/>
  <c r="H296" i="1"/>
  <c r="I296" i="1"/>
  <c r="G296" i="1"/>
  <c r="J296" i="1"/>
  <c r="F296" i="1"/>
  <c r="AM297" i="1"/>
  <c r="D297" i="20"/>
  <c r="AB296" i="1" l="1"/>
  <c r="AC296" i="1"/>
  <c r="AD296" i="1"/>
  <c r="AK296" i="1" a="1"/>
  <c r="AK296" i="1" s="1"/>
  <c r="B297" i="1"/>
  <c r="D297" i="1" s="1"/>
  <c r="AL297" i="1" s="1"/>
  <c r="I297" i="1"/>
  <c r="G297" i="1"/>
  <c r="H297" i="1"/>
  <c r="J297" i="1"/>
  <c r="F297" i="1"/>
  <c r="AM298" i="1"/>
  <c r="D298" i="20"/>
  <c r="AB297" i="1" l="1"/>
  <c r="AC297" i="1"/>
  <c r="AD297" i="1"/>
  <c r="AK297" i="1" a="1"/>
  <c r="AK297" i="1" s="1"/>
  <c r="B298" i="1"/>
  <c r="D298" i="1" s="1"/>
  <c r="AL298" i="1" s="1"/>
  <c r="H298" i="1"/>
  <c r="J298" i="1"/>
  <c r="I298" i="1"/>
  <c r="G298" i="1"/>
  <c r="F298" i="1"/>
  <c r="AM299" i="1"/>
  <c r="D299" i="20"/>
  <c r="AB298" i="1" l="1"/>
  <c r="AC298" i="1"/>
  <c r="AD298" i="1"/>
  <c r="AK298" i="1" a="1"/>
  <c r="AK298" i="1" s="1"/>
  <c r="B299" i="1"/>
  <c r="D299" i="1" s="1"/>
  <c r="AL299" i="1" s="1"/>
  <c r="I299" i="1"/>
  <c r="J299" i="1"/>
  <c r="H299" i="1"/>
  <c r="G299" i="1"/>
  <c r="F299" i="1"/>
  <c r="AM300" i="1"/>
  <c r="D300" i="20"/>
  <c r="AB299" i="1" l="1"/>
  <c r="AC299" i="1"/>
  <c r="AD299" i="1"/>
  <c r="AK299" i="1" a="1"/>
  <c r="AK299" i="1" s="1"/>
  <c r="B300" i="1"/>
  <c r="D300" i="1" s="1"/>
  <c r="AL300" i="1" s="1"/>
  <c r="I300" i="1"/>
  <c r="H300" i="1"/>
  <c r="G300" i="1"/>
  <c r="J300" i="1"/>
  <c r="F300" i="1"/>
  <c r="AM301" i="1"/>
  <c r="D301" i="20"/>
  <c r="AC300" i="1" l="1"/>
  <c r="AB300" i="1"/>
  <c r="AD300" i="1"/>
  <c r="AK300" i="1" a="1"/>
  <c r="AK300" i="1" s="1"/>
  <c r="B301" i="1"/>
  <c r="D301" i="1" s="1"/>
  <c r="AL301" i="1" s="1"/>
  <c r="I301" i="1"/>
  <c r="H301" i="1"/>
  <c r="J301" i="1"/>
  <c r="G301" i="1"/>
  <c r="F301" i="1"/>
  <c r="AM302" i="1"/>
  <c r="D302" i="20"/>
  <c r="AB301" i="1" l="1"/>
  <c r="AC301" i="1"/>
  <c r="AD301" i="1"/>
  <c r="AK301" i="1" a="1"/>
  <c r="AK301" i="1" s="1"/>
  <c r="B302" i="1"/>
  <c r="D302" i="1" s="1"/>
  <c r="AL302" i="1" s="1"/>
  <c r="I302" i="1"/>
  <c r="J302" i="1"/>
  <c r="H302" i="1"/>
  <c r="F302" i="1"/>
  <c r="G302" i="1"/>
  <c r="AM303" i="1"/>
  <c r="D303" i="20"/>
  <c r="AB302" i="1" l="1"/>
  <c r="AC302" i="1"/>
  <c r="AD302" i="1"/>
  <c r="AK302" i="1" a="1"/>
  <c r="AK302" i="1" s="1"/>
  <c r="B303" i="1"/>
  <c r="D303" i="1" s="1"/>
  <c r="AL303" i="1" s="1"/>
  <c r="I303" i="1"/>
  <c r="H303" i="1"/>
  <c r="J303" i="1"/>
  <c r="G303" i="1"/>
  <c r="F303" i="1"/>
  <c r="AM304" i="1"/>
  <c r="D304" i="20"/>
  <c r="AC303" i="1" l="1"/>
  <c r="AB303" i="1"/>
  <c r="AD303" i="1"/>
  <c r="AK303" i="1" a="1"/>
  <c r="AK303" i="1" s="1"/>
  <c r="B304" i="1"/>
  <c r="D304" i="1" s="1"/>
  <c r="AL304" i="1" s="1"/>
  <c r="I304" i="1"/>
  <c r="H304" i="1"/>
  <c r="J304" i="1"/>
  <c r="G304" i="1"/>
  <c r="F304" i="1"/>
  <c r="AM305" i="1"/>
  <c r="D305" i="20"/>
  <c r="AC304" i="1" l="1"/>
  <c r="AB304" i="1"/>
  <c r="AD304" i="1"/>
  <c r="AK304" i="1" a="1"/>
  <c r="AK304" i="1" s="1"/>
  <c r="B305" i="1"/>
  <c r="D305" i="1" s="1"/>
  <c r="AL305" i="1" s="1"/>
  <c r="J305" i="1"/>
  <c r="I305" i="1"/>
  <c r="H305" i="1"/>
  <c r="G305" i="1"/>
  <c r="F305" i="1"/>
  <c r="AM306" i="1"/>
  <c r="D306" i="20"/>
  <c r="AC305" i="1" l="1"/>
  <c r="AB305" i="1"/>
  <c r="AD305" i="1"/>
  <c r="AK305" i="1" a="1"/>
  <c r="AK305" i="1" s="1"/>
  <c r="B306" i="1"/>
  <c r="D306" i="1" s="1"/>
  <c r="AL306" i="1" s="1"/>
  <c r="J306" i="1"/>
  <c r="I306" i="1"/>
  <c r="H306" i="1"/>
  <c r="F306" i="1"/>
  <c r="G306" i="1"/>
  <c r="AM307" i="1"/>
  <c r="D307" i="20"/>
  <c r="AC306" i="1" l="1"/>
  <c r="AB306" i="1"/>
  <c r="AD306" i="1"/>
  <c r="AK306" i="1" a="1"/>
  <c r="AK306" i="1" s="1"/>
  <c r="B307" i="1"/>
  <c r="D307" i="1" s="1"/>
  <c r="AL307" i="1" s="1"/>
  <c r="J307" i="1"/>
  <c r="G307" i="1"/>
  <c r="I307" i="1"/>
  <c r="H307" i="1"/>
  <c r="F307" i="1"/>
  <c r="AM308" i="1"/>
  <c r="D308" i="20"/>
  <c r="AB307" i="1" l="1"/>
  <c r="AC307" i="1"/>
  <c r="AD307" i="1"/>
  <c r="AK307" i="1" a="1"/>
  <c r="AK307" i="1" s="1"/>
  <c r="B308" i="1"/>
  <c r="D308" i="1" s="1"/>
  <c r="AL308" i="1" s="1"/>
  <c r="J308" i="1"/>
  <c r="G308" i="1"/>
  <c r="I308" i="1"/>
  <c r="F308" i="1"/>
  <c r="H308" i="1"/>
  <c r="AM309" i="1"/>
  <c r="D309" i="20"/>
  <c r="AC308" i="1" l="1"/>
  <c r="AB308" i="1"/>
  <c r="AD308" i="1"/>
  <c r="AK308" i="1" a="1"/>
  <c r="AK308" i="1" s="1"/>
  <c r="B309" i="1"/>
  <c r="D309" i="1" s="1"/>
  <c r="AL309" i="1" s="1"/>
  <c r="J309" i="1"/>
  <c r="H309" i="1"/>
  <c r="G309" i="1"/>
  <c r="I309" i="1"/>
  <c r="F309" i="1"/>
  <c r="AM310" i="1"/>
  <c r="D310" i="20"/>
  <c r="AB309" i="1" l="1"/>
  <c r="AC309" i="1"/>
  <c r="AD309" i="1"/>
  <c r="AK309" i="1" a="1"/>
  <c r="AK309" i="1" s="1"/>
  <c r="B310" i="1"/>
  <c r="D310" i="1" s="1"/>
  <c r="AL310" i="1" s="1"/>
  <c r="J310" i="1"/>
  <c r="I310" i="1"/>
  <c r="G310" i="1"/>
  <c r="F310" i="1"/>
  <c r="H310" i="1"/>
  <c r="AM311" i="1"/>
  <c r="D311" i="20"/>
  <c r="AC310" i="1" l="1"/>
  <c r="AB310" i="1"/>
  <c r="AD310" i="1"/>
  <c r="AK310" i="1" a="1"/>
  <c r="AK310" i="1" s="1"/>
  <c r="B311" i="1"/>
  <c r="D311" i="1" s="1"/>
  <c r="AL311" i="1" s="1"/>
  <c r="J311" i="1"/>
  <c r="I311" i="1"/>
  <c r="G311" i="1"/>
  <c r="H311" i="1"/>
  <c r="F311" i="1"/>
  <c r="AM312" i="1"/>
  <c r="D312" i="20"/>
  <c r="AB311" i="1" l="1"/>
  <c r="AC311" i="1"/>
  <c r="AD311" i="1"/>
  <c r="AK311" i="1" a="1"/>
  <c r="AK311" i="1" s="1"/>
  <c r="B312" i="1"/>
  <c r="D312" i="1" s="1"/>
  <c r="AL312" i="1" s="1"/>
  <c r="J312" i="1"/>
  <c r="H312" i="1"/>
  <c r="F312" i="1"/>
  <c r="I312" i="1"/>
  <c r="G312" i="1"/>
  <c r="AM313" i="1"/>
  <c r="D313" i="20"/>
  <c r="AB312" i="1" l="1"/>
  <c r="AC312" i="1"/>
  <c r="AD312" i="1"/>
  <c r="AK312" i="1" a="1"/>
  <c r="AK312" i="1" s="1"/>
  <c r="B313" i="1"/>
  <c r="D313" i="1" s="1"/>
  <c r="AL313" i="1" s="1"/>
  <c r="H313" i="1"/>
  <c r="J313" i="1"/>
  <c r="F313" i="1"/>
  <c r="G313" i="1"/>
  <c r="I313" i="1"/>
  <c r="AM314" i="1"/>
  <c r="D314" i="20"/>
  <c r="AB313" i="1" l="1"/>
  <c r="AC313" i="1"/>
  <c r="AD313" i="1"/>
  <c r="AK313" i="1" a="1"/>
  <c r="AK313" i="1" s="1"/>
  <c r="B314" i="1"/>
  <c r="D314" i="1" s="1"/>
  <c r="AL314" i="1" s="1"/>
  <c r="I314" i="1"/>
  <c r="H314" i="1"/>
  <c r="J314" i="1"/>
  <c r="F314" i="1"/>
  <c r="G314" i="1"/>
  <c r="AM315" i="1"/>
  <c r="D315" i="20"/>
  <c r="AB314" i="1" l="1"/>
  <c r="AC314" i="1"/>
  <c r="AD314" i="1"/>
  <c r="AK314" i="1" a="1"/>
  <c r="AK314" i="1" s="1"/>
  <c r="B315" i="1"/>
  <c r="D315" i="1" s="1"/>
  <c r="AL315" i="1" s="1"/>
  <c r="H315" i="1"/>
  <c r="I315" i="1"/>
  <c r="J315" i="1"/>
  <c r="F315" i="1"/>
  <c r="G315" i="1"/>
  <c r="AM316" i="1"/>
  <c r="D316" i="20"/>
  <c r="AC315" i="1" l="1"/>
  <c r="AB315" i="1"/>
  <c r="AD315" i="1"/>
  <c r="AK315" i="1" a="1"/>
  <c r="AK315" i="1" s="1"/>
  <c r="B316" i="1"/>
  <c r="D316" i="1" s="1"/>
  <c r="AL316" i="1" s="1"/>
  <c r="H316" i="1"/>
  <c r="J316" i="1"/>
  <c r="I316" i="1"/>
  <c r="G316" i="1"/>
  <c r="F316" i="1"/>
  <c r="AM317" i="1"/>
  <c r="D317" i="20"/>
  <c r="AB316" i="1" l="1"/>
  <c r="AC316" i="1"/>
  <c r="AD316" i="1"/>
  <c r="AK316" i="1" a="1"/>
  <c r="AK316" i="1" s="1"/>
  <c r="B317" i="1"/>
  <c r="D317" i="1" s="1"/>
  <c r="AL317" i="1" s="1"/>
  <c r="G317" i="1"/>
  <c r="J317" i="1"/>
  <c r="F317" i="1"/>
  <c r="H317" i="1"/>
  <c r="I317" i="1"/>
  <c r="AM318" i="1"/>
  <c r="D318" i="20"/>
  <c r="AB317" i="1" l="1"/>
  <c r="AC317" i="1"/>
  <c r="AK317" i="1" a="1"/>
  <c r="AK317" i="1" s="1"/>
  <c r="B318" i="1"/>
  <c r="D318" i="1" s="1"/>
  <c r="AL318" i="1" s="1"/>
  <c r="H318" i="1"/>
  <c r="I318" i="1"/>
  <c r="G318" i="1"/>
  <c r="J318" i="1"/>
  <c r="F318" i="1"/>
  <c r="AM319" i="1"/>
  <c r="D319" i="20"/>
  <c r="AB318" i="1" l="1"/>
  <c r="AC318" i="1"/>
  <c r="AK318" i="1" a="1"/>
  <c r="AK318" i="1" s="1"/>
  <c r="B319" i="1"/>
  <c r="D319" i="1" s="1"/>
  <c r="AL319" i="1" s="1"/>
  <c r="J319" i="1"/>
  <c r="F319" i="1"/>
  <c r="H319" i="1"/>
  <c r="G319" i="1"/>
  <c r="I319" i="1"/>
  <c r="AM320" i="1"/>
  <c r="D320" i="20"/>
  <c r="AB319" i="1" l="1"/>
  <c r="AC319" i="1"/>
  <c r="AK319" i="1" a="1"/>
  <c r="AK319" i="1" s="1"/>
  <c r="B320" i="1"/>
  <c r="D320" i="1" s="1"/>
  <c r="AL320" i="1" s="1"/>
  <c r="H320" i="1"/>
  <c r="J320" i="1"/>
  <c r="I320" i="1"/>
  <c r="F320" i="1"/>
  <c r="G320" i="1"/>
  <c r="AM321" i="1"/>
  <c r="D321" i="20"/>
  <c r="AC320" i="1" l="1"/>
  <c r="AB320" i="1"/>
  <c r="AG320" i="1"/>
  <c r="AD320" i="1"/>
  <c r="AK320" i="1" a="1"/>
  <c r="AK320" i="1" s="1"/>
  <c r="B321" i="1"/>
  <c r="D321" i="1" s="1"/>
  <c r="AL321" i="1" s="1"/>
  <c r="I321" i="1"/>
  <c r="J321" i="1"/>
  <c r="H321" i="1"/>
  <c r="F321" i="1"/>
  <c r="G321" i="1"/>
  <c r="AM322" i="1"/>
  <c r="D322" i="20"/>
  <c r="AB321" i="1" l="1"/>
  <c r="AC321" i="1"/>
  <c r="AG321" i="1"/>
  <c r="AD321" i="1"/>
  <c r="AK321" i="1" a="1"/>
  <c r="AK321" i="1" s="1"/>
  <c r="B322" i="1"/>
  <c r="D322" i="1" s="1"/>
  <c r="AL322" i="1" s="1"/>
  <c r="I322" i="1"/>
  <c r="H322" i="1"/>
  <c r="G322" i="1"/>
  <c r="J322" i="1"/>
  <c r="F322" i="1"/>
  <c r="AM323" i="1"/>
  <c r="D323" i="20"/>
  <c r="AC322" i="1" l="1"/>
  <c r="AB322" i="1"/>
  <c r="AD322" i="1"/>
  <c r="AG322" i="1"/>
  <c r="AK322" i="1" a="1"/>
  <c r="AK322" i="1" s="1"/>
  <c r="B323" i="1"/>
  <c r="D323" i="1" s="1"/>
  <c r="AL323" i="1" s="1"/>
  <c r="I323" i="1"/>
  <c r="H323" i="1"/>
  <c r="J323" i="1"/>
  <c r="F323" i="1"/>
  <c r="G323" i="1"/>
  <c r="AM324" i="1"/>
  <c r="D324" i="20"/>
  <c r="AC323" i="1" l="1"/>
  <c r="AB323" i="1"/>
  <c r="AD323" i="1"/>
  <c r="AG323" i="1"/>
  <c r="AK323" i="1" a="1"/>
  <c r="AK323" i="1" s="1"/>
  <c r="B324" i="1"/>
  <c r="D324" i="1" s="1"/>
  <c r="AL324" i="1" s="1"/>
  <c r="I324" i="1"/>
  <c r="J324" i="1"/>
  <c r="H324" i="1"/>
  <c r="F324" i="1"/>
  <c r="G324" i="1"/>
  <c r="AM325" i="1"/>
  <c r="D325" i="20"/>
  <c r="AC324" i="1" l="1"/>
  <c r="AB324" i="1"/>
  <c r="AD324" i="1"/>
  <c r="AG324" i="1"/>
  <c r="AK324" i="1" a="1"/>
  <c r="AK324" i="1" s="1"/>
  <c r="B325" i="1"/>
  <c r="D325" i="1" s="1"/>
  <c r="AL325" i="1" s="1"/>
  <c r="I325" i="1"/>
  <c r="G325" i="1"/>
  <c r="F325" i="1"/>
  <c r="J325" i="1"/>
  <c r="H325" i="1"/>
  <c r="AM326" i="1"/>
  <c r="D326" i="20"/>
  <c r="AC325" i="1" l="1"/>
  <c r="AB325" i="1"/>
  <c r="AG325" i="1"/>
  <c r="AD325" i="1"/>
  <c r="AK325" i="1" a="1"/>
  <c r="AK325" i="1" s="1"/>
  <c r="B326" i="1"/>
  <c r="D326" i="1" s="1"/>
  <c r="AL326" i="1" s="1"/>
  <c r="I326" i="1"/>
  <c r="H326" i="1"/>
  <c r="J326" i="1"/>
  <c r="G326" i="1"/>
  <c r="F326" i="1"/>
  <c r="AM327" i="1"/>
  <c r="D327" i="20"/>
  <c r="AC326" i="1" l="1"/>
  <c r="AB326" i="1"/>
  <c r="AG326" i="1"/>
  <c r="AD326" i="1"/>
  <c r="AK326" i="1" a="1"/>
  <c r="AK326" i="1" s="1"/>
  <c r="B327" i="1"/>
  <c r="D327" i="1" s="1"/>
  <c r="AL327" i="1" s="1"/>
  <c r="J327" i="1"/>
  <c r="H327" i="1"/>
  <c r="G327" i="1"/>
  <c r="I327" i="1"/>
  <c r="F327" i="1"/>
  <c r="AM328" i="1"/>
  <c r="D328" i="20"/>
  <c r="AC327" i="1" l="1"/>
  <c r="AB327" i="1"/>
  <c r="AD327" i="1"/>
  <c r="AG327" i="1"/>
  <c r="AK327" i="1" a="1"/>
  <c r="AK327" i="1" s="1"/>
  <c r="B328" i="1"/>
  <c r="D328" i="1" s="1"/>
  <c r="AL328" i="1" s="1"/>
  <c r="J328" i="1"/>
  <c r="I328" i="1"/>
  <c r="G328" i="1"/>
  <c r="F328" i="1"/>
  <c r="H328" i="1"/>
  <c r="AM329" i="1"/>
  <c r="D329" i="20"/>
  <c r="AC328" i="1" l="1"/>
  <c r="AB328" i="1"/>
  <c r="AD328" i="1"/>
  <c r="AG328" i="1"/>
  <c r="AK328" i="1" a="1"/>
  <c r="AK328" i="1" s="1"/>
  <c r="B329" i="1"/>
  <c r="D329" i="1" s="1"/>
  <c r="AL329" i="1" s="1"/>
  <c r="J329" i="1"/>
  <c r="G329" i="1"/>
  <c r="H329" i="1"/>
  <c r="F329" i="1"/>
  <c r="I329" i="1"/>
  <c r="AM330" i="1"/>
  <c r="D330" i="20"/>
  <c r="AB329" i="1" l="1"/>
  <c r="AC329" i="1"/>
  <c r="AG329" i="1"/>
  <c r="AD329" i="1"/>
  <c r="AK329" i="1" a="1"/>
  <c r="AK329" i="1" s="1"/>
  <c r="B330" i="1"/>
  <c r="D330" i="1" s="1"/>
  <c r="AL330" i="1" s="1"/>
  <c r="J330" i="1"/>
  <c r="G330" i="1"/>
  <c r="I330" i="1"/>
  <c r="F330" i="1"/>
  <c r="H330" i="1"/>
  <c r="AM331" i="1"/>
  <c r="D331" i="20"/>
  <c r="AB330" i="1" l="1"/>
  <c r="AC330" i="1"/>
  <c r="AD330" i="1"/>
  <c r="AG330" i="1"/>
  <c r="AK330" i="1" a="1"/>
  <c r="AK330" i="1" s="1"/>
  <c r="B331" i="1"/>
  <c r="D331" i="1" s="1"/>
  <c r="AL331" i="1" s="1"/>
  <c r="J331" i="1"/>
  <c r="H331" i="1"/>
  <c r="G331" i="1"/>
  <c r="I331" i="1"/>
  <c r="F331" i="1"/>
  <c r="AM332" i="1"/>
  <c r="D332" i="20"/>
  <c r="AC331" i="1" l="1"/>
  <c r="AB331" i="1"/>
  <c r="AG331" i="1"/>
  <c r="AD331" i="1"/>
  <c r="AK331" i="1" a="1"/>
  <c r="AK331" i="1" s="1"/>
  <c r="B332" i="1"/>
  <c r="D332" i="1" s="1"/>
  <c r="AL332" i="1" s="1"/>
  <c r="J332" i="1"/>
  <c r="I332" i="1"/>
  <c r="H332" i="1"/>
  <c r="G332" i="1"/>
  <c r="F332" i="1"/>
  <c r="AM333" i="1"/>
  <c r="D333" i="20"/>
  <c r="AC332" i="1" l="1"/>
  <c r="AB332" i="1"/>
  <c r="AD332" i="1"/>
  <c r="AK332" i="1" a="1"/>
  <c r="AK332" i="1" s="1"/>
  <c r="B333" i="1"/>
  <c r="D333" i="1" s="1"/>
  <c r="AL333" i="1" s="1"/>
  <c r="J333" i="1"/>
  <c r="H333" i="1"/>
  <c r="G333" i="1"/>
  <c r="I333" i="1"/>
  <c r="F333" i="1"/>
  <c r="AM334" i="1"/>
  <c r="D334" i="20"/>
  <c r="AB333" i="1" l="1"/>
  <c r="AC333" i="1"/>
  <c r="AD333" i="1"/>
  <c r="AG333" i="1"/>
  <c r="AK333" i="1" a="1"/>
  <c r="AK333" i="1" s="1"/>
  <c r="B334" i="1"/>
  <c r="D334" i="1" s="1"/>
  <c r="AL334" i="1" s="1"/>
  <c r="J334" i="1"/>
  <c r="H334" i="1"/>
  <c r="F334" i="1"/>
  <c r="G334" i="1"/>
  <c r="I334" i="1"/>
  <c r="AM335" i="1"/>
  <c r="D335" i="20"/>
  <c r="AB334" i="1" l="1"/>
  <c r="AC334" i="1"/>
  <c r="AD334" i="1"/>
  <c r="AK334" i="1" a="1"/>
  <c r="AK334" i="1" s="1"/>
  <c r="B335" i="1"/>
  <c r="D335" i="1" s="1"/>
  <c r="AL335" i="1" s="1"/>
  <c r="J335" i="1"/>
  <c r="H335" i="1"/>
  <c r="F335" i="1"/>
  <c r="G335" i="1"/>
  <c r="I335" i="1"/>
  <c r="AM336" i="1"/>
  <c r="D336" i="20"/>
  <c r="AB335" i="1" l="1"/>
  <c r="AC335" i="1"/>
  <c r="AD335" i="1"/>
  <c r="AK335" i="1" a="1"/>
  <c r="AK335" i="1" s="1"/>
  <c r="B336" i="1"/>
  <c r="D336" i="1" s="1"/>
  <c r="AL336" i="1" s="1"/>
  <c r="I336" i="1"/>
  <c r="J336" i="1"/>
  <c r="H336" i="1"/>
  <c r="F336" i="1"/>
  <c r="G336" i="1"/>
  <c r="AM337" i="1"/>
  <c r="D337" i="20"/>
  <c r="AB336" i="1" l="1"/>
  <c r="AC336" i="1"/>
  <c r="AD336" i="1"/>
  <c r="AK336" i="1" a="1"/>
  <c r="AK336" i="1" s="1"/>
  <c r="B337" i="1"/>
  <c r="D337" i="1" s="1"/>
  <c r="AL337" i="1" s="1"/>
  <c r="H337" i="1"/>
  <c r="I337" i="1"/>
  <c r="J337" i="1"/>
  <c r="G337" i="1"/>
  <c r="F337" i="1"/>
  <c r="AM338" i="1"/>
  <c r="D338" i="20"/>
  <c r="AC337" i="1" l="1"/>
  <c r="AB337" i="1"/>
  <c r="AD337" i="1"/>
  <c r="AK337" i="1" a="1"/>
  <c r="AK337" i="1" s="1"/>
  <c r="B338" i="1"/>
  <c r="D338" i="1" s="1"/>
  <c r="AL338" i="1" s="1"/>
  <c r="H338" i="1"/>
  <c r="J338" i="1"/>
  <c r="I338" i="1"/>
  <c r="G338" i="1"/>
  <c r="F338" i="1"/>
  <c r="AM339" i="1"/>
  <c r="D339" i="20"/>
  <c r="AB338" i="1" l="1"/>
  <c r="AC338" i="1"/>
  <c r="AD338" i="1"/>
  <c r="AK338" i="1" a="1"/>
  <c r="AK338" i="1" s="1"/>
  <c r="B339" i="1"/>
  <c r="D339" i="1" s="1"/>
  <c r="AL339" i="1" s="1"/>
  <c r="I339" i="1"/>
  <c r="J339" i="1"/>
  <c r="G339" i="1"/>
  <c r="F339" i="1"/>
  <c r="H339" i="1"/>
  <c r="AM340" i="1"/>
  <c r="D340" i="20"/>
  <c r="AB339" i="1" l="1"/>
  <c r="AC339" i="1"/>
  <c r="AD339" i="1"/>
  <c r="AK339" i="1" a="1"/>
  <c r="AK339" i="1" s="1"/>
  <c r="B340" i="1"/>
  <c r="D340" i="1" s="1"/>
  <c r="AL340" i="1" s="1"/>
  <c r="H340" i="1"/>
  <c r="I340" i="1"/>
  <c r="G340" i="1"/>
  <c r="F340" i="1"/>
  <c r="J340" i="1"/>
  <c r="AM341" i="1"/>
  <c r="D341" i="20"/>
  <c r="AB340" i="1" l="1"/>
  <c r="AC340" i="1"/>
  <c r="AD340" i="1"/>
  <c r="AK340" i="1" a="1"/>
  <c r="AK340" i="1" s="1"/>
  <c r="B341" i="1"/>
  <c r="D341" i="1" s="1"/>
  <c r="AL341" i="1" s="1"/>
  <c r="I341" i="1"/>
  <c r="F341" i="1"/>
  <c r="J341" i="1"/>
  <c r="G341" i="1"/>
  <c r="H341" i="1"/>
  <c r="AM342" i="1"/>
  <c r="D342" i="20"/>
  <c r="AB341" i="1" l="1"/>
  <c r="AC341" i="1"/>
  <c r="AD341" i="1"/>
  <c r="AK341" i="1" a="1"/>
  <c r="AK341" i="1" s="1"/>
  <c r="B342" i="1"/>
  <c r="D342" i="1" s="1"/>
  <c r="AL342" i="1" s="1"/>
  <c r="H342" i="1"/>
  <c r="J342" i="1"/>
  <c r="I342" i="1"/>
  <c r="F342" i="1"/>
  <c r="G342" i="1"/>
  <c r="AM343" i="1"/>
  <c r="D343" i="20"/>
  <c r="AB342" i="1" l="1"/>
  <c r="AC342" i="1"/>
  <c r="AD342" i="1"/>
  <c r="AK342" i="1" a="1"/>
  <c r="AK342" i="1" s="1"/>
  <c r="B343" i="1"/>
  <c r="D343" i="1" s="1"/>
  <c r="AL343" i="1" s="1"/>
  <c r="I343" i="1"/>
  <c r="J343" i="1"/>
  <c r="G343" i="1"/>
  <c r="F343" i="1"/>
  <c r="H343" i="1"/>
  <c r="AM344" i="1"/>
  <c r="D344" i="20"/>
  <c r="AB343" i="1" l="1"/>
  <c r="AC343" i="1"/>
  <c r="AD343" i="1"/>
  <c r="AK343" i="1" a="1"/>
  <c r="AK343" i="1" s="1"/>
  <c r="B344" i="1"/>
  <c r="D344" i="1" s="1"/>
  <c r="AL344" i="1" s="1"/>
  <c r="I344" i="1"/>
  <c r="H344" i="1"/>
  <c r="J344" i="1"/>
  <c r="G344" i="1"/>
  <c r="F344" i="1"/>
  <c r="AM345" i="1"/>
  <c r="D345" i="20"/>
  <c r="AB344" i="1" l="1"/>
  <c r="AC344" i="1"/>
  <c r="AD344" i="1"/>
  <c r="AK344" i="1" a="1"/>
  <c r="AK344" i="1" s="1"/>
  <c r="B345" i="1"/>
  <c r="D345" i="1" s="1"/>
  <c r="AL345" i="1" s="1"/>
  <c r="I345" i="1"/>
  <c r="J345" i="1"/>
  <c r="F345" i="1"/>
  <c r="G345" i="1"/>
  <c r="H345" i="1"/>
  <c r="AM346" i="1"/>
  <c r="D346" i="20"/>
  <c r="AB345" i="1" l="1"/>
  <c r="AC345" i="1"/>
  <c r="AD345" i="1"/>
  <c r="AK345" i="1" a="1"/>
  <c r="AK345" i="1" s="1"/>
  <c r="B346" i="1"/>
  <c r="D346" i="1" s="1"/>
  <c r="AL346" i="1" s="1"/>
  <c r="I346" i="1"/>
  <c r="J346" i="1"/>
  <c r="F346" i="1"/>
  <c r="H346" i="1"/>
  <c r="G346" i="1"/>
  <c r="AM347" i="1"/>
  <c r="D347" i="20"/>
  <c r="AB346" i="1" l="1"/>
  <c r="AC346" i="1"/>
  <c r="AD346" i="1"/>
  <c r="AK346" i="1" a="1"/>
  <c r="AK346" i="1" s="1"/>
  <c r="B347" i="1"/>
  <c r="D347" i="1" s="1"/>
  <c r="AL347" i="1" s="1"/>
  <c r="I347" i="1"/>
  <c r="G347" i="1"/>
  <c r="J347" i="1"/>
  <c r="H347" i="1"/>
  <c r="F347" i="1"/>
  <c r="AM348" i="1"/>
  <c r="D348" i="20"/>
  <c r="AC347" i="1" l="1"/>
  <c r="AB347" i="1"/>
  <c r="AD347" i="1"/>
  <c r="AK347" i="1" a="1"/>
  <c r="AK347" i="1" s="1"/>
  <c r="B348" i="1"/>
  <c r="D348" i="1" s="1"/>
  <c r="AL348" i="1" s="1"/>
  <c r="I348" i="1"/>
  <c r="H348" i="1"/>
  <c r="J348" i="1"/>
  <c r="G348" i="1"/>
  <c r="F348" i="1"/>
  <c r="AM349" i="1"/>
  <c r="D349" i="20"/>
  <c r="AC348" i="1" l="1"/>
  <c r="AB348" i="1"/>
  <c r="AD348" i="1"/>
  <c r="AK348" i="1" a="1"/>
  <c r="AK348" i="1" s="1"/>
  <c r="B349" i="1"/>
  <c r="D349" i="1" s="1"/>
  <c r="AL349" i="1" s="1"/>
  <c r="J349" i="1"/>
  <c r="H349" i="1"/>
  <c r="I349" i="1"/>
  <c r="F349" i="1"/>
  <c r="G349" i="1"/>
  <c r="AM350" i="1"/>
  <c r="D350" i="20"/>
  <c r="AC349" i="1" l="1"/>
  <c r="AB349" i="1"/>
  <c r="AD349" i="1"/>
  <c r="AK349" i="1" a="1"/>
  <c r="AK349" i="1" s="1"/>
  <c r="B350" i="1"/>
  <c r="D350" i="1" s="1"/>
  <c r="AL350" i="1" s="1"/>
  <c r="J350" i="1"/>
  <c r="I350" i="1"/>
  <c r="H350" i="1"/>
  <c r="F350" i="1"/>
  <c r="G350" i="1"/>
  <c r="AM351" i="1"/>
  <c r="D351" i="20"/>
  <c r="AC350" i="1" l="1"/>
  <c r="AB350" i="1"/>
  <c r="AD350" i="1"/>
  <c r="AK350" i="1" a="1"/>
  <c r="AK350" i="1" s="1"/>
  <c r="B351" i="1"/>
  <c r="D351" i="1" s="1"/>
  <c r="AL351" i="1" s="1"/>
  <c r="J351" i="1"/>
  <c r="G351" i="1"/>
  <c r="H351" i="1"/>
  <c r="F351" i="1"/>
  <c r="I351" i="1"/>
  <c r="AM352" i="1"/>
  <c r="D352" i="20"/>
  <c r="AC351" i="1" l="1"/>
  <c r="AB351" i="1"/>
  <c r="AD351" i="1"/>
  <c r="AK351" i="1" a="1"/>
  <c r="AK351" i="1" s="1"/>
  <c r="B352" i="1"/>
  <c r="D352" i="1" s="1"/>
  <c r="AL352" i="1" s="1"/>
  <c r="J352" i="1"/>
  <c r="G352" i="1"/>
  <c r="H352" i="1"/>
  <c r="I352" i="1"/>
  <c r="F352" i="1"/>
  <c r="AM353" i="1"/>
  <c r="D353" i="20"/>
  <c r="AC352" i="1" l="1"/>
  <c r="AB352" i="1"/>
  <c r="AD352" i="1"/>
  <c r="AK352" i="1" a="1"/>
  <c r="AK352" i="1" s="1"/>
  <c r="B353" i="1"/>
  <c r="D353" i="1" s="1"/>
  <c r="AL353" i="1" s="1"/>
  <c r="J353" i="1"/>
  <c r="H353" i="1"/>
  <c r="G353" i="1"/>
  <c r="I353" i="1"/>
  <c r="F353" i="1"/>
  <c r="AM354" i="1"/>
  <c r="D354" i="20"/>
  <c r="AC353" i="1" l="1"/>
  <c r="AB353" i="1"/>
  <c r="AG353" i="1"/>
  <c r="AD353" i="1"/>
  <c r="AK353" i="1" a="1"/>
  <c r="AK353" i="1" s="1"/>
  <c r="B354" i="1"/>
  <c r="D354" i="1" s="1"/>
  <c r="AL354" i="1" s="1"/>
  <c r="J354" i="1"/>
  <c r="I354" i="1"/>
  <c r="G354" i="1"/>
  <c r="H354" i="1"/>
  <c r="F354" i="1"/>
  <c r="AM355" i="1"/>
  <c r="D355" i="20"/>
  <c r="AC354" i="1" l="1"/>
  <c r="AB354" i="1"/>
  <c r="AD354" i="1"/>
  <c r="AK354" i="1" a="1"/>
  <c r="AK354" i="1" s="1"/>
  <c r="B355" i="1"/>
  <c r="D355" i="1" s="1"/>
  <c r="AL355" i="1" s="1"/>
  <c r="J355" i="1"/>
  <c r="H355" i="1"/>
  <c r="I355" i="1"/>
  <c r="F355" i="1"/>
  <c r="G355" i="1"/>
  <c r="AM356" i="1"/>
  <c r="D356" i="20"/>
  <c r="AB355" i="1" l="1"/>
  <c r="AC355" i="1"/>
  <c r="AD355" i="1"/>
  <c r="AK355" i="1" a="1"/>
  <c r="AK355" i="1" s="1"/>
  <c r="B356" i="1"/>
  <c r="D356" i="1" s="1"/>
  <c r="AL356" i="1" s="1"/>
  <c r="J356" i="1"/>
  <c r="H356" i="1"/>
  <c r="I356" i="1"/>
  <c r="F356" i="1"/>
  <c r="G356" i="1"/>
  <c r="AM357" i="1"/>
  <c r="D357" i="20"/>
  <c r="AB356" i="1" l="1"/>
  <c r="AC356" i="1"/>
  <c r="AD356" i="1"/>
  <c r="AK356" i="1" a="1"/>
  <c r="AK356" i="1" s="1"/>
  <c r="B357" i="1"/>
  <c r="D357" i="1" s="1"/>
  <c r="AL357" i="1" s="1"/>
  <c r="J357" i="1"/>
  <c r="I357" i="1"/>
  <c r="H357" i="1"/>
  <c r="F357" i="1"/>
  <c r="G357" i="1"/>
  <c r="AM358" i="1"/>
  <c r="D358" i="20"/>
  <c r="AB357" i="1" l="1"/>
  <c r="AC357" i="1"/>
  <c r="AD357" i="1"/>
  <c r="AK357" i="1" a="1"/>
  <c r="AK357" i="1" s="1"/>
  <c r="B358" i="1"/>
  <c r="D358" i="1" s="1"/>
  <c r="AL358" i="1" s="1"/>
  <c r="F358" i="1"/>
  <c r="H358" i="1"/>
  <c r="I358" i="1"/>
  <c r="G358" i="1"/>
  <c r="J358" i="1"/>
  <c r="AM359" i="1"/>
  <c r="D359" i="20"/>
  <c r="AB358" i="1" l="1"/>
  <c r="AC358" i="1"/>
  <c r="AD358" i="1"/>
  <c r="AK358" i="1" a="1"/>
  <c r="AK358" i="1" s="1"/>
  <c r="B359" i="1"/>
  <c r="D359" i="1" s="1"/>
  <c r="AL359" i="1" s="1"/>
  <c r="H359" i="1"/>
  <c r="I359" i="1"/>
  <c r="J359" i="1"/>
  <c r="G359" i="1"/>
  <c r="F359" i="1"/>
  <c r="AM360" i="1"/>
  <c r="D360" i="20"/>
  <c r="AC359" i="1" l="1"/>
  <c r="AB359" i="1"/>
  <c r="AD359" i="1"/>
  <c r="AK359" i="1" a="1"/>
  <c r="AK359" i="1" s="1"/>
  <c r="B360" i="1"/>
  <c r="D360" i="1" s="1"/>
  <c r="AL360" i="1" s="1"/>
  <c r="H360" i="1"/>
  <c r="J360" i="1"/>
  <c r="G360" i="1"/>
  <c r="I360" i="1"/>
  <c r="F360" i="1"/>
  <c r="AM361" i="1"/>
  <c r="D361" i="20"/>
  <c r="AC360" i="1" l="1"/>
  <c r="AB360" i="1"/>
  <c r="AD360" i="1"/>
  <c r="AK360" i="1" a="1"/>
  <c r="AK360" i="1" s="1"/>
  <c r="B361" i="1"/>
  <c r="D361" i="1" s="1"/>
  <c r="AL361" i="1" s="1"/>
  <c r="G361" i="1"/>
  <c r="J361" i="1"/>
  <c r="I361" i="1"/>
  <c r="H361" i="1"/>
  <c r="F361" i="1"/>
  <c r="AM362" i="1"/>
  <c r="D362" i="20"/>
  <c r="AB361" i="1" l="1"/>
  <c r="AC361" i="1"/>
  <c r="AD361" i="1"/>
  <c r="AK361" i="1" a="1"/>
  <c r="AK361" i="1" s="1"/>
  <c r="B362" i="1"/>
  <c r="D362" i="1" s="1"/>
  <c r="AL362" i="1" s="1"/>
  <c r="H362" i="1"/>
  <c r="I362" i="1"/>
  <c r="G362" i="1"/>
  <c r="J362" i="1"/>
  <c r="F362" i="1"/>
  <c r="AM363" i="1"/>
  <c r="D363" i="20"/>
  <c r="AB362" i="1" l="1"/>
  <c r="AC362" i="1"/>
  <c r="AD362" i="1"/>
  <c r="AK362" i="1" a="1"/>
  <c r="AK362" i="1" s="1"/>
  <c r="B363" i="1"/>
  <c r="D363" i="1" s="1"/>
  <c r="AL363" i="1" s="1"/>
  <c r="G363" i="1"/>
  <c r="H363" i="1"/>
  <c r="I363" i="1"/>
  <c r="F363" i="1"/>
  <c r="J363" i="1"/>
  <c r="AM364" i="1"/>
  <c r="D364" i="20"/>
  <c r="AB363" i="1" l="1"/>
  <c r="AC363" i="1"/>
  <c r="AD363" i="1"/>
  <c r="AK363" i="1" a="1"/>
  <c r="AK363" i="1" s="1"/>
  <c r="B364" i="1"/>
  <c r="D364" i="1" s="1"/>
  <c r="AL364" i="1" s="1"/>
  <c r="H364" i="1"/>
  <c r="J364" i="1"/>
  <c r="I364" i="1"/>
  <c r="G364" i="1"/>
  <c r="F364" i="1"/>
  <c r="AM365" i="1"/>
  <c r="D365" i="20"/>
  <c r="AB364" i="1" l="1"/>
  <c r="AC364" i="1"/>
  <c r="AD364" i="1"/>
  <c r="AK364" i="1" a="1"/>
  <c r="AK364" i="1" s="1"/>
  <c r="B365" i="1"/>
  <c r="D365" i="1" s="1"/>
  <c r="AL365" i="1" s="1"/>
  <c r="I365" i="1"/>
  <c r="J365" i="1"/>
  <c r="G365" i="1"/>
  <c r="F365" i="1"/>
  <c r="H365" i="1"/>
  <c r="AM366" i="1"/>
  <c r="D366" i="20"/>
  <c r="AB365" i="1" l="1"/>
  <c r="AC365" i="1"/>
  <c r="AD365" i="1"/>
  <c r="AK365" i="1" a="1"/>
  <c r="AK365" i="1" s="1"/>
  <c r="B366" i="1"/>
  <c r="D366" i="1" s="1"/>
  <c r="AL366" i="1" s="1"/>
  <c r="I366" i="1"/>
  <c r="H366" i="1"/>
  <c r="G366" i="1"/>
  <c r="J366" i="1"/>
  <c r="F366" i="1"/>
  <c r="AM367" i="1"/>
  <c r="D367" i="20"/>
  <c r="AB366" i="1" l="1"/>
  <c r="AC366" i="1"/>
  <c r="AD366" i="1"/>
  <c r="AK366" i="1" a="1"/>
  <c r="AK366" i="1" s="1"/>
  <c r="B367" i="1"/>
  <c r="D367" i="1" s="1"/>
  <c r="AL367" i="1" s="1"/>
  <c r="I367" i="1"/>
  <c r="J367" i="1"/>
  <c r="G367" i="1"/>
  <c r="H367" i="1"/>
  <c r="F367" i="1"/>
  <c r="AM368" i="1"/>
  <c r="D368" i="20"/>
  <c r="AB367" i="1" l="1"/>
  <c r="AC367" i="1"/>
  <c r="AD367" i="1"/>
  <c r="AK367" i="1" a="1"/>
  <c r="AK367" i="1" s="1"/>
  <c r="B368" i="1"/>
  <c r="D368" i="1" s="1"/>
  <c r="AL368" i="1" s="1"/>
  <c r="I368" i="1"/>
  <c r="J368" i="1"/>
  <c r="H368" i="1"/>
  <c r="F368" i="1"/>
  <c r="G368" i="1"/>
  <c r="AM369" i="1"/>
  <c r="D369" i="20"/>
  <c r="AB368" i="1" l="1"/>
  <c r="AC368" i="1"/>
  <c r="AD368" i="1"/>
  <c r="AK368" i="1" a="1"/>
  <c r="AK368" i="1" s="1"/>
  <c r="B369" i="1"/>
  <c r="D369" i="1" s="1"/>
  <c r="AL369" i="1" s="1"/>
  <c r="H369" i="1"/>
  <c r="G369" i="1"/>
  <c r="I369" i="1"/>
  <c r="J369" i="1"/>
  <c r="F369" i="1"/>
  <c r="AM370" i="1"/>
  <c r="D370" i="20"/>
  <c r="AC369" i="1" l="1"/>
  <c r="AB369" i="1"/>
  <c r="AD369" i="1"/>
  <c r="AK369" i="1" a="1"/>
  <c r="AK369" i="1" s="1"/>
  <c r="B370" i="1"/>
  <c r="D370" i="1" s="1"/>
  <c r="AL370" i="1" s="1"/>
  <c r="I370" i="1"/>
  <c r="H370" i="1"/>
  <c r="J370" i="1"/>
  <c r="F370" i="1"/>
  <c r="G370" i="1"/>
  <c r="AM371" i="1"/>
  <c r="D371" i="20"/>
  <c r="AC370" i="1" l="1"/>
  <c r="AB370" i="1"/>
  <c r="AD370" i="1"/>
  <c r="AK370" i="1" a="1"/>
  <c r="AK370" i="1" s="1"/>
  <c r="B371" i="1"/>
  <c r="D371" i="1" s="1"/>
  <c r="AL371" i="1" s="1"/>
  <c r="J371" i="1"/>
  <c r="H371" i="1"/>
  <c r="I371" i="1"/>
  <c r="F371" i="1"/>
  <c r="G371" i="1"/>
  <c r="AM372" i="1"/>
  <c r="D372" i="20"/>
  <c r="AC371" i="1" l="1"/>
  <c r="AB371" i="1"/>
  <c r="AD371" i="1"/>
  <c r="AK371" i="1" a="1"/>
  <c r="AK371" i="1" s="1"/>
  <c r="B372" i="1"/>
  <c r="D372" i="1" s="1"/>
  <c r="AL372" i="1" s="1"/>
  <c r="J372" i="1"/>
  <c r="I372" i="1"/>
  <c r="H372" i="1"/>
  <c r="F372" i="1"/>
  <c r="G372" i="1"/>
  <c r="AM373" i="1"/>
  <c r="D373" i="20"/>
  <c r="AC372" i="1" l="1"/>
  <c r="AB372" i="1"/>
  <c r="AD372" i="1"/>
  <c r="AK372" i="1" a="1"/>
  <c r="AK372" i="1" s="1"/>
  <c r="B373" i="1"/>
  <c r="D373" i="1" s="1"/>
  <c r="AL373" i="1" s="1"/>
  <c r="J373" i="1"/>
  <c r="G373" i="1"/>
  <c r="I373" i="1"/>
  <c r="F373" i="1"/>
  <c r="H373" i="1"/>
  <c r="AM374" i="1"/>
  <c r="D374" i="20"/>
  <c r="AB373" i="1" l="1"/>
  <c r="AC373" i="1"/>
  <c r="AD373" i="1"/>
  <c r="AK373" i="1" a="1"/>
  <c r="AK373" i="1" s="1"/>
  <c r="B374" i="1"/>
  <c r="D374" i="1" s="1"/>
  <c r="AL374" i="1" s="1"/>
  <c r="J374" i="1"/>
  <c r="G374" i="1"/>
  <c r="I374" i="1"/>
  <c r="F374" i="1"/>
  <c r="H374" i="1"/>
  <c r="AM375" i="1"/>
  <c r="D375" i="20"/>
  <c r="AB374" i="1" l="1"/>
  <c r="AC374" i="1"/>
  <c r="AD374" i="1"/>
  <c r="AK374" i="1" a="1"/>
  <c r="AK374" i="1" s="1"/>
  <c r="B375" i="1"/>
  <c r="D375" i="1" s="1"/>
  <c r="AL375" i="1" s="1"/>
  <c r="J375" i="1"/>
  <c r="H375" i="1"/>
  <c r="G375" i="1"/>
  <c r="I375" i="1"/>
  <c r="F375" i="1"/>
  <c r="AM376" i="1"/>
  <c r="D376" i="20"/>
  <c r="AB375" i="1" l="1"/>
  <c r="AC375" i="1"/>
  <c r="AD375" i="1"/>
  <c r="AK375" i="1" a="1"/>
  <c r="AK375" i="1" s="1"/>
  <c r="B376" i="1"/>
  <c r="D376" i="1" s="1"/>
  <c r="AL376" i="1" s="1"/>
  <c r="J376" i="1"/>
  <c r="I376" i="1"/>
  <c r="G376" i="1"/>
  <c r="F376" i="1"/>
  <c r="H376" i="1"/>
  <c r="AM377" i="1"/>
  <c r="D377" i="20"/>
  <c r="AC376" i="1" l="1"/>
  <c r="AB376" i="1"/>
  <c r="AD376" i="1"/>
  <c r="AK376" i="1" a="1"/>
  <c r="AK376" i="1" s="1"/>
  <c r="B377" i="1"/>
  <c r="D377" i="1" s="1"/>
  <c r="AL377" i="1" s="1"/>
  <c r="I377" i="1"/>
  <c r="G377" i="1"/>
  <c r="H377" i="1"/>
  <c r="F377" i="1"/>
  <c r="J377" i="1"/>
  <c r="AM378" i="1"/>
  <c r="D378" i="20"/>
  <c r="AB377" i="1" l="1"/>
  <c r="AC377" i="1"/>
  <c r="AD377" i="1"/>
  <c r="AK377" i="1" a="1"/>
  <c r="AK377" i="1" s="1"/>
  <c r="B378" i="1"/>
  <c r="D378" i="1" s="1"/>
  <c r="AL378" i="1" s="1"/>
  <c r="J378" i="1"/>
  <c r="H378" i="1"/>
  <c r="I378" i="1"/>
  <c r="F378" i="1"/>
  <c r="G378" i="1"/>
  <c r="AM379" i="1"/>
  <c r="D379" i="20"/>
  <c r="AB378" i="1" l="1"/>
  <c r="AC378" i="1"/>
  <c r="AD378" i="1"/>
  <c r="AK378" i="1" a="1"/>
  <c r="AK378" i="1" s="1"/>
  <c r="B379" i="1"/>
  <c r="D379" i="1" s="1"/>
  <c r="AL379" i="1" s="1"/>
  <c r="I379" i="1"/>
  <c r="F379" i="1"/>
  <c r="H379" i="1"/>
  <c r="G379" i="1"/>
  <c r="J379" i="1"/>
  <c r="AM380" i="1"/>
  <c r="D380" i="20"/>
  <c r="AB379" i="1" l="1"/>
  <c r="AC379" i="1"/>
  <c r="AD379" i="1"/>
  <c r="AK379" i="1" a="1"/>
  <c r="AK379" i="1" s="1"/>
  <c r="B380" i="1"/>
  <c r="D380" i="1" s="1"/>
  <c r="AL380" i="1" s="1"/>
  <c r="J380" i="1"/>
  <c r="I380" i="1"/>
  <c r="F380" i="1"/>
  <c r="H380" i="1"/>
  <c r="G380" i="1"/>
  <c r="AM381" i="1"/>
  <c r="D381" i="20"/>
  <c r="AB380" i="1" l="1"/>
  <c r="AC380" i="1"/>
  <c r="AD380" i="1"/>
  <c r="AK380" i="1" a="1"/>
  <c r="AK380" i="1" s="1"/>
  <c r="B381" i="1"/>
  <c r="D381" i="1" s="1"/>
  <c r="AL381" i="1" s="1"/>
  <c r="H381" i="1"/>
  <c r="I381" i="1"/>
  <c r="J381" i="1"/>
  <c r="G381" i="1"/>
  <c r="F381" i="1"/>
  <c r="AM382" i="1"/>
  <c r="D382" i="20"/>
  <c r="AC381" i="1" l="1"/>
  <c r="AB381" i="1"/>
  <c r="AD381" i="1"/>
  <c r="AK381" i="1" a="1"/>
  <c r="AK381" i="1" s="1"/>
  <c r="B382" i="1"/>
  <c r="D382" i="1" s="1"/>
  <c r="AL382" i="1" s="1"/>
  <c r="H382" i="1"/>
  <c r="J382" i="1"/>
  <c r="I382" i="1"/>
  <c r="F382" i="1"/>
  <c r="G382" i="1"/>
  <c r="AM383" i="1"/>
  <c r="D383" i="20"/>
  <c r="AC382" i="1" l="1"/>
  <c r="AB382" i="1"/>
  <c r="AD382" i="1"/>
  <c r="AK382" i="1" a="1"/>
  <c r="AK382" i="1" s="1"/>
  <c r="B383" i="1"/>
  <c r="D383" i="1" s="1"/>
  <c r="AL383" i="1" s="1"/>
  <c r="J383" i="1"/>
  <c r="I383" i="1"/>
  <c r="H383" i="1"/>
  <c r="G383" i="1"/>
  <c r="F383" i="1"/>
  <c r="AM384" i="1"/>
  <c r="D384" i="20"/>
  <c r="AC383" i="1" l="1"/>
  <c r="AB383" i="1"/>
  <c r="AG383" i="1"/>
  <c r="AD383" i="1"/>
  <c r="AK383" i="1" a="1"/>
  <c r="AK383" i="1" s="1"/>
  <c r="B384" i="1"/>
  <c r="D384" i="1" s="1"/>
  <c r="AL384" i="1" s="1"/>
  <c r="H384" i="1"/>
  <c r="I384" i="1"/>
  <c r="J384" i="1"/>
  <c r="G384" i="1"/>
  <c r="F384" i="1"/>
  <c r="AM385" i="1"/>
  <c r="D385" i="20"/>
  <c r="AB384" i="1" l="1"/>
  <c r="AC384" i="1"/>
  <c r="AG384" i="1"/>
  <c r="AD384" i="1"/>
  <c r="AK384" i="1" a="1"/>
  <c r="AK384" i="1" s="1"/>
  <c r="B385" i="1"/>
  <c r="D385" i="1" s="1"/>
  <c r="AL385" i="1" s="1"/>
  <c r="J385" i="1"/>
  <c r="H385" i="1"/>
  <c r="I385" i="1"/>
  <c r="F385" i="1"/>
  <c r="G385" i="1"/>
  <c r="AM386" i="1"/>
  <c r="D386" i="20"/>
  <c r="AB385" i="1" l="1"/>
  <c r="AC385" i="1"/>
  <c r="AG385" i="1"/>
  <c r="AD385" i="1"/>
  <c r="AK385" i="1" a="1"/>
  <c r="AK385" i="1" s="1"/>
  <c r="B386" i="1"/>
  <c r="D386" i="1" s="1"/>
  <c r="AL386" i="1" s="1"/>
  <c r="H386" i="1"/>
  <c r="J386" i="1"/>
  <c r="I386" i="1"/>
  <c r="F386" i="1"/>
  <c r="G386" i="1"/>
  <c r="AM387" i="1"/>
  <c r="D387" i="20"/>
  <c r="AC386" i="1" l="1"/>
  <c r="AB386" i="1"/>
  <c r="AD386" i="1"/>
  <c r="AK386" i="1" a="1"/>
  <c r="AK386" i="1" s="1"/>
  <c r="B387" i="1"/>
  <c r="D387" i="1" s="1"/>
  <c r="AL387" i="1" s="1"/>
  <c r="I387" i="1"/>
  <c r="J387" i="1"/>
  <c r="F387" i="1"/>
  <c r="H387" i="1"/>
  <c r="G387" i="1"/>
  <c r="AM388" i="1"/>
  <c r="D388" i="20"/>
  <c r="AB387" i="1" l="1"/>
  <c r="AC387" i="1"/>
  <c r="AD387" i="1"/>
  <c r="AK387" i="1" a="1"/>
  <c r="AK387" i="1" s="1"/>
  <c r="B388" i="1"/>
  <c r="D388" i="1" s="1"/>
  <c r="AL388" i="1" s="1"/>
  <c r="I388" i="1"/>
  <c r="H388" i="1"/>
  <c r="F388" i="1"/>
  <c r="J388" i="1"/>
  <c r="G388" i="1"/>
  <c r="AM389" i="1"/>
  <c r="D389" i="20"/>
  <c r="AC388" i="1" l="1"/>
  <c r="AB388" i="1"/>
  <c r="AD388" i="1"/>
  <c r="AK388" i="1" a="1"/>
  <c r="AK388" i="1" s="1"/>
  <c r="B389" i="1"/>
  <c r="D389" i="1" s="1"/>
  <c r="AL389" i="1" s="1"/>
  <c r="I389" i="1"/>
  <c r="J389" i="1"/>
  <c r="H389" i="1"/>
  <c r="F389" i="1"/>
  <c r="G389" i="1"/>
  <c r="AM391" i="1"/>
  <c r="D391" i="20"/>
  <c r="AC389" i="1" l="1"/>
  <c r="AB389" i="1"/>
  <c r="AD389" i="1"/>
  <c r="AK389" i="1" a="1"/>
  <c r="AK389" i="1" s="1"/>
  <c r="B391" i="1"/>
  <c r="D391" i="1" s="1"/>
  <c r="AL391" i="1" s="1"/>
  <c r="I391" i="1"/>
  <c r="J391" i="1"/>
  <c r="H391" i="1"/>
  <c r="F391" i="1"/>
  <c r="G391" i="1"/>
  <c r="AM392" i="1"/>
  <c r="D392" i="20"/>
  <c r="AC391" i="1" l="1"/>
  <c r="AB391" i="1"/>
  <c r="AD391" i="1"/>
  <c r="AG391" i="1"/>
  <c r="AK391" i="1" a="1"/>
  <c r="AK391" i="1" s="1"/>
  <c r="B392" i="1"/>
  <c r="D392" i="1" s="1"/>
  <c r="AL392" i="1" s="1"/>
  <c r="G392" i="1"/>
  <c r="J392" i="1"/>
  <c r="I392" i="1"/>
  <c r="F392" i="1"/>
  <c r="H392" i="1"/>
  <c r="AM393" i="1"/>
  <c r="D393" i="20"/>
  <c r="AC392" i="1" l="1"/>
  <c r="AB392" i="1"/>
  <c r="AG392" i="1"/>
  <c r="AD392" i="1"/>
  <c r="AK392" i="1" a="1"/>
  <c r="AK392" i="1" s="1"/>
  <c r="B393" i="1"/>
  <c r="D393" i="1" s="1"/>
  <c r="AL393" i="1" s="1"/>
  <c r="I393" i="1"/>
  <c r="H393" i="1"/>
  <c r="J393" i="1"/>
  <c r="G393" i="1"/>
  <c r="F393" i="1"/>
  <c r="AM394" i="1"/>
  <c r="D394" i="20"/>
  <c r="AC393" i="1" l="1"/>
  <c r="AB393" i="1"/>
  <c r="AG393" i="1"/>
  <c r="AD393" i="1"/>
  <c r="AK393" i="1" a="1"/>
  <c r="AK393" i="1" s="1"/>
  <c r="B394" i="1"/>
  <c r="D394" i="1" s="1"/>
  <c r="AL394" i="1" s="1"/>
  <c r="J394" i="1"/>
  <c r="G394" i="1"/>
  <c r="H394" i="1"/>
  <c r="F394" i="1"/>
  <c r="I394" i="1"/>
  <c r="AM395" i="1"/>
  <c r="D395" i="20"/>
  <c r="AC394" i="1" l="1"/>
  <c r="AB394" i="1"/>
  <c r="AG394" i="1"/>
  <c r="AD394" i="1"/>
  <c r="AK394" i="1" a="1"/>
  <c r="AK394" i="1" s="1"/>
  <c r="B395" i="1"/>
  <c r="D395" i="1" s="1"/>
  <c r="AL395" i="1" s="1"/>
  <c r="J395" i="1"/>
  <c r="I395" i="1"/>
  <c r="G395" i="1"/>
  <c r="H395" i="1"/>
  <c r="F395" i="1"/>
  <c r="AM396" i="1"/>
  <c r="D396" i="20"/>
  <c r="AC395" i="1" l="1"/>
  <c r="AB395" i="1"/>
  <c r="AG395" i="1"/>
  <c r="AD395" i="1"/>
  <c r="AK395" i="1" a="1"/>
  <c r="AK395" i="1" s="1"/>
  <c r="B396" i="1"/>
  <c r="D396" i="1" s="1"/>
  <c r="AL396" i="1" s="1"/>
  <c r="J396" i="1"/>
  <c r="G396" i="1"/>
  <c r="H396" i="1"/>
  <c r="I396" i="1"/>
  <c r="F396" i="1"/>
  <c r="AM397" i="1"/>
  <c r="D397" i="20"/>
  <c r="AC396" i="1" l="1"/>
  <c r="AB396" i="1"/>
  <c r="AG396" i="1"/>
  <c r="AD396" i="1"/>
  <c r="AK396" i="1" a="1"/>
  <c r="AK396" i="1" s="1"/>
  <c r="B397" i="1"/>
  <c r="D397" i="1" s="1"/>
  <c r="AL397" i="1" s="1"/>
  <c r="J397" i="1"/>
  <c r="G397" i="1"/>
  <c r="I397" i="1"/>
  <c r="H397" i="1"/>
  <c r="F397" i="1"/>
  <c r="AM398" i="1"/>
  <c r="D398" i="20"/>
  <c r="AB397" i="1" l="1"/>
  <c r="AC397" i="1"/>
  <c r="AG397" i="1"/>
  <c r="AD397" i="1"/>
  <c r="AK397" i="1" a="1"/>
  <c r="AK397" i="1" s="1"/>
  <c r="B398" i="1"/>
  <c r="D398" i="1" s="1"/>
  <c r="AL398" i="1" s="1"/>
  <c r="J398" i="1"/>
  <c r="H398" i="1"/>
  <c r="G398" i="1"/>
  <c r="I398" i="1"/>
  <c r="F398" i="1"/>
  <c r="AM399" i="1"/>
  <c r="D399" i="20"/>
  <c r="AB398" i="1" l="1"/>
  <c r="AC398" i="1"/>
  <c r="AG398" i="1"/>
  <c r="AD398" i="1"/>
  <c r="AK398" i="1" a="1"/>
  <c r="AK398" i="1" s="1"/>
  <c r="B399" i="1"/>
  <c r="D399" i="1" s="1"/>
  <c r="AL399" i="1" s="1"/>
  <c r="J399" i="1"/>
  <c r="I399" i="1"/>
  <c r="G399" i="1"/>
  <c r="F399" i="1"/>
  <c r="H399" i="1"/>
  <c r="AM400" i="1"/>
  <c r="D400" i="20"/>
  <c r="AC399" i="1" l="1"/>
  <c r="AB399" i="1"/>
  <c r="AD399" i="1"/>
  <c r="AG399" i="1"/>
  <c r="AK399" i="1" a="1"/>
  <c r="AK399" i="1" s="1"/>
  <c r="B400" i="1"/>
  <c r="D400" i="1" s="1"/>
  <c r="AL400" i="1" s="1"/>
  <c r="I400" i="1"/>
  <c r="J400" i="1"/>
  <c r="G400" i="1"/>
  <c r="H400" i="1"/>
  <c r="F400" i="1"/>
  <c r="AM401" i="1"/>
  <c r="D401" i="20"/>
  <c r="AB400" i="1" l="1"/>
  <c r="AC400" i="1"/>
  <c r="AG400" i="1"/>
  <c r="AD400" i="1"/>
  <c r="AK400" i="1" a="1"/>
  <c r="AK400" i="1" s="1"/>
  <c r="B401" i="1"/>
  <c r="D401" i="1" s="1"/>
  <c r="AL401" i="1" s="1"/>
  <c r="J401" i="1"/>
  <c r="H401" i="1"/>
  <c r="F401" i="1"/>
  <c r="G401" i="1"/>
  <c r="I401" i="1"/>
  <c r="AM402" i="1"/>
  <c r="D402" i="20"/>
  <c r="AB401" i="1" l="1"/>
  <c r="AC401" i="1"/>
  <c r="AG401" i="1"/>
  <c r="AD401" i="1"/>
  <c r="AK401" i="1" a="1"/>
  <c r="AK401" i="1" s="1"/>
  <c r="B402" i="1"/>
  <c r="D402" i="1" s="1"/>
  <c r="AL402" i="1" s="1"/>
  <c r="H402" i="1"/>
  <c r="J402" i="1"/>
  <c r="F402" i="1"/>
  <c r="I402" i="1"/>
  <c r="G402" i="1"/>
  <c r="AM403" i="1"/>
  <c r="D403" i="20"/>
  <c r="AB402" i="1" l="1"/>
  <c r="AC402" i="1"/>
  <c r="AG402" i="1"/>
  <c r="AD402" i="1"/>
  <c r="AK402" i="1" a="1"/>
  <c r="AK402" i="1" s="1"/>
  <c r="B403" i="1"/>
  <c r="D403" i="1" s="1"/>
  <c r="AL403" i="1" s="1"/>
  <c r="H403" i="1"/>
  <c r="J403" i="1"/>
  <c r="I403" i="1"/>
  <c r="F403" i="1"/>
  <c r="G403" i="1"/>
  <c r="AM404" i="1"/>
  <c r="D404" i="20"/>
  <c r="AB403" i="1" l="1"/>
  <c r="AC403" i="1"/>
  <c r="AK403" i="1" a="1"/>
  <c r="AK403" i="1" s="1"/>
  <c r="B404" i="1"/>
  <c r="D404" i="1" s="1"/>
  <c r="AL404" i="1" s="1"/>
  <c r="H404" i="1"/>
  <c r="I404" i="1"/>
  <c r="J404" i="1"/>
  <c r="F404" i="1"/>
  <c r="G404" i="1"/>
  <c r="AM405" i="1"/>
  <c r="D405" i="20"/>
  <c r="AB404" i="1" l="1"/>
  <c r="AC404" i="1"/>
  <c r="AK404" i="1" a="1"/>
  <c r="AK404" i="1" s="1"/>
  <c r="B405" i="1"/>
  <c r="D405" i="1" s="1"/>
  <c r="AL405" i="1" s="1"/>
  <c r="H405" i="1"/>
  <c r="J405" i="1"/>
  <c r="I405" i="1"/>
  <c r="G405" i="1"/>
  <c r="F405" i="1"/>
  <c r="AM406" i="1"/>
  <c r="D406" i="20"/>
  <c r="AB405" i="1" l="1"/>
  <c r="AC405" i="1"/>
  <c r="AK405" i="1" a="1"/>
  <c r="AK405" i="1" s="1"/>
  <c r="B406" i="1"/>
  <c r="D406" i="1" s="1"/>
  <c r="AL406" i="1" s="1"/>
  <c r="H406" i="1"/>
  <c r="G406" i="1"/>
  <c r="J406" i="1"/>
  <c r="F406" i="1"/>
  <c r="I406" i="1"/>
  <c r="AM407" i="1"/>
  <c r="D407" i="20"/>
  <c r="AB406" i="1" l="1"/>
  <c r="AC406" i="1"/>
  <c r="AK406" i="1" a="1"/>
  <c r="AK406" i="1" s="1"/>
  <c r="B407" i="1"/>
  <c r="D407" i="1" s="1"/>
  <c r="AL407" i="1" s="1"/>
  <c r="H407" i="1"/>
  <c r="I407" i="1"/>
  <c r="F407" i="1"/>
  <c r="G407" i="1"/>
  <c r="J407" i="1"/>
  <c r="AM408" i="1"/>
  <c r="D408" i="20"/>
  <c r="AB407" i="1" l="1"/>
  <c r="AC407" i="1"/>
  <c r="AK407" i="1" a="1"/>
  <c r="AK407" i="1" s="1"/>
  <c r="B408" i="1"/>
  <c r="D408" i="1" s="1"/>
  <c r="AL408" i="1" s="1"/>
  <c r="H408" i="1"/>
  <c r="J408" i="1"/>
  <c r="G408" i="1"/>
  <c r="I408" i="1"/>
  <c r="F408" i="1"/>
  <c r="AM410" i="1"/>
  <c r="D410" i="20"/>
  <c r="AB408" i="1" l="1"/>
  <c r="AC408" i="1"/>
  <c r="AK408" i="1" a="1"/>
  <c r="AK408" i="1" s="1"/>
  <c r="B410" i="1"/>
  <c r="D410" i="1" s="1"/>
  <c r="AL410" i="1" s="1"/>
  <c r="H410" i="1"/>
  <c r="J410" i="1"/>
  <c r="I410" i="1"/>
  <c r="F410" i="1"/>
  <c r="G410" i="1"/>
  <c r="AM411" i="1"/>
  <c r="D411" i="20"/>
  <c r="AB410" i="1" l="1"/>
  <c r="AC410" i="1"/>
  <c r="AD410" i="1"/>
  <c r="AG410" i="1"/>
  <c r="AK410" i="1" a="1"/>
  <c r="AK410" i="1" s="1"/>
  <c r="B411" i="1"/>
  <c r="D411" i="1" s="1"/>
  <c r="AL411" i="1" s="1"/>
  <c r="I411" i="1"/>
  <c r="J411" i="1"/>
  <c r="H411" i="1"/>
  <c r="F411" i="1"/>
  <c r="G411" i="1"/>
  <c r="AM412" i="1"/>
  <c r="D412" i="20"/>
  <c r="AC411" i="1" l="1"/>
  <c r="AB411" i="1"/>
  <c r="AD411" i="1"/>
  <c r="AG411" i="1"/>
  <c r="AK411" i="1" a="1"/>
  <c r="AK411" i="1" s="1"/>
  <c r="B412" i="1"/>
  <c r="D412" i="1" s="1"/>
  <c r="AL412" i="1" s="1"/>
  <c r="I412" i="1"/>
  <c r="H412" i="1"/>
  <c r="G412" i="1"/>
  <c r="F412" i="1"/>
  <c r="J412" i="1"/>
  <c r="AM413" i="1"/>
  <c r="D413" i="20"/>
  <c r="AC412" i="1" l="1"/>
  <c r="AB412" i="1"/>
  <c r="AD412" i="1"/>
  <c r="AG412" i="1"/>
  <c r="AK412" i="1" a="1"/>
  <c r="AK412" i="1" s="1"/>
  <c r="B413" i="1"/>
  <c r="D413" i="1" s="1"/>
  <c r="AL413" i="1" s="1"/>
  <c r="I413" i="1"/>
  <c r="H413" i="1"/>
  <c r="G413" i="1"/>
  <c r="F413" i="1"/>
  <c r="J413" i="1"/>
  <c r="AM414" i="1"/>
  <c r="D414" i="20"/>
  <c r="AC413" i="1" l="1"/>
  <c r="AB413" i="1"/>
  <c r="AD413" i="1"/>
  <c r="AG413" i="1"/>
  <c r="AK413" i="1" a="1"/>
  <c r="AK413" i="1" s="1"/>
  <c r="B414" i="1"/>
  <c r="D414" i="1" s="1"/>
  <c r="AL414" i="1" s="1"/>
  <c r="I414" i="1"/>
  <c r="J414" i="1"/>
  <c r="H414" i="1"/>
  <c r="F414" i="1"/>
  <c r="G414" i="1"/>
  <c r="AM415" i="1"/>
  <c r="D415" i="20"/>
  <c r="AC414" i="1" l="1"/>
  <c r="AB414" i="1"/>
  <c r="AG414" i="1"/>
  <c r="AD414" i="1"/>
  <c r="AK414" i="1" a="1"/>
  <c r="AK414" i="1" s="1"/>
  <c r="B415" i="1"/>
  <c r="D415" i="1" s="1"/>
  <c r="AL415" i="1" s="1"/>
  <c r="I415" i="1"/>
  <c r="G415" i="1"/>
  <c r="H415" i="1"/>
  <c r="F415" i="1"/>
  <c r="J415" i="1"/>
  <c r="AM416" i="1"/>
  <c r="D416" i="20"/>
  <c r="AC415" i="1" l="1"/>
  <c r="AB415" i="1"/>
  <c r="AD415" i="1"/>
  <c r="AG415" i="1"/>
  <c r="AK415" i="1" a="1"/>
  <c r="AK415" i="1" s="1"/>
  <c r="B416" i="1"/>
  <c r="D416" i="1" s="1"/>
  <c r="AL416" i="1" s="1"/>
  <c r="I416" i="1"/>
  <c r="H416" i="1"/>
  <c r="J416" i="1"/>
  <c r="G416" i="1"/>
  <c r="F416" i="1"/>
  <c r="AM417" i="1"/>
  <c r="D417" i="20"/>
  <c r="AC416" i="1" l="1"/>
  <c r="AB416" i="1"/>
  <c r="AD416" i="1"/>
  <c r="AG416" i="1"/>
  <c r="AK416" i="1" a="1"/>
  <c r="AK416" i="1" s="1"/>
  <c r="B417" i="1"/>
  <c r="D417" i="1" s="1"/>
  <c r="AL417" i="1" s="1"/>
  <c r="J417" i="1"/>
  <c r="H417" i="1"/>
  <c r="G417" i="1"/>
  <c r="I417" i="1"/>
  <c r="F417" i="1"/>
  <c r="AM418" i="1"/>
  <c r="D418" i="20"/>
  <c r="AC417" i="1" l="1"/>
  <c r="AB417" i="1"/>
  <c r="AD417" i="1"/>
  <c r="AG417" i="1"/>
  <c r="AK417" i="1" a="1"/>
  <c r="AK417" i="1" s="1"/>
  <c r="B418" i="1"/>
  <c r="D418" i="1" s="1"/>
  <c r="AL418" i="1" s="1"/>
  <c r="J418" i="1"/>
  <c r="I418" i="1"/>
  <c r="G418" i="1"/>
  <c r="F418" i="1"/>
  <c r="H418" i="1"/>
  <c r="AM419" i="1"/>
  <c r="D419" i="20"/>
  <c r="AC418" i="1" l="1"/>
  <c r="AB418" i="1"/>
  <c r="AD418" i="1"/>
  <c r="AG418" i="1"/>
  <c r="AK418" i="1" a="1"/>
  <c r="AK418" i="1" s="1"/>
  <c r="B419" i="1"/>
  <c r="D419" i="1" s="1"/>
  <c r="AL419" i="1" s="1"/>
  <c r="J419" i="1"/>
  <c r="G419" i="1"/>
  <c r="H419" i="1"/>
  <c r="F419" i="1"/>
  <c r="I419" i="1"/>
  <c r="AM420" i="1"/>
  <c r="D420" i="20"/>
  <c r="AC419" i="1" l="1"/>
  <c r="AB419" i="1"/>
  <c r="AD419" i="1"/>
  <c r="AG419" i="1"/>
  <c r="AK419" i="1" a="1"/>
  <c r="AK419" i="1" s="1"/>
  <c r="B420" i="1"/>
  <c r="D420" i="1" s="1"/>
  <c r="AL420" i="1" s="1"/>
  <c r="J420" i="1"/>
  <c r="G420" i="1"/>
  <c r="H420" i="1"/>
  <c r="F420" i="1"/>
  <c r="I420" i="1"/>
  <c r="AM421" i="1"/>
  <c r="D421" i="20"/>
  <c r="AC420" i="1" l="1"/>
  <c r="AB420" i="1"/>
  <c r="AG420" i="1"/>
  <c r="AD420" i="1"/>
  <c r="AK420" i="1" a="1"/>
  <c r="AK420" i="1" s="1"/>
  <c r="B421" i="1"/>
  <c r="D421" i="1" s="1"/>
  <c r="AL421" i="1" s="1"/>
  <c r="J421" i="1"/>
  <c r="H421" i="1"/>
  <c r="I421" i="1"/>
  <c r="G421" i="1"/>
  <c r="F421" i="1"/>
  <c r="AM422" i="1"/>
  <c r="D422" i="20"/>
  <c r="AC421" i="1" l="1"/>
  <c r="AB421" i="1"/>
  <c r="AG421" i="1"/>
  <c r="AD421" i="1"/>
  <c r="AK421" i="1" a="1"/>
  <c r="AK421" i="1" s="1"/>
  <c r="B422" i="1"/>
  <c r="D422" i="1" s="1"/>
  <c r="AL422" i="1" s="1"/>
  <c r="J422" i="1"/>
  <c r="I422" i="1"/>
  <c r="G422" i="1"/>
  <c r="F422" i="1"/>
  <c r="H422" i="1"/>
  <c r="AM423" i="1"/>
  <c r="D423" i="20"/>
  <c r="AB422" i="1" l="1"/>
  <c r="AC422" i="1"/>
  <c r="AG422" i="1"/>
  <c r="AD422" i="1"/>
  <c r="AK422" i="1" a="1"/>
  <c r="AK422" i="1" s="1"/>
  <c r="B423" i="1"/>
  <c r="D423" i="1" s="1"/>
  <c r="AL423" i="1" s="1"/>
  <c r="I423" i="1"/>
  <c r="J423" i="1"/>
  <c r="G423" i="1"/>
  <c r="F423" i="1"/>
  <c r="H423" i="1"/>
  <c r="AM424" i="1"/>
  <c r="D424" i="20"/>
  <c r="AB423" i="1" l="1"/>
  <c r="AC423" i="1"/>
  <c r="AG423" i="1"/>
  <c r="AD423" i="1"/>
  <c r="AK423" i="1" a="1"/>
  <c r="AK423" i="1" s="1"/>
  <c r="B424" i="1"/>
  <c r="D424" i="1" s="1"/>
  <c r="AL424" i="1" s="1"/>
  <c r="J424" i="1"/>
  <c r="H424" i="1"/>
  <c r="I424" i="1"/>
  <c r="F424" i="1"/>
  <c r="G424" i="1"/>
  <c r="AM425" i="1"/>
  <c r="D425" i="20"/>
  <c r="AB424" i="1" l="1"/>
  <c r="AC424" i="1"/>
  <c r="AD424" i="1"/>
  <c r="AG424" i="1"/>
  <c r="AK424" i="1" a="1"/>
  <c r="AK424" i="1" s="1"/>
  <c r="B425" i="1"/>
  <c r="D425" i="1" s="1"/>
  <c r="AL425" i="1" s="1"/>
  <c r="I425" i="1"/>
  <c r="H425" i="1"/>
  <c r="F425" i="1"/>
  <c r="G425" i="1"/>
  <c r="J425" i="1"/>
  <c r="AM426" i="1"/>
  <c r="D426" i="20"/>
  <c r="AB425" i="1" l="1"/>
  <c r="AC425" i="1"/>
  <c r="AD425" i="1"/>
  <c r="AG425" i="1"/>
  <c r="AK425" i="1" a="1"/>
  <c r="AK425" i="1" s="1"/>
  <c r="B426" i="1"/>
  <c r="D426" i="1" s="1"/>
  <c r="AL426" i="1" s="1"/>
  <c r="I426" i="1"/>
  <c r="G426" i="1"/>
  <c r="F426" i="1"/>
  <c r="J426" i="1"/>
  <c r="H426" i="1"/>
  <c r="AM427" i="1"/>
  <c r="D427" i="20"/>
  <c r="AB426" i="1" l="1"/>
  <c r="AC426" i="1"/>
  <c r="AD426" i="1"/>
  <c r="AG426" i="1"/>
  <c r="AK426" i="1" a="1"/>
  <c r="AK426" i="1" s="1"/>
  <c r="B427" i="1"/>
  <c r="D427" i="1" s="1"/>
  <c r="AL427" i="1" s="1"/>
  <c r="H427" i="1"/>
  <c r="I427" i="1"/>
  <c r="G427" i="1"/>
  <c r="J427" i="1"/>
  <c r="F427" i="1"/>
  <c r="AM428" i="1"/>
  <c r="D428" i="20"/>
  <c r="AB427" i="1" l="1"/>
  <c r="AC427" i="1"/>
  <c r="AD427" i="1"/>
  <c r="AG427" i="1"/>
  <c r="AK427" i="1" a="1"/>
  <c r="AK427" i="1" s="1"/>
  <c r="B428" i="1"/>
  <c r="D428" i="1" s="1"/>
  <c r="AL428" i="1" s="1"/>
  <c r="H428" i="1"/>
  <c r="J428" i="1"/>
  <c r="G428" i="1"/>
  <c r="I428" i="1"/>
  <c r="F428" i="1"/>
  <c r="AM429" i="1"/>
  <c r="D429" i="20"/>
  <c r="AB428" i="1" l="1"/>
  <c r="AC428" i="1"/>
  <c r="AG428" i="1"/>
  <c r="AD428" i="1"/>
  <c r="AK428" i="1" a="1"/>
  <c r="AK428" i="1" s="1"/>
  <c r="B429" i="1"/>
  <c r="D429" i="1" s="1"/>
  <c r="AL429" i="1" s="1"/>
  <c r="J429" i="1"/>
  <c r="G429" i="1"/>
  <c r="H429" i="1"/>
  <c r="F429" i="1"/>
  <c r="I429" i="1"/>
  <c r="AM430" i="1"/>
  <c r="D430" i="20"/>
  <c r="AB429" i="1" l="1"/>
  <c r="AC429" i="1"/>
  <c r="AG429" i="1"/>
  <c r="AD429" i="1"/>
  <c r="AK429" i="1" a="1"/>
  <c r="AK429" i="1" s="1"/>
  <c r="B430" i="1"/>
  <c r="D430" i="1" s="1"/>
  <c r="AL430" i="1" s="1"/>
  <c r="H430" i="1"/>
  <c r="I430" i="1"/>
  <c r="J430" i="1"/>
  <c r="G430" i="1"/>
  <c r="F430" i="1"/>
  <c r="AM431" i="1"/>
  <c r="D431" i="20"/>
  <c r="AB430" i="1" l="1"/>
  <c r="AC430" i="1"/>
  <c r="AG430" i="1"/>
  <c r="AD430" i="1"/>
  <c r="AK430" i="1" a="1"/>
  <c r="AK430" i="1" s="1"/>
  <c r="B431" i="1"/>
  <c r="D431" i="1" s="1"/>
  <c r="AL431" i="1" s="1"/>
  <c r="J431" i="1"/>
  <c r="G431" i="1"/>
  <c r="H431" i="1"/>
  <c r="F431" i="1"/>
  <c r="I431" i="1"/>
  <c r="AM432" i="1"/>
  <c r="D432" i="20"/>
  <c r="AB431" i="1" l="1"/>
  <c r="AC431" i="1"/>
  <c r="AG431" i="1"/>
  <c r="AD431" i="1"/>
  <c r="AK431" i="1" a="1"/>
  <c r="AK431" i="1" s="1"/>
  <c r="B432" i="1"/>
  <c r="D432" i="1" s="1"/>
  <c r="AL432" i="1" s="1"/>
  <c r="H432" i="1"/>
  <c r="J432" i="1"/>
  <c r="I432" i="1"/>
  <c r="F432" i="1"/>
  <c r="G432" i="1"/>
  <c r="AM433" i="1"/>
  <c r="D433" i="20"/>
  <c r="AB432" i="1" l="1"/>
  <c r="AC432" i="1"/>
  <c r="AG432" i="1"/>
  <c r="AD432" i="1"/>
  <c r="AK432" i="1" a="1"/>
  <c r="AK432" i="1" s="1"/>
  <c r="B433" i="1"/>
  <c r="D433" i="1" s="1"/>
  <c r="AL433" i="1" s="1"/>
  <c r="I433" i="1"/>
  <c r="J433" i="1"/>
  <c r="H433" i="1"/>
  <c r="F433" i="1"/>
  <c r="G433" i="1"/>
  <c r="AM434" i="1"/>
  <c r="D434" i="20"/>
  <c r="AB433" i="1" l="1"/>
  <c r="AC433" i="1"/>
  <c r="AD433" i="1"/>
  <c r="AG433" i="1"/>
  <c r="AK433" i="1" a="1"/>
  <c r="AK433" i="1" s="1"/>
  <c r="B434" i="1"/>
  <c r="D434" i="1" s="1"/>
  <c r="AL434" i="1" s="1"/>
  <c r="I434" i="1"/>
  <c r="H434" i="1"/>
  <c r="J434" i="1"/>
  <c r="G434" i="1"/>
  <c r="F434" i="1"/>
  <c r="AM435" i="1"/>
  <c r="D435" i="20"/>
  <c r="AB434" i="1" l="1"/>
  <c r="AC434" i="1"/>
  <c r="AD434" i="1"/>
  <c r="AG434" i="1"/>
  <c r="AK434" i="1" a="1"/>
  <c r="AK434" i="1" s="1"/>
  <c r="B435" i="1"/>
  <c r="D435" i="1" s="1"/>
  <c r="AL435" i="1" s="1"/>
  <c r="I435" i="1"/>
  <c r="J435" i="1"/>
  <c r="H435" i="1"/>
  <c r="F435" i="1"/>
  <c r="G435" i="1"/>
  <c r="AM436" i="1"/>
  <c r="D436" i="20"/>
  <c r="AB435" i="1" l="1"/>
  <c r="AC435" i="1"/>
  <c r="AD435" i="1"/>
  <c r="AG435" i="1"/>
  <c r="AK435" i="1" a="1"/>
  <c r="AK435" i="1" s="1"/>
  <c r="B436" i="1"/>
  <c r="D436" i="1" s="1"/>
  <c r="AL436" i="1" s="1"/>
  <c r="I436" i="1"/>
  <c r="J436" i="1"/>
  <c r="F436" i="1"/>
  <c r="G436" i="1"/>
  <c r="H436" i="1"/>
  <c r="AM437" i="1"/>
  <c r="D437" i="20"/>
  <c r="AC436" i="1" l="1"/>
  <c r="AB436" i="1"/>
  <c r="AG436" i="1"/>
  <c r="AD436" i="1"/>
  <c r="AK436" i="1" a="1"/>
  <c r="AK436" i="1" s="1"/>
  <c r="B437" i="1"/>
  <c r="D437" i="1" s="1"/>
  <c r="AL437" i="1" s="1"/>
  <c r="G437" i="1"/>
  <c r="J437" i="1"/>
  <c r="F437" i="1"/>
  <c r="H437" i="1"/>
  <c r="I437" i="1"/>
  <c r="AM438" i="1"/>
  <c r="D438" i="20"/>
  <c r="AC437" i="1" l="1"/>
  <c r="AB437" i="1"/>
  <c r="AD437" i="1"/>
  <c r="AG437" i="1"/>
  <c r="AK437" i="1" a="1"/>
  <c r="AK437" i="1" s="1"/>
  <c r="B438" i="1"/>
  <c r="D438" i="1" s="1"/>
  <c r="AL438" i="1" s="1"/>
  <c r="I438" i="1"/>
  <c r="H438" i="1"/>
  <c r="J438" i="1"/>
  <c r="G438" i="1"/>
  <c r="F438" i="1"/>
  <c r="AM439" i="1"/>
  <c r="D439" i="20"/>
  <c r="AC438" i="1" l="1"/>
  <c r="AB438" i="1"/>
  <c r="AD438" i="1"/>
  <c r="AG438" i="1"/>
  <c r="AK438" i="1" a="1"/>
  <c r="AK438" i="1" s="1"/>
  <c r="B439" i="1"/>
  <c r="D439" i="1" s="1"/>
  <c r="AL439" i="1" s="1"/>
  <c r="J439" i="1"/>
  <c r="H439" i="1"/>
  <c r="I439" i="1"/>
  <c r="G439" i="1"/>
  <c r="F439" i="1"/>
  <c r="AM440" i="1"/>
  <c r="D440" i="20"/>
  <c r="AC439" i="1" l="1"/>
  <c r="AB439" i="1"/>
  <c r="AG439" i="1"/>
  <c r="AD439" i="1"/>
  <c r="AK439" i="1" a="1"/>
  <c r="AK439" i="1" s="1"/>
  <c r="B440" i="1"/>
  <c r="D440" i="1" s="1"/>
  <c r="AL440" i="1" s="1"/>
  <c r="J440" i="1"/>
  <c r="I440" i="1"/>
  <c r="H440" i="1"/>
  <c r="F440" i="1"/>
  <c r="G440" i="1"/>
  <c r="AM441" i="1"/>
  <c r="D441" i="20"/>
  <c r="AC440" i="1" l="1"/>
  <c r="AB440" i="1"/>
  <c r="AD440" i="1"/>
  <c r="AK440" i="1" a="1"/>
  <c r="AK440" i="1" s="1"/>
  <c r="B441" i="1"/>
  <c r="D441" i="1" s="1"/>
  <c r="AL441" i="1" s="1"/>
  <c r="J441" i="1"/>
  <c r="G441" i="1"/>
  <c r="H441" i="1"/>
  <c r="I441" i="1"/>
  <c r="F441" i="1"/>
  <c r="AM442" i="1"/>
  <c r="D442" i="20"/>
  <c r="AC441" i="1" l="1"/>
  <c r="AB441" i="1"/>
  <c r="AD441" i="1"/>
  <c r="AK441" i="1" a="1"/>
  <c r="AK441" i="1" s="1"/>
  <c r="B442" i="1"/>
  <c r="D442" i="1" s="1"/>
  <c r="AL442" i="1" s="1"/>
  <c r="J442" i="1"/>
  <c r="H442" i="1"/>
  <c r="I442" i="1"/>
  <c r="F442" i="1"/>
  <c r="G442" i="1"/>
  <c r="AM443" i="1"/>
  <c r="D443" i="20"/>
  <c r="AC442" i="1" l="1"/>
  <c r="AB442" i="1"/>
  <c r="AD442" i="1"/>
  <c r="AK442" i="1" a="1"/>
  <c r="AK442" i="1" s="1"/>
  <c r="B443" i="1"/>
  <c r="D443" i="1" s="1"/>
  <c r="AL443" i="1" s="1"/>
  <c r="J443" i="1"/>
  <c r="H443" i="1"/>
  <c r="G443" i="1"/>
  <c r="I443" i="1"/>
  <c r="F443" i="1"/>
  <c r="AM444" i="1"/>
  <c r="D444" i="20"/>
  <c r="AC443" i="1" l="1"/>
  <c r="AB443" i="1"/>
  <c r="AD443" i="1"/>
  <c r="AK443" i="1" a="1"/>
  <c r="AK443" i="1" s="1"/>
  <c r="B444" i="1"/>
  <c r="D444" i="1" s="1"/>
  <c r="AL444" i="1" s="1"/>
  <c r="J444" i="1"/>
  <c r="I444" i="1"/>
  <c r="G444" i="1"/>
  <c r="F444" i="1"/>
  <c r="H444" i="1"/>
  <c r="AM445" i="1"/>
  <c r="D445" i="20"/>
  <c r="AB444" i="1" l="1"/>
  <c r="AC444" i="1"/>
  <c r="AG444" i="1"/>
  <c r="AD444" i="1"/>
  <c r="AK444" i="1" a="1"/>
  <c r="AK444" i="1" s="1"/>
  <c r="B445" i="1"/>
  <c r="D445" i="1" s="1"/>
  <c r="AL445" i="1" s="1"/>
  <c r="I445" i="1"/>
  <c r="G445" i="1"/>
  <c r="H445" i="1"/>
  <c r="F445" i="1"/>
  <c r="J445" i="1"/>
  <c r="AM446" i="1"/>
  <c r="D446" i="20"/>
  <c r="AB445" i="1" l="1"/>
  <c r="AC445" i="1"/>
  <c r="AG445" i="1"/>
  <c r="AD445" i="1"/>
  <c r="AK445" i="1" a="1"/>
  <c r="AK445" i="1" s="1"/>
  <c r="B446" i="1"/>
  <c r="D446" i="1" s="1"/>
  <c r="AL446" i="1" s="1"/>
  <c r="J446" i="1"/>
  <c r="H446" i="1"/>
  <c r="I446" i="1"/>
  <c r="F446" i="1"/>
  <c r="G446" i="1"/>
  <c r="AM447" i="1"/>
  <c r="D447" i="20"/>
  <c r="AB446" i="1" l="1"/>
  <c r="AC446" i="1"/>
  <c r="AG446" i="1"/>
  <c r="AD446" i="1"/>
  <c r="AK446" i="1" a="1"/>
  <c r="AK446" i="1" s="1"/>
  <c r="B447" i="1"/>
  <c r="D447" i="1" s="1"/>
  <c r="AL447" i="1" s="1"/>
  <c r="I447" i="1"/>
  <c r="F447" i="1"/>
  <c r="J447" i="1"/>
  <c r="H447" i="1"/>
  <c r="G447" i="1"/>
  <c r="AM448" i="1"/>
  <c r="D448" i="20"/>
  <c r="AB447" i="1" l="1"/>
  <c r="AC447" i="1"/>
  <c r="AG447" i="1"/>
  <c r="AD447" i="1"/>
  <c r="AK447" i="1" a="1"/>
  <c r="AK447" i="1" s="1"/>
  <c r="B448" i="1"/>
  <c r="D448" i="1" s="1"/>
  <c r="AL448" i="1" s="1"/>
  <c r="I448" i="1"/>
  <c r="F448" i="1"/>
  <c r="J448" i="1"/>
  <c r="H448" i="1"/>
  <c r="G448" i="1"/>
  <c r="AM449" i="1"/>
  <c r="D449" i="20"/>
  <c r="AC448" i="1" l="1"/>
  <c r="AB448" i="1"/>
  <c r="AK448" i="1" a="1"/>
  <c r="AK448" i="1" s="1"/>
  <c r="B449" i="1"/>
  <c r="D449" i="1" s="1"/>
  <c r="AL449" i="1" s="1"/>
  <c r="H449" i="1"/>
  <c r="I449" i="1"/>
  <c r="G449" i="1"/>
  <c r="F449" i="1"/>
  <c r="J449" i="1"/>
  <c r="AM450" i="1"/>
  <c r="D450" i="20"/>
  <c r="AC449" i="1" l="1"/>
  <c r="AB449" i="1"/>
  <c r="AD449" i="1"/>
  <c r="AG449" i="1"/>
  <c r="AK449" i="1" a="1"/>
  <c r="AK449" i="1" s="1"/>
  <c r="B450" i="1"/>
  <c r="D450" i="1" s="1"/>
  <c r="AL450" i="1" s="1"/>
  <c r="H450" i="1"/>
  <c r="J450" i="1"/>
  <c r="G450" i="1"/>
  <c r="F450" i="1"/>
  <c r="I450" i="1"/>
  <c r="AM451" i="1"/>
  <c r="D451" i="20"/>
  <c r="AC450" i="1" l="1"/>
  <c r="AB450" i="1"/>
  <c r="AG450" i="1"/>
  <c r="AD450" i="1"/>
  <c r="AK450" i="1" a="1"/>
  <c r="AK450" i="1" s="1"/>
  <c r="B451" i="1"/>
  <c r="D451" i="1" s="1"/>
  <c r="AL451" i="1" s="1"/>
  <c r="J451" i="1"/>
  <c r="G451" i="1"/>
  <c r="I451" i="1"/>
  <c r="H451" i="1"/>
  <c r="F451" i="1"/>
  <c r="AM452" i="1"/>
  <c r="D452" i="20"/>
  <c r="AB451" i="1" l="1"/>
  <c r="AC451" i="1"/>
  <c r="AG451" i="1"/>
  <c r="AD451" i="1"/>
  <c r="AK451" i="1" a="1"/>
  <c r="AK451" i="1" s="1"/>
  <c r="B452" i="1"/>
  <c r="D452" i="1" s="1"/>
  <c r="AL452" i="1" s="1"/>
  <c r="H452" i="1"/>
  <c r="I452" i="1"/>
  <c r="J452" i="1"/>
  <c r="F452" i="1"/>
  <c r="G452" i="1"/>
  <c r="AM453" i="1"/>
  <c r="D453" i="20"/>
  <c r="AB452" i="1" l="1"/>
  <c r="AC452" i="1"/>
  <c r="AG452" i="1"/>
  <c r="AD452" i="1"/>
  <c r="AK452" i="1" a="1"/>
  <c r="AK452" i="1" s="1"/>
  <c r="B453" i="1"/>
  <c r="D453" i="1" s="1"/>
  <c r="AL453" i="1" s="1"/>
  <c r="J453" i="1"/>
  <c r="H453" i="1"/>
  <c r="G453" i="1"/>
  <c r="F453" i="1"/>
  <c r="I453" i="1"/>
  <c r="AM454" i="1"/>
  <c r="D454" i="20"/>
  <c r="AB453" i="1" l="1"/>
  <c r="AC453" i="1"/>
  <c r="AD453" i="1"/>
  <c r="AG453" i="1"/>
  <c r="AK453" i="1" a="1"/>
  <c r="AK453" i="1" s="1"/>
  <c r="B454" i="1"/>
  <c r="D454" i="1" s="1"/>
  <c r="AL454" i="1" s="1"/>
  <c r="H454" i="1"/>
  <c r="J454" i="1"/>
  <c r="I454" i="1"/>
  <c r="G454" i="1"/>
  <c r="F454" i="1"/>
  <c r="AM455" i="1"/>
  <c r="D455" i="20"/>
  <c r="AB454" i="1" l="1"/>
  <c r="AC454" i="1"/>
  <c r="AK454" i="1" a="1"/>
  <c r="AK454" i="1" s="1"/>
  <c r="B455" i="1"/>
  <c r="D455" i="1" s="1"/>
  <c r="AL455" i="1" s="1"/>
  <c r="I455" i="1"/>
  <c r="J455" i="1"/>
  <c r="H455" i="1"/>
  <c r="G455" i="1"/>
  <c r="F455" i="1"/>
  <c r="AM456" i="1"/>
  <c r="D456" i="20"/>
  <c r="AB455" i="1" l="1"/>
  <c r="AC455" i="1"/>
  <c r="AD455" i="1"/>
  <c r="AG455" i="1"/>
  <c r="AK455" i="1" a="1"/>
  <c r="AK455" i="1" s="1"/>
  <c r="B456" i="1"/>
  <c r="D456" i="1" s="1"/>
  <c r="AL456" i="1" s="1"/>
  <c r="I456" i="1"/>
  <c r="H456" i="1"/>
  <c r="G456" i="1"/>
  <c r="J456" i="1"/>
  <c r="F456" i="1"/>
  <c r="AM457" i="1"/>
  <c r="D457" i="20"/>
  <c r="AB456" i="1" l="1"/>
  <c r="AC456" i="1"/>
  <c r="AD456" i="1"/>
  <c r="AG456" i="1"/>
  <c r="AK456" i="1" a="1"/>
  <c r="AK456" i="1" s="1"/>
  <c r="B457" i="1"/>
  <c r="D457" i="1" s="1"/>
  <c r="AL457" i="1" s="1"/>
  <c r="I457" i="1"/>
  <c r="H457" i="1"/>
  <c r="J457" i="1"/>
  <c r="G457" i="1"/>
  <c r="F457" i="1"/>
  <c r="AM458" i="1"/>
  <c r="D458" i="20"/>
  <c r="AB457" i="1" l="1"/>
  <c r="AC457" i="1"/>
  <c r="AD457" i="1"/>
  <c r="AG457" i="1"/>
  <c r="AK457" i="1" a="1"/>
  <c r="AK457" i="1" s="1"/>
  <c r="B458" i="1"/>
  <c r="D458" i="1" s="1"/>
  <c r="AL458" i="1" s="1"/>
  <c r="I458" i="1"/>
  <c r="J458" i="1"/>
  <c r="G458" i="1"/>
  <c r="F458" i="1"/>
  <c r="H458" i="1"/>
  <c r="AM459" i="1"/>
  <c r="D459" i="20"/>
  <c r="AC458" i="1" l="1"/>
  <c r="AB458" i="1"/>
  <c r="AD458" i="1"/>
  <c r="AG458" i="1"/>
  <c r="AK458" i="1" a="1"/>
  <c r="AK458" i="1" s="1"/>
  <c r="B459" i="1"/>
  <c r="D459" i="1" s="1"/>
  <c r="AL459" i="1" s="1"/>
  <c r="G459" i="1"/>
  <c r="H459" i="1"/>
  <c r="J459" i="1"/>
  <c r="F459" i="1"/>
  <c r="I459" i="1"/>
  <c r="AM460" i="1"/>
  <c r="D460" i="20"/>
  <c r="AC459" i="1" l="1"/>
  <c r="AB459" i="1"/>
  <c r="AD459" i="1"/>
  <c r="AG459" i="1"/>
  <c r="AK459" i="1" a="1"/>
  <c r="AK459" i="1" s="1"/>
  <c r="B460" i="1"/>
  <c r="D460" i="1" s="1"/>
  <c r="AL460" i="1" s="1"/>
  <c r="I460" i="1"/>
  <c r="H460" i="1"/>
  <c r="J460" i="1"/>
  <c r="F460" i="1"/>
  <c r="G460" i="1"/>
  <c r="AM461" i="1"/>
  <c r="D461" i="20"/>
  <c r="AC460" i="1" l="1"/>
  <c r="AB460" i="1"/>
  <c r="AD460" i="1"/>
  <c r="AG460" i="1"/>
  <c r="AK460" i="1" a="1"/>
  <c r="AK460" i="1" s="1"/>
  <c r="B461" i="1"/>
  <c r="D461" i="1" s="1"/>
  <c r="AL461" i="1" s="1"/>
  <c r="J461" i="1"/>
  <c r="H461" i="1"/>
  <c r="I461" i="1"/>
  <c r="F461" i="1"/>
  <c r="G461" i="1"/>
  <c r="AM462" i="1"/>
  <c r="D462" i="20"/>
  <c r="AC461" i="1" l="1"/>
  <c r="AB461" i="1"/>
  <c r="AG461" i="1"/>
  <c r="AD461" i="1"/>
  <c r="AK461" i="1" a="1"/>
  <c r="AK461" i="1" s="1"/>
  <c r="B462" i="1"/>
  <c r="D462" i="1" s="1"/>
  <c r="AL462" i="1" s="1"/>
  <c r="J462" i="1"/>
  <c r="I462" i="1"/>
  <c r="H462" i="1"/>
  <c r="G462" i="1"/>
  <c r="F462" i="1"/>
  <c r="AM463" i="1"/>
  <c r="D463" i="20"/>
  <c r="AB462" i="1" l="1"/>
  <c r="AC462" i="1"/>
  <c r="AG462" i="1"/>
  <c r="AD462" i="1"/>
  <c r="AK462" i="1" a="1"/>
  <c r="AK462" i="1" s="1"/>
  <c r="B463" i="1"/>
  <c r="D463" i="1" s="1"/>
  <c r="AL463" i="1" s="1"/>
  <c r="J463" i="1"/>
  <c r="I463" i="1"/>
  <c r="G463" i="1"/>
  <c r="H463" i="1"/>
  <c r="F463" i="1"/>
  <c r="AM464" i="1"/>
  <c r="D464" i="20"/>
  <c r="AB463" i="1" l="1"/>
  <c r="AC463" i="1"/>
  <c r="AG463" i="1"/>
  <c r="AD463" i="1"/>
  <c r="AK463" i="1" a="1"/>
  <c r="AK463" i="1" s="1"/>
  <c r="B464" i="1"/>
  <c r="D464" i="1" s="1"/>
  <c r="AL464" i="1" s="1"/>
  <c r="J464" i="1"/>
  <c r="I464" i="1"/>
  <c r="H464" i="1"/>
  <c r="G464" i="1"/>
  <c r="F464" i="1"/>
  <c r="AM465" i="1"/>
  <c r="D465" i="20"/>
  <c r="AB464" i="1" l="1"/>
  <c r="AC464" i="1"/>
  <c r="AG464" i="1"/>
  <c r="AD464" i="1"/>
  <c r="AK464" i="1" a="1"/>
  <c r="AK464" i="1" s="1"/>
  <c r="B465" i="1"/>
  <c r="D465" i="1" s="1"/>
  <c r="AL465" i="1" s="1"/>
  <c r="J465" i="1"/>
  <c r="H465" i="1"/>
  <c r="I465" i="1"/>
  <c r="G465" i="1"/>
  <c r="F465" i="1"/>
  <c r="AM466" i="1"/>
  <c r="D466" i="20"/>
  <c r="AC465" i="1" l="1"/>
  <c r="AB465" i="1"/>
  <c r="AG465" i="1"/>
  <c r="AD465" i="1"/>
  <c r="AK465" i="1" a="1"/>
  <c r="AK465" i="1" s="1"/>
  <c r="B466" i="1"/>
  <c r="D466" i="1" s="1"/>
  <c r="AL466" i="1" s="1"/>
  <c r="J466" i="1"/>
  <c r="I466" i="1"/>
  <c r="G466" i="1"/>
  <c r="H466" i="1"/>
  <c r="F466" i="1"/>
  <c r="AM467" i="1"/>
  <c r="D467" i="20"/>
  <c r="AB466" i="1" l="1"/>
  <c r="AC466" i="1"/>
  <c r="AG466" i="1"/>
  <c r="AD466" i="1"/>
  <c r="AK466" i="1" a="1"/>
  <c r="AK466" i="1" s="1"/>
  <c r="B467" i="1"/>
  <c r="D467" i="1" s="1"/>
  <c r="AL467" i="1" s="1"/>
  <c r="I467" i="1"/>
  <c r="H467" i="1"/>
  <c r="J467" i="1"/>
  <c r="G467" i="1"/>
  <c r="F467" i="1"/>
  <c r="AM468" i="1"/>
  <c r="D468" i="20"/>
  <c r="AB467" i="1" l="1"/>
  <c r="AC467" i="1"/>
  <c r="AG467" i="1"/>
  <c r="AD467" i="1"/>
  <c r="AK467" i="1" a="1"/>
  <c r="AK467" i="1" s="1"/>
  <c r="B468" i="1"/>
  <c r="D468" i="1" s="1"/>
  <c r="AL468" i="1" s="1"/>
  <c r="J468" i="1"/>
  <c r="H468" i="1"/>
  <c r="I468" i="1"/>
  <c r="F468" i="1"/>
  <c r="G468" i="1"/>
  <c r="AM469" i="1"/>
  <c r="D469" i="20"/>
  <c r="AB468" i="1" l="1"/>
  <c r="AC468" i="1"/>
  <c r="AK468" i="1" a="1"/>
  <c r="AK468" i="1" s="1"/>
  <c r="B469" i="1"/>
  <c r="D469" i="1" s="1"/>
  <c r="AL469" i="1" s="1"/>
  <c r="F469" i="1"/>
  <c r="H469" i="1"/>
  <c r="G469" i="1"/>
  <c r="J469" i="1"/>
  <c r="I469" i="1"/>
  <c r="AM470" i="1"/>
  <c r="D470" i="20"/>
  <c r="AB469" i="1" l="1"/>
  <c r="AC469" i="1"/>
  <c r="AK469" i="1" a="1"/>
  <c r="AK469" i="1" s="1"/>
  <c r="B470" i="1"/>
  <c r="D470" i="1" s="1"/>
  <c r="AL470" i="1" s="1"/>
  <c r="J470" i="1"/>
  <c r="F470" i="1"/>
  <c r="I470" i="1"/>
  <c r="G470" i="1"/>
  <c r="H470" i="1"/>
  <c r="AM471" i="1"/>
  <c r="D471" i="20"/>
  <c r="AC470" i="1" l="1"/>
  <c r="AB470" i="1"/>
  <c r="AG470" i="1"/>
  <c r="AD470" i="1"/>
  <c r="AK470" i="1" a="1"/>
  <c r="AK470" i="1" s="1"/>
  <c r="B471" i="1"/>
  <c r="D471" i="1" s="1"/>
  <c r="AL471" i="1" s="1"/>
  <c r="H471" i="1"/>
  <c r="I471" i="1"/>
  <c r="J471" i="1"/>
  <c r="G471" i="1"/>
  <c r="F471" i="1"/>
  <c r="AM472" i="1"/>
  <c r="D472" i="20"/>
  <c r="AC471" i="1" l="1"/>
  <c r="AB471" i="1"/>
  <c r="AG471" i="1"/>
  <c r="AD471" i="1"/>
  <c r="AK471" i="1" a="1"/>
  <c r="AK471" i="1" s="1"/>
  <c r="B472" i="1"/>
  <c r="D472" i="1" s="1"/>
  <c r="AL472" i="1" s="1"/>
  <c r="H472" i="1"/>
  <c r="J472" i="1"/>
  <c r="I472" i="1"/>
  <c r="G472" i="1"/>
  <c r="F472" i="1"/>
  <c r="AM473" i="1"/>
  <c r="D473" i="20"/>
  <c r="AC472" i="1" l="1"/>
  <c r="AB472" i="1"/>
  <c r="AG472" i="1"/>
  <c r="AD472" i="1"/>
  <c r="AK472" i="1" a="1"/>
  <c r="AK472" i="1" s="1"/>
  <c r="B473" i="1"/>
  <c r="D473" i="1" s="1"/>
  <c r="AL473" i="1" s="1"/>
  <c r="H473" i="1"/>
  <c r="G473" i="1"/>
  <c r="J473" i="1"/>
  <c r="I473" i="1"/>
  <c r="F473" i="1"/>
  <c r="AM474" i="1"/>
  <c r="D474" i="20"/>
  <c r="AB473" i="1" l="1"/>
  <c r="AC473" i="1"/>
  <c r="AG473" i="1"/>
  <c r="AD473" i="1"/>
  <c r="AK473" i="1" a="1"/>
  <c r="AK473" i="1" s="1"/>
  <c r="B474" i="1"/>
  <c r="D474" i="1" s="1"/>
  <c r="AL474" i="1" s="1"/>
  <c r="H474" i="1"/>
  <c r="I474" i="1"/>
  <c r="J474" i="1"/>
  <c r="F474" i="1"/>
  <c r="G474" i="1"/>
  <c r="AM475" i="1"/>
  <c r="D475" i="20"/>
  <c r="AB474" i="1" l="1"/>
  <c r="AC474" i="1"/>
  <c r="AG474" i="1"/>
  <c r="AD474" i="1"/>
  <c r="AK474" i="1" a="1"/>
  <c r="AK474" i="1" s="1"/>
  <c r="B475" i="1"/>
  <c r="D475" i="1" s="1"/>
  <c r="AL475" i="1" s="1"/>
  <c r="J475" i="1"/>
  <c r="H475" i="1"/>
  <c r="I475" i="1"/>
  <c r="F475" i="1"/>
  <c r="G475" i="1"/>
  <c r="AM476" i="1"/>
  <c r="D476" i="20"/>
  <c r="AC475" i="1" l="1"/>
  <c r="AB475" i="1"/>
  <c r="AG475" i="1"/>
  <c r="AD475" i="1"/>
  <c r="AK475" i="1" a="1"/>
  <c r="AK475" i="1" s="1"/>
  <c r="B476" i="1"/>
  <c r="D476" i="1" s="1"/>
  <c r="AL476" i="1" s="1"/>
  <c r="H476" i="1"/>
  <c r="J476" i="1"/>
  <c r="I476" i="1"/>
  <c r="F476" i="1"/>
  <c r="G476" i="1"/>
  <c r="AM477" i="1"/>
  <c r="D477" i="20"/>
  <c r="AB476" i="1" l="1"/>
  <c r="AC476" i="1"/>
  <c r="AG476" i="1"/>
  <c r="AD476" i="1"/>
  <c r="AK476" i="1" a="1"/>
  <c r="AK476" i="1" s="1"/>
  <c r="B477" i="1"/>
  <c r="D477" i="1" s="1"/>
  <c r="AL477" i="1" s="1"/>
  <c r="I477" i="1"/>
  <c r="J477" i="1"/>
  <c r="H477" i="1"/>
  <c r="F477" i="1"/>
  <c r="G477" i="1"/>
  <c r="AM478" i="1"/>
  <c r="D478" i="20"/>
  <c r="AC477" i="1" l="1"/>
  <c r="AB477" i="1"/>
  <c r="AD477" i="1"/>
  <c r="AG477" i="1"/>
  <c r="AK477" i="1" a="1"/>
  <c r="AK477" i="1" s="1"/>
  <c r="B478" i="1"/>
  <c r="D478" i="1" s="1"/>
  <c r="AL478" i="1" s="1"/>
  <c r="I478" i="1"/>
  <c r="H478" i="1"/>
  <c r="J478" i="1"/>
  <c r="F478" i="1"/>
  <c r="G478" i="1"/>
  <c r="AM479" i="1"/>
  <c r="D479" i="20"/>
  <c r="AC478" i="1" l="1"/>
  <c r="AB478" i="1"/>
  <c r="AD478" i="1"/>
  <c r="AG478" i="1"/>
  <c r="AK478" i="1" a="1"/>
  <c r="AK478" i="1" s="1"/>
  <c r="B479" i="1"/>
  <c r="D479" i="1" s="1"/>
  <c r="AL479" i="1" s="1"/>
  <c r="I479" i="1"/>
  <c r="J479" i="1"/>
  <c r="H479" i="1"/>
  <c r="F479" i="1"/>
  <c r="G479" i="1"/>
  <c r="AM480" i="1"/>
  <c r="D480" i="20"/>
  <c r="AC479" i="1" l="1"/>
  <c r="AB479" i="1"/>
  <c r="AD479" i="1"/>
  <c r="AG479" i="1"/>
  <c r="AK479" i="1" a="1"/>
  <c r="AK479" i="1" s="1"/>
  <c r="B480" i="1"/>
  <c r="D480" i="1" s="1"/>
  <c r="AL480" i="1" s="1"/>
  <c r="I480" i="1"/>
  <c r="J480" i="1"/>
  <c r="F480" i="1"/>
  <c r="H480" i="1"/>
  <c r="G480" i="1"/>
  <c r="AM481" i="1"/>
  <c r="D481" i="20"/>
  <c r="AC480" i="1" l="1"/>
  <c r="AB480" i="1"/>
  <c r="AD480" i="1"/>
  <c r="AG480" i="1"/>
  <c r="AK480" i="1" a="1"/>
  <c r="AK480" i="1" s="1"/>
  <c r="B481" i="1"/>
  <c r="D481" i="1" s="1"/>
  <c r="AL481" i="1" s="1"/>
  <c r="J481" i="1"/>
  <c r="I481" i="1"/>
  <c r="G481" i="1"/>
  <c r="H481" i="1"/>
  <c r="F481" i="1"/>
  <c r="AM482" i="1"/>
  <c r="D482" i="20"/>
  <c r="AC481" i="1" l="1"/>
  <c r="AB481" i="1"/>
  <c r="AG481" i="1"/>
  <c r="AD481" i="1"/>
  <c r="AK481" i="1" a="1"/>
  <c r="AK481" i="1" s="1"/>
  <c r="B482" i="1"/>
  <c r="D482" i="1" s="1"/>
  <c r="AL482" i="1" s="1"/>
  <c r="I482" i="1"/>
  <c r="H482" i="1"/>
  <c r="J482" i="1"/>
  <c r="G482" i="1"/>
  <c r="F482" i="1"/>
  <c r="AM483" i="1"/>
  <c r="D483" i="20"/>
  <c r="AC482" i="1" l="1"/>
  <c r="AB482" i="1"/>
  <c r="AD482" i="1"/>
  <c r="AG482" i="1"/>
  <c r="AK482" i="1" a="1"/>
  <c r="AK482" i="1" s="1"/>
  <c r="B483" i="1"/>
  <c r="D483" i="1" s="1"/>
  <c r="AL483" i="1" s="1"/>
  <c r="J483" i="1"/>
  <c r="I483" i="1"/>
  <c r="G483" i="1"/>
  <c r="F483" i="1"/>
  <c r="H483" i="1"/>
  <c r="AM484" i="1"/>
  <c r="D484" i="20"/>
  <c r="AC483" i="1" l="1"/>
  <c r="AB483" i="1"/>
  <c r="AD483" i="1"/>
  <c r="AG483" i="1"/>
  <c r="AK483" i="1" a="1"/>
  <c r="AK483" i="1" s="1"/>
  <c r="B484" i="1"/>
  <c r="D484" i="1" s="1"/>
  <c r="AL484" i="1" s="1"/>
  <c r="J484" i="1"/>
  <c r="I484" i="1"/>
  <c r="G484" i="1"/>
  <c r="F484" i="1"/>
  <c r="H484" i="1"/>
  <c r="AM485" i="1"/>
  <c r="D485" i="20"/>
  <c r="AB484" i="1" l="1"/>
  <c r="AC484" i="1"/>
  <c r="AG484" i="1"/>
  <c r="AD484" i="1"/>
  <c r="AK484" i="1" a="1"/>
  <c r="AK484" i="1" s="1"/>
  <c r="B485" i="1"/>
  <c r="D485" i="1" s="1"/>
  <c r="AL485" i="1" s="1"/>
  <c r="J485" i="1"/>
  <c r="G485" i="1"/>
  <c r="H485" i="1"/>
  <c r="I485" i="1"/>
  <c r="F485" i="1"/>
  <c r="AM486" i="1"/>
  <c r="D486" i="20"/>
  <c r="AB485" i="1" l="1"/>
  <c r="AC485" i="1"/>
  <c r="AG485" i="1"/>
  <c r="AD485" i="1"/>
  <c r="AK485" i="1" a="1"/>
  <c r="AK485" i="1" s="1"/>
  <c r="B486" i="1"/>
  <c r="D486" i="1" s="1"/>
  <c r="AL486" i="1" s="1"/>
  <c r="J486" i="1"/>
  <c r="G486" i="1"/>
  <c r="H486" i="1"/>
  <c r="I486" i="1"/>
  <c r="F486" i="1"/>
  <c r="AM487" i="1"/>
  <c r="D487" i="20"/>
  <c r="AB486" i="1" l="1"/>
  <c r="AC486" i="1"/>
  <c r="AD486" i="1"/>
  <c r="AG486" i="1"/>
  <c r="AK486" i="1" a="1"/>
  <c r="AK486" i="1" s="1"/>
  <c r="B487" i="1"/>
  <c r="D487" i="1" s="1"/>
  <c r="AL487" i="1" s="1"/>
  <c r="J487" i="1"/>
  <c r="H487" i="1"/>
  <c r="G487" i="1"/>
  <c r="I487" i="1"/>
  <c r="F487" i="1"/>
  <c r="AM488" i="1"/>
  <c r="D488" i="20"/>
  <c r="AC487" i="1" l="1"/>
  <c r="AB487" i="1"/>
  <c r="AD487" i="1"/>
  <c r="AG487" i="1"/>
  <c r="AK487" i="1" a="1"/>
  <c r="AK487" i="1" s="1"/>
  <c r="B488" i="1"/>
  <c r="D488" i="1" s="1"/>
  <c r="AL488" i="1" s="1"/>
  <c r="J488" i="1"/>
  <c r="I488" i="1"/>
  <c r="G488" i="1"/>
  <c r="H488" i="1"/>
  <c r="F488" i="1"/>
  <c r="AM489" i="1"/>
  <c r="D489" i="20"/>
  <c r="AB488" i="1" l="1"/>
  <c r="AC488" i="1"/>
  <c r="AD488" i="1"/>
  <c r="AG488" i="1"/>
  <c r="AK488" i="1" a="1"/>
  <c r="AK488" i="1" s="1"/>
  <c r="B489" i="1"/>
  <c r="D489" i="1" s="1"/>
  <c r="AL489" i="1" s="1"/>
  <c r="J489" i="1"/>
  <c r="H489" i="1"/>
  <c r="G489" i="1"/>
  <c r="I489" i="1"/>
  <c r="F489" i="1"/>
  <c r="AM490" i="1"/>
  <c r="D490" i="20"/>
  <c r="AB489" i="1" l="1"/>
  <c r="AC489" i="1"/>
  <c r="AD489" i="1"/>
  <c r="AG489" i="1"/>
  <c r="AK489" i="1" a="1"/>
  <c r="AK489" i="1" s="1"/>
  <c r="B490" i="1"/>
  <c r="D490" i="1" s="1"/>
  <c r="AL490" i="1" s="1"/>
  <c r="J490" i="1"/>
  <c r="H490" i="1"/>
  <c r="F490" i="1"/>
  <c r="I490" i="1"/>
  <c r="G490" i="1"/>
  <c r="AM491" i="1"/>
  <c r="D491" i="20"/>
  <c r="AB490" i="1" l="1"/>
  <c r="AC490" i="1"/>
  <c r="AD490" i="1"/>
  <c r="AG490" i="1"/>
  <c r="AK490" i="1" a="1"/>
  <c r="AK490" i="1" s="1"/>
  <c r="B491" i="1"/>
  <c r="D491" i="1" s="1"/>
  <c r="AL491" i="1" s="1"/>
  <c r="J491" i="1"/>
  <c r="F491" i="1"/>
  <c r="I491" i="1"/>
  <c r="H491" i="1"/>
  <c r="G491" i="1"/>
  <c r="AM492" i="1"/>
  <c r="D492" i="20"/>
  <c r="AB491" i="1" l="1"/>
  <c r="AC491" i="1"/>
  <c r="AG491" i="1"/>
  <c r="AD491" i="1"/>
  <c r="AK491" i="1" a="1"/>
  <c r="AK491" i="1" s="1"/>
  <c r="B492" i="1"/>
  <c r="D492" i="1" s="1"/>
  <c r="AL492" i="1" s="1"/>
  <c r="I492" i="1"/>
  <c r="J492" i="1"/>
  <c r="F492" i="1"/>
  <c r="H492" i="1"/>
  <c r="G492" i="1"/>
  <c r="AM493" i="1"/>
  <c r="D493" i="20"/>
  <c r="AB492" i="1" l="1"/>
  <c r="AC492" i="1"/>
  <c r="AG492" i="1"/>
  <c r="AD492" i="1"/>
  <c r="AK492" i="1" a="1"/>
  <c r="AK492" i="1" s="1"/>
  <c r="B493" i="1"/>
  <c r="D493" i="1" s="1"/>
  <c r="AL493" i="1" s="1"/>
  <c r="H493" i="1"/>
  <c r="I493" i="1"/>
  <c r="J493" i="1"/>
  <c r="F493" i="1"/>
  <c r="G493" i="1"/>
  <c r="AM494" i="1"/>
  <c r="D494" i="20"/>
  <c r="AB493" i="1" l="1"/>
  <c r="AC493" i="1"/>
  <c r="AG493" i="1"/>
  <c r="AD493" i="1"/>
  <c r="AK493" i="1" a="1"/>
  <c r="AK493" i="1" s="1"/>
  <c r="B494" i="1"/>
  <c r="D494" i="1" s="1"/>
  <c r="AL494" i="1" s="1"/>
  <c r="H494" i="1"/>
  <c r="J494" i="1"/>
  <c r="I494" i="1"/>
  <c r="F494" i="1"/>
  <c r="G494" i="1"/>
  <c r="AM495" i="1"/>
  <c r="D495" i="20"/>
  <c r="AB494" i="1" l="1"/>
  <c r="AC494" i="1"/>
  <c r="AG494" i="1"/>
  <c r="AD494" i="1"/>
  <c r="AK494" i="1" a="1"/>
  <c r="AK494" i="1" s="1"/>
  <c r="B495" i="1"/>
  <c r="D495" i="1" s="1"/>
  <c r="AL495" i="1" s="1"/>
  <c r="G495" i="1"/>
  <c r="H495" i="1"/>
  <c r="J495" i="1"/>
  <c r="I495" i="1"/>
  <c r="F495" i="1"/>
  <c r="AM496" i="1"/>
  <c r="D496" i="20"/>
  <c r="AB495" i="1" l="1"/>
  <c r="AC495" i="1"/>
  <c r="AG495" i="1"/>
  <c r="AD495" i="1"/>
  <c r="AK495" i="1" a="1"/>
  <c r="AK495" i="1" s="1"/>
  <c r="B496" i="1"/>
  <c r="D496" i="1" s="1"/>
  <c r="AL496" i="1" s="1"/>
  <c r="H496" i="1"/>
  <c r="I496" i="1"/>
  <c r="G496" i="1"/>
  <c r="F496" i="1"/>
  <c r="J496" i="1"/>
  <c r="AM497" i="1"/>
  <c r="D497" i="20"/>
  <c r="AB496" i="1" l="1"/>
  <c r="AC496" i="1"/>
  <c r="AG496" i="1"/>
  <c r="AD496" i="1"/>
  <c r="AK496" i="1" a="1"/>
  <c r="AK496" i="1" s="1"/>
  <c r="B497" i="1"/>
  <c r="D497" i="1" s="1"/>
  <c r="AL497" i="1" s="1"/>
  <c r="J497" i="1"/>
  <c r="G497" i="1"/>
  <c r="H497" i="1"/>
  <c r="I497" i="1"/>
  <c r="F497" i="1"/>
  <c r="AM498" i="1"/>
  <c r="D498" i="20"/>
  <c r="AC497" i="1" l="1"/>
  <c r="AB497" i="1"/>
  <c r="AG497" i="1"/>
  <c r="AD497" i="1"/>
  <c r="AK497" i="1" a="1"/>
  <c r="AK497" i="1" s="1"/>
  <c r="B498" i="1"/>
  <c r="D498" i="1" s="1"/>
  <c r="AL498" i="1" s="1"/>
  <c r="H498" i="1"/>
  <c r="J498" i="1"/>
  <c r="I498" i="1"/>
  <c r="F498" i="1"/>
  <c r="G498" i="1"/>
  <c r="AM499" i="1"/>
  <c r="D499" i="20"/>
  <c r="AB498" i="1" l="1"/>
  <c r="AC498" i="1"/>
  <c r="AG498" i="1"/>
  <c r="AD498" i="1"/>
  <c r="AK498" i="1" a="1"/>
  <c r="AK498" i="1" s="1"/>
  <c r="B499" i="1"/>
  <c r="D499" i="1" s="1"/>
  <c r="AL499" i="1" s="1"/>
  <c r="I499" i="1"/>
  <c r="J499" i="1"/>
  <c r="F499" i="1"/>
  <c r="G499" i="1"/>
  <c r="H499" i="1"/>
  <c r="AM500" i="1"/>
  <c r="D500" i="20"/>
  <c r="AB499" i="1" l="1"/>
  <c r="AC499" i="1"/>
  <c r="AD499" i="1"/>
  <c r="AG499" i="1"/>
  <c r="AK499" i="1" a="1"/>
  <c r="AK499" i="1" s="1"/>
  <c r="B500" i="1"/>
  <c r="D500" i="1" s="1"/>
  <c r="AL500" i="1" s="1"/>
  <c r="I500" i="1"/>
  <c r="H500" i="1"/>
  <c r="J500" i="1"/>
  <c r="G500" i="1"/>
  <c r="F500" i="1"/>
  <c r="AM501" i="1"/>
  <c r="D501" i="20"/>
  <c r="AC500" i="1" l="1"/>
  <c r="AB500" i="1"/>
  <c r="AD500" i="1"/>
  <c r="AG500" i="1"/>
  <c r="AK500" i="1" a="1"/>
  <c r="AK500" i="1" s="1"/>
  <c r="B501" i="1"/>
  <c r="D501" i="1" s="1"/>
  <c r="AL501" i="1" s="1"/>
  <c r="I501" i="1"/>
  <c r="J501" i="1"/>
  <c r="G501" i="1"/>
  <c r="H501" i="1"/>
  <c r="F501" i="1"/>
  <c r="AM502" i="1"/>
  <c r="D502" i="20"/>
  <c r="AB501" i="1" l="1"/>
  <c r="AC501" i="1"/>
  <c r="AD501" i="1"/>
  <c r="AG501" i="1"/>
  <c r="AK501" i="1" a="1"/>
  <c r="AK501" i="1" s="1"/>
  <c r="B502" i="1"/>
  <c r="D502" i="1" s="1"/>
  <c r="AL502" i="1" s="1"/>
  <c r="I502" i="1"/>
  <c r="J502" i="1"/>
  <c r="H502" i="1"/>
  <c r="F502" i="1"/>
  <c r="G502" i="1"/>
  <c r="AM503" i="1"/>
  <c r="D503" i="20"/>
  <c r="AC502" i="1" l="1"/>
  <c r="AB502" i="1"/>
  <c r="AD502" i="1"/>
  <c r="AG502" i="1"/>
  <c r="AK502" i="1" a="1"/>
  <c r="AK502" i="1" s="1"/>
  <c r="B503" i="1"/>
  <c r="D503" i="1" s="1"/>
  <c r="AL503" i="1" s="1"/>
  <c r="I503" i="1"/>
  <c r="G503" i="1"/>
  <c r="J503" i="1"/>
  <c r="H503" i="1"/>
  <c r="F503" i="1"/>
  <c r="AM504" i="1"/>
  <c r="D504" i="20"/>
  <c r="AC503" i="1" l="1"/>
  <c r="AB503" i="1"/>
  <c r="AD503" i="1"/>
  <c r="AG503" i="1"/>
  <c r="AK503" i="1" a="1"/>
  <c r="AK503" i="1" s="1"/>
  <c r="B504" i="1"/>
  <c r="D504" i="1" s="1"/>
  <c r="AL504" i="1" s="1"/>
  <c r="I504" i="1"/>
  <c r="H504" i="1"/>
  <c r="J504" i="1"/>
  <c r="G504" i="1"/>
  <c r="F504" i="1"/>
  <c r="AM505" i="1"/>
  <c r="D505" i="20"/>
  <c r="AC504" i="1" l="1"/>
  <c r="AB504" i="1"/>
  <c r="AD504" i="1"/>
  <c r="AG504" i="1"/>
  <c r="AK504" i="1" a="1"/>
  <c r="AK504" i="1" s="1"/>
  <c r="B505" i="1"/>
  <c r="D505" i="1" s="1"/>
  <c r="AL505" i="1" s="1"/>
  <c r="J505" i="1"/>
  <c r="I505" i="1"/>
  <c r="H505" i="1"/>
  <c r="G505" i="1"/>
  <c r="F505" i="1"/>
  <c r="AM506" i="1"/>
  <c r="D506" i="20"/>
  <c r="AC505" i="1" l="1"/>
  <c r="AB505" i="1"/>
  <c r="AD505" i="1"/>
  <c r="AG505" i="1"/>
  <c r="AK505" i="1" a="1"/>
  <c r="AK505" i="1" s="1"/>
  <c r="B506" i="1"/>
  <c r="D506" i="1" s="1"/>
  <c r="AL506" i="1" s="1"/>
  <c r="J506" i="1"/>
  <c r="I506" i="1"/>
  <c r="F506" i="1"/>
  <c r="G506" i="1"/>
  <c r="H506" i="1"/>
  <c r="AM507" i="1"/>
  <c r="D507" i="20"/>
  <c r="AC506" i="1" l="1"/>
  <c r="AB506" i="1"/>
  <c r="AD506" i="1"/>
  <c r="AG506" i="1"/>
  <c r="AK506" i="1" a="1"/>
  <c r="AK506" i="1" s="1"/>
  <c r="B507" i="1"/>
  <c r="D507" i="1" s="1"/>
  <c r="AL507" i="1" s="1"/>
  <c r="J507" i="1"/>
  <c r="H507" i="1"/>
  <c r="G507" i="1"/>
  <c r="I507" i="1"/>
  <c r="F507" i="1"/>
  <c r="AM508" i="1"/>
  <c r="D508" i="20"/>
  <c r="AC507" i="1" l="1"/>
  <c r="AB507" i="1"/>
  <c r="AG507" i="1"/>
  <c r="AD507" i="1"/>
  <c r="AK507" i="1" a="1"/>
  <c r="AK507" i="1" s="1"/>
  <c r="B508" i="1"/>
  <c r="D508" i="1" s="1"/>
  <c r="AL508" i="1" s="1"/>
  <c r="J508" i="1"/>
  <c r="H508" i="1"/>
  <c r="I508" i="1"/>
  <c r="G508" i="1"/>
  <c r="F508" i="1"/>
  <c r="AM509" i="1"/>
  <c r="D509" i="20"/>
  <c r="AC508" i="1" l="1"/>
  <c r="AB508" i="1"/>
  <c r="AG508" i="1"/>
  <c r="AD508" i="1"/>
  <c r="AK508" i="1" a="1"/>
  <c r="AK508" i="1" s="1"/>
  <c r="B509" i="1"/>
  <c r="D509" i="1" s="1"/>
  <c r="AL509" i="1" s="1"/>
  <c r="J509" i="1"/>
  <c r="H509" i="1"/>
  <c r="G509" i="1"/>
  <c r="I509" i="1"/>
  <c r="F509" i="1"/>
  <c r="AM510" i="1"/>
  <c r="D510" i="20"/>
  <c r="AC509" i="1" l="1"/>
  <c r="AB509" i="1"/>
  <c r="AG509" i="1"/>
  <c r="AD509" i="1"/>
  <c r="AK509" i="1" a="1"/>
  <c r="AK509" i="1" s="1"/>
  <c r="B510" i="1"/>
  <c r="D510" i="1" s="1"/>
  <c r="AL510" i="1" s="1"/>
  <c r="J510" i="1"/>
  <c r="I510" i="1"/>
  <c r="H510" i="1"/>
  <c r="G510" i="1"/>
  <c r="F510" i="1"/>
  <c r="AM511" i="1"/>
  <c r="D511" i="20"/>
  <c r="AB510" i="1" l="1"/>
  <c r="AC510" i="1"/>
  <c r="AD510" i="1"/>
  <c r="AG510" i="1"/>
  <c r="AK510" i="1" a="1"/>
  <c r="AK510" i="1" s="1"/>
  <c r="B511" i="1"/>
  <c r="D511" i="1" s="1"/>
  <c r="AL511" i="1" s="1"/>
  <c r="H511" i="1"/>
  <c r="J511" i="1"/>
  <c r="I511" i="1"/>
  <c r="G511" i="1"/>
  <c r="F511" i="1"/>
  <c r="AM512" i="1"/>
  <c r="D512" i="20"/>
  <c r="AB511" i="1" l="1"/>
  <c r="AC511" i="1"/>
  <c r="AG511" i="1"/>
  <c r="AD511" i="1"/>
  <c r="AK511" i="1" a="1"/>
  <c r="AK511" i="1" s="1"/>
  <c r="B512" i="1"/>
  <c r="D512" i="1" s="1"/>
  <c r="AL512" i="1" s="1"/>
  <c r="J512" i="1"/>
  <c r="H512" i="1"/>
  <c r="G512" i="1"/>
  <c r="I512" i="1"/>
  <c r="F512" i="1"/>
  <c r="AM513" i="1"/>
  <c r="D513" i="20"/>
  <c r="AB512" i="1" l="1"/>
  <c r="AC512" i="1"/>
  <c r="AD512" i="1"/>
  <c r="AG512" i="1"/>
  <c r="AK512" i="1" a="1"/>
  <c r="AK512" i="1" s="1"/>
  <c r="B513" i="1"/>
  <c r="D513" i="1" s="1"/>
  <c r="AL513" i="1" s="1"/>
  <c r="G513" i="1"/>
  <c r="I513" i="1"/>
  <c r="F513" i="1"/>
  <c r="J513" i="1"/>
  <c r="H513" i="1"/>
  <c r="AM514" i="1"/>
  <c r="D514" i="20"/>
  <c r="AB513" i="1" l="1"/>
  <c r="AC513" i="1"/>
  <c r="AD513" i="1"/>
  <c r="AG513" i="1"/>
  <c r="AK513" i="1" a="1"/>
  <c r="AK513" i="1" s="1"/>
  <c r="B514" i="1"/>
  <c r="D514" i="1" s="1"/>
  <c r="AL514" i="1" s="1"/>
  <c r="G514" i="1"/>
  <c r="F514" i="1"/>
  <c r="I514" i="1"/>
  <c r="J514" i="1"/>
  <c r="H514" i="1"/>
  <c r="AM515" i="1"/>
  <c r="D515" i="20"/>
  <c r="AB514" i="1" l="1"/>
  <c r="AC514" i="1"/>
  <c r="AG514" i="1"/>
  <c r="AD514" i="1"/>
  <c r="AK514" i="1" a="1"/>
  <c r="AK514" i="1" s="1"/>
  <c r="B515" i="1"/>
  <c r="D515" i="1" s="1"/>
  <c r="AL515" i="1" s="1"/>
  <c r="H515" i="1"/>
  <c r="I515" i="1"/>
  <c r="G515" i="1"/>
  <c r="J515" i="1"/>
  <c r="F515" i="1"/>
  <c r="AM516" i="1"/>
  <c r="D516" i="20"/>
  <c r="AB515" i="1" l="1"/>
  <c r="AC515" i="1"/>
  <c r="AD515" i="1"/>
  <c r="AG515" i="1"/>
  <c r="AK515" i="1" a="1"/>
  <c r="AK515" i="1" s="1"/>
  <c r="B516" i="1"/>
  <c r="D516" i="1" s="1"/>
  <c r="AL516" i="1" s="1"/>
  <c r="H516" i="1"/>
  <c r="J516" i="1"/>
  <c r="I516" i="1"/>
  <c r="G516" i="1"/>
  <c r="F516" i="1"/>
  <c r="AM517" i="1"/>
  <c r="D517" i="20"/>
  <c r="AB516" i="1" l="1"/>
  <c r="AC516" i="1"/>
  <c r="AG516" i="1"/>
  <c r="AD516" i="1"/>
  <c r="AK516" i="1" a="1"/>
  <c r="AK516" i="1" s="1"/>
  <c r="B517" i="1"/>
  <c r="D517" i="1" s="1"/>
  <c r="AL517" i="1" s="1"/>
  <c r="I517" i="1"/>
  <c r="G517" i="1"/>
  <c r="J517" i="1"/>
  <c r="H517" i="1"/>
  <c r="F517" i="1"/>
  <c r="AM518" i="1"/>
  <c r="D518" i="20"/>
  <c r="AB517" i="1" l="1"/>
  <c r="AC517" i="1"/>
  <c r="AG517" i="1"/>
  <c r="AD517" i="1"/>
  <c r="AK517" i="1" a="1"/>
  <c r="AK517" i="1" s="1"/>
  <c r="B518" i="1"/>
  <c r="D518" i="1" s="1"/>
  <c r="AL518" i="1" s="1"/>
  <c r="H518" i="1"/>
  <c r="I518" i="1"/>
  <c r="G518" i="1"/>
  <c r="J518" i="1"/>
  <c r="F518" i="1"/>
  <c r="AM519" i="1"/>
  <c r="D519" i="20"/>
  <c r="AB518" i="1" l="1"/>
  <c r="AC518" i="1"/>
  <c r="AG518" i="1"/>
  <c r="AD518" i="1"/>
  <c r="AK518" i="1" a="1"/>
  <c r="AK518" i="1" s="1"/>
  <c r="B519" i="1"/>
  <c r="D519" i="1" s="1"/>
  <c r="AL519" i="1" s="1"/>
  <c r="I519" i="1"/>
  <c r="H519" i="1"/>
  <c r="J519" i="1"/>
  <c r="G519" i="1"/>
  <c r="F519" i="1"/>
  <c r="AM520" i="1"/>
  <c r="D520" i="20"/>
  <c r="AB519" i="1" l="1"/>
  <c r="AC519" i="1"/>
  <c r="AG519" i="1"/>
  <c r="AD519" i="1"/>
  <c r="AK519" i="1" a="1"/>
  <c r="AK519" i="1" s="1"/>
  <c r="B520" i="1"/>
  <c r="D520" i="1" s="1"/>
  <c r="AL520" i="1" s="1"/>
  <c r="H520" i="1"/>
  <c r="J520" i="1"/>
  <c r="F520" i="1"/>
  <c r="G520" i="1"/>
  <c r="I520" i="1"/>
  <c r="AM521" i="1"/>
  <c r="D521" i="20"/>
  <c r="AB520" i="1" l="1"/>
  <c r="AC520" i="1"/>
  <c r="AG520" i="1"/>
  <c r="AD520" i="1"/>
  <c r="AK520" i="1" a="1"/>
  <c r="AK520" i="1" s="1"/>
  <c r="B521" i="1"/>
  <c r="D521" i="1" s="1"/>
  <c r="AL521" i="1" s="1"/>
  <c r="I521" i="1"/>
  <c r="J521" i="1"/>
  <c r="H521" i="1"/>
  <c r="F521" i="1"/>
  <c r="G521" i="1"/>
  <c r="AM522" i="1"/>
  <c r="D522" i="20"/>
  <c r="AB521" i="1" l="1"/>
  <c r="AC521" i="1"/>
  <c r="AD521" i="1"/>
  <c r="AG521" i="1"/>
  <c r="AK521" i="1" a="1"/>
  <c r="AK521" i="1" s="1"/>
  <c r="B522" i="1"/>
  <c r="D522" i="1" s="1"/>
  <c r="AL522" i="1" s="1"/>
  <c r="I522" i="1"/>
  <c r="H522" i="1"/>
  <c r="J522" i="1"/>
  <c r="F522" i="1"/>
  <c r="G522" i="1"/>
  <c r="AM523" i="1"/>
  <c r="D523" i="20"/>
  <c r="AC522" i="1" l="1"/>
  <c r="AB522" i="1"/>
  <c r="AD522" i="1"/>
  <c r="AG522" i="1"/>
  <c r="AK522" i="1" a="1"/>
  <c r="AK522" i="1" s="1"/>
  <c r="B523" i="1"/>
  <c r="D523" i="1" s="1"/>
  <c r="AL523" i="1" s="1"/>
  <c r="I523" i="1"/>
  <c r="J523" i="1"/>
  <c r="H523" i="1"/>
  <c r="G523" i="1"/>
  <c r="F523" i="1"/>
  <c r="AM524" i="1"/>
  <c r="D524" i="20"/>
  <c r="AC523" i="1" l="1"/>
  <c r="AB523" i="1"/>
  <c r="AG523" i="1"/>
  <c r="AD523" i="1"/>
  <c r="AK523" i="1" a="1"/>
  <c r="AK523" i="1" s="1"/>
  <c r="B524" i="1"/>
  <c r="D524" i="1" s="1"/>
  <c r="AL524" i="1" s="1"/>
  <c r="I524" i="1"/>
  <c r="J524" i="1"/>
  <c r="H524" i="1"/>
  <c r="G524" i="1"/>
  <c r="F524" i="1"/>
  <c r="AM525" i="1"/>
  <c r="D525" i="20"/>
  <c r="AC524" i="1" l="1"/>
  <c r="AB524" i="1"/>
  <c r="AG524" i="1"/>
  <c r="AD524" i="1"/>
  <c r="AK524" i="1" a="1"/>
  <c r="AK524" i="1" s="1"/>
  <c r="B525" i="1"/>
  <c r="D525" i="1" s="1"/>
  <c r="AL525" i="1" s="1"/>
  <c r="J525" i="1"/>
  <c r="H525" i="1"/>
  <c r="G525" i="1"/>
  <c r="I525" i="1"/>
  <c r="F525" i="1"/>
  <c r="AM526" i="1"/>
  <c r="D526" i="20"/>
  <c r="AC525" i="1" l="1"/>
  <c r="AB525" i="1"/>
  <c r="AG525" i="1"/>
  <c r="AD525" i="1"/>
  <c r="AK525" i="1" a="1"/>
  <c r="AK525" i="1" s="1"/>
  <c r="B526" i="1"/>
  <c r="D526" i="1" s="1"/>
  <c r="AL526" i="1" s="1"/>
  <c r="I526" i="1"/>
  <c r="H526" i="1"/>
  <c r="J526" i="1"/>
  <c r="G526" i="1"/>
  <c r="F526" i="1"/>
  <c r="AM527" i="1"/>
  <c r="D527" i="20"/>
  <c r="AC526" i="1" l="1"/>
  <c r="AB526" i="1"/>
  <c r="AG526" i="1"/>
  <c r="AD526" i="1"/>
  <c r="AK526" i="1" a="1"/>
  <c r="AK526" i="1" s="1"/>
  <c r="B527" i="1"/>
  <c r="D527" i="1" s="1"/>
  <c r="AL527" i="1" s="1"/>
  <c r="J527" i="1"/>
  <c r="I527" i="1"/>
  <c r="H527" i="1"/>
  <c r="G527" i="1"/>
  <c r="F527" i="1"/>
  <c r="AM528" i="1"/>
  <c r="D528" i="20"/>
  <c r="AC527" i="1" l="1"/>
  <c r="AB527" i="1"/>
  <c r="AG527" i="1"/>
  <c r="AD527" i="1"/>
  <c r="AK527" i="1" a="1"/>
  <c r="AK527" i="1" s="1"/>
  <c r="B528" i="1"/>
  <c r="D528" i="1" s="1"/>
  <c r="AL528" i="1" s="1"/>
  <c r="J528" i="1"/>
  <c r="I528" i="1"/>
  <c r="G528" i="1"/>
  <c r="F528" i="1"/>
  <c r="H528" i="1"/>
  <c r="AM529" i="1"/>
  <c r="D529" i="20"/>
  <c r="AC528" i="1" l="1"/>
  <c r="AB528" i="1"/>
  <c r="AG528" i="1"/>
  <c r="AD528" i="1"/>
  <c r="AK528" i="1" a="1"/>
  <c r="AK528" i="1" s="1"/>
  <c r="B529" i="1"/>
  <c r="D529" i="1" s="1"/>
  <c r="AL529" i="1" s="1"/>
  <c r="J529" i="1"/>
  <c r="G529" i="1"/>
  <c r="H529" i="1"/>
  <c r="F529" i="1"/>
  <c r="I529" i="1"/>
  <c r="AM530" i="1"/>
  <c r="D530" i="20"/>
  <c r="AB529" i="1" l="1"/>
  <c r="AC529" i="1"/>
  <c r="AG529" i="1"/>
  <c r="AD529" i="1"/>
  <c r="AK529" i="1" a="1"/>
  <c r="AK529" i="1" s="1"/>
  <c r="B530" i="1"/>
  <c r="D530" i="1" s="1"/>
  <c r="AL530" i="1" s="1"/>
  <c r="J530" i="1"/>
  <c r="I530" i="1"/>
  <c r="F530" i="1"/>
  <c r="G530" i="1"/>
  <c r="H530" i="1"/>
  <c r="AM531" i="1"/>
  <c r="D531" i="20"/>
  <c r="AC530" i="1" l="1"/>
  <c r="AB530" i="1"/>
  <c r="AG530" i="1"/>
  <c r="AD530" i="1"/>
  <c r="AK530" i="1" a="1"/>
  <c r="AK530" i="1" s="1"/>
  <c r="B531" i="1"/>
  <c r="D531" i="1" s="1"/>
  <c r="AL531" i="1" s="1"/>
  <c r="J531" i="1"/>
  <c r="H531" i="1"/>
  <c r="G531" i="1"/>
  <c r="I531" i="1"/>
  <c r="F531" i="1"/>
  <c r="AM532" i="1"/>
  <c r="D532" i="20"/>
  <c r="AC531" i="1" l="1"/>
  <c r="AB531" i="1"/>
  <c r="AG531" i="1"/>
  <c r="AD531" i="1"/>
  <c r="AK531" i="1" a="1"/>
  <c r="AK531" i="1" s="1"/>
  <c r="B532" i="1"/>
  <c r="D532" i="1" s="1"/>
  <c r="AL532" i="1" s="1"/>
  <c r="J532" i="1"/>
  <c r="I532" i="1"/>
  <c r="G532" i="1"/>
  <c r="F532" i="1"/>
  <c r="H532" i="1"/>
  <c r="AM533" i="1"/>
  <c r="D533" i="20"/>
  <c r="AB532" i="1" l="1"/>
  <c r="AC532" i="1"/>
  <c r="AD532" i="1"/>
  <c r="AG532" i="1"/>
  <c r="AK532" i="1" a="1"/>
  <c r="AK532" i="1" s="1"/>
  <c r="B533" i="1"/>
  <c r="D533" i="1" s="1"/>
  <c r="AL533" i="1" s="1"/>
  <c r="J533" i="1"/>
  <c r="I533" i="1"/>
  <c r="H533" i="1"/>
  <c r="G533" i="1"/>
  <c r="F533" i="1"/>
  <c r="AM534" i="1"/>
  <c r="D534" i="20"/>
  <c r="AB533" i="1" l="1"/>
  <c r="AC533" i="1"/>
  <c r="AD533" i="1"/>
  <c r="AG533" i="1"/>
  <c r="AK533" i="1" a="1"/>
  <c r="AK533" i="1" s="1"/>
  <c r="B534" i="1"/>
  <c r="D534" i="1" s="1"/>
  <c r="AL534" i="1" s="1"/>
  <c r="J534" i="1"/>
  <c r="H534" i="1"/>
  <c r="F534" i="1"/>
  <c r="I534" i="1"/>
  <c r="G534" i="1"/>
  <c r="AM535" i="1"/>
  <c r="D535" i="20"/>
  <c r="AB534" i="1" l="1"/>
  <c r="AC534" i="1"/>
  <c r="AD534" i="1"/>
  <c r="AG534" i="1"/>
  <c r="AK534" i="1" a="1"/>
  <c r="AK534" i="1" s="1"/>
  <c r="B535" i="1"/>
  <c r="D535" i="1" s="1"/>
  <c r="AL535" i="1" s="1"/>
  <c r="J535" i="1"/>
  <c r="H535" i="1"/>
  <c r="F535" i="1"/>
  <c r="I535" i="1"/>
  <c r="G535" i="1"/>
  <c r="AM536" i="1"/>
  <c r="D536" i="20"/>
  <c r="AB535" i="1" l="1"/>
  <c r="AC535" i="1"/>
  <c r="AD535" i="1"/>
  <c r="AG535" i="1"/>
  <c r="AK535" i="1" a="1"/>
  <c r="AK535" i="1" s="1"/>
  <c r="B536" i="1"/>
  <c r="D536" i="1" s="1"/>
  <c r="AL536" i="1" s="1"/>
  <c r="J536" i="1"/>
  <c r="F536" i="1"/>
  <c r="H536" i="1"/>
  <c r="G536" i="1"/>
  <c r="I536" i="1"/>
  <c r="AM537" i="1"/>
  <c r="D537" i="20"/>
  <c r="AC536" i="1" l="1"/>
  <c r="AB536" i="1"/>
  <c r="AD536" i="1"/>
  <c r="AG536" i="1"/>
  <c r="AK536" i="1" a="1"/>
  <c r="AK536" i="1" s="1"/>
  <c r="B537" i="1"/>
  <c r="D537" i="1" s="1"/>
  <c r="AL537" i="1" s="1"/>
  <c r="H537" i="1"/>
  <c r="I537" i="1"/>
  <c r="F537" i="1"/>
  <c r="G537" i="1"/>
  <c r="J537" i="1"/>
  <c r="AM538" i="1"/>
  <c r="D538" i="20"/>
  <c r="AC537" i="1" l="1"/>
  <c r="AB537" i="1"/>
  <c r="AD537" i="1"/>
  <c r="AG537" i="1"/>
  <c r="AK537" i="1" a="1"/>
  <c r="AK537" i="1" s="1"/>
  <c r="B538" i="1"/>
  <c r="D538" i="1" s="1"/>
  <c r="AL538" i="1" s="1"/>
  <c r="H538" i="1"/>
  <c r="J538" i="1"/>
  <c r="I538" i="1"/>
  <c r="F538" i="1"/>
  <c r="G538" i="1"/>
  <c r="AM539" i="1"/>
  <c r="D539" i="20"/>
  <c r="AB538" i="1" l="1"/>
  <c r="AC538" i="1"/>
  <c r="AG538" i="1"/>
  <c r="AD538" i="1"/>
  <c r="AK538" i="1" a="1"/>
  <c r="AK538" i="1" s="1"/>
  <c r="B539" i="1"/>
  <c r="D539" i="1" s="1"/>
  <c r="AL539" i="1" s="1"/>
  <c r="I539" i="1"/>
  <c r="G539" i="1"/>
  <c r="H539" i="1"/>
  <c r="F539" i="1"/>
  <c r="J539" i="1"/>
  <c r="AM540" i="1"/>
  <c r="D540" i="20"/>
  <c r="AB539" i="1" l="1"/>
  <c r="AC539" i="1"/>
  <c r="AG539" i="1"/>
  <c r="AD539" i="1"/>
  <c r="AK539" i="1" a="1"/>
  <c r="AK539" i="1" s="1"/>
  <c r="B540" i="1"/>
  <c r="D540" i="1" s="1"/>
  <c r="AL540" i="1" s="1"/>
  <c r="H540" i="1"/>
  <c r="I540" i="1"/>
  <c r="G540" i="1"/>
  <c r="J540" i="1"/>
  <c r="F540" i="1"/>
  <c r="AM541" i="1"/>
  <c r="D541" i="20"/>
  <c r="AB540" i="1" l="1"/>
  <c r="AC540" i="1"/>
  <c r="AG540" i="1"/>
  <c r="AD540" i="1"/>
  <c r="AK540" i="1" a="1"/>
  <c r="AK540" i="1" s="1"/>
  <c r="B541" i="1"/>
  <c r="D541" i="1" s="1"/>
  <c r="AL541" i="1" s="1"/>
  <c r="I541" i="1"/>
  <c r="G541" i="1"/>
  <c r="H541" i="1"/>
  <c r="F541" i="1"/>
  <c r="J541" i="1"/>
  <c r="AM542" i="1"/>
  <c r="D542" i="20"/>
  <c r="AB541" i="1" l="1"/>
  <c r="AC541" i="1"/>
  <c r="AK541" i="1" a="1"/>
  <c r="AK541" i="1" s="1"/>
  <c r="B542" i="1"/>
  <c r="D542" i="1" s="1"/>
  <c r="AL542" i="1" s="1"/>
  <c r="H542" i="1"/>
  <c r="J542" i="1"/>
  <c r="I542" i="1"/>
  <c r="G542" i="1"/>
  <c r="F542" i="1"/>
  <c r="AM543" i="1"/>
  <c r="D543" i="20"/>
  <c r="AB542" i="1" l="1"/>
  <c r="AC542" i="1"/>
  <c r="AG542" i="1"/>
  <c r="AD542" i="1"/>
  <c r="AK542" i="1" a="1"/>
  <c r="AK542" i="1" s="1"/>
  <c r="B543" i="1"/>
  <c r="D543" i="1" s="1"/>
  <c r="AL543" i="1" s="1"/>
  <c r="I543" i="1"/>
  <c r="J543" i="1"/>
  <c r="H543" i="1"/>
  <c r="G543" i="1"/>
  <c r="F543" i="1"/>
  <c r="AM544" i="1"/>
  <c r="D544" i="20"/>
  <c r="AB543" i="1" l="1"/>
  <c r="AC543" i="1"/>
  <c r="AD543" i="1"/>
  <c r="AG543" i="1"/>
  <c r="AK543" i="1" a="1"/>
  <c r="AK543" i="1" s="1"/>
  <c r="B544" i="1"/>
  <c r="D544" i="1" s="1"/>
  <c r="AL544" i="1" s="1"/>
  <c r="I544" i="1"/>
  <c r="H544" i="1"/>
  <c r="G544" i="1"/>
  <c r="F544" i="1"/>
  <c r="J544" i="1"/>
  <c r="AM545" i="1"/>
  <c r="D545" i="20"/>
  <c r="AC544" i="1" l="1"/>
  <c r="AB544" i="1"/>
  <c r="AD544" i="1"/>
  <c r="AG544" i="1"/>
  <c r="AK544" i="1" a="1"/>
  <c r="AK544" i="1" s="1"/>
  <c r="B545" i="1"/>
  <c r="D545" i="1" s="1"/>
  <c r="AL545" i="1" s="1"/>
  <c r="I545" i="1"/>
  <c r="H545" i="1"/>
  <c r="J545" i="1"/>
  <c r="F545" i="1"/>
  <c r="G545" i="1"/>
  <c r="AM546" i="1"/>
  <c r="D546" i="20"/>
  <c r="AC545" i="1" l="1"/>
  <c r="AB545" i="1"/>
  <c r="AD545" i="1"/>
  <c r="AG545" i="1"/>
  <c r="AK545" i="1" a="1"/>
  <c r="AK545" i="1" s="1"/>
  <c r="B546" i="1"/>
  <c r="D546" i="1" s="1"/>
  <c r="AL546" i="1" s="1"/>
  <c r="I546" i="1"/>
  <c r="J546" i="1"/>
  <c r="H546" i="1"/>
  <c r="F546" i="1"/>
  <c r="G546" i="1"/>
  <c r="AM547" i="1"/>
  <c r="D547" i="20"/>
  <c r="AC546" i="1" l="1"/>
  <c r="AB546" i="1"/>
  <c r="AG546" i="1"/>
  <c r="AD546" i="1"/>
  <c r="AK546" i="1" a="1"/>
  <c r="AK546" i="1" s="1"/>
  <c r="B547" i="1"/>
  <c r="D547" i="1" s="1"/>
  <c r="AL547" i="1" s="1"/>
  <c r="H547" i="1"/>
  <c r="I547" i="1"/>
  <c r="J547" i="1"/>
  <c r="G547" i="1"/>
  <c r="F547" i="1"/>
  <c r="AM548" i="1"/>
  <c r="D548" i="20"/>
  <c r="AC547" i="1" l="1"/>
  <c r="AB547" i="1"/>
  <c r="AD547" i="1"/>
  <c r="AK547" i="1" a="1"/>
  <c r="AK547" i="1" s="1"/>
  <c r="B548" i="1"/>
  <c r="D548" i="1" s="1"/>
  <c r="AL548" i="1" s="1"/>
  <c r="I548" i="1"/>
  <c r="H548" i="1"/>
  <c r="J548" i="1"/>
  <c r="F548" i="1"/>
  <c r="G548" i="1"/>
  <c r="AM549" i="1"/>
  <c r="D549" i="20"/>
  <c r="AC548" i="1" l="1"/>
  <c r="AB548" i="1"/>
  <c r="AD548" i="1"/>
  <c r="AK548" i="1" a="1"/>
  <c r="AK548" i="1" s="1"/>
  <c r="B549" i="1"/>
  <c r="D549" i="1" s="1"/>
  <c r="AL549" i="1" s="1"/>
  <c r="J549" i="1"/>
  <c r="H549" i="1"/>
  <c r="F549" i="1"/>
  <c r="I549" i="1"/>
  <c r="G549" i="1"/>
  <c r="AM550" i="1"/>
  <c r="D550" i="20"/>
  <c r="AC549" i="1" l="1"/>
  <c r="AB549" i="1"/>
  <c r="AD549" i="1"/>
  <c r="AK549" i="1" a="1"/>
  <c r="AK549" i="1" s="1"/>
  <c r="B550" i="1"/>
  <c r="D550" i="1" s="1"/>
  <c r="AL550" i="1" s="1"/>
  <c r="J550" i="1"/>
  <c r="I550" i="1"/>
  <c r="H550" i="1"/>
  <c r="F550" i="1"/>
  <c r="G550" i="1"/>
  <c r="AM551" i="1"/>
  <c r="D551" i="20"/>
  <c r="AB550" i="1" l="1"/>
  <c r="AC550" i="1"/>
  <c r="AD550" i="1"/>
  <c r="AK550" i="1" a="1"/>
  <c r="AK550" i="1" s="1"/>
  <c r="B551" i="1"/>
  <c r="D551" i="1" s="1"/>
  <c r="AL551" i="1" s="1"/>
  <c r="J551" i="1"/>
  <c r="G551" i="1"/>
  <c r="I551" i="1"/>
  <c r="H551" i="1"/>
  <c r="F551" i="1"/>
  <c r="AM552" i="1"/>
  <c r="D552" i="20"/>
  <c r="AB551" i="1" l="1"/>
  <c r="AC551" i="1"/>
  <c r="AD551" i="1"/>
  <c r="AK551" i="1" a="1"/>
  <c r="AK551" i="1" s="1"/>
  <c r="B552" i="1"/>
  <c r="D552" i="1" s="1"/>
  <c r="AL552" i="1" s="1"/>
  <c r="J552" i="1"/>
  <c r="G552" i="1"/>
  <c r="H552" i="1"/>
  <c r="F552" i="1"/>
  <c r="I552" i="1"/>
  <c r="AM553" i="1"/>
  <c r="D553" i="20"/>
  <c r="AB552" i="1" l="1"/>
  <c r="AC552" i="1"/>
  <c r="AD552" i="1"/>
  <c r="AK552" i="1" a="1"/>
  <c r="AK552" i="1" s="1"/>
  <c r="B553" i="1"/>
  <c r="D553" i="1" s="1"/>
  <c r="AL553" i="1" s="1"/>
  <c r="J553" i="1"/>
  <c r="H553" i="1"/>
  <c r="G553" i="1"/>
  <c r="F553" i="1"/>
  <c r="I553" i="1"/>
  <c r="AM554" i="1"/>
  <c r="D554" i="20"/>
  <c r="AC553" i="1" l="1"/>
  <c r="AB553" i="1"/>
  <c r="AD553" i="1"/>
  <c r="AK553" i="1" a="1"/>
  <c r="AK553" i="1" s="1"/>
  <c r="B554" i="1"/>
  <c r="D554" i="1" s="1"/>
  <c r="AL554" i="1" s="1"/>
  <c r="J554" i="1"/>
  <c r="I554" i="1"/>
  <c r="G554" i="1"/>
  <c r="F554" i="1"/>
  <c r="H554" i="1"/>
  <c r="AM555" i="1"/>
  <c r="D555" i="20"/>
  <c r="AB554" i="1" l="1"/>
  <c r="AC554" i="1"/>
  <c r="AD554" i="1"/>
  <c r="AK554" i="1" a="1"/>
  <c r="AK554" i="1" s="1"/>
  <c r="B555" i="1"/>
  <c r="D555" i="1" s="1"/>
  <c r="AL555" i="1" s="1"/>
  <c r="G555" i="1"/>
  <c r="I555" i="1"/>
  <c r="F555" i="1"/>
  <c r="J555" i="1"/>
  <c r="H555" i="1"/>
  <c r="AM556" i="1"/>
  <c r="D556" i="20"/>
  <c r="AB555" i="1" l="1"/>
  <c r="AC555" i="1"/>
  <c r="AD555" i="1"/>
  <c r="AK555" i="1" a="1"/>
  <c r="AK555" i="1" s="1"/>
  <c r="B556" i="1"/>
  <c r="D556" i="1" s="1"/>
  <c r="AL556" i="1" s="1"/>
  <c r="J556" i="1"/>
  <c r="H556" i="1"/>
  <c r="I556" i="1"/>
  <c r="F556" i="1"/>
  <c r="G556" i="1"/>
  <c r="AM557" i="1"/>
  <c r="D557" i="20"/>
  <c r="AB556" i="1" l="1"/>
  <c r="AC556" i="1"/>
  <c r="AD556" i="1"/>
  <c r="AK556" i="1" a="1"/>
  <c r="AK556" i="1" s="1"/>
  <c r="B557" i="1"/>
  <c r="D557" i="1" s="1"/>
  <c r="AL557" i="1" s="1"/>
  <c r="H557" i="1"/>
  <c r="I557" i="1"/>
  <c r="J557" i="1"/>
  <c r="F557" i="1"/>
  <c r="G557" i="1"/>
  <c r="AM558" i="1"/>
  <c r="D558" i="20"/>
  <c r="AB557" i="1" l="1"/>
  <c r="AC557" i="1"/>
  <c r="AD557" i="1"/>
  <c r="AK557" i="1" a="1"/>
  <c r="AK557" i="1" s="1"/>
  <c r="B558" i="1"/>
  <c r="D558" i="1" s="1"/>
  <c r="AL558" i="1" s="1"/>
  <c r="H558" i="1"/>
  <c r="J558" i="1"/>
  <c r="F558" i="1"/>
  <c r="G558" i="1"/>
  <c r="I558" i="1"/>
  <c r="AM559" i="1"/>
  <c r="D559" i="20"/>
  <c r="AB558" i="1" l="1"/>
  <c r="AC558" i="1"/>
  <c r="AD558" i="1"/>
  <c r="AK558" i="1" a="1"/>
  <c r="AK558" i="1" s="1"/>
  <c r="B559" i="1"/>
  <c r="D559" i="1" s="1"/>
  <c r="AL559" i="1" s="1"/>
  <c r="H559" i="1"/>
  <c r="I559" i="1"/>
  <c r="J559" i="1"/>
  <c r="G559" i="1"/>
  <c r="F559" i="1"/>
  <c r="AM560" i="1"/>
  <c r="D560" i="20"/>
  <c r="AB559" i="1" l="1"/>
  <c r="AC559" i="1"/>
  <c r="AD559" i="1"/>
  <c r="AK559" i="1" a="1"/>
  <c r="AK559" i="1" s="1"/>
  <c r="B560" i="1"/>
  <c r="D560" i="1" s="1"/>
  <c r="AL560" i="1" s="1"/>
  <c r="H560" i="1"/>
  <c r="J560" i="1"/>
  <c r="G560" i="1"/>
  <c r="I560" i="1"/>
  <c r="F560" i="1"/>
  <c r="AM561" i="1"/>
  <c r="D561" i="20"/>
  <c r="AB560" i="1" l="1"/>
  <c r="AC560" i="1"/>
  <c r="AD560" i="1"/>
  <c r="AK560" i="1" a="1"/>
  <c r="AK560" i="1" s="1"/>
  <c r="B561" i="1"/>
  <c r="D561" i="1" s="1"/>
  <c r="AL561" i="1" s="1"/>
  <c r="G561" i="1"/>
  <c r="I561" i="1"/>
  <c r="J561" i="1"/>
  <c r="H561" i="1"/>
  <c r="F561" i="1"/>
  <c r="AM562" i="1"/>
  <c r="D562" i="20"/>
  <c r="AB561" i="1" l="1"/>
  <c r="AC561" i="1"/>
  <c r="AD561" i="1"/>
  <c r="AK561" i="1" a="1"/>
  <c r="AK561" i="1" s="1"/>
  <c r="B562" i="1"/>
  <c r="D562" i="1" s="1"/>
  <c r="AL562" i="1" s="1"/>
  <c r="H562" i="1"/>
  <c r="I562" i="1"/>
  <c r="J562" i="1"/>
  <c r="G562" i="1"/>
  <c r="F562" i="1"/>
  <c r="AM563" i="1"/>
  <c r="D563" i="20"/>
  <c r="AB562" i="1" l="1"/>
  <c r="AC562" i="1"/>
  <c r="AD562" i="1"/>
  <c r="AK562" i="1" a="1"/>
  <c r="AK562" i="1" s="1"/>
  <c r="B563" i="1"/>
  <c r="D563" i="1" s="1"/>
  <c r="AL563" i="1" s="1"/>
  <c r="J563" i="1"/>
  <c r="G563" i="1"/>
  <c r="H563" i="1"/>
  <c r="I563" i="1"/>
  <c r="F563" i="1"/>
  <c r="AM564" i="1"/>
  <c r="D564" i="20"/>
  <c r="AB563" i="1" l="1"/>
  <c r="AC563" i="1"/>
  <c r="AD563" i="1"/>
  <c r="AK563" i="1" a="1"/>
  <c r="AK563" i="1" s="1"/>
  <c r="B564" i="1"/>
  <c r="D564" i="1" s="1"/>
  <c r="AL564" i="1" s="1"/>
  <c r="H564" i="1"/>
  <c r="J564" i="1"/>
  <c r="F564" i="1"/>
  <c r="G564" i="1"/>
  <c r="I564" i="1"/>
  <c r="AM565" i="1"/>
  <c r="D565" i="20"/>
  <c r="AB564" i="1" l="1"/>
  <c r="AC564" i="1"/>
  <c r="AD564" i="1"/>
  <c r="AK564" i="1" a="1"/>
  <c r="AK564" i="1" s="1"/>
  <c r="B565" i="1"/>
  <c r="D565" i="1" s="1"/>
  <c r="AL565" i="1" s="1"/>
  <c r="I565" i="1"/>
  <c r="J565" i="1"/>
  <c r="H565" i="1"/>
  <c r="F565" i="1"/>
  <c r="G565" i="1"/>
  <c r="AM566" i="1"/>
  <c r="D566" i="20"/>
  <c r="AB565" i="1" l="1"/>
  <c r="AC565" i="1"/>
  <c r="AD565" i="1"/>
  <c r="AK565" i="1" a="1"/>
  <c r="AK565" i="1" s="1"/>
  <c r="B566" i="1"/>
  <c r="D566" i="1" s="1"/>
  <c r="AL566" i="1" s="1"/>
  <c r="I566" i="1"/>
  <c r="H566" i="1"/>
  <c r="J566" i="1"/>
  <c r="F566" i="1"/>
  <c r="G566" i="1"/>
  <c r="AM567" i="1"/>
  <c r="D567" i="20"/>
  <c r="AB566" i="1" l="1"/>
  <c r="AC566" i="1"/>
  <c r="AD566" i="1"/>
  <c r="AK566" i="1" a="1"/>
  <c r="AK566" i="1" s="1"/>
  <c r="B567" i="1"/>
  <c r="D567" i="1" s="1"/>
  <c r="AL567" i="1" s="1"/>
  <c r="I567" i="1"/>
  <c r="G567" i="1"/>
  <c r="H567" i="1"/>
  <c r="F567" i="1"/>
  <c r="J567" i="1"/>
  <c r="AM568" i="1"/>
  <c r="D568" i="20"/>
  <c r="AB567" i="1" l="1"/>
  <c r="AC567" i="1"/>
  <c r="AD567" i="1"/>
  <c r="AK567" i="1" a="1"/>
  <c r="AK567" i="1" s="1"/>
  <c r="B568" i="1"/>
  <c r="D568" i="1" s="1"/>
  <c r="AL568" i="1" s="1"/>
  <c r="I568" i="1"/>
  <c r="J568" i="1"/>
  <c r="G568" i="1"/>
  <c r="F568" i="1"/>
  <c r="H568" i="1"/>
  <c r="AM569" i="1"/>
  <c r="D569" i="20"/>
  <c r="AC568" i="1" l="1"/>
  <c r="AB568" i="1"/>
  <c r="AD568" i="1"/>
  <c r="AK568" i="1" a="1"/>
  <c r="AK568" i="1" s="1"/>
  <c r="B569" i="1"/>
  <c r="D569" i="1" s="1"/>
  <c r="AL569" i="1" s="1"/>
  <c r="G569" i="1"/>
  <c r="I569" i="1"/>
  <c r="H569" i="1"/>
  <c r="J569" i="1"/>
  <c r="F569" i="1"/>
  <c r="AM570" i="1"/>
  <c r="D570" i="20"/>
  <c r="AC569" i="1" l="1"/>
  <c r="AB569" i="1"/>
  <c r="AD569" i="1"/>
  <c r="AK569" i="1" a="1"/>
  <c r="AK569" i="1" s="1"/>
  <c r="B570" i="1"/>
  <c r="D570" i="1" s="1"/>
  <c r="AL570" i="1" s="1"/>
  <c r="I570" i="1"/>
  <c r="J570" i="1"/>
  <c r="H570" i="1"/>
  <c r="G570" i="1"/>
  <c r="F570" i="1"/>
  <c r="AM571" i="1"/>
  <c r="D571" i="20"/>
  <c r="AC570" i="1" l="1"/>
  <c r="AB570" i="1"/>
  <c r="AD570" i="1"/>
  <c r="AK570" i="1" a="1"/>
  <c r="AK570" i="1" s="1"/>
  <c r="B571" i="1"/>
  <c r="D571" i="1" s="1"/>
  <c r="AL571" i="1" s="1"/>
  <c r="J571" i="1"/>
  <c r="I571" i="1"/>
  <c r="H571" i="1"/>
  <c r="G571" i="1"/>
  <c r="F571" i="1"/>
  <c r="AM572" i="1"/>
  <c r="D572" i="20"/>
  <c r="AC571" i="1" l="1"/>
  <c r="AB571" i="1"/>
  <c r="AD571" i="1"/>
  <c r="AK571" i="1" a="1"/>
  <c r="AK571" i="1" s="1"/>
  <c r="B572" i="1"/>
  <c r="D572" i="1" s="1"/>
  <c r="AL572" i="1" s="1"/>
  <c r="J572" i="1"/>
  <c r="I572" i="1"/>
  <c r="H572" i="1"/>
  <c r="G572" i="1"/>
  <c r="F572" i="1"/>
  <c r="AM573" i="1"/>
  <c r="D573" i="20"/>
  <c r="AC572" i="1" l="1"/>
  <c r="AB572" i="1"/>
  <c r="AD572" i="1"/>
  <c r="AK572" i="1" a="1"/>
  <c r="AK572" i="1" s="1"/>
  <c r="B573" i="1"/>
  <c r="D573" i="1" s="1"/>
  <c r="AL573" i="1" s="1"/>
  <c r="J573" i="1"/>
  <c r="G573" i="1"/>
  <c r="I573" i="1"/>
  <c r="H573" i="1"/>
  <c r="F573" i="1"/>
  <c r="AM574" i="1"/>
  <c r="D574" i="20"/>
  <c r="AC573" i="1" l="1"/>
  <c r="AB573" i="1"/>
  <c r="AD573" i="1"/>
  <c r="AK573" i="1" a="1"/>
  <c r="AK573" i="1" s="1"/>
  <c r="B574" i="1"/>
  <c r="D574" i="1" s="1"/>
  <c r="AL574" i="1" s="1"/>
  <c r="J574" i="1"/>
  <c r="H574" i="1"/>
  <c r="I574" i="1"/>
  <c r="F574" i="1"/>
  <c r="G574" i="1"/>
  <c r="AM575" i="1"/>
  <c r="D575" i="20"/>
  <c r="AC574" i="1" l="1"/>
  <c r="AB574" i="1"/>
  <c r="AD574" i="1"/>
  <c r="AK574" i="1" a="1"/>
  <c r="AK574" i="1" s="1"/>
  <c r="B575" i="1"/>
  <c r="D575" i="1" s="1"/>
  <c r="AL575" i="1" s="1"/>
  <c r="J575" i="1"/>
  <c r="H575" i="1"/>
  <c r="G575" i="1"/>
  <c r="I575" i="1"/>
  <c r="F575" i="1"/>
  <c r="AM576" i="1"/>
  <c r="D576" i="20"/>
  <c r="AC575" i="1" l="1"/>
  <c r="AB575" i="1"/>
  <c r="AG575" i="1"/>
  <c r="AD575" i="1"/>
  <c r="AK575" i="1" a="1"/>
  <c r="AK575" i="1" s="1"/>
  <c r="B576" i="1"/>
  <c r="D576" i="1" s="1"/>
  <c r="AL576" i="1" s="1"/>
  <c r="J576" i="1"/>
  <c r="I576" i="1"/>
  <c r="H576" i="1"/>
  <c r="G576" i="1"/>
  <c r="F576" i="1"/>
  <c r="AM577" i="1"/>
  <c r="D577" i="20"/>
  <c r="AB576" i="1" l="1"/>
  <c r="AC576" i="1"/>
  <c r="AG576" i="1"/>
  <c r="AD576" i="1"/>
  <c r="AK576" i="1" a="1"/>
  <c r="AK576" i="1" s="1"/>
  <c r="B577" i="1"/>
  <c r="D577" i="1" s="1"/>
  <c r="AL577" i="1" s="1"/>
  <c r="J577" i="1"/>
  <c r="I577" i="1"/>
  <c r="H577" i="1"/>
  <c r="G577" i="1"/>
  <c r="F577" i="1"/>
  <c r="AM578" i="1"/>
  <c r="D578" i="20"/>
  <c r="AB577" i="1" l="1"/>
  <c r="AC577" i="1"/>
  <c r="AD577" i="1"/>
  <c r="AG577" i="1"/>
  <c r="AK577" i="1" a="1"/>
  <c r="AK577" i="1" s="1"/>
  <c r="B578" i="1"/>
  <c r="D578" i="1" s="1"/>
  <c r="AL578" i="1" s="1"/>
  <c r="J578" i="1"/>
  <c r="H578" i="1"/>
  <c r="I578" i="1"/>
  <c r="F578" i="1"/>
  <c r="G578" i="1"/>
  <c r="AM579" i="1"/>
  <c r="D579" i="20"/>
  <c r="AB578" i="1" l="1"/>
  <c r="AC578" i="1"/>
  <c r="AG578" i="1"/>
  <c r="AD578" i="1"/>
  <c r="AK578" i="1" a="1"/>
  <c r="AK578" i="1" s="1"/>
  <c r="B579" i="1"/>
  <c r="D579" i="1" s="1"/>
  <c r="AL579" i="1" s="1"/>
  <c r="J579" i="1"/>
  <c r="I579" i="1"/>
  <c r="H579" i="1"/>
  <c r="F579" i="1"/>
  <c r="G579" i="1"/>
  <c r="AM580" i="1"/>
  <c r="D580" i="20"/>
  <c r="AB579" i="1" l="1"/>
  <c r="AC579" i="1"/>
  <c r="AG579" i="1"/>
  <c r="AD579" i="1"/>
  <c r="AK579" i="1" a="1"/>
  <c r="AK579" i="1" s="1"/>
  <c r="B580" i="1"/>
  <c r="D580" i="1" s="1"/>
  <c r="AL580" i="1" s="1"/>
  <c r="J580" i="1"/>
  <c r="I580" i="1"/>
  <c r="F580" i="1"/>
  <c r="H580" i="1"/>
  <c r="G580" i="1"/>
  <c r="AM581" i="1"/>
  <c r="D581" i="20"/>
  <c r="AC580" i="1" l="1"/>
  <c r="AB580" i="1"/>
  <c r="AG580" i="1"/>
  <c r="AD580" i="1"/>
  <c r="AK580" i="1" a="1"/>
  <c r="AK580" i="1" s="1"/>
  <c r="B581" i="1"/>
  <c r="D581" i="1" s="1"/>
  <c r="AL581" i="1" s="1"/>
  <c r="H581" i="1"/>
  <c r="I581" i="1"/>
  <c r="J581" i="1"/>
  <c r="G581" i="1"/>
  <c r="F581" i="1"/>
  <c r="AM582" i="1"/>
  <c r="D582" i="20"/>
  <c r="AC581" i="1" l="1"/>
  <c r="AB581" i="1"/>
  <c r="AG581" i="1"/>
  <c r="AD581" i="1"/>
  <c r="AK581" i="1" a="1"/>
  <c r="AK581" i="1" s="1"/>
  <c r="B582" i="1"/>
  <c r="D582" i="1" s="1"/>
  <c r="AL582" i="1" s="1"/>
  <c r="H582" i="1"/>
  <c r="J582" i="1"/>
  <c r="I582" i="1"/>
  <c r="G582" i="1"/>
  <c r="F582" i="1"/>
  <c r="AM583" i="1"/>
  <c r="D583" i="20"/>
  <c r="AC582" i="1" l="1"/>
  <c r="AB582" i="1"/>
  <c r="AG582" i="1"/>
  <c r="AD582" i="1"/>
  <c r="AK582" i="1" a="1"/>
  <c r="AK582" i="1" s="1"/>
  <c r="B583" i="1"/>
  <c r="D583" i="1" s="1"/>
  <c r="AL583" i="1" s="1"/>
  <c r="J583" i="1"/>
  <c r="G583" i="1"/>
  <c r="I583" i="1"/>
  <c r="F583" i="1"/>
  <c r="H583" i="1"/>
  <c r="AM584" i="1"/>
  <c r="D584" i="20"/>
  <c r="AB583" i="1" l="1"/>
  <c r="AC583" i="1"/>
  <c r="AG583" i="1"/>
  <c r="AD583" i="1"/>
  <c r="AK583" i="1" a="1"/>
  <c r="AK583" i="1" s="1"/>
  <c r="B584" i="1"/>
  <c r="D584" i="1" s="1"/>
  <c r="AL584" i="1" s="1"/>
  <c r="H584" i="1"/>
  <c r="I584" i="1"/>
  <c r="G584" i="1"/>
  <c r="F584" i="1"/>
  <c r="J584" i="1"/>
  <c r="AM585" i="1"/>
  <c r="D585" i="20"/>
  <c r="AC584" i="1" l="1"/>
  <c r="AB584" i="1"/>
  <c r="AG584" i="1"/>
  <c r="AD584" i="1"/>
  <c r="AK584" i="1" a="1"/>
  <c r="AK584" i="1" s="1"/>
  <c r="B585" i="1"/>
  <c r="D585" i="1" s="1"/>
  <c r="AL585" i="1" s="1"/>
  <c r="H585" i="1"/>
  <c r="F585" i="1"/>
  <c r="G585" i="1"/>
  <c r="J585" i="1"/>
  <c r="I585" i="1"/>
  <c r="AM586" i="1"/>
  <c r="D586" i="20"/>
  <c r="AC585" i="1" l="1"/>
  <c r="AB585" i="1"/>
  <c r="AG585" i="1"/>
  <c r="AD585" i="1"/>
  <c r="AK585" i="1" a="1"/>
  <c r="AK585" i="1" s="1"/>
  <c r="B586" i="1"/>
  <c r="D586" i="1" s="1"/>
  <c r="AL586" i="1" s="1"/>
  <c r="J586" i="1"/>
  <c r="F586" i="1"/>
  <c r="G586" i="1"/>
  <c r="I586" i="1"/>
  <c r="H586" i="1"/>
  <c r="AM587" i="1"/>
  <c r="D587" i="20"/>
  <c r="AB586" i="1" l="1"/>
  <c r="AC586" i="1"/>
  <c r="AG586" i="1"/>
  <c r="AD586" i="1"/>
  <c r="AK586" i="1" a="1"/>
  <c r="AK586" i="1" s="1"/>
  <c r="B587" i="1"/>
  <c r="D587" i="1" s="1"/>
  <c r="AL587" i="1" s="1"/>
  <c r="I587" i="1"/>
  <c r="J587" i="1"/>
  <c r="F587" i="1"/>
  <c r="H587" i="1"/>
  <c r="G587" i="1"/>
  <c r="AM588" i="1"/>
  <c r="D588" i="20"/>
  <c r="AC587" i="1" l="1"/>
  <c r="AB587" i="1"/>
  <c r="AD587" i="1"/>
  <c r="AG587" i="1"/>
  <c r="AK587" i="1" a="1"/>
  <c r="AK587" i="1" s="1"/>
  <c r="B588" i="1"/>
  <c r="D588" i="1" s="1"/>
  <c r="AL588" i="1" s="1"/>
  <c r="I588" i="1"/>
  <c r="F588" i="1"/>
  <c r="J588" i="1"/>
  <c r="H588" i="1"/>
  <c r="G588" i="1"/>
  <c r="AM589" i="1"/>
  <c r="D589" i="20"/>
  <c r="AB588" i="1" l="1"/>
  <c r="AC588" i="1"/>
  <c r="AD588" i="1"/>
  <c r="AG588" i="1"/>
  <c r="AK588" i="1" a="1"/>
  <c r="AK588" i="1" s="1"/>
  <c r="B589" i="1"/>
  <c r="D589" i="1" s="1"/>
  <c r="AL589" i="1" s="1"/>
  <c r="I589" i="1"/>
  <c r="H589" i="1"/>
  <c r="J589" i="1"/>
  <c r="F589" i="1"/>
  <c r="G589" i="1"/>
  <c r="AM590" i="1"/>
  <c r="D590" i="20"/>
  <c r="AB589" i="1" l="1"/>
  <c r="AC589" i="1"/>
  <c r="AG589" i="1"/>
  <c r="AD589" i="1"/>
  <c r="AK589" i="1" a="1"/>
  <c r="AK589" i="1" s="1"/>
  <c r="B590" i="1"/>
  <c r="D590" i="1" s="1"/>
  <c r="AL590" i="1" s="1"/>
  <c r="I590" i="1"/>
  <c r="J590" i="1"/>
  <c r="H590" i="1"/>
  <c r="F590" i="1"/>
  <c r="G590" i="1"/>
  <c r="AM591" i="1"/>
  <c r="D591" i="20"/>
  <c r="AC590" i="1" l="1"/>
  <c r="AB590" i="1"/>
  <c r="AG590" i="1"/>
  <c r="AD590" i="1"/>
  <c r="AK590" i="1" a="1"/>
  <c r="AK590" i="1" s="1"/>
  <c r="B591" i="1"/>
  <c r="D591" i="1" s="1"/>
  <c r="AL591" i="1" s="1"/>
  <c r="G591" i="1"/>
  <c r="H591" i="1"/>
  <c r="J591" i="1"/>
  <c r="I591" i="1"/>
  <c r="F591" i="1"/>
  <c r="AM592" i="1"/>
  <c r="D592" i="20"/>
  <c r="AC591" i="1" l="1"/>
  <c r="AB591" i="1"/>
  <c r="AD591" i="1"/>
  <c r="AG591" i="1"/>
  <c r="AK591" i="1" a="1"/>
  <c r="AK591" i="1" s="1"/>
  <c r="B592" i="1"/>
  <c r="D592" i="1" s="1"/>
  <c r="AL592" i="1" s="1"/>
  <c r="I592" i="1"/>
  <c r="J592" i="1"/>
  <c r="H592" i="1"/>
  <c r="F592" i="1"/>
  <c r="G592" i="1"/>
  <c r="AM593" i="1"/>
  <c r="D593" i="20"/>
  <c r="AC592" i="1" l="1"/>
  <c r="AB592" i="1"/>
  <c r="AD592" i="1"/>
  <c r="AG592" i="1"/>
  <c r="AK592" i="1" a="1"/>
  <c r="AK592" i="1" s="1"/>
  <c r="B593" i="1"/>
  <c r="D593" i="1" s="1"/>
  <c r="AL593" i="1" s="1"/>
  <c r="J593" i="1"/>
  <c r="H593" i="1"/>
  <c r="I593" i="1"/>
  <c r="G593" i="1"/>
  <c r="F593" i="1"/>
  <c r="AM594" i="1"/>
  <c r="D594" i="20"/>
  <c r="AC593" i="1" l="1"/>
  <c r="AB593" i="1"/>
  <c r="AD593" i="1"/>
  <c r="AG593" i="1"/>
  <c r="AK593" i="1" a="1"/>
  <c r="AK593" i="1" s="1"/>
  <c r="B594" i="1"/>
  <c r="D594" i="1" s="1"/>
  <c r="AL594" i="1" s="1"/>
  <c r="J594" i="1"/>
  <c r="I594" i="1"/>
  <c r="H594" i="1"/>
  <c r="F594" i="1"/>
  <c r="G594" i="1"/>
  <c r="AM595" i="1"/>
  <c r="D595" i="20"/>
  <c r="AC594" i="1" l="1"/>
  <c r="AB594" i="1"/>
  <c r="AD594" i="1"/>
  <c r="AG594" i="1"/>
  <c r="AK594" i="1" a="1"/>
  <c r="AK594" i="1" s="1"/>
  <c r="B595" i="1"/>
  <c r="D595" i="1" s="1"/>
  <c r="AL595" i="1" s="1"/>
  <c r="J595" i="1"/>
  <c r="G595" i="1"/>
  <c r="I595" i="1"/>
  <c r="H595" i="1"/>
  <c r="F595" i="1"/>
  <c r="AM596" i="1"/>
  <c r="D596" i="20"/>
  <c r="AC595" i="1" l="1"/>
  <c r="AB595" i="1"/>
  <c r="AG595" i="1"/>
  <c r="AD595" i="1"/>
  <c r="AK595" i="1" a="1"/>
  <c r="AK595" i="1" s="1"/>
  <c r="B596" i="1"/>
  <c r="D596" i="1" s="1"/>
  <c r="AL596" i="1" s="1"/>
  <c r="J596" i="1"/>
  <c r="I596" i="1"/>
  <c r="G596" i="1"/>
  <c r="H596" i="1"/>
  <c r="F596" i="1"/>
  <c r="AM597" i="1"/>
  <c r="D597" i="20"/>
  <c r="AB596" i="1" l="1"/>
  <c r="AC596" i="1"/>
  <c r="AG596" i="1"/>
  <c r="AD596" i="1"/>
  <c r="AK596" i="1" a="1"/>
  <c r="AK596" i="1" s="1"/>
  <c r="B597" i="1"/>
  <c r="D597" i="1" s="1"/>
  <c r="AL597" i="1" s="1"/>
  <c r="J597" i="1"/>
  <c r="G597" i="1"/>
  <c r="H597" i="1"/>
  <c r="I597" i="1"/>
  <c r="F597" i="1"/>
  <c r="AM598" i="1"/>
  <c r="D598" i="20"/>
  <c r="AC597" i="1" l="1"/>
  <c r="AB597" i="1"/>
  <c r="AG597" i="1"/>
  <c r="AD597" i="1"/>
  <c r="AK597" i="1" a="1"/>
  <c r="AK597" i="1" s="1"/>
  <c r="B598" i="1"/>
  <c r="D598" i="1" s="1"/>
  <c r="AL598" i="1" s="1"/>
  <c r="J598" i="1"/>
  <c r="I598" i="1"/>
  <c r="G598" i="1"/>
  <c r="F598" i="1"/>
  <c r="H598" i="1"/>
  <c r="AM599" i="1"/>
  <c r="D599" i="20"/>
  <c r="AB598" i="1" l="1"/>
  <c r="AC598" i="1"/>
  <c r="AG598" i="1"/>
  <c r="AD598" i="1"/>
  <c r="AK598" i="1" a="1"/>
  <c r="AK598" i="1" s="1"/>
  <c r="B599" i="1"/>
  <c r="D599" i="1" s="1"/>
  <c r="AL599" i="1" s="1"/>
  <c r="J599" i="1"/>
  <c r="G599" i="1"/>
  <c r="I599" i="1"/>
  <c r="H599" i="1"/>
  <c r="F599" i="1"/>
  <c r="AM600" i="1"/>
  <c r="D600" i="20"/>
  <c r="AB599" i="1" l="1"/>
  <c r="AC599" i="1"/>
  <c r="AD599" i="1"/>
  <c r="AG599" i="1"/>
  <c r="AK599" i="1" a="1"/>
  <c r="AK599" i="1" s="1"/>
  <c r="B600" i="1"/>
  <c r="D600" i="1" s="1"/>
  <c r="AL600" i="1" s="1"/>
  <c r="J600" i="1"/>
  <c r="I600" i="1"/>
  <c r="G600" i="1"/>
  <c r="F600" i="1"/>
  <c r="H600" i="1"/>
  <c r="AM601" i="1"/>
  <c r="D601" i="20"/>
  <c r="AB600" i="1" l="1"/>
  <c r="AC600" i="1"/>
  <c r="AD600" i="1"/>
  <c r="AG600" i="1"/>
  <c r="AK600" i="1" a="1"/>
  <c r="AK600" i="1" s="1"/>
  <c r="B601" i="1"/>
  <c r="D601" i="1" s="1"/>
  <c r="AL601" i="1" s="1"/>
  <c r="H601" i="1"/>
  <c r="J601" i="1"/>
  <c r="G601" i="1"/>
  <c r="F601" i="1"/>
  <c r="I601" i="1"/>
  <c r="AM602" i="1"/>
  <c r="D602" i="20"/>
  <c r="AB601" i="1" l="1"/>
  <c r="AC601" i="1"/>
  <c r="AD601" i="1"/>
  <c r="AG601" i="1"/>
  <c r="AK601" i="1" a="1"/>
  <c r="AK601" i="1" s="1"/>
  <c r="B602" i="1"/>
  <c r="D602" i="1" s="1"/>
  <c r="AL602" i="1" s="1"/>
  <c r="H602" i="1"/>
  <c r="G602" i="1"/>
  <c r="F602" i="1"/>
  <c r="I602" i="1"/>
  <c r="J602" i="1"/>
  <c r="AM603" i="1"/>
  <c r="D603" i="20"/>
  <c r="AC602" i="1" l="1"/>
  <c r="AB602" i="1"/>
  <c r="AG602" i="1"/>
  <c r="AD602" i="1"/>
  <c r="AK602" i="1" a="1"/>
  <c r="AK602" i="1" s="1"/>
  <c r="B603" i="1"/>
  <c r="D603" i="1" s="1"/>
  <c r="AL603" i="1" s="1"/>
  <c r="I603" i="1"/>
  <c r="H603" i="1"/>
  <c r="F603" i="1"/>
  <c r="J603" i="1"/>
  <c r="G603" i="1"/>
  <c r="AM604" i="1"/>
  <c r="D604" i="20"/>
  <c r="AB603" i="1" l="1"/>
  <c r="AC603" i="1"/>
  <c r="AG603" i="1"/>
  <c r="AD603" i="1"/>
  <c r="AK603" i="1" a="1"/>
  <c r="AK603" i="1" s="1"/>
  <c r="B604" i="1"/>
  <c r="D604" i="1" s="1"/>
  <c r="AL604" i="1" s="1"/>
  <c r="J604" i="1"/>
  <c r="H604" i="1"/>
  <c r="F604" i="1"/>
  <c r="I604" i="1"/>
  <c r="G604" i="1"/>
  <c r="AM605" i="1"/>
  <c r="D605" i="20"/>
  <c r="AC604" i="1" l="1"/>
  <c r="AB604" i="1"/>
  <c r="AG604" i="1"/>
  <c r="AD604" i="1"/>
  <c r="AK604" i="1" a="1"/>
  <c r="AK604" i="1" s="1"/>
  <c r="B605" i="1"/>
  <c r="D605" i="1" s="1"/>
  <c r="AL605" i="1" s="1"/>
  <c r="G605" i="1"/>
  <c r="J605" i="1"/>
  <c r="I605" i="1"/>
  <c r="H605" i="1"/>
  <c r="F605" i="1"/>
  <c r="AM606" i="1"/>
  <c r="D606" i="20"/>
  <c r="AB605" i="1" l="1"/>
  <c r="AC605" i="1"/>
  <c r="AD605" i="1"/>
  <c r="AG605" i="1"/>
  <c r="AK605" i="1" a="1"/>
  <c r="AK605" i="1" s="1"/>
  <c r="B606" i="1"/>
  <c r="D606" i="1" s="1"/>
  <c r="AL606" i="1" s="1"/>
  <c r="I606" i="1"/>
  <c r="J606" i="1"/>
  <c r="F606" i="1"/>
  <c r="G606" i="1"/>
  <c r="H606" i="1"/>
  <c r="AM607" i="1"/>
  <c r="D607" i="20"/>
  <c r="AC606" i="1" l="1"/>
  <c r="AB606" i="1"/>
  <c r="AD606" i="1"/>
  <c r="AG606" i="1"/>
  <c r="AK606" i="1" a="1"/>
  <c r="AK606" i="1" s="1"/>
  <c r="B607" i="1"/>
  <c r="D607" i="1" s="1"/>
  <c r="AL607" i="1" s="1"/>
  <c r="I607" i="1"/>
  <c r="J607" i="1"/>
  <c r="G607" i="1"/>
  <c r="F607" i="1"/>
  <c r="H607" i="1"/>
  <c r="AM608" i="1"/>
  <c r="D608" i="20"/>
  <c r="AB607" i="1" l="1"/>
  <c r="AC607" i="1"/>
  <c r="AG607" i="1"/>
  <c r="AD607" i="1"/>
  <c r="AK607" i="1" a="1"/>
  <c r="AK607" i="1" s="1"/>
  <c r="B608" i="1"/>
  <c r="D608" i="1" s="1"/>
  <c r="AL608" i="1" s="1"/>
  <c r="J608" i="1"/>
  <c r="F608" i="1"/>
  <c r="H608" i="1"/>
  <c r="G608" i="1"/>
  <c r="I608" i="1"/>
  <c r="AM609" i="1"/>
  <c r="D609" i="20"/>
  <c r="AB608" i="1" l="1"/>
  <c r="AC608" i="1"/>
  <c r="AG608" i="1"/>
  <c r="AD608" i="1"/>
  <c r="AK608" i="1" a="1"/>
  <c r="AK608" i="1" s="1"/>
  <c r="B609" i="1"/>
  <c r="D609" i="1" s="1"/>
  <c r="AL609" i="1" s="1"/>
  <c r="I609" i="1"/>
  <c r="J609" i="1"/>
  <c r="H609" i="1"/>
  <c r="G609" i="1"/>
  <c r="F609" i="1"/>
  <c r="AM610" i="1"/>
  <c r="D610" i="20"/>
  <c r="AC609" i="1" l="1"/>
  <c r="AB609" i="1"/>
  <c r="AD609" i="1"/>
  <c r="AG609" i="1"/>
  <c r="AK609" i="1" a="1"/>
  <c r="AK609" i="1" s="1"/>
  <c r="B610" i="1"/>
  <c r="D610" i="1" s="1"/>
  <c r="AL610" i="1" s="1"/>
  <c r="I610" i="1"/>
  <c r="H610" i="1"/>
  <c r="G610" i="1"/>
  <c r="J610" i="1"/>
  <c r="F610" i="1"/>
  <c r="AM611" i="1"/>
  <c r="D611" i="20"/>
  <c r="AC610" i="1" l="1"/>
  <c r="AB610" i="1"/>
  <c r="AD610" i="1"/>
  <c r="AG610" i="1"/>
  <c r="AK610" i="1" a="1"/>
  <c r="AK610" i="1" s="1"/>
  <c r="B611" i="1"/>
  <c r="D611" i="1" s="1"/>
  <c r="AL611" i="1" s="1"/>
  <c r="I611" i="1"/>
  <c r="H611" i="1"/>
  <c r="J611" i="1"/>
  <c r="G611" i="1"/>
  <c r="F611" i="1"/>
  <c r="AM612" i="1"/>
  <c r="D612" i="20"/>
  <c r="AC611" i="1" l="1"/>
  <c r="AB611" i="1"/>
  <c r="AG611" i="1"/>
  <c r="AD611" i="1"/>
  <c r="AK611" i="1" a="1"/>
  <c r="AK611" i="1" s="1"/>
  <c r="B612" i="1"/>
  <c r="D612" i="1" s="1"/>
  <c r="AL612" i="1" s="1"/>
  <c r="I612" i="1"/>
  <c r="J612" i="1"/>
  <c r="H612" i="1"/>
  <c r="F612" i="1"/>
  <c r="G612" i="1"/>
  <c r="D613" i="20"/>
  <c r="B613" i="1" l="1"/>
  <c r="D613" i="1" s="1"/>
  <c r="AL613" i="1" s="1"/>
  <c r="AM613" i="1"/>
  <c r="AC612" i="1"/>
  <c r="AB612" i="1"/>
  <c r="AG612" i="1"/>
  <c r="AD612" i="1"/>
  <c r="AK612" i="1" a="1"/>
  <c r="AK612" i="1" s="1"/>
  <c r="G613" i="1"/>
  <c r="H613" i="1"/>
  <c r="J613" i="1"/>
  <c r="I613" i="1"/>
  <c r="F613" i="1"/>
  <c r="AM614" i="1"/>
  <c r="D614" i="20"/>
  <c r="AC613" i="1" l="1"/>
  <c r="AB613" i="1"/>
  <c r="AG613" i="1"/>
  <c r="AD613" i="1"/>
  <c r="AK613" i="1" a="1"/>
  <c r="AK613" i="1" s="1"/>
  <c r="B614" i="1"/>
  <c r="D614" i="1" s="1"/>
  <c r="AL614" i="1" s="1"/>
  <c r="I614" i="1"/>
  <c r="J614" i="1"/>
  <c r="H614" i="1"/>
  <c r="G614" i="1"/>
  <c r="F614" i="1"/>
  <c r="AM615" i="1"/>
  <c r="D615" i="20"/>
  <c r="AC614" i="1" l="1"/>
  <c r="AB614" i="1"/>
  <c r="AG614" i="1"/>
  <c r="AD614" i="1"/>
  <c r="AK614" i="1" a="1"/>
  <c r="AK614" i="1" s="1"/>
  <c r="B615" i="1"/>
  <c r="D615" i="1" s="1"/>
  <c r="AL615" i="1" s="1"/>
  <c r="J615" i="1"/>
  <c r="I615" i="1"/>
  <c r="H615" i="1"/>
  <c r="G615" i="1"/>
  <c r="F615" i="1"/>
  <c r="AM616" i="1"/>
  <c r="D616" i="20"/>
  <c r="AC615" i="1" l="1"/>
  <c r="AB615" i="1"/>
  <c r="AG615" i="1"/>
  <c r="AD615" i="1"/>
  <c r="AK615" i="1" a="1"/>
  <c r="AK615" i="1" s="1"/>
  <c r="B616" i="1"/>
  <c r="D616" i="1" s="1"/>
  <c r="AL616" i="1" s="1"/>
  <c r="J616" i="1"/>
  <c r="I616" i="1"/>
  <c r="H616" i="1"/>
  <c r="G616" i="1"/>
  <c r="F616" i="1"/>
  <c r="AM617" i="1"/>
  <c r="D617" i="20"/>
  <c r="AB616" i="1" l="1"/>
  <c r="AC616" i="1"/>
  <c r="AG616" i="1"/>
  <c r="AD616" i="1"/>
  <c r="AK616" i="1" a="1"/>
  <c r="AK616" i="1" s="1"/>
  <c r="B617" i="1"/>
  <c r="D617" i="1" s="1"/>
  <c r="AL617" i="1" s="1"/>
  <c r="J617" i="1"/>
  <c r="G617" i="1"/>
  <c r="I617" i="1"/>
  <c r="H617" i="1"/>
  <c r="F617" i="1"/>
  <c r="AM618" i="1"/>
  <c r="D618" i="20"/>
  <c r="AB617" i="1" l="1"/>
  <c r="AC617" i="1"/>
  <c r="AG617" i="1"/>
  <c r="AD617" i="1"/>
  <c r="AK617" i="1" a="1"/>
  <c r="AK617" i="1" s="1"/>
  <c r="B618" i="1"/>
  <c r="D618" i="1" s="1"/>
  <c r="AL618" i="1" s="1"/>
  <c r="J618" i="1"/>
  <c r="I618" i="1"/>
  <c r="H618" i="1"/>
  <c r="F618" i="1"/>
  <c r="G618" i="1"/>
  <c r="AM619" i="1"/>
  <c r="D619" i="20"/>
  <c r="AB618" i="1" l="1"/>
  <c r="AC618" i="1"/>
  <c r="AK618" i="1" a="1"/>
  <c r="AK618" i="1" s="1"/>
  <c r="B619" i="1"/>
  <c r="D619" i="1" s="1"/>
  <c r="AL619" i="1" s="1"/>
  <c r="J619" i="1"/>
  <c r="G619" i="1"/>
  <c r="I619" i="1"/>
  <c r="H619" i="1"/>
  <c r="F619" i="1"/>
  <c r="AM620" i="1"/>
  <c r="D620" i="20"/>
  <c r="AC619" i="1" l="1"/>
  <c r="AB619" i="1"/>
  <c r="AK619" i="1" a="1"/>
  <c r="AK619" i="1" s="1"/>
  <c r="B620" i="1"/>
  <c r="D620" i="1" s="1"/>
  <c r="AL620" i="1" s="1"/>
  <c r="J620" i="1"/>
  <c r="I620" i="1"/>
  <c r="G620" i="1"/>
  <c r="F620" i="1"/>
  <c r="H620" i="1"/>
  <c r="AM621" i="1"/>
  <c r="D621" i="20"/>
  <c r="AB620" i="1" l="1"/>
  <c r="AC620" i="1"/>
  <c r="AK620" i="1" a="1"/>
  <c r="AK620" i="1" s="1"/>
  <c r="B621" i="1"/>
  <c r="D621" i="1" s="1"/>
  <c r="AL621" i="1" s="1"/>
  <c r="I621" i="1"/>
  <c r="J621" i="1"/>
  <c r="G621" i="1"/>
  <c r="H621" i="1"/>
  <c r="F621" i="1"/>
  <c r="AM622" i="1"/>
  <c r="D622" i="20"/>
  <c r="AB621" i="1" l="1"/>
  <c r="AC621" i="1"/>
  <c r="AK621" i="1" a="1"/>
  <c r="AK621" i="1" s="1"/>
  <c r="B622" i="1"/>
  <c r="D622" i="1" s="1"/>
  <c r="AL622" i="1" s="1"/>
  <c r="J622" i="1"/>
  <c r="F622" i="1"/>
  <c r="H622" i="1"/>
  <c r="G622" i="1"/>
  <c r="I622" i="1"/>
  <c r="AM623" i="1"/>
  <c r="D623" i="20"/>
  <c r="AB622" i="1" l="1"/>
  <c r="AC622" i="1"/>
  <c r="AK622" i="1" a="1"/>
  <c r="AK622" i="1" s="1"/>
  <c r="B623" i="1"/>
  <c r="H623" i="1"/>
  <c r="F623" i="1"/>
  <c r="I623" i="1"/>
  <c r="J623" i="1"/>
  <c r="G623" i="1"/>
  <c r="D624" i="20"/>
  <c r="D623" i="1" l="1"/>
  <c r="AL623" i="1" s="1"/>
  <c r="I92" i="33"/>
  <c r="J1691" i="35"/>
  <c r="I1819" i="33"/>
  <c r="I2027" i="33"/>
  <c r="J1659" i="35"/>
  <c r="I91" i="33"/>
  <c r="J1679" i="35"/>
  <c r="I1821" i="33"/>
  <c r="J1696" i="35"/>
  <c r="I86" i="33"/>
  <c r="I475" i="33"/>
  <c r="J1671" i="35"/>
  <c r="J1664" i="35"/>
  <c r="J1657" i="35"/>
  <c r="I1785" i="33"/>
  <c r="I2047" i="33"/>
  <c r="I2030" i="33"/>
  <c r="J1703" i="35"/>
  <c r="J1633" i="35"/>
  <c r="I2478" i="33"/>
  <c r="J1649" i="35"/>
  <c r="J1675" i="35"/>
  <c r="I1875" i="33"/>
  <c r="I1515" i="33"/>
  <c r="I2003" i="33"/>
  <c r="I1019" i="33"/>
  <c r="J1632" i="35"/>
  <c r="J1667" i="35"/>
  <c r="I1943" i="33"/>
  <c r="J1669" i="35"/>
  <c r="J1690" i="35"/>
  <c r="I1901" i="33"/>
  <c r="J1694" i="35"/>
  <c r="I1813" i="33"/>
  <c r="J1682" i="35"/>
  <c r="J1672" i="35"/>
  <c r="J1687" i="35"/>
  <c r="J1639" i="35"/>
  <c r="J1634" i="35"/>
  <c r="J1684" i="35"/>
  <c r="J1629" i="35"/>
  <c r="J1676" i="35"/>
  <c r="J1655" i="35"/>
  <c r="J1660" i="35"/>
  <c r="I2041" i="33"/>
  <c r="J1702" i="35"/>
  <c r="J1674" i="35"/>
  <c r="I1895" i="33"/>
  <c r="J1658" i="35"/>
  <c r="I2051" i="33"/>
  <c r="J1642" i="35"/>
  <c r="J1651" i="35"/>
  <c r="I2009" i="33"/>
  <c r="I1871" i="33"/>
  <c r="I1376" i="33"/>
  <c r="I1805" i="33"/>
  <c r="J1638" i="35"/>
  <c r="J1698" i="35"/>
  <c r="I1843" i="33"/>
  <c r="J1701" i="35"/>
  <c r="I1807" i="33"/>
  <c r="J1650" i="35"/>
  <c r="I602" i="33"/>
  <c r="I361" i="33"/>
  <c r="I1804" i="33"/>
  <c r="I1938" i="33"/>
  <c r="I2024" i="33"/>
  <c r="J1665" i="35"/>
  <c r="J1666" i="35"/>
  <c r="J1695" i="35"/>
  <c r="I1795" i="33"/>
  <c r="I2044" i="33"/>
  <c r="I1885" i="33"/>
  <c r="J1652" i="35"/>
  <c r="I909" i="33"/>
  <c r="I1919" i="33"/>
  <c r="J1697" i="35"/>
  <c r="J1637" i="35"/>
  <c r="I1858" i="33"/>
  <c r="J1680" i="35"/>
  <c r="J1662" i="35"/>
  <c r="I2489" i="33"/>
  <c r="I1196" i="33"/>
  <c r="I1796" i="33"/>
  <c r="I1839" i="33"/>
  <c r="J1683" i="35"/>
  <c r="I513" i="33"/>
  <c r="J1670" i="35"/>
  <c r="J1635" i="35"/>
  <c r="I2046" i="33"/>
  <c r="J1661" i="35"/>
  <c r="I498" i="33"/>
  <c r="I1949" i="33"/>
  <c r="I1881" i="33"/>
  <c r="I1263" i="33"/>
  <c r="J1663" i="35"/>
  <c r="I449" i="33"/>
  <c r="J1693" i="35"/>
  <c r="J1688" i="35"/>
  <c r="J1640" i="35"/>
  <c r="I1917" i="33"/>
  <c r="I474" i="33"/>
  <c r="J1673" i="35"/>
  <c r="I1824" i="33"/>
  <c r="J1643" i="35"/>
  <c r="I2479" i="33"/>
  <c r="J1678" i="35"/>
  <c r="I1783" i="33"/>
  <c r="I1908" i="33"/>
  <c r="I2043" i="33"/>
  <c r="J1654" i="35"/>
  <c r="J1630" i="35"/>
  <c r="J1699" i="35"/>
  <c r="I430" i="33"/>
  <c r="I1909" i="33"/>
  <c r="I2023" i="33"/>
  <c r="I1931" i="33"/>
  <c r="J1689" i="35"/>
  <c r="I1270" i="33"/>
  <c r="I362" i="33"/>
  <c r="I1880" i="33"/>
  <c r="I1806" i="33"/>
  <c r="I2487" i="33"/>
  <c r="I1930" i="33"/>
  <c r="I684" i="33"/>
  <c r="I1975" i="33"/>
  <c r="I1850" i="33"/>
  <c r="I1868" i="33"/>
  <c r="J1668" i="35"/>
  <c r="J1677" i="35"/>
  <c r="J1646" i="35"/>
  <c r="J1626" i="35"/>
  <c r="I360" i="33"/>
  <c r="I1365" i="33"/>
  <c r="J1686" i="35"/>
  <c r="I1811" i="33"/>
  <c r="I1978" i="33"/>
  <c r="I1822" i="33"/>
  <c r="I883" i="33"/>
  <c r="I2018" i="33"/>
  <c r="I2544" i="33"/>
  <c r="I1378" i="33"/>
  <c r="I2244" i="33"/>
  <c r="J1628" i="35"/>
  <c r="I2045" i="33"/>
  <c r="I1961" i="33"/>
  <c r="I1117" i="33"/>
  <c r="I1869" i="33"/>
  <c r="I2088" i="33"/>
  <c r="I2021" i="33"/>
  <c r="I1991" i="33"/>
  <c r="J1627" i="35"/>
  <c r="I2172" i="33"/>
  <c r="I1958" i="33"/>
  <c r="J1692" i="35"/>
  <c r="I2259" i="33"/>
  <c r="I1377" i="33"/>
  <c r="J1685" i="35"/>
  <c r="I910" i="33"/>
  <c r="I651" i="33"/>
  <c r="J1681" i="35"/>
  <c r="J1656" i="35"/>
  <c r="I2036" i="33"/>
  <c r="I2241" i="33"/>
  <c r="J1644" i="35"/>
  <c r="I2493" i="33"/>
  <c r="J1631" i="35"/>
  <c r="J1653" i="35"/>
  <c r="I1894" i="33"/>
  <c r="I1848" i="33"/>
  <c r="I2185" i="33"/>
  <c r="I1905" i="33"/>
  <c r="I1939" i="33"/>
  <c r="J1648" i="35"/>
  <c r="I1516" i="33"/>
  <c r="J1700" i="35"/>
  <c r="J1647" i="35"/>
  <c r="I1830" i="33"/>
  <c r="I1929" i="33"/>
  <c r="I1311" i="33"/>
  <c r="J1636" i="35"/>
  <c r="J1641" i="35"/>
  <c r="I1992" i="33"/>
  <c r="J1645" i="35"/>
  <c r="I2484" i="33"/>
  <c r="I1778" i="33"/>
  <c r="I514" i="33"/>
  <c r="I1812" i="33"/>
  <c r="I973" i="33"/>
  <c r="I857" i="33"/>
  <c r="I1870" i="33"/>
  <c r="I2091" i="33"/>
  <c r="I2480" i="33"/>
  <c r="I1773" i="33"/>
  <c r="I2481" i="33"/>
  <c r="I87" i="33"/>
  <c r="I365" i="33"/>
  <c r="I972" i="33"/>
  <c r="I2014" i="33"/>
  <c r="I1772" i="33"/>
  <c r="I1971" i="33"/>
  <c r="I969" i="33"/>
  <c r="AB623" i="1"/>
  <c r="AC623" i="1"/>
  <c r="AK623" i="1" a="1"/>
  <c r="AK623" i="1" s="1"/>
  <c r="C620" i="1" s="1"/>
  <c r="D625" i="20"/>
  <c r="C614" i="1" l="1"/>
  <c r="C622" i="1"/>
  <c r="C616" i="1"/>
  <c r="C127" i="1"/>
  <c r="C618" i="1"/>
  <c r="C409" i="1"/>
  <c r="C390" i="1"/>
  <c r="C649" i="1"/>
  <c r="C650" i="1"/>
  <c r="C648" i="1"/>
  <c r="C10" i="1"/>
  <c r="C33" i="1"/>
  <c r="C55" i="1"/>
  <c r="C77" i="1"/>
  <c r="C99" i="1"/>
  <c r="C121" i="1"/>
  <c r="C144" i="1"/>
  <c r="C166" i="1"/>
  <c r="C188" i="1"/>
  <c r="C210" i="1"/>
  <c r="C232" i="1"/>
  <c r="C254" i="1"/>
  <c r="C279" i="1"/>
  <c r="C298" i="1"/>
  <c r="C320" i="1"/>
  <c r="C342" i="1"/>
  <c r="C364" i="1"/>
  <c r="C386" i="1"/>
  <c r="C410" i="1"/>
  <c r="C432" i="1"/>
  <c r="C454" i="1"/>
  <c r="C476" i="1"/>
  <c r="C498" i="1"/>
  <c r="C520" i="1"/>
  <c r="C542" i="1"/>
  <c r="C564" i="1"/>
  <c r="C586" i="1"/>
  <c r="C608" i="1"/>
  <c r="C34" i="1"/>
  <c r="C56" i="1"/>
  <c r="C78" i="1"/>
  <c r="C100" i="1"/>
  <c r="C122" i="1"/>
  <c r="C145" i="1"/>
  <c r="C167" i="1"/>
  <c r="C189" i="1"/>
  <c r="C233" i="1"/>
  <c r="C276" i="1"/>
  <c r="C299" i="1"/>
  <c r="C343" i="1"/>
  <c r="C387" i="1"/>
  <c r="C433" i="1"/>
  <c r="C455" i="1"/>
  <c r="C499" i="1"/>
  <c r="C543" i="1"/>
  <c r="C587" i="1"/>
  <c r="C13" i="1"/>
  <c r="C79" i="1"/>
  <c r="C146" i="1"/>
  <c r="C234" i="1"/>
  <c r="C522" i="1"/>
  <c r="C569" i="1"/>
  <c r="C40" i="1"/>
  <c r="C644" i="1"/>
  <c r="C11" i="1"/>
  <c r="C211" i="1"/>
  <c r="C255" i="1"/>
  <c r="C321" i="1"/>
  <c r="C365" i="1"/>
  <c r="C411" i="1"/>
  <c r="C477" i="1"/>
  <c r="C521" i="1"/>
  <c r="C565" i="1"/>
  <c r="C609" i="1"/>
  <c r="C57" i="1"/>
  <c r="C123" i="1"/>
  <c r="C190" i="1"/>
  <c r="C388" i="1"/>
  <c r="C459" i="1"/>
  <c r="C548" i="1"/>
  <c r="C349" i="1"/>
  <c r="C645" i="1"/>
  <c r="C4" i="1"/>
  <c r="C14" i="1"/>
  <c r="C36" i="1"/>
  <c r="C58" i="1"/>
  <c r="C80" i="1"/>
  <c r="C102" i="1"/>
  <c r="C124" i="1"/>
  <c r="C147" i="1"/>
  <c r="C169" i="1"/>
  <c r="C191" i="1"/>
  <c r="C213" i="1"/>
  <c r="C235" i="1"/>
  <c r="C257" i="1"/>
  <c r="C278" i="1"/>
  <c r="C301" i="1"/>
  <c r="C323" i="1"/>
  <c r="C345" i="1"/>
  <c r="C367" i="1"/>
  <c r="C389" i="1"/>
  <c r="C413" i="1"/>
  <c r="C435" i="1"/>
  <c r="C457" i="1"/>
  <c r="C479" i="1"/>
  <c r="C501" i="1"/>
  <c r="C523" i="1"/>
  <c r="C545" i="1"/>
  <c r="C567" i="1"/>
  <c r="C589" i="1"/>
  <c r="C611" i="1"/>
  <c r="C458" i="1"/>
  <c r="C480" i="1"/>
  <c r="C524" i="1"/>
  <c r="C568" i="1"/>
  <c r="C612" i="1"/>
  <c r="C38" i="1"/>
  <c r="C570" i="1"/>
  <c r="C417" i="1"/>
  <c r="C632" i="1"/>
  <c r="C15" i="1"/>
  <c r="C37" i="1"/>
  <c r="C59" i="1"/>
  <c r="C81" i="1"/>
  <c r="C103" i="1"/>
  <c r="C125" i="1"/>
  <c r="C148" i="1"/>
  <c r="C170" i="1"/>
  <c r="C192" i="1"/>
  <c r="C214" i="1"/>
  <c r="C236" i="1"/>
  <c r="C258" i="1"/>
  <c r="C280" i="1"/>
  <c r="C302" i="1"/>
  <c r="C324" i="1"/>
  <c r="C346" i="1"/>
  <c r="C368" i="1"/>
  <c r="C391" i="1"/>
  <c r="C414" i="1"/>
  <c r="C436" i="1"/>
  <c r="C502" i="1"/>
  <c r="C546" i="1"/>
  <c r="C590" i="1"/>
  <c r="C16" i="1"/>
  <c r="C60" i="1"/>
  <c r="C82" i="1"/>
  <c r="C104" i="1"/>
  <c r="C126" i="1"/>
  <c r="C149" i="1"/>
  <c r="C171" i="1"/>
  <c r="C193" i="1"/>
  <c r="C215" i="1"/>
  <c r="C237" i="1"/>
  <c r="C259" i="1"/>
  <c r="C281" i="1"/>
  <c r="C303" i="1"/>
  <c r="C325" i="1"/>
  <c r="C415" i="1"/>
  <c r="C504" i="1"/>
  <c r="C261" i="1"/>
  <c r="C640" i="1"/>
  <c r="C635" i="1"/>
  <c r="C17" i="1"/>
  <c r="C39" i="1"/>
  <c r="C61" i="1"/>
  <c r="C83" i="1"/>
  <c r="C105" i="1"/>
  <c r="C128" i="1"/>
  <c r="C150" i="1"/>
  <c r="C172" i="1"/>
  <c r="C194" i="1"/>
  <c r="C216" i="1"/>
  <c r="C238" i="1"/>
  <c r="C260" i="1"/>
  <c r="C282" i="1"/>
  <c r="C304" i="1"/>
  <c r="C326" i="1"/>
  <c r="C348" i="1"/>
  <c r="C63" i="1"/>
  <c r="C371" i="1"/>
  <c r="C623" i="1"/>
  <c r="C633" i="1"/>
  <c r="C19" i="1"/>
  <c r="C41" i="1"/>
  <c r="C62" i="1"/>
  <c r="C85" i="1"/>
  <c r="C107" i="1"/>
  <c r="C130" i="1"/>
  <c r="C152" i="1"/>
  <c r="C174" i="1"/>
  <c r="C196" i="1"/>
  <c r="C218" i="1"/>
  <c r="C240" i="1"/>
  <c r="C262" i="1"/>
  <c r="C284" i="1"/>
  <c r="C306" i="1"/>
  <c r="C328" i="1"/>
  <c r="C350" i="1"/>
  <c r="C372" i="1"/>
  <c r="C395" i="1"/>
  <c r="C418" i="1"/>
  <c r="C440" i="1"/>
  <c r="C462" i="1"/>
  <c r="C484" i="1"/>
  <c r="C506" i="1"/>
  <c r="C528" i="1"/>
  <c r="C550" i="1"/>
  <c r="C572" i="1"/>
  <c r="C594" i="1"/>
  <c r="C615" i="1"/>
  <c r="C602" i="1"/>
  <c r="C539" i="1"/>
  <c r="C606" i="1"/>
  <c r="C566" i="1"/>
  <c r="C393" i="1"/>
  <c r="C129" i="1"/>
  <c r="C505" i="1"/>
  <c r="C629" i="1"/>
  <c r="C2" i="1"/>
  <c r="C20" i="1"/>
  <c r="C42" i="1"/>
  <c r="C64" i="1"/>
  <c r="C86" i="1"/>
  <c r="C108" i="1"/>
  <c r="C131" i="1"/>
  <c r="C153" i="1"/>
  <c r="C175" i="1"/>
  <c r="C197" i="1"/>
  <c r="C220" i="1"/>
  <c r="C241" i="1"/>
  <c r="C263" i="1"/>
  <c r="C285" i="1"/>
  <c r="C307" i="1"/>
  <c r="C329" i="1"/>
  <c r="C351" i="1"/>
  <c r="C373" i="1"/>
  <c r="C396" i="1"/>
  <c r="C419" i="1"/>
  <c r="C441" i="1"/>
  <c r="C463" i="1"/>
  <c r="C485" i="1"/>
  <c r="C507" i="1"/>
  <c r="C529" i="1"/>
  <c r="C551" i="1"/>
  <c r="C573" i="1"/>
  <c r="C595" i="1"/>
  <c r="C613" i="1"/>
  <c r="C353" i="1"/>
  <c r="C421" i="1"/>
  <c r="C465" i="1"/>
  <c r="C531" i="1"/>
  <c r="C597" i="1"/>
  <c r="C244" i="1"/>
  <c r="C332" i="1"/>
  <c r="C399" i="1"/>
  <c r="C466" i="1"/>
  <c r="C554" i="1"/>
  <c r="C335" i="1"/>
  <c r="C447" i="1"/>
  <c r="C579" i="1"/>
  <c r="C358" i="1"/>
  <c r="C317" i="1"/>
  <c r="C561" i="1"/>
  <c r="C562" i="1"/>
  <c r="C456" i="1"/>
  <c r="C525" i="1"/>
  <c r="C619" i="1"/>
  <c r="C439" i="1"/>
  <c r="C626" i="1"/>
  <c r="C636" i="1"/>
  <c r="C21" i="1"/>
  <c r="C43" i="1"/>
  <c r="C65" i="1"/>
  <c r="C87" i="1"/>
  <c r="C109" i="1"/>
  <c r="C132" i="1"/>
  <c r="C154" i="1"/>
  <c r="C176" i="1"/>
  <c r="C198" i="1"/>
  <c r="C219" i="1"/>
  <c r="C242" i="1"/>
  <c r="C264" i="1"/>
  <c r="C290" i="1"/>
  <c r="C308" i="1"/>
  <c r="C330" i="1"/>
  <c r="C352" i="1"/>
  <c r="C374" i="1"/>
  <c r="C397" i="1"/>
  <c r="C420" i="1"/>
  <c r="C442" i="1"/>
  <c r="C464" i="1"/>
  <c r="C486" i="1"/>
  <c r="C508" i="1"/>
  <c r="C530" i="1"/>
  <c r="C552" i="1"/>
  <c r="C574" i="1"/>
  <c r="C596" i="1"/>
  <c r="C331" i="1"/>
  <c r="C375" i="1"/>
  <c r="C443" i="1"/>
  <c r="C509" i="1"/>
  <c r="C575" i="1"/>
  <c r="C134" i="1"/>
  <c r="C200" i="1"/>
  <c r="C287" i="1"/>
  <c r="C376" i="1"/>
  <c r="C510" i="1"/>
  <c r="C291" i="1"/>
  <c r="C425" i="1"/>
  <c r="C535" i="1"/>
  <c r="C380" i="1"/>
  <c r="C536" i="1"/>
  <c r="C451" i="1"/>
  <c r="C474" i="1"/>
  <c r="C366" i="1"/>
  <c r="C437" i="1"/>
  <c r="C526" i="1"/>
  <c r="C327" i="1"/>
  <c r="C642" i="1"/>
  <c r="C641" i="1"/>
  <c r="C23" i="1"/>
  <c r="C44" i="1"/>
  <c r="C66" i="1"/>
  <c r="C88" i="1"/>
  <c r="C110" i="1"/>
  <c r="C133" i="1"/>
  <c r="C155" i="1"/>
  <c r="C177" i="1"/>
  <c r="C199" i="1"/>
  <c r="C221" i="1"/>
  <c r="C243" i="1"/>
  <c r="C265" i="1"/>
  <c r="C286" i="1"/>
  <c r="C309" i="1"/>
  <c r="C398" i="1"/>
  <c r="C487" i="1"/>
  <c r="C553" i="1"/>
  <c r="C67" i="1"/>
  <c r="C111" i="1"/>
  <c r="C178" i="1"/>
  <c r="C266" i="1"/>
  <c r="C354" i="1"/>
  <c r="C444" i="1"/>
  <c r="C532" i="1"/>
  <c r="C598" i="1"/>
  <c r="C469" i="1"/>
  <c r="C314" i="1"/>
  <c r="C514" i="1"/>
  <c r="C383" i="1"/>
  <c r="C452" i="1"/>
  <c r="C344" i="1"/>
  <c r="C392" i="1"/>
  <c r="C460" i="1"/>
  <c r="C239" i="1"/>
  <c r="C617" i="1"/>
  <c r="C646" i="1"/>
  <c r="C5" i="1"/>
  <c r="C22" i="1"/>
  <c r="C45" i="1"/>
  <c r="C89" i="1"/>
  <c r="C156" i="1"/>
  <c r="C222" i="1"/>
  <c r="C310" i="1"/>
  <c r="C422" i="1"/>
  <c r="C488" i="1"/>
  <c r="C576" i="1"/>
  <c r="C402" i="1"/>
  <c r="C513" i="1"/>
  <c r="C336" i="1"/>
  <c r="C492" i="1"/>
  <c r="C361" i="1"/>
  <c r="C605" i="1"/>
  <c r="C212" i="1"/>
  <c r="C588" i="1"/>
  <c r="C370" i="1"/>
  <c r="C84" i="1"/>
  <c r="C593" i="1"/>
  <c r="C625" i="1"/>
  <c r="C3" i="1"/>
  <c r="C24" i="1"/>
  <c r="C46" i="1"/>
  <c r="C68" i="1"/>
  <c r="C90" i="1"/>
  <c r="C112" i="1"/>
  <c r="C135" i="1"/>
  <c r="C157" i="1"/>
  <c r="C179" i="1"/>
  <c r="C201" i="1"/>
  <c r="C223" i="1"/>
  <c r="C245" i="1"/>
  <c r="C267" i="1"/>
  <c r="C289" i="1"/>
  <c r="C311" i="1"/>
  <c r="C333" i="1"/>
  <c r="C355" i="1"/>
  <c r="C377" i="1"/>
  <c r="C400" i="1"/>
  <c r="C423" i="1"/>
  <c r="C445" i="1"/>
  <c r="C467" i="1"/>
  <c r="C489" i="1"/>
  <c r="C511" i="1"/>
  <c r="C533" i="1"/>
  <c r="C555" i="1"/>
  <c r="C577" i="1"/>
  <c r="C599" i="1"/>
  <c r="C379" i="1"/>
  <c r="C557" i="1"/>
  <c r="C426" i="1"/>
  <c r="C580" i="1"/>
  <c r="C517" i="1"/>
  <c r="C518" i="1"/>
  <c r="C478" i="1"/>
  <c r="C591" i="1"/>
  <c r="C106" i="1"/>
  <c r="C483" i="1"/>
  <c r="C630" i="1"/>
  <c r="C638" i="1"/>
  <c r="C25" i="1"/>
  <c r="C47" i="1"/>
  <c r="C69" i="1"/>
  <c r="C91" i="1"/>
  <c r="C113" i="1"/>
  <c r="C136" i="1"/>
  <c r="C158" i="1"/>
  <c r="C180" i="1"/>
  <c r="C202" i="1"/>
  <c r="C225" i="1"/>
  <c r="C246" i="1"/>
  <c r="C268" i="1"/>
  <c r="C288" i="1"/>
  <c r="C312" i="1"/>
  <c r="C334" i="1"/>
  <c r="C356" i="1"/>
  <c r="C378" i="1"/>
  <c r="C401" i="1"/>
  <c r="C424" i="1"/>
  <c r="C446" i="1"/>
  <c r="C468" i="1"/>
  <c r="C490" i="1"/>
  <c r="C512" i="1"/>
  <c r="C534" i="1"/>
  <c r="C556" i="1"/>
  <c r="C578" i="1"/>
  <c r="C600" i="1"/>
  <c r="C247" i="1"/>
  <c r="C313" i="1"/>
  <c r="C491" i="1"/>
  <c r="C270" i="1"/>
  <c r="C448" i="1"/>
  <c r="C582" i="1"/>
  <c r="C583" i="1"/>
  <c r="C256" i="1"/>
  <c r="C481" i="1"/>
  <c r="C592" i="1"/>
  <c r="C461" i="1"/>
  <c r="C647" i="1"/>
  <c r="C637" i="1"/>
  <c r="C26" i="1"/>
  <c r="C48" i="1"/>
  <c r="C70" i="1"/>
  <c r="C92" i="1"/>
  <c r="C114" i="1"/>
  <c r="C137" i="1"/>
  <c r="C159" i="1"/>
  <c r="C181" i="1"/>
  <c r="C203" i="1"/>
  <c r="C224" i="1"/>
  <c r="C269" i="1"/>
  <c r="C357" i="1"/>
  <c r="C601" i="1"/>
  <c r="C403" i="1"/>
  <c r="C558" i="1"/>
  <c r="C473" i="1"/>
  <c r="C584" i="1"/>
  <c r="C500" i="1"/>
  <c r="C547" i="1"/>
  <c r="C195" i="1"/>
  <c r="C571" i="1"/>
  <c r="C627" i="1"/>
  <c r="C27" i="1"/>
  <c r="C49" i="1"/>
  <c r="C71" i="1"/>
  <c r="C93" i="1"/>
  <c r="C115" i="1"/>
  <c r="C138" i="1"/>
  <c r="C160" i="1"/>
  <c r="C182" i="1"/>
  <c r="C204" i="1"/>
  <c r="C226" i="1"/>
  <c r="C248" i="1"/>
  <c r="C292" i="1"/>
  <c r="C470" i="1"/>
  <c r="C339" i="1"/>
  <c r="C495" i="1"/>
  <c r="C496" i="1"/>
  <c r="C412" i="1"/>
  <c r="C621" i="1"/>
  <c r="C151" i="1"/>
  <c r="C549" i="1"/>
  <c r="C643" i="1"/>
  <c r="C7" i="1"/>
  <c r="C28" i="1"/>
  <c r="C50" i="1"/>
  <c r="C72" i="1"/>
  <c r="C94" i="1"/>
  <c r="C116" i="1"/>
  <c r="C139" i="1"/>
  <c r="C161" i="1"/>
  <c r="C183" i="1"/>
  <c r="C205" i="1"/>
  <c r="C227" i="1"/>
  <c r="C249" i="1"/>
  <c r="C271" i="1"/>
  <c r="C293" i="1"/>
  <c r="C315" i="1"/>
  <c r="C337" i="1"/>
  <c r="C359" i="1"/>
  <c r="C381" i="1"/>
  <c r="C404" i="1"/>
  <c r="C427" i="1"/>
  <c r="C449" i="1"/>
  <c r="C471" i="1"/>
  <c r="C493" i="1"/>
  <c r="C515" i="1"/>
  <c r="C537" i="1"/>
  <c r="C559" i="1"/>
  <c r="C581" i="1"/>
  <c r="C603" i="1"/>
  <c r="C6" i="1"/>
  <c r="C30" i="1"/>
  <c r="C51" i="1"/>
  <c r="C73" i="1"/>
  <c r="C117" i="1"/>
  <c r="C162" i="1"/>
  <c r="C228" i="1"/>
  <c r="C272" i="1"/>
  <c r="C316" i="1"/>
  <c r="C360" i="1"/>
  <c r="C405" i="1"/>
  <c r="C450" i="1"/>
  <c r="C494" i="1"/>
  <c r="C538" i="1"/>
  <c r="C604" i="1"/>
  <c r="C362" i="1"/>
  <c r="C540" i="1"/>
  <c r="C544" i="1"/>
  <c r="C482" i="1"/>
  <c r="C283" i="1"/>
  <c r="C631" i="1"/>
  <c r="C95" i="1"/>
  <c r="C140" i="1"/>
  <c r="C184" i="1"/>
  <c r="C206" i="1"/>
  <c r="C250" i="1"/>
  <c r="C294" i="1"/>
  <c r="C338" i="1"/>
  <c r="C382" i="1"/>
  <c r="C428" i="1"/>
  <c r="C472" i="1"/>
  <c r="C516" i="1"/>
  <c r="C560" i="1"/>
  <c r="C406" i="1"/>
  <c r="C384" i="1"/>
  <c r="C434" i="1"/>
  <c r="C503" i="1"/>
  <c r="C624" i="1"/>
  <c r="C217" i="1"/>
  <c r="C628" i="1"/>
  <c r="C8" i="1"/>
  <c r="C29" i="1"/>
  <c r="C52" i="1"/>
  <c r="C74" i="1"/>
  <c r="C96" i="1"/>
  <c r="C118" i="1"/>
  <c r="C141" i="1"/>
  <c r="C163" i="1"/>
  <c r="C185" i="1"/>
  <c r="C207" i="1"/>
  <c r="C229" i="1"/>
  <c r="C251" i="1"/>
  <c r="C273" i="1"/>
  <c r="C295" i="1"/>
  <c r="C429" i="1"/>
  <c r="C407" i="1"/>
  <c r="C322" i="1"/>
  <c r="C347" i="1"/>
  <c r="C416" i="1"/>
  <c r="C173" i="1"/>
  <c r="C527" i="1"/>
  <c r="C634" i="1"/>
  <c r="C9" i="1"/>
  <c r="C31" i="1"/>
  <c r="C53" i="1"/>
  <c r="C75" i="1"/>
  <c r="C97" i="1"/>
  <c r="C119" i="1"/>
  <c r="C142" i="1"/>
  <c r="C164" i="1"/>
  <c r="C186" i="1"/>
  <c r="C208" i="1"/>
  <c r="C230" i="1"/>
  <c r="C252" i="1"/>
  <c r="C274" i="1"/>
  <c r="C296" i="1"/>
  <c r="C318" i="1"/>
  <c r="C340" i="1"/>
  <c r="C430" i="1"/>
  <c r="C277" i="1"/>
  <c r="C610" i="1"/>
  <c r="C18" i="1"/>
  <c r="C305" i="1"/>
  <c r="C639" i="1"/>
  <c r="C12" i="1"/>
  <c r="C32" i="1"/>
  <c r="C54" i="1"/>
  <c r="C76" i="1"/>
  <c r="C98" i="1"/>
  <c r="C120" i="1"/>
  <c r="C143" i="1"/>
  <c r="C165" i="1"/>
  <c r="C187" i="1"/>
  <c r="C209" i="1"/>
  <c r="C231" i="1"/>
  <c r="C253" i="1"/>
  <c r="C275" i="1"/>
  <c r="C297" i="1"/>
  <c r="C319" i="1"/>
  <c r="C341" i="1"/>
  <c r="C363" i="1"/>
  <c r="C385" i="1"/>
  <c r="C408" i="1"/>
  <c r="C431" i="1"/>
  <c r="C453" i="1"/>
  <c r="C475" i="1"/>
  <c r="C497" i="1"/>
  <c r="C519" i="1"/>
  <c r="C541" i="1"/>
  <c r="C563" i="1"/>
  <c r="C585" i="1"/>
  <c r="C607" i="1"/>
  <c r="C35" i="1"/>
  <c r="C101" i="1"/>
  <c r="C168" i="1"/>
  <c r="C300" i="1"/>
  <c r="C369" i="1"/>
  <c r="C438" i="1"/>
  <c r="C394" i="1"/>
  <c r="D626" i="20"/>
  <c r="D627" i="20" l="1"/>
  <c r="D628" i="20" l="1"/>
  <c r="D629" i="20" l="1"/>
  <c r="D630" i="20" l="1"/>
  <c r="D631" i="20" l="1"/>
  <c r="D632" i="20" l="1"/>
  <c r="D633" i="20" l="1"/>
  <c r="E35" i="19"/>
  <c r="E33" i="19"/>
  <c r="E31" i="19"/>
  <c r="E29" i="19"/>
  <c r="E26" i="19"/>
  <c r="E27" i="19"/>
  <c r="E23" i="19"/>
  <c r="E24" i="19"/>
  <c r="C13" i="19"/>
  <c r="C14" i="19"/>
  <c r="C15" i="19"/>
  <c r="C16" i="19"/>
  <c r="C11" i="19"/>
  <c r="C9" i="19"/>
  <c r="D634" i="20" l="1"/>
  <c r="E13" i="19"/>
  <c r="E14" i="19"/>
  <c r="E15" i="19"/>
  <c r="E16" i="19"/>
  <c r="E11" i="19"/>
  <c r="E9" i="19"/>
  <c r="C7" i="19"/>
  <c r="E7" i="19"/>
  <c r="C3" i="19"/>
  <c r="C4" i="19"/>
  <c r="C5" i="19"/>
  <c r="C6" i="19"/>
  <c r="C8" i="19"/>
  <c r="C10" i="19"/>
  <c r="C12" i="19"/>
  <c r="C17" i="19"/>
  <c r="C18" i="19"/>
  <c r="C19" i="19"/>
  <c r="C20" i="19"/>
  <c r="C21" i="19"/>
  <c r="C22" i="19"/>
  <c r="C25" i="19"/>
  <c r="C28" i="19"/>
  <c r="C30" i="19"/>
  <c r="C32" i="19"/>
  <c r="C34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C110" i="19"/>
  <c r="C111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C128" i="19"/>
  <c r="C129" i="19"/>
  <c r="C130" i="19"/>
  <c r="C131" i="19"/>
  <c r="C132" i="19"/>
  <c r="C133" i="19"/>
  <c r="C134" i="19"/>
  <c r="C135" i="19"/>
  <c r="C136" i="19"/>
  <c r="C137" i="19"/>
  <c r="C138" i="19"/>
  <c r="C139" i="19"/>
  <c r="C140" i="19"/>
  <c r="C141" i="19"/>
  <c r="C142" i="19"/>
  <c r="C143" i="19"/>
  <c r="C144" i="19"/>
  <c r="C145" i="19"/>
  <c r="C146" i="19"/>
  <c r="C147" i="19"/>
  <c r="C148" i="19"/>
  <c r="C149" i="19"/>
  <c r="C150" i="19"/>
  <c r="C151" i="19"/>
  <c r="C152" i="19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165" i="19"/>
  <c r="C166" i="19"/>
  <c r="C167" i="19"/>
  <c r="C168" i="19"/>
  <c r="C169" i="19"/>
  <c r="C170" i="19"/>
  <c r="C171" i="19"/>
  <c r="C172" i="19"/>
  <c r="C173" i="19"/>
  <c r="C174" i="19"/>
  <c r="C175" i="19"/>
  <c r="C176" i="19"/>
  <c r="C177" i="19"/>
  <c r="C178" i="19"/>
  <c r="C179" i="19"/>
  <c r="C180" i="19"/>
  <c r="C181" i="19"/>
  <c r="C182" i="19"/>
  <c r="C183" i="19"/>
  <c r="C184" i="19"/>
  <c r="C185" i="19"/>
  <c r="C186" i="19"/>
  <c r="C187" i="19"/>
  <c r="C188" i="19"/>
  <c r="C189" i="19"/>
  <c r="C190" i="19"/>
  <c r="C191" i="19"/>
  <c r="C192" i="19"/>
  <c r="C193" i="19"/>
  <c r="C194" i="19"/>
  <c r="C195" i="19"/>
  <c r="C196" i="19"/>
  <c r="C197" i="19"/>
  <c r="C198" i="19"/>
  <c r="C199" i="19"/>
  <c r="C200" i="19"/>
  <c r="C201" i="19"/>
  <c r="C202" i="19"/>
  <c r="C203" i="19"/>
  <c r="C204" i="19"/>
  <c r="C205" i="19"/>
  <c r="C206" i="19"/>
  <c r="C207" i="19"/>
  <c r="C208" i="19"/>
  <c r="C209" i="19"/>
  <c r="C210" i="19"/>
  <c r="C211" i="19"/>
  <c r="C212" i="19"/>
  <c r="C213" i="19"/>
  <c r="C214" i="19"/>
  <c r="C215" i="19"/>
  <c r="C216" i="19"/>
  <c r="C217" i="19"/>
  <c r="C218" i="19"/>
  <c r="C219" i="19"/>
  <c r="C220" i="19"/>
  <c r="C221" i="19"/>
  <c r="C222" i="19"/>
  <c r="C223" i="19"/>
  <c r="C224" i="19"/>
  <c r="C225" i="19"/>
  <c r="C226" i="19"/>
  <c r="C227" i="19"/>
  <c r="C228" i="19"/>
  <c r="C229" i="19"/>
  <c r="C230" i="19"/>
  <c r="C231" i="19"/>
  <c r="C232" i="19"/>
  <c r="C233" i="19"/>
  <c r="C234" i="19"/>
  <c r="C235" i="19"/>
  <c r="C236" i="19"/>
  <c r="C237" i="19"/>
  <c r="C238" i="19"/>
  <c r="C239" i="19"/>
  <c r="C240" i="19"/>
  <c r="C241" i="19"/>
  <c r="C242" i="19"/>
  <c r="C243" i="19"/>
  <c r="C244" i="19"/>
  <c r="C245" i="19"/>
  <c r="C246" i="19"/>
  <c r="C247" i="19"/>
  <c r="C248" i="19"/>
  <c r="C249" i="19"/>
  <c r="C250" i="19"/>
  <c r="C251" i="19"/>
  <c r="C252" i="19"/>
  <c r="C253" i="19"/>
  <c r="C254" i="19"/>
  <c r="C255" i="19"/>
  <c r="C256" i="19"/>
  <c r="C257" i="19"/>
  <c r="C258" i="19"/>
  <c r="C259" i="19"/>
  <c r="C260" i="19"/>
  <c r="C261" i="19"/>
  <c r="C262" i="19"/>
  <c r="C263" i="19"/>
  <c r="C264" i="19"/>
  <c r="C265" i="19"/>
  <c r="C266" i="19"/>
  <c r="C267" i="19"/>
  <c r="C268" i="19"/>
  <c r="C269" i="19"/>
  <c r="C270" i="19"/>
  <c r="C271" i="19"/>
  <c r="C272" i="19"/>
  <c r="C273" i="19"/>
  <c r="C274" i="19"/>
  <c r="C275" i="19"/>
  <c r="C276" i="19"/>
  <c r="C277" i="19"/>
  <c r="C278" i="19"/>
  <c r="C279" i="19"/>
  <c r="C280" i="19"/>
  <c r="C281" i="19"/>
  <c r="C282" i="19"/>
  <c r="C283" i="19"/>
  <c r="C284" i="19"/>
  <c r="C285" i="19"/>
  <c r="C286" i="19"/>
  <c r="C287" i="19"/>
  <c r="C288" i="19"/>
  <c r="C289" i="19"/>
  <c r="C290" i="19"/>
  <c r="C291" i="19"/>
  <c r="C292" i="19"/>
  <c r="C293" i="19"/>
  <c r="C294" i="19"/>
  <c r="C295" i="19"/>
  <c r="C296" i="19"/>
  <c r="C297" i="19"/>
  <c r="C298" i="19"/>
  <c r="C299" i="19"/>
  <c r="C300" i="19"/>
  <c r="C301" i="19"/>
  <c r="C302" i="19"/>
  <c r="C303" i="19"/>
  <c r="C304" i="19"/>
  <c r="C305" i="19"/>
  <c r="C306" i="19"/>
  <c r="C307" i="19"/>
  <c r="C308" i="19"/>
  <c r="C309" i="19"/>
  <c r="C310" i="19"/>
  <c r="C311" i="19"/>
  <c r="C312" i="19"/>
  <c r="C313" i="19"/>
  <c r="C314" i="19"/>
  <c r="C315" i="19"/>
  <c r="C316" i="19"/>
  <c r="C317" i="19"/>
  <c r="C318" i="19"/>
  <c r="C319" i="19"/>
  <c r="C320" i="19"/>
  <c r="C321" i="19"/>
  <c r="C322" i="19"/>
  <c r="C323" i="19"/>
  <c r="C324" i="19"/>
  <c r="C325" i="19"/>
  <c r="C326" i="19"/>
  <c r="C327" i="19"/>
  <c r="C328" i="19"/>
  <c r="C329" i="19"/>
  <c r="C330" i="19"/>
  <c r="C331" i="19"/>
  <c r="C332" i="19"/>
  <c r="C333" i="19"/>
  <c r="C334" i="19"/>
  <c r="C335" i="19"/>
  <c r="C336" i="19"/>
  <c r="C337" i="19"/>
  <c r="C338" i="19"/>
  <c r="C339" i="19"/>
  <c r="C340" i="19"/>
  <c r="C341" i="19"/>
  <c r="C342" i="19"/>
  <c r="C343" i="19"/>
  <c r="C344" i="19"/>
  <c r="C345" i="19"/>
  <c r="C346" i="19"/>
  <c r="C347" i="19"/>
  <c r="C348" i="19"/>
  <c r="C349" i="19"/>
  <c r="C350" i="19"/>
  <c r="C351" i="19"/>
  <c r="C352" i="19"/>
  <c r="C353" i="19"/>
  <c r="C354" i="19"/>
  <c r="C355" i="19"/>
  <c r="C356" i="19"/>
  <c r="C357" i="19"/>
  <c r="C358" i="19"/>
  <c r="C359" i="19"/>
  <c r="C360" i="19"/>
  <c r="C361" i="19"/>
  <c r="C362" i="19"/>
  <c r="C363" i="19"/>
  <c r="C364" i="19"/>
  <c r="C365" i="19"/>
  <c r="C366" i="19"/>
  <c r="C367" i="19"/>
  <c r="C368" i="19"/>
  <c r="C369" i="19"/>
  <c r="C370" i="19"/>
  <c r="C371" i="19"/>
  <c r="C372" i="19"/>
  <c r="C373" i="19"/>
  <c r="C374" i="19"/>
  <c r="C375" i="19"/>
  <c r="C376" i="19"/>
  <c r="C377" i="19"/>
  <c r="C378" i="19"/>
  <c r="C379" i="19"/>
  <c r="C380" i="19"/>
  <c r="C381" i="19"/>
  <c r="C382" i="19"/>
  <c r="C383" i="19"/>
  <c r="C384" i="19"/>
  <c r="C385" i="19"/>
  <c r="C386" i="19"/>
  <c r="C387" i="19"/>
  <c r="C388" i="19"/>
  <c r="C389" i="19"/>
  <c r="C390" i="19"/>
  <c r="C391" i="19"/>
  <c r="C392" i="19"/>
  <c r="C393" i="19"/>
  <c r="C394" i="19"/>
  <c r="C395" i="19"/>
  <c r="C396" i="19"/>
  <c r="C397" i="19"/>
  <c r="C398" i="19"/>
  <c r="C399" i="19"/>
  <c r="C400" i="19"/>
  <c r="C401" i="19"/>
  <c r="C402" i="19"/>
  <c r="C403" i="19"/>
  <c r="C404" i="19"/>
  <c r="C405" i="19"/>
  <c r="C406" i="19"/>
  <c r="C407" i="19"/>
  <c r="C408" i="19"/>
  <c r="C409" i="19"/>
  <c r="C410" i="19"/>
  <c r="C411" i="19"/>
  <c r="C412" i="19"/>
  <c r="C413" i="19"/>
  <c r="C414" i="19"/>
  <c r="C415" i="19"/>
  <c r="C416" i="19"/>
  <c r="C417" i="19"/>
  <c r="C418" i="19"/>
  <c r="C419" i="19"/>
  <c r="C420" i="19"/>
  <c r="C421" i="19"/>
  <c r="C422" i="19"/>
  <c r="C423" i="19"/>
  <c r="C424" i="19"/>
  <c r="C425" i="19"/>
  <c r="C426" i="19"/>
  <c r="C427" i="19"/>
  <c r="C428" i="19"/>
  <c r="C429" i="19"/>
  <c r="C430" i="19"/>
  <c r="C431" i="19"/>
  <c r="C432" i="19"/>
  <c r="C433" i="19"/>
  <c r="C2" i="19"/>
  <c r="E4" i="19"/>
  <c r="E5" i="19"/>
  <c r="E6" i="19"/>
  <c r="E8" i="19"/>
  <c r="E10" i="19"/>
  <c r="E12" i="19"/>
  <c r="E17" i="19"/>
  <c r="E18" i="19"/>
  <c r="E19" i="19"/>
  <c r="E20" i="19"/>
  <c r="E21" i="19"/>
  <c r="E22" i="19"/>
  <c r="E25" i="19"/>
  <c r="E28" i="19"/>
  <c r="E30" i="19"/>
  <c r="E32" i="19"/>
  <c r="E34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02" i="19"/>
  <c r="E203" i="19"/>
  <c r="E204" i="19"/>
  <c r="E205" i="19"/>
  <c r="E206" i="19"/>
  <c r="E207" i="19"/>
  <c r="E208" i="19"/>
  <c r="E209" i="19"/>
  <c r="E210" i="19"/>
  <c r="E211" i="19"/>
  <c r="E212" i="19"/>
  <c r="E213" i="19"/>
  <c r="E214" i="19"/>
  <c r="E215" i="19"/>
  <c r="E216" i="19"/>
  <c r="E217" i="19"/>
  <c r="E218" i="19"/>
  <c r="E219" i="19"/>
  <c r="E220" i="19"/>
  <c r="E221" i="19"/>
  <c r="E222" i="19"/>
  <c r="E223" i="19"/>
  <c r="E224" i="19"/>
  <c r="E225" i="19"/>
  <c r="E226" i="19"/>
  <c r="E227" i="19"/>
  <c r="E228" i="19"/>
  <c r="E229" i="19"/>
  <c r="E230" i="19"/>
  <c r="E231" i="19"/>
  <c r="E232" i="19"/>
  <c r="E233" i="19"/>
  <c r="E234" i="19"/>
  <c r="E235" i="19"/>
  <c r="E236" i="19"/>
  <c r="E237" i="19"/>
  <c r="E238" i="19"/>
  <c r="E239" i="19"/>
  <c r="E240" i="19"/>
  <c r="E241" i="19"/>
  <c r="E242" i="19"/>
  <c r="E243" i="19"/>
  <c r="E244" i="19"/>
  <c r="E245" i="19"/>
  <c r="E246" i="19"/>
  <c r="E247" i="19"/>
  <c r="E248" i="19"/>
  <c r="E249" i="19"/>
  <c r="E250" i="19"/>
  <c r="E251" i="19"/>
  <c r="E252" i="19"/>
  <c r="E253" i="19"/>
  <c r="E254" i="19"/>
  <c r="E255" i="19"/>
  <c r="E256" i="19"/>
  <c r="E257" i="19"/>
  <c r="E258" i="19"/>
  <c r="E259" i="19"/>
  <c r="E260" i="19"/>
  <c r="E261" i="19"/>
  <c r="E262" i="19"/>
  <c r="E263" i="19"/>
  <c r="E264" i="19"/>
  <c r="E265" i="19"/>
  <c r="E266" i="19"/>
  <c r="E267" i="19"/>
  <c r="E268" i="19"/>
  <c r="E269" i="19"/>
  <c r="E270" i="19"/>
  <c r="E271" i="19"/>
  <c r="E272" i="19"/>
  <c r="E273" i="19"/>
  <c r="E274" i="19"/>
  <c r="E275" i="19"/>
  <c r="E276" i="19"/>
  <c r="E277" i="19"/>
  <c r="E278" i="19"/>
  <c r="E279" i="19"/>
  <c r="E280" i="19"/>
  <c r="E281" i="19"/>
  <c r="E282" i="19"/>
  <c r="E283" i="19"/>
  <c r="E284" i="19"/>
  <c r="E285" i="19"/>
  <c r="E286" i="19"/>
  <c r="E287" i="19"/>
  <c r="E288" i="19"/>
  <c r="E289" i="19"/>
  <c r="E290" i="19"/>
  <c r="E291" i="19"/>
  <c r="E292" i="19"/>
  <c r="E293" i="19"/>
  <c r="E294" i="19"/>
  <c r="E295" i="19"/>
  <c r="E296" i="19"/>
  <c r="E297" i="19"/>
  <c r="E298" i="19"/>
  <c r="E299" i="19"/>
  <c r="E300" i="19"/>
  <c r="E301" i="19"/>
  <c r="E302" i="19"/>
  <c r="E303" i="19"/>
  <c r="E304" i="19"/>
  <c r="E305" i="19"/>
  <c r="E306" i="19"/>
  <c r="E307" i="19"/>
  <c r="E308" i="19"/>
  <c r="E309" i="19"/>
  <c r="E310" i="19"/>
  <c r="E311" i="19"/>
  <c r="E312" i="19"/>
  <c r="E313" i="19"/>
  <c r="E314" i="19"/>
  <c r="E315" i="19"/>
  <c r="E316" i="19"/>
  <c r="E317" i="19"/>
  <c r="E318" i="19"/>
  <c r="E319" i="19"/>
  <c r="E320" i="19"/>
  <c r="E321" i="19"/>
  <c r="E322" i="19"/>
  <c r="E323" i="19"/>
  <c r="E324" i="19"/>
  <c r="E325" i="19"/>
  <c r="E326" i="19"/>
  <c r="E327" i="19"/>
  <c r="E328" i="19"/>
  <c r="E329" i="19"/>
  <c r="E330" i="19"/>
  <c r="E331" i="19"/>
  <c r="E332" i="19"/>
  <c r="E333" i="19"/>
  <c r="E334" i="19"/>
  <c r="E335" i="19"/>
  <c r="E336" i="19"/>
  <c r="E337" i="19"/>
  <c r="E338" i="19"/>
  <c r="E339" i="19"/>
  <c r="E340" i="19"/>
  <c r="E341" i="19"/>
  <c r="E342" i="19"/>
  <c r="E343" i="19"/>
  <c r="E344" i="19"/>
  <c r="E345" i="19"/>
  <c r="E346" i="19"/>
  <c r="E347" i="19"/>
  <c r="E348" i="19"/>
  <c r="E349" i="19"/>
  <c r="E350" i="19"/>
  <c r="E351" i="19"/>
  <c r="E352" i="19"/>
  <c r="E353" i="19"/>
  <c r="E354" i="19"/>
  <c r="E355" i="19"/>
  <c r="E356" i="19"/>
  <c r="E357" i="19"/>
  <c r="E358" i="19"/>
  <c r="E359" i="19"/>
  <c r="E360" i="19"/>
  <c r="E361" i="19"/>
  <c r="E362" i="19"/>
  <c r="E363" i="19"/>
  <c r="E364" i="19"/>
  <c r="E365" i="19"/>
  <c r="E366" i="19"/>
  <c r="E367" i="19"/>
  <c r="E368" i="19"/>
  <c r="E369" i="19"/>
  <c r="E370" i="19"/>
  <c r="E371" i="19"/>
  <c r="E372" i="19"/>
  <c r="E373" i="19"/>
  <c r="E374" i="19"/>
  <c r="E375" i="19"/>
  <c r="E376" i="19"/>
  <c r="E377" i="19"/>
  <c r="E378" i="19"/>
  <c r="E379" i="19"/>
  <c r="E380" i="19"/>
  <c r="E381" i="19"/>
  <c r="E382" i="19"/>
  <c r="E383" i="19"/>
  <c r="E384" i="19"/>
  <c r="E385" i="19"/>
  <c r="E386" i="19"/>
  <c r="E387" i="19"/>
  <c r="E388" i="19"/>
  <c r="E389" i="19"/>
  <c r="E390" i="19"/>
  <c r="E391" i="19"/>
  <c r="E392" i="19"/>
  <c r="E393" i="19"/>
  <c r="E394" i="19"/>
  <c r="E395" i="19"/>
  <c r="E396" i="19"/>
  <c r="E397" i="19"/>
  <c r="E398" i="19"/>
  <c r="E399" i="19"/>
  <c r="E400" i="19"/>
  <c r="E401" i="19"/>
  <c r="E402" i="19"/>
  <c r="E403" i="19"/>
  <c r="E404" i="19"/>
  <c r="E405" i="19"/>
  <c r="E406" i="19"/>
  <c r="E407" i="19"/>
  <c r="E408" i="19"/>
  <c r="E409" i="19"/>
  <c r="E410" i="19"/>
  <c r="E411" i="19"/>
  <c r="E412" i="19"/>
  <c r="E413" i="19"/>
  <c r="E414" i="19"/>
  <c r="E415" i="19"/>
  <c r="E416" i="19"/>
  <c r="E417" i="19"/>
  <c r="E418" i="19"/>
  <c r="E419" i="19"/>
  <c r="E420" i="19"/>
  <c r="E421" i="19"/>
  <c r="E422" i="19"/>
  <c r="E423" i="19"/>
  <c r="E424" i="19"/>
  <c r="E425" i="19"/>
  <c r="E426" i="19"/>
  <c r="E427" i="19"/>
  <c r="E428" i="19"/>
  <c r="E429" i="19"/>
  <c r="E430" i="19"/>
  <c r="E431" i="19"/>
  <c r="E432" i="19"/>
  <c r="E433" i="19"/>
  <c r="E3" i="19"/>
  <c r="E2" i="19"/>
  <c r="D635" i="20" l="1"/>
  <c r="E2" i="1" a="1"/>
  <c r="E2" i="1" s="1"/>
  <c r="U2" i="1" s="1" a="1"/>
  <c r="U2" i="1" s="1"/>
  <c r="E3" i="1" a="1"/>
  <c r="E3" i="1" s="1"/>
  <c r="U3" i="1" s="1" a="1"/>
  <c r="U3" i="1" s="1"/>
  <c r="E4" i="1" a="1"/>
  <c r="E4" i="1" s="1"/>
  <c r="U4" i="1" s="1" a="1"/>
  <c r="U4" i="1" s="1"/>
  <c r="E5" i="1" a="1"/>
  <c r="E5" i="1" s="1"/>
  <c r="U5" i="1" s="1" a="1"/>
  <c r="U5" i="1" s="1"/>
  <c r="E6" i="1" a="1"/>
  <c r="E6" i="1" s="1"/>
  <c r="U6" i="1" s="1" a="1"/>
  <c r="U6" i="1" s="1"/>
  <c r="E7" i="1" a="1"/>
  <c r="E7" i="1" s="1"/>
  <c r="U7" i="1" s="1" a="1"/>
  <c r="U7" i="1" s="1"/>
  <c r="E8" i="1" a="1"/>
  <c r="E8" i="1" s="1"/>
  <c r="U8" i="1" s="1" a="1"/>
  <c r="U8" i="1" s="1"/>
  <c r="E9" i="1" a="1"/>
  <c r="E9" i="1" s="1"/>
  <c r="U9" i="1" s="1" a="1"/>
  <c r="U9" i="1" s="1"/>
  <c r="E10" i="1" a="1"/>
  <c r="E10" i="1" s="1"/>
  <c r="U10" i="1" s="1" a="1"/>
  <c r="U10" i="1" s="1"/>
  <c r="E11" i="1" a="1"/>
  <c r="E11" i="1" s="1"/>
  <c r="U11" i="1" s="1" a="1"/>
  <c r="U11" i="1" s="1"/>
  <c r="E12" i="1" a="1"/>
  <c r="E12" i="1" s="1"/>
  <c r="U12" i="1" s="1" a="1"/>
  <c r="U12" i="1" s="1"/>
  <c r="E13" i="1" a="1"/>
  <c r="E13" i="1" s="1"/>
  <c r="U13" i="1" s="1" a="1"/>
  <c r="U13" i="1" s="1"/>
  <c r="E14" i="1" a="1"/>
  <c r="E14" i="1" s="1"/>
  <c r="U14" i="1" s="1" a="1"/>
  <c r="U14" i="1" s="1"/>
  <c r="E15" i="1" a="1"/>
  <c r="E15" i="1" s="1"/>
  <c r="U15" i="1" s="1" a="1"/>
  <c r="U15" i="1" s="1"/>
  <c r="E16" i="1" a="1"/>
  <c r="E16" i="1" s="1"/>
  <c r="U16" i="1" s="1" a="1"/>
  <c r="U16" i="1" s="1"/>
  <c r="E17" i="1" a="1"/>
  <c r="E17" i="1" s="1"/>
  <c r="U17" i="1" s="1" a="1"/>
  <c r="U17" i="1" s="1"/>
  <c r="E18" i="1" a="1"/>
  <c r="E18" i="1" s="1"/>
  <c r="U18" i="1" s="1" a="1"/>
  <c r="U18" i="1" s="1"/>
  <c r="E19" i="1" a="1"/>
  <c r="E19" i="1" s="1"/>
  <c r="U19" i="1" s="1" a="1"/>
  <c r="U19" i="1" s="1"/>
  <c r="E20" i="1" a="1"/>
  <c r="E20" i="1" s="1"/>
  <c r="U20" i="1" s="1" a="1"/>
  <c r="U20" i="1" s="1"/>
  <c r="E21" i="1" a="1"/>
  <c r="E21" i="1" s="1"/>
  <c r="U21" i="1" s="1" a="1"/>
  <c r="U21" i="1" s="1"/>
  <c r="E22" i="1" a="1"/>
  <c r="E22" i="1" s="1"/>
  <c r="U22" i="1" s="1" a="1"/>
  <c r="U22" i="1" s="1"/>
  <c r="E23" i="1" a="1"/>
  <c r="E23" i="1" s="1"/>
  <c r="U23" i="1" s="1" a="1"/>
  <c r="U23" i="1" s="1"/>
  <c r="E24" i="1" a="1"/>
  <c r="E24" i="1" s="1"/>
  <c r="U24" i="1" s="1" a="1"/>
  <c r="U24" i="1" s="1"/>
  <c r="E25" i="1" a="1"/>
  <c r="E25" i="1" s="1"/>
  <c r="U25" i="1" s="1" a="1"/>
  <c r="U25" i="1" s="1"/>
  <c r="E26" i="1" a="1"/>
  <c r="E26" i="1" s="1"/>
  <c r="U26" i="1" s="1" a="1"/>
  <c r="U26" i="1" s="1"/>
  <c r="E27" i="1" a="1"/>
  <c r="E27" i="1" s="1"/>
  <c r="U27" i="1" s="1" a="1"/>
  <c r="U27" i="1" s="1"/>
  <c r="E28" i="1" a="1"/>
  <c r="E28" i="1" s="1"/>
  <c r="U28" i="1" s="1" a="1"/>
  <c r="U28" i="1" s="1"/>
  <c r="E29" i="1" a="1"/>
  <c r="E29" i="1" s="1"/>
  <c r="U29" i="1" s="1" a="1"/>
  <c r="U29" i="1" s="1"/>
  <c r="E30" i="1" a="1"/>
  <c r="E30" i="1" s="1"/>
  <c r="U30" i="1" s="1" a="1"/>
  <c r="U30" i="1" s="1"/>
  <c r="E31" i="1" a="1"/>
  <c r="E31" i="1" s="1"/>
  <c r="U31" i="1" s="1" a="1"/>
  <c r="U31" i="1" s="1"/>
  <c r="E32" i="1" a="1"/>
  <c r="E32" i="1" s="1"/>
  <c r="U32" i="1" s="1" a="1"/>
  <c r="U32" i="1" s="1"/>
  <c r="E33" i="1" a="1"/>
  <c r="E33" i="1" s="1"/>
  <c r="U33" i="1" s="1" a="1"/>
  <c r="U33" i="1" s="1"/>
  <c r="E34" i="1" a="1"/>
  <c r="E34" i="1" s="1"/>
  <c r="U34" i="1" s="1" a="1"/>
  <c r="U34" i="1" s="1"/>
  <c r="E35" i="1" a="1"/>
  <c r="E35" i="1" s="1"/>
  <c r="U35" i="1" s="1" a="1"/>
  <c r="U35" i="1" s="1"/>
  <c r="E36" i="1" a="1"/>
  <c r="E36" i="1" s="1"/>
  <c r="U36" i="1" s="1" a="1"/>
  <c r="U36" i="1" s="1"/>
  <c r="E37" i="1" a="1"/>
  <c r="E37" i="1" s="1"/>
  <c r="U37" i="1" s="1" a="1"/>
  <c r="U37" i="1" s="1"/>
  <c r="E38" i="1" a="1"/>
  <c r="E38" i="1" s="1"/>
  <c r="U38" i="1" s="1" a="1"/>
  <c r="U38" i="1" s="1"/>
  <c r="E39" i="1" a="1"/>
  <c r="E39" i="1" s="1"/>
  <c r="U39" i="1" s="1" a="1"/>
  <c r="U39" i="1" s="1"/>
  <c r="E40" i="1" a="1"/>
  <c r="E40" i="1" s="1"/>
  <c r="U40" i="1" s="1" a="1"/>
  <c r="U40" i="1" s="1"/>
  <c r="E41" i="1" a="1"/>
  <c r="E41" i="1" s="1"/>
  <c r="U41" i="1" s="1" a="1"/>
  <c r="U41" i="1" s="1"/>
  <c r="E42" i="1" a="1"/>
  <c r="E42" i="1" s="1"/>
  <c r="U42" i="1" s="1" a="1"/>
  <c r="U42" i="1" s="1"/>
  <c r="E43" i="1" a="1"/>
  <c r="E43" i="1" s="1"/>
  <c r="U43" i="1" s="1" a="1"/>
  <c r="U43" i="1" s="1"/>
  <c r="E44" i="1" a="1"/>
  <c r="E44" i="1" s="1"/>
  <c r="U44" i="1" s="1" a="1"/>
  <c r="U44" i="1" s="1"/>
  <c r="E45" i="1" a="1"/>
  <c r="E45" i="1" s="1"/>
  <c r="U45" i="1" s="1" a="1"/>
  <c r="U45" i="1" s="1"/>
  <c r="E46" i="1" a="1"/>
  <c r="E46" i="1" s="1"/>
  <c r="U46" i="1" s="1" a="1"/>
  <c r="U46" i="1" s="1"/>
  <c r="E47" i="1" a="1"/>
  <c r="E47" i="1" s="1"/>
  <c r="U47" i="1" s="1" a="1"/>
  <c r="U47" i="1" s="1"/>
  <c r="E48" i="1" a="1"/>
  <c r="E48" i="1" s="1"/>
  <c r="U48" i="1" s="1" a="1"/>
  <c r="U48" i="1" s="1"/>
  <c r="E49" i="1" a="1"/>
  <c r="E49" i="1" s="1"/>
  <c r="U49" i="1" s="1" a="1"/>
  <c r="U49" i="1" s="1"/>
  <c r="E50" i="1" a="1"/>
  <c r="E50" i="1" s="1"/>
  <c r="U50" i="1" s="1" a="1"/>
  <c r="U50" i="1" s="1"/>
  <c r="E51" i="1" a="1"/>
  <c r="E51" i="1" s="1"/>
  <c r="U51" i="1" s="1" a="1"/>
  <c r="U51" i="1" s="1"/>
  <c r="E52" i="1" a="1"/>
  <c r="E52" i="1" s="1"/>
  <c r="U52" i="1" s="1" a="1"/>
  <c r="U52" i="1" s="1"/>
  <c r="E53" i="1" a="1"/>
  <c r="E53" i="1" s="1"/>
  <c r="U53" i="1" s="1" a="1"/>
  <c r="U53" i="1" s="1"/>
  <c r="E54" i="1" a="1"/>
  <c r="E54" i="1" s="1"/>
  <c r="U54" i="1" s="1" a="1"/>
  <c r="U54" i="1" s="1"/>
  <c r="E55" i="1" a="1"/>
  <c r="E55" i="1" s="1"/>
  <c r="U55" i="1" s="1" a="1"/>
  <c r="U55" i="1" s="1"/>
  <c r="E56" i="1" a="1"/>
  <c r="E56" i="1" s="1"/>
  <c r="U56" i="1" s="1" a="1"/>
  <c r="U56" i="1" s="1"/>
  <c r="E57" i="1" a="1"/>
  <c r="E57" i="1" s="1"/>
  <c r="U57" i="1" s="1" a="1"/>
  <c r="U57" i="1" s="1"/>
  <c r="E58" i="1" a="1"/>
  <c r="E58" i="1" s="1"/>
  <c r="U58" i="1" s="1" a="1"/>
  <c r="U58" i="1" s="1"/>
  <c r="E59" i="1" a="1"/>
  <c r="E59" i="1" s="1"/>
  <c r="U59" i="1" s="1" a="1"/>
  <c r="U59" i="1" s="1"/>
  <c r="E60" i="1" a="1"/>
  <c r="E60" i="1" s="1"/>
  <c r="U60" i="1" s="1" a="1"/>
  <c r="U60" i="1" s="1"/>
  <c r="E61" i="1" a="1"/>
  <c r="E61" i="1" s="1"/>
  <c r="U61" i="1" s="1" a="1"/>
  <c r="U61" i="1" s="1"/>
  <c r="E62" i="1" a="1"/>
  <c r="E62" i="1" s="1"/>
  <c r="U62" i="1" s="1" a="1"/>
  <c r="U62" i="1" s="1"/>
  <c r="E63" i="1" a="1"/>
  <c r="E63" i="1" s="1"/>
  <c r="U63" i="1" s="1" a="1"/>
  <c r="U63" i="1" s="1"/>
  <c r="E64" i="1" a="1"/>
  <c r="E64" i="1" s="1"/>
  <c r="U64" i="1" s="1" a="1"/>
  <c r="U64" i="1" s="1"/>
  <c r="E65" i="1" a="1"/>
  <c r="E65" i="1" s="1"/>
  <c r="U65" i="1" s="1" a="1"/>
  <c r="U65" i="1" s="1"/>
  <c r="E66" i="1" a="1"/>
  <c r="E66" i="1" s="1"/>
  <c r="U66" i="1" s="1" a="1"/>
  <c r="U66" i="1" s="1"/>
  <c r="E67" i="1" a="1"/>
  <c r="E67" i="1" s="1"/>
  <c r="U67" i="1" s="1" a="1"/>
  <c r="U67" i="1" s="1"/>
  <c r="E68" i="1" a="1"/>
  <c r="E68" i="1" s="1"/>
  <c r="U68" i="1" s="1" a="1"/>
  <c r="U68" i="1" s="1"/>
  <c r="E69" i="1" a="1"/>
  <c r="E69" i="1" s="1"/>
  <c r="U69" i="1" s="1" a="1"/>
  <c r="U69" i="1" s="1"/>
  <c r="E70" i="1" a="1"/>
  <c r="E70" i="1" s="1"/>
  <c r="U70" i="1" s="1" a="1"/>
  <c r="U70" i="1" s="1"/>
  <c r="E71" i="1" a="1"/>
  <c r="E71" i="1" s="1"/>
  <c r="U71" i="1" s="1" a="1"/>
  <c r="U71" i="1" s="1"/>
  <c r="E72" i="1" a="1"/>
  <c r="E72" i="1" s="1"/>
  <c r="U72" i="1" s="1" a="1"/>
  <c r="U72" i="1" s="1"/>
  <c r="E73" i="1" a="1"/>
  <c r="E73" i="1" s="1"/>
  <c r="U73" i="1" s="1" a="1"/>
  <c r="U73" i="1" s="1"/>
  <c r="E74" i="1" a="1"/>
  <c r="E74" i="1" s="1"/>
  <c r="U74" i="1" s="1" a="1"/>
  <c r="U74" i="1" s="1"/>
  <c r="E75" i="1" a="1"/>
  <c r="E75" i="1" s="1"/>
  <c r="U75" i="1" s="1" a="1"/>
  <c r="U75" i="1" s="1"/>
  <c r="E76" i="1" a="1"/>
  <c r="E76" i="1" s="1"/>
  <c r="U76" i="1" s="1" a="1"/>
  <c r="U76" i="1" s="1"/>
  <c r="E77" i="1" a="1"/>
  <c r="E77" i="1" s="1"/>
  <c r="U77" i="1" s="1" a="1"/>
  <c r="U77" i="1" s="1"/>
  <c r="E78" i="1" a="1"/>
  <c r="E78" i="1" s="1"/>
  <c r="U78" i="1" s="1" a="1"/>
  <c r="U78" i="1" s="1"/>
  <c r="E79" i="1" a="1"/>
  <c r="E79" i="1" s="1"/>
  <c r="U79" i="1" s="1" a="1"/>
  <c r="U79" i="1" s="1"/>
  <c r="E80" i="1" a="1"/>
  <c r="E80" i="1" s="1"/>
  <c r="U80" i="1" s="1" a="1"/>
  <c r="U80" i="1" s="1"/>
  <c r="E81" i="1" a="1"/>
  <c r="E81" i="1" s="1"/>
  <c r="U81" i="1" s="1" a="1"/>
  <c r="U81" i="1" s="1"/>
  <c r="E82" i="1" a="1"/>
  <c r="E82" i="1" s="1"/>
  <c r="U82" i="1" s="1" a="1"/>
  <c r="U82" i="1" s="1"/>
  <c r="E83" i="1" a="1"/>
  <c r="E83" i="1" s="1"/>
  <c r="U83" i="1" s="1" a="1"/>
  <c r="U83" i="1" s="1"/>
  <c r="E84" i="1" a="1"/>
  <c r="E84" i="1" s="1"/>
  <c r="U84" i="1" s="1" a="1"/>
  <c r="U84" i="1" s="1"/>
  <c r="E85" i="1" a="1"/>
  <c r="E85" i="1" s="1"/>
  <c r="U85" i="1" s="1" a="1"/>
  <c r="U85" i="1" s="1"/>
  <c r="E86" i="1" a="1"/>
  <c r="E86" i="1" s="1"/>
  <c r="U86" i="1" s="1" a="1"/>
  <c r="U86" i="1" s="1"/>
  <c r="E87" i="1" a="1"/>
  <c r="E87" i="1" s="1"/>
  <c r="U87" i="1" s="1" a="1"/>
  <c r="U87" i="1" s="1"/>
  <c r="E88" i="1" a="1"/>
  <c r="E88" i="1" s="1"/>
  <c r="U88" i="1" s="1" a="1"/>
  <c r="U88" i="1" s="1"/>
  <c r="E89" i="1" a="1"/>
  <c r="E89" i="1" s="1"/>
  <c r="U89" i="1" s="1" a="1"/>
  <c r="U89" i="1" s="1"/>
  <c r="E90" i="1" a="1"/>
  <c r="E90" i="1" s="1"/>
  <c r="U90" i="1" s="1" a="1"/>
  <c r="U90" i="1" s="1"/>
  <c r="E91" i="1" a="1"/>
  <c r="E91" i="1" s="1"/>
  <c r="U91" i="1" s="1" a="1"/>
  <c r="U91" i="1" s="1"/>
  <c r="E92" i="1" a="1"/>
  <c r="E92" i="1" s="1"/>
  <c r="U92" i="1" s="1" a="1"/>
  <c r="U92" i="1" s="1"/>
  <c r="E93" i="1" a="1"/>
  <c r="E93" i="1" s="1"/>
  <c r="U93" i="1" s="1" a="1"/>
  <c r="U93" i="1" s="1"/>
  <c r="E94" i="1" a="1"/>
  <c r="E94" i="1" s="1"/>
  <c r="U94" i="1" s="1" a="1"/>
  <c r="U94" i="1" s="1"/>
  <c r="E95" i="1" a="1"/>
  <c r="E95" i="1" s="1"/>
  <c r="U95" i="1" s="1" a="1"/>
  <c r="U95" i="1" s="1"/>
  <c r="E96" i="1" a="1"/>
  <c r="E96" i="1" s="1"/>
  <c r="U96" i="1" s="1" a="1"/>
  <c r="U96" i="1" s="1"/>
  <c r="E97" i="1" a="1"/>
  <c r="E97" i="1" s="1"/>
  <c r="U97" i="1" s="1" a="1"/>
  <c r="U97" i="1" s="1"/>
  <c r="E98" i="1" a="1"/>
  <c r="E98" i="1" s="1"/>
  <c r="U98" i="1" s="1" a="1"/>
  <c r="U98" i="1" s="1"/>
  <c r="E99" i="1" a="1"/>
  <c r="E99" i="1" s="1"/>
  <c r="U99" i="1" s="1" a="1"/>
  <c r="U99" i="1" s="1"/>
  <c r="E100" i="1" a="1"/>
  <c r="E100" i="1" s="1"/>
  <c r="U100" i="1" s="1" a="1"/>
  <c r="U100" i="1" s="1"/>
  <c r="E101" i="1" a="1"/>
  <c r="E101" i="1" s="1"/>
  <c r="U101" i="1" s="1" a="1"/>
  <c r="U101" i="1" s="1"/>
  <c r="E102" i="1" a="1"/>
  <c r="E102" i="1" s="1"/>
  <c r="U102" i="1" s="1" a="1"/>
  <c r="U102" i="1" s="1"/>
  <c r="E103" i="1" a="1"/>
  <c r="E103" i="1" s="1"/>
  <c r="U103" i="1" s="1" a="1"/>
  <c r="U103" i="1" s="1"/>
  <c r="E104" i="1" a="1"/>
  <c r="E104" i="1" s="1"/>
  <c r="U104" i="1" s="1" a="1"/>
  <c r="U104" i="1" s="1"/>
  <c r="E105" i="1" a="1"/>
  <c r="E105" i="1" s="1"/>
  <c r="U105" i="1" s="1" a="1"/>
  <c r="U105" i="1" s="1"/>
  <c r="E106" i="1" a="1"/>
  <c r="E106" i="1" s="1"/>
  <c r="U106" i="1" s="1" a="1"/>
  <c r="U106" i="1" s="1"/>
  <c r="E107" i="1" a="1"/>
  <c r="E107" i="1" s="1"/>
  <c r="U107" i="1" s="1" a="1"/>
  <c r="U107" i="1" s="1"/>
  <c r="E108" i="1" a="1"/>
  <c r="E108" i="1" s="1"/>
  <c r="U108" i="1" s="1" a="1"/>
  <c r="U108" i="1" s="1"/>
  <c r="E109" i="1" a="1"/>
  <c r="E109" i="1" s="1"/>
  <c r="U109" i="1" s="1" a="1"/>
  <c r="U109" i="1" s="1"/>
  <c r="E110" i="1" a="1"/>
  <c r="E110" i="1" s="1"/>
  <c r="U110" i="1" s="1" a="1"/>
  <c r="U110" i="1" s="1"/>
  <c r="E111" i="1" a="1"/>
  <c r="E111" i="1" s="1"/>
  <c r="U111" i="1" s="1" a="1"/>
  <c r="U111" i="1" s="1"/>
  <c r="E112" i="1" a="1"/>
  <c r="E112" i="1" s="1"/>
  <c r="U112" i="1" s="1" a="1"/>
  <c r="U112" i="1" s="1"/>
  <c r="E113" i="1" a="1"/>
  <c r="E113" i="1" s="1"/>
  <c r="U113" i="1" s="1" a="1"/>
  <c r="U113" i="1" s="1"/>
  <c r="E114" i="1" a="1"/>
  <c r="E114" i="1" s="1"/>
  <c r="U114" i="1" s="1" a="1"/>
  <c r="U114" i="1" s="1"/>
  <c r="E115" i="1" a="1"/>
  <c r="E115" i="1" s="1"/>
  <c r="U115" i="1" s="1" a="1"/>
  <c r="U115" i="1" s="1"/>
  <c r="E116" i="1" a="1"/>
  <c r="E116" i="1" s="1"/>
  <c r="U116" i="1" s="1" a="1"/>
  <c r="U116" i="1" s="1"/>
  <c r="E117" i="1" a="1"/>
  <c r="E117" i="1" s="1"/>
  <c r="U117" i="1" s="1" a="1"/>
  <c r="U117" i="1" s="1"/>
  <c r="E118" i="1" a="1"/>
  <c r="E118" i="1" s="1"/>
  <c r="U118" i="1" s="1" a="1"/>
  <c r="U118" i="1" s="1"/>
  <c r="E119" i="1" a="1"/>
  <c r="E119" i="1" s="1"/>
  <c r="U119" i="1" s="1" a="1"/>
  <c r="U119" i="1" s="1"/>
  <c r="E120" i="1" a="1"/>
  <c r="E120" i="1" s="1"/>
  <c r="U120" i="1" s="1" a="1"/>
  <c r="U120" i="1" s="1"/>
  <c r="E121" i="1" a="1"/>
  <c r="E121" i="1" s="1"/>
  <c r="U121" i="1" s="1" a="1"/>
  <c r="U121" i="1" s="1"/>
  <c r="E122" i="1" a="1"/>
  <c r="E122" i="1" s="1"/>
  <c r="U122" i="1" s="1" a="1"/>
  <c r="U122" i="1" s="1"/>
  <c r="E123" i="1" a="1"/>
  <c r="E123" i="1" s="1"/>
  <c r="U123" i="1" s="1" a="1"/>
  <c r="U123" i="1" s="1"/>
  <c r="E124" i="1" a="1"/>
  <c r="E124" i="1" s="1"/>
  <c r="U124" i="1" s="1" a="1"/>
  <c r="U124" i="1" s="1"/>
  <c r="E125" i="1" a="1"/>
  <c r="E125" i="1" s="1"/>
  <c r="U125" i="1" s="1" a="1"/>
  <c r="U125" i="1" s="1"/>
  <c r="E126" i="1" a="1"/>
  <c r="E126" i="1" s="1"/>
  <c r="U126" i="1" s="1" a="1"/>
  <c r="U126" i="1" s="1"/>
  <c r="E128" i="1" a="1"/>
  <c r="E128" i="1" s="1"/>
  <c r="U128" i="1" s="1" a="1"/>
  <c r="U128" i="1" s="1"/>
  <c r="E129" i="1" a="1"/>
  <c r="E129" i="1" s="1"/>
  <c r="U129" i="1" s="1" a="1"/>
  <c r="U129" i="1" s="1"/>
  <c r="E130" i="1" a="1"/>
  <c r="E130" i="1" s="1"/>
  <c r="U130" i="1" s="1" a="1"/>
  <c r="U130" i="1" s="1"/>
  <c r="E131" i="1" a="1"/>
  <c r="E131" i="1" s="1"/>
  <c r="U131" i="1" s="1" a="1"/>
  <c r="U131" i="1" s="1"/>
  <c r="E132" i="1" a="1"/>
  <c r="E132" i="1" s="1"/>
  <c r="U132" i="1" s="1" a="1"/>
  <c r="U132" i="1" s="1"/>
  <c r="E133" i="1" a="1"/>
  <c r="E133" i="1" s="1"/>
  <c r="U133" i="1" s="1" a="1"/>
  <c r="U133" i="1" s="1"/>
  <c r="E134" i="1" a="1"/>
  <c r="E134" i="1" s="1"/>
  <c r="U134" i="1" s="1" a="1"/>
  <c r="U134" i="1" s="1"/>
  <c r="E135" i="1" a="1"/>
  <c r="E135" i="1" s="1"/>
  <c r="U135" i="1" s="1" a="1"/>
  <c r="U135" i="1" s="1"/>
  <c r="E136" i="1" a="1"/>
  <c r="E136" i="1" s="1"/>
  <c r="U136" i="1" s="1" a="1"/>
  <c r="U136" i="1" s="1"/>
  <c r="E137" i="1" a="1"/>
  <c r="E137" i="1" s="1"/>
  <c r="U137" i="1" s="1" a="1"/>
  <c r="U137" i="1" s="1"/>
  <c r="E138" i="1" a="1"/>
  <c r="E138" i="1" s="1"/>
  <c r="U138" i="1" s="1" a="1"/>
  <c r="U138" i="1" s="1"/>
  <c r="E139" i="1" a="1"/>
  <c r="E139" i="1" s="1"/>
  <c r="U139" i="1" s="1" a="1"/>
  <c r="U139" i="1" s="1"/>
  <c r="E140" i="1" a="1"/>
  <c r="E140" i="1" s="1"/>
  <c r="U140" i="1" s="1" a="1"/>
  <c r="U140" i="1" s="1"/>
  <c r="E141" i="1" a="1"/>
  <c r="E141" i="1" s="1"/>
  <c r="U141" i="1" s="1" a="1"/>
  <c r="U141" i="1" s="1"/>
  <c r="E142" i="1" a="1"/>
  <c r="E142" i="1" s="1"/>
  <c r="U142" i="1" s="1" a="1"/>
  <c r="U142" i="1" s="1"/>
  <c r="E143" i="1" a="1"/>
  <c r="E143" i="1" s="1"/>
  <c r="U143" i="1" s="1" a="1"/>
  <c r="U143" i="1" s="1"/>
  <c r="E144" i="1" a="1"/>
  <c r="E144" i="1" s="1"/>
  <c r="U144" i="1" s="1" a="1"/>
  <c r="U144" i="1" s="1"/>
  <c r="E145" i="1" a="1"/>
  <c r="E145" i="1" s="1"/>
  <c r="U145" i="1" s="1" a="1"/>
  <c r="U145" i="1" s="1"/>
  <c r="E146" i="1" a="1"/>
  <c r="E146" i="1" s="1"/>
  <c r="U146" i="1" s="1" a="1"/>
  <c r="U146" i="1" s="1"/>
  <c r="E147" i="1" a="1"/>
  <c r="E147" i="1" s="1"/>
  <c r="U147" i="1" s="1" a="1"/>
  <c r="U147" i="1" s="1"/>
  <c r="E148" i="1" a="1"/>
  <c r="E148" i="1" s="1"/>
  <c r="U148" i="1" s="1" a="1"/>
  <c r="U148" i="1" s="1"/>
  <c r="E149" i="1" a="1"/>
  <c r="E149" i="1" s="1"/>
  <c r="U149" i="1" s="1" a="1"/>
  <c r="U149" i="1" s="1"/>
  <c r="E150" i="1" a="1"/>
  <c r="E150" i="1" s="1"/>
  <c r="U150" i="1" s="1" a="1"/>
  <c r="U150" i="1" s="1"/>
  <c r="E151" i="1" a="1"/>
  <c r="E151" i="1" s="1"/>
  <c r="U151" i="1" s="1" a="1"/>
  <c r="U151" i="1" s="1"/>
  <c r="E152" i="1" a="1"/>
  <c r="E152" i="1" s="1"/>
  <c r="U152" i="1" s="1" a="1"/>
  <c r="U152" i="1" s="1"/>
  <c r="E153" i="1" a="1"/>
  <c r="E153" i="1" s="1"/>
  <c r="U153" i="1" s="1" a="1"/>
  <c r="U153" i="1" s="1"/>
  <c r="E154" i="1" a="1"/>
  <c r="E154" i="1" s="1"/>
  <c r="U154" i="1" s="1" a="1"/>
  <c r="U154" i="1" s="1"/>
  <c r="E155" i="1" a="1"/>
  <c r="E155" i="1" s="1"/>
  <c r="U155" i="1" s="1" a="1"/>
  <c r="U155" i="1" s="1"/>
  <c r="E156" i="1" a="1"/>
  <c r="E156" i="1" s="1"/>
  <c r="U156" i="1" s="1" a="1"/>
  <c r="U156" i="1" s="1"/>
  <c r="E157" i="1" a="1"/>
  <c r="E157" i="1" s="1"/>
  <c r="U157" i="1" s="1" a="1"/>
  <c r="U157" i="1" s="1"/>
  <c r="E158" i="1" a="1"/>
  <c r="E158" i="1" s="1"/>
  <c r="U158" i="1" s="1" a="1"/>
  <c r="U158" i="1" s="1"/>
  <c r="E159" i="1" a="1"/>
  <c r="E159" i="1" s="1"/>
  <c r="U159" i="1" s="1" a="1"/>
  <c r="U159" i="1" s="1"/>
  <c r="E160" i="1" a="1"/>
  <c r="E160" i="1" s="1"/>
  <c r="U160" i="1" s="1" a="1"/>
  <c r="U160" i="1" s="1"/>
  <c r="E161" i="1" a="1"/>
  <c r="E161" i="1" s="1"/>
  <c r="U161" i="1" s="1" a="1"/>
  <c r="U161" i="1" s="1"/>
  <c r="E162" i="1" a="1"/>
  <c r="E162" i="1" s="1"/>
  <c r="U162" i="1" s="1" a="1"/>
  <c r="U162" i="1" s="1"/>
  <c r="E163" i="1" a="1"/>
  <c r="E163" i="1" s="1"/>
  <c r="U163" i="1" s="1" a="1"/>
  <c r="U163" i="1" s="1"/>
  <c r="E164" i="1" a="1"/>
  <c r="E164" i="1" s="1"/>
  <c r="U164" i="1" s="1" a="1"/>
  <c r="U164" i="1" s="1"/>
  <c r="E165" i="1" a="1"/>
  <c r="E165" i="1" s="1"/>
  <c r="U165" i="1" s="1" a="1"/>
  <c r="U165" i="1" s="1"/>
  <c r="E166" i="1" a="1"/>
  <c r="E166" i="1" s="1"/>
  <c r="U166" i="1" s="1" a="1"/>
  <c r="U166" i="1" s="1"/>
  <c r="E167" i="1" a="1"/>
  <c r="E167" i="1" s="1"/>
  <c r="U167" i="1" s="1" a="1"/>
  <c r="U167" i="1" s="1"/>
  <c r="E168" i="1" a="1"/>
  <c r="E168" i="1" s="1"/>
  <c r="U168" i="1" s="1" a="1"/>
  <c r="U168" i="1" s="1"/>
  <c r="E169" i="1" a="1"/>
  <c r="E169" i="1" s="1"/>
  <c r="U169" i="1" s="1" a="1"/>
  <c r="U169" i="1" s="1"/>
  <c r="E170" i="1" a="1"/>
  <c r="E170" i="1" s="1"/>
  <c r="U170" i="1" s="1" a="1"/>
  <c r="U170" i="1" s="1"/>
  <c r="E171" i="1" a="1"/>
  <c r="E171" i="1" s="1"/>
  <c r="U171" i="1" s="1" a="1"/>
  <c r="U171" i="1" s="1"/>
  <c r="E172" i="1" a="1"/>
  <c r="E172" i="1" s="1"/>
  <c r="U172" i="1" s="1" a="1"/>
  <c r="U172" i="1" s="1"/>
  <c r="E173" i="1" a="1"/>
  <c r="E173" i="1" s="1"/>
  <c r="U173" i="1" s="1" a="1"/>
  <c r="U173" i="1" s="1"/>
  <c r="E174" i="1" a="1"/>
  <c r="E174" i="1" s="1"/>
  <c r="U174" i="1" s="1" a="1"/>
  <c r="U174" i="1" s="1"/>
  <c r="E175" i="1" a="1"/>
  <c r="E175" i="1" s="1"/>
  <c r="U175" i="1" s="1" a="1"/>
  <c r="U175" i="1" s="1"/>
  <c r="E176" i="1" a="1"/>
  <c r="E176" i="1" s="1"/>
  <c r="U176" i="1" s="1" a="1"/>
  <c r="U176" i="1" s="1"/>
  <c r="E177" i="1" a="1"/>
  <c r="E177" i="1" s="1"/>
  <c r="U177" i="1" s="1" a="1"/>
  <c r="U177" i="1" s="1"/>
  <c r="E178" i="1" a="1"/>
  <c r="E178" i="1" s="1"/>
  <c r="U178" i="1" s="1" a="1"/>
  <c r="U178" i="1" s="1"/>
  <c r="E179" i="1" a="1"/>
  <c r="E179" i="1" s="1"/>
  <c r="U179" i="1" s="1" a="1"/>
  <c r="U179" i="1" s="1"/>
  <c r="E180" i="1" a="1"/>
  <c r="E180" i="1" s="1"/>
  <c r="U180" i="1" s="1" a="1"/>
  <c r="U180" i="1" s="1"/>
  <c r="E181" i="1" a="1"/>
  <c r="E181" i="1" s="1"/>
  <c r="U181" i="1" s="1" a="1"/>
  <c r="U181" i="1" s="1"/>
  <c r="E182" i="1" a="1"/>
  <c r="E182" i="1" s="1"/>
  <c r="U182" i="1" s="1" a="1"/>
  <c r="U182" i="1" s="1"/>
  <c r="E183" i="1" a="1"/>
  <c r="E183" i="1" s="1"/>
  <c r="U183" i="1" s="1" a="1"/>
  <c r="U183" i="1" s="1"/>
  <c r="E184" i="1" a="1"/>
  <c r="E184" i="1" s="1"/>
  <c r="U184" i="1" s="1" a="1"/>
  <c r="U184" i="1" s="1"/>
  <c r="E185" i="1" a="1"/>
  <c r="E185" i="1" s="1"/>
  <c r="U185" i="1" s="1" a="1"/>
  <c r="U185" i="1" s="1"/>
  <c r="E186" i="1" a="1"/>
  <c r="E186" i="1" s="1"/>
  <c r="U186" i="1" s="1" a="1"/>
  <c r="U186" i="1" s="1"/>
  <c r="E187" i="1" a="1"/>
  <c r="E187" i="1" s="1"/>
  <c r="U187" i="1" s="1" a="1"/>
  <c r="U187" i="1" s="1"/>
  <c r="E188" i="1" a="1"/>
  <c r="E188" i="1" s="1"/>
  <c r="U188" i="1" s="1" a="1"/>
  <c r="U188" i="1" s="1"/>
  <c r="E189" i="1" a="1"/>
  <c r="E189" i="1" s="1"/>
  <c r="U189" i="1" s="1" a="1"/>
  <c r="U189" i="1" s="1"/>
  <c r="E190" i="1" a="1"/>
  <c r="E190" i="1" s="1"/>
  <c r="U190" i="1" s="1" a="1"/>
  <c r="U190" i="1" s="1"/>
  <c r="E191" i="1" a="1"/>
  <c r="E191" i="1" s="1"/>
  <c r="U191" i="1" s="1" a="1"/>
  <c r="U191" i="1" s="1"/>
  <c r="E192" i="1" a="1"/>
  <c r="E192" i="1" s="1"/>
  <c r="U192" i="1" s="1" a="1"/>
  <c r="U192" i="1" s="1"/>
  <c r="E193" i="1" a="1"/>
  <c r="E193" i="1" s="1"/>
  <c r="U193" i="1" s="1" a="1"/>
  <c r="U193" i="1" s="1"/>
  <c r="E194" i="1" a="1"/>
  <c r="E194" i="1" s="1"/>
  <c r="U194" i="1" s="1" a="1"/>
  <c r="U194" i="1" s="1"/>
  <c r="E195" i="1" a="1"/>
  <c r="E195" i="1" s="1"/>
  <c r="U195" i="1" s="1" a="1"/>
  <c r="U195" i="1" s="1"/>
  <c r="E196" i="1" a="1"/>
  <c r="E196" i="1" s="1"/>
  <c r="U196" i="1" s="1" a="1"/>
  <c r="U196" i="1" s="1"/>
  <c r="E197" i="1" a="1"/>
  <c r="E197" i="1" s="1"/>
  <c r="U197" i="1" s="1" a="1"/>
  <c r="U197" i="1" s="1"/>
  <c r="E198" i="1" a="1"/>
  <c r="E198" i="1" s="1"/>
  <c r="U198" i="1" s="1" a="1"/>
  <c r="U198" i="1" s="1"/>
  <c r="E199" i="1" a="1"/>
  <c r="E199" i="1" s="1"/>
  <c r="U199" i="1" s="1" a="1"/>
  <c r="U199" i="1" s="1"/>
  <c r="E200" i="1" a="1"/>
  <c r="E200" i="1" s="1"/>
  <c r="U200" i="1" s="1" a="1"/>
  <c r="U200" i="1" s="1"/>
  <c r="E201" i="1" a="1"/>
  <c r="E201" i="1" s="1"/>
  <c r="U201" i="1" s="1" a="1"/>
  <c r="U201" i="1" s="1"/>
  <c r="E202" i="1" a="1"/>
  <c r="E202" i="1" s="1"/>
  <c r="U202" i="1" s="1" a="1"/>
  <c r="U202" i="1" s="1"/>
  <c r="E203" i="1" a="1"/>
  <c r="E203" i="1" s="1"/>
  <c r="U203" i="1" s="1" a="1"/>
  <c r="U203" i="1" s="1"/>
  <c r="E204" i="1" a="1"/>
  <c r="E204" i="1" s="1"/>
  <c r="U204" i="1" s="1" a="1"/>
  <c r="U204" i="1" s="1"/>
  <c r="E205" i="1" a="1"/>
  <c r="E205" i="1" s="1"/>
  <c r="U205" i="1" s="1" a="1"/>
  <c r="U205" i="1" s="1"/>
  <c r="E206" i="1" a="1"/>
  <c r="E206" i="1" s="1"/>
  <c r="U206" i="1" s="1" a="1"/>
  <c r="U206" i="1" s="1"/>
  <c r="E207" i="1" a="1"/>
  <c r="E207" i="1" s="1"/>
  <c r="U207" i="1" s="1" a="1"/>
  <c r="U207" i="1" s="1"/>
  <c r="E208" i="1" a="1"/>
  <c r="E208" i="1" s="1"/>
  <c r="U208" i="1" s="1" a="1"/>
  <c r="U208" i="1" s="1"/>
  <c r="E209" i="1" a="1"/>
  <c r="E209" i="1" s="1"/>
  <c r="U209" i="1" s="1" a="1"/>
  <c r="U209" i="1" s="1"/>
  <c r="E210" i="1" a="1"/>
  <c r="E210" i="1" s="1"/>
  <c r="U210" i="1" s="1" a="1"/>
  <c r="U210" i="1" s="1"/>
  <c r="E211" i="1" a="1"/>
  <c r="E211" i="1" s="1"/>
  <c r="U211" i="1" s="1" a="1"/>
  <c r="U211" i="1" s="1"/>
  <c r="E212" i="1" a="1"/>
  <c r="E212" i="1" s="1"/>
  <c r="U212" i="1" s="1" a="1"/>
  <c r="U212" i="1" s="1"/>
  <c r="E213" i="1" a="1"/>
  <c r="E213" i="1" s="1"/>
  <c r="U213" i="1" s="1" a="1"/>
  <c r="U213" i="1" s="1"/>
  <c r="E214" i="1" a="1"/>
  <c r="E214" i="1" s="1"/>
  <c r="U214" i="1" s="1" a="1"/>
  <c r="U214" i="1" s="1"/>
  <c r="E215" i="1" a="1"/>
  <c r="E215" i="1" s="1"/>
  <c r="U215" i="1" s="1" a="1"/>
  <c r="U215" i="1" s="1"/>
  <c r="E216" i="1" a="1"/>
  <c r="E216" i="1" s="1"/>
  <c r="U216" i="1" s="1" a="1"/>
  <c r="U216" i="1" s="1"/>
  <c r="E217" i="1" a="1"/>
  <c r="E217" i="1" s="1"/>
  <c r="U217" i="1" s="1" a="1"/>
  <c r="U217" i="1" s="1"/>
  <c r="E218" i="1" a="1"/>
  <c r="E218" i="1" s="1"/>
  <c r="U218" i="1" s="1" a="1"/>
  <c r="U218" i="1" s="1"/>
  <c r="E219" i="1" a="1"/>
  <c r="E219" i="1" s="1"/>
  <c r="U219" i="1" s="1" a="1"/>
  <c r="U219" i="1" s="1"/>
  <c r="E220" i="1" a="1"/>
  <c r="E220" i="1" s="1"/>
  <c r="U220" i="1" s="1" a="1"/>
  <c r="U220" i="1" s="1"/>
  <c r="E221" i="1" a="1"/>
  <c r="E221" i="1" s="1"/>
  <c r="U221" i="1" s="1" a="1"/>
  <c r="U221" i="1" s="1"/>
  <c r="E222" i="1" a="1"/>
  <c r="E222" i="1" s="1"/>
  <c r="U222" i="1" s="1" a="1"/>
  <c r="U222" i="1" s="1"/>
  <c r="E223" i="1" a="1"/>
  <c r="E223" i="1" s="1"/>
  <c r="U223" i="1" s="1" a="1"/>
  <c r="U223" i="1" s="1"/>
  <c r="E224" i="1" a="1"/>
  <c r="E224" i="1" s="1"/>
  <c r="U224" i="1" s="1" a="1"/>
  <c r="U224" i="1" s="1"/>
  <c r="E225" i="1" a="1"/>
  <c r="E225" i="1" s="1"/>
  <c r="U225" i="1" s="1" a="1"/>
  <c r="U225" i="1" s="1"/>
  <c r="E226" i="1" a="1"/>
  <c r="E226" i="1" s="1"/>
  <c r="U226" i="1" s="1" a="1"/>
  <c r="U226" i="1" s="1"/>
  <c r="E227" i="1" a="1"/>
  <c r="E227" i="1" s="1"/>
  <c r="U227" i="1" s="1" a="1"/>
  <c r="U227" i="1" s="1"/>
  <c r="E228" i="1" a="1"/>
  <c r="E228" i="1" s="1"/>
  <c r="U228" i="1" s="1" a="1"/>
  <c r="U228" i="1" s="1"/>
  <c r="E229" i="1" a="1"/>
  <c r="E229" i="1" s="1"/>
  <c r="U229" i="1" s="1" a="1"/>
  <c r="U229" i="1" s="1"/>
  <c r="E230" i="1" a="1"/>
  <c r="E230" i="1" s="1"/>
  <c r="U230" i="1" s="1" a="1"/>
  <c r="U230" i="1" s="1"/>
  <c r="E231" i="1" a="1"/>
  <c r="E231" i="1" s="1"/>
  <c r="U231" i="1" s="1" a="1"/>
  <c r="U231" i="1" s="1"/>
  <c r="E232" i="1" a="1"/>
  <c r="E232" i="1" s="1"/>
  <c r="U232" i="1" s="1" a="1"/>
  <c r="U232" i="1" s="1"/>
  <c r="E233" i="1" a="1"/>
  <c r="E233" i="1" s="1"/>
  <c r="U233" i="1" s="1" a="1"/>
  <c r="U233" i="1" s="1"/>
  <c r="E234" i="1" a="1"/>
  <c r="E234" i="1" s="1"/>
  <c r="U234" i="1" s="1" a="1"/>
  <c r="U234" i="1" s="1"/>
  <c r="E235" i="1" a="1"/>
  <c r="E235" i="1" s="1"/>
  <c r="U235" i="1" s="1" a="1"/>
  <c r="U235" i="1" s="1"/>
  <c r="E236" i="1" a="1"/>
  <c r="E236" i="1" s="1"/>
  <c r="U236" i="1" s="1" a="1"/>
  <c r="U236" i="1" s="1"/>
  <c r="E237" i="1" a="1"/>
  <c r="E237" i="1" s="1"/>
  <c r="U237" i="1" s="1" a="1"/>
  <c r="U237" i="1" s="1"/>
  <c r="E238" i="1" a="1"/>
  <c r="E238" i="1" s="1"/>
  <c r="U238" i="1" s="1" a="1"/>
  <c r="U238" i="1" s="1"/>
  <c r="E239" i="1" a="1"/>
  <c r="E239" i="1" s="1"/>
  <c r="U239" i="1" s="1" a="1"/>
  <c r="U239" i="1" s="1"/>
  <c r="E240" i="1" a="1"/>
  <c r="E240" i="1" s="1"/>
  <c r="U240" i="1" s="1" a="1"/>
  <c r="U240" i="1" s="1"/>
  <c r="E241" i="1" a="1"/>
  <c r="E241" i="1" s="1"/>
  <c r="U241" i="1" s="1" a="1"/>
  <c r="U241" i="1" s="1"/>
  <c r="E242" i="1" a="1"/>
  <c r="E242" i="1" s="1"/>
  <c r="U242" i="1" s="1" a="1"/>
  <c r="U242" i="1" s="1"/>
  <c r="E243" i="1" a="1"/>
  <c r="E243" i="1" s="1"/>
  <c r="U243" i="1" s="1" a="1"/>
  <c r="U243" i="1" s="1"/>
  <c r="E244" i="1" a="1"/>
  <c r="E244" i="1" s="1"/>
  <c r="U244" i="1" s="1" a="1"/>
  <c r="U244" i="1" s="1"/>
  <c r="E245" i="1" a="1"/>
  <c r="E245" i="1" s="1"/>
  <c r="U245" i="1" s="1" a="1"/>
  <c r="U245" i="1" s="1"/>
  <c r="E246" i="1" a="1"/>
  <c r="E246" i="1" s="1"/>
  <c r="U246" i="1" s="1" a="1"/>
  <c r="U246" i="1" s="1"/>
  <c r="E247" i="1" a="1"/>
  <c r="E247" i="1" s="1"/>
  <c r="U247" i="1" s="1" a="1"/>
  <c r="U247" i="1" s="1"/>
  <c r="E248" i="1" a="1"/>
  <c r="E248" i="1" s="1"/>
  <c r="U248" i="1" s="1" a="1"/>
  <c r="U248" i="1" s="1"/>
  <c r="E249" i="1" a="1"/>
  <c r="E249" i="1" s="1"/>
  <c r="U249" i="1" s="1" a="1"/>
  <c r="U249" i="1" s="1"/>
  <c r="E250" i="1" a="1"/>
  <c r="E250" i="1" s="1"/>
  <c r="U250" i="1" s="1" a="1"/>
  <c r="U250" i="1" s="1"/>
  <c r="E251" i="1" a="1"/>
  <c r="E251" i="1" s="1"/>
  <c r="U251" i="1" s="1" a="1"/>
  <c r="U251" i="1" s="1"/>
  <c r="E252" i="1" a="1"/>
  <c r="E252" i="1" s="1"/>
  <c r="U252" i="1" s="1" a="1"/>
  <c r="U252" i="1" s="1"/>
  <c r="E253" i="1" a="1"/>
  <c r="E253" i="1" s="1"/>
  <c r="U253" i="1" s="1" a="1"/>
  <c r="U253" i="1" s="1"/>
  <c r="E254" i="1" a="1"/>
  <c r="E254" i="1" s="1"/>
  <c r="U254" i="1" s="1" a="1"/>
  <c r="U254" i="1" s="1"/>
  <c r="E255" i="1" a="1"/>
  <c r="E255" i="1" s="1"/>
  <c r="U255" i="1" s="1" a="1"/>
  <c r="U255" i="1" s="1"/>
  <c r="E256" i="1" a="1"/>
  <c r="E256" i="1" s="1"/>
  <c r="U256" i="1" s="1" a="1"/>
  <c r="U256" i="1" s="1"/>
  <c r="E257" i="1" a="1"/>
  <c r="E257" i="1" s="1"/>
  <c r="U257" i="1" s="1" a="1"/>
  <c r="U257" i="1" s="1"/>
  <c r="E258" i="1" a="1"/>
  <c r="E258" i="1" s="1"/>
  <c r="U258" i="1" s="1" a="1"/>
  <c r="U258" i="1" s="1"/>
  <c r="E259" i="1" a="1"/>
  <c r="E259" i="1" s="1"/>
  <c r="U259" i="1" s="1" a="1"/>
  <c r="U259" i="1" s="1"/>
  <c r="E260" i="1" a="1"/>
  <c r="E260" i="1" s="1"/>
  <c r="U260" i="1" s="1" a="1"/>
  <c r="U260" i="1" s="1"/>
  <c r="E261" i="1" a="1"/>
  <c r="E261" i="1" s="1"/>
  <c r="U261" i="1" s="1" a="1"/>
  <c r="U261" i="1" s="1"/>
  <c r="E262" i="1" a="1"/>
  <c r="E262" i="1" s="1"/>
  <c r="U262" i="1" s="1" a="1"/>
  <c r="U262" i="1" s="1"/>
  <c r="E263" i="1" a="1"/>
  <c r="E263" i="1" s="1"/>
  <c r="U263" i="1" s="1" a="1"/>
  <c r="U263" i="1" s="1"/>
  <c r="E264" i="1" a="1"/>
  <c r="E264" i="1" s="1"/>
  <c r="U264" i="1" s="1" a="1"/>
  <c r="U264" i="1" s="1"/>
  <c r="E265" i="1" a="1"/>
  <c r="E265" i="1" s="1"/>
  <c r="U265" i="1" s="1" a="1"/>
  <c r="U265" i="1" s="1"/>
  <c r="E266" i="1" a="1"/>
  <c r="E266" i="1" s="1"/>
  <c r="U266" i="1" s="1" a="1"/>
  <c r="U266" i="1" s="1"/>
  <c r="E267" i="1" a="1"/>
  <c r="E267" i="1" s="1"/>
  <c r="U267" i="1" s="1" a="1"/>
  <c r="U267" i="1" s="1"/>
  <c r="E268" i="1" a="1"/>
  <c r="E268" i="1" s="1"/>
  <c r="U268" i="1" s="1" a="1"/>
  <c r="U268" i="1" s="1"/>
  <c r="E269" i="1" a="1"/>
  <c r="E269" i="1" s="1"/>
  <c r="U269" i="1" s="1" a="1"/>
  <c r="U269" i="1" s="1"/>
  <c r="E270" i="1" a="1"/>
  <c r="E270" i="1" s="1"/>
  <c r="U270" i="1" s="1" a="1"/>
  <c r="U270" i="1" s="1"/>
  <c r="E271" i="1" a="1"/>
  <c r="E271" i="1" s="1"/>
  <c r="U271" i="1" s="1" a="1"/>
  <c r="U271" i="1" s="1"/>
  <c r="E272" i="1" a="1"/>
  <c r="E272" i="1" s="1"/>
  <c r="U272" i="1" s="1" a="1"/>
  <c r="U272" i="1" s="1"/>
  <c r="E273" i="1" a="1"/>
  <c r="E273" i="1" s="1"/>
  <c r="U273" i="1" s="1" a="1"/>
  <c r="U273" i="1" s="1"/>
  <c r="E274" i="1" a="1"/>
  <c r="E274" i="1" s="1"/>
  <c r="U274" i="1" s="1" a="1"/>
  <c r="U274" i="1" s="1"/>
  <c r="E275" i="1" a="1"/>
  <c r="E275" i="1" s="1"/>
  <c r="U275" i="1" s="1" a="1"/>
  <c r="U275" i="1" s="1"/>
  <c r="E276" i="1" a="1"/>
  <c r="E276" i="1" s="1"/>
  <c r="U276" i="1" s="1" a="1"/>
  <c r="U276" i="1" s="1"/>
  <c r="E277" i="1" a="1"/>
  <c r="E277" i="1" s="1"/>
  <c r="U277" i="1" s="1" a="1"/>
  <c r="U277" i="1" s="1"/>
  <c r="E278" i="1" a="1"/>
  <c r="E278" i="1" s="1"/>
  <c r="U278" i="1" s="1" a="1"/>
  <c r="U278" i="1" s="1"/>
  <c r="E279" i="1" a="1"/>
  <c r="E279" i="1" s="1"/>
  <c r="U279" i="1" s="1" a="1"/>
  <c r="U279" i="1" s="1"/>
  <c r="E280" i="1" a="1"/>
  <c r="E280" i="1" s="1"/>
  <c r="U280" i="1" s="1" a="1"/>
  <c r="U280" i="1" s="1"/>
  <c r="E281" i="1" a="1"/>
  <c r="E281" i="1" s="1"/>
  <c r="U281" i="1" s="1" a="1"/>
  <c r="U281" i="1" s="1"/>
  <c r="E282" i="1" a="1"/>
  <c r="E282" i="1" s="1"/>
  <c r="U282" i="1" s="1" a="1"/>
  <c r="U282" i="1" s="1"/>
  <c r="E283" i="1" a="1"/>
  <c r="E283" i="1" s="1"/>
  <c r="U283" i="1" s="1" a="1"/>
  <c r="U283" i="1" s="1"/>
  <c r="E284" i="1" a="1"/>
  <c r="E284" i="1" s="1"/>
  <c r="U284" i="1" s="1" a="1"/>
  <c r="U284" i="1" s="1"/>
  <c r="E285" i="1" a="1"/>
  <c r="E285" i="1" s="1"/>
  <c r="U285" i="1" s="1" a="1"/>
  <c r="U285" i="1" s="1"/>
  <c r="E286" i="1" a="1"/>
  <c r="E286" i="1" s="1"/>
  <c r="U286" i="1" s="1" a="1"/>
  <c r="U286" i="1" s="1"/>
  <c r="E287" i="1" a="1"/>
  <c r="E287" i="1" s="1"/>
  <c r="U287" i="1" s="1" a="1"/>
  <c r="U287" i="1" s="1"/>
  <c r="E288" i="1" a="1"/>
  <c r="E288" i="1" s="1"/>
  <c r="U288" i="1" s="1" a="1"/>
  <c r="U288" i="1" s="1"/>
  <c r="E289" i="1" a="1"/>
  <c r="E289" i="1" s="1"/>
  <c r="U289" i="1" s="1" a="1"/>
  <c r="U289" i="1" s="1"/>
  <c r="E290" i="1" a="1"/>
  <c r="E290" i="1" s="1"/>
  <c r="U290" i="1" s="1" a="1"/>
  <c r="U290" i="1" s="1"/>
  <c r="E291" i="1" a="1"/>
  <c r="E291" i="1" s="1"/>
  <c r="U291" i="1" s="1" a="1"/>
  <c r="U291" i="1" s="1"/>
  <c r="E292" i="1" a="1"/>
  <c r="E292" i="1" s="1"/>
  <c r="U292" i="1" s="1" a="1"/>
  <c r="U292" i="1" s="1"/>
  <c r="E293" i="1" a="1"/>
  <c r="E293" i="1" s="1"/>
  <c r="U293" i="1" s="1" a="1"/>
  <c r="U293" i="1" s="1"/>
  <c r="E294" i="1" a="1"/>
  <c r="E294" i="1" s="1"/>
  <c r="U294" i="1" s="1" a="1"/>
  <c r="U294" i="1" s="1"/>
  <c r="E295" i="1" a="1"/>
  <c r="E295" i="1" s="1"/>
  <c r="U295" i="1" s="1" a="1"/>
  <c r="U295" i="1" s="1"/>
  <c r="E296" i="1" a="1"/>
  <c r="E296" i="1" s="1"/>
  <c r="U296" i="1" s="1" a="1"/>
  <c r="U296" i="1" s="1"/>
  <c r="E297" i="1" a="1"/>
  <c r="E297" i="1" s="1"/>
  <c r="U297" i="1" s="1" a="1"/>
  <c r="U297" i="1" s="1"/>
  <c r="E298" i="1" a="1"/>
  <c r="E298" i="1" s="1"/>
  <c r="U298" i="1" s="1" a="1"/>
  <c r="U298" i="1" s="1"/>
  <c r="E299" i="1" a="1"/>
  <c r="E299" i="1" s="1"/>
  <c r="U299" i="1" s="1" a="1"/>
  <c r="U299" i="1" s="1"/>
  <c r="E300" i="1" a="1"/>
  <c r="E300" i="1" s="1"/>
  <c r="U300" i="1" s="1" a="1"/>
  <c r="U300" i="1" s="1"/>
  <c r="E301" i="1" a="1"/>
  <c r="E301" i="1" s="1"/>
  <c r="U301" i="1" s="1" a="1"/>
  <c r="U301" i="1" s="1"/>
  <c r="E302" i="1" a="1"/>
  <c r="E302" i="1" s="1"/>
  <c r="U302" i="1" s="1" a="1"/>
  <c r="U302" i="1" s="1"/>
  <c r="E303" i="1" a="1"/>
  <c r="E303" i="1" s="1"/>
  <c r="U303" i="1" s="1" a="1"/>
  <c r="U303" i="1" s="1"/>
  <c r="E304" i="1" a="1"/>
  <c r="E304" i="1" s="1"/>
  <c r="U304" i="1" s="1" a="1"/>
  <c r="U304" i="1" s="1"/>
  <c r="E305" i="1" a="1"/>
  <c r="E305" i="1" s="1"/>
  <c r="U305" i="1" s="1" a="1"/>
  <c r="U305" i="1" s="1"/>
  <c r="E306" i="1" a="1"/>
  <c r="E306" i="1" s="1"/>
  <c r="U306" i="1" s="1" a="1"/>
  <c r="U306" i="1" s="1"/>
  <c r="E307" i="1" a="1"/>
  <c r="E307" i="1" s="1"/>
  <c r="U307" i="1" s="1" a="1"/>
  <c r="U307" i="1" s="1"/>
  <c r="E308" i="1" a="1"/>
  <c r="E308" i="1" s="1"/>
  <c r="U308" i="1" s="1" a="1"/>
  <c r="U308" i="1" s="1"/>
  <c r="E309" i="1" a="1"/>
  <c r="E309" i="1" s="1"/>
  <c r="U309" i="1" s="1" a="1"/>
  <c r="U309" i="1" s="1"/>
  <c r="E310" i="1" a="1"/>
  <c r="E310" i="1" s="1"/>
  <c r="U310" i="1" s="1" a="1"/>
  <c r="U310" i="1" s="1"/>
  <c r="E311" i="1" a="1"/>
  <c r="E311" i="1" s="1"/>
  <c r="U311" i="1" s="1" a="1"/>
  <c r="U311" i="1" s="1"/>
  <c r="E312" i="1" a="1"/>
  <c r="E312" i="1" s="1"/>
  <c r="U312" i="1" s="1" a="1"/>
  <c r="U312" i="1" s="1"/>
  <c r="E313" i="1" a="1"/>
  <c r="E313" i="1" s="1"/>
  <c r="U313" i="1" s="1" a="1"/>
  <c r="U313" i="1" s="1"/>
  <c r="E314" i="1" a="1"/>
  <c r="E314" i="1" s="1"/>
  <c r="U314" i="1" s="1" a="1"/>
  <c r="U314" i="1" s="1"/>
  <c r="E315" i="1" a="1"/>
  <c r="E315" i="1" s="1"/>
  <c r="U315" i="1" s="1" a="1"/>
  <c r="U315" i="1" s="1"/>
  <c r="E316" i="1" a="1"/>
  <c r="E316" i="1" s="1"/>
  <c r="U316" i="1" s="1" a="1"/>
  <c r="U316" i="1" s="1"/>
  <c r="E317" i="1" a="1"/>
  <c r="E317" i="1" s="1"/>
  <c r="U317" i="1" s="1" a="1"/>
  <c r="U317" i="1" s="1"/>
  <c r="E318" i="1" a="1"/>
  <c r="E318" i="1" s="1"/>
  <c r="U318" i="1" s="1" a="1"/>
  <c r="U318" i="1" s="1"/>
  <c r="E319" i="1" a="1"/>
  <c r="E319" i="1" s="1"/>
  <c r="U319" i="1" s="1" a="1"/>
  <c r="U319" i="1" s="1"/>
  <c r="E320" i="1" a="1"/>
  <c r="E320" i="1" s="1"/>
  <c r="U320" i="1" s="1" a="1"/>
  <c r="U320" i="1" s="1"/>
  <c r="E321" i="1" a="1"/>
  <c r="E321" i="1" s="1"/>
  <c r="U321" i="1" s="1" a="1"/>
  <c r="U321" i="1" s="1"/>
  <c r="E322" i="1" a="1"/>
  <c r="E322" i="1" s="1"/>
  <c r="U322" i="1" s="1" a="1"/>
  <c r="U322" i="1" s="1"/>
  <c r="E323" i="1" a="1"/>
  <c r="E323" i="1" s="1"/>
  <c r="U323" i="1" s="1" a="1"/>
  <c r="U323" i="1" s="1"/>
  <c r="E324" i="1" a="1"/>
  <c r="E324" i="1" s="1"/>
  <c r="U324" i="1" s="1" a="1"/>
  <c r="U324" i="1" s="1"/>
  <c r="E325" i="1" a="1"/>
  <c r="E325" i="1" s="1"/>
  <c r="U325" i="1" s="1" a="1"/>
  <c r="U325" i="1" s="1"/>
  <c r="E326" i="1" a="1"/>
  <c r="E326" i="1" s="1"/>
  <c r="U326" i="1" s="1" a="1"/>
  <c r="U326" i="1" s="1"/>
  <c r="E327" i="1" a="1"/>
  <c r="E327" i="1" s="1"/>
  <c r="U327" i="1" s="1" a="1"/>
  <c r="U327" i="1" s="1"/>
  <c r="E328" i="1" a="1"/>
  <c r="E328" i="1" s="1"/>
  <c r="U328" i="1" s="1" a="1"/>
  <c r="U328" i="1" s="1"/>
  <c r="E329" i="1" a="1"/>
  <c r="E329" i="1" s="1"/>
  <c r="U329" i="1" s="1" a="1"/>
  <c r="U329" i="1" s="1"/>
  <c r="E330" i="1" a="1"/>
  <c r="E330" i="1" s="1"/>
  <c r="U330" i="1" s="1" a="1"/>
  <c r="U330" i="1" s="1"/>
  <c r="E331" i="1" a="1"/>
  <c r="E331" i="1" s="1"/>
  <c r="U331" i="1" s="1" a="1"/>
  <c r="U331" i="1" s="1"/>
  <c r="E332" i="1" a="1"/>
  <c r="E332" i="1" s="1"/>
  <c r="U332" i="1" s="1" a="1"/>
  <c r="U332" i="1" s="1"/>
  <c r="E333" i="1" a="1"/>
  <c r="E333" i="1" s="1"/>
  <c r="U333" i="1" s="1" a="1"/>
  <c r="U333" i="1" s="1"/>
  <c r="E334" i="1" a="1"/>
  <c r="E334" i="1" s="1"/>
  <c r="U334" i="1" s="1" a="1"/>
  <c r="U334" i="1" s="1"/>
  <c r="E335" i="1" a="1"/>
  <c r="E335" i="1" s="1"/>
  <c r="U335" i="1" s="1" a="1"/>
  <c r="U335" i="1" s="1"/>
  <c r="E336" i="1" a="1"/>
  <c r="E336" i="1" s="1"/>
  <c r="U336" i="1" s="1" a="1"/>
  <c r="U336" i="1" s="1"/>
  <c r="E337" i="1" a="1"/>
  <c r="E337" i="1" s="1"/>
  <c r="U337" i="1" s="1" a="1"/>
  <c r="U337" i="1" s="1"/>
  <c r="E338" i="1" a="1"/>
  <c r="E338" i="1" s="1"/>
  <c r="U338" i="1" s="1" a="1"/>
  <c r="U338" i="1" s="1"/>
  <c r="E339" i="1" a="1"/>
  <c r="E339" i="1" s="1"/>
  <c r="U339" i="1" s="1" a="1"/>
  <c r="U339" i="1" s="1"/>
  <c r="E340" i="1" a="1"/>
  <c r="E340" i="1" s="1"/>
  <c r="U340" i="1" s="1" a="1"/>
  <c r="U340" i="1" s="1"/>
  <c r="E341" i="1" a="1"/>
  <c r="E341" i="1" s="1"/>
  <c r="U341" i="1" s="1" a="1"/>
  <c r="U341" i="1" s="1"/>
  <c r="E342" i="1" a="1"/>
  <c r="E342" i="1" s="1"/>
  <c r="U342" i="1" s="1" a="1"/>
  <c r="U342" i="1" s="1"/>
  <c r="E343" i="1" a="1"/>
  <c r="E343" i="1" s="1"/>
  <c r="U343" i="1" s="1" a="1"/>
  <c r="U343" i="1" s="1"/>
  <c r="E344" i="1" a="1"/>
  <c r="E344" i="1" s="1"/>
  <c r="U344" i="1" s="1" a="1"/>
  <c r="U344" i="1" s="1"/>
  <c r="E345" i="1" a="1"/>
  <c r="E345" i="1" s="1"/>
  <c r="U345" i="1" s="1" a="1"/>
  <c r="U345" i="1" s="1"/>
  <c r="E346" i="1" a="1"/>
  <c r="E346" i="1" s="1"/>
  <c r="U346" i="1" s="1" a="1"/>
  <c r="U346" i="1" s="1"/>
  <c r="E347" i="1" a="1"/>
  <c r="E347" i="1" s="1"/>
  <c r="U347" i="1" s="1" a="1"/>
  <c r="U347" i="1" s="1"/>
  <c r="E348" i="1" a="1"/>
  <c r="E348" i="1" s="1"/>
  <c r="U348" i="1" s="1" a="1"/>
  <c r="U348" i="1" s="1"/>
  <c r="E349" i="1" a="1"/>
  <c r="E349" i="1" s="1"/>
  <c r="U349" i="1" s="1" a="1"/>
  <c r="U349" i="1" s="1"/>
  <c r="E350" i="1" a="1"/>
  <c r="E350" i="1" s="1"/>
  <c r="U350" i="1" s="1" a="1"/>
  <c r="U350" i="1" s="1"/>
  <c r="E351" i="1" a="1"/>
  <c r="E351" i="1" s="1"/>
  <c r="U351" i="1" s="1" a="1"/>
  <c r="U351" i="1" s="1"/>
  <c r="E352" i="1" a="1"/>
  <c r="E352" i="1" s="1"/>
  <c r="U352" i="1" s="1" a="1"/>
  <c r="U352" i="1" s="1"/>
  <c r="E353" i="1" a="1"/>
  <c r="E353" i="1" s="1"/>
  <c r="U353" i="1" s="1" a="1"/>
  <c r="U353" i="1" s="1"/>
  <c r="E354" i="1" a="1"/>
  <c r="E354" i="1" s="1"/>
  <c r="U354" i="1" s="1" a="1"/>
  <c r="U354" i="1" s="1"/>
  <c r="E355" i="1" a="1"/>
  <c r="E355" i="1" s="1"/>
  <c r="U355" i="1" s="1" a="1"/>
  <c r="U355" i="1" s="1"/>
  <c r="E356" i="1" a="1"/>
  <c r="E356" i="1" s="1"/>
  <c r="U356" i="1" s="1" a="1"/>
  <c r="U356" i="1" s="1"/>
  <c r="E357" i="1" a="1"/>
  <c r="E357" i="1" s="1"/>
  <c r="U357" i="1" s="1" a="1"/>
  <c r="U357" i="1" s="1"/>
  <c r="E358" i="1" a="1"/>
  <c r="E358" i="1" s="1"/>
  <c r="U358" i="1" s="1" a="1"/>
  <c r="U358" i="1" s="1"/>
  <c r="E359" i="1" a="1"/>
  <c r="E359" i="1" s="1"/>
  <c r="U359" i="1" s="1" a="1"/>
  <c r="U359" i="1" s="1"/>
  <c r="E360" i="1" a="1"/>
  <c r="E360" i="1" s="1"/>
  <c r="U360" i="1" s="1" a="1"/>
  <c r="U360" i="1" s="1"/>
  <c r="E361" i="1" a="1"/>
  <c r="E361" i="1" s="1"/>
  <c r="U361" i="1" s="1" a="1"/>
  <c r="U361" i="1" s="1"/>
  <c r="E362" i="1" a="1"/>
  <c r="E362" i="1" s="1"/>
  <c r="U362" i="1" s="1" a="1"/>
  <c r="U362" i="1" s="1"/>
  <c r="E363" i="1" a="1"/>
  <c r="E363" i="1" s="1"/>
  <c r="U363" i="1" s="1" a="1"/>
  <c r="U363" i="1" s="1"/>
  <c r="E364" i="1" a="1"/>
  <c r="E364" i="1" s="1"/>
  <c r="U364" i="1" s="1" a="1"/>
  <c r="U364" i="1" s="1"/>
  <c r="E365" i="1" a="1"/>
  <c r="E365" i="1" s="1"/>
  <c r="U365" i="1" s="1" a="1"/>
  <c r="U365" i="1" s="1"/>
  <c r="E366" i="1" a="1"/>
  <c r="E366" i="1" s="1"/>
  <c r="U366" i="1" s="1" a="1"/>
  <c r="U366" i="1" s="1"/>
  <c r="E367" i="1" a="1"/>
  <c r="E367" i="1" s="1"/>
  <c r="U367" i="1" s="1" a="1"/>
  <c r="U367" i="1" s="1"/>
  <c r="E368" i="1" a="1"/>
  <c r="E368" i="1" s="1"/>
  <c r="U368" i="1" s="1" a="1"/>
  <c r="U368" i="1" s="1"/>
  <c r="E369" i="1" a="1"/>
  <c r="E369" i="1" s="1"/>
  <c r="U369" i="1" s="1" a="1"/>
  <c r="U369" i="1" s="1"/>
  <c r="E370" i="1" a="1"/>
  <c r="E370" i="1" s="1"/>
  <c r="U370" i="1" s="1" a="1"/>
  <c r="U370" i="1" s="1"/>
  <c r="E371" i="1" a="1"/>
  <c r="E371" i="1" s="1"/>
  <c r="U371" i="1" s="1" a="1"/>
  <c r="U371" i="1" s="1"/>
  <c r="E372" i="1" a="1"/>
  <c r="E372" i="1" s="1"/>
  <c r="U372" i="1" s="1" a="1"/>
  <c r="U372" i="1" s="1"/>
  <c r="E373" i="1" a="1"/>
  <c r="E373" i="1" s="1"/>
  <c r="U373" i="1" s="1" a="1"/>
  <c r="U373" i="1" s="1"/>
  <c r="E374" i="1" a="1"/>
  <c r="E374" i="1" s="1"/>
  <c r="U374" i="1" s="1" a="1"/>
  <c r="U374" i="1" s="1"/>
  <c r="E375" i="1" a="1"/>
  <c r="E375" i="1" s="1"/>
  <c r="U375" i="1" s="1" a="1"/>
  <c r="U375" i="1" s="1"/>
  <c r="E376" i="1" a="1"/>
  <c r="E376" i="1" s="1"/>
  <c r="U376" i="1" s="1" a="1"/>
  <c r="U376" i="1" s="1"/>
  <c r="E377" i="1" a="1"/>
  <c r="E377" i="1" s="1"/>
  <c r="U377" i="1" s="1" a="1"/>
  <c r="U377" i="1" s="1"/>
  <c r="E378" i="1" a="1"/>
  <c r="E378" i="1" s="1"/>
  <c r="U378" i="1" s="1" a="1"/>
  <c r="U378" i="1" s="1"/>
  <c r="E379" i="1" a="1"/>
  <c r="E379" i="1" s="1"/>
  <c r="U379" i="1" s="1" a="1"/>
  <c r="U379" i="1" s="1"/>
  <c r="E380" i="1" a="1"/>
  <c r="E380" i="1" s="1"/>
  <c r="U380" i="1" s="1" a="1"/>
  <c r="U380" i="1" s="1"/>
  <c r="E381" i="1" a="1"/>
  <c r="E381" i="1" s="1"/>
  <c r="U381" i="1" s="1" a="1"/>
  <c r="U381" i="1" s="1"/>
  <c r="E382" i="1" a="1"/>
  <c r="E382" i="1" s="1"/>
  <c r="U382" i="1" s="1" a="1"/>
  <c r="U382" i="1" s="1"/>
  <c r="E383" i="1" a="1"/>
  <c r="E383" i="1" s="1"/>
  <c r="U383" i="1" s="1" a="1"/>
  <c r="U383" i="1" s="1"/>
  <c r="E384" i="1" a="1"/>
  <c r="E384" i="1" s="1"/>
  <c r="U384" i="1" s="1" a="1"/>
  <c r="U384" i="1" s="1"/>
  <c r="E385" i="1" a="1"/>
  <c r="E385" i="1" s="1"/>
  <c r="U385" i="1" s="1" a="1"/>
  <c r="U385" i="1" s="1"/>
  <c r="E386" i="1" a="1"/>
  <c r="E386" i="1" s="1"/>
  <c r="U386" i="1" s="1" a="1"/>
  <c r="U386" i="1" s="1"/>
  <c r="E387" i="1" a="1"/>
  <c r="E387" i="1" s="1"/>
  <c r="U387" i="1" s="1" a="1"/>
  <c r="U387" i="1" s="1"/>
  <c r="E388" i="1" a="1"/>
  <c r="E388" i="1" s="1"/>
  <c r="U388" i="1" s="1" a="1"/>
  <c r="U388" i="1" s="1"/>
  <c r="E389" i="1" a="1"/>
  <c r="E389" i="1" s="1"/>
  <c r="U389" i="1" s="1" a="1"/>
  <c r="U389" i="1" s="1"/>
  <c r="E391" i="1" a="1"/>
  <c r="E391" i="1" s="1"/>
  <c r="U391" i="1" s="1" a="1"/>
  <c r="U391" i="1" s="1"/>
  <c r="E392" i="1" a="1"/>
  <c r="E392" i="1" s="1"/>
  <c r="U392" i="1" s="1" a="1"/>
  <c r="U392" i="1" s="1"/>
  <c r="E393" i="1" a="1"/>
  <c r="E393" i="1" s="1"/>
  <c r="U393" i="1" s="1" a="1"/>
  <c r="U393" i="1" s="1"/>
  <c r="E394" i="1" a="1"/>
  <c r="E394" i="1" s="1"/>
  <c r="U394" i="1" s="1" a="1"/>
  <c r="U394" i="1" s="1"/>
  <c r="E395" i="1" a="1"/>
  <c r="E395" i="1" s="1"/>
  <c r="U395" i="1" s="1" a="1"/>
  <c r="U395" i="1" s="1"/>
  <c r="E396" i="1" a="1"/>
  <c r="E396" i="1" s="1"/>
  <c r="U396" i="1" s="1" a="1"/>
  <c r="U396" i="1" s="1"/>
  <c r="E397" i="1" a="1"/>
  <c r="E397" i="1" s="1"/>
  <c r="U397" i="1" s="1" a="1"/>
  <c r="U397" i="1" s="1"/>
  <c r="E398" i="1" a="1"/>
  <c r="E398" i="1" s="1"/>
  <c r="U398" i="1" s="1" a="1"/>
  <c r="U398" i="1" s="1"/>
  <c r="E399" i="1" a="1"/>
  <c r="E399" i="1" s="1"/>
  <c r="U399" i="1" s="1" a="1"/>
  <c r="U399" i="1" s="1"/>
  <c r="E400" i="1" a="1"/>
  <c r="E400" i="1" s="1"/>
  <c r="U400" i="1" s="1" a="1"/>
  <c r="U400" i="1" s="1"/>
  <c r="E401" i="1" a="1"/>
  <c r="E401" i="1" s="1"/>
  <c r="U401" i="1" s="1" a="1"/>
  <c r="U401" i="1" s="1"/>
  <c r="E402" i="1" a="1"/>
  <c r="E402" i="1" s="1"/>
  <c r="U402" i="1" s="1" a="1"/>
  <c r="U402" i="1" s="1"/>
  <c r="E403" i="1" a="1"/>
  <c r="E403" i="1" s="1"/>
  <c r="U403" i="1" s="1" a="1"/>
  <c r="U403" i="1" s="1"/>
  <c r="E404" i="1" a="1"/>
  <c r="E404" i="1" s="1"/>
  <c r="U404" i="1" s="1" a="1"/>
  <c r="U404" i="1" s="1"/>
  <c r="E405" i="1" a="1"/>
  <c r="E405" i="1" s="1"/>
  <c r="U405" i="1" s="1" a="1"/>
  <c r="U405" i="1" s="1"/>
  <c r="E406" i="1" a="1"/>
  <c r="E406" i="1" s="1"/>
  <c r="U406" i="1" s="1" a="1"/>
  <c r="U406" i="1" s="1"/>
  <c r="E407" i="1" a="1"/>
  <c r="E407" i="1" s="1"/>
  <c r="U407" i="1" s="1" a="1"/>
  <c r="U407" i="1" s="1"/>
  <c r="E408" i="1" a="1"/>
  <c r="E408" i="1" s="1"/>
  <c r="U408" i="1" s="1" a="1"/>
  <c r="U408" i="1" s="1"/>
  <c r="E410" i="1" a="1"/>
  <c r="E410" i="1" s="1"/>
  <c r="U410" i="1" s="1" a="1"/>
  <c r="U410" i="1" s="1"/>
  <c r="E411" i="1" a="1"/>
  <c r="E411" i="1" s="1"/>
  <c r="U411" i="1" s="1" a="1"/>
  <c r="U411" i="1" s="1"/>
  <c r="E412" i="1" a="1"/>
  <c r="E412" i="1" s="1"/>
  <c r="U412" i="1" s="1" a="1"/>
  <c r="U412" i="1" s="1"/>
  <c r="E413" i="1" a="1"/>
  <c r="E413" i="1" s="1"/>
  <c r="U413" i="1" s="1" a="1"/>
  <c r="U413" i="1" s="1"/>
  <c r="E414" i="1" a="1"/>
  <c r="E414" i="1" s="1"/>
  <c r="U414" i="1" s="1" a="1"/>
  <c r="U414" i="1" s="1"/>
  <c r="E415" i="1" a="1"/>
  <c r="E415" i="1" s="1"/>
  <c r="U415" i="1" s="1" a="1"/>
  <c r="U415" i="1" s="1"/>
  <c r="E416" i="1" a="1"/>
  <c r="E416" i="1" s="1"/>
  <c r="U416" i="1" s="1" a="1"/>
  <c r="U416" i="1" s="1"/>
  <c r="E417" i="1" a="1"/>
  <c r="E417" i="1" s="1"/>
  <c r="U417" i="1" s="1" a="1"/>
  <c r="U417" i="1" s="1"/>
  <c r="E418" i="1" a="1"/>
  <c r="E418" i="1" s="1"/>
  <c r="U418" i="1" s="1" a="1"/>
  <c r="U418" i="1" s="1"/>
  <c r="E419" i="1" a="1"/>
  <c r="E419" i="1" s="1"/>
  <c r="U419" i="1" s="1" a="1"/>
  <c r="U419" i="1" s="1"/>
  <c r="E420" i="1" a="1"/>
  <c r="E420" i="1" s="1"/>
  <c r="U420" i="1" s="1" a="1"/>
  <c r="U420" i="1" s="1"/>
  <c r="E421" i="1" a="1"/>
  <c r="E421" i="1" s="1"/>
  <c r="U421" i="1" s="1" a="1"/>
  <c r="U421" i="1" s="1"/>
  <c r="E422" i="1" a="1"/>
  <c r="E422" i="1" s="1"/>
  <c r="U422" i="1" s="1" a="1"/>
  <c r="U422" i="1" s="1"/>
  <c r="E423" i="1" a="1"/>
  <c r="E423" i="1" s="1"/>
  <c r="U423" i="1" s="1" a="1"/>
  <c r="U423" i="1" s="1"/>
  <c r="E424" i="1" a="1"/>
  <c r="E424" i="1" s="1"/>
  <c r="U424" i="1" s="1" a="1"/>
  <c r="U424" i="1" s="1"/>
  <c r="E425" i="1" a="1"/>
  <c r="E425" i="1" s="1"/>
  <c r="U425" i="1" s="1" a="1"/>
  <c r="U425" i="1" s="1"/>
  <c r="E426" i="1" a="1"/>
  <c r="E426" i="1" s="1"/>
  <c r="U426" i="1" s="1" a="1"/>
  <c r="U426" i="1" s="1"/>
  <c r="E427" i="1" a="1"/>
  <c r="E427" i="1" s="1"/>
  <c r="U427" i="1" s="1" a="1"/>
  <c r="U427" i="1" s="1"/>
  <c r="E428" i="1" a="1"/>
  <c r="E428" i="1" s="1"/>
  <c r="U428" i="1" s="1" a="1"/>
  <c r="U428" i="1" s="1"/>
  <c r="E429" i="1" a="1"/>
  <c r="E429" i="1" s="1"/>
  <c r="U429" i="1" s="1" a="1"/>
  <c r="U429" i="1" s="1"/>
  <c r="E430" i="1" a="1"/>
  <c r="E430" i="1" s="1"/>
  <c r="U430" i="1" s="1" a="1"/>
  <c r="U430" i="1" s="1"/>
  <c r="E431" i="1" a="1"/>
  <c r="E431" i="1" s="1"/>
  <c r="U431" i="1" s="1" a="1"/>
  <c r="U431" i="1" s="1"/>
  <c r="E432" i="1" a="1"/>
  <c r="E432" i="1" s="1"/>
  <c r="U432" i="1" s="1" a="1"/>
  <c r="U432" i="1" s="1"/>
  <c r="E433" i="1" a="1"/>
  <c r="E433" i="1" s="1"/>
  <c r="U433" i="1" s="1" a="1"/>
  <c r="U433" i="1" s="1"/>
  <c r="E434" i="1" a="1"/>
  <c r="E434" i="1" s="1"/>
  <c r="U434" i="1" s="1" a="1"/>
  <c r="U434" i="1" s="1"/>
  <c r="E435" i="1" a="1"/>
  <c r="E435" i="1" s="1"/>
  <c r="U435" i="1" s="1" a="1"/>
  <c r="U435" i="1" s="1"/>
  <c r="E436" i="1" a="1"/>
  <c r="E436" i="1" s="1"/>
  <c r="U436" i="1" s="1" a="1"/>
  <c r="U436" i="1" s="1"/>
  <c r="E437" i="1" a="1"/>
  <c r="E437" i="1" s="1"/>
  <c r="U437" i="1" s="1" a="1"/>
  <c r="U437" i="1" s="1"/>
  <c r="E438" i="1" a="1"/>
  <c r="E438" i="1" s="1"/>
  <c r="U438" i="1" s="1" a="1"/>
  <c r="U438" i="1" s="1"/>
  <c r="E439" i="1" a="1"/>
  <c r="E439" i="1" s="1"/>
  <c r="U439" i="1" s="1" a="1"/>
  <c r="U439" i="1" s="1"/>
  <c r="E440" i="1" a="1"/>
  <c r="E440" i="1" s="1"/>
  <c r="U440" i="1" s="1" a="1"/>
  <c r="U440" i="1" s="1"/>
  <c r="E441" i="1" a="1"/>
  <c r="E441" i="1" s="1"/>
  <c r="U441" i="1" s="1" a="1"/>
  <c r="U441" i="1" s="1"/>
  <c r="E442" i="1" a="1"/>
  <c r="E442" i="1" s="1"/>
  <c r="U442" i="1" s="1" a="1"/>
  <c r="U442" i="1" s="1"/>
  <c r="E443" i="1" a="1"/>
  <c r="E443" i="1" s="1"/>
  <c r="U443" i="1" s="1" a="1"/>
  <c r="U443" i="1" s="1"/>
  <c r="E444" i="1" a="1"/>
  <c r="E444" i="1" s="1"/>
  <c r="U444" i="1" s="1" a="1"/>
  <c r="U444" i="1" s="1"/>
  <c r="E445" i="1" a="1"/>
  <c r="E445" i="1" s="1"/>
  <c r="U445" i="1" s="1" a="1"/>
  <c r="U445" i="1" s="1"/>
  <c r="E446" i="1" a="1"/>
  <c r="E446" i="1" s="1"/>
  <c r="U446" i="1" s="1" a="1"/>
  <c r="U446" i="1" s="1"/>
  <c r="E447" i="1" a="1"/>
  <c r="E447" i="1" s="1"/>
  <c r="U447" i="1" s="1" a="1"/>
  <c r="U447" i="1" s="1"/>
  <c r="E448" i="1" a="1"/>
  <c r="E448" i="1" s="1"/>
  <c r="U448" i="1" s="1" a="1"/>
  <c r="U448" i="1" s="1"/>
  <c r="E449" i="1" a="1"/>
  <c r="E449" i="1" s="1"/>
  <c r="U449" i="1" s="1" a="1"/>
  <c r="U449" i="1" s="1"/>
  <c r="E450" i="1" a="1"/>
  <c r="E450" i="1" s="1"/>
  <c r="U450" i="1" s="1" a="1"/>
  <c r="U450" i="1" s="1"/>
  <c r="E451" i="1" a="1"/>
  <c r="E451" i="1" s="1"/>
  <c r="U451" i="1" s="1" a="1"/>
  <c r="U451" i="1" s="1"/>
  <c r="E452" i="1" a="1"/>
  <c r="E452" i="1" s="1"/>
  <c r="U452" i="1" s="1" a="1"/>
  <c r="U452" i="1" s="1"/>
  <c r="E453" i="1" a="1"/>
  <c r="E453" i="1" s="1"/>
  <c r="U453" i="1" s="1" a="1"/>
  <c r="U453" i="1" s="1"/>
  <c r="E454" i="1" a="1"/>
  <c r="E454" i="1" s="1"/>
  <c r="U454" i="1" s="1" a="1"/>
  <c r="U454" i="1" s="1"/>
  <c r="E455" i="1" a="1"/>
  <c r="E455" i="1" s="1"/>
  <c r="U455" i="1" s="1" a="1"/>
  <c r="U455" i="1" s="1"/>
  <c r="E456" i="1" a="1"/>
  <c r="E456" i="1" s="1"/>
  <c r="U456" i="1" s="1" a="1"/>
  <c r="U456" i="1" s="1"/>
  <c r="E457" i="1" a="1"/>
  <c r="E457" i="1" s="1"/>
  <c r="U457" i="1" s="1" a="1"/>
  <c r="U457" i="1" s="1"/>
  <c r="E458" i="1" a="1"/>
  <c r="E458" i="1" s="1"/>
  <c r="U458" i="1" s="1" a="1"/>
  <c r="U458" i="1" s="1"/>
  <c r="E459" i="1" a="1"/>
  <c r="E459" i="1" s="1"/>
  <c r="U459" i="1" s="1" a="1"/>
  <c r="U459" i="1" s="1"/>
  <c r="E460" i="1" a="1"/>
  <c r="E460" i="1" s="1"/>
  <c r="U460" i="1" s="1" a="1"/>
  <c r="U460" i="1" s="1"/>
  <c r="E461" i="1" a="1"/>
  <c r="E461" i="1" s="1"/>
  <c r="U461" i="1" s="1" a="1"/>
  <c r="U461" i="1" s="1"/>
  <c r="E462" i="1" a="1"/>
  <c r="E462" i="1" s="1"/>
  <c r="U462" i="1" s="1" a="1"/>
  <c r="U462" i="1" s="1"/>
  <c r="E463" i="1" a="1"/>
  <c r="E463" i="1" s="1"/>
  <c r="U463" i="1" s="1" a="1"/>
  <c r="U463" i="1" s="1"/>
  <c r="E464" i="1" a="1"/>
  <c r="E464" i="1" s="1"/>
  <c r="U464" i="1" s="1" a="1"/>
  <c r="U464" i="1" s="1"/>
  <c r="E465" i="1" a="1"/>
  <c r="E465" i="1" s="1"/>
  <c r="U465" i="1" s="1" a="1"/>
  <c r="U465" i="1" s="1"/>
  <c r="E466" i="1" a="1"/>
  <c r="E466" i="1" s="1"/>
  <c r="U466" i="1" s="1" a="1"/>
  <c r="U466" i="1" s="1"/>
  <c r="E467" i="1" a="1"/>
  <c r="E467" i="1" s="1"/>
  <c r="U467" i="1" s="1" a="1"/>
  <c r="U467" i="1" s="1"/>
  <c r="E468" i="1" a="1"/>
  <c r="E468" i="1" s="1"/>
  <c r="U468" i="1" s="1" a="1"/>
  <c r="U468" i="1" s="1"/>
  <c r="E469" i="1" a="1"/>
  <c r="E469" i="1" s="1"/>
  <c r="U469" i="1" s="1" a="1"/>
  <c r="U469" i="1" s="1"/>
  <c r="E470" i="1" a="1"/>
  <c r="E470" i="1" s="1"/>
  <c r="U470" i="1" s="1" a="1"/>
  <c r="U470" i="1" s="1"/>
  <c r="E471" i="1" a="1"/>
  <c r="E471" i="1" s="1"/>
  <c r="U471" i="1" s="1" a="1"/>
  <c r="U471" i="1" s="1"/>
  <c r="E472" i="1" a="1"/>
  <c r="E472" i="1" s="1"/>
  <c r="U472" i="1" s="1" a="1"/>
  <c r="U472" i="1" s="1"/>
  <c r="E473" i="1" a="1"/>
  <c r="E473" i="1" s="1"/>
  <c r="U473" i="1" s="1" a="1"/>
  <c r="U473" i="1" s="1"/>
  <c r="E474" i="1" a="1"/>
  <c r="E474" i="1" s="1"/>
  <c r="U474" i="1" s="1" a="1"/>
  <c r="U474" i="1" s="1"/>
  <c r="E475" i="1" a="1"/>
  <c r="E475" i="1" s="1"/>
  <c r="U475" i="1" s="1" a="1"/>
  <c r="U475" i="1" s="1"/>
  <c r="E476" i="1" a="1"/>
  <c r="E476" i="1" s="1"/>
  <c r="U476" i="1" s="1" a="1"/>
  <c r="U476" i="1" s="1"/>
  <c r="E477" i="1" a="1"/>
  <c r="E477" i="1" s="1"/>
  <c r="U477" i="1" s="1" a="1"/>
  <c r="U477" i="1" s="1"/>
  <c r="E478" i="1" a="1"/>
  <c r="E478" i="1" s="1"/>
  <c r="U478" i="1" s="1" a="1"/>
  <c r="U478" i="1" s="1"/>
  <c r="E479" i="1" a="1"/>
  <c r="E479" i="1" s="1"/>
  <c r="U479" i="1" s="1" a="1"/>
  <c r="U479" i="1" s="1"/>
  <c r="E480" i="1" a="1"/>
  <c r="E480" i="1" s="1"/>
  <c r="U480" i="1" s="1" a="1"/>
  <c r="U480" i="1" s="1"/>
  <c r="E481" i="1" a="1"/>
  <c r="E481" i="1" s="1"/>
  <c r="U481" i="1" s="1" a="1"/>
  <c r="U481" i="1" s="1"/>
  <c r="E482" i="1" a="1"/>
  <c r="E482" i="1" s="1"/>
  <c r="U482" i="1" s="1" a="1"/>
  <c r="U482" i="1" s="1"/>
  <c r="E483" i="1" a="1"/>
  <c r="E483" i="1" s="1"/>
  <c r="U483" i="1" s="1" a="1"/>
  <c r="U483" i="1" s="1"/>
  <c r="E484" i="1" a="1"/>
  <c r="E484" i="1" s="1"/>
  <c r="U484" i="1" s="1" a="1"/>
  <c r="U484" i="1" s="1"/>
  <c r="E485" i="1" a="1"/>
  <c r="E485" i="1" s="1"/>
  <c r="U485" i="1" s="1" a="1"/>
  <c r="U485" i="1" s="1"/>
  <c r="E486" i="1" a="1"/>
  <c r="E486" i="1" s="1"/>
  <c r="U486" i="1" s="1" a="1"/>
  <c r="U486" i="1" s="1"/>
  <c r="E487" i="1" a="1"/>
  <c r="E487" i="1" s="1"/>
  <c r="U487" i="1" s="1" a="1"/>
  <c r="U487" i="1" s="1"/>
  <c r="E488" i="1" a="1"/>
  <c r="E488" i="1" s="1"/>
  <c r="U488" i="1" s="1" a="1"/>
  <c r="U488" i="1" s="1"/>
  <c r="E489" i="1" a="1"/>
  <c r="E489" i="1" s="1"/>
  <c r="U489" i="1" s="1" a="1"/>
  <c r="U489" i="1" s="1"/>
  <c r="E490" i="1" a="1"/>
  <c r="E490" i="1" s="1"/>
  <c r="U490" i="1" s="1" a="1"/>
  <c r="U490" i="1" s="1"/>
  <c r="E491" i="1" a="1"/>
  <c r="E491" i="1" s="1"/>
  <c r="U491" i="1" s="1" a="1"/>
  <c r="U491" i="1" s="1"/>
  <c r="E492" i="1" a="1"/>
  <c r="E492" i="1" s="1"/>
  <c r="U492" i="1" s="1" a="1"/>
  <c r="U492" i="1" s="1"/>
  <c r="E493" i="1" a="1"/>
  <c r="E493" i="1" s="1"/>
  <c r="U493" i="1" s="1" a="1"/>
  <c r="U493" i="1" s="1"/>
  <c r="E494" i="1" a="1"/>
  <c r="E494" i="1" s="1"/>
  <c r="U494" i="1" s="1" a="1"/>
  <c r="U494" i="1" s="1"/>
  <c r="E495" i="1" a="1"/>
  <c r="E495" i="1" s="1"/>
  <c r="U495" i="1" s="1" a="1"/>
  <c r="U495" i="1" s="1"/>
  <c r="E496" i="1" a="1"/>
  <c r="E496" i="1" s="1"/>
  <c r="U496" i="1" s="1" a="1"/>
  <c r="U496" i="1" s="1"/>
  <c r="E497" i="1" a="1"/>
  <c r="E497" i="1" s="1"/>
  <c r="U497" i="1" s="1" a="1"/>
  <c r="U497" i="1" s="1"/>
  <c r="E498" i="1" a="1"/>
  <c r="E498" i="1" s="1"/>
  <c r="U498" i="1" s="1" a="1"/>
  <c r="U498" i="1" s="1"/>
  <c r="E499" i="1" a="1"/>
  <c r="E499" i="1" s="1"/>
  <c r="U499" i="1" s="1" a="1"/>
  <c r="U499" i="1" s="1"/>
  <c r="E500" i="1" a="1"/>
  <c r="E500" i="1" s="1"/>
  <c r="U500" i="1" s="1" a="1"/>
  <c r="U500" i="1" s="1"/>
  <c r="E501" i="1" a="1"/>
  <c r="E501" i="1" s="1"/>
  <c r="U501" i="1" s="1" a="1"/>
  <c r="U501" i="1" s="1"/>
  <c r="E502" i="1" a="1"/>
  <c r="E502" i="1" s="1"/>
  <c r="U502" i="1" s="1" a="1"/>
  <c r="U502" i="1" s="1"/>
  <c r="E503" i="1" a="1"/>
  <c r="E503" i="1" s="1"/>
  <c r="U503" i="1" s="1" a="1"/>
  <c r="U503" i="1" s="1"/>
  <c r="E504" i="1" a="1"/>
  <c r="E504" i="1" s="1"/>
  <c r="U504" i="1" s="1" a="1"/>
  <c r="U504" i="1" s="1"/>
  <c r="E505" i="1" a="1"/>
  <c r="E505" i="1" s="1"/>
  <c r="U505" i="1" s="1" a="1"/>
  <c r="U505" i="1" s="1"/>
  <c r="E506" i="1" a="1"/>
  <c r="E506" i="1" s="1"/>
  <c r="U506" i="1" s="1" a="1"/>
  <c r="U506" i="1" s="1"/>
  <c r="E507" i="1" a="1"/>
  <c r="E507" i="1" s="1"/>
  <c r="U507" i="1" s="1" a="1"/>
  <c r="U507" i="1" s="1"/>
  <c r="E508" i="1" a="1"/>
  <c r="E508" i="1" s="1"/>
  <c r="U508" i="1" s="1" a="1"/>
  <c r="U508" i="1" s="1"/>
  <c r="E509" i="1" a="1"/>
  <c r="E509" i="1" s="1"/>
  <c r="U509" i="1" s="1" a="1"/>
  <c r="U509" i="1" s="1"/>
  <c r="E510" i="1" a="1"/>
  <c r="E510" i="1" s="1"/>
  <c r="U510" i="1" s="1" a="1"/>
  <c r="U510" i="1" s="1"/>
  <c r="E511" i="1" a="1"/>
  <c r="E511" i="1" s="1"/>
  <c r="U511" i="1" s="1" a="1"/>
  <c r="U511" i="1" s="1"/>
  <c r="E512" i="1" a="1"/>
  <c r="E512" i="1" s="1"/>
  <c r="U512" i="1" s="1" a="1"/>
  <c r="U512" i="1" s="1"/>
  <c r="E513" i="1" a="1"/>
  <c r="E513" i="1" s="1"/>
  <c r="U513" i="1" s="1" a="1"/>
  <c r="U513" i="1" s="1"/>
  <c r="E514" i="1" a="1"/>
  <c r="E514" i="1" s="1"/>
  <c r="U514" i="1" s="1" a="1"/>
  <c r="U514" i="1" s="1"/>
  <c r="E515" i="1" a="1"/>
  <c r="E515" i="1" s="1"/>
  <c r="U515" i="1" s="1" a="1"/>
  <c r="U515" i="1" s="1"/>
  <c r="E516" i="1" a="1"/>
  <c r="E516" i="1" s="1"/>
  <c r="U516" i="1" s="1" a="1"/>
  <c r="U516" i="1" s="1"/>
  <c r="E517" i="1" a="1"/>
  <c r="E517" i="1"/>
  <c r="U517" i="1" s="1" a="1"/>
  <c r="U517" i="1" s="1"/>
  <c r="E518" i="1" a="1"/>
  <c r="E518" i="1" s="1"/>
  <c r="U518" i="1" s="1" a="1"/>
  <c r="U518" i="1" s="1"/>
  <c r="E519" i="1" a="1"/>
  <c r="E519" i="1" s="1"/>
  <c r="U519" i="1" s="1" a="1"/>
  <c r="U519" i="1" s="1"/>
  <c r="E520" i="1" a="1"/>
  <c r="E520" i="1" s="1"/>
  <c r="U520" i="1" s="1" a="1"/>
  <c r="U520" i="1" s="1"/>
  <c r="E521" i="1" a="1"/>
  <c r="E521" i="1" s="1"/>
  <c r="U521" i="1" s="1" a="1"/>
  <c r="U521" i="1" s="1"/>
  <c r="E522" i="1" a="1"/>
  <c r="E522" i="1" s="1"/>
  <c r="U522" i="1" s="1" a="1"/>
  <c r="U522" i="1" s="1"/>
  <c r="E523" i="1" a="1"/>
  <c r="E523" i="1" s="1"/>
  <c r="U523" i="1" s="1" a="1"/>
  <c r="U523" i="1" s="1"/>
  <c r="E524" i="1" a="1"/>
  <c r="E524" i="1" s="1"/>
  <c r="U524" i="1" s="1" a="1"/>
  <c r="U524" i="1" s="1"/>
  <c r="E525" i="1" a="1"/>
  <c r="E525" i="1" s="1"/>
  <c r="U525" i="1" s="1" a="1"/>
  <c r="U525" i="1" s="1"/>
  <c r="E526" i="1" a="1"/>
  <c r="E526" i="1" s="1"/>
  <c r="U526" i="1" s="1" a="1"/>
  <c r="U526" i="1" s="1"/>
  <c r="E527" i="1" a="1"/>
  <c r="E527" i="1" s="1"/>
  <c r="U527" i="1" s="1" a="1"/>
  <c r="U527" i="1" s="1"/>
  <c r="E528" i="1" a="1"/>
  <c r="E528" i="1" s="1"/>
  <c r="U528" i="1" s="1" a="1"/>
  <c r="U528" i="1" s="1"/>
  <c r="E529" i="1" a="1"/>
  <c r="E529" i="1" s="1"/>
  <c r="U529" i="1" s="1" a="1"/>
  <c r="U529" i="1" s="1"/>
  <c r="E530" i="1" a="1"/>
  <c r="E530" i="1" s="1"/>
  <c r="U530" i="1" s="1" a="1"/>
  <c r="U530" i="1" s="1"/>
  <c r="E531" i="1" a="1"/>
  <c r="E531" i="1" s="1"/>
  <c r="U531" i="1" s="1" a="1"/>
  <c r="U531" i="1" s="1"/>
  <c r="E532" i="1" a="1"/>
  <c r="E532" i="1" s="1"/>
  <c r="U532" i="1" s="1" a="1"/>
  <c r="U532" i="1" s="1"/>
  <c r="E533" i="1" a="1"/>
  <c r="E533" i="1" s="1"/>
  <c r="U533" i="1" s="1" a="1"/>
  <c r="U533" i="1" s="1"/>
  <c r="E534" i="1" a="1"/>
  <c r="E534" i="1" s="1"/>
  <c r="U534" i="1" s="1" a="1"/>
  <c r="U534" i="1" s="1"/>
  <c r="E535" i="1" a="1"/>
  <c r="E535" i="1" s="1"/>
  <c r="U535" i="1" s="1" a="1"/>
  <c r="U535" i="1" s="1"/>
  <c r="E536" i="1" a="1"/>
  <c r="E536" i="1" s="1"/>
  <c r="U536" i="1" s="1" a="1"/>
  <c r="U536" i="1" s="1"/>
  <c r="E537" i="1" a="1"/>
  <c r="E537" i="1" s="1"/>
  <c r="U537" i="1" s="1" a="1"/>
  <c r="U537" i="1" s="1"/>
  <c r="E538" i="1" a="1"/>
  <c r="E538" i="1" s="1"/>
  <c r="U538" i="1" s="1" a="1"/>
  <c r="U538" i="1" s="1"/>
  <c r="E539" i="1" a="1"/>
  <c r="E539" i="1" s="1"/>
  <c r="U539" i="1" s="1" a="1"/>
  <c r="U539" i="1" s="1"/>
  <c r="E540" i="1" a="1"/>
  <c r="E540" i="1" s="1"/>
  <c r="U540" i="1" s="1" a="1"/>
  <c r="U540" i="1" s="1"/>
  <c r="E541" i="1" a="1"/>
  <c r="E541" i="1" s="1"/>
  <c r="U541" i="1" s="1" a="1"/>
  <c r="U541" i="1" s="1"/>
  <c r="E542" i="1" a="1"/>
  <c r="E542" i="1" s="1"/>
  <c r="U542" i="1" s="1" a="1"/>
  <c r="U542" i="1" s="1"/>
  <c r="E543" i="1" a="1"/>
  <c r="E543" i="1" s="1"/>
  <c r="U543" i="1" s="1" a="1"/>
  <c r="U543" i="1" s="1"/>
  <c r="E544" i="1" a="1"/>
  <c r="E544" i="1" s="1"/>
  <c r="U544" i="1" s="1" a="1"/>
  <c r="U544" i="1" s="1"/>
  <c r="E545" i="1" a="1"/>
  <c r="E545" i="1" s="1"/>
  <c r="U545" i="1" s="1" a="1"/>
  <c r="U545" i="1" s="1"/>
  <c r="E546" i="1" a="1"/>
  <c r="E546" i="1" s="1"/>
  <c r="U546" i="1" s="1" a="1"/>
  <c r="U546" i="1" s="1"/>
  <c r="E547" i="1" a="1"/>
  <c r="E547" i="1" s="1"/>
  <c r="U547" i="1" s="1" a="1"/>
  <c r="U547" i="1" s="1"/>
  <c r="E548" i="1" a="1"/>
  <c r="E548" i="1" s="1"/>
  <c r="U548" i="1" s="1" a="1"/>
  <c r="U548" i="1" s="1"/>
  <c r="E549" i="1" a="1"/>
  <c r="E549" i="1" s="1"/>
  <c r="U549" i="1" s="1" a="1"/>
  <c r="U549" i="1" s="1"/>
  <c r="E550" i="1" a="1"/>
  <c r="E550" i="1" s="1"/>
  <c r="U550" i="1" s="1" a="1"/>
  <c r="U550" i="1" s="1"/>
  <c r="E551" i="1" a="1"/>
  <c r="E551" i="1" s="1"/>
  <c r="U551" i="1" s="1" a="1"/>
  <c r="U551" i="1" s="1"/>
  <c r="E552" i="1" a="1"/>
  <c r="E552" i="1" s="1"/>
  <c r="U552" i="1" s="1" a="1"/>
  <c r="U552" i="1" s="1"/>
  <c r="E553" i="1" a="1"/>
  <c r="E553" i="1" s="1"/>
  <c r="U553" i="1" s="1" a="1"/>
  <c r="U553" i="1" s="1"/>
  <c r="E554" i="1" a="1"/>
  <c r="E554" i="1" s="1"/>
  <c r="U554" i="1" s="1" a="1"/>
  <c r="U554" i="1" s="1"/>
  <c r="E555" i="1" a="1"/>
  <c r="E555" i="1" s="1"/>
  <c r="U555" i="1" s="1" a="1"/>
  <c r="U555" i="1" s="1"/>
  <c r="E556" i="1" a="1"/>
  <c r="E556" i="1" s="1"/>
  <c r="U556" i="1" s="1" a="1"/>
  <c r="U556" i="1" s="1"/>
  <c r="E557" i="1" a="1"/>
  <c r="E557" i="1" s="1"/>
  <c r="U557" i="1" s="1" a="1"/>
  <c r="U557" i="1" s="1"/>
  <c r="E558" i="1" a="1"/>
  <c r="E558" i="1" s="1"/>
  <c r="U558" i="1" s="1" a="1"/>
  <c r="U558" i="1" s="1"/>
  <c r="E559" i="1" a="1"/>
  <c r="E559" i="1" s="1"/>
  <c r="U559" i="1" s="1" a="1"/>
  <c r="U559" i="1" s="1"/>
  <c r="E560" i="1" a="1"/>
  <c r="E560" i="1" s="1"/>
  <c r="U560" i="1" s="1" a="1"/>
  <c r="U560" i="1" s="1"/>
  <c r="E561" i="1" a="1"/>
  <c r="E561" i="1" s="1"/>
  <c r="U561" i="1" s="1" a="1"/>
  <c r="U561" i="1" s="1"/>
  <c r="E562" i="1" a="1"/>
  <c r="E562" i="1" s="1"/>
  <c r="U562" i="1" s="1" a="1"/>
  <c r="U562" i="1" s="1"/>
  <c r="E563" i="1" a="1"/>
  <c r="E563" i="1" s="1"/>
  <c r="U563" i="1" s="1" a="1"/>
  <c r="U563" i="1" s="1"/>
  <c r="E564" i="1" a="1"/>
  <c r="E564" i="1" s="1"/>
  <c r="U564" i="1" s="1" a="1"/>
  <c r="U564" i="1" s="1"/>
  <c r="E565" i="1" a="1"/>
  <c r="E565" i="1" s="1"/>
  <c r="U565" i="1" s="1" a="1"/>
  <c r="U565" i="1" s="1"/>
  <c r="E566" i="1" a="1"/>
  <c r="E566" i="1" s="1"/>
  <c r="U566" i="1" s="1" a="1"/>
  <c r="U566" i="1" s="1"/>
  <c r="E567" i="1" a="1"/>
  <c r="E567" i="1" s="1"/>
  <c r="U567" i="1" s="1" a="1"/>
  <c r="U567" i="1" s="1"/>
  <c r="E568" i="1" a="1"/>
  <c r="E568" i="1" s="1"/>
  <c r="U568" i="1" s="1" a="1"/>
  <c r="U568" i="1" s="1"/>
  <c r="E569" i="1" a="1"/>
  <c r="E569" i="1" s="1"/>
  <c r="U569" i="1" s="1" a="1"/>
  <c r="U569" i="1" s="1"/>
  <c r="E570" i="1" a="1"/>
  <c r="E570" i="1" s="1"/>
  <c r="U570" i="1" s="1" a="1"/>
  <c r="U570" i="1" s="1"/>
  <c r="E571" i="1" a="1"/>
  <c r="E571" i="1" s="1"/>
  <c r="U571" i="1" s="1" a="1"/>
  <c r="U571" i="1" s="1"/>
  <c r="E572" i="1" a="1"/>
  <c r="E572" i="1" s="1"/>
  <c r="U572" i="1" s="1" a="1"/>
  <c r="U572" i="1" s="1"/>
  <c r="E573" i="1" a="1"/>
  <c r="E573" i="1" s="1"/>
  <c r="U573" i="1" s="1" a="1"/>
  <c r="U573" i="1" s="1"/>
  <c r="E574" i="1" a="1"/>
  <c r="E574" i="1" s="1"/>
  <c r="U574" i="1" s="1" a="1"/>
  <c r="U574" i="1" s="1"/>
  <c r="E575" i="1" a="1"/>
  <c r="E575" i="1" s="1"/>
  <c r="U575" i="1" s="1" a="1"/>
  <c r="U575" i="1" s="1"/>
  <c r="E576" i="1" a="1"/>
  <c r="E576" i="1" s="1"/>
  <c r="U576" i="1" s="1" a="1"/>
  <c r="U576" i="1" s="1"/>
  <c r="E577" i="1" a="1"/>
  <c r="E577" i="1" s="1"/>
  <c r="U577" i="1" s="1" a="1"/>
  <c r="U577" i="1" s="1"/>
  <c r="E578" i="1" a="1"/>
  <c r="E578" i="1" s="1"/>
  <c r="U578" i="1" s="1" a="1"/>
  <c r="U578" i="1" s="1"/>
  <c r="E579" i="1" a="1"/>
  <c r="E579" i="1" s="1"/>
  <c r="U579" i="1" s="1" a="1"/>
  <c r="U579" i="1" s="1"/>
  <c r="E580" i="1" a="1"/>
  <c r="E580" i="1" s="1"/>
  <c r="U580" i="1" s="1" a="1"/>
  <c r="U580" i="1" s="1"/>
  <c r="E581" i="1" a="1"/>
  <c r="E581" i="1" s="1"/>
  <c r="U581" i="1" s="1" a="1"/>
  <c r="U581" i="1" s="1"/>
  <c r="E582" i="1" a="1"/>
  <c r="E582" i="1" s="1"/>
  <c r="U582" i="1" s="1" a="1"/>
  <c r="U582" i="1" s="1"/>
  <c r="E583" i="1" a="1"/>
  <c r="E583" i="1" s="1"/>
  <c r="U583" i="1" s="1" a="1"/>
  <c r="U583" i="1" s="1"/>
  <c r="E584" i="1" a="1"/>
  <c r="E584" i="1" s="1"/>
  <c r="U584" i="1" s="1" a="1"/>
  <c r="U584" i="1" s="1"/>
  <c r="E585" i="1" a="1"/>
  <c r="E585" i="1" s="1"/>
  <c r="U585" i="1" s="1" a="1"/>
  <c r="U585" i="1" s="1"/>
  <c r="E586" i="1" a="1"/>
  <c r="E586" i="1" s="1"/>
  <c r="U586" i="1" s="1" a="1"/>
  <c r="U586" i="1" s="1"/>
  <c r="E587" i="1" a="1"/>
  <c r="E587" i="1" s="1"/>
  <c r="U587" i="1" s="1" a="1"/>
  <c r="U587" i="1" s="1"/>
  <c r="E588" i="1" a="1"/>
  <c r="E588" i="1" s="1"/>
  <c r="U588" i="1" s="1" a="1"/>
  <c r="U588" i="1" s="1"/>
  <c r="E589" i="1" a="1"/>
  <c r="E589" i="1" s="1"/>
  <c r="U589" i="1" s="1" a="1"/>
  <c r="U589" i="1" s="1"/>
  <c r="E590" i="1" a="1"/>
  <c r="E590" i="1" s="1"/>
  <c r="U590" i="1" s="1" a="1"/>
  <c r="U590" i="1" s="1"/>
  <c r="E591" i="1" a="1"/>
  <c r="E591" i="1" s="1"/>
  <c r="U591" i="1" s="1" a="1"/>
  <c r="U591" i="1" s="1"/>
  <c r="E592" i="1" a="1"/>
  <c r="E592" i="1" s="1"/>
  <c r="U592" i="1" s="1" a="1"/>
  <c r="U592" i="1" s="1"/>
  <c r="E593" i="1" a="1"/>
  <c r="E593" i="1" s="1"/>
  <c r="U593" i="1" s="1" a="1"/>
  <c r="U593" i="1" s="1"/>
  <c r="E594" i="1" a="1"/>
  <c r="E594" i="1" s="1"/>
  <c r="U594" i="1" s="1" a="1"/>
  <c r="U594" i="1" s="1"/>
  <c r="E595" i="1" a="1"/>
  <c r="E595" i="1" s="1"/>
  <c r="U595" i="1" s="1" a="1"/>
  <c r="U595" i="1" s="1"/>
  <c r="E596" i="1" a="1"/>
  <c r="E596" i="1" s="1"/>
  <c r="U596" i="1" s="1" a="1"/>
  <c r="U596" i="1" s="1"/>
  <c r="E597" i="1" a="1"/>
  <c r="E597" i="1" s="1"/>
  <c r="U597" i="1" s="1" a="1"/>
  <c r="U597" i="1" s="1"/>
  <c r="E598" i="1" a="1"/>
  <c r="E598" i="1" s="1"/>
  <c r="U598" i="1" s="1" a="1"/>
  <c r="U598" i="1" s="1"/>
  <c r="E599" i="1" a="1"/>
  <c r="E599" i="1" s="1"/>
  <c r="U599" i="1" s="1" a="1"/>
  <c r="U599" i="1" s="1"/>
  <c r="E600" i="1" a="1"/>
  <c r="E600" i="1" s="1"/>
  <c r="U600" i="1" s="1" a="1"/>
  <c r="U600" i="1" s="1"/>
  <c r="E601" i="1" a="1"/>
  <c r="E601" i="1" s="1"/>
  <c r="U601" i="1" s="1" a="1"/>
  <c r="U601" i="1" s="1"/>
  <c r="E602" i="1" a="1"/>
  <c r="E602" i="1" s="1"/>
  <c r="U602" i="1" s="1" a="1"/>
  <c r="U602" i="1" s="1"/>
  <c r="E603" i="1" a="1"/>
  <c r="E603" i="1" s="1"/>
  <c r="U603" i="1" s="1" a="1"/>
  <c r="U603" i="1" s="1"/>
  <c r="E604" i="1" a="1"/>
  <c r="E604" i="1" s="1"/>
  <c r="U604" i="1" s="1" a="1"/>
  <c r="U604" i="1" s="1"/>
  <c r="E605" i="1" a="1"/>
  <c r="E605" i="1" s="1"/>
  <c r="U605" i="1" s="1" a="1"/>
  <c r="U605" i="1" s="1"/>
  <c r="E606" i="1" a="1"/>
  <c r="E606" i="1" s="1"/>
  <c r="U606" i="1" s="1" a="1"/>
  <c r="U606" i="1" s="1"/>
  <c r="E607" i="1" a="1"/>
  <c r="E607" i="1" s="1"/>
  <c r="U607" i="1" s="1" a="1"/>
  <c r="U607" i="1" s="1"/>
  <c r="E608" i="1" a="1"/>
  <c r="E608" i="1" s="1"/>
  <c r="U608" i="1" s="1" a="1"/>
  <c r="U608" i="1" s="1"/>
  <c r="E609" i="1" a="1"/>
  <c r="E609" i="1" s="1"/>
  <c r="U609" i="1" s="1" a="1"/>
  <c r="U609" i="1" s="1"/>
  <c r="E610" i="1" a="1"/>
  <c r="E610" i="1" s="1"/>
  <c r="U610" i="1" s="1" a="1"/>
  <c r="U610" i="1" s="1"/>
  <c r="E611" i="1" a="1"/>
  <c r="E611" i="1" s="1"/>
  <c r="U611" i="1" s="1" a="1"/>
  <c r="U611" i="1" s="1"/>
  <c r="E612" i="1" a="1"/>
  <c r="E612" i="1" s="1"/>
  <c r="U612" i="1" s="1" a="1"/>
  <c r="U612" i="1" s="1"/>
  <c r="E613" i="1" a="1"/>
  <c r="E613" i="1" s="1"/>
  <c r="U613" i="1" s="1" a="1"/>
  <c r="U613" i="1" s="1"/>
  <c r="E614" i="1" a="1"/>
  <c r="E614" i="1" s="1"/>
  <c r="U614" i="1" s="1" a="1"/>
  <c r="U614" i="1" s="1"/>
  <c r="E615" i="1" a="1"/>
  <c r="E615" i="1" s="1"/>
  <c r="U615" i="1" s="1" a="1"/>
  <c r="U615" i="1" s="1"/>
  <c r="E616" i="1" a="1"/>
  <c r="E616" i="1" s="1"/>
  <c r="U616" i="1" s="1" a="1"/>
  <c r="U616" i="1" s="1"/>
  <c r="E617" i="1" a="1"/>
  <c r="E617" i="1" s="1"/>
  <c r="U617" i="1" s="1" a="1"/>
  <c r="U617" i="1" s="1"/>
  <c r="E618" i="1" a="1"/>
  <c r="E618" i="1" s="1"/>
  <c r="U618" i="1" s="1" a="1"/>
  <c r="U618" i="1" s="1"/>
  <c r="E619" i="1" a="1"/>
  <c r="E619" i="1" s="1"/>
  <c r="U619" i="1" s="1" a="1"/>
  <c r="U619" i="1" s="1"/>
  <c r="E620" i="1" a="1"/>
  <c r="E620" i="1" s="1"/>
  <c r="U620" i="1" s="1" a="1"/>
  <c r="U620" i="1" s="1"/>
  <c r="E621" i="1" a="1"/>
  <c r="E621" i="1" s="1"/>
  <c r="U621" i="1" s="1" a="1"/>
  <c r="U621" i="1" s="1"/>
  <c r="E622" i="1" a="1"/>
  <c r="E622" i="1" s="1"/>
  <c r="U622" i="1" s="1" a="1"/>
  <c r="U622" i="1" s="1"/>
  <c r="E623" i="1" a="1"/>
  <c r="E623" i="1" s="1"/>
  <c r="U623" i="1" s="1" a="1"/>
  <c r="U623" i="1" s="1"/>
  <c r="R614" i="1" l="1" a="1"/>
  <c r="R614" i="1" s="1"/>
  <c r="AJ614" i="1" s="1"/>
  <c r="S614" i="1" a="1"/>
  <c r="S614" i="1" s="1"/>
  <c r="R570" i="1" a="1"/>
  <c r="R570" i="1" s="1"/>
  <c r="AJ570" i="1" s="1"/>
  <c r="S570" i="1" a="1"/>
  <c r="S570" i="1" s="1"/>
  <c r="R526" i="1" a="1"/>
  <c r="R526" i="1" s="1"/>
  <c r="AJ526" i="1" s="1"/>
  <c r="S526" i="1" a="1"/>
  <c r="S526" i="1" s="1"/>
  <c r="S483" i="1" a="1"/>
  <c r="S483" i="1" s="1"/>
  <c r="R483" i="1" a="1"/>
  <c r="R483" i="1" s="1"/>
  <c r="AJ483" i="1" s="1"/>
  <c r="R439" i="1" a="1"/>
  <c r="R439" i="1" s="1"/>
  <c r="AJ439" i="1" s="1"/>
  <c r="S439" i="1" a="1"/>
  <c r="S439" i="1" s="1"/>
  <c r="S394" i="1" a="1"/>
  <c r="S394" i="1" s="1"/>
  <c r="R394" i="1" a="1"/>
  <c r="R394" i="1" s="1"/>
  <c r="AJ394" i="1" s="1"/>
  <c r="R349" i="1" a="1"/>
  <c r="R349" i="1" s="1"/>
  <c r="S349" i="1" a="1"/>
  <c r="S349" i="1" s="1"/>
  <c r="S305" i="1" a="1"/>
  <c r="S305" i="1" s="1"/>
  <c r="R305" i="1" a="1"/>
  <c r="R305" i="1" s="1"/>
  <c r="R261" i="1" a="1"/>
  <c r="R261" i="1" s="1"/>
  <c r="S261" i="1" a="1"/>
  <c r="S261" i="1" s="1"/>
  <c r="S217" i="1" a="1"/>
  <c r="S217" i="1" s="1"/>
  <c r="R217" i="1" a="1"/>
  <c r="R217" i="1" s="1"/>
  <c r="R173" i="1" a="1"/>
  <c r="R173" i="1" s="1"/>
  <c r="S173" i="1" a="1"/>
  <c r="S173" i="1" s="1"/>
  <c r="R129" i="1" a="1"/>
  <c r="R129" i="1" s="1"/>
  <c r="S129" i="1" a="1"/>
  <c r="S129" i="1" s="1"/>
  <c r="S84" i="1" a="1"/>
  <c r="S84" i="1" s="1"/>
  <c r="R84" i="1" a="1"/>
  <c r="R84" i="1" s="1"/>
  <c r="R40" i="1" a="1"/>
  <c r="R40" i="1" s="1"/>
  <c r="S40" i="1" a="1"/>
  <c r="S40" i="1" s="1"/>
  <c r="R613" i="1" a="1"/>
  <c r="R613" i="1" s="1"/>
  <c r="AJ613" i="1" s="1"/>
  <c r="S613" i="1" a="1"/>
  <c r="S613" i="1" s="1"/>
  <c r="R569" i="1" a="1"/>
  <c r="R569" i="1" s="1"/>
  <c r="AJ569" i="1" s="1"/>
  <c r="S569" i="1" a="1"/>
  <c r="S569" i="1" s="1"/>
  <c r="R525" i="1" a="1"/>
  <c r="R525" i="1" s="1"/>
  <c r="AJ525" i="1" s="1"/>
  <c r="S525" i="1" a="1"/>
  <c r="S525" i="1" s="1"/>
  <c r="R482" i="1" a="1"/>
  <c r="R482" i="1" s="1"/>
  <c r="AJ482" i="1" s="1"/>
  <c r="S482" i="1" a="1"/>
  <c r="S482" i="1" s="1"/>
  <c r="S416" i="1" a="1"/>
  <c r="S416" i="1" s="1"/>
  <c r="R416" i="1" a="1"/>
  <c r="R416" i="1" s="1"/>
  <c r="AJ416" i="1" s="1"/>
  <c r="S348" i="1" a="1"/>
  <c r="S348" i="1" s="1"/>
  <c r="R348" i="1" a="1"/>
  <c r="R348" i="1" s="1"/>
  <c r="S282" i="1" a="1"/>
  <c r="S282" i="1" s="1"/>
  <c r="R282" i="1" a="1"/>
  <c r="R282" i="1" s="1"/>
  <c r="R216" i="1" a="1"/>
  <c r="R216" i="1" s="1"/>
  <c r="S216" i="1" a="1"/>
  <c r="S216" i="1" s="1"/>
  <c r="S150" i="1" a="1"/>
  <c r="S150" i="1" s="1"/>
  <c r="R150" i="1" a="1"/>
  <c r="R150" i="1" s="1"/>
  <c r="S83" i="1" a="1"/>
  <c r="S83" i="1" s="1"/>
  <c r="R83" i="1" a="1"/>
  <c r="R83" i="1" s="1"/>
  <c r="S17" i="1" a="1"/>
  <c r="S17" i="1" s="1"/>
  <c r="R17" i="1" a="1"/>
  <c r="R17" i="1" s="1"/>
  <c r="AJ17" i="1" s="1"/>
  <c r="R568" i="1" a="1"/>
  <c r="R568" i="1" s="1"/>
  <c r="AJ568" i="1" s="1"/>
  <c r="S568" i="1" a="1"/>
  <c r="S568" i="1" s="1"/>
  <c r="S503" i="1" a="1"/>
  <c r="S503" i="1" s="1"/>
  <c r="R503" i="1" a="1"/>
  <c r="R503" i="1" s="1"/>
  <c r="AJ503" i="1" s="1"/>
  <c r="S598" i="1" a="1"/>
  <c r="S598" i="1" s="1"/>
  <c r="R598" i="1" a="1"/>
  <c r="R598" i="1" s="1"/>
  <c r="AJ598" i="1" s="1"/>
  <c r="R554" i="1" a="1"/>
  <c r="R554" i="1" s="1"/>
  <c r="AJ554" i="1" s="1"/>
  <c r="J1550" i="35" s="1"/>
  <c r="S554" i="1" a="1"/>
  <c r="S554" i="1" s="1"/>
  <c r="S511" i="1" a="1"/>
  <c r="S511" i="1" s="1"/>
  <c r="R511" i="1" a="1"/>
  <c r="R511" i="1" s="1"/>
  <c r="AJ511" i="1" s="1"/>
  <c r="R619" i="1" a="1"/>
  <c r="R619" i="1" s="1"/>
  <c r="AJ619" i="1" s="1"/>
  <c r="S619" i="1" a="1"/>
  <c r="S619" i="1" s="1"/>
  <c r="S597" i="1" a="1"/>
  <c r="S597" i="1" s="1"/>
  <c r="R597" i="1" a="1"/>
  <c r="R597" i="1" s="1"/>
  <c r="AJ597" i="1" s="1"/>
  <c r="R575" i="1" a="1"/>
  <c r="R575" i="1" s="1"/>
  <c r="AJ575" i="1" s="1"/>
  <c r="S575" i="1" a="1"/>
  <c r="S575" i="1" s="1"/>
  <c r="R553" i="1" a="1"/>
  <c r="R553" i="1" s="1"/>
  <c r="AJ553" i="1" s="1"/>
  <c r="S553" i="1" a="1"/>
  <c r="S553" i="1" s="1"/>
  <c r="S531" i="1" a="1"/>
  <c r="S531" i="1" s="1"/>
  <c r="R531" i="1" a="1"/>
  <c r="R531" i="1" s="1"/>
  <c r="AJ531" i="1" s="1"/>
  <c r="R510" i="1" a="1"/>
  <c r="R510" i="1" s="1"/>
  <c r="AJ510" i="1" s="1"/>
  <c r="S510" i="1" a="1"/>
  <c r="S510" i="1" s="1"/>
  <c r="S618" i="1" a="1"/>
  <c r="S618" i="1" s="1"/>
  <c r="R618" i="1" a="1"/>
  <c r="R618" i="1" s="1"/>
  <c r="AJ618" i="1" s="1"/>
  <c r="S596" i="1" a="1"/>
  <c r="S596" i="1" s="1"/>
  <c r="R596" i="1" a="1"/>
  <c r="R596" i="1" s="1"/>
  <c r="AJ596" i="1" s="1"/>
  <c r="R574" i="1" a="1"/>
  <c r="R574" i="1" s="1"/>
  <c r="AJ574" i="1" s="1"/>
  <c r="S574" i="1" a="1"/>
  <c r="S574" i="1" s="1"/>
  <c r="R552" i="1" a="1"/>
  <c r="R552" i="1" s="1"/>
  <c r="AJ552" i="1" s="1"/>
  <c r="S552" i="1" a="1"/>
  <c r="S552" i="1" s="1"/>
  <c r="S530" i="1" a="1"/>
  <c r="S530" i="1" s="1"/>
  <c r="R530" i="1" a="1"/>
  <c r="R530" i="1" s="1"/>
  <c r="AJ530" i="1" s="1"/>
  <c r="S509" i="1" a="1"/>
  <c r="S509" i="1" s="1"/>
  <c r="R509" i="1" a="1"/>
  <c r="R509" i="1" s="1"/>
  <c r="AJ509" i="1" s="1"/>
  <c r="S487" i="1" a="1"/>
  <c r="S487" i="1" s="1"/>
  <c r="R487" i="1" a="1"/>
  <c r="R487" i="1" s="1"/>
  <c r="AJ487" i="1" s="1"/>
  <c r="S465" i="1" a="1"/>
  <c r="S465" i="1" s="1"/>
  <c r="R465" i="1" a="1"/>
  <c r="R465" i="1" s="1"/>
  <c r="S443" i="1" a="1"/>
  <c r="S443" i="1" s="1"/>
  <c r="R443" i="1" a="1"/>
  <c r="R443" i="1" s="1"/>
  <c r="R421" i="1" a="1"/>
  <c r="R421" i="1" s="1"/>
  <c r="AJ421" i="1" s="1"/>
  <c r="S421" i="1" a="1"/>
  <c r="S421" i="1" s="1"/>
  <c r="S398" i="1" a="1"/>
  <c r="S398" i="1" s="1"/>
  <c r="R398" i="1" a="1"/>
  <c r="R398" i="1" s="1"/>
  <c r="AJ398" i="1" s="1"/>
  <c r="R375" i="1" a="1"/>
  <c r="R375" i="1" s="1"/>
  <c r="S375" i="1" a="1"/>
  <c r="S375" i="1" s="1"/>
  <c r="S353" i="1" a="1"/>
  <c r="S353" i="1" s="1"/>
  <c r="R353" i="1" a="1"/>
  <c r="R353" i="1" s="1"/>
  <c r="R331" i="1" a="1"/>
  <c r="R331" i="1" s="1"/>
  <c r="AJ331" i="1" s="1"/>
  <c r="J1033" i="35" s="1"/>
  <c r="S331" i="1" a="1"/>
  <c r="S331" i="1" s="1"/>
  <c r="R309" i="1" a="1"/>
  <c r="R309" i="1" s="1"/>
  <c r="S309" i="1" a="1"/>
  <c r="S309" i="1" s="1"/>
  <c r="R287" i="1" a="1"/>
  <c r="R287" i="1" s="1"/>
  <c r="S287" i="1" a="1"/>
  <c r="S287" i="1" s="1"/>
  <c r="S265" i="1" a="1"/>
  <c r="S265" i="1" s="1"/>
  <c r="R265" i="1" a="1"/>
  <c r="R265" i="1" s="1"/>
  <c r="R243" i="1" a="1"/>
  <c r="R243" i="1" s="1"/>
  <c r="S243" i="1" a="1"/>
  <c r="S243" i="1" s="1"/>
  <c r="R221" i="1" a="1"/>
  <c r="R221" i="1" s="1"/>
  <c r="S221" i="1" a="1"/>
  <c r="S221" i="1" s="1"/>
  <c r="S199" i="1" a="1"/>
  <c r="S199" i="1" s="1"/>
  <c r="R199" i="1" a="1"/>
  <c r="R199" i="1" s="1"/>
  <c r="S177" i="1" a="1"/>
  <c r="S177" i="1" s="1"/>
  <c r="R177" i="1" a="1"/>
  <c r="R177" i="1" s="1"/>
  <c r="R155" i="1" a="1"/>
  <c r="R155" i="1" s="1"/>
  <c r="S155" i="1" a="1"/>
  <c r="S155" i="1" s="1"/>
  <c r="R133" i="1" a="1"/>
  <c r="R133" i="1" s="1"/>
  <c r="S133" i="1" a="1"/>
  <c r="S133" i="1" s="1"/>
  <c r="R110" i="1" a="1"/>
  <c r="R110" i="1" s="1"/>
  <c r="S110" i="1" a="1"/>
  <c r="S110" i="1" s="1"/>
  <c r="R88" i="1" a="1"/>
  <c r="R88" i="1" s="1"/>
  <c r="S88" i="1" a="1"/>
  <c r="S88" i="1" s="1"/>
  <c r="S66" i="1" a="1"/>
  <c r="S66" i="1" s="1"/>
  <c r="R66" i="1" a="1"/>
  <c r="R66" i="1" s="1"/>
  <c r="S44" i="1" a="1"/>
  <c r="S44" i="1" s="1"/>
  <c r="R44" i="1" a="1"/>
  <c r="R44" i="1" s="1"/>
  <c r="S22" i="1" a="1"/>
  <c r="S22" i="1" s="1"/>
  <c r="R22" i="1" a="1"/>
  <c r="R22" i="1" s="1"/>
  <c r="AJ22" i="1" s="1"/>
  <c r="S617" i="1" a="1"/>
  <c r="S617" i="1" s="1"/>
  <c r="R617" i="1" a="1"/>
  <c r="R617" i="1" s="1"/>
  <c r="AJ617" i="1" s="1"/>
  <c r="S595" i="1" a="1"/>
  <c r="S595" i="1" s="1"/>
  <c r="R595" i="1" a="1"/>
  <c r="R595" i="1" s="1"/>
  <c r="AJ595" i="1" s="1"/>
  <c r="R573" i="1" a="1"/>
  <c r="R573" i="1" s="1"/>
  <c r="AJ573" i="1" s="1"/>
  <c r="S573" i="1" a="1"/>
  <c r="S573" i="1" s="1"/>
  <c r="R551" i="1" a="1"/>
  <c r="R551" i="1" s="1"/>
  <c r="AJ551" i="1" s="1"/>
  <c r="S551" i="1" a="1"/>
  <c r="S551" i="1" s="1"/>
  <c r="S529" i="1" a="1"/>
  <c r="S529" i="1" s="1"/>
  <c r="R529" i="1" a="1"/>
  <c r="R529" i="1" s="1"/>
  <c r="AJ529" i="1" s="1"/>
  <c r="R508" i="1" a="1"/>
  <c r="R508" i="1" s="1"/>
  <c r="AJ508" i="1" s="1"/>
  <c r="S508" i="1" a="1"/>
  <c r="S508" i="1" s="1"/>
  <c r="S486" i="1" a="1"/>
  <c r="S486" i="1" s="1"/>
  <c r="R486" i="1" a="1"/>
  <c r="R486" i="1" s="1"/>
  <c r="AJ486" i="1" s="1"/>
  <c r="S464" i="1" a="1"/>
  <c r="S464" i="1" s="1"/>
  <c r="R464" i="1" a="1"/>
  <c r="R464" i="1" s="1"/>
  <c r="S442" i="1" a="1"/>
  <c r="S442" i="1" s="1"/>
  <c r="R442" i="1" a="1"/>
  <c r="R442" i="1" s="1"/>
  <c r="R420" i="1" a="1"/>
  <c r="R420" i="1" s="1"/>
  <c r="AJ420" i="1" s="1"/>
  <c r="S420" i="1" a="1"/>
  <c r="S420" i="1" s="1"/>
  <c r="S397" i="1" a="1"/>
  <c r="S397" i="1" s="1"/>
  <c r="R397" i="1" a="1"/>
  <c r="R397" i="1" s="1"/>
  <c r="AJ397" i="1" s="1"/>
  <c r="S374" i="1" a="1"/>
  <c r="S374" i="1" s="1"/>
  <c r="R374" i="1" a="1"/>
  <c r="R374" i="1" s="1"/>
  <c r="S352" i="1" a="1"/>
  <c r="S352" i="1" s="1"/>
  <c r="R352" i="1" a="1"/>
  <c r="R352" i="1" s="1"/>
  <c r="R330" i="1" a="1"/>
  <c r="R330" i="1" s="1"/>
  <c r="AJ330" i="1" s="1"/>
  <c r="J1032" i="35" s="1"/>
  <c r="S330" i="1" a="1"/>
  <c r="S330" i="1" s="1"/>
  <c r="R308" i="1" a="1"/>
  <c r="R308" i="1" s="1"/>
  <c r="S308" i="1" a="1"/>
  <c r="S308" i="1" s="1"/>
  <c r="S286" i="1" a="1"/>
  <c r="S286" i="1" s="1"/>
  <c r="R286" i="1" a="1"/>
  <c r="R286" i="1" s="1"/>
  <c r="S264" i="1" a="1"/>
  <c r="S264" i="1" s="1"/>
  <c r="R264" i="1" a="1"/>
  <c r="R264" i="1" s="1"/>
  <c r="R242" i="1" a="1"/>
  <c r="R242" i="1" s="1"/>
  <c r="S242" i="1" a="1"/>
  <c r="S242" i="1" s="1"/>
  <c r="R220" i="1" a="1"/>
  <c r="R220" i="1" s="1"/>
  <c r="S220" i="1" a="1"/>
  <c r="S220" i="1" s="1"/>
  <c r="R198" i="1" a="1"/>
  <c r="R198" i="1" s="1"/>
  <c r="S198" i="1" a="1"/>
  <c r="S198" i="1" s="1"/>
  <c r="S176" i="1" a="1"/>
  <c r="S176" i="1" s="1"/>
  <c r="R176" i="1" a="1"/>
  <c r="R176" i="1" s="1"/>
  <c r="R154" i="1" a="1"/>
  <c r="R154" i="1" s="1"/>
  <c r="S154" i="1" a="1"/>
  <c r="S154" i="1" s="1"/>
  <c r="S132" i="1" a="1"/>
  <c r="S132" i="1" s="1"/>
  <c r="R132" i="1" a="1"/>
  <c r="R132" i="1" s="1"/>
  <c r="R109" i="1" a="1"/>
  <c r="R109" i="1" s="1"/>
  <c r="S109" i="1" a="1"/>
  <c r="S109" i="1" s="1"/>
  <c r="R87" i="1" a="1"/>
  <c r="R87" i="1" s="1"/>
  <c r="S87" i="1" a="1"/>
  <c r="S87" i="1" s="1"/>
  <c r="S65" i="1" a="1"/>
  <c r="S65" i="1" s="1"/>
  <c r="R65" i="1" a="1"/>
  <c r="R65" i="1" s="1"/>
  <c r="S43" i="1" a="1"/>
  <c r="S43" i="1" s="1"/>
  <c r="R43" i="1" a="1"/>
  <c r="R43" i="1" s="1"/>
  <c r="S21" i="1" a="1"/>
  <c r="S21" i="1" s="1"/>
  <c r="R21" i="1" a="1"/>
  <c r="R21" i="1" s="1"/>
  <c r="AJ21" i="1" s="1"/>
  <c r="S592" i="1" a="1"/>
  <c r="S592" i="1" s="1"/>
  <c r="R592" i="1" a="1"/>
  <c r="R592" i="1" s="1"/>
  <c r="AJ592" i="1" s="1"/>
  <c r="R548" i="1" a="1"/>
  <c r="R548" i="1" s="1"/>
  <c r="AJ548" i="1" s="1"/>
  <c r="S548" i="1" a="1"/>
  <c r="S548" i="1" s="1"/>
  <c r="S505" i="1" a="1"/>
  <c r="S505" i="1" s="1"/>
  <c r="R505" i="1" a="1"/>
  <c r="R505" i="1" s="1"/>
  <c r="AJ505" i="1" s="1"/>
  <c r="S461" i="1" a="1"/>
  <c r="S461" i="1" s="1"/>
  <c r="R461" i="1" a="1"/>
  <c r="R461" i="1" s="1"/>
  <c r="S417" i="1" a="1"/>
  <c r="S417" i="1" s="1"/>
  <c r="R417" i="1" a="1"/>
  <c r="R417" i="1" s="1"/>
  <c r="AJ417" i="1" s="1"/>
  <c r="S371" i="1" a="1"/>
  <c r="S371" i="1" s="1"/>
  <c r="R371" i="1" a="1"/>
  <c r="R371" i="1" s="1"/>
  <c r="R327" i="1" a="1"/>
  <c r="R327" i="1" s="1"/>
  <c r="AJ327" i="1" s="1"/>
  <c r="S327" i="1" a="1"/>
  <c r="S327" i="1" s="1"/>
  <c r="S283" i="1" a="1"/>
  <c r="S283" i="1" s="1"/>
  <c r="R283" i="1" a="1"/>
  <c r="R283" i="1" s="1"/>
  <c r="R239" i="1" a="1"/>
  <c r="R239" i="1" s="1"/>
  <c r="S239" i="1" a="1"/>
  <c r="S239" i="1" s="1"/>
  <c r="S195" i="1" a="1"/>
  <c r="S195" i="1" s="1"/>
  <c r="R195" i="1" a="1"/>
  <c r="R195" i="1" s="1"/>
  <c r="R151" i="1" a="1"/>
  <c r="R151" i="1" s="1"/>
  <c r="S151" i="1" a="1"/>
  <c r="S151" i="1" s="1"/>
  <c r="S106" i="1" a="1"/>
  <c r="S106" i="1" s="1"/>
  <c r="R106" i="1" a="1"/>
  <c r="R106" i="1" s="1"/>
  <c r="S62" i="1" a="1"/>
  <c r="S62" i="1" s="1"/>
  <c r="R62" i="1" a="1"/>
  <c r="R62" i="1" s="1"/>
  <c r="S18" i="1" a="1"/>
  <c r="S18" i="1" s="1"/>
  <c r="R18" i="1" a="1"/>
  <c r="R18" i="1" s="1"/>
  <c r="AJ18" i="1" s="1"/>
  <c r="S591" i="1" a="1"/>
  <c r="S591" i="1" s="1"/>
  <c r="R591" i="1" a="1"/>
  <c r="R591" i="1" s="1"/>
  <c r="AJ591" i="1" s="1"/>
  <c r="R547" i="1" a="1"/>
  <c r="R547" i="1" s="1"/>
  <c r="AJ547" i="1" s="1"/>
  <c r="S547" i="1" a="1"/>
  <c r="S547" i="1" s="1"/>
  <c r="S504" i="1" a="1"/>
  <c r="S504" i="1" s="1"/>
  <c r="R504" i="1" a="1"/>
  <c r="R504" i="1" s="1"/>
  <c r="AJ504" i="1" s="1"/>
  <c r="S460" i="1" a="1"/>
  <c r="S460" i="1" s="1"/>
  <c r="R460" i="1" a="1"/>
  <c r="R460" i="1" s="1"/>
  <c r="S393" i="1" a="1"/>
  <c r="S393" i="1" s="1"/>
  <c r="R393" i="1" a="1"/>
  <c r="R393" i="1" s="1"/>
  <c r="AJ393" i="1" s="1"/>
  <c r="R326" i="1" a="1"/>
  <c r="R326" i="1" s="1"/>
  <c r="AJ326" i="1" s="1"/>
  <c r="S326" i="1" a="1"/>
  <c r="S326" i="1" s="1"/>
  <c r="R260" i="1" a="1"/>
  <c r="R260" i="1" s="1"/>
  <c r="S260" i="1" a="1"/>
  <c r="S260" i="1" s="1"/>
  <c r="S194" i="1" a="1"/>
  <c r="S194" i="1" s="1"/>
  <c r="R194" i="1" a="1"/>
  <c r="R194" i="1" s="1"/>
  <c r="R128" i="1" a="1"/>
  <c r="R128" i="1" s="1"/>
  <c r="S128" i="1" a="1"/>
  <c r="S128" i="1" s="1"/>
  <c r="S39" i="1" a="1"/>
  <c r="S39" i="1" s="1"/>
  <c r="R39" i="1" a="1"/>
  <c r="R39" i="1" s="1"/>
  <c r="S590" i="1" a="1"/>
  <c r="S590" i="1" s="1"/>
  <c r="R590" i="1" a="1"/>
  <c r="R590" i="1" s="1"/>
  <c r="AJ590" i="1" s="1"/>
  <c r="S524" i="1" a="1"/>
  <c r="S524" i="1" s="1"/>
  <c r="R524" i="1" a="1"/>
  <c r="R524" i="1" s="1"/>
  <c r="AJ524" i="1" s="1"/>
  <c r="R620" i="1" a="1"/>
  <c r="R620" i="1" s="1"/>
  <c r="AJ620" i="1" s="1"/>
  <c r="S620" i="1" a="1"/>
  <c r="S620" i="1" s="1"/>
  <c r="R576" i="1" a="1"/>
  <c r="R576" i="1" s="1"/>
  <c r="AJ576" i="1" s="1"/>
  <c r="S576" i="1" a="1"/>
  <c r="S576" i="1" s="1"/>
  <c r="R532" i="1" a="1"/>
  <c r="R532" i="1" s="1"/>
  <c r="AJ532" i="1" s="1"/>
  <c r="S532" i="1" a="1"/>
  <c r="S532" i="1" s="1"/>
  <c r="S616" i="1" a="1"/>
  <c r="S616" i="1" s="1"/>
  <c r="R616" i="1" a="1"/>
  <c r="R616" i="1" s="1"/>
  <c r="AJ616" i="1" s="1"/>
  <c r="S594" i="1" a="1"/>
  <c r="S594" i="1" s="1"/>
  <c r="R594" i="1" a="1"/>
  <c r="R594" i="1" s="1"/>
  <c r="AJ594" i="1" s="1"/>
  <c r="S572" i="1" a="1"/>
  <c r="S572" i="1" s="1"/>
  <c r="R572" i="1" a="1"/>
  <c r="R572" i="1" s="1"/>
  <c r="AJ572" i="1" s="1"/>
  <c r="R550" i="1" a="1"/>
  <c r="R550" i="1" s="1"/>
  <c r="AJ550" i="1" s="1"/>
  <c r="S550" i="1" a="1"/>
  <c r="S550" i="1" s="1"/>
  <c r="S528" i="1" a="1"/>
  <c r="S528" i="1" s="1"/>
  <c r="R528" i="1" a="1"/>
  <c r="R528" i="1" s="1"/>
  <c r="AJ528" i="1" s="1"/>
  <c r="S507" i="1" a="1"/>
  <c r="S507" i="1" s="1"/>
  <c r="R507" i="1" a="1"/>
  <c r="R507" i="1" s="1"/>
  <c r="AJ507" i="1" s="1"/>
  <c r="S485" i="1" a="1"/>
  <c r="S485" i="1" s="1"/>
  <c r="R485" i="1" a="1"/>
  <c r="R485" i="1" s="1"/>
  <c r="AJ485" i="1" s="1"/>
  <c r="R463" i="1" a="1"/>
  <c r="R463" i="1" s="1"/>
  <c r="S463" i="1" a="1"/>
  <c r="S463" i="1" s="1"/>
  <c r="R441" i="1" a="1"/>
  <c r="R441" i="1" s="1"/>
  <c r="S441" i="1" a="1"/>
  <c r="S441" i="1" s="1"/>
  <c r="S419" i="1" a="1"/>
  <c r="S419" i="1" s="1"/>
  <c r="R419" i="1" a="1"/>
  <c r="R419" i="1" s="1"/>
  <c r="AJ419" i="1" s="1"/>
  <c r="S396" i="1" a="1"/>
  <c r="S396" i="1" s="1"/>
  <c r="R396" i="1" a="1"/>
  <c r="R396" i="1" s="1"/>
  <c r="AJ396" i="1" s="1"/>
  <c r="S373" i="1" a="1"/>
  <c r="S373" i="1" s="1"/>
  <c r="R373" i="1" a="1"/>
  <c r="R373" i="1" s="1"/>
  <c r="S351" i="1" a="1"/>
  <c r="S351" i="1" s="1"/>
  <c r="R351" i="1" a="1"/>
  <c r="R351" i="1" s="1"/>
  <c r="S329" i="1" a="1"/>
  <c r="S329" i="1" s="1"/>
  <c r="R329" i="1" a="1"/>
  <c r="R329" i="1" s="1"/>
  <c r="AJ329" i="1" s="1"/>
  <c r="J1031" i="35" s="1"/>
  <c r="R307" i="1" a="1"/>
  <c r="R307" i="1" s="1"/>
  <c r="S307" i="1" a="1"/>
  <c r="S307" i="1" s="1"/>
  <c r="R285" i="1" a="1"/>
  <c r="R285" i="1" s="1"/>
  <c r="S285" i="1" a="1"/>
  <c r="S285" i="1" s="1"/>
  <c r="S263" i="1" a="1"/>
  <c r="S263" i="1" s="1"/>
  <c r="R263" i="1" a="1"/>
  <c r="R263" i="1" s="1"/>
  <c r="R241" i="1" a="1"/>
  <c r="R241" i="1" s="1"/>
  <c r="S241" i="1" a="1"/>
  <c r="S241" i="1" s="1"/>
  <c r="R219" i="1" a="1"/>
  <c r="R219" i="1" s="1"/>
  <c r="S219" i="1" a="1"/>
  <c r="S219" i="1" s="1"/>
  <c r="R197" i="1" a="1"/>
  <c r="R197" i="1" s="1"/>
  <c r="S197" i="1" a="1"/>
  <c r="S197" i="1" s="1"/>
  <c r="R175" i="1" a="1"/>
  <c r="R175" i="1" s="1"/>
  <c r="S175" i="1" a="1"/>
  <c r="S175" i="1" s="1"/>
  <c r="R153" i="1" a="1"/>
  <c r="R153" i="1" s="1"/>
  <c r="S153" i="1" a="1"/>
  <c r="S153" i="1" s="1"/>
  <c r="S131" i="1" a="1"/>
  <c r="S131" i="1" s="1"/>
  <c r="R131" i="1" a="1"/>
  <c r="R131" i="1" s="1"/>
  <c r="S108" i="1" a="1"/>
  <c r="S108" i="1" s="1"/>
  <c r="R108" i="1" a="1"/>
  <c r="R108" i="1" s="1"/>
  <c r="R86" i="1" a="1"/>
  <c r="R86" i="1" s="1"/>
  <c r="S86" i="1" a="1"/>
  <c r="S86" i="1" s="1"/>
  <c r="S64" i="1" a="1"/>
  <c r="S64" i="1" s="1"/>
  <c r="R64" i="1" a="1"/>
  <c r="R64" i="1" s="1"/>
  <c r="R42" i="1" a="1"/>
  <c r="R42" i="1" s="1"/>
  <c r="S42" i="1" a="1"/>
  <c r="S42" i="1" s="1"/>
  <c r="R20" i="1" a="1"/>
  <c r="R20" i="1" s="1"/>
  <c r="AJ20" i="1" s="1"/>
  <c r="S20" i="1" a="1"/>
  <c r="S20" i="1" s="1"/>
  <c r="S615" i="1" a="1"/>
  <c r="S615" i="1" s="1"/>
  <c r="R615" i="1" a="1"/>
  <c r="R615" i="1" s="1"/>
  <c r="AJ615" i="1" s="1"/>
  <c r="R593" i="1" a="1"/>
  <c r="R593" i="1" s="1"/>
  <c r="AJ593" i="1" s="1"/>
  <c r="S593" i="1" a="1"/>
  <c r="S593" i="1" s="1"/>
  <c r="R571" i="1" a="1"/>
  <c r="R571" i="1" s="1"/>
  <c r="AJ571" i="1" s="1"/>
  <c r="S571" i="1" a="1"/>
  <c r="S571" i="1" s="1"/>
  <c r="R549" i="1" a="1"/>
  <c r="R549" i="1" s="1"/>
  <c r="AJ549" i="1" s="1"/>
  <c r="S549" i="1" a="1"/>
  <c r="S549" i="1" s="1"/>
  <c r="R527" i="1" a="1"/>
  <c r="R527" i="1" s="1"/>
  <c r="AJ527" i="1" s="1"/>
  <c r="S527" i="1" a="1"/>
  <c r="S527" i="1" s="1"/>
  <c r="S506" i="1" a="1"/>
  <c r="S506" i="1" s="1"/>
  <c r="R506" i="1" a="1"/>
  <c r="R506" i="1" s="1"/>
  <c r="AJ506" i="1" s="1"/>
  <c r="R484" i="1" a="1"/>
  <c r="R484" i="1" s="1"/>
  <c r="AJ484" i="1" s="1"/>
  <c r="S484" i="1" a="1"/>
  <c r="S484" i="1" s="1"/>
  <c r="S462" i="1" a="1"/>
  <c r="S462" i="1" s="1"/>
  <c r="R462" i="1" a="1"/>
  <c r="R462" i="1" s="1"/>
  <c r="R440" i="1" a="1"/>
  <c r="R440" i="1" s="1"/>
  <c r="S440" i="1" a="1"/>
  <c r="S440" i="1" s="1"/>
  <c r="S418" i="1" a="1"/>
  <c r="S418" i="1" s="1"/>
  <c r="R418" i="1" a="1"/>
  <c r="R418" i="1" s="1"/>
  <c r="AJ418" i="1" s="1"/>
  <c r="S395" i="1" a="1"/>
  <c r="S395" i="1" s="1"/>
  <c r="R395" i="1" a="1"/>
  <c r="R395" i="1" s="1"/>
  <c r="AJ395" i="1" s="1"/>
  <c r="S372" i="1" a="1"/>
  <c r="S372" i="1" s="1"/>
  <c r="R372" i="1" a="1"/>
  <c r="R372" i="1" s="1"/>
  <c r="S350" i="1" a="1"/>
  <c r="S350" i="1" s="1"/>
  <c r="R350" i="1" a="1"/>
  <c r="R350" i="1" s="1"/>
  <c r="S328" i="1" a="1"/>
  <c r="S328" i="1" s="1"/>
  <c r="R328" i="1" a="1"/>
  <c r="R328" i="1" s="1"/>
  <c r="AJ328" i="1" s="1"/>
  <c r="R306" i="1" a="1"/>
  <c r="R306" i="1" s="1"/>
  <c r="S306" i="1" a="1"/>
  <c r="S306" i="1" s="1"/>
  <c r="R284" i="1" a="1"/>
  <c r="R284" i="1" s="1"/>
  <c r="S284" i="1" a="1"/>
  <c r="S284" i="1" s="1"/>
  <c r="S262" i="1" a="1"/>
  <c r="S262" i="1" s="1"/>
  <c r="R262" i="1" a="1"/>
  <c r="R262" i="1" s="1"/>
  <c r="R240" i="1" a="1"/>
  <c r="R240" i="1" s="1"/>
  <c r="S240" i="1" a="1"/>
  <c r="S240" i="1" s="1"/>
  <c r="R218" i="1" a="1"/>
  <c r="R218" i="1" s="1"/>
  <c r="S218" i="1" a="1"/>
  <c r="S218" i="1" s="1"/>
  <c r="S196" i="1" a="1"/>
  <c r="S196" i="1" s="1"/>
  <c r="R196" i="1" a="1"/>
  <c r="R196" i="1" s="1"/>
  <c r="R174" i="1" a="1"/>
  <c r="R174" i="1" s="1"/>
  <c r="S174" i="1" a="1"/>
  <c r="S174" i="1" s="1"/>
  <c r="R152" i="1" a="1"/>
  <c r="R152" i="1" s="1"/>
  <c r="S152" i="1" a="1"/>
  <c r="S152" i="1" s="1"/>
  <c r="S130" i="1" a="1"/>
  <c r="S130" i="1" s="1"/>
  <c r="R130" i="1" a="1"/>
  <c r="R130" i="1" s="1"/>
  <c r="R107" i="1" a="1"/>
  <c r="R107" i="1" s="1"/>
  <c r="S107" i="1" a="1"/>
  <c r="S107" i="1" s="1"/>
  <c r="S85" i="1" a="1"/>
  <c r="S85" i="1" s="1"/>
  <c r="R85" i="1" a="1"/>
  <c r="R85" i="1" s="1"/>
  <c r="S63" i="1" a="1"/>
  <c r="S63" i="1" s="1"/>
  <c r="R63" i="1" a="1"/>
  <c r="R63" i="1" s="1"/>
  <c r="R41" i="1" a="1"/>
  <c r="R41" i="1" s="1"/>
  <c r="S41" i="1" a="1"/>
  <c r="S41" i="1" s="1"/>
  <c r="R19" i="1" a="1"/>
  <c r="R19" i="1" s="1"/>
  <c r="AJ19" i="1" s="1"/>
  <c r="S19" i="1" a="1"/>
  <c r="S19" i="1" s="1"/>
  <c r="R479" i="1" a="1"/>
  <c r="R479" i="1" s="1"/>
  <c r="AJ479" i="1" s="1"/>
  <c r="S479" i="1" a="1"/>
  <c r="S479" i="1" s="1"/>
  <c r="R457" i="1" a="1"/>
  <c r="R457" i="1" s="1"/>
  <c r="S457" i="1" a="1"/>
  <c r="S457" i="1" s="1"/>
  <c r="S435" i="1" a="1"/>
  <c r="S435" i="1" s="1"/>
  <c r="R435" i="1" a="1"/>
  <c r="R435" i="1" s="1"/>
  <c r="AJ435" i="1" s="1"/>
  <c r="R413" i="1" a="1"/>
  <c r="R413" i="1" s="1"/>
  <c r="AJ413" i="1" s="1"/>
  <c r="S413" i="1" a="1"/>
  <c r="S413" i="1" s="1"/>
  <c r="S389" i="1" a="1"/>
  <c r="S389" i="1" s="1"/>
  <c r="R389" i="1" a="1"/>
  <c r="R389" i="1" s="1"/>
  <c r="R367" i="1" a="1"/>
  <c r="R367" i="1" s="1"/>
  <c r="S367" i="1" a="1"/>
  <c r="S367" i="1" s="1"/>
  <c r="R345" i="1" a="1"/>
  <c r="R345" i="1" s="1"/>
  <c r="S345" i="1" a="1"/>
  <c r="S345" i="1" s="1"/>
  <c r="R323" i="1" a="1"/>
  <c r="R323" i="1" s="1"/>
  <c r="AJ323" i="1" s="1"/>
  <c r="S323" i="1" a="1"/>
  <c r="S323" i="1" s="1"/>
  <c r="S301" i="1" a="1"/>
  <c r="S301" i="1" s="1"/>
  <c r="R301" i="1" a="1"/>
  <c r="R301" i="1" s="1"/>
  <c r="S279" i="1" a="1"/>
  <c r="S279" i="1" s="1"/>
  <c r="R279" i="1" a="1"/>
  <c r="R279" i="1" s="1"/>
  <c r="R257" i="1" a="1"/>
  <c r="R257" i="1" s="1"/>
  <c r="S257" i="1" a="1"/>
  <c r="S257" i="1" s="1"/>
  <c r="R235" i="1" a="1"/>
  <c r="R235" i="1" s="1"/>
  <c r="S235" i="1" a="1"/>
  <c r="S235" i="1" s="1"/>
  <c r="S213" i="1" a="1"/>
  <c r="S213" i="1" s="1"/>
  <c r="R213" i="1" a="1"/>
  <c r="R213" i="1" s="1"/>
  <c r="R191" i="1" a="1"/>
  <c r="R191" i="1" s="1"/>
  <c r="S191" i="1" a="1"/>
  <c r="S191" i="1" s="1"/>
  <c r="R169" i="1" a="1"/>
  <c r="R169" i="1" s="1"/>
  <c r="S169" i="1" a="1"/>
  <c r="S169" i="1" s="1"/>
  <c r="S147" i="1" a="1"/>
  <c r="S147" i="1" s="1"/>
  <c r="R147" i="1" a="1"/>
  <c r="R147" i="1" s="1"/>
  <c r="S124" i="1" a="1"/>
  <c r="S124" i="1" s="1"/>
  <c r="R124" i="1" a="1"/>
  <c r="R124" i="1" s="1"/>
  <c r="R102" i="1" a="1"/>
  <c r="R102" i="1" s="1"/>
  <c r="S102" i="1" a="1"/>
  <c r="S102" i="1" s="1"/>
  <c r="S80" i="1" a="1"/>
  <c r="S80" i="1" s="1"/>
  <c r="R80" i="1" a="1"/>
  <c r="R80" i="1" s="1"/>
  <c r="R58" i="1" a="1"/>
  <c r="R58" i="1" s="1"/>
  <c r="S58" i="1" a="1"/>
  <c r="S58" i="1" s="1"/>
  <c r="S36" i="1" a="1"/>
  <c r="S36" i="1" s="1"/>
  <c r="R36" i="1" a="1"/>
  <c r="R36" i="1" s="1"/>
  <c r="S14" i="1" a="1"/>
  <c r="S14" i="1" s="1"/>
  <c r="R14" i="1" a="1"/>
  <c r="R14" i="1" s="1"/>
  <c r="AJ14" i="1" s="1"/>
  <c r="R478" i="1" a="1"/>
  <c r="R478" i="1" s="1"/>
  <c r="AJ478" i="1" s="1"/>
  <c r="S478" i="1" a="1"/>
  <c r="S478" i="1" s="1"/>
  <c r="R456" i="1" a="1"/>
  <c r="R456" i="1" s="1"/>
  <c r="S456" i="1" a="1"/>
  <c r="S456" i="1" s="1"/>
  <c r="S434" i="1" a="1"/>
  <c r="S434" i="1" s="1"/>
  <c r="R434" i="1" a="1"/>
  <c r="R434" i="1" s="1"/>
  <c r="AJ434" i="1" s="1"/>
  <c r="S412" i="1" a="1"/>
  <c r="S412" i="1" s="1"/>
  <c r="R412" i="1" a="1"/>
  <c r="R412" i="1" s="1"/>
  <c r="AJ412" i="1" s="1"/>
  <c r="S388" i="1" a="1"/>
  <c r="S388" i="1" s="1"/>
  <c r="R388" i="1" a="1"/>
  <c r="R388" i="1" s="1"/>
  <c r="S366" i="1" a="1"/>
  <c r="S366" i="1" s="1"/>
  <c r="R366" i="1" a="1"/>
  <c r="R366" i="1" s="1"/>
  <c r="R344" i="1" a="1"/>
  <c r="R344" i="1" s="1"/>
  <c r="S344" i="1" a="1"/>
  <c r="S344" i="1" s="1"/>
  <c r="S322" i="1" a="1"/>
  <c r="S322" i="1" s="1"/>
  <c r="R322" i="1" a="1"/>
  <c r="R322" i="1" s="1"/>
  <c r="AJ322" i="1" s="1"/>
  <c r="S300" i="1" a="1"/>
  <c r="S300" i="1" s="1"/>
  <c r="R300" i="1" a="1"/>
  <c r="R300" i="1" s="1"/>
  <c r="R278" i="1" a="1"/>
  <c r="R278" i="1" s="1"/>
  <c r="S278" i="1" a="1"/>
  <c r="S278" i="1" s="1"/>
  <c r="R256" i="1" a="1"/>
  <c r="R256" i="1" s="1"/>
  <c r="S256" i="1" a="1"/>
  <c r="S256" i="1" s="1"/>
  <c r="R234" i="1" a="1"/>
  <c r="R234" i="1" s="1"/>
  <c r="S234" i="1" a="1"/>
  <c r="S234" i="1" s="1"/>
  <c r="S212" i="1" a="1"/>
  <c r="S212" i="1" s="1"/>
  <c r="R212" i="1" a="1"/>
  <c r="R212" i="1" s="1"/>
  <c r="R190" i="1" a="1"/>
  <c r="R190" i="1" s="1"/>
  <c r="S190" i="1" a="1"/>
  <c r="S190" i="1" s="1"/>
  <c r="R168" i="1" a="1"/>
  <c r="R168" i="1" s="1"/>
  <c r="S168" i="1" a="1"/>
  <c r="S168" i="1" s="1"/>
  <c r="S146" i="1" a="1"/>
  <c r="S146" i="1" s="1"/>
  <c r="R146" i="1" a="1"/>
  <c r="R146" i="1" s="1"/>
  <c r="R123" i="1" a="1"/>
  <c r="R123" i="1" s="1"/>
  <c r="S123" i="1" a="1"/>
  <c r="S123" i="1" s="1"/>
  <c r="S101" i="1" a="1"/>
  <c r="S101" i="1" s="1"/>
  <c r="R101" i="1" a="1"/>
  <c r="R101" i="1" s="1"/>
  <c r="S79" i="1" a="1"/>
  <c r="S79" i="1" s="1"/>
  <c r="R79" i="1" a="1"/>
  <c r="R79" i="1" s="1"/>
  <c r="R57" i="1" a="1"/>
  <c r="R57" i="1" s="1"/>
  <c r="S57" i="1" a="1"/>
  <c r="S57" i="1" s="1"/>
  <c r="S35" i="1" a="1"/>
  <c r="S35" i="1" s="1"/>
  <c r="R35" i="1" a="1"/>
  <c r="R35" i="1" s="1"/>
  <c r="R13" i="1" a="1"/>
  <c r="R13" i="1" s="1"/>
  <c r="AJ13" i="1" s="1"/>
  <c r="S13" i="1" a="1"/>
  <c r="S13" i="1" s="1"/>
  <c r="R477" i="1" a="1"/>
  <c r="R477" i="1" s="1"/>
  <c r="AJ477" i="1" s="1"/>
  <c r="S477" i="1" a="1"/>
  <c r="S477" i="1" s="1"/>
  <c r="R455" i="1" a="1"/>
  <c r="R455" i="1" s="1"/>
  <c r="S455" i="1" a="1"/>
  <c r="S455" i="1" s="1"/>
  <c r="S433" i="1" a="1"/>
  <c r="S433" i="1" s="1"/>
  <c r="R433" i="1" a="1"/>
  <c r="R433" i="1" s="1"/>
  <c r="AJ433" i="1" s="1"/>
  <c r="S411" i="1" a="1"/>
  <c r="S411" i="1" s="1"/>
  <c r="R411" i="1" a="1"/>
  <c r="R411" i="1" s="1"/>
  <c r="S387" i="1" a="1"/>
  <c r="S387" i="1" s="1"/>
  <c r="R387" i="1" a="1"/>
  <c r="R387" i="1" s="1"/>
  <c r="S365" i="1" a="1"/>
  <c r="S365" i="1" s="1"/>
  <c r="R365" i="1" a="1"/>
  <c r="R365" i="1" s="1"/>
  <c r="R343" i="1" a="1"/>
  <c r="R343" i="1" s="1"/>
  <c r="S343" i="1" a="1"/>
  <c r="S343" i="1" s="1"/>
  <c r="S321" i="1" a="1"/>
  <c r="S321" i="1" s="1"/>
  <c r="R321" i="1" a="1"/>
  <c r="R321" i="1" s="1"/>
  <c r="AJ321" i="1" s="1"/>
  <c r="S299" i="1" a="1"/>
  <c r="S299" i="1" s="1"/>
  <c r="R299" i="1" a="1"/>
  <c r="R299" i="1" s="1"/>
  <c r="S277" i="1" a="1"/>
  <c r="S277" i="1" s="1"/>
  <c r="R277" i="1" a="1"/>
  <c r="R277" i="1" s="1"/>
  <c r="R255" i="1" a="1"/>
  <c r="R255" i="1" s="1"/>
  <c r="S255" i="1" a="1"/>
  <c r="S255" i="1" s="1"/>
  <c r="R233" i="1" a="1"/>
  <c r="R233" i="1" s="1"/>
  <c r="S233" i="1" a="1"/>
  <c r="S233" i="1" s="1"/>
  <c r="S211" i="1" a="1"/>
  <c r="S211" i="1" s="1"/>
  <c r="R211" i="1" a="1"/>
  <c r="R211" i="1" s="1"/>
  <c r="R189" i="1" a="1"/>
  <c r="R189" i="1" s="1"/>
  <c r="S189" i="1" a="1"/>
  <c r="S189" i="1" s="1"/>
  <c r="S167" i="1" a="1"/>
  <c r="S167" i="1" s="1"/>
  <c r="R167" i="1" a="1"/>
  <c r="R167" i="1" s="1"/>
  <c r="S145" i="1" a="1"/>
  <c r="S145" i="1" s="1"/>
  <c r="R145" i="1" a="1"/>
  <c r="R145" i="1" s="1"/>
  <c r="S122" i="1" a="1"/>
  <c r="S122" i="1" s="1"/>
  <c r="R122" i="1" a="1"/>
  <c r="R122" i="1" s="1"/>
  <c r="S100" i="1" a="1"/>
  <c r="S100" i="1" s="1"/>
  <c r="R100" i="1" a="1"/>
  <c r="R100" i="1" s="1"/>
  <c r="R78" i="1" a="1"/>
  <c r="R78" i="1" s="1"/>
  <c r="S78" i="1" a="1"/>
  <c r="S78" i="1" s="1"/>
  <c r="R56" i="1" a="1"/>
  <c r="R56" i="1" s="1"/>
  <c r="S56" i="1" a="1"/>
  <c r="S56" i="1" s="1"/>
  <c r="S34" i="1" a="1"/>
  <c r="S34" i="1" s="1"/>
  <c r="R34" i="1" a="1"/>
  <c r="R34" i="1" s="1"/>
  <c r="AJ34" i="1" s="1"/>
  <c r="R12" i="1" a="1"/>
  <c r="R12" i="1" s="1"/>
  <c r="AJ12" i="1" s="1"/>
  <c r="S12" i="1" a="1"/>
  <c r="S12" i="1" s="1"/>
  <c r="R476" i="1" a="1"/>
  <c r="R476" i="1" s="1"/>
  <c r="AJ476" i="1" s="1"/>
  <c r="S476" i="1" a="1"/>
  <c r="S476" i="1" s="1"/>
  <c r="R454" i="1" a="1"/>
  <c r="R454" i="1" s="1"/>
  <c r="S454" i="1" a="1"/>
  <c r="S454" i="1" s="1"/>
  <c r="R432" i="1" a="1"/>
  <c r="R432" i="1" s="1"/>
  <c r="AJ432" i="1" s="1"/>
  <c r="S432" i="1" a="1"/>
  <c r="S432" i="1" s="1"/>
  <c r="S410" i="1" a="1"/>
  <c r="S410" i="1" s="1"/>
  <c r="R410" i="1" a="1"/>
  <c r="R410" i="1" s="1"/>
  <c r="S386" i="1" a="1"/>
  <c r="S386" i="1" s="1"/>
  <c r="R386" i="1" a="1"/>
  <c r="R386" i="1" s="1"/>
  <c r="R364" i="1" a="1"/>
  <c r="R364" i="1" s="1"/>
  <c r="S364" i="1" a="1"/>
  <c r="S364" i="1" s="1"/>
  <c r="S342" i="1" a="1"/>
  <c r="S342" i="1" s="1"/>
  <c r="R342" i="1" a="1"/>
  <c r="R342" i="1" s="1"/>
  <c r="S320" i="1" a="1"/>
  <c r="S320" i="1" s="1"/>
  <c r="R320" i="1" a="1"/>
  <c r="R320" i="1" s="1"/>
  <c r="S298" i="1" a="1"/>
  <c r="S298" i="1" s="1"/>
  <c r="R298" i="1" a="1"/>
  <c r="R298" i="1" s="1"/>
  <c r="S276" i="1" a="1"/>
  <c r="S276" i="1" s="1"/>
  <c r="R276" i="1" a="1"/>
  <c r="R276" i="1" s="1"/>
  <c r="S254" i="1" a="1"/>
  <c r="S254" i="1" s="1"/>
  <c r="R254" i="1" a="1"/>
  <c r="R254" i="1" s="1"/>
  <c r="S232" i="1" a="1"/>
  <c r="S232" i="1" s="1"/>
  <c r="R232" i="1" a="1"/>
  <c r="R232" i="1" s="1"/>
  <c r="R210" i="1" a="1"/>
  <c r="R210" i="1" s="1"/>
  <c r="S210" i="1" a="1"/>
  <c r="S210" i="1" s="1"/>
  <c r="R188" i="1" a="1"/>
  <c r="R188" i="1" s="1"/>
  <c r="S188" i="1" a="1"/>
  <c r="S188" i="1" s="1"/>
  <c r="R166" i="1" a="1"/>
  <c r="R166" i="1" s="1"/>
  <c r="S166" i="1" a="1"/>
  <c r="S166" i="1" s="1"/>
  <c r="R144" i="1" a="1"/>
  <c r="R144" i="1" s="1"/>
  <c r="S144" i="1" a="1"/>
  <c r="S144" i="1" s="1"/>
  <c r="R121" i="1" a="1"/>
  <c r="R121" i="1" s="1"/>
  <c r="S121" i="1" a="1"/>
  <c r="S121" i="1" s="1"/>
  <c r="S99" i="1" a="1"/>
  <c r="S99" i="1" s="1"/>
  <c r="R99" i="1" a="1"/>
  <c r="R99" i="1" s="1"/>
  <c r="R77" i="1" a="1"/>
  <c r="R77" i="1" s="1"/>
  <c r="S77" i="1" a="1"/>
  <c r="S77" i="1" s="1"/>
  <c r="S55" i="1" a="1"/>
  <c r="S55" i="1" s="1"/>
  <c r="R55" i="1" a="1"/>
  <c r="R55" i="1" s="1"/>
  <c r="R33" i="1" a="1"/>
  <c r="R33" i="1" s="1"/>
  <c r="AJ33" i="1" s="1"/>
  <c r="S33" i="1" a="1"/>
  <c r="S33" i="1" s="1"/>
  <c r="R11" i="1" a="1"/>
  <c r="R11" i="1" s="1"/>
  <c r="AJ11" i="1" s="1"/>
  <c r="S11" i="1" a="1"/>
  <c r="S11" i="1" s="1"/>
  <c r="R475" i="1" a="1"/>
  <c r="R475" i="1" s="1"/>
  <c r="AJ475" i="1" s="1"/>
  <c r="S475" i="1" a="1"/>
  <c r="S475" i="1" s="1"/>
  <c r="R453" i="1" a="1"/>
  <c r="R453" i="1" s="1"/>
  <c r="S453" i="1" a="1"/>
  <c r="S453" i="1" s="1"/>
  <c r="S431" i="1" a="1"/>
  <c r="S431" i="1" s="1"/>
  <c r="R431" i="1" a="1"/>
  <c r="R431" i="1" s="1"/>
  <c r="AJ431" i="1" s="1"/>
  <c r="R408" i="1" a="1"/>
  <c r="R408" i="1" s="1"/>
  <c r="S408" i="1" a="1"/>
  <c r="S408" i="1" s="1"/>
  <c r="S385" i="1" a="1"/>
  <c r="S385" i="1" s="1"/>
  <c r="R385" i="1" a="1"/>
  <c r="R385" i="1" s="1"/>
  <c r="R363" i="1" a="1"/>
  <c r="R363" i="1" s="1"/>
  <c r="S363" i="1" a="1"/>
  <c r="S363" i="1" s="1"/>
  <c r="S341" i="1" a="1"/>
  <c r="S341" i="1" s="1"/>
  <c r="R341" i="1" a="1"/>
  <c r="R341" i="1" s="1"/>
  <c r="S319" i="1" a="1"/>
  <c r="S319" i="1" s="1"/>
  <c r="R319" i="1" a="1"/>
  <c r="R319" i="1" s="1"/>
  <c r="S297" i="1" a="1"/>
  <c r="S297" i="1" s="1"/>
  <c r="R297" i="1" a="1"/>
  <c r="R297" i="1" s="1"/>
  <c r="R275" i="1" a="1"/>
  <c r="R275" i="1" s="1"/>
  <c r="S275" i="1" a="1"/>
  <c r="S275" i="1" s="1"/>
  <c r="S253" i="1" a="1"/>
  <c r="S253" i="1" s="1"/>
  <c r="R253" i="1" a="1"/>
  <c r="R253" i="1" s="1"/>
  <c r="S231" i="1" a="1"/>
  <c r="S231" i="1" s="1"/>
  <c r="R231" i="1" a="1"/>
  <c r="R231" i="1" s="1"/>
  <c r="R209" i="1" a="1"/>
  <c r="R209" i="1" s="1"/>
  <c r="S209" i="1" a="1"/>
  <c r="S209" i="1" s="1"/>
  <c r="R187" i="1" a="1"/>
  <c r="R187" i="1" s="1"/>
  <c r="S187" i="1" a="1"/>
  <c r="S187" i="1" s="1"/>
  <c r="S165" i="1" a="1"/>
  <c r="S165" i="1" s="1"/>
  <c r="R165" i="1" a="1"/>
  <c r="R165" i="1" s="1"/>
  <c r="S143" i="1" a="1"/>
  <c r="S143" i="1" s="1"/>
  <c r="R143" i="1" a="1"/>
  <c r="R143" i="1" s="1"/>
  <c r="R120" i="1" a="1"/>
  <c r="R120" i="1" s="1"/>
  <c r="S120" i="1" a="1"/>
  <c r="S120" i="1" s="1"/>
  <c r="S98" i="1" a="1"/>
  <c r="S98" i="1" s="1"/>
  <c r="R98" i="1" a="1"/>
  <c r="R98" i="1" s="1"/>
  <c r="R76" i="1" a="1"/>
  <c r="R76" i="1" s="1"/>
  <c r="S76" i="1" a="1"/>
  <c r="S76" i="1" s="1"/>
  <c r="S54" i="1" a="1"/>
  <c r="S54" i="1" s="1"/>
  <c r="R54" i="1" a="1"/>
  <c r="R54" i="1" s="1"/>
  <c r="R32" i="1" a="1"/>
  <c r="R32" i="1" s="1"/>
  <c r="AJ32" i="1" s="1"/>
  <c r="S32" i="1" a="1"/>
  <c r="S32" i="1" s="1"/>
  <c r="R10" i="1" a="1"/>
  <c r="R10" i="1" s="1"/>
  <c r="AJ10" i="1" s="1"/>
  <c r="S10" i="1" a="1"/>
  <c r="S10" i="1" s="1"/>
  <c r="S437" i="1" a="1"/>
  <c r="S437" i="1" s="1"/>
  <c r="R437" i="1" a="1"/>
  <c r="R437" i="1" s="1"/>
  <c r="AJ437" i="1" s="1"/>
  <c r="S392" i="1" a="1"/>
  <c r="S392" i="1" s="1"/>
  <c r="R392" i="1" a="1"/>
  <c r="R392" i="1" s="1"/>
  <c r="AJ392" i="1" s="1"/>
  <c r="S347" i="1" a="1"/>
  <c r="S347" i="1" s="1"/>
  <c r="R347" i="1" a="1"/>
  <c r="R347" i="1" s="1"/>
  <c r="S303" i="1" a="1"/>
  <c r="S303" i="1" s="1"/>
  <c r="R303" i="1" a="1"/>
  <c r="R303" i="1" s="1"/>
  <c r="S259" i="1" a="1"/>
  <c r="S259" i="1" s="1"/>
  <c r="R259" i="1" a="1"/>
  <c r="R259" i="1" s="1"/>
  <c r="S215" i="1" a="1"/>
  <c r="S215" i="1" s="1"/>
  <c r="R215" i="1" a="1"/>
  <c r="R215" i="1" s="1"/>
  <c r="S171" i="1" a="1"/>
  <c r="S171" i="1" s="1"/>
  <c r="R171" i="1" a="1"/>
  <c r="R171" i="1" s="1"/>
  <c r="S126" i="1" a="1"/>
  <c r="S126" i="1" s="1"/>
  <c r="R126" i="1" a="1"/>
  <c r="R126" i="1" s="1"/>
  <c r="S82" i="1" a="1"/>
  <c r="S82" i="1" s="1"/>
  <c r="R82" i="1" a="1"/>
  <c r="R82" i="1" s="1"/>
  <c r="S38" i="1" a="1"/>
  <c r="S38" i="1" s="1"/>
  <c r="R38" i="1" a="1"/>
  <c r="R38" i="1" s="1"/>
  <c r="R611" i="1" a="1"/>
  <c r="R611" i="1" s="1"/>
  <c r="AJ611" i="1" s="1"/>
  <c r="S611" i="1" a="1"/>
  <c r="S611" i="1" s="1"/>
  <c r="S567" i="1" a="1"/>
  <c r="S567" i="1" s="1"/>
  <c r="R567" i="1" a="1"/>
  <c r="R567" i="1" s="1"/>
  <c r="AJ567" i="1" s="1"/>
  <c r="S523" i="1" a="1"/>
  <c r="S523" i="1" s="1"/>
  <c r="R523" i="1" a="1"/>
  <c r="R523" i="1" s="1"/>
  <c r="AJ523" i="1" s="1"/>
  <c r="R480" i="1" a="1"/>
  <c r="R480" i="1" s="1"/>
  <c r="AJ480" i="1" s="1"/>
  <c r="S480" i="1" a="1"/>
  <c r="S480" i="1" s="1"/>
  <c r="S436" i="1" a="1"/>
  <c r="S436" i="1" s="1"/>
  <c r="R436" i="1" a="1"/>
  <c r="R436" i="1" s="1"/>
  <c r="AJ436" i="1" s="1"/>
  <c r="S391" i="1" a="1"/>
  <c r="S391" i="1" s="1"/>
  <c r="R391" i="1" a="1"/>
  <c r="R391" i="1" s="1"/>
  <c r="AJ391" i="1" s="1"/>
  <c r="S346" i="1" a="1"/>
  <c r="S346" i="1" s="1"/>
  <c r="R346" i="1" a="1"/>
  <c r="R346" i="1" s="1"/>
  <c r="S302" i="1" a="1"/>
  <c r="S302" i="1" s="1"/>
  <c r="R302" i="1" a="1"/>
  <c r="R302" i="1" s="1"/>
  <c r="R258" i="1" a="1"/>
  <c r="R258" i="1" s="1"/>
  <c r="S258" i="1" a="1"/>
  <c r="S258" i="1" s="1"/>
  <c r="S214" i="1" a="1"/>
  <c r="S214" i="1" s="1"/>
  <c r="R214" i="1" a="1"/>
  <c r="R214" i="1" s="1"/>
  <c r="R170" i="1" a="1"/>
  <c r="R170" i="1" s="1"/>
  <c r="S170" i="1" a="1"/>
  <c r="S170" i="1" s="1"/>
  <c r="S125" i="1" a="1"/>
  <c r="S125" i="1" s="1"/>
  <c r="R125" i="1" a="1"/>
  <c r="R125" i="1" s="1"/>
  <c r="S81" i="1" a="1"/>
  <c r="S81" i="1" s="1"/>
  <c r="R81" i="1" a="1"/>
  <c r="R81" i="1" s="1"/>
  <c r="S37" i="1" a="1"/>
  <c r="S37" i="1" s="1"/>
  <c r="R37" i="1" a="1"/>
  <c r="R37" i="1" s="1"/>
  <c r="S610" i="1" a="1"/>
  <c r="S610" i="1" s="1"/>
  <c r="R610" i="1" a="1"/>
  <c r="R610" i="1" s="1"/>
  <c r="AJ610" i="1" s="1"/>
  <c r="S566" i="1" a="1"/>
  <c r="S566" i="1" s="1"/>
  <c r="R566" i="1" a="1"/>
  <c r="R566" i="1" s="1"/>
  <c r="AJ566" i="1" s="1"/>
  <c r="S522" i="1" a="1"/>
  <c r="S522" i="1" s="1"/>
  <c r="R522" i="1" a="1"/>
  <c r="R522" i="1" s="1"/>
  <c r="AJ522" i="1" s="1"/>
  <c r="J1433" i="35" s="1"/>
  <c r="S609" i="1" a="1"/>
  <c r="S609" i="1" s="1"/>
  <c r="R609" i="1" a="1"/>
  <c r="R609" i="1" s="1"/>
  <c r="AJ609" i="1" s="1"/>
  <c r="S565" i="1" a="1"/>
  <c r="S565" i="1" s="1"/>
  <c r="R565" i="1" a="1"/>
  <c r="R565" i="1" s="1"/>
  <c r="AJ565" i="1" s="1"/>
  <c r="R521" i="1" a="1"/>
  <c r="R521" i="1" s="1"/>
  <c r="AJ521" i="1" s="1"/>
  <c r="J1432" i="35" s="1"/>
  <c r="S521" i="1" a="1"/>
  <c r="S521" i="1" s="1"/>
  <c r="R608" i="1" a="1"/>
  <c r="R608" i="1" s="1"/>
  <c r="AJ608" i="1" s="1"/>
  <c r="S608" i="1" a="1"/>
  <c r="S608" i="1" s="1"/>
  <c r="S564" i="1" a="1"/>
  <c r="S564" i="1" s="1"/>
  <c r="R564" i="1" a="1"/>
  <c r="R564" i="1" s="1"/>
  <c r="AJ564" i="1" s="1"/>
  <c r="R520" i="1" a="1"/>
  <c r="R520" i="1" s="1"/>
  <c r="AJ520" i="1" s="1"/>
  <c r="S520" i="1" a="1"/>
  <c r="S520" i="1" s="1"/>
  <c r="R607" i="1" a="1"/>
  <c r="R607" i="1" s="1"/>
  <c r="AJ607" i="1" s="1"/>
  <c r="S607" i="1" a="1"/>
  <c r="S607" i="1" s="1"/>
  <c r="S563" i="1" a="1"/>
  <c r="S563" i="1" s="1"/>
  <c r="R563" i="1" a="1"/>
  <c r="R563" i="1" s="1"/>
  <c r="AJ563" i="1" s="1"/>
  <c r="R519" i="1" a="1"/>
  <c r="R519" i="1" s="1"/>
  <c r="AJ519" i="1" s="1"/>
  <c r="S519" i="1" a="1"/>
  <c r="S519" i="1" s="1"/>
  <c r="R606" i="1" a="1"/>
  <c r="R606" i="1" s="1"/>
  <c r="AJ606" i="1" s="1"/>
  <c r="S606" i="1" a="1"/>
  <c r="S606" i="1" s="1"/>
  <c r="S562" i="1" a="1"/>
  <c r="S562" i="1" s="1"/>
  <c r="R562" i="1" a="1"/>
  <c r="R562" i="1" s="1"/>
  <c r="AJ562" i="1" s="1"/>
  <c r="R518" i="1" a="1"/>
  <c r="R518" i="1" s="1"/>
  <c r="AJ518" i="1" s="1"/>
  <c r="S518" i="1" a="1"/>
  <c r="S518" i="1" s="1"/>
  <c r="R605" i="1" a="1"/>
  <c r="R605" i="1" s="1"/>
  <c r="AJ605" i="1" s="1"/>
  <c r="S605" i="1" a="1"/>
  <c r="S605" i="1" s="1"/>
  <c r="S561" i="1" a="1"/>
  <c r="S561" i="1" s="1"/>
  <c r="R561" i="1" a="1"/>
  <c r="R561" i="1" s="1"/>
  <c r="AJ561" i="1" s="1"/>
  <c r="R496" i="1" a="1"/>
  <c r="R496" i="1" s="1"/>
  <c r="AJ496" i="1" s="1"/>
  <c r="S496" i="1" a="1"/>
  <c r="S496" i="1" s="1"/>
  <c r="S430" i="1" a="1"/>
  <c r="S430" i="1" s="1"/>
  <c r="R430" i="1" a="1"/>
  <c r="R430" i="1" s="1"/>
  <c r="AJ430" i="1" s="1"/>
  <c r="R362" i="1" a="1"/>
  <c r="R362" i="1" s="1"/>
  <c r="S362" i="1" a="1"/>
  <c r="S362" i="1" s="1"/>
  <c r="S318" i="1" a="1"/>
  <c r="S318" i="1" s="1"/>
  <c r="R318" i="1" a="1"/>
  <c r="R318" i="1" s="1"/>
  <c r="R274" i="1" a="1"/>
  <c r="R274" i="1" s="1"/>
  <c r="S274" i="1" a="1"/>
  <c r="S274" i="1" s="1"/>
  <c r="S252" i="1" a="1"/>
  <c r="S252" i="1" s="1"/>
  <c r="R252" i="1" a="1"/>
  <c r="R252" i="1" s="1"/>
  <c r="S230" i="1" a="1"/>
  <c r="S230" i="1" s="1"/>
  <c r="R230" i="1" a="1"/>
  <c r="R230" i="1" s="1"/>
  <c r="S208" i="1" a="1"/>
  <c r="S208" i="1" s="1"/>
  <c r="R208" i="1" a="1"/>
  <c r="R208" i="1" s="1"/>
  <c r="R186" i="1" a="1"/>
  <c r="R186" i="1" s="1"/>
  <c r="S186" i="1" a="1"/>
  <c r="S186" i="1" s="1"/>
  <c r="S164" i="1" a="1"/>
  <c r="S164" i="1" s="1"/>
  <c r="R164" i="1" a="1"/>
  <c r="R164" i="1" s="1"/>
  <c r="S142" i="1" a="1"/>
  <c r="S142" i="1" s="1"/>
  <c r="R142" i="1" a="1"/>
  <c r="R142" i="1" s="1"/>
  <c r="R119" i="1" a="1"/>
  <c r="R119" i="1" s="1"/>
  <c r="S119" i="1" a="1"/>
  <c r="S119" i="1" s="1"/>
  <c r="S97" i="1" a="1"/>
  <c r="S97" i="1" s="1"/>
  <c r="R97" i="1" a="1"/>
  <c r="R97" i="1" s="1"/>
  <c r="R75" i="1" a="1"/>
  <c r="R75" i="1" s="1"/>
  <c r="S75" i="1" a="1"/>
  <c r="S75" i="1" s="1"/>
  <c r="S53" i="1" a="1"/>
  <c r="S53" i="1" s="1"/>
  <c r="R53" i="1" a="1"/>
  <c r="R53" i="1" s="1"/>
  <c r="R31" i="1" a="1"/>
  <c r="R31" i="1" s="1"/>
  <c r="AJ31" i="1" s="1"/>
  <c r="S31" i="1" a="1"/>
  <c r="S31" i="1" s="1"/>
  <c r="S9" i="1" a="1"/>
  <c r="S9" i="1" s="1"/>
  <c r="R9" i="1" a="1"/>
  <c r="R9" i="1" s="1"/>
  <c r="AJ9" i="1" s="1"/>
  <c r="S473" i="1" a="1"/>
  <c r="S473" i="1" s="1"/>
  <c r="R473" i="1" a="1"/>
  <c r="R473" i="1" s="1"/>
  <c r="AJ473" i="1" s="1"/>
  <c r="R451" i="1" a="1"/>
  <c r="R451" i="1" s="1"/>
  <c r="S451" i="1" a="1"/>
  <c r="S451" i="1" s="1"/>
  <c r="S429" i="1" a="1"/>
  <c r="S429" i="1" s="1"/>
  <c r="R429" i="1" a="1"/>
  <c r="R429" i="1" s="1"/>
  <c r="AJ429" i="1" s="1"/>
  <c r="R406" i="1" a="1"/>
  <c r="R406" i="1" s="1"/>
  <c r="S406" i="1" a="1"/>
  <c r="S406" i="1" s="1"/>
  <c r="R383" i="1" a="1"/>
  <c r="R383" i="1" s="1"/>
  <c r="S383" i="1" a="1"/>
  <c r="S383" i="1" s="1"/>
  <c r="S361" i="1" a="1"/>
  <c r="S361" i="1" s="1"/>
  <c r="R361" i="1" a="1"/>
  <c r="R361" i="1" s="1"/>
  <c r="S339" i="1" a="1"/>
  <c r="S339" i="1" s="1"/>
  <c r="R339" i="1" a="1"/>
  <c r="R339" i="1" s="1"/>
  <c r="S317" i="1" a="1"/>
  <c r="S317" i="1" s="1"/>
  <c r="R317" i="1" a="1"/>
  <c r="R317" i="1" s="1"/>
  <c r="S295" i="1" a="1"/>
  <c r="S295" i="1" s="1"/>
  <c r="R295" i="1" a="1"/>
  <c r="R295" i="1" s="1"/>
  <c r="R273" i="1" a="1"/>
  <c r="R273" i="1" s="1"/>
  <c r="S273" i="1" a="1"/>
  <c r="S273" i="1" s="1"/>
  <c r="S251" i="1" a="1"/>
  <c r="S251" i="1" s="1"/>
  <c r="R251" i="1" a="1"/>
  <c r="R251" i="1" s="1"/>
  <c r="S229" i="1" a="1"/>
  <c r="S229" i="1" s="1"/>
  <c r="R229" i="1" a="1"/>
  <c r="R229" i="1" s="1"/>
  <c r="S207" i="1" a="1"/>
  <c r="S207" i="1" s="1"/>
  <c r="R207" i="1" a="1"/>
  <c r="R207" i="1" s="1"/>
  <c r="S185" i="1" a="1"/>
  <c r="S185" i="1" s="1"/>
  <c r="R185" i="1" a="1"/>
  <c r="R185" i="1" s="1"/>
  <c r="S163" i="1" a="1"/>
  <c r="S163" i="1" s="1"/>
  <c r="R163" i="1" a="1"/>
  <c r="R163" i="1" s="1"/>
  <c r="S141" i="1" a="1"/>
  <c r="S141" i="1" s="1"/>
  <c r="R141" i="1" a="1"/>
  <c r="R141" i="1" s="1"/>
  <c r="R118" i="1" a="1"/>
  <c r="R118" i="1" s="1"/>
  <c r="S118" i="1" a="1"/>
  <c r="S118" i="1" s="1"/>
  <c r="S96" i="1" a="1"/>
  <c r="S96" i="1" s="1"/>
  <c r="R96" i="1" a="1"/>
  <c r="R96" i="1" s="1"/>
  <c r="R74" i="1" a="1"/>
  <c r="R74" i="1" s="1"/>
  <c r="S74" i="1" a="1"/>
  <c r="S74" i="1" s="1"/>
  <c r="S52" i="1" a="1"/>
  <c r="S52" i="1" s="1"/>
  <c r="R52" i="1" a="1"/>
  <c r="R52" i="1" s="1"/>
  <c r="R30" i="1" a="1"/>
  <c r="R30" i="1" s="1"/>
  <c r="S30" i="1" a="1"/>
  <c r="S30" i="1" s="1"/>
  <c r="S8" i="1" a="1"/>
  <c r="S8" i="1" s="1"/>
  <c r="R8" i="1" a="1"/>
  <c r="R8" i="1" s="1"/>
  <c r="AJ8" i="1" s="1"/>
  <c r="R438" i="1" a="1"/>
  <c r="R438" i="1" s="1"/>
  <c r="AJ438" i="1" s="1"/>
  <c r="S438" i="1" a="1"/>
  <c r="S438" i="1" s="1"/>
  <c r="S370" i="1" a="1"/>
  <c r="S370" i="1" s="1"/>
  <c r="R370" i="1" a="1"/>
  <c r="R370" i="1" s="1"/>
  <c r="S304" i="1" a="1"/>
  <c r="S304" i="1" s="1"/>
  <c r="R304" i="1" a="1"/>
  <c r="R304" i="1" s="1"/>
  <c r="R238" i="1" a="1"/>
  <c r="R238" i="1" s="1"/>
  <c r="S238" i="1" a="1"/>
  <c r="S238" i="1" s="1"/>
  <c r="R172" i="1" a="1"/>
  <c r="R172" i="1" s="1"/>
  <c r="S172" i="1" a="1"/>
  <c r="S172" i="1" s="1"/>
  <c r="S105" i="1" a="1"/>
  <c r="S105" i="1" s="1"/>
  <c r="R105" i="1" a="1"/>
  <c r="R105" i="1" s="1"/>
  <c r="S61" i="1" a="1"/>
  <c r="S61" i="1" s="1"/>
  <c r="R61" i="1" a="1"/>
  <c r="R61" i="1" s="1"/>
  <c r="R612" i="1" a="1"/>
  <c r="R612" i="1" s="1"/>
  <c r="AJ612" i="1" s="1"/>
  <c r="S612" i="1" a="1"/>
  <c r="S612" i="1" s="1"/>
  <c r="S546" i="1" a="1"/>
  <c r="S546" i="1" s="1"/>
  <c r="R546" i="1" a="1"/>
  <c r="R546" i="1" s="1"/>
  <c r="AJ546" i="1" s="1"/>
  <c r="R481" i="1" a="1"/>
  <c r="R481" i="1" s="1"/>
  <c r="AJ481" i="1" s="1"/>
  <c r="S481" i="1" a="1"/>
  <c r="S481" i="1" s="1"/>
  <c r="R459" i="1" a="1"/>
  <c r="R459" i="1" s="1"/>
  <c r="S459" i="1" a="1"/>
  <c r="S459" i="1" s="1"/>
  <c r="S415" i="1" a="1"/>
  <c r="S415" i="1" s="1"/>
  <c r="R415" i="1" a="1"/>
  <c r="R415" i="1" s="1"/>
  <c r="AJ415" i="1" s="1"/>
  <c r="S369" i="1" a="1"/>
  <c r="S369" i="1" s="1"/>
  <c r="R369" i="1" a="1"/>
  <c r="R369" i="1" s="1"/>
  <c r="R325" i="1" a="1"/>
  <c r="R325" i="1" s="1"/>
  <c r="AJ325" i="1" s="1"/>
  <c r="S325" i="1" a="1"/>
  <c r="S325" i="1" s="1"/>
  <c r="S281" i="1" a="1"/>
  <c r="S281" i="1" s="1"/>
  <c r="R281" i="1" a="1"/>
  <c r="R281" i="1" s="1"/>
  <c r="R237" i="1" a="1"/>
  <c r="R237" i="1" s="1"/>
  <c r="S237" i="1" a="1"/>
  <c r="S237" i="1" s="1"/>
  <c r="R193" i="1" a="1"/>
  <c r="R193" i="1" s="1"/>
  <c r="S193" i="1" a="1"/>
  <c r="S193" i="1" s="1"/>
  <c r="R149" i="1" a="1"/>
  <c r="R149" i="1" s="1"/>
  <c r="S149" i="1" a="1"/>
  <c r="S149" i="1" s="1"/>
  <c r="R104" i="1" a="1"/>
  <c r="R104" i="1" s="1"/>
  <c r="S104" i="1" a="1"/>
  <c r="S104" i="1" s="1"/>
  <c r="R60" i="1" a="1"/>
  <c r="R60" i="1" s="1"/>
  <c r="S60" i="1" a="1"/>
  <c r="S60" i="1" s="1"/>
  <c r="R16" i="1" a="1"/>
  <c r="R16" i="1" s="1"/>
  <c r="AJ16" i="1" s="1"/>
  <c r="S16" i="1" a="1"/>
  <c r="S16" i="1" s="1"/>
  <c r="R589" i="1" a="1"/>
  <c r="R589" i="1" s="1"/>
  <c r="AJ589" i="1" s="1"/>
  <c r="S589" i="1" a="1"/>
  <c r="S589" i="1" s="1"/>
  <c r="R545" i="1" a="1"/>
  <c r="R545" i="1" s="1"/>
  <c r="AJ545" i="1" s="1"/>
  <c r="S545" i="1" a="1"/>
  <c r="S545" i="1" s="1"/>
  <c r="R502" i="1" a="1"/>
  <c r="R502" i="1" s="1"/>
  <c r="AJ502" i="1" s="1"/>
  <c r="S502" i="1" a="1"/>
  <c r="S502" i="1" s="1"/>
  <c r="R458" i="1" a="1"/>
  <c r="R458" i="1" s="1"/>
  <c r="S458" i="1" a="1"/>
  <c r="S458" i="1" s="1"/>
  <c r="R414" i="1" a="1"/>
  <c r="R414" i="1" s="1"/>
  <c r="AJ414" i="1" s="1"/>
  <c r="S414" i="1" a="1"/>
  <c r="S414" i="1" s="1"/>
  <c r="S368" i="1" a="1"/>
  <c r="S368" i="1" s="1"/>
  <c r="R368" i="1" a="1"/>
  <c r="R368" i="1" s="1"/>
  <c r="R324" i="1" a="1"/>
  <c r="R324" i="1" s="1"/>
  <c r="AJ324" i="1" s="1"/>
  <c r="S324" i="1" a="1"/>
  <c r="S324" i="1" s="1"/>
  <c r="S280" i="1" a="1"/>
  <c r="S280" i="1" s="1"/>
  <c r="R280" i="1" a="1"/>
  <c r="R280" i="1" s="1"/>
  <c r="S236" i="1" a="1"/>
  <c r="S236" i="1" s="1"/>
  <c r="R236" i="1" a="1"/>
  <c r="R236" i="1" s="1"/>
  <c r="R192" i="1" a="1"/>
  <c r="R192" i="1" s="1"/>
  <c r="S192" i="1" a="1"/>
  <c r="S192" i="1" s="1"/>
  <c r="S148" i="1" a="1"/>
  <c r="S148" i="1" s="1"/>
  <c r="R148" i="1" a="1"/>
  <c r="R148" i="1" s="1"/>
  <c r="R103" i="1" a="1"/>
  <c r="R103" i="1" s="1"/>
  <c r="S103" i="1" a="1"/>
  <c r="S103" i="1" s="1"/>
  <c r="S59" i="1" a="1"/>
  <c r="S59" i="1" s="1"/>
  <c r="R59" i="1" a="1"/>
  <c r="R59" i="1" s="1"/>
  <c r="R15" i="1" a="1"/>
  <c r="R15" i="1" s="1"/>
  <c r="AJ15" i="1" s="1"/>
  <c r="S15" i="1" a="1"/>
  <c r="S15" i="1" s="1"/>
  <c r="R588" i="1" a="1"/>
  <c r="R588" i="1" s="1"/>
  <c r="AJ588" i="1" s="1"/>
  <c r="S588" i="1" a="1"/>
  <c r="S588" i="1" s="1"/>
  <c r="R544" i="1" a="1"/>
  <c r="R544" i="1" s="1"/>
  <c r="AJ544" i="1" s="1"/>
  <c r="S544" i="1" a="1"/>
  <c r="S544" i="1" s="1"/>
  <c r="R501" i="1" a="1"/>
  <c r="R501" i="1" s="1"/>
  <c r="AJ501" i="1" s="1"/>
  <c r="S501" i="1" a="1"/>
  <c r="S501" i="1" s="1"/>
  <c r="R587" i="1" a="1"/>
  <c r="R587" i="1" s="1"/>
  <c r="AJ587" i="1" s="1"/>
  <c r="S587" i="1" a="1"/>
  <c r="S587" i="1" s="1"/>
  <c r="S543" i="1" a="1"/>
  <c r="S543" i="1" s="1"/>
  <c r="R543" i="1" a="1"/>
  <c r="R543" i="1" s="1"/>
  <c r="AJ543" i="1" s="1"/>
  <c r="S500" i="1" a="1"/>
  <c r="S500" i="1" s="1"/>
  <c r="R500" i="1" a="1"/>
  <c r="R500" i="1" s="1"/>
  <c r="AJ500" i="1" s="1"/>
  <c r="S586" i="1" a="1"/>
  <c r="S586" i="1" s="1"/>
  <c r="R586" i="1" a="1"/>
  <c r="R586" i="1" s="1"/>
  <c r="AJ586" i="1" s="1"/>
  <c r="S542" i="1" a="1"/>
  <c r="S542" i="1" s="1"/>
  <c r="R542" i="1" a="1"/>
  <c r="R542" i="1" s="1"/>
  <c r="AJ542" i="1" s="1"/>
  <c r="S499" i="1" a="1"/>
  <c r="S499" i="1" s="1"/>
  <c r="R499" i="1" a="1"/>
  <c r="R499" i="1" s="1"/>
  <c r="AJ499" i="1" s="1"/>
  <c r="S585" i="1" a="1"/>
  <c r="S585" i="1" s="1"/>
  <c r="R585" i="1" a="1"/>
  <c r="R585" i="1" s="1"/>
  <c r="AJ585" i="1" s="1"/>
  <c r="S541" i="1" a="1"/>
  <c r="S541" i="1" s="1"/>
  <c r="R541" i="1" a="1"/>
  <c r="R541" i="1" s="1"/>
  <c r="AJ541" i="1" s="1"/>
  <c r="S498" i="1" a="1"/>
  <c r="S498" i="1" s="1"/>
  <c r="R498" i="1" a="1"/>
  <c r="R498" i="1" s="1"/>
  <c r="AJ498" i="1" s="1"/>
  <c r="S584" i="1" a="1"/>
  <c r="S584" i="1" s="1"/>
  <c r="R584" i="1" a="1"/>
  <c r="R584" i="1" s="1"/>
  <c r="AJ584" i="1" s="1"/>
  <c r="S540" i="1" a="1"/>
  <c r="S540" i="1" s="1"/>
  <c r="R540" i="1" a="1"/>
  <c r="R540" i="1" s="1"/>
  <c r="AJ540" i="1" s="1"/>
  <c r="R497" i="1" a="1"/>
  <c r="R497" i="1" s="1"/>
  <c r="AJ497" i="1" s="1"/>
  <c r="S497" i="1" a="1"/>
  <c r="S497" i="1" s="1"/>
  <c r="R583" i="1" a="1"/>
  <c r="R583" i="1" s="1"/>
  <c r="AJ583" i="1" s="1"/>
  <c r="S583" i="1" a="1"/>
  <c r="S583" i="1" s="1"/>
  <c r="S539" i="1" a="1"/>
  <c r="S539" i="1" s="1"/>
  <c r="R539" i="1" a="1"/>
  <c r="R539" i="1" s="1"/>
  <c r="AJ539" i="1" s="1"/>
  <c r="R517" i="1" a="1"/>
  <c r="R517" i="1" s="1"/>
  <c r="AJ517" i="1" s="1"/>
  <c r="S517" i="1" a="1"/>
  <c r="S517" i="1" s="1"/>
  <c r="R452" i="1" a="1"/>
  <c r="R452" i="1" s="1"/>
  <c r="S452" i="1" a="1"/>
  <c r="S452" i="1" s="1"/>
  <c r="R384" i="1" a="1"/>
  <c r="R384" i="1" s="1"/>
  <c r="S384" i="1" a="1"/>
  <c r="S384" i="1" s="1"/>
  <c r="R296" i="1" a="1"/>
  <c r="R296" i="1" s="1"/>
  <c r="S296" i="1" a="1"/>
  <c r="S296" i="1" s="1"/>
  <c r="R582" i="1" a="1"/>
  <c r="R582" i="1" s="1"/>
  <c r="AJ582" i="1" s="1"/>
  <c r="S582" i="1" a="1"/>
  <c r="S582" i="1" s="1"/>
  <c r="S538" i="1" a="1"/>
  <c r="S538" i="1" s="1"/>
  <c r="R538" i="1" a="1"/>
  <c r="R538" i="1" s="1"/>
  <c r="AJ538" i="1" s="1"/>
  <c r="R495" i="1" a="1"/>
  <c r="R495" i="1" s="1"/>
  <c r="AJ495" i="1" s="1"/>
  <c r="S495" i="1" a="1"/>
  <c r="S495" i="1" s="1"/>
  <c r="R581" i="1" a="1"/>
  <c r="R581" i="1" s="1"/>
  <c r="AJ581" i="1" s="1"/>
  <c r="S581" i="1" a="1"/>
  <c r="S581" i="1" s="1"/>
  <c r="R537" i="1" a="1"/>
  <c r="R537" i="1" s="1"/>
  <c r="AJ537" i="1" s="1"/>
  <c r="S537" i="1" a="1"/>
  <c r="S537" i="1" s="1"/>
  <c r="R494" i="1" a="1"/>
  <c r="R494" i="1" s="1"/>
  <c r="AJ494" i="1" s="1"/>
  <c r="S494" i="1" a="1"/>
  <c r="S494" i="1" s="1"/>
  <c r="R405" i="1" a="1"/>
  <c r="R405" i="1" s="1"/>
  <c r="S405" i="1" a="1"/>
  <c r="S405" i="1" s="1"/>
  <c r="S294" i="1" a="1"/>
  <c r="S294" i="1" s="1"/>
  <c r="R294" i="1" a="1"/>
  <c r="R294" i="1" s="1"/>
  <c r="S206" i="1" a="1"/>
  <c r="S206" i="1" s="1"/>
  <c r="R206" i="1" a="1"/>
  <c r="R206" i="1" s="1"/>
  <c r="S162" i="1" a="1"/>
  <c r="S162" i="1" s="1"/>
  <c r="R162" i="1" a="1"/>
  <c r="R162" i="1" s="1"/>
  <c r="R140" i="1" a="1"/>
  <c r="R140" i="1" s="1"/>
  <c r="S140" i="1" a="1"/>
  <c r="S140" i="1" s="1"/>
  <c r="S117" i="1" a="1"/>
  <c r="S117" i="1" s="1"/>
  <c r="R117" i="1" a="1"/>
  <c r="R117" i="1" s="1"/>
  <c r="S95" i="1" a="1"/>
  <c r="S95" i="1" s="1"/>
  <c r="R95" i="1" a="1"/>
  <c r="R95" i="1" s="1"/>
  <c r="S73" i="1" a="1"/>
  <c r="S73" i="1" s="1"/>
  <c r="R73" i="1" a="1"/>
  <c r="R73" i="1" s="1"/>
  <c r="R51" i="1" a="1"/>
  <c r="R51" i="1" s="1"/>
  <c r="S51" i="1" a="1"/>
  <c r="S51" i="1" s="1"/>
  <c r="R29" i="1" a="1"/>
  <c r="R29" i="1" s="1"/>
  <c r="S29" i="1" a="1"/>
  <c r="S29" i="1" s="1"/>
  <c r="R7" i="1" a="1"/>
  <c r="R7" i="1" s="1"/>
  <c r="AJ7" i="1" s="1"/>
  <c r="S7" i="1" a="1"/>
  <c r="S7" i="1" s="1"/>
  <c r="S474" i="1" a="1"/>
  <c r="S474" i="1" s="1"/>
  <c r="R474" i="1" a="1"/>
  <c r="R474" i="1" s="1"/>
  <c r="AJ474" i="1" s="1"/>
  <c r="R407" i="1" a="1"/>
  <c r="R407" i="1" s="1"/>
  <c r="S407" i="1" a="1"/>
  <c r="S407" i="1" s="1"/>
  <c r="S340" i="1" a="1"/>
  <c r="S340" i="1" s="1"/>
  <c r="R340" i="1" a="1"/>
  <c r="R340" i="1" s="1"/>
  <c r="S604" i="1" a="1"/>
  <c r="S604" i="1" s="1"/>
  <c r="R604" i="1" a="1"/>
  <c r="R604" i="1" s="1"/>
  <c r="AJ604" i="1" s="1"/>
  <c r="S560" i="1" a="1"/>
  <c r="S560" i="1" s="1"/>
  <c r="R560" i="1" a="1"/>
  <c r="R560" i="1" s="1"/>
  <c r="AJ560" i="1" s="1"/>
  <c r="S603" i="1" a="1"/>
  <c r="S603" i="1" s="1"/>
  <c r="R603" i="1" a="1"/>
  <c r="R603" i="1" s="1"/>
  <c r="AJ603" i="1" s="1"/>
  <c r="S559" i="1" a="1"/>
  <c r="S559" i="1" s="1"/>
  <c r="R559" i="1" a="1"/>
  <c r="R559" i="1" s="1"/>
  <c r="AJ559" i="1" s="1"/>
  <c r="S516" i="1" a="1"/>
  <c r="S516" i="1" s="1"/>
  <c r="R516" i="1" a="1"/>
  <c r="R516" i="1" s="1"/>
  <c r="AJ516" i="1" s="1"/>
  <c r="S450" i="1" a="1"/>
  <c r="S450" i="1" s="1"/>
  <c r="R450" i="1" a="1"/>
  <c r="R450" i="1" s="1"/>
  <c r="S360" i="1" a="1"/>
  <c r="S360" i="1" s="1"/>
  <c r="R360" i="1" a="1"/>
  <c r="R360" i="1" s="1"/>
  <c r="S250" i="1" a="1"/>
  <c r="S250" i="1" s="1"/>
  <c r="R250" i="1" a="1"/>
  <c r="R250" i="1" s="1"/>
  <c r="S580" i="1" a="1"/>
  <c r="S580" i="1" s="1"/>
  <c r="R580" i="1" a="1"/>
  <c r="R580" i="1" s="1"/>
  <c r="AJ580" i="1" s="1"/>
  <c r="S493" i="1" a="1"/>
  <c r="S493" i="1" s="1"/>
  <c r="R493" i="1" a="1"/>
  <c r="R493" i="1" s="1"/>
  <c r="AJ493" i="1" s="1"/>
  <c r="R271" i="1" a="1"/>
  <c r="R271" i="1" s="1"/>
  <c r="S271" i="1" a="1"/>
  <c r="S271" i="1" s="1"/>
  <c r="S161" i="1" a="1"/>
  <c r="S161" i="1" s="1"/>
  <c r="R161" i="1" a="1"/>
  <c r="R161" i="1" s="1"/>
  <c r="S139" i="1" a="1"/>
  <c r="S139" i="1" s="1"/>
  <c r="R139" i="1" a="1"/>
  <c r="R139" i="1" s="1"/>
  <c r="S116" i="1" a="1"/>
  <c r="S116" i="1" s="1"/>
  <c r="R116" i="1" a="1"/>
  <c r="R116" i="1" s="1"/>
  <c r="R94" i="1" a="1"/>
  <c r="R94" i="1" s="1"/>
  <c r="S94" i="1" a="1"/>
  <c r="S94" i="1" s="1"/>
  <c r="R72" i="1" a="1"/>
  <c r="R72" i="1" s="1"/>
  <c r="S72" i="1" a="1"/>
  <c r="S72" i="1" s="1"/>
  <c r="R50" i="1" a="1"/>
  <c r="R50" i="1" s="1"/>
  <c r="S50" i="1" a="1"/>
  <c r="S50" i="1" s="1"/>
  <c r="S28" i="1" a="1"/>
  <c r="S28" i="1" s="1"/>
  <c r="R28" i="1" a="1"/>
  <c r="R28" i="1" s="1"/>
  <c r="S6" i="1" a="1"/>
  <c r="S6" i="1" s="1"/>
  <c r="R6" i="1" a="1"/>
  <c r="R6" i="1" s="1"/>
  <c r="AJ6" i="1" s="1"/>
  <c r="S470" i="1" a="1"/>
  <c r="S470" i="1" s="1"/>
  <c r="R470" i="1" a="1"/>
  <c r="R470" i="1" s="1"/>
  <c r="AJ470" i="1" s="1"/>
  <c r="S448" i="1" a="1"/>
  <c r="S448" i="1" s="1"/>
  <c r="R448" i="1" a="1"/>
  <c r="R448" i="1" s="1"/>
  <c r="R426" i="1" a="1"/>
  <c r="R426" i="1" s="1"/>
  <c r="AJ426" i="1" s="1"/>
  <c r="S426" i="1" a="1"/>
  <c r="S426" i="1" s="1"/>
  <c r="S403" i="1" a="1"/>
  <c r="S403" i="1" s="1"/>
  <c r="R403" i="1" a="1"/>
  <c r="R403" i="1" s="1"/>
  <c r="R380" i="1" a="1"/>
  <c r="R380" i="1" s="1"/>
  <c r="S380" i="1" a="1"/>
  <c r="S380" i="1" s="1"/>
  <c r="S358" i="1" a="1"/>
  <c r="S358" i="1" s="1"/>
  <c r="R358" i="1" a="1"/>
  <c r="R358" i="1" s="1"/>
  <c r="S336" i="1" a="1"/>
  <c r="S336" i="1" s="1"/>
  <c r="R336" i="1" a="1"/>
  <c r="R336" i="1" s="1"/>
  <c r="S314" i="1" a="1"/>
  <c r="S314" i="1" s="1"/>
  <c r="R314" i="1" a="1"/>
  <c r="R314" i="1" s="1"/>
  <c r="R292" i="1" a="1"/>
  <c r="R292" i="1" s="1"/>
  <c r="S292" i="1" a="1"/>
  <c r="S292" i="1" s="1"/>
  <c r="R270" i="1" a="1"/>
  <c r="R270" i="1" s="1"/>
  <c r="S270" i="1" a="1"/>
  <c r="S270" i="1" s="1"/>
  <c r="S248" i="1" a="1"/>
  <c r="S248" i="1" s="1"/>
  <c r="R248" i="1" a="1"/>
  <c r="R248" i="1" s="1"/>
  <c r="S226" i="1" a="1"/>
  <c r="S226" i="1" s="1"/>
  <c r="R226" i="1" a="1"/>
  <c r="R226" i="1" s="1"/>
  <c r="R204" i="1" a="1"/>
  <c r="R204" i="1" s="1"/>
  <c r="S204" i="1" a="1"/>
  <c r="S204" i="1" s="1"/>
  <c r="S182" i="1" a="1"/>
  <c r="S182" i="1" s="1"/>
  <c r="R182" i="1" a="1"/>
  <c r="R182" i="1" s="1"/>
  <c r="S160" i="1" a="1"/>
  <c r="S160" i="1" s="1"/>
  <c r="R160" i="1" a="1"/>
  <c r="R160" i="1" s="1"/>
  <c r="S138" i="1" a="1"/>
  <c r="S138" i="1" s="1"/>
  <c r="R138" i="1" a="1"/>
  <c r="R138" i="1" s="1"/>
  <c r="S115" i="1" a="1"/>
  <c r="S115" i="1" s="1"/>
  <c r="R115" i="1" a="1"/>
  <c r="R115" i="1" s="1"/>
  <c r="R93" i="1" a="1"/>
  <c r="R93" i="1" s="1"/>
  <c r="S93" i="1" a="1"/>
  <c r="S93" i="1" s="1"/>
  <c r="R71" i="1" a="1"/>
  <c r="R71" i="1" s="1"/>
  <c r="S71" i="1" a="1"/>
  <c r="S71" i="1" s="1"/>
  <c r="R49" i="1" a="1"/>
  <c r="R49" i="1" s="1"/>
  <c r="S49" i="1" a="1"/>
  <c r="S49" i="1" s="1"/>
  <c r="R27" i="1" a="1"/>
  <c r="R27" i="1" s="1"/>
  <c r="S27" i="1" a="1"/>
  <c r="S27" i="1" s="1"/>
  <c r="S5" i="1" a="1"/>
  <c r="S5" i="1" s="1"/>
  <c r="R5" i="1" a="1"/>
  <c r="R5" i="1" s="1"/>
  <c r="AJ5" i="1" s="1"/>
  <c r="S471" i="1" a="1"/>
  <c r="S471" i="1" s="1"/>
  <c r="R471" i="1" a="1"/>
  <c r="R471" i="1" s="1"/>
  <c r="AJ471" i="1" s="1"/>
  <c r="R404" i="1" a="1"/>
  <c r="R404" i="1" s="1"/>
  <c r="S404" i="1" a="1"/>
  <c r="S404" i="1" s="1"/>
  <c r="R337" i="1" a="1"/>
  <c r="R337" i="1" s="1"/>
  <c r="S337" i="1" a="1"/>
  <c r="S337" i="1" s="1"/>
  <c r="R623" i="1" a="1"/>
  <c r="R623" i="1" s="1"/>
  <c r="S623" i="1" a="1"/>
  <c r="S623" i="1" s="1"/>
  <c r="S579" i="1" a="1"/>
  <c r="S579" i="1" s="1"/>
  <c r="R579" i="1" a="1"/>
  <c r="R579" i="1" s="1"/>
  <c r="AJ579" i="1" s="1"/>
  <c r="S535" i="1" a="1"/>
  <c r="S535" i="1" s="1"/>
  <c r="R535" i="1" a="1"/>
  <c r="R535" i="1" s="1"/>
  <c r="AJ535" i="1" s="1"/>
  <c r="S492" i="1" a="1"/>
  <c r="S492" i="1" s="1"/>
  <c r="R492" i="1" a="1"/>
  <c r="R492" i="1" s="1"/>
  <c r="AJ492" i="1" s="1"/>
  <c r="R622" i="1" a="1"/>
  <c r="R622" i="1" s="1"/>
  <c r="AJ622" i="1" s="1"/>
  <c r="S622" i="1" a="1"/>
  <c r="S622" i="1" s="1"/>
  <c r="R600" i="1" a="1"/>
  <c r="R600" i="1" s="1"/>
  <c r="AJ600" i="1" s="1"/>
  <c r="S600" i="1" a="1"/>
  <c r="S600" i="1" s="1"/>
  <c r="S578" i="1" a="1"/>
  <c r="S578" i="1" s="1"/>
  <c r="R578" i="1" a="1"/>
  <c r="R578" i="1" s="1"/>
  <c r="AJ578" i="1" s="1"/>
  <c r="S556" i="1" a="1"/>
  <c r="S556" i="1" s="1"/>
  <c r="R556" i="1" a="1"/>
  <c r="R556" i="1" s="1"/>
  <c r="AJ556" i="1" s="1"/>
  <c r="S534" i="1" a="1"/>
  <c r="S534" i="1" s="1"/>
  <c r="R534" i="1" a="1"/>
  <c r="R534" i="1" s="1"/>
  <c r="AJ534" i="1" s="1"/>
  <c r="R513" i="1" a="1"/>
  <c r="R513" i="1" s="1"/>
  <c r="AJ513" i="1" s="1"/>
  <c r="S513" i="1" a="1"/>
  <c r="S513" i="1" s="1"/>
  <c r="S491" i="1" a="1"/>
  <c r="S491" i="1" s="1"/>
  <c r="R491" i="1" a="1"/>
  <c r="R491" i="1" s="1"/>
  <c r="AJ491" i="1" s="1"/>
  <c r="S469" i="1" a="1"/>
  <c r="S469" i="1" s="1"/>
  <c r="R469" i="1" a="1"/>
  <c r="R469" i="1" s="1"/>
  <c r="AJ469" i="1" s="1"/>
  <c r="S447" i="1" a="1"/>
  <c r="S447" i="1" s="1"/>
  <c r="R447" i="1" a="1"/>
  <c r="R447" i="1" s="1"/>
  <c r="R425" i="1" a="1"/>
  <c r="R425" i="1" s="1"/>
  <c r="AJ425" i="1" s="1"/>
  <c r="S425" i="1" a="1"/>
  <c r="S425" i="1" s="1"/>
  <c r="R402" i="1" a="1"/>
  <c r="R402" i="1" s="1"/>
  <c r="AJ402" i="1" s="1"/>
  <c r="S402" i="1" a="1"/>
  <c r="S402" i="1" s="1"/>
  <c r="R379" i="1" a="1"/>
  <c r="R379" i="1" s="1"/>
  <c r="S379" i="1" a="1"/>
  <c r="S379" i="1" s="1"/>
  <c r="R357" i="1" a="1"/>
  <c r="R357" i="1" s="1"/>
  <c r="S357" i="1" a="1"/>
  <c r="S357" i="1" s="1"/>
  <c r="S335" i="1" a="1"/>
  <c r="S335" i="1" s="1"/>
  <c r="R335" i="1" a="1"/>
  <c r="R335" i="1" s="1"/>
  <c r="R313" i="1" a="1"/>
  <c r="R313" i="1" s="1"/>
  <c r="S313" i="1" a="1"/>
  <c r="S313" i="1" s="1"/>
  <c r="R291" i="1" a="1"/>
  <c r="R291" i="1" s="1"/>
  <c r="S291" i="1" a="1"/>
  <c r="S291" i="1" s="1"/>
  <c r="R269" i="1" a="1"/>
  <c r="R269" i="1" s="1"/>
  <c r="S269" i="1" a="1"/>
  <c r="S269" i="1" s="1"/>
  <c r="S247" i="1" a="1"/>
  <c r="S247" i="1" s="1"/>
  <c r="R247" i="1" a="1"/>
  <c r="R247" i="1" s="1"/>
  <c r="S225" i="1" a="1"/>
  <c r="S225" i="1" s="1"/>
  <c r="R225" i="1" a="1"/>
  <c r="R225" i="1" s="1"/>
  <c r="R203" i="1" a="1"/>
  <c r="R203" i="1" s="1"/>
  <c r="S203" i="1" a="1"/>
  <c r="S203" i="1" s="1"/>
  <c r="R181" i="1" a="1"/>
  <c r="R181" i="1" s="1"/>
  <c r="S181" i="1" a="1"/>
  <c r="S181" i="1" s="1"/>
  <c r="S159" i="1" a="1"/>
  <c r="S159" i="1" s="1"/>
  <c r="R159" i="1" a="1"/>
  <c r="R159" i="1" s="1"/>
  <c r="R137" i="1" a="1"/>
  <c r="R137" i="1" s="1"/>
  <c r="S137" i="1" a="1"/>
  <c r="S137" i="1" s="1"/>
  <c r="S114" i="1" a="1"/>
  <c r="S114" i="1" s="1"/>
  <c r="R114" i="1" a="1"/>
  <c r="R114" i="1" s="1"/>
  <c r="R92" i="1" a="1"/>
  <c r="R92" i="1" s="1"/>
  <c r="S92" i="1" a="1"/>
  <c r="S92" i="1" s="1"/>
  <c r="S70" i="1" a="1"/>
  <c r="S70" i="1" s="1"/>
  <c r="R70" i="1" a="1"/>
  <c r="R70" i="1" s="1"/>
  <c r="R48" i="1" a="1"/>
  <c r="R48" i="1" s="1"/>
  <c r="S48" i="1" a="1"/>
  <c r="S48" i="1" s="1"/>
  <c r="R26" i="1" a="1"/>
  <c r="R26" i="1" s="1"/>
  <c r="S26" i="1" a="1"/>
  <c r="S26" i="1" s="1"/>
  <c r="S4" i="1" a="1"/>
  <c r="S4" i="1" s="1"/>
  <c r="R4" i="1" a="1"/>
  <c r="R4" i="1" s="1"/>
  <c r="S472" i="1" a="1"/>
  <c r="S472" i="1" s="1"/>
  <c r="R472" i="1" a="1"/>
  <c r="R472" i="1" s="1"/>
  <c r="AJ472" i="1" s="1"/>
  <c r="S428" i="1" a="1"/>
  <c r="S428" i="1" s="1"/>
  <c r="R428" i="1" a="1"/>
  <c r="R428" i="1" s="1"/>
  <c r="AJ428" i="1" s="1"/>
  <c r="R382" i="1" a="1"/>
  <c r="R382" i="1" s="1"/>
  <c r="S382" i="1" a="1"/>
  <c r="S382" i="1" s="1"/>
  <c r="S338" i="1" a="1"/>
  <c r="S338" i="1" s="1"/>
  <c r="R338" i="1" a="1"/>
  <c r="R338" i="1" s="1"/>
  <c r="S316" i="1" a="1"/>
  <c r="S316" i="1" s="1"/>
  <c r="R316" i="1" a="1"/>
  <c r="R316" i="1" s="1"/>
  <c r="R272" i="1" a="1"/>
  <c r="R272" i="1" s="1"/>
  <c r="S272" i="1" a="1"/>
  <c r="S272" i="1" s="1"/>
  <c r="S228" i="1" a="1"/>
  <c r="S228" i="1" s="1"/>
  <c r="R228" i="1" a="1"/>
  <c r="R228" i="1" s="1"/>
  <c r="S184" i="1" a="1"/>
  <c r="S184" i="1" s="1"/>
  <c r="R184" i="1" a="1"/>
  <c r="R184" i="1" s="1"/>
  <c r="S602" i="1" a="1"/>
  <c r="S602" i="1" s="1"/>
  <c r="R602" i="1" a="1"/>
  <c r="R602" i="1" s="1"/>
  <c r="AJ602" i="1" s="1"/>
  <c r="S558" i="1" a="1"/>
  <c r="S558" i="1" s="1"/>
  <c r="R558" i="1" a="1"/>
  <c r="R558" i="1" s="1"/>
  <c r="AJ558" i="1" s="1"/>
  <c r="S536" i="1" a="1"/>
  <c r="S536" i="1" s="1"/>
  <c r="R536" i="1" a="1"/>
  <c r="R536" i="1" s="1"/>
  <c r="AJ536" i="1" s="1"/>
  <c r="J1492" i="35" s="1"/>
  <c r="R515" i="1" a="1"/>
  <c r="R515" i="1" s="1"/>
  <c r="AJ515" i="1" s="1"/>
  <c r="S515" i="1" a="1"/>
  <c r="S515" i="1" s="1"/>
  <c r="S449" i="1" a="1"/>
  <c r="S449" i="1" s="1"/>
  <c r="R449" i="1" a="1"/>
  <c r="R449" i="1" s="1"/>
  <c r="S427" i="1" a="1"/>
  <c r="S427" i="1" s="1"/>
  <c r="R427" i="1" a="1"/>
  <c r="R427" i="1" s="1"/>
  <c r="AJ427" i="1" s="1"/>
  <c r="R381" i="1" a="1"/>
  <c r="R381" i="1" s="1"/>
  <c r="S381" i="1" a="1"/>
  <c r="S381" i="1" s="1"/>
  <c r="R359" i="1" a="1"/>
  <c r="R359" i="1" s="1"/>
  <c r="S359" i="1" a="1"/>
  <c r="S359" i="1" s="1"/>
  <c r="S315" i="1" a="1"/>
  <c r="S315" i="1" s="1"/>
  <c r="R315" i="1" a="1"/>
  <c r="R315" i="1" s="1"/>
  <c r="S293" i="1" a="1"/>
  <c r="S293" i="1" s="1"/>
  <c r="R293" i="1" a="1"/>
  <c r="R293" i="1" s="1"/>
  <c r="R249" i="1" a="1"/>
  <c r="R249" i="1" s="1"/>
  <c r="S249" i="1" a="1"/>
  <c r="S249" i="1" s="1"/>
  <c r="S227" i="1" a="1"/>
  <c r="S227" i="1" s="1"/>
  <c r="R227" i="1" a="1"/>
  <c r="R227" i="1" s="1"/>
  <c r="R205" i="1" a="1"/>
  <c r="R205" i="1" s="1"/>
  <c r="S205" i="1" a="1"/>
  <c r="S205" i="1" s="1"/>
  <c r="S183" i="1" a="1"/>
  <c r="S183" i="1" s="1"/>
  <c r="R183" i="1" a="1"/>
  <c r="R183" i="1" s="1"/>
  <c r="S601" i="1" a="1"/>
  <c r="S601" i="1" s="1"/>
  <c r="R601" i="1" a="1"/>
  <c r="R601" i="1" s="1"/>
  <c r="AJ601" i="1" s="1"/>
  <c r="S557" i="1" a="1"/>
  <c r="S557" i="1" s="1"/>
  <c r="R557" i="1" a="1"/>
  <c r="R557" i="1" s="1"/>
  <c r="AJ557" i="1" s="1"/>
  <c r="R514" i="1" a="1"/>
  <c r="R514" i="1" s="1"/>
  <c r="AJ514" i="1" s="1"/>
  <c r="S514" i="1" a="1"/>
  <c r="S514" i="1" s="1"/>
  <c r="R621" i="1" a="1"/>
  <c r="R621" i="1" s="1"/>
  <c r="AJ621" i="1" s="1"/>
  <c r="S621" i="1" a="1"/>
  <c r="S621" i="1" s="1"/>
  <c r="R599" i="1" a="1"/>
  <c r="R599" i="1" s="1"/>
  <c r="AJ599" i="1" s="1"/>
  <c r="S599" i="1" a="1"/>
  <c r="S599" i="1" s="1"/>
  <c r="S577" i="1" a="1"/>
  <c r="S577" i="1" s="1"/>
  <c r="R577" i="1" a="1"/>
  <c r="R577" i="1" s="1"/>
  <c r="AJ577" i="1" s="1"/>
  <c r="R555" i="1" a="1"/>
  <c r="R555" i="1" s="1"/>
  <c r="AJ555" i="1" s="1"/>
  <c r="J1551" i="35" s="1"/>
  <c r="S555" i="1" a="1"/>
  <c r="S555" i="1" s="1"/>
  <c r="R533" i="1" a="1"/>
  <c r="R533" i="1" s="1"/>
  <c r="AJ533" i="1" s="1"/>
  <c r="S533" i="1" a="1"/>
  <c r="S533" i="1" s="1"/>
  <c r="R512" i="1" a="1"/>
  <c r="R512" i="1" s="1"/>
  <c r="AJ512" i="1" s="1"/>
  <c r="S512" i="1" a="1"/>
  <c r="S512" i="1" s="1"/>
  <c r="S490" i="1" a="1"/>
  <c r="S490" i="1" s="1"/>
  <c r="R490" i="1" a="1"/>
  <c r="R490" i="1" s="1"/>
  <c r="AJ490" i="1" s="1"/>
  <c r="S468" i="1" a="1"/>
  <c r="S468" i="1" s="1"/>
  <c r="R468" i="1" a="1"/>
  <c r="R468" i="1" s="1"/>
  <c r="AJ468" i="1" s="1"/>
  <c r="S446" i="1" a="1"/>
  <c r="S446" i="1" s="1"/>
  <c r="R446" i="1" a="1"/>
  <c r="R446" i="1" s="1"/>
  <c r="R424" i="1" a="1"/>
  <c r="R424" i="1" s="1"/>
  <c r="AJ424" i="1" s="1"/>
  <c r="S424" i="1" a="1"/>
  <c r="S424" i="1" s="1"/>
  <c r="R401" i="1" a="1"/>
  <c r="R401" i="1" s="1"/>
  <c r="AJ401" i="1" s="1"/>
  <c r="S401" i="1" a="1"/>
  <c r="S401" i="1" s="1"/>
  <c r="R378" i="1" a="1"/>
  <c r="R378" i="1" s="1"/>
  <c r="S378" i="1" a="1"/>
  <c r="S378" i="1" s="1"/>
  <c r="R356" i="1" a="1"/>
  <c r="R356" i="1" s="1"/>
  <c r="S356" i="1" a="1"/>
  <c r="S356" i="1" s="1"/>
  <c r="S334" i="1" a="1"/>
  <c r="S334" i="1" s="1"/>
  <c r="R334" i="1" a="1"/>
  <c r="R334" i="1" s="1"/>
  <c r="R312" i="1" a="1"/>
  <c r="R312" i="1" s="1"/>
  <c r="S312" i="1" a="1"/>
  <c r="S312" i="1" s="1"/>
  <c r="R290" i="1" a="1"/>
  <c r="R290" i="1" s="1"/>
  <c r="S290" i="1" a="1"/>
  <c r="S290" i="1" s="1"/>
  <c r="S268" i="1" a="1"/>
  <c r="S268" i="1" s="1"/>
  <c r="R268" i="1" a="1"/>
  <c r="R268" i="1" s="1"/>
  <c r="S246" i="1" a="1"/>
  <c r="S246" i="1" s="1"/>
  <c r="R246" i="1" a="1"/>
  <c r="R246" i="1" s="1"/>
  <c r="S224" i="1" a="1"/>
  <c r="S224" i="1" s="1"/>
  <c r="R224" i="1" a="1"/>
  <c r="R224" i="1" s="1"/>
  <c r="S202" i="1" a="1"/>
  <c r="S202" i="1" s="1"/>
  <c r="R202" i="1" a="1"/>
  <c r="R202" i="1" s="1"/>
  <c r="S180" i="1" a="1"/>
  <c r="S180" i="1" s="1"/>
  <c r="R180" i="1" a="1"/>
  <c r="R180" i="1" s="1"/>
  <c r="S158" i="1" a="1"/>
  <c r="S158" i="1" s="1"/>
  <c r="R158" i="1" a="1"/>
  <c r="R158" i="1" s="1"/>
  <c r="R136" i="1" a="1"/>
  <c r="R136" i="1" s="1"/>
  <c r="S136" i="1" a="1"/>
  <c r="S136" i="1" s="1"/>
  <c r="S113" i="1" a="1"/>
  <c r="S113" i="1" s="1"/>
  <c r="R113" i="1" a="1"/>
  <c r="R113" i="1" s="1"/>
  <c r="R91" i="1" a="1"/>
  <c r="R91" i="1" s="1"/>
  <c r="S91" i="1" a="1"/>
  <c r="S91" i="1" s="1"/>
  <c r="S69" i="1" a="1"/>
  <c r="S69" i="1" s="1"/>
  <c r="R69" i="1" a="1"/>
  <c r="R69" i="1" s="1"/>
  <c r="R47" i="1" a="1"/>
  <c r="R47" i="1" s="1"/>
  <c r="S47" i="1" a="1"/>
  <c r="S47" i="1" s="1"/>
  <c r="R25" i="1" a="1"/>
  <c r="R25" i="1" s="1"/>
  <c r="S25" i="1" a="1"/>
  <c r="S25" i="1" s="1"/>
  <c r="S3" i="1" a="1"/>
  <c r="S3" i="1" s="1"/>
  <c r="R3" i="1" a="1"/>
  <c r="R3" i="1" s="1"/>
  <c r="S489" i="1" a="1"/>
  <c r="S489" i="1" s="1"/>
  <c r="R489" i="1" a="1"/>
  <c r="R489" i="1" s="1"/>
  <c r="AJ489" i="1" s="1"/>
  <c r="S467" i="1" a="1"/>
  <c r="S467" i="1" s="1"/>
  <c r="R467" i="1" a="1"/>
  <c r="R467" i="1" s="1"/>
  <c r="S445" i="1" a="1"/>
  <c r="S445" i="1" s="1"/>
  <c r="R445" i="1" a="1"/>
  <c r="R445" i="1" s="1"/>
  <c r="R423" i="1" a="1"/>
  <c r="R423" i="1" s="1"/>
  <c r="AJ423" i="1" s="1"/>
  <c r="S423" i="1" a="1"/>
  <c r="S423" i="1" s="1"/>
  <c r="R400" i="1" a="1"/>
  <c r="R400" i="1" s="1"/>
  <c r="AJ400" i="1" s="1"/>
  <c r="S400" i="1" a="1"/>
  <c r="S400" i="1" s="1"/>
  <c r="R377" i="1" a="1"/>
  <c r="R377" i="1" s="1"/>
  <c r="S377" i="1" a="1"/>
  <c r="S377" i="1" s="1"/>
  <c r="R355" i="1" a="1"/>
  <c r="R355" i="1" s="1"/>
  <c r="S355" i="1" a="1"/>
  <c r="S355" i="1" s="1"/>
  <c r="S333" i="1" a="1"/>
  <c r="S333" i="1" s="1"/>
  <c r="R333" i="1" a="1"/>
  <c r="R333" i="1" s="1"/>
  <c r="R311" i="1" a="1"/>
  <c r="R311" i="1" s="1"/>
  <c r="S311" i="1" a="1"/>
  <c r="S311" i="1" s="1"/>
  <c r="R289" i="1" a="1"/>
  <c r="R289" i="1" s="1"/>
  <c r="S289" i="1" a="1"/>
  <c r="S289" i="1" s="1"/>
  <c r="R267" i="1" a="1"/>
  <c r="R267" i="1" s="1"/>
  <c r="S267" i="1" a="1"/>
  <c r="S267" i="1" s="1"/>
  <c r="S245" i="1" a="1"/>
  <c r="S245" i="1" s="1"/>
  <c r="R245" i="1" a="1"/>
  <c r="R245" i="1" s="1"/>
  <c r="S223" i="1" a="1"/>
  <c r="S223" i="1" s="1"/>
  <c r="R223" i="1" a="1"/>
  <c r="R223" i="1" s="1"/>
  <c r="S201" i="1" a="1"/>
  <c r="S201" i="1" s="1"/>
  <c r="R201" i="1" a="1"/>
  <c r="R201" i="1" s="1"/>
  <c r="R179" i="1" a="1"/>
  <c r="R179" i="1" s="1"/>
  <c r="S179" i="1" a="1"/>
  <c r="S179" i="1" s="1"/>
  <c r="R157" i="1" a="1"/>
  <c r="R157" i="1" s="1"/>
  <c r="S157" i="1" a="1"/>
  <c r="S157" i="1" s="1"/>
  <c r="R135" i="1" a="1"/>
  <c r="R135" i="1" s="1"/>
  <c r="S135" i="1" a="1"/>
  <c r="S135" i="1" s="1"/>
  <c r="R112" i="1" a="1"/>
  <c r="R112" i="1" s="1"/>
  <c r="S112" i="1" a="1"/>
  <c r="S112" i="1" s="1"/>
  <c r="R90" i="1" a="1"/>
  <c r="R90" i="1" s="1"/>
  <c r="S90" i="1" a="1"/>
  <c r="S90" i="1" s="1"/>
  <c r="S68" i="1" a="1"/>
  <c r="S68" i="1" s="1"/>
  <c r="R68" i="1" a="1"/>
  <c r="R68" i="1" s="1"/>
  <c r="S46" i="1" a="1"/>
  <c r="S46" i="1" s="1"/>
  <c r="R46" i="1" a="1"/>
  <c r="R46" i="1" s="1"/>
  <c r="S24" i="1" a="1"/>
  <c r="S24" i="1" s="1"/>
  <c r="R24" i="1" a="1"/>
  <c r="R24" i="1" s="1"/>
  <c r="AJ24" i="1" s="1"/>
  <c r="S2" i="1" a="1"/>
  <c r="S2" i="1" s="1"/>
  <c r="R2" i="1" a="1"/>
  <c r="R2" i="1" s="1"/>
  <c r="S488" i="1" a="1"/>
  <c r="S488" i="1" s="1"/>
  <c r="R488" i="1" a="1"/>
  <c r="R488" i="1" s="1"/>
  <c r="AJ488" i="1" s="1"/>
  <c r="S466" i="1" a="1"/>
  <c r="S466" i="1" s="1"/>
  <c r="R466" i="1" a="1"/>
  <c r="R466" i="1" s="1"/>
  <c r="R444" i="1" a="1"/>
  <c r="R444" i="1" s="1"/>
  <c r="S444" i="1" a="1"/>
  <c r="S444" i="1" s="1"/>
  <c r="R422" i="1" a="1"/>
  <c r="R422" i="1" s="1"/>
  <c r="AJ422" i="1" s="1"/>
  <c r="S422" i="1" a="1"/>
  <c r="S422" i="1" s="1"/>
  <c r="S399" i="1" a="1"/>
  <c r="S399" i="1" s="1"/>
  <c r="R399" i="1" a="1"/>
  <c r="R399" i="1" s="1"/>
  <c r="AJ399" i="1" s="1"/>
  <c r="R376" i="1" a="1"/>
  <c r="R376" i="1" s="1"/>
  <c r="S376" i="1" a="1"/>
  <c r="S376" i="1" s="1"/>
  <c r="S354" i="1" a="1"/>
  <c r="S354" i="1" s="1"/>
  <c r="R354" i="1" a="1"/>
  <c r="R354" i="1" s="1"/>
  <c r="R332" i="1" a="1"/>
  <c r="R332" i="1" s="1"/>
  <c r="S332" i="1" a="1"/>
  <c r="S332" i="1" s="1"/>
  <c r="R310" i="1" a="1"/>
  <c r="R310" i="1" s="1"/>
  <c r="S310" i="1" a="1"/>
  <c r="S310" i="1" s="1"/>
  <c r="S288" i="1" a="1"/>
  <c r="S288" i="1" s="1"/>
  <c r="R288" i="1" a="1"/>
  <c r="R288" i="1" s="1"/>
  <c r="R266" i="1" a="1"/>
  <c r="R266" i="1" s="1"/>
  <c r="S266" i="1" a="1"/>
  <c r="S266" i="1" s="1"/>
  <c r="R244" i="1" a="1"/>
  <c r="R244" i="1" s="1"/>
  <c r="S244" i="1" a="1"/>
  <c r="S244" i="1" s="1"/>
  <c r="R222" i="1" a="1"/>
  <c r="R222" i="1" s="1"/>
  <c r="S222" i="1" a="1"/>
  <c r="S222" i="1" s="1"/>
  <c r="R200" i="1" a="1"/>
  <c r="R200" i="1" s="1"/>
  <c r="S200" i="1" a="1"/>
  <c r="S200" i="1" s="1"/>
  <c r="S178" i="1" a="1"/>
  <c r="S178" i="1" s="1"/>
  <c r="R178" i="1" a="1"/>
  <c r="R178" i="1" s="1"/>
  <c r="R156" i="1" a="1"/>
  <c r="R156" i="1" s="1"/>
  <c r="S156" i="1" a="1"/>
  <c r="S156" i="1" s="1"/>
  <c r="S134" i="1" a="1"/>
  <c r="S134" i="1" s="1"/>
  <c r="R134" i="1" a="1"/>
  <c r="R134" i="1" s="1"/>
  <c r="R111" i="1" a="1"/>
  <c r="R111" i="1" s="1"/>
  <c r="S111" i="1" a="1"/>
  <c r="S111" i="1" s="1"/>
  <c r="R89" i="1" a="1"/>
  <c r="R89" i="1" s="1"/>
  <c r="S89" i="1" a="1"/>
  <c r="S89" i="1" s="1"/>
  <c r="R67" i="1" a="1"/>
  <c r="R67" i="1" s="1"/>
  <c r="S67" i="1" a="1"/>
  <c r="S67" i="1" s="1"/>
  <c r="R45" i="1" a="1"/>
  <c r="R45" i="1" s="1"/>
  <c r="S45" i="1" a="1"/>
  <c r="S45" i="1" s="1"/>
  <c r="S23" i="1" a="1"/>
  <c r="S23" i="1" s="1"/>
  <c r="R23" i="1" a="1"/>
  <c r="R23" i="1" s="1"/>
  <c r="AJ23" i="1" s="1"/>
  <c r="T591" i="1" a="1"/>
  <c r="T591" i="1" s="1"/>
  <c r="T525" i="1" a="1"/>
  <c r="T525" i="1" s="1"/>
  <c r="T460" i="1" a="1"/>
  <c r="T460" i="1" s="1"/>
  <c r="T590" i="1" a="1"/>
  <c r="T590" i="1" s="1"/>
  <c r="V590" i="1" s="1"/>
  <c r="T524" i="1" a="1"/>
  <c r="T524" i="1" s="1"/>
  <c r="T369" i="1" a="1"/>
  <c r="T369" i="1" s="1"/>
  <c r="V369" i="1" s="1"/>
  <c r="T325" i="1" a="1"/>
  <c r="T325" i="1" s="1"/>
  <c r="V325" i="1" s="1"/>
  <c r="T38" i="1" a="1"/>
  <c r="T38" i="1" s="1"/>
  <c r="V38" i="1" s="1"/>
  <c r="T567" i="1" a="1"/>
  <c r="T567" i="1" s="1"/>
  <c r="V567" i="1" s="1"/>
  <c r="T414" i="1" a="1"/>
  <c r="T414" i="1" s="1"/>
  <c r="V414" i="1" s="1"/>
  <c r="T324" i="1" a="1"/>
  <c r="T324" i="1" s="1"/>
  <c r="T81" i="1" a="1"/>
  <c r="T81" i="1" s="1"/>
  <c r="V81" i="1" s="1"/>
  <c r="T610" i="1" a="1"/>
  <c r="T610" i="1" s="1"/>
  <c r="V610" i="1" s="1"/>
  <c r="T522" i="1" a="1"/>
  <c r="T522" i="1" s="1"/>
  <c r="V522" i="1" s="1"/>
  <c r="T323" i="1" a="1"/>
  <c r="T323" i="1" s="1"/>
  <c r="T213" i="1" a="1"/>
  <c r="T213" i="1" s="1"/>
  <c r="T58" i="1" a="1"/>
  <c r="T58" i="1" s="1"/>
  <c r="V58" i="1" s="1"/>
  <c r="T521" i="1" a="1"/>
  <c r="T521" i="1" s="1"/>
  <c r="V521" i="1" s="1"/>
  <c r="T520" i="1" a="1"/>
  <c r="T520" i="1" s="1"/>
  <c r="V520" i="1" s="1"/>
  <c r="T532" i="1" a="1"/>
  <c r="T532" i="1" s="1"/>
  <c r="V532" i="1" s="1"/>
  <c r="T510" i="1" a="1"/>
  <c r="T510" i="1" s="1"/>
  <c r="V510" i="1" s="1"/>
  <c r="T487" i="1" a="1"/>
  <c r="T487" i="1" s="1"/>
  <c r="T421" i="1" a="1"/>
  <c r="T421" i="1" s="1"/>
  <c r="T309" i="1" a="1"/>
  <c r="T309" i="1" s="1"/>
  <c r="T287" i="1" a="1"/>
  <c r="T287" i="1" s="1"/>
  <c r="V287" i="1" s="1"/>
  <c r="T265" i="1" a="1"/>
  <c r="T265" i="1" s="1"/>
  <c r="V265" i="1" s="1"/>
  <c r="T199" i="1" a="1"/>
  <c r="T199" i="1" s="1"/>
  <c r="T177" i="1" a="1"/>
  <c r="T177" i="1" s="1"/>
  <c r="V177" i="1" s="1"/>
  <c r="T155" i="1" a="1"/>
  <c r="T155" i="1" s="1"/>
  <c r="T110" i="1" a="1"/>
  <c r="T110" i="1" s="1"/>
  <c r="V110" i="1" s="1"/>
  <c r="T44" i="1" a="1"/>
  <c r="T44" i="1" s="1"/>
  <c r="V44" i="1" s="1"/>
  <c r="T22" i="1" a="1"/>
  <c r="T22" i="1" s="1"/>
  <c r="T617" i="1" a="1"/>
  <c r="T617" i="1" s="1"/>
  <c r="T486" i="1" a="1"/>
  <c r="T486" i="1" s="1"/>
  <c r="T464" i="1" a="1"/>
  <c r="T464" i="1" s="1"/>
  <c r="T442" i="1" a="1"/>
  <c r="T442" i="1" s="1"/>
  <c r="T420" i="1" a="1"/>
  <c r="T420" i="1" s="1"/>
  <c r="T374" i="1" a="1"/>
  <c r="T374" i="1" s="1"/>
  <c r="T330" i="1" a="1"/>
  <c r="T330" i="1" s="1"/>
  <c r="T308" i="1" a="1"/>
  <c r="T308" i="1" s="1"/>
  <c r="T286" i="1" a="1"/>
  <c r="T286" i="1" s="1"/>
  <c r="T264" i="1" a="1"/>
  <c r="T264" i="1" s="1"/>
  <c r="T220" i="1" a="1"/>
  <c r="T220" i="1" s="1"/>
  <c r="V220" i="1" s="1"/>
  <c r="T87" i="1" a="1"/>
  <c r="T87" i="1" s="1"/>
  <c r="V87" i="1" s="1"/>
  <c r="T43" i="1" a="1"/>
  <c r="T43" i="1" s="1"/>
  <c r="T589" i="1" a="1"/>
  <c r="T589" i="1" s="1"/>
  <c r="V589" i="1" s="1"/>
  <c r="T523" i="1" a="1"/>
  <c r="T523" i="1" s="1"/>
  <c r="V523" i="1" s="1"/>
  <c r="T192" i="1" a="1"/>
  <c r="T192" i="1" s="1"/>
  <c r="V192" i="1" s="1"/>
  <c r="T279" i="1" a="1"/>
  <c r="T279" i="1" s="1"/>
  <c r="T191" i="1" a="1"/>
  <c r="T191" i="1" s="1"/>
  <c r="V191" i="1" s="1"/>
  <c r="T102" i="1" a="1"/>
  <c r="T102" i="1" s="1"/>
  <c r="T609" i="1" a="1"/>
  <c r="T609" i="1" s="1"/>
  <c r="T543" i="1" a="1"/>
  <c r="T543" i="1" s="1"/>
  <c r="V543" i="1" s="1"/>
  <c r="T542" i="1" a="1"/>
  <c r="T542" i="1" s="1"/>
  <c r="V542" i="1" s="1"/>
  <c r="T620" i="1" a="1"/>
  <c r="T620" i="1" s="1"/>
  <c r="V620" i="1" s="1"/>
  <c r="T554" i="1" a="1"/>
  <c r="T554" i="1" s="1"/>
  <c r="V554" i="1" s="1"/>
  <c r="T597" i="1" a="1"/>
  <c r="T597" i="1" s="1"/>
  <c r="V597" i="1" s="1"/>
  <c r="T618" i="1" a="1"/>
  <c r="T618" i="1" s="1"/>
  <c r="V618" i="1" s="1"/>
  <c r="T509" i="1" a="1"/>
  <c r="T509" i="1" s="1"/>
  <c r="T443" i="1" a="1"/>
  <c r="T443" i="1" s="1"/>
  <c r="V443" i="1" s="1"/>
  <c r="T507" i="1" a="1"/>
  <c r="T507" i="1" s="1"/>
  <c r="V507" i="1" s="1"/>
  <c r="T463" i="1" a="1"/>
  <c r="T463" i="1" s="1"/>
  <c r="V463" i="1" s="1"/>
  <c r="T419" i="1" a="1"/>
  <c r="T419" i="1" s="1"/>
  <c r="T373" i="1" a="1"/>
  <c r="T373" i="1" s="1"/>
  <c r="T329" i="1" a="1"/>
  <c r="T329" i="1" s="1"/>
  <c r="T285" i="1" a="1"/>
  <c r="T285" i="1" s="1"/>
  <c r="V285" i="1" s="1"/>
  <c r="T241" i="1" a="1"/>
  <c r="T241" i="1" s="1"/>
  <c r="T197" i="1" a="1"/>
  <c r="T197" i="1" s="1"/>
  <c r="V197" i="1" s="1"/>
  <c r="T153" i="1" a="1"/>
  <c r="T153" i="1" s="1"/>
  <c r="T64" i="1" a="1"/>
  <c r="T64" i="1" s="1"/>
  <c r="V64" i="1" s="1"/>
  <c r="T615" i="1" a="1"/>
  <c r="T615" i="1" s="1"/>
  <c r="T593" i="1" a="1"/>
  <c r="T593" i="1" s="1"/>
  <c r="V593" i="1" s="1"/>
  <c r="T571" i="1" a="1"/>
  <c r="T571" i="1" s="1"/>
  <c r="T527" i="1" a="1"/>
  <c r="T527" i="1" s="1"/>
  <c r="T506" i="1" a="1"/>
  <c r="T506" i="1" s="1"/>
  <c r="T484" i="1" a="1"/>
  <c r="T484" i="1" s="1"/>
  <c r="T462" i="1" a="1"/>
  <c r="T462" i="1" s="1"/>
  <c r="V462" i="1" s="1"/>
  <c r="T372" i="1" a="1"/>
  <c r="T372" i="1" s="1"/>
  <c r="T328" i="1" a="1"/>
  <c r="T328" i="1" s="1"/>
  <c r="V328" i="1" s="1"/>
  <c r="T306" i="1" a="1"/>
  <c r="T306" i="1" s="1"/>
  <c r="T284" i="1" a="1"/>
  <c r="T284" i="1" s="1"/>
  <c r="V284" i="1" s="1"/>
  <c r="T262" i="1" a="1"/>
  <c r="T262" i="1" s="1"/>
  <c r="T196" i="1" a="1"/>
  <c r="T196" i="1" s="1"/>
  <c r="T152" i="1" a="1"/>
  <c r="T152" i="1" s="1"/>
  <c r="T85" i="1" a="1"/>
  <c r="T85" i="1" s="1"/>
  <c r="T19" i="1" a="1"/>
  <c r="T19" i="1" s="1"/>
  <c r="T547" i="1" a="1"/>
  <c r="T547" i="1" s="1"/>
  <c r="V547" i="1" s="1"/>
  <c r="T504" i="1" a="1"/>
  <c r="T504" i="1" s="1"/>
  <c r="T546" i="1" a="1"/>
  <c r="T546" i="1" s="1"/>
  <c r="T392" i="1" a="1"/>
  <c r="T392" i="1" s="1"/>
  <c r="T193" i="1" a="1"/>
  <c r="T193" i="1" s="1"/>
  <c r="T16" i="1" a="1"/>
  <c r="T16" i="1" s="1"/>
  <c r="V16" i="1" s="1"/>
  <c r="T545" i="1" a="1"/>
  <c r="T545" i="1" s="1"/>
  <c r="V545" i="1" s="1"/>
  <c r="T458" i="1" a="1"/>
  <c r="T458" i="1" s="1"/>
  <c r="V458" i="1" s="1"/>
  <c r="T368" i="1" a="1"/>
  <c r="T368" i="1" s="1"/>
  <c r="V368" i="1" s="1"/>
  <c r="T125" i="1" a="1"/>
  <c r="T125" i="1" s="1"/>
  <c r="V125" i="1" s="1"/>
  <c r="T59" i="1" a="1"/>
  <c r="T59" i="1" s="1"/>
  <c r="T457" i="1" a="1"/>
  <c r="T457" i="1" s="1"/>
  <c r="T257" i="1" a="1"/>
  <c r="T257" i="1" s="1"/>
  <c r="T14" i="1" a="1"/>
  <c r="T14" i="1" s="1"/>
  <c r="T586" i="1" a="1"/>
  <c r="T586" i="1" s="1"/>
  <c r="T607" i="1" a="1"/>
  <c r="T607" i="1" s="1"/>
  <c r="T576" i="1" a="1"/>
  <c r="T576" i="1" s="1"/>
  <c r="V576" i="1" s="1"/>
  <c r="T596" i="1" a="1"/>
  <c r="T596" i="1" s="1"/>
  <c r="V596" i="1" s="1"/>
  <c r="T465" i="1" a="1"/>
  <c r="T465" i="1" s="1"/>
  <c r="V465" i="1" s="1"/>
  <c r="T398" i="1" a="1"/>
  <c r="T398" i="1" s="1"/>
  <c r="T616" i="1" a="1"/>
  <c r="T616" i="1" s="1"/>
  <c r="T572" i="1" a="1"/>
  <c r="T572" i="1" s="1"/>
  <c r="T528" i="1" a="1"/>
  <c r="T528" i="1" s="1"/>
  <c r="T485" i="1" a="1"/>
  <c r="T485" i="1" s="1"/>
  <c r="V485" i="1" s="1"/>
  <c r="T441" i="1" a="1"/>
  <c r="T441" i="1" s="1"/>
  <c r="V441" i="1" s="1"/>
  <c r="T396" i="1" a="1"/>
  <c r="T396" i="1" s="1"/>
  <c r="V396" i="1" s="1"/>
  <c r="T307" i="1" a="1"/>
  <c r="T307" i="1" s="1"/>
  <c r="T219" i="1" a="1"/>
  <c r="T219" i="1" s="1"/>
  <c r="V219" i="1" s="1"/>
  <c r="T86" i="1" a="1"/>
  <c r="T86" i="1" s="1"/>
  <c r="T42" i="1" a="1"/>
  <c r="T42" i="1" s="1"/>
  <c r="T592" i="1" a="1"/>
  <c r="T592" i="1" s="1"/>
  <c r="T570" i="1" a="1"/>
  <c r="T570" i="1" s="1"/>
  <c r="T548" i="1" a="1"/>
  <c r="T548" i="1" s="1"/>
  <c r="V548" i="1" s="1"/>
  <c r="T526" i="1" a="1"/>
  <c r="T526" i="1" s="1"/>
  <c r="T483" i="1" a="1"/>
  <c r="T483" i="1" s="1"/>
  <c r="V483" i="1" s="1"/>
  <c r="T461" i="1" a="1"/>
  <c r="T461" i="1" s="1"/>
  <c r="V461" i="1" s="1"/>
  <c r="T439" i="1" a="1"/>
  <c r="T439" i="1" s="1"/>
  <c r="T349" i="1" a="1"/>
  <c r="T349" i="1" s="1"/>
  <c r="T327" i="1" a="1"/>
  <c r="T327" i="1" s="1"/>
  <c r="T305" i="1" a="1"/>
  <c r="T305" i="1" s="1"/>
  <c r="V305" i="1" s="1"/>
  <c r="T261" i="1" a="1"/>
  <c r="T261" i="1" s="1"/>
  <c r="T195" i="1" a="1"/>
  <c r="T195" i="1" s="1"/>
  <c r="V195" i="1" s="1"/>
  <c r="T173" i="1" a="1"/>
  <c r="T173" i="1" s="1"/>
  <c r="T151" i="1" a="1"/>
  <c r="T151" i="1" s="1"/>
  <c r="T129" i="1" a="1"/>
  <c r="T129" i="1" s="1"/>
  <c r="T84" i="1" a="1"/>
  <c r="T84" i="1" s="1"/>
  <c r="T62" i="1" a="1"/>
  <c r="T62" i="1" s="1"/>
  <c r="T438" i="1" a="1"/>
  <c r="T438" i="1" s="1"/>
  <c r="T370" i="1" a="1"/>
  <c r="T370" i="1" s="1"/>
  <c r="V370" i="1" s="1"/>
  <c r="T348" i="1" a="1"/>
  <c r="T348" i="1" s="1"/>
  <c r="V348" i="1" s="1"/>
  <c r="T326" i="1" a="1"/>
  <c r="T326" i="1" s="1"/>
  <c r="V326" i="1" s="1"/>
  <c r="T304" i="1" a="1"/>
  <c r="T304" i="1" s="1"/>
  <c r="T260" i="1" a="1"/>
  <c r="T260" i="1" s="1"/>
  <c r="V260" i="1" s="1"/>
  <c r="T194" i="1" a="1"/>
  <c r="T194" i="1" s="1"/>
  <c r="T172" i="1" a="1"/>
  <c r="T172" i="1" s="1"/>
  <c r="V172" i="1" s="1"/>
  <c r="T128" i="1" a="1"/>
  <c r="T128" i="1" s="1"/>
  <c r="T83" i="1" a="1"/>
  <c r="T83" i="1" s="1"/>
  <c r="T17" i="1" a="1"/>
  <c r="T17" i="1" s="1"/>
  <c r="V17" i="1" s="1"/>
  <c r="T456" i="1" a="1"/>
  <c r="T456" i="1" s="1"/>
  <c r="T434" i="1" a="1"/>
  <c r="T434" i="1" s="1"/>
  <c r="V434" i="1" s="1"/>
  <c r="T412" i="1" a="1"/>
  <c r="T412" i="1" s="1"/>
  <c r="T344" i="1" a="1"/>
  <c r="T344" i="1" s="1"/>
  <c r="V344" i="1" s="1"/>
  <c r="T322" i="1" a="1"/>
  <c r="T322" i="1" s="1"/>
  <c r="T300" i="1" a="1"/>
  <c r="T300" i="1" s="1"/>
  <c r="V300" i="1" s="1"/>
  <c r="T256" i="1" a="1"/>
  <c r="T256" i="1" s="1"/>
  <c r="V256" i="1" s="1"/>
  <c r="T234" i="1" a="1"/>
  <c r="T234" i="1" s="1"/>
  <c r="T212" i="1" a="1"/>
  <c r="T212" i="1" s="1"/>
  <c r="T168" i="1" a="1"/>
  <c r="T168" i="1" s="1"/>
  <c r="V168" i="1" s="1"/>
  <c r="T123" i="1" a="1"/>
  <c r="T123" i="1" s="1"/>
  <c r="V123" i="1" s="1"/>
  <c r="T101" i="1" a="1"/>
  <c r="T101" i="1" s="1"/>
  <c r="T79" i="1" a="1"/>
  <c r="T79" i="1" s="1"/>
  <c r="T57" i="1" a="1"/>
  <c r="T57" i="1" s="1"/>
  <c r="V57" i="1" s="1"/>
  <c r="T13" i="1" a="1"/>
  <c r="T13" i="1" s="1"/>
  <c r="V13" i="1" s="1"/>
  <c r="T455" i="1" a="1"/>
  <c r="T455" i="1" s="1"/>
  <c r="T433" i="1" a="1"/>
  <c r="T433" i="1" s="1"/>
  <c r="T411" i="1" a="1"/>
  <c r="T411" i="1" s="1"/>
  <c r="V411" i="1" s="1"/>
  <c r="T365" i="1" a="1"/>
  <c r="T365" i="1" s="1"/>
  <c r="V365" i="1" s="1"/>
  <c r="T343" i="1" a="1"/>
  <c r="T343" i="1" s="1"/>
  <c r="T321" i="1" a="1"/>
  <c r="T321" i="1" s="1"/>
  <c r="V321" i="1" s="1"/>
  <c r="T255" i="1" a="1"/>
  <c r="T255" i="1" s="1"/>
  <c r="V255" i="1" s="1"/>
  <c r="T233" i="1" a="1"/>
  <c r="T233" i="1" s="1"/>
  <c r="V233" i="1" s="1"/>
  <c r="T167" i="1" a="1"/>
  <c r="T167" i="1" s="1"/>
  <c r="T100" i="1" a="1"/>
  <c r="T100" i="1" s="1"/>
  <c r="T78" i="1" a="1"/>
  <c r="T78" i="1" s="1"/>
  <c r="V78" i="1" s="1"/>
  <c r="T56" i="1" a="1"/>
  <c r="T56" i="1" s="1"/>
  <c r="V56" i="1" s="1"/>
  <c r="T34" i="1" a="1"/>
  <c r="T34" i="1" s="1"/>
  <c r="T476" i="1" a="1"/>
  <c r="T476" i="1" s="1"/>
  <c r="V476" i="1" s="1"/>
  <c r="T386" i="1" a="1"/>
  <c r="T386" i="1" s="1"/>
  <c r="V386" i="1" s="1"/>
  <c r="T364" i="1" a="1"/>
  <c r="T364" i="1" s="1"/>
  <c r="T342" i="1" a="1"/>
  <c r="T342" i="1" s="1"/>
  <c r="V342" i="1" s="1"/>
  <c r="T298" i="1" a="1"/>
  <c r="T298" i="1" s="1"/>
  <c r="V298" i="1" s="1"/>
  <c r="T254" i="1" a="1"/>
  <c r="T254" i="1" s="1"/>
  <c r="V254" i="1" s="1"/>
  <c r="T232" i="1" a="1"/>
  <c r="T232" i="1" s="1"/>
  <c r="T210" i="1" a="1"/>
  <c r="T210" i="1" s="1"/>
  <c r="V210" i="1" s="1"/>
  <c r="T188" i="1" a="1"/>
  <c r="T188" i="1" s="1"/>
  <c r="V188" i="1" s="1"/>
  <c r="T166" i="1" a="1"/>
  <c r="T166" i="1" s="1"/>
  <c r="T121" i="1" a="1"/>
  <c r="T121" i="1" s="1"/>
  <c r="V121" i="1" s="1"/>
  <c r="T77" i="1" a="1"/>
  <c r="T77" i="1" s="1"/>
  <c r="V77" i="1" s="1"/>
  <c r="T55" i="1" a="1"/>
  <c r="T55" i="1" s="1"/>
  <c r="T33" i="1" a="1"/>
  <c r="T33" i="1" s="1"/>
  <c r="V33" i="1" s="1"/>
  <c r="T11" i="1" a="1"/>
  <c r="T11" i="1" s="1"/>
  <c r="V11" i="1" s="1"/>
  <c r="T431" i="1" a="1"/>
  <c r="T431" i="1" s="1"/>
  <c r="V431" i="1" s="1"/>
  <c r="T385" i="1" a="1"/>
  <c r="T385" i="1" s="1"/>
  <c r="T363" i="1" a="1"/>
  <c r="T363" i="1" s="1"/>
  <c r="V363" i="1" s="1"/>
  <c r="T341" i="1" a="1"/>
  <c r="T341" i="1" s="1"/>
  <c r="T275" i="1" a="1"/>
  <c r="T275" i="1" s="1"/>
  <c r="T253" i="1" a="1"/>
  <c r="T253" i="1" s="1"/>
  <c r="V253" i="1" s="1"/>
  <c r="T187" i="1" a="1"/>
  <c r="T187" i="1" s="1"/>
  <c r="V187" i="1" s="1"/>
  <c r="T120" i="1" a="1"/>
  <c r="T120" i="1" s="1"/>
  <c r="V120" i="1" s="1"/>
  <c r="T98" i="1" a="1"/>
  <c r="T98" i="1" s="1"/>
  <c r="T76" i="1" a="1"/>
  <c r="T76" i="1" s="1"/>
  <c r="T54" i="1" a="1"/>
  <c r="T54" i="1" s="1"/>
  <c r="T10" i="1" a="1"/>
  <c r="T10" i="1" s="1"/>
  <c r="V10" i="1" s="1"/>
  <c r="T407" i="1" a="1"/>
  <c r="T407" i="1" s="1"/>
  <c r="T384" i="1" a="1"/>
  <c r="T384" i="1" s="1"/>
  <c r="V384" i="1" s="1"/>
  <c r="T362" i="1" a="1"/>
  <c r="T362" i="1" s="1"/>
  <c r="V362" i="1" s="1"/>
  <c r="T318" i="1" a="1"/>
  <c r="T318" i="1" s="1"/>
  <c r="V318" i="1" s="1"/>
  <c r="T274" i="1" a="1"/>
  <c r="T274" i="1" s="1"/>
  <c r="T252" i="1" a="1"/>
  <c r="T252" i="1" s="1"/>
  <c r="V252" i="1" s="1"/>
  <c r="T230" i="1" a="1"/>
  <c r="T230" i="1" s="1"/>
  <c r="T208" i="1" a="1"/>
  <c r="T208" i="1" s="1"/>
  <c r="T164" i="1" a="1"/>
  <c r="T164" i="1" s="1"/>
  <c r="V164" i="1" s="1"/>
  <c r="T142" i="1" a="1"/>
  <c r="T142" i="1" s="1"/>
  <c r="T119" i="1" a="1"/>
  <c r="T119" i="1" s="1"/>
  <c r="V119" i="1" s="1"/>
  <c r="T97" i="1" a="1"/>
  <c r="T97" i="1" s="1"/>
  <c r="T75" i="1" a="1"/>
  <c r="T75" i="1" s="1"/>
  <c r="V75" i="1" s="1"/>
  <c r="T53" i="1" a="1"/>
  <c r="T53" i="1" s="1"/>
  <c r="T406" i="1" a="1"/>
  <c r="T406" i="1" s="1"/>
  <c r="T383" i="1" a="1"/>
  <c r="T383" i="1" s="1"/>
  <c r="V383" i="1" s="1"/>
  <c r="T361" i="1" a="1"/>
  <c r="T361" i="1" s="1"/>
  <c r="T339" i="1" a="1"/>
  <c r="T339" i="1" s="1"/>
  <c r="V339" i="1" s="1"/>
  <c r="T317" i="1" a="1"/>
  <c r="T317" i="1" s="1"/>
  <c r="V317" i="1" s="1"/>
  <c r="T295" i="1" a="1"/>
  <c r="T295" i="1" s="1"/>
  <c r="V295" i="1" s="1"/>
  <c r="T273" i="1" a="1"/>
  <c r="T273" i="1" s="1"/>
  <c r="V273" i="1" s="1"/>
  <c r="T251" i="1" a="1"/>
  <c r="T251" i="1" s="1"/>
  <c r="V251" i="1" s="1"/>
  <c r="T229" i="1" a="1"/>
  <c r="T229" i="1" s="1"/>
  <c r="T207" i="1" a="1"/>
  <c r="T207" i="1" s="1"/>
  <c r="V207" i="1" s="1"/>
  <c r="T185" i="1" a="1"/>
  <c r="T185" i="1" s="1"/>
  <c r="T141" i="1" a="1"/>
  <c r="T141" i="1" s="1"/>
  <c r="V141" i="1" s="1"/>
  <c r="T118" i="1" a="1"/>
  <c r="T118" i="1" s="1"/>
  <c r="T74" i="1" a="1"/>
  <c r="T74" i="1" s="1"/>
  <c r="V74" i="1" s="1"/>
  <c r="T52" i="1" a="1"/>
  <c r="T52" i="1" s="1"/>
  <c r="T30" i="1" a="1"/>
  <c r="T30" i="1" s="1"/>
  <c r="V30" i="1" s="1"/>
  <c r="T482" i="1" a="1"/>
  <c r="T482" i="1" s="1"/>
  <c r="V482" i="1" s="1"/>
  <c r="T568" i="1" a="1"/>
  <c r="T568" i="1" s="1"/>
  <c r="T503" i="1" a="1"/>
  <c r="T503" i="1" s="1"/>
  <c r="T259" i="1" a="1"/>
  <c r="T259" i="1" s="1"/>
  <c r="T82" i="1" a="1"/>
  <c r="T82" i="1" s="1"/>
  <c r="T502" i="1" a="1"/>
  <c r="T502" i="1" s="1"/>
  <c r="T391" i="1" a="1"/>
  <c r="T391" i="1" s="1"/>
  <c r="T302" i="1" a="1"/>
  <c r="T302" i="1" s="1"/>
  <c r="T236" i="1" a="1"/>
  <c r="T236" i="1" s="1"/>
  <c r="V236" i="1" s="1"/>
  <c r="T15" i="1" a="1"/>
  <c r="T15" i="1" s="1"/>
  <c r="T544" i="1" a="1"/>
  <c r="T544" i="1" s="1"/>
  <c r="V544" i="1" s="1"/>
  <c r="T435" i="1" a="1"/>
  <c r="T435" i="1" s="1"/>
  <c r="V435" i="1" s="1"/>
  <c r="T301" i="1" a="1"/>
  <c r="T301" i="1" s="1"/>
  <c r="V301" i="1" s="1"/>
  <c r="T169" i="1" a="1"/>
  <c r="T169" i="1" s="1"/>
  <c r="V169" i="1" s="1"/>
  <c r="T564" i="1" a="1"/>
  <c r="T564" i="1" s="1"/>
  <c r="T541" i="1" a="1"/>
  <c r="T541" i="1" s="1"/>
  <c r="V541" i="1" s="1"/>
  <c r="T498" i="1" a="1"/>
  <c r="T498" i="1" s="1"/>
  <c r="V498" i="1" s="1"/>
  <c r="T539" i="1" a="1"/>
  <c r="T539" i="1" s="1"/>
  <c r="V539" i="1" s="1"/>
  <c r="T560" i="1" a="1"/>
  <c r="T560" i="1" s="1"/>
  <c r="T537" i="1" a="1"/>
  <c r="T537" i="1" s="1"/>
  <c r="V537" i="1" s="1"/>
  <c r="T360" i="1" a="1"/>
  <c r="T360" i="1" s="1"/>
  <c r="V360" i="1" s="1"/>
  <c r="T316" i="1" a="1"/>
  <c r="T316" i="1" s="1"/>
  <c r="V316" i="1" s="1"/>
  <c r="T250" i="1" a="1"/>
  <c r="T250" i="1" s="1"/>
  <c r="V250" i="1" s="1"/>
  <c r="T228" i="1" a="1"/>
  <c r="T228" i="1" s="1"/>
  <c r="T206" i="1" a="1"/>
  <c r="T206" i="1" s="1"/>
  <c r="V206" i="1" s="1"/>
  <c r="T184" i="1" a="1"/>
  <c r="T184" i="1" s="1"/>
  <c r="T140" i="1" a="1"/>
  <c r="T140" i="1" s="1"/>
  <c r="V140" i="1" s="1"/>
  <c r="T117" i="1" a="1"/>
  <c r="T117" i="1" s="1"/>
  <c r="V117" i="1" s="1"/>
  <c r="T95" i="1" a="1"/>
  <c r="T95" i="1" s="1"/>
  <c r="V95" i="1" s="1"/>
  <c r="T73" i="1" a="1"/>
  <c r="T73" i="1" s="1"/>
  <c r="V73" i="1" s="1"/>
  <c r="T29" i="1" a="1"/>
  <c r="T29" i="1" s="1"/>
  <c r="V29" i="1" s="1"/>
  <c r="T449" i="1" a="1"/>
  <c r="T449" i="1" s="1"/>
  <c r="T427" i="1" a="1"/>
  <c r="T427" i="1" s="1"/>
  <c r="V427" i="1" s="1"/>
  <c r="T404" i="1" a="1"/>
  <c r="T404" i="1" s="1"/>
  <c r="V404" i="1" s="1"/>
  <c r="T359" i="1" a="1"/>
  <c r="T359" i="1" s="1"/>
  <c r="V359" i="1" s="1"/>
  <c r="T337" i="1" a="1"/>
  <c r="T337" i="1" s="1"/>
  <c r="T315" i="1" a="1"/>
  <c r="T315" i="1" s="1"/>
  <c r="T271" i="1" a="1"/>
  <c r="T271" i="1" s="1"/>
  <c r="T249" i="1" a="1"/>
  <c r="T249" i="1" s="1"/>
  <c r="T227" i="1" a="1"/>
  <c r="T227" i="1" s="1"/>
  <c r="V227" i="1" s="1"/>
  <c r="T205" i="1" a="1"/>
  <c r="T205" i="1" s="1"/>
  <c r="V205" i="1" s="1"/>
  <c r="T183" i="1" a="1"/>
  <c r="T183" i="1" s="1"/>
  <c r="T161" i="1" a="1"/>
  <c r="T161" i="1" s="1"/>
  <c r="V161" i="1" s="1"/>
  <c r="T139" i="1" a="1"/>
  <c r="T139" i="1" s="1"/>
  <c r="T116" i="1" a="1"/>
  <c r="T116" i="1" s="1"/>
  <c r="T94" i="1" a="1"/>
  <c r="T94" i="1" s="1"/>
  <c r="T72" i="1" a="1"/>
  <c r="T72" i="1" s="1"/>
  <c r="V72" i="1" s="1"/>
  <c r="T50" i="1" a="1"/>
  <c r="T50" i="1" s="1"/>
  <c r="V50" i="1" s="1"/>
  <c r="T28" i="1" a="1"/>
  <c r="T28" i="1" s="1"/>
  <c r="V28" i="1" s="1"/>
  <c r="T448" i="1" a="1"/>
  <c r="T448" i="1" s="1"/>
  <c r="T426" i="1" a="1"/>
  <c r="T426" i="1" s="1"/>
  <c r="T403" i="1" a="1"/>
  <c r="T403" i="1" s="1"/>
  <c r="V403" i="1" s="1"/>
  <c r="T380" i="1" a="1"/>
  <c r="T380" i="1" s="1"/>
  <c r="V380" i="1" s="1"/>
  <c r="T358" i="1" a="1"/>
  <c r="T358" i="1" s="1"/>
  <c r="T336" i="1" a="1"/>
  <c r="T336" i="1" s="1"/>
  <c r="V336" i="1" s="1"/>
  <c r="T292" i="1" a="1"/>
  <c r="T292" i="1" s="1"/>
  <c r="T270" i="1" a="1"/>
  <c r="T270" i="1" s="1"/>
  <c r="V270" i="1" s="1"/>
  <c r="T182" i="1" a="1"/>
  <c r="T182" i="1" s="1"/>
  <c r="T160" i="1" a="1"/>
  <c r="T160" i="1" s="1"/>
  <c r="V160" i="1" s="1"/>
  <c r="T138" i="1" a="1"/>
  <c r="T138" i="1" s="1"/>
  <c r="V138" i="1" s="1"/>
  <c r="T93" i="1" a="1"/>
  <c r="T93" i="1" s="1"/>
  <c r="V93" i="1" s="1"/>
  <c r="T71" i="1" a="1"/>
  <c r="T71" i="1" s="1"/>
  <c r="V71" i="1" s="1"/>
  <c r="T5" i="1" a="1"/>
  <c r="T5" i="1" s="1"/>
  <c r="T450" i="1" a="1"/>
  <c r="T450" i="1" s="1"/>
  <c r="V450" i="1" s="1"/>
  <c r="T382" i="1" a="1"/>
  <c r="T382" i="1" s="1"/>
  <c r="V382" i="1" s="1"/>
  <c r="T580" i="1" a="1"/>
  <c r="T580" i="1" s="1"/>
  <c r="T623" i="1" a="1"/>
  <c r="T623" i="1" s="1"/>
  <c r="T514" i="1" a="1"/>
  <c r="T514" i="1" s="1"/>
  <c r="T622" i="1" a="1"/>
  <c r="T622" i="1" s="1"/>
  <c r="V622" i="1" s="1"/>
  <c r="T600" i="1" a="1"/>
  <c r="T600" i="1" s="1"/>
  <c r="V600" i="1" s="1"/>
  <c r="T578" i="1" a="1"/>
  <c r="T578" i="1" s="1"/>
  <c r="V578" i="1" s="1"/>
  <c r="T556" i="1" a="1"/>
  <c r="T556" i="1" s="1"/>
  <c r="V556" i="1" s="1"/>
  <c r="T447" i="1" a="1"/>
  <c r="T447" i="1" s="1"/>
  <c r="V447" i="1" s="1"/>
  <c r="T425" i="1" a="1"/>
  <c r="T425" i="1" s="1"/>
  <c r="T402" i="1" a="1"/>
  <c r="T402" i="1" s="1"/>
  <c r="V402" i="1" s="1"/>
  <c r="T379" i="1" a="1"/>
  <c r="T379" i="1" s="1"/>
  <c r="T357" i="1" a="1"/>
  <c r="T357" i="1" s="1"/>
  <c r="T291" i="1" a="1"/>
  <c r="T291" i="1" s="1"/>
  <c r="T269" i="1" a="1"/>
  <c r="T269" i="1" s="1"/>
  <c r="T225" i="1" a="1"/>
  <c r="T225" i="1" s="1"/>
  <c r="T181" i="1" a="1"/>
  <c r="T181" i="1" s="1"/>
  <c r="V181" i="1" s="1"/>
  <c r="T159" i="1" a="1"/>
  <c r="T159" i="1" s="1"/>
  <c r="V159" i="1" s="1"/>
  <c r="T137" i="1" a="1"/>
  <c r="T137" i="1" s="1"/>
  <c r="T114" i="1" a="1"/>
  <c r="T114" i="1" s="1"/>
  <c r="T92" i="1" a="1"/>
  <c r="T92" i="1" s="1"/>
  <c r="V92" i="1" s="1"/>
  <c r="T70" i="1" a="1"/>
  <c r="T70" i="1" s="1"/>
  <c r="V70" i="1" s="1"/>
  <c r="T345" i="1" a="1"/>
  <c r="T345" i="1" s="1"/>
  <c r="V345" i="1" s="1"/>
  <c r="T235" i="1" a="1"/>
  <c r="T235" i="1" s="1"/>
  <c r="T80" i="1" a="1"/>
  <c r="T80" i="1" s="1"/>
  <c r="V80" i="1" s="1"/>
  <c r="T608" i="1" a="1"/>
  <c r="T608" i="1" s="1"/>
  <c r="V608" i="1" s="1"/>
  <c r="T499" i="1" a="1"/>
  <c r="T499" i="1" s="1"/>
  <c r="T563" i="1" a="1"/>
  <c r="T563" i="1" s="1"/>
  <c r="V563" i="1" s="1"/>
  <c r="T519" i="1" a="1"/>
  <c r="T519" i="1" s="1"/>
  <c r="V519" i="1" s="1"/>
  <c r="T562" i="1" a="1"/>
  <c r="T562" i="1" s="1"/>
  <c r="V562" i="1" s="1"/>
  <c r="T518" i="1" a="1"/>
  <c r="T518" i="1" s="1"/>
  <c r="T605" i="1" a="1"/>
  <c r="T605" i="1" s="1"/>
  <c r="V605" i="1" s="1"/>
  <c r="T561" i="1" a="1"/>
  <c r="T561" i="1" s="1"/>
  <c r="V561" i="1" s="1"/>
  <c r="T496" i="1" a="1"/>
  <c r="T496" i="1" s="1"/>
  <c r="V496" i="1" s="1"/>
  <c r="T538" i="1" a="1"/>
  <c r="T538" i="1" s="1"/>
  <c r="V538" i="1" s="1"/>
  <c r="T495" i="1" a="1"/>
  <c r="T495" i="1" s="1"/>
  <c r="T581" i="1" a="1"/>
  <c r="T581" i="1" s="1"/>
  <c r="V581" i="1" s="1"/>
  <c r="T559" i="1" a="1"/>
  <c r="T559" i="1" s="1"/>
  <c r="V559" i="1" s="1"/>
  <c r="T428" i="1" a="1"/>
  <c r="T428" i="1" s="1"/>
  <c r="V428" i="1" s="1"/>
  <c r="T602" i="1" a="1"/>
  <c r="T602" i="1" s="1"/>
  <c r="T536" i="1" a="1"/>
  <c r="T536" i="1" s="1"/>
  <c r="T579" i="1" a="1"/>
  <c r="T579" i="1" s="1"/>
  <c r="V579" i="1" s="1"/>
  <c r="T621" i="1" a="1"/>
  <c r="T621" i="1" s="1"/>
  <c r="V621" i="1" s="1"/>
  <c r="T599" i="1" a="1"/>
  <c r="T599" i="1" s="1"/>
  <c r="T577" i="1" a="1"/>
  <c r="T577" i="1" s="1"/>
  <c r="V577" i="1" s="1"/>
  <c r="T468" i="1" a="1"/>
  <c r="T468" i="1" s="1"/>
  <c r="V468" i="1" s="1"/>
  <c r="T424" i="1" a="1"/>
  <c r="T424" i="1" s="1"/>
  <c r="T401" i="1" a="1"/>
  <c r="T401" i="1" s="1"/>
  <c r="T378" i="1" a="1"/>
  <c r="T378" i="1" s="1"/>
  <c r="V378" i="1" s="1"/>
  <c r="T290" i="1" a="1"/>
  <c r="T290" i="1" s="1"/>
  <c r="V290" i="1" s="1"/>
  <c r="T268" i="1" a="1"/>
  <c r="T268" i="1" s="1"/>
  <c r="V268" i="1" s="1"/>
  <c r="T224" i="1" a="1"/>
  <c r="T224" i="1" s="1"/>
  <c r="T158" i="1" a="1"/>
  <c r="T158" i="1" s="1"/>
  <c r="V158" i="1" s="1"/>
  <c r="T113" i="1" a="1"/>
  <c r="T113" i="1" s="1"/>
  <c r="V113" i="1" s="1"/>
  <c r="T69" i="1" a="1"/>
  <c r="T69" i="1" s="1"/>
  <c r="T47" i="1" a="1"/>
  <c r="T47" i="1" s="1"/>
  <c r="V47" i="1" s="1"/>
  <c r="T25" i="1" a="1"/>
  <c r="T25" i="1" s="1"/>
  <c r="V25" i="1" s="1"/>
  <c r="T489" i="1" a="1"/>
  <c r="T489" i="1" s="1"/>
  <c r="T445" i="1" a="1"/>
  <c r="T445" i="1" s="1"/>
  <c r="V445" i="1" s="1"/>
  <c r="T423" i="1" a="1"/>
  <c r="T423" i="1" s="1"/>
  <c r="V423" i="1" s="1"/>
  <c r="T400" i="1" a="1"/>
  <c r="T400" i="1" s="1"/>
  <c r="V400" i="1" s="1"/>
  <c r="T289" i="1" a="1"/>
  <c r="T289" i="1" s="1"/>
  <c r="V289" i="1" s="1"/>
  <c r="T267" i="1" a="1"/>
  <c r="T267" i="1" s="1"/>
  <c r="V267" i="1" s="1"/>
  <c r="T201" i="1" a="1"/>
  <c r="T201" i="1" s="1"/>
  <c r="V201" i="1" s="1"/>
  <c r="T179" i="1" a="1"/>
  <c r="T179" i="1" s="1"/>
  <c r="V179" i="1" s="1"/>
  <c r="T90" i="1" a="1"/>
  <c r="T90" i="1" s="1"/>
  <c r="T68" i="1" a="1"/>
  <c r="T68" i="1" s="1"/>
  <c r="V68" i="1" s="1"/>
  <c r="T2" i="1" a="1"/>
  <c r="T2" i="1" s="1"/>
  <c r="V2" i="1" s="1"/>
  <c r="T466" i="1" a="1"/>
  <c r="T466" i="1" s="1"/>
  <c r="T444" i="1" a="1"/>
  <c r="T444" i="1" s="1"/>
  <c r="T422" i="1" a="1"/>
  <c r="T422" i="1" s="1"/>
  <c r="V422" i="1" s="1"/>
  <c r="T399" i="1" a="1"/>
  <c r="T399" i="1" s="1"/>
  <c r="V399" i="1" s="1"/>
  <c r="T354" i="1" a="1"/>
  <c r="T354" i="1" s="1"/>
  <c r="V354" i="1" s="1"/>
  <c r="T310" i="1" a="1"/>
  <c r="T310" i="1" s="1"/>
  <c r="V310" i="1" s="1"/>
  <c r="T288" i="1" a="1"/>
  <c r="T288" i="1" s="1"/>
  <c r="V288" i="1" s="1"/>
  <c r="T244" i="1" a="1"/>
  <c r="T244" i="1" s="1"/>
  <c r="V244" i="1" s="1"/>
  <c r="T222" i="1" a="1"/>
  <c r="T222" i="1" s="1"/>
  <c r="T178" i="1" a="1"/>
  <c r="T178" i="1" s="1"/>
  <c r="V178" i="1" s="1"/>
  <c r="T111" i="1" a="1"/>
  <c r="T111" i="1" s="1"/>
  <c r="V111" i="1" s="1"/>
  <c r="T573" i="1" a="1"/>
  <c r="T573" i="1" s="1"/>
  <c r="T511" i="1" a="1"/>
  <c r="T511" i="1" s="1"/>
  <c r="T588" i="1" a="1"/>
  <c r="T588" i="1" s="1"/>
  <c r="T557" i="1" a="1"/>
  <c r="T557" i="1" s="1"/>
  <c r="Q494" i="1" a="1"/>
  <c r="Q494" i="1" s="1"/>
  <c r="T494" i="1" a="1"/>
  <c r="T494" i="1" s="1"/>
  <c r="T540" i="1" a="1"/>
  <c r="T540" i="1" s="1"/>
  <c r="T492" i="1" a="1"/>
  <c r="T492" i="1" s="1"/>
  <c r="T491" i="1" a="1"/>
  <c r="T491" i="1" s="1"/>
  <c r="T614" i="1" a="1"/>
  <c r="T614" i="1" s="1"/>
  <c r="T584" i="1" a="1"/>
  <c r="T584" i="1" s="1"/>
  <c r="T613" i="1" a="1"/>
  <c r="T613" i="1" s="1"/>
  <c r="T598" i="1" a="1"/>
  <c r="T598" i="1" s="1"/>
  <c r="T583" i="1" a="1"/>
  <c r="T583" i="1" s="1"/>
  <c r="T552" i="1" a="1"/>
  <c r="T552" i="1" s="1"/>
  <c r="T612" i="1" a="1"/>
  <c r="T612" i="1" s="1"/>
  <c r="T582" i="1" a="1"/>
  <c r="T582" i="1" s="1"/>
  <c r="T611" i="1" a="1"/>
  <c r="T611" i="1" s="1"/>
  <c r="T550" i="1" a="1"/>
  <c r="T550" i="1" s="1"/>
  <c r="T565" i="1" a="1"/>
  <c r="T565" i="1" s="1"/>
  <c r="T604" i="1" a="1"/>
  <c r="T604" i="1" s="1"/>
  <c r="T574" i="1" a="1"/>
  <c r="T574" i="1" s="1"/>
  <c r="T512" i="1" a="1"/>
  <c r="T512" i="1" s="1"/>
  <c r="T480" i="1" a="1"/>
  <c r="T480" i="1" s="1"/>
  <c r="Q432" i="1" a="1"/>
  <c r="Q432" i="1" s="1"/>
  <c r="T432" i="1" a="1"/>
  <c r="T432" i="1" s="1"/>
  <c r="T416" i="1" a="1"/>
  <c r="T416" i="1" s="1"/>
  <c r="T366" i="1" a="1"/>
  <c r="T366" i="1" s="1"/>
  <c r="T350" i="1" a="1"/>
  <c r="T350" i="1" s="1"/>
  <c r="T334" i="1" a="1"/>
  <c r="T334" i="1" s="1"/>
  <c r="Q238" i="1" a="1"/>
  <c r="Q238" i="1" s="1"/>
  <c r="T238" i="1" a="1"/>
  <c r="T238" i="1" s="1"/>
  <c r="T190" i="1" a="1"/>
  <c r="T190" i="1" s="1"/>
  <c r="T174" i="1" a="1"/>
  <c r="T174" i="1" s="1"/>
  <c r="T109" i="1" a="1"/>
  <c r="T109" i="1" s="1"/>
  <c r="T61" i="1" a="1"/>
  <c r="T61" i="1" s="1"/>
  <c r="T45" i="1" a="1"/>
  <c r="T45" i="1" s="1"/>
  <c r="T479" i="1" a="1"/>
  <c r="T479" i="1" s="1"/>
  <c r="T415" i="1" a="1"/>
  <c r="T415" i="1" s="1"/>
  <c r="T381" i="1" a="1"/>
  <c r="T381" i="1" s="1"/>
  <c r="T333" i="1" a="1"/>
  <c r="T333" i="1" s="1"/>
  <c r="T237" i="1" a="1"/>
  <c r="T237" i="1" s="1"/>
  <c r="T221" i="1" a="1"/>
  <c r="T221" i="1" s="1"/>
  <c r="T189" i="1" a="1"/>
  <c r="T189" i="1" s="1"/>
  <c r="T157" i="1" a="1"/>
  <c r="T157" i="1" s="1"/>
  <c r="Q124" i="1" a="1"/>
  <c r="Q124" i="1" s="1"/>
  <c r="T124" i="1" a="1"/>
  <c r="T124" i="1" s="1"/>
  <c r="T108" i="1" a="1"/>
  <c r="T108" i="1" s="1"/>
  <c r="T60" i="1" a="1"/>
  <c r="T60" i="1" s="1"/>
  <c r="T12" i="1" a="1"/>
  <c r="T12" i="1" s="1"/>
  <c r="T478" i="1" a="1"/>
  <c r="T478" i="1" s="1"/>
  <c r="T446" i="1" a="1"/>
  <c r="T446" i="1" s="1"/>
  <c r="T430" i="1" a="1"/>
  <c r="T430" i="1" s="1"/>
  <c r="T397" i="1" a="1"/>
  <c r="T397" i="1" s="1"/>
  <c r="Q332" i="1" a="1"/>
  <c r="Q332" i="1" s="1"/>
  <c r="T332" i="1" a="1"/>
  <c r="T332" i="1" s="1"/>
  <c r="Q204" i="1" a="1"/>
  <c r="Q204" i="1" s="1"/>
  <c r="T204" i="1" a="1"/>
  <c r="T204" i="1" s="1"/>
  <c r="T156" i="1" a="1"/>
  <c r="T156" i="1" s="1"/>
  <c r="T107" i="1" a="1"/>
  <c r="T107" i="1" s="1"/>
  <c r="T91" i="1" a="1"/>
  <c r="T91" i="1" s="1"/>
  <c r="T27" i="1" a="1"/>
  <c r="T27" i="1" s="1"/>
  <c r="T477" i="1" a="1"/>
  <c r="T477" i="1" s="1"/>
  <c r="T429" i="1" a="1"/>
  <c r="T429" i="1" s="1"/>
  <c r="T413" i="1" a="1"/>
  <c r="T413" i="1" s="1"/>
  <c r="T347" i="1" a="1"/>
  <c r="T347" i="1" s="1"/>
  <c r="Q331" i="1" a="1"/>
  <c r="Q331" i="1" s="1"/>
  <c r="T331" i="1" a="1"/>
  <c r="T331" i="1" s="1"/>
  <c r="T299" i="1" a="1"/>
  <c r="T299" i="1" s="1"/>
  <c r="T283" i="1" a="1"/>
  <c r="T283" i="1" s="1"/>
  <c r="T203" i="1" a="1"/>
  <c r="T203" i="1" s="1"/>
  <c r="T171" i="1" a="1"/>
  <c r="T171" i="1" s="1"/>
  <c r="T122" i="1" a="1"/>
  <c r="T122" i="1" s="1"/>
  <c r="T106" i="1" a="1"/>
  <c r="T106" i="1" s="1"/>
  <c r="T26" i="1" a="1"/>
  <c r="T26" i="1" s="1"/>
  <c r="Q395" i="1" a="1"/>
  <c r="Q395" i="1" s="1"/>
  <c r="T395" i="1" a="1"/>
  <c r="T395" i="1" s="1"/>
  <c r="T346" i="1" a="1"/>
  <c r="T346" i="1" s="1"/>
  <c r="T314" i="1" a="1"/>
  <c r="T314" i="1" s="1"/>
  <c r="T282" i="1" a="1"/>
  <c r="T282" i="1" s="1"/>
  <c r="T266" i="1" a="1"/>
  <c r="T266" i="1" s="1"/>
  <c r="T218" i="1" a="1"/>
  <c r="T218" i="1" s="1"/>
  <c r="T202" i="1" a="1"/>
  <c r="T202" i="1" s="1"/>
  <c r="T186" i="1" a="1"/>
  <c r="T186" i="1" s="1"/>
  <c r="T170" i="1" a="1"/>
  <c r="T170" i="1" s="1"/>
  <c r="T154" i="1" a="1"/>
  <c r="T154" i="1" s="1"/>
  <c r="T105" i="1" a="1"/>
  <c r="T105" i="1" s="1"/>
  <c r="Q89" i="1" a="1"/>
  <c r="Q89" i="1" s="1"/>
  <c r="T89" i="1" a="1"/>
  <c r="T89" i="1" s="1"/>
  <c r="T41" i="1" a="1"/>
  <c r="T41" i="1" s="1"/>
  <c r="T9" i="1" a="1"/>
  <c r="T9" i="1" s="1"/>
  <c r="T475" i="1" a="1"/>
  <c r="T475" i="1" s="1"/>
  <c r="Q459" i="1" a="1"/>
  <c r="Q459" i="1" s="1"/>
  <c r="T459" i="1" a="1"/>
  <c r="T459" i="1" s="1"/>
  <c r="T394" i="1" a="1"/>
  <c r="T394" i="1" s="1"/>
  <c r="T377" i="1" a="1"/>
  <c r="T377" i="1" s="1"/>
  <c r="T313" i="1" a="1"/>
  <c r="T313" i="1" s="1"/>
  <c r="T297" i="1" a="1"/>
  <c r="T297" i="1" s="1"/>
  <c r="T281" i="1" a="1"/>
  <c r="T281" i="1" s="1"/>
  <c r="T217" i="1" a="1"/>
  <c r="T217" i="1" s="1"/>
  <c r="T104" i="1" a="1"/>
  <c r="T104" i="1" s="1"/>
  <c r="Q88" i="1" a="1"/>
  <c r="Q88" i="1" s="1"/>
  <c r="T88" i="1" a="1"/>
  <c r="T88" i="1" s="1"/>
  <c r="T40" i="1" a="1"/>
  <c r="T40" i="1" s="1"/>
  <c r="T24" i="1" a="1"/>
  <c r="T24" i="1" s="1"/>
  <c r="T8" i="1" a="1"/>
  <c r="T8" i="1" s="1"/>
  <c r="T474" i="1" a="1"/>
  <c r="T474" i="1" s="1"/>
  <c r="T410" i="1" a="1"/>
  <c r="T410" i="1" s="1"/>
  <c r="Q393" i="1" a="1"/>
  <c r="Q393" i="1" s="1"/>
  <c r="T393" i="1" a="1"/>
  <c r="T393" i="1" s="1"/>
  <c r="T376" i="1" a="1"/>
  <c r="T376" i="1" s="1"/>
  <c r="T312" i="1" a="1"/>
  <c r="T312" i="1" s="1"/>
  <c r="T296" i="1" a="1"/>
  <c r="T296" i="1" s="1"/>
  <c r="T280" i="1" a="1"/>
  <c r="T280" i="1" s="1"/>
  <c r="T248" i="1" a="1"/>
  <c r="T248" i="1" s="1"/>
  <c r="T216" i="1" a="1"/>
  <c r="T216" i="1" s="1"/>
  <c r="T200" i="1" a="1"/>
  <c r="T200" i="1" s="1"/>
  <c r="Q136" i="1" a="1"/>
  <c r="Q136" i="1" s="1"/>
  <c r="T136" i="1" a="1"/>
  <c r="T136" i="1" s="1"/>
  <c r="Q103" i="1" a="1"/>
  <c r="Q103" i="1" s="1"/>
  <c r="T103" i="1" a="1"/>
  <c r="T103" i="1" s="1"/>
  <c r="Q39" i="1" a="1"/>
  <c r="Q39" i="1" s="1"/>
  <c r="T39" i="1" a="1"/>
  <c r="T39" i="1" s="1"/>
  <c r="T23" i="1" a="1"/>
  <c r="T23" i="1" s="1"/>
  <c r="T7" i="1" a="1"/>
  <c r="T7" i="1" s="1"/>
  <c r="T473" i="1" a="1"/>
  <c r="T473" i="1" s="1"/>
  <c r="T408" i="1" a="1"/>
  <c r="T408" i="1" s="1"/>
  <c r="Q375" i="1" a="1"/>
  <c r="Q375" i="1" s="1"/>
  <c r="T375" i="1" a="1"/>
  <c r="T375" i="1" s="1"/>
  <c r="T311" i="1" a="1"/>
  <c r="T311" i="1" s="1"/>
  <c r="T263" i="1" a="1"/>
  <c r="T263" i="1" s="1"/>
  <c r="T247" i="1" a="1"/>
  <c r="T247" i="1" s="1"/>
  <c r="T231" i="1" a="1"/>
  <c r="T231" i="1" s="1"/>
  <c r="T215" i="1" a="1"/>
  <c r="T215" i="1" s="1"/>
  <c r="T135" i="1" a="1"/>
  <c r="T135" i="1" s="1"/>
  <c r="T6" i="1" a="1"/>
  <c r="T6" i="1" s="1"/>
  <c r="T472" i="1" a="1"/>
  <c r="T472" i="1" s="1"/>
  <c r="T440" i="1" a="1"/>
  <c r="T440" i="1" s="1"/>
  <c r="T294" i="1" a="1"/>
  <c r="T294" i="1" s="1"/>
  <c r="T278" i="1" a="1"/>
  <c r="T278" i="1" s="1"/>
  <c r="T246" i="1" a="1"/>
  <c r="T246" i="1" s="1"/>
  <c r="T214" i="1" a="1"/>
  <c r="T214" i="1" s="1"/>
  <c r="T198" i="1" a="1"/>
  <c r="T198" i="1" s="1"/>
  <c r="Q150" i="1" a="1"/>
  <c r="Q150" i="1" s="1"/>
  <c r="T150" i="1" a="1"/>
  <c r="T150" i="1" s="1"/>
  <c r="T134" i="1" a="1"/>
  <c r="T134" i="1" s="1"/>
  <c r="Q37" i="1" a="1"/>
  <c r="Q37" i="1" s="1"/>
  <c r="T37" i="1" a="1"/>
  <c r="T37" i="1" s="1"/>
  <c r="T21" i="1" a="1"/>
  <c r="T21" i="1" s="1"/>
  <c r="T471" i="1" a="1"/>
  <c r="T471" i="1" s="1"/>
  <c r="T389" i="1" a="1"/>
  <c r="T389" i="1" s="1"/>
  <c r="T293" i="1" a="1"/>
  <c r="T293" i="1" s="1"/>
  <c r="T277" i="1" a="1"/>
  <c r="T277" i="1" s="1"/>
  <c r="T245" i="1" a="1"/>
  <c r="T245" i="1" s="1"/>
  <c r="T165" i="1" a="1"/>
  <c r="T165" i="1" s="1"/>
  <c r="T149" i="1" a="1"/>
  <c r="T149" i="1" s="1"/>
  <c r="T133" i="1" a="1"/>
  <c r="T133" i="1" s="1"/>
  <c r="T36" i="1" a="1"/>
  <c r="T36" i="1" s="1"/>
  <c r="T20" i="1" a="1"/>
  <c r="T20" i="1" s="1"/>
  <c r="T4" i="1" a="1"/>
  <c r="T4" i="1" s="1"/>
  <c r="T405" i="1" a="1"/>
  <c r="T405" i="1" s="1"/>
  <c r="T388" i="1" a="1"/>
  <c r="T388" i="1" s="1"/>
  <c r="T356" i="1" a="1"/>
  <c r="T356" i="1" s="1"/>
  <c r="T340" i="1" a="1"/>
  <c r="T340" i="1" s="1"/>
  <c r="T276" i="1" a="1"/>
  <c r="T276" i="1" s="1"/>
  <c r="T180" i="1" a="1"/>
  <c r="T180" i="1" s="1"/>
  <c r="T148" i="1" a="1"/>
  <c r="T148" i="1" s="1"/>
  <c r="T132" i="1" a="1"/>
  <c r="T132" i="1" s="1"/>
  <c r="T115" i="1" a="1"/>
  <c r="T115" i="1" s="1"/>
  <c r="T99" i="1" a="1"/>
  <c r="T99" i="1" s="1"/>
  <c r="T67" i="1" a="1"/>
  <c r="T67" i="1" s="1"/>
  <c r="T51" i="1" a="1"/>
  <c r="T51" i="1" s="1"/>
  <c r="T35" i="1" a="1"/>
  <c r="T35" i="1" s="1"/>
  <c r="T3" i="1" a="1"/>
  <c r="T3" i="1" s="1"/>
  <c r="T437" i="1" a="1"/>
  <c r="T437" i="1" s="1"/>
  <c r="T387" i="1" a="1"/>
  <c r="T387" i="1" s="1"/>
  <c r="T371" i="1" a="1"/>
  <c r="T371" i="1" s="1"/>
  <c r="T355" i="1" a="1"/>
  <c r="T355" i="1" s="1"/>
  <c r="Q243" i="1" a="1"/>
  <c r="Q243" i="1" s="1"/>
  <c r="T243" i="1" a="1"/>
  <c r="T243" i="1" s="1"/>
  <c r="T211" i="1" a="1"/>
  <c r="T211" i="1" s="1"/>
  <c r="T163" i="1" a="1"/>
  <c r="T163" i="1" s="1"/>
  <c r="T147" i="1" a="1"/>
  <c r="T147" i="1" s="1"/>
  <c r="T131" i="1" a="1"/>
  <c r="T131" i="1" s="1"/>
  <c r="T66" i="1" a="1"/>
  <c r="T66" i="1" s="1"/>
  <c r="T18" i="1" a="1"/>
  <c r="T18" i="1" s="1"/>
  <c r="T619" i="1" a="1"/>
  <c r="T619" i="1" s="1"/>
  <c r="T603" i="1" a="1"/>
  <c r="T603" i="1" s="1"/>
  <c r="T558" i="1" a="1"/>
  <c r="T558" i="1" s="1"/>
  <c r="T587" i="1" a="1"/>
  <c r="T587" i="1" s="1"/>
  <c r="T493" i="1" a="1"/>
  <c r="T493" i="1" s="1"/>
  <c r="T601" i="1" a="1"/>
  <c r="T601" i="1" s="1"/>
  <c r="T555" i="1" a="1"/>
  <c r="T555" i="1" s="1"/>
  <c r="T508" i="1" a="1"/>
  <c r="T508" i="1" s="1"/>
  <c r="T585" i="1" a="1"/>
  <c r="T585" i="1" s="1"/>
  <c r="T569" i="1" a="1"/>
  <c r="T569" i="1" s="1"/>
  <c r="T553" i="1" a="1"/>
  <c r="T553" i="1" s="1"/>
  <c r="T490" i="1" a="1"/>
  <c r="T490" i="1" s="1"/>
  <c r="T505" i="1" a="1"/>
  <c r="T505" i="1" s="1"/>
  <c r="T551" i="1" a="1"/>
  <c r="T551" i="1" s="1"/>
  <c r="T534" i="1" a="1"/>
  <c r="T534" i="1" s="1"/>
  <c r="T549" i="1" a="1"/>
  <c r="T549" i="1" s="1"/>
  <c r="T469" i="1" a="1"/>
  <c r="T469" i="1" s="1"/>
  <c r="T453" i="1" a="1"/>
  <c r="T453" i="1" s="1"/>
  <c r="T594" i="1" a="1"/>
  <c r="T594" i="1" s="1"/>
  <c r="T531" i="1" a="1"/>
  <c r="T531" i="1" s="1"/>
  <c r="T516" i="1" a="1"/>
  <c r="T516" i="1" s="1"/>
  <c r="T500" i="1" a="1"/>
  <c r="T500" i="1" s="1"/>
  <c r="T452" i="1" a="1"/>
  <c r="T452" i="1" s="1"/>
  <c r="T436" i="1" a="1"/>
  <c r="T436" i="1" s="1"/>
  <c r="T338" i="1" a="1"/>
  <c r="T338" i="1" s="1"/>
  <c r="T258" i="1" a="1"/>
  <c r="T258" i="1" s="1"/>
  <c r="T242" i="1" a="1"/>
  <c r="T242" i="1" s="1"/>
  <c r="Q226" i="1" a="1"/>
  <c r="Q226" i="1" s="1"/>
  <c r="T226" i="1" a="1"/>
  <c r="T226" i="1" s="1"/>
  <c r="Q162" i="1" a="1"/>
  <c r="Q162" i="1" s="1"/>
  <c r="T162" i="1" a="1"/>
  <c r="T162" i="1" s="1"/>
  <c r="T146" i="1" a="1"/>
  <c r="T146" i="1" s="1"/>
  <c r="T130" i="1" a="1"/>
  <c r="T130" i="1" s="1"/>
  <c r="Q65" i="1" a="1"/>
  <c r="Q65" i="1" s="1"/>
  <c r="T65" i="1" a="1"/>
  <c r="T65" i="1" s="1"/>
  <c r="T49" i="1" a="1"/>
  <c r="T49" i="1" s="1"/>
  <c r="T535" i="1" a="1"/>
  <c r="T535" i="1" s="1"/>
  <c r="Q533" i="1" a="1"/>
  <c r="Q533" i="1" s="1"/>
  <c r="T533" i="1" a="1"/>
  <c r="T533" i="1" s="1"/>
  <c r="T517" i="1" a="1"/>
  <c r="T517" i="1" s="1"/>
  <c r="T454" i="1" a="1"/>
  <c r="T454" i="1" s="1"/>
  <c r="T595" i="1" a="1"/>
  <c r="T595" i="1" s="1"/>
  <c r="T515" i="1" a="1"/>
  <c r="T515" i="1" s="1"/>
  <c r="T467" i="1" a="1"/>
  <c r="T467" i="1" s="1"/>
  <c r="T451" i="1" a="1"/>
  <c r="T451" i="1" s="1"/>
  <c r="T353" i="1" a="1"/>
  <c r="T353" i="1" s="1"/>
  <c r="T209" i="1" a="1"/>
  <c r="T209" i="1" s="1"/>
  <c r="T145" i="1" a="1"/>
  <c r="T145" i="1" s="1"/>
  <c r="T112" i="1" a="1"/>
  <c r="T112" i="1" s="1"/>
  <c r="T96" i="1" a="1"/>
  <c r="T96" i="1" s="1"/>
  <c r="T48" i="1" a="1"/>
  <c r="T48" i="1" s="1"/>
  <c r="T32" i="1" a="1"/>
  <c r="T32" i="1" s="1"/>
  <c r="T470" i="1" a="1"/>
  <c r="T470" i="1" s="1"/>
  <c r="T530" i="1" a="1"/>
  <c r="T530" i="1" s="1"/>
  <c r="T606" i="1" a="1"/>
  <c r="T606" i="1" s="1"/>
  <c r="T529" i="1" a="1"/>
  <c r="T529" i="1" s="1"/>
  <c r="T418" i="1" a="1"/>
  <c r="T418" i="1" s="1"/>
  <c r="Q352" i="1" a="1"/>
  <c r="Q352" i="1" s="1"/>
  <c r="T352" i="1" a="1"/>
  <c r="T352" i="1" s="1"/>
  <c r="T320" i="1" a="1"/>
  <c r="T320" i="1" s="1"/>
  <c r="T272" i="1" a="1"/>
  <c r="T272" i="1" s="1"/>
  <c r="T240" i="1" a="1"/>
  <c r="T240" i="1" s="1"/>
  <c r="Q176" i="1" a="1"/>
  <c r="Q176" i="1" s="1"/>
  <c r="T176" i="1" a="1"/>
  <c r="T176" i="1" s="1"/>
  <c r="T144" i="1" a="1"/>
  <c r="T144" i="1" s="1"/>
  <c r="T63" i="1" a="1"/>
  <c r="T63" i="1" s="1"/>
  <c r="T31" i="1" a="1"/>
  <c r="T31" i="1" s="1"/>
  <c r="D636" i="20"/>
  <c r="T488" i="1" a="1"/>
  <c r="T488" i="1" s="1"/>
  <c r="T566" i="1" a="1"/>
  <c r="T566" i="1" s="1"/>
  <c r="T501" i="1" a="1"/>
  <c r="T501" i="1" s="1"/>
  <c r="T575" i="1" a="1"/>
  <c r="T575" i="1" s="1"/>
  <c r="T513" i="1" a="1"/>
  <c r="T513" i="1" s="1"/>
  <c r="Q497" i="1" a="1"/>
  <c r="Q497" i="1" s="1"/>
  <c r="T497" i="1" a="1"/>
  <c r="T497" i="1" s="1"/>
  <c r="T481" i="1" a="1"/>
  <c r="T481" i="1" s="1"/>
  <c r="T417" i="1" a="1"/>
  <c r="T417" i="1" s="1"/>
  <c r="T367" i="1" a="1"/>
  <c r="T367" i="1" s="1"/>
  <c r="T351" i="1" a="1"/>
  <c r="T351" i="1" s="1"/>
  <c r="T335" i="1" a="1"/>
  <c r="T335" i="1" s="1"/>
  <c r="T319" i="1" a="1"/>
  <c r="T319" i="1" s="1"/>
  <c r="T303" i="1" a="1"/>
  <c r="T303" i="1" s="1"/>
  <c r="Q239" i="1" a="1"/>
  <c r="Q239" i="1" s="1"/>
  <c r="T239" i="1" a="1"/>
  <c r="T239" i="1" s="1"/>
  <c r="T223" i="1" a="1"/>
  <c r="T223" i="1" s="1"/>
  <c r="Q175" i="1" a="1"/>
  <c r="Q175" i="1" s="1"/>
  <c r="T175" i="1" a="1"/>
  <c r="T175" i="1" s="1"/>
  <c r="T143" i="1" a="1"/>
  <c r="T143" i="1" s="1"/>
  <c r="T126" i="1" a="1"/>
  <c r="T126" i="1" s="1"/>
  <c r="Q46" i="1" a="1"/>
  <c r="Q46" i="1" s="1"/>
  <c r="T46" i="1" a="1"/>
  <c r="T46" i="1" s="1"/>
  <c r="Q144" i="1" a="1"/>
  <c r="Q144" i="1" s="1"/>
  <c r="Q541" i="1" a="1"/>
  <c r="Q541" i="1" s="1"/>
  <c r="Q348" i="1" a="1"/>
  <c r="Q348" i="1" s="1"/>
  <c r="Q308" i="1" a="1"/>
  <c r="Q308" i="1" s="1"/>
  <c r="Q365" i="1" a="1"/>
  <c r="Q365" i="1" s="1"/>
  <c r="Q286" i="1" a="1"/>
  <c r="Q286" i="1" s="1"/>
  <c r="Q427" i="1" a="1"/>
  <c r="Q427" i="1" s="1"/>
  <c r="Q385" i="1" a="1"/>
  <c r="Q385" i="1" s="1"/>
  <c r="Q304" i="1" a="1"/>
  <c r="Q304" i="1" s="1"/>
  <c r="Q605" i="1" a="1"/>
  <c r="Q605" i="1" s="1"/>
  <c r="Q383" i="1" a="1"/>
  <c r="Q383" i="1" s="1"/>
  <c r="Q532" i="1" a="1"/>
  <c r="Q532" i="1" s="1"/>
  <c r="Q441" i="1" a="1"/>
  <c r="Q441" i="1" s="1"/>
  <c r="Q620" i="1" a="1"/>
  <c r="Q620" i="1" s="1"/>
  <c r="Q496" i="1" a="1"/>
  <c r="Q496" i="1" s="1"/>
  <c r="Q152" i="1" a="1"/>
  <c r="Q152" i="1" s="1"/>
  <c r="Q548" i="1" a="1"/>
  <c r="Q548" i="1" s="1"/>
  <c r="Q597" i="1" a="1"/>
  <c r="Q597" i="1" s="1"/>
  <c r="Q596" i="1" a="1"/>
  <c r="Q596" i="1" s="1"/>
  <c r="Q564" i="1" a="1"/>
  <c r="Q564" i="1" s="1"/>
  <c r="Q460" i="1" a="1"/>
  <c r="Q460" i="1" s="1"/>
  <c r="Q285" i="1" a="1"/>
  <c r="Q285" i="1" s="1"/>
  <c r="Q59" i="1" a="1"/>
  <c r="Q59" i="1" s="1"/>
  <c r="Q495" i="1" a="1"/>
  <c r="Q495" i="1" s="1"/>
  <c r="Q38" i="1" a="1"/>
  <c r="Q38" i="1" s="1"/>
  <c r="Q609" i="1" a="1"/>
  <c r="Q609" i="1" s="1"/>
  <c r="Q341" i="1" a="1"/>
  <c r="Q341" i="1" s="1"/>
  <c r="Q321" i="1" a="1"/>
  <c r="Q321" i="1" s="1"/>
  <c r="Q438" i="1" a="1"/>
  <c r="Q438" i="1" s="1"/>
  <c r="Q359" i="1" a="1"/>
  <c r="Q359" i="1" s="1"/>
  <c r="Q117" i="1" a="1"/>
  <c r="Q117" i="1" s="1"/>
  <c r="Q457" i="1" a="1"/>
  <c r="Q457" i="1" s="1"/>
  <c r="Q159" i="1" a="1"/>
  <c r="Q159" i="1" s="1"/>
  <c r="Q436" i="1" a="1"/>
  <c r="Q436" i="1" s="1"/>
  <c r="Q217" i="1" a="1"/>
  <c r="Q217" i="1" s="1"/>
  <c r="Q197" i="1" a="1"/>
  <c r="Q197" i="1" s="1"/>
  <c r="Q560" i="1" a="1"/>
  <c r="Q560" i="1" s="1"/>
  <c r="Q177" i="1" a="1"/>
  <c r="Q177" i="1" s="1"/>
  <c r="Q621" i="1" a="1"/>
  <c r="Q621" i="1" s="1"/>
  <c r="Q559" i="1" a="1"/>
  <c r="Q559" i="1" s="1"/>
  <c r="Q507" i="1" a="1"/>
  <c r="Q507" i="1" s="1"/>
  <c r="Q491" i="1" a="1"/>
  <c r="Q491" i="1" s="1"/>
  <c r="Q356" i="1" a="1"/>
  <c r="Q356" i="1" s="1"/>
  <c r="Q337" i="1" a="1"/>
  <c r="Q337" i="1" s="1"/>
  <c r="Q317" i="1" a="1"/>
  <c r="Q317" i="1" s="1"/>
  <c r="Q298" i="1" a="1"/>
  <c r="Q298" i="1" s="1"/>
  <c r="Q279" i="1" a="1"/>
  <c r="Q279" i="1" s="1"/>
  <c r="Q196" i="1" a="1"/>
  <c r="Q196" i="1" s="1"/>
  <c r="Q113" i="1" a="1"/>
  <c r="Q113" i="1" s="1"/>
  <c r="Q74" i="1" a="1"/>
  <c r="Q74" i="1" s="1"/>
  <c r="Q54" i="1" a="1"/>
  <c r="Q54" i="1" s="1"/>
  <c r="Q591" i="1" a="1"/>
  <c r="Q591" i="1" s="1"/>
  <c r="Q574" i="1" a="1"/>
  <c r="Q574" i="1" s="1"/>
  <c r="Q558" i="1" a="1"/>
  <c r="Q558" i="1" s="1"/>
  <c r="Q414" i="1" a="1"/>
  <c r="Q414" i="1" s="1"/>
  <c r="Q374" i="1" a="1"/>
  <c r="Q374" i="1" s="1"/>
  <c r="Q355" i="1" a="1"/>
  <c r="Q355" i="1" s="1"/>
  <c r="Q336" i="1" a="1"/>
  <c r="Q336" i="1" s="1"/>
  <c r="Q236" i="1" a="1"/>
  <c r="Q236" i="1" s="1"/>
  <c r="Q215" i="1" a="1"/>
  <c r="Q215" i="1" s="1"/>
  <c r="Q195" i="1" a="1"/>
  <c r="Q195" i="1" s="1"/>
  <c r="Q135" i="1" a="1"/>
  <c r="Q135" i="1" s="1"/>
  <c r="Q112" i="1" a="1"/>
  <c r="Q112" i="1" s="1"/>
  <c r="Q93" i="1" a="1"/>
  <c r="Q93" i="1" s="1"/>
  <c r="Q73" i="1" a="1"/>
  <c r="Q73" i="1" s="1"/>
  <c r="Q53" i="1" a="1"/>
  <c r="Q53" i="1" s="1"/>
  <c r="Q411" i="1" a="1"/>
  <c r="Q411" i="1" s="1"/>
  <c r="Q389" i="1" a="1"/>
  <c r="Q389" i="1" s="1"/>
  <c r="Q371" i="1" a="1"/>
  <c r="Q371" i="1" s="1"/>
  <c r="Q255" i="1" a="1"/>
  <c r="Q255" i="1" s="1"/>
  <c r="Q233" i="1" a="1"/>
  <c r="Q233" i="1" s="1"/>
  <c r="Q172" i="1" a="1"/>
  <c r="Q172" i="1" s="1"/>
  <c r="Q132" i="1" a="1"/>
  <c r="Q132" i="1" s="1"/>
  <c r="Q50" i="1" a="1"/>
  <c r="Q50" i="1" s="1"/>
  <c r="Q30" i="1" a="1"/>
  <c r="Q30" i="1" s="1"/>
  <c r="Q448" i="1" a="1"/>
  <c r="Q448" i="1" s="1"/>
  <c r="Q428" i="1" a="1"/>
  <c r="Q428" i="1" s="1"/>
  <c r="Q407" i="1" a="1"/>
  <c r="Q407" i="1" s="1"/>
  <c r="Q386" i="1" a="1"/>
  <c r="Q386" i="1" s="1"/>
  <c r="Q368" i="1" a="1"/>
  <c r="Q368" i="1" s="1"/>
  <c r="Q350" i="1" a="1"/>
  <c r="Q350" i="1" s="1"/>
  <c r="Q330" i="1" a="1"/>
  <c r="Q330" i="1" s="1"/>
  <c r="Q311" i="1" a="1"/>
  <c r="Q311" i="1" s="1"/>
  <c r="Q291" i="1" a="1"/>
  <c r="Q291" i="1" s="1"/>
  <c r="Q252" i="1" a="1"/>
  <c r="Q252" i="1" s="1"/>
  <c r="Q209" i="1" a="1"/>
  <c r="Q209" i="1" s="1"/>
  <c r="Q189" i="1" a="1"/>
  <c r="Q189" i="1" s="1"/>
  <c r="Q169" i="1" a="1"/>
  <c r="Q169" i="1" s="1"/>
  <c r="Q447" i="1" a="1"/>
  <c r="Q447" i="1" s="1"/>
  <c r="Q406" i="1" a="1"/>
  <c r="Q406" i="1" s="1"/>
  <c r="Q367" i="1" a="1"/>
  <c r="Q367" i="1" s="1"/>
  <c r="Q349" i="1" a="1"/>
  <c r="Q349" i="1" s="1"/>
  <c r="Q310" i="1" a="1"/>
  <c r="Q310" i="1" s="1"/>
  <c r="Q273" i="1" a="1"/>
  <c r="Q273" i="1" s="1"/>
  <c r="Q251" i="1" a="1"/>
  <c r="Q251" i="1" s="1"/>
  <c r="Q208" i="1" a="1"/>
  <c r="Q208" i="1" s="1"/>
  <c r="Q188" i="1" a="1"/>
  <c r="Q188" i="1" s="1"/>
  <c r="Q446" i="1" a="1"/>
  <c r="Q446" i="1" s="1"/>
  <c r="Q366" i="1" a="1"/>
  <c r="Q366" i="1" s="1"/>
  <c r="Q329" i="1" a="1"/>
  <c r="Q329" i="1" s="1"/>
  <c r="Q309" i="1" a="1"/>
  <c r="Q309" i="1" s="1"/>
  <c r="Q290" i="1" a="1"/>
  <c r="Q290" i="1" s="1"/>
  <c r="Q272" i="1" a="1"/>
  <c r="Q272" i="1" s="1"/>
  <c r="Q250" i="1" a="1"/>
  <c r="Q250" i="1" s="1"/>
  <c r="Q228" i="1" a="1"/>
  <c r="Q228" i="1" s="1"/>
  <c r="Q207" i="1" a="1"/>
  <c r="Q207" i="1" s="1"/>
  <c r="Q187" i="1" a="1"/>
  <c r="Q187" i="1" s="1"/>
  <c r="Q167" i="1" a="1"/>
  <c r="Q167" i="1" s="1"/>
  <c r="Q105" i="1" a="1"/>
  <c r="Q105" i="1" s="1"/>
  <c r="Q86" i="1" a="1"/>
  <c r="Q86" i="1" s="1"/>
  <c r="Q4" i="1" a="1"/>
  <c r="Q4" i="1" s="1"/>
  <c r="Q445" i="1" a="1"/>
  <c r="Q445" i="1" s="1"/>
  <c r="Q426" i="1" a="1"/>
  <c r="Q426" i="1" s="1"/>
  <c r="Q405" i="1" a="1"/>
  <c r="Q405" i="1" s="1"/>
  <c r="Q328" i="1" a="1"/>
  <c r="Q328" i="1" s="1"/>
  <c r="Q289" i="1" a="1"/>
  <c r="Q289" i="1" s="1"/>
  <c r="Q271" i="1" a="1"/>
  <c r="Q271" i="1" s="1"/>
  <c r="Q227" i="1" a="1"/>
  <c r="Q227" i="1" s="1"/>
  <c r="Q24" i="1" a="1"/>
  <c r="Q24" i="1" s="1"/>
  <c r="Q3" i="1" a="1"/>
  <c r="Q3" i="1" s="1"/>
  <c r="Q444" i="1" a="1"/>
  <c r="Q444" i="1" s="1"/>
  <c r="Q425" i="1" a="1"/>
  <c r="Q425" i="1" s="1"/>
  <c r="Q404" i="1" a="1"/>
  <c r="Q404" i="1" s="1"/>
  <c r="Q384" i="1" a="1"/>
  <c r="Q384" i="1" s="1"/>
  <c r="Q347" i="1" a="1"/>
  <c r="Q347" i="1" s="1"/>
  <c r="Q327" i="1" a="1"/>
  <c r="Q327" i="1" s="1"/>
  <c r="Q288" i="1" a="1"/>
  <c r="Q288" i="1" s="1"/>
  <c r="Q270" i="1" a="1"/>
  <c r="Q270" i="1" s="1"/>
  <c r="Q248" i="1" a="1"/>
  <c r="Q248" i="1" s="1"/>
  <c r="Q43" i="1" a="1"/>
  <c r="Q43" i="1" s="1"/>
  <c r="Q23" i="1" a="1"/>
  <c r="Q23" i="1" s="1"/>
  <c r="Q2" i="1" a="1"/>
  <c r="Q2" i="1" s="1"/>
  <c r="Q579" i="1" a="1"/>
  <c r="Q579" i="1" s="1"/>
  <c r="Q511" i="1" a="1"/>
  <c r="Q511" i="1" s="1"/>
  <c r="Q440" i="1" a="1"/>
  <c r="Q440" i="1" s="1"/>
  <c r="Q420" i="1" a="1"/>
  <c r="Q420" i="1" s="1"/>
  <c r="Q322" i="1" a="1"/>
  <c r="Q322" i="1" s="1"/>
  <c r="Q265" i="1" a="1"/>
  <c r="Q265" i="1" s="1"/>
  <c r="Q221" i="1" a="1"/>
  <c r="Q221" i="1" s="1"/>
  <c r="Q181" i="1" a="1"/>
  <c r="Q181" i="1" s="1"/>
  <c r="Q161" i="1" a="1"/>
  <c r="Q161" i="1" s="1"/>
  <c r="Q79" i="1" a="1"/>
  <c r="Q79" i="1" s="1"/>
  <c r="Q546" i="1" a="1"/>
  <c r="Q546" i="1" s="1"/>
  <c r="Q528" i="1" a="1"/>
  <c r="Q528" i="1" s="1"/>
  <c r="Q510" i="1" a="1"/>
  <c r="Q510" i="1" s="1"/>
  <c r="Q360" i="1" a="1"/>
  <c r="Q360" i="1" s="1"/>
  <c r="Q284" i="1" a="1"/>
  <c r="Q284" i="1" s="1"/>
  <c r="Q78" i="1" a="1"/>
  <c r="Q78" i="1" s="1"/>
  <c r="Q608" i="1" a="1"/>
  <c r="Q608" i="1" s="1"/>
  <c r="Q545" i="1" a="1"/>
  <c r="Q545" i="1" s="1"/>
  <c r="Q419" i="1" a="1"/>
  <c r="Q419" i="1" s="1"/>
  <c r="Q397" i="1" a="1"/>
  <c r="Q397" i="1" s="1"/>
  <c r="Q340" i="1" a="1"/>
  <c r="Q340" i="1" s="1"/>
  <c r="Q139" i="1" a="1"/>
  <c r="Q139" i="1" s="1"/>
  <c r="Q16" i="1" a="1"/>
  <c r="Q16" i="1" s="1"/>
  <c r="Q509" i="1" a="1"/>
  <c r="Q509" i="1" s="1"/>
  <c r="Q493" i="1" a="1"/>
  <c r="Q493" i="1" s="1"/>
  <c r="Q418" i="1" a="1"/>
  <c r="Q418" i="1" s="1"/>
  <c r="Q262" i="1" a="1"/>
  <c r="Q262" i="1" s="1"/>
  <c r="Q218" i="1" a="1"/>
  <c r="Q218" i="1" s="1"/>
  <c r="Q178" i="1" a="1"/>
  <c r="Q178" i="1" s="1"/>
  <c r="Q116" i="1" a="1"/>
  <c r="Q116" i="1" s="1"/>
  <c r="Q15" i="1" a="1"/>
  <c r="Q15" i="1" s="1"/>
  <c r="Q456" i="1" a="1"/>
  <c r="Q456" i="1" s="1"/>
  <c r="Q377" i="1" a="1"/>
  <c r="Q377" i="1" s="1"/>
  <c r="Q158" i="1" a="1"/>
  <c r="Q158" i="1" s="1"/>
  <c r="Q137" i="1" a="1"/>
  <c r="Q137" i="1" s="1"/>
  <c r="Q76" i="1" a="1"/>
  <c r="Q76" i="1" s="1"/>
  <c r="Q55" i="1" a="1"/>
  <c r="Q55" i="1" s="1"/>
  <c r="Q592" i="1" a="1"/>
  <c r="Q592" i="1" s="1"/>
  <c r="Q525" i="1" a="1"/>
  <c r="Q525" i="1" s="1"/>
  <c r="Q435" i="1" a="1"/>
  <c r="Q435" i="1" s="1"/>
  <c r="Q299" i="1" a="1"/>
  <c r="Q299" i="1" s="1"/>
  <c r="Q260" i="1" a="1"/>
  <c r="Q260" i="1" s="1"/>
  <c r="Q157" i="1" a="1"/>
  <c r="Q157" i="1" s="1"/>
  <c r="Q94" i="1" a="1"/>
  <c r="Q94" i="1" s="1"/>
  <c r="Q14" i="1" a="1"/>
  <c r="Q14" i="1" s="1"/>
  <c r="Q524" i="1" a="1"/>
  <c r="Q524" i="1" s="1"/>
  <c r="Q523" i="1" a="1"/>
  <c r="Q523" i="1" s="1"/>
  <c r="Q392" i="1" a="1"/>
  <c r="Q392" i="1" s="1"/>
  <c r="Q235" i="1" a="1"/>
  <c r="Q235" i="1" s="1"/>
  <c r="Q194" i="1" a="1"/>
  <c r="Q194" i="1" s="1"/>
  <c r="Q92" i="1" a="1"/>
  <c r="Q92" i="1" s="1"/>
  <c r="Q619" i="1" a="1"/>
  <c r="Q619" i="1" s="1"/>
  <c r="Q540" i="1" a="1"/>
  <c r="Q540" i="1" s="1"/>
  <c r="Q431" i="1" a="1"/>
  <c r="Q431" i="1" s="1"/>
  <c r="Q256" i="1" a="1"/>
  <c r="Q256" i="1" s="1"/>
  <c r="Q153" i="1" a="1"/>
  <c r="Q153" i="1" s="1"/>
  <c r="Q589" i="1" a="1"/>
  <c r="Q589" i="1" s="1"/>
  <c r="Q572" i="1" a="1"/>
  <c r="Q572" i="1" s="1"/>
  <c r="Q451" i="1" a="1"/>
  <c r="Q451" i="1" s="1"/>
  <c r="Q520" i="1" a="1"/>
  <c r="Q520" i="1" s="1"/>
  <c r="Q469" i="1" a="1"/>
  <c r="Q469" i="1" s="1"/>
  <c r="Q410" i="1" a="1"/>
  <c r="Q410" i="1" s="1"/>
  <c r="Q254" i="1" a="1"/>
  <c r="Q254" i="1" s="1"/>
  <c r="Q171" i="1" a="1"/>
  <c r="Q171" i="1" s="1"/>
  <c r="Q554" i="1" a="1"/>
  <c r="Q554" i="1" s="1"/>
  <c r="Q519" i="1" a="1"/>
  <c r="Q519" i="1" s="1"/>
  <c r="Q502" i="1" a="1"/>
  <c r="Q502" i="1" s="1"/>
  <c r="Q468" i="1" a="1"/>
  <c r="Q468" i="1" s="1"/>
  <c r="Q312" i="1" a="1"/>
  <c r="Q312" i="1" s="1"/>
  <c r="Q253" i="1" a="1"/>
  <c r="Q253" i="1" s="1"/>
  <c r="Q190" i="1" a="1"/>
  <c r="Q190" i="1" s="1"/>
  <c r="Q601" i="1" a="1"/>
  <c r="Q601" i="1" s="1"/>
  <c r="Q586" i="1" a="1"/>
  <c r="Q586" i="1" s="1"/>
  <c r="Q570" i="1" a="1"/>
  <c r="Q570" i="1" s="1"/>
  <c r="Q536" i="1" a="1"/>
  <c r="Q536" i="1" s="1"/>
  <c r="Q485" i="1" a="1"/>
  <c r="Q485" i="1" s="1"/>
  <c r="Q600" i="1" a="1"/>
  <c r="Q600" i="1" s="1"/>
  <c r="Q552" i="1" a="1"/>
  <c r="Q552" i="1" s="1"/>
  <c r="Q535" i="1" a="1"/>
  <c r="Q535" i="1" s="1"/>
  <c r="Q466" i="1" a="1"/>
  <c r="Q466" i="1" s="1"/>
  <c r="Q615" i="1" a="1"/>
  <c r="Q615" i="1" s="1"/>
  <c r="Q569" i="1" a="1"/>
  <c r="Q569" i="1" s="1"/>
  <c r="Q551" i="1" a="1"/>
  <c r="Q551" i="1" s="1"/>
  <c r="Q517" i="1" a="1"/>
  <c r="Q517" i="1" s="1"/>
  <c r="Q465" i="1" a="1"/>
  <c r="Q465" i="1" s="1"/>
  <c r="Q614" i="1" a="1"/>
  <c r="Q614" i="1" s="1"/>
  <c r="Q598" i="1" a="1"/>
  <c r="Q598" i="1" s="1"/>
  <c r="Q534" i="1" a="1"/>
  <c r="Q534" i="1" s="1"/>
  <c r="Q499" i="1" a="1"/>
  <c r="Q499" i="1" s="1"/>
  <c r="Q482" i="1" a="1"/>
  <c r="Q482" i="1" s="1"/>
  <c r="Q584" i="1" a="1"/>
  <c r="Q584" i="1" s="1"/>
  <c r="Q567" i="1" a="1"/>
  <c r="Q567" i="1" s="1"/>
  <c r="Q550" i="1" a="1"/>
  <c r="Q550" i="1" s="1"/>
  <c r="Q516" i="1" a="1"/>
  <c r="Q516" i="1" s="1"/>
  <c r="Q464" i="1" a="1"/>
  <c r="Q464" i="1" s="1"/>
  <c r="Q613" i="1" a="1"/>
  <c r="Q613" i="1" s="1"/>
  <c r="Q583" i="1" a="1"/>
  <c r="Q583" i="1" s="1"/>
  <c r="Q566" i="1" a="1"/>
  <c r="Q566" i="1" s="1"/>
  <c r="Q515" i="1" a="1"/>
  <c r="Q515" i="1" s="1"/>
  <c r="Q498" i="1" a="1"/>
  <c r="Q498" i="1" s="1"/>
  <c r="Q481" i="1" a="1"/>
  <c r="Q481" i="1" s="1"/>
  <c r="Q463" i="1" a="1"/>
  <c r="Q463" i="1" s="1"/>
  <c r="Q443" i="1" a="1"/>
  <c r="Q443" i="1" s="1"/>
  <c r="Q424" i="1" a="1"/>
  <c r="Q424" i="1" s="1"/>
  <c r="Q403" i="1" a="1"/>
  <c r="Q403" i="1" s="1"/>
  <c r="Q364" i="1" a="1"/>
  <c r="Q364" i="1" s="1"/>
  <c r="Q346" i="1" a="1"/>
  <c r="Q346" i="1" s="1"/>
  <c r="Q326" i="1" a="1"/>
  <c r="Q326" i="1" s="1"/>
  <c r="Q307" i="1" a="1"/>
  <c r="Q307" i="1" s="1"/>
  <c r="Q287" i="1" a="1"/>
  <c r="Q287" i="1" s="1"/>
  <c r="Q247" i="1" a="1"/>
  <c r="Q247" i="1" s="1"/>
  <c r="Q225" i="1" a="1"/>
  <c r="Q225" i="1" s="1"/>
  <c r="Q165" i="1" a="1"/>
  <c r="Q165" i="1" s="1"/>
  <c r="Q83" i="1" a="1"/>
  <c r="Q83" i="1" s="1"/>
  <c r="Q63" i="1" a="1"/>
  <c r="Q63" i="1" s="1"/>
  <c r="Q42" i="1" a="1"/>
  <c r="Q42" i="1" s="1"/>
  <c r="Q22" i="1" a="1"/>
  <c r="Q22" i="1" s="1"/>
  <c r="Q547" i="1" a="1"/>
  <c r="Q547" i="1" s="1"/>
  <c r="Q342" i="1" a="1"/>
  <c r="Q342" i="1" s="1"/>
  <c r="Q578" i="1" a="1"/>
  <c r="Q578" i="1" s="1"/>
  <c r="Q398" i="1" a="1"/>
  <c r="Q398" i="1" s="1"/>
  <c r="Q118" i="1" a="1"/>
  <c r="Q118" i="1" s="1"/>
  <c r="Q577" i="1" a="1"/>
  <c r="Q577" i="1" s="1"/>
  <c r="Q458" i="1" a="1"/>
  <c r="Q458" i="1" s="1"/>
  <c r="Q160" i="1" a="1"/>
  <c r="Q160" i="1" s="1"/>
  <c r="Q607" i="1" a="1"/>
  <c r="Q607" i="1" s="1"/>
  <c r="Q576" i="1" a="1"/>
  <c r="Q576" i="1" s="1"/>
  <c r="Q378" i="1" a="1"/>
  <c r="Q378" i="1" s="1"/>
  <c r="Q561" i="1" a="1"/>
  <c r="Q561" i="1" s="1"/>
  <c r="Q543" i="1" a="1"/>
  <c r="Q543" i="1" s="1"/>
  <c r="Q508" i="1" a="1"/>
  <c r="Q508" i="1" s="1"/>
  <c r="Q396" i="1" a="1"/>
  <c r="Q396" i="1" s="1"/>
  <c r="Q492" i="1" a="1"/>
  <c r="Q492" i="1" s="1"/>
  <c r="Q474" i="1" a="1"/>
  <c r="Q474" i="1" s="1"/>
  <c r="Q573" i="1" a="1"/>
  <c r="Q573" i="1" s="1"/>
  <c r="Q413" i="1" a="1"/>
  <c r="Q413" i="1" s="1"/>
  <c r="Q111" i="1" a="1"/>
  <c r="Q111" i="1" s="1"/>
  <c r="Q412" i="1" a="1"/>
  <c r="Q412" i="1" s="1"/>
  <c r="Q213" i="1" a="1"/>
  <c r="Q213" i="1" s="1"/>
  <c r="Q470" i="1" a="1"/>
  <c r="Q470" i="1" s="1"/>
  <c r="Q503" i="1" a="1"/>
  <c r="Q503" i="1" s="1"/>
  <c r="Q486" i="1" a="1"/>
  <c r="Q486" i="1" s="1"/>
  <c r="Q429" i="1" a="1"/>
  <c r="Q429" i="1" s="1"/>
  <c r="Q275" i="1" a="1"/>
  <c r="Q275" i="1" s="1"/>
  <c r="Q387" i="1" a="1"/>
  <c r="Q387" i="1" s="1"/>
  <c r="Q231" i="1" a="1"/>
  <c r="Q231" i="1" s="1"/>
  <c r="Q501" i="1" a="1"/>
  <c r="Q501" i="1" s="1"/>
  <c r="Q483" i="1" a="1"/>
  <c r="Q483" i="1" s="1"/>
  <c r="Q582" i="1" a="1"/>
  <c r="Q582" i="1" s="1"/>
  <c r="Q565" i="1" a="1"/>
  <c r="Q565" i="1" s="1"/>
  <c r="Q514" i="1" a="1"/>
  <c r="Q514" i="1" s="1"/>
  <c r="Q480" i="1" a="1"/>
  <c r="Q480" i="1" s="1"/>
  <c r="Q462" i="1" a="1"/>
  <c r="Q462" i="1" s="1"/>
  <c r="Q423" i="1" a="1"/>
  <c r="Q423" i="1" s="1"/>
  <c r="Q363" i="1" a="1"/>
  <c r="Q363" i="1" s="1"/>
  <c r="Q268" i="1" a="1"/>
  <c r="Q268" i="1" s="1"/>
  <c r="Q41" i="1" a="1"/>
  <c r="Q41" i="1" s="1"/>
  <c r="Q610" i="1" a="1"/>
  <c r="Q610" i="1" s="1"/>
  <c r="Q595" i="1" a="1"/>
  <c r="Q595" i="1" s="1"/>
  <c r="Q529" i="1" a="1"/>
  <c r="Q529" i="1" s="1"/>
  <c r="Q477" i="1" a="1"/>
  <c r="Q477" i="1" s="1"/>
  <c r="Q361" i="1" a="1"/>
  <c r="Q361" i="1" s="1"/>
  <c r="Q141" i="1" a="1"/>
  <c r="Q141" i="1" s="1"/>
  <c r="Q119" i="1" a="1"/>
  <c r="Q119" i="1" s="1"/>
  <c r="Q98" i="1" a="1"/>
  <c r="Q98" i="1" s="1"/>
  <c r="Q563" i="1" a="1"/>
  <c r="Q563" i="1" s="1"/>
  <c r="Q380" i="1" a="1"/>
  <c r="Q380" i="1" s="1"/>
  <c r="Q303" i="1" a="1"/>
  <c r="Q303" i="1" s="1"/>
  <c r="Q140" i="1" a="1"/>
  <c r="Q140" i="1" s="1"/>
  <c r="Q58" i="1" a="1"/>
  <c r="Q58" i="1" s="1"/>
  <c r="Q594" i="1" a="1"/>
  <c r="Q594" i="1" s="1"/>
  <c r="Q527" i="1" a="1"/>
  <c r="Q527" i="1" s="1"/>
  <c r="Q476" i="1" a="1"/>
  <c r="Q476" i="1" s="1"/>
  <c r="Q379" i="1" a="1"/>
  <c r="Q379" i="1" s="1"/>
  <c r="Q241" i="1" a="1"/>
  <c r="Q241" i="1" s="1"/>
  <c r="Q219" i="1" a="1"/>
  <c r="Q219" i="1" s="1"/>
  <c r="Q97" i="1" a="1"/>
  <c r="Q97" i="1" s="1"/>
  <c r="Q544" i="1" a="1"/>
  <c r="Q544" i="1" s="1"/>
  <c r="Q437" i="1" a="1"/>
  <c r="Q437" i="1" s="1"/>
  <c r="Q35" i="1" a="1"/>
  <c r="Q35" i="1" s="1"/>
  <c r="Q623" i="1" a="1"/>
  <c r="Q623" i="1" s="1"/>
  <c r="Q34" i="1" a="1"/>
  <c r="Q34" i="1" s="1"/>
  <c r="Q622" i="1" a="1"/>
  <c r="Q622" i="1" s="1"/>
  <c r="Q606" i="1" a="1"/>
  <c r="Q606" i="1" s="1"/>
  <c r="Q575" i="1" a="1"/>
  <c r="Q575" i="1" s="1"/>
  <c r="Q416" i="1" a="1"/>
  <c r="Q416" i="1" s="1"/>
  <c r="Q357" i="1" a="1"/>
  <c r="Q357" i="1" s="1"/>
  <c r="Q75" i="1" a="1"/>
  <c r="Q75" i="1" s="1"/>
  <c r="Q33" i="1" a="1"/>
  <c r="Q33" i="1" s="1"/>
  <c r="Q542" i="1" a="1"/>
  <c r="Q542" i="1" s="1"/>
  <c r="Q373" i="1" a="1"/>
  <c r="Q373" i="1" s="1"/>
  <c r="Q214" i="1" a="1"/>
  <c r="Q214" i="1" s="1"/>
  <c r="Q174" i="1" a="1"/>
  <c r="Q174" i="1" s="1"/>
  <c r="Q134" i="1" a="1"/>
  <c r="Q134" i="1" s="1"/>
  <c r="Q11" i="1" a="1"/>
  <c r="Q11" i="1" s="1"/>
  <c r="Q604" i="1" a="1"/>
  <c r="Q604" i="1" s="1"/>
  <c r="Q471" i="1" a="1"/>
  <c r="Q471" i="1" s="1"/>
  <c r="Q391" i="1" a="1"/>
  <c r="Q391" i="1" s="1"/>
  <c r="Q372" i="1" a="1"/>
  <c r="Q372" i="1" s="1"/>
  <c r="Q234" i="1" a="1"/>
  <c r="Q234" i="1" s="1"/>
  <c r="Q133" i="1" a="1"/>
  <c r="Q133" i="1" s="1"/>
  <c r="Q110" i="1" a="1"/>
  <c r="Q110" i="1" s="1"/>
  <c r="Q603" i="1" a="1"/>
  <c r="Q603" i="1" s="1"/>
  <c r="Q556" i="1" a="1"/>
  <c r="Q556" i="1" s="1"/>
  <c r="Q521" i="1" a="1"/>
  <c r="Q521" i="1" s="1"/>
  <c r="Q504" i="1" a="1"/>
  <c r="Q504" i="1" s="1"/>
  <c r="Q430" i="1" a="1"/>
  <c r="Q430" i="1" s="1"/>
  <c r="Q450" i="1" a="1"/>
  <c r="Q450" i="1" s="1"/>
  <c r="Q388" i="1" a="1"/>
  <c r="Q388" i="1" s="1"/>
  <c r="Q370" i="1" a="1"/>
  <c r="Q370" i="1" s="1"/>
  <c r="Q313" i="1" a="1"/>
  <c r="Q313" i="1" s="1"/>
  <c r="Q232" i="1" a="1"/>
  <c r="Q232" i="1" s="1"/>
  <c r="Q537" i="1" a="1"/>
  <c r="Q537" i="1" s="1"/>
  <c r="Q449" i="1" a="1"/>
  <c r="Q449" i="1" s="1"/>
  <c r="Q408" i="1" a="1"/>
  <c r="Q408" i="1" s="1"/>
  <c r="Q369" i="1" a="1"/>
  <c r="Q369" i="1" s="1"/>
  <c r="Q292" i="1" a="1"/>
  <c r="Q292" i="1" s="1"/>
  <c r="Q274" i="1" a="1"/>
  <c r="Q274" i="1" s="1"/>
  <c r="Q210" i="1" a="1"/>
  <c r="Q210" i="1" s="1"/>
  <c r="Q170" i="1" a="1"/>
  <c r="Q170" i="1" s="1"/>
  <c r="Q130" i="1" a="1"/>
  <c r="Q130" i="1" s="1"/>
  <c r="Q616" i="1" a="1"/>
  <c r="Q616" i="1" s="1"/>
  <c r="Q553" i="1" a="1"/>
  <c r="Q553" i="1" s="1"/>
  <c r="Q518" i="1" a="1"/>
  <c r="Q518" i="1" s="1"/>
  <c r="Q467" i="1" a="1"/>
  <c r="Q467" i="1" s="1"/>
  <c r="Q484" i="1" a="1"/>
  <c r="Q484" i="1" s="1"/>
  <c r="Q599" i="1" a="1"/>
  <c r="Q599" i="1" s="1"/>
  <c r="Q585" i="1" a="1"/>
  <c r="Q585" i="1" s="1"/>
  <c r="Q500" i="1" a="1"/>
  <c r="Q500" i="1" s="1"/>
  <c r="Q568" i="1" a="1"/>
  <c r="Q568" i="1" s="1"/>
  <c r="Q612" i="1" a="1"/>
  <c r="Q612" i="1" s="1"/>
  <c r="Q549" i="1" a="1"/>
  <c r="Q549" i="1" s="1"/>
  <c r="Q442" i="1" a="1"/>
  <c r="Q442" i="1" s="1"/>
  <c r="Q402" i="1" a="1"/>
  <c r="Q402" i="1" s="1"/>
  <c r="Q345" i="1" a="1"/>
  <c r="Q345" i="1" s="1"/>
  <c r="Q325" i="1" a="1"/>
  <c r="Q325" i="1" s="1"/>
  <c r="Q246" i="1" a="1"/>
  <c r="Q246" i="1" s="1"/>
  <c r="Q101" i="1" a="1"/>
  <c r="Q101" i="1" s="1"/>
  <c r="Q82" i="1" a="1"/>
  <c r="Q82" i="1" s="1"/>
  <c r="Q62" i="1" a="1"/>
  <c r="Q62" i="1" s="1"/>
  <c r="Q21" i="1" a="1"/>
  <c r="Q21" i="1" s="1"/>
  <c r="Q581" i="1" a="1"/>
  <c r="Q581" i="1" s="1"/>
  <c r="Q531" i="1" a="1"/>
  <c r="Q531" i="1" s="1"/>
  <c r="Q513" i="1" a="1"/>
  <c r="Q513" i="1" s="1"/>
  <c r="Q479" i="1" a="1"/>
  <c r="Q479" i="1" s="1"/>
  <c r="Q422" i="1" a="1"/>
  <c r="Q422" i="1" s="1"/>
  <c r="Q401" i="1" a="1"/>
  <c r="Q401" i="1" s="1"/>
  <c r="Q382" i="1" a="1"/>
  <c r="Q382" i="1" s="1"/>
  <c r="Q362" i="1" a="1"/>
  <c r="Q362" i="1" s="1"/>
  <c r="Q305" i="1" a="1"/>
  <c r="Q305" i="1" s="1"/>
  <c r="Q267" i="1" a="1"/>
  <c r="Q267" i="1" s="1"/>
  <c r="Q245" i="1" a="1"/>
  <c r="Q245" i="1" s="1"/>
  <c r="Q121" i="1" a="1"/>
  <c r="Q121" i="1" s="1"/>
  <c r="Q100" i="1" a="1"/>
  <c r="Q100" i="1" s="1"/>
  <c r="Q81" i="1" a="1"/>
  <c r="Q81" i="1" s="1"/>
  <c r="Q61" i="1" a="1"/>
  <c r="Q61" i="1" s="1"/>
  <c r="Q40" i="1" a="1"/>
  <c r="Q40" i="1" s="1"/>
  <c r="Q20" i="1" a="1"/>
  <c r="Q20" i="1" s="1"/>
  <c r="Q562" i="1" a="1"/>
  <c r="Q562" i="1" s="1"/>
  <c r="Q526" i="1" a="1"/>
  <c r="Q526" i="1" s="1"/>
  <c r="Q475" i="1" a="1"/>
  <c r="Q475" i="1" s="1"/>
  <c r="Q138" i="1" a="1"/>
  <c r="Q138" i="1" s="1"/>
  <c r="Q593" i="1" a="1"/>
  <c r="Q593" i="1" s="1"/>
  <c r="Q417" i="1" a="1"/>
  <c r="Q417" i="1" s="1"/>
  <c r="Q455" i="1" a="1"/>
  <c r="Q455" i="1" s="1"/>
  <c r="Q216" i="1" a="1"/>
  <c r="Q216" i="1" s="1"/>
  <c r="Q590" i="1" a="1"/>
  <c r="Q590" i="1" s="1"/>
  <c r="Q557" i="1" a="1"/>
  <c r="Q557" i="1" s="1"/>
  <c r="Q154" i="1" a="1"/>
  <c r="Q154" i="1" s="1"/>
  <c r="Q452" i="1" a="1"/>
  <c r="Q452" i="1" s="1"/>
  <c r="Q193" i="1" a="1"/>
  <c r="Q193" i="1" s="1"/>
  <c r="Q487" i="1" a="1"/>
  <c r="Q487" i="1" s="1"/>
  <c r="Q611" i="1" a="1"/>
  <c r="Q611" i="1" s="1"/>
  <c r="Q580" i="1" a="1"/>
  <c r="Q580" i="1" s="1"/>
  <c r="Q530" i="1" a="1"/>
  <c r="Q530" i="1" s="1"/>
  <c r="Q512" i="1" a="1"/>
  <c r="Q512" i="1" s="1"/>
  <c r="Q478" i="1" a="1"/>
  <c r="Q478" i="1" s="1"/>
  <c r="Q461" i="1" a="1"/>
  <c r="Q461" i="1" s="1"/>
  <c r="Q421" i="1" a="1"/>
  <c r="Q421" i="1" s="1"/>
  <c r="Q400" i="1" a="1"/>
  <c r="Q400" i="1" s="1"/>
  <c r="Q381" i="1" a="1"/>
  <c r="Q381" i="1" s="1"/>
  <c r="Q343" i="1" a="1"/>
  <c r="Q343" i="1" s="1"/>
  <c r="Q323" i="1" a="1"/>
  <c r="Q323" i="1" s="1"/>
  <c r="Q266" i="1" a="1"/>
  <c r="Q266" i="1" s="1"/>
  <c r="Q142" i="1" a="1"/>
  <c r="Q142" i="1" s="1"/>
  <c r="Q120" i="1" a="1"/>
  <c r="Q120" i="1" s="1"/>
  <c r="Q99" i="1" a="1"/>
  <c r="Q99" i="1" s="1"/>
  <c r="Q80" i="1" a="1"/>
  <c r="Q80" i="1" s="1"/>
  <c r="Q60" i="1" a="1"/>
  <c r="Q60" i="1" s="1"/>
  <c r="Q19" i="1" a="1"/>
  <c r="Q19" i="1" s="1"/>
  <c r="Q351" i="1" a="1"/>
  <c r="Q351" i="1" s="1"/>
  <c r="Q293" i="1" a="1"/>
  <c r="Q293" i="1" s="1"/>
  <c r="Q257" i="1" a="1"/>
  <c r="Q257" i="1" s="1"/>
  <c r="Q198" i="1" a="1"/>
  <c r="Q198" i="1" s="1"/>
  <c r="Q179" i="1" a="1"/>
  <c r="Q179" i="1" s="1"/>
  <c r="Q122" i="1" a="1"/>
  <c r="Q122" i="1" s="1"/>
  <c r="Q102" i="1" a="1"/>
  <c r="Q102" i="1" s="1"/>
  <c r="Q84" i="1" a="1"/>
  <c r="Q84" i="1" s="1"/>
  <c r="Q64" i="1" a="1"/>
  <c r="Q64" i="1" s="1"/>
  <c r="Q44" i="1" a="1"/>
  <c r="Q44" i="1" s="1"/>
  <c r="Q25" i="1" a="1"/>
  <c r="Q25" i="1" s="1"/>
  <c r="Q5" i="1" a="1"/>
  <c r="Q5" i="1" s="1"/>
  <c r="Q230" i="1" a="1"/>
  <c r="Q230" i="1" s="1"/>
  <c r="Q212" i="1" a="1"/>
  <c r="Q212" i="1" s="1"/>
  <c r="Q192" i="1" a="1"/>
  <c r="Q192" i="1" s="1"/>
  <c r="Q173" i="1" a="1"/>
  <c r="Q173" i="1" s="1"/>
  <c r="Q156" i="1" a="1"/>
  <c r="Q156" i="1" s="1"/>
  <c r="Q115" i="1" a="1"/>
  <c r="Q115" i="1" s="1"/>
  <c r="Q96" i="1" a="1"/>
  <c r="Q96" i="1" s="1"/>
  <c r="Q57" i="1" a="1"/>
  <c r="Q57" i="1" s="1"/>
  <c r="Q18" i="1" a="1"/>
  <c r="Q18" i="1" s="1"/>
  <c r="Q439" i="1" a="1"/>
  <c r="Q439" i="1" s="1"/>
  <c r="Q399" i="1" a="1"/>
  <c r="Q399" i="1" s="1"/>
  <c r="Q344" i="1" a="1"/>
  <c r="Q344" i="1" s="1"/>
  <c r="Q324" i="1" a="1"/>
  <c r="Q324" i="1" s="1"/>
  <c r="Q306" i="1" a="1"/>
  <c r="Q306" i="1" s="1"/>
  <c r="Q269" i="1" a="1"/>
  <c r="Q269" i="1" s="1"/>
  <c r="Q249" i="1" a="1"/>
  <c r="Q249" i="1" s="1"/>
  <c r="Q229" i="1" a="1"/>
  <c r="Q229" i="1" s="1"/>
  <c r="Q211" i="1" a="1"/>
  <c r="Q211" i="1" s="1"/>
  <c r="Q191" i="1" a="1"/>
  <c r="Q191" i="1" s="1"/>
  <c r="Q155" i="1" a="1"/>
  <c r="Q155" i="1" s="1"/>
  <c r="Q114" i="1" a="1"/>
  <c r="Q114" i="1" s="1"/>
  <c r="Q95" i="1" a="1"/>
  <c r="Q95" i="1" s="1"/>
  <c r="Q77" i="1" a="1"/>
  <c r="Q77" i="1" s="1"/>
  <c r="Q56" i="1" a="1"/>
  <c r="Q56" i="1" s="1"/>
  <c r="Q36" i="1" a="1"/>
  <c r="Q36" i="1" s="1"/>
  <c r="Q17" i="1" a="1"/>
  <c r="Q17" i="1" s="1"/>
  <c r="Q618" i="1" a="1"/>
  <c r="Q618" i="1" s="1"/>
  <c r="Q588" i="1" a="1"/>
  <c r="Q588" i="1" s="1"/>
  <c r="Q555" i="1" a="1"/>
  <c r="Q555" i="1" s="1"/>
  <c r="Q539" i="1" a="1"/>
  <c r="Q539" i="1" s="1"/>
  <c r="Q522" i="1" a="1"/>
  <c r="Q522" i="1" s="1"/>
  <c r="Q506" i="1" a="1"/>
  <c r="Q506" i="1" s="1"/>
  <c r="Q490" i="1" a="1"/>
  <c r="Q490" i="1" s="1"/>
  <c r="Q454" i="1" a="1"/>
  <c r="Q454" i="1" s="1"/>
  <c r="Q434" i="1" a="1"/>
  <c r="Q434" i="1" s="1"/>
  <c r="Q415" i="1" a="1"/>
  <c r="Q415" i="1" s="1"/>
  <c r="Q376" i="1" a="1"/>
  <c r="Q376" i="1" s="1"/>
  <c r="Q358" i="1" a="1"/>
  <c r="Q358" i="1" s="1"/>
  <c r="Q339" i="1" a="1"/>
  <c r="Q339" i="1" s="1"/>
  <c r="Q320" i="1" a="1"/>
  <c r="Q320" i="1" s="1"/>
  <c r="Q302" i="1" a="1"/>
  <c r="Q302" i="1" s="1"/>
  <c r="Q283" i="1" a="1"/>
  <c r="Q283" i="1" s="1"/>
  <c r="Q264" i="1" a="1"/>
  <c r="Q264" i="1" s="1"/>
  <c r="Q244" i="1" a="1"/>
  <c r="Q244" i="1" s="1"/>
  <c r="Q224" i="1" a="1"/>
  <c r="Q224" i="1" s="1"/>
  <c r="Q168" i="1" a="1"/>
  <c r="Q168" i="1" s="1"/>
  <c r="Q151" i="1" a="1"/>
  <c r="Q151" i="1" s="1"/>
  <c r="Q131" i="1" a="1"/>
  <c r="Q131" i="1" s="1"/>
  <c r="Q91" i="1" a="1"/>
  <c r="Q91" i="1" s="1"/>
  <c r="Q72" i="1" a="1"/>
  <c r="Q72" i="1" s="1"/>
  <c r="Q52" i="1" a="1"/>
  <c r="Q52" i="1" s="1"/>
  <c r="Q32" i="1" a="1"/>
  <c r="Q32" i="1" s="1"/>
  <c r="Q13" i="1" a="1"/>
  <c r="Q13" i="1" s="1"/>
  <c r="Q617" i="1" a="1"/>
  <c r="Q617" i="1" s="1"/>
  <c r="Q602" i="1" a="1"/>
  <c r="Q602" i="1" s="1"/>
  <c r="Q587" i="1" a="1"/>
  <c r="Q587" i="1" s="1"/>
  <c r="Q571" i="1" a="1"/>
  <c r="Q571" i="1" s="1"/>
  <c r="Q538" i="1" a="1"/>
  <c r="Q538" i="1" s="1"/>
  <c r="Q489" i="1" a="1"/>
  <c r="Q489" i="1" s="1"/>
  <c r="Q473" i="1" a="1"/>
  <c r="Q473" i="1" s="1"/>
  <c r="Q433" i="1" a="1"/>
  <c r="Q433" i="1" s="1"/>
  <c r="Q394" i="1" a="1"/>
  <c r="Q394" i="1" s="1"/>
  <c r="Q319" i="1" a="1"/>
  <c r="Q319" i="1" s="1"/>
  <c r="Q301" i="1" a="1"/>
  <c r="Q301" i="1" s="1"/>
  <c r="Q282" i="1" a="1"/>
  <c r="Q282" i="1" s="1"/>
  <c r="Q263" i="1" a="1"/>
  <c r="Q263" i="1" s="1"/>
  <c r="Q223" i="1" a="1"/>
  <c r="Q223" i="1" s="1"/>
  <c r="Q206" i="1" a="1"/>
  <c r="Q206" i="1" s="1"/>
  <c r="Q186" i="1" a="1"/>
  <c r="Q186" i="1" s="1"/>
  <c r="Q109" i="1" a="1"/>
  <c r="Q109" i="1" s="1"/>
  <c r="Q90" i="1" a="1"/>
  <c r="Q90" i="1" s="1"/>
  <c r="Q71" i="1" a="1"/>
  <c r="Q71" i="1" s="1"/>
  <c r="Q51" i="1" a="1"/>
  <c r="Q51" i="1" s="1"/>
  <c r="Q12" i="1" a="1"/>
  <c r="Q12" i="1" s="1"/>
  <c r="Q505" i="1" a="1"/>
  <c r="Q505" i="1" s="1"/>
  <c r="Q488" i="1" a="1"/>
  <c r="Q488" i="1" s="1"/>
  <c r="Q472" i="1" a="1"/>
  <c r="Q472" i="1" s="1"/>
  <c r="Q453" i="1" a="1"/>
  <c r="Q453" i="1" s="1"/>
  <c r="Q338" i="1" a="1"/>
  <c r="Q338" i="1" s="1"/>
  <c r="Q318" i="1" a="1"/>
  <c r="Q318" i="1" s="1"/>
  <c r="Q300" i="1" a="1"/>
  <c r="Q300" i="1" s="1"/>
  <c r="Q281" i="1" a="1"/>
  <c r="Q281" i="1" s="1"/>
  <c r="Q242" i="1" a="1"/>
  <c r="Q242" i="1" s="1"/>
  <c r="Q222" i="1" a="1"/>
  <c r="Q222" i="1" s="1"/>
  <c r="Q205" i="1" a="1"/>
  <c r="Q205" i="1" s="1"/>
  <c r="Q185" i="1" a="1"/>
  <c r="Q185" i="1" s="1"/>
  <c r="Q149" i="1" a="1"/>
  <c r="Q149" i="1" s="1"/>
  <c r="Q108" i="1" a="1"/>
  <c r="Q108" i="1" s="1"/>
  <c r="Q70" i="1" a="1"/>
  <c r="Q70" i="1" s="1"/>
  <c r="Q31" i="1" a="1"/>
  <c r="Q31" i="1" s="1"/>
  <c r="Q280" i="1" a="1"/>
  <c r="Q280" i="1" s="1"/>
  <c r="Q184" i="1" a="1"/>
  <c r="Q184" i="1" s="1"/>
  <c r="Q166" i="1" a="1"/>
  <c r="Q166" i="1" s="1"/>
  <c r="Q148" i="1" a="1"/>
  <c r="Q148" i="1" s="1"/>
  <c r="Q129" i="1" a="1"/>
  <c r="Q129" i="1" s="1"/>
  <c r="Q107" i="1" a="1"/>
  <c r="Q107" i="1" s="1"/>
  <c r="Q69" i="1" a="1"/>
  <c r="Q69" i="1" s="1"/>
  <c r="Q261" i="1" a="1"/>
  <c r="Q261" i="1" s="1"/>
  <c r="Q203" i="1" a="1"/>
  <c r="Q203" i="1" s="1"/>
  <c r="Q183" i="1" a="1"/>
  <c r="Q183" i="1" s="1"/>
  <c r="Q147" i="1" a="1"/>
  <c r="Q147" i="1" s="1"/>
  <c r="Q128" i="1" a="1"/>
  <c r="Q128" i="1" s="1"/>
  <c r="Q106" i="1" a="1"/>
  <c r="Q106" i="1" s="1"/>
  <c r="Q87" i="1" a="1"/>
  <c r="Q87" i="1" s="1"/>
  <c r="Q68" i="1" a="1"/>
  <c r="Q68" i="1" s="1"/>
  <c r="Q49" i="1" a="1"/>
  <c r="Q49" i="1" s="1"/>
  <c r="Q10" i="1" a="1"/>
  <c r="Q10" i="1" s="1"/>
  <c r="Q354" i="1" a="1"/>
  <c r="Q354" i="1" s="1"/>
  <c r="Q335" i="1" a="1"/>
  <c r="Q335" i="1" s="1"/>
  <c r="Q316" i="1" a="1"/>
  <c r="Q316" i="1" s="1"/>
  <c r="Q297" i="1" a="1"/>
  <c r="Q297" i="1" s="1"/>
  <c r="Q278" i="1" a="1"/>
  <c r="Q278" i="1" s="1"/>
  <c r="Q240" i="1" a="1"/>
  <c r="Q240" i="1" s="1"/>
  <c r="Q220" i="1" a="1"/>
  <c r="Q220" i="1" s="1"/>
  <c r="Q202" i="1" a="1"/>
  <c r="Q202" i="1" s="1"/>
  <c r="Q182" i="1" a="1"/>
  <c r="Q182" i="1" s="1"/>
  <c r="Q146" i="1" a="1"/>
  <c r="Q146" i="1" s="1"/>
  <c r="Q126" i="1" a="1"/>
  <c r="Q126" i="1" s="1"/>
  <c r="Q67" i="1" a="1"/>
  <c r="Q67" i="1" s="1"/>
  <c r="Q48" i="1" a="1"/>
  <c r="Q48" i="1" s="1"/>
  <c r="Q29" i="1" a="1"/>
  <c r="Q29" i="1" s="1"/>
  <c r="Q9" i="1" a="1"/>
  <c r="Q9" i="1" s="1"/>
  <c r="Q353" i="1" a="1"/>
  <c r="Q353" i="1" s="1"/>
  <c r="Q334" i="1" a="1"/>
  <c r="Q334" i="1" s="1"/>
  <c r="Q315" i="1" a="1"/>
  <c r="Q315" i="1" s="1"/>
  <c r="Q296" i="1" a="1"/>
  <c r="Q296" i="1" s="1"/>
  <c r="Q277" i="1" a="1"/>
  <c r="Q277" i="1" s="1"/>
  <c r="Q201" i="1" a="1"/>
  <c r="Q201" i="1" s="1"/>
  <c r="Q145" i="1" a="1"/>
  <c r="Q145" i="1" s="1"/>
  <c r="Q125" i="1" a="1"/>
  <c r="Q125" i="1" s="1"/>
  <c r="Q66" i="1" a="1"/>
  <c r="Q66" i="1" s="1"/>
  <c r="Q47" i="1" a="1"/>
  <c r="Q47" i="1" s="1"/>
  <c r="Q28" i="1" a="1"/>
  <c r="Q28" i="1" s="1"/>
  <c r="Q8" i="1" a="1"/>
  <c r="Q8" i="1" s="1"/>
  <c r="Q333" i="1" a="1"/>
  <c r="Q333" i="1" s="1"/>
  <c r="Q314" i="1" a="1"/>
  <c r="Q314" i="1" s="1"/>
  <c r="Q295" i="1" a="1"/>
  <c r="Q295" i="1" s="1"/>
  <c r="Q276" i="1" a="1"/>
  <c r="Q276" i="1" s="1"/>
  <c r="Q259" i="1" a="1"/>
  <c r="Q259" i="1" s="1"/>
  <c r="Q200" i="1" a="1"/>
  <c r="Q200" i="1" s="1"/>
  <c r="Q164" i="1" a="1"/>
  <c r="Q164" i="1" s="1"/>
  <c r="Q104" i="1" a="1"/>
  <c r="Q104" i="1" s="1"/>
  <c r="Q27" i="1" a="1"/>
  <c r="Q27" i="1" s="1"/>
  <c r="Q7" i="1" a="1"/>
  <c r="Q7" i="1" s="1"/>
  <c r="Q294" i="1" a="1"/>
  <c r="Q294" i="1" s="1"/>
  <c r="Q258" i="1" a="1"/>
  <c r="Q258" i="1" s="1"/>
  <c r="Q237" i="1" a="1"/>
  <c r="Q237" i="1" s="1"/>
  <c r="Q199" i="1" a="1"/>
  <c r="Q199" i="1" s="1"/>
  <c r="Q180" i="1" a="1"/>
  <c r="Q180" i="1" s="1"/>
  <c r="Q163" i="1" a="1"/>
  <c r="Q163" i="1" s="1"/>
  <c r="Q143" i="1" a="1"/>
  <c r="Q143" i="1" s="1"/>
  <c r="Q123" i="1" a="1"/>
  <c r="Q123" i="1" s="1"/>
  <c r="Q85" i="1" a="1"/>
  <c r="Q85" i="1" s="1"/>
  <c r="Q45" i="1" a="1"/>
  <c r="Q45" i="1" s="1"/>
  <c r="Q26" i="1" a="1"/>
  <c r="Q26" i="1" s="1"/>
  <c r="Q6" i="1" a="1"/>
  <c r="Q6" i="1" s="1"/>
  <c r="AJ382" i="1" l="1"/>
  <c r="J1231" i="35" s="1"/>
  <c r="AJ119" i="1"/>
  <c r="J387" i="35" s="1"/>
  <c r="AJ316" i="1"/>
  <c r="I751" i="33" s="1"/>
  <c r="I1310" i="33"/>
  <c r="I672" i="33"/>
  <c r="J1581" i="35"/>
  <c r="I521" i="33"/>
  <c r="I908" i="33"/>
  <c r="I548" i="33"/>
  <c r="J1582" i="35"/>
  <c r="I400" i="33"/>
  <c r="J60" i="35"/>
  <c r="I844" i="33"/>
  <c r="J61" i="35"/>
  <c r="J59" i="35"/>
  <c r="I673" i="33"/>
  <c r="I1201" i="33"/>
  <c r="I551" i="33"/>
  <c r="I730" i="33"/>
  <c r="J1385" i="35"/>
  <c r="I681" i="33"/>
  <c r="I645" i="33"/>
  <c r="J1386" i="35"/>
  <c r="J1387" i="35"/>
  <c r="I349" i="33"/>
  <c r="I1225" i="33"/>
  <c r="J1384" i="35"/>
  <c r="AJ68" i="1"/>
  <c r="AJ70" i="1"/>
  <c r="I28" i="33"/>
  <c r="I1251" i="33"/>
  <c r="I580" i="33"/>
  <c r="I593" i="33"/>
  <c r="J1553" i="35"/>
  <c r="I1440" i="33"/>
  <c r="J1557" i="35"/>
  <c r="J1552" i="35"/>
  <c r="I1355" i="33"/>
  <c r="J1554" i="35"/>
  <c r="I353" i="33"/>
  <c r="J1556" i="35"/>
  <c r="J1555" i="35"/>
  <c r="I771" i="33"/>
  <c r="I956" i="33"/>
  <c r="J12" i="35"/>
  <c r="J13" i="35"/>
  <c r="I493" i="33"/>
  <c r="I1060" i="33"/>
  <c r="I1206" i="33"/>
  <c r="J17" i="35"/>
  <c r="I527" i="33"/>
  <c r="I1200" i="33"/>
  <c r="J14" i="35"/>
  <c r="J18" i="35"/>
  <c r="I1119" i="33"/>
  <c r="J15" i="35"/>
  <c r="I1238" i="33"/>
  <c r="I588" i="33"/>
  <c r="I301" i="33"/>
  <c r="I608" i="33"/>
  <c r="I1244" i="33"/>
  <c r="J16" i="35"/>
  <c r="I1093" i="33"/>
  <c r="AJ250" i="1"/>
  <c r="I386" i="33"/>
  <c r="J1512" i="35"/>
  <c r="I922" i="33"/>
  <c r="J1510" i="35"/>
  <c r="I389" i="33"/>
  <c r="I456" i="33"/>
  <c r="I1013" i="33"/>
  <c r="J1511" i="35"/>
  <c r="I1369" i="33"/>
  <c r="I1043" i="33"/>
  <c r="I1057" i="33"/>
  <c r="I987" i="33"/>
  <c r="I1453" i="33"/>
  <c r="J1576" i="35"/>
  <c r="J1575" i="35"/>
  <c r="I991" i="33"/>
  <c r="I355" i="33"/>
  <c r="I907" i="33"/>
  <c r="I1394" i="33"/>
  <c r="J1574" i="35"/>
  <c r="J1577" i="35"/>
  <c r="I478" i="33"/>
  <c r="I1213" i="33"/>
  <c r="I634" i="33"/>
  <c r="I1042" i="33"/>
  <c r="I671" i="33"/>
  <c r="I1097" i="33"/>
  <c r="I560" i="33"/>
  <c r="AJ38" i="1"/>
  <c r="AJ290" i="1"/>
  <c r="I2293" i="33" s="1"/>
  <c r="J1480" i="35"/>
  <c r="J1481" i="35"/>
  <c r="I2286" i="33"/>
  <c r="I2275" i="33"/>
  <c r="I2277" i="33"/>
  <c r="I2203" i="33"/>
  <c r="I2219" i="33"/>
  <c r="I141" i="33"/>
  <c r="J19" i="35"/>
  <c r="I41" i="33"/>
  <c r="I209" i="33"/>
  <c r="I70" i="33"/>
  <c r="I150" i="33"/>
  <c r="J20" i="35"/>
  <c r="I159" i="33"/>
  <c r="I58" i="33"/>
  <c r="J1450" i="35"/>
  <c r="J1451" i="35"/>
  <c r="J1452" i="35"/>
  <c r="J1454" i="35"/>
  <c r="I246" i="33"/>
  <c r="I75" i="33"/>
  <c r="I228" i="33"/>
  <c r="I203" i="33"/>
  <c r="I80" i="33"/>
  <c r="I1349" i="33"/>
  <c r="I135" i="33"/>
  <c r="J1455" i="35"/>
  <c r="I138" i="33"/>
  <c r="I48" i="33"/>
  <c r="J1453" i="35"/>
  <c r="I1328" i="33"/>
  <c r="I2194" i="33"/>
  <c r="J1478" i="35"/>
  <c r="J1476" i="35"/>
  <c r="J1475" i="35"/>
  <c r="I351" i="33"/>
  <c r="J1474" i="35"/>
  <c r="J1477" i="35"/>
  <c r="I2253" i="33"/>
  <c r="J1479" i="35"/>
  <c r="J1602" i="35"/>
  <c r="I1670" i="33"/>
  <c r="I1149" i="33"/>
  <c r="J1529" i="35"/>
  <c r="I1816" i="33"/>
  <c r="J1530" i="35"/>
  <c r="I1769" i="33"/>
  <c r="I1826" i="33"/>
  <c r="J1532" i="35"/>
  <c r="J1533" i="35"/>
  <c r="J1531" i="35"/>
  <c r="J1407" i="35"/>
  <c r="I106" i="33"/>
  <c r="I632" i="33"/>
  <c r="J1388" i="35"/>
  <c r="I1269" i="33"/>
  <c r="I815" i="33"/>
  <c r="I481" i="33"/>
  <c r="J1389" i="35"/>
  <c r="I85" i="33"/>
  <c r="J22" i="35"/>
  <c r="I199" i="33"/>
  <c r="I112" i="33"/>
  <c r="J21" i="35"/>
  <c r="I51" i="33"/>
  <c r="I205" i="33"/>
  <c r="I151" i="33"/>
  <c r="I30" i="33"/>
  <c r="I66" i="33"/>
  <c r="I472" i="33"/>
  <c r="I1298" i="33"/>
  <c r="J1495" i="35"/>
  <c r="J1493" i="35"/>
  <c r="J1494" i="35"/>
  <c r="I1662" i="33"/>
  <c r="J1496" i="35"/>
  <c r="I1580" i="33"/>
  <c r="I1676" i="33"/>
  <c r="I1585" i="33"/>
  <c r="I1643" i="33"/>
  <c r="J1497" i="35"/>
  <c r="I1025" i="33"/>
  <c r="J58" i="35"/>
  <c r="J57" i="35"/>
  <c r="I542" i="33"/>
  <c r="I95" i="33"/>
  <c r="J1414" i="35"/>
  <c r="I231" i="33"/>
  <c r="J1415" i="35"/>
  <c r="I128" i="33"/>
  <c r="J1402" i="35"/>
  <c r="I160" i="33"/>
  <c r="J1403" i="35"/>
  <c r="I123" i="33"/>
  <c r="J1401" i="35"/>
  <c r="J1400" i="35"/>
  <c r="I167" i="33"/>
  <c r="I1622" i="33"/>
  <c r="J1603" i="35"/>
  <c r="J1504" i="35"/>
  <c r="I1782" i="33"/>
  <c r="I429" i="33"/>
  <c r="J1568" i="35"/>
  <c r="I1483" i="33"/>
  <c r="I1072" i="33"/>
  <c r="J1569" i="35"/>
  <c r="I563" i="33"/>
  <c r="I1038" i="33"/>
  <c r="J1406" i="35"/>
  <c r="I146" i="33"/>
  <c r="J1405" i="35"/>
  <c r="I124" i="33"/>
  <c r="I413" i="33"/>
  <c r="I568" i="33"/>
  <c r="J1594" i="35"/>
  <c r="I507" i="33"/>
  <c r="I869" i="33"/>
  <c r="I1154" i="33"/>
  <c r="I574" i="33"/>
  <c r="J1595" i="35"/>
  <c r="I1198" i="33"/>
  <c r="I669" i="33"/>
  <c r="I1367" i="33"/>
  <c r="J1593" i="35"/>
  <c r="I1338" i="33"/>
  <c r="J1618" i="35"/>
  <c r="I300" i="33"/>
  <c r="J1619" i="35"/>
  <c r="I1313" i="33"/>
  <c r="I376" i="33"/>
  <c r="J1521" i="35"/>
  <c r="J1522" i="35"/>
  <c r="I890" i="33"/>
  <c r="J1520" i="35"/>
  <c r="I726" i="33"/>
  <c r="I633" i="33"/>
  <c r="I1212" i="33"/>
  <c r="I526" i="33"/>
  <c r="I1190" i="33"/>
  <c r="I497" i="33"/>
  <c r="I954" i="33"/>
  <c r="I1351" i="33"/>
  <c r="I1030" i="33"/>
  <c r="I559" i="33"/>
  <c r="I1393" i="33"/>
  <c r="J1523" i="35"/>
  <c r="J1617" i="35"/>
  <c r="J1616" i="35"/>
  <c r="I299" i="33"/>
  <c r="I754" i="33"/>
  <c r="J1567" i="35"/>
  <c r="I1309" i="33"/>
  <c r="I796" i="33"/>
  <c r="I998" i="33"/>
  <c r="I1155" i="33"/>
  <c r="J1566" i="35"/>
  <c r="I1330" i="33"/>
  <c r="J1011" i="35"/>
  <c r="J1422" i="35"/>
  <c r="I52" i="33"/>
  <c r="J1578" i="35"/>
  <c r="J1579" i="35"/>
  <c r="I1162" i="33"/>
  <c r="I1110" i="33"/>
  <c r="I802" i="33"/>
  <c r="J1580" i="35"/>
  <c r="I1497" i="33"/>
  <c r="I418" i="33"/>
  <c r="I683" i="33"/>
  <c r="I88" i="33"/>
  <c r="J1439" i="35"/>
  <c r="I1347" i="33"/>
  <c r="I78" i="33"/>
  <c r="I133" i="33"/>
  <c r="I46" i="33"/>
  <c r="I201" i="33"/>
  <c r="J1438" i="35"/>
  <c r="I97" i="33"/>
  <c r="J1441" i="35"/>
  <c r="J1437" i="35"/>
  <c r="I244" i="33"/>
  <c r="J1440" i="35"/>
  <c r="J1436" i="35"/>
  <c r="I127" i="33"/>
  <c r="I1867" i="33"/>
  <c r="I1974" i="33"/>
  <c r="J1465" i="35"/>
  <c r="J1467" i="35"/>
  <c r="J1466" i="35"/>
  <c r="I1877" i="33"/>
  <c r="I1521" i="33"/>
  <c r="I760" i="33"/>
  <c r="J38" i="35"/>
  <c r="I637" i="33"/>
  <c r="I230" i="33"/>
  <c r="J1410" i="35"/>
  <c r="J1411" i="35"/>
  <c r="I69" i="33"/>
  <c r="J1606" i="35"/>
  <c r="I1624" i="33"/>
  <c r="I1184" i="33"/>
  <c r="J1622" i="35"/>
  <c r="J1623" i="35"/>
  <c r="I707" i="33"/>
  <c r="J1513" i="35"/>
  <c r="I606" i="33"/>
  <c r="I943" i="33"/>
  <c r="I982" i="33"/>
  <c r="I1429" i="33"/>
  <c r="I904" i="33"/>
  <c r="I1247" i="33"/>
  <c r="I1183" i="33"/>
  <c r="J1565" i="35"/>
  <c r="J1564" i="35"/>
  <c r="I957" i="33"/>
  <c r="I1076" i="33"/>
  <c r="I1152" i="33"/>
  <c r="I826" i="33"/>
  <c r="I506" i="33"/>
  <c r="J1500" i="35"/>
  <c r="I370" i="33"/>
  <c r="J1498" i="35"/>
  <c r="J1499" i="35"/>
  <c r="I851" i="33"/>
  <c r="I1256" i="33"/>
  <c r="I473" i="33"/>
  <c r="J1501" i="35"/>
  <c r="I567" i="33"/>
  <c r="I547" i="33"/>
  <c r="J1404" i="35"/>
  <c r="I1857" i="33"/>
  <c r="I1669" i="33"/>
  <c r="J1605" i="35"/>
  <c r="I96" i="33"/>
  <c r="J49" i="35"/>
  <c r="I172" i="33"/>
  <c r="J48" i="35"/>
  <c r="I586" i="33"/>
  <c r="J47" i="35"/>
  <c r="I1432" i="33"/>
  <c r="I1452" i="33"/>
  <c r="I111" i="33"/>
  <c r="I1187" i="33"/>
  <c r="I847" i="33"/>
  <c r="I741" i="33"/>
  <c r="J46" i="35"/>
  <c r="J1413" i="35"/>
  <c r="J1412" i="35"/>
  <c r="I117" i="33"/>
  <c r="I271" i="33"/>
  <c r="I1354" i="33"/>
  <c r="I2064" i="33"/>
  <c r="J1543" i="35"/>
  <c r="J1546" i="35"/>
  <c r="J1544" i="35"/>
  <c r="J1545" i="35"/>
  <c r="J1613" i="35"/>
  <c r="J1612" i="35"/>
  <c r="I1889" i="33"/>
  <c r="I359" i="33"/>
  <c r="J1621" i="35"/>
  <c r="I1151" i="33"/>
  <c r="J1620" i="35"/>
  <c r="I129" i="33"/>
  <c r="J1424" i="35"/>
  <c r="J1425" i="35"/>
  <c r="I24" i="33"/>
  <c r="J1423" i="35"/>
  <c r="I251" i="33"/>
  <c r="I566" i="33"/>
  <c r="I825" i="33"/>
  <c r="J1489" i="35"/>
  <c r="J1488" i="35"/>
  <c r="I1021" i="33"/>
  <c r="I546" i="33"/>
  <c r="J1490" i="35"/>
  <c r="I471" i="33"/>
  <c r="I850" i="33"/>
  <c r="I369" i="33"/>
  <c r="J1491" i="35"/>
  <c r="I505" i="33"/>
  <c r="I1020" i="33"/>
  <c r="J1507" i="35"/>
  <c r="I2325" i="33"/>
  <c r="I2376" i="33"/>
  <c r="I2380" i="33"/>
  <c r="I2384" i="33"/>
  <c r="J1505" i="35"/>
  <c r="J1506" i="35"/>
  <c r="I2382" i="33"/>
  <c r="J1508" i="35"/>
  <c r="I1274" i="33"/>
  <c r="I1273" i="33"/>
  <c r="J1571" i="35"/>
  <c r="I1296" i="33"/>
  <c r="I905" i="33"/>
  <c r="I1014" i="33"/>
  <c r="I412" i="33"/>
  <c r="I749" i="33"/>
  <c r="J1570" i="35"/>
  <c r="I491" i="33"/>
  <c r="I603" i="33"/>
  <c r="I895" i="33"/>
  <c r="I1064" i="33"/>
  <c r="J53" i="35"/>
  <c r="I1096" i="33"/>
  <c r="I610" i="33"/>
  <c r="I984" i="33"/>
  <c r="J54" i="35"/>
  <c r="I755" i="33"/>
  <c r="I27" i="33"/>
  <c r="J1524" i="35"/>
  <c r="J1525" i="35"/>
  <c r="J1528" i="35"/>
  <c r="I592" i="33"/>
  <c r="I352" i="33"/>
  <c r="I1250" i="33"/>
  <c r="J1527" i="35"/>
  <c r="J1526" i="35"/>
  <c r="I579" i="33"/>
  <c r="I1352" i="33"/>
  <c r="I1541" i="33"/>
  <c r="J1601" i="35"/>
  <c r="I1641" i="33"/>
  <c r="I1586" i="33"/>
  <c r="I1597" i="33"/>
  <c r="I1587" i="33"/>
  <c r="I1667" i="33"/>
  <c r="J1600" i="35"/>
  <c r="J1446" i="35"/>
  <c r="I57" i="33"/>
  <c r="I245" i="33"/>
  <c r="J1444" i="35"/>
  <c r="J1442" i="35"/>
  <c r="I137" i="33"/>
  <c r="I74" i="33"/>
  <c r="I202" i="33"/>
  <c r="J1443" i="35"/>
  <c r="I1348" i="33"/>
  <c r="J1445" i="35"/>
  <c r="I227" i="33"/>
  <c r="J1459" i="35"/>
  <c r="I1350" i="33"/>
  <c r="I116" i="33"/>
  <c r="J1458" i="35"/>
  <c r="I136" i="33"/>
  <c r="J1456" i="35"/>
  <c r="J1460" i="35"/>
  <c r="I98" i="33"/>
  <c r="J1461" i="35"/>
  <c r="J1457" i="35"/>
  <c r="I89" i="33"/>
  <c r="I49" i="33"/>
  <c r="I204" i="33"/>
  <c r="I247" i="33"/>
  <c r="I103" i="33"/>
  <c r="J1409" i="35"/>
  <c r="I125" i="33"/>
  <c r="I229" i="33"/>
  <c r="J1408" i="35"/>
  <c r="J1590" i="35"/>
  <c r="I448" i="33"/>
  <c r="I358" i="33"/>
  <c r="I835" i="33"/>
  <c r="I557" i="33"/>
  <c r="J1589" i="35"/>
  <c r="I1401" i="33"/>
  <c r="I665" i="33"/>
  <c r="I1127" i="33"/>
  <c r="J55" i="35"/>
  <c r="I1011" i="33"/>
  <c r="I494" i="33"/>
  <c r="J56" i="35"/>
  <c r="I1077" i="33"/>
  <c r="I515" i="33"/>
  <c r="I1275" i="33"/>
  <c r="J1614" i="35"/>
  <c r="J1615" i="35"/>
  <c r="I1947" i="33"/>
  <c r="J1535" i="35"/>
  <c r="I1353" i="33"/>
  <c r="J1534" i="35"/>
  <c r="J1536" i="35"/>
  <c r="J1537" i="35"/>
  <c r="I2063" i="33"/>
  <c r="I1485" i="33"/>
  <c r="J1588" i="35"/>
  <c r="I988" i="33"/>
  <c r="J1587" i="35"/>
  <c r="I1028" i="33"/>
  <c r="I664" i="33"/>
  <c r="I1009" i="33"/>
  <c r="I635" i="33"/>
  <c r="I1519" i="33"/>
  <c r="I949" i="33"/>
  <c r="I357" i="33"/>
  <c r="J1611" i="35"/>
  <c r="I1678" i="33"/>
  <c r="I1860" i="33"/>
  <c r="J1462" i="35"/>
  <c r="I1818" i="33"/>
  <c r="I1854" i="33"/>
  <c r="J1464" i="35"/>
  <c r="J1463" i="35"/>
  <c r="I502" i="33"/>
  <c r="J42" i="35"/>
  <c r="I652" i="33"/>
  <c r="J43" i="35"/>
  <c r="J45" i="35"/>
  <c r="I1340" i="33"/>
  <c r="I750" i="33"/>
  <c r="J44" i="35"/>
  <c r="I480" i="33"/>
  <c r="I1276" i="33"/>
  <c r="I1360" i="33"/>
  <c r="J1559" i="35"/>
  <c r="I923" i="33"/>
  <c r="I594" i="33"/>
  <c r="J1558" i="35"/>
  <c r="I1284" i="33"/>
  <c r="I1484" i="33"/>
  <c r="I1272" i="33"/>
  <c r="I130" i="33"/>
  <c r="J1426" i="35"/>
  <c r="I252" i="33"/>
  <c r="J1428" i="35"/>
  <c r="J1427" i="35"/>
  <c r="I25" i="33"/>
  <c r="I997" i="33"/>
  <c r="J1597" i="35"/>
  <c r="I1192" i="33"/>
  <c r="J1596" i="35"/>
  <c r="I752" i="33"/>
  <c r="I924" i="33"/>
  <c r="J39" i="35"/>
  <c r="J41" i="35"/>
  <c r="I858" i="33"/>
  <c r="I822" i="33"/>
  <c r="I1414" i="33"/>
  <c r="J40" i="35"/>
  <c r="I2122" i="33"/>
  <c r="J93" i="35"/>
  <c r="I79" i="33"/>
  <c r="I47" i="33"/>
  <c r="J1447" i="35"/>
  <c r="I134" i="33"/>
  <c r="J1448" i="35"/>
  <c r="J1449" i="35"/>
  <c r="J1434" i="35"/>
  <c r="J1435" i="35"/>
  <c r="J1560" i="35"/>
  <c r="J1562" i="35"/>
  <c r="J1563" i="35"/>
  <c r="I29" i="33"/>
  <c r="I354" i="33"/>
  <c r="I977" i="33"/>
  <c r="I248" i="33"/>
  <c r="J1561" i="35"/>
  <c r="I1458" i="33"/>
  <c r="J1518" i="35"/>
  <c r="I964" i="33"/>
  <c r="J1519" i="35"/>
  <c r="I381" i="33"/>
  <c r="I811" i="33"/>
  <c r="I879" i="33"/>
  <c r="I1163" i="33"/>
  <c r="I1186" i="33"/>
  <c r="J1585" i="35"/>
  <c r="J1583" i="35"/>
  <c r="I520" i="33"/>
  <c r="J1584" i="35"/>
  <c r="J1586" i="35"/>
  <c r="I595" i="33"/>
  <c r="I1248" i="33"/>
  <c r="I894" i="33"/>
  <c r="I913" i="33"/>
  <c r="I356" i="33"/>
  <c r="I1283" i="33"/>
  <c r="J1472" i="35"/>
  <c r="I1775" i="33"/>
  <c r="I1233" i="33"/>
  <c r="J1470" i="35"/>
  <c r="I1861" i="33"/>
  <c r="J1473" i="35"/>
  <c r="I1981" i="33"/>
  <c r="J1468" i="35"/>
  <c r="J1469" i="35"/>
  <c r="J1471" i="35"/>
  <c r="J1395" i="35"/>
  <c r="I22" i="33"/>
  <c r="J1394" i="35"/>
  <c r="I237" i="33"/>
  <c r="I200" i="33"/>
  <c r="I113" i="33"/>
  <c r="J25" i="35"/>
  <c r="I50" i="33"/>
  <c r="I40" i="33"/>
  <c r="I222" i="33"/>
  <c r="I210" i="33"/>
  <c r="I67" i="33"/>
  <c r="I1671" i="33"/>
  <c r="J1607" i="35"/>
  <c r="J1396" i="35"/>
  <c r="I235" i="33"/>
  <c r="I23" i="33"/>
  <c r="J1397" i="35"/>
  <c r="J1398" i="35"/>
  <c r="I1448" i="33"/>
  <c r="I878" i="33"/>
  <c r="J1399" i="35"/>
  <c r="J1539" i="35"/>
  <c r="I1817" i="33"/>
  <c r="I1770" i="33"/>
  <c r="J1542" i="35"/>
  <c r="J1538" i="35"/>
  <c r="I1827" i="33"/>
  <c r="J1540" i="35"/>
  <c r="I1150" i="33"/>
  <c r="J1541" i="35"/>
  <c r="J1591" i="35"/>
  <c r="I996" i="33"/>
  <c r="J1592" i="35"/>
  <c r="I1191" i="33"/>
  <c r="I765" i="33"/>
  <c r="I659" i="33"/>
  <c r="I744" i="33"/>
  <c r="I1222" i="33"/>
  <c r="I801" i="33"/>
  <c r="I836" i="33"/>
  <c r="I953" i="33"/>
  <c r="I695" i="33"/>
  <c r="J1515" i="35"/>
  <c r="J1516" i="35"/>
  <c r="J1514" i="35"/>
  <c r="J1517" i="35"/>
  <c r="I1491" i="33"/>
  <c r="J1604" i="35"/>
  <c r="I1668" i="33"/>
  <c r="J1572" i="35"/>
  <c r="J1573" i="35"/>
  <c r="I781" i="33"/>
  <c r="I1492" i="33"/>
  <c r="I1259" i="33"/>
  <c r="I529" i="33"/>
  <c r="I1193" i="33"/>
  <c r="I1482" i="33"/>
  <c r="I906" i="33"/>
  <c r="I1126" i="33"/>
  <c r="I166" i="33"/>
  <c r="J1392" i="35"/>
  <c r="I122" i="33"/>
  <c r="J1393" i="35"/>
  <c r="I165" i="33"/>
  <c r="J1391" i="35"/>
  <c r="I99" i="33"/>
  <c r="J1390" i="35"/>
  <c r="J1503" i="35"/>
  <c r="I805" i="33"/>
  <c r="I1334" i="33"/>
  <c r="I490" i="33"/>
  <c r="I1080" i="33"/>
  <c r="J1502" i="35"/>
  <c r="I921" i="33"/>
  <c r="AJ125" i="1"/>
  <c r="I1267" i="33"/>
  <c r="I711" i="33"/>
  <c r="J34" i="35"/>
  <c r="I1388" i="33"/>
  <c r="J35" i="35"/>
  <c r="J36" i="35"/>
  <c r="I484" i="33"/>
  <c r="I951" i="33"/>
  <c r="I1138" i="33"/>
  <c r="I391" i="33"/>
  <c r="J37" i="35"/>
  <c r="I1289" i="33"/>
  <c r="J1421" i="35"/>
  <c r="J1420" i="35"/>
  <c r="I350" i="33"/>
  <c r="J1509" i="35"/>
  <c r="I573" i="33"/>
  <c r="J62" i="35"/>
  <c r="J67" i="35"/>
  <c r="I163" i="33"/>
  <c r="J66" i="35"/>
  <c r="I845" i="33"/>
  <c r="I944" i="33"/>
  <c r="J65" i="35"/>
  <c r="J63" i="35"/>
  <c r="I1140" i="33"/>
  <c r="I173" i="33"/>
  <c r="I965" i="33"/>
  <c r="I761" i="33"/>
  <c r="I302" i="33"/>
  <c r="J64" i="35"/>
  <c r="J1418" i="35"/>
  <c r="J1419" i="35"/>
  <c r="I469" i="33"/>
  <c r="I882" i="33"/>
  <c r="J1483" i="35"/>
  <c r="I1661" i="33"/>
  <c r="I1675" i="33"/>
  <c r="I1584" i="33"/>
  <c r="I1579" i="33"/>
  <c r="I1720" i="33"/>
  <c r="J1482" i="35"/>
  <c r="I470" i="33"/>
  <c r="J1485" i="35"/>
  <c r="I1297" i="33"/>
  <c r="I1710" i="33"/>
  <c r="J1486" i="35"/>
  <c r="J1487" i="35"/>
  <c r="J1484" i="35"/>
  <c r="I1502" i="33"/>
  <c r="J1416" i="35"/>
  <c r="J1417" i="35"/>
  <c r="I1477" i="33"/>
  <c r="J1610" i="35"/>
  <c r="I1680" i="33"/>
  <c r="AJ74" i="1"/>
  <c r="J1431" i="35"/>
  <c r="J1429" i="35"/>
  <c r="I131" i="33"/>
  <c r="J1430" i="35"/>
  <c r="I26" i="33"/>
  <c r="I253" i="33"/>
  <c r="J1608" i="35"/>
  <c r="I1679" i="33"/>
  <c r="J1609" i="35"/>
  <c r="I147" i="33"/>
  <c r="J26" i="35"/>
  <c r="I71" i="33"/>
  <c r="I157" i="33"/>
  <c r="J30" i="35"/>
  <c r="J29" i="35"/>
  <c r="J28" i="35"/>
  <c r="I385" i="33"/>
  <c r="I981" i="33"/>
  <c r="I865" i="33"/>
  <c r="J32" i="35"/>
  <c r="I970" i="33"/>
  <c r="I1339" i="33"/>
  <c r="I1015" i="33"/>
  <c r="J31" i="35"/>
  <c r="I1095" i="33"/>
  <c r="I417" i="33"/>
  <c r="I1115" i="33"/>
  <c r="I995" i="33"/>
  <c r="I609" i="33"/>
  <c r="I500" i="33"/>
  <c r="I692" i="33"/>
  <c r="J33" i="35"/>
  <c r="J50" i="35"/>
  <c r="I1139" i="33"/>
  <c r="J51" i="35"/>
  <c r="I162" i="33"/>
  <c r="J52" i="35"/>
  <c r="I1642" i="33"/>
  <c r="J1599" i="35"/>
  <c r="J1598" i="35"/>
  <c r="I1674" i="33"/>
  <c r="I1771" i="33"/>
  <c r="J1548" i="35"/>
  <c r="J1547" i="35"/>
  <c r="I1912" i="33"/>
  <c r="J1549" i="35"/>
  <c r="AJ339" i="1"/>
  <c r="AJ270" i="1"/>
  <c r="AJ111" i="1"/>
  <c r="AJ301" i="1"/>
  <c r="AJ298" i="1"/>
  <c r="I2223" i="33" s="1"/>
  <c r="AJ342" i="1"/>
  <c r="AJ359" i="1"/>
  <c r="AJ159" i="1"/>
  <c r="AJ336" i="1"/>
  <c r="AJ365" i="1"/>
  <c r="AJ123" i="1"/>
  <c r="AJ158" i="1"/>
  <c r="AJ117" i="1"/>
  <c r="AJ370" i="1"/>
  <c r="AJ207" i="1"/>
  <c r="AJ386" i="1"/>
  <c r="AJ181" i="1"/>
  <c r="AJ445" i="1"/>
  <c r="AJ138" i="1"/>
  <c r="AJ168" i="1"/>
  <c r="AJ169" i="1"/>
  <c r="AJ285" i="1"/>
  <c r="AJ251" i="1"/>
  <c r="AJ267" i="1"/>
  <c r="AJ404" i="1"/>
  <c r="AJ192" i="1"/>
  <c r="AJ233" i="1"/>
  <c r="AJ268" i="1"/>
  <c r="AJ227" i="1"/>
  <c r="AJ317" i="1"/>
  <c r="AJ254" i="1"/>
  <c r="AJ310" i="1"/>
  <c r="AJ289" i="1"/>
  <c r="AJ25" i="1"/>
  <c r="AJ75" i="1"/>
  <c r="AJ362" i="1"/>
  <c r="AJ255" i="1"/>
  <c r="AJ256" i="1"/>
  <c r="AJ284" i="1"/>
  <c r="I2169" i="33" s="1"/>
  <c r="AJ354" i="1"/>
  <c r="AJ360" i="1"/>
  <c r="AJ92" i="1"/>
  <c r="AJ58" i="1"/>
  <c r="AJ450" i="1"/>
  <c r="AJ368" i="1"/>
  <c r="AJ141" i="1"/>
  <c r="AJ80" i="1"/>
  <c r="AJ265" i="1"/>
  <c r="AJ348" i="1"/>
  <c r="AJ465" i="1"/>
  <c r="AJ47" i="1"/>
  <c r="AJ28" i="1"/>
  <c r="AJ300" i="1"/>
  <c r="AJ29" i="1"/>
  <c r="AJ56" i="1"/>
  <c r="AJ57" i="1"/>
  <c r="AJ50" i="1"/>
  <c r="AJ172" i="1"/>
  <c r="AJ383" i="1"/>
  <c r="AJ77" i="1"/>
  <c r="AJ78" i="1"/>
  <c r="AJ197" i="1"/>
  <c r="AJ441" i="1"/>
  <c r="AJ461" i="1"/>
  <c r="AJ44" i="1"/>
  <c r="AJ305" i="1"/>
  <c r="AJ113" i="1"/>
  <c r="AJ73" i="1"/>
  <c r="AJ164" i="1"/>
  <c r="AJ71" i="1"/>
  <c r="AJ72" i="1"/>
  <c r="AJ344" i="1"/>
  <c r="AJ345" i="1"/>
  <c r="AJ219" i="1"/>
  <c r="AJ463" i="1"/>
  <c r="AJ287" i="1"/>
  <c r="AJ178" i="1"/>
  <c r="AJ95" i="1"/>
  <c r="AJ378" i="1"/>
  <c r="AJ93" i="1"/>
  <c r="AJ458" i="1"/>
  <c r="AJ120" i="1"/>
  <c r="AJ363" i="1"/>
  <c r="AJ121" i="1"/>
  <c r="AJ220" i="1"/>
  <c r="AJ110" i="1"/>
  <c r="AJ462" i="1"/>
  <c r="AJ195" i="1"/>
  <c r="AJ369" i="1"/>
  <c r="AJ179" i="1"/>
  <c r="AJ201" i="1"/>
  <c r="AJ380" i="1"/>
  <c r="AJ403" i="1"/>
  <c r="AJ64" i="1"/>
  <c r="AJ188" i="1"/>
  <c r="AJ2" i="1"/>
  <c r="AJ206" i="1"/>
  <c r="AJ30" i="1"/>
  <c r="AJ273" i="1"/>
  <c r="AJ210" i="1"/>
  <c r="AJ260" i="1"/>
  <c r="AJ447" i="1"/>
  <c r="AJ411" i="1"/>
  <c r="AJ140" i="1"/>
  <c r="AJ160" i="1"/>
  <c r="AJ161" i="1"/>
  <c r="AJ252" i="1"/>
  <c r="AJ244" i="1"/>
  <c r="AJ384" i="1"/>
  <c r="AJ187" i="1"/>
  <c r="AJ191" i="1"/>
  <c r="AJ288" i="1"/>
  <c r="AJ295" i="1"/>
  <c r="AJ318" i="1"/>
  <c r="AJ81" i="1"/>
  <c r="AJ177" i="1"/>
  <c r="AJ205" i="1"/>
  <c r="AJ236" i="1"/>
  <c r="AJ253" i="1"/>
  <c r="AJ443" i="1"/>
  <c r="AJ87" i="1"/>
  <c r="Z410" i="1"/>
  <c r="Z411" i="1"/>
  <c r="V286" i="1"/>
  <c r="AJ286" i="1" s="1"/>
  <c r="V358" i="1"/>
  <c r="AJ358" i="1" s="1"/>
  <c r="V568" i="1"/>
  <c r="V514" i="1"/>
  <c r="V306" i="1"/>
  <c r="AJ306" i="1" s="1"/>
  <c r="V324" i="1"/>
  <c r="V487" i="1"/>
  <c r="V444" i="1"/>
  <c r="AJ444" i="1" s="1"/>
  <c r="V495" i="1"/>
  <c r="V449" i="1"/>
  <c r="AJ449" i="1" s="1"/>
  <c r="V528" i="1"/>
  <c r="V322" i="1"/>
  <c r="V228" i="1"/>
  <c r="AJ228" i="1" s="1"/>
  <c r="V329" i="1"/>
  <c r="V330" i="1"/>
  <c r="V617" i="1"/>
  <c r="V327" i="1"/>
  <c r="V525" i="1"/>
  <c r="V15" i="1"/>
  <c r="V14" i="1"/>
  <c r="V182" i="1"/>
  <c r="AJ182" i="1" s="1"/>
  <c r="V401" i="1"/>
  <c r="V257" i="1"/>
  <c r="AJ257" i="1" s="1"/>
  <c r="V398" i="1"/>
  <c r="V291" i="1"/>
  <c r="AJ291" i="1" s="1"/>
  <c r="V361" i="1"/>
  <c r="AJ361" i="1" s="1"/>
  <c r="V438" i="1"/>
  <c r="V504" i="1"/>
  <c r="V55" i="1"/>
  <c r="AJ55" i="1" s="1"/>
  <c r="V83" i="1"/>
  <c r="AJ83" i="1" s="1"/>
  <c r="V464" i="1"/>
  <c r="AJ464" i="1" s="1"/>
  <c r="V372" i="1"/>
  <c r="AJ372" i="1" s="1"/>
  <c r="V486" i="1"/>
  <c r="V586" i="1"/>
  <c r="V79" i="1"/>
  <c r="AJ79" i="1" s="1"/>
  <c r="V212" i="1"/>
  <c r="AJ212" i="1" s="1"/>
  <c r="V607" i="1"/>
  <c r="V269" i="1"/>
  <c r="AJ269" i="1" s="1"/>
  <c r="V315" i="1"/>
  <c r="AJ315" i="1" s="1"/>
  <c r="V308" i="1"/>
  <c r="AJ308" i="1" s="1"/>
  <c r="V502" i="1"/>
  <c r="V241" i="1"/>
  <c r="AJ241" i="1" s="1"/>
  <c r="V19" i="1"/>
  <c r="V424" i="1"/>
  <c r="V623" i="1"/>
  <c r="AJ623" i="1" s="1"/>
  <c r="V225" i="1"/>
  <c r="AJ225" i="1" s="1"/>
  <c r="V526" i="1"/>
  <c r="V484" i="1"/>
  <c r="V466" i="1"/>
  <c r="AJ466" i="1" s="1"/>
  <c r="V309" i="1"/>
  <c r="AJ309" i="1" s="1"/>
  <c r="V460" i="1"/>
  <c r="AJ460" i="1" s="1"/>
  <c r="V43" i="1"/>
  <c r="AJ43" i="1" s="1"/>
  <c r="V97" i="1"/>
  <c r="AJ97" i="1" s="1"/>
  <c r="V264" i="1"/>
  <c r="AJ264" i="1" s="1"/>
  <c r="V591" i="1"/>
  <c r="V193" i="1"/>
  <c r="AJ193" i="1" s="1"/>
  <c r="V457" i="1"/>
  <c r="AJ457" i="1" s="1"/>
  <c r="V279" i="1"/>
  <c r="AJ279" i="1" s="1"/>
  <c r="V152" i="1"/>
  <c r="AJ152" i="1" s="1"/>
  <c r="I2002" i="33" s="1"/>
  <c r="V302" i="1"/>
  <c r="AJ302" i="1" s="1"/>
  <c r="V616" i="1"/>
  <c r="V184" i="1"/>
  <c r="AJ184" i="1" s="1"/>
  <c r="V349" i="1"/>
  <c r="AJ349" i="1" s="1"/>
  <c r="V509" i="1"/>
  <c r="V274" i="1"/>
  <c r="AJ274" i="1" s="1"/>
  <c r="V455" i="1"/>
  <c r="AJ455" i="1" s="1"/>
  <c r="V275" i="1"/>
  <c r="AJ275" i="1" s="1"/>
  <c r="V196" i="1"/>
  <c r="AJ196" i="1" s="1"/>
  <c r="V69" i="1"/>
  <c r="AJ69" i="1" s="1"/>
  <c r="V560" i="1"/>
  <c r="V385" i="1"/>
  <c r="AJ385" i="1" s="1"/>
  <c r="V85" i="1"/>
  <c r="AJ85" i="1" s="1"/>
  <c r="V22" i="1"/>
  <c r="V100" i="1"/>
  <c r="AJ100" i="1" s="1"/>
  <c r="V54" i="1"/>
  <c r="AJ54" i="1" s="1"/>
  <c r="V442" i="1"/>
  <c r="AJ442" i="1" s="1"/>
  <c r="V5" i="1"/>
  <c r="V580" i="1"/>
  <c r="V208" i="1"/>
  <c r="AJ208" i="1" s="1"/>
  <c r="V374" i="1"/>
  <c r="AJ374" i="1" s="1"/>
  <c r="V151" i="1"/>
  <c r="AJ151" i="1" s="1"/>
  <c r="V59" i="1"/>
  <c r="AJ59" i="1" s="1"/>
  <c r="V506" i="1"/>
  <c r="V572" i="1"/>
  <c r="V224" i="1"/>
  <c r="AJ224" i="1" s="1"/>
  <c r="V419" i="1"/>
  <c r="V524" i="1"/>
  <c r="V421" i="1"/>
  <c r="V341" i="1"/>
  <c r="AJ341" i="1" s="1"/>
  <c r="V199" i="1"/>
  <c r="AJ199" i="1" s="1"/>
  <c r="V232" i="1"/>
  <c r="AJ232" i="1" s="1"/>
  <c r="V173" i="1"/>
  <c r="AJ173" i="1" s="1"/>
  <c r="V571" i="1"/>
  <c r="V155" i="1"/>
  <c r="AJ155" i="1" s="1"/>
  <c r="V52" i="1"/>
  <c r="AJ52" i="1" s="1"/>
  <c r="V373" i="1"/>
  <c r="AJ373" i="1" s="1"/>
  <c r="V166" i="1"/>
  <c r="AJ166" i="1" s="1"/>
  <c r="V391" i="1"/>
  <c r="V230" i="1"/>
  <c r="AJ230" i="1" s="1"/>
  <c r="I1998" i="33" s="1"/>
  <c r="V194" i="1"/>
  <c r="AJ194" i="1" s="1"/>
  <c r="V102" i="1"/>
  <c r="AJ102" i="1" s="1"/>
  <c r="V407" i="1"/>
  <c r="AJ407" i="1" s="1"/>
  <c r="V262" i="1"/>
  <c r="AJ262" i="1" s="1"/>
  <c r="V213" i="1"/>
  <c r="AJ213" i="1" s="1"/>
  <c r="V433" i="1"/>
  <c r="V609" i="1"/>
  <c r="V307" i="1"/>
  <c r="AJ307" i="1" s="1"/>
  <c r="V153" i="1"/>
  <c r="AJ153" i="1" s="1"/>
  <c r="V90" i="1"/>
  <c r="AJ90" i="1" s="1"/>
  <c r="V337" i="1"/>
  <c r="AJ337" i="1" s="1"/>
  <c r="V615" i="1"/>
  <c r="V229" i="1"/>
  <c r="AJ229" i="1" s="1"/>
  <c r="V570" i="1"/>
  <c r="V323" i="1"/>
  <c r="V137" i="1"/>
  <c r="AJ137" i="1" s="1"/>
  <c r="V527" i="1"/>
  <c r="V420" i="1"/>
  <c r="V518" i="1"/>
  <c r="V82" i="1"/>
  <c r="AJ82" i="1" s="1"/>
  <c r="V101" i="1"/>
  <c r="AJ101" i="1" s="1"/>
  <c r="V86" i="1"/>
  <c r="AJ86" i="1" s="1"/>
  <c r="V392" i="1"/>
  <c r="V426" i="1"/>
  <c r="V185" i="1"/>
  <c r="AJ185" i="1" s="1"/>
  <c r="V139" i="1"/>
  <c r="AJ139" i="1" s="1"/>
  <c r="V42" i="1"/>
  <c r="AJ42" i="1" s="1"/>
  <c r="V304" i="1"/>
  <c r="AJ304" i="1" s="1"/>
  <c r="V142" i="1"/>
  <c r="AJ142" i="1" s="1"/>
  <c r="V439" i="1"/>
  <c r="V412" i="1"/>
  <c r="V379" i="1"/>
  <c r="AJ379" i="1" s="1"/>
  <c r="V222" i="1"/>
  <c r="AJ222" i="1" s="1"/>
  <c r="V564" i="1"/>
  <c r="V406" i="1"/>
  <c r="AJ406" i="1" s="1"/>
  <c r="V536" i="1"/>
  <c r="V118" i="1"/>
  <c r="AJ118" i="1" s="1"/>
  <c r="V499" i="1"/>
  <c r="V592" i="1"/>
  <c r="V167" i="1"/>
  <c r="AJ167" i="1" s="1"/>
  <c r="V129" i="1"/>
  <c r="AJ129" i="1" s="1"/>
  <c r="V546" i="1"/>
  <c r="V599" i="1"/>
  <c r="V456" i="1"/>
  <c r="AJ456" i="1" s="1"/>
  <c r="V76" i="1"/>
  <c r="AJ76" i="1" s="1"/>
  <c r="V448" i="1"/>
  <c r="AJ448" i="1" s="1"/>
  <c r="V602" i="1"/>
  <c r="V98" i="1"/>
  <c r="AJ98" i="1" s="1"/>
  <c r="V53" i="1"/>
  <c r="AJ53" i="1" s="1"/>
  <c r="V183" i="1"/>
  <c r="AJ183" i="1" s="1"/>
  <c r="V62" i="1"/>
  <c r="AJ62" i="1" s="1"/>
  <c r="V128" i="1"/>
  <c r="AJ128" i="1" s="1"/>
  <c r="V271" i="1"/>
  <c r="AJ271" i="1" s="1"/>
  <c r="V292" i="1"/>
  <c r="AJ292" i="1" s="1"/>
  <c r="V234" i="1"/>
  <c r="AJ234" i="1" s="1"/>
  <c r="V249" i="1"/>
  <c r="AJ249" i="1" s="1"/>
  <c r="V116" i="1"/>
  <c r="AJ116" i="1" s="1"/>
  <c r="V425" i="1"/>
  <c r="V235" i="1"/>
  <c r="AJ235" i="1" s="1"/>
  <c r="V364" i="1"/>
  <c r="AJ364" i="1" s="1"/>
  <c r="V343" i="1"/>
  <c r="AJ343" i="1" s="1"/>
  <c r="V84" i="1"/>
  <c r="AJ84" i="1" s="1"/>
  <c r="V114" i="1"/>
  <c r="AJ114" i="1" s="1"/>
  <c r="V357" i="1"/>
  <c r="AJ357" i="1" s="1"/>
  <c r="V94" i="1"/>
  <c r="AJ94" i="1" s="1"/>
  <c r="V503" i="1"/>
  <c r="V489" i="1"/>
  <c r="V259" i="1"/>
  <c r="AJ259" i="1" s="1"/>
  <c r="V34" i="1"/>
  <c r="V261" i="1"/>
  <c r="AJ261" i="1" s="1"/>
  <c r="V335" i="1"/>
  <c r="AJ335" i="1" s="1"/>
  <c r="V63" i="1"/>
  <c r="AJ63" i="1" s="1"/>
  <c r="V320" i="1"/>
  <c r="AJ320" i="1" s="1"/>
  <c r="V470" i="1"/>
  <c r="V515" i="1"/>
  <c r="V65" i="1"/>
  <c r="AJ65" i="1" s="1"/>
  <c r="V452" i="1"/>
  <c r="AJ452" i="1" s="1"/>
  <c r="V549" i="1"/>
  <c r="V558" i="1"/>
  <c r="V211" i="1"/>
  <c r="AJ211" i="1" s="1"/>
  <c r="V148" i="1"/>
  <c r="AJ148" i="1" s="1"/>
  <c r="V276" i="1"/>
  <c r="AJ276" i="1" s="1"/>
  <c r="V405" i="1"/>
  <c r="AJ405" i="1" s="1"/>
  <c r="V471" i="1"/>
  <c r="V246" i="1"/>
  <c r="AJ246" i="1" s="1"/>
  <c r="V408" i="1"/>
  <c r="AJ408" i="1" s="1"/>
  <c r="V312" i="1"/>
  <c r="AJ312" i="1" s="1"/>
  <c r="V88" i="1"/>
  <c r="AJ88" i="1" s="1"/>
  <c r="V217" i="1"/>
  <c r="AJ217" i="1" s="1"/>
  <c r="V475" i="1"/>
  <c r="V26" i="1"/>
  <c r="AJ26" i="1" s="1"/>
  <c r="V283" i="1"/>
  <c r="AJ283" i="1" s="1"/>
  <c r="V413" i="1"/>
  <c r="V446" i="1"/>
  <c r="AJ446" i="1" s="1"/>
  <c r="V221" i="1"/>
  <c r="AJ221" i="1" s="1"/>
  <c r="V479" i="1"/>
  <c r="V512" i="1"/>
  <c r="V612" i="1"/>
  <c r="V584" i="1"/>
  <c r="V223" i="1"/>
  <c r="AJ223" i="1" s="1"/>
  <c r="J756" i="35" s="1"/>
  <c r="V351" i="1"/>
  <c r="AJ351" i="1" s="1"/>
  <c r="V481" i="1"/>
  <c r="V145" i="1"/>
  <c r="AJ145" i="1" s="1"/>
  <c r="V338" i="1"/>
  <c r="AJ338" i="1" s="1"/>
  <c r="V594" i="1"/>
  <c r="V490" i="1"/>
  <c r="V585" i="1"/>
  <c r="V603" i="1"/>
  <c r="V355" i="1"/>
  <c r="AJ355" i="1" s="1"/>
  <c r="V35" i="1"/>
  <c r="AJ35" i="1" s="1"/>
  <c r="V134" i="1"/>
  <c r="AJ134" i="1" s="1"/>
  <c r="V200" i="1"/>
  <c r="AJ200" i="1" s="1"/>
  <c r="V104" i="1"/>
  <c r="AJ104" i="1" s="1"/>
  <c r="V9" i="1"/>
  <c r="V266" i="1"/>
  <c r="AJ266" i="1" s="1"/>
  <c r="V395" i="1"/>
  <c r="V171" i="1"/>
  <c r="AJ171" i="1" s="1"/>
  <c r="V299" i="1"/>
  <c r="AJ299" i="1" s="1"/>
  <c r="V429" i="1"/>
  <c r="V204" i="1"/>
  <c r="AJ204" i="1" s="1"/>
  <c r="V332" i="1"/>
  <c r="AJ332" i="1" s="1"/>
  <c r="V108" i="1"/>
  <c r="AJ108" i="1" s="1"/>
  <c r="V237" i="1"/>
  <c r="AJ237" i="1" s="1"/>
  <c r="V614" i="1"/>
  <c r="V557" i="1"/>
  <c r="V239" i="1"/>
  <c r="AJ239" i="1" s="1"/>
  <c r="V367" i="1"/>
  <c r="AJ367" i="1" s="1"/>
  <c r="V497" i="1"/>
  <c r="V566" i="1"/>
  <c r="V352" i="1"/>
  <c r="AJ352" i="1" s="1"/>
  <c r="J1097" i="35" s="1"/>
  <c r="V606" i="1"/>
  <c r="V32" i="1"/>
  <c r="V535" i="1"/>
  <c r="V226" i="1"/>
  <c r="AJ226" i="1" s="1"/>
  <c r="V534" i="1"/>
  <c r="V587" i="1"/>
  <c r="V619" i="1"/>
  <c r="V243" i="1"/>
  <c r="AJ243" i="1" s="1"/>
  <c r="V371" i="1"/>
  <c r="AJ371" i="1" s="1"/>
  <c r="V51" i="1"/>
  <c r="AJ51" i="1" s="1"/>
  <c r="V180" i="1"/>
  <c r="AJ180" i="1" s="1"/>
  <c r="V245" i="1"/>
  <c r="AJ245" i="1" s="1"/>
  <c r="V21" i="1"/>
  <c r="V150" i="1"/>
  <c r="AJ150" i="1" s="1"/>
  <c r="I1911" i="33" s="1"/>
  <c r="V278" i="1"/>
  <c r="AJ278" i="1" s="1"/>
  <c r="V311" i="1"/>
  <c r="AJ311" i="1" s="1"/>
  <c r="V216" i="1"/>
  <c r="AJ216" i="1" s="1"/>
  <c r="V474" i="1"/>
  <c r="V377" i="1"/>
  <c r="AJ377" i="1" s="1"/>
  <c r="V154" i="1"/>
  <c r="AJ154" i="1" s="1"/>
  <c r="V282" i="1"/>
  <c r="AJ282" i="1" s="1"/>
  <c r="V91" i="1"/>
  <c r="AJ91" i="1" s="1"/>
  <c r="V478" i="1"/>
  <c r="V124" i="1"/>
  <c r="AJ124" i="1" s="1"/>
  <c r="V381" i="1"/>
  <c r="AJ381" i="1" s="1"/>
  <c r="V416" i="1"/>
  <c r="V565" i="1"/>
  <c r="V552" i="1"/>
  <c r="V491" i="1"/>
  <c r="V588" i="1"/>
  <c r="V126" i="1"/>
  <c r="AJ126" i="1" s="1"/>
  <c r="V513" i="1"/>
  <c r="V488" i="1"/>
  <c r="V240" i="1"/>
  <c r="AJ240" i="1" s="1"/>
  <c r="V48" i="1"/>
  <c r="AJ48" i="1" s="1"/>
  <c r="V595" i="1"/>
  <c r="V242" i="1"/>
  <c r="AJ242" i="1" s="1"/>
  <c r="V500" i="1"/>
  <c r="V453" i="1"/>
  <c r="AJ453" i="1" s="1"/>
  <c r="V553" i="1"/>
  <c r="V508" i="1"/>
  <c r="V131" i="1"/>
  <c r="AJ131" i="1" s="1"/>
  <c r="V387" i="1"/>
  <c r="AJ387" i="1" s="1"/>
  <c r="V67" i="1"/>
  <c r="AJ67" i="1" s="1"/>
  <c r="V4" i="1"/>
  <c r="AJ4" i="1" s="1"/>
  <c r="V133" i="1"/>
  <c r="AJ133" i="1" s="1"/>
  <c r="V389" i="1"/>
  <c r="AJ389" i="1" s="1"/>
  <c r="V37" i="1"/>
  <c r="AJ37" i="1" s="1"/>
  <c r="V294" i="1"/>
  <c r="AJ294" i="1" s="1"/>
  <c r="V103" i="1"/>
  <c r="AJ103" i="1" s="1"/>
  <c r="V8" i="1"/>
  <c r="V394" i="1"/>
  <c r="V41" i="1"/>
  <c r="AJ41" i="1" s="1"/>
  <c r="V170" i="1"/>
  <c r="AJ170" i="1" s="1"/>
  <c r="V203" i="1"/>
  <c r="AJ203" i="1" s="1"/>
  <c r="V331" i="1"/>
  <c r="V107" i="1"/>
  <c r="AJ107" i="1" s="1"/>
  <c r="V12" i="1"/>
  <c r="V45" i="1"/>
  <c r="AJ45" i="1" s="1"/>
  <c r="V174" i="1"/>
  <c r="AJ174" i="1" s="1"/>
  <c r="V432" i="1"/>
  <c r="V583" i="1"/>
  <c r="D637" i="20"/>
  <c r="V143" i="1"/>
  <c r="AJ143" i="1" s="1"/>
  <c r="V530" i="1"/>
  <c r="V451" i="1"/>
  <c r="AJ451" i="1" s="1"/>
  <c r="V454" i="1"/>
  <c r="AJ454" i="1" s="1"/>
  <c r="V130" i="1"/>
  <c r="AJ130" i="1" s="1"/>
  <c r="V258" i="1"/>
  <c r="AJ258" i="1" s="1"/>
  <c r="V516" i="1"/>
  <c r="V469" i="1"/>
  <c r="V569" i="1"/>
  <c r="V555" i="1"/>
  <c r="V18" i="1"/>
  <c r="V147" i="1"/>
  <c r="AJ147" i="1" s="1"/>
  <c r="V340" i="1"/>
  <c r="AJ340" i="1" s="1"/>
  <c r="V20" i="1"/>
  <c r="V149" i="1"/>
  <c r="AJ149" i="1" s="1"/>
  <c r="V277" i="1"/>
  <c r="AJ277" i="1" s="1"/>
  <c r="V440" i="1"/>
  <c r="AJ440" i="1" s="1"/>
  <c r="V215" i="1"/>
  <c r="AJ215" i="1" s="1"/>
  <c r="V473" i="1"/>
  <c r="V248" i="1"/>
  <c r="AJ248" i="1" s="1"/>
  <c r="V376" i="1"/>
  <c r="AJ376" i="1" s="1"/>
  <c r="V24" i="1"/>
  <c r="V281" i="1"/>
  <c r="AJ281" i="1" s="1"/>
  <c r="V186" i="1"/>
  <c r="AJ186" i="1" s="1"/>
  <c r="V314" i="1"/>
  <c r="AJ314" i="1" s="1"/>
  <c r="V347" i="1"/>
  <c r="AJ347" i="1" s="1"/>
  <c r="V477" i="1"/>
  <c r="V157" i="1"/>
  <c r="AJ157" i="1" s="1"/>
  <c r="V415" i="1"/>
  <c r="V61" i="1"/>
  <c r="AJ61" i="1" s="1"/>
  <c r="V190" i="1"/>
  <c r="AJ190" i="1" s="1"/>
  <c r="V574" i="1"/>
  <c r="V550" i="1"/>
  <c r="V598" i="1"/>
  <c r="V540" i="1"/>
  <c r="V511" i="1"/>
  <c r="V417" i="1"/>
  <c r="V501" i="1"/>
  <c r="V144" i="1"/>
  <c r="AJ144" i="1" s="1"/>
  <c r="V272" i="1"/>
  <c r="AJ272" i="1" s="1"/>
  <c r="V529" i="1"/>
  <c r="V209" i="1"/>
  <c r="AJ209" i="1" s="1"/>
  <c r="V467" i="1"/>
  <c r="AJ467" i="1" s="1"/>
  <c r="V517" i="1"/>
  <c r="V146" i="1"/>
  <c r="AJ146" i="1" s="1"/>
  <c r="V531" i="1"/>
  <c r="V551" i="1"/>
  <c r="V163" i="1"/>
  <c r="AJ163" i="1" s="1"/>
  <c r="V99" i="1"/>
  <c r="AJ99" i="1" s="1"/>
  <c r="V356" i="1"/>
  <c r="AJ356" i="1" s="1"/>
  <c r="V36" i="1"/>
  <c r="AJ36" i="1" s="1"/>
  <c r="V165" i="1"/>
  <c r="AJ165" i="1" s="1"/>
  <c r="V293" i="1"/>
  <c r="AJ293" i="1" s="1"/>
  <c r="J958" i="35" s="1"/>
  <c r="V198" i="1"/>
  <c r="AJ198" i="1" s="1"/>
  <c r="V231" i="1"/>
  <c r="AJ231" i="1" s="1"/>
  <c r="V7" i="1"/>
  <c r="V136" i="1"/>
  <c r="AJ136" i="1" s="1"/>
  <c r="V393" i="1"/>
  <c r="V40" i="1"/>
  <c r="AJ40" i="1" s="1"/>
  <c r="V297" i="1"/>
  <c r="AJ297" i="1" s="1"/>
  <c r="V202" i="1"/>
  <c r="AJ202" i="1" s="1"/>
  <c r="V106" i="1"/>
  <c r="AJ106" i="1" s="1"/>
  <c r="V397" i="1"/>
  <c r="V334" i="1"/>
  <c r="AJ334" i="1" s="1"/>
  <c r="V611" i="1"/>
  <c r="V613" i="1"/>
  <c r="V46" i="1"/>
  <c r="AJ46" i="1" s="1"/>
  <c r="V175" i="1"/>
  <c r="AJ175" i="1" s="1"/>
  <c r="V303" i="1"/>
  <c r="AJ303" i="1" s="1"/>
  <c r="V31" i="1"/>
  <c r="V418" i="1"/>
  <c r="V96" i="1"/>
  <c r="AJ96" i="1" s="1"/>
  <c r="V353" i="1"/>
  <c r="AJ353" i="1" s="1"/>
  <c r="V533" i="1"/>
  <c r="V162" i="1"/>
  <c r="AJ162" i="1" s="1"/>
  <c r="V505" i="1"/>
  <c r="V601" i="1"/>
  <c r="V437" i="1"/>
  <c r="V115" i="1"/>
  <c r="AJ115" i="1" s="1"/>
  <c r="V214" i="1"/>
  <c r="AJ214" i="1" s="1"/>
  <c r="V472" i="1"/>
  <c r="V247" i="1"/>
  <c r="AJ247" i="1" s="1"/>
  <c r="J816" i="35" s="1"/>
  <c r="V375" i="1"/>
  <c r="AJ375" i="1" s="1"/>
  <c r="V23" i="1"/>
  <c r="V280" i="1"/>
  <c r="AJ280" i="1" s="1"/>
  <c r="J925" i="35" s="1"/>
  <c r="V410" i="1"/>
  <c r="AJ410" i="1" s="1"/>
  <c r="V313" i="1"/>
  <c r="AJ313" i="1" s="1"/>
  <c r="V89" i="1"/>
  <c r="AJ89" i="1" s="1"/>
  <c r="V218" i="1"/>
  <c r="AJ218" i="1" s="1"/>
  <c r="V346" i="1"/>
  <c r="AJ346" i="1" s="1"/>
  <c r="V122" i="1"/>
  <c r="AJ122" i="1" s="1"/>
  <c r="V27" i="1"/>
  <c r="AJ27" i="1" s="1"/>
  <c r="V156" i="1"/>
  <c r="AJ156" i="1" s="1"/>
  <c r="V60" i="1"/>
  <c r="AJ60" i="1" s="1"/>
  <c r="V189" i="1"/>
  <c r="AJ189" i="1" s="1"/>
  <c r="V350" i="1"/>
  <c r="AJ350" i="1" s="1"/>
  <c r="V480" i="1"/>
  <c r="V604" i="1"/>
  <c r="V492" i="1"/>
  <c r="V573" i="1"/>
  <c r="V319" i="1"/>
  <c r="AJ319" i="1" s="1"/>
  <c r="V575" i="1"/>
  <c r="V176" i="1"/>
  <c r="AJ176" i="1" s="1"/>
  <c r="V112" i="1"/>
  <c r="AJ112" i="1" s="1"/>
  <c r="V49" i="1"/>
  <c r="AJ49" i="1" s="1"/>
  <c r="V436" i="1"/>
  <c r="V493" i="1"/>
  <c r="V66" i="1"/>
  <c r="AJ66" i="1" s="1"/>
  <c r="V3" i="1"/>
  <c r="AJ3" i="1" s="1"/>
  <c r="V132" i="1"/>
  <c r="AJ132" i="1" s="1"/>
  <c r="V388" i="1"/>
  <c r="AJ388" i="1" s="1"/>
  <c r="V6" i="1"/>
  <c r="V135" i="1"/>
  <c r="AJ135" i="1" s="1"/>
  <c r="V263" i="1"/>
  <c r="AJ263" i="1" s="1"/>
  <c r="V39" i="1"/>
  <c r="AJ39" i="1" s="1"/>
  <c r="V296" i="1"/>
  <c r="AJ296" i="1" s="1"/>
  <c r="V459" i="1"/>
  <c r="AJ459" i="1" s="1"/>
  <c r="V105" i="1"/>
  <c r="AJ105" i="1" s="1"/>
  <c r="V430" i="1"/>
  <c r="V333" i="1"/>
  <c r="AJ333" i="1" s="1"/>
  <c r="V109" i="1"/>
  <c r="AJ109" i="1" s="1"/>
  <c r="V238" i="1"/>
  <c r="AJ238" i="1" s="1"/>
  <c r="V366" i="1"/>
  <c r="AJ366" i="1" s="1"/>
  <c r="V582" i="1"/>
  <c r="V494" i="1"/>
  <c r="J389" i="35" l="1"/>
  <c r="I2256" i="33"/>
  <c r="I2391" i="33"/>
  <c r="I2213" i="33"/>
  <c r="J388" i="35"/>
  <c r="I2339" i="33"/>
  <c r="I2206" i="33"/>
  <c r="J386" i="35"/>
  <c r="I2342" i="33"/>
  <c r="J390" i="35"/>
  <c r="I1079" i="33"/>
  <c r="I503" i="33"/>
  <c r="I572" i="33"/>
  <c r="I1068" i="33"/>
  <c r="I1501" i="33"/>
  <c r="I650" i="33"/>
  <c r="I791" i="33"/>
  <c r="I587" i="33"/>
  <c r="I1421" i="33"/>
  <c r="J1229" i="35"/>
  <c r="I1120" i="33"/>
  <c r="J1230" i="35"/>
  <c r="I1054" i="33"/>
  <c r="I1094" i="33"/>
  <c r="J1012" i="35"/>
  <c r="A7" i="36" a="1"/>
  <c r="A7" i="36" s="1"/>
  <c r="A8" i="36" a="1"/>
  <c r="A8" i="36" s="1"/>
  <c r="A9" i="36" a="1"/>
  <c r="A9" i="36" s="1"/>
  <c r="A10" i="36" a="1"/>
  <c r="A10" i="36" s="1"/>
  <c r="A3" i="36" a="1"/>
  <c r="A3" i="36" s="1"/>
  <c r="A11" i="36" a="1"/>
  <c r="A11" i="36" s="1"/>
  <c r="A4" i="36" a="1"/>
  <c r="A4" i="36" s="1"/>
  <c r="A2" i="36" a="1"/>
  <c r="A2" i="36" s="1"/>
  <c r="A6" i="36" a="1"/>
  <c r="A6" i="36" s="1"/>
  <c r="A5" i="36" a="1"/>
  <c r="A5" i="36" s="1"/>
  <c r="J795" i="35"/>
  <c r="J797" i="35"/>
  <c r="J799" i="35"/>
  <c r="J798" i="35"/>
  <c r="I1342" i="33"/>
  <c r="J796" i="35"/>
  <c r="I1892" i="33"/>
  <c r="I1227" i="33"/>
  <c r="I1835" i="33"/>
  <c r="I631" i="33"/>
  <c r="I1217" i="33"/>
  <c r="J1240" i="35"/>
  <c r="I774" i="33"/>
  <c r="I1240" i="33"/>
  <c r="I504" i="33"/>
  <c r="I1308" i="33"/>
  <c r="I795" i="33"/>
  <c r="I1422" i="33"/>
  <c r="I985" i="33"/>
  <c r="J912" i="35"/>
  <c r="I142" i="33"/>
  <c r="J911" i="35"/>
  <c r="I262" i="33"/>
  <c r="I171" i="33"/>
  <c r="I274" i="33"/>
  <c r="J774" i="35"/>
  <c r="I1488" i="33"/>
  <c r="J773" i="35"/>
  <c r="I1363" i="33"/>
  <c r="I1767" i="33"/>
  <c r="J775" i="35"/>
  <c r="J776" i="35"/>
  <c r="I980" i="33"/>
  <c r="I1302" i="33"/>
  <c r="I1209" i="33"/>
  <c r="I319" i="33"/>
  <c r="I437" i="33"/>
  <c r="J448" i="35"/>
  <c r="I955" i="33"/>
  <c r="I935" i="33"/>
  <c r="J447" i="35"/>
  <c r="I613" i="33"/>
  <c r="I668" i="33"/>
  <c r="I1411" i="33"/>
  <c r="I1424" i="33"/>
  <c r="J272" i="35"/>
  <c r="I403" i="33"/>
  <c r="I1226" i="33"/>
  <c r="I1420" i="33"/>
  <c r="J273" i="35"/>
  <c r="I1033" i="33"/>
  <c r="J524" i="35"/>
  <c r="I291" i="33"/>
  <c r="J525" i="35"/>
  <c r="I287" i="33"/>
  <c r="J523" i="35"/>
  <c r="I1235" i="33"/>
  <c r="I838" i="33"/>
  <c r="J526" i="35"/>
  <c r="J527" i="35"/>
  <c r="I758" i="33"/>
  <c r="I279" i="33"/>
  <c r="I728" i="33"/>
  <c r="I1260" i="33"/>
  <c r="I110" i="33"/>
  <c r="I149" i="33"/>
  <c r="I140" i="33"/>
  <c r="I212" i="33"/>
  <c r="J147" i="35"/>
  <c r="J146" i="35"/>
  <c r="I56" i="33"/>
  <c r="I84" i="33"/>
  <c r="I90" i="33"/>
  <c r="I168" i="33"/>
  <c r="I219" i="33"/>
  <c r="I154" i="33"/>
  <c r="I32" i="33"/>
  <c r="I207" i="33"/>
  <c r="J145" i="35"/>
  <c r="J1358" i="35"/>
  <c r="J1354" i="35"/>
  <c r="I2199" i="33"/>
  <c r="J1355" i="35"/>
  <c r="I1446" i="33"/>
  <c r="J1357" i="35"/>
  <c r="J1353" i="35"/>
  <c r="I1231" i="33"/>
  <c r="J1356" i="35"/>
  <c r="I2515" i="33"/>
  <c r="I2542" i="33"/>
  <c r="I2538" i="33"/>
  <c r="I2534" i="33"/>
  <c r="J153" i="35"/>
  <c r="I2510" i="33"/>
  <c r="I2512" i="33"/>
  <c r="J152" i="35"/>
  <c r="J154" i="35"/>
  <c r="J633" i="35"/>
  <c r="J634" i="35"/>
  <c r="I394" i="33"/>
  <c r="I733" i="33"/>
  <c r="J636" i="35"/>
  <c r="I427" i="33"/>
  <c r="I1455" i="33"/>
  <c r="I1582" i="33"/>
  <c r="J635" i="35"/>
  <c r="I1748" i="33"/>
  <c r="J637" i="35"/>
  <c r="I283" i="33"/>
  <c r="I1594" i="33"/>
  <c r="J638" i="35"/>
  <c r="J671" i="35"/>
  <c r="I2107" i="33"/>
  <c r="I2159" i="33"/>
  <c r="J669" i="35"/>
  <c r="I2109" i="33"/>
  <c r="I2094" i="33"/>
  <c r="J670" i="35"/>
  <c r="J668" i="35"/>
  <c r="I2197" i="33"/>
  <c r="J1079" i="35"/>
  <c r="J1076" i="35"/>
  <c r="I2308" i="33"/>
  <c r="J1077" i="35"/>
  <c r="I536" i="33"/>
  <c r="J1075" i="35"/>
  <c r="I2281" i="33"/>
  <c r="I2220" i="33"/>
  <c r="J1078" i="35"/>
  <c r="I2209" i="33"/>
  <c r="J1378" i="35"/>
  <c r="J1379" i="35"/>
  <c r="I2271" i="33"/>
  <c r="I2309" i="33"/>
  <c r="I2188" i="33"/>
  <c r="I2205" i="33"/>
  <c r="I803" i="33"/>
  <c r="I899" i="33"/>
  <c r="I1403" i="33"/>
  <c r="I492" i="33"/>
  <c r="I911" i="33"/>
  <c r="J896" i="35"/>
  <c r="I1129" i="33"/>
  <c r="J897" i="35"/>
  <c r="I926" i="33"/>
  <c r="J1070" i="35"/>
  <c r="I1326" i="33"/>
  <c r="I535" i="33"/>
  <c r="I1345" i="33"/>
  <c r="J1072" i="35"/>
  <c r="I1293" i="33"/>
  <c r="I1172" i="33"/>
  <c r="J1071" i="35"/>
  <c r="I897" i="33"/>
  <c r="I975" i="33"/>
  <c r="I431" i="33"/>
  <c r="J421" i="35"/>
  <c r="I762" i="33"/>
  <c r="I714" i="33"/>
  <c r="I1023" i="33"/>
  <c r="I366" i="33"/>
  <c r="J423" i="35"/>
  <c r="I1430" i="33"/>
  <c r="J422" i="35"/>
  <c r="I1389" i="33"/>
  <c r="I700" i="33"/>
  <c r="I458" i="33"/>
  <c r="J290" i="35"/>
  <c r="I1637" i="33"/>
  <c r="J289" i="35"/>
  <c r="I1602" i="33"/>
  <c r="I1608" i="33"/>
  <c r="I627" i="33"/>
  <c r="I187" i="33"/>
  <c r="J1201" i="35"/>
  <c r="J1202" i="35"/>
  <c r="J1203" i="35"/>
  <c r="I1400" i="33"/>
  <c r="J1206" i="35"/>
  <c r="J1205" i="35"/>
  <c r="I1124" i="33"/>
  <c r="I482" i="33"/>
  <c r="I776" i="33"/>
  <c r="J1204" i="35"/>
  <c r="I736" i="33"/>
  <c r="I873" i="33"/>
  <c r="J1207" i="35"/>
  <c r="J1161" i="35"/>
  <c r="J1160" i="35"/>
  <c r="I880" i="33"/>
  <c r="I941" i="33"/>
  <c r="I53" i="33"/>
  <c r="I411" i="33"/>
  <c r="J1162" i="35"/>
  <c r="I706" i="33"/>
  <c r="J1163" i="35"/>
  <c r="I541" i="33"/>
  <c r="I597" i="33"/>
  <c r="J1261" i="35"/>
  <c r="I2547" i="33"/>
  <c r="I2543" i="33"/>
  <c r="J1262" i="35"/>
  <c r="I238" i="33"/>
  <c r="J1074" i="35"/>
  <c r="J1073" i="35"/>
  <c r="J472" i="35"/>
  <c r="I1990" i="33"/>
  <c r="I647" i="33"/>
  <c r="I1319" i="33"/>
  <c r="J275" i="35"/>
  <c r="I1121" i="33"/>
  <c r="I1261" i="33"/>
  <c r="J274" i="35"/>
  <c r="I614" i="33"/>
  <c r="I974" i="33"/>
  <c r="I2082" i="33"/>
  <c r="J994" i="35"/>
  <c r="I1995" i="33"/>
  <c r="I1934" i="33"/>
  <c r="J995" i="35"/>
  <c r="I1768" i="33"/>
  <c r="J996" i="35"/>
  <c r="I2020" i="33"/>
  <c r="I1977" i="33"/>
  <c r="I326" i="33"/>
  <c r="I1581" i="33"/>
  <c r="I1705" i="33"/>
  <c r="J624" i="35"/>
  <c r="J622" i="35"/>
  <c r="I1717" i="33"/>
  <c r="I1725" i="33"/>
  <c r="J621" i="35"/>
  <c r="I1764" i="33"/>
  <c r="I1696" i="33"/>
  <c r="J619" i="35"/>
  <c r="J620" i="35"/>
  <c r="J625" i="35"/>
  <c r="J623" i="35"/>
  <c r="I1633" i="33"/>
  <c r="I1737" i="33"/>
  <c r="J626" i="35"/>
  <c r="I2120" i="33"/>
  <c r="I2136" i="33"/>
  <c r="I2125" i="33"/>
  <c r="J585" i="35"/>
  <c r="J587" i="35"/>
  <c r="I2134" i="33"/>
  <c r="J586" i="35"/>
  <c r="I2158" i="33"/>
  <c r="I1879" i="33"/>
  <c r="J206" i="35"/>
  <c r="I1941" i="33"/>
  <c r="J208" i="35"/>
  <c r="I1853" i="33"/>
  <c r="I304" i="33"/>
  <c r="J210" i="35"/>
  <c r="I1932" i="33"/>
  <c r="J207" i="35"/>
  <c r="J209" i="35"/>
  <c r="I2268" i="33"/>
  <c r="J1088" i="35"/>
  <c r="J1087" i="35"/>
  <c r="I2289" i="33"/>
  <c r="I2292" i="33"/>
  <c r="I508" i="33"/>
  <c r="J771" i="35"/>
  <c r="I680" i="33"/>
  <c r="I1170" i="33"/>
  <c r="I1026" i="33"/>
  <c r="I727" i="33"/>
  <c r="I1459" i="33"/>
  <c r="I1504" i="33"/>
  <c r="J772" i="35"/>
  <c r="I1987" i="33"/>
  <c r="J739" i="35"/>
  <c r="J738" i="35"/>
  <c r="I2053" i="33"/>
  <c r="I986" i="33"/>
  <c r="J741" i="35"/>
  <c r="I1776" i="33"/>
  <c r="J742" i="35"/>
  <c r="J740" i="35"/>
  <c r="J7" i="35"/>
  <c r="J6" i="35"/>
  <c r="I1787" i="33"/>
  <c r="I2026" i="33"/>
  <c r="I1910" i="33"/>
  <c r="I196" i="33"/>
  <c r="I254" i="33"/>
  <c r="J888" i="35"/>
  <c r="J887" i="35"/>
  <c r="I213" i="33"/>
  <c r="I1105" i="33"/>
  <c r="I643" i="33"/>
  <c r="J1040" i="35"/>
  <c r="J1039" i="35"/>
  <c r="I929" i="33"/>
  <c r="I950" i="33"/>
  <c r="J1041" i="35"/>
  <c r="J1325" i="35"/>
  <c r="J1324" i="35"/>
  <c r="I1786" i="33"/>
  <c r="I1379" i="33"/>
  <c r="J779" i="35"/>
  <c r="I1386" i="33"/>
  <c r="J777" i="35"/>
  <c r="I1357" i="33"/>
  <c r="I570" i="33"/>
  <c r="J778" i="35"/>
  <c r="I528" i="33"/>
  <c r="J780" i="35"/>
  <c r="I1489" i="33"/>
  <c r="J1167" i="35"/>
  <c r="I1306" i="33"/>
  <c r="I686" i="33"/>
  <c r="I1000" i="33"/>
  <c r="I1419" i="33"/>
  <c r="I2237" i="33"/>
  <c r="I2195" i="33"/>
  <c r="J255" i="35"/>
  <c r="J253" i="35"/>
  <c r="I2304" i="33"/>
  <c r="J254" i="35"/>
  <c r="I2187" i="33"/>
  <c r="I1533" i="33"/>
  <c r="J564" i="35"/>
  <c r="I1649" i="33"/>
  <c r="I1615" i="33"/>
  <c r="J563" i="35"/>
  <c r="J561" i="35"/>
  <c r="I1677" i="33"/>
  <c r="J562" i="35"/>
  <c r="I1718" i="33"/>
  <c r="I1005" i="33"/>
  <c r="I460" i="33"/>
  <c r="I705" i="33"/>
  <c r="I1417" i="33"/>
  <c r="I1418" i="33"/>
  <c r="I445" i="33"/>
  <c r="I1392" i="33"/>
  <c r="I1242" i="33"/>
  <c r="J1001" i="35"/>
  <c r="I1404" i="33"/>
  <c r="I1474" i="33"/>
  <c r="I928" i="33"/>
  <c r="J1000" i="35"/>
  <c r="I1271" i="33"/>
  <c r="I1134" i="33"/>
  <c r="I1069" i="33"/>
  <c r="I1104" i="33"/>
  <c r="I678" i="33"/>
  <c r="I1265" i="33"/>
  <c r="I1195" i="33"/>
  <c r="I1113" i="33"/>
  <c r="I766" i="33"/>
  <c r="I1480" i="33"/>
  <c r="J717" i="35"/>
  <c r="I660" i="33"/>
  <c r="I1002" i="33"/>
  <c r="I617" i="33"/>
  <c r="J716" i="35"/>
  <c r="I1513" i="33"/>
  <c r="J770" i="35"/>
  <c r="J769" i="35"/>
  <c r="I1852" i="33"/>
  <c r="J197" i="35"/>
  <c r="I1215" i="33"/>
  <c r="I870" i="33"/>
  <c r="I4" i="33"/>
  <c r="J198" i="35"/>
  <c r="J196" i="35"/>
  <c r="I1252" i="33"/>
  <c r="J199" i="35"/>
  <c r="I1331" i="33"/>
  <c r="J953" i="35"/>
  <c r="J951" i="35"/>
  <c r="I2182" i="33"/>
  <c r="I2170" i="33"/>
  <c r="I2180" i="33"/>
  <c r="I2262" i="33"/>
  <c r="J952" i="35"/>
  <c r="I18" i="33"/>
  <c r="I1619" i="33"/>
  <c r="J837" i="35"/>
  <c r="J841" i="35"/>
  <c r="J836" i="35"/>
  <c r="I1537" i="33"/>
  <c r="J838" i="35"/>
  <c r="J839" i="35"/>
  <c r="I1343" i="33"/>
  <c r="J840" i="35"/>
  <c r="I1591" i="33"/>
  <c r="I2264" i="33"/>
  <c r="J943" i="35"/>
  <c r="J945" i="35"/>
  <c r="J940" i="35"/>
  <c r="J942" i="35"/>
  <c r="I339" i="33"/>
  <c r="J941" i="35"/>
  <c r="I233" i="33"/>
  <c r="J944" i="35"/>
  <c r="I1969" i="33"/>
  <c r="I1968" i="33"/>
  <c r="J213" i="35"/>
  <c r="I2070" i="33"/>
  <c r="J212" i="35"/>
  <c r="J215" i="35"/>
  <c r="I1883" i="33"/>
  <c r="J216" i="35"/>
  <c r="I2005" i="33"/>
  <c r="J211" i="35"/>
  <c r="J214" i="35"/>
  <c r="I1829" i="33"/>
  <c r="I1872" i="33"/>
  <c r="I1925" i="33"/>
  <c r="I257" i="33"/>
  <c r="I934" i="33"/>
  <c r="J444" i="35"/>
  <c r="I556" i="33"/>
  <c r="J443" i="35"/>
  <c r="I601" i="33"/>
  <c r="I435" i="33"/>
  <c r="I317" i="33"/>
  <c r="I404" i="33"/>
  <c r="I821" i="33"/>
  <c r="I710" i="33"/>
  <c r="J895" i="35"/>
  <c r="I876" i="33"/>
  <c r="J894" i="35"/>
  <c r="I930" i="33"/>
  <c r="I898" i="33"/>
  <c r="I1203" i="33"/>
  <c r="I747" i="33"/>
  <c r="I214" i="33"/>
  <c r="I197" i="33"/>
  <c r="J899" i="35"/>
  <c r="I255" i="33"/>
  <c r="J900" i="35"/>
  <c r="J928" i="35"/>
  <c r="J929" i="35"/>
  <c r="I2176" i="33"/>
  <c r="I2285" i="33"/>
  <c r="J927" i="35"/>
  <c r="J926" i="35"/>
  <c r="J930" i="35"/>
  <c r="J187" i="35"/>
  <c r="I77" i="33"/>
  <c r="I236" i="33"/>
  <c r="I268" i="33"/>
  <c r="J189" i="35"/>
  <c r="I224" i="33"/>
  <c r="I43" i="33"/>
  <c r="J190" i="35"/>
  <c r="I3" i="33"/>
  <c r="I115" i="33"/>
  <c r="I249" i="33"/>
  <c r="I273" i="33"/>
  <c r="J188" i="35"/>
  <c r="I846" i="33"/>
  <c r="I1243" i="33"/>
  <c r="I931" i="33"/>
  <c r="J818" i="35"/>
  <c r="J817" i="35"/>
  <c r="I583" i="33"/>
  <c r="I569" i="33"/>
  <c r="I1500" i="33"/>
  <c r="I649" i="33"/>
  <c r="J453" i="35"/>
  <c r="J452" i="35"/>
  <c r="I2345" i="33"/>
  <c r="J385" i="35"/>
  <c r="I2371" i="33"/>
  <c r="J1130" i="35"/>
  <c r="J1131" i="35"/>
  <c r="I2475" i="33"/>
  <c r="J1132" i="35"/>
  <c r="I2491" i="33"/>
  <c r="I2445" i="33"/>
  <c r="J514" i="35"/>
  <c r="J513" i="35"/>
  <c r="I1557" i="33"/>
  <c r="J515" i="35"/>
  <c r="I324" i="33"/>
  <c r="I1628" i="33"/>
  <c r="I1708" i="33"/>
  <c r="J516" i="35"/>
  <c r="I1724" i="33"/>
  <c r="I1596" i="33"/>
  <c r="I1632" i="33"/>
  <c r="I2412" i="33"/>
  <c r="I2398" i="33"/>
  <c r="J371" i="35"/>
  <c r="I2374" i="33"/>
  <c r="I2390" i="33"/>
  <c r="I534" i="33"/>
  <c r="I2381" i="33"/>
  <c r="J352" i="35"/>
  <c r="J349" i="35"/>
  <c r="I2400" i="33"/>
  <c r="J354" i="35"/>
  <c r="J351" i="35"/>
  <c r="J350" i="35"/>
  <c r="I2397" i="33"/>
  <c r="I2338" i="33"/>
  <c r="J353" i="35"/>
  <c r="I2410" i="33"/>
  <c r="I2336" i="33"/>
  <c r="I1955" i="33"/>
  <c r="J730" i="35"/>
  <c r="J728" i="35"/>
  <c r="I1888" i="33"/>
  <c r="I2059" i="33"/>
  <c r="I1918" i="33"/>
  <c r="J729" i="35"/>
  <c r="I767" i="33"/>
  <c r="I2060" i="33"/>
  <c r="I1972" i="33"/>
  <c r="J127" i="35"/>
  <c r="I1752" i="33"/>
  <c r="J129" i="35"/>
  <c r="I1973" i="33"/>
  <c r="I1856" i="33"/>
  <c r="J128" i="35"/>
  <c r="I1780" i="33"/>
  <c r="J804" i="35"/>
  <c r="I1863" i="33"/>
  <c r="J803" i="35"/>
  <c r="I2011" i="33"/>
  <c r="I1967" i="33"/>
  <c r="J923" i="35"/>
  <c r="J921" i="35"/>
  <c r="I2215" i="33"/>
  <c r="I336" i="33"/>
  <c r="I2257" i="33"/>
  <c r="J919" i="35"/>
  <c r="J918" i="35"/>
  <c r="I2183" i="33"/>
  <c r="I2239" i="33"/>
  <c r="J922" i="35"/>
  <c r="I2247" i="33"/>
  <c r="J920" i="35"/>
  <c r="J917" i="35"/>
  <c r="J787" i="35"/>
  <c r="I1143" i="33"/>
  <c r="I1132" i="33"/>
  <c r="I1505" i="33"/>
  <c r="I373" i="33"/>
  <c r="I584" i="33"/>
  <c r="I598" i="33"/>
  <c r="J788" i="35"/>
  <c r="I1175" i="33"/>
  <c r="I2022" i="33"/>
  <c r="J785" i="35"/>
  <c r="I1425" i="33"/>
  <c r="I384" i="33"/>
  <c r="I1123" i="33"/>
  <c r="J786" i="35"/>
  <c r="I638" i="33"/>
  <c r="J1094" i="35"/>
  <c r="I2174" i="33"/>
  <c r="I2312" i="33"/>
  <c r="I2177" i="33"/>
  <c r="I2186" i="33"/>
  <c r="J1096" i="35"/>
  <c r="J1095" i="35"/>
  <c r="J383" i="35"/>
  <c r="J381" i="35"/>
  <c r="J382" i="35"/>
  <c r="I310" i="33"/>
  <c r="I2545" i="33"/>
  <c r="J1264" i="35"/>
  <c r="I2550" i="33"/>
  <c r="J1263" i="35"/>
  <c r="I1944" i="33"/>
  <c r="J766" i="35"/>
  <c r="I1828" i="33"/>
  <c r="I1125" i="33"/>
  <c r="J662" i="35"/>
  <c r="I552" i="33"/>
  <c r="I455" i="33"/>
  <c r="J661" i="35"/>
  <c r="J660" i="35"/>
  <c r="I1496" i="33"/>
  <c r="I452" i="33"/>
  <c r="J654" i="35"/>
  <c r="I510" i="33"/>
  <c r="J655" i="35"/>
  <c r="I1493" i="33"/>
  <c r="J761" i="35"/>
  <c r="J760" i="35"/>
  <c r="I1142" i="33"/>
  <c r="I1838" i="33"/>
  <c r="J759" i="35"/>
  <c r="J758" i="35"/>
  <c r="I2001" i="33"/>
  <c r="J762" i="35"/>
  <c r="I1897" i="33"/>
  <c r="J1122" i="35"/>
  <c r="J1123" i="35"/>
  <c r="I842" i="33"/>
  <c r="J1121" i="35"/>
  <c r="J1120" i="35"/>
  <c r="I1103" i="33"/>
  <c r="I828" i="33"/>
  <c r="I377" i="33"/>
  <c r="J1124" i="35"/>
  <c r="I1146" i="33"/>
  <c r="I581" i="33"/>
  <c r="I1294" i="33"/>
  <c r="I450" i="33"/>
  <c r="I1035" i="33"/>
  <c r="I1210" i="33"/>
  <c r="I1527" i="33"/>
  <c r="J495" i="35"/>
  <c r="I1479" i="33"/>
  <c r="J493" i="35"/>
  <c r="J492" i="35"/>
  <c r="J496" i="35"/>
  <c r="I1047" i="33"/>
  <c r="J494" i="35"/>
  <c r="I1503" i="33"/>
  <c r="I107" i="33"/>
  <c r="I1128" i="33"/>
  <c r="I1179" i="33"/>
  <c r="I1507" i="33"/>
  <c r="I1220" i="33"/>
  <c r="I1061" i="33"/>
  <c r="J650" i="35"/>
  <c r="J652" i="35"/>
  <c r="I945" i="33"/>
  <c r="J649" i="35"/>
  <c r="I1536" i="33"/>
  <c r="I893" i="33"/>
  <c r="J653" i="35"/>
  <c r="I1368" i="33"/>
  <c r="J651" i="35"/>
  <c r="I1625" i="33"/>
  <c r="I2361" i="33"/>
  <c r="I2359" i="33"/>
  <c r="I2328" i="33"/>
  <c r="J375" i="35"/>
  <c r="I2316" i="33"/>
  <c r="I2355" i="33"/>
  <c r="J374" i="35"/>
  <c r="J1166" i="35"/>
  <c r="I114" i="33"/>
  <c r="J1164" i="35"/>
  <c r="I368" i="33"/>
  <c r="I345" i="33"/>
  <c r="I182" i="33"/>
  <c r="J1165" i="35"/>
  <c r="I1554" i="33"/>
  <c r="J833" i="35"/>
  <c r="J829" i="35"/>
  <c r="J830" i="35"/>
  <c r="I1556" i="33"/>
  <c r="J834" i="35"/>
  <c r="J831" i="35"/>
  <c r="J832" i="35"/>
  <c r="I1647" i="33"/>
  <c r="I1655" i="33"/>
  <c r="I1574" i="33"/>
  <c r="I874" i="33"/>
  <c r="I1374" i="33"/>
  <c r="J835" i="35"/>
  <c r="J1062" i="35"/>
  <c r="I1970" i="33"/>
  <c r="J1063" i="35"/>
  <c r="I2080" i="33"/>
  <c r="I1985" i="33"/>
  <c r="I1832" i="33"/>
  <c r="J1061" i="35"/>
  <c r="I2028" i="33"/>
  <c r="I2042" i="33"/>
  <c r="I1578" i="33"/>
  <c r="I1553" i="33"/>
  <c r="I1156" i="33"/>
  <c r="J822" i="35"/>
  <c r="I1373" i="33"/>
  <c r="J825" i="35"/>
  <c r="I1573" i="33"/>
  <c r="I1656" i="33"/>
  <c r="J826" i="35"/>
  <c r="I1652" i="33"/>
  <c r="J828" i="35"/>
  <c r="I1654" i="33"/>
  <c r="J823" i="35"/>
  <c r="I1636" i="33"/>
  <c r="J821" i="35"/>
  <c r="I763" i="33"/>
  <c r="J827" i="35"/>
  <c r="J824" i="35"/>
  <c r="I170" i="33"/>
  <c r="I275" i="33"/>
  <c r="I143" i="33"/>
  <c r="J914" i="35"/>
  <c r="I263" i="33"/>
  <c r="J913" i="35"/>
  <c r="J1270" i="35"/>
  <c r="I2033" i="33"/>
  <c r="J1268" i="35"/>
  <c r="I2013" i="33"/>
  <c r="I1841" i="33"/>
  <c r="I2090" i="33"/>
  <c r="J1269" i="35"/>
  <c r="J707" i="35"/>
  <c r="I16" i="33"/>
  <c r="J703" i="35"/>
  <c r="I2126" i="33"/>
  <c r="I1765" i="33"/>
  <c r="I2129" i="33"/>
  <c r="J706" i="35"/>
  <c r="J704" i="35"/>
  <c r="J708" i="35"/>
  <c r="J702" i="35"/>
  <c r="J705" i="35"/>
  <c r="J732" i="35"/>
  <c r="I708" i="33"/>
  <c r="I1092" i="33"/>
  <c r="I406" i="33"/>
  <c r="I530" i="33"/>
  <c r="J731" i="35"/>
  <c r="I709" i="33"/>
  <c r="I1937" i="33"/>
  <c r="I881" i="33"/>
  <c r="I1040" i="33"/>
  <c r="I2089" i="33"/>
  <c r="J464" i="35"/>
  <c r="J461" i="35"/>
  <c r="J460" i="35"/>
  <c r="I1427" i="33"/>
  <c r="J463" i="35"/>
  <c r="I532" i="33"/>
  <c r="J462" i="35"/>
  <c r="I1793" i="33"/>
  <c r="I1849" i="33"/>
  <c r="I677" i="33"/>
  <c r="J556" i="35"/>
  <c r="J559" i="35"/>
  <c r="J560" i="35"/>
  <c r="J557" i="35"/>
  <c r="I1511" i="33"/>
  <c r="I1545" i="33"/>
  <c r="I1390" i="33"/>
  <c r="I1133" i="33"/>
  <c r="I1532" i="33"/>
  <c r="J555" i="35"/>
  <c r="I2368" i="33"/>
  <c r="J558" i="35"/>
  <c r="I854" i="33"/>
  <c r="I468" i="33"/>
  <c r="J808" i="35"/>
  <c r="J809" i="35"/>
  <c r="I477" i="33"/>
  <c r="I407" i="33"/>
  <c r="J810" i="35"/>
  <c r="J1259" i="35"/>
  <c r="I2420" i="33"/>
  <c r="I2431" i="33"/>
  <c r="J1260" i="35"/>
  <c r="I2422" i="33"/>
  <c r="J1258" i="35"/>
  <c r="I1205" i="33"/>
  <c r="I1336" i="33"/>
  <c r="I748" i="33"/>
  <c r="I1016" i="33"/>
  <c r="J903" i="35"/>
  <c r="I901" i="33"/>
  <c r="I1426" i="33"/>
  <c r="I1166" i="33"/>
  <c r="I1032" i="33"/>
  <c r="J137" i="35"/>
  <c r="J138" i="35"/>
  <c r="J140" i="35"/>
  <c r="J139" i="35"/>
  <c r="J1193" i="35"/>
  <c r="I723" i="33"/>
  <c r="I185" i="33"/>
  <c r="J1191" i="35"/>
  <c r="J1192" i="35"/>
  <c r="I1395" i="33"/>
  <c r="J1194" i="35"/>
  <c r="I1046" i="33"/>
  <c r="I44" i="33"/>
  <c r="J1190" i="35"/>
  <c r="I1686" i="33"/>
  <c r="J672" i="35"/>
  <c r="I327" i="33"/>
  <c r="I1666" i="33"/>
  <c r="J676" i="35"/>
  <c r="I1592" i="33"/>
  <c r="I1567" i="33"/>
  <c r="I1563" i="33"/>
  <c r="J673" i="35"/>
  <c r="J675" i="35"/>
  <c r="J674" i="35"/>
  <c r="I1688" i="33"/>
  <c r="J451" i="35"/>
  <c r="I399" i="33"/>
  <c r="I1216" i="33"/>
  <c r="I688" i="33"/>
  <c r="I438" i="33"/>
  <c r="I1088" i="33"/>
  <c r="J450" i="35"/>
  <c r="J449" i="35"/>
  <c r="I1253" i="33"/>
  <c r="I1136" i="33"/>
  <c r="I936" i="33"/>
  <c r="I958" i="33"/>
  <c r="I1024" i="33"/>
  <c r="I1332" i="33"/>
  <c r="I1073" i="33"/>
  <c r="I320" i="33"/>
  <c r="I1264" i="33"/>
  <c r="I948" i="33"/>
  <c r="I61" i="33"/>
  <c r="I1518" i="33"/>
  <c r="J1277" i="35"/>
  <c r="I1055" i="33"/>
  <c r="I807" i="33"/>
  <c r="J1275" i="35"/>
  <c r="I670" i="33"/>
  <c r="I784" i="33"/>
  <c r="I276" i="33"/>
  <c r="I657" i="33"/>
  <c r="J1278" i="35"/>
  <c r="J1276" i="35"/>
  <c r="I903" i="33"/>
  <c r="I1111" i="33"/>
  <c r="I120" i="33"/>
  <c r="J1279" i="35"/>
  <c r="J1280" i="35"/>
  <c r="I2207" i="33"/>
  <c r="I2393" i="33"/>
  <c r="J360" i="35"/>
  <c r="J359" i="35"/>
  <c r="J358" i="35"/>
  <c r="J361" i="35"/>
  <c r="I2318" i="33"/>
  <c r="J362" i="35"/>
  <c r="J357" i="35"/>
  <c r="I2387" i="33"/>
  <c r="I2211" i="33"/>
  <c r="I2238" i="33"/>
  <c r="I1952" i="33"/>
  <c r="J820" i="35"/>
  <c r="I1920" i="33"/>
  <c r="J819" i="35"/>
  <c r="I1907" i="33"/>
  <c r="I1878" i="33"/>
  <c r="I1956" i="33"/>
  <c r="I591" i="33"/>
  <c r="J1069" i="35"/>
  <c r="I1344" i="33"/>
  <c r="I1325" i="33"/>
  <c r="J1068" i="35"/>
  <c r="I1292" i="33"/>
  <c r="J24" i="35"/>
  <c r="I195" i="33"/>
  <c r="I93" i="33"/>
  <c r="I156" i="33"/>
  <c r="I82" i="33"/>
  <c r="I119" i="33"/>
  <c r="J23" i="35"/>
  <c r="I42" i="33"/>
  <c r="I215" i="33"/>
  <c r="I94" i="33"/>
  <c r="J27" i="35"/>
  <c r="I223" i="33"/>
  <c r="I1137" i="33"/>
  <c r="I161" i="33"/>
  <c r="I1814" i="33"/>
  <c r="J1624" i="35"/>
  <c r="J1625" i="35"/>
  <c r="I1979" i="33"/>
  <c r="I1514" i="33"/>
  <c r="J862" i="35"/>
  <c r="I1442" i="33"/>
  <c r="J861" i="35"/>
  <c r="J860" i="35"/>
  <c r="J489" i="35"/>
  <c r="I2035" i="33"/>
  <c r="J486" i="35"/>
  <c r="I1803" i="33"/>
  <c r="J491" i="35"/>
  <c r="I1760" i="33"/>
  <c r="J485" i="35"/>
  <c r="I1777" i="33"/>
  <c r="J488" i="35"/>
  <c r="I1874" i="33"/>
  <c r="I1312" i="33"/>
  <c r="I1906" i="33"/>
  <c r="J487" i="35"/>
  <c r="J490" i="35"/>
  <c r="I1825" i="33"/>
  <c r="J1370" i="35"/>
  <c r="J1368" i="35"/>
  <c r="I2200" i="33"/>
  <c r="I2251" i="33"/>
  <c r="J1371" i="35"/>
  <c r="I1157" i="33"/>
  <c r="I2184" i="33"/>
  <c r="I2306" i="33"/>
  <c r="J1366" i="35"/>
  <c r="J1372" i="35"/>
  <c r="J1369" i="35"/>
  <c r="J1367" i="35"/>
  <c r="J1365" i="35"/>
  <c r="I192" i="33"/>
  <c r="I2228" i="33"/>
  <c r="J1364" i="35"/>
  <c r="J1373" i="35"/>
  <c r="I522" i="33"/>
  <c r="I1471" i="33"/>
  <c r="J980" i="35"/>
  <c r="I939" i="33"/>
  <c r="I443" i="33"/>
  <c r="I397" i="33"/>
  <c r="J981" i="35"/>
  <c r="J979" i="35"/>
  <c r="I642" i="33"/>
  <c r="I409" i="33"/>
  <c r="J1316" i="35"/>
  <c r="I2273" i="33"/>
  <c r="I2173" i="33"/>
  <c r="I2287" i="33"/>
  <c r="I2276" i="33"/>
  <c r="J1315" i="35"/>
  <c r="I2249" i="33"/>
  <c r="J1317" i="35"/>
  <c r="J936" i="35"/>
  <c r="J938" i="35"/>
  <c r="J933" i="35"/>
  <c r="I2240" i="33"/>
  <c r="I2258" i="33"/>
  <c r="I2225" i="33"/>
  <c r="J935" i="35"/>
  <c r="I2243" i="33"/>
  <c r="J939" i="35"/>
  <c r="I2175" i="33"/>
  <c r="J937" i="35"/>
  <c r="I338" i="33"/>
  <c r="J934" i="35"/>
  <c r="I1837" i="33"/>
  <c r="I1758" i="33"/>
  <c r="J469" i="35"/>
  <c r="I2078" i="33"/>
  <c r="I1913" i="33"/>
  <c r="J471" i="35"/>
  <c r="J470" i="35"/>
  <c r="I1951" i="33"/>
  <c r="I1876" i="33"/>
  <c r="I2061" i="33"/>
  <c r="I1820" i="33"/>
  <c r="I1936" i="33"/>
  <c r="J642" i="35"/>
  <c r="J640" i="35"/>
  <c r="J641" i="35"/>
  <c r="I292" i="33"/>
  <c r="J639" i="35"/>
  <c r="I804" i="33"/>
  <c r="I1280" i="33"/>
  <c r="I1438" i="33"/>
  <c r="I2320" i="33"/>
  <c r="J373" i="35"/>
  <c r="I2332" i="33"/>
  <c r="I2321" i="33"/>
  <c r="J372" i="35"/>
  <c r="J963" i="35"/>
  <c r="I2218" i="33"/>
  <c r="J962" i="35"/>
  <c r="I2167" i="33"/>
  <c r="I2168" i="33"/>
  <c r="J356" i="35"/>
  <c r="J355" i="35"/>
  <c r="I2409" i="33"/>
  <c r="I2324" i="33"/>
  <c r="J1035" i="35"/>
  <c r="I59" i="33"/>
  <c r="I226" i="33"/>
  <c r="I144" i="33"/>
  <c r="J1034" i="35"/>
  <c r="I118" i="33"/>
  <c r="I63" i="33"/>
  <c r="I1984" i="33"/>
  <c r="J755" i="35"/>
  <c r="I1946" i="33"/>
  <c r="I1993" i="33"/>
  <c r="J754" i="35"/>
  <c r="J1332" i="35"/>
  <c r="J1329" i="35"/>
  <c r="I1719" i="33"/>
  <c r="J1331" i="35"/>
  <c r="J1330" i="35"/>
  <c r="I2031" i="33"/>
  <c r="I2065" i="33"/>
  <c r="J367" i="35"/>
  <c r="I2224" i="33"/>
  <c r="J368" i="35"/>
  <c r="I2212" i="33"/>
  <c r="I2394" i="33"/>
  <c r="J366" i="35"/>
  <c r="J370" i="35"/>
  <c r="J369" i="35"/>
  <c r="I2245" i="33"/>
  <c r="J166" i="35"/>
  <c r="I2519" i="33"/>
  <c r="J159" i="35"/>
  <c r="I2531" i="33"/>
  <c r="I2530" i="33"/>
  <c r="J160" i="35"/>
  <c r="J163" i="35"/>
  <c r="I2523" i="33"/>
  <c r="J161" i="35"/>
  <c r="J164" i="35"/>
  <c r="J165" i="35"/>
  <c r="I2535" i="33"/>
  <c r="J162" i="35"/>
  <c r="I2528" i="33"/>
  <c r="I2477" i="33"/>
  <c r="I533" i="33"/>
  <c r="I1008" i="33"/>
  <c r="I1428" i="33"/>
  <c r="J466" i="35"/>
  <c r="I859" i="33"/>
  <c r="I1409" i="33"/>
  <c r="J465" i="35"/>
  <c r="J679" i="35"/>
  <c r="I2105" i="33"/>
  <c r="I2102" i="33"/>
  <c r="I2140" i="33"/>
  <c r="I2142" i="33"/>
  <c r="I2099" i="33"/>
  <c r="J186" i="35"/>
  <c r="I198" i="33"/>
  <c r="J185" i="35"/>
  <c r="I193" i="33"/>
  <c r="J954" i="35"/>
  <c r="I337" i="33"/>
  <c r="I2216" i="33"/>
  <c r="J956" i="35"/>
  <c r="J955" i="35"/>
  <c r="J957" i="35"/>
  <c r="J1212" i="35"/>
  <c r="I260" i="33"/>
  <c r="J1213" i="35"/>
  <c r="J1216" i="35"/>
  <c r="I961" i="33"/>
  <c r="J1214" i="35"/>
  <c r="I485" i="33"/>
  <c r="I745" i="33"/>
  <c r="I105" i="33"/>
  <c r="J1215" i="35"/>
  <c r="I54" i="33"/>
  <c r="I814" i="33"/>
  <c r="I1234" i="33"/>
  <c r="J292" i="35"/>
  <c r="I789" i="33"/>
  <c r="J291" i="35"/>
  <c r="I1102" i="33"/>
  <c r="I531" i="33"/>
  <c r="I1359" i="33"/>
  <c r="J907" i="35"/>
  <c r="J910" i="35"/>
  <c r="I259" i="33"/>
  <c r="J908" i="35"/>
  <c r="J909" i="35"/>
  <c r="J906" i="35"/>
  <c r="I575" i="33"/>
  <c r="I942" i="33"/>
  <c r="J598" i="35"/>
  <c r="I2113" i="33"/>
  <c r="J597" i="35"/>
  <c r="J596" i="35"/>
  <c r="I1762" i="33"/>
  <c r="I1842" i="33"/>
  <c r="J1273" i="35"/>
  <c r="I2087" i="33"/>
  <c r="J1271" i="35"/>
  <c r="J1272" i="35"/>
  <c r="I1997" i="33"/>
  <c r="J1274" i="35"/>
  <c r="I1989" i="33"/>
  <c r="I1799" i="33"/>
  <c r="J748" i="35"/>
  <c r="J1361" i="35"/>
  <c r="J1359" i="35"/>
  <c r="J1362" i="35"/>
  <c r="J1363" i="35"/>
  <c r="I1232" i="33"/>
  <c r="J1360" i="35"/>
  <c r="I2193" i="33"/>
  <c r="I1447" i="33"/>
  <c r="I1167" i="33"/>
  <c r="I757" i="33"/>
  <c r="I1464" i="33"/>
  <c r="J297" i="35"/>
  <c r="J296" i="35"/>
  <c r="J529" i="35"/>
  <c r="I1648" i="33"/>
  <c r="J528" i="35"/>
  <c r="I1583" i="33"/>
  <c r="I1614" i="33"/>
  <c r="J220" i="35"/>
  <c r="I696" i="33"/>
  <c r="I264" i="33"/>
  <c r="I6" i="33"/>
  <c r="I250" i="33"/>
  <c r="I1460" i="33"/>
  <c r="I561" i="33"/>
  <c r="I220" i="33"/>
  <c r="I2071" i="33"/>
  <c r="I1405" i="33"/>
  <c r="J223" i="35"/>
  <c r="J217" i="35"/>
  <c r="J219" i="35"/>
  <c r="J222" i="35"/>
  <c r="J224" i="35"/>
  <c r="J221" i="35"/>
  <c r="J218" i="35"/>
  <c r="J1198" i="35"/>
  <c r="J1199" i="35"/>
  <c r="J1196" i="35"/>
  <c r="I186" i="33"/>
  <c r="I1410" i="33"/>
  <c r="J1200" i="35"/>
  <c r="J1197" i="35"/>
  <c r="I576" i="33"/>
  <c r="I45" i="33"/>
  <c r="J1195" i="35"/>
  <c r="I626" i="33"/>
  <c r="I1171" i="33"/>
  <c r="I856" i="33"/>
  <c r="I1239" i="33"/>
  <c r="I1003" i="33"/>
  <c r="I1281" i="33"/>
  <c r="J916" i="35"/>
  <c r="J915" i="35"/>
  <c r="I662" i="33"/>
  <c r="I966" i="33"/>
  <c r="I868" i="33"/>
  <c r="I809" i="33"/>
  <c r="I619" i="33"/>
  <c r="I888" i="33"/>
  <c r="I794" i="33"/>
  <c r="I1304" i="33"/>
  <c r="J135" i="35"/>
  <c r="J136" i="35"/>
  <c r="I596" i="33"/>
  <c r="I392" i="33"/>
  <c r="I1208" i="33"/>
  <c r="J1322" i="35"/>
  <c r="J1323" i="35"/>
  <c r="J1052" i="35"/>
  <c r="J1051" i="35"/>
  <c r="I834" i="33"/>
  <c r="J1053" i="35"/>
  <c r="I1106" i="33"/>
  <c r="I648" i="33"/>
  <c r="I501" i="33"/>
  <c r="J442" i="35"/>
  <c r="J440" i="35"/>
  <c r="J441" i="35"/>
  <c r="I1189" i="33"/>
  <c r="I487" i="33"/>
  <c r="I843" i="33"/>
  <c r="I978" i="33"/>
  <c r="I451" i="33"/>
  <c r="I891" i="33"/>
  <c r="I871" i="33"/>
  <c r="I860" i="33"/>
  <c r="J125" i="35"/>
  <c r="I1207" i="33"/>
  <c r="I402" i="33"/>
  <c r="I646" i="33"/>
  <c r="I611" i="33"/>
  <c r="I775" i="33"/>
  <c r="I1090" i="33"/>
  <c r="J126" i="35"/>
  <c r="I1506" i="33"/>
  <c r="J536" i="35"/>
  <c r="I1617" i="33"/>
  <c r="I1006" i="33"/>
  <c r="I1663" i="33"/>
  <c r="I1528" i="33"/>
  <c r="I363" i="33"/>
  <c r="J535" i="35"/>
  <c r="J530" i="35"/>
  <c r="J533" i="35"/>
  <c r="I1653" i="33"/>
  <c r="J534" i="35"/>
  <c r="I1673" i="33"/>
  <c r="J532" i="35"/>
  <c r="I1551" i="33"/>
  <c r="J531" i="35"/>
  <c r="I1299" i="33"/>
  <c r="J570" i="35"/>
  <c r="J572" i="35"/>
  <c r="J577" i="35"/>
  <c r="J574" i="35"/>
  <c r="J575" i="35"/>
  <c r="I1761" i="33"/>
  <c r="I325" i="33"/>
  <c r="I2145" i="33"/>
  <c r="J576" i="35"/>
  <c r="J573" i="35"/>
  <c r="J571" i="35"/>
  <c r="I2112" i="33"/>
  <c r="J813" i="35"/>
  <c r="I408" i="33"/>
  <c r="I390" i="33"/>
  <c r="I1144" i="33"/>
  <c r="I1277" i="33"/>
  <c r="J812" i="35"/>
  <c r="I654" i="33"/>
  <c r="I371" i="33"/>
  <c r="I713" i="33"/>
  <c r="I1116" i="33"/>
  <c r="I1037" i="33"/>
  <c r="J811" i="35"/>
  <c r="I543" i="33"/>
  <c r="J725" i="35"/>
  <c r="I405" i="33"/>
  <c r="I550" i="33"/>
  <c r="J726" i="35"/>
  <c r="J727" i="35"/>
  <c r="I782" i="33"/>
  <c r="J678" i="35"/>
  <c r="I2148" i="33"/>
  <c r="I2095" i="33"/>
  <c r="I2118" i="33"/>
  <c r="J677" i="35"/>
  <c r="I2104" i="33"/>
  <c r="I2103" i="33"/>
  <c r="J589" i="35"/>
  <c r="I1562" i="33"/>
  <c r="J588" i="35"/>
  <c r="I1687" i="33"/>
  <c r="I1712" i="33"/>
  <c r="J591" i="35"/>
  <c r="J593" i="35"/>
  <c r="I1621" i="33"/>
  <c r="I1685" i="33"/>
  <c r="J592" i="35"/>
  <c r="I2098" i="33"/>
  <c r="J590" i="35"/>
  <c r="I1781" i="33"/>
  <c r="I2006" i="33"/>
  <c r="J468" i="35"/>
  <c r="J802" i="35"/>
  <c r="J801" i="35"/>
  <c r="I1940" i="33"/>
  <c r="I1960" i="33"/>
  <c r="I1831" i="33"/>
  <c r="J283" i="35"/>
  <c r="I10" i="33"/>
  <c r="I1610" i="33"/>
  <c r="J278" i="35"/>
  <c r="I1517" i="33"/>
  <c r="I1742" i="33"/>
  <c r="J282" i="35"/>
  <c r="J281" i="35"/>
  <c r="J280" i="35"/>
  <c r="J279" i="35"/>
  <c r="J1305" i="35"/>
  <c r="I2190" i="33"/>
  <c r="J1306" i="35"/>
  <c r="I2288" i="33"/>
  <c r="I2235" i="33"/>
  <c r="I2269" i="33"/>
  <c r="J1304" i="35"/>
  <c r="J1303" i="35"/>
  <c r="I2231" i="33"/>
  <c r="I2232" i="33"/>
  <c r="I2226" i="33"/>
  <c r="I1834" i="33"/>
  <c r="J395" i="35"/>
  <c r="J396" i="35"/>
  <c r="J394" i="35"/>
  <c r="I1865" i="33"/>
  <c r="I121" i="33"/>
  <c r="I62" i="33"/>
  <c r="J1281" i="35"/>
  <c r="I1164" i="33"/>
  <c r="I773" i="33"/>
  <c r="I1202" i="33"/>
  <c r="J1129" i="35"/>
  <c r="I1321" i="33"/>
  <c r="I1286" i="33"/>
  <c r="I523" i="33"/>
  <c r="I315" i="33"/>
  <c r="J436" i="35"/>
  <c r="J437" i="35"/>
  <c r="I2252" i="33"/>
  <c r="J1381" i="35"/>
  <c r="J1380" i="35"/>
  <c r="I2274" i="33"/>
  <c r="J757" i="35"/>
  <c r="I2086" i="33"/>
  <c r="I2000" i="33"/>
  <c r="J1290" i="35"/>
  <c r="I839" i="33"/>
  <c r="I1100" i="33"/>
  <c r="J1288" i="35"/>
  <c r="J1292" i="35"/>
  <c r="I655" i="33"/>
  <c r="J1291" i="35"/>
  <c r="J1289" i="35"/>
  <c r="I824" i="33"/>
  <c r="I555" i="33"/>
  <c r="I2282" i="33"/>
  <c r="J1312" i="35"/>
  <c r="J1310" i="35"/>
  <c r="I2270" i="33"/>
  <c r="I2227" i="33"/>
  <c r="I2248" i="33"/>
  <c r="I2179" i="33"/>
  <c r="J1314" i="35"/>
  <c r="I2204" i="33"/>
  <c r="J1311" i="35"/>
  <c r="I2165" i="33"/>
  <c r="J1313" i="35"/>
  <c r="I2307" i="33"/>
  <c r="I2303" i="33"/>
  <c r="I2482" i="33"/>
  <c r="I2485" i="33"/>
  <c r="I2483" i="33"/>
  <c r="J1141" i="35"/>
  <c r="J1143" i="35"/>
  <c r="I2486" i="33"/>
  <c r="I2490" i="33"/>
  <c r="I2447" i="33"/>
  <c r="J1139" i="35"/>
  <c r="J1142" i="35"/>
  <c r="I2496" i="33"/>
  <c r="J1140" i="35"/>
  <c r="I2488" i="33"/>
  <c r="J1144" i="35"/>
  <c r="J1138" i="35"/>
  <c r="I2494" i="33"/>
  <c r="I511" i="33"/>
  <c r="I1494" i="33"/>
  <c r="I453" i="33"/>
  <c r="J657" i="35"/>
  <c r="J656" i="35"/>
  <c r="J1105" i="35"/>
  <c r="J1104" i="35"/>
  <c r="I516" i="33"/>
  <c r="J1103" i="35"/>
  <c r="I1065" i="33"/>
  <c r="I177" i="33"/>
  <c r="J1106" i="35"/>
  <c r="I1706" i="33"/>
  <c r="I1726" i="33"/>
  <c r="I1740" i="33"/>
  <c r="I1618" i="33"/>
  <c r="I1711" i="33"/>
  <c r="J1295" i="35"/>
  <c r="I1588" i="33"/>
  <c r="J1296" i="35"/>
  <c r="I1707" i="33"/>
  <c r="I190" i="33"/>
  <c r="J1239" i="35"/>
  <c r="J1237" i="35"/>
  <c r="I889" i="33"/>
  <c r="I1435" i="33"/>
  <c r="I1004" i="33"/>
  <c r="J1236" i="35"/>
  <c r="J1235" i="35"/>
  <c r="I630" i="33"/>
  <c r="I810" i="33"/>
  <c r="I21" i="33"/>
  <c r="I378" i="33"/>
  <c r="I1173" i="33"/>
  <c r="I346" i="33"/>
  <c r="J1238" i="35"/>
  <c r="I600" i="33"/>
  <c r="I1204" i="33"/>
  <c r="I884" i="33"/>
  <c r="J964" i="35"/>
  <c r="I1059" i="33"/>
  <c r="I1194" i="33"/>
  <c r="J965" i="35"/>
  <c r="I578" i="33"/>
  <c r="I590" i="33"/>
  <c r="I1385" i="33"/>
  <c r="J544" i="35"/>
  <c r="I1381" i="33"/>
  <c r="J546" i="35"/>
  <c r="J548" i="35"/>
  <c r="I1530" i="33"/>
  <c r="J545" i="35"/>
  <c r="J543" i="35"/>
  <c r="I2347" i="33"/>
  <c r="I1543" i="33"/>
  <c r="I1509" i="33"/>
  <c r="I675" i="33"/>
  <c r="J547" i="35"/>
  <c r="J752" i="35"/>
  <c r="I1896" i="33"/>
  <c r="I1141" i="33"/>
  <c r="I1866" i="33"/>
  <c r="J751" i="35"/>
  <c r="J753" i="35"/>
  <c r="I1862" i="33"/>
  <c r="J750" i="35"/>
  <c r="J749" i="35"/>
  <c r="J1027" i="35"/>
  <c r="J1029" i="35"/>
  <c r="J1028" i="35"/>
  <c r="I2473" i="33"/>
  <c r="J1030" i="35"/>
  <c r="I2470" i="33"/>
  <c r="I2497" i="33"/>
  <c r="I2453" i="33"/>
  <c r="I2471" i="33"/>
  <c r="I2463" i="33"/>
  <c r="J176" i="35"/>
  <c r="I2536" i="33"/>
  <c r="J175" i="35"/>
  <c r="I2511" i="33"/>
  <c r="I318" i="33"/>
  <c r="J445" i="35"/>
  <c r="J446" i="35"/>
  <c r="I1433" i="33"/>
  <c r="I436" i="33"/>
  <c r="I702" i="33"/>
  <c r="I2156" i="33"/>
  <c r="I2154" i="33"/>
  <c r="J606" i="35"/>
  <c r="J605" i="35"/>
  <c r="I1916" i="33"/>
  <c r="J990" i="35"/>
  <c r="J989" i="35"/>
  <c r="J991" i="35"/>
  <c r="I1836" i="33"/>
  <c r="J988" i="35"/>
  <c r="I2163" i="33"/>
  <c r="J992" i="35"/>
  <c r="J993" i="35"/>
  <c r="I1847" i="33"/>
  <c r="I2267" i="33"/>
  <c r="I1616" i="33"/>
  <c r="I1538" i="33"/>
  <c r="I331" i="33"/>
  <c r="J844" i="35"/>
  <c r="J842" i="35"/>
  <c r="I1555" i="33"/>
  <c r="J846" i="35"/>
  <c r="J845" i="35"/>
  <c r="J843" i="35"/>
  <c r="I465" i="33"/>
  <c r="J847" i="35"/>
  <c r="I777" i="33"/>
  <c r="I333" i="33"/>
  <c r="I565" i="33"/>
  <c r="J872" i="35"/>
  <c r="I886" i="33"/>
  <c r="J874" i="35"/>
  <c r="J873" i="35"/>
  <c r="J875" i="35"/>
  <c r="I1797" i="33"/>
  <c r="J393" i="35"/>
  <c r="J391" i="35"/>
  <c r="J392" i="35"/>
  <c r="I1756" i="33"/>
  <c r="I2074" i="33"/>
  <c r="J246" i="35"/>
  <c r="I1463" i="33"/>
  <c r="J245" i="35"/>
  <c r="J244" i="35"/>
  <c r="I1634" i="33"/>
  <c r="J595" i="35"/>
  <c r="J594" i="35"/>
  <c r="I1665" i="33"/>
  <c r="J455" i="35"/>
  <c r="I833" i="33"/>
  <c r="I321" i="33"/>
  <c r="I421" i="33"/>
  <c r="I740" i="33"/>
  <c r="J454" i="35"/>
  <c r="J457" i="35"/>
  <c r="I564" i="33"/>
  <c r="J456" i="35"/>
  <c r="I1078" i="33"/>
  <c r="I439" i="33"/>
  <c r="I896" i="33"/>
  <c r="I1295" i="33"/>
  <c r="I415" i="33"/>
  <c r="I731" i="33"/>
  <c r="I459" i="33"/>
  <c r="I823" i="33"/>
  <c r="I1268" i="33"/>
  <c r="J432" i="35"/>
  <c r="J431" i="35"/>
  <c r="I2217" i="33"/>
  <c r="J1299" i="35"/>
  <c r="I2164" i="33"/>
  <c r="J1298" i="35"/>
  <c r="J1297" i="35"/>
  <c r="I2305" i="33"/>
  <c r="I2221" i="33"/>
  <c r="J1301" i="35"/>
  <c r="J1302" i="35"/>
  <c r="I1148" i="33"/>
  <c r="J1300" i="35"/>
  <c r="I544" i="33"/>
  <c r="I971" i="33"/>
  <c r="I1800" i="33"/>
  <c r="J782" i="35"/>
  <c r="J781" i="35"/>
  <c r="I1490" i="33"/>
  <c r="I792" i="33"/>
  <c r="I885" i="33"/>
  <c r="I1174" i="33"/>
  <c r="J783" i="35"/>
  <c r="I571" i="33"/>
  <c r="J784" i="35"/>
  <c r="I1329" i="33"/>
  <c r="I867" i="33"/>
  <c r="I1266" i="33"/>
  <c r="J711" i="35"/>
  <c r="J712" i="35"/>
  <c r="I17" i="33"/>
  <c r="J715" i="35"/>
  <c r="I2139" i="33"/>
  <c r="J709" i="35"/>
  <c r="I1766" i="33"/>
  <c r="J714" i="35"/>
  <c r="I2130" i="33"/>
  <c r="I2127" i="33"/>
  <c r="I2144" i="33"/>
  <c r="J713" i="35"/>
  <c r="J710" i="35"/>
  <c r="J1346" i="35"/>
  <c r="J1343" i="35"/>
  <c r="J1347" i="35"/>
  <c r="I2198" i="33"/>
  <c r="J1342" i="35"/>
  <c r="I1229" i="33"/>
  <c r="J1344" i="35"/>
  <c r="J1345" i="35"/>
  <c r="I1444" i="33"/>
  <c r="J241" i="35"/>
  <c r="J237" i="35"/>
  <c r="I738" i="33"/>
  <c r="J243" i="35"/>
  <c r="I1407" i="33"/>
  <c r="J236" i="35"/>
  <c r="I698" i="33"/>
  <c r="J238" i="35"/>
  <c r="J240" i="35"/>
  <c r="I1462" i="33"/>
  <c r="J239" i="35"/>
  <c r="I2073" i="33"/>
  <c r="I8" i="33"/>
  <c r="J235" i="35"/>
  <c r="J242" i="35"/>
  <c r="I266" i="33"/>
  <c r="I306" i="33"/>
  <c r="J859" i="35"/>
  <c r="I1623" i="33"/>
  <c r="J858" i="35"/>
  <c r="I1540" i="33"/>
  <c r="J857" i="35"/>
  <c r="I270" i="33"/>
  <c r="I724" i="33"/>
  <c r="J1243" i="35"/>
  <c r="I1396" i="33"/>
  <c r="J1242" i="35"/>
  <c r="I1450" i="33"/>
  <c r="I1375" i="33"/>
  <c r="I976" i="33"/>
  <c r="J1244" i="35"/>
  <c r="I261" i="33"/>
  <c r="J1248" i="35"/>
  <c r="J1245" i="35"/>
  <c r="J1247" i="35"/>
  <c r="I968" i="33"/>
  <c r="J1246" i="35"/>
  <c r="J1241" i="35"/>
  <c r="J1055" i="35"/>
  <c r="J1060" i="35"/>
  <c r="I2050" i="33"/>
  <c r="J1059" i="35"/>
  <c r="I463" i="33"/>
  <c r="I495" i="33"/>
  <c r="J1058" i="35"/>
  <c r="I2057" i="33"/>
  <c r="J1056" i="35"/>
  <c r="I1099" i="33"/>
  <c r="J1057" i="35"/>
  <c r="I1886" i="33"/>
  <c r="J1054" i="35"/>
  <c r="I1071" i="33"/>
  <c r="I181" i="33"/>
  <c r="I1098" i="33"/>
  <c r="J1158" i="35"/>
  <c r="I1255" i="33"/>
  <c r="I126" i="33"/>
  <c r="J1156" i="35"/>
  <c r="J1157" i="35"/>
  <c r="J1159" i="35"/>
  <c r="I641" i="33"/>
  <c r="I1887" i="33"/>
  <c r="I739" i="33"/>
  <c r="J790" i="35"/>
  <c r="J793" i="35"/>
  <c r="J789" i="35"/>
  <c r="J794" i="35"/>
  <c r="J792" i="35"/>
  <c r="I1891" i="33"/>
  <c r="J791" i="35"/>
  <c r="I1815" i="33"/>
  <c r="J805" i="35"/>
  <c r="I920" i="33"/>
  <c r="I919" i="33"/>
  <c r="I618" i="33"/>
  <c r="I1468" i="33"/>
  <c r="I599" i="33"/>
  <c r="J807" i="35"/>
  <c r="J806" i="35"/>
  <c r="I374" i="33"/>
  <c r="J149" i="35"/>
  <c r="I33" i="33"/>
  <c r="I73" i="33"/>
  <c r="I216" i="33"/>
  <c r="I155" i="33"/>
  <c r="I148" i="33"/>
  <c r="I208" i="33"/>
  <c r="I169" i="33"/>
  <c r="J148" i="35"/>
  <c r="I2" i="33"/>
  <c r="I303" i="33"/>
  <c r="J119" i="35"/>
  <c r="J118" i="35"/>
  <c r="I1499" i="33"/>
  <c r="I401" i="33"/>
  <c r="J117" i="35"/>
  <c r="J120" i="35"/>
  <c r="I1397" i="33"/>
  <c r="I772" i="33"/>
  <c r="J723" i="35"/>
  <c r="J721" i="35"/>
  <c r="I864" i="33"/>
  <c r="I425" i="33"/>
  <c r="I640" i="33"/>
  <c r="J724" i="35"/>
  <c r="I712" i="33"/>
  <c r="J722" i="35"/>
  <c r="I2500" i="33"/>
  <c r="J168" i="35"/>
  <c r="I2501" i="33"/>
  <c r="I2522" i="33"/>
  <c r="J167" i="35"/>
  <c r="I2539" i="33"/>
  <c r="J972" i="35"/>
  <c r="J973" i="35"/>
  <c r="I1470" i="33"/>
  <c r="I442" i="33"/>
  <c r="I938" i="33"/>
  <c r="J898" i="35"/>
  <c r="I967" i="33"/>
  <c r="I395" i="33"/>
  <c r="I837" i="33"/>
  <c r="I380" i="33"/>
  <c r="I952" i="33"/>
  <c r="J904" i="35"/>
  <c r="I877" i="33"/>
  <c r="J905" i="35"/>
  <c r="I788" i="33"/>
  <c r="J298" i="35"/>
  <c r="J299" i="35"/>
  <c r="I1465" i="33"/>
  <c r="I1159" i="33"/>
  <c r="I272" i="33"/>
  <c r="I102" i="33"/>
  <c r="I55" i="33"/>
  <c r="I132" i="33"/>
  <c r="J1234" i="35"/>
  <c r="I64" i="33"/>
  <c r="J1233" i="35"/>
  <c r="J1232" i="35"/>
  <c r="I1335" i="33"/>
  <c r="I1620" i="33"/>
  <c r="J853" i="35"/>
  <c r="J855" i="35"/>
  <c r="J851" i="35"/>
  <c r="J856" i="35"/>
  <c r="J852" i="35"/>
  <c r="I19" i="33"/>
  <c r="J854" i="35"/>
  <c r="I1539" i="33"/>
  <c r="I1593" i="33"/>
  <c r="I2117" i="33"/>
  <c r="I2138" i="33"/>
  <c r="I2149" i="33"/>
  <c r="J696" i="35"/>
  <c r="J692" i="35"/>
  <c r="J693" i="35"/>
  <c r="J689" i="35"/>
  <c r="I1738" i="33"/>
  <c r="I2354" i="33"/>
  <c r="J697" i="35"/>
  <c r="J698" i="35"/>
  <c r="I2143" i="33"/>
  <c r="J694" i="35"/>
  <c r="J691" i="35"/>
  <c r="J695" i="35"/>
  <c r="I329" i="33"/>
  <c r="J690" i="35"/>
  <c r="I1723" i="33"/>
  <c r="J412" i="35"/>
  <c r="I1564" i="33"/>
  <c r="I1746" i="33"/>
  <c r="I1558" i="33"/>
  <c r="I1526" i="33"/>
  <c r="I1548" i="33"/>
  <c r="J413" i="35"/>
  <c r="I1682" i="33"/>
  <c r="I1560" i="33"/>
  <c r="J768" i="35"/>
  <c r="I1851" i="33"/>
  <c r="J767" i="35"/>
  <c r="I1801" i="33"/>
  <c r="I1840" i="33"/>
  <c r="J467" i="35"/>
  <c r="I1976" i="33"/>
  <c r="J800" i="35"/>
  <c r="I2062" i="33"/>
  <c r="I2034" i="33"/>
  <c r="J91" i="35"/>
  <c r="J92" i="35"/>
  <c r="I2157" i="33"/>
  <c r="I2115" i="33"/>
  <c r="I2128" i="33"/>
  <c r="J90" i="35"/>
  <c r="I2124" i="33"/>
  <c r="I2097" i="33"/>
  <c r="I2151" i="33"/>
  <c r="J1211" i="35"/>
  <c r="J1209" i="35"/>
  <c r="I829" i="33"/>
  <c r="J1208" i="35"/>
  <c r="I1327" i="33"/>
  <c r="I1169" i="33"/>
  <c r="I962" i="33"/>
  <c r="J1210" i="35"/>
  <c r="I188" i="33"/>
  <c r="J550" i="35"/>
  <c r="I1531" i="33"/>
  <c r="J552" i="35"/>
  <c r="J554" i="35"/>
  <c r="I1510" i="33"/>
  <c r="I1382" i="33"/>
  <c r="J549" i="35"/>
  <c r="I2348" i="33"/>
  <c r="I676" i="33"/>
  <c r="I1544" i="33"/>
  <c r="J553" i="35"/>
  <c r="J551" i="35"/>
  <c r="J1136" i="35"/>
  <c r="J1134" i="35"/>
  <c r="I2446" i="33"/>
  <c r="J1135" i="35"/>
  <c r="J1133" i="35"/>
  <c r="I2476" i="33"/>
  <c r="J1137" i="35"/>
  <c r="I2492" i="33"/>
  <c r="I1337" i="33"/>
  <c r="I1118" i="33"/>
  <c r="J1168" i="35"/>
  <c r="J1170" i="35"/>
  <c r="J1171" i="35"/>
  <c r="I183" i="33"/>
  <c r="I721" i="33"/>
  <c r="J1169" i="35"/>
  <c r="I517" i="33"/>
  <c r="J130" i="35"/>
  <c r="J131" i="35"/>
  <c r="J132" i="35"/>
  <c r="I1131" i="33"/>
  <c r="I863" i="33"/>
  <c r="I830" i="33"/>
  <c r="J969" i="35"/>
  <c r="I1434" i="33"/>
  <c r="I704" i="33"/>
  <c r="I341" i="33"/>
  <c r="J970" i="35"/>
  <c r="I687" i="33"/>
  <c r="I1214" i="33"/>
  <c r="I932" i="33"/>
  <c r="J971" i="35"/>
  <c r="I441" i="33"/>
  <c r="I109" i="33"/>
  <c r="J144" i="35"/>
  <c r="I39" i="33"/>
  <c r="I68" i="33"/>
  <c r="I218" i="33"/>
  <c r="I72" i="33"/>
  <c r="J143" i="35"/>
  <c r="I153" i="33"/>
  <c r="I211" i="33"/>
  <c r="I139" i="33"/>
  <c r="I1048" i="33"/>
  <c r="J459" i="35"/>
  <c r="J458" i="35"/>
  <c r="I866" i="33"/>
  <c r="I693" i="33"/>
  <c r="I1387" i="33"/>
  <c r="J659" i="35"/>
  <c r="I454" i="33"/>
  <c r="J658" i="35"/>
  <c r="I1495" i="33"/>
  <c r="I512" i="33"/>
  <c r="I2181" i="33"/>
  <c r="J932" i="35"/>
  <c r="I2272" i="33"/>
  <c r="J1265" i="35"/>
  <c r="I2549" i="33"/>
  <c r="I2548" i="33"/>
  <c r="I1413" i="33"/>
  <c r="J719" i="35"/>
  <c r="I787" i="33"/>
  <c r="I831" i="33"/>
  <c r="J720" i="35"/>
  <c r="I817" i="33"/>
  <c r="I679" i="33"/>
  <c r="J718" i="35"/>
  <c r="J227" i="35"/>
  <c r="J225" i="35"/>
  <c r="I1461" i="33"/>
  <c r="J226" i="35"/>
  <c r="I2072" i="33"/>
  <c r="I605" i="33"/>
  <c r="I422" i="33"/>
  <c r="J1252" i="35"/>
  <c r="I1112" i="33"/>
  <c r="I1218" i="33"/>
  <c r="I912" i="33"/>
  <c r="I1285" i="33"/>
  <c r="I653" i="33"/>
  <c r="J434" i="35"/>
  <c r="J435" i="35"/>
  <c r="I1356" i="33"/>
  <c r="I1320" i="33"/>
  <c r="I983" i="33"/>
  <c r="I314" i="33"/>
  <c r="J433" i="35"/>
  <c r="I1451" i="33"/>
  <c r="I918" i="33"/>
  <c r="I779" i="33"/>
  <c r="I309" i="33"/>
  <c r="J378" i="35"/>
  <c r="J380" i="35"/>
  <c r="J379" i="35"/>
  <c r="I1130" i="33"/>
  <c r="J114" i="35"/>
  <c r="J116" i="35"/>
  <c r="I816" i="33"/>
  <c r="J115" i="35"/>
  <c r="I785" i="33"/>
  <c r="J1044" i="35"/>
  <c r="J1043" i="35"/>
  <c r="I716" i="33"/>
  <c r="I694" i="33"/>
  <c r="I37" i="33"/>
  <c r="J1042" i="35"/>
  <c r="I1443" i="33"/>
  <c r="J1045" i="35"/>
  <c r="J1046" i="35"/>
  <c r="I855" i="33"/>
  <c r="J877" i="35"/>
  <c r="J876" i="35"/>
  <c r="I1007" i="33"/>
  <c r="I743" i="33"/>
  <c r="I284" i="33"/>
  <c r="J517" i="35"/>
  <c r="I1457" i="33"/>
  <c r="J1188" i="35"/>
  <c r="J1187" i="35"/>
  <c r="I1307" i="33"/>
  <c r="J1185" i="35"/>
  <c r="I243" i="33"/>
  <c r="J1189" i="35"/>
  <c r="I625" i="33"/>
  <c r="J1186" i="35"/>
  <c r="I1431" i="33"/>
  <c r="I1449" i="33"/>
  <c r="I2266" i="33"/>
  <c r="J924" i="35"/>
  <c r="I524" i="33"/>
  <c r="J901" i="35"/>
  <c r="J902" i="35"/>
  <c r="I479" i="33"/>
  <c r="I685" i="33"/>
  <c r="I900" i="33"/>
  <c r="I2331" i="33"/>
  <c r="J305" i="35"/>
  <c r="I2349" i="33"/>
  <c r="I101" i="33"/>
  <c r="I31" i="33"/>
  <c r="J142" i="35"/>
  <c r="I152" i="33"/>
  <c r="J141" i="35"/>
  <c r="I206" i="33"/>
  <c r="I36" i="33"/>
  <c r="I2254" i="33"/>
  <c r="I2196" i="33"/>
  <c r="J384" i="35"/>
  <c r="J1348" i="35"/>
  <c r="J1352" i="35"/>
  <c r="I1445" i="33"/>
  <c r="J1351" i="35"/>
  <c r="J1349" i="35"/>
  <c r="I2192" i="33"/>
  <c r="J1350" i="35"/>
  <c r="I1230" i="33"/>
  <c r="J630" i="35"/>
  <c r="I289" i="33"/>
  <c r="I290" i="33"/>
  <c r="I288" i="33"/>
  <c r="J629" i="35"/>
  <c r="I280" i="33"/>
  <c r="I277" i="33"/>
  <c r="J1100" i="35"/>
  <c r="I1383" i="33"/>
  <c r="J1098" i="35"/>
  <c r="I848" i="33"/>
  <c r="J1101" i="35"/>
  <c r="I540" i="33"/>
  <c r="I176" i="33"/>
  <c r="J1102" i="35"/>
  <c r="J1099" i="35"/>
  <c r="J98" i="35"/>
  <c r="J99" i="35"/>
  <c r="I2441" i="33"/>
  <c r="I2415" i="33"/>
  <c r="J97" i="35"/>
  <c r="I2423" i="33"/>
  <c r="I2418" i="33"/>
  <c r="I2425" i="33"/>
  <c r="I2435" i="33"/>
  <c r="I2440" i="33"/>
  <c r="J102" i="35"/>
  <c r="I2438" i="33"/>
  <c r="I2313" i="33"/>
  <c r="J103" i="35"/>
  <c r="J106" i="35"/>
  <c r="I2385" i="33"/>
  <c r="J100" i="35"/>
  <c r="I2436" i="33"/>
  <c r="J105" i="35"/>
  <c r="I2433" i="33"/>
  <c r="I2344" i="33"/>
  <c r="I2432" i="33"/>
  <c r="J104" i="35"/>
  <c r="J101" i="35"/>
  <c r="I2379" i="33"/>
  <c r="I2019" i="33"/>
  <c r="I1948" i="33"/>
  <c r="J763" i="35"/>
  <c r="I1741" i="33"/>
  <c r="J666" i="35"/>
  <c r="I1595" i="33"/>
  <c r="I1651" i="33"/>
  <c r="I1646" i="33"/>
  <c r="J665" i="35"/>
  <c r="J663" i="35"/>
  <c r="I1613" i="33"/>
  <c r="I1743" i="33"/>
  <c r="J667" i="35"/>
  <c r="I1627" i="33"/>
  <c r="I1697" i="33"/>
  <c r="I1701" i="33"/>
  <c r="I1012" i="33"/>
  <c r="J664" i="35"/>
  <c r="I1694" i="33"/>
  <c r="I734" i="33"/>
  <c r="I742" i="33"/>
  <c r="J871" i="35"/>
  <c r="I1084" i="33"/>
  <c r="I1029" i="33"/>
  <c r="I519" i="33"/>
  <c r="J869" i="35"/>
  <c r="J870" i="35"/>
  <c r="I486" i="33"/>
  <c r="J1308" i="35"/>
  <c r="I297" i="33"/>
  <c r="I947" i="33"/>
  <c r="I1290" i="33"/>
  <c r="I1199" i="33"/>
  <c r="I663" i="33"/>
  <c r="J1309" i="35"/>
  <c r="J1307" i="35"/>
  <c r="I539" i="33"/>
  <c r="J328" i="35"/>
  <c r="I1809" i="33"/>
  <c r="I2076" i="33"/>
  <c r="I2084" i="33"/>
  <c r="I14" i="33"/>
  <c r="J329" i="35"/>
  <c r="I1903" i="33"/>
  <c r="J330" i="35"/>
  <c r="J331" i="35"/>
  <c r="I1754" i="33"/>
  <c r="I2038" i="33"/>
  <c r="I1790" i="33"/>
  <c r="J327" i="35"/>
  <c r="I1927" i="33"/>
  <c r="I2092" i="33"/>
  <c r="I2132" i="33"/>
  <c r="I2131" i="33"/>
  <c r="J701" i="35"/>
  <c r="J700" i="35"/>
  <c r="J699" i="35"/>
  <c r="I2155" i="33"/>
  <c r="I2150" i="33"/>
  <c r="J1336" i="35"/>
  <c r="J1339" i="35"/>
  <c r="J1337" i="35"/>
  <c r="I2010" i="33"/>
  <c r="J1340" i="35"/>
  <c r="J1338" i="35"/>
  <c r="J1341" i="35"/>
  <c r="I1729" i="33"/>
  <c r="I1962" i="33"/>
  <c r="I2049" i="33"/>
  <c r="J250" i="35"/>
  <c r="J247" i="35"/>
  <c r="I221" i="33"/>
  <c r="J252" i="35"/>
  <c r="J248" i="35"/>
  <c r="I488" i="33"/>
  <c r="I1408" i="33"/>
  <c r="I267" i="33"/>
  <c r="I9" i="33"/>
  <c r="J249" i="35"/>
  <c r="J251" i="35"/>
  <c r="I699" i="33"/>
  <c r="I1922" i="33"/>
  <c r="I1966" i="33"/>
  <c r="I2066" i="33"/>
  <c r="I1957" i="33"/>
  <c r="J765" i="35"/>
  <c r="I1873" i="33"/>
  <c r="J684" i="35"/>
  <c r="J685" i="35"/>
  <c r="I2110" i="33"/>
  <c r="J680" i="35"/>
  <c r="J681" i="35"/>
  <c r="J683" i="35"/>
  <c r="J686" i="35"/>
  <c r="I328" i="33"/>
  <c r="J682" i="35"/>
  <c r="I1744" i="33"/>
  <c r="I2353" i="33"/>
  <c r="I2135" i="33"/>
  <c r="I2096" i="33"/>
  <c r="I2121" i="33"/>
  <c r="I2119" i="33"/>
  <c r="J687" i="35"/>
  <c r="J688" i="35"/>
  <c r="I2506" i="33"/>
  <c r="I2507" i="33"/>
  <c r="J158" i="35"/>
  <c r="J69" i="35"/>
  <c r="I2351" i="33"/>
  <c r="J68" i="35"/>
  <c r="I2335" i="33"/>
  <c r="I2372" i="33"/>
  <c r="I1846" i="33"/>
  <c r="I2081" i="33"/>
  <c r="J481" i="35"/>
  <c r="J480" i="35"/>
  <c r="I2015" i="33"/>
  <c r="J1004" i="35"/>
  <c r="J1005" i="35"/>
  <c r="I553" i="33"/>
  <c r="I383" i="33"/>
  <c r="I343" i="33"/>
  <c r="J1089" i="35"/>
  <c r="J1090" i="35"/>
  <c r="I2230" i="33"/>
  <c r="I940" i="33"/>
  <c r="I1317" i="33"/>
  <c r="J1008" i="35"/>
  <c r="I1074" i="33"/>
  <c r="J1010" i="35"/>
  <c r="I1399" i="33"/>
  <c r="J1009" i="35"/>
  <c r="I1476" i="33"/>
  <c r="I1081" i="33"/>
  <c r="I1262" i="33"/>
  <c r="I892" i="33"/>
  <c r="I1041" i="33"/>
  <c r="I1370" i="33"/>
  <c r="I960" i="33"/>
  <c r="I447" i="33"/>
  <c r="I636" i="33"/>
  <c r="I1333" i="33"/>
  <c r="I414" i="33"/>
  <c r="J879" i="35"/>
  <c r="J878" i="35"/>
  <c r="I915" i="33"/>
  <c r="I1278" i="33"/>
  <c r="I577" i="33"/>
  <c r="I2358" i="33"/>
  <c r="J75" i="35"/>
  <c r="I2319" i="33"/>
  <c r="I2407" i="33"/>
  <c r="J72" i="35"/>
  <c r="J70" i="35"/>
  <c r="J73" i="35"/>
  <c r="J74" i="35"/>
  <c r="I2373" i="33"/>
  <c r="I2352" i="33"/>
  <c r="J71" i="35"/>
  <c r="I2334" i="33"/>
  <c r="I2408" i="33"/>
  <c r="I2214" i="33"/>
  <c r="I269" i="33"/>
  <c r="J475" i="35"/>
  <c r="I1950" i="33"/>
  <c r="I1953" i="33"/>
  <c r="J477" i="35"/>
  <c r="J476" i="35"/>
  <c r="J478" i="35"/>
  <c r="I1915" i="33"/>
  <c r="J479" i="35"/>
  <c r="I1466" i="33"/>
  <c r="I1727" i="33"/>
  <c r="I1589" i="33"/>
  <c r="J399" i="35"/>
  <c r="I1695" i="33"/>
  <c r="I1524" i="33"/>
  <c r="I1714" i="33"/>
  <c r="I1552" i="33"/>
  <c r="J401" i="35"/>
  <c r="I1550" i="33"/>
  <c r="I1611" i="33"/>
  <c r="I1630" i="33"/>
  <c r="J400" i="35"/>
  <c r="I2456" i="33"/>
  <c r="I2474" i="33"/>
  <c r="J1026" i="35"/>
  <c r="I2444" i="33"/>
  <c r="J1023" i="35"/>
  <c r="J1020" i="35"/>
  <c r="I2457" i="33"/>
  <c r="I2451" i="33"/>
  <c r="I2454" i="33"/>
  <c r="I2461" i="33"/>
  <c r="I2459" i="33"/>
  <c r="I2468" i="33"/>
  <c r="J1021" i="35"/>
  <c r="I2467" i="33"/>
  <c r="I2452" i="33"/>
  <c r="I2460" i="33"/>
  <c r="J1025" i="35"/>
  <c r="J1024" i="35"/>
  <c r="J1022" i="35"/>
  <c r="I2465" i="33"/>
  <c r="I790" i="33"/>
  <c r="I20" i="33"/>
  <c r="J1174" i="35"/>
  <c r="I1246" i="33"/>
  <c r="J1175" i="35"/>
  <c r="J1172" i="35"/>
  <c r="I1282" i="33"/>
  <c r="I722" i="33"/>
  <c r="J1173" i="35"/>
  <c r="I1180" i="33"/>
  <c r="I428" i="33"/>
  <c r="I83" i="33"/>
  <c r="I778" i="33"/>
  <c r="J1036" i="35"/>
  <c r="J1037" i="35"/>
  <c r="J1038" i="35"/>
  <c r="I1928" i="33"/>
  <c r="J333" i="35"/>
  <c r="I1810" i="33"/>
  <c r="I2039" i="33"/>
  <c r="J334" i="35"/>
  <c r="I1755" i="33"/>
  <c r="J336" i="35"/>
  <c r="J332" i="35"/>
  <c r="J335" i="35"/>
  <c r="I1904" i="33"/>
  <c r="I15" i="33"/>
  <c r="I2077" i="33"/>
  <c r="I1791" i="33"/>
  <c r="I2085" i="33"/>
  <c r="I2234" i="33"/>
  <c r="J346" i="35"/>
  <c r="I2369" i="33"/>
  <c r="I2378" i="33"/>
  <c r="J345" i="35"/>
  <c r="I2392" i="33"/>
  <c r="J348" i="35"/>
  <c r="J343" i="35"/>
  <c r="J342" i="35"/>
  <c r="I2363" i="33"/>
  <c r="I2210" i="33"/>
  <c r="J347" i="35"/>
  <c r="J344" i="35"/>
  <c r="I2229" i="33"/>
  <c r="J341" i="35"/>
  <c r="I2350" i="33"/>
  <c r="I2333" i="33"/>
  <c r="J338" i="35"/>
  <c r="I2357" i="33"/>
  <c r="I2396" i="33"/>
  <c r="J337" i="35"/>
  <c r="I2403" i="33"/>
  <c r="I2343" i="33"/>
  <c r="I2341" i="33"/>
  <c r="I2413" i="33"/>
  <c r="I2315" i="33"/>
  <c r="J340" i="35"/>
  <c r="J339" i="35"/>
  <c r="J961" i="35"/>
  <c r="I2171" i="33"/>
  <c r="I1145" i="33"/>
  <c r="I1522" i="33"/>
  <c r="J866" i="35"/>
  <c r="J867" i="35"/>
  <c r="I1523" i="33"/>
  <c r="J865" i="35"/>
  <c r="J868" i="35"/>
  <c r="I1469" i="33"/>
  <c r="I1520" i="33"/>
  <c r="I1439" i="33"/>
  <c r="J863" i="35"/>
  <c r="J864" i="35"/>
  <c r="I433" i="33"/>
  <c r="I1049" i="33"/>
  <c r="J428" i="35"/>
  <c r="I312" i="33"/>
  <c r="I1177" i="33"/>
  <c r="I1051" i="33"/>
  <c r="I1027" i="33"/>
  <c r="I819" i="33"/>
  <c r="J427" i="35"/>
  <c r="I2518" i="33"/>
  <c r="I2499" i="33"/>
  <c r="I2516" i="33"/>
  <c r="J157" i="35"/>
  <c r="I2537" i="33"/>
  <c r="J155" i="35"/>
  <c r="I2502" i="33"/>
  <c r="J156" i="35"/>
  <c r="I2524" i="33"/>
  <c r="I2529" i="33"/>
  <c r="J108" i="35"/>
  <c r="I2429" i="33"/>
  <c r="J113" i="35"/>
  <c r="I2314" i="33"/>
  <c r="I2322" i="33"/>
  <c r="I2430" i="33"/>
  <c r="J111" i="35"/>
  <c r="I2434" i="33"/>
  <c r="J110" i="35"/>
  <c r="I2417" i="33"/>
  <c r="I2437" i="33"/>
  <c r="J109" i="35"/>
  <c r="I2377" i="33"/>
  <c r="J112" i="35"/>
  <c r="I2427" i="33"/>
  <c r="I2364" i="33"/>
  <c r="J107" i="35"/>
  <c r="I2439" i="33"/>
  <c r="I1759" i="33"/>
  <c r="I1965" i="33"/>
  <c r="I2067" i="33"/>
  <c r="I2054" i="33"/>
  <c r="I1794" i="33"/>
  <c r="I1945" i="33"/>
  <c r="J473" i="35"/>
  <c r="J474" i="35"/>
  <c r="I2323" i="33"/>
  <c r="J318" i="35"/>
  <c r="I2395" i="33"/>
  <c r="I2326" i="33"/>
  <c r="J319" i="35"/>
  <c r="I1792" i="33"/>
  <c r="I1988" i="33"/>
  <c r="I2032" i="33"/>
  <c r="J417" i="35"/>
  <c r="J416" i="35"/>
  <c r="I1884" i="33"/>
  <c r="I1845" i="33"/>
  <c r="I2016" i="33"/>
  <c r="I1254" i="33"/>
  <c r="I393" i="33"/>
  <c r="I432" i="33"/>
  <c r="J425" i="35"/>
  <c r="I1423" i="33"/>
  <c r="I1001" i="33"/>
  <c r="I701" i="33"/>
  <c r="I1372" i="33"/>
  <c r="I927" i="33"/>
  <c r="J426" i="35"/>
  <c r="I1412" i="33"/>
  <c r="I1361" i="33"/>
  <c r="I311" i="33"/>
  <c r="J424" i="35"/>
  <c r="I1236" i="33"/>
  <c r="J402" i="35"/>
  <c r="I1576" i="33"/>
  <c r="I1659" i="33"/>
  <c r="J94" i="35"/>
  <c r="J96" i="35"/>
  <c r="I2428" i="33"/>
  <c r="I2426" i="33"/>
  <c r="I2419" i="33"/>
  <c r="J95" i="35"/>
  <c r="I175" i="33"/>
  <c r="I1487" i="33"/>
  <c r="J287" i="35"/>
  <c r="J286" i="35"/>
  <c r="I11" i="33"/>
  <c r="I615" i="33"/>
  <c r="J284" i="35"/>
  <c r="J288" i="35"/>
  <c r="J285" i="35"/>
  <c r="I1999" i="33"/>
  <c r="I1722" i="33"/>
  <c r="J1333" i="35"/>
  <c r="J1334" i="35"/>
  <c r="J1335" i="35"/>
  <c r="J277" i="35"/>
  <c r="I812" i="33"/>
  <c r="J276" i="35"/>
  <c r="I813" i="33"/>
  <c r="I1160" i="33"/>
  <c r="I1101" i="33"/>
  <c r="J257" i="35"/>
  <c r="I1279" i="33"/>
  <c r="J256" i="35"/>
  <c r="J259" i="35"/>
  <c r="I1249" i="33"/>
  <c r="J258" i="35"/>
  <c r="J627" i="35"/>
  <c r="I1709" i="33"/>
  <c r="J628" i="35"/>
  <c r="I1629" i="33"/>
  <c r="I1571" i="33"/>
  <c r="I2284" i="33"/>
  <c r="I2299" i="33"/>
  <c r="J947" i="35"/>
  <c r="J946" i="35"/>
  <c r="I2008" i="33"/>
  <c r="J89" i="35"/>
  <c r="I1942" i="33"/>
  <c r="I1954" i="33"/>
  <c r="J85" i="35"/>
  <c r="I1890" i="33"/>
  <c r="J87" i="35"/>
  <c r="J88" i="35"/>
  <c r="I1749" i="33"/>
  <c r="I1923" i="33"/>
  <c r="J86" i="35"/>
  <c r="I1844" i="33"/>
  <c r="I35" i="33"/>
  <c r="I1751" i="33"/>
  <c r="I2055" i="33"/>
  <c r="I715" i="33"/>
  <c r="I1315" i="33"/>
  <c r="I979" i="33"/>
  <c r="J998" i="35"/>
  <c r="I682" i="33"/>
  <c r="I444" i="33"/>
  <c r="I367" i="33"/>
  <c r="I342" i="33"/>
  <c r="I1366" i="33"/>
  <c r="J997" i="35"/>
  <c r="I1241" i="33"/>
  <c r="J999" i="35"/>
  <c r="I764" i="33"/>
  <c r="I1391" i="33"/>
  <c r="J1151" i="35"/>
  <c r="J1153" i="35"/>
  <c r="J1155" i="35"/>
  <c r="I902" i="33"/>
  <c r="I623" i="33"/>
  <c r="I1402" i="33"/>
  <c r="I1346" i="33"/>
  <c r="J1154" i="35"/>
  <c r="I180" i="33"/>
  <c r="I1182" i="33"/>
  <c r="I1050" i="33"/>
  <c r="J1150" i="35"/>
  <c r="J1152" i="35"/>
  <c r="J201" i="35"/>
  <c r="J203" i="35"/>
  <c r="J200" i="35"/>
  <c r="I5" i="33"/>
  <c r="I1963" i="33"/>
  <c r="I2056" i="33"/>
  <c r="I1798" i="33"/>
  <c r="I2029" i="33"/>
  <c r="I1788" i="33"/>
  <c r="I1986" i="33"/>
  <c r="J202" i="35"/>
  <c r="I1784" i="33"/>
  <c r="I2058" i="33"/>
  <c r="I925" i="33"/>
  <c r="I622" i="33"/>
  <c r="I179" i="33"/>
  <c r="J1146" i="35"/>
  <c r="I1086" i="33"/>
  <c r="J1148" i="35"/>
  <c r="J1149" i="35"/>
  <c r="I1017" i="33"/>
  <c r="J1147" i="35"/>
  <c r="I1022" i="33"/>
  <c r="I1245" i="33"/>
  <c r="I1165" i="33"/>
  <c r="J1145" i="35"/>
  <c r="I1211" i="33"/>
  <c r="I658" i="33"/>
  <c r="I993" i="33"/>
  <c r="J1064" i="35"/>
  <c r="I1324" i="33"/>
  <c r="J1067" i="35"/>
  <c r="I1454" i="33"/>
  <c r="J1066" i="35"/>
  <c r="I753" i="33"/>
  <c r="I1181" i="33"/>
  <c r="J1065" i="35"/>
  <c r="I1063" i="33"/>
  <c r="I719" i="33"/>
  <c r="I372" i="33"/>
  <c r="I1660" i="33"/>
  <c r="I1601" i="33"/>
  <c r="J410" i="35"/>
  <c r="I1645" i="33"/>
  <c r="I1684" i="33"/>
  <c r="I1698" i="33"/>
  <c r="J407" i="35"/>
  <c r="I1690" i="33"/>
  <c r="I1689" i="33"/>
  <c r="I1639" i="33"/>
  <c r="J406" i="35"/>
  <c r="I1704" i="33"/>
  <c r="I1644" i="33"/>
  <c r="I1525" i="33"/>
  <c r="J408" i="35"/>
  <c r="I1734" i="33"/>
  <c r="J411" i="35"/>
  <c r="I1700" i="33"/>
  <c r="J405" i="35"/>
  <c r="J409" i="35"/>
  <c r="I1721" i="33"/>
  <c r="I2300" i="33"/>
  <c r="I1612" i="33"/>
  <c r="J178" i="35"/>
  <c r="I2504" i="33"/>
  <c r="I2526" i="33"/>
  <c r="J177" i="35"/>
  <c r="I2520" i="33"/>
  <c r="I434" i="33"/>
  <c r="I933" i="33"/>
  <c r="J439" i="35"/>
  <c r="J438" i="35"/>
  <c r="I316" i="33"/>
  <c r="I2189" i="33"/>
  <c r="J959" i="35"/>
  <c r="I2178" i="33"/>
  <c r="I2509" i="33"/>
  <c r="I2540" i="33"/>
  <c r="I2503" i="33"/>
  <c r="J169" i="35"/>
  <c r="J170" i="35"/>
  <c r="J1253" i="35"/>
  <c r="I832" i="33"/>
  <c r="I1109" i="33"/>
  <c r="I1108" i="33"/>
  <c r="I994" i="33"/>
  <c r="I348" i="33"/>
  <c r="J1254" i="35"/>
  <c r="I1300" i="33"/>
  <c r="I364" i="33"/>
  <c r="I725" i="33"/>
  <c r="J648" i="35"/>
  <c r="I1730" i="33"/>
  <c r="I1650" i="33"/>
  <c r="J647" i="35"/>
  <c r="I1626" i="33"/>
  <c r="D5" i="36" a="1"/>
  <c r="D5" i="36" s="1"/>
  <c r="D6" i="36" a="1"/>
  <c r="D6" i="36" s="1"/>
  <c r="D7" i="36" a="1"/>
  <c r="D7" i="36" s="1"/>
  <c r="D8" i="36" a="1"/>
  <c r="D8" i="36" s="1"/>
  <c r="D9" i="36" a="1"/>
  <c r="D9" i="36" s="1"/>
  <c r="D10" i="36" a="1"/>
  <c r="D10" i="36" s="1"/>
  <c r="D11" i="36" a="1"/>
  <c r="D11" i="36" s="1"/>
  <c r="D2" i="36" a="1"/>
  <c r="D2" i="36" s="1"/>
  <c r="C3" i="36" a="1"/>
  <c r="C3" i="36" s="1"/>
  <c r="C5" i="36" a="1"/>
  <c r="C5" i="36" s="1"/>
  <c r="C4" i="36" a="1"/>
  <c r="C4" i="36" s="1"/>
  <c r="C6" i="36" a="1"/>
  <c r="C6" i="36" s="1"/>
  <c r="C7" i="36" a="1"/>
  <c r="C7" i="36" s="1"/>
  <c r="C8" i="36" a="1"/>
  <c r="C8" i="36" s="1"/>
  <c r="C9" i="36" a="1"/>
  <c r="C9" i="36" s="1"/>
  <c r="C10" i="36" a="1"/>
  <c r="C10" i="36" s="1"/>
  <c r="C11" i="36" a="1"/>
  <c r="C11" i="36" s="1"/>
  <c r="C2" i="36" a="1"/>
  <c r="C2" i="36" s="1"/>
  <c r="D3" i="36" a="1"/>
  <c r="D3" i="36" s="1"/>
  <c r="D4" i="36" a="1"/>
  <c r="D4" i="36" s="1"/>
  <c r="J5" i="35"/>
  <c r="J4" i="35"/>
  <c r="J3" i="35"/>
  <c r="I2004" i="33"/>
  <c r="J2" i="35"/>
  <c r="I2068" i="33"/>
  <c r="I1982" i="33"/>
  <c r="I2025" i="33"/>
  <c r="I1750" i="33"/>
  <c r="I1779" i="33"/>
  <c r="I1859" i="33"/>
  <c r="I388" i="33"/>
  <c r="J880" i="35"/>
  <c r="I241" i="33"/>
  <c r="I457" i="33"/>
  <c r="J883" i="35"/>
  <c r="I1161" i="33"/>
  <c r="I334" i="33"/>
  <c r="J882" i="35"/>
  <c r="I562" i="33"/>
  <c r="J881" i="35"/>
  <c r="J884" i="35"/>
  <c r="I1091" i="33"/>
  <c r="J78" i="35"/>
  <c r="J79" i="35"/>
  <c r="J76" i="35"/>
  <c r="I76" i="33"/>
  <c r="J77" i="35"/>
  <c r="I2236" i="33"/>
  <c r="I232" i="33"/>
  <c r="J80" i="35"/>
  <c r="I2201" i="33"/>
  <c r="I2263" i="33"/>
  <c r="I2222" i="33"/>
  <c r="I2162" i="33"/>
  <c r="I746" i="33"/>
  <c r="J507" i="35"/>
  <c r="J512" i="35"/>
  <c r="I323" i="33"/>
  <c r="I1291" i="33"/>
  <c r="J509" i="35"/>
  <c r="I296" i="33"/>
  <c r="I1362" i="33"/>
  <c r="J510" i="35"/>
  <c r="J508" i="35"/>
  <c r="I770" i="33"/>
  <c r="J511" i="35"/>
  <c r="I1197" i="33"/>
  <c r="J1083" i="35"/>
  <c r="J1084" i="35"/>
  <c r="J1085" i="35"/>
  <c r="J1086" i="35"/>
  <c r="I2294" i="33"/>
  <c r="I344" i="33"/>
  <c r="I582" i="33"/>
  <c r="I1085" i="33"/>
  <c r="I298" i="33"/>
  <c r="I1441" i="33"/>
  <c r="I420" i="33"/>
  <c r="I818" i="33"/>
  <c r="I1237" i="33"/>
  <c r="J1326" i="35"/>
  <c r="J1328" i="35"/>
  <c r="J1327" i="35"/>
  <c r="I1498" i="33"/>
  <c r="I2106" i="33"/>
  <c r="I2093" i="33"/>
  <c r="J11" i="35"/>
  <c r="J8" i="35"/>
  <c r="J9" i="35"/>
  <c r="J10" i="35"/>
  <c r="I2137" i="33"/>
  <c r="I2152" i="33"/>
  <c r="I2123" i="33"/>
  <c r="I989" i="33"/>
  <c r="I862" i="33"/>
  <c r="I545" i="33"/>
  <c r="J1107" i="35"/>
  <c r="I1010" i="33"/>
  <c r="J1108" i="35"/>
  <c r="J1003" i="35"/>
  <c r="I768" i="33"/>
  <c r="I1475" i="33"/>
  <c r="I446" i="33"/>
  <c r="J1002" i="35"/>
  <c r="I820" i="33"/>
  <c r="I1178" i="33"/>
  <c r="I1070" i="33"/>
  <c r="I410" i="33"/>
  <c r="I1052" i="33"/>
  <c r="I308" i="33"/>
  <c r="I2401" i="33"/>
  <c r="J303" i="35"/>
  <c r="J304" i="35"/>
  <c r="J300" i="35"/>
  <c r="J301" i="35"/>
  <c r="I2402" i="33"/>
  <c r="J302" i="35"/>
  <c r="J322" i="35"/>
  <c r="I1753" i="33"/>
  <c r="I1789" i="33"/>
  <c r="I13" i="33"/>
  <c r="I1808" i="33"/>
  <c r="J325" i="35"/>
  <c r="I2037" i="33"/>
  <c r="I1926" i="33"/>
  <c r="I1902" i="33"/>
  <c r="J326" i="35"/>
  <c r="I2075" i="33"/>
  <c r="I2083" i="33"/>
  <c r="J323" i="35"/>
  <c r="J324" i="35"/>
  <c r="I191" i="33"/>
  <c r="J1285" i="35"/>
  <c r="I1147" i="33"/>
  <c r="J1286" i="35"/>
  <c r="I489" i="33"/>
  <c r="I65" i="33"/>
  <c r="J1282" i="35"/>
  <c r="I1153" i="33"/>
  <c r="I661" i="33"/>
  <c r="J1283" i="35"/>
  <c r="I1083" i="33"/>
  <c r="J1287" i="35"/>
  <c r="J1284" i="35"/>
  <c r="J886" i="35"/>
  <c r="I783" i="33"/>
  <c r="I798" i="33"/>
  <c r="I1481" i="33"/>
  <c r="I690" i="33"/>
  <c r="I335" i="33"/>
  <c r="J885" i="35"/>
  <c r="I1221" i="33"/>
  <c r="J1176" i="35"/>
  <c r="I769" i="33"/>
  <c r="I549" i="33"/>
  <c r="J1177" i="35"/>
  <c r="J1178" i="35"/>
  <c r="J1179" i="35"/>
  <c r="I184" i="33"/>
  <c r="J1019" i="35"/>
  <c r="J1018" i="35"/>
  <c r="I2498" i="33"/>
  <c r="I2462" i="33"/>
  <c r="J1016" i="35"/>
  <c r="I2458" i="33"/>
  <c r="J1017" i="35"/>
  <c r="J179" i="35"/>
  <c r="I2505" i="33"/>
  <c r="I2508" i="33"/>
  <c r="I2533" i="33"/>
  <c r="I2495" i="33"/>
  <c r="I2517" i="33"/>
  <c r="I2521" i="33"/>
  <c r="J183" i="35"/>
  <c r="J180" i="35"/>
  <c r="J184" i="35"/>
  <c r="J181" i="35"/>
  <c r="J182" i="35"/>
  <c r="I2513" i="33"/>
  <c r="I2527" i="33"/>
  <c r="I2302" i="33"/>
  <c r="J1374" i="35"/>
  <c r="J1375" i="35"/>
  <c r="I340" i="33"/>
  <c r="I1058" i="33"/>
  <c r="I827" i="33"/>
  <c r="J967" i="35"/>
  <c r="I959" i="33"/>
  <c r="I440" i="33"/>
  <c r="I1305" i="33"/>
  <c r="I937" i="33"/>
  <c r="I717" i="33"/>
  <c r="J968" i="35"/>
  <c r="J966" i="35"/>
  <c r="I1188" i="33"/>
  <c r="J850" i="35"/>
  <c r="I332" i="33"/>
  <c r="J849" i="35"/>
  <c r="I1570" i="33"/>
  <c r="I1732" i="33"/>
  <c r="J848" i="35"/>
  <c r="I1546" i="33"/>
  <c r="I462" i="33"/>
  <c r="J1047" i="35"/>
  <c r="I1301" i="33"/>
  <c r="J1049" i="35"/>
  <c r="I38" i="33"/>
  <c r="I729" i="33"/>
  <c r="J1050" i="35"/>
  <c r="J1048" i="35"/>
  <c r="J194" i="35"/>
  <c r="J195" i="35"/>
  <c r="J193" i="35"/>
  <c r="I194" i="33"/>
  <c r="I225" i="33"/>
  <c r="I256" i="33"/>
  <c r="I1802" i="33"/>
  <c r="I1983" i="33"/>
  <c r="J419" i="35"/>
  <c r="I1994" i="33"/>
  <c r="I1924" i="33"/>
  <c r="J418" i="35"/>
  <c r="I1757" i="33"/>
  <c r="J420" i="35"/>
  <c r="I1921" i="33"/>
  <c r="J204" i="35"/>
  <c r="I2048" i="33"/>
  <c r="I1855" i="33"/>
  <c r="J205" i="35"/>
  <c r="I1542" i="33"/>
  <c r="I1529" i="33"/>
  <c r="J541" i="35"/>
  <c r="J539" i="35"/>
  <c r="I1508" i="33"/>
  <c r="I2346" i="33"/>
  <c r="J538" i="35"/>
  <c r="J537" i="35"/>
  <c r="J540" i="35"/>
  <c r="I1380" i="33"/>
  <c r="J542" i="35"/>
  <c r="I674" i="33"/>
  <c r="I2386" i="33"/>
  <c r="I2388" i="33"/>
  <c r="I2389" i="33"/>
  <c r="I2370" i="33"/>
  <c r="J363" i="35"/>
  <c r="I2337" i="33"/>
  <c r="I2367" i="33"/>
  <c r="I2411" i="33"/>
  <c r="J365" i="35"/>
  <c r="J364" i="35"/>
  <c r="J604" i="35"/>
  <c r="J599" i="35"/>
  <c r="I1341" i="33"/>
  <c r="I2146" i="33"/>
  <c r="J603" i="35"/>
  <c r="J601" i="35"/>
  <c r="J602" i="35"/>
  <c r="J600" i="35"/>
  <c r="J506" i="35"/>
  <c r="I1692" i="33"/>
  <c r="I1600" i="33"/>
  <c r="I1318" i="33"/>
  <c r="I1599" i="33"/>
  <c r="I1566" i="33"/>
  <c r="J499" i="35"/>
  <c r="I1735" i="33"/>
  <c r="J502" i="35"/>
  <c r="J498" i="35"/>
  <c r="J503" i="35"/>
  <c r="I2406" i="33"/>
  <c r="I322" i="33"/>
  <c r="J497" i="35"/>
  <c r="J505" i="35"/>
  <c r="I840" i="33"/>
  <c r="I467" i="33"/>
  <c r="I1715" i="33"/>
  <c r="I1699" i="33"/>
  <c r="J504" i="35"/>
  <c r="J500" i="35"/>
  <c r="J501" i="35"/>
  <c r="J314" i="35"/>
  <c r="J317" i="35"/>
  <c r="J316" i="35"/>
  <c r="I12" i="33"/>
  <c r="I2405" i="33"/>
  <c r="I2340" i="33"/>
  <c r="J315" i="35"/>
  <c r="I2525" i="33"/>
  <c r="I2450" i="33"/>
  <c r="J171" i="35"/>
  <c r="J173" i="35"/>
  <c r="I2443" i="33"/>
  <c r="I2448" i="33"/>
  <c r="I2532" i="33"/>
  <c r="J174" i="35"/>
  <c r="I2449" i="33"/>
  <c r="J172" i="35"/>
  <c r="J306" i="35"/>
  <c r="J307" i="35"/>
  <c r="J309" i="35"/>
  <c r="J308" i="35"/>
  <c r="I2375" i="33"/>
  <c r="J310" i="35"/>
  <c r="I2366" i="33"/>
  <c r="I189" i="33"/>
  <c r="J1226" i="35"/>
  <c r="I538" i="33"/>
  <c r="I780" i="33"/>
  <c r="I629" i="33"/>
  <c r="J1227" i="35"/>
  <c r="J1224" i="35"/>
  <c r="J1225" i="35"/>
  <c r="I914" i="33"/>
  <c r="J1223" i="35"/>
  <c r="I1316" i="33"/>
  <c r="J1228" i="35"/>
  <c r="I1314" i="33"/>
  <c r="I305" i="33"/>
  <c r="J229" i="35"/>
  <c r="I7" i="33"/>
  <c r="J230" i="35"/>
  <c r="J234" i="35"/>
  <c r="J233" i="35"/>
  <c r="I697" i="33"/>
  <c r="I265" i="33"/>
  <c r="J232" i="35"/>
  <c r="I737" i="33"/>
  <c r="J228" i="35"/>
  <c r="J231" i="35"/>
  <c r="I1406" i="33"/>
  <c r="J578" i="35"/>
  <c r="J583" i="35"/>
  <c r="I2116" i="33"/>
  <c r="J580" i="35"/>
  <c r="I2147" i="33"/>
  <c r="J579" i="35"/>
  <c r="I2114" i="33"/>
  <c r="J581" i="35"/>
  <c r="I2153" i="33"/>
  <c r="I2111" i="33"/>
  <c r="J582" i="35"/>
  <c r="I2260" i="33"/>
  <c r="J950" i="35"/>
  <c r="I1681" i="33"/>
  <c r="J398" i="35"/>
  <c r="I1693" i="33"/>
  <c r="I1547" i="33"/>
  <c r="I1609" i="33"/>
  <c r="J397" i="35"/>
  <c r="I1569" i="33"/>
  <c r="I1082" i="33"/>
  <c r="I735" i="33"/>
  <c r="I1257" i="33"/>
  <c r="I387" i="33"/>
  <c r="J1007" i="35"/>
  <c r="J1006" i="35"/>
  <c r="I461" i="33"/>
  <c r="J1266" i="35"/>
  <c r="I2546" i="33"/>
  <c r="J1267" i="35"/>
  <c r="I2052" i="33"/>
  <c r="I1893" i="33"/>
  <c r="I1914" i="33"/>
  <c r="J1117" i="35"/>
  <c r="I1980" i="33"/>
  <c r="I1935" i="33"/>
  <c r="J1115" i="35"/>
  <c r="I1996" i="33"/>
  <c r="J1119" i="35"/>
  <c r="J1118" i="35"/>
  <c r="J1116" i="35"/>
  <c r="I2079" i="33"/>
  <c r="I2012" i="33"/>
  <c r="I104" i="33"/>
  <c r="I917" i="33"/>
  <c r="J260" i="35"/>
  <c r="J261" i="35"/>
  <c r="J262" i="35"/>
  <c r="I174" i="33"/>
  <c r="J265" i="35"/>
  <c r="J264" i="35"/>
  <c r="I1384" i="33"/>
  <c r="I639" i="33"/>
  <c r="I496" i="33"/>
  <c r="J263" i="35"/>
  <c r="J266" i="35"/>
  <c r="J522" i="35"/>
  <c r="I1747" i="33"/>
  <c r="I294" i="33"/>
  <c r="I732" i="33"/>
  <c r="J521" i="35"/>
  <c r="I616" i="33"/>
  <c r="I426" i="33"/>
  <c r="J520" i="35"/>
  <c r="J519" i="35"/>
  <c r="J518" i="35"/>
  <c r="I797" i="33"/>
  <c r="I1703" i="33"/>
  <c r="I1606" i="33"/>
  <c r="I2514" i="33"/>
  <c r="J151" i="35"/>
  <c r="J150" i="35"/>
  <c r="I2541" i="33"/>
  <c r="I2383" i="33"/>
  <c r="I2414" i="33"/>
  <c r="J311" i="35"/>
  <c r="I2327" i="33"/>
  <c r="J312" i="35"/>
  <c r="J313" i="35"/>
  <c r="I2399" i="33"/>
  <c r="J1377" i="35"/>
  <c r="I2279" i="33"/>
  <c r="J1376" i="35"/>
  <c r="I2233" i="33"/>
  <c r="J960" i="35"/>
  <c r="J1255" i="35"/>
  <c r="J1256" i="35"/>
  <c r="I2442" i="33"/>
  <c r="I2424" i="33"/>
  <c r="J1257" i="35"/>
  <c r="I2416" i="33"/>
  <c r="I2421" i="33"/>
  <c r="I1833" i="33"/>
  <c r="J745" i="35"/>
  <c r="I1900" i="33"/>
  <c r="I1899" i="33"/>
  <c r="J743" i="35"/>
  <c r="I1882" i="33"/>
  <c r="J746" i="35"/>
  <c r="I1959" i="33"/>
  <c r="J744" i="35"/>
  <c r="I2040" i="33"/>
  <c r="J747" i="35"/>
  <c r="I1774" i="33"/>
  <c r="I2069" i="33"/>
  <c r="J81" i="35"/>
  <c r="J82" i="35"/>
  <c r="I34" i="33"/>
  <c r="J83" i="35"/>
  <c r="I1933" i="33"/>
  <c r="J84" i="35"/>
  <c r="I2007" i="33"/>
  <c r="I2472" i="33"/>
  <c r="I2466" i="33"/>
  <c r="J1015" i="35"/>
  <c r="I2464" i="33"/>
  <c r="I2455" i="33"/>
  <c r="J1013" i="35"/>
  <c r="J1014" i="35"/>
  <c r="I2469" i="33"/>
  <c r="I1823" i="33"/>
  <c r="I1864" i="33"/>
  <c r="I2017" i="33"/>
  <c r="J482" i="35"/>
  <c r="I1898" i="33"/>
  <c r="J484" i="35"/>
  <c r="J483" i="35"/>
  <c r="J403" i="35"/>
  <c r="J404" i="35"/>
  <c r="I1577" i="33"/>
  <c r="I1733" i="33"/>
  <c r="I2280" i="33"/>
  <c r="I2255" i="33"/>
  <c r="J1382" i="35"/>
  <c r="I2250" i="33"/>
  <c r="I2283" i="33"/>
  <c r="I2166" i="33"/>
  <c r="J1383" i="35"/>
  <c r="I2297" i="33"/>
  <c r="I2265" i="33"/>
  <c r="J984" i="35"/>
  <c r="I1223" i="33"/>
  <c r="I1287" i="33"/>
  <c r="I800" i="33"/>
  <c r="J983" i="35"/>
  <c r="J982" i="35"/>
  <c r="I1036" i="33"/>
  <c r="I1472" i="33"/>
  <c r="I604" i="33"/>
  <c r="I1089" i="33"/>
  <c r="I666" i="33"/>
  <c r="I1416" i="33"/>
  <c r="I1322" i="33"/>
  <c r="I476" i="33"/>
  <c r="I1045" i="33"/>
  <c r="I1219" i="33"/>
  <c r="I1075" i="33"/>
  <c r="I1486" i="33"/>
  <c r="I1288" i="33"/>
  <c r="J986" i="35"/>
  <c r="I1323" i="33"/>
  <c r="I1473" i="33"/>
  <c r="I620" i="33"/>
  <c r="J987" i="35"/>
  <c r="I1456" i="33"/>
  <c r="J985" i="35"/>
  <c r="I759" i="33"/>
  <c r="I398" i="33"/>
  <c r="I992" i="33"/>
  <c r="J977" i="35"/>
  <c r="I718" i="33"/>
  <c r="I872" i="33"/>
  <c r="I963" i="33"/>
  <c r="I644" i="33"/>
  <c r="J978" i="35"/>
  <c r="I852" i="33"/>
  <c r="I887" i="33"/>
  <c r="I379" i="33"/>
  <c r="J891" i="35"/>
  <c r="J890" i="35"/>
  <c r="I875" i="33"/>
  <c r="J889" i="35"/>
  <c r="J893" i="35"/>
  <c r="I416" i="33"/>
  <c r="I691" i="33"/>
  <c r="I1358" i="33"/>
  <c r="I258" i="33"/>
  <c r="J892" i="35"/>
  <c r="J631" i="35"/>
  <c r="I295" i="33"/>
  <c r="J632" i="35"/>
  <c r="I293" i="33"/>
  <c r="I278" i="33"/>
  <c r="I285" i="33"/>
  <c r="I281" i="33"/>
  <c r="J1091" i="35"/>
  <c r="J1092" i="35"/>
  <c r="I2301" i="33"/>
  <c r="J1093" i="35"/>
  <c r="I1415" i="33"/>
  <c r="J607" i="35"/>
  <c r="J608" i="35"/>
  <c r="I1512" i="33"/>
  <c r="J611" i="35"/>
  <c r="J609" i="35"/>
  <c r="I1224" i="33"/>
  <c r="I1534" i="33"/>
  <c r="I1062" i="33"/>
  <c r="J610" i="35"/>
  <c r="I1303" i="33"/>
  <c r="I1185" i="33"/>
  <c r="I1122" i="33"/>
  <c r="I1044" i="33"/>
  <c r="I841" i="33"/>
  <c r="I108" i="33"/>
  <c r="I178" i="33"/>
  <c r="J1112" i="35"/>
  <c r="I621" i="33"/>
  <c r="I806" i="33"/>
  <c r="J1111" i="35"/>
  <c r="J1114" i="35"/>
  <c r="I554" i="33"/>
  <c r="I720" i="33"/>
  <c r="J1110" i="35"/>
  <c r="I558" i="33"/>
  <c r="J1109" i="35"/>
  <c r="J1113" i="35"/>
  <c r="J734" i="35"/>
  <c r="J735" i="35"/>
  <c r="I286" i="33"/>
  <c r="J737" i="35"/>
  <c r="I689" i="33"/>
  <c r="I282" i="33"/>
  <c r="I808" i="33"/>
  <c r="J733" i="35"/>
  <c r="J736" i="35"/>
  <c r="I607" i="33"/>
  <c r="I525" i="33"/>
  <c r="J644" i="35"/>
  <c r="I1739" i="33"/>
  <c r="I1664" i="33"/>
  <c r="J645" i="35"/>
  <c r="J643" i="35"/>
  <c r="I1713" i="33"/>
  <c r="I1598" i="33"/>
  <c r="I1604" i="33"/>
  <c r="J646" i="35"/>
  <c r="I2101" i="33"/>
  <c r="I2133" i="33"/>
  <c r="I2108" i="33"/>
  <c r="I2100" i="33"/>
  <c r="I2141" i="33"/>
  <c r="I2160" i="33"/>
  <c r="J584" i="35"/>
  <c r="I382" i="33"/>
  <c r="I313" i="33"/>
  <c r="J429" i="35"/>
  <c r="J430" i="35"/>
  <c r="I509" i="33"/>
  <c r="J974" i="35"/>
  <c r="J976" i="35"/>
  <c r="I861" i="33"/>
  <c r="I466" i="33"/>
  <c r="I946" i="33"/>
  <c r="J975" i="35"/>
  <c r="I396" i="33"/>
  <c r="I1176" i="33"/>
  <c r="J1320" i="35"/>
  <c r="I1607" i="33"/>
  <c r="I1635" i="33"/>
  <c r="J1319" i="35"/>
  <c r="J1321" i="35"/>
  <c r="J1318" i="35"/>
  <c r="I1716" i="33"/>
  <c r="I2296" i="33"/>
  <c r="J192" i="35"/>
  <c r="I240" i="33"/>
  <c r="J191" i="35"/>
  <c r="I100" i="33"/>
  <c r="I60" i="33"/>
  <c r="J295" i="35"/>
  <c r="I990" i="33"/>
  <c r="I1437" i="33"/>
  <c r="I1034" i="33"/>
  <c r="I1053" i="33"/>
  <c r="I424" i="33"/>
  <c r="I799" i="33"/>
  <c r="I1436" i="33"/>
  <c r="I656" i="33"/>
  <c r="I1056" i="33"/>
  <c r="I756" i="33"/>
  <c r="J293" i="35"/>
  <c r="I853" i="33"/>
  <c r="I483" i="33"/>
  <c r="I1478" i="33"/>
  <c r="J294" i="35"/>
  <c r="I1039" i="33"/>
  <c r="I2202" i="33"/>
  <c r="I2291" i="33"/>
  <c r="I2242" i="33"/>
  <c r="I2278" i="33"/>
  <c r="J1082" i="35"/>
  <c r="I2295" i="33"/>
  <c r="J565" i="35"/>
  <c r="J569" i="35"/>
  <c r="I999" i="33"/>
  <c r="I1658" i="33"/>
  <c r="I1572" i="33"/>
  <c r="I1728" i="33"/>
  <c r="I1731" i="33"/>
  <c r="J567" i="35"/>
  <c r="I1590" i="33"/>
  <c r="J568" i="35"/>
  <c r="I1745" i="33"/>
  <c r="I1702" i="33"/>
  <c r="J566" i="35"/>
  <c r="J616" i="35"/>
  <c r="J613" i="35"/>
  <c r="J618" i="35"/>
  <c r="I1467" i="33"/>
  <c r="I703" i="33"/>
  <c r="J614" i="35"/>
  <c r="I1763" i="33"/>
  <c r="I1603" i="33"/>
  <c r="I1691" i="33"/>
  <c r="I1535" i="33"/>
  <c r="J612" i="35"/>
  <c r="J617" i="35"/>
  <c r="I464" i="33"/>
  <c r="I1736" i="33"/>
  <c r="J615" i="35"/>
  <c r="I347" i="33"/>
  <c r="J1250" i="35"/>
  <c r="I1067" i="33"/>
  <c r="J1251" i="35"/>
  <c r="I499" i="33"/>
  <c r="I1258" i="33"/>
  <c r="I667" i="33"/>
  <c r="J1249" i="35"/>
  <c r="I585" i="33"/>
  <c r="I1087" i="33"/>
  <c r="I1107" i="33"/>
  <c r="I1135" i="33"/>
  <c r="I1168" i="33"/>
  <c r="I2310" i="33"/>
  <c r="J931" i="35"/>
  <c r="I2311" i="33"/>
  <c r="J815" i="35"/>
  <c r="I375" i="33"/>
  <c r="I916" i="33"/>
  <c r="J814" i="35"/>
  <c r="I330" i="33"/>
  <c r="J377" i="35"/>
  <c r="I2356" i="33"/>
  <c r="I2317" i="33"/>
  <c r="I2360" i="33"/>
  <c r="J376" i="35"/>
  <c r="I2329" i="33"/>
  <c r="I2362" i="33"/>
  <c r="I1683" i="33"/>
  <c r="I1549" i="33"/>
  <c r="I1657" i="33"/>
  <c r="I1559" i="33"/>
  <c r="I1565" i="33"/>
  <c r="I1631" i="33"/>
  <c r="J414" i="35"/>
  <c r="J415" i="35"/>
  <c r="I1561" i="33"/>
  <c r="J1184" i="35"/>
  <c r="J1180" i="35"/>
  <c r="J1182" i="35"/>
  <c r="I217" i="33"/>
  <c r="I242" i="33"/>
  <c r="J1181" i="35"/>
  <c r="I1364" i="33"/>
  <c r="I234" i="33"/>
  <c r="J1183" i="35"/>
  <c r="I624" i="33"/>
  <c r="I2365" i="33"/>
  <c r="I2330" i="33"/>
  <c r="J321" i="35"/>
  <c r="J320" i="35"/>
  <c r="I2404" i="33"/>
  <c r="J123" i="35"/>
  <c r="J121" i="35"/>
  <c r="I589" i="33"/>
  <c r="I518" i="33"/>
  <c r="J122" i="35"/>
  <c r="J124" i="35"/>
  <c r="I1398" i="33"/>
  <c r="I423" i="33"/>
  <c r="J270" i="35"/>
  <c r="J271" i="35"/>
  <c r="J267" i="35"/>
  <c r="I786" i="33"/>
  <c r="J269" i="35"/>
  <c r="I307" i="33"/>
  <c r="I145" i="33"/>
  <c r="I81" i="33"/>
  <c r="I164" i="33"/>
  <c r="J268" i="35"/>
  <c r="I1640" i="33"/>
  <c r="I1605" i="33"/>
  <c r="I1638" i="33"/>
  <c r="J1293" i="35"/>
  <c r="I1672" i="33"/>
  <c r="J1294" i="35"/>
  <c r="I1568" i="33"/>
  <c r="I1575" i="33"/>
  <c r="J948" i="35"/>
  <c r="I2290" i="33"/>
  <c r="J949" i="35"/>
  <c r="I2298" i="33"/>
  <c r="I2246" i="33"/>
  <c r="I2261" i="33"/>
  <c r="I849" i="33"/>
  <c r="I239" i="33"/>
  <c r="I628" i="33"/>
  <c r="J1221" i="35"/>
  <c r="I537" i="33"/>
  <c r="J1218" i="35"/>
  <c r="I1371" i="33"/>
  <c r="J1222" i="35"/>
  <c r="J1220" i="35"/>
  <c r="J1219" i="35"/>
  <c r="I1158" i="33"/>
  <c r="J1217" i="35"/>
  <c r="I793" i="33"/>
  <c r="I2191" i="33"/>
  <c r="I2161" i="33"/>
  <c r="J1080" i="35"/>
  <c r="I2208" i="33"/>
  <c r="J1081" i="35"/>
  <c r="I612" i="33"/>
  <c r="I1031" i="33"/>
  <c r="J133" i="35"/>
  <c r="J134" i="35"/>
  <c r="I1114" i="33"/>
  <c r="I1018" i="33"/>
  <c r="I1964" i="33"/>
  <c r="J764" i="35"/>
  <c r="J1127" i="35"/>
  <c r="I419" i="33"/>
  <c r="J1128" i="35"/>
  <c r="I1066" i="33"/>
  <c r="J1125" i="35"/>
  <c r="I158" i="33"/>
  <c r="I1228" i="33"/>
  <c r="J1126" i="35"/>
  <c r="D638" i="20"/>
  <c r="F3" i="36" l="1" a="1"/>
  <c r="F3" i="36" s="1"/>
  <c r="F4" i="36" a="1"/>
  <c r="F4" i="36" s="1"/>
  <c r="F5" i="36" a="1"/>
  <c r="F5" i="36" s="1"/>
  <c r="F6" i="36" a="1"/>
  <c r="F6" i="36" s="1"/>
  <c r="F7" i="36" a="1"/>
  <c r="F7" i="36" s="1"/>
  <c r="F8" i="36" a="1"/>
  <c r="F8" i="36" s="1"/>
  <c r="F9" i="36" a="1"/>
  <c r="F9" i="36" s="1"/>
  <c r="F10" i="36" a="1"/>
  <c r="F10" i="36" s="1"/>
  <c r="F11" i="36" a="1"/>
  <c r="F11" i="36" s="1"/>
  <c r="F2" i="36" a="1"/>
  <c r="F2" i="36" s="1"/>
  <c r="G9" i="36" a="1"/>
  <c r="G9" i="36" s="1"/>
  <c r="G5" i="36" a="1"/>
  <c r="G5" i="36" s="1"/>
  <c r="G10" i="36" a="1"/>
  <c r="G10" i="36" s="1"/>
  <c r="G6" i="36" a="1"/>
  <c r="G6" i="36" s="1"/>
  <c r="G11" i="36" a="1"/>
  <c r="G11" i="36" s="1"/>
  <c r="G3" i="36" a="1"/>
  <c r="G3" i="36" s="1"/>
  <c r="G2" i="36" a="1"/>
  <c r="G2" i="36" s="1"/>
  <c r="G7" i="36" a="1"/>
  <c r="G7" i="36" s="1"/>
  <c r="G8" i="36" a="1"/>
  <c r="G8" i="36" s="1"/>
  <c r="G4" i="36" a="1"/>
  <c r="G4" i="36" s="1"/>
  <c r="D639" i="20"/>
  <c r="N623" i="1"/>
  <c r="N622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I10" i="36" l="1"/>
  <c r="I9" i="36"/>
  <c r="I3" i="36"/>
  <c r="I11" i="36"/>
  <c r="I5" i="36"/>
  <c r="I4" i="36"/>
  <c r="I2" i="36"/>
  <c r="I8" i="36"/>
  <c r="I7" i="36"/>
  <c r="I6" i="36"/>
  <c r="D640" i="20"/>
  <c r="D641" i="20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2" i="1"/>
  <c r="D642" i="20" l="1"/>
  <c r="D643" i="20" l="1"/>
  <c r="D644" i="20" l="1"/>
  <c r="D645" i="20" l="1"/>
  <c r="D646" i="20" l="1"/>
  <c r="D647" i="20" l="1"/>
  <c r="D649" i="20" l="1"/>
  <c r="D648" i="20"/>
  <c r="AF578" i="1" l="1"/>
  <c r="Z578" i="1"/>
  <c r="Z10" i="1"/>
  <c r="AF10" i="1"/>
  <c r="Z220" i="1"/>
  <c r="AF220" i="1"/>
  <c r="Z90" i="1"/>
  <c r="AF90" i="1"/>
  <c r="Z192" i="1"/>
  <c r="AF192" i="1"/>
  <c r="Z122" i="1"/>
  <c r="AF122" i="1"/>
  <c r="Z60" i="1"/>
  <c r="AF60" i="1"/>
  <c r="Z61" i="1"/>
  <c r="AF61" i="1"/>
  <c r="AF568" i="1"/>
  <c r="Z568" i="1"/>
  <c r="AF537" i="1"/>
  <c r="Z537" i="1"/>
  <c r="Z235" i="1"/>
  <c r="AF235" i="1"/>
  <c r="Z35" i="1"/>
  <c r="AF35" i="1"/>
  <c r="AF561" i="1"/>
  <c r="Z561" i="1"/>
  <c r="Z83" i="1"/>
  <c r="AF83" i="1"/>
  <c r="Z364" i="1"/>
  <c r="AF364" i="1"/>
  <c r="Z253" i="1"/>
  <c r="AF253" i="1"/>
  <c r="AF431" i="1"/>
  <c r="Z431" i="1"/>
  <c r="Z248" i="1"/>
  <c r="AF248" i="1"/>
  <c r="AF444" i="1"/>
  <c r="Z444" i="1"/>
  <c r="Z405" i="1"/>
  <c r="AF405" i="1"/>
  <c r="AF175" i="1"/>
  <c r="Z175" i="1"/>
  <c r="Z132" i="1"/>
  <c r="AF132" i="1"/>
  <c r="AF560" i="1"/>
  <c r="Z560" i="1"/>
  <c r="Z596" i="1"/>
  <c r="AF596" i="1"/>
  <c r="Z25" i="1"/>
  <c r="AF25" i="1"/>
  <c r="AF494" i="1"/>
  <c r="Z494" i="1"/>
  <c r="Z417" i="1"/>
  <c r="AF417" i="1"/>
  <c r="AF488" i="1"/>
  <c r="Z488" i="1"/>
  <c r="Z95" i="1"/>
  <c r="AF95" i="1"/>
  <c r="Z68" i="1"/>
  <c r="AF68" i="1"/>
  <c r="Z57" i="1"/>
  <c r="AF57" i="1"/>
  <c r="Z344" i="1"/>
  <c r="AF344" i="1"/>
  <c r="AF400" i="1"/>
  <c r="Z400" i="1"/>
  <c r="Z193" i="1"/>
  <c r="AF193" i="1"/>
  <c r="Z401" i="1"/>
  <c r="AF401" i="1"/>
  <c r="Z92" i="1"/>
  <c r="AF92" i="1"/>
  <c r="AF396" i="1"/>
  <c r="Z396" i="1"/>
  <c r="Z141" i="1"/>
  <c r="AF141" i="1"/>
  <c r="AF501" i="1"/>
  <c r="Z501" i="1"/>
  <c r="Z412" i="1"/>
  <c r="AF412" i="1"/>
  <c r="AF583" i="1"/>
  <c r="Z583" i="1"/>
  <c r="Z598" i="1"/>
  <c r="AF598" i="1"/>
  <c r="Z197" i="1"/>
  <c r="AF197" i="1"/>
  <c r="Z321" i="1"/>
  <c r="AF321" i="1"/>
  <c r="Z178" i="1"/>
  <c r="AF178" i="1"/>
  <c r="Z228" i="1"/>
  <c r="AF228" i="1"/>
  <c r="Z188" i="1"/>
  <c r="AF188" i="1"/>
  <c r="AF383" i="1"/>
  <c r="Z383" i="1"/>
  <c r="Z308" i="1"/>
  <c r="AF308" i="1"/>
  <c r="AF369" i="1"/>
  <c r="Z369" i="1"/>
  <c r="AF516" i="1"/>
  <c r="Z516" i="1"/>
  <c r="AF470" i="1"/>
  <c r="Z470" i="1"/>
  <c r="Z353" i="1"/>
  <c r="AF353" i="1"/>
  <c r="AF549" i="1"/>
  <c r="Z549" i="1"/>
  <c r="AF553" i="1"/>
  <c r="Z553" i="1"/>
  <c r="Z147" i="1"/>
  <c r="AF147" i="1"/>
  <c r="Z51" i="1"/>
  <c r="AF51" i="1"/>
  <c r="Z133" i="1"/>
  <c r="AF133" i="1"/>
  <c r="Z231" i="1"/>
  <c r="AF231" i="1"/>
  <c r="Z280" i="1"/>
  <c r="AF280" i="1"/>
  <c r="AF429" i="1"/>
  <c r="Z429" i="1"/>
  <c r="AF574" i="1"/>
  <c r="Z574" i="1"/>
  <c r="AF491" i="1"/>
  <c r="Z491" i="1"/>
  <c r="Z270" i="1"/>
  <c r="AF270" i="1"/>
  <c r="Z316" i="1"/>
  <c r="AF316" i="1"/>
  <c r="Z168" i="1"/>
  <c r="AF168" i="1"/>
  <c r="Z191" i="1"/>
  <c r="AF191" i="1"/>
  <c r="Z257" i="1"/>
  <c r="AF257" i="1"/>
  <c r="AF462" i="1"/>
  <c r="Z462" i="1"/>
  <c r="AF550" i="1"/>
  <c r="Z550" i="1"/>
  <c r="AF572" i="1"/>
  <c r="Z572" i="1"/>
  <c r="Z181" i="1"/>
  <c r="AF181" i="1"/>
  <c r="Z290" i="1"/>
  <c r="AF290" i="1"/>
  <c r="Z252" i="1"/>
  <c r="AF252" i="1"/>
  <c r="AF371" i="1"/>
  <c r="Z371" i="1"/>
  <c r="Z195" i="1"/>
  <c r="AF195" i="1"/>
  <c r="Z54" i="1"/>
  <c r="AF54" i="1"/>
  <c r="AF575" i="1"/>
  <c r="Z575" i="1"/>
  <c r="Z63" i="1"/>
  <c r="AF63" i="1"/>
  <c r="Z240" i="1"/>
  <c r="AF240" i="1"/>
  <c r="Z418" i="1"/>
  <c r="AF418" i="1"/>
  <c r="AF517" i="1"/>
  <c r="Z517" i="1"/>
  <c r="Z242" i="1"/>
  <c r="AF242" i="1"/>
  <c r="Z594" i="1"/>
  <c r="AF594" i="1"/>
  <c r="AF587" i="1"/>
  <c r="Z587" i="1"/>
  <c r="Z211" i="1"/>
  <c r="AF211" i="1"/>
  <c r="Z115" i="1"/>
  <c r="AF115" i="1"/>
  <c r="Z20" i="1"/>
  <c r="AF20" i="1"/>
  <c r="AF473" i="1"/>
  <c r="Z473" i="1"/>
  <c r="Z40" i="1"/>
  <c r="AF40" i="1"/>
  <c r="Z237" i="1"/>
  <c r="AF237" i="1"/>
  <c r="Z415" i="1"/>
  <c r="AF415" i="1"/>
  <c r="AF492" i="1"/>
  <c r="Z492" i="1"/>
  <c r="Z45" i="1"/>
  <c r="AF45" i="1"/>
  <c r="Z80" i="1"/>
  <c r="AF80" i="1"/>
  <c r="AF378" i="1"/>
  <c r="Z378" i="1"/>
  <c r="Z419" i="1"/>
  <c r="AF419" i="1"/>
  <c r="Z93" i="1"/>
  <c r="AF93" i="1"/>
  <c r="AF476" i="1"/>
  <c r="Z476" i="1"/>
  <c r="AF540" i="1"/>
  <c r="Z540" i="1"/>
  <c r="AF511" i="1"/>
  <c r="Z511" i="1"/>
  <c r="Z317" i="1"/>
  <c r="AF317" i="1"/>
  <c r="Z21" i="1"/>
  <c r="AF21" i="1"/>
  <c r="Z218" i="1"/>
  <c r="AF218" i="1"/>
  <c r="Z416" i="1"/>
  <c r="AF416" i="1"/>
  <c r="Z85" i="1"/>
  <c r="AF85" i="1"/>
  <c r="Z87" i="1"/>
  <c r="AF87" i="1"/>
  <c r="Z114" i="1"/>
  <c r="AF114" i="1"/>
  <c r="Z111" i="1"/>
  <c r="AF111" i="1"/>
  <c r="AF468" i="1"/>
  <c r="Z468" i="1"/>
  <c r="Z212" i="1"/>
  <c r="AF212" i="1"/>
  <c r="AF439" i="1"/>
  <c r="Z439" i="1"/>
  <c r="Z11" i="1"/>
  <c r="AF11" i="1"/>
  <c r="Z342" i="1"/>
  <c r="AF342" i="1"/>
  <c r="Z619" i="1"/>
  <c r="AF619" i="1"/>
  <c r="Z233" i="1"/>
  <c r="AF233" i="1"/>
  <c r="AF534" i="1"/>
  <c r="Z534" i="1"/>
  <c r="Z283" i="1"/>
  <c r="AF283" i="1"/>
  <c r="Z210" i="1"/>
  <c r="AF210" i="1"/>
  <c r="Z159" i="1"/>
  <c r="AF159" i="1"/>
  <c r="Z145" i="1"/>
  <c r="AF145" i="1"/>
  <c r="AF536" i="1"/>
  <c r="Z536" i="1"/>
  <c r="Z608" i="1"/>
  <c r="AF608" i="1"/>
  <c r="Z272" i="1"/>
  <c r="AF272" i="1"/>
  <c r="Z238" i="1"/>
  <c r="AF238" i="1"/>
  <c r="Z49" i="1"/>
  <c r="AF49" i="1"/>
  <c r="AF377" i="1"/>
  <c r="Z377" i="1"/>
  <c r="AF552" i="1"/>
  <c r="Z552" i="1"/>
  <c r="Z29" i="1"/>
  <c r="AF29" i="1"/>
  <c r="Z599" i="1"/>
  <c r="AF599" i="1"/>
  <c r="Z327" i="1"/>
  <c r="AF327" i="1"/>
  <c r="Z303" i="1"/>
  <c r="AF303" i="1"/>
  <c r="AF478" i="1"/>
  <c r="Z478" i="1"/>
  <c r="AF484" i="1"/>
  <c r="Z484" i="1"/>
  <c r="AF519" i="1"/>
  <c r="Z519" i="1"/>
  <c r="Z194" i="1"/>
  <c r="AF194" i="1"/>
  <c r="Z158" i="1"/>
  <c r="AF158" i="1"/>
  <c r="Z227" i="1"/>
  <c r="AF227" i="1"/>
  <c r="Z273" i="1"/>
  <c r="AF273" i="1"/>
  <c r="Z59" i="1"/>
  <c r="AF59" i="1"/>
  <c r="Z152" i="1"/>
  <c r="AF152" i="1"/>
  <c r="Z332" i="1"/>
  <c r="AF332" i="1"/>
  <c r="Z91" i="1"/>
  <c r="AF91" i="1"/>
  <c r="Z143" i="1"/>
  <c r="AF143" i="1"/>
  <c r="Z277" i="1"/>
  <c r="AF277" i="1"/>
  <c r="Z166" i="1"/>
  <c r="AF166" i="1"/>
  <c r="Z65" i="1"/>
  <c r="AF65" i="1"/>
  <c r="AF531" i="1"/>
  <c r="Z531" i="1"/>
  <c r="Z345" i="1"/>
  <c r="AF345" i="1"/>
  <c r="AF380" i="1"/>
  <c r="Z380" i="1"/>
  <c r="AF480" i="1"/>
  <c r="Z480" i="1"/>
  <c r="AF160" i="1"/>
  <c r="Z160" i="1"/>
  <c r="AF463" i="1"/>
  <c r="Z463" i="1"/>
  <c r="AF567" i="1"/>
  <c r="Z567" i="1"/>
  <c r="AF570" i="1"/>
  <c r="Z570" i="1"/>
  <c r="Z260" i="1"/>
  <c r="AF260" i="1"/>
  <c r="AF509" i="1"/>
  <c r="Z509" i="1"/>
  <c r="Z78" i="1"/>
  <c r="AF78" i="1"/>
  <c r="Z298" i="1"/>
  <c r="AF298" i="1"/>
  <c r="Z347" i="1"/>
  <c r="AF347" i="1"/>
  <c r="Z117" i="1"/>
  <c r="AF117" i="1"/>
  <c r="Z606" i="1"/>
  <c r="AF606" i="1"/>
  <c r="Z258" i="1"/>
  <c r="AF258" i="1"/>
  <c r="AF551" i="1"/>
  <c r="Z551" i="1"/>
  <c r="AF389" i="1"/>
  <c r="Z389" i="1"/>
  <c r="AF440" i="1"/>
  <c r="Z440" i="1"/>
  <c r="Z311" i="1"/>
  <c r="AF311" i="1"/>
  <c r="Z7" i="1"/>
  <c r="AF7" i="1"/>
  <c r="Z282" i="1"/>
  <c r="AF282" i="1"/>
  <c r="Z27" i="1"/>
  <c r="AF27" i="1"/>
  <c r="AF588" i="1"/>
  <c r="Z588" i="1"/>
  <c r="Z251" i="1"/>
  <c r="AF251" i="1"/>
  <c r="AF385" i="1"/>
  <c r="Z385" i="1"/>
  <c r="Z104" i="1"/>
  <c r="AF104" i="1"/>
  <c r="Z183" i="1"/>
  <c r="AF183" i="1"/>
  <c r="Z222" i="1"/>
  <c r="AF222" i="1"/>
  <c r="Z17" i="1"/>
  <c r="AF17" i="1"/>
  <c r="Z617" i="1"/>
  <c r="AF617" i="1"/>
  <c r="AF393" i="1"/>
  <c r="Z393" i="1"/>
  <c r="Z81" i="1"/>
  <c r="AF81" i="1"/>
  <c r="Z267" i="1"/>
  <c r="AF267" i="1"/>
  <c r="Z292" i="1"/>
  <c r="AF292" i="1"/>
  <c r="Z622" i="1"/>
  <c r="AF622" i="1"/>
  <c r="AF486" i="1"/>
  <c r="Z486" i="1"/>
  <c r="Z39" i="1"/>
  <c r="AF39" i="1"/>
  <c r="AF589" i="1"/>
  <c r="Z589" i="1"/>
  <c r="Z593" i="1"/>
  <c r="AF593" i="1"/>
  <c r="Z309" i="1"/>
  <c r="AF309" i="1"/>
  <c r="Z291" i="1"/>
  <c r="AF291" i="1"/>
  <c r="Z74" i="1"/>
  <c r="AF74" i="1"/>
  <c r="Z285" i="1"/>
  <c r="AF285" i="1"/>
  <c r="AF496" i="1"/>
  <c r="Z496" i="1"/>
  <c r="Z72" i="1"/>
  <c r="AF72" i="1"/>
  <c r="Z106" i="1"/>
  <c r="AF106" i="1"/>
  <c r="Z47" i="1"/>
  <c r="AF47" i="1"/>
  <c r="Z335" i="1"/>
  <c r="AF335" i="1"/>
  <c r="AF513" i="1"/>
  <c r="Z513" i="1"/>
  <c r="AF445" i="1"/>
  <c r="Z445" i="1"/>
  <c r="Z123" i="1"/>
  <c r="AF123" i="1"/>
  <c r="AF458" i="1"/>
  <c r="Z458" i="1"/>
  <c r="Z307" i="1"/>
  <c r="AF307" i="1"/>
  <c r="Z2" i="1"/>
  <c r="AF2" i="1"/>
  <c r="Z271" i="1"/>
  <c r="AF271" i="1"/>
  <c r="Z310" i="1"/>
  <c r="AF310" i="1"/>
  <c r="Z215" i="1"/>
  <c r="AF215" i="1"/>
  <c r="Z427" i="1"/>
  <c r="AF427" i="1"/>
  <c r="AF530" i="1"/>
  <c r="Z530" i="1"/>
  <c r="Z46" i="1"/>
  <c r="AF46" i="1"/>
  <c r="AF453" i="1"/>
  <c r="Z453" i="1"/>
  <c r="AF505" i="1"/>
  <c r="Z505" i="1"/>
  <c r="Z66" i="1"/>
  <c r="AF66" i="1"/>
  <c r="Z148" i="1"/>
  <c r="AF148" i="1"/>
  <c r="Z278" i="1"/>
  <c r="AF278" i="1"/>
  <c r="AF376" i="1"/>
  <c r="Z376" i="1"/>
  <c r="Z171" i="1"/>
  <c r="AF171" i="1"/>
  <c r="AF397" i="1"/>
  <c r="Z397" i="1"/>
  <c r="AF565" i="1"/>
  <c r="Z565" i="1"/>
  <c r="Z613" i="1"/>
  <c r="AF613" i="1"/>
  <c r="AF562" i="1"/>
  <c r="Z562" i="1"/>
  <c r="Z304" i="1"/>
  <c r="AF304" i="1"/>
  <c r="Z266" i="1"/>
  <c r="AF266" i="1"/>
  <c r="AF507" i="1"/>
  <c r="Z507" i="1"/>
  <c r="Z284" i="1"/>
  <c r="AF284" i="1"/>
  <c r="AF384" i="1"/>
  <c r="Z384" i="1"/>
  <c r="Z318" i="1"/>
  <c r="AF318" i="1"/>
  <c r="Z52" i="1"/>
  <c r="AF52" i="1"/>
  <c r="Z124" i="1"/>
  <c r="AF124" i="1"/>
  <c r="AF522" i="1"/>
  <c r="Z522" i="1"/>
  <c r="Z301" i="1"/>
  <c r="AF301" i="1"/>
  <c r="Z255" i="1"/>
  <c r="AF255" i="1"/>
  <c r="AF372" i="1"/>
  <c r="Z372" i="1"/>
  <c r="AF373" i="1"/>
  <c r="Z373" i="1"/>
  <c r="AF379" i="1"/>
  <c r="Z379" i="1"/>
  <c r="AF563" i="1"/>
  <c r="Z563" i="1"/>
  <c r="AF592" i="1"/>
  <c r="Z592" i="1"/>
  <c r="AF481" i="1"/>
  <c r="Z481" i="1"/>
  <c r="Z615" i="1"/>
  <c r="AF615" i="1"/>
  <c r="AF586" i="1"/>
  <c r="Z586" i="1"/>
  <c r="AF554" i="1"/>
  <c r="Z554" i="1"/>
  <c r="AF528" i="1"/>
  <c r="Z528" i="1"/>
  <c r="AF392" i="1"/>
  <c r="Z392" i="1"/>
  <c r="Z16" i="1"/>
  <c r="AF16" i="1"/>
  <c r="Z265" i="1"/>
  <c r="AF265" i="1"/>
  <c r="AF436" i="1"/>
  <c r="Z436" i="1"/>
  <c r="Z236" i="1"/>
  <c r="AF236" i="1"/>
  <c r="AF559" i="1"/>
  <c r="Z559" i="1"/>
  <c r="Z359" i="1"/>
  <c r="AF359" i="1"/>
  <c r="Z320" i="1"/>
  <c r="AF320" i="1"/>
  <c r="Z108" i="1"/>
  <c r="AF108" i="1"/>
  <c r="Z185" i="1"/>
  <c r="AF185" i="1"/>
  <c r="AF475" i="1"/>
  <c r="Z475" i="1"/>
  <c r="Z112" i="1"/>
  <c r="AF112" i="1"/>
  <c r="AF467" i="1"/>
  <c r="Z467" i="1"/>
  <c r="AF469" i="1"/>
  <c r="Z469" i="1"/>
  <c r="AF437" i="1"/>
  <c r="Z437" i="1"/>
  <c r="Z340" i="1"/>
  <c r="AF340" i="1"/>
  <c r="Z294" i="1"/>
  <c r="AF294" i="1"/>
  <c r="AF472" i="1"/>
  <c r="Z472" i="1"/>
  <c r="Z216" i="1"/>
  <c r="AF216" i="1"/>
  <c r="Z314" i="1"/>
  <c r="AF314" i="1"/>
  <c r="Z334" i="1"/>
  <c r="AF334" i="1"/>
  <c r="AF512" i="1"/>
  <c r="Z512" i="1"/>
  <c r="Z422" i="1"/>
  <c r="AF422" i="1"/>
  <c r="Z201" i="1"/>
  <c r="AF201" i="1"/>
  <c r="Z244" i="1"/>
  <c r="AF244" i="1"/>
  <c r="Z315" i="1"/>
  <c r="AF315" i="1"/>
  <c r="Z261" i="1"/>
  <c r="AF261" i="1"/>
  <c r="Z281" i="1"/>
  <c r="AF281" i="1"/>
  <c r="Z230" i="1"/>
  <c r="AF230" i="1"/>
  <c r="Z264" i="1"/>
  <c r="AF264" i="1"/>
  <c r="Z36" i="1"/>
  <c r="AF36" i="1"/>
  <c r="Z64" i="1"/>
  <c r="AF64" i="1"/>
  <c r="AF374" i="1"/>
  <c r="Z374" i="1"/>
  <c r="Z323" i="1"/>
  <c r="AF323" i="1"/>
  <c r="AF456" i="1"/>
  <c r="Z456" i="1"/>
  <c r="AF442" i="1"/>
  <c r="Z442" i="1"/>
  <c r="Z34" i="1"/>
  <c r="AF34" i="1"/>
  <c r="AF577" i="1"/>
  <c r="Z577" i="1"/>
  <c r="Z326" i="1"/>
  <c r="AF326" i="1"/>
  <c r="AF498" i="1"/>
  <c r="Z498" i="1"/>
  <c r="AF482" i="1"/>
  <c r="Z482" i="1"/>
  <c r="Z601" i="1"/>
  <c r="AF601" i="1"/>
  <c r="Z360" i="1"/>
  <c r="AF360" i="1"/>
  <c r="Z289" i="1"/>
  <c r="AF289" i="1"/>
  <c r="Z30" i="1"/>
  <c r="AF30" i="1"/>
  <c r="Z279" i="1"/>
  <c r="AF279" i="1"/>
  <c r="Z336" i="1"/>
  <c r="AF336" i="1"/>
  <c r="Z113" i="1"/>
  <c r="AF113" i="1"/>
  <c r="Z621" i="1"/>
  <c r="AF621" i="1"/>
  <c r="Z286" i="1"/>
  <c r="AF286" i="1"/>
  <c r="AF533" i="1"/>
  <c r="Z533" i="1"/>
  <c r="Z354" i="1"/>
  <c r="AF354" i="1"/>
  <c r="AF367" i="1"/>
  <c r="Z367" i="1"/>
  <c r="Z184" i="1"/>
  <c r="AF184" i="1"/>
  <c r="Z75" i="1"/>
  <c r="AF75" i="1"/>
  <c r="Z351" i="1"/>
  <c r="AF351" i="1"/>
  <c r="Z179" i="1"/>
  <c r="AF179" i="1"/>
  <c r="Z58" i="1"/>
  <c r="AF58" i="1"/>
  <c r="AF558" i="1"/>
  <c r="Z558" i="1"/>
  <c r="AF497" i="1"/>
  <c r="Z497" i="1"/>
  <c r="AF569" i="1"/>
  <c r="Z569" i="1"/>
  <c r="Z198" i="1"/>
  <c r="AF198" i="1"/>
  <c r="Z306" i="1"/>
  <c r="AF306" i="1"/>
  <c r="Z421" i="1"/>
  <c r="AF421" i="1"/>
  <c r="AF485" i="1"/>
  <c r="Z485" i="1"/>
  <c r="Z324" i="1"/>
  <c r="AF324" i="1"/>
  <c r="Z603" i="1"/>
  <c r="AF603" i="1"/>
  <c r="AF465" i="1"/>
  <c r="Z465" i="1"/>
  <c r="Z94" i="1"/>
  <c r="AF94" i="1"/>
  <c r="Z263" i="1"/>
  <c r="AF263" i="1"/>
  <c r="Z140" i="1"/>
  <c r="AF140" i="1"/>
  <c r="Z161" i="1"/>
  <c r="AF161" i="1"/>
  <c r="AF495" i="1"/>
  <c r="Z495" i="1"/>
  <c r="Z48" i="1"/>
  <c r="AF48" i="1"/>
  <c r="Z247" i="1"/>
  <c r="AF247" i="1"/>
  <c r="Z428" i="1"/>
  <c r="AF428" i="1"/>
  <c r="Z602" i="1"/>
  <c r="AF602" i="1"/>
  <c r="Z5" i="1"/>
  <c r="AF5" i="1"/>
  <c r="Z136" i="1"/>
  <c r="AF136" i="1"/>
  <c r="Z305" i="1"/>
  <c r="AF305" i="1"/>
  <c r="AF448" i="1"/>
  <c r="Z448" i="1"/>
  <c r="Z22" i="1"/>
  <c r="AF22" i="1"/>
  <c r="AF460" i="1"/>
  <c r="Z460" i="1"/>
  <c r="Z164" i="1"/>
  <c r="AF164" i="1"/>
  <c r="AF539" i="1"/>
  <c r="Z539" i="1"/>
  <c r="Z204" i="1"/>
  <c r="AF204" i="1"/>
  <c r="Z319" i="1"/>
  <c r="AF319" i="1"/>
  <c r="AF506" i="1"/>
  <c r="Z506" i="1"/>
  <c r="Z414" i="1"/>
  <c r="AF414" i="1"/>
  <c r="AF547" i="1"/>
  <c r="Z547" i="1"/>
  <c r="Z408" i="1"/>
  <c r="AF408" i="1"/>
  <c r="AF542" i="1"/>
  <c r="Z542" i="1"/>
  <c r="Z98" i="1"/>
  <c r="AF98" i="1"/>
  <c r="AF457" i="1"/>
  <c r="Z457" i="1"/>
  <c r="Z42" i="1"/>
  <c r="AF42" i="1"/>
  <c r="AF466" i="1"/>
  <c r="Z466" i="1"/>
  <c r="Z153" i="1"/>
  <c r="AF153" i="1"/>
  <c r="AF523" i="1"/>
  <c r="Z523" i="1"/>
  <c r="Z139" i="1"/>
  <c r="AF139" i="1"/>
  <c r="Z404" i="1"/>
  <c r="AF404" i="1"/>
  <c r="Z187" i="1"/>
  <c r="AF187" i="1"/>
  <c r="Z366" i="1"/>
  <c r="AF366" i="1"/>
  <c r="Z330" i="1"/>
  <c r="AF330" i="1"/>
  <c r="AF487" i="1"/>
  <c r="Z487" i="1"/>
  <c r="AF441" i="1"/>
  <c r="Z441" i="1"/>
  <c r="AF455" i="1"/>
  <c r="Z455" i="1"/>
  <c r="Z331" i="1"/>
  <c r="AF331" i="1"/>
  <c r="AF375" i="1"/>
  <c r="Z375" i="1"/>
  <c r="Z130" i="1"/>
  <c r="AF130" i="1"/>
  <c r="AF508" i="1"/>
  <c r="Z508" i="1"/>
  <c r="Z3" i="1"/>
  <c r="AF3" i="1"/>
  <c r="Z180" i="1"/>
  <c r="AF180" i="1"/>
  <c r="Z356" i="1"/>
  <c r="AF356" i="1"/>
  <c r="Z134" i="1"/>
  <c r="AF134" i="1"/>
  <c r="Z6" i="1"/>
  <c r="AF6" i="1"/>
  <c r="AF410" i="1"/>
  <c r="Z154" i="1"/>
  <c r="AF154" i="1"/>
  <c r="Z26" i="1"/>
  <c r="AF26" i="1"/>
  <c r="AF430" i="1"/>
  <c r="Z430" i="1"/>
  <c r="Z174" i="1"/>
  <c r="AF174" i="1"/>
  <c r="Z69" i="1"/>
  <c r="AF69" i="1"/>
  <c r="Z101" i="1"/>
  <c r="AF101" i="1"/>
  <c r="Z358" i="1"/>
  <c r="AF358" i="1"/>
  <c r="AF500" i="1"/>
  <c r="Z500" i="1"/>
  <c r="Z38" i="1"/>
  <c r="AF38" i="1"/>
  <c r="Z67" i="1"/>
  <c r="AF67" i="1"/>
  <c r="Z296" i="1"/>
  <c r="AF296" i="1"/>
  <c r="Z12" i="1"/>
  <c r="AF12" i="1"/>
  <c r="Z249" i="1"/>
  <c r="AF249" i="1"/>
  <c r="Z250" i="1"/>
  <c r="AF250" i="1"/>
  <c r="Z348" i="1"/>
  <c r="AF348" i="1"/>
  <c r="Z9" i="1"/>
  <c r="AF9" i="1"/>
  <c r="Z246" i="1"/>
  <c r="AF246" i="1"/>
  <c r="Z357" i="1"/>
  <c r="AF357" i="1"/>
  <c r="AF576" i="1"/>
  <c r="Z576" i="1"/>
  <c r="Z217" i="1"/>
  <c r="AF217" i="1"/>
  <c r="Z200" i="1"/>
  <c r="AF200" i="1"/>
  <c r="Z156" i="1"/>
  <c r="AF156" i="1"/>
  <c r="Z129" i="1"/>
  <c r="AF129" i="1"/>
  <c r="AF477" i="1"/>
  <c r="Z477" i="1"/>
  <c r="Z135" i="1"/>
  <c r="AF135" i="1"/>
  <c r="AF541" i="1"/>
  <c r="Z541" i="1"/>
  <c r="AF454" i="1"/>
  <c r="Z454" i="1"/>
  <c r="Z299" i="1"/>
  <c r="AF299" i="1"/>
  <c r="Z239" i="1"/>
  <c r="AF239" i="1"/>
  <c r="AF434" i="1"/>
  <c r="Z434" i="1"/>
  <c r="Z274" i="1"/>
  <c r="AF274" i="1"/>
  <c r="Z287" i="1"/>
  <c r="AF287" i="1"/>
  <c r="Z402" i="1"/>
  <c r="AF402" i="1"/>
  <c r="Z203" i="1"/>
  <c r="AF203" i="1"/>
  <c r="Z73" i="1"/>
  <c r="AF73" i="1"/>
  <c r="Z167" i="1"/>
  <c r="AF167" i="1"/>
  <c r="Z620" i="1"/>
  <c r="AF620" i="1"/>
  <c r="Z243" i="1"/>
  <c r="AF243" i="1"/>
  <c r="Z182" i="1"/>
  <c r="AF182" i="1"/>
  <c r="Z269" i="1"/>
  <c r="AF269" i="1"/>
  <c r="Z300" i="1"/>
  <c r="AF300" i="1"/>
  <c r="Z13" i="1"/>
  <c r="AF13" i="1"/>
  <c r="Z84" i="1"/>
  <c r="AF84" i="1"/>
  <c r="AF546" i="1"/>
  <c r="Z546" i="1"/>
  <c r="Z343" i="1"/>
  <c r="AF343" i="1"/>
  <c r="Z362" i="1"/>
  <c r="AF362" i="1"/>
  <c r="Z62" i="1"/>
  <c r="AF62" i="1"/>
  <c r="AF504" i="1"/>
  <c r="Z504" i="1"/>
  <c r="Z623" i="1"/>
  <c r="AF623" i="1"/>
  <c r="AF591" i="1"/>
  <c r="Z591" i="1"/>
  <c r="AF582" i="1"/>
  <c r="Z582" i="1"/>
  <c r="Z118" i="1"/>
  <c r="AF118" i="1"/>
  <c r="AF176" i="1"/>
  <c r="Z176" i="1"/>
  <c r="Z15" i="1"/>
  <c r="AF15" i="1"/>
  <c r="Z322" i="1"/>
  <c r="AF322" i="1"/>
  <c r="Z43" i="1"/>
  <c r="AF43" i="1"/>
  <c r="AF529" i="1"/>
  <c r="Z529" i="1"/>
  <c r="AF564" i="1"/>
  <c r="Z564" i="1"/>
  <c r="Z70" i="1"/>
  <c r="AF70" i="1"/>
  <c r="AF526" i="1"/>
  <c r="Z526" i="1"/>
  <c r="Z363" i="1"/>
  <c r="AF363" i="1"/>
  <c r="Z14" i="1"/>
  <c r="AF14" i="1"/>
  <c r="AF386" i="1"/>
  <c r="Z386" i="1"/>
  <c r="AF370" i="1"/>
  <c r="Z370" i="1"/>
  <c r="Z607" i="1"/>
  <c r="AF607" i="1"/>
  <c r="AF520" i="1"/>
  <c r="Z520" i="1"/>
  <c r="Z79" i="1"/>
  <c r="AF79" i="1"/>
  <c r="Z163" i="1"/>
  <c r="AF163" i="1"/>
  <c r="Z41" i="1"/>
  <c r="AF41" i="1"/>
  <c r="Z125" i="1"/>
  <c r="AF125" i="1"/>
  <c r="Z100" i="1"/>
  <c r="AF100" i="1"/>
  <c r="AF585" i="1"/>
  <c r="Z585" i="1"/>
  <c r="AF387" i="1"/>
  <c r="Z387" i="1"/>
  <c r="AF464" i="1"/>
  <c r="Z464" i="1"/>
  <c r="AF579" i="1"/>
  <c r="Z579" i="1"/>
  <c r="Z407" i="1"/>
  <c r="AF407" i="1"/>
  <c r="Z8" i="1"/>
  <c r="AF8" i="1"/>
  <c r="Z155" i="1"/>
  <c r="AF155" i="1"/>
  <c r="Z288" i="1"/>
  <c r="AF288" i="1"/>
  <c r="Z206" i="1"/>
  <c r="AF206" i="1"/>
  <c r="Z120" i="1"/>
  <c r="AF120" i="1"/>
  <c r="AF479" i="1"/>
  <c r="Z479" i="1"/>
  <c r="Z352" i="1"/>
  <c r="AF352" i="1"/>
  <c r="Z4" i="1"/>
  <c r="AF4" i="1"/>
  <c r="AF461" i="1"/>
  <c r="Z461" i="1"/>
  <c r="AF443" i="1"/>
  <c r="Z443" i="1"/>
  <c r="AF452" i="1"/>
  <c r="Z452" i="1"/>
  <c r="Z44" i="1"/>
  <c r="AF44" i="1"/>
  <c r="Z219" i="1"/>
  <c r="AF219" i="1"/>
  <c r="Z86" i="1"/>
  <c r="AF86" i="1"/>
  <c r="AF489" i="1"/>
  <c r="Z489" i="1"/>
  <c r="AF169" i="1"/>
  <c r="Z169" i="1"/>
  <c r="AF514" i="1"/>
  <c r="Z514" i="1"/>
  <c r="AF518" i="1"/>
  <c r="Z518" i="1"/>
  <c r="Z609" i="1"/>
  <c r="AF609" i="1"/>
  <c r="AF459" i="1"/>
  <c r="Z459" i="1"/>
  <c r="Z56" i="1"/>
  <c r="AF56" i="1"/>
  <c r="AF173" i="1"/>
  <c r="Z173" i="1"/>
  <c r="Z138" i="1"/>
  <c r="AF138" i="1"/>
  <c r="AF543" i="1"/>
  <c r="Z543" i="1"/>
  <c r="Z346" i="1"/>
  <c r="AF346" i="1"/>
  <c r="AF499" i="1"/>
  <c r="Z499" i="1"/>
  <c r="Z254" i="1"/>
  <c r="AF254" i="1"/>
  <c r="Z256" i="1"/>
  <c r="AF256" i="1"/>
  <c r="AF525" i="1"/>
  <c r="Z525" i="1"/>
  <c r="AF510" i="1"/>
  <c r="Z510" i="1"/>
  <c r="Z425" i="1"/>
  <c r="AF425" i="1"/>
  <c r="Z328" i="1"/>
  <c r="AF328" i="1"/>
  <c r="Z50" i="1"/>
  <c r="AF50" i="1"/>
  <c r="Z53" i="1"/>
  <c r="AF53" i="1"/>
  <c r="Z196" i="1"/>
  <c r="AF196" i="1"/>
  <c r="AF177" i="1"/>
  <c r="Z177" i="1"/>
  <c r="Z103" i="1"/>
  <c r="AF103" i="1"/>
  <c r="Z89" i="1"/>
  <c r="AF89" i="1"/>
  <c r="Z144" i="1"/>
  <c r="AF144" i="1"/>
  <c r="AF535" i="1"/>
  <c r="Z535" i="1"/>
  <c r="Z146" i="1"/>
  <c r="AF146" i="1"/>
  <c r="AF490" i="1"/>
  <c r="Z490" i="1"/>
  <c r="Z297" i="1"/>
  <c r="AF297" i="1"/>
  <c r="AF170" i="1"/>
  <c r="Z170" i="1"/>
  <c r="AF446" i="1"/>
  <c r="Z446" i="1"/>
  <c r="Z190" i="1"/>
  <c r="AF190" i="1"/>
  <c r="Z611" i="1"/>
  <c r="AF611" i="1"/>
  <c r="AF584" i="1"/>
  <c r="Z584" i="1"/>
  <c r="AF438" i="1"/>
  <c r="Z438" i="1"/>
  <c r="Z600" i="1"/>
  <c r="AF600" i="1"/>
  <c r="Z426" i="1"/>
  <c r="AF426" i="1"/>
  <c r="Z597" i="1"/>
  <c r="AF597" i="1"/>
  <c r="Z202" i="1"/>
  <c r="AF202" i="1"/>
  <c r="Z109" i="1"/>
  <c r="AF109" i="1"/>
  <c r="AF556" i="1"/>
  <c r="Z556" i="1"/>
  <c r="Z403" i="1"/>
  <c r="AF403" i="1"/>
  <c r="AF474" i="1"/>
  <c r="Z474" i="1"/>
  <c r="Z610" i="1"/>
  <c r="AF610" i="1"/>
  <c r="Z208" i="1"/>
  <c r="AF208" i="1"/>
  <c r="AF571" i="1"/>
  <c r="Z571" i="1"/>
  <c r="Z99" i="1"/>
  <c r="AF99" i="1"/>
  <c r="Z423" i="1"/>
  <c r="AF423" i="1"/>
  <c r="Z225" i="1"/>
  <c r="AF225" i="1"/>
  <c r="Z262" i="1"/>
  <c r="AF262" i="1"/>
  <c r="Z605" i="1"/>
  <c r="AF605" i="1"/>
  <c r="Z355" i="1"/>
  <c r="AF355" i="1"/>
  <c r="AF557" i="1"/>
  <c r="Z557" i="1"/>
  <c r="Z151" i="1"/>
  <c r="AF151" i="1"/>
  <c r="Z234" i="1"/>
  <c r="AF234" i="1"/>
  <c r="Z137" i="1"/>
  <c r="AF137" i="1"/>
  <c r="Z18" i="1"/>
  <c r="AF18" i="1"/>
  <c r="Z24" i="1"/>
  <c r="AF24" i="1"/>
  <c r="Z128" i="1"/>
  <c r="AF128" i="1"/>
  <c r="Z88" i="1"/>
  <c r="AF88" i="1"/>
  <c r="Z110" i="1"/>
  <c r="AF110" i="1"/>
  <c r="Z245" i="1"/>
  <c r="AF245" i="1"/>
  <c r="AF581" i="1"/>
  <c r="Z581" i="1"/>
  <c r="AF580" i="1"/>
  <c r="Z580" i="1"/>
  <c r="AF503" i="1"/>
  <c r="Z503" i="1"/>
  <c r="Z329" i="1"/>
  <c r="AF329" i="1"/>
  <c r="Z28" i="1"/>
  <c r="AF28" i="1"/>
  <c r="Z37" i="1"/>
  <c r="AF37" i="1"/>
  <c r="Z71" i="1"/>
  <c r="AF71" i="1"/>
  <c r="AF433" i="1"/>
  <c r="Z433" i="1"/>
  <c r="Z19" i="1"/>
  <c r="AF19" i="1"/>
  <c r="AF382" i="1"/>
  <c r="Z382" i="1"/>
  <c r="Z616" i="1"/>
  <c r="AF616" i="1"/>
  <c r="AF449" i="1"/>
  <c r="Z449" i="1"/>
  <c r="Z604" i="1"/>
  <c r="AF604" i="1"/>
  <c r="AF447" i="1"/>
  <c r="Z447" i="1"/>
  <c r="AF527" i="1"/>
  <c r="Z527" i="1"/>
  <c r="Z119" i="1"/>
  <c r="AF119" i="1"/>
  <c r="AF483" i="1"/>
  <c r="Z483" i="1"/>
  <c r="Z116" i="1"/>
  <c r="AF116" i="1"/>
  <c r="Z226" i="1"/>
  <c r="AF226" i="1"/>
  <c r="Z207" i="1"/>
  <c r="AF207" i="1"/>
  <c r="Z406" i="1"/>
  <c r="AF406" i="1"/>
  <c r="Z350" i="1"/>
  <c r="AF350" i="1"/>
  <c r="Z341" i="1"/>
  <c r="AF341" i="1"/>
  <c r="AF532" i="1"/>
  <c r="Z532" i="1"/>
  <c r="Z365" i="1"/>
  <c r="AF365" i="1"/>
  <c r="Z150" i="1"/>
  <c r="AF150" i="1"/>
  <c r="Z105" i="1"/>
  <c r="AF105" i="1"/>
  <c r="Z199" i="1"/>
  <c r="AF199" i="1"/>
  <c r="Z223" i="1"/>
  <c r="AF223" i="1"/>
  <c r="AF566" i="1"/>
  <c r="Z566" i="1"/>
  <c r="Z162" i="1"/>
  <c r="AF162" i="1"/>
  <c r="Z618" i="1"/>
  <c r="AF618" i="1"/>
  <c r="AF391" i="1"/>
  <c r="Z391" i="1"/>
  <c r="AF411" i="1"/>
  <c r="Z55" i="1"/>
  <c r="AF55" i="1"/>
  <c r="Z172" i="1"/>
  <c r="AF172" i="1"/>
  <c r="AF544" i="1"/>
  <c r="Z544" i="1"/>
  <c r="Z165" i="1"/>
  <c r="AF165" i="1"/>
  <c r="AF432" i="1"/>
  <c r="Z432" i="1"/>
  <c r="AF493" i="1"/>
  <c r="Z493" i="1"/>
  <c r="Z149" i="1"/>
  <c r="AF149" i="1"/>
  <c r="Z189" i="1"/>
  <c r="AF189" i="1"/>
  <c r="Z612" i="1"/>
  <c r="AF612" i="1"/>
  <c r="Z295" i="1"/>
  <c r="AF295" i="1"/>
  <c r="Z361" i="1"/>
  <c r="AF361" i="1"/>
  <c r="AF545" i="1"/>
  <c r="Z545" i="1"/>
  <c r="AF394" i="1"/>
  <c r="Z394" i="1"/>
  <c r="Z232" i="1"/>
  <c r="AF232" i="1"/>
  <c r="Z424" i="1"/>
  <c r="AF424" i="1"/>
  <c r="Z76" i="1"/>
  <c r="AF76" i="1"/>
  <c r="AF548" i="1"/>
  <c r="Z548" i="1"/>
  <c r="Z595" i="1"/>
  <c r="AF595" i="1"/>
  <c r="Z214" i="1"/>
  <c r="AF214" i="1"/>
  <c r="Z312" i="1"/>
  <c r="AF312" i="1"/>
  <c r="AF399" i="1"/>
  <c r="Z399" i="1"/>
  <c r="Z97" i="1"/>
  <c r="AF97" i="1"/>
  <c r="AF451" i="1"/>
  <c r="Z451" i="1"/>
  <c r="Z339" i="1"/>
  <c r="AF339" i="1"/>
  <c r="AF538" i="1"/>
  <c r="Z538" i="1"/>
  <c r="Z121" i="1"/>
  <c r="AF121" i="1"/>
  <c r="Z275" i="1"/>
  <c r="AF275" i="1"/>
  <c r="AF502" i="1"/>
  <c r="Z502" i="1"/>
  <c r="Z209" i="1"/>
  <c r="AF209" i="1"/>
  <c r="Z276" i="1"/>
  <c r="AF276" i="1"/>
  <c r="Z221" i="1"/>
  <c r="AF221" i="1"/>
  <c r="AF590" i="1"/>
  <c r="Z590" i="1"/>
  <c r="Z325" i="1"/>
  <c r="AF325" i="1"/>
  <c r="AF573" i="1"/>
  <c r="Z573" i="1"/>
  <c r="Z126" i="1"/>
  <c r="AF126" i="1"/>
  <c r="Z205" i="1"/>
  <c r="AF205" i="1"/>
  <c r="Z142" i="1"/>
  <c r="AF142" i="1"/>
  <c r="Z102" i="1"/>
  <c r="AF102" i="1"/>
  <c r="Z96" i="1"/>
  <c r="AF96" i="1"/>
  <c r="AF450" i="1"/>
  <c r="Z450" i="1"/>
  <c r="Z337" i="1"/>
  <c r="AF337" i="1"/>
  <c r="AF435" i="1"/>
  <c r="Z435" i="1"/>
  <c r="Z349" i="1"/>
  <c r="AF349" i="1"/>
  <c r="Z224" i="1"/>
  <c r="AF224" i="1"/>
  <c r="Z259" i="1"/>
  <c r="AF259" i="1"/>
  <c r="Z229" i="1"/>
  <c r="AF229" i="1"/>
  <c r="Z32" i="1"/>
  <c r="AF32" i="1"/>
  <c r="Z302" i="1"/>
  <c r="AF302" i="1"/>
  <c r="AF555" i="1"/>
  <c r="Z555" i="1"/>
  <c r="Z77" i="1"/>
  <c r="AF77" i="1"/>
  <c r="AF381" i="1"/>
  <c r="Z381" i="1"/>
  <c r="Z82" i="1"/>
  <c r="AF82" i="1"/>
  <c r="AF521" i="1"/>
  <c r="Z521" i="1"/>
  <c r="Z33" i="1"/>
  <c r="AF33" i="1"/>
  <c r="Z241" i="1"/>
  <c r="AF241" i="1"/>
  <c r="Z268" i="1"/>
  <c r="AF268" i="1"/>
  <c r="Z213" i="1"/>
  <c r="AF213" i="1"/>
  <c r="AF398" i="1"/>
  <c r="Z398" i="1"/>
  <c r="AF524" i="1"/>
  <c r="Z524" i="1"/>
  <c r="Z420" i="1"/>
  <c r="AF420" i="1"/>
  <c r="Z23" i="1"/>
  <c r="AF23" i="1"/>
  <c r="AF368" i="1"/>
  <c r="Z368" i="1"/>
  <c r="AF395" i="1"/>
  <c r="Z395" i="1"/>
  <c r="AF515" i="1"/>
  <c r="Z515" i="1"/>
  <c r="Z338" i="1"/>
  <c r="AF338" i="1"/>
  <c r="Z131" i="1"/>
  <c r="AF131" i="1"/>
  <c r="AF388" i="1"/>
  <c r="Z388" i="1"/>
  <c r="Z293" i="1"/>
  <c r="AF293" i="1"/>
  <c r="AF471" i="1"/>
  <c r="Z471" i="1"/>
  <c r="Z313" i="1"/>
  <c r="AF313" i="1"/>
  <c r="Z186" i="1"/>
  <c r="AF186" i="1"/>
  <c r="Z413" i="1"/>
  <c r="AF413" i="1"/>
  <c r="Z107" i="1"/>
  <c r="AF107" i="1"/>
  <c r="Z157" i="1"/>
  <c r="AF157" i="1"/>
  <c r="Z333" i="1"/>
  <c r="AF333" i="1"/>
  <c r="Z614" i="1"/>
  <c r="AF614" i="1"/>
  <c r="Z31" i="1"/>
  <c r="AF31" i="1"/>
  <c r="B11" i="36" l="1" a="1"/>
  <c r="B11" i="36" s="1"/>
  <c r="B3" i="36" a="1"/>
  <c r="B3" i="36" s="1"/>
  <c r="B4" i="36" a="1"/>
  <c r="B4" i="36" s="1"/>
  <c r="B5" i="36" a="1"/>
  <c r="B5" i="36" s="1"/>
  <c r="B6" i="36" a="1"/>
  <c r="B6" i="36" s="1"/>
  <c r="B7" i="36" a="1"/>
  <c r="B7" i="36" s="1"/>
  <c r="B8" i="36" a="1"/>
  <c r="B8" i="36" s="1"/>
  <c r="B9" i="36" a="1"/>
  <c r="B9" i="36" s="1"/>
  <c r="B10" i="36" a="1"/>
  <c r="B10" i="36" s="1"/>
  <c r="B2" i="36" a="1"/>
  <c r="B2" i="36" s="1"/>
  <c r="L178" i="1" a="1"/>
  <c r="L178" i="1" s="1"/>
  <c r="K178" i="1" a="1"/>
  <c r="K178" i="1" s="1"/>
  <c r="L488" i="1" a="1"/>
  <c r="L488" i="1" s="1"/>
  <c r="K488" i="1" a="1"/>
  <c r="K488" i="1" s="1"/>
  <c r="L264" i="1" a="1"/>
  <c r="L264" i="1" s="1"/>
  <c r="K264" i="1" a="1"/>
  <c r="K264" i="1" s="1"/>
  <c r="L486" i="1" a="1"/>
  <c r="L486" i="1" s="1"/>
  <c r="K486" i="1" a="1"/>
  <c r="K486" i="1" s="1"/>
  <c r="L222" i="1" a="1"/>
  <c r="L222" i="1" s="1"/>
  <c r="K222" i="1" a="1"/>
  <c r="K222" i="1" s="1"/>
  <c r="L444" i="1" a="1"/>
  <c r="L444" i="1" s="1"/>
  <c r="K444" i="1" a="1"/>
  <c r="K444" i="1" s="1"/>
  <c r="L220" i="1" a="1"/>
  <c r="L220" i="1" s="1"/>
  <c r="K220" i="1" a="1"/>
  <c r="K220" i="1" s="1"/>
  <c r="L181" i="1" a="1"/>
  <c r="L181" i="1" s="1"/>
  <c r="K181" i="1" a="1"/>
  <c r="K181" i="1" s="1"/>
  <c r="L440" i="1" a="1"/>
  <c r="L440" i="1" s="1"/>
  <c r="K440" i="1" a="1"/>
  <c r="K440" i="1" s="1"/>
  <c r="L177" i="1" a="1"/>
  <c r="L177" i="1" s="1"/>
  <c r="K177" i="1" a="1"/>
  <c r="K177" i="1" s="1"/>
  <c r="K612" i="1" a="1"/>
  <c r="K612" i="1" s="1"/>
  <c r="L612" i="1" a="1"/>
  <c r="L612" i="1" s="1"/>
  <c r="L399" i="1" a="1"/>
  <c r="L399" i="1" s="1"/>
  <c r="K399" i="1" a="1"/>
  <c r="K399" i="1" s="1"/>
  <c r="L176" i="1" a="1"/>
  <c r="L176" i="1" s="1"/>
  <c r="K176" i="1" a="1"/>
  <c r="K176" i="1" s="1"/>
  <c r="L609" i="1" a="1"/>
  <c r="L609" i="1" s="1"/>
  <c r="K609" i="1" a="1"/>
  <c r="K609" i="1" s="1"/>
  <c r="L398" i="1" a="1"/>
  <c r="L398" i="1" s="1"/>
  <c r="K398" i="1" a="1"/>
  <c r="K398" i="1" s="1"/>
  <c r="L137" i="1" a="1"/>
  <c r="L137" i="1" s="1"/>
  <c r="K137" i="1" a="1"/>
  <c r="K137" i="1" s="1"/>
  <c r="L645" i="1" a="1"/>
  <c r="L645" i="1" s="1"/>
  <c r="K645" i="1" a="1"/>
  <c r="K645" i="1" s="1"/>
  <c r="K641" i="1" a="1"/>
  <c r="K641" i="1" s="1"/>
  <c r="L641" i="1" a="1"/>
  <c r="L641" i="1" s="1"/>
  <c r="K614" i="1" a="1"/>
  <c r="K614" i="1" s="1"/>
  <c r="L614" i="1" a="1"/>
  <c r="L614" i="1" s="1"/>
  <c r="L402" i="1" a="1"/>
  <c r="L402" i="1" s="1"/>
  <c r="K402" i="1" a="1"/>
  <c r="K402" i="1" s="1"/>
  <c r="L134" i="1" a="1"/>
  <c r="L134" i="1" s="1"/>
  <c r="K134" i="1" a="1"/>
  <c r="K134" i="1" s="1"/>
  <c r="L575" i="1" a="1"/>
  <c r="L575" i="1" s="1"/>
  <c r="K575" i="1" a="1"/>
  <c r="K575" i="1" s="1"/>
  <c r="L133" i="1" a="1"/>
  <c r="L133" i="1" s="1"/>
  <c r="K133" i="1" a="1"/>
  <c r="K133" i="1" s="1"/>
  <c r="L574" i="1" a="1"/>
  <c r="L574" i="1" s="1"/>
  <c r="K574" i="1" a="1"/>
  <c r="K574" i="1" s="1"/>
  <c r="L354" i="1" a="1"/>
  <c r="L354" i="1" s="1"/>
  <c r="K354" i="1" a="1"/>
  <c r="K354" i="1" s="1"/>
  <c r="L132" i="1" a="1"/>
  <c r="L132" i="1" s="1"/>
  <c r="K132" i="1" a="1"/>
  <c r="K132" i="1" s="1"/>
  <c r="L573" i="1" a="1"/>
  <c r="L573" i="1" s="1"/>
  <c r="K573" i="1" a="1"/>
  <c r="K573" i="1" s="1"/>
  <c r="L353" i="1" a="1"/>
  <c r="L353" i="1" s="1"/>
  <c r="K353" i="1" a="1"/>
  <c r="K353" i="1" s="1"/>
  <c r="L92" i="1" a="1"/>
  <c r="L92" i="1" s="1"/>
  <c r="K92" i="1" a="1"/>
  <c r="K92" i="1" s="1"/>
  <c r="L352" i="1" a="1"/>
  <c r="L352" i="1" s="1"/>
  <c r="K352" i="1" a="1"/>
  <c r="K352" i="1" s="1"/>
  <c r="L487" i="1" a="1"/>
  <c r="L487" i="1" s="1"/>
  <c r="K487" i="1" a="1"/>
  <c r="K487" i="1" s="1"/>
  <c r="K447" i="1" a="1"/>
  <c r="K447" i="1" s="1"/>
  <c r="L447" i="1" a="1"/>
  <c r="L447" i="1" s="1"/>
  <c r="L642" i="1" a="1"/>
  <c r="L642" i="1" s="1"/>
  <c r="K642" i="1" a="1"/>
  <c r="K642" i="1" s="1"/>
  <c r="L357" i="1" a="1"/>
  <c r="L357" i="1" s="1"/>
  <c r="K357" i="1" a="1"/>
  <c r="K357" i="1" s="1"/>
  <c r="L89" i="1" a="1"/>
  <c r="L89" i="1" s="1"/>
  <c r="K89" i="1" a="1"/>
  <c r="K89" i="1" s="1"/>
  <c r="K535" i="1" a="1"/>
  <c r="K535" i="1" s="1"/>
  <c r="L535" i="1" a="1"/>
  <c r="L535" i="1" s="1"/>
  <c r="L313" i="1" a="1"/>
  <c r="L313" i="1" s="1"/>
  <c r="K313" i="1" a="1"/>
  <c r="K313" i="1" s="1"/>
  <c r="L88" i="1" a="1"/>
  <c r="L88" i="1" s="1"/>
  <c r="K88" i="1" a="1"/>
  <c r="K88" i="1" s="1"/>
  <c r="L532" i="1" a="1"/>
  <c r="L532" i="1" s="1"/>
  <c r="K532" i="1" a="1"/>
  <c r="K532" i="1" s="1"/>
  <c r="L310" i="1" a="1"/>
  <c r="L310" i="1" s="1"/>
  <c r="K310" i="1" a="1"/>
  <c r="K310" i="1" s="1"/>
  <c r="L87" i="1" a="1"/>
  <c r="L87" i="1" s="1"/>
  <c r="K87" i="1" a="1"/>
  <c r="K87" i="1" s="1"/>
  <c r="L530" i="1" a="1"/>
  <c r="L530" i="1" s="1"/>
  <c r="K530" i="1" a="1"/>
  <c r="K530" i="1" s="1"/>
  <c r="L308" i="1" a="1"/>
  <c r="L308" i="1" s="1"/>
  <c r="K308" i="1" a="1"/>
  <c r="K308" i="1" s="1"/>
  <c r="L45" i="1" a="1"/>
  <c r="L45" i="1" s="1"/>
  <c r="K45" i="1" a="1"/>
  <c r="K45" i="1" s="1"/>
  <c r="K648" i="1" a="1"/>
  <c r="K648" i="1" s="1"/>
  <c r="L648" i="1" a="1"/>
  <c r="L648" i="1" s="1"/>
  <c r="L397" i="1" a="1"/>
  <c r="L397" i="1" s="1"/>
  <c r="K397" i="1" a="1"/>
  <c r="K397" i="1" s="1"/>
  <c r="L572" i="1" a="1"/>
  <c r="L572" i="1" s="1"/>
  <c r="K572" i="1" a="1"/>
  <c r="K572" i="1" s="1"/>
  <c r="L48" i="1" a="1"/>
  <c r="L48" i="1" s="1"/>
  <c r="K48" i="1" a="1"/>
  <c r="K48" i="1" s="1"/>
  <c r="K528" i="1" a="1"/>
  <c r="K528" i="1" s="1"/>
  <c r="L528" i="1" a="1"/>
  <c r="L528" i="1" s="1"/>
  <c r="L269" i="1" a="1"/>
  <c r="L269" i="1" s="1"/>
  <c r="K269" i="1" a="1"/>
  <c r="K269" i="1" s="1"/>
  <c r="L44" i="1" a="1"/>
  <c r="L44" i="1" s="1"/>
  <c r="K44" i="1" a="1"/>
  <c r="K44" i="1" s="1"/>
  <c r="L265" i="1" a="1"/>
  <c r="L265" i="1" s="1"/>
  <c r="K265" i="1" a="1"/>
  <c r="K265" i="1" s="1"/>
  <c r="L225" i="1" a="1"/>
  <c r="L225" i="1" s="1"/>
  <c r="K225" i="1" a="1"/>
  <c r="K225" i="1" s="1"/>
  <c r="L221" i="1" a="1"/>
  <c r="L221" i="1" s="1"/>
  <c r="K221" i="1" a="1"/>
  <c r="K221" i="1" s="1"/>
  <c r="L443" i="1" a="1"/>
  <c r="L443" i="1" s="1"/>
  <c r="K443" i="1" a="1"/>
  <c r="K443" i="1" s="1"/>
  <c r="L442" i="1" a="1"/>
  <c r="L442" i="1" s="1"/>
  <c r="K442" i="1" a="1"/>
  <c r="K442" i="1" s="1"/>
  <c r="K613" i="1" a="1"/>
  <c r="K613" i="1" s="1"/>
  <c r="L613" i="1" a="1"/>
  <c r="L613" i="1" s="1"/>
  <c r="L608" i="1" a="1"/>
  <c r="L608" i="1" s="1"/>
  <c r="K608" i="1" a="1"/>
  <c r="K608" i="1" s="1"/>
  <c r="L531" i="1" a="1"/>
  <c r="L531" i="1" s="1"/>
  <c r="K531" i="1" a="1"/>
  <c r="K531" i="1" s="1"/>
  <c r="L309" i="1" a="1"/>
  <c r="L309" i="1" s="1"/>
  <c r="K309" i="1" a="1"/>
  <c r="K309" i="1" s="1"/>
  <c r="L491" i="1" a="1"/>
  <c r="L491" i="1" s="1"/>
  <c r="K491" i="1" a="1"/>
  <c r="K491" i="1" s="1"/>
  <c r="L266" i="1" a="1"/>
  <c r="L266" i="1" s="1"/>
  <c r="K266" i="1" a="1"/>
  <c r="K266" i="1" s="1"/>
  <c r="L43" i="1" a="1"/>
  <c r="L43" i="1" s="1"/>
  <c r="K43" i="1" a="1"/>
  <c r="K43" i="1" s="1"/>
  <c r="L307" i="1" a="1"/>
  <c r="L307" i="1" s="1"/>
  <c r="K307" i="1" a="1"/>
  <c r="K307" i="1" s="1"/>
  <c r="L42" i="1" a="1"/>
  <c r="L42" i="1" s="1"/>
  <c r="K42" i="1" a="1"/>
  <c r="K42" i="1" s="1"/>
  <c r="K639" i="1" a="1"/>
  <c r="K639" i="1" s="1"/>
  <c r="L639" i="1" a="1"/>
  <c r="L639" i="1" s="1"/>
  <c r="L570" i="1" a="1"/>
  <c r="L570" i="1" s="1"/>
  <c r="K570" i="1" a="1"/>
  <c r="K570" i="1" s="1"/>
  <c r="L484" i="1" a="1"/>
  <c r="L484" i="1" s="1"/>
  <c r="K484" i="1" a="1"/>
  <c r="K484" i="1" s="1"/>
  <c r="L395" i="1" a="1"/>
  <c r="L395" i="1" s="1"/>
  <c r="K395" i="1" a="1"/>
  <c r="K395" i="1" s="1"/>
  <c r="L350" i="1" a="1"/>
  <c r="L350" i="1" s="1"/>
  <c r="K350" i="1" a="1"/>
  <c r="K350" i="1" s="1"/>
  <c r="L306" i="1" a="1"/>
  <c r="L306" i="1" s="1"/>
  <c r="K306" i="1" a="1"/>
  <c r="K306" i="1" s="1"/>
  <c r="L262" i="1" a="1"/>
  <c r="L262" i="1" s="1"/>
  <c r="K262" i="1" a="1"/>
  <c r="K262" i="1" s="1"/>
  <c r="L41" i="1" a="1"/>
  <c r="L41" i="1" s="1"/>
  <c r="K41" i="1" a="1"/>
  <c r="K41" i="1" s="1"/>
  <c r="K638" i="1" a="1"/>
  <c r="K638" i="1" s="1"/>
  <c r="L638" i="1" a="1"/>
  <c r="L638" i="1" s="1"/>
  <c r="L604" i="1" a="1"/>
  <c r="L604" i="1" s="1"/>
  <c r="K604" i="1" a="1"/>
  <c r="K604" i="1" s="1"/>
  <c r="K569" i="1" a="1"/>
  <c r="K569" i="1" s="1"/>
  <c r="L569" i="1" a="1"/>
  <c r="L569" i="1" s="1"/>
  <c r="L527" i="1" a="1"/>
  <c r="L527" i="1" s="1"/>
  <c r="K527" i="1" a="1"/>
  <c r="K527" i="1" s="1"/>
  <c r="L483" i="1" a="1"/>
  <c r="L483" i="1" s="1"/>
  <c r="K483" i="1" a="1"/>
  <c r="K483" i="1" s="1"/>
  <c r="L439" i="1" a="1"/>
  <c r="L439" i="1" s="1"/>
  <c r="K439" i="1" a="1"/>
  <c r="K439" i="1" s="1"/>
  <c r="L394" i="1" a="1"/>
  <c r="L394" i="1" s="1"/>
  <c r="K394" i="1" a="1"/>
  <c r="K394" i="1" s="1"/>
  <c r="L349" i="1" a="1"/>
  <c r="L349" i="1" s="1"/>
  <c r="K349" i="1" a="1"/>
  <c r="K349" i="1" s="1"/>
  <c r="L305" i="1" a="1"/>
  <c r="L305" i="1" s="1"/>
  <c r="K305" i="1" a="1"/>
  <c r="K305" i="1" s="1"/>
  <c r="L261" i="1" a="1"/>
  <c r="L261" i="1" s="1"/>
  <c r="K261" i="1" a="1"/>
  <c r="K261" i="1" s="1"/>
  <c r="L217" i="1" a="1"/>
  <c r="L217" i="1" s="1"/>
  <c r="K217" i="1" a="1"/>
  <c r="K217" i="1" s="1"/>
  <c r="L173" i="1" a="1"/>
  <c r="L173" i="1" s="1"/>
  <c r="K173" i="1" a="1"/>
  <c r="K173" i="1" s="1"/>
  <c r="L129" i="1" a="1"/>
  <c r="L129" i="1" s="1"/>
  <c r="K129" i="1" a="1"/>
  <c r="K129" i="1" s="1"/>
  <c r="L84" i="1" a="1"/>
  <c r="L84" i="1" s="1"/>
  <c r="K84" i="1" a="1"/>
  <c r="K84" i="1" s="1"/>
  <c r="L40" i="1" a="1"/>
  <c r="L40" i="1" s="1"/>
  <c r="K40" i="1" a="1"/>
  <c r="K40" i="1" s="1"/>
  <c r="K637" i="1" a="1"/>
  <c r="K637" i="1" s="1"/>
  <c r="L637" i="1" a="1"/>
  <c r="L637" i="1" s="1"/>
  <c r="L601" i="1" a="1"/>
  <c r="L601" i="1" s="1"/>
  <c r="K601" i="1" a="1"/>
  <c r="K601" i="1" s="1"/>
  <c r="K568" i="1" a="1"/>
  <c r="K568" i="1" s="1"/>
  <c r="L568" i="1" a="1"/>
  <c r="L568" i="1" s="1"/>
  <c r="L526" i="1" a="1"/>
  <c r="L526" i="1" s="1"/>
  <c r="K526" i="1" a="1"/>
  <c r="K526" i="1" s="1"/>
  <c r="L482" i="1" a="1"/>
  <c r="L482" i="1" s="1"/>
  <c r="K482" i="1" a="1"/>
  <c r="K482" i="1" s="1"/>
  <c r="L438" i="1" a="1"/>
  <c r="L438" i="1" s="1"/>
  <c r="K438" i="1" a="1"/>
  <c r="K438" i="1" s="1"/>
  <c r="L393" i="1" a="1"/>
  <c r="L393" i="1" s="1"/>
  <c r="K393" i="1" a="1"/>
  <c r="K393" i="1" s="1"/>
  <c r="L348" i="1" a="1"/>
  <c r="L348" i="1" s="1"/>
  <c r="K348" i="1" a="1"/>
  <c r="K348" i="1" s="1"/>
  <c r="L304" i="1" a="1"/>
  <c r="L304" i="1" s="1"/>
  <c r="K304" i="1" a="1"/>
  <c r="K304" i="1" s="1"/>
  <c r="L260" i="1" a="1"/>
  <c r="L260" i="1" s="1"/>
  <c r="K260" i="1" a="1"/>
  <c r="K260" i="1" s="1"/>
  <c r="L216" i="1" a="1"/>
  <c r="L216" i="1" s="1"/>
  <c r="K216" i="1" a="1"/>
  <c r="K216" i="1" s="1"/>
  <c r="L172" i="1" a="1"/>
  <c r="L172" i="1" s="1"/>
  <c r="K172" i="1" a="1"/>
  <c r="K172" i="1" s="1"/>
  <c r="L128" i="1" a="1"/>
  <c r="L128" i="1" s="1"/>
  <c r="K128" i="1" a="1"/>
  <c r="K128" i="1" s="1"/>
  <c r="L83" i="1" a="1"/>
  <c r="L83" i="1" s="1"/>
  <c r="K83" i="1" a="1"/>
  <c r="K83" i="1" s="1"/>
  <c r="L39" i="1" a="1"/>
  <c r="L39" i="1" s="1"/>
  <c r="K39" i="1" a="1"/>
  <c r="K39" i="1" s="1"/>
  <c r="K636" i="1" a="1"/>
  <c r="K636" i="1" s="1"/>
  <c r="L636" i="1" a="1"/>
  <c r="L636" i="1" s="1"/>
  <c r="L598" i="1" a="1"/>
  <c r="L598" i="1" s="1"/>
  <c r="K598" i="1" a="1"/>
  <c r="K598" i="1" s="1"/>
  <c r="K565" i="1" a="1"/>
  <c r="K565" i="1" s="1"/>
  <c r="L565" i="1" a="1"/>
  <c r="L565" i="1" s="1"/>
  <c r="K525" i="1" a="1"/>
  <c r="K525" i="1" s="1"/>
  <c r="L525" i="1" a="1"/>
  <c r="L525" i="1" s="1"/>
  <c r="K481" i="1" a="1"/>
  <c r="K481" i="1" s="1"/>
  <c r="L481" i="1" a="1"/>
  <c r="L481" i="1" s="1"/>
  <c r="K437" i="1" a="1"/>
  <c r="K437" i="1" s="1"/>
  <c r="L437" i="1" a="1"/>
  <c r="L437" i="1" s="1"/>
  <c r="K392" i="1" a="1"/>
  <c r="K392" i="1" s="1"/>
  <c r="L392" i="1" a="1"/>
  <c r="L392" i="1" s="1"/>
  <c r="K347" i="1" a="1"/>
  <c r="K347" i="1" s="1"/>
  <c r="L347" i="1" a="1"/>
  <c r="L347" i="1" s="1"/>
  <c r="K303" i="1" a="1"/>
  <c r="K303" i="1" s="1"/>
  <c r="L303" i="1" a="1"/>
  <c r="L303" i="1" s="1"/>
  <c r="K259" i="1" a="1"/>
  <c r="K259" i="1" s="1"/>
  <c r="L259" i="1" a="1"/>
  <c r="L259" i="1" s="1"/>
  <c r="K215" i="1" a="1"/>
  <c r="K215" i="1" s="1"/>
  <c r="L215" i="1" a="1"/>
  <c r="L215" i="1" s="1"/>
  <c r="K171" i="1" a="1"/>
  <c r="K171" i="1" s="1"/>
  <c r="L171" i="1" a="1"/>
  <c r="L171" i="1" s="1"/>
  <c r="K126" i="1" a="1"/>
  <c r="K126" i="1" s="1"/>
  <c r="L126" i="1" a="1"/>
  <c r="L126" i="1" s="1"/>
  <c r="K82" i="1" a="1"/>
  <c r="K82" i="1" s="1"/>
  <c r="L82" i="1" a="1"/>
  <c r="L82" i="1" s="1"/>
  <c r="K38" i="1" a="1"/>
  <c r="K38" i="1" s="1"/>
  <c r="L38" i="1" a="1"/>
  <c r="L38" i="1" s="1"/>
  <c r="L635" i="1" a="1"/>
  <c r="L635" i="1" s="1"/>
  <c r="K635" i="1" a="1"/>
  <c r="K635" i="1" s="1"/>
  <c r="L597" i="1" a="1"/>
  <c r="L597" i="1" s="1"/>
  <c r="K597" i="1" a="1"/>
  <c r="K597" i="1" s="1"/>
  <c r="L561" i="1" a="1"/>
  <c r="L561" i="1" s="1"/>
  <c r="K561" i="1" a="1"/>
  <c r="K561" i="1" s="1"/>
  <c r="L521" i="1" a="1"/>
  <c r="L521" i="1" s="1"/>
  <c r="K521" i="1" a="1"/>
  <c r="K521" i="1" s="1"/>
  <c r="K477" i="1" a="1"/>
  <c r="K477" i="1" s="1"/>
  <c r="L477" i="1" a="1"/>
  <c r="L477" i="1" s="1"/>
  <c r="K433" i="1" a="1"/>
  <c r="K433" i="1" s="1"/>
  <c r="L433" i="1" a="1"/>
  <c r="L433" i="1" s="1"/>
  <c r="K387" i="1" a="1"/>
  <c r="K387" i="1" s="1"/>
  <c r="L387" i="1" a="1"/>
  <c r="L387" i="1" s="1"/>
  <c r="L343" i="1" a="1"/>
  <c r="L343" i="1" s="1"/>
  <c r="K343" i="1" a="1"/>
  <c r="K343" i="1" s="1"/>
  <c r="L299" i="1" a="1"/>
  <c r="L299" i="1" s="1"/>
  <c r="K299" i="1" a="1"/>
  <c r="K299" i="1" s="1"/>
  <c r="K255" i="1" a="1"/>
  <c r="K255" i="1" s="1"/>
  <c r="L255" i="1" a="1"/>
  <c r="L255" i="1" s="1"/>
  <c r="K211" i="1" a="1"/>
  <c r="K211" i="1" s="1"/>
  <c r="L211" i="1" a="1"/>
  <c r="L211" i="1" s="1"/>
  <c r="L167" i="1" a="1"/>
  <c r="L167" i="1" s="1"/>
  <c r="K167" i="1" a="1"/>
  <c r="K167" i="1" s="1"/>
  <c r="L122" i="1" a="1"/>
  <c r="L122" i="1" s="1"/>
  <c r="K122" i="1" a="1"/>
  <c r="K122" i="1" s="1"/>
  <c r="K78" i="1" a="1"/>
  <c r="K78" i="1" s="1"/>
  <c r="L78" i="1" a="1"/>
  <c r="L78" i="1" s="1"/>
  <c r="K34" i="1" a="1"/>
  <c r="K34" i="1" s="1"/>
  <c r="L34" i="1" a="1"/>
  <c r="L34" i="1" s="1"/>
  <c r="K634" i="1" a="1"/>
  <c r="K634" i="1" s="1"/>
  <c r="L634" i="1" a="1"/>
  <c r="L634" i="1" s="1"/>
  <c r="L596" i="1" a="1"/>
  <c r="L596" i="1" s="1"/>
  <c r="K596" i="1" a="1"/>
  <c r="K596" i="1" s="1"/>
  <c r="K560" i="1" a="1"/>
  <c r="K560" i="1" s="1"/>
  <c r="L560" i="1" a="1"/>
  <c r="L560" i="1" s="1"/>
  <c r="L517" i="1" a="1"/>
  <c r="L517" i="1" s="1"/>
  <c r="K517" i="1" a="1"/>
  <c r="K517" i="1" s="1"/>
  <c r="L473" i="1" a="1"/>
  <c r="L473" i="1" s="1"/>
  <c r="K473" i="1" a="1"/>
  <c r="K473" i="1" s="1"/>
  <c r="L429" i="1" a="1"/>
  <c r="L429" i="1" s="1"/>
  <c r="K429" i="1" a="1"/>
  <c r="K429" i="1" s="1"/>
  <c r="L383" i="1" a="1"/>
  <c r="L383" i="1" s="1"/>
  <c r="K383" i="1" a="1"/>
  <c r="K383" i="1" s="1"/>
  <c r="L339" i="1" a="1"/>
  <c r="L339" i="1" s="1"/>
  <c r="K339" i="1" a="1"/>
  <c r="K339" i="1" s="1"/>
  <c r="L295" i="1" a="1"/>
  <c r="L295" i="1" s="1"/>
  <c r="K295" i="1" a="1"/>
  <c r="K295" i="1" s="1"/>
  <c r="L251" i="1" a="1"/>
  <c r="L251" i="1" s="1"/>
  <c r="K251" i="1" a="1"/>
  <c r="K251" i="1" s="1"/>
  <c r="L207" i="1" a="1"/>
  <c r="L207" i="1" s="1"/>
  <c r="K207" i="1" a="1"/>
  <c r="K207" i="1" s="1"/>
  <c r="L163" i="1" a="1"/>
  <c r="L163" i="1" s="1"/>
  <c r="K163" i="1" a="1"/>
  <c r="K163" i="1" s="1"/>
  <c r="L118" i="1" a="1"/>
  <c r="L118" i="1" s="1"/>
  <c r="K118" i="1" a="1"/>
  <c r="K118" i="1" s="1"/>
  <c r="L74" i="1" a="1"/>
  <c r="L74" i="1" s="1"/>
  <c r="K74" i="1" a="1"/>
  <c r="K74" i="1" s="1"/>
  <c r="L30" i="1" a="1"/>
  <c r="L30" i="1" s="1"/>
  <c r="K30" i="1" a="1"/>
  <c r="K30" i="1" s="1"/>
  <c r="K627" i="1" a="1"/>
  <c r="K627" i="1" s="1"/>
  <c r="L627" i="1" a="1"/>
  <c r="L627" i="1" s="1"/>
  <c r="L553" i="1" a="1"/>
  <c r="L553" i="1" s="1"/>
  <c r="K553" i="1" a="1"/>
  <c r="K553" i="1" s="1"/>
  <c r="L509" i="1" a="1"/>
  <c r="L509" i="1" s="1"/>
  <c r="K509" i="1" a="1"/>
  <c r="K509" i="1" s="1"/>
  <c r="L465" i="1" a="1"/>
  <c r="L465" i="1" s="1"/>
  <c r="K465" i="1" a="1"/>
  <c r="K465" i="1" s="1"/>
  <c r="L421" i="1" a="1"/>
  <c r="L421" i="1" s="1"/>
  <c r="K421" i="1" a="1"/>
  <c r="K421" i="1" s="1"/>
  <c r="L375" i="1" a="1"/>
  <c r="L375" i="1" s="1"/>
  <c r="K375" i="1" a="1"/>
  <c r="K375" i="1" s="1"/>
  <c r="L331" i="1" a="1"/>
  <c r="L331" i="1" s="1"/>
  <c r="K331" i="1" a="1"/>
  <c r="K331" i="1" s="1"/>
  <c r="L287" i="1" a="1"/>
  <c r="L287" i="1" s="1"/>
  <c r="K287" i="1" a="1"/>
  <c r="K287" i="1" s="1"/>
  <c r="L243" i="1" a="1"/>
  <c r="L243" i="1" s="1"/>
  <c r="K243" i="1" a="1"/>
  <c r="K243" i="1" s="1"/>
  <c r="L199" i="1" a="1"/>
  <c r="L199" i="1" s="1"/>
  <c r="K199" i="1" a="1"/>
  <c r="K199" i="1" s="1"/>
  <c r="L155" i="1" a="1"/>
  <c r="L155" i="1" s="1"/>
  <c r="K155" i="1" a="1"/>
  <c r="K155" i="1" s="1"/>
  <c r="L110" i="1" a="1"/>
  <c r="L110" i="1" s="1"/>
  <c r="K110" i="1" a="1"/>
  <c r="K110" i="1" s="1"/>
  <c r="L66" i="1" a="1"/>
  <c r="L66" i="1" s="1"/>
  <c r="K66" i="1" a="1"/>
  <c r="K66" i="1" s="1"/>
  <c r="L21" i="1" a="1"/>
  <c r="L21" i="1" s="1"/>
  <c r="K21" i="1" a="1"/>
  <c r="K21" i="1" s="1"/>
  <c r="L247" i="1" a="1"/>
  <c r="L247" i="1" s="1"/>
  <c r="K247" i="1" a="1"/>
  <c r="K247" i="1" s="1"/>
  <c r="L593" i="1" a="1"/>
  <c r="L593" i="1" s="1"/>
  <c r="K593" i="1" a="1"/>
  <c r="K593" i="1" s="1"/>
  <c r="K626" i="1" a="1"/>
  <c r="K626" i="1" s="1"/>
  <c r="L626" i="1" a="1"/>
  <c r="L626" i="1" s="1"/>
  <c r="L592" i="1" a="1"/>
  <c r="L592" i="1" s="1"/>
  <c r="K592" i="1" a="1"/>
  <c r="K592" i="1" s="1"/>
  <c r="L552" i="1" a="1"/>
  <c r="L552" i="1" s="1"/>
  <c r="K552" i="1" a="1"/>
  <c r="K552" i="1" s="1"/>
  <c r="L508" i="1" a="1"/>
  <c r="L508" i="1" s="1"/>
  <c r="K508" i="1" a="1"/>
  <c r="K508" i="1" s="1"/>
  <c r="L464" i="1" a="1"/>
  <c r="L464" i="1" s="1"/>
  <c r="K464" i="1" a="1"/>
  <c r="K464" i="1" s="1"/>
  <c r="L420" i="1" a="1"/>
  <c r="L420" i="1" s="1"/>
  <c r="K420" i="1" a="1"/>
  <c r="K420" i="1" s="1"/>
  <c r="L374" i="1" a="1"/>
  <c r="L374" i="1" s="1"/>
  <c r="K374" i="1" a="1"/>
  <c r="K374" i="1" s="1"/>
  <c r="L330" i="1" a="1"/>
  <c r="L330" i="1" s="1"/>
  <c r="K330" i="1" a="1"/>
  <c r="K330" i="1" s="1"/>
  <c r="L286" i="1" a="1"/>
  <c r="L286" i="1" s="1"/>
  <c r="K286" i="1" a="1"/>
  <c r="K286" i="1" s="1"/>
  <c r="L242" i="1" a="1"/>
  <c r="L242" i="1" s="1"/>
  <c r="K242" i="1" a="1"/>
  <c r="K242" i="1" s="1"/>
  <c r="L198" i="1" a="1"/>
  <c r="L198" i="1" s="1"/>
  <c r="K198" i="1" a="1"/>
  <c r="K198" i="1" s="1"/>
  <c r="L154" i="1" a="1"/>
  <c r="L154" i="1" s="1"/>
  <c r="K154" i="1" a="1"/>
  <c r="K154" i="1" s="1"/>
  <c r="L109" i="1" a="1"/>
  <c r="L109" i="1" s="1"/>
  <c r="K109" i="1" a="1"/>
  <c r="K109" i="1" s="1"/>
  <c r="L65" i="1" a="1"/>
  <c r="L65" i="1" s="1"/>
  <c r="K65" i="1" a="1"/>
  <c r="K65" i="1" s="1"/>
  <c r="L20" i="1" a="1"/>
  <c r="L20" i="1" s="1"/>
  <c r="K20" i="1" a="1"/>
  <c r="K20" i="1" s="1"/>
  <c r="K591" i="1" a="1"/>
  <c r="K591" i="1" s="1"/>
  <c r="L591" i="1" a="1"/>
  <c r="L591" i="1" s="1"/>
  <c r="L551" i="1" a="1"/>
  <c r="L551" i="1" s="1"/>
  <c r="K551" i="1" a="1"/>
  <c r="K551" i="1" s="1"/>
  <c r="L463" i="1" a="1"/>
  <c r="L463" i="1" s="1"/>
  <c r="K463" i="1" a="1"/>
  <c r="K463" i="1" s="1"/>
  <c r="L373" i="1" a="1"/>
  <c r="L373" i="1" s="1"/>
  <c r="K373" i="1" a="1"/>
  <c r="K373" i="1" s="1"/>
  <c r="L285" i="1" a="1"/>
  <c r="L285" i="1" s="1"/>
  <c r="K285" i="1" a="1"/>
  <c r="K285" i="1" s="1"/>
  <c r="L241" i="1" a="1"/>
  <c r="L241" i="1" s="1"/>
  <c r="K241" i="1" a="1"/>
  <c r="K241" i="1" s="1"/>
  <c r="L197" i="1" a="1"/>
  <c r="L197" i="1" s="1"/>
  <c r="K197" i="1" a="1"/>
  <c r="K197" i="1" s="1"/>
  <c r="L153" i="1" a="1"/>
  <c r="L153" i="1" s="1"/>
  <c r="K153" i="1" a="1"/>
  <c r="K153" i="1" s="1"/>
  <c r="L108" i="1" a="1"/>
  <c r="L108" i="1" s="1"/>
  <c r="K108" i="1" a="1"/>
  <c r="K108" i="1" s="1"/>
  <c r="L64" i="1" a="1"/>
  <c r="L64" i="1" s="1"/>
  <c r="K64" i="1" a="1"/>
  <c r="K64" i="1" s="1"/>
  <c r="K19" i="1" a="1"/>
  <c r="K19" i="1" s="1"/>
  <c r="L19" i="1" a="1"/>
  <c r="L19" i="1" s="1"/>
  <c r="L159" i="1" a="1"/>
  <c r="L159" i="1" s="1"/>
  <c r="K159" i="1" a="1"/>
  <c r="K159" i="1" s="1"/>
  <c r="L620" i="1" a="1"/>
  <c r="L620" i="1" s="1"/>
  <c r="K620" i="1" a="1"/>
  <c r="K620" i="1" s="1"/>
  <c r="L590" i="1" a="1"/>
  <c r="L590" i="1" s="1"/>
  <c r="K590" i="1" a="1"/>
  <c r="K590" i="1" s="1"/>
  <c r="K550" i="1" a="1"/>
  <c r="K550" i="1" s="1"/>
  <c r="L550" i="1" a="1"/>
  <c r="L550" i="1" s="1"/>
  <c r="L506" i="1" a="1"/>
  <c r="L506" i="1" s="1"/>
  <c r="K506" i="1" a="1"/>
  <c r="K506" i="1" s="1"/>
  <c r="L462" i="1" a="1"/>
  <c r="L462" i="1" s="1"/>
  <c r="K462" i="1" a="1"/>
  <c r="K462" i="1" s="1"/>
  <c r="L418" i="1" a="1"/>
  <c r="L418" i="1" s="1"/>
  <c r="K418" i="1" a="1"/>
  <c r="K418" i="1" s="1"/>
  <c r="L372" i="1" a="1"/>
  <c r="L372" i="1" s="1"/>
  <c r="K372" i="1" a="1"/>
  <c r="K372" i="1" s="1"/>
  <c r="L328" i="1" a="1"/>
  <c r="L328" i="1" s="1"/>
  <c r="K328" i="1" a="1"/>
  <c r="K328" i="1" s="1"/>
  <c r="L284" i="1" a="1"/>
  <c r="L284" i="1" s="1"/>
  <c r="K284" i="1" a="1"/>
  <c r="K284" i="1" s="1"/>
  <c r="L240" i="1" a="1"/>
  <c r="L240" i="1" s="1"/>
  <c r="K240" i="1" a="1"/>
  <c r="K240" i="1" s="1"/>
  <c r="L196" i="1" a="1"/>
  <c r="L196" i="1" s="1"/>
  <c r="K196" i="1" a="1"/>
  <c r="K196" i="1" s="1"/>
  <c r="L152" i="1" a="1"/>
  <c r="L152" i="1" s="1"/>
  <c r="K152" i="1" a="1"/>
  <c r="K152" i="1" s="1"/>
  <c r="L107" i="1" a="1"/>
  <c r="L107" i="1" s="1"/>
  <c r="K107" i="1" a="1"/>
  <c r="K107" i="1" s="1"/>
  <c r="K63" i="1" a="1"/>
  <c r="K63" i="1" s="1"/>
  <c r="L63" i="1" a="1"/>
  <c r="L63" i="1" s="1"/>
  <c r="L18" i="1" a="1"/>
  <c r="L18" i="1" s="1"/>
  <c r="K18" i="1" a="1"/>
  <c r="K18" i="1" s="1"/>
  <c r="K640" i="1" a="1"/>
  <c r="K640" i="1" s="1"/>
  <c r="L640" i="1" a="1"/>
  <c r="L640" i="1" s="1"/>
  <c r="L441" i="1" a="1"/>
  <c r="L441" i="1" s="1"/>
  <c r="K441" i="1" a="1"/>
  <c r="K441" i="1" s="1"/>
  <c r="L131" i="1" a="1"/>
  <c r="L131" i="1" s="1"/>
  <c r="K131" i="1" a="1"/>
  <c r="K131" i="1" s="1"/>
  <c r="L174" i="1" a="1"/>
  <c r="L174" i="1" s="1"/>
  <c r="K174" i="1" a="1"/>
  <c r="K174" i="1" s="1"/>
  <c r="L595" i="1" a="1"/>
  <c r="L595" i="1" s="1"/>
  <c r="K595" i="1" a="1"/>
  <c r="K595" i="1" s="1"/>
  <c r="K469" i="1" a="1"/>
  <c r="K469" i="1" s="1"/>
  <c r="L469" i="1" a="1"/>
  <c r="L469" i="1" s="1"/>
  <c r="L335" i="1" a="1"/>
  <c r="L335" i="1" s="1"/>
  <c r="K335" i="1" a="1"/>
  <c r="K335" i="1" s="1"/>
  <c r="L70" i="1" a="1"/>
  <c r="L70" i="1" s="1"/>
  <c r="K70" i="1" a="1"/>
  <c r="K70" i="1" s="1"/>
  <c r="K594" i="1" a="1"/>
  <c r="K594" i="1" s="1"/>
  <c r="L594" i="1" a="1"/>
  <c r="L594" i="1" s="1"/>
  <c r="L67" i="1" a="1"/>
  <c r="L67" i="1" s="1"/>
  <c r="K67" i="1" a="1"/>
  <c r="K67" i="1" s="1"/>
  <c r="L329" i="1" a="1"/>
  <c r="L329" i="1" s="1"/>
  <c r="K329" i="1" a="1"/>
  <c r="K329" i="1" s="1"/>
  <c r="L619" i="1" a="1"/>
  <c r="L619" i="1" s="1"/>
  <c r="K619" i="1" a="1"/>
  <c r="K619" i="1" s="1"/>
  <c r="K587" i="1" a="1"/>
  <c r="K587" i="1" s="1"/>
  <c r="L587" i="1" a="1"/>
  <c r="L587" i="1" s="1"/>
  <c r="L549" i="1" a="1"/>
  <c r="L549" i="1" s="1"/>
  <c r="K549" i="1" a="1"/>
  <c r="K549" i="1" s="1"/>
  <c r="L505" i="1" a="1"/>
  <c r="L505" i="1" s="1"/>
  <c r="K505" i="1" a="1"/>
  <c r="K505" i="1" s="1"/>
  <c r="L461" i="1" a="1"/>
  <c r="L461" i="1" s="1"/>
  <c r="K461" i="1" a="1"/>
  <c r="K461" i="1" s="1"/>
  <c r="L417" i="1" a="1"/>
  <c r="L417" i="1" s="1"/>
  <c r="K417" i="1" a="1"/>
  <c r="K417" i="1" s="1"/>
  <c r="L371" i="1" a="1"/>
  <c r="L371" i="1" s="1"/>
  <c r="K371" i="1" a="1"/>
  <c r="K371" i="1" s="1"/>
  <c r="L327" i="1" a="1"/>
  <c r="L327" i="1" s="1"/>
  <c r="K327" i="1" a="1"/>
  <c r="K327" i="1" s="1"/>
  <c r="L283" i="1" a="1"/>
  <c r="L283" i="1" s="1"/>
  <c r="K283" i="1" a="1"/>
  <c r="K283" i="1" s="1"/>
  <c r="L239" i="1" a="1"/>
  <c r="L239" i="1" s="1"/>
  <c r="K239" i="1" a="1"/>
  <c r="K239" i="1" s="1"/>
  <c r="L195" i="1" a="1"/>
  <c r="L195" i="1" s="1"/>
  <c r="K195" i="1" a="1"/>
  <c r="K195" i="1" s="1"/>
  <c r="L151" i="1" a="1"/>
  <c r="L151" i="1" s="1"/>
  <c r="K151" i="1" a="1"/>
  <c r="K151" i="1" s="1"/>
  <c r="L106" i="1" a="1"/>
  <c r="L106" i="1" s="1"/>
  <c r="K106" i="1" a="1"/>
  <c r="K106" i="1" s="1"/>
  <c r="L62" i="1" a="1"/>
  <c r="L62" i="1" s="1"/>
  <c r="K62" i="1" a="1"/>
  <c r="K62" i="1" s="1"/>
  <c r="L17" i="1" a="1"/>
  <c r="L17" i="1" s="1"/>
  <c r="K17" i="1" a="1"/>
  <c r="K17" i="1" s="1"/>
  <c r="L571" i="1" a="1"/>
  <c r="L571" i="1" s="1"/>
  <c r="K571" i="1" a="1"/>
  <c r="K571" i="1" s="1"/>
  <c r="L396" i="1" a="1"/>
  <c r="L396" i="1" s="1"/>
  <c r="K396" i="1" a="1"/>
  <c r="K396" i="1" s="1"/>
  <c r="L175" i="1" a="1"/>
  <c r="L175" i="1" s="1"/>
  <c r="K175" i="1" a="1"/>
  <c r="K175" i="1" s="1"/>
  <c r="L218" i="1" a="1"/>
  <c r="L218" i="1" s="1"/>
  <c r="K218" i="1" a="1"/>
  <c r="K218" i="1" s="1"/>
  <c r="K557" i="1" a="1"/>
  <c r="K557" i="1" s="1"/>
  <c r="L557" i="1" a="1"/>
  <c r="L557" i="1" s="1"/>
  <c r="K425" i="1" a="1"/>
  <c r="K425" i="1" s="1"/>
  <c r="L425" i="1" a="1"/>
  <c r="L425" i="1" s="1"/>
  <c r="L114" i="1" a="1"/>
  <c r="L114" i="1" s="1"/>
  <c r="K114" i="1" a="1"/>
  <c r="K114" i="1" s="1"/>
  <c r="L156" i="1" a="1"/>
  <c r="L156" i="1" s="1"/>
  <c r="K156" i="1" a="1"/>
  <c r="K156" i="1" s="1"/>
  <c r="L419" i="1" a="1"/>
  <c r="L419" i="1" s="1"/>
  <c r="K419" i="1" a="1"/>
  <c r="K419" i="1" s="1"/>
  <c r="L618" i="1" a="1"/>
  <c r="L618" i="1" s="1"/>
  <c r="K618" i="1" a="1"/>
  <c r="K618" i="1" s="1"/>
  <c r="L583" i="1" a="1"/>
  <c r="L583" i="1" s="1"/>
  <c r="K583" i="1" a="1"/>
  <c r="K583" i="1" s="1"/>
  <c r="L548" i="1" a="1"/>
  <c r="L548" i="1" s="1"/>
  <c r="K548" i="1" a="1"/>
  <c r="K548" i="1" s="1"/>
  <c r="L504" i="1" a="1"/>
  <c r="L504" i="1" s="1"/>
  <c r="K504" i="1" a="1"/>
  <c r="K504" i="1" s="1"/>
  <c r="L460" i="1" a="1"/>
  <c r="L460" i="1" s="1"/>
  <c r="K460" i="1" a="1"/>
  <c r="K460" i="1" s="1"/>
  <c r="L416" i="1" a="1"/>
  <c r="L416" i="1" s="1"/>
  <c r="K416" i="1" a="1"/>
  <c r="K416" i="1" s="1"/>
  <c r="L370" i="1" a="1"/>
  <c r="L370" i="1" s="1"/>
  <c r="K370" i="1" a="1"/>
  <c r="K370" i="1" s="1"/>
  <c r="L326" i="1" a="1"/>
  <c r="L326" i="1" s="1"/>
  <c r="K326" i="1" a="1"/>
  <c r="K326" i="1" s="1"/>
  <c r="L282" i="1" a="1"/>
  <c r="L282" i="1" s="1"/>
  <c r="K282" i="1" a="1"/>
  <c r="K282" i="1" s="1"/>
  <c r="L238" i="1" a="1"/>
  <c r="L238" i="1" s="1"/>
  <c r="K238" i="1" a="1"/>
  <c r="K238" i="1" s="1"/>
  <c r="L194" i="1" a="1"/>
  <c r="L194" i="1" s="1"/>
  <c r="K194" i="1" a="1"/>
  <c r="K194" i="1" s="1"/>
  <c r="L150" i="1" a="1"/>
  <c r="L150" i="1" s="1"/>
  <c r="K150" i="1" a="1"/>
  <c r="K150" i="1" s="1"/>
  <c r="L105" i="1" a="1"/>
  <c r="L105" i="1" s="1"/>
  <c r="K105" i="1" a="1"/>
  <c r="K105" i="1" s="1"/>
  <c r="L61" i="1" a="1"/>
  <c r="L61" i="1" s="1"/>
  <c r="K61" i="1" a="1"/>
  <c r="K61" i="1" s="1"/>
  <c r="K16" i="1" a="1"/>
  <c r="K16" i="1" s="1"/>
  <c r="L16" i="1" a="1"/>
  <c r="L16" i="1" s="1"/>
  <c r="L529" i="1" a="1"/>
  <c r="L529" i="1" s="1"/>
  <c r="K529" i="1" a="1"/>
  <c r="K529" i="1" s="1"/>
  <c r="L351" i="1" a="1"/>
  <c r="L351" i="1" s="1"/>
  <c r="K351" i="1" a="1"/>
  <c r="K351" i="1" s="1"/>
  <c r="L219" i="1" a="1"/>
  <c r="L219" i="1" s="1"/>
  <c r="K219" i="1" a="1"/>
  <c r="K219" i="1" s="1"/>
  <c r="K130" i="1" a="1"/>
  <c r="K130" i="1" s="1"/>
  <c r="L130" i="1" a="1"/>
  <c r="L130" i="1" s="1"/>
  <c r="L203" i="1" a="1"/>
  <c r="L203" i="1" s="1"/>
  <c r="K203" i="1" a="1"/>
  <c r="K203" i="1" s="1"/>
  <c r="L510" i="1" a="1"/>
  <c r="L510" i="1" s="1"/>
  <c r="K510" i="1" a="1"/>
  <c r="K510" i="1" s="1"/>
  <c r="K60" i="1" a="1"/>
  <c r="K60" i="1" s="1"/>
  <c r="L60" i="1" a="1"/>
  <c r="L60" i="1" s="1"/>
  <c r="L616" i="1" a="1"/>
  <c r="L616" i="1" s="1"/>
  <c r="K616" i="1" a="1"/>
  <c r="K616" i="1" s="1"/>
  <c r="L579" i="1" a="1"/>
  <c r="L579" i="1" s="1"/>
  <c r="K579" i="1" a="1"/>
  <c r="K579" i="1" s="1"/>
  <c r="L543" i="1" a="1"/>
  <c r="L543" i="1" s="1"/>
  <c r="K543" i="1" a="1"/>
  <c r="K543" i="1" s="1"/>
  <c r="L499" i="1" a="1"/>
  <c r="L499" i="1" s="1"/>
  <c r="K499" i="1" a="1"/>
  <c r="K499" i="1" s="1"/>
  <c r="L455" i="1" a="1"/>
  <c r="L455" i="1" s="1"/>
  <c r="K455" i="1" a="1"/>
  <c r="K455" i="1" s="1"/>
  <c r="L411" i="1" a="1"/>
  <c r="L411" i="1" s="1"/>
  <c r="K411" i="1" a="1"/>
  <c r="K411" i="1" s="1"/>
  <c r="K365" i="1" a="1"/>
  <c r="K365" i="1" s="1"/>
  <c r="L365" i="1" a="1"/>
  <c r="L365" i="1" s="1"/>
  <c r="K321" i="1" a="1"/>
  <c r="K321" i="1" s="1"/>
  <c r="L321" i="1" a="1"/>
  <c r="L321" i="1" s="1"/>
  <c r="K277" i="1" a="1"/>
  <c r="K277" i="1" s="1"/>
  <c r="L277" i="1" a="1"/>
  <c r="L277" i="1" s="1"/>
  <c r="L233" i="1" a="1"/>
  <c r="L233" i="1" s="1"/>
  <c r="K233" i="1" a="1"/>
  <c r="K233" i="1" s="1"/>
  <c r="K189" i="1" a="1"/>
  <c r="K189" i="1" s="1"/>
  <c r="L189" i="1" a="1"/>
  <c r="L189" i="1" s="1"/>
  <c r="L145" i="1" a="1"/>
  <c r="L145" i="1" s="1"/>
  <c r="K145" i="1" a="1"/>
  <c r="K145" i="1" s="1"/>
  <c r="K100" i="1" a="1"/>
  <c r="K100" i="1" s="1"/>
  <c r="L100" i="1" a="1"/>
  <c r="L100" i="1" s="1"/>
  <c r="L56" i="1" a="1"/>
  <c r="L56" i="1" s="1"/>
  <c r="K56" i="1" a="1"/>
  <c r="K56" i="1" s="1"/>
  <c r="L8" i="1" a="1"/>
  <c r="L8" i="1" s="1"/>
  <c r="K8" i="1" a="1"/>
  <c r="K8" i="1" s="1"/>
  <c r="L485" i="1" a="1"/>
  <c r="L485" i="1" s="1"/>
  <c r="K485" i="1" a="1"/>
  <c r="K485" i="1" s="1"/>
  <c r="L263" i="1" a="1"/>
  <c r="L263" i="1" s="1"/>
  <c r="K263" i="1" a="1"/>
  <c r="K263" i="1" s="1"/>
  <c r="L86" i="1" a="1"/>
  <c r="L86" i="1" s="1"/>
  <c r="K86" i="1" a="1"/>
  <c r="K86" i="1" s="1"/>
  <c r="L605" i="1" a="1"/>
  <c r="L605" i="1" s="1"/>
  <c r="K605" i="1" a="1"/>
  <c r="K605" i="1" s="1"/>
  <c r="K85" i="1" a="1"/>
  <c r="K85" i="1" s="1"/>
  <c r="L85" i="1" a="1"/>
  <c r="L85" i="1" s="1"/>
  <c r="K631" i="1" a="1"/>
  <c r="K631" i="1" s="1"/>
  <c r="L631" i="1" a="1"/>
  <c r="L631" i="1" s="1"/>
  <c r="K513" i="1" a="1"/>
  <c r="K513" i="1" s="1"/>
  <c r="L513" i="1" a="1"/>
  <c r="L513" i="1" s="1"/>
  <c r="L379" i="1" a="1"/>
  <c r="L379" i="1" s="1"/>
  <c r="K379" i="1" a="1"/>
  <c r="K379" i="1" s="1"/>
  <c r="L291" i="1" a="1"/>
  <c r="L291" i="1" s="1"/>
  <c r="K291" i="1" a="1"/>
  <c r="K291" i="1" s="1"/>
  <c r="L23" i="1" a="1"/>
  <c r="L23" i="1" s="1"/>
  <c r="K23" i="1" a="1"/>
  <c r="K23" i="1" s="1"/>
  <c r="K630" i="1" a="1"/>
  <c r="K630" i="1" s="1"/>
  <c r="L630" i="1" a="1"/>
  <c r="L630" i="1" s="1"/>
  <c r="L554" i="1" a="1"/>
  <c r="L554" i="1" s="1"/>
  <c r="K554" i="1" a="1"/>
  <c r="K554" i="1" s="1"/>
  <c r="L466" i="1" a="1"/>
  <c r="L466" i="1" s="1"/>
  <c r="K466" i="1" a="1"/>
  <c r="K466" i="1" s="1"/>
  <c r="L422" i="1" a="1"/>
  <c r="L422" i="1" s="1"/>
  <c r="K422" i="1" a="1"/>
  <c r="K422" i="1" s="1"/>
  <c r="L376" i="1" a="1"/>
  <c r="L376" i="1" s="1"/>
  <c r="K376" i="1" a="1"/>
  <c r="K376" i="1" s="1"/>
  <c r="L332" i="1" a="1"/>
  <c r="L332" i="1" s="1"/>
  <c r="K332" i="1" a="1"/>
  <c r="K332" i="1" s="1"/>
  <c r="L288" i="1" a="1"/>
  <c r="L288" i="1" s="1"/>
  <c r="K288" i="1" a="1"/>
  <c r="K288" i="1" s="1"/>
  <c r="L244" i="1" a="1"/>
  <c r="L244" i="1" s="1"/>
  <c r="K244" i="1" a="1"/>
  <c r="K244" i="1" s="1"/>
  <c r="L200" i="1" a="1"/>
  <c r="L200" i="1" s="1"/>
  <c r="K200" i="1" a="1"/>
  <c r="K200" i="1" s="1"/>
  <c r="L111" i="1" a="1"/>
  <c r="L111" i="1" s="1"/>
  <c r="K111" i="1" a="1"/>
  <c r="K111" i="1" s="1"/>
  <c r="L22" i="1" a="1"/>
  <c r="L22" i="1" s="1"/>
  <c r="K22" i="1" a="1"/>
  <c r="K22" i="1" s="1"/>
  <c r="L623" i="1" a="1"/>
  <c r="L623" i="1" s="1"/>
  <c r="K623" i="1" a="1"/>
  <c r="K623" i="1" s="1"/>
  <c r="L507" i="1" a="1"/>
  <c r="L507" i="1" s="1"/>
  <c r="K507" i="1" a="1"/>
  <c r="K507" i="1" s="1"/>
  <c r="L617" i="1" a="1"/>
  <c r="L617" i="1" s="1"/>
  <c r="K617" i="1" a="1"/>
  <c r="K617" i="1" s="1"/>
  <c r="K582" i="1" a="1"/>
  <c r="K582" i="1" s="1"/>
  <c r="L582" i="1" a="1"/>
  <c r="L582" i="1" s="1"/>
  <c r="K547" i="1" a="1"/>
  <c r="K547" i="1" s="1"/>
  <c r="L547" i="1" a="1"/>
  <c r="L547" i="1" s="1"/>
  <c r="K503" i="1" a="1"/>
  <c r="K503" i="1" s="1"/>
  <c r="L503" i="1" a="1"/>
  <c r="L503" i="1" s="1"/>
  <c r="K459" i="1" a="1"/>
  <c r="K459" i="1" s="1"/>
  <c r="L459" i="1" a="1"/>
  <c r="L459" i="1" s="1"/>
  <c r="K415" i="1" a="1"/>
  <c r="K415" i="1" s="1"/>
  <c r="L415" i="1" a="1"/>
  <c r="L415" i="1" s="1"/>
  <c r="K369" i="1" a="1"/>
  <c r="K369" i="1" s="1"/>
  <c r="L369" i="1" a="1"/>
  <c r="L369" i="1" s="1"/>
  <c r="K325" i="1" a="1"/>
  <c r="K325" i="1" s="1"/>
  <c r="L325" i="1" a="1"/>
  <c r="L325" i="1" s="1"/>
  <c r="K281" i="1" a="1"/>
  <c r="K281" i="1" s="1"/>
  <c r="L281" i="1" a="1"/>
  <c r="L281" i="1" s="1"/>
  <c r="K237" i="1" a="1"/>
  <c r="K237" i="1" s="1"/>
  <c r="L237" i="1" a="1"/>
  <c r="L237" i="1" s="1"/>
  <c r="K193" i="1" a="1"/>
  <c r="K193" i="1" s="1"/>
  <c r="L193" i="1" a="1"/>
  <c r="L193" i="1" s="1"/>
  <c r="K149" i="1" a="1"/>
  <c r="K149" i="1" s="1"/>
  <c r="L149" i="1" a="1"/>
  <c r="L149" i="1" s="1"/>
  <c r="K104" i="1" a="1"/>
  <c r="K104" i="1" s="1"/>
  <c r="L104" i="1" a="1"/>
  <c r="L104" i="1" s="1"/>
  <c r="L12" i="1" a="1"/>
  <c r="L12" i="1" s="1"/>
  <c r="K12" i="1" a="1"/>
  <c r="K12" i="1" s="1"/>
  <c r="L649" i="1" a="1"/>
  <c r="L649" i="1" s="1"/>
  <c r="K649" i="1" a="1"/>
  <c r="K649" i="1" s="1"/>
  <c r="K615" i="1" a="1"/>
  <c r="K615" i="1" s="1"/>
  <c r="L615" i="1" a="1"/>
  <c r="L615" i="1" s="1"/>
  <c r="L576" i="1" a="1"/>
  <c r="L576" i="1" s="1"/>
  <c r="K576" i="1" a="1"/>
  <c r="K576" i="1" s="1"/>
  <c r="L539" i="1" a="1"/>
  <c r="L539" i="1" s="1"/>
  <c r="K539" i="1" a="1"/>
  <c r="K539" i="1" s="1"/>
  <c r="L495" i="1" a="1"/>
  <c r="L495" i="1" s="1"/>
  <c r="K495" i="1" a="1"/>
  <c r="K495" i="1" s="1"/>
  <c r="L451" i="1" a="1"/>
  <c r="L451" i="1" s="1"/>
  <c r="K451" i="1" a="1"/>
  <c r="K451" i="1" s="1"/>
  <c r="L406" i="1" a="1"/>
  <c r="L406" i="1" s="1"/>
  <c r="K406" i="1" a="1"/>
  <c r="K406" i="1" s="1"/>
  <c r="L361" i="1" a="1"/>
  <c r="L361" i="1" s="1"/>
  <c r="K361" i="1" a="1"/>
  <c r="K361" i="1" s="1"/>
  <c r="L317" i="1" a="1"/>
  <c r="L317" i="1" s="1"/>
  <c r="K317" i="1" a="1"/>
  <c r="K317" i="1" s="1"/>
  <c r="L273" i="1" a="1"/>
  <c r="L273" i="1" s="1"/>
  <c r="K273" i="1" a="1"/>
  <c r="K273" i="1" s="1"/>
  <c r="L229" i="1" a="1"/>
  <c r="L229" i="1" s="1"/>
  <c r="K229" i="1" a="1"/>
  <c r="K229" i="1" s="1"/>
  <c r="L185" i="1" a="1"/>
  <c r="L185" i="1" s="1"/>
  <c r="K185" i="1" a="1"/>
  <c r="K185" i="1" s="1"/>
  <c r="L141" i="1" a="1"/>
  <c r="L141" i="1" s="1"/>
  <c r="K141" i="1" a="1"/>
  <c r="K141" i="1" s="1"/>
  <c r="L96" i="1" a="1"/>
  <c r="L96" i="1" s="1"/>
  <c r="K96" i="1" a="1"/>
  <c r="K96" i="1" s="1"/>
  <c r="L52" i="1" a="1"/>
  <c r="L52" i="1" s="1"/>
  <c r="K52" i="1" a="1"/>
  <c r="K52" i="1" s="1"/>
  <c r="L4" i="1" a="1"/>
  <c r="L4" i="1" s="1"/>
  <c r="K4" i="1" a="1"/>
  <c r="K4" i="1" s="1"/>
  <c r="L546" i="1" a="1"/>
  <c r="L546" i="1" s="1"/>
  <c r="K546" i="1" a="1"/>
  <c r="K546" i="1" s="1"/>
  <c r="L524" i="1" a="1"/>
  <c r="L524" i="1" s="1"/>
  <c r="K524" i="1" a="1"/>
  <c r="K524" i="1" s="1"/>
  <c r="K502" i="1" a="1"/>
  <c r="K502" i="1" s="1"/>
  <c r="L502" i="1" a="1"/>
  <c r="L502" i="1" s="1"/>
  <c r="K480" i="1" a="1"/>
  <c r="K480" i="1" s="1"/>
  <c r="L480" i="1" a="1"/>
  <c r="L480" i="1" s="1"/>
  <c r="K458" i="1" a="1"/>
  <c r="K458" i="1" s="1"/>
  <c r="L458" i="1" a="1"/>
  <c r="L458" i="1" s="1"/>
  <c r="K436" i="1" a="1"/>
  <c r="K436" i="1" s="1"/>
  <c r="L436" i="1" a="1"/>
  <c r="L436" i="1" s="1"/>
  <c r="L414" i="1" a="1"/>
  <c r="L414" i="1" s="1"/>
  <c r="K414" i="1" a="1"/>
  <c r="K414" i="1" s="1"/>
  <c r="K391" i="1" a="1"/>
  <c r="K391" i="1" s="1"/>
  <c r="L391" i="1" a="1"/>
  <c r="L391" i="1" s="1"/>
  <c r="K368" i="1" a="1"/>
  <c r="K368" i="1" s="1"/>
  <c r="L368" i="1" a="1"/>
  <c r="L368" i="1" s="1"/>
  <c r="L346" i="1" a="1"/>
  <c r="L346" i="1" s="1"/>
  <c r="K346" i="1" a="1"/>
  <c r="K346" i="1" s="1"/>
  <c r="L324" i="1" a="1"/>
  <c r="L324" i="1" s="1"/>
  <c r="K324" i="1" a="1"/>
  <c r="K324" i="1" s="1"/>
  <c r="K302" i="1" a="1"/>
  <c r="K302" i="1" s="1"/>
  <c r="L302" i="1" a="1"/>
  <c r="L302" i="1" s="1"/>
  <c r="L280" i="1" a="1"/>
  <c r="L280" i="1" s="1"/>
  <c r="K280" i="1" a="1"/>
  <c r="K280" i="1" s="1"/>
  <c r="K258" i="1" a="1"/>
  <c r="K258" i="1" s="1"/>
  <c r="L258" i="1" a="1"/>
  <c r="L258" i="1" s="1"/>
  <c r="L236" i="1" a="1"/>
  <c r="L236" i="1" s="1"/>
  <c r="K236" i="1" a="1"/>
  <c r="K236" i="1" s="1"/>
  <c r="L214" i="1" a="1"/>
  <c r="L214" i="1" s="1"/>
  <c r="K214" i="1" a="1"/>
  <c r="K214" i="1" s="1"/>
  <c r="K192" i="1" a="1"/>
  <c r="K192" i="1" s="1"/>
  <c r="L192" i="1" a="1"/>
  <c r="L192" i="1" s="1"/>
  <c r="L170" i="1" a="1"/>
  <c r="L170" i="1" s="1"/>
  <c r="K170" i="1" a="1"/>
  <c r="K170" i="1" s="1"/>
  <c r="K148" i="1" a="1"/>
  <c r="K148" i="1" s="1"/>
  <c r="L148" i="1" a="1"/>
  <c r="L148" i="1" s="1"/>
  <c r="K125" i="1" a="1"/>
  <c r="K125" i="1" s="1"/>
  <c r="L125" i="1" a="1"/>
  <c r="L125" i="1" s="1"/>
  <c r="K103" i="1" a="1"/>
  <c r="K103" i="1" s="1"/>
  <c r="L103" i="1" a="1"/>
  <c r="L103" i="1" s="1"/>
  <c r="K81" i="1" a="1"/>
  <c r="K81" i="1" s="1"/>
  <c r="L81" i="1" a="1"/>
  <c r="L81" i="1" s="1"/>
  <c r="K59" i="1" a="1"/>
  <c r="K59" i="1" s="1"/>
  <c r="L59" i="1" a="1"/>
  <c r="L59" i="1" s="1"/>
  <c r="K37" i="1" a="1"/>
  <c r="K37" i="1" s="1"/>
  <c r="L37" i="1" a="1"/>
  <c r="L37" i="1" s="1"/>
  <c r="K15" i="1" a="1"/>
  <c r="K15" i="1" s="1"/>
  <c r="L15" i="1" a="1"/>
  <c r="L15" i="1" s="1"/>
  <c r="K633" i="1" a="1"/>
  <c r="K633" i="1" s="1"/>
  <c r="L633" i="1" a="1"/>
  <c r="L633" i="1" s="1"/>
  <c r="L611" i="1" a="1"/>
  <c r="L611" i="1" s="1"/>
  <c r="K611" i="1" a="1"/>
  <c r="K611" i="1" s="1"/>
  <c r="L589" i="1" a="1"/>
  <c r="L589" i="1" s="1"/>
  <c r="K589" i="1" a="1"/>
  <c r="K589" i="1" s="1"/>
  <c r="L567" i="1" a="1"/>
  <c r="L567" i="1" s="1"/>
  <c r="K567" i="1" a="1"/>
  <c r="K567" i="1" s="1"/>
  <c r="K545" i="1" a="1"/>
  <c r="K545" i="1" s="1"/>
  <c r="L545" i="1" a="1"/>
  <c r="L545" i="1" s="1"/>
  <c r="K523" i="1" a="1"/>
  <c r="K523" i="1" s="1"/>
  <c r="L523" i="1" a="1"/>
  <c r="L523" i="1" s="1"/>
  <c r="K501" i="1" a="1"/>
  <c r="K501" i="1" s="1"/>
  <c r="L501" i="1" a="1"/>
  <c r="L501" i="1" s="1"/>
  <c r="K479" i="1" a="1"/>
  <c r="K479" i="1" s="1"/>
  <c r="L479" i="1" a="1"/>
  <c r="L479" i="1" s="1"/>
  <c r="K457" i="1" a="1"/>
  <c r="K457" i="1" s="1"/>
  <c r="L457" i="1" a="1"/>
  <c r="L457" i="1" s="1"/>
  <c r="K435" i="1" a="1"/>
  <c r="K435" i="1" s="1"/>
  <c r="L435" i="1" a="1"/>
  <c r="L435" i="1" s="1"/>
  <c r="L413" i="1" a="1"/>
  <c r="L413" i="1" s="1"/>
  <c r="K413" i="1" a="1"/>
  <c r="K413" i="1" s="1"/>
  <c r="L389" i="1" a="1"/>
  <c r="L389" i="1" s="1"/>
  <c r="K389" i="1" a="1"/>
  <c r="K389" i="1" s="1"/>
  <c r="K367" i="1" a="1"/>
  <c r="K367" i="1" s="1"/>
  <c r="L367" i="1" a="1"/>
  <c r="L367" i="1" s="1"/>
  <c r="L345" i="1" a="1"/>
  <c r="L345" i="1" s="1"/>
  <c r="K345" i="1" a="1"/>
  <c r="K345" i="1" s="1"/>
  <c r="K323" i="1" a="1"/>
  <c r="K323" i="1" s="1"/>
  <c r="L323" i="1" a="1"/>
  <c r="L323" i="1" s="1"/>
  <c r="L301" i="1" a="1"/>
  <c r="L301" i="1" s="1"/>
  <c r="K301" i="1" a="1"/>
  <c r="K301" i="1" s="1"/>
  <c r="L279" i="1" a="1"/>
  <c r="L279" i="1" s="1"/>
  <c r="K279" i="1" a="1"/>
  <c r="K279" i="1" s="1"/>
  <c r="K257" i="1" a="1"/>
  <c r="K257" i="1" s="1"/>
  <c r="L257" i="1" a="1"/>
  <c r="L257" i="1" s="1"/>
  <c r="L235" i="1" a="1"/>
  <c r="L235" i="1" s="1"/>
  <c r="K235" i="1" a="1"/>
  <c r="K235" i="1" s="1"/>
  <c r="K213" i="1" a="1"/>
  <c r="K213" i="1" s="1"/>
  <c r="L213" i="1" a="1"/>
  <c r="L213" i="1" s="1"/>
  <c r="L191" i="1" a="1"/>
  <c r="L191" i="1" s="1"/>
  <c r="K191" i="1" a="1"/>
  <c r="K191" i="1" s="1"/>
  <c r="L169" i="1" a="1"/>
  <c r="L169" i="1" s="1"/>
  <c r="K169" i="1" a="1"/>
  <c r="K169" i="1" s="1"/>
  <c r="L147" i="1" a="1"/>
  <c r="L147" i="1" s="1"/>
  <c r="K147" i="1" a="1"/>
  <c r="K147" i="1" s="1"/>
  <c r="L124" i="1" a="1"/>
  <c r="L124" i="1" s="1"/>
  <c r="K124" i="1" a="1"/>
  <c r="K124" i="1" s="1"/>
  <c r="L102" i="1" a="1"/>
  <c r="L102" i="1" s="1"/>
  <c r="K102" i="1" a="1"/>
  <c r="K102" i="1" s="1"/>
  <c r="L80" i="1" a="1"/>
  <c r="L80" i="1" s="1"/>
  <c r="K80" i="1" a="1"/>
  <c r="K80" i="1" s="1"/>
  <c r="L58" i="1" a="1"/>
  <c r="L58" i="1" s="1"/>
  <c r="K58" i="1" a="1"/>
  <c r="K58" i="1" s="1"/>
  <c r="K36" i="1" a="1"/>
  <c r="K36" i="1" s="1"/>
  <c r="L36" i="1" a="1"/>
  <c r="L36" i="1" s="1"/>
  <c r="K14" i="1" a="1"/>
  <c r="K14" i="1" s="1"/>
  <c r="L14" i="1" a="1"/>
  <c r="L14" i="1" s="1"/>
  <c r="K632" i="1" a="1"/>
  <c r="K632" i="1" s="1"/>
  <c r="L632" i="1" a="1"/>
  <c r="L632" i="1" s="1"/>
  <c r="L610" i="1" a="1"/>
  <c r="L610" i="1" s="1"/>
  <c r="K610" i="1" a="1"/>
  <c r="K610" i="1" s="1"/>
  <c r="K588" i="1" a="1"/>
  <c r="K588" i="1" s="1"/>
  <c r="L588" i="1" a="1"/>
  <c r="L588" i="1" s="1"/>
  <c r="K566" i="1" a="1"/>
  <c r="K566" i="1" s="1"/>
  <c r="L566" i="1" a="1"/>
  <c r="L566" i="1" s="1"/>
  <c r="L544" i="1" a="1"/>
  <c r="L544" i="1" s="1"/>
  <c r="K544" i="1" a="1"/>
  <c r="K544" i="1" s="1"/>
  <c r="L522" i="1" a="1"/>
  <c r="L522" i="1" s="1"/>
  <c r="K522" i="1" a="1"/>
  <c r="K522" i="1" s="1"/>
  <c r="K500" i="1" a="1"/>
  <c r="K500" i="1" s="1"/>
  <c r="L500" i="1" a="1"/>
  <c r="L500" i="1" s="1"/>
  <c r="K478" i="1" a="1"/>
  <c r="K478" i="1" s="1"/>
  <c r="L478" i="1" a="1"/>
  <c r="L478" i="1" s="1"/>
  <c r="L456" i="1" a="1"/>
  <c r="L456" i="1" s="1"/>
  <c r="K456" i="1" a="1"/>
  <c r="K456" i="1" s="1"/>
  <c r="K434" i="1" a="1"/>
  <c r="K434" i="1" s="1"/>
  <c r="L434" i="1" a="1"/>
  <c r="L434" i="1" s="1"/>
  <c r="L412" i="1" a="1"/>
  <c r="L412" i="1" s="1"/>
  <c r="K412" i="1" a="1"/>
  <c r="K412" i="1" s="1"/>
  <c r="K388" i="1" a="1"/>
  <c r="K388" i="1" s="1"/>
  <c r="L388" i="1" a="1"/>
  <c r="L388" i="1" s="1"/>
  <c r="K366" i="1" a="1"/>
  <c r="K366" i="1" s="1"/>
  <c r="L366" i="1" a="1"/>
  <c r="L366" i="1" s="1"/>
  <c r="L344" i="1" a="1"/>
  <c r="L344" i="1" s="1"/>
  <c r="K344" i="1" a="1"/>
  <c r="K344" i="1" s="1"/>
  <c r="K322" i="1" a="1"/>
  <c r="K322" i="1" s="1"/>
  <c r="L322" i="1" a="1"/>
  <c r="L322" i="1" s="1"/>
  <c r="L300" i="1" a="1"/>
  <c r="L300" i="1" s="1"/>
  <c r="K300" i="1" a="1"/>
  <c r="K300" i="1" s="1"/>
  <c r="K278" i="1" a="1"/>
  <c r="K278" i="1" s="1"/>
  <c r="L278" i="1" a="1"/>
  <c r="L278" i="1" s="1"/>
  <c r="K256" i="1" a="1"/>
  <c r="K256" i="1" s="1"/>
  <c r="L256" i="1" a="1"/>
  <c r="L256" i="1" s="1"/>
  <c r="L234" i="1" a="1"/>
  <c r="L234" i="1" s="1"/>
  <c r="K234" i="1" a="1"/>
  <c r="K234" i="1" s="1"/>
  <c r="K212" i="1" a="1"/>
  <c r="K212" i="1" s="1"/>
  <c r="L212" i="1" a="1"/>
  <c r="L212" i="1" s="1"/>
  <c r="K190" i="1" a="1"/>
  <c r="K190" i="1" s="1"/>
  <c r="L190" i="1" a="1"/>
  <c r="L190" i="1" s="1"/>
  <c r="L168" i="1" a="1"/>
  <c r="L168" i="1" s="1"/>
  <c r="K168" i="1" a="1"/>
  <c r="K168" i="1" s="1"/>
  <c r="K146" i="1" a="1"/>
  <c r="K146" i="1" s="1"/>
  <c r="L146" i="1" a="1"/>
  <c r="L146" i="1" s="1"/>
  <c r="L123" i="1" a="1"/>
  <c r="L123" i="1" s="1"/>
  <c r="K123" i="1" a="1"/>
  <c r="K123" i="1" s="1"/>
  <c r="K101" i="1" a="1"/>
  <c r="K101" i="1" s="1"/>
  <c r="L101" i="1" a="1"/>
  <c r="L101" i="1" s="1"/>
  <c r="K79" i="1" a="1"/>
  <c r="K79" i="1" s="1"/>
  <c r="L79" i="1" a="1"/>
  <c r="L79" i="1" s="1"/>
  <c r="L57" i="1" a="1"/>
  <c r="L57" i="1" s="1"/>
  <c r="K57" i="1" a="1"/>
  <c r="K57" i="1" s="1"/>
  <c r="K35" i="1" a="1"/>
  <c r="K35" i="1" s="1"/>
  <c r="L35" i="1" a="1"/>
  <c r="L35" i="1" s="1"/>
  <c r="K13" i="1" a="1"/>
  <c r="K13" i="1" s="1"/>
  <c r="L13" i="1" a="1"/>
  <c r="L13" i="1" s="1"/>
  <c r="K586" i="1" a="1"/>
  <c r="K586" i="1" s="1"/>
  <c r="L586" i="1" a="1"/>
  <c r="L586" i="1" s="1"/>
  <c r="K564" i="1" a="1"/>
  <c r="K564" i="1" s="1"/>
  <c r="L564" i="1" a="1"/>
  <c r="L564" i="1" s="1"/>
  <c r="L542" i="1" a="1"/>
  <c r="L542" i="1" s="1"/>
  <c r="K542" i="1" a="1"/>
  <c r="K542" i="1" s="1"/>
  <c r="L520" i="1" a="1"/>
  <c r="L520" i="1" s="1"/>
  <c r="K520" i="1" a="1"/>
  <c r="K520" i="1" s="1"/>
  <c r="K498" i="1" a="1"/>
  <c r="K498" i="1" s="1"/>
  <c r="L498" i="1" a="1"/>
  <c r="L498" i="1" s="1"/>
  <c r="L476" i="1" a="1"/>
  <c r="L476" i="1" s="1"/>
  <c r="K476" i="1" a="1"/>
  <c r="K476" i="1" s="1"/>
  <c r="K454" i="1" a="1"/>
  <c r="K454" i="1" s="1"/>
  <c r="L454" i="1" a="1"/>
  <c r="L454" i="1" s="1"/>
  <c r="K432" i="1" a="1"/>
  <c r="K432" i="1" s="1"/>
  <c r="L432" i="1" a="1"/>
  <c r="L432" i="1" s="1"/>
  <c r="L410" i="1" a="1"/>
  <c r="L410" i="1" s="1"/>
  <c r="K410" i="1" a="1"/>
  <c r="K410" i="1" s="1"/>
  <c r="K386" i="1" a="1"/>
  <c r="K386" i="1" s="1"/>
  <c r="L386" i="1" a="1"/>
  <c r="L386" i="1" s="1"/>
  <c r="L364" i="1" a="1"/>
  <c r="L364" i="1" s="1"/>
  <c r="K364" i="1" a="1"/>
  <c r="K364" i="1" s="1"/>
  <c r="K342" i="1" a="1"/>
  <c r="K342" i="1" s="1"/>
  <c r="L342" i="1" a="1"/>
  <c r="L342" i="1" s="1"/>
  <c r="K320" i="1" a="1"/>
  <c r="K320" i="1" s="1"/>
  <c r="L320" i="1" a="1"/>
  <c r="L320" i="1" s="1"/>
  <c r="L298" i="1" a="1"/>
  <c r="L298" i="1" s="1"/>
  <c r="K298" i="1" a="1"/>
  <c r="K298" i="1" s="1"/>
  <c r="K276" i="1" a="1"/>
  <c r="K276" i="1" s="1"/>
  <c r="L276" i="1" a="1"/>
  <c r="L276" i="1" s="1"/>
  <c r="L254" i="1" a="1"/>
  <c r="L254" i="1" s="1"/>
  <c r="K254" i="1" a="1"/>
  <c r="K254" i="1" s="1"/>
  <c r="L232" i="1" a="1"/>
  <c r="L232" i="1" s="1"/>
  <c r="K232" i="1" a="1"/>
  <c r="K232" i="1" s="1"/>
  <c r="K210" i="1" a="1"/>
  <c r="K210" i="1" s="1"/>
  <c r="L210" i="1" a="1"/>
  <c r="L210" i="1" s="1"/>
  <c r="L188" i="1" a="1"/>
  <c r="L188" i="1" s="1"/>
  <c r="K188" i="1" a="1"/>
  <c r="K188" i="1" s="1"/>
  <c r="K166" i="1" a="1"/>
  <c r="K166" i="1" s="1"/>
  <c r="L166" i="1" a="1"/>
  <c r="L166" i="1" s="1"/>
  <c r="K144" i="1" a="1"/>
  <c r="K144" i="1" s="1"/>
  <c r="L144" i="1" a="1"/>
  <c r="L144" i="1" s="1"/>
  <c r="L121" i="1" a="1"/>
  <c r="L121" i="1" s="1"/>
  <c r="K121" i="1" a="1"/>
  <c r="K121" i="1" s="1"/>
  <c r="K99" i="1" a="1"/>
  <c r="K99" i="1" s="1"/>
  <c r="L99" i="1" a="1"/>
  <c r="L99" i="1" s="1"/>
  <c r="K77" i="1" a="1"/>
  <c r="K77" i="1" s="1"/>
  <c r="L77" i="1" a="1"/>
  <c r="L77" i="1" s="1"/>
  <c r="L55" i="1" a="1"/>
  <c r="L55" i="1" s="1"/>
  <c r="K55" i="1" a="1"/>
  <c r="K55" i="1" s="1"/>
  <c r="K33" i="1" a="1"/>
  <c r="K33" i="1" s="1"/>
  <c r="L33" i="1" a="1"/>
  <c r="L33" i="1" s="1"/>
  <c r="K11" i="1" a="1"/>
  <c r="K11" i="1" s="1"/>
  <c r="L11" i="1" a="1"/>
  <c r="L11" i="1" s="1"/>
  <c r="K629" i="1" a="1"/>
  <c r="K629" i="1" s="1"/>
  <c r="L629" i="1" a="1"/>
  <c r="L629" i="1" s="1"/>
  <c r="L607" i="1" a="1"/>
  <c r="L607" i="1" s="1"/>
  <c r="K607" i="1" a="1"/>
  <c r="K607" i="1" s="1"/>
  <c r="K585" i="1" a="1"/>
  <c r="K585" i="1" s="1"/>
  <c r="L585" i="1" a="1"/>
  <c r="L585" i="1" s="1"/>
  <c r="L563" i="1" a="1"/>
  <c r="L563" i="1" s="1"/>
  <c r="K563" i="1" a="1"/>
  <c r="K563" i="1" s="1"/>
  <c r="L541" i="1" a="1"/>
  <c r="L541" i="1" s="1"/>
  <c r="K541" i="1" a="1"/>
  <c r="K541" i="1" s="1"/>
  <c r="K519" i="1" a="1"/>
  <c r="K519" i="1" s="1"/>
  <c r="L519" i="1" a="1"/>
  <c r="L519" i="1" s="1"/>
  <c r="K497" i="1" a="1"/>
  <c r="K497" i="1" s="1"/>
  <c r="L497" i="1" a="1"/>
  <c r="L497" i="1" s="1"/>
  <c r="L475" i="1" a="1"/>
  <c r="L475" i="1" s="1"/>
  <c r="K475" i="1" a="1"/>
  <c r="K475" i="1" s="1"/>
  <c r="K453" i="1" a="1"/>
  <c r="K453" i="1" s="1"/>
  <c r="L453" i="1" a="1"/>
  <c r="L453" i="1" s="1"/>
  <c r="K431" i="1" a="1"/>
  <c r="K431" i="1" s="1"/>
  <c r="L431" i="1" a="1"/>
  <c r="L431" i="1" s="1"/>
  <c r="L408" i="1" a="1"/>
  <c r="L408" i="1" s="1"/>
  <c r="K408" i="1" a="1"/>
  <c r="K408" i="1" s="1"/>
  <c r="K385" i="1" a="1"/>
  <c r="K385" i="1" s="1"/>
  <c r="L385" i="1" a="1"/>
  <c r="L385" i="1" s="1"/>
  <c r="L363" i="1" a="1"/>
  <c r="L363" i="1" s="1"/>
  <c r="K363" i="1" a="1"/>
  <c r="K363" i="1" s="1"/>
  <c r="K341" i="1" a="1"/>
  <c r="K341" i="1" s="1"/>
  <c r="L341" i="1" a="1"/>
  <c r="L341" i="1" s="1"/>
  <c r="K319" i="1" a="1"/>
  <c r="K319" i="1" s="1"/>
  <c r="L319" i="1" a="1"/>
  <c r="L319" i="1" s="1"/>
  <c r="L297" i="1" a="1"/>
  <c r="L297" i="1" s="1"/>
  <c r="K297" i="1" a="1"/>
  <c r="K297" i="1" s="1"/>
  <c r="K275" i="1" a="1"/>
  <c r="K275" i="1" s="1"/>
  <c r="L275" i="1" a="1"/>
  <c r="L275" i="1" s="1"/>
  <c r="L253" i="1" a="1"/>
  <c r="L253" i="1" s="1"/>
  <c r="K253" i="1" a="1"/>
  <c r="K253" i="1" s="1"/>
  <c r="L231" i="1" a="1"/>
  <c r="L231" i="1" s="1"/>
  <c r="K231" i="1" a="1"/>
  <c r="K231" i="1" s="1"/>
  <c r="K209" i="1" a="1"/>
  <c r="K209" i="1" s="1"/>
  <c r="L209" i="1" a="1"/>
  <c r="L209" i="1" s="1"/>
  <c r="L187" i="1" a="1"/>
  <c r="L187" i="1" s="1"/>
  <c r="K187" i="1" a="1"/>
  <c r="K187" i="1" s="1"/>
  <c r="K165" i="1" a="1"/>
  <c r="K165" i="1" s="1"/>
  <c r="L165" i="1" a="1"/>
  <c r="L165" i="1" s="1"/>
  <c r="K143" i="1" a="1"/>
  <c r="K143" i="1" s="1"/>
  <c r="L143" i="1" a="1"/>
  <c r="L143" i="1" s="1"/>
  <c r="L120" i="1" a="1"/>
  <c r="L120" i="1" s="1"/>
  <c r="K120" i="1" a="1"/>
  <c r="K120" i="1" s="1"/>
  <c r="K98" i="1" a="1"/>
  <c r="K98" i="1" s="1"/>
  <c r="L98" i="1" a="1"/>
  <c r="L98" i="1" s="1"/>
  <c r="K76" i="1" a="1"/>
  <c r="K76" i="1" s="1"/>
  <c r="L76" i="1" a="1"/>
  <c r="L76" i="1" s="1"/>
  <c r="L54" i="1" a="1"/>
  <c r="L54" i="1" s="1"/>
  <c r="K54" i="1" a="1"/>
  <c r="K54" i="1" s="1"/>
  <c r="K32" i="1" a="1"/>
  <c r="K32" i="1" s="1"/>
  <c r="L32" i="1" a="1"/>
  <c r="L32" i="1" s="1"/>
  <c r="K10" i="1" a="1"/>
  <c r="K10" i="1" s="1"/>
  <c r="L10" i="1" a="1"/>
  <c r="L10" i="1" s="1"/>
  <c r="L628" i="1" a="1"/>
  <c r="L628" i="1" s="1"/>
  <c r="K628" i="1" a="1"/>
  <c r="K628" i="1" s="1"/>
  <c r="L606" i="1" a="1"/>
  <c r="L606" i="1" s="1"/>
  <c r="K606" i="1" a="1"/>
  <c r="K606" i="1" s="1"/>
  <c r="K584" i="1" a="1"/>
  <c r="K584" i="1" s="1"/>
  <c r="L584" i="1" a="1"/>
  <c r="L584" i="1" s="1"/>
  <c r="K562" i="1" a="1"/>
  <c r="K562" i="1" s="1"/>
  <c r="L562" i="1" a="1"/>
  <c r="L562" i="1" s="1"/>
  <c r="L540" i="1" a="1"/>
  <c r="L540" i="1" s="1"/>
  <c r="K540" i="1" a="1"/>
  <c r="K540" i="1" s="1"/>
  <c r="K518" i="1" a="1"/>
  <c r="K518" i="1" s="1"/>
  <c r="L518" i="1" a="1"/>
  <c r="L518" i="1" s="1"/>
  <c r="K496" i="1" a="1"/>
  <c r="K496" i="1" s="1"/>
  <c r="L496" i="1" a="1"/>
  <c r="L496" i="1" s="1"/>
  <c r="K474" i="1" a="1"/>
  <c r="K474" i="1" s="1"/>
  <c r="L474" i="1" a="1"/>
  <c r="L474" i="1" s="1"/>
  <c r="L452" i="1" a="1"/>
  <c r="L452" i="1" s="1"/>
  <c r="K452" i="1" a="1"/>
  <c r="K452" i="1" s="1"/>
  <c r="K430" i="1" a="1"/>
  <c r="K430" i="1" s="1"/>
  <c r="L430" i="1" a="1"/>
  <c r="L430" i="1" s="1"/>
  <c r="K407" i="1" a="1"/>
  <c r="K407" i="1" s="1"/>
  <c r="L407" i="1" a="1"/>
  <c r="L407" i="1" s="1"/>
  <c r="K384" i="1" a="1"/>
  <c r="K384" i="1" s="1"/>
  <c r="L384" i="1" a="1"/>
  <c r="L384" i="1" s="1"/>
  <c r="L362" i="1" a="1"/>
  <c r="L362" i="1" s="1"/>
  <c r="K362" i="1" a="1"/>
  <c r="K362" i="1" s="1"/>
  <c r="K340" i="1" a="1"/>
  <c r="K340" i="1" s="1"/>
  <c r="L340" i="1" a="1"/>
  <c r="L340" i="1" s="1"/>
  <c r="K318" i="1" a="1"/>
  <c r="K318" i="1" s="1"/>
  <c r="L318" i="1" a="1"/>
  <c r="L318" i="1" s="1"/>
  <c r="L296" i="1" a="1"/>
  <c r="L296" i="1" s="1"/>
  <c r="K296" i="1" a="1"/>
  <c r="K296" i="1" s="1"/>
  <c r="K274" i="1" a="1"/>
  <c r="K274" i="1" s="1"/>
  <c r="L274" i="1" a="1"/>
  <c r="L274" i="1" s="1"/>
  <c r="L252" i="1" a="1"/>
  <c r="L252" i="1" s="1"/>
  <c r="K252" i="1" a="1"/>
  <c r="K252" i="1" s="1"/>
  <c r="K230" i="1" a="1"/>
  <c r="K230" i="1" s="1"/>
  <c r="L230" i="1" a="1"/>
  <c r="L230" i="1" s="1"/>
  <c r="K208" i="1" a="1"/>
  <c r="K208" i="1" s="1"/>
  <c r="L208" i="1" a="1"/>
  <c r="L208" i="1" s="1"/>
  <c r="L186" i="1" a="1"/>
  <c r="L186" i="1" s="1"/>
  <c r="K186" i="1" a="1"/>
  <c r="K186" i="1" s="1"/>
  <c r="K164" i="1" a="1"/>
  <c r="K164" i="1" s="1"/>
  <c r="L164" i="1" a="1"/>
  <c r="L164" i="1" s="1"/>
  <c r="K142" i="1" a="1"/>
  <c r="K142" i="1" s="1"/>
  <c r="L142" i="1" a="1"/>
  <c r="L142" i="1" s="1"/>
  <c r="L119" i="1" a="1"/>
  <c r="L119" i="1" s="1"/>
  <c r="K119" i="1" a="1"/>
  <c r="K119" i="1" s="1"/>
  <c r="K97" i="1" a="1"/>
  <c r="K97" i="1" s="1"/>
  <c r="L97" i="1" a="1"/>
  <c r="L97" i="1" s="1"/>
  <c r="K75" i="1" a="1"/>
  <c r="K75" i="1" s="1"/>
  <c r="L75" i="1" a="1"/>
  <c r="L75" i="1" s="1"/>
  <c r="L53" i="1" a="1"/>
  <c r="L53" i="1" s="1"/>
  <c r="K53" i="1" a="1"/>
  <c r="K53" i="1" s="1"/>
  <c r="K31" i="1" a="1"/>
  <c r="K31" i="1" s="1"/>
  <c r="L31" i="1" a="1"/>
  <c r="L31" i="1" s="1"/>
  <c r="L9" i="1" a="1"/>
  <c r="L9" i="1" s="1"/>
  <c r="K9" i="1" a="1"/>
  <c r="K9" i="1" s="1"/>
  <c r="K538" i="1" a="1"/>
  <c r="K538" i="1" s="1"/>
  <c r="L538" i="1" a="1"/>
  <c r="L538" i="1" s="1"/>
  <c r="K516" i="1" a="1"/>
  <c r="K516" i="1" s="1"/>
  <c r="L516" i="1" a="1"/>
  <c r="L516" i="1" s="1"/>
  <c r="K494" i="1" a="1"/>
  <c r="K494" i="1" s="1"/>
  <c r="L494" i="1" a="1"/>
  <c r="L494" i="1" s="1"/>
  <c r="L472" i="1" a="1"/>
  <c r="L472" i="1" s="1"/>
  <c r="K472" i="1" a="1"/>
  <c r="K472" i="1" s="1"/>
  <c r="K450" i="1" a="1"/>
  <c r="K450" i="1" s="1"/>
  <c r="L450" i="1" a="1"/>
  <c r="L450" i="1" s="1"/>
  <c r="K428" i="1" a="1"/>
  <c r="K428" i="1" s="1"/>
  <c r="L428" i="1" a="1"/>
  <c r="L428" i="1" s="1"/>
  <c r="K405" i="1" a="1"/>
  <c r="K405" i="1" s="1"/>
  <c r="L405" i="1" a="1"/>
  <c r="L405" i="1" s="1"/>
  <c r="K382" i="1" a="1"/>
  <c r="K382" i="1" s="1"/>
  <c r="L382" i="1" a="1"/>
  <c r="L382" i="1" s="1"/>
  <c r="L360" i="1" a="1"/>
  <c r="L360" i="1" s="1"/>
  <c r="K360" i="1" a="1"/>
  <c r="K360" i="1" s="1"/>
  <c r="K338" i="1" a="1"/>
  <c r="K338" i="1" s="1"/>
  <c r="L338" i="1" a="1"/>
  <c r="L338" i="1" s="1"/>
  <c r="L316" i="1" a="1"/>
  <c r="L316" i="1" s="1"/>
  <c r="K316" i="1" a="1"/>
  <c r="K316" i="1" s="1"/>
  <c r="K294" i="1" a="1"/>
  <c r="K294" i="1" s="1"/>
  <c r="L294" i="1" a="1"/>
  <c r="L294" i="1" s="1"/>
  <c r="K272" i="1" a="1"/>
  <c r="K272" i="1" s="1"/>
  <c r="L272" i="1" a="1"/>
  <c r="L272" i="1" s="1"/>
  <c r="K250" i="1" a="1"/>
  <c r="K250" i="1" s="1"/>
  <c r="L250" i="1" a="1"/>
  <c r="L250" i="1" s="1"/>
  <c r="L228" i="1" a="1"/>
  <c r="L228" i="1" s="1"/>
  <c r="K228" i="1" a="1"/>
  <c r="K228" i="1" s="1"/>
  <c r="K206" i="1" a="1"/>
  <c r="K206" i="1" s="1"/>
  <c r="L206" i="1" a="1"/>
  <c r="L206" i="1" s="1"/>
  <c r="K184" i="1" a="1"/>
  <c r="K184" i="1" s="1"/>
  <c r="L184" i="1" a="1"/>
  <c r="L184" i="1" s="1"/>
  <c r="K162" i="1" a="1"/>
  <c r="K162" i="1" s="1"/>
  <c r="L162" i="1" a="1"/>
  <c r="L162" i="1" s="1"/>
  <c r="K140" i="1" a="1"/>
  <c r="K140" i="1" s="1"/>
  <c r="L140" i="1" a="1"/>
  <c r="L140" i="1" s="1"/>
  <c r="L117" i="1" a="1"/>
  <c r="L117" i="1" s="1"/>
  <c r="K117" i="1" a="1"/>
  <c r="K117" i="1" s="1"/>
  <c r="L95" i="1" a="1"/>
  <c r="L95" i="1" s="1"/>
  <c r="K95" i="1" a="1"/>
  <c r="K95" i="1" s="1"/>
  <c r="L73" i="1" a="1"/>
  <c r="L73" i="1" s="1"/>
  <c r="K73" i="1" a="1"/>
  <c r="K73" i="1" s="1"/>
  <c r="L51" i="1" a="1"/>
  <c r="L51" i="1" s="1"/>
  <c r="K51" i="1" a="1"/>
  <c r="K51" i="1" s="1"/>
  <c r="L29" i="1" a="1"/>
  <c r="L29" i="1" s="1"/>
  <c r="K29" i="1" a="1"/>
  <c r="K29" i="1" s="1"/>
  <c r="L7" i="1" a="1"/>
  <c r="L7" i="1" s="1"/>
  <c r="K7" i="1" a="1"/>
  <c r="K7" i="1" s="1"/>
  <c r="L647" i="1" a="1"/>
  <c r="L647" i="1" s="1"/>
  <c r="K647" i="1" a="1"/>
  <c r="K647" i="1" s="1"/>
  <c r="K625" i="1" a="1"/>
  <c r="K625" i="1" s="1"/>
  <c r="L625" i="1" a="1"/>
  <c r="L625" i="1" s="1"/>
  <c r="L603" i="1" a="1"/>
  <c r="L603" i="1" s="1"/>
  <c r="K603" i="1" a="1"/>
  <c r="K603" i="1" s="1"/>
  <c r="L581" i="1" a="1"/>
  <c r="L581" i="1" s="1"/>
  <c r="K581" i="1" a="1"/>
  <c r="K581" i="1" s="1"/>
  <c r="L559" i="1" a="1"/>
  <c r="L559" i="1" s="1"/>
  <c r="K559" i="1" a="1"/>
  <c r="K559" i="1" s="1"/>
  <c r="L537" i="1" a="1"/>
  <c r="L537" i="1" s="1"/>
  <c r="K537" i="1" a="1"/>
  <c r="K537" i="1" s="1"/>
  <c r="L515" i="1" a="1"/>
  <c r="L515" i="1" s="1"/>
  <c r="K515" i="1" a="1"/>
  <c r="K515" i="1" s="1"/>
  <c r="L493" i="1" a="1"/>
  <c r="L493" i="1" s="1"/>
  <c r="K493" i="1" a="1"/>
  <c r="K493" i="1" s="1"/>
  <c r="L471" i="1" a="1"/>
  <c r="L471" i="1" s="1"/>
  <c r="K471" i="1" a="1"/>
  <c r="K471" i="1" s="1"/>
  <c r="L449" i="1" a="1"/>
  <c r="L449" i="1" s="1"/>
  <c r="K449" i="1" a="1"/>
  <c r="K449" i="1" s="1"/>
  <c r="L427" i="1" a="1"/>
  <c r="L427" i="1" s="1"/>
  <c r="K427" i="1" a="1"/>
  <c r="K427" i="1" s="1"/>
  <c r="L404" i="1" a="1"/>
  <c r="L404" i="1" s="1"/>
  <c r="K404" i="1" a="1"/>
  <c r="K404" i="1" s="1"/>
  <c r="L381" i="1" a="1"/>
  <c r="L381" i="1" s="1"/>
  <c r="K381" i="1" a="1"/>
  <c r="K381" i="1" s="1"/>
  <c r="L359" i="1" a="1"/>
  <c r="L359" i="1" s="1"/>
  <c r="K359" i="1" a="1"/>
  <c r="K359" i="1" s="1"/>
  <c r="L337" i="1" a="1"/>
  <c r="L337" i="1" s="1"/>
  <c r="K337" i="1" a="1"/>
  <c r="K337" i="1" s="1"/>
  <c r="L315" i="1" a="1"/>
  <c r="L315" i="1" s="1"/>
  <c r="K315" i="1" a="1"/>
  <c r="K315" i="1" s="1"/>
  <c r="L293" i="1" a="1"/>
  <c r="L293" i="1" s="1"/>
  <c r="K293" i="1" a="1"/>
  <c r="K293" i="1" s="1"/>
  <c r="L271" i="1" a="1"/>
  <c r="L271" i="1" s="1"/>
  <c r="K271" i="1" a="1"/>
  <c r="K271" i="1" s="1"/>
  <c r="L249" i="1" a="1"/>
  <c r="L249" i="1" s="1"/>
  <c r="K249" i="1" a="1"/>
  <c r="K249" i="1" s="1"/>
  <c r="L227" i="1" a="1"/>
  <c r="L227" i="1" s="1"/>
  <c r="K227" i="1" a="1"/>
  <c r="K227" i="1" s="1"/>
  <c r="L205" i="1" a="1"/>
  <c r="L205" i="1" s="1"/>
  <c r="K205" i="1" a="1"/>
  <c r="K205" i="1" s="1"/>
  <c r="L183" i="1" a="1"/>
  <c r="L183" i="1" s="1"/>
  <c r="K183" i="1" a="1"/>
  <c r="K183" i="1" s="1"/>
  <c r="L161" i="1" a="1"/>
  <c r="L161" i="1" s="1"/>
  <c r="K161" i="1" a="1"/>
  <c r="K161" i="1" s="1"/>
  <c r="L139" i="1" a="1"/>
  <c r="L139" i="1" s="1"/>
  <c r="K139" i="1" a="1"/>
  <c r="K139" i="1" s="1"/>
  <c r="L116" i="1" a="1"/>
  <c r="L116" i="1" s="1"/>
  <c r="K116" i="1" a="1"/>
  <c r="K116" i="1" s="1"/>
  <c r="K94" i="1" a="1"/>
  <c r="K94" i="1" s="1"/>
  <c r="L94" i="1" a="1"/>
  <c r="L94" i="1" s="1"/>
  <c r="L72" i="1" a="1"/>
  <c r="L72" i="1" s="1"/>
  <c r="K72" i="1" a="1"/>
  <c r="K72" i="1" s="1"/>
  <c r="L50" i="1" a="1"/>
  <c r="L50" i="1" s="1"/>
  <c r="K50" i="1" a="1"/>
  <c r="K50" i="1" s="1"/>
  <c r="K28" i="1" a="1"/>
  <c r="K28" i="1" s="1"/>
  <c r="L28" i="1" a="1"/>
  <c r="L28" i="1" s="1"/>
  <c r="L6" i="1" a="1"/>
  <c r="L6" i="1" s="1"/>
  <c r="K6" i="1" a="1"/>
  <c r="K6" i="1" s="1"/>
  <c r="L646" i="1" a="1"/>
  <c r="L646" i="1" s="1"/>
  <c r="K646" i="1" a="1"/>
  <c r="K646" i="1" s="1"/>
  <c r="L624" i="1" a="1"/>
  <c r="L624" i="1" s="1"/>
  <c r="K624" i="1" a="1"/>
  <c r="K624" i="1" s="1"/>
  <c r="L602" i="1" a="1"/>
  <c r="L602" i="1" s="1"/>
  <c r="K602" i="1" a="1"/>
  <c r="K602" i="1" s="1"/>
  <c r="L580" i="1" a="1"/>
  <c r="L580" i="1" s="1"/>
  <c r="K580" i="1" a="1"/>
  <c r="K580" i="1" s="1"/>
  <c r="L558" i="1" a="1"/>
  <c r="L558" i="1" s="1"/>
  <c r="K558" i="1" a="1"/>
  <c r="K558" i="1" s="1"/>
  <c r="L536" i="1" a="1"/>
  <c r="L536" i="1" s="1"/>
  <c r="K536" i="1" a="1"/>
  <c r="K536" i="1" s="1"/>
  <c r="L514" i="1" a="1"/>
  <c r="L514" i="1" s="1"/>
  <c r="K514" i="1" a="1"/>
  <c r="K514" i="1" s="1"/>
  <c r="L492" i="1" a="1"/>
  <c r="L492" i="1" s="1"/>
  <c r="K492" i="1" a="1"/>
  <c r="K492" i="1" s="1"/>
  <c r="L470" i="1" a="1"/>
  <c r="L470" i="1" s="1"/>
  <c r="K470" i="1" a="1"/>
  <c r="K470" i="1" s="1"/>
  <c r="L448" i="1" a="1"/>
  <c r="L448" i="1" s="1"/>
  <c r="K448" i="1" a="1"/>
  <c r="K448" i="1" s="1"/>
  <c r="L426" i="1" a="1"/>
  <c r="L426" i="1" s="1"/>
  <c r="K426" i="1" a="1"/>
  <c r="K426" i="1" s="1"/>
  <c r="L403" i="1" a="1"/>
  <c r="L403" i="1" s="1"/>
  <c r="K403" i="1" a="1"/>
  <c r="K403" i="1" s="1"/>
  <c r="L380" i="1" a="1"/>
  <c r="L380" i="1" s="1"/>
  <c r="K380" i="1" a="1"/>
  <c r="K380" i="1" s="1"/>
  <c r="L358" i="1" a="1"/>
  <c r="L358" i="1" s="1"/>
  <c r="K358" i="1" a="1"/>
  <c r="K358" i="1" s="1"/>
  <c r="L336" i="1" a="1"/>
  <c r="L336" i="1" s="1"/>
  <c r="K336" i="1" a="1"/>
  <c r="K336" i="1" s="1"/>
  <c r="L314" i="1" a="1"/>
  <c r="L314" i="1" s="1"/>
  <c r="K314" i="1" a="1"/>
  <c r="K314" i="1" s="1"/>
  <c r="L292" i="1" a="1"/>
  <c r="L292" i="1" s="1"/>
  <c r="K292" i="1" a="1"/>
  <c r="K292" i="1" s="1"/>
  <c r="L270" i="1" a="1"/>
  <c r="L270" i="1" s="1"/>
  <c r="K270" i="1" a="1"/>
  <c r="K270" i="1" s="1"/>
  <c r="L248" i="1" a="1"/>
  <c r="L248" i="1" s="1"/>
  <c r="K248" i="1" a="1"/>
  <c r="K248" i="1" s="1"/>
  <c r="L226" i="1" a="1"/>
  <c r="L226" i="1" s="1"/>
  <c r="K226" i="1" a="1"/>
  <c r="K226" i="1" s="1"/>
  <c r="L204" i="1" a="1"/>
  <c r="L204" i="1" s="1"/>
  <c r="K204" i="1" a="1"/>
  <c r="K204" i="1" s="1"/>
  <c r="L182" i="1" a="1"/>
  <c r="L182" i="1" s="1"/>
  <c r="K182" i="1" a="1"/>
  <c r="K182" i="1" s="1"/>
  <c r="L160" i="1" a="1"/>
  <c r="L160" i="1" s="1"/>
  <c r="K160" i="1" a="1"/>
  <c r="K160" i="1" s="1"/>
  <c r="L138" i="1" a="1"/>
  <c r="L138" i="1" s="1"/>
  <c r="K138" i="1" a="1"/>
  <c r="K138" i="1" s="1"/>
  <c r="L115" i="1" a="1"/>
  <c r="L115" i="1" s="1"/>
  <c r="K115" i="1" a="1"/>
  <c r="K115" i="1" s="1"/>
  <c r="L93" i="1" a="1"/>
  <c r="L93" i="1" s="1"/>
  <c r="K93" i="1" a="1"/>
  <c r="K93" i="1" s="1"/>
  <c r="L71" i="1" a="1"/>
  <c r="L71" i="1" s="1"/>
  <c r="K71" i="1" a="1"/>
  <c r="K71" i="1" s="1"/>
  <c r="L49" i="1" a="1"/>
  <c r="L49" i="1" s="1"/>
  <c r="K49" i="1" a="1"/>
  <c r="K49" i="1" s="1"/>
  <c r="L27" i="1" a="1"/>
  <c r="L27" i="1" s="1"/>
  <c r="K27" i="1" a="1"/>
  <c r="K27" i="1" s="1"/>
  <c r="L26" i="1" a="1"/>
  <c r="L26" i="1" s="1"/>
  <c r="K26" i="1" a="1"/>
  <c r="K26" i="1" s="1"/>
  <c r="L644" i="1" a="1"/>
  <c r="L644" i="1" s="1"/>
  <c r="K644" i="1" a="1"/>
  <c r="K644" i="1" s="1"/>
  <c r="L622" i="1" a="1"/>
  <c r="L622" i="1" s="1"/>
  <c r="K622" i="1" a="1"/>
  <c r="K622" i="1" s="1"/>
  <c r="L600" i="1" a="1"/>
  <c r="L600" i="1" s="1"/>
  <c r="K600" i="1" a="1"/>
  <c r="K600" i="1" s="1"/>
  <c r="L578" i="1" a="1"/>
  <c r="L578" i="1" s="1"/>
  <c r="K578" i="1" a="1"/>
  <c r="K578" i="1" s="1"/>
  <c r="L556" i="1" a="1"/>
  <c r="L556" i="1" s="1"/>
  <c r="K556" i="1" a="1"/>
  <c r="K556" i="1" s="1"/>
  <c r="L534" i="1" a="1"/>
  <c r="L534" i="1" s="1"/>
  <c r="K534" i="1" a="1"/>
  <c r="K534" i="1" s="1"/>
  <c r="L512" i="1" a="1"/>
  <c r="L512" i="1" s="1"/>
  <c r="K512" i="1" a="1"/>
  <c r="K512" i="1" s="1"/>
  <c r="L490" i="1" a="1"/>
  <c r="L490" i="1" s="1"/>
  <c r="K490" i="1" a="1"/>
  <c r="K490" i="1" s="1"/>
  <c r="L468" i="1" a="1"/>
  <c r="L468" i="1" s="1"/>
  <c r="K468" i="1" a="1"/>
  <c r="K468" i="1" s="1"/>
  <c r="L446" i="1" a="1"/>
  <c r="L446" i="1" s="1"/>
  <c r="K446" i="1" a="1"/>
  <c r="K446" i="1" s="1"/>
  <c r="L424" i="1" a="1"/>
  <c r="L424" i="1" s="1"/>
  <c r="K424" i="1" a="1"/>
  <c r="K424" i="1" s="1"/>
  <c r="L401" i="1" a="1"/>
  <c r="L401" i="1" s="1"/>
  <c r="K401" i="1" a="1"/>
  <c r="K401" i="1" s="1"/>
  <c r="L378" i="1" a="1"/>
  <c r="L378" i="1" s="1"/>
  <c r="K378" i="1" a="1"/>
  <c r="K378" i="1" s="1"/>
  <c r="L356" i="1" a="1"/>
  <c r="L356" i="1" s="1"/>
  <c r="K356" i="1" a="1"/>
  <c r="K356" i="1" s="1"/>
  <c r="L334" i="1" a="1"/>
  <c r="L334" i="1" s="1"/>
  <c r="K334" i="1" a="1"/>
  <c r="K334" i="1" s="1"/>
  <c r="L312" i="1" a="1"/>
  <c r="L312" i="1" s="1"/>
  <c r="K312" i="1" a="1"/>
  <c r="K312" i="1" s="1"/>
  <c r="L290" i="1" a="1"/>
  <c r="L290" i="1" s="1"/>
  <c r="K290" i="1" a="1"/>
  <c r="K290" i="1" s="1"/>
  <c r="L268" i="1" a="1"/>
  <c r="L268" i="1" s="1"/>
  <c r="K268" i="1" a="1"/>
  <c r="K268" i="1" s="1"/>
  <c r="L246" i="1" a="1"/>
  <c r="L246" i="1" s="1"/>
  <c r="K246" i="1" a="1"/>
  <c r="K246" i="1" s="1"/>
  <c r="L224" i="1" a="1"/>
  <c r="L224" i="1" s="1"/>
  <c r="K224" i="1" a="1"/>
  <c r="K224" i="1" s="1"/>
  <c r="L202" i="1" a="1"/>
  <c r="L202" i="1" s="1"/>
  <c r="K202" i="1" a="1"/>
  <c r="K202" i="1" s="1"/>
  <c r="L180" i="1" a="1"/>
  <c r="L180" i="1" s="1"/>
  <c r="K180" i="1" a="1"/>
  <c r="K180" i="1" s="1"/>
  <c r="L158" i="1" a="1"/>
  <c r="L158" i="1" s="1"/>
  <c r="K158" i="1" a="1"/>
  <c r="K158" i="1" s="1"/>
  <c r="L136" i="1" a="1"/>
  <c r="L136" i="1" s="1"/>
  <c r="K136" i="1" a="1"/>
  <c r="K136" i="1" s="1"/>
  <c r="L113" i="1" a="1"/>
  <c r="L113" i="1" s="1"/>
  <c r="K113" i="1" a="1"/>
  <c r="K113" i="1" s="1"/>
  <c r="L91" i="1" a="1"/>
  <c r="L91" i="1" s="1"/>
  <c r="K91" i="1" a="1"/>
  <c r="K91" i="1" s="1"/>
  <c r="L69" i="1" a="1"/>
  <c r="L69" i="1" s="1"/>
  <c r="K69" i="1" a="1"/>
  <c r="K69" i="1" s="1"/>
  <c r="L47" i="1" a="1"/>
  <c r="L47" i="1" s="1"/>
  <c r="K47" i="1" a="1"/>
  <c r="K47" i="1" s="1"/>
  <c r="L25" i="1" a="1"/>
  <c r="L25" i="1" s="1"/>
  <c r="K25" i="1" a="1"/>
  <c r="K25" i="1" s="1"/>
  <c r="L3" i="1" a="1"/>
  <c r="L3" i="1" s="1"/>
  <c r="K3" i="1" a="1"/>
  <c r="K3" i="1" s="1"/>
  <c r="L643" i="1" a="1"/>
  <c r="L643" i="1" s="1"/>
  <c r="K643" i="1" a="1"/>
  <c r="K643" i="1" s="1"/>
  <c r="L621" i="1" a="1"/>
  <c r="L621" i="1" s="1"/>
  <c r="K621" i="1" a="1"/>
  <c r="K621" i="1" s="1"/>
  <c r="L599" i="1" a="1"/>
  <c r="L599" i="1" s="1"/>
  <c r="K599" i="1" a="1"/>
  <c r="K599" i="1" s="1"/>
  <c r="K577" i="1" a="1"/>
  <c r="K577" i="1" s="1"/>
  <c r="L577" i="1" a="1"/>
  <c r="L577" i="1" s="1"/>
  <c r="L555" i="1" a="1"/>
  <c r="L555" i="1" s="1"/>
  <c r="K555" i="1" a="1"/>
  <c r="K555" i="1" s="1"/>
  <c r="K533" i="1" a="1"/>
  <c r="K533" i="1" s="1"/>
  <c r="L533" i="1" a="1"/>
  <c r="L533" i="1" s="1"/>
  <c r="L511" i="1" a="1"/>
  <c r="L511" i="1" s="1"/>
  <c r="K511" i="1" a="1"/>
  <c r="K511" i="1" s="1"/>
  <c r="L489" i="1" a="1"/>
  <c r="L489" i="1" s="1"/>
  <c r="K489" i="1" a="1"/>
  <c r="K489" i="1" s="1"/>
  <c r="L467" i="1" a="1"/>
  <c r="L467" i="1" s="1"/>
  <c r="K467" i="1" a="1"/>
  <c r="K467" i="1" s="1"/>
  <c r="K445" i="1" a="1"/>
  <c r="K445" i="1" s="1"/>
  <c r="L445" i="1" a="1"/>
  <c r="L445" i="1" s="1"/>
  <c r="K423" i="1" a="1"/>
  <c r="K423" i="1" s="1"/>
  <c r="L423" i="1" a="1"/>
  <c r="L423" i="1" s="1"/>
  <c r="L400" i="1" a="1"/>
  <c r="L400" i="1" s="1"/>
  <c r="K400" i="1" a="1"/>
  <c r="K400" i="1" s="1"/>
  <c r="L377" i="1" a="1"/>
  <c r="L377" i="1" s="1"/>
  <c r="K377" i="1" a="1"/>
  <c r="K377" i="1" s="1"/>
  <c r="L355" i="1" a="1"/>
  <c r="L355" i="1" s="1"/>
  <c r="K355" i="1" a="1"/>
  <c r="K355" i="1" s="1"/>
  <c r="L333" i="1" a="1"/>
  <c r="L333" i="1" s="1"/>
  <c r="K333" i="1" a="1"/>
  <c r="K333" i="1" s="1"/>
  <c r="L311" i="1" a="1"/>
  <c r="L311" i="1" s="1"/>
  <c r="K311" i="1" a="1"/>
  <c r="K311" i="1" s="1"/>
  <c r="L289" i="1" a="1"/>
  <c r="L289" i="1" s="1"/>
  <c r="K289" i="1" a="1"/>
  <c r="K289" i="1" s="1"/>
  <c r="L267" i="1" a="1"/>
  <c r="L267" i="1" s="1"/>
  <c r="K267" i="1" a="1"/>
  <c r="K267" i="1" s="1"/>
  <c r="L245" i="1" a="1"/>
  <c r="L245" i="1" s="1"/>
  <c r="K245" i="1" a="1"/>
  <c r="K245" i="1" s="1"/>
  <c r="L223" i="1" a="1"/>
  <c r="L223" i="1" s="1"/>
  <c r="K223" i="1" a="1"/>
  <c r="K223" i="1" s="1"/>
  <c r="L201" i="1" a="1"/>
  <c r="L201" i="1" s="1"/>
  <c r="K201" i="1" a="1"/>
  <c r="K201" i="1" s="1"/>
  <c r="L179" i="1" a="1"/>
  <c r="L179" i="1" s="1"/>
  <c r="K179" i="1" a="1"/>
  <c r="K179" i="1" s="1"/>
  <c r="L157" i="1" a="1"/>
  <c r="L157" i="1" s="1"/>
  <c r="K157" i="1" a="1"/>
  <c r="K157" i="1" s="1"/>
  <c r="L135" i="1" a="1"/>
  <c r="L135" i="1" s="1"/>
  <c r="K135" i="1" a="1"/>
  <c r="K135" i="1" s="1"/>
  <c r="L112" i="1" a="1"/>
  <c r="L112" i="1" s="1"/>
  <c r="K112" i="1" a="1"/>
  <c r="K112" i="1" s="1"/>
  <c r="L90" i="1" a="1"/>
  <c r="L90" i="1" s="1"/>
  <c r="K90" i="1" a="1"/>
  <c r="K90" i="1" s="1"/>
  <c r="L68" i="1" a="1"/>
  <c r="L68" i="1" s="1"/>
  <c r="K68" i="1" a="1"/>
  <c r="K68" i="1" s="1"/>
  <c r="L46" i="1" a="1"/>
  <c r="L46" i="1" s="1"/>
  <c r="K46" i="1" a="1"/>
  <c r="K46" i="1" s="1"/>
  <c r="L24" i="1" a="1"/>
  <c r="L24" i="1" s="1"/>
  <c r="K24" i="1" a="1"/>
  <c r="K24" i="1" s="1"/>
  <c r="L2" i="1" a="1"/>
  <c r="L2" i="1" s="1"/>
  <c r="K2" i="1" a="1"/>
  <c r="K2" i="1" s="1"/>
  <c r="L5" i="1" a="1"/>
  <c r="L5" i="1" s="1"/>
  <c r="K5" i="1" a="1"/>
  <c r="K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Guo Jianguang</author>
  </authors>
  <commentList>
    <comment ref="M7" authorId="0" shapeId="0" xr:uid="{6B69EA25-CAF0-436B-A132-B952D466943D}">
      <text>
        <r>
          <rPr>
            <b/>
            <sz val="9"/>
            <color indexed="81"/>
            <rFont val="宋体"/>
            <family val="3"/>
            <charset val="134"/>
          </rPr>
          <t>Guo Jianguang:</t>
        </r>
        <r>
          <rPr>
            <sz val="9"/>
            <color indexed="81"/>
            <rFont val="宋体"/>
            <family val="3"/>
            <charset val="134"/>
          </rPr>
          <t xml:space="preserve">
是否都改成PTFE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tc={359FDF25-4216-42FA-91A9-158DB8C5F897}</author>
  </authors>
  <commentList>
    <comment ref="N529" authorId="0" shapeId="0" xr:uid="{359FDF25-4216-42FA-91A9-158DB8C5F897}">
      <text>
        <t>[對話串註解]
您的 Excel 版本可讓您讀取此對話串註解; 但若以較新的 Excel 版本開啟此檔案，將會移除對它進行的所有編輯。深入了解: https://go.microsoft.com/fwlink/?linkid=870924。
註解:
    局部
 &lt;8&gt;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9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</valueMetadata>
</metadata>
</file>

<file path=xl/sharedStrings.xml><?xml version="1.0" encoding="utf-8"?>
<sst xmlns="http://schemas.openxmlformats.org/spreadsheetml/2006/main" count="37778" uniqueCount="4801">
  <si>
    <t>SH'T NO</t>
  </si>
  <si>
    <t>REV.1</t>
  </si>
  <si>
    <t>區域</t>
    <phoneticPr fontId="4" type="noConversion"/>
  </si>
  <si>
    <t>流水號</t>
    <phoneticPr fontId="4" type="noConversion"/>
  </si>
  <si>
    <t>管線材質</t>
  </si>
  <si>
    <t>智源</t>
  </si>
  <si>
    <r>
      <rPr>
        <sz val="12"/>
        <color rgb="FF000000"/>
        <rFont val="Microsoft JhengHei"/>
        <family val="2"/>
      </rPr>
      <t>圖號</t>
    </r>
    <phoneticPr fontId="4" type="noConversion"/>
  </si>
  <si>
    <t>系統</t>
    <phoneticPr fontId="4" type="noConversion"/>
  </si>
  <si>
    <t>編號</t>
    <phoneticPr fontId="4" type="noConversion"/>
  </si>
  <si>
    <t>級數</t>
    <phoneticPr fontId="4" type="noConversion"/>
  </si>
  <si>
    <t>保溫</t>
    <phoneticPr fontId="4" type="noConversion"/>
  </si>
  <si>
    <r>
      <rPr>
        <sz val="12"/>
        <color rgb="FF000000"/>
        <rFont val="Microsoft JhengHei"/>
        <family val="2"/>
      </rPr>
      <t>系統</t>
    </r>
    <r>
      <rPr>
        <sz val="12"/>
        <color rgb="FF000000"/>
        <rFont val="Calibri"/>
        <family val="2"/>
      </rPr>
      <t>+</t>
    </r>
    <r>
      <rPr>
        <sz val="12"/>
        <color rgb="FF000000"/>
        <rFont val="細明體"/>
        <family val="2"/>
        <charset val="136"/>
      </rPr>
      <t>編號</t>
    </r>
    <phoneticPr fontId="4" type="noConversion"/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</si>
  <si>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</si>
  <si>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</si>
  <si>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</si>
  <si>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</si>
  <si>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</si>
  <si>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</si>
  <si>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</si>
  <si>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</si>
  <si>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</si>
  <si>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</si>
  <si>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</si>
  <si>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</si>
  <si>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</si>
  <si>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</si>
  <si>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</si>
  <si>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</si>
  <si>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</si>
  <si>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</si>
  <si>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</si>
  <si>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</si>
  <si>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</si>
  <si>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</si>
  <si>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</si>
  <si>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</si>
  <si>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</si>
  <si>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</si>
  <si>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</si>
  <si>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</si>
  <si>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</si>
  <si>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範圍(NEW)</t>
    <phoneticPr fontId="4" type="noConversion"/>
  </si>
  <si>
    <t>備註</t>
    <phoneticPr fontId="4" type="noConversion"/>
  </si>
  <si>
    <t>尺寸</t>
  </si>
  <si>
    <r>
      <rPr>
        <sz val="12"/>
        <color rgb="FF000000"/>
        <rFont val="Microsoft JhengHei"/>
        <family val="2"/>
      </rPr>
      <t>退火</t>
    </r>
    <phoneticPr fontId="4" type="noConversion"/>
  </si>
  <si>
    <t>NDE (PT/RT)%</t>
    <phoneticPr fontId="4" type="noConversion"/>
  </si>
  <si>
    <t>試壓流體</t>
  </si>
  <si>
    <t>運交現場日期</t>
  </si>
  <si>
    <t>最終版日期</t>
  </si>
  <si>
    <t>最終版版次</t>
  </si>
  <si>
    <t>預製圖</t>
    <phoneticPr fontId="4" type="noConversion"/>
  </si>
  <si>
    <t>安裝請款</t>
  </si>
  <si>
    <t>設備編號</t>
  </si>
  <si>
    <t>AR</t>
    <phoneticPr fontId="17" type="noConversion"/>
  </si>
  <si>
    <t>VT</t>
    <phoneticPr fontId="17" type="noConversion"/>
  </si>
  <si>
    <t>CA</t>
    <phoneticPr fontId="17" type="noConversion"/>
  </si>
  <si>
    <t>IA</t>
    <phoneticPr fontId="17" type="noConversion"/>
  </si>
  <si>
    <t>N2</t>
    <phoneticPr fontId="17" type="noConversion"/>
  </si>
  <si>
    <t>NG</t>
    <phoneticPr fontId="17" type="noConversion"/>
  </si>
  <si>
    <t>AC</t>
    <phoneticPr fontId="17" type="noConversion"/>
  </si>
  <si>
    <t>LIME</t>
    <phoneticPr fontId="17" type="noConversion"/>
  </si>
  <si>
    <t>BICAR</t>
    <phoneticPr fontId="17" type="noConversion"/>
  </si>
  <si>
    <t>WS</t>
    <phoneticPr fontId="17" type="noConversion"/>
  </si>
  <si>
    <t>DS</t>
    <phoneticPr fontId="17" type="noConversion"/>
  </si>
  <si>
    <t>FA</t>
    <phoneticPr fontId="17" type="noConversion"/>
  </si>
  <si>
    <t>FG</t>
    <phoneticPr fontId="17" type="noConversion"/>
  </si>
  <si>
    <t>AMO</t>
    <phoneticPr fontId="17" type="noConversion"/>
  </si>
  <si>
    <t>CWS</t>
    <phoneticPr fontId="17" type="noConversion"/>
  </si>
  <si>
    <t>CWR</t>
    <phoneticPr fontId="17" type="noConversion"/>
  </si>
  <si>
    <t>FS</t>
    <phoneticPr fontId="17" type="noConversion"/>
  </si>
  <si>
    <t>SH</t>
    <phoneticPr fontId="17" type="noConversion"/>
  </si>
  <si>
    <t>SW</t>
    <phoneticPr fontId="17" type="noConversion"/>
  </si>
  <si>
    <t>DW</t>
    <phoneticPr fontId="17" type="noConversion"/>
  </si>
  <si>
    <t>WG</t>
    <phoneticPr fontId="17" type="noConversion"/>
  </si>
  <si>
    <t>WW</t>
    <phoneticPr fontId="17" type="noConversion"/>
  </si>
  <si>
    <t>AC-1801-50-AA2B-NA-1</t>
  </si>
  <si>
    <t>AC-1801-50-AA2B-NA-2</t>
  </si>
  <si>
    <t>AC-1802-65-AA2B-NA</t>
  </si>
  <si>
    <t>AMO-0601-25-AA1E-NA-1</t>
  </si>
  <si>
    <t>AMO-0601-25-AA1E-NA-2</t>
  </si>
  <si>
    <t>AMO-0602-15-AA1E-NA</t>
  </si>
  <si>
    <t>AMO-0603-15-AA1E-NA</t>
  </si>
  <si>
    <t>AMO-0604-15-AA1E-NA</t>
  </si>
  <si>
    <t>AMO-0605-15-AA1E-NA</t>
  </si>
  <si>
    <t>AMO-1510-25-AA1E-NA-1</t>
  </si>
  <si>
    <t>AMO-1510-25-AA1E-NA-2</t>
  </si>
  <si>
    <t>AMO-1510-25-AA1E-NA-3</t>
  </si>
  <si>
    <t>AMO-1510-25-AA1E-NA-4</t>
  </si>
  <si>
    <t>AMO-1510-25-AA1E-NA-5</t>
  </si>
  <si>
    <t>AMO-1510-25-AA1E-NA-6</t>
  </si>
  <si>
    <t>AMO-1510-25-AA1E-NA-7</t>
  </si>
  <si>
    <t>AMO-1510-25-AA1E-NA-8</t>
  </si>
  <si>
    <t>AMO-1511-25-AA1E-NA-1</t>
  </si>
  <si>
    <t>AMO-1511-25-AA1E-NA-2</t>
  </si>
  <si>
    <t>AMO-1511-25-AA1E-NA-3</t>
  </si>
  <si>
    <t>AMO-1511-25-AA1E-NA-4</t>
  </si>
  <si>
    <t>AMO-1511-25-AA1E-NA-5</t>
  </si>
  <si>
    <t>AR-1701-100-AA1B-NA</t>
  </si>
  <si>
    <t>AR-1702-100-AA1B-NA</t>
  </si>
  <si>
    <t>AR-1703-80-AA1B-H50</t>
  </si>
  <si>
    <t>AR-1801-50-AA1B-NA</t>
  </si>
  <si>
    <t>AR-1802-50-AA1B-NA</t>
  </si>
  <si>
    <t>AR-1804-65-AA1B-NA</t>
  </si>
  <si>
    <t>AT-R1301-65-AA1B-NA</t>
  </si>
  <si>
    <t>AZT-R1101-A-80-AA1B-NA</t>
  </si>
  <si>
    <t>AZT-R1101-B-80-AA1B-NA</t>
  </si>
  <si>
    <t>AZT-R1101-C-80-AA1B-NA</t>
  </si>
  <si>
    <t>BICAR-1601-100-AA2B-NA-1</t>
  </si>
  <si>
    <t>BICAR-1601-100-AA2B-NA-2</t>
  </si>
  <si>
    <t>BICAR-1602-100-AA2B-NA-1</t>
  </si>
  <si>
    <t>BICAR-1602-100-AA2B-NA-2</t>
  </si>
  <si>
    <t>BICAR-1603-100-AA2B-NA-1</t>
  </si>
  <si>
    <t>BICAR-1603-100-AA2B-NA-2</t>
  </si>
  <si>
    <t>CA-0601-25-AA1B-NA-1</t>
  </si>
  <si>
    <t>CA-0601-25-AA1B-NA-2-1</t>
  </si>
  <si>
    <t>CA-0601-25-AA1B-NA-2-2</t>
  </si>
  <si>
    <t>CA-0601-25-AA1B-NA-3</t>
  </si>
  <si>
    <t>CA-0601-25-AA1B-NA-4</t>
  </si>
  <si>
    <t>CA-0601-25-AA1B-NA-5</t>
  </si>
  <si>
    <t>CA-0601-25-AA1B-NA-6</t>
  </si>
  <si>
    <t>CA-0601-25-AA1B-NA-7</t>
  </si>
  <si>
    <t>CA-0601-25-AA1B-NA-8</t>
  </si>
  <si>
    <t>CA-0602-15-AA1B-NA</t>
  </si>
  <si>
    <t>CA-0603-15-AA1B-NA-1</t>
  </si>
  <si>
    <t>CA-0603-15-AA1B-NA-2</t>
  </si>
  <si>
    <t>CA-0604-15-AA1B-NA</t>
  </si>
  <si>
    <t>CA-0605-15-AA1B-NA</t>
  </si>
  <si>
    <t>CA-1001-50-AA1B-NA-1</t>
  </si>
  <si>
    <t>CA-1001-50-AA1B-NA-2</t>
  </si>
  <si>
    <t>CA-1001-50-AA1B-NA-3</t>
  </si>
  <si>
    <t>CA-1002-50-AA1B-NA-1</t>
  </si>
  <si>
    <t>CA-1002-50-AA1B-NA-2</t>
  </si>
  <si>
    <t>CA-1002-50-AA1B-NA-3</t>
  </si>
  <si>
    <t>CA-1002-50-AA1B-NA-4</t>
  </si>
  <si>
    <t>CA-1002-50-AA1B-NA-5</t>
  </si>
  <si>
    <t>CA-1002-50-AA1B-NA-6</t>
  </si>
  <si>
    <t>CA-1002-50-AA1B-NA-7</t>
  </si>
  <si>
    <t>CA-1002-50-AA1B-NA-8</t>
  </si>
  <si>
    <t>CA-1002-50-AA1B-NA-9</t>
  </si>
  <si>
    <t>CA-1002-50-AA1B-NA-10</t>
  </si>
  <si>
    <t>CA-1101-15-AA1B-NA-1</t>
  </si>
  <si>
    <t>CA-1101-15-AA1B-NA-2</t>
  </si>
  <si>
    <t>CA-1101-15-AA1B-NA-3</t>
  </si>
  <si>
    <t>CA-1101-15-AA1B-NA-4</t>
  </si>
  <si>
    <t>CA-1303-25-AA1B-NA</t>
  </si>
  <si>
    <t>CA-1304-25-AA1B-NA-1</t>
  </si>
  <si>
    <t>CA-1304-25-AA1B-NA-2</t>
  </si>
  <si>
    <t>CA-1305-25-AA1B-NA</t>
  </si>
  <si>
    <t>CA-1306-25-AA1B-NA-1</t>
  </si>
  <si>
    <t>CA-1306-25-AA1B-NA-2</t>
  </si>
  <si>
    <t>CA-1307-80-AA1B-NA-1</t>
  </si>
  <si>
    <t>CA-1307-80-AA1B-NA-2</t>
  </si>
  <si>
    <t>CA-1307-80-AA1B-NA-3</t>
  </si>
  <si>
    <t>CA-1501-25-AA1B-NA-1</t>
  </si>
  <si>
    <t>CA-1501-25-AA1B-NA-2</t>
  </si>
  <si>
    <t>CA-1601-25-AA1B-NA</t>
  </si>
  <si>
    <t>CA-1602-25-AA1B-NA-1</t>
  </si>
  <si>
    <t>CA-1602-25-AA1B-NA-2</t>
  </si>
  <si>
    <t>CA-1602-25-AA1B-NA-3</t>
  </si>
  <si>
    <t>CA-1701-25-AA1B-NA</t>
  </si>
  <si>
    <t>CA-1801-25-AA1B-NA-1</t>
  </si>
  <si>
    <t>CA-1801-25-AA1B-NA-2</t>
  </si>
  <si>
    <t>CA-1801-25-AA1B-NA-3</t>
  </si>
  <si>
    <t>CA-2001-100-AA1B-NA-1-1</t>
  </si>
  <si>
    <t>CA-2001-100-AA1B-NA-1-2</t>
  </si>
  <si>
    <t>CA-2001-100-AA1B-NA-2</t>
  </si>
  <si>
    <t>CA-2001-100-AA1B-NA-3</t>
  </si>
  <si>
    <t>CA-2001-100-AA1B-NA-4</t>
  </si>
  <si>
    <t>CA-2001-100-AA1B-NA-5</t>
  </si>
  <si>
    <t>CA-2002-50-AA1B-NA</t>
  </si>
  <si>
    <t>CA-2003-50-AA1B-NA</t>
  </si>
  <si>
    <t>CA-2004-50-AA1B-NA</t>
  </si>
  <si>
    <t>CA-2005-100-AA1B-NA</t>
  </si>
  <si>
    <t>CA-2006-100-AA1B-NA-1</t>
  </si>
  <si>
    <t>CA-2006-100-AA1B-NA-2</t>
  </si>
  <si>
    <t>CA-2006-100-AA1B-NA-3</t>
  </si>
  <si>
    <t>CA-2007-100-AA1B-NA-1</t>
  </si>
  <si>
    <t>CA-2007-100-AA1B-NA-2</t>
  </si>
  <si>
    <t>CA-2008-100-AA1B-NA-1</t>
  </si>
  <si>
    <t>CA-2008-100-AA1B-NA-2</t>
  </si>
  <si>
    <t>CA-2008-100-AA1B-NA-3</t>
  </si>
  <si>
    <t>CA-2008-100-AA1B-NA-4</t>
  </si>
  <si>
    <t>CA-2008-100-AA1B-NA-5</t>
  </si>
  <si>
    <t>CA-2009-80-AA1B-NA</t>
  </si>
  <si>
    <t>CA-2010-100-AA1B-NA</t>
  </si>
  <si>
    <t>CA-2011-50-AA1B-NA-1</t>
  </si>
  <si>
    <t>CA-2011-50-AA1B-NA-2</t>
  </si>
  <si>
    <t>CA-2011-50-AA1B-NA-3</t>
  </si>
  <si>
    <t>CA-2012-40-AA1B-NA</t>
  </si>
  <si>
    <t>CA-2013-40-AA1B-NA</t>
  </si>
  <si>
    <t>CA-2014-40-AA1E-NA</t>
  </si>
  <si>
    <t>CA-2015-40-AA1B-NA</t>
  </si>
  <si>
    <t>CA-2016-40-AA1B-NA-1</t>
  </si>
  <si>
    <t>CA-2016-40-AA1B-NA-2</t>
  </si>
  <si>
    <t>CA-2016-40-AA1B-NA-3</t>
  </si>
  <si>
    <t>CA-2017-40-AA1B-NA</t>
  </si>
  <si>
    <t>CA-2018-40-AA1B-NA</t>
  </si>
  <si>
    <t>CA-2101-50-AA1B-NA-1</t>
  </si>
  <si>
    <t>CA-2101-50-AA1B-NA-2</t>
  </si>
  <si>
    <t>CA-2102-25-AA1B-NA</t>
  </si>
  <si>
    <t>CA-2103-25-AA1B-NA</t>
  </si>
  <si>
    <t>CA-2104-25-AA1B-NA</t>
  </si>
  <si>
    <t>CA-2105-25-AA1B-NA-1</t>
  </si>
  <si>
    <t>CA-2105-25-AA1B-NA-2</t>
  </si>
  <si>
    <t>CA-2106-25-AA1B-NA</t>
  </si>
  <si>
    <t>CA-2107-25-AA1B-NA</t>
  </si>
  <si>
    <t>CA-2108-25-AA1B-NA-1</t>
  </si>
  <si>
    <t>CA-2108-25-AA1B-NA-2</t>
  </si>
  <si>
    <t>CA-2109-25-AA1B-NA</t>
  </si>
  <si>
    <t>CA-2110-25-AA1B-NA</t>
  </si>
  <si>
    <t>CA-2111-25-AA1B-NA</t>
  </si>
  <si>
    <t>CA-2112-25-AA1B-NA</t>
  </si>
  <si>
    <t>CA-2113-25-AA1B-NA</t>
  </si>
  <si>
    <t>CA-2114-25-AA1B-NA</t>
  </si>
  <si>
    <t>CA-2115-25-AA1B-NA</t>
  </si>
  <si>
    <t>CA-2116-25-AA1B-NA</t>
  </si>
  <si>
    <t>CA-2117-25-AA1B-NA</t>
  </si>
  <si>
    <t>CA-2301-50-AA1B-NA-1-1</t>
  </si>
  <si>
    <t>CA-2301-50-AA1B-NA-1-2</t>
  </si>
  <si>
    <t>CA-2301-50-AA1B-NA-1-3</t>
  </si>
  <si>
    <t>CA-2301-50-AA1B-NA-1-4</t>
  </si>
  <si>
    <t>CA-2301-50-AA1B-NA-2</t>
  </si>
  <si>
    <t>CA-2301-50-AA1B-NA-3</t>
  </si>
  <si>
    <t>CA-2301-50-AA1B-NA-4</t>
  </si>
  <si>
    <t>CA-2301-50-AA1B-NA-5</t>
  </si>
  <si>
    <t>CA-2302-50-AA1B-NA-1</t>
  </si>
  <si>
    <t>CA-2302-50-AA1B-NA-2</t>
  </si>
  <si>
    <t>CA-2302-50-AA1B-NA-3</t>
  </si>
  <si>
    <t>CA-2302-50-AA1B-NA-4</t>
  </si>
  <si>
    <t>CWR-0301-15-AA1E-NA</t>
  </si>
  <si>
    <t>CWR-0502-25-AA1E-NA-1</t>
  </si>
  <si>
    <t>CWR-0502-25-AA1E-NA-2</t>
  </si>
  <si>
    <t>CWR-0502-25-AA1E-NA-3</t>
  </si>
  <si>
    <t>CWR-0502-25-AA1E-NA-4</t>
  </si>
  <si>
    <t>CWR-0503-20-AA1E-NA</t>
  </si>
  <si>
    <t>CWR-0505-40-AA1E-NA-1</t>
  </si>
  <si>
    <t>CWR-0505-40-AA1E-NA-2</t>
  </si>
  <si>
    <t>CWR-0506-25-AA1E-NA</t>
  </si>
  <si>
    <t>CWR-0801-40-AA1E-NA-1</t>
  </si>
  <si>
    <t>CWR-0801-40-AA1E-NA-2</t>
  </si>
  <si>
    <t>CWR-0802-25-AA1E-NA</t>
  </si>
  <si>
    <t>CWR-0803-25-AA1E-NA</t>
  </si>
  <si>
    <t>CWR-0804-25-AA1E-NA</t>
  </si>
  <si>
    <t>CWR-0805-25-AA1E-NA</t>
  </si>
  <si>
    <t>CWR-1201-40-AA1E-NA-1</t>
  </si>
  <si>
    <t>CWR-1201-40-AA1E-NA-2</t>
  </si>
  <si>
    <t>CWR-2201-65-AA1E-NA-1</t>
  </si>
  <si>
    <t>CWR-2201-65-AA1E-NA-2</t>
  </si>
  <si>
    <t>CWR-2201-65-AA1E-NA-3</t>
  </si>
  <si>
    <t>CWR-2201-65-AA1E-NA-4</t>
  </si>
  <si>
    <t>CWR-2201-65-AA1E-NA-5</t>
  </si>
  <si>
    <t>CWR-2201-65-AA1E-NA-6</t>
  </si>
  <si>
    <t>CWR-2202-65-AA1E-NA</t>
  </si>
  <si>
    <t>CWS-0301-25-AA1E-NA</t>
  </si>
  <si>
    <t>CWS-0501-40-AA1E-NA-1</t>
  </si>
  <si>
    <t>CWS-0501-40-AA1E-NA-2</t>
  </si>
  <si>
    <t>CWS-0501-40-AA1E-NA-3</t>
  </si>
  <si>
    <t>CWS-0502-20-AA1E-NA</t>
  </si>
  <si>
    <t>CWS-0503-20-AA1E-NA-1</t>
  </si>
  <si>
    <t>CWS-0503-20-AA1E-NA-2</t>
  </si>
  <si>
    <t>CWS-0505-25-AA1E-NA</t>
  </si>
  <si>
    <t>CWS-0506-25-AA1E-NN</t>
  </si>
  <si>
    <t>CWS-0801-40-AA1E-NA-1</t>
  </si>
  <si>
    <t>CWS-0801-40-AA1E-NA-2</t>
  </si>
  <si>
    <t>CWS-0802-25-AA1E-NA</t>
  </si>
  <si>
    <t>CWS-0803-25-AA1E-NA</t>
  </si>
  <si>
    <t>CWS-0804-25-AA1E-NA</t>
  </si>
  <si>
    <t>CWS-0805-25-AA1E-NA</t>
  </si>
  <si>
    <t>CWS-1201-40-AA1E-NA</t>
  </si>
  <si>
    <t>CWS-2201-65-AA1E-NA-1</t>
  </si>
  <si>
    <t>CWS-2201-65-AA1E-NA-2</t>
  </si>
  <si>
    <t>CWS-2201-65-AA1E-NA-3</t>
  </si>
  <si>
    <t>CWS-2201-65-AA1E-NA-4</t>
  </si>
  <si>
    <t>CWS-2201-65-AA1E-NA-5</t>
  </si>
  <si>
    <t>CWS-2203-65-AA1E-NA-1</t>
  </si>
  <si>
    <t>CWS-2203-65-AA1E-NA-2</t>
  </si>
  <si>
    <t>CWS-2203-65-AA1E-NA-3</t>
  </si>
  <si>
    <t>CWS-2204-65-AA1E-NA</t>
  </si>
  <si>
    <t>CWS-2205-25-AA1E-NA-1</t>
  </si>
  <si>
    <t>CWS-2205-25-AA1E-NA-2</t>
  </si>
  <si>
    <t>CWS-2205-25-AA1E-NA-3</t>
  </si>
  <si>
    <t>CWS-2205-25-AA1E-NA-4</t>
  </si>
  <si>
    <t>DW-0101-50-AA1B-NA</t>
  </si>
  <si>
    <t>DW-0301-25-AA1B-NA</t>
  </si>
  <si>
    <t>DW-0401-50-AA1B-NA-1</t>
  </si>
  <si>
    <t>DW-0401-50-AA1B-NA-2</t>
  </si>
  <si>
    <t>DW-0401-50-AA1B-NA-3</t>
  </si>
  <si>
    <t>DW-0401-50-AA1B-NA-4</t>
  </si>
  <si>
    <t>DW-0401-50-AA1B-NA-5</t>
  </si>
  <si>
    <t>DW-0401-50-AA1B-NA-6</t>
  </si>
  <si>
    <t>DW-0401-50-AA1B-NA-7</t>
  </si>
  <si>
    <t>DW-0401-50-AA1B-NA-8</t>
  </si>
  <si>
    <t>DW-0401-50-AA1B-NA-9</t>
  </si>
  <si>
    <t>DW-0402-25-AA1B-NA</t>
  </si>
  <si>
    <t>DW-0403-25-AA1B-NA</t>
  </si>
  <si>
    <t>DW-0404-25-AA1B-NA</t>
  </si>
  <si>
    <t>DW-0405-25-AA1B-NA</t>
  </si>
  <si>
    <t>DW-1301-50-AA1B-NA-1</t>
  </si>
  <si>
    <t>DW-1301-50-AA1B-NA-2</t>
  </si>
  <si>
    <t>DW-1301-50-AA1B-NA-3</t>
  </si>
  <si>
    <t>DW-1301-50-AA1B-NA-4</t>
  </si>
  <si>
    <t>DW-1301-50-AA1B-NA-5</t>
  </si>
  <si>
    <t>DW-1301-50-AA1B-NA-6</t>
  </si>
  <si>
    <t>DW-1302-25-AA1B-NA-1</t>
  </si>
  <si>
    <t>DW-1302-25-AA1B-NA-2</t>
  </si>
  <si>
    <t>DW-1302-25-AA1B-NA-3</t>
  </si>
  <si>
    <t>DW-1302-25-AA1B-NA-4</t>
  </si>
  <si>
    <t>DW-1303-50-AA1B-NA</t>
  </si>
  <si>
    <t>DW-1304-40-AA1E-NA-1</t>
  </si>
  <si>
    <t>DW-1304-40-AA1E-NA-2</t>
  </si>
  <si>
    <t>DW-1305-40-AA1E-NA-1</t>
  </si>
  <si>
    <t>DW-1305-40-AA1E-NA-2</t>
  </si>
  <si>
    <t>DW-1306-25-AA1E-NA</t>
  </si>
  <si>
    <t>DW-1307-25-AA1E-NA</t>
  </si>
  <si>
    <t>DW-1308-25-AA1E-NA-1</t>
  </si>
  <si>
    <t>DW-1308-25-AA1E-NA-2</t>
  </si>
  <si>
    <t>DW-1308-25-AA1E-NA-3</t>
  </si>
  <si>
    <t>DW-1308-25-AA1E-NA-4</t>
  </si>
  <si>
    <t>DW-1308-25-AA1E-NA-5</t>
  </si>
  <si>
    <t>DW-1308-25-AA1E-NA-6</t>
  </si>
  <si>
    <t>DW-1313-25-AA1E-NA</t>
  </si>
  <si>
    <t>DW-1401-25-AA1E-NA-1</t>
  </si>
  <si>
    <t>DW-1401-25-AA1E-NA-2</t>
  </si>
  <si>
    <t>DW-1401-25-AA1E-NA-3</t>
  </si>
  <si>
    <t>DW-1401-25-AA1E-NA-4</t>
  </si>
  <si>
    <t>DW-1401-25-AA1E-NA-5</t>
  </si>
  <si>
    <t>DW-1402-25-AA1B-NA-1</t>
  </si>
  <si>
    <t>DW-1402-25-AA1B-NA-2</t>
  </si>
  <si>
    <t>DW-1402-25-AA1B-NA-3</t>
  </si>
  <si>
    <t>DW-1402-25-AA1B-NA-4</t>
  </si>
  <si>
    <t>DW-1402-25-AA1B-NA-5</t>
  </si>
  <si>
    <t>DW-1402-25-AA1B-NA-6</t>
  </si>
  <si>
    <t>DW-1901-25-AA1B-NA</t>
  </si>
  <si>
    <t>DW-2101-80-AA1B-NA-1</t>
  </si>
  <si>
    <t>DW-2101-80-AA1B-NA-2</t>
  </si>
  <si>
    <t>DW-2101-80-AA1B-NA-3</t>
  </si>
  <si>
    <t>DW-2101-80-AA1B-NA-4</t>
  </si>
  <si>
    <t>DW-2101-80-AA1B-NA-5</t>
  </si>
  <si>
    <t>DW-2101-80-AA1B-NA-6</t>
  </si>
  <si>
    <t>DW-2101-80-AA1B-NA-7</t>
  </si>
  <si>
    <t>DW-2101-80-AA1B-NA-8</t>
  </si>
  <si>
    <t>DW-2101-80-AA1B-NA-9</t>
  </si>
  <si>
    <t>DW-2101-80-AA1B-NA-10</t>
  </si>
  <si>
    <t>DW-2101-80-AA1B-NA-11</t>
  </si>
  <si>
    <t>DW-2101-80-AA1B-NA-12</t>
  </si>
  <si>
    <t>DW-2101-80-AA1B-NA-13</t>
  </si>
  <si>
    <t>DW-2101-80-AA1B-NA-14</t>
  </si>
  <si>
    <t>DW-2102-25-AA1B-NA</t>
  </si>
  <si>
    <t>DW-2103-25-AA1B-NA</t>
  </si>
  <si>
    <t>DW-2104-25-AA1B-NA</t>
  </si>
  <si>
    <t>DW-2105-25-AA1B-NA-1</t>
  </si>
  <si>
    <t>DW-2105-25-AA1B-NA-2</t>
  </si>
  <si>
    <t>DW-2106-25-AA1B-NA</t>
  </si>
  <si>
    <t>DW-2107-25-AA1B-NA</t>
  </si>
  <si>
    <t>DW-2108-25-AA1B-NA</t>
  </si>
  <si>
    <t>DW-2109-80-AA1B-NA-1</t>
  </si>
  <si>
    <t>DW-2109-80-AA1B-NA-2</t>
  </si>
  <si>
    <t>DW-2110-25-AA1B-NA</t>
  </si>
  <si>
    <t>DW-2111-25-AA1B-NA</t>
  </si>
  <si>
    <t>DW-2112-25-AA1B-NA</t>
  </si>
  <si>
    <t>DW-2113-25-AA1B-NA-1</t>
  </si>
  <si>
    <t>DW-2113-25-AA1B-NA-2</t>
  </si>
  <si>
    <t>DW-2114-25-AA1B-NA</t>
  </si>
  <si>
    <t>DW-2301-25-AA1B-NA</t>
  </si>
  <si>
    <t>FG-1105-200-AA1B-H100-1</t>
  </si>
  <si>
    <t>FG-1105-200-AA1B-H100-2</t>
  </si>
  <si>
    <t>FG-1106-200-AA1B-H100-1</t>
  </si>
  <si>
    <t>FG-1106-200-AA1B-H100-2</t>
  </si>
  <si>
    <t>FG-1106-200-AA1B-H100-3</t>
  </si>
  <si>
    <t>FG-1106-200-AA1B-H100-4</t>
  </si>
  <si>
    <t>FG-1106-200-AA1B-H100-5</t>
  </si>
  <si>
    <t>FG-1106-200-AA1B-H100-6</t>
  </si>
  <si>
    <t>FG-1107-200-AA1E-H80</t>
  </si>
  <si>
    <t>HN-11238-15-AA1E-NA</t>
  </si>
  <si>
    <t>HV-11218-15-AA1E-NA</t>
  </si>
  <si>
    <t>HV-11219-15-AA1E-NA</t>
  </si>
  <si>
    <t>HV-11220-15-AA1E-NA</t>
  </si>
  <si>
    <t>HV-13260-25-AA1E-NA</t>
  </si>
  <si>
    <t>HV-13261-25-AA1E-NA</t>
  </si>
  <si>
    <t>HV-13262-25-AA1E-NA</t>
  </si>
  <si>
    <t>HV-13263-25-AA1E-NA</t>
  </si>
  <si>
    <t>HV-14214-15-AA1B-NA</t>
  </si>
  <si>
    <t>HV-R14216-15-AA1B-NA</t>
  </si>
  <si>
    <t>IA-0301-15-AA1E-NA</t>
  </si>
  <si>
    <t>IA-0501-25-AA1E-NA</t>
  </si>
  <si>
    <t>IA-1011-25-AA1E-NA-1</t>
  </si>
  <si>
    <t>IA-1011-25-AA1E-NA-2-1</t>
  </si>
  <si>
    <t>IA-1011-25-AA1E-NA-2-2</t>
  </si>
  <si>
    <t>IA-1011-25-AA1E-NA-2-3</t>
  </si>
  <si>
    <t>IA-1101-50-AA1E-NA</t>
  </si>
  <si>
    <t>IA-1301-25-AA1E-NA</t>
  </si>
  <si>
    <t>IA-1601-25-AA1E-NA</t>
  </si>
  <si>
    <t>IA-1701-25-AA1E-NA</t>
  </si>
  <si>
    <t>IA-1702-15-AA1E-NA</t>
  </si>
  <si>
    <t>IA-2001-80-AA1E-NA-1</t>
  </si>
  <si>
    <t>IA-2001-80-AA1E-NA-2</t>
  </si>
  <si>
    <t>IA-2001-80-AA1E-NA-3</t>
  </si>
  <si>
    <t>IA-2001-80-AA1E-NA-4</t>
  </si>
  <si>
    <t>IA-2001-80-AA1E-NA-5</t>
  </si>
  <si>
    <t>IA-2001-80-AA1E-NA-6</t>
  </si>
  <si>
    <t>IA-2012-25-AA1E-NA</t>
  </si>
  <si>
    <t>IA-2101-25-AA1E-NA-1</t>
  </si>
  <si>
    <t>IA-2101-25-AA1E-NA-2</t>
  </si>
  <si>
    <t>IA-2102-25-AA1E-NA</t>
  </si>
  <si>
    <t>IA-2103-50-AA1E-NA</t>
  </si>
  <si>
    <t>IA-2104-25-AA1E-NA</t>
  </si>
  <si>
    <t>IA-2105-25-AA1E-NA</t>
  </si>
  <si>
    <t>IA-2106-25-AA1E-NA-1</t>
  </si>
  <si>
    <t>IA-2106-25-AA1E-NA-2</t>
  </si>
  <si>
    <t>IA-2106-25-AA1E-NA-3</t>
  </si>
  <si>
    <t>IA-2107-25-AA1E-NA</t>
  </si>
  <si>
    <t>IA-2108-25-AA1E-NA</t>
  </si>
  <si>
    <t>IA-2109-25-AA1E-NA-1</t>
  </si>
  <si>
    <t>IA-2109-25-AA1E-NA-2</t>
  </si>
  <si>
    <t>IA-2110-25-AA1E-NA</t>
  </si>
  <si>
    <t>IA-2111-25-AA1E-NA</t>
  </si>
  <si>
    <t>IA-2112-25-AA1E-NA</t>
  </si>
  <si>
    <t>IA-2113-25-AA1E-NA</t>
  </si>
  <si>
    <t>IA-2114-25-AA1E-NA-1</t>
  </si>
  <si>
    <t>IA-2114-25-AA1E-NA-2</t>
  </si>
  <si>
    <t>IA-2115-25-AA1E-NA</t>
  </si>
  <si>
    <t>IA-2116-25-AA1E-NA</t>
  </si>
  <si>
    <t>IA-2117-25-AA1E-NA-1</t>
  </si>
  <si>
    <t>IA-2117-25-AA1E-NA-2</t>
  </si>
  <si>
    <t>IA-2118-25-AA1E-NA</t>
  </si>
  <si>
    <t>IA-2119-25-AA1E-NA</t>
  </si>
  <si>
    <t>IA-2120-25-AA1E-NA</t>
  </si>
  <si>
    <t>IA-2121-15-AA1E-NA</t>
  </si>
  <si>
    <t>IA-2122-25-AA1E-NA-1</t>
  </si>
  <si>
    <t>IA-2122-25-AA1E-NA-2</t>
  </si>
  <si>
    <t>IA-2123-25-AA1E-NA</t>
  </si>
  <si>
    <t>IA-2301-25-AA1E-NA-1</t>
  </si>
  <si>
    <t>IA-2301-25-AA1E-NA-2</t>
  </si>
  <si>
    <t>IA-2301-25-AA1E-NA-3</t>
  </si>
  <si>
    <t>IA-2301-25-AA1E-NA-4</t>
  </si>
  <si>
    <t>LG-R1303-50-AA1E-NA-1</t>
  </si>
  <si>
    <t>LG-R1303-50-AA1E-NA-2</t>
  </si>
  <si>
    <t>LG-R1304-50-AA1E-NA-1</t>
  </si>
  <si>
    <t>LG-R1304-50-AA1E-NA-2</t>
  </si>
  <si>
    <t>LG-R1802-50-AA1E-NA-1</t>
  </si>
  <si>
    <t>LG-R1802-50-AA1E-NA-2</t>
  </si>
  <si>
    <t>LIME-1701-100-AA2B-NA-1</t>
  </si>
  <si>
    <t>LIME-1701-100-AA2B-NA-2</t>
  </si>
  <si>
    <t>LIME-1703-80-AA2B-H50-1</t>
  </si>
  <si>
    <t>LIME-1703-80-AA2B-H50-2</t>
  </si>
  <si>
    <t>LIME-1703-80-AA2B-H50-3</t>
  </si>
  <si>
    <t>LIME-1706-50-AA2B-NA</t>
  </si>
  <si>
    <t>LS-R1001-50-AA1B-NA</t>
  </si>
  <si>
    <t>LS-R1002-50-AA1B-NA</t>
  </si>
  <si>
    <t>LS-R1003-50-AA1E-NA</t>
  </si>
  <si>
    <t>LS-R1004-50-AA1E-NA</t>
  </si>
  <si>
    <t>LS-R1006-50-AA1E-NA</t>
  </si>
  <si>
    <t>LS-R1008-50-AA1E-NA</t>
  </si>
  <si>
    <t>LS-R1009-50-AA1E-NA</t>
  </si>
  <si>
    <t>LS-R1010-50-AA1E-NA</t>
  </si>
  <si>
    <t>LS-R1301-50-AA1E-NA</t>
  </si>
  <si>
    <t>LS-R1302-50-AA1B-NA</t>
  </si>
  <si>
    <t>LS-R1401A-50-AA1B-NA</t>
  </si>
  <si>
    <t>LS-R1401B-50-AA1B-NA</t>
  </si>
  <si>
    <t>LS-R1401C-50-AA1B-NA</t>
  </si>
  <si>
    <t>LS-R1401D-50-AA1B-NA</t>
  </si>
  <si>
    <t>LS-R1402-50-AA1B-NA</t>
  </si>
  <si>
    <t>LS-R1403-50-AA1B-NA</t>
  </si>
  <si>
    <t>LS-R1404-50-AA2B-NA</t>
  </si>
  <si>
    <t>LS-R1405-50-AA2B-NA</t>
  </si>
  <si>
    <t>LS-R1406-50-AA2B-NA</t>
  </si>
  <si>
    <t>LS-R1407-50-AA2B-NA</t>
  </si>
  <si>
    <t>LT-R1301-50-AA1B-NA-1</t>
  </si>
  <si>
    <t>LT-R1301-50-AA1B-NA-2</t>
  </si>
  <si>
    <t>LT-R1305-80-AA1E-NA</t>
  </si>
  <si>
    <t>LT-R1501-1-50-AA1E-NA</t>
  </si>
  <si>
    <t>LT-R1501-2-50-AA1E-NA</t>
  </si>
  <si>
    <t>N2-1501-25-AA1B-NA-1</t>
  </si>
  <si>
    <t>N2-1501-25-AA1B-NA-2</t>
  </si>
  <si>
    <t>N2-1501-25-AA1B-NA-3</t>
  </si>
  <si>
    <t>N2-2101-25-AA1B-NA-1-1</t>
  </si>
  <si>
    <t>N2-2101-25-AA1B-NA-1-2</t>
  </si>
  <si>
    <t>N2-2101-25-AA1B-NA-2</t>
  </si>
  <si>
    <t>NG-0301-50-AA4B-NA</t>
  </si>
  <si>
    <t>NG-0501-80-AA4B-NA-1</t>
  </si>
  <si>
    <t>NG-0501-80-AA4B-NA-2</t>
  </si>
  <si>
    <t>NG-0502-25-AA4B-NA-1</t>
  </si>
  <si>
    <t>NG-0502-25-AA4B-NA-2</t>
  </si>
  <si>
    <t>NG-0601-80-AA4B-NA-1-1</t>
  </si>
  <si>
    <t>NG-0601-80-AA4B-NA-1-2</t>
  </si>
  <si>
    <t>NG-0601-80-AA4B-NA-1-3</t>
  </si>
  <si>
    <t>NG-0601-80-AA4B-NA-2</t>
  </si>
  <si>
    <t>NG-0601-80-AA4B-NA-3</t>
  </si>
  <si>
    <t>NG-0701-50-AA4B-NA</t>
  </si>
  <si>
    <t>NG-0702-50-AA4B-NA</t>
  </si>
  <si>
    <t>NG-0703-50-AA4B-NA</t>
  </si>
  <si>
    <t>NG-2101-80-AA4B-NA-1</t>
  </si>
  <si>
    <t>NG-2101-80-AA4B-NA-2</t>
  </si>
  <si>
    <t>NG-2101-80-AA4B-NA-3</t>
  </si>
  <si>
    <t>NG-2101-80-AA4B-NA-4</t>
  </si>
  <si>
    <t>NG-2101-80-AA4B-NA-5</t>
  </si>
  <si>
    <t>NH3-1509-25-AA1E-NA-1</t>
  </si>
  <si>
    <t>NH3-1509-25-AA1E-NA-2</t>
  </si>
  <si>
    <t>PDT-R1002-1-15-AA1E-NA</t>
  </si>
  <si>
    <t>PDT-R1002-2-15-AA1E-NA</t>
  </si>
  <si>
    <t>PDT-R1206-1-15-AA1B-NA</t>
  </si>
  <si>
    <t>PDT-R1206-2-15-AA1B-NA</t>
  </si>
  <si>
    <t>PDT-R1207-1-15-AA1B-NA</t>
  </si>
  <si>
    <t>PDT-R1207-2-15-AA1B-NA</t>
  </si>
  <si>
    <t>PDT-R1208-1-25-AA1B-NA</t>
  </si>
  <si>
    <t>PDT-R1210-1-25-AA1E-NA</t>
  </si>
  <si>
    <t>PDT-R1414-1-15-AA1B-NA</t>
  </si>
  <si>
    <t>PDT-R1414-2-15-AA1B-NA</t>
  </si>
  <si>
    <t>PG-R1401A-25-AA1B-NA</t>
  </si>
  <si>
    <t>PG-R1401B-25-AA1B-NA</t>
  </si>
  <si>
    <t>PG-R1402-25-AA1B-NA</t>
  </si>
  <si>
    <t>PG-R2402-25-AA1B-NA</t>
  </si>
  <si>
    <t>PG-R2403-25-AA1B-NA</t>
  </si>
  <si>
    <t>PG-R2404-25-AA1B-NA</t>
  </si>
  <si>
    <t>PT-R1001-15-AA1E-NA</t>
  </si>
  <si>
    <t>PT-R1003-15-AA1E-NA</t>
  </si>
  <si>
    <t>PT-R1004-50-AA1E-NA</t>
  </si>
  <si>
    <t>PT-R1103-50-AA1E-NA</t>
  </si>
  <si>
    <t>PT-R1107-50-AA1E-NA</t>
  </si>
  <si>
    <t>PT-R1201-15-AA1E-NA</t>
  </si>
  <si>
    <t>PT-R1204-15-AA1B-NA</t>
  </si>
  <si>
    <t>PT-R1301-15-AA1B-NA</t>
  </si>
  <si>
    <t>PT-R1401-50-AA2B-NA</t>
  </si>
  <si>
    <t>PT-R1402-25-AA1E-NA</t>
  </si>
  <si>
    <t>PT-R1404-15-AA1B-NA</t>
  </si>
  <si>
    <t>PT-R1407-25-AA1E-NA</t>
  </si>
  <si>
    <t>PT-R1408-50-AA2B-NA</t>
  </si>
  <si>
    <t>PT-R1504-25-AA1B-NA</t>
  </si>
  <si>
    <t>PT-R1505-25-AA1B-NA</t>
  </si>
  <si>
    <t>PT-R1506-50-AA1E-NA</t>
  </si>
  <si>
    <t>PT-R2402-15-AA1B-NA</t>
  </si>
  <si>
    <t>PT-R2404-15-AA1B-NA</t>
  </si>
  <si>
    <t>PZT-R1102A-15-AA1B-NA</t>
  </si>
  <si>
    <t>PZT-R1102B-15-AA1B-NA</t>
  </si>
  <si>
    <t>PZT-R1102C-15-AA1B-NA</t>
  </si>
  <si>
    <t>R181V3-A3-50-AA1E-NA</t>
  </si>
  <si>
    <t>R242F1-1d-15-AA1B-NA</t>
  </si>
  <si>
    <t>R242F1-2d-15-AA1B-NA</t>
  </si>
  <si>
    <t>SH-1301-15-AA1E-NA</t>
  </si>
  <si>
    <t>SH-1302-15-AA1E-NA-1</t>
  </si>
  <si>
    <t>SH-1302-15-AA1E-NA-2</t>
  </si>
  <si>
    <t>SH-1303-15-AA1E-NA</t>
  </si>
  <si>
    <t>SH-1304-15-AA1E-NA</t>
  </si>
  <si>
    <t>SH-1305-50-AA1E-NA-1</t>
  </si>
  <si>
    <t>SH-1305-50-AA1E-NA-2</t>
  </si>
  <si>
    <t>SH-1305-50-AA1E-NA-3</t>
  </si>
  <si>
    <t>SH-1402-40-AA1E-NA</t>
  </si>
  <si>
    <t>SH-1403-25-AA1E-NA-1</t>
  </si>
  <si>
    <t>SH-1403-25-AA1E-NA-2</t>
  </si>
  <si>
    <t>SH-1404-40-AA1E-NA</t>
  </si>
  <si>
    <t>SH-1405-25-AA1E-NA</t>
  </si>
  <si>
    <t>SH-1406-25-AA1E-NA</t>
  </si>
  <si>
    <t>SH-1407-50-AA1E-NA</t>
  </si>
  <si>
    <t>SH-1408-100-AA1E-NA</t>
  </si>
  <si>
    <t>SH-1409-25-AA1E-NA-1</t>
  </si>
  <si>
    <t>SH-1409-25-AA1E-NA-2</t>
  </si>
  <si>
    <t>SH-1409-25-AA1E-NA-3</t>
  </si>
  <si>
    <t>SH-1409-25-AA1E-NA-4</t>
  </si>
  <si>
    <t>SH-1409-25-AA1E-NA-5</t>
  </si>
  <si>
    <t>SW-1901-25-AA1E-NA</t>
  </si>
  <si>
    <t>SW-1914-25-AA1E-NA</t>
  </si>
  <si>
    <t>SW-1915-50-AA1E-NA-1</t>
  </si>
  <si>
    <t>SW-1915-50-AA1E-NA-2</t>
  </si>
  <si>
    <t>SW-1915-50-AA1E-NA-3</t>
  </si>
  <si>
    <t>SW-1915-50-AA1E-NA-4</t>
  </si>
  <si>
    <t>SW-1915-50-AA1E-NA-5</t>
  </si>
  <si>
    <t>SW-1916-25-AA1E-NA</t>
  </si>
  <si>
    <t>SW-1917-25-AA1E-NA</t>
  </si>
  <si>
    <t>SW-1918-25-AA1E-NA-1</t>
  </si>
  <si>
    <t>SW-1918-25-AA1E-NA-2</t>
  </si>
  <si>
    <t>SW-1918-25-AA1E-NA-3</t>
  </si>
  <si>
    <t>SW-2101-25-AA1E-NA</t>
  </si>
  <si>
    <t>SW-2103-25-AA1E-NA</t>
  </si>
  <si>
    <t>SW-2104-25-AA1E-NA</t>
  </si>
  <si>
    <t>SW-2105-25-AA1E-NA-1</t>
  </si>
  <si>
    <t>SW-2105-25-AA1E-NA-2</t>
  </si>
  <si>
    <t>SW-2105-25-AA1E-NA-3</t>
  </si>
  <si>
    <t>SW-2106-25-AA1E-NA</t>
  </si>
  <si>
    <t>SW-2202-25-AA1E-NA-1</t>
  </si>
  <si>
    <t>SW-2202-25-AA1E-NA-2</t>
  </si>
  <si>
    <t>SW-2202-25-AA1E-NA-3</t>
  </si>
  <si>
    <t>SW-2203-40-AA1E-NA-1</t>
  </si>
  <si>
    <t>SW-2203-40-AA1E-NA-2</t>
  </si>
  <si>
    <t>TT-R1001-40-AA1B-NA</t>
  </si>
  <si>
    <t>TT-R1002-40-AA1E-NA</t>
  </si>
  <si>
    <t>TT-R1003-40-AA1B-NA</t>
  </si>
  <si>
    <t>TT-R1004-40-AA1E-NA</t>
  </si>
  <si>
    <t>TT-R1005-40-AA1E-NA</t>
  </si>
  <si>
    <t>TT-R1006-40-AA1E-NA</t>
  </si>
  <si>
    <t>TT-R1011-40-AA1E-NA</t>
  </si>
  <si>
    <t>TT-R1104A-40-AA1B-NA</t>
  </si>
  <si>
    <t>TT-R1104B-40-AA1B-NA</t>
  </si>
  <si>
    <t>TT-R1104C-40-AA1B-NA</t>
  </si>
  <si>
    <t>TT-R1204-40-AA1B-NA</t>
  </si>
  <si>
    <t>TT-R1207-40-AA1E-NA</t>
  </si>
  <si>
    <t>TT-R1401A-40-AA1B-NA</t>
  </si>
  <si>
    <t>TT-R1401B-40-AA1B-NA</t>
  </si>
  <si>
    <t>TT-R1401C-40-AA1B-NA</t>
  </si>
  <si>
    <t>TT-R1401D-40-AA1B-NA</t>
  </si>
  <si>
    <t>TT-R1402A-40-AA1B-NA</t>
  </si>
  <si>
    <t>TT-R1402B-40-AA1B-NA</t>
  </si>
  <si>
    <t>TT-R1402C-40-AA1B-NA</t>
  </si>
  <si>
    <t>TT-R1402D-40-AA1B-NA</t>
  </si>
  <si>
    <t>TT-R1403-40-AA1B-NA</t>
  </si>
  <si>
    <t>TT-R1404-40-AA1E-NA</t>
  </si>
  <si>
    <t>TT-R1404A-40-AA1E-NA</t>
  </si>
  <si>
    <t>TT-R1404B-40-AA1E-NA</t>
  </si>
  <si>
    <t>TT-R1404C-40-AA1E-NA</t>
  </si>
  <si>
    <t>TT-R1404D-40-AA1E-NA</t>
  </si>
  <si>
    <t>TT-R1409-40-AA1B-NA</t>
  </si>
  <si>
    <t>TT-R1503-40-AA1B-NA</t>
  </si>
  <si>
    <t>TT-R1504-40-AA1B-NA</t>
  </si>
  <si>
    <t>TZT-R1101A-40-AA1B-NA</t>
  </si>
  <si>
    <t>TZT-R1101B-40-AA1B-NA</t>
  </si>
  <si>
    <t>TZT-R1101C-40-AA1B-NA</t>
  </si>
  <si>
    <t>TZT-R1102A-40-AA1B-NA</t>
  </si>
  <si>
    <t>TZT-R1102B-40-AA1B-NA</t>
  </si>
  <si>
    <t>TZT-R1102C-40-AA1B-NA</t>
  </si>
  <si>
    <t>TZT-R1403A-40-AA1E-NA</t>
  </si>
  <si>
    <t>TZT-R1403B-40-AA1E-NA</t>
  </si>
  <si>
    <t>TZT-R1403C-40-AA1E-NA</t>
  </si>
  <si>
    <t>VT-1302-50-AA1E-NA</t>
  </si>
  <si>
    <t>VT-1401-50-AA1E-NA</t>
  </si>
  <si>
    <t>VT-1501-25-AA1E-NA</t>
  </si>
  <si>
    <t>VT-1502-25-AA1E-NA</t>
  </si>
  <si>
    <t>VT-1901-25-AA1E-NA</t>
  </si>
  <si>
    <t>VT-2201-25-AA1E-NA</t>
  </si>
  <si>
    <t>WW-0102-50-AA1E-NA</t>
  </si>
  <si>
    <t>WW-0501-25-AA1E-NA-1</t>
  </si>
  <si>
    <t>WW-0501-25-AA1E-NA-2</t>
  </si>
  <si>
    <t>WW-1101-50-AA1E-NA</t>
  </si>
  <si>
    <t>WW-1301-50-AA1B-NA</t>
  </si>
  <si>
    <t>WW-1302-80-AA1E-NA</t>
  </si>
  <si>
    <t>WW-1303-50-AA1E-NA</t>
  </si>
  <si>
    <t>WW-1504-50-AA1E-NA</t>
  </si>
  <si>
    <t>WW-1901-50-AA1E-NA</t>
  </si>
  <si>
    <t>WW-1902-50-AA1E-NA</t>
  </si>
  <si>
    <t>WW-1904-25-AA1E-NA</t>
  </si>
  <si>
    <t>WW-2001-50-AA1B-NA-1</t>
  </si>
  <si>
    <t>WW-2001-50-AA1B-NA-2</t>
  </si>
  <si>
    <t>WW-2001-50-AA1B-NA-3</t>
  </si>
  <si>
    <t>WW-2001-50-AA1B-NA-4</t>
  </si>
  <si>
    <t>WW-2001-50-AA1B-NA-5</t>
  </si>
  <si>
    <t>WW-2001-50-AA1B-NA-6</t>
  </si>
  <si>
    <t>WW-2002-25-AA1B-NA</t>
  </si>
  <si>
    <t>WW-2003-25-AA1B-NA</t>
  </si>
  <si>
    <t>WW-2004-25-AA1B-NA</t>
  </si>
  <si>
    <t>WW-2005-50-AA1B-NA-1</t>
  </si>
  <si>
    <t>WW-2005-50-AA1B-NA-2</t>
  </si>
  <si>
    <t>WW-2201-50-AA1E-NA</t>
  </si>
  <si>
    <t>WW-2202-25-AA1E-NA</t>
  </si>
  <si>
    <t>WW-2301-50-AA1E-NA</t>
  </si>
  <si>
    <t>WW-2302-25-AA1B-NA</t>
  </si>
  <si>
    <t>DN (mm)</t>
  </si>
  <si>
    <t>NPS (inch)</t>
  </si>
  <si>
    <t>1/2"</t>
  </si>
  <si>
    <t>3/4"</t>
  </si>
  <si>
    <t>1"</t>
  </si>
  <si>
    <t>2"</t>
  </si>
  <si>
    <t>3"</t>
  </si>
  <si>
    <t>4"</t>
  </si>
  <si>
    <t>5"</t>
  </si>
  <si>
    <t>6"</t>
  </si>
  <si>
    <t>8"</t>
  </si>
  <si>
    <t>10"</t>
  </si>
  <si>
    <t>12"</t>
  </si>
  <si>
    <t>14"</t>
  </si>
  <si>
    <t>16"</t>
  </si>
  <si>
    <t>18"</t>
  </si>
  <si>
    <t>20"</t>
  </si>
  <si>
    <t>24"</t>
  </si>
  <si>
    <t>28"</t>
  </si>
  <si>
    <t>30"</t>
  </si>
  <si>
    <t>32"</t>
  </si>
  <si>
    <t>36"</t>
  </si>
  <si>
    <t>40"</t>
  </si>
  <si>
    <t>42"</t>
  </si>
  <si>
    <t>44"</t>
  </si>
  <si>
    <t>48"</t>
  </si>
  <si>
    <t>NPS (inch)float</t>
    <phoneticPr fontId="4" type="noConversion"/>
  </si>
  <si>
    <t>1 1/4"</t>
    <phoneticPr fontId="4" type="noConversion"/>
  </si>
  <si>
    <t>1 1/2"</t>
    <phoneticPr fontId="4" type="noConversion"/>
  </si>
  <si>
    <t>2 1/2"</t>
    <phoneticPr fontId="4" type="noConversion"/>
  </si>
  <si>
    <t>Series NO</t>
    <phoneticPr fontId="4" type="noConversion"/>
  </si>
  <si>
    <t>DWG NO</t>
    <phoneticPr fontId="4" type="noConversion"/>
  </si>
  <si>
    <t>R-145N1-N-2 150</t>
    <phoneticPr fontId="4" type="noConversion"/>
  </si>
  <si>
    <t>連接圖號</t>
    <phoneticPr fontId="4" type="noConversion"/>
  </si>
  <si>
    <t>連接圖號的流水號</t>
    <phoneticPr fontId="4" type="noConversion"/>
  </si>
  <si>
    <t>AC-1801-50-AA2B-NA-1</t>
    <phoneticPr fontId="4" type="noConversion"/>
  </si>
  <si>
    <t>R-141R1-C-1 150</t>
    <phoneticPr fontId="4" type="noConversion"/>
  </si>
  <si>
    <t>HyperLink</t>
    <phoneticPr fontId="4" type="noConversion"/>
  </si>
  <si>
    <t>R-145X2-N-1 150</t>
    <phoneticPr fontId="4" type="noConversion"/>
  </si>
  <si>
    <r>
      <rPr>
        <sz val="10"/>
        <color rgb="FF000000"/>
        <rFont val="Microsoft JhengHei"/>
        <family val="2"/>
        <charset val="136"/>
      </rPr>
      <t>活性炭吸料三通</t>
    </r>
    <r>
      <rPr>
        <sz val="10"/>
        <color rgb="FF000000"/>
        <rFont val="Times New Roman"/>
        <family val="1"/>
      </rPr>
      <t xml:space="preserve"> 150</t>
    </r>
    <phoneticPr fontId="4" type="noConversion"/>
  </si>
  <si>
    <t>AMO-0601-25-AA1E-NA-2</t>
    <phoneticPr fontId="4" type="noConversion"/>
  </si>
  <si>
    <t>CWS-2205-25-AA1E-NA</t>
    <phoneticPr fontId="4" type="noConversion"/>
  </si>
  <si>
    <t>AMO-0601-25-AA1E-NA-3</t>
    <phoneticPr fontId="4" type="noConversion"/>
  </si>
  <si>
    <t>AMO-0601-25-AA1E-NA-1</t>
    <phoneticPr fontId="4" type="noConversion"/>
  </si>
  <si>
    <t>AMO-0604-15-AA1E-NA</t>
    <phoneticPr fontId="4" type="noConversion"/>
  </si>
  <si>
    <t>AMO-0605-15-AA1E-NA</t>
    <phoneticPr fontId="4" type="noConversion"/>
  </si>
  <si>
    <t>AMO-0602-15-AA1E-NA</t>
    <phoneticPr fontId="4" type="noConversion"/>
  </si>
  <si>
    <t>AMO-0603-15-AA1E-NA</t>
    <phoneticPr fontId="4" type="noConversion"/>
  </si>
  <si>
    <t>AMO-1510-25-AA1E-NA-2</t>
    <phoneticPr fontId="4" type="noConversion"/>
  </si>
  <si>
    <t>AMO-1510-25-AA1E-NA-1</t>
    <phoneticPr fontId="4" type="noConversion"/>
  </si>
  <si>
    <t>AMO-1510-25-AA1E-NA-3</t>
    <phoneticPr fontId="4" type="noConversion"/>
  </si>
  <si>
    <t>AMO-1510-25-AA1E-NA-4</t>
    <phoneticPr fontId="4" type="noConversion"/>
  </si>
  <si>
    <t>AMO-1510-25-AA1E-NA-5</t>
    <phoneticPr fontId="4" type="noConversion"/>
  </si>
  <si>
    <t>AMO-1510-25-AA1E-NA-6</t>
    <phoneticPr fontId="4" type="noConversion"/>
  </si>
  <si>
    <t>AMO-1510-25-AA1E-NA-7</t>
    <phoneticPr fontId="4" type="noConversion"/>
  </si>
  <si>
    <t>AMO-1510-25-AA1E-NA-8</t>
    <phoneticPr fontId="4" type="noConversion"/>
  </si>
  <si>
    <t>介質</t>
    <phoneticPr fontId="4" type="noConversion"/>
  </si>
  <si>
    <t>AMO-1511-25-AA1E-NA-6</t>
  </si>
  <si>
    <t>CA-0601-25-AA1B-NA-2</t>
  </si>
  <si>
    <t>CA-0601-25-AA1B-NA-9</t>
  </si>
  <si>
    <t>CA-0603-15-AA1B-NA</t>
  </si>
  <si>
    <t>CA-1101-15-AA1B-NA-5</t>
  </si>
  <si>
    <t>CA-1301-50-AA1B-NA-1</t>
  </si>
  <si>
    <t>CA-1301-50-AA1B-NA-2</t>
  </si>
  <si>
    <t>CA-1301-50-AA1B-NA-3</t>
  </si>
  <si>
    <t>CA-1301-50-AA1B-NA-4</t>
  </si>
  <si>
    <t>CA-1501-25-AA1B-NA-3</t>
  </si>
  <si>
    <t>CA-1501-25-AA1B-NA-4</t>
  </si>
  <si>
    <t>CA-2001-100-AA1B-NA-1</t>
  </si>
  <si>
    <t>CA-2001-100-AA1B-NA-6</t>
  </si>
  <si>
    <t>CA-2001-100-AA1B-NA-7</t>
  </si>
  <si>
    <t>CA-2008-100-AA1B-NA-6</t>
  </si>
  <si>
    <t>CA-2008-100-AA1B-NA-7</t>
  </si>
  <si>
    <t>CA-2014-40-AA1B-NA</t>
  </si>
  <si>
    <t>CA-2016-40-AA1B-NA</t>
  </si>
  <si>
    <t>CA-2301-50-AA1B-NA-1</t>
  </si>
  <si>
    <t>CA-2301-50-AA1B-NA-6</t>
  </si>
  <si>
    <t>CA-2301-50-AA1B-NA-7</t>
  </si>
  <si>
    <t>CWR-0505-40-AA1E-NA</t>
  </si>
  <si>
    <t>CWR-2202-65-AA1E-NA-1</t>
  </si>
  <si>
    <t>CWR-2202-65-AA1E-NA-2</t>
  </si>
  <si>
    <t>CWR-2202-65-AA1E-NA-3</t>
  </si>
  <si>
    <t>CWS-0503-20-AA1E-NA</t>
  </si>
  <si>
    <t>CWS-0801-40-AA1E-NA-3</t>
  </si>
  <si>
    <t>CWS-2201-65-AA1E-NA-6</t>
  </si>
  <si>
    <t>DW-0301-25-AA1B-NA-1</t>
  </si>
  <si>
    <t>DW-0301-25-AA1B-NA-2</t>
  </si>
  <si>
    <t>DW-0401-50-AA1B-NA-10</t>
  </si>
  <si>
    <t>DW-0401-50-AA1B-NA-11</t>
  </si>
  <si>
    <t>DW-0401-50-AA1B-NA-12</t>
  </si>
  <si>
    <t>DW-0401-50-AA1B-NA-13</t>
  </si>
  <si>
    <t>DW-0401-50-AA1B-NA-14</t>
  </si>
  <si>
    <t>DW-0401-50-AA1B-NA-15</t>
  </si>
  <si>
    <t>DW-0402-25-AA1B-NA-1</t>
  </si>
  <si>
    <t>DW-0402-25-AA1B-NA-2</t>
  </si>
  <si>
    <t>DW-1302-25-AA1B-NA-5</t>
  </si>
  <si>
    <t>DW-1302-25-AA1B-NA-6</t>
  </si>
  <si>
    <t>DW-1304-40-AA1E-NA</t>
  </si>
  <si>
    <t>DW-1305-40-AA1E-NA</t>
  </si>
  <si>
    <t>DW-1306-40-AA1E-NA-1</t>
  </si>
  <si>
    <t>DW-1306-40-AA1E-NA-2</t>
  </si>
  <si>
    <t>DW-1306-40-AA1E-NA-3</t>
  </si>
  <si>
    <t>DW-1307-40-AA1E-NA-1</t>
  </si>
  <si>
    <t>DW-1307-40-AA1E-NA-2</t>
  </si>
  <si>
    <t>DW-1307-40-AA1E-NA-3</t>
  </si>
  <si>
    <t>DW-1401-25-AA1E-NA-6</t>
  </si>
  <si>
    <t>DW-2101-80-AA1B-NA-15</t>
  </si>
  <si>
    <t>DW-2101-80-AA1B-NA-16</t>
  </si>
  <si>
    <t>DW-2101-80-AA1B-NA-17</t>
  </si>
  <si>
    <t>DW-2101-80-AA1B-NA-18</t>
  </si>
  <si>
    <t>DW-2101-80-AA1B-NA-19</t>
  </si>
  <si>
    <t>DW-2101-80-AA1B-NA-20</t>
  </si>
  <si>
    <t>DW-2101-80-AA1B-NA-21</t>
  </si>
  <si>
    <t>DW-2105-25-AA1B-NA-3</t>
  </si>
  <si>
    <t>FG-1105-200-AA1B-H100</t>
  </si>
  <si>
    <t>HV-11238-15-AA1E-NA</t>
  </si>
  <si>
    <t>HV-14202-25-AA1B-NA</t>
  </si>
  <si>
    <t>IA-1101-50-AA1E-NA-1</t>
  </si>
  <si>
    <t>IA-1101-50-AA1E-NA-2</t>
  </si>
  <si>
    <t>IA-2001-80-AA1E-NA-7</t>
  </si>
  <si>
    <t>IA-2001-80-AA1E-NA-8</t>
  </si>
  <si>
    <t>IA-2001-80-AA1E-NA-9</t>
  </si>
  <si>
    <t>IA-2105-25-AA1E-NA-1</t>
  </si>
  <si>
    <t>IA-2105-25-AA1E-NA-2</t>
  </si>
  <si>
    <t>IA-2109-25-AA1E-NA-3</t>
  </si>
  <si>
    <t>IA-2109-25-AA1E-NA-4</t>
  </si>
  <si>
    <t>IA-2115-25-AA1E-NA-1</t>
  </si>
  <si>
    <t>IA-2115-25-AA1E-NA-2</t>
  </si>
  <si>
    <t>LG-R1501-25-AA1E-NA-1</t>
  </si>
  <si>
    <t>LG-R1501-25-AA1E-NA-2</t>
  </si>
  <si>
    <t>LG-R1503-25-AA1E-NA-1</t>
  </si>
  <si>
    <t>LG-R1503-25-AA1E-NA-2</t>
  </si>
  <si>
    <t>LG-R1801-50-AA1E-NA-1</t>
  </si>
  <si>
    <t>LG-R1801-50-AA1E-NA-2</t>
  </si>
  <si>
    <t>LIME-1703-80-AA2B-H50-4</t>
  </si>
  <si>
    <t>LIME-1705-50-AA2B-NA</t>
  </si>
  <si>
    <t>LS-R1005-50-AA1E-NA</t>
  </si>
  <si>
    <t>LS-R1007-50-AA1E-NA</t>
  </si>
  <si>
    <t>LT-R1503-50-AA1E-NA</t>
  </si>
  <si>
    <t>N2-2101-25-AA1B-NA</t>
  </si>
  <si>
    <t>NG-0301-50-AA4B-NA-1</t>
  </si>
  <si>
    <t>NG-0301-50-AA4B-NA-2</t>
  </si>
  <si>
    <t>NG-0502-25-AA4B-NA</t>
  </si>
  <si>
    <t>NG-0602-25-AA4B-NA</t>
  </si>
  <si>
    <t>NG-2101-80-AA4B-NA-6</t>
  </si>
  <si>
    <t>NG-2101-80-AA4B-NA-7</t>
  </si>
  <si>
    <t>NG-2101-80-AA4B-NA-8</t>
  </si>
  <si>
    <t>NG-2101-80-AA4B-NA-9</t>
  </si>
  <si>
    <t>NG-2101-80-AA4B-NA-10</t>
  </si>
  <si>
    <t>PDT-R1208-2-25-AA1E-NA</t>
  </si>
  <si>
    <t>PDT-R1210-2-25-AA1B-NA</t>
  </si>
  <si>
    <t>PDT-R1411A-15-AA1E-NA-1</t>
  </si>
  <si>
    <t>PDT-R1411A-15-AA1E-NA-2</t>
  </si>
  <si>
    <t>PDT-R1411B-15-AA1E-NA-1</t>
  </si>
  <si>
    <t>PDT-R1411B-15-AA1E-NA-2</t>
  </si>
  <si>
    <t>PDT-R1411C-15-AA1E-NA-1</t>
  </si>
  <si>
    <t>PDT-R1411C-15-AA1E-NA-2</t>
  </si>
  <si>
    <t>PDT-R1411D-15-AA1E-NA-1</t>
  </si>
  <si>
    <t>PDT-R1411D-15-AA1E-NA-2</t>
  </si>
  <si>
    <t>PT-R1202-15-AA1E-NA</t>
  </si>
  <si>
    <t>PT-R1203-15-AA1B-NA</t>
  </si>
  <si>
    <t>PT-R1308-25-AA1B-NA</t>
  </si>
  <si>
    <t>PT-R1807-25-AA1E-NA</t>
  </si>
  <si>
    <t>SH-1401-80-AA1E-NA-1</t>
  </si>
  <si>
    <t>SH-1401-80-AA1E-NA-2</t>
  </si>
  <si>
    <t>SW-1915-50-AA1E-NA-6</t>
  </si>
  <si>
    <t>SW-1915-50-AA1E-NA-7</t>
  </si>
  <si>
    <t>SW-1918-25-AA1E-NA-4</t>
  </si>
  <si>
    <t>SW-1918-25-AA1E-NA-5</t>
  </si>
  <si>
    <t>TT-1301-40-AA1B-NA</t>
  </si>
  <si>
    <t>TT-R1108-40-AA1B-NA</t>
  </si>
  <si>
    <t>TT-R1205-40-AA1E-NA</t>
  </si>
  <si>
    <t>TT-R1206-40-AA1B-NA</t>
  </si>
  <si>
    <t>WW-1304-50-AA1B-NA</t>
  </si>
  <si>
    <t>Piping Material Classification
管道材料等級</t>
    <phoneticPr fontId="26" type="noConversion"/>
  </si>
  <si>
    <t>DOC. NO.
文檔編號</t>
    <phoneticPr fontId="26" type="noConversion"/>
  </si>
  <si>
    <t>2321L-LST-01</t>
  </si>
  <si>
    <t>SPEC.
專業</t>
    <phoneticPr fontId="26" type="noConversion"/>
  </si>
  <si>
    <t>管道</t>
    <phoneticPr fontId="26" type="noConversion"/>
  </si>
  <si>
    <t>STAGE
階段</t>
    <phoneticPr fontId="26" type="noConversion"/>
  </si>
  <si>
    <t>詳細設計</t>
    <phoneticPr fontId="26" type="noConversion"/>
  </si>
  <si>
    <r>
      <t xml:space="preserve">REV.
</t>
    </r>
    <r>
      <rPr>
        <b/>
        <sz val="8"/>
        <rFont val="宋体"/>
        <family val="3"/>
        <charset val="134"/>
      </rPr>
      <t>版本</t>
    </r>
    <phoneticPr fontId="26" type="noConversion"/>
  </si>
  <si>
    <t>C1.0</t>
    <phoneticPr fontId="26" type="noConversion"/>
  </si>
  <si>
    <t>Pressure Rating Code 壓力等級代碼:</t>
    <phoneticPr fontId="26" type="noConversion"/>
  </si>
  <si>
    <t>1.STNADARD COD 標準代碼</t>
    <phoneticPr fontId="26" type="noConversion"/>
  </si>
  <si>
    <t>A: American  Standard 美國標準</t>
    <phoneticPr fontId="26" type="noConversion"/>
  </si>
  <si>
    <t>2.PRESSURE RATING 壓力等級</t>
    <phoneticPr fontId="26" type="noConversion"/>
  </si>
  <si>
    <t>A: 150Lb</t>
    <phoneticPr fontId="26" type="noConversion"/>
  </si>
  <si>
    <t>D: 900Lb</t>
    <phoneticPr fontId="26" type="noConversion"/>
  </si>
  <si>
    <t>B: 300Lb</t>
    <phoneticPr fontId="26" type="noConversion"/>
  </si>
  <si>
    <t>C: 600Lb</t>
    <phoneticPr fontId="26" type="noConversion"/>
  </si>
  <si>
    <t>3.SERIAL NUMBER 流水號</t>
    <phoneticPr fontId="26" type="noConversion"/>
  </si>
  <si>
    <t xml:space="preserve">                            1….......20</t>
    <phoneticPr fontId="26" type="noConversion"/>
  </si>
  <si>
    <t>4.MATERIAL CODE材料代碼</t>
    <phoneticPr fontId="26" type="noConversion"/>
  </si>
  <si>
    <t>B: Carbon Steel 碳鋼</t>
    <phoneticPr fontId="26" type="noConversion"/>
  </si>
  <si>
    <t>C: Alloy Steel 合金鋼</t>
    <phoneticPr fontId="26" type="noConversion"/>
  </si>
  <si>
    <t>E: Stainless Steel不銹鋼</t>
    <phoneticPr fontId="26" type="noConversion"/>
  </si>
  <si>
    <t>L: Carbon Steel + PTFE （Lining Plastic Pipe) 碳鋼+PTFE（襯塑管）</t>
    <phoneticPr fontId="26" type="noConversion"/>
  </si>
  <si>
    <t>F : Fiberglass Reinforced Plastic 玻璃鋼</t>
    <phoneticPr fontId="26" type="noConversion"/>
  </si>
  <si>
    <t>Medium:
介質</t>
    <phoneticPr fontId="26" type="noConversion"/>
  </si>
  <si>
    <r>
      <t>CA</t>
    </r>
    <r>
      <rPr>
        <sz val="8"/>
        <color rgb="FFFF0000"/>
        <rFont val="宋体"/>
        <family val="3"/>
        <charset val="134"/>
      </rPr>
      <t>、</t>
    </r>
    <r>
      <rPr>
        <sz val="8"/>
        <color rgb="FFFF0000"/>
        <rFont val="Arial"/>
        <family val="2"/>
      </rPr>
      <t>PA</t>
    </r>
    <r>
      <rPr>
        <sz val="8"/>
        <color rgb="FFFF0000"/>
        <rFont val="宋体"/>
        <family val="3"/>
        <charset val="134"/>
      </rPr>
      <t>、</t>
    </r>
    <r>
      <rPr>
        <sz val="8"/>
        <color rgb="FFFF0000"/>
        <rFont val="Arial"/>
        <family val="2"/>
      </rPr>
      <t>WW</t>
    </r>
    <r>
      <rPr>
        <sz val="8"/>
        <color rgb="FFFF0000"/>
        <rFont val="宋体"/>
        <family val="3"/>
        <charset val="134"/>
      </rPr>
      <t>、</t>
    </r>
    <r>
      <rPr>
        <sz val="8"/>
        <color rgb="FFFF0000"/>
        <rFont val="Arial"/>
        <family val="2"/>
      </rPr>
      <t>VT</t>
    </r>
    <r>
      <rPr>
        <sz val="8"/>
        <color rgb="FFFF0000"/>
        <rFont val="宋体"/>
        <family val="3"/>
        <charset val="134"/>
      </rPr>
      <t>、</t>
    </r>
    <r>
      <rPr>
        <sz val="8"/>
        <color rgb="FFFF0000"/>
        <rFont val="Arial"/>
        <family val="2"/>
      </rPr>
      <t>WG</t>
    </r>
    <r>
      <rPr>
        <sz val="8"/>
        <color rgb="FFFF0000"/>
        <rFont val="宋体"/>
        <family val="3"/>
        <charset val="134"/>
      </rPr>
      <t>、</t>
    </r>
    <r>
      <rPr>
        <sz val="8"/>
        <color rgb="FFFF0000"/>
        <rFont val="Arial"/>
        <family val="2"/>
      </rPr>
      <t>CW</t>
    </r>
    <phoneticPr fontId="26" type="noConversion"/>
  </si>
  <si>
    <t>Class</t>
  </si>
  <si>
    <r>
      <t xml:space="preserve">Material:
</t>
    </r>
    <r>
      <rPr>
        <b/>
        <sz val="8"/>
        <rFont val="宋体"/>
        <family val="3"/>
        <charset val="134"/>
      </rPr>
      <t>材料</t>
    </r>
    <phoneticPr fontId="26" type="noConversion"/>
  </si>
  <si>
    <t>C.S</t>
    <phoneticPr fontId="26" type="noConversion"/>
  </si>
  <si>
    <t>Corrosion 
Allowance:
腐蝕餘量</t>
    <phoneticPr fontId="26" type="noConversion"/>
  </si>
  <si>
    <t>Pres. Class:
等級</t>
    <phoneticPr fontId="26" type="noConversion"/>
  </si>
  <si>
    <t>CL150</t>
    <phoneticPr fontId="26" type="noConversion"/>
  </si>
  <si>
    <t>Max. Temp.:
最大溫度</t>
    <phoneticPr fontId="26" type="noConversion"/>
  </si>
  <si>
    <t>AA1B</t>
    <phoneticPr fontId="26" type="noConversion"/>
  </si>
  <si>
    <t>PWHT:
焊後熱處理</t>
    <phoneticPr fontId="26" type="noConversion"/>
  </si>
  <si>
    <t>N/A</t>
    <phoneticPr fontId="26" type="noConversion"/>
  </si>
  <si>
    <t>Temp.
溫度</t>
    <phoneticPr fontId="26" type="noConversion"/>
  </si>
  <si>
    <t>°C</t>
    <phoneticPr fontId="26" type="noConversion"/>
  </si>
  <si>
    <t>Pres.
壓力</t>
    <phoneticPr fontId="26" type="noConversion"/>
  </si>
  <si>
    <t>Mpa</t>
    <phoneticPr fontId="26" type="noConversion"/>
  </si>
  <si>
    <t>Size/Schedule 尺寸/管表號</t>
    <phoneticPr fontId="26" type="noConversion"/>
  </si>
  <si>
    <t>S-80</t>
    <phoneticPr fontId="26" type="noConversion"/>
  </si>
  <si>
    <t>S-40</t>
    <phoneticPr fontId="26" type="noConversion"/>
  </si>
  <si>
    <t>S-30</t>
    <phoneticPr fontId="26" type="noConversion"/>
  </si>
  <si>
    <t>S-20</t>
    <phoneticPr fontId="26" type="noConversion"/>
  </si>
  <si>
    <t>Item
項目</t>
    <phoneticPr fontId="26" type="noConversion"/>
  </si>
  <si>
    <t>DN
管徑</t>
    <phoneticPr fontId="26" type="noConversion"/>
  </si>
  <si>
    <t>COMM.CODE
編碼</t>
    <phoneticPr fontId="26" type="noConversion"/>
  </si>
  <si>
    <t>Description
描述</t>
    <phoneticPr fontId="26" type="noConversion"/>
  </si>
  <si>
    <t>Remark
備註</t>
    <phoneticPr fontId="26" type="noConversion"/>
  </si>
  <si>
    <r>
      <t xml:space="preserve">Pipe </t>
    </r>
    <r>
      <rPr>
        <sz val="8"/>
        <rFont val="宋体"/>
        <family val="3"/>
        <charset val="134"/>
      </rPr>
      <t>管子</t>
    </r>
    <phoneticPr fontId="26" type="noConversion"/>
  </si>
  <si>
    <t>15-40</t>
    <phoneticPr fontId="26" type="noConversion"/>
  </si>
  <si>
    <t>PIPE,A106 GR.B,PE,ASME B36.10M,SMLS</t>
    <phoneticPr fontId="26" type="noConversion"/>
  </si>
  <si>
    <t>50-500</t>
    <phoneticPr fontId="26" type="noConversion"/>
  </si>
  <si>
    <t>PIPE,A106 GR.B,BE,ASME B36.10M,SMLS</t>
    <phoneticPr fontId="26" type="noConversion"/>
  </si>
  <si>
    <t>PIPE,API 5L PSL1 Gr.B,BE,ASME B36.10M,SAWH,Ej=1.0</t>
    <phoneticPr fontId="26" type="noConversion"/>
  </si>
  <si>
    <t>Forged Fiting 鍛制管件</t>
    <phoneticPr fontId="26" type="noConversion"/>
  </si>
  <si>
    <t>45Deg. Elbow
彎頭</t>
    <phoneticPr fontId="26" type="noConversion"/>
  </si>
  <si>
    <t>45DEG ELBOW,A105,CL3000,SW,ASME B16.11</t>
    <phoneticPr fontId="26" type="noConversion"/>
  </si>
  <si>
    <t>90Deg. Elbow
彎頭</t>
    <phoneticPr fontId="26" type="noConversion"/>
  </si>
  <si>
    <t>90DEG ELBOW,A105,CL3000,SW,ASME B16.11</t>
    <phoneticPr fontId="26" type="noConversion"/>
  </si>
  <si>
    <t>Staight Tee
等徑三通</t>
    <phoneticPr fontId="26" type="noConversion"/>
  </si>
  <si>
    <t>STAIGHT TEE,A105,CL3000,SW,ASME B16.11</t>
    <phoneticPr fontId="26" type="noConversion"/>
  </si>
  <si>
    <t>Reducing Tee
異徑三通</t>
    <phoneticPr fontId="26" type="noConversion"/>
  </si>
  <si>
    <t>20-40
15-32</t>
    <phoneticPr fontId="26" type="noConversion"/>
  </si>
  <si>
    <t>REDUCING TEE,A105,CL3000,SW,ASME B16.11</t>
    <phoneticPr fontId="26" type="noConversion"/>
  </si>
  <si>
    <t>Conc.Coupling
同心異徑管箍</t>
    <phoneticPr fontId="26" type="noConversion"/>
  </si>
  <si>
    <t>CONC.COUPLING,A105,CL3000,SW,ASME B16.11</t>
  </si>
  <si>
    <t>Ecc.Coupling
偏心異徑管箍</t>
    <phoneticPr fontId="26" type="noConversion"/>
  </si>
  <si>
    <t>ECC.COUPLING,A105,CL3000,SW,ASME B16.11</t>
    <phoneticPr fontId="26" type="noConversion"/>
  </si>
  <si>
    <r>
      <t xml:space="preserve">Cap </t>
    </r>
    <r>
      <rPr>
        <sz val="8"/>
        <rFont val="宋体"/>
        <family val="3"/>
        <charset val="134"/>
      </rPr>
      <t>管帽</t>
    </r>
    <phoneticPr fontId="26" type="noConversion"/>
  </si>
  <si>
    <t>CAP,A105,CL3000,SW,ASME B16.11</t>
    <phoneticPr fontId="26" type="noConversion"/>
  </si>
  <si>
    <t>Coupling
管接頭</t>
    <phoneticPr fontId="26" type="noConversion"/>
  </si>
  <si>
    <t>A105,CL3000,SW,ASME B16.11</t>
    <phoneticPr fontId="26" type="noConversion"/>
  </si>
  <si>
    <r>
      <t xml:space="preserve">Socketolet
</t>
    </r>
    <r>
      <rPr>
        <sz val="8"/>
        <rFont val="宋体"/>
        <family val="3"/>
        <charset val="134"/>
      </rPr>
      <t>承插焊支管座</t>
    </r>
    <phoneticPr fontId="26" type="noConversion"/>
  </si>
  <si>
    <t>50-600
15-40</t>
    <phoneticPr fontId="26" type="noConversion"/>
  </si>
  <si>
    <t>SOCKETOLET,A105,CL3000,SW,MSS SP-97</t>
    <phoneticPr fontId="26" type="noConversion"/>
  </si>
  <si>
    <t>Buttwelding Fitiing 對焊管件</t>
    <phoneticPr fontId="26" type="noConversion"/>
  </si>
  <si>
    <t>45DEG ELBOW,A234 WPB,LR,BW,ASME B16.9,SMLS</t>
    <phoneticPr fontId="26" type="noConversion"/>
  </si>
  <si>
    <t>R=1.5DN</t>
    <phoneticPr fontId="26" type="noConversion"/>
  </si>
  <si>
    <t>45DEG ELBOW,A234 WPB,LR,BW,ASME B16.9,WELD</t>
    <phoneticPr fontId="26" type="noConversion"/>
  </si>
  <si>
    <t>90DEG ELBOW,A234 WPB,LR,BW,ASME B16.9,SMLS</t>
    <phoneticPr fontId="26" type="noConversion"/>
  </si>
  <si>
    <t>90DEG ELBOW,A234 WPB,LR,BW,ASME B16.9,WELD</t>
    <phoneticPr fontId="26" type="noConversion"/>
  </si>
  <si>
    <t>STAIGHT TEE,A234 WPB,BW,ASME B16.9,SMLS</t>
    <phoneticPr fontId="26" type="noConversion"/>
  </si>
  <si>
    <t>STAIGHT TEE,A234 WPB,BW,ASME B16.9,WELD</t>
    <phoneticPr fontId="26" type="noConversion"/>
  </si>
  <si>
    <t>50-500
25-450</t>
    <phoneticPr fontId="26" type="noConversion"/>
  </si>
  <si>
    <t>REDUCING TEE,A234 WPB,BW,ASME B16.9,SMLS</t>
    <phoneticPr fontId="26" type="noConversion"/>
  </si>
  <si>
    <t>600-600
400-500</t>
    <phoneticPr fontId="26" type="noConversion"/>
  </si>
  <si>
    <t>REDUCING TEE,A234 WPB,BW,ASME B16.9,WELD</t>
    <phoneticPr fontId="26" type="noConversion"/>
  </si>
  <si>
    <r>
      <t xml:space="preserve">Conc.Reducer
</t>
    </r>
    <r>
      <rPr>
        <sz val="8"/>
        <rFont val="宋体"/>
        <family val="3"/>
        <charset val="134"/>
      </rPr>
      <t>同心異徑管</t>
    </r>
    <phoneticPr fontId="26" type="noConversion"/>
  </si>
  <si>
    <t>50-500
20-450</t>
    <phoneticPr fontId="26" type="noConversion"/>
  </si>
  <si>
    <t>CONC.REDUCER,A234 WPB,BW,ASME B16.9,SMLS</t>
    <phoneticPr fontId="26" type="noConversion"/>
  </si>
  <si>
    <t>CONC.REDUCER,A234 WPB,BW,ASME B16.9,WELD</t>
    <phoneticPr fontId="26" type="noConversion"/>
  </si>
  <si>
    <r>
      <t xml:space="preserve">Ecc.Reducer
</t>
    </r>
    <r>
      <rPr>
        <sz val="8"/>
        <rFont val="宋体"/>
        <family val="3"/>
        <charset val="134"/>
      </rPr>
      <t>偏心異徑管</t>
    </r>
    <phoneticPr fontId="26" type="noConversion"/>
  </si>
  <si>
    <t>ECC.REDUCER,A234 WPB,BW,ASME B16.9,SMLS</t>
    <phoneticPr fontId="26" type="noConversion"/>
  </si>
  <si>
    <t>ECC.REDUCER,A234 WPB,BW,ASME B16.9,WELD</t>
    <phoneticPr fontId="26" type="noConversion"/>
  </si>
  <si>
    <t>50-600</t>
    <phoneticPr fontId="26" type="noConversion"/>
  </si>
  <si>
    <t>CAP,A234 WPB,BW,ASME B16.9,SMLS</t>
    <phoneticPr fontId="26" type="noConversion"/>
  </si>
  <si>
    <r>
      <t xml:space="preserve"> Nipple
</t>
    </r>
    <r>
      <rPr>
        <sz val="9"/>
        <rFont val="宋体"/>
        <family val="3"/>
        <charset val="134"/>
      </rPr>
      <t>螺紋短管</t>
    </r>
    <phoneticPr fontId="26" type="noConversion"/>
  </si>
  <si>
    <t>NIPPLE,L=100mm,A106 GR.B,PE/MNPT,ASME B36.10M,SMLS</t>
    <phoneticPr fontId="26" type="noConversion"/>
  </si>
  <si>
    <t>新曾</t>
    <phoneticPr fontId="26" type="noConversion"/>
  </si>
  <si>
    <t>Flange 法蘭</t>
    <phoneticPr fontId="26" type="noConversion"/>
  </si>
  <si>
    <t>Flange 
法蘭</t>
    <phoneticPr fontId="26" type="noConversion"/>
  </si>
  <si>
    <t>FLANGE,A105,CL150,SW-RF,ASME B16.5</t>
  </si>
  <si>
    <t>FLANGE,A105,CL300,SW-RF,ASME B16.5</t>
    <phoneticPr fontId="26" type="noConversion"/>
  </si>
  <si>
    <t>NOTE 1</t>
    <phoneticPr fontId="26" type="noConversion"/>
  </si>
  <si>
    <t>FLANGE,A105,CL150,SO-RF,ASME B16.5</t>
    <phoneticPr fontId="26" type="noConversion"/>
  </si>
  <si>
    <t>FLANGE,A105,CL300,WN-RF,ASME B16.5</t>
    <phoneticPr fontId="26" type="noConversion"/>
  </si>
  <si>
    <t>Blind Flange
盲法蘭</t>
    <phoneticPr fontId="26" type="noConversion"/>
  </si>
  <si>
    <t>15-600</t>
    <phoneticPr fontId="26" type="noConversion"/>
  </si>
  <si>
    <t>BLIND FLANGE,A105,CL150,RF,ASME B16.5</t>
    <phoneticPr fontId="26" type="noConversion"/>
  </si>
  <si>
    <r>
      <t>Spectace Blind 8</t>
    </r>
    <r>
      <rPr>
        <b/>
        <sz val="9"/>
        <rFont val="宋体"/>
        <family val="3"/>
        <charset val="134"/>
      </rPr>
      <t>字盲板</t>
    </r>
    <phoneticPr fontId="26" type="noConversion"/>
  </si>
  <si>
    <r>
      <t>Spectace Blind 
8</t>
    </r>
    <r>
      <rPr>
        <sz val="8"/>
        <rFont val="宋体"/>
        <family val="3"/>
        <charset val="134"/>
      </rPr>
      <t>字盲板</t>
    </r>
    <phoneticPr fontId="26" type="noConversion"/>
  </si>
  <si>
    <t>SPECTACE BLIND,A105,CL150,WAFER-RF,ASME B16.48</t>
    <phoneticPr fontId="26" type="noConversion"/>
  </si>
  <si>
    <t>Gasket 墊片</t>
    <phoneticPr fontId="26" type="noConversion"/>
  </si>
  <si>
    <t>PTFE Gasket</t>
    <phoneticPr fontId="26" type="noConversion"/>
  </si>
  <si>
    <t>GASKET,PTFE,T=3.0mm,CL150,RF,HG/T20627</t>
    <phoneticPr fontId="26" type="noConversion"/>
  </si>
  <si>
    <t>SWG 纏繞墊</t>
    <phoneticPr fontId="26" type="noConversion"/>
  </si>
  <si>
    <t>SPIRAL WOUND GASKET,D1222,T=4.5mm,CL300,RF,HG/T20631</t>
    <phoneticPr fontId="26" type="noConversion"/>
  </si>
  <si>
    <r>
      <t xml:space="preserve">Bolt&amp;Nut </t>
    </r>
    <r>
      <rPr>
        <b/>
        <sz val="9"/>
        <rFont val="宋体"/>
        <family val="3"/>
        <charset val="134"/>
      </rPr>
      <t>螺栓</t>
    </r>
    <r>
      <rPr>
        <b/>
        <sz val="9"/>
        <rFont val="Arial"/>
        <family val="2"/>
      </rPr>
      <t>&amp;</t>
    </r>
    <r>
      <rPr>
        <b/>
        <sz val="9"/>
        <rFont val="宋体"/>
        <family val="3"/>
        <charset val="134"/>
      </rPr>
      <t>螺母</t>
    </r>
    <phoneticPr fontId="26" type="noConversion"/>
  </si>
  <si>
    <t>F. Bolt
全螺紋螺柱</t>
    <phoneticPr fontId="26" type="noConversion"/>
  </si>
  <si>
    <t>M14-36</t>
    <phoneticPr fontId="26" type="noConversion"/>
  </si>
  <si>
    <t>F.BOLT,FULL LENGTH THREAD,35CrMo/Dacromet,HG/T20634</t>
    <phoneticPr fontId="26" type="noConversion"/>
  </si>
  <si>
    <t>帶達克羅塗層</t>
    <phoneticPr fontId="26" type="noConversion"/>
  </si>
  <si>
    <r>
      <t>NUT</t>
    </r>
    <r>
      <rPr>
        <sz val="8"/>
        <rFont val="宋体"/>
        <family val="3"/>
        <charset val="134"/>
      </rPr>
      <t>螺母</t>
    </r>
    <phoneticPr fontId="26" type="noConversion"/>
  </si>
  <si>
    <t>NUT,30CrMo/Dacromet,HG/T20634</t>
    <phoneticPr fontId="26" type="noConversion"/>
  </si>
  <si>
    <t>Valve 閥門</t>
    <phoneticPr fontId="26" type="noConversion"/>
  </si>
  <si>
    <t>Gate valve
閘閥</t>
    <phoneticPr fontId="26" type="noConversion"/>
  </si>
  <si>
    <t>Z41Y-150LB-C1</t>
    <phoneticPr fontId="26" type="noConversion"/>
  </si>
  <si>
    <t>GATE VALVE,API602,B16.10,CL150,RF(B16.5),BB,OS&amp;Y,SOLID,
Handwheel,A105,Trim:STL,Stem:13Cr,Pkg:FG,Gsk:S.W SS/FG,API598</t>
    <phoneticPr fontId="26" type="noConversion"/>
  </si>
  <si>
    <t>50-250</t>
    <phoneticPr fontId="26" type="noConversion"/>
  </si>
  <si>
    <t>Z41Y-150LB-C2</t>
    <phoneticPr fontId="26" type="noConversion"/>
  </si>
  <si>
    <t>GATE VALVE,API600,B16.10,CL150,RF(B16.5),BB,OS&amp;Y,FLEX,
Handwheel,A216 WCB,Trim:STL,Stem:13Cr,Pkg:FG,Gsk:S.W SS/FG,API598</t>
    <phoneticPr fontId="26" type="noConversion"/>
  </si>
  <si>
    <t>300-600</t>
    <phoneticPr fontId="26" type="noConversion"/>
  </si>
  <si>
    <t>GATE VALVE,API600,B16.10,CL150,RF(B16.5),BB,OS&amp;Y,FLEX,Gear,A216 WCB,
Trim:STL,Stem:13Cr,Pkg:FG,Gsk:S.W SS/FG,API598</t>
    <phoneticPr fontId="26" type="noConversion"/>
  </si>
  <si>
    <t>Globe Valve
截止閥</t>
    <phoneticPr fontId="26" type="noConversion"/>
  </si>
  <si>
    <t>J41Y-150LB-C1</t>
    <phoneticPr fontId="26" type="noConversion"/>
  </si>
  <si>
    <t>GLOBE VALVE,API602,B16.10,CL150,RF(B16.5),BB,OS&amp;Y,T,Handwheel,
A105,Trim:STL,Stem:13Cr,Pkg:FG,Gsk:S.W SS/FG,API598</t>
    <phoneticPr fontId="26" type="noConversion"/>
  </si>
  <si>
    <t>J41Y-150LB-C2</t>
    <phoneticPr fontId="26" type="noConversion"/>
  </si>
  <si>
    <t>GLOBE VALVE,API623,B16.10,CL150,RF(B16.5),BB,OS&amp;Y,T,Handwheel,
A216 WCB,Trim:STL,Stem:13Cr,Pkg:FG,Gsk:S.W SS/FG,API598</t>
    <phoneticPr fontId="26" type="noConversion"/>
  </si>
  <si>
    <t>GLOBE VALVE,API623,B16.10,CL150,RF(B16.5),BB,OS&amp;Y,T,Gear,A216 WCB,
Trim:STL,Stem:13Cr,Pkg:FG,Gsk:S.W SS/FG,API598</t>
    <phoneticPr fontId="26" type="noConversion"/>
  </si>
  <si>
    <t>Check Valve
止回閥</t>
    <phoneticPr fontId="26" type="noConversion"/>
  </si>
  <si>
    <t>H41Y-150LB-C1</t>
    <phoneticPr fontId="26" type="noConversion"/>
  </si>
  <si>
    <t>CHECK VALVE,API602,B16.10,CL150,RF(B16.5),BC,LIFT,A105,Trim:STL,
Gsk:S.W SS/FG,API598</t>
    <phoneticPr fontId="26" type="noConversion"/>
  </si>
  <si>
    <t>水平管用</t>
    <phoneticPr fontId="26" type="noConversion"/>
  </si>
  <si>
    <t>H71Y-150LB-P1</t>
    <phoneticPr fontId="26" type="noConversion"/>
  </si>
  <si>
    <t>CHECK VALVE,API594,CL150,WAFER-RF(B16.5),WAFER TYPE LIFT,A182 F304,Trim:304/STL,Spring:316,API598</t>
    <phoneticPr fontId="26" type="noConversion"/>
  </si>
  <si>
    <t>垂直管用</t>
    <phoneticPr fontId="26" type="noConversion"/>
  </si>
  <si>
    <t>50-150</t>
    <phoneticPr fontId="26" type="noConversion"/>
  </si>
  <si>
    <t>H44Y-150LB-C2</t>
    <phoneticPr fontId="26" type="noConversion"/>
  </si>
  <si>
    <t>CHECK VALVE,BS1868,B16.10,CL150,RF(B16.5),BC,SWING,A216 WCB,
Trim:STL,Gsk:S.W SS/FG,API598</t>
    <phoneticPr fontId="26" type="noConversion"/>
  </si>
  <si>
    <t>200-600</t>
    <phoneticPr fontId="26" type="noConversion"/>
  </si>
  <si>
    <t>H76Y-150LB-C2</t>
    <phoneticPr fontId="26" type="noConversion"/>
  </si>
  <si>
    <t>CHECK VALVE,API594,CL150,WAFER-RF(B16.5),Dual Plate,A216 WCB,
Trim:304/STL,Spring:X750,API598</t>
    <phoneticPr fontId="26" type="noConversion"/>
  </si>
  <si>
    <t>Ball Valve
球閥</t>
    <phoneticPr fontId="26" type="noConversion"/>
  </si>
  <si>
    <t>15-125</t>
    <phoneticPr fontId="26" type="noConversion"/>
  </si>
  <si>
    <t>Q41F-150LB-C1-1</t>
    <phoneticPr fontId="26" type="noConversion"/>
  </si>
  <si>
    <t>BALL VALVE,API608,B16.10,CL150,RF(B16.5),FP,FLB,Lever,A216 WCB,                                Trim:304/PTFE,Stem:13Cr,Pkg:PTFE,Gsk:PTFE,API598</t>
    <phoneticPr fontId="26" type="noConversion"/>
  </si>
  <si>
    <t>150-200</t>
    <phoneticPr fontId="26" type="noConversion"/>
  </si>
  <si>
    <r>
      <t>Q347F-150LB-</t>
    </r>
    <r>
      <rPr>
        <sz val="8"/>
        <color rgb="FFFF0000"/>
        <rFont val="Arial"/>
        <family val="2"/>
      </rPr>
      <t>C2</t>
    </r>
    <r>
      <rPr>
        <sz val="8"/>
        <rFont val="Arial"/>
        <family val="2"/>
      </rPr>
      <t>-1</t>
    </r>
    <phoneticPr fontId="26" type="noConversion"/>
  </si>
  <si>
    <t>BALL VALVE,API608,B16.10,CL150,RF(B16.5),FP,TRUB,W-Gear,A216 WCB,
Trim:304/PTFE,Stem:13Cr,Pkg:PTFE,Gsk:PTFE,Spring:X750,API598</t>
    <phoneticPr fontId="26" type="noConversion"/>
  </si>
  <si>
    <t>Butterfly Valve
蝶閥</t>
    <phoneticPr fontId="26" type="noConversion"/>
  </si>
  <si>
    <t>150-600</t>
    <phoneticPr fontId="26" type="noConversion"/>
  </si>
  <si>
    <t>D342F-150LB-C2</t>
    <phoneticPr fontId="26" type="noConversion"/>
  </si>
  <si>
    <t>BUTTERFLY VALVE,API609(B),API609(SHORT),CL150,RF(B16.5),Bi-offset,
W-Gear,A216 WCB,Trim:WCB/PTFE,Stem:13Cr,Pkg:FG,API598</t>
    <phoneticPr fontId="26" type="noConversion"/>
  </si>
  <si>
    <r>
      <t xml:space="preserve">Knife Gate Valve
</t>
    </r>
    <r>
      <rPr>
        <sz val="8"/>
        <rFont val="宋体"/>
        <family val="3"/>
        <charset val="134"/>
      </rPr>
      <t>刀閘閥</t>
    </r>
    <phoneticPr fontId="26" type="noConversion"/>
  </si>
  <si>
    <t>KNIFE GATE VALVE,CL150,RF(B16.5),WCB,PZ73H-150C,</t>
    <phoneticPr fontId="26" type="noConversion"/>
  </si>
  <si>
    <t>見數據表</t>
    <phoneticPr fontId="26" type="noConversion"/>
  </si>
  <si>
    <r>
      <t>Y-type strainer
Y</t>
    </r>
    <r>
      <rPr>
        <sz val="8"/>
        <rFont val="宋体"/>
        <family val="3"/>
        <charset val="134"/>
      </rPr>
      <t>型過濾器</t>
    </r>
    <phoneticPr fontId="26" type="noConversion"/>
  </si>
  <si>
    <t>15-100</t>
    <phoneticPr fontId="26" type="noConversion"/>
  </si>
  <si>
    <t>STRAINER,Y-TYPE,CL150,RF(B16.5),REF TO DATASHEET,CS,</t>
    <phoneticPr fontId="26" type="noConversion"/>
  </si>
  <si>
    <r>
      <t>T-type strainer
T</t>
    </r>
    <r>
      <rPr>
        <sz val="8"/>
        <rFont val="宋体"/>
        <family val="3"/>
        <charset val="134"/>
      </rPr>
      <t>型過濾器</t>
    </r>
    <phoneticPr fontId="26" type="noConversion"/>
  </si>
  <si>
    <t>50-200</t>
    <phoneticPr fontId="26" type="noConversion"/>
  </si>
  <si>
    <t>STRAINER,T-TYPE,CL150,RF(B16.5),REF TO DATASHEET,CS,</t>
    <phoneticPr fontId="26" type="noConversion"/>
  </si>
  <si>
    <r>
      <t xml:space="preserve">Sight Glass
</t>
    </r>
    <r>
      <rPr>
        <sz val="8"/>
        <rFont val="宋体"/>
        <family val="3"/>
        <charset val="134"/>
      </rPr>
      <t>視鏡</t>
    </r>
    <phoneticPr fontId="26" type="noConversion"/>
  </si>
  <si>
    <t>15-200</t>
    <phoneticPr fontId="26" type="noConversion"/>
  </si>
  <si>
    <t>SIGHT GLASS,,CL150,RF(B16.5),REF TO DATASHEET,CS,</t>
    <phoneticPr fontId="26" type="noConversion"/>
  </si>
  <si>
    <r>
      <t>Branch Table</t>
    </r>
    <r>
      <rPr>
        <b/>
        <sz val="9"/>
        <rFont val="宋体"/>
        <family val="3"/>
        <charset val="134"/>
      </rPr>
      <t>支管表：</t>
    </r>
    <phoneticPr fontId="26" type="noConversion"/>
  </si>
  <si>
    <t>AA1B-BR</t>
    <phoneticPr fontId="26" type="noConversion"/>
  </si>
  <si>
    <t>Figure list圖例表：</t>
    <phoneticPr fontId="26" type="noConversion"/>
  </si>
  <si>
    <r>
      <t xml:space="preserve">H
E
A
D
E
R
</t>
    </r>
    <r>
      <rPr>
        <b/>
        <sz val="9"/>
        <rFont val="宋体"/>
        <family val="3"/>
        <charset val="134"/>
      </rPr>
      <t xml:space="preserve">主
管
尺
寸
</t>
    </r>
    <r>
      <rPr>
        <b/>
        <sz val="9"/>
        <rFont val="Arial"/>
        <family val="2"/>
      </rPr>
      <t xml:space="preserve"> 
</t>
    </r>
    <phoneticPr fontId="26" type="noConversion"/>
  </si>
  <si>
    <t>ETE</t>
    <phoneticPr fontId="26" type="noConversion"/>
  </si>
  <si>
    <t>GROUP組別</t>
    <phoneticPr fontId="26" type="noConversion"/>
  </si>
  <si>
    <r>
      <t>PART</t>
    </r>
    <r>
      <rPr>
        <sz val="8"/>
        <rFont val="宋体"/>
        <family val="3"/>
        <charset val="134"/>
      </rPr>
      <t>部件</t>
    </r>
    <phoneticPr fontId="26" type="noConversion"/>
  </si>
  <si>
    <r>
      <t>Description</t>
    </r>
    <r>
      <rPr>
        <sz val="8"/>
        <rFont val="宋体"/>
        <family val="3"/>
        <charset val="134"/>
      </rPr>
      <t>描述</t>
    </r>
    <phoneticPr fontId="26" type="noConversion"/>
  </si>
  <si>
    <t>RTE</t>
    <phoneticPr fontId="26" type="noConversion"/>
  </si>
  <si>
    <t>S</t>
    <phoneticPr fontId="26" type="noConversion"/>
  </si>
  <si>
    <t>SOC</t>
    <phoneticPr fontId="26" type="noConversion"/>
  </si>
  <si>
    <r>
      <t xml:space="preserve">Sockolet </t>
    </r>
    <r>
      <rPr>
        <sz val="8"/>
        <rFont val="宋体"/>
        <family val="3"/>
        <charset val="134"/>
      </rPr>
      <t>承插焊支管座</t>
    </r>
    <phoneticPr fontId="26" type="noConversion"/>
  </si>
  <si>
    <t>Straight Tee 等徑三通</t>
    <phoneticPr fontId="26" type="noConversion"/>
  </si>
  <si>
    <t>Reducing Tee 異徑三通</t>
    <phoneticPr fontId="26" type="noConversion"/>
  </si>
  <si>
    <t>B</t>
    <phoneticPr fontId="26" type="noConversion"/>
  </si>
  <si>
    <t>RWE</t>
    <phoneticPr fontId="26" type="noConversion"/>
  </si>
  <si>
    <t>Pipe to pipe Welding 管對管焊接</t>
    <phoneticPr fontId="26" type="noConversion"/>
  </si>
  <si>
    <t>TER</t>
    <phoneticPr fontId="26" type="noConversion"/>
  </si>
  <si>
    <t>TEE</t>
    <phoneticPr fontId="26" type="noConversion"/>
  </si>
  <si>
    <t>RPA</t>
    <phoneticPr fontId="26" type="noConversion"/>
  </si>
  <si>
    <t>Reinforcement Plate 補強板</t>
    <phoneticPr fontId="26" type="noConversion"/>
  </si>
  <si>
    <t>Group S: Socket Welding Fiting   承插焊管件</t>
    <phoneticPr fontId="26" type="noConversion"/>
  </si>
  <si>
    <t>Group B: Butt Welding Fiting        對焊管件</t>
    <phoneticPr fontId="26" type="noConversion"/>
  </si>
  <si>
    <r>
      <t xml:space="preserve">Branch Size </t>
    </r>
    <r>
      <rPr>
        <b/>
        <sz val="9"/>
        <rFont val="宋体"/>
        <family val="3"/>
        <charset val="134"/>
      </rPr>
      <t>支管尺寸</t>
    </r>
    <phoneticPr fontId="26" type="noConversion"/>
  </si>
  <si>
    <t>Note 1:Used only at grade boundaries with CL300 RF surfaces 僅用於與CL300 RF面的等級分界處</t>
    <phoneticPr fontId="26" type="noConversion"/>
  </si>
  <si>
    <r>
      <t>AC</t>
    </r>
    <r>
      <rPr>
        <sz val="8"/>
        <color rgb="FFFF0000"/>
        <rFont val="宋体"/>
        <family val="3"/>
        <charset val="134"/>
      </rPr>
      <t>、</t>
    </r>
    <r>
      <rPr>
        <sz val="8"/>
        <color rgb="FFFF0000"/>
        <rFont val="Arial"/>
        <family val="2"/>
      </rPr>
      <t>LIME</t>
    </r>
    <r>
      <rPr>
        <sz val="8"/>
        <color rgb="FFFF0000"/>
        <rFont val="宋体"/>
        <family val="3"/>
        <charset val="134"/>
      </rPr>
      <t>、</t>
    </r>
    <r>
      <rPr>
        <sz val="8"/>
        <color rgb="FFFF0000"/>
        <rFont val="Arial"/>
        <family val="2"/>
      </rPr>
      <t>BICAR</t>
    </r>
    <phoneticPr fontId="26" type="noConversion"/>
  </si>
  <si>
    <t>AA2B</t>
  </si>
  <si>
    <t>R=1.5DN
R=5DN
R=8D
R=10DN</t>
    <phoneticPr fontId="26" type="noConversion"/>
  </si>
  <si>
    <t>Conc.Reducer
同心異徑管</t>
    <phoneticPr fontId="26" type="noConversion"/>
  </si>
  <si>
    <t>Ecc.Reducer
偏心異徑管</t>
    <phoneticPr fontId="26" type="noConversion"/>
  </si>
  <si>
    <t>Q347F-150LB-C1-1</t>
    <phoneticPr fontId="26" type="noConversion"/>
  </si>
  <si>
    <t>AA2B-BR</t>
  </si>
  <si>
    <t>NG2</t>
    <phoneticPr fontId="26" type="noConversion"/>
  </si>
  <si>
    <t>Temp
溫度</t>
    <phoneticPr fontId="26" type="noConversion"/>
  </si>
  <si>
    <t>45Deg. Bend
彎管</t>
    <phoneticPr fontId="26" type="noConversion"/>
  </si>
  <si>
    <t>45DEG BEND,A234 WPB,R=10.0D,BW,ASME B16.9,SMLS</t>
    <phoneticPr fontId="26" type="noConversion"/>
  </si>
  <si>
    <t>90Deg. Bend
彎管</t>
    <phoneticPr fontId="26" type="noConversion"/>
  </si>
  <si>
    <t>90DEG BEND,A234 WPB,R=10.D,BW,ASME B16.9,SMLS</t>
    <phoneticPr fontId="26" type="noConversion"/>
  </si>
  <si>
    <t>20-600</t>
    <phoneticPr fontId="26" type="noConversion"/>
  </si>
  <si>
    <t>15-500</t>
    <phoneticPr fontId="26" type="noConversion"/>
  </si>
  <si>
    <t>Ecc.reducer
偏心異徑管</t>
    <phoneticPr fontId="26" type="noConversion"/>
  </si>
  <si>
    <t>Weldolet
對焊支管座</t>
    <phoneticPr fontId="26" type="noConversion"/>
  </si>
  <si>
    <t>WELDOLET,A105,BW,MSS SP-97,STD</t>
    <phoneticPr fontId="26" type="noConversion"/>
  </si>
  <si>
    <t>15-150</t>
    <phoneticPr fontId="26" type="noConversion"/>
  </si>
  <si>
    <t>FLANGE,A105,CL150,WN-RF,ASME B16.5</t>
    <phoneticPr fontId="26" type="noConversion"/>
  </si>
  <si>
    <t>15-250</t>
    <phoneticPr fontId="26" type="noConversion"/>
  </si>
  <si>
    <t>SPIRAL WOUND GASKET,D1222,T=4.5mm,CL150,RF,HG/T20631</t>
    <phoneticPr fontId="26" type="noConversion"/>
  </si>
  <si>
    <t>GATE VALVE,API600,B16.10,CL150,RF(B16.5),BB,OS&amp;Y,FLEX,Gear,A216
WCB,Trim:STL,Stem:13Cr,Pkg:FG,Gsk:S.W SS/FG,API598</t>
    <phoneticPr fontId="26" type="noConversion"/>
  </si>
  <si>
    <t>H476Y-150LB-C2</t>
    <phoneticPr fontId="26" type="noConversion"/>
  </si>
  <si>
    <t>CHECK VALVE,API594,CL150,RF(B16.5),Dual Plate,A216 WCB,
Trim:304/STL,Spring:X750,API598</t>
    <phoneticPr fontId="26" type="noConversion"/>
  </si>
  <si>
    <t>Q41F-150LB-C2-2-F</t>
    <phoneticPr fontId="26" type="noConversion"/>
  </si>
  <si>
    <t>BALL VALVE,API608,B16.10,CL150,RF(B16.5),FP,FLB,Lever,A216 WCB,                                Trim:304/RPTFE,Stem:13Cr,Pkg:FG,Gsk:S.W,SS/FG,API598,FS,Anti</t>
    <phoneticPr fontId="26" type="noConversion"/>
  </si>
  <si>
    <t>Q347F-150LB-C2-2-F</t>
    <phoneticPr fontId="26" type="noConversion"/>
  </si>
  <si>
    <t>BALL VALVE,API608,B16.10,CL150,RF(B16.5),FP,TRUB,W-Gear,A216 WCB,                                Trim:304/RPTFE,Stem:13Cr,Pkg:FG,Gsk:S.W,SS/FG,API598,FS,Anti</t>
    <phoneticPr fontId="26" type="noConversion"/>
  </si>
  <si>
    <t>Q41F-150LB-C2-2-F-E</t>
    <phoneticPr fontId="26" type="noConversion"/>
  </si>
  <si>
    <t>BALL VALVE,API608,B16.10,CL150,RF(B16.5),FP,FLB,Lever,A216 WCB,                                Trim:304/RPTFE,Stem:13Cr,Pkg:FG,Gsk:S.W,SS/FG,API598,FS,Anti,Ex-Stem</t>
    <phoneticPr fontId="26" type="noConversion"/>
  </si>
  <si>
    <t>Ex-stem 100mm</t>
    <phoneticPr fontId="26" type="noConversion"/>
  </si>
  <si>
    <t>D343Y-150LB-C2</t>
    <phoneticPr fontId="26" type="noConversion"/>
  </si>
  <si>
    <t>BUTTERFLY VALVE,API609(B),API609(SHORT),CL150,RF(B16.5),Tri-offset,
W-Gear,A216 WCB,Trim:316+FG/STL,Stem:F51,Pkg:FG,API598</t>
    <phoneticPr fontId="26" type="noConversion"/>
  </si>
  <si>
    <t>AA4B-BR</t>
    <phoneticPr fontId="26" type="noConversion"/>
  </si>
  <si>
    <r>
      <t xml:space="preserve">PART
</t>
    </r>
    <r>
      <rPr>
        <sz val="8"/>
        <rFont val="宋体"/>
        <family val="3"/>
        <charset val="134"/>
      </rPr>
      <t>部件</t>
    </r>
    <phoneticPr fontId="26" type="noConversion"/>
  </si>
  <si>
    <t>WEL</t>
    <phoneticPr fontId="26" type="noConversion"/>
  </si>
  <si>
    <t>Weldolet 對焊支管座</t>
    <phoneticPr fontId="26" type="noConversion"/>
  </si>
  <si>
    <t>WEL</t>
  </si>
  <si>
    <r>
      <t>IA</t>
    </r>
    <r>
      <rPr>
        <sz val="8"/>
        <color rgb="FFFF0000"/>
        <rFont val="宋体"/>
        <family val="3"/>
        <charset val="134"/>
      </rPr>
      <t>、</t>
    </r>
    <r>
      <rPr>
        <sz val="8"/>
        <color rgb="FFFF0000"/>
        <rFont val="Arial"/>
        <family val="2"/>
      </rPr>
      <t>SW</t>
    </r>
    <r>
      <rPr>
        <sz val="8"/>
        <color rgb="FFFF0000"/>
        <rFont val="宋体"/>
        <family val="3"/>
        <charset val="134"/>
      </rPr>
      <t>、</t>
    </r>
    <r>
      <rPr>
        <sz val="8"/>
        <color rgb="FFFF0000"/>
        <rFont val="Arial"/>
        <family val="2"/>
      </rPr>
      <t>SH</t>
    </r>
    <r>
      <rPr>
        <sz val="8"/>
        <color rgb="FFFF0000"/>
        <rFont val="宋体"/>
        <family val="3"/>
        <charset val="134"/>
      </rPr>
      <t>、</t>
    </r>
    <r>
      <rPr>
        <sz val="8"/>
        <color rgb="FFFF0000"/>
        <rFont val="Arial"/>
        <family val="2"/>
      </rPr>
      <t>WG</t>
    </r>
    <r>
      <rPr>
        <sz val="8"/>
        <color rgb="FFFF0000"/>
        <rFont val="宋体"/>
        <family val="3"/>
        <charset val="134"/>
      </rPr>
      <t>、</t>
    </r>
    <r>
      <rPr>
        <sz val="8"/>
        <color rgb="FFFF0000"/>
        <rFont val="Arial"/>
        <family val="2"/>
      </rPr>
      <t>VT</t>
    </r>
    <r>
      <rPr>
        <sz val="8"/>
        <color rgb="FFFF0000"/>
        <rFont val="宋体"/>
        <family val="3"/>
        <charset val="134"/>
      </rPr>
      <t>、</t>
    </r>
    <r>
      <rPr>
        <sz val="8"/>
        <color rgb="FFFF0000"/>
        <rFont val="Arial"/>
        <family val="2"/>
      </rPr>
      <t>WW</t>
    </r>
    <r>
      <rPr>
        <sz val="8"/>
        <color rgb="FFFF0000"/>
        <rFont val="宋体"/>
        <family val="3"/>
        <charset val="134"/>
      </rPr>
      <t>、</t>
    </r>
    <r>
      <rPr>
        <sz val="8"/>
        <color rgb="FFFF0000"/>
        <rFont val="Arial"/>
        <family val="2"/>
      </rPr>
      <t>AMO</t>
    </r>
    <phoneticPr fontId="26" type="noConversion"/>
  </si>
  <si>
    <t>AA1E</t>
    <phoneticPr fontId="26" type="noConversion"/>
  </si>
  <si>
    <t>Temp溫度</t>
    <phoneticPr fontId="26" type="noConversion"/>
  </si>
  <si>
    <t>S-40S</t>
    <phoneticPr fontId="26" type="noConversion"/>
  </si>
  <si>
    <t>S-10S</t>
    <phoneticPr fontId="26" type="noConversion"/>
  </si>
  <si>
    <t>PIPE,A312 TP304,PE,ASME B36.19M,SMLS</t>
    <phoneticPr fontId="26" type="noConversion"/>
  </si>
  <si>
    <t>50-125</t>
    <phoneticPr fontId="26" type="noConversion"/>
  </si>
  <si>
    <t>PIPE,A358 TP304 CL.1,PE,ASME B36.19M,EFW</t>
    <phoneticPr fontId="26" type="noConversion"/>
  </si>
  <si>
    <t>45DEG ELBOW,A182 F304,CL3000,SW,ASME B16.11</t>
  </si>
  <si>
    <t>90DEG ELBOW,A182 F304,CL3000,SW,ASME B16.11</t>
  </si>
  <si>
    <t>STAIGHT TEE,A182 F304,CL3000,SW,ASME B16.11</t>
  </si>
  <si>
    <t>REDUCING TEE,A182 F304,CL3000,SW,ASME B16.11</t>
  </si>
  <si>
    <t>CONC.COUPLING,A182 F304,CL3000,SW,ASME B16.11</t>
  </si>
  <si>
    <t>ECC.COUPLING,A182 F304,CL3000,SW,ASME B16.11</t>
  </si>
  <si>
    <t>CAP,A182 F304,CL3000,SW,ASME B16.11</t>
  </si>
  <si>
    <r>
      <t xml:space="preserve">Coupling
</t>
    </r>
    <r>
      <rPr>
        <sz val="8"/>
        <rFont val="宋体"/>
        <family val="3"/>
        <charset val="134"/>
      </rPr>
      <t>管接頭</t>
    </r>
    <phoneticPr fontId="26" type="noConversion"/>
  </si>
  <si>
    <t>COUPLING,A182 F304,CL3000,SW,ASME B16.11</t>
    <phoneticPr fontId="26" type="noConversion"/>
  </si>
  <si>
    <t>50-150
15-40</t>
    <phoneticPr fontId="26" type="noConversion"/>
  </si>
  <si>
    <t>SOCKETOLET,A182 F304,CL3000,SW,MSS SP-97</t>
    <phoneticPr fontId="26" type="noConversion"/>
  </si>
  <si>
    <t>NIPPLE,L=100mm,A312 TP304,PE/MNPT,ASME B36.10M,SMLS</t>
    <phoneticPr fontId="26" type="noConversion"/>
  </si>
  <si>
    <t>新增</t>
    <phoneticPr fontId="26" type="noConversion"/>
  </si>
  <si>
    <t>45DEG ELBOW,A403 WP304-S,LR,BW,ASME B16.9,SMLS</t>
  </si>
  <si>
    <t>45DEG ELBOW,A403 WP304-WX,LR,BW,ASME B16.9,WELD</t>
    <phoneticPr fontId="26" type="noConversion"/>
  </si>
  <si>
    <t>90DEG ELBOW,A403 WP304-S,LR,BW,ASME B16.9,SMLS</t>
  </si>
  <si>
    <t>90DEG ELBOW,A403 WP304-WX,LR,BW,ASME B16.9,WELD</t>
    <phoneticPr fontId="26" type="noConversion"/>
  </si>
  <si>
    <t>STAIGHT TEE,A403 WP304-S,BW,ASME B16.9,SMLS</t>
  </si>
  <si>
    <t>STAIGHT TEE,A403 WP304-WX,BW,ASME B16.9,WELD</t>
    <phoneticPr fontId="26" type="noConversion"/>
  </si>
  <si>
    <t>50-125
25-100</t>
    <phoneticPr fontId="26" type="noConversion"/>
  </si>
  <si>
    <t>REDUCING TEE,A403 WP304-S,BW,ASME B16.9,SMLS</t>
  </si>
  <si>
    <t>150-600
65-500</t>
    <phoneticPr fontId="26" type="noConversion"/>
  </si>
  <si>
    <t>REDUCING TEE,A403 WP304-WX,BW,ASME B16.9,WELD</t>
    <phoneticPr fontId="26" type="noConversion"/>
  </si>
  <si>
    <t>50-125
20-100</t>
    <phoneticPr fontId="26" type="noConversion"/>
  </si>
  <si>
    <t>CONC.REDUCER,A403 WP304-S,BW,ASME B16.9,SMLS</t>
  </si>
  <si>
    <t>CONC.REDUCER,A403 WP304-WX,BW,ASME B16.9,WELD</t>
    <phoneticPr fontId="26" type="noConversion"/>
  </si>
  <si>
    <t>ECC.REDUCER,A403 WP304-S,BW,ASME B16.9,SMLS</t>
  </si>
  <si>
    <t>ECC.REDUCER,A403 WP304-WX,BW,ASME B16.9,WELD</t>
    <phoneticPr fontId="26" type="noConversion"/>
  </si>
  <si>
    <t>50-600</t>
  </si>
  <si>
    <t>CAP,A403 WP304-S,BW,ASME B16.9,SMLS</t>
  </si>
  <si>
    <t>FLANGE,A182 F304,CL150,SW-RF,ASME B16.5</t>
  </si>
  <si>
    <t>FLANGE,A182 F304,CL150,SO-RF,ASME B16.5</t>
    <phoneticPr fontId="26" type="noConversion"/>
  </si>
  <si>
    <t>FLANGE,A182 F304,CL300,SW-RF,ASME B16.5</t>
    <phoneticPr fontId="26" type="noConversion"/>
  </si>
  <si>
    <t>FLANGE,A182 F304,CL300,WN-RF,ASME B16.5</t>
    <phoneticPr fontId="26" type="noConversion"/>
  </si>
  <si>
    <r>
      <t xml:space="preserve">Blind Flange
</t>
    </r>
    <r>
      <rPr>
        <sz val="8"/>
        <rFont val="宋体"/>
        <family val="3"/>
        <charset val="134"/>
      </rPr>
      <t>盲法蘭</t>
    </r>
    <phoneticPr fontId="26" type="noConversion"/>
  </si>
  <si>
    <t>BLIND FLANGE,A182 F304,CL150,RF,ASME B16.5</t>
    <phoneticPr fontId="26" type="noConversion"/>
  </si>
  <si>
    <t>SPECTACE BLIND,A182-F304,CL150,WAFER-RF,ASME B16.48</t>
    <phoneticPr fontId="26" type="noConversion"/>
  </si>
  <si>
    <r>
      <t xml:space="preserve">SWG </t>
    </r>
    <r>
      <rPr>
        <sz val="8"/>
        <rFont val="宋体"/>
        <family val="3"/>
        <charset val="134"/>
      </rPr>
      <t>纏繞墊</t>
    </r>
    <phoneticPr fontId="26" type="noConversion"/>
  </si>
  <si>
    <t>SPIRAL WOUND GASKET,D2232,T=4.5mm,CL300,RF,HG/T20631</t>
    <phoneticPr fontId="26" type="noConversion"/>
  </si>
  <si>
    <t>Z41Y-150LB-P1</t>
    <phoneticPr fontId="26" type="noConversion"/>
  </si>
  <si>
    <t>GATE VALVE,API602,B16.10,CL150,RF(B16.5),BB,OS&amp;Y,SOLID,Handwheel,
A182 F304,Trim:STL,Stem:F304,Pkg:FG,Gsk:S.W SS/FG,API598</t>
    <phoneticPr fontId="26" type="noConversion"/>
  </si>
  <si>
    <t>Z41Y-150LB-P2</t>
    <phoneticPr fontId="26" type="noConversion"/>
  </si>
  <si>
    <t>GATE VALVE,API600,B16.10,CL150,RF(B16.5),BB,OS&amp;Y,FLEX,Handwheel,
A351 CF8,Trim:STL,Stem:F304,Pkg:FG,Gsk:S.W SS/FG,API598</t>
    <phoneticPr fontId="26" type="noConversion"/>
  </si>
  <si>
    <r>
      <t xml:space="preserve">Globe Valve
</t>
    </r>
    <r>
      <rPr>
        <sz val="8"/>
        <rFont val="宋体"/>
        <family val="3"/>
        <charset val="134"/>
      </rPr>
      <t>截止閥</t>
    </r>
    <phoneticPr fontId="26" type="noConversion"/>
  </si>
  <si>
    <t>J41Y-150LB-P1</t>
    <phoneticPr fontId="26" type="noConversion"/>
  </si>
  <si>
    <t>GLOBE VALVE,API602,B16.10,CL150,RF(B16.5),BB,OS&amp;Y,T,Handwheel,
A182 F304,Trim:STL,Stem:F304,Pkg:FG,Gsk:S.W SS/FG,API598</t>
    <phoneticPr fontId="26" type="noConversion"/>
  </si>
  <si>
    <t>J41Y-150LB-P2</t>
    <phoneticPr fontId="26" type="noConversion"/>
  </si>
  <si>
    <t>GLOBE VALVE,API623,B16.10,CL150,RF(B16.5),BB,OS&amp;Y,T,Handwheel,
A351 CF8,Trim:STL,Stem:F304,Pkg:FG,Gsk:S.W SS/FG,API598</t>
    <phoneticPr fontId="26" type="noConversion"/>
  </si>
  <si>
    <t>H41Y-150LB-P1</t>
    <phoneticPr fontId="26" type="noConversion"/>
  </si>
  <si>
    <t>CHECK VALVE,API602,B16.10,CL150,RF(B16.5),BC,LIFT,A182 F304,
Trim:STL,Gsk:S.W SS/FG,API598</t>
    <phoneticPr fontId="26" type="noConversion"/>
  </si>
  <si>
    <r>
      <rPr>
        <sz val="8"/>
        <color rgb="FFFF0000"/>
        <rFont val="宋体"/>
        <family val="3"/>
        <charset val="134"/>
      </rPr>
      <t>止回阀</t>
    </r>
    <r>
      <rPr>
        <sz val="8"/>
        <color rgb="FFFF0000"/>
        <rFont val="Arial"/>
        <family val="3"/>
        <charset val="134"/>
      </rPr>
      <t>,API594,CL150,WAFER-RF(B16.5),WAFER TYPE LIFT,A182 F304,Trim:304/STL,Spring:316,API598</t>
    </r>
    <phoneticPr fontId="26" type="noConversion"/>
  </si>
  <si>
    <t>H44Y-150LB-P2</t>
    <phoneticPr fontId="26" type="noConversion"/>
  </si>
  <si>
    <t>CHECK VALVE,BS1868,B16.10,CL150,RF(B16.5),BC,SWING,A351 CF8,
Trim:STL,Gsk:S.W SS/FG,API598</t>
    <phoneticPr fontId="26" type="noConversion"/>
  </si>
  <si>
    <t>200-250</t>
    <phoneticPr fontId="26" type="noConversion"/>
  </si>
  <si>
    <t>H76Y-150LB-P2</t>
    <phoneticPr fontId="26" type="noConversion"/>
  </si>
  <si>
    <t>CHECK VALVE,API594,CL150,WAFER-RF(B16.5),Dual Plate,A351 CF8,
Trim:304/STL,Spring:X750,API598</t>
    <phoneticPr fontId="26" type="noConversion"/>
  </si>
  <si>
    <t>Q41F-150LB-P2-1</t>
    <phoneticPr fontId="26" type="noConversion"/>
  </si>
  <si>
    <t>BALL VALVE,API608,B16.10,CL150,RF(B16.5),FP,FLB,Lever,A351 CF8,
Trim:304/PTFE,Stem:F304,Pkg:PTFE,Gsk:PTFE,API598,</t>
    <phoneticPr fontId="26" type="noConversion"/>
  </si>
  <si>
    <t>Q347F-150LB-P2-1</t>
    <phoneticPr fontId="26" type="noConversion"/>
  </si>
  <si>
    <t>BALL VALVE,API608,B16.10,CL150,RF(B16.5),FP,TRUB,W-Gear,A351 CF8,
Trim:304/PTFE,Stem:F304,Pkg:PTFE,Gsk:PTFE,Spring:X750,API598,</t>
    <phoneticPr fontId="26" type="noConversion"/>
  </si>
  <si>
    <t>Q41F-150LB-P2-1-E</t>
    <phoneticPr fontId="26" type="noConversion"/>
  </si>
  <si>
    <t>BALL VALVE,API608,B16.10,CL150,RF(B16.5),FP,FLB,Lever,A351 CF8,
Trim:304/PTFE,Stem:F304,Pkg:PTFE,Gsk:PTFE,API598,Ex-Stem</t>
    <phoneticPr fontId="26" type="noConversion"/>
  </si>
  <si>
    <t>D342F-150LB-P2</t>
    <phoneticPr fontId="26" type="noConversion"/>
  </si>
  <si>
    <t>BUTTERFLY VALVE,API609(B),API609(SHORT),CL150,RF(B16.5),Bi-offset,
W-Gear,A351 CF8,Trim:304/PTFE,Stem:F304,Pkg:FG,API598</t>
    <phoneticPr fontId="26" type="noConversion"/>
  </si>
  <si>
    <t>Needle Valve
針型閥</t>
    <phoneticPr fontId="26" type="noConversion"/>
  </si>
  <si>
    <t>JN41Y-150LB-P1</t>
    <phoneticPr fontId="26" type="noConversion"/>
  </si>
  <si>
    <t>NEEDLE VALVE,API602,B16.10,CL150,RF(B16.5),BB,OS&amp;Y,T,Handwheel,
A182 F304,Trim:STL,Stem:F304,Pkg:FG,Gsk:S.W SS/FG,API598</t>
    <phoneticPr fontId="26" type="noConversion"/>
  </si>
  <si>
    <t>STRAINER,Y-TYPE,CL150,RF(B16.5),REF TO DATASHEET,SS304,</t>
    <phoneticPr fontId="26" type="noConversion"/>
  </si>
  <si>
    <t>SIGHT GLASS,,CL150,RF(B16.5),REF TO DATASHEET,SS304,</t>
    <phoneticPr fontId="26" type="noConversion"/>
  </si>
  <si>
    <t>AA1E-BR</t>
    <phoneticPr fontId="26" type="noConversion"/>
  </si>
  <si>
    <t>RTE</t>
  </si>
  <si>
    <t>SOL</t>
    <phoneticPr fontId="26" type="noConversion"/>
  </si>
  <si>
    <t>RPA</t>
  </si>
  <si>
    <r>
      <t xml:space="preserve">Thickness </t>
    </r>
    <r>
      <rPr>
        <b/>
        <sz val="10"/>
        <rFont val="宋体"/>
        <family val="3"/>
        <charset val="134"/>
      </rPr>
      <t>壁厚</t>
    </r>
    <phoneticPr fontId="26" type="noConversion"/>
  </si>
  <si>
    <t>Pipe管子</t>
    <phoneticPr fontId="26" type="noConversion"/>
  </si>
  <si>
    <t>Piping Calss管道等級</t>
    <phoneticPr fontId="26" type="noConversion"/>
  </si>
  <si>
    <t>O.D
外徑</t>
    <phoneticPr fontId="26" type="noConversion"/>
  </si>
  <si>
    <t>AA2B</t>
    <phoneticPr fontId="26" type="noConversion"/>
  </si>
  <si>
    <t>AA4B</t>
    <phoneticPr fontId="26" type="noConversion"/>
  </si>
  <si>
    <t>SCH80</t>
    <phoneticPr fontId="26" type="noConversion"/>
  </si>
  <si>
    <t>SCH40s</t>
    <phoneticPr fontId="26" type="noConversion"/>
  </si>
  <si>
    <t>SCH40</t>
    <phoneticPr fontId="26" type="noConversion"/>
  </si>
  <si>
    <t>SCH10S</t>
    <phoneticPr fontId="26" type="noConversion"/>
  </si>
  <si>
    <t>SCH30</t>
    <phoneticPr fontId="26" type="noConversion"/>
  </si>
  <si>
    <t>SCH20</t>
    <phoneticPr fontId="26" type="noConversion"/>
  </si>
  <si>
    <t>DOC. NO. 文檔編碼</t>
    <phoneticPr fontId="26" type="noConversion"/>
  </si>
  <si>
    <t>SPEC.   專業</t>
    <phoneticPr fontId="26" type="noConversion"/>
  </si>
  <si>
    <t>STAGE  階段</t>
    <phoneticPr fontId="26" type="noConversion"/>
  </si>
  <si>
    <r>
      <t xml:space="preserve">REV.     </t>
    </r>
    <r>
      <rPr>
        <sz val="8"/>
        <rFont val="宋体"/>
        <family val="3"/>
        <charset val="134"/>
      </rPr>
      <t>版本</t>
    </r>
    <phoneticPr fontId="26" type="noConversion"/>
  </si>
  <si>
    <t>C1.0</t>
  </si>
  <si>
    <t>NO.</t>
    <phoneticPr fontId="26" type="noConversion"/>
  </si>
  <si>
    <t>Piping Class</t>
    <phoneticPr fontId="26" type="noConversion"/>
  </si>
  <si>
    <t>Medium Code</t>
    <phoneticPr fontId="26" type="noConversion"/>
  </si>
  <si>
    <t>Medium Name</t>
    <phoneticPr fontId="26" type="noConversion"/>
  </si>
  <si>
    <t>Design Pres.(MPaG)</t>
    <phoneticPr fontId="26" type="noConversion"/>
  </si>
  <si>
    <r>
      <t>Design Temp.(</t>
    </r>
    <r>
      <rPr>
        <b/>
        <sz val="8"/>
        <rFont val="宋体"/>
        <family val="3"/>
        <charset val="134"/>
      </rPr>
      <t>°</t>
    </r>
    <r>
      <rPr>
        <b/>
        <sz val="8"/>
        <rFont val="Arial"/>
        <family val="2"/>
      </rPr>
      <t>C)</t>
    </r>
    <phoneticPr fontId="26" type="noConversion"/>
  </si>
  <si>
    <r>
      <t xml:space="preserve">Piping Material
</t>
    </r>
    <r>
      <rPr>
        <b/>
        <sz val="8"/>
        <rFont val="宋体"/>
        <family val="3"/>
        <charset val="134"/>
      </rPr>
      <t>管道材料</t>
    </r>
    <phoneticPr fontId="26" type="noConversion"/>
  </si>
  <si>
    <r>
      <t>Corrosion Allowance</t>
    </r>
    <r>
      <rPr>
        <b/>
        <sz val="8"/>
        <rFont val="宋体"/>
        <family val="3"/>
        <charset val="134"/>
      </rPr>
      <t>（</t>
    </r>
    <r>
      <rPr>
        <b/>
        <sz val="8"/>
        <rFont val="Arial"/>
        <family val="2"/>
      </rPr>
      <t>mm)</t>
    </r>
    <phoneticPr fontId="26" type="noConversion"/>
  </si>
  <si>
    <t>Nominal Size Sope</t>
    <phoneticPr fontId="26" type="noConversion"/>
  </si>
  <si>
    <t>Flange
法蘭</t>
    <phoneticPr fontId="26" type="noConversion"/>
  </si>
  <si>
    <t>Gasket 
墊片</t>
    <phoneticPr fontId="26" type="noConversion"/>
  </si>
  <si>
    <t>序號</t>
    <phoneticPr fontId="26" type="noConversion"/>
  </si>
  <si>
    <t>管道等級</t>
    <phoneticPr fontId="26" type="noConversion"/>
  </si>
  <si>
    <t>介質代碼</t>
    <phoneticPr fontId="26" type="noConversion"/>
  </si>
  <si>
    <t>介質名稱</t>
    <phoneticPr fontId="26" type="noConversion"/>
  </si>
  <si>
    <t>設計壓力</t>
    <phoneticPr fontId="26" type="noConversion"/>
  </si>
  <si>
    <t>設計溫度</t>
    <phoneticPr fontId="26" type="noConversion"/>
  </si>
  <si>
    <t>腐蝕裕量</t>
    <phoneticPr fontId="26" type="noConversion"/>
  </si>
  <si>
    <t>管徑範圍</t>
    <phoneticPr fontId="26" type="noConversion"/>
  </si>
  <si>
    <t>FACE 法蘭端面</t>
    <phoneticPr fontId="26" type="noConversion"/>
  </si>
  <si>
    <r>
      <t xml:space="preserve">Material </t>
    </r>
    <r>
      <rPr>
        <b/>
        <sz val="8"/>
        <rFont val="宋体"/>
        <family val="3"/>
        <charset val="134"/>
      </rPr>
      <t>材料</t>
    </r>
    <phoneticPr fontId="26" type="noConversion"/>
  </si>
  <si>
    <t>Standard 標準</t>
    <phoneticPr fontId="26" type="noConversion"/>
  </si>
  <si>
    <r>
      <t>CA</t>
    </r>
    <r>
      <rPr>
        <sz val="8"/>
        <rFont val="宋体"/>
        <family val="3"/>
        <charset val="134"/>
      </rPr>
      <t>、PA、WW、VT、WG、</t>
    </r>
    <r>
      <rPr>
        <sz val="8"/>
        <color rgb="FFFF0000"/>
        <rFont val="宋体"/>
        <family val="3"/>
        <charset val="134"/>
      </rPr>
      <t>CW</t>
    </r>
    <phoneticPr fontId="26" type="noConversion"/>
  </si>
  <si>
    <t>壓縮空氣、工廠氣、尾氣、放空、廢水、冷卻水</t>
    <phoneticPr fontId="26" type="noConversion"/>
  </si>
  <si>
    <r>
      <t>100</t>
    </r>
    <r>
      <rPr>
        <sz val="8"/>
        <rFont val="等线"/>
        <family val="3"/>
        <charset val="134"/>
      </rPr>
      <t>℃</t>
    </r>
    <phoneticPr fontId="26" type="noConversion"/>
  </si>
  <si>
    <t>A106 Gr.B
API 5L Gr.B
SAWH</t>
    <phoneticPr fontId="26" type="noConversion"/>
  </si>
  <si>
    <t>15-40:SW-RF
50-600:SO-RF</t>
    <phoneticPr fontId="26" type="noConversion"/>
  </si>
  <si>
    <t>A105</t>
    <phoneticPr fontId="26" type="noConversion"/>
  </si>
  <si>
    <t>CL150
ASME B16.5</t>
    <phoneticPr fontId="26" type="noConversion"/>
  </si>
  <si>
    <t>D1222
HG/T20631</t>
    <phoneticPr fontId="26" type="noConversion"/>
  </si>
  <si>
    <t>台灣项目用</t>
    <phoneticPr fontId="26" type="noConversion"/>
  </si>
  <si>
    <r>
      <t>AC</t>
    </r>
    <r>
      <rPr>
        <sz val="8"/>
        <rFont val="宋体"/>
        <family val="3"/>
        <charset val="134"/>
      </rPr>
      <t>、</t>
    </r>
    <r>
      <rPr>
        <sz val="8"/>
        <rFont val="Arial"/>
        <family val="3"/>
        <charset val="134"/>
      </rPr>
      <t>LIME</t>
    </r>
    <r>
      <rPr>
        <sz val="8"/>
        <rFont val="宋体"/>
        <family val="3"/>
        <charset val="134"/>
      </rPr>
      <t>、</t>
    </r>
    <r>
      <rPr>
        <sz val="8"/>
        <rFont val="Arial"/>
        <family val="3"/>
        <charset val="134"/>
      </rPr>
      <t>BICAR</t>
    </r>
    <r>
      <rPr>
        <sz val="8"/>
        <rFont val="宋体"/>
        <family val="3"/>
        <charset val="134"/>
      </rPr>
      <t/>
    </r>
    <phoneticPr fontId="26" type="noConversion"/>
  </si>
  <si>
    <t>活性炭、消石灰、小蘇打</t>
    <phoneticPr fontId="26" type="noConversion"/>
  </si>
  <si>
    <t xml:space="preserve">除彎頭改為10D外，其餘同原AA1B 
</t>
    <phoneticPr fontId="26" type="noConversion"/>
  </si>
  <si>
    <t>天然氣</t>
    <phoneticPr fontId="26" type="noConversion"/>
  </si>
  <si>
    <t>A106 Gr.B</t>
    <phoneticPr fontId="26" type="noConversion"/>
  </si>
  <si>
    <t>15-600:WN-RF</t>
    <phoneticPr fontId="26" type="noConversion"/>
  </si>
  <si>
    <r>
      <t>IA</t>
    </r>
    <r>
      <rPr>
        <sz val="8"/>
        <rFont val="宋体"/>
        <family val="3"/>
        <charset val="134"/>
      </rPr>
      <t>、S</t>
    </r>
    <r>
      <rPr>
        <sz val="8"/>
        <rFont val="Arial"/>
        <family val="2"/>
      </rPr>
      <t>W</t>
    </r>
    <r>
      <rPr>
        <sz val="8"/>
        <rFont val="宋体"/>
        <family val="3"/>
        <charset val="134"/>
      </rPr>
      <t>、</t>
    </r>
    <r>
      <rPr>
        <sz val="8"/>
        <rFont val="宋体"/>
        <family val="3"/>
        <charset val="134"/>
      </rPr>
      <t>SH、WG、VT、WW、AMO</t>
    </r>
    <phoneticPr fontId="26" type="noConversion"/>
  </si>
  <si>
    <t>儀錶空氣、軟水、堿液、尾氣、、排空、廢水、氨水</t>
    <phoneticPr fontId="26" type="noConversion"/>
  </si>
  <si>
    <r>
      <t>200</t>
    </r>
    <r>
      <rPr>
        <sz val="8"/>
        <rFont val="等线"/>
        <family val="3"/>
        <charset val="134"/>
      </rPr>
      <t>℃</t>
    </r>
    <phoneticPr fontId="26" type="noConversion"/>
  </si>
  <si>
    <t>TP304</t>
    <phoneticPr fontId="26" type="noConversion"/>
  </si>
  <si>
    <t>F304</t>
    <phoneticPr fontId="26" type="noConversion"/>
  </si>
  <si>
    <t>PTFE
HG/T20627</t>
    <phoneticPr fontId="26" type="noConversion"/>
  </si>
  <si>
    <t>碳鋼</t>
    <phoneticPr fontId="4" type="noConversion"/>
  </si>
  <si>
    <t>不鏽鋼</t>
    <phoneticPr fontId="4" type="noConversion"/>
  </si>
  <si>
    <r>
      <rPr>
        <sz val="11"/>
        <color theme="1"/>
        <rFont val="新細明體"/>
        <family val="2"/>
      </rPr>
      <t>舊圖名稱</t>
    </r>
    <phoneticPr fontId="17" type="noConversion"/>
  </si>
  <si>
    <r>
      <rPr>
        <sz val="11"/>
        <color theme="1"/>
        <rFont val="新細明體"/>
        <family val="2"/>
      </rPr>
      <t>新圖名稱</t>
    </r>
    <phoneticPr fontId="17" type="noConversion"/>
  </si>
  <si>
    <r>
      <rPr>
        <sz val="11"/>
        <color theme="1"/>
        <rFont val="新細明體"/>
        <family val="2"/>
      </rPr>
      <t>備註</t>
    </r>
    <phoneticPr fontId="4" type="noConversion"/>
  </si>
  <si>
    <t>AA1E</t>
  </si>
  <si>
    <t>AA1B</t>
  </si>
  <si>
    <t>AT</t>
  </si>
  <si>
    <t>AZT</t>
  </si>
  <si>
    <t>HV</t>
  </si>
  <si>
    <t>LG</t>
  </si>
  <si>
    <t>LS</t>
  </si>
  <si>
    <t>LT</t>
  </si>
  <si>
    <t>AA4B</t>
  </si>
  <si>
    <t>NH3</t>
  </si>
  <si>
    <t>PDT</t>
  </si>
  <si>
    <t>PG</t>
  </si>
  <si>
    <t>PT</t>
  </si>
  <si>
    <t>PZT</t>
  </si>
  <si>
    <t>R181V3</t>
  </si>
  <si>
    <t>R242F1</t>
  </si>
  <si>
    <t>TT</t>
  </si>
  <si>
    <t>TZT</t>
  </si>
  <si>
    <t>Trim</t>
  </si>
  <si>
    <t>管線號</t>
    <phoneticPr fontId="4" type="noConversion"/>
  </si>
  <si>
    <t>類別</t>
    <phoneticPr fontId="4" type="noConversion"/>
  </si>
  <si>
    <t>名稱</t>
    <phoneticPr fontId="4" type="noConversion"/>
  </si>
  <si>
    <r>
      <rPr>
        <sz val="12"/>
        <color theme="1"/>
        <rFont val="新細明體"/>
        <family val="1"/>
        <charset val="136"/>
      </rPr>
      <t>介質代號</t>
    </r>
    <phoneticPr fontId="17" type="noConversion"/>
  </si>
  <si>
    <r>
      <rPr>
        <sz val="12"/>
        <color theme="1"/>
        <rFont val="新細明體"/>
        <family val="1"/>
        <charset val="136"/>
      </rPr>
      <t>介質名稱</t>
    </r>
    <phoneticPr fontId="17" type="noConversion"/>
  </si>
  <si>
    <r>
      <rPr>
        <sz val="12"/>
        <color theme="1"/>
        <rFont val="新細明體"/>
        <family val="1"/>
        <charset val="136"/>
      </rPr>
      <t>活性炭</t>
    </r>
    <phoneticPr fontId="17" type="noConversion"/>
  </si>
  <si>
    <r>
      <rPr>
        <sz val="12"/>
        <color theme="1"/>
        <rFont val="新細明體"/>
        <family val="1"/>
        <charset val="136"/>
      </rPr>
      <t>氨水</t>
    </r>
    <phoneticPr fontId="17" type="noConversion"/>
  </si>
  <si>
    <r>
      <rPr>
        <sz val="12"/>
        <color theme="1"/>
        <rFont val="新細明體"/>
        <family val="1"/>
        <charset val="136"/>
      </rPr>
      <t>空氣</t>
    </r>
    <phoneticPr fontId="17" type="noConversion"/>
  </si>
  <si>
    <r>
      <rPr>
        <sz val="12"/>
        <color theme="1"/>
        <rFont val="新細明體"/>
        <family val="1"/>
        <charset val="136"/>
      </rPr>
      <t>小蘇打</t>
    </r>
    <phoneticPr fontId="17" type="noConversion"/>
  </si>
  <si>
    <r>
      <rPr>
        <sz val="12"/>
        <color theme="1"/>
        <rFont val="新細明體"/>
        <family val="1"/>
        <charset val="136"/>
      </rPr>
      <t>壓縮空氣</t>
    </r>
    <phoneticPr fontId="17" type="noConversion"/>
  </si>
  <si>
    <r>
      <rPr>
        <sz val="12"/>
        <color theme="1"/>
        <rFont val="新細明體"/>
        <family val="1"/>
        <charset val="136"/>
      </rPr>
      <t>迴圈冷卻水回水</t>
    </r>
    <phoneticPr fontId="17" type="noConversion"/>
  </si>
  <si>
    <r>
      <rPr>
        <sz val="12"/>
        <color theme="1"/>
        <rFont val="新細明體"/>
        <family val="1"/>
        <charset val="136"/>
      </rPr>
      <t>迴圈冷卻水上水</t>
    </r>
    <phoneticPr fontId="17" type="noConversion"/>
  </si>
  <si>
    <r>
      <rPr>
        <sz val="12"/>
        <color theme="1"/>
        <rFont val="新細明體"/>
        <family val="1"/>
        <charset val="136"/>
      </rPr>
      <t>乾汙泥</t>
    </r>
    <phoneticPr fontId="17" type="noConversion"/>
  </si>
  <si>
    <r>
      <rPr>
        <sz val="12"/>
        <color theme="1"/>
        <rFont val="新細明體"/>
        <family val="1"/>
        <charset val="136"/>
      </rPr>
      <t>工業水</t>
    </r>
    <phoneticPr fontId="17" type="noConversion"/>
  </si>
  <si>
    <r>
      <rPr>
        <sz val="12"/>
        <color theme="1"/>
        <rFont val="新細明體"/>
        <family val="1"/>
        <charset val="136"/>
      </rPr>
      <t>飛灰</t>
    </r>
    <phoneticPr fontId="17" type="noConversion"/>
  </si>
  <si>
    <r>
      <rPr>
        <sz val="12"/>
        <color theme="1"/>
        <rFont val="新細明體"/>
        <family val="1"/>
        <charset val="136"/>
      </rPr>
      <t>煙氣</t>
    </r>
    <phoneticPr fontId="17" type="noConversion"/>
  </si>
  <si>
    <r>
      <rPr>
        <sz val="12"/>
        <color theme="1"/>
        <rFont val="新細明體"/>
        <family val="1"/>
        <charset val="136"/>
      </rPr>
      <t>固體燃料</t>
    </r>
    <phoneticPr fontId="17" type="noConversion"/>
  </si>
  <si>
    <r>
      <rPr>
        <sz val="12"/>
        <color theme="1"/>
        <rFont val="新細明體"/>
        <family val="1"/>
        <charset val="136"/>
      </rPr>
      <t>儀表空氣</t>
    </r>
    <phoneticPr fontId="17" type="noConversion"/>
  </si>
  <si>
    <r>
      <rPr>
        <sz val="12"/>
        <color theme="1"/>
        <rFont val="新細明體"/>
        <family val="1"/>
        <charset val="136"/>
      </rPr>
      <t>消石灰</t>
    </r>
    <phoneticPr fontId="17" type="noConversion"/>
  </si>
  <si>
    <r>
      <rPr>
        <sz val="12"/>
        <color theme="1"/>
        <rFont val="新細明體"/>
        <family val="1"/>
        <charset val="136"/>
      </rPr>
      <t>氮氣</t>
    </r>
    <phoneticPr fontId="17" type="noConversion"/>
  </si>
  <si>
    <r>
      <rPr>
        <sz val="12"/>
        <color theme="1"/>
        <rFont val="新細明體"/>
        <family val="1"/>
        <charset val="136"/>
      </rPr>
      <t>天然氣</t>
    </r>
    <phoneticPr fontId="17" type="noConversion"/>
  </si>
  <si>
    <r>
      <rPr>
        <sz val="12"/>
        <color theme="1"/>
        <rFont val="新細明體"/>
        <family val="1"/>
        <charset val="136"/>
      </rPr>
      <t>苟性鈉溶液</t>
    </r>
    <phoneticPr fontId="17" type="noConversion"/>
  </si>
  <si>
    <r>
      <rPr>
        <sz val="12"/>
        <color theme="1"/>
        <rFont val="新細明體"/>
        <family val="1"/>
        <charset val="136"/>
      </rPr>
      <t>軟化水</t>
    </r>
    <phoneticPr fontId="17" type="noConversion"/>
  </si>
  <si>
    <r>
      <rPr>
        <sz val="12"/>
        <color theme="1"/>
        <rFont val="新細明體"/>
        <family val="1"/>
        <charset val="136"/>
      </rPr>
      <t>放空</t>
    </r>
    <phoneticPr fontId="17" type="noConversion"/>
  </si>
  <si>
    <r>
      <rPr>
        <sz val="12"/>
        <color theme="1"/>
        <rFont val="新細明體"/>
        <family val="1"/>
        <charset val="136"/>
      </rPr>
      <t>廢氣</t>
    </r>
    <phoneticPr fontId="17" type="noConversion"/>
  </si>
  <si>
    <r>
      <rPr>
        <sz val="12"/>
        <color theme="1"/>
        <rFont val="新細明體"/>
        <family val="1"/>
        <charset val="136"/>
      </rPr>
      <t>濕汙泥</t>
    </r>
    <phoneticPr fontId="17" type="noConversion"/>
  </si>
  <si>
    <r>
      <rPr>
        <sz val="12"/>
        <color theme="1"/>
        <rFont val="新細明體"/>
        <family val="1"/>
        <charset val="136"/>
      </rPr>
      <t>廢水</t>
    </r>
    <phoneticPr fontId="17" type="noConversion"/>
  </si>
  <si>
    <t>Series NO</t>
  </si>
  <si>
    <t>DWG NO</t>
  </si>
  <si>
    <t>1/21</t>
  </si>
  <si>
    <t>2/21</t>
  </si>
  <si>
    <t>3/21</t>
  </si>
  <si>
    <t>4/21</t>
  </si>
  <si>
    <t>5/21</t>
  </si>
  <si>
    <t>6/21</t>
  </si>
  <si>
    <t>7/21</t>
  </si>
  <si>
    <t>8/21</t>
  </si>
  <si>
    <t>9/21</t>
  </si>
  <si>
    <t>10/21</t>
  </si>
  <si>
    <t>11/21</t>
  </si>
  <si>
    <t>12/21</t>
  </si>
  <si>
    <t>13/21</t>
  </si>
  <si>
    <t>14/21</t>
  </si>
  <si>
    <t>15/21</t>
  </si>
  <si>
    <t>16/21</t>
  </si>
  <si>
    <t>17/21</t>
  </si>
  <si>
    <t>18/21</t>
  </si>
  <si>
    <t>19/21</t>
  </si>
  <si>
    <t>20/21</t>
  </si>
  <si>
    <t>21/21</t>
  </si>
  <si>
    <r>
      <rPr>
        <sz val="12"/>
        <color rgb="FF000000"/>
        <rFont val="Times New Roman"/>
        <family val="1"/>
      </rPr>
      <t>總計</t>
    </r>
  </si>
  <si>
    <r>
      <rPr>
        <sz val="12"/>
        <color rgb="FF000000"/>
        <rFont val="Times New Roman"/>
        <family val="1"/>
      </rPr>
      <t>尺寸</t>
    </r>
  </si>
  <si>
    <t>A106 Gr.B
API 5L Gr.B
SAWH</t>
  </si>
  <si>
    <r>
      <rPr>
        <sz val="12"/>
        <color rgb="FF000000"/>
        <rFont val="Times New Roman"/>
        <family val="1"/>
      </rPr>
      <t>管線材質</t>
    </r>
  </si>
  <si>
    <r>
      <rPr>
        <sz val="12"/>
        <color rgb="FF000000"/>
        <rFont val="Times New Roman"/>
        <family val="1"/>
      </rPr>
      <t>級數</t>
    </r>
  </si>
  <si>
    <r>
      <t>大承循環</t>
    </r>
    <r>
      <rPr>
        <b/>
        <sz val="14"/>
        <color rgb="FF000000"/>
        <rFont val="Calibri"/>
        <family val="2"/>
      </rPr>
      <t>SRF</t>
    </r>
    <r>
      <rPr>
        <b/>
        <sz val="14"/>
        <color rgb="FF000000"/>
        <rFont val="細明體"/>
        <family val="3"/>
        <charset val="136"/>
      </rPr>
      <t>設置管道工程</t>
    </r>
    <r>
      <rPr>
        <b/>
        <sz val="14"/>
        <color rgb="FF000000"/>
        <rFont val="Calibri"/>
        <family val="2"/>
      </rPr>
      <t>(GL-05)</t>
    </r>
  </si>
  <si>
    <t>流水號</t>
  </si>
  <si>
    <t>圖號清單</t>
  </si>
  <si>
    <t>REV.2</t>
    <phoneticPr fontId="4" type="noConversion"/>
  </si>
  <si>
    <t>REV.3</t>
    <phoneticPr fontId="4" type="noConversion"/>
  </si>
  <si>
    <t>REV.4</t>
    <phoneticPr fontId="4" type="noConversion"/>
  </si>
  <si>
    <t>REV.5</t>
    <phoneticPr fontId="4" type="noConversion"/>
  </si>
  <si>
    <t>REV</t>
    <phoneticPr fontId="4" type="noConversion"/>
  </si>
  <si>
    <t>DATA</t>
    <phoneticPr fontId="4" type="noConversion"/>
  </si>
  <si>
    <t>04/22/'25</t>
  </si>
  <si>
    <t>描述改正</t>
    <phoneticPr fontId="4" type="noConversion"/>
  </si>
  <si>
    <t>原始進版</t>
    <phoneticPr fontId="4" type="noConversion"/>
  </si>
  <si>
    <t>04/30/'25</t>
    <phoneticPr fontId="4" type="noConversion"/>
  </si>
  <si>
    <t>因大彎法蘭關係 更動焊口</t>
    <phoneticPr fontId="4" type="noConversion"/>
  </si>
  <si>
    <t>狀態</t>
    <phoneticPr fontId="4" type="noConversion"/>
  </si>
  <si>
    <t>啟用</t>
    <phoneticPr fontId="4" type="noConversion"/>
  </si>
  <si>
    <t>因大彎法蘭關係 更動焊口 36 37號合併 名稱併為BICAR-1602-100-AA2B-NA</t>
    <phoneticPr fontId="4" type="noConversion"/>
  </si>
  <si>
    <t>因大彎法蘭關係 更動焊口 36 37號合併 經決議後刪除該圖號</t>
    <phoneticPr fontId="4" type="noConversion"/>
  </si>
  <si>
    <t>BICAR-1602-100-AA2B-NA</t>
    <phoneticPr fontId="4" type="noConversion"/>
  </si>
  <si>
    <t>ID</t>
    <phoneticPr fontId="4" type="noConversion"/>
  </si>
  <si>
    <t>BICAR-1603-100-AA2B-NA</t>
    <phoneticPr fontId="4" type="noConversion"/>
  </si>
  <si>
    <r>
      <rPr>
        <sz val="10"/>
        <color rgb="FF000000"/>
        <rFont val="細明體"/>
        <family val="1"/>
        <charset val="136"/>
      </rPr>
      <t>因大彎法蘭關係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細明體"/>
        <family val="1"/>
        <charset val="136"/>
      </rPr>
      <t>更動焊口</t>
    </r>
    <r>
      <rPr>
        <sz val="10"/>
        <color rgb="FF000000"/>
        <rFont val="Times New Roman"/>
        <family val="1"/>
      </rPr>
      <t xml:space="preserve">38 39 </t>
    </r>
    <r>
      <rPr>
        <sz val="10"/>
        <color rgb="FF000000"/>
        <rFont val="細明體"/>
        <family val="1"/>
        <charset val="136"/>
      </rPr>
      <t>號合併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細明體"/>
        <family val="1"/>
        <charset val="136"/>
      </rPr>
      <t>名稱併為</t>
    </r>
    <r>
      <rPr>
        <sz val="10"/>
        <color rgb="FF000000"/>
        <rFont val="Times New Roman"/>
        <family val="1"/>
      </rPr>
      <t>BICAR-1603-100-AA2B-NA</t>
    </r>
    <phoneticPr fontId="4" type="noConversion"/>
  </si>
  <si>
    <t>因大彎法蘭關係 更動焊口 38 39號合併 經決議後刪除該圖號</t>
    <phoneticPr fontId="4" type="noConversion"/>
  </si>
  <si>
    <t>405_1</t>
    <phoneticPr fontId="4" type="noConversion"/>
  </si>
  <si>
    <t>LIME-1703-80-AA2B-H50-5</t>
  </si>
  <si>
    <t>LIME-1703-80-AA2B-H50-5</t>
    <phoneticPr fontId="4" type="noConversion"/>
  </si>
  <si>
    <t>405_1</t>
    <phoneticPr fontId="4" type="noConversion"/>
  </si>
  <si>
    <t>BICAR-1602-100-AA2B-NA</t>
  </si>
  <si>
    <t>BICAR-1603-100-AA2B-NA</t>
  </si>
  <si>
    <t>BICAR-1603-100-AA2B-NA</t>
    <phoneticPr fontId="4" type="noConversion"/>
  </si>
  <si>
    <t>管道號 LINE NO.</t>
  </si>
  <si>
    <t>外徑×壁厚 O.D.xTHK. (mm)</t>
  </si>
  <si>
    <t>管道 等級 PIPE CLASS</t>
  </si>
  <si>
    <t>壓力管 道 級別 PRESS. PIPE CLASS</t>
  </si>
  <si>
    <t>介質 MEDIUM</t>
  </si>
  <si>
    <t>工作參數 OPERATING</t>
  </si>
  <si>
    <t>設計參數 DESIGN</t>
  </si>
  <si>
    <t>絕熱和防腐 INSULATION&amp;ANTIC ORROSION</t>
  </si>
  <si>
    <t>試壓要求 PRESSURE TEST</t>
  </si>
  <si>
    <t>焊縫檢 測 要求 WELD INSPEC REQ.</t>
  </si>
  <si>
    <t>洩漏試 驗 要求 LEAKA GE TEST REQ.</t>
  </si>
  <si>
    <t>清洗介 質 CLEAN OUT MEDIU M</t>
  </si>
  <si>
    <t>P&amp;ID 圖號 P&amp;ID NO.</t>
  </si>
  <si>
    <t>備註 REMARK</t>
  </si>
  <si>
    <t>來源</t>
    <phoneticPr fontId="70" type="noConversion"/>
  </si>
  <si>
    <t>頁數重排</t>
    <phoneticPr fontId="70" type="noConversion"/>
  </si>
  <si>
    <t>名稱 NAME</t>
  </si>
  <si>
    <t>狀態 STATE</t>
  </si>
  <si>
    <t>起點 FROM</t>
  </si>
  <si>
    <t>終點 TO</t>
  </si>
  <si>
    <t>溫度 TEMP. (℃)</t>
  </si>
  <si>
    <t>壓力 PRESS. (MPaG)</t>
  </si>
  <si>
    <t>代號 CODE</t>
  </si>
  <si>
    <t>厚度 THK. (mm)</t>
  </si>
  <si>
    <t>防腐</t>
    <phoneticPr fontId="70" type="noConversion"/>
  </si>
  <si>
    <t>介質 MED.</t>
  </si>
  <si>
    <t>Ø60.3x3.91</t>
  </si>
  <si>
    <t>/</t>
    <phoneticPr fontId="70" type="noConversion"/>
  </si>
  <si>
    <t>工業水</t>
  </si>
  <si>
    <t>液相</t>
  </si>
  <si>
    <t>管綫DW-2101</t>
  </si>
  <si>
    <t>活性炭吸附箱</t>
  </si>
  <si>
    <t>常溫</t>
  </si>
  <si>
    <t>-</t>
    <phoneticPr fontId="70" type="noConversion"/>
  </si>
  <si>
    <t>水</t>
  </si>
  <si>
    <t>不需要</t>
  </si>
  <si>
    <t>2321P-PID-01</t>
  </si>
  <si>
    <t>p6</t>
    <phoneticPr fontId="70" type="noConversion"/>
  </si>
  <si>
    <t>WG-0101-500-304-NA</t>
  </si>
  <si>
    <t>N/A</t>
  </si>
  <si>
    <t>廢氣</t>
  </si>
  <si>
    <t>氣相</t>
  </si>
  <si>
    <t>污泥池</t>
  </si>
  <si>
    <t>臭氣風機入口</t>
  </si>
  <si>
    <t>正常:常 溫;最高:</t>
  </si>
  <si>
    <t>-1.5kPa</t>
  </si>
  <si>
    <t>WG-0102-500-304-NA</t>
  </si>
  <si>
    <t>臭氣風機出口</t>
  </si>
  <si>
    <t>WG-0103-500-304-NA</t>
  </si>
  <si>
    <t>廢氣管WG-0101</t>
  </si>
  <si>
    <t>廢氣管WG-0604</t>
  </si>
  <si>
    <t>正常: 常 溫;最高:</t>
  </si>
  <si>
    <t>WG-0405-300-304-NA</t>
  </si>
  <si>
    <t>污泥料斗</t>
  </si>
  <si>
    <t>廢氣管WG-0103</t>
  </si>
  <si>
    <t>WG-0604-350-304-NA</t>
  </si>
  <si>
    <t>二次燃燒風機</t>
  </si>
  <si>
    <t>WG-0506-400-304-NA</t>
  </si>
  <si>
    <t>燃燒風機</t>
  </si>
  <si>
    <t>FG-0301-200-304-P30</t>
  </si>
  <si>
    <t>Ø200x2.0</t>
  </si>
  <si>
    <t>煙氣</t>
  </si>
  <si>
    <t>乾燥機</t>
  </si>
  <si>
    <t>-15kPa</t>
  </si>
  <si>
    <t>P</t>
  </si>
  <si>
    <t>Ø60.3×2.77</t>
  </si>
  <si>
    <t>廢水</t>
  </si>
  <si>
    <t>臭氣排水筒</t>
  </si>
  <si>
    <t>地溝</t>
  </si>
  <si>
    <t>常壓</t>
  </si>
  <si>
    <t>WG-0104-400-304-NA</t>
  </si>
  <si>
    <t>WG-0101</t>
  </si>
  <si>
    <t>2321P-PID-02</t>
  </si>
  <si>
    <t>WS-0201-300×900-304-NA</t>
  </si>
  <si>
    <t>湿污泥</t>
  </si>
  <si>
    <t>固相</t>
  </si>
  <si>
    <t>污泥料斗1出料螺 旋</t>
  </si>
  <si>
    <t>1#污泥螺旋输送机</t>
  </si>
  <si>
    <t>WS-0202-300×900-304-NA</t>
  </si>
  <si>
    <t>污泥料斗2出料螺 旋</t>
  </si>
  <si>
    <t>WS-0203-350×350-304-NA</t>
  </si>
  <si>
    <t>污泥料斗平台</t>
  </si>
  <si>
    <t>地面</t>
  </si>
  <si>
    <t>Ø33.4x4.55</t>
  </si>
  <si>
    <t>管綫DW-0401</t>
  </si>
  <si>
    <t>乾燥機R102D1</t>
  </si>
  <si>
    <t>2321P-PID-03</t>
  </si>
  <si>
    <t>GC2</t>
  </si>
  <si>
    <t>天然氣</t>
  </si>
  <si>
    <t>管線NG-0601</t>
  </si>
  <si>
    <t>熱風爐燃燒器</t>
  </si>
  <si>
    <t>需要</t>
  </si>
  <si>
    <t>Ø33.4x3.38</t>
  </si>
  <si>
    <t>循環冷卻水上水</t>
  </si>
  <si>
    <t>管線CWS-0501</t>
  </si>
  <si>
    <t>1#干燥污泥螺旋输送 机的水分计</t>
  </si>
  <si>
    <t>CWR-0301-25-AA1E-NA</t>
  </si>
  <si>
    <t>循環冷卻水回水</t>
  </si>
  <si>
    <t>1#干燥污泥螺旋输 送机的水分计</t>
  </si>
  <si>
    <t>管線CWR-0502</t>
  </si>
  <si>
    <t>Ø21.3x2.77</t>
  </si>
  <si>
    <t>儀錶空氣</t>
  </si>
  <si>
    <t>管綫IA-2001</t>
  </si>
  <si>
    <t>水分儀</t>
  </si>
  <si>
    <t>≤40</t>
  </si>
  <si>
    <t>空氣</t>
  </si>
  <si>
    <t>FG-0302-700x700-304-H140</t>
  </si>
  <si>
    <t>乾燥排氣除塵器</t>
  </si>
  <si>
    <t>正常: 202 最高: 260</t>
  </si>
  <si>
    <t>-0.3kPa</t>
  </si>
  <si>
    <t>H</t>
  </si>
  <si>
    <t>FG-0303-850-304-H140</t>
  </si>
  <si>
    <t>Ø750×5.0 /Ø850×3.0 /Ø850×5.0</t>
  </si>
  <si>
    <t>循環風機進口</t>
  </si>
  <si>
    <t>正常:202 最高:260</t>
  </si>
  <si>
    <t>AR-0305-500-304-NA</t>
  </si>
  <si>
    <t>大氣</t>
  </si>
  <si>
    <t>管線FG-0303</t>
  </si>
  <si>
    <t>FG-0304-850-304-H140</t>
  </si>
  <si>
    <t>Ø850×3.0</t>
  </si>
  <si>
    <t>循環風機出口</t>
  </si>
  <si>
    <t>管線FG-0804</t>
  </si>
  <si>
    <t>1.5kPa</t>
  </si>
  <si>
    <t>FA-0301-300×300-304-P30</t>
  </si>
  <si>
    <t>飛灰</t>
  </si>
  <si>
    <t>乾燥機排氣除塵器</t>
  </si>
  <si>
    <t>2#乾燥污泥刮板輸送 機</t>
  </si>
  <si>
    <t>FG-0305-500-304-H100</t>
  </si>
  <si>
    <t>Ø500×3.0/ Ø500×5.0/</t>
  </si>
  <si>
    <t>管線FG-0304</t>
  </si>
  <si>
    <t>管線FG-0602</t>
  </si>
  <si>
    <t>FG-0804-700-304-H140</t>
  </si>
  <si>
    <t>Ø700×3.0</t>
  </si>
  <si>
    <t>#1熱交換器</t>
  </si>
  <si>
    <t>DS-0405-700×466-304-NA</t>
  </si>
  <si>
    <t>乾燥污泥</t>
  </si>
  <si>
    <t>2#乾燥污泥刮板輸 送機</t>
  </si>
  <si>
    <t>無機乾燥污泥料斗進 料螺旋</t>
  </si>
  <si>
    <t>2321P-PID-04</t>
  </si>
  <si>
    <t>DS-0406-300×300-304-NA</t>
  </si>
  <si>
    <t>1#有機乾燥污泥分配 螺旋</t>
  </si>
  <si>
    <t>WG-0401-200-304-NA</t>
  </si>
  <si>
    <t>焚燒中間料斗</t>
  </si>
  <si>
    <t>廢氣管WG-0405</t>
  </si>
  <si>
    <t>/</t>
  </si>
  <si>
    <t>p7</t>
    <phoneticPr fontId="70" type="noConversion"/>
  </si>
  <si>
    <t>WG-0402-200-304-NA</t>
  </si>
  <si>
    <t>有機乾燥污泥料斗 北侧</t>
  </si>
  <si>
    <t>WG-0403-200-304-NA</t>
  </si>
  <si>
    <t>有機乾燥污泥料斗 南侧</t>
  </si>
  <si>
    <t>WG-0404-200-304-NA</t>
  </si>
  <si>
    <t>無機乾燥污泥料斗</t>
  </si>
  <si>
    <t>DS-0401-300×300-304-NA</t>
  </si>
  <si>
    <t>有機乾燥污泥</t>
  </si>
  <si>
    <t>有機乾燥污泥料斗 出料螺旋2</t>
  </si>
  <si>
    <t>有機乾燥污泥斗車</t>
  </si>
  <si>
    <t>正常:50 最高: 150</t>
  </si>
  <si>
    <t>DS-0402-300×300-304-NA</t>
  </si>
  <si>
    <t>無機乾燥污泥</t>
  </si>
  <si>
    <t>無機乾燥污泥料斗 出料螺旋</t>
  </si>
  <si>
    <t>管綫DS-0401</t>
  </si>
  <si>
    <t>DS-0403-300×300-304-NA</t>
  </si>
  <si>
    <t>焚燒中間料斗出料 螺旋</t>
  </si>
  <si>
    <t>2#有機乾燥污泥分配 螺旋</t>
  </si>
  <si>
    <t>正常:80 最高: 150</t>
  </si>
  <si>
    <t>DS-0404-300×300-304-NA</t>
  </si>
  <si>
    <t>2#其它燃料螺旋輸 送機</t>
  </si>
  <si>
    <t>DW-0401-50-AA1B-NA</t>
  </si>
  <si>
    <t>工業水總管DW- 2101</t>
  </si>
  <si>
    <t>盲板法蘭</t>
  </si>
  <si>
    <t>焚燒中間料斗 R104V2</t>
  </si>
  <si>
    <t>有機乾燥污泥料斗</t>
  </si>
  <si>
    <t>FG-0502-700-304-H220</t>
  </si>
  <si>
    <t>Ø700×5.0</t>
  </si>
  <si>
    <t>管線FG-0503</t>
  </si>
  <si>
    <t>2321P-PID-05</t>
  </si>
  <si>
    <t>FG-0503-350-304-H180</t>
  </si>
  <si>
    <t>Ø350×5.0</t>
  </si>
  <si>
    <t>管線FG-0502</t>
  </si>
  <si>
    <t>焚燒爐</t>
  </si>
  <si>
    <t>FG-0506-350-304-H180</t>
  </si>
  <si>
    <t>FG-0507-350-304-H180</t>
  </si>
  <si>
    <t>FG-0508-350-304-H180</t>
  </si>
  <si>
    <t>FG-0509-300-Q345R-H160</t>
  </si>
  <si>
    <t>Q345R</t>
  </si>
  <si>
    <t>管線FG-0504</t>
  </si>
  <si>
    <t>FG-0504-450-Q345R-H180</t>
  </si>
  <si>
    <t>Ø450x5.0</t>
  </si>
  <si>
    <t>#2熱交換器</t>
  </si>
  <si>
    <t>FG-0505-300-Q345R-H160</t>
  </si>
  <si>
    <t>AR-0508-250-304-NA</t>
  </si>
  <si>
    <t>管線WG-0506</t>
  </si>
  <si>
    <t>WG-0507-350-304-NA</t>
  </si>
  <si>
    <t>CWS-0501-40-AA1E-NA</t>
  </si>
  <si>
    <t>Ø48.3x3.68</t>
  </si>
  <si>
    <t>管綫CWS-2201</t>
  </si>
  <si>
    <t>管線CWS-0502</t>
  </si>
  <si>
    <t>Ø26.7x2.87</t>
  </si>
  <si>
    <t>1#灰渣冷卻輸送機</t>
  </si>
  <si>
    <t>CWS-0503-25-AA1E-NA</t>
  </si>
  <si>
    <t>焚燒爐內攝像機</t>
  </si>
  <si>
    <t>CWS-0506-25-AA1E-NA</t>
  </si>
  <si>
    <t>爐底排灰管</t>
  </si>
  <si>
    <t>WW-0501-25-AA1E-NA</t>
  </si>
  <si>
    <t>CWR-0502-40-AA1E-NA</t>
  </si>
  <si>
    <t>循環冷卻水回水總管</t>
  </si>
  <si>
    <t>p8</t>
    <phoneticPr fontId="70" type="noConversion"/>
  </si>
  <si>
    <t>NG-0501-80-AA4B-NA</t>
  </si>
  <si>
    <t>Ø88.9x5.49</t>
  </si>
  <si>
    <t>管線NG-2101</t>
  </si>
  <si>
    <t>管線NG-0703</t>
  </si>
  <si>
    <t>管線NG-0501</t>
  </si>
  <si>
    <t>焚燒爐燃燒器1</t>
  </si>
  <si>
    <t>焚燒爐燃燒器2</t>
  </si>
  <si>
    <t>焚燒爐燃燒器3</t>
  </si>
  <si>
    <t>管綫CWR-0502</t>
  </si>
  <si>
    <t>2321P-PID-08</t>
  </si>
  <si>
    <t>CWR-0505-25-AA1E-NA</t>
  </si>
  <si>
    <t>IA-0501-15-AA1B-NA</t>
  </si>
  <si>
    <t>Ø21.3x3.73</t>
  </si>
  <si>
    <t>壓縮空氣</t>
  </si>
  <si>
    <t>管线IA-2001</t>
  </si>
  <si>
    <t>AR-0606-200-304-NA</t>
  </si>
  <si>
    <t>管線WG-0604</t>
  </si>
  <si>
    <t>2321P-PID-06</t>
  </si>
  <si>
    <t>WG-0605-300-304-NA</t>
  </si>
  <si>
    <t>二次燃燒爐</t>
  </si>
  <si>
    <t>FG-0603-900-304-H220</t>
  </si>
  <si>
    <t>Ø900×5.0</t>
  </si>
  <si>
    <t>1#熱交換器</t>
  </si>
  <si>
    <t>CWS-2205-25-AA1E-NA</t>
  </si>
  <si>
    <t>管綫CWS-2203</t>
  </si>
  <si>
    <t>管綫AMO-1511</t>
  </si>
  <si>
    <t>AMO-1511-25-AA1E-NA</t>
  </si>
  <si>
    <t>氨水</t>
  </si>
  <si>
    <t>管線AMO-1510</t>
  </si>
  <si>
    <t>管線AMO-0601</t>
  </si>
  <si>
    <t>AMO-0601-25-AA1E-NA</t>
  </si>
  <si>
    <t>管線AMO-1511</t>
  </si>
  <si>
    <t>SNCR噴槍A</t>
  </si>
  <si>
    <t>SNCR噴槍B</t>
  </si>
  <si>
    <t>SNCR噴槍C</t>
  </si>
  <si>
    <t>CA-0601-25-AA1B-NA</t>
  </si>
  <si>
    <t>壓縮空氣總管CA- 2001</t>
  </si>
  <si>
    <t>管線CA-0601</t>
  </si>
  <si>
    <t>NG-0601-80-AA4B-NA</t>
  </si>
  <si>
    <t>管線NG-0706</t>
  </si>
  <si>
    <t>FG-0802-1100-304-H220</t>
  </si>
  <si>
    <t>Ø1100x5.0</t>
  </si>
  <si>
    <t>2#熱交換器</t>
  </si>
  <si>
    <t>-1.9kPa</t>
  </si>
  <si>
    <t>FG-0803-1000-Q345R-H200</t>
  </si>
  <si>
    <t>Ø1000x6.0</t>
  </si>
  <si>
    <t>煙氣冷卻塔</t>
  </si>
  <si>
    <t>-2.7kPa</t>
  </si>
  <si>
    <t>FG-0807-700-Q345R-H200</t>
  </si>
  <si>
    <t>Ø700x5.0</t>
  </si>
  <si>
    <t>管線FG-0809</t>
  </si>
  <si>
    <t>FG-0808-550-Q345R-H180</t>
  </si>
  <si>
    <t>Ø550x5.0</t>
  </si>
  <si>
    <t>管線FG-0807</t>
  </si>
  <si>
    <t>管線FG-1102</t>
  </si>
  <si>
    <t>FG-0809-400-Q345R-H180</t>
  </si>
  <si>
    <t>Ø406x5.0</t>
  </si>
  <si>
    <t>煙囪</t>
  </si>
  <si>
    <t>FG-0806-500-Q235B-NA</t>
  </si>
  <si>
    <t>Ø500×5.0</t>
  </si>
  <si>
    <t>Q235B</t>
  </si>
  <si>
    <t>防白煙風機</t>
  </si>
  <si>
    <t>CWS-0801-40-AA1E-NA</t>
  </si>
  <si>
    <t>循環冷卻水上水總 管</t>
  </si>
  <si>
    <t>p9</t>
    <phoneticPr fontId="70" type="noConversion"/>
  </si>
  <si>
    <t>管線CWS-0801</t>
  </si>
  <si>
    <t>旋風除塵器1旋轉閥</t>
  </si>
  <si>
    <t>旋風除塵器2旋轉閥</t>
  </si>
  <si>
    <t>2#热交换器旋转阀</t>
  </si>
  <si>
    <t>1#热交换器旋转阀</t>
  </si>
  <si>
    <t>CWR-0801-40-AA1E-NA</t>
  </si>
  <si>
    <t>管線CWR-0802</t>
  </si>
  <si>
    <t>管線CWR-0801</t>
  </si>
  <si>
    <t>2#熱交換器旋轉閥</t>
  </si>
  <si>
    <t>1#熱交換器旋轉閥</t>
  </si>
  <si>
    <t>FA-0801-300×300-304-H60</t>
  </si>
  <si>
    <t>旋風除塵器1旋轉 閥</t>
  </si>
  <si>
    <t>1#飛灰冷卻輸送機</t>
  </si>
  <si>
    <t>FA-0802-300×300-304-H60</t>
  </si>
  <si>
    <t>旋風除塵器2旋轉 閥</t>
  </si>
  <si>
    <t>FA-0803-300×300-304-H60</t>
  </si>
  <si>
    <t>2#飛灰冷卻輸送機</t>
  </si>
  <si>
    <t>FA-0804-300×300-304-H60</t>
  </si>
  <si>
    <t>AR-0901-300-316L-NA</t>
  </si>
  <si>
    <t>316L</t>
  </si>
  <si>
    <t>2321P-PID-09</t>
  </si>
  <si>
    <t>AC-1801-50-AA2B-NA</t>
  </si>
  <si>
    <t>活性炭</t>
  </si>
  <si>
    <t>活性炭噴射器</t>
  </si>
  <si>
    <t>幹式反應器</t>
  </si>
  <si>
    <t>Ø 114.3×6.02</t>
  </si>
  <si>
    <t>小蘇打</t>
  </si>
  <si>
    <t>小蘇打輸送風機2</t>
  </si>
  <si>
    <t>小蘇打輸送風機1</t>
  </si>
  <si>
    <t>LIME-1703-80-AA2B-H50</t>
  </si>
  <si>
    <t>消石灰</t>
  </si>
  <si>
    <t>消石灰噴射器</t>
  </si>
  <si>
    <t>CA-1001-50-AA1B-NA</t>
  </si>
  <si>
    <t>壓縮空氣總管</t>
  </si>
  <si>
    <t>煙氣除塵器儲氣罐</t>
  </si>
  <si>
    <t>2321P-PID-10</t>
  </si>
  <si>
    <t>CA-1002-50-AA1B-NA</t>
  </si>
  <si>
    <t>IA-1011-25-AA1E-NA</t>
  </si>
  <si>
    <t>管線IA-2001</t>
  </si>
  <si>
    <t>FG-1101-1000-Q235B-H120</t>
  </si>
  <si>
    <t>煙氣除塵器</t>
  </si>
  <si>
    <t>煙氣加熱器</t>
  </si>
  <si>
    <t>-4.5kPa</t>
  </si>
  <si>
    <t>FA-1001-300×300-304-H80</t>
  </si>
  <si>
    <t>煙氣除塵器旋轉閥 4</t>
  </si>
  <si>
    <t>4#飛灰刮板輸送機</t>
  </si>
  <si>
    <t>FA-1002-300×300-304-H80</t>
  </si>
  <si>
    <t>煙氣除塵器旋轉閥 3</t>
  </si>
  <si>
    <t>FA-1003-300×300-304-H80</t>
  </si>
  <si>
    <t>煙氣除塵器旋轉閥 2</t>
  </si>
  <si>
    <t>FA-1004-300×300-304-H80</t>
  </si>
  <si>
    <t>AMO-1510-25-AA1E-NA</t>
  </si>
  <si>
    <t>管線AMO-1503</t>
  </si>
  <si>
    <t>SCR噴槍</t>
  </si>
  <si>
    <t>2321P-PID-11</t>
  </si>
  <si>
    <t>CA-1101-15-AA1B-NA</t>
  </si>
  <si>
    <t>管線CA-2001</t>
  </si>
  <si>
    <t>FG-1102-1100-Q345R-H140</t>
  </si>
  <si>
    <t>Ø1100x6.0</t>
  </si>
  <si>
    <t>噴氨格柵</t>
  </si>
  <si>
    <t>214~228</t>
  </si>
  <si>
    <t>-4.65kPa</t>
  </si>
  <si>
    <t>p10</t>
    <phoneticPr fontId="70" type="noConversion"/>
  </si>
  <si>
    <t>FG-1103-1100-Q235B-H140</t>
  </si>
  <si>
    <t>脫硝反應器</t>
  </si>
  <si>
    <t>FG-1104-1100-Q235B-H140</t>
  </si>
  <si>
    <t>煙氣引風機</t>
  </si>
  <si>
    <t>-5.6kPa</t>
  </si>
  <si>
    <t>FG-1108-940x352-Q235B- H140</t>
  </si>
  <si>
    <t>0.6kPa</t>
  </si>
  <si>
    <t>WW-1101-50-304-NA</t>
  </si>
  <si>
    <t>Ø 219.1×7.04</t>
  </si>
  <si>
    <t>稀釋風機</t>
  </si>
  <si>
    <t>-5.8kPa</t>
  </si>
  <si>
    <t>FG-1106-200-AA1B-H100</t>
  </si>
  <si>
    <t>氨蒸發器</t>
  </si>
  <si>
    <t>-0.005 ~ +0.004</t>
  </si>
  <si>
    <t>FG-1107-200-AA1E-H100</t>
  </si>
  <si>
    <t>Ø 219.1×3.76</t>
  </si>
  <si>
    <t>管線CWS-2201</t>
  </si>
  <si>
    <t>2321P-PID-12</t>
  </si>
  <si>
    <t>CWR-1201-40-AA1E-NA</t>
  </si>
  <si>
    <t>管線CWR-2201</t>
  </si>
  <si>
    <t>FA-1203-300×300-304-H60</t>
  </si>
  <si>
    <t>5#飛灰刮板輸送機</t>
  </si>
  <si>
    <t>FA-1203-300×300-304-NA</t>
  </si>
  <si>
    <t>飛灰BOX</t>
  </si>
  <si>
    <t>CA-1301-50-AA1B-NA</t>
  </si>
  <si>
    <t>管線CA-1303</t>
  </si>
  <si>
    <t>2321P-PID-13</t>
  </si>
  <si>
    <t>管線CA-1301</t>
  </si>
  <si>
    <t>煙氣冷卻塔冷卻脫酸 噴槍A</t>
  </si>
  <si>
    <t>CA-1304-25-AA1B-NA</t>
  </si>
  <si>
    <t>煙氣冷卻塔冷卻脫酸 噴槍B</t>
  </si>
  <si>
    <t>煙氣冷卻塔冷卻脫酸 噴槍C</t>
  </si>
  <si>
    <t>CA-1306-25-AA1B-NA</t>
  </si>
  <si>
    <t>煙氣冷卻塔冷卻脫酸 噴槍D</t>
  </si>
  <si>
    <t>緊急水罐</t>
  </si>
  <si>
    <t>VT-1301-25-AA1E-NA</t>
  </si>
  <si>
    <t>放空氣</t>
  </si>
  <si>
    <t>SH-1409-25-AA1E-NA</t>
  </si>
  <si>
    <t>苛性鈉溶液</t>
  </si>
  <si>
    <t>管線SH-1403</t>
  </si>
  <si>
    <t>管線DW-1308</t>
  </si>
  <si>
    <t>DW-1301-50-AA1B-NA</t>
  </si>
  <si>
    <t>管線DW-2101</t>
  </si>
  <si>
    <t>緊急水罐R132V2</t>
  </si>
  <si>
    <t>WW-1301-50-AA1E-NA</t>
  </si>
  <si>
    <t>Ø60.3x2.77</t>
  </si>
  <si>
    <t>DW-1302-25-AA1B-NA</t>
  </si>
  <si>
    <t>DW-1402-25-AA1B-NA</t>
  </si>
  <si>
    <t>苛性鈉溶液輸送泵</t>
  </si>
  <si>
    <t>冷卻水罐</t>
  </si>
  <si>
    <t>管線DW-1301</t>
  </si>
  <si>
    <t>VT-1302-80-AA1B-NA</t>
  </si>
  <si>
    <t>Ø88.9x3.05</t>
  </si>
  <si>
    <t>WW-1303-50-AA1B-NA</t>
  </si>
  <si>
    <t>管線WW-1302</t>
  </si>
  <si>
    <t>冷卻水輸送泵1</t>
  </si>
  <si>
    <t>管線DW-1304</t>
  </si>
  <si>
    <t>冷卻水輸送泵2</t>
  </si>
  <si>
    <t>p11</t>
    <phoneticPr fontId="70" type="noConversion"/>
  </si>
  <si>
    <t>DW-1306-40-AA1E-NA</t>
  </si>
  <si>
    <t>DW-1307-40-AA1E-NA</t>
  </si>
  <si>
    <t>DW-1308-25-AA1E-NA</t>
  </si>
  <si>
    <t>管線DW-1306</t>
  </si>
  <si>
    <t>靜態混合器</t>
  </si>
  <si>
    <t>管線SH-1305</t>
  </si>
  <si>
    <t>SH-1302-15-AA1E-NA</t>
  </si>
  <si>
    <t>SH-1305-32-AA1E-NA</t>
  </si>
  <si>
    <t>Ø42.2x3.56</t>
  </si>
  <si>
    <t>管線SH-1301</t>
  </si>
  <si>
    <t>軟化水</t>
  </si>
  <si>
    <t>管線SW-1918</t>
  </si>
  <si>
    <t>苛性鈉溶液罐</t>
  </si>
  <si>
    <t>2321P-PID-14</t>
  </si>
  <si>
    <t>SH-1401-80-AA1E-NA</t>
  </si>
  <si>
    <t>快速接頭</t>
  </si>
  <si>
    <t>管線SH-1408</t>
  </si>
  <si>
    <t>Ø 114.3x3.05</t>
  </si>
  <si>
    <t>DW-1401-25-AA1B-NA</t>
  </si>
  <si>
    <t>苛性鈉溶液輸送泵2</t>
  </si>
  <si>
    <t>SH-1403-25-AA1E-NA</t>
  </si>
  <si>
    <t>苛性鈉溶液輸送泵 2</t>
  </si>
  <si>
    <t>管線SH-1409</t>
  </si>
  <si>
    <t>管線SH-1402</t>
  </si>
  <si>
    <t>苛性鈉溶液輸送泵1</t>
  </si>
  <si>
    <t>苛性鈉溶液輸送泵 1</t>
  </si>
  <si>
    <t>氨水封罐</t>
  </si>
  <si>
    <t>2321P-PID-15</t>
  </si>
  <si>
    <t>供應商成套</t>
  </si>
  <si>
    <t>NH3-1506-25-AA1E-NA</t>
  </si>
  <si>
    <t>氨氣</t>
  </si>
  <si>
    <t>氨水儲罐</t>
  </si>
  <si>
    <t>AMO-1507-25-AA1E-NA</t>
  </si>
  <si>
    <t>AMO-1508-40-AA1E-NA</t>
  </si>
  <si>
    <t>N2-1501-25-AA1B-NA</t>
  </si>
  <si>
    <t>氮氣</t>
  </si>
  <si>
    <t>管線N2-2101</t>
  </si>
  <si>
    <t>SW-2105-25-AA1E-NA</t>
  </si>
  <si>
    <t>NH3-1509-25-AA1E-NA</t>
  </si>
  <si>
    <t>氨氣/空氣</t>
  </si>
  <si>
    <t>噸桶</t>
  </si>
  <si>
    <t>p12</t>
    <phoneticPr fontId="70" type="noConversion"/>
  </si>
  <si>
    <t>AMO-1501-25-AA1E-NA</t>
  </si>
  <si>
    <t>氨水卸料泵</t>
  </si>
  <si>
    <t>AMO-1512-25-AA1E-NA</t>
  </si>
  <si>
    <t>CA-1501-25-AA1B-NA</t>
  </si>
  <si>
    <t>WW-1501-50-AA1E-NA</t>
  </si>
  <si>
    <t>管線AMO-1501</t>
  </si>
  <si>
    <t>WW-1502-50-AA1E-NA</t>
  </si>
  <si>
    <t>管線WW-1501</t>
  </si>
  <si>
    <t>WW-1503-15-AA1E-NA</t>
  </si>
  <si>
    <t>管線W-1501</t>
  </si>
  <si>
    <t>AMO-1502-15-AA1E-NA</t>
  </si>
  <si>
    <t>氨水輸送泵1</t>
  </si>
  <si>
    <t>AMO-1503-15-AA1E-NA</t>
  </si>
  <si>
    <t>AMO-1504-15-AA1E-NA</t>
  </si>
  <si>
    <t>管線AMO-1502</t>
  </si>
  <si>
    <t>氨水輸送泵2</t>
  </si>
  <si>
    <t>AMO-1505-15-AA1E-NA</t>
  </si>
  <si>
    <t>AMO-1513-15-AA1E-NA</t>
  </si>
  <si>
    <t>AMO-1514-15-AA1E-NA</t>
  </si>
  <si>
    <t>管線AMO-1504</t>
  </si>
  <si>
    <t>小蘇打倉頂除塵器</t>
  </si>
  <si>
    <t>2321P-PID-16</t>
  </si>
  <si>
    <t>BICAR-1601-100-AA2B-NA</t>
  </si>
  <si>
    <t>小蘇打輸送罐車</t>
  </si>
  <si>
    <t>小蘇打倉</t>
  </si>
  <si>
    <t>小蘇打倉活化料斗</t>
  </si>
  <si>
    <t>CA-1602-25-AA1B-NA</t>
  </si>
  <si>
    <t>小蘇打分級研磨機1</t>
  </si>
  <si>
    <t>CA-1603-25-AA1B-NA</t>
  </si>
  <si>
    <t>管線CA-1602</t>
  </si>
  <si>
    <t>小蘇打分級研磨機2</t>
  </si>
  <si>
    <t>消石灰倉頂除塵器</t>
  </si>
  <si>
    <t>2321P-PID-17</t>
  </si>
  <si>
    <t>LIME-1701-100-AA2B-NA</t>
  </si>
  <si>
    <t>消石灰罐車</t>
  </si>
  <si>
    <t>消石灰倉</t>
  </si>
  <si>
    <t>消石灰倉活化料斗</t>
  </si>
  <si>
    <t>管線IA-2118</t>
  </si>
  <si>
    <t>消石灰旋轉閥</t>
  </si>
  <si>
    <t>消石灰輸送風機2</t>
  </si>
  <si>
    <t>管線AR-1702</t>
  </si>
  <si>
    <t>消石灰輸送風機1</t>
  </si>
  <si>
    <t>消石灰輸送風機加熱 器</t>
  </si>
  <si>
    <t>消石灰輸送風機加 熱器</t>
  </si>
  <si>
    <t>LIME-1705-25-AA2B-NA</t>
  </si>
  <si>
    <t>空气、消石灰</t>
  </si>
  <si>
    <t>消石灰旋转阀</t>
  </si>
  <si>
    <t>消石灰仓</t>
  </si>
  <si>
    <t>CA-1801-25-AA1B-NA</t>
  </si>
  <si>
    <t>活性炭装置</t>
  </si>
  <si>
    <t>2321P-PID-18</t>
  </si>
  <si>
    <t>Ø73x5.16</t>
  </si>
  <si>
    <t>活性炭加料装置</t>
  </si>
  <si>
    <t>活性炭吸料裝置</t>
  </si>
  <si>
    <t>活性炭輸送風機2</t>
  </si>
  <si>
    <t>管線AR-1802</t>
  </si>
  <si>
    <t>p13</t>
    <phoneticPr fontId="70" type="noConversion"/>
  </si>
  <si>
    <t>活性炭輸送風機1</t>
  </si>
  <si>
    <t>管線AR-1803</t>
  </si>
  <si>
    <t>AR-1803-50-AA1B-NA</t>
  </si>
  <si>
    <t>軟化水製備系統</t>
  </si>
  <si>
    <t>2321P-PID-19</t>
  </si>
  <si>
    <t>管線SW-1901</t>
  </si>
  <si>
    <t>管線WW-1903</t>
  </si>
  <si>
    <t>精密過濾器 R181F2</t>
  </si>
  <si>
    <t>軟化水罐R181V3</t>
  </si>
  <si>
    <t>軟化水罐</t>
  </si>
  <si>
    <t>管線WW-1902</t>
  </si>
  <si>
    <t>SW-1915-50-AA1E-NA</t>
  </si>
  <si>
    <t>軟化水輸送泵</t>
  </si>
  <si>
    <t>軟化水輸送泵1</t>
  </si>
  <si>
    <t>軟化水輸送泵2</t>
  </si>
  <si>
    <t>管線SW-1914</t>
  </si>
  <si>
    <t>SW-1918-25-AA1E-NA</t>
  </si>
  <si>
    <t>IA-2001-80-AA1E-NA</t>
  </si>
  <si>
    <t>儀錶空氣儲罐 R182V2</t>
  </si>
  <si>
    <t>2321P-PID-20</t>
  </si>
  <si>
    <t>CA-2001-100-AA1B-NA</t>
  </si>
  <si>
    <t>管線CA-2011</t>
  </si>
  <si>
    <t>空气压缩机R182C1</t>
  </si>
  <si>
    <t>管綫CA-2005</t>
  </si>
  <si>
    <t>空气压缩机R182C2</t>
  </si>
  <si>
    <t>空气压缩机R182C3</t>
  </si>
  <si>
    <t>CA-2006-100-AA1B-NA</t>
  </si>
  <si>
    <t>壓縮空氣緩存罐 R182V1</t>
  </si>
  <si>
    <t>過濾器R182F1</t>
  </si>
  <si>
    <t>CA-2007-100-AA1B-NA</t>
  </si>
  <si>
    <t>主管路一級過濾器 (R182F1)</t>
  </si>
  <si>
    <t>冷凍式乾燥機 1&amp;2 (R182D1/R182D2)</t>
  </si>
  <si>
    <t>CA-2008-100-AA1B-NA</t>
  </si>
  <si>
    <t>冷凍式乾燥機 1&amp;2 (R182D1/R182D2</t>
  </si>
  <si>
    <t>主管路二級過濾器 (R182F2)</t>
  </si>
  <si>
    <t>主管路三級過濾器 (R182F3)</t>
  </si>
  <si>
    <t>管線CA-2008</t>
  </si>
  <si>
    <t>CA-2011-50-AA1B-NA</t>
  </si>
  <si>
    <t>管線CA-2010</t>
  </si>
  <si>
    <t>Ø48.3x5.08</t>
  </si>
  <si>
    <t>管線CA-2013</t>
  </si>
  <si>
    <t>吸附式乾燥機1&amp;2 (R182D3/R182D4)</t>
  </si>
  <si>
    <t>支管路過濾器R182F4</t>
  </si>
  <si>
    <t>支管路過濾器 R182F4</t>
  </si>
  <si>
    <t>支管路過濾器R182F5</t>
  </si>
  <si>
    <t>p14</t>
    <phoneticPr fontId="70" type="noConversion"/>
  </si>
  <si>
    <t>管線CA-2016</t>
  </si>
  <si>
    <t>支管路過濾器 R182F5</t>
  </si>
  <si>
    <t>儀表空氣儲罐R182V2</t>
  </si>
  <si>
    <t>WW-2002-50-AA1B-NA</t>
  </si>
  <si>
    <t>排水溝</t>
  </si>
  <si>
    <t>管線W-2003</t>
  </si>
  <si>
    <t>管線WW-2002</t>
  </si>
  <si>
    <t>管線W-2001</t>
  </si>
  <si>
    <t>DW-2101-80-AA1B-NA</t>
  </si>
  <si>
    <t>界區</t>
  </si>
  <si>
    <t>2321P-PID-21</t>
  </si>
  <si>
    <t>洗眼器R133X1</t>
  </si>
  <si>
    <t>制磚尾氣公用工程站</t>
  </si>
  <si>
    <t>冷却水罐区域公用工 程站</t>
  </si>
  <si>
    <t>氨水撬块区域公用工 程站公用工程站</t>
  </si>
  <si>
    <t>DW-2105-25-AA1B-NA</t>
  </si>
  <si>
    <t>包装区域公用工程站 公用工程站</t>
  </si>
  <si>
    <t>管線DW-2105</t>
  </si>
  <si>
    <t>紧急水罐区域公用工 程站</t>
  </si>
  <si>
    <t>管線DW-0601</t>
  </si>
  <si>
    <t>6.000m层焚烧炉区 域公用工程站</t>
  </si>
  <si>
    <t>有机干燥污泥料斗区 域公用工程站</t>
  </si>
  <si>
    <t>DW-2109-80-AA1B-NA</t>
  </si>
  <si>
    <t>管線DW-2112</t>
  </si>
  <si>
    <t>管線DW-2109</t>
  </si>
  <si>
    <t>1#飞灰冷却输送机区 域公用工程站</t>
  </si>
  <si>
    <t>污泥干燥机区域公用 工程站</t>
  </si>
  <si>
    <t>污泥料坑间公用工程 站</t>
  </si>
  <si>
    <t>DW-2113-25-AA1B-NA</t>
  </si>
  <si>
    <t>污泥料斗区域公用工 程站</t>
  </si>
  <si>
    <t>SRF儲料場公用工程 站</t>
  </si>
  <si>
    <t>NG-2101-80-AA4B-NA</t>
  </si>
  <si>
    <t>管线NG-0601</t>
  </si>
  <si>
    <t>大气</t>
  </si>
  <si>
    <t>IA-2101-25-AA1E-NA</t>
  </si>
  <si>
    <t>阀XV-R1009</t>
  </si>
  <si>
    <t>阀XV-R1201</t>
  </si>
  <si>
    <t>盲法兰</t>
  </si>
  <si>
    <t>管綫IA-2103</t>
  </si>
  <si>
    <t>紧急排放烟囱</t>
  </si>
  <si>
    <t>阀XV-R1116</t>
  </si>
  <si>
    <t>p15</t>
    <phoneticPr fontId="70" type="noConversion"/>
  </si>
  <si>
    <t>IA-2106-25-AA1E-NA</t>
  </si>
  <si>
    <t>气源分配器</t>
  </si>
  <si>
    <t>阀XV-R1006</t>
  </si>
  <si>
    <t>IA-2109-25-AA1E-NA</t>
  </si>
  <si>
    <t>阀XV-R1010</t>
  </si>
  <si>
    <t>阀XV-R1012</t>
  </si>
  <si>
    <t>管綫IA-0101</t>
  </si>
  <si>
    <t>阀XV-R1013</t>
  </si>
  <si>
    <t>阀XV-R1601</t>
  </si>
  <si>
    <t>管綫IA-1301</t>
  </si>
  <si>
    <t>阀XV-R1403</t>
  </si>
  <si>
    <t>IA-2114-25-AA1E-NA</t>
  </si>
  <si>
    <t>管綫IA-2113</t>
  </si>
  <si>
    <t>烟气烟囱取样平台</t>
  </si>
  <si>
    <t>管綫IA-1101</t>
  </si>
  <si>
    <t>IA-2117-25-AA1E-NA</t>
  </si>
  <si>
    <t>管綫IA-2116</t>
  </si>
  <si>
    <t>预留接口</t>
  </si>
  <si>
    <t>阀XV-R1401</t>
  </si>
  <si>
    <t>烟气除尘器</t>
  </si>
  <si>
    <t>公用工程站</t>
  </si>
  <si>
    <t>IA-1101-25-AA1E-NA</t>
  </si>
  <si>
    <t>烟氣烟囱取樣平臺</t>
  </si>
  <si>
    <t>IA-2301-25-AA1E-NA</t>
  </si>
  <si>
    <t>製磚尾氣烟囱取樣平 臺</t>
  </si>
  <si>
    <t>空气压缩机</t>
  </si>
  <si>
    <t>CA-2301-50-AA1B-NA</t>
  </si>
  <si>
    <t>制磚尾氣除塵器</t>
  </si>
  <si>
    <t>CA-2101-50-AA1B-NA</t>
  </si>
  <si>
    <t>管綫CA-2104</t>
  </si>
  <si>
    <t>無機乾燥污泥料斗公 用工程站</t>
  </si>
  <si>
    <t>有機乾燥污泥料斗公 用工程站</t>
  </si>
  <si>
    <t>污泥料斗公用工程站</t>
  </si>
  <si>
    <t>CA-2105-25-AA1B-NA</t>
  </si>
  <si>
    <t>管線CA-2106</t>
  </si>
  <si>
    <t>CA-2108-25-AA1B-NA</t>
  </si>
  <si>
    <t>p16</t>
    <phoneticPr fontId="70" type="noConversion"/>
  </si>
  <si>
    <t>管線CA-2108</t>
  </si>
  <si>
    <t>管線CA-1501</t>
  </si>
  <si>
    <t>管線CA-1001</t>
  </si>
  <si>
    <t>管線CA-2301</t>
  </si>
  <si>
    <t>制砖尾气公用工程站</t>
  </si>
  <si>
    <t>管線CA-2114</t>
  </si>
  <si>
    <t>消石灰仓仓顶除尘器</t>
  </si>
  <si>
    <t>管線CA-2116</t>
  </si>
  <si>
    <t>小苏打仓仓顶除尘器</t>
  </si>
  <si>
    <t>1#乾燥污泥螺旋輸送 機水分計</t>
  </si>
  <si>
    <t>苛性鈉卸車公用工程 站</t>
  </si>
  <si>
    <t>高位水罐</t>
  </si>
  <si>
    <t>2321P-PID-22</t>
  </si>
  <si>
    <t>SW-2202-25-AA1E-NA</t>
  </si>
  <si>
    <t>SW-2203-40-AA1E-NA</t>
  </si>
  <si>
    <t>CWR-2201-65-AA1E-NA</t>
  </si>
  <si>
    <t>Ø73x3.05</t>
  </si>
  <si>
    <t>管線SW-2203</t>
  </si>
  <si>
    <t>循環冷卻水輸送泵1</t>
  </si>
  <si>
    <t>循環冷卻水輸送泵2</t>
  </si>
  <si>
    <t>CWS-2203-65-AA1E-NA</t>
  </si>
  <si>
    <t>循環冷卻水輸送泵 1</t>
  </si>
  <si>
    <t>閉式冷卻塔</t>
  </si>
  <si>
    <t>循環冷卻水輸送泵 2</t>
  </si>
  <si>
    <t>管線CWS-2203</t>
  </si>
  <si>
    <t>WW-2202-50-AA1E-NA</t>
  </si>
  <si>
    <t>CWS-2201-65-AA1E-NA</t>
  </si>
  <si>
    <t>管線CWS-2202</t>
  </si>
  <si>
    <t>CWS-2202-65-AA1E-NA</t>
  </si>
  <si>
    <t>CA-2302-50-AA1B-NA</t>
  </si>
  <si>
    <t>制磚尾氣除塵器儲 氣罐</t>
  </si>
  <si>
    <t>制磚尾氣除塵器分氣 箱</t>
  </si>
  <si>
    <t>2321P-PID-23</t>
  </si>
  <si>
    <t>FG-2301-1500-Q235B-NA</t>
  </si>
  <si>
    <t>Ø1500x5.0</t>
  </si>
  <si>
    <t>-7.8kPa</t>
  </si>
  <si>
    <t>FA-2301-400x400-Q235B-NA</t>
  </si>
  <si>
    <t>制磚尾氣除塵器卸料 大袋</t>
  </si>
  <si>
    <t>FG-2302-1100-Q235B-NA</t>
  </si>
  <si>
    <t>制磚尾氣引風機</t>
  </si>
  <si>
    <t>-6.0kPa</t>
  </si>
  <si>
    <t>FG-2303-1100-Q235B-NA</t>
    <phoneticPr fontId="70" type="noConversion"/>
  </si>
  <si>
    <t>Ø1100x5.0</t>
    <phoneticPr fontId="70" type="noConversion"/>
  </si>
  <si>
    <t>Q235B</t>
    <phoneticPr fontId="70" type="noConversion"/>
  </si>
  <si>
    <t>製磚尾氣除塵器</t>
    <phoneticPr fontId="70" type="noConversion"/>
  </si>
  <si>
    <t>製磚尾氣引風機</t>
    <phoneticPr fontId="70" type="noConversion"/>
  </si>
  <si>
    <t>常溫</t>
    <phoneticPr fontId="70" type="noConversion"/>
  </si>
  <si>
    <t>0.5kPa</t>
    <phoneticPr fontId="70" type="noConversion"/>
  </si>
  <si>
    <t>7.8kPa</t>
    <phoneticPr fontId="70" type="noConversion"/>
  </si>
  <si>
    <t>2321P-PID-23</t>
    <phoneticPr fontId="70" type="noConversion"/>
  </si>
  <si>
    <t>p17</t>
    <phoneticPr fontId="70" type="noConversion"/>
  </si>
  <si>
    <t>WW-2301-50-AA1B-NA</t>
    <phoneticPr fontId="70" type="noConversion"/>
  </si>
  <si>
    <t>Ø60x3.91</t>
    <phoneticPr fontId="70" type="noConversion"/>
  </si>
  <si>
    <t>AA1B</t>
    <phoneticPr fontId="70" type="noConversion"/>
  </si>
  <si>
    <t>廢水</t>
    <phoneticPr fontId="70" type="noConversion"/>
  </si>
  <si>
    <t>製磚尾氣煙囪</t>
    <phoneticPr fontId="70" type="noConversion"/>
  </si>
  <si>
    <t>地溝</t>
    <phoneticPr fontId="70" type="noConversion"/>
  </si>
  <si>
    <t>常壓</t>
    <phoneticPr fontId="70" type="noConversion"/>
  </si>
  <si>
    <t>Line_No</t>
    <phoneticPr fontId="4" type="noConversion"/>
  </si>
  <si>
    <t>人工清理</t>
    <phoneticPr fontId="4" type="noConversion"/>
  </si>
  <si>
    <r>
      <rPr>
        <sz val="12"/>
        <color rgb="FF000000"/>
        <rFont val="微軟正黑體"/>
        <family val="2"/>
        <charset val="136"/>
      </rPr>
      <t>設計壓力</t>
    </r>
    <r>
      <rPr>
        <sz val="12"/>
        <color rgb="FF000000"/>
        <rFont val="Calibri"/>
        <family val="2"/>
      </rPr>
      <t>Kg/cm^2</t>
    </r>
    <phoneticPr fontId="4" type="noConversion"/>
  </si>
  <si>
    <r>
      <rPr>
        <b/>
        <sz val="12"/>
        <color theme="1"/>
        <rFont val="微軟正黑體"/>
        <family val="2"/>
        <charset val="136"/>
      </rPr>
      <t>測試壓力</t>
    </r>
    <r>
      <rPr>
        <sz val="12"/>
        <color rgb="FF000000"/>
        <rFont val="Calibri"/>
        <family val="2"/>
      </rPr>
      <t>Kg/cm</t>
    </r>
    <r>
      <rPr>
        <sz val="12"/>
        <color rgb="FF000000"/>
        <rFont val="Calibri"/>
        <family val="2"/>
        <charset val="136"/>
      </rPr>
      <t>^2</t>
    </r>
    <phoneticPr fontId="4" type="noConversion"/>
  </si>
  <si>
    <t>1-85 藏金黃</t>
  </si>
  <si>
    <t>1502 銀色</t>
  </si>
  <si>
    <t>純白</t>
  </si>
  <si>
    <t>1-05 大洋綠</t>
  </si>
  <si>
    <t>1-90 椰子綠</t>
  </si>
  <si>
    <t>1-45 天藍色</t>
  </si>
  <si>
    <t>1-38鼠灰色</t>
  </si>
  <si>
    <t>1-14 奶黃色</t>
  </si>
  <si>
    <t>1-13 奶白色</t>
  </si>
  <si>
    <t>1-63 深灰色</t>
  </si>
  <si>
    <t/>
  </si>
  <si>
    <t>Support</t>
    <phoneticPr fontId="4" type="noConversion"/>
  </si>
  <si>
    <t>管支撐</t>
    <phoneticPr fontId="4" type="noConversion"/>
  </si>
  <si>
    <r>
      <t xml:space="preserve">1-06 </t>
    </r>
    <r>
      <rPr>
        <sz val="12"/>
        <color theme="1"/>
        <rFont val="細明體"/>
        <family val="2"/>
        <charset val="136"/>
      </rPr>
      <t>彩綠色</t>
    </r>
    <phoneticPr fontId="4" type="noConversion"/>
  </si>
  <si>
    <t>面漆顏色</t>
    <phoneticPr fontId="4" type="noConversion"/>
  </si>
  <si>
    <t>白底黑字箭頭貼紙</t>
  </si>
  <si>
    <t>白底黑字箭頭貼紙</t>
    <phoneticPr fontId="4" type="noConversion"/>
  </si>
  <si>
    <t>不鏽鋼不塗漆</t>
  </si>
  <si>
    <t>表面色</t>
    <phoneticPr fontId="4" type="noConversion"/>
  </si>
  <si>
    <t>標志色</t>
    <phoneticPr fontId="4" type="noConversion"/>
  </si>
  <si>
    <t>備注</t>
    <phoneticPr fontId="4" type="noConversion"/>
  </si>
  <si>
    <t>總計</t>
  </si>
  <si>
    <t>DN</t>
  </si>
  <si>
    <t>DESCRIPTION</t>
  </si>
  <si>
    <t>From Drawing num</t>
  </si>
  <si>
    <t>轉換DN</t>
    <phoneticPr fontId="70" type="noConversion"/>
  </si>
  <si>
    <t>轉換mm</t>
    <phoneticPr fontId="70" type="noConversion"/>
  </si>
  <si>
    <t>管表面周長mm</t>
    <phoneticPr fontId="70" type="noConversion"/>
  </si>
  <si>
    <t>總面積mm</t>
    <phoneticPr fontId="70" type="noConversion"/>
  </si>
  <si>
    <t>換算m^2</t>
    <phoneticPr fontId="70" type="noConversion"/>
  </si>
  <si>
    <t>使用顏色</t>
    <phoneticPr fontId="70" type="noConversion"/>
  </si>
  <si>
    <t>100mm</t>
  </si>
  <si>
    <t>1020mm</t>
  </si>
  <si>
    <t>104mm</t>
  </si>
  <si>
    <t>1057mm</t>
  </si>
  <si>
    <t>1068mm</t>
  </si>
  <si>
    <t>1107mm</t>
  </si>
  <si>
    <t>1111mm</t>
  </si>
  <si>
    <t>1114mm</t>
  </si>
  <si>
    <t>115mm</t>
  </si>
  <si>
    <t>1198mm</t>
  </si>
  <si>
    <t>119mm</t>
  </si>
  <si>
    <t>120mm</t>
  </si>
  <si>
    <t>122mm</t>
  </si>
  <si>
    <t>123mm</t>
  </si>
  <si>
    <t>125mm</t>
  </si>
  <si>
    <t>1324mm</t>
  </si>
  <si>
    <t>133mm</t>
  </si>
  <si>
    <t>1345mm</t>
  </si>
  <si>
    <t>138mm</t>
  </si>
  <si>
    <t>140mm</t>
  </si>
  <si>
    <t>1412mm</t>
  </si>
  <si>
    <t>141mm</t>
  </si>
  <si>
    <t>144mm</t>
  </si>
  <si>
    <t>1474mm</t>
  </si>
  <si>
    <t>150mm</t>
  </si>
  <si>
    <t>169mm</t>
  </si>
  <si>
    <t>171mm</t>
  </si>
  <si>
    <t>174mm</t>
  </si>
  <si>
    <t>1752mm</t>
  </si>
  <si>
    <t>175mm</t>
  </si>
  <si>
    <t>176mm</t>
  </si>
  <si>
    <t>186mm</t>
  </si>
  <si>
    <t>188mm</t>
  </si>
  <si>
    <t>189mm</t>
  </si>
  <si>
    <t>1951mm</t>
  </si>
  <si>
    <t>195mm</t>
  </si>
  <si>
    <t>196mm</t>
  </si>
  <si>
    <t>197mm</t>
  </si>
  <si>
    <t>199mm</t>
  </si>
  <si>
    <t>200mm</t>
  </si>
  <si>
    <t>201mm</t>
  </si>
  <si>
    <t>211mm</t>
  </si>
  <si>
    <t>215mm</t>
  </si>
  <si>
    <t>216mm</t>
  </si>
  <si>
    <t>219mm</t>
  </si>
  <si>
    <t>222mm</t>
  </si>
  <si>
    <t>235mm</t>
  </si>
  <si>
    <t>239mm</t>
  </si>
  <si>
    <t>247mm</t>
  </si>
  <si>
    <t>250mm</t>
  </si>
  <si>
    <t>255mm</t>
  </si>
  <si>
    <t>257mm</t>
  </si>
  <si>
    <t>258mm</t>
  </si>
  <si>
    <t>25mm</t>
  </si>
  <si>
    <t>260mm</t>
  </si>
  <si>
    <t>274mm</t>
  </si>
  <si>
    <t>284mm</t>
  </si>
  <si>
    <t>288mm</t>
  </si>
  <si>
    <t>289mm</t>
  </si>
  <si>
    <t>293mm</t>
  </si>
  <si>
    <t>296mm</t>
  </si>
  <si>
    <t>300mm</t>
  </si>
  <si>
    <t>301mm</t>
  </si>
  <si>
    <t>307mm</t>
  </si>
  <si>
    <t>30mm</t>
  </si>
  <si>
    <t>322mm</t>
  </si>
  <si>
    <t>323mm</t>
  </si>
  <si>
    <t>325mm</t>
  </si>
  <si>
    <t>326mm</t>
  </si>
  <si>
    <t>342mm</t>
  </si>
  <si>
    <t>343mm</t>
  </si>
  <si>
    <t>346mm</t>
  </si>
  <si>
    <t>352mm</t>
  </si>
  <si>
    <t>362mm</t>
  </si>
  <si>
    <t>369mm</t>
  </si>
  <si>
    <t>36mm</t>
  </si>
  <si>
    <t>383mm</t>
  </si>
  <si>
    <t>39mm</t>
  </si>
  <si>
    <t>404mm</t>
  </si>
  <si>
    <t>419mm</t>
  </si>
  <si>
    <t>421mm</t>
  </si>
  <si>
    <t>424mm</t>
  </si>
  <si>
    <t>428mm</t>
  </si>
  <si>
    <t>44mm</t>
  </si>
  <si>
    <t>454mm</t>
  </si>
  <si>
    <t>46mm</t>
  </si>
  <si>
    <t>47mm</t>
  </si>
  <si>
    <t>489mm</t>
  </si>
  <si>
    <t>497mm</t>
  </si>
  <si>
    <t>501mm</t>
  </si>
  <si>
    <t>50mm</t>
  </si>
  <si>
    <t>51mm</t>
  </si>
  <si>
    <t>524mm</t>
  </si>
  <si>
    <t>549mm</t>
  </si>
  <si>
    <t>54mm</t>
  </si>
  <si>
    <t>550mm</t>
  </si>
  <si>
    <t>563mm</t>
  </si>
  <si>
    <t>56mm</t>
  </si>
  <si>
    <t>572mm</t>
  </si>
  <si>
    <t>597mm</t>
  </si>
  <si>
    <t>601mm</t>
  </si>
  <si>
    <t>622mm</t>
  </si>
  <si>
    <t>62mm</t>
  </si>
  <si>
    <t>63mm</t>
  </si>
  <si>
    <t>662mm</t>
  </si>
  <si>
    <t>689mm</t>
  </si>
  <si>
    <t>68mm</t>
  </si>
  <si>
    <t>69mm</t>
  </si>
  <si>
    <t>70mm</t>
  </si>
  <si>
    <t>73mm</t>
  </si>
  <si>
    <t>74mm</t>
  </si>
  <si>
    <t>75mm</t>
  </si>
  <si>
    <t>77mm</t>
  </si>
  <si>
    <t>78mm</t>
  </si>
  <si>
    <t>806mm</t>
  </si>
  <si>
    <t>80mm</t>
  </si>
  <si>
    <t>812mm</t>
  </si>
  <si>
    <t>81mm</t>
  </si>
  <si>
    <t>842mm</t>
  </si>
  <si>
    <t>84mm</t>
  </si>
  <si>
    <t>85mm</t>
  </si>
  <si>
    <t>876mm</t>
  </si>
  <si>
    <t>87mm</t>
  </si>
  <si>
    <t>917mm</t>
  </si>
  <si>
    <t>91mm</t>
  </si>
  <si>
    <t>93mm</t>
  </si>
  <si>
    <t>940mm</t>
  </si>
  <si>
    <t>965mm</t>
  </si>
  <si>
    <t>97mm</t>
  </si>
  <si>
    <t>116mm</t>
  </si>
  <si>
    <t>147mm</t>
  </si>
  <si>
    <t>158mm</t>
  </si>
  <si>
    <t>173mm</t>
  </si>
  <si>
    <t>312mm</t>
  </si>
  <si>
    <t>348mm</t>
  </si>
  <si>
    <t>400mm</t>
  </si>
  <si>
    <t>417mm</t>
  </si>
  <si>
    <t>642mm</t>
  </si>
  <si>
    <t>96mm</t>
  </si>
  <si>
    <t>1000mm</t>
  </si>
  <si>
    <t>1013mm</t>
  </si>
  <si>
    <t>1017mm</t>
  </si>
  <si>
    <t>1019mm</t>
  </si>
  <si>
    <t>101mm</t>
  </si>
  <si>
    <t>1021mm</t>
  </si>
  <si>
    <t>1025mm</t>
  </si>
  <si>
    <t>102mm</t>
  </si>
  <si>
    <t>1030mm</t>
  </si>
  <si>
    <t>1033mm</t>
  </si>
  <si>
    <t>1035mm</t>
  </si>
  <si>
    <t>1038mm</t>
  </si>
  <si>
    <t>103mm</t>
  </si>
  <si>
    <t>1041mm</t>
  </si>
  <si>
    <t>1042mm</t>
  </si>
  <si>
    <t>10445mm</t>
  </si>
  <si>
    <t>1045mm</t>
  </si>
  <si>
    <t>1052mm</t>
  </si>
  <si>
    <t>1053mm</t>
  </si>
  <si>
    <t>10556mm</t>
  </si>
  <si>
    <t>105mm</t>
  </si>
  <si>
    <t>1063mm</t>
  </si>
  <si>
    <t>106mm</t>
  </si>
  <si>
    <t>10756mm</t>
  </si>
  <si>
    <t>1075mm</t>
  </si>
  <si>
    <t>107mm</t>
  </si>
  <si>
    <t>10820mm</t>
  </si>
  <si>
    <t>1095mm</t>
  </si>
  <si>
    <t>1102mm</t>
  </si>
  <si>
    <t>1108mm</t>
  </si>
  <si>
    <t>110mm</t>
  </si>
  <si>
    <t>1110mm</t>
  </si>
  <si>
    <t>11180mm</t>
  </si>
  <si>
    <t>1119mm</t>
  </si>
  <si>
    <t>111mm</t>
  </si>
  <si>
    <t>1127mm</t>
  </si>
  <si>
    <t>1136mm</t>
  </si>
  <si>
    <t>113mm</t>
  </si>
  <si>
    <t>1141mm</t>
  </si>
  <si>
    <t>114mm</t>
  </si>
  <si>
    <t>1156mm</t>
  </si>
  <si>
    <t>1165mm</t>
  </si>
  <si>
    <t>1172mm</t>
  </si>
  <si>
    <t>117mm</t>
  </si>
  <si>
    <t>1188mm</t>
  </si>
  <si>
    <t>118mm</t>
  </si>
  <si>
    <t>1193mm</t>
  </si>
  <si>
    <t>1194mm</t>
  </si>
  <si>
    <t>1196mm</t>
  </si>
  <si>
    <t>1206mm</t>
  </si>
  <si>
    <t>12078mm</t>
  </si>
  <si>
    <t>12327mm</t>
  </si>
  <si>
    <t>1235mm</t>
  </si>
  <si>
    <t>12418mm</t>
  </si>
  <si>
    <t>1241mm</t>
  </si>
  <si>
    <t>124mm</t>
  </si>
  <si>
    <t>1250mm</t>
  </si>
  <si>
    <t>12557mm</t>
  </si>
  <si>
    <t>1256mm</t>
  </si>
  <si>
    <t>1276mm</t>
  </si>
  <si>
    <t>127mm</t>
  </si>
  <si>
    <t>128mm</t>
  </si>
  <si>
    <t>1293mm</t>
  </si>
  <si>
    <t>1295mm</t>
  </si>
  <si>
    <t>1307mm</t>
  </si>
  <si>
    <t>130mm</t>
  </si>
  <si>
    <t>1312mm</t>
  </si>
  <si>
    <t>1315mm</t>
  </si>
  <si>
    <t>1316mm</t>
  </si>
  <si>
    <t>13182mm</t>
  </si>
  <si>
    <t>131mm</t>
  </si>
  <si>
    <t>13406mm</t>
  </si>
  <si>
    <t>134mm</t>
  </si>
  <si>
    <t>1356mm</t>
  </si>
  <si>
    <t>135mm</t>
  </si>
  <si>
    <t>1364mm</t>
  </si>
  <si>
    <t>1368mm</t>
  </si>
  <si>
    <t>136mm</t>
  </si>
  <si>
    <t>1377mm</t>
  </si>
  <si>
    <t>1378mm</t>
  </si>
  <si>
    <t>137mm</t>
  </si>
  <si>
    <t>1392mm</t>
  </si>
  <si>
    <t>139mm</t>
  </si>
  <si>
    <t>1406mm</t>
  </si>
  <si>
    <t>1410mm</t>
  </si>
  <si>
    <t>1422mm</t>
  </si>
  <si>
    <t>14284mm</t>
  </si>
  <si>
    <t>142mm</t>
  </si>
  <si>
    <t>1446mm</t>
  </si>
  <si>
    <t>1456mm</t>
  </si>
  <si>
    <t>145mm</t>
  </si>
  <si>
    <t>146mm</t>
  </si>
  <si>
    <t>1478mm</t>
  </si>
  <si>
    <t>1483mm</t>
  </si>
  <si>
    <t>1488mm</t>
  </si>
  <si>
    <t>1492mm</t>
  </si>
  <si>
    <t>1496mm</t>
  </si>
  <si>
    <t>1506mm</t>
  </si>
  <si>
    <t>1507mm</t>
  </si>
  <si>
    <t>1517mm</t>
  </si>
  <si>
    <t>151mm</t>
  </si>
  <si>
    <t>1528mm</t>
  </si>
  <si>
    <t>152mm</t>
  </si>
  <si>
    <t>1538mm</t>
  </si>
  <si>
    <t>153mm</t>
  </si>
  <si>
    <t>1542mm</t>
  </si>
  <si>
    <t>1556mm</t>
  </si>
  <si>
    <t>15660mm</t>
  </si>
  <si>
    <t>1569mm</t>
  </si>
  <si>
    <t>156mm</t>
  </si>
  <si>
    <t>157mm</t>
  </si>
  <si>
    <t>1588mm</t>
  </si>
  <si>
    <t>1589mm</t>
  </si>
  <si>
    <t>1598mm</t>
  </si>
  <si>
    <t>159mm</t>
  </si>
  <si>
    <t>1603mm</t>
  </si>
  <si>
    <t>1606mm</t>
  </si>
  <si>
    <t>160mm</t>
  </si>
  <si>
    <t>1616mm</t>
  </si>
  <si>
    <t>161mm</t>
  </si>
  <si>
    <t>1627mm</t>
  </si>
  <si>
    <t>163mm</t>
  </si>
  <si>
    <t>164mm</t>
  </si>
  <si>
    <t>165mm</t>
  </si>
  <si>
    <t>1660mm</t>
  </si>
  <si>
    <t>1662mm</t>
  </si>
  <si>
    <t>1672mm</t>
  </si>
  <si>
    <t>167mm</t>
  </si>
  <si>
    <t>1686mm</t>
  </si>
  <si>
    <t>1688mm</t>
  </si>
  <si>
    <t>1691mm</t>
  </si>
  <si>
    <t>170mm</t>
  </si>
  <si>
    <t>172mm</t>
  </si>
  <si>
    <t>1730mm</t>
  </si>
  <si>
    <t>1736mm</t>
  </si>
  <si>
    <t>1740mm</t>
  </si>
  <si>
    <t>1742mm</t>
  </si>
  <si>
    <t>1767mm</t>
  </si>
  <si>
    <t>1770mm</t>
  </si>
  <si>
    <t>1778mm</t>
  </si>
  <si>
    <t>1783mm</t>
  </si>
  <si>
    <t>1785mm</t>
  </si>
  <si>
    <t>178mm</t>
  </si>
  <si>
    <t>1796mm</t>
  </si>
  <si>
    <t>179mm</t>
  </si>
  <si>
    <t>1802mm</t>
  </si>
  <si>
    <t>180mm</t>
  </si>
  <si>
    <t>183mm</t>
  </si>
  <si>
    <t>184mm</t>
  </si>
  <si>
    <t>1856mm</t>
  </si>
  <si>
    <t>185mm</t>
  </si>
  <si>
    <t>1866mm</t>
  </si>
  <si>
    <t>1869mm</t>
  </si>
  <si>
    <t>1876mm</t>
  </si>
  <si>
    <t>190mm</t>
  </si>
  <si>
    <t>191mm</t>
  </si>
  <si>
    <t>192mm</t>
  </si>
  <si>
    <t>1936mm</t>
  </si>
  <si>
    <t>1938mm</t>
  </si>
  <si>
    <t>193mm</t>
  </si>
  <si>
    <t>194mm</t>
  </si>
  <si>
    <t>1950mm</t>
  </si>
  <si>
    <t>1954mm</t>
  </si>
  <si>
    <t>1956mm</t>
  </si>
  <si>
    <t>1966mm</t>
  </si>
  <si>
    <t>1985mm</t>
  </si>
  <si>
    <t>198mm</t>
  </si>
  <si>
    <t>2006mm</t>
  </si>
  <si>
    <t>2024mm</t>
  </si>
  <si>
    <t>202mm</t>
  </si>
  <si>
    <t>2038mm</t>
  </si>
  <si>
    <t>203mm</t>
  </si>
  <si>
    <t>206mm</t>
  </si>
  <si>
    <t>2070mm</t>
  </si>
  <si>
    <t>208mm</t>
  </si>
  <si>
    <t>2102mm</t>
  </si>
  <si>
    <t>2106mm</t>
  </si>
  <si>
    <t>210mm</t>
  </si>
  <si>
    <t>2113mm</t>
  </si>
  <si>
    <t>2122mm</t>
  </si>
  <si>
    <t>212mm</t>
  </si>
  <si>
    <t>2134mm</t>
  </si>
  <si>
    <t>213mm</t>
  </si>
  <si>
    <t>214mm</t>
  </si>
  <si>
    <t>2153mm</t>
  </si>
  <si>
    <t>2156mm</t>
  </si>
  <si>
    <t>2160mm</t>
  </si>
  <si>
    <t>2183mm</t>
  </si>
  <si>
    <t>2205mm</t>
  </si>
  <si>
    <t>220mm</t>
  </si>
  <si>
    <t>2211mm</t>
  </si>
  <si>
    <t>2214mm</t>
  </si>
  <si>
    <t>221mm</t>
  </si>
  <si>
    <t>223mm</t>
  </si>
  <si>
    <t>224mm</t>
  </si>
  <si>
    <t>2256mm</t>
  </si>
  <si>
    <t>2257mm</t>
  </si>
  <si>
    <t>225mm</t>
  </si>
  <si>
    <t>226mm</t>
  </si>
  <si>
    <t>227mm</t>
  </si>
  <si>
    <t>22815mm</t>
  </si>
  <si>
    <t>228mm</t>
  </si>
  <si>
    <t>229mm</t>
  </si>
  <si>
    <t>230mm</t>
  </si>
  <si>
    <t>2316mm</t>
  </si>
  <si>
    <t>231mm</t>
  </si>
  <si>
    <t>233mm</t>
  </si>
  <si>
    <t>2342mm</t>
  </si>
  <si>
    <t>2347mm</t>
  </si>
  <si>
    <t>234mm</t>
  </si>
  <si>
    <t>2367mm</t>
  </si>
  <si>
    <t>2369mm</t>
  </si>
  <si>
    <t>236mm</t>
  </si>
  <si>
    <t>237mm</t>
  </si>
  <si>
    <t>238mm</t>
  </si>
  <si>
    <t>2404mm</t>
  </si>
  <si>
    <t>2406mm</t>
  </si>
  <si>
    <t>240mm</t>
  </si>
  <si>
    <t>2410mm</t>
  </si>
  <si>
    <t>241mm</t>
  </si>
  <si>
    <t>2429mm</t>
  </si>
  <si>
    <t>2456mm</t>
  </si>
  <si>
    <t>2486mm</t>
  </si>
  <si>
    <t>248mm</t>
  </si>
  <si>
    <t>2513mm</t>
  </si>
  <si>
    <t>252mm</t>
  </si>
  <si>
    <t>253mm</t>
  </si>
  <si>
    <t>2540mm</t>
  </si>
  <si>
    <t>254mm</t>
  </si>
  <si>
    <t>2556mm</t>
  </si>
  <si>
    <t>2560mm</t>
  </si>
  <si>
    <t>256mm</t>
  </si>
  <si>
    <t>2606mm</t>
  </si>
  <si>
    <t>2614mm</t>
  </si>
  <si>
    <t>263mm</t>
  </si>
  <si>
    <t>2640mm</t>
  </si>
  <si>
    <t>2656mm</t>
  </si>
  <si>
    <t>265mm</t>
  </si>
  <si>
    <t>266mm</t>
  </si>
  <si>
    <t>267mm</t>
  </si>
  <si>
    <t>270mm</t>
  </si>
  <si>
    <t>271mm</t>
  </si>
  <si>
    <t>2724mm</t>
  </si>
  <si>
    <t>272mm</t>
  </si>
  <si>
    <t>2736mm</t>
  </si>
  <si>
    <t>2742mm</t>
  </si>
  <si>
    <t>2756mm</t>
  </si>
  <si>
    <t>275mm</t>
  </si>
  <si>
    <t>2772mm</t>
  </si>
  <si>
    <t>277mm</t>
  </si>
  <si>
    <t>2784mm</t>
  </si>
  <si>
    <t>278mm</t>
  </si>
  <si>
    <t>2806mm</t>
  </si>
  <si>
    <t>280mm</t>
  </si>
  <si>
    <t>2817mm</t>
  </si>
  <si>
    <t>281mm</t>
  </si>
  <si>
    <t>2820mm</t>
  </si>
  <si>
    <t>2829mm</t>
  </si>
  <si>
    <t>285mm</t>
  </si>
  <si>
    <t>2864mm</t>
  </si>
  <si>
    <t>2872mm</t>
  </si>
  <si>
    <t>291mm</t>
  </si>
  <si>
    <t>294mm</t>
  </si>
  <si>
    <t>2956mm</t>
  </si>
  <si>
    <t>2962mm</t>
  </si>
  <si>
    <t>2970mm</t>
  </si>
  <si>
    <t>2972mm</t>
  </si>
  <si>
    <t>297mm</t>
  </si>
  <si>
    <t>299mm</t>
  </si>
  <si>
    <t>3012mm</t>
  </si>
  <si>
    <t>302mm</t>
  </si>
  <si>
    <t>303mm</t>
  </si>
  <si>
    <t>304mm</t>
  </si>
  <si>
    <t>3056mm</t>
  </si>
  <si>
    <t>306mm</t>
  </si>
  <si>
    <t>3070mm</t>
  </si>
  <si>
    <t>308mm</t>
  </si>
  <si>
    <t>309mm</t>
  </si>
  <si>
    <t>311mm</t>
  </si>
  <si>
    <t>3130mm</t>
  </si>
  <si>
    <t>3136mm</t>
  </si>
  <si>
    <t>314mm</t>
  </si>
  <si>
    <t>3156mm</t>
  </si>
  <si>
    <t>315mm</t>
  </si>
  <si>
    <t>3206mm</t>
  </si>
  <si>
    <t>320mm</t>
  </si>
  <si>
    <t>3226mm</t>
  </si>
  <si>
    <t>3236mm</t>
  </si>
  <si>
    <t>324mm</t>
  </si>
  <si>
    <t>3256mm</t>
  </si>
  <si>
    <t>3306mm</t>
  </si>
  <si>
    <t>3308mm</t>
  </si>
  <si>
    <t>3316mm</t>
  </si>
  <si>
    <t>3318mm</t>
  </si>
  <si>
    <t>331mm</t>
  </si>
  <si>
    <t>3346mm</t>
  </si>
  <si>
    <t>3350mm</t>
  </si>
  <si>
    <t>335mm</t>
  </si>
  <si>
    <t>336mm</t>
  </si>
  <si>
    <t>3371mm</t>
  </si>
  <si>
    <t>3372mm</t>
  </si>
  <si>
    <t>3377mm</t>
  </si>
  <si>
    <t>3406mm</t>
  </si>
  <si>
    <t>341mm</t>
  </si>
  <si>
    <t>349mm</t>
  </si>
  <si>
    <t>34mm</t>
  </si>
  <si>
    <t>350mm</t>
  </si>
  <si>
    <t>351mm</t>
  </si>
  <si>
    <t>354mm</t>
  </si>
  <si>
    <t>3562mm</t>
  </si>
  <si>
    <t>356mm</t>
  </si>
  <si>
    <t>3581mm</t>
  </si>
  <si>
    <t>358mm</t>
  </si>
  <si>
    <t>35mm</t>
  </si>
  <si>
    <t>360mm</t>
  </si>
  <si>
    <t>361mm</t>
  </si>
  <si>
    <t>3629mm</t>
  </si>
  <si>
    <t>366mm</t>
  </si>
  <si>
    <t>3703mm</t>
  </si>
  <si>
    <t>371mm</t>
  </si>
  <si>
    <t>3742mm</t>
  </si>
  <si>
    <t>376mm</t>
  </si>
  <si>
    <t>378mm</t>
  </si>
  <si>
    <t>3806mm</t>
  </si>
  <si>
    <t>382mm</t>
  </si>
  <si>
    <t>3849mm</t>
  </si>
  <si>
    <t>384mm</t>
  </si>
  <si>
    <t>3862mm</t>
  </si>
  <si>
    <t>386mm</t>
  </si>
  <si>
    <t>3879mm</t>
  </si>
  <si>
    <t>388mm</t>
  </si>
  <si>
    <t>3906mm</t>
  </si>
  <si>
    <t>390mm</t>
  </si>
  <si>
    <t>3956mm</t>
  </si>
  <si>
    <t>396mm</t>
  </si>
  <si>
    <t>406mm</t>
  </si>
  <si>
    <t>408mm</t>
  </si>
  <si>
    <t>411mm</t>
  </si>
  <si>
    <t>4120mm</t>
  </si>
  <si>
    <t>4124mm</t>
  </si>
  <si>
    <t>4129mm</t>
  </si>
  <si>
    <t>416mm</t>
  </si>
  <si>
    <t>4194mm</t>
  </si>
  <si>
    <t>423mm</t>
  </si>
  <si>
    <t>425mm</t>
  </si>
  <si>
    <t>426mm</t>
  </si>
  <si>
    <t>429mm</t>
  </si>
  <si>
    <t>4306mm</t>
  </si>
  <si>
    <t>432mm</t>
  </si>
  <si>
    <t>433mm</t>
  </si>
  <si>
    <t>4351mm</t>
  </si>
  <si>
    <t>436mm</t>
  </si>
  <si>
    <t>4376mm</t>
  </si>
  <si>
    <t>4403mm</t>
  </si>
  <si>
    <t>441mm</t>
  </si>
  <si>
    <t>442mm</t>
  </si>
  <si>
    <t>443mm</t>
  </si>
  <si>
    <t>4456mm</t>
  </si>
  <si>
    <t>4504mm</t>
  </si>
  <si>
    <t>451mm</t>
  </si>
  <si>
    <t>4556mm</t>
  </si>
  <si>
    <t>456mm</t>
  </si>
  <si>
    <t>4593mm</t>
  </si>
  <si>
    <t>462mm</t>
  </si>
  <si>
    <t>464mm</t>
  </si>
  <si>
    <t>46547mm</t>
  </si>
  <si>
    <t>466mm</t>
  </si>
  <si>
    <t>4721mm</t>
  </si>
  <si>
    <t>4745mm</t>
  </si>
  <si>
    <t>4756mm</t>
  </si>
  <si>
    <t>4775mm</t>
  </si>
  <si>
    <t>4816mm</t>
  </si>
  <si>
    <t>4821mm</t>
  </si>
  <si>
    <t>4840mm</t>
  </si>
  <si>
    <t>484mm</t>
  </si>
  <si>
    <t>4856mm</t>
  </si>
  <si>
    <t>488mm</t>
  </si>
  <si>
    <t>4911mm</t>
  </si>
  <si>
    <t>4921mm</t>
  </si>
  <si>
    <t>494mm</t>
  </si>
  <si>
    <t>4953mm</t>
  </si>
  <si>
    <t>4956mm</t>
  </si>
  <si>
    <t>495mm</t>
  </si>
  <si>
    <t>49mm</t>
  </si>
  <si>
    <t>5021mm</t>
  </si>
  <si>
    <t>506mm</t>
  </si>
  <si>
    <t>5082mm</t>
  </si>
  <si>
    <t>508mm</t>
  </si>
  <si>
    <t>511mm</t>
  </si>
  <si>
    <t>512mm</t>
  </si>
  <si>
    <t>515mm</t>
  </si>
  <si>
    <t>526mm</t>
  </si>
  <si>
    <t>52mm</t>
  </si>
  <si>
    <t>5305mm</t>
  </si>
  <si>
    <t>530mm</t>
  </si>
  <si>
    <t>531mm</t>
  </si>
  <si>
    <t>539mm</t>
  </si>
  <si>
    <t>541mm</t>
  </si>
  <si>
    <t>542mm</t>
  </si>
  <si>
    <t>553mm</t>
  </si>
  <si>
    <t>556mm</t>
  </si>
  <si>
    <t>5571mm</t>
  </si>
  <si>
    <t>566mm</t>
  </si>
  <si>
    <t>571mm</t>
  </si>
  <si>
    <t>575mm</t>
  </si>
  <si>
    <t>576mm</t>
  </si>
  <si>
    <t>5771mm</t>
  </si>
  <si>
    <t>578mm</t>
  </si>
  <si>
    <t>57mm</t>
  </si>
  <si>
    <t>583mm</t>
  </si>
  <si>
    <t>584mm</t>
  </si>
  <si>
    <t>5866mm</t>
  </si>
  <si>
    <t>58mm</t>
  </si>
  <si>
    <t>592mm</t>
  </si>
  <si>
    <t>59mm</t>
  </si>
  <si>
    <t>600mm</t>
  </si>
  <si>
    <t>6019mm</t>
  </si>
  <si>
    <t>602mm</t>
  </si>
  <si>
    <t>603mm</t>
  </si>
  <si>
    <t>605mm</t>
  </si>
  <si>
    <t>606mm</t>
  </si>
  <si>
    <t>607mm</t>
  </si>
  <si>
    <t>60mm</t>
  </si>
  <si>
    <t>611mm</t>
  </si>
  <si>
    <t>612mm</t>
  </si>
  <si>
    <t>6151mm</t>
  </si>
  <si>
    <t>615mm</t>
  </si>
  <si>
    <t>616mm</t>
  </si>
  <si>
    <t>61mm</t>
  </si>
  <si>
    <t>6201mm</t>
  </si>
  <si>
    <t>623mm</t>
  </si>
  <si>
    <t>6305mm</t>
  </si>
  <si>
    <t>635mm</t>
  </si>
  <si>
    <t>638mm</t>
  </si>
  <si>
    <t>641mm</t>
  </si>
  <si>
    <t>648mm</t>
  </si>
  <si>
    <t>650mm</t>
  </si>
  <si>
    <t>6514mm</t>
  </si>
  <si>
    <t>652mm</t>
  </si>
  <si>
    <t>656mm</t>
  </si>
  <si>
    <t>65mm</t>
  </si>
  <si>
    <t>6637mm</t>
  </si>
  <si>
    <t>6642mm</t>
  </si>
  <si>
    <t>6714mm</t>
  </si>
  <si>
    <t>672mm</t>
  </si>
  <si>
    <t>673mm</t>
  </si>
  <si>
    <t>6756mm</t>
  </si>
  <si>
    <t>675mm</t>
  </si>
  <si>
    <t>679mm</t>
  </si>
  <si>
    <t>682mm</t>
  </si>
  <si>
    <t>6887mm</t>
  </si>
  <si>
    <t>688mm</t>
  </si>
  <si>
    <t>691mm</t>
  </si>
  <si>
    <t>692mm</t>
  </si>
  <si>
    <t>693mm</t>
  </si>
  <si>
    <t>694mm</t>
  </si>
  <si>
    <t>6956mm</t>
  </si>
  <si>
    <t>700mm</t>
  </si>
  <si>
    <t>702mm</t>
  </si>
  <si>
    <t>705mm</t>
  </si>
  <si>
    <t>706mm</t>
  </si>
  <si>
    <t>708mm</t>
  </si>
  <si>
    <t>711mm</t>
  </si>
  <si>
    <t>713mm</t>
  </si>
  <si>
    <t>71mm</t>
  </si>
  <si>
    <t>722mm</t>
  </si>
  <si>
    <t>72mm</t>
  </si>
  <si>
    <t>736mm</t>
  </si>
  <si>
    <t>737mm</t>
  </si>
  <si>
    <t>740mm</t>
  </si>
  <si>
    <t>7417mm</t>
  </si>
  <si>
    <t>744mm</t>
  </si>
  <si>
    <t>7504mm</t>
  </si>
  <si>
    <t>753mm</t>
  </si>
  <si>
    <t>756mm</t>
  </si>
  <si>
    <t>769mm</t>
  </si>
  <si>
    <t>76mm</t>
  </si>
  <si>
    <t>774mm</t>
  </si>
  <si>
    <t>778mm</t>
  </si>
  <si>
    <t>783mm</t>
  </si>
  <si>
    <t>785mm</t>
  </si>
  <si>
    <t>793mm</t>
  </si>
  <si>
    <t>794mm</t>
  </si>
  <si>
    <t>7956mm</t>
  </si>
  <si>
    <t>795mm</t>
  </si>
  <si>
    <t>79mm</t>
  </si>
  <si>
    <t>802mm</t>
  </si>
  <si>
    <t>804mm</t>
  </si>
  <si>
    <t>817mm</t>
  </si>
  <si>
    <t>819mm</t>
  </si>
  <si>
    <t>823mm</t>
  </si>
  <si>
    <t>825mm</t>
  </si>
  <si>
    <t>826mm</t>
  </si>
  <si>
    <t>82mm</t>
  </si>
  <si>
    <t>831mm</t>
  </si>
  <si>
    <t>832mm</t>
  </si>
  <si>
    <t>833mm</t>
  </si>
  <si>
    <t>837mm</t>
  </si>
  <si>
    <t>839mm</t>
  </si>
  <si>
    <t>83mm</t>
  </si>
  <si>
    <t>846mm</t>
  </si>
  <si>
    <t>847mm</t>
  </si>
  <si>
    <t>852mm</t>
  </si>
  <si>
    <t>853mm</t>
  </si>
  <si>
    <t>854mm</t>
  </si>
  <si>
    <t>856mm</t>
  </si>
  <si>
    <t>858mm</t>
  </si>
  <si>
    <t>860mm</t>
  </si>
  <si>
    <t>862mm</t>
  </si>
  <si>
    <t>8633mm</t>
  </si>
  <si>
    <t>863mm</t>
  </si>
  <si>
    <t>86mm</t>
  </si>
  <si>
    <t>870mm</t>
  </si>
  <si>
    <t>873mm</t>
  </si>
  <si>
    <t>879mm</t>
  </si>
  <si>
    <t>881mm</t>
  </si>
  <si>
    <t>885mm</t>
  </si>
  <si>
    <t>888mm</t>
  </si>
  <si>
    <t>8890mm</t>
  </si>
  <si>
    <t>88mm</t>
  </si>
  <si>
    <t>892mm</t>
  </si>
  <si>
    <t>893mm</t>
  </si>
  <si>
    <t>895mm</t>
  </si>
  <si>
    <t>899mm</t>
  </si>
  <si>
    <t>900mm</t>
  </si>
  <si>
    <t>902mm</t>
  </si>
  <si>
    <t>903mm</t>
  </si>
  <si>
    <t>9050mm</t>
  </si>
  <si>
    <t>906mm</t>
  </si>
  <si>
    <t>907mm</t>
  </si>
  <si>
    <t>90mm</t>
  </si>
  <si>
    <t>911mm</t>
  </si>
  <si>
    <t>919mm</t>
  </si>
  <si>
    <t>924mm</t>
  </si>
  <si>
    <t>927mm</t>
  </si>
  <si>
    <t>9314mm</t>
  </si>
  <si>
    <t>931mm</t>
  </si>
  <si>
    <t>933mm</t>
  </si>
  <si>
    <t>934mm</t>
  </si>
  <si>
    <t>9414mm</t>
  </si>
  <si>
    <t>943mm</t>
  </si>
  <si>
    <t>948mm</t>
  </si>
  <si>
    <t>94mm</t>
  </si>
  <si>
    <t>950mm</t>
  </si>
  <si>
    <t>956mm</t>
  </si>
  <si>
    <t>958mm</t>
  </si>
  <si>
    <t>959mm</t>
  </si>
  <si>
    <t>95mm</t>
  </si>
  <si>
    <t>964mm</t>
  </si>
  <si>
    <t>975mm</t>
  </si>
  <si>
    <t>977mm</t>
  </si>
  <si>
    <t>9781mm</t>
  </si>
  <si>
    <t>981mm</t>
  </si>
  <si>
    <t>982mm</t>
  </si>
  <si>
    <t>988mm</t>
  </si>
  <si>
    <t>98mm</t>
  </si>
  <si>
    <t>991mm</t>
  </si>
  <si>
    <t>997mm</t>
  </si>
  <si>
    <t>99mm</t>
  </si>
  <si>
    <t>1072mm</t>
  </si>
  <si>
    <t>108mm</t>
  </si>
  <si>
    <t>109mm</t>
  </si>
  <si>
    <t>1121mm</t>
  </si>
  <si>
    <t>112mm</t>
  </si>
  <si>
    <t>1153mm</t>
  </si>
  <si>
    <t>1218mm</t>
  </si>
  <si>
    <t>1261mm</t>
  </si>
  <si>
    <t>1290mm</t>
  </si>
  <si>
    <t>1296mm</t>
  </si>
  <si>
    <t>1335mm</t>
  </si>
  <si>
    <t>13587mm</t>
  </si>
  <si>
    <t>1367mm</t>
  </si>
  <si>
    <t>1405mm</t>
  </si>
  <si>
    <t>1429mm</t>
  </si>
  <si>
    <t>1440mm</t>
  </si>
  <si>
    <t>1454mm</t>
  </si>
  <si>
    <t>1472mm</t>
  </si>
  <si>
    <t>1539mm</t>
  </si>
  <si>
    <t>1545mm</t>
  </si>
  <si>
    <t>1546mm</t>
  </si>
  <si>
    <t>154mm</t>
  </si>
  <si>
    <t>1565mm</t>
  </si>
  <si>
    <t>1570mm</t>
  </si>
  <si>
    <t>1591mm</t>
  </si>
  <si>
    <t>1721mm</t>
  </si>
  <si>
    <t>1747mm</t>
  </si>
  <si>
    <t>1835mm</t>
  </si>
  <si>
    <t>1861mm</t>
  </si>
  <si>
    <t>1907mm</t>
  </si>
  <si>
    <t>1986mm</t>
  </si>
  <si>
    <t>205mm</t>
  </si>
  <si>
    <t>2073mm</t>
  </si>
  <si>
    <t>2136mm</t>
  </si>
  <si>
    <t>2182mm</t>
  </si>
  <si>
    <t>218mm</t>
  </si>
  <si>
    <t>244mm</t>
  </si>
  <si>
    <t>262mm</t>
  </si>
  <si>
    <t>2659mm</t>
  </si>
  <si>
    <t>268mm</t>
  </si>
  <si>
    <t>287mm</t>
  </si>
  <si>
    <t>292mm</t>
  </si>
  <si>
    <t>2937mm</t>
  </si>
  <si>
    <t>313mm</t>
  </si>
  <si>
    <t>327mm</t>
  </si>
  <si>
    <t>329mm</t>
  </si>
  <si>
    <t>337mm</t>
  </si>
  <si>
    <t>338mm</t>
  </si>
  <si>
    <t>3410mm</t>
  </si>
  <si>
    <t>353mm</t>
  </si>
  <si>
    <t>364mm</t>
  </si>
  <si>
    <t>370mm</t>
  </si>
  <si>
    <t>387mm</t>
  </si>
  <si>
    <t>3910mm</t>
  </si>
  <si>
    <t>394mm</t>
  </si>
  <si>
    <t>437mm</t>
  </si>
  <si>
    <t>452mm</t>
  </si>
  <si>
    <t>4791mm</t>
  </si>
  <si>
    <t>496mm</t>
  </si>
  <si>
    <t>521mm</t>
  </si>
  <si>
    <t>528mm</t>
  </si>
  <si>
    <t>537mm</t>
  </si>
  <si>
    <t>546mm</t>
  </si>
  <si>
    <t>574mm</t>
  </si>
  <si>
    <t>587mm</t>
  </si>
  <si>
    <t>596mm</t>
  </si>
  <si>
    <t>619mm</t>
  </si>
  <si>
    <t>625mm</t>
  </si>
  <si>
    <t>685mm</t>
  </si>
  <si>
    <t>6908mm</t>
  </si>
  <si>
    <t>690mm</t>
  </si>
  <si>
    <t>698mm</t>
  </si>
  <si>
    <t>7094mm</t>
  </si>
  <si>
    <t>768mm</t>
  </si>
  <si>
    <t>809mm</t>
  </si>
  <si>
    <t>840mm</t>
  </si>
  <si>
    <t>89mm</t>
  </si>
  <si>
    <t>930mm</t>
  </si>
  <si>
    <t>955mm</t>
  </si>
  <si>
    <t>987mm</t>
  </si>
  <si>
    <t>1008mm</t>
  </si>
  <si>
    <t>1014mm</t>
  </si>
  <si>
    <t>1049mm</t>
  </si>
  <si>
    <t>1055mm</t>
  </si>
  <si>
    <t>10563mm</t>
  </si>
  <si>
    <t>10798mm</t>
  </si>
  <si>
    <t>1079mm</t>
  </si>
  <si>
    <t>1092mm</t>
  </si>
  <si>
    <t>10998mm</t>
  </si>
  <si>
    <t>11080mm</t>
  </si>
  <si>
    <t>1133mm</t>
  </si>
  <si>
    <t>121mm</t>
  </si>
  <si>
    <t>1268mm</t>
  </si>
  <si>
    <t>1283mm</t>
  </si>
  <si>
    <t>129mm</t>
  </si>
  <si>
    <t>1317mm</t>
  </si>
  <si>
    <t>132mm</t>
  </si>
  <si>
    <t>1331mm</t>
  </si>
  <si>
    <t>1333mm</t>
  </si>
  <si>
    <t>13398mm</t>
  </si>
  <si>
    <t>1346mm</t>
  </si>
  <si>
    <t>1352mm</t>
  </si>
  <si>
    <t>1415mm</t>
  </si>
  <si>
    <t>1448mm</t>
  </si>
  <si>
    <t>1460mm</t>
  </si>
  <si>
    <t>148mm</t>
  </si>
  <si>
    <t>1491mm</t>
  </si>
  <si>
    <t>149mm</t>
  </si>
  <si>
    <t>1535mm</t>
  </si>
  <si>
    <t>1555mm</t>
  </si>
  <si>
    <t>155mm</t>
  </si>
  <si>
    <t>1646mm</t>
  </si>
  <si>
    <t>1648mm</t>
  </si>
  <si>
    <t>1723mm</t>
  </si>
  <si>
    <t>1734mm</t>
  </si>
  <si>
    <t>1738mm</t>
  </si>
  <si>
    <t>1762mm</t>
  </si>
  <si>
    <t>1848mm</t>
  </si>
  <si>
    <t>1860mm</t>
  </si>
  <si>
    <t>1874mm</t>
  </si>
  <si>
    <t>1880mm</t>
  </si>
  <si>
    <t>2017mm</t>
  </si>
  <si>
    <t>204mm</t>
  </si>
  <si>
    <t>207mm</t>
  </si>
  <si>
    <t>2103mm</t>
  </si>
  <si>
    <t>2148mm</t>
  </si>
  <si>
    <t>22708mm</t>
  </si>
  <si>
    <t>2294mm</t>
  </si>
  <si>
    <t>2298mm</t>
  </si>
  <si>
    <t>2322mm</t>
  </si>
  <si>
    <t>2362mm</t>
  </si>
  <si>
    <t>2373mm</t>
  </si>
  <si>
    <t>2386mm</t>
  </si>
  <si>
    <t>2412mm</t>
  </si>
  <si>
    <t>242mm</t>
  </si>
  <si>
    <t>2432mm</t>
  </si>
  <si>
    <t>245mm</t>
  </si>
  <si>
    <t>2582mm</t>
  </si>
  <si>
    <t>2612mm</t>
  </si>
  <si>
    <t>2627mm</t>
  </si>
  <si>
    <t>2635mm</t>
  </si>
  <si>
    <t>2642mm</t>
  </si>
  <si>
    <t>2719mm</t>
  </si>
  <si>
    <t>276mm</t>
  </si>
  <si>
    <t>286mm</t>
  </si>
  <si>
    <t>2898mm</t>
  </si>
  <si>
    <t>2918mm</t>
  </si>
  <si>
    <t>2998mm</t>
  </si>
  <si>
    <t>3085mm</t>
  </si>
  <si>
    <t>3090mm</t>
  </si>
  <si>
    <t>310mm</t>
  </si>
  <si>
    <t>31mm</t>
  </si>
  <si>
    <t>330mm</t>
  </si>
  <si>
    <t>3391mm</t>
  </si>
  <si>
    <t>345mm</t>
  </si>
  <si>
    <t>3582mm</t>
  </si>
  <si>
    <t>359mm</t>
  </si>
  <si>
    <t>3627mm</t>
  </si>
  <si>
    <t>3636mm</t>
  </si>
  <si>
    <t>363mm</t>
  </si>
  <si>
    <t>372mm</t>
  </si>
  <si>
    <t>3860mm</t>
  </si>
  <si>
    <t>3934mm</t>
  </si>
  <si>
    <t>398mm</t>
  </si>
  <si>
    <t>4012mm</t>
  </si>
  <si>
    <t>401mm</t>
  </si>
  <si>
    <t>4076mm</t>
  </si>
  <si>
    <t>4084mm</t>
  </si>
  <si>
    <t>410mm</t>
  </si>
  <si>
    <t>4111mm</t>
  </si>
  <si>
    <t>4162mm</t>
  </si>
  <si>
    <t>4197mm</t>
  </si>
  <si>
    <t>4212mm</t>
  </si>
  <si>
    <t>434mm</t>
  </si>
  <si>
    <t>4365mm</t>
  </si>
  <si>
    <t>439mm</t>
  </si>
  <si>
    <t>4402mm</t>
  </si>
  <si>
    <t>448mm</t>
  </si>
  <si>
    <t>4496mm</t>
  </si>
  <si>
    <t>45mm</t>
  </si>
  <si>
    <t>460mm</t>
  </si>
  <si>
    <t>46590mm</t>
  </si>
  <si>
    <t>483mm</t>
  </si>
  <si>
    <t>48mm</t>
  </si>
  <si>
    <t>500mm</t>
  </si>
  <si>
    <t>5048mm</t>
  </si>
  <si>
    <t>525mm</t>
  </si>
  <si>
    <t>5272mm</t>
  </si>
  <si>
    <t>5401mm</t>
  </si>
  <si>
    <t>548mm</t>
  </si>
  <si>
    <t>5608mm</t>
  </si>
  <si>
    <t>560mm</t>
  </si>
  <si>
    <t>5750mm</t>
  </si>
  <si>
    <t>5858mm</t>
  </si>
  <si>
    <t>585mm</t>
  </si>
  <si>
    <t>5905mm</t>
  </si>
  <si>
    <t>5993mm</t>
  </si>
  <si>
    <t>629mm</t>
  </si>
  <si>
    <t>630mm</t>
  </si>
  <si>
    <t>631mm</t>
  </si>
  <si>
    <t>6328mm</t>
  </si>
  <si>
    <t>633mm</t>
  </si>
  <si>
    <t>64mm</t>
  </si>
  <si>
    <t>653mm</t>
  </si>
  <si>
    <t>666mm</t>
  </si>
  <si>
    <t>687mm</t>
  </si>
  <si>
    <t>699mm</t>
  </si>
  <si>
    <t>7189mm</t>
  </si>
  <si>
    <t>730mm</t>
  </si>
  <si>
    <t>734mm</t>
  </si>
  <si>
    <t>7360mm</t>
  </si>
  <si>
    <t>7397mm</t>
  </si>
  <si>
    <t>742mm</t>
  </si>
  <si>
    <t>7744mm</t>
  </si>
  <si>
    <t>780mm</t>
  </si>
  <si>
    <t>808mm</t>
  </si>
  <si>
    <t>820mm</t>
  </si>
  <si>
    <t>920mm</t>
  </si>
  <si>
    <t>9728mm</t>
  </si>
  <si>
    <t>983mm</t>
  </si>
  <si>
    <t>999mm</t>
  </si>
  <si>
    <t>1005mm</t>
  </si>
  <si>
    <t>1105mm</t>
  </si>
  <si>
    <t>1205mm</t>
  </si>
  <si>
    <t>1231mm</t>
  </si>
  <si>
    <t>1310mm</t>
  </si>
  <si>
    <t>1543mm</t>
  </si>
  <si>
    <t>162mm</t>
  </si>
  <si>
    <t>1630mm</t>
  </si>
  <si>
    <t>168mm</t>
  </si>
  <si>
    <t>1772mm</t>
  </si>
  <si>
    <t>1940mm</t>
  </si>
  <si>
    <t>243mm</t>
  </si>
  <si>
    <t>2555mm</t>
  </si>
  <si>
    <t>332mm</t>
  </si>
  <si>
    <t>4356mm</t>
  </si>
  <si>
    <t>4439mm</t>
  </si>
  <si>
    <t>463mm</t>
  </si>
  <si>
    <t>608mm</t>
  </si>
  <si>
    <t>610mm</t>
  </si>
  <si>
    <t>660mm</t>
  </si>
  <si>
    <t>729mm</t>
  </si>
  <si>
    <t>765mm</t>
  </si>
  <si>
    <t>805mm</t>
  </si>
  <si>
    <t>857mm</t>
  </si>
  <si>
    <t>859mm</t>
  </si>
  <si>
    <t>92mm</t>
  </si>
  <si>
    <t>9849mm</t>
  </si>
  <si>
    <t>1002mm</t>
  </si>
  <si>
    <t>1012mm</t>
  </si>
  <si>
    <t>10672mm</t>
  </si>
  <si>
    <t>1100mm</t>
  </si>
  <si>
    <t>11575mm</t>
  </si>
  <si>
    <t>1186mm</t>
  </si>
  <si>
    <t>1195mm</t>
  </si>
  <si>
    <t>12383mm</t>
  </si>
  <si>
    <t>1252mm</t>
  </si>
  <si>
    <t>12783mm</t>
  </si>
  <si>
    <t>13422mm</t>
  </si>
  <si>
    <t>1342mm</t>
  </si>
  <si>
    <t>1348mm</t>
  </si>
  <si>
    <t>1372mm</t>
  </si>
  <si>
    <t>14027mm</t>
  </si>
  <si>
    <t>1514mm</t>
  </si>
  <si>
    <t>1717mm</t>
  </si>
  <si>
    <t>1750mm</t>
  </si>
  <si>
    <t>181mm</t>
  </si>
  <si>
    <t>1888mm</t>
  </si>
  <si>
    <t>2068mm</t>
  </si>
  <si>
    <t>209mm</t>
  </si>
  <si>
    <t>2252mm</t>
  </si>
  <si>
    <t>22682mm</t>
  </si>
  <si>
    <t>2320mm</t>
  </si>
  <si>
    <t>2336mm</t>
  </si>
  <si>
    <t>24526mm</t>
  </si>
  <si>
    <t>2655mm</t>
  </si>
  <si>
    <t>2722mm</t>
  </si>
  <si>
    <t>2790mm</t>
  </si>
  <si>
    <t>295mm</t>
  </si>
  <si>
    <t>3075mm</t>
  </si>
  <si>
    <t>3077mm</t>
  </si>
  <si>
    <t>318mm</t>
  </si>
  <si>
    <t>3242mm</t>
  </si>
  <si>
    <t>3425mm</t>
  </si>
  <si>
    <t>3449mm</t>
  </si>
  <si>
    <t>3472mm</t>
  </si>
  <si>
    <t>355mm</t>
  </si>
  <si>
    <t>395mm</t>
  </si>
  <si>
    <t>399mm</t>
  </si>
  <si>
    <t>4139mm</t>
  </si>
  <si>
    <t>4289mm</t>
  </si>
  <si>
    <t>431mm</t>
  </si>
  <si>
    <t>449mm</t>
  </si>
  <si>
    <t>4532mm</t>
  </si>
  <si>
    <t>46714mm</t>
  </si>
  <si>
    <t>4719mm</t>
  </si>
  <si>
    <t>472mm</t>
  </si>
  <si>
    <t>4772mm</t>
  </si>
  <si>
    <t>5052mm</t>
  </si>
  <si>
    <t>513mm</t>
  </si>
  <si>
    <t>562mm</t>
  </si>
  <si>
    <t>564mm</t>
  </si>
  <si>
    <t>6021mm</t>
  </si>
  <si>
    <t>6165mm</t>
  </si>
  <si>
    <t>6898mm</t>
  </si>
  <si>
    <t>6998mm</t>
  </si>
  <si>
    <t>7270mm</t>
  </si>
  <si>
    <t>7321mm</t>
  </si>
  <si>
    <t>7549mm</t>
  </si>
  <si>
    <t>772mm</t>
  </si>
  <si>
    <t>777mm</t>
  </si>
  <si>
    <t>8680mm</t>
  </si>
  <si>
    <t>868mm</t>
  </si>
  <si>
    <t>872mm</t>
  </si>
  <si>
    <t>880mm</t>
  </si>
  <si>
    <t>8995mm</t>
  </si>
  <si>
    <t>9269mm</t>
  </si>
  <si>
    <t>969mm</t>
  </si>
  <si>
    <t>985mm</t>
  </si>
  <si>
    <t>1096mm</t>
  </si>
  <si>
    <t>1123mm</t>
  </si>
  <si>
    <t>1148mm</t>
  </si>
  <si>
    <t>1197mm</t>
  </si>
  <si>
    <t>1238mm</t>
  </si>
  <si>
    <t>13137mm</t>
  </si>
  <si>
    <t>13342mm</t>
  </si>
  <si>
    <t>1390mm</t>
  </si>
  <si>
    <t>1437mm</t>
  </si>
  <si>
    <t>1438mm</t>
  </si>
  <si>
    <t>1823mm</t>
  </si>
  <si>
    <t>1895mm</t>
  </si>
  <si>
    <t>1945mm</t>
  </si>
  <si>
    <t>2292mm</t>
  </si>
  <si>
    <t>246mm</t>
  </si>
  <si>
    <t>249mm</t>
  </si>
  <si>
    <t>2673mm</t>
  </si>
  <si>
    <t>2816mm</t>
  </si>
  <si>
    <t>2892mm</t>
  </si>
  <si>
    <t>290mm</t>
  </si>
  <si>
    <t>3283mm</t>
  </si>
  <si>
    <t>3460mm</t>
  </si>
  <si>
    <t>3606mm</t>
  </si>
  <si>
    <t>3916mm</t>
  </si>
  <si>
    <t>3968mm</t>
  </si>
  <si>
    <t>403mm</t>
  </si>
  <si>
    <t>4146mm</t>
  </si>
  <si>
    <t>422mm</t>
  </si>
  <si>
    <t>4454mm</t>
  </si>
  <si>
    <t>4499mm</t>
  </si>
  <si>
    <t>455mm</t>
  </si>
  <si>
    <t>543mm</t>
  </si>
  <si>
    <t>568mm</t>
  </si>
  <si>
    <t>581mm</t>
  </si>
  <si>
    <t>593mm</t>
  </si>
  <si>
    <t>6362mm</t>
  </si>
  <si>
    <t>655mm</t>
  </si>
  <si>
    <t>7098mm</t>
  </si>
  <si>
    <t>7592mm</t>
  </si>
  <si>
    <t>7905mm</t>
  </si>
  <si>
    <t>8331mm</t>
  </si>
  <si>
    <t>896mm</t>
  </si>
  <si>
    <t>946mm</t>
  </si>
  <si>
    <t>995mm</t>
  </si>
  <si>
    <t>996mm</t>
  </si>
  <si>
    <t>100</t>
  </si>
  <si>
    <t>1228mm</t>
  </si>
  <si>
    <t>1928mm</t>
  </si>
  <si>
    <t>2788mm</t>
  </si>
  <si>
    <t>2878mm</t>
  </si>
  <si>
    <t>365mm</t>
  </si>
  <si>
    <t>3811mm</t>
  </si>
  <si>
    <t>3936mm</t>
  </si>
  <si>
    <t>4121mm</t>
  </si>
  <si>
    <t>4296mm</t>
  </si>
  <si>
    <t>4478mm</t>
  </si>
  <si>
    <t>4659mm</t>
  </si>
  <si>
    <t>6000mm</t>
  </si>
  <si>
    <t>6005mm</t>
  </si>
  <si>
    <t>7775mm</t>
  </si>
  <si>
    <t>7780mm</t>
  </si>
  <si>
    <t>15</t>
  </si>
  <si>
    <t>200</t>
  </si>
  <si>
    <t>1048mm</t>
  </si>
  <si>
    <t>1190mm</t>
  </si>
  <si>
    <t>1383mm</t>
  </si>
  <si>
    <t>1698mm</t>
  </si>
  <si>
    <t>1859mm</t>
  </si>
  <si>
    <t>3300mm</t>
  </si>
  <si>
    <t>527mm</t>
  </si>
  <si>
    <t>5376mm</t>
  </si>
  <si>
    <t>590mm</t>
  </si>
  <si>
    <t>25</t>
  </si>
  <si>
    <t>2704mm</t>
  </si>
  <si>
    <t>2710mm</t>
  </si>
  <si>
    <t>2752mm</t>
  </si>
  <si>
    <t>367mm</t>
  </si>
  <si>
    <t>377mm</t>
  </si>
  <si>
    <t>821mm</t>
  </si>
  <si>
    <t>300</t>
  </si>
  <si>
    <t>50</t>
  </si>
  <si>
    <t>1217mm</t>
  </si>
  <si>
    <t>1326mm</t>
  </si>
  <si>
    <t>13962mm</t>
  </si>
  <si>
    <t>2131mm</t>
  </si>
  <si>
    <t>2498mm</t>
  </si>
  <si>
    <t>2795mm</t>
  </si>
  <si>
    <t>3262mm</t>
  </si>
  <si>
    <t>328mm</t>
  </si>
  <si>
    <t>339mm</t>
  </si>
  <si>
    <t>3420mm</t>
  </si>
  <si>
    <t>418mm</t>
  </si>
  <si>
    <t>474mm</t>
  </si>
  <si>
    <t>580mm</t>
  </si>
  <si>
    <t>80</t>
  </si>
  <si>
    <t>1189mm</t>
  </si>
  <si>
    <t>2080mm</t>
  </si>
  <si>
    <t>2357mm</t>
  </si>
  <si>
    <t>520mm</t>
  </si>
  <si>
    <t>5600mm</t>
  </si>
  <si>
    <t>6001mm</t>
  </si>
  <si>
    <t>使用顏色</t>
  </si>
  <si>
    <t>換算m^2</t>
  </si>
  <si>
    <t>加總 - 換算m^2</t>
  </si>
  <si>
    <t>ID</t>
  </si>
  <si>
    <t>QTY</t>
  </si>
  <si>
    <t>材料名稱</t>
  </si>
  <si>
    <t>材質</t>
  </si>
  <si>
    <t>90度彎頭_大彎</t>
  </si>
  <si>
    <t>碳鋼</t>
  </si>
  <si>
    <t>45度彎頭_大彎</t>
  </si>
  <si>
    <t>SO法蘭</t>
  </si>
  <si>
    <t>90度彎頭</t>
  </si>
  <si>
    <t>不鏽鋼</t>
  </si>
  <si>
    <t>SW法蘭</t>
  </si>
  <si>
    <t>正三通</t>
  </si>
  <si>
    <t>25X15</t>
  </si>
  <si>
    <t>異徑三通</t>
  </si>
  <si>
    <t>盲法蘭</t>
  </si>
  <si>
    <t>45度彎頭</t>
  </si>
  <si>
    <t>異徑接頭</t>
  </si>
  <si>
    <t>100X80</t>
  </si>
  <si>
    <t>同心大小頭</t>
  </si>
  <si>
    <t>80X15</t>
  </si>
  <si>
    <t>承插焊支管座</t>
  </si>
  <si>
    <t>50X15</t>
  </si>
  <si>
    <t>1</t>
  </si>
  <si>
    <t>90度彎頭_大彎_內襯陶瓷</t>
  </si>
  <si>
    <t>2</t>
  </si>
  <si>
    <t>3</t>
  </si>
  <si>
    <t>45度彎頭_大彎_內襯陶瓷</t>
  </si>
  <si>
    <t>21</t>
  </si>
  <si>
    <t>Y型過濾器</t>
  </si>
  <si>
    <t>50X25</t>
  </si>
  <si>
    <t>偏心大小頭</t>
  </si>
  <si>
    <t>4</t>
  </si>
  <si>
    <t>80X50</t>
  </si>
  <si>
    <t>80X25</t>
  </si>
  <si>
    <t>單頭螺紋短管</t>
  </si>
  <si>
    <t>40X25</t>
  </si>
  <si>
    <t>100X50</t>
  </si>
  <si>
    <t>100X25</t>
  </si>
  <si>
    <t>100X40</t>
  </si>
  <si>
    <t>100X15</t>
  </si>
  <si>
    <t>50X40</t>
  </si>
  <si>
    <t>80X40</t>
  </si>
  <si>
    <t>25X20</t>
  </si>
  <si>
    <t>65X50</t>
  </si>
  <si>
    <t>65X25</t>
  </si>
  <si>
    <t>WN法蘭</t>
  </si>
  <si>
    <t>65X40</t>
  </si>
  <si>
    <t>40X20</t>
  </si>
  <si>
    <t>100X65</t>
  </si>
  <si>
    <t>65X15</t>
  </si>
  <si>
    <t>40X15</t>
  </si>
  <si>
    <t>32X25</t>
  </si>
  <si>
    <t>300X200</t>
  </si>
  <si>
    <t>5</t>
  </si>
  <si>
    <t>200X15</t>
  </si>
  <si>
    <t>6</t>
  </si>
  <si>
    <t>對焊支管座</t>
  </si>
  <si>
    <t>50X32</t>
  </si>
  <si>
    <t>轉換DN</t>
  </si>
  <si>
    <t>轉換面積mm</t>
  </si>
  <si>
    <t>顏色使用</t>
  </si>
  <si>
    <t>顏色使用</t>
    <phoneticPr fontId="4" type="noConversion"/>
  </si>
  <si>
    <t>直管</t>
    <phoneticPr fontId="4" type="noConversion"/>
  </si>
  <si>
    <t>無顏色</t>
    <phoneticPr fontId="4" type="noConversion"/>
  </si>
  <si>
    <r>
      <rPr>
        <sz val="10"/>
        <color rgb="FF000000"/>
        <rFont val="Microsoft JhengHei"/>
        <family val="2"/>
        <charset val="136"/>
      </rPr>
      <t>管配件</t>
    </r>
    <r>
      <rPr>
        <sz val="10"/>
        <color rgb="FF000000"/>
        <rFont val="Times New Roman"/>
        <family val="1"/>
      </rPr>
      <t>m^2</t>
    </r>
    <phoneticPr fontId="4" type="noConversion"/>
  </si>
  <si>
    <t>直管m^2</t>
    <phoneticPr fontId="4" type="noConversion"/>
  </si>
  <si>
    <r>
      <rPr>
        <sz val="10"/>
        <color rgb="FF000000"/>
        <rFont val="Microsoft JhengHei"/>
        <family val="2"/>
        <charset val="136"/>
      </rPr>
      <t>細算直管</t>
    </r>
    <r>
      <rPr>
        <sz val="10"/>
        <color rgb="FF000000"/>
        <rFont val="Times New Roman"/>
        <family val="1"/>
      </rPr>
      <t>+</t>
    </r>
    <r>
      <rPr>
        <sz val="10"/>
        <color rgb="FF000000"/>
        <rFont val="Microsoft JhengHei"/>
        <family val="2"/>
        <charset val="136"/>
      </rPr>
      <t>管配件</t>
    </r>
    <r>
      <rPr>
        <sz val="10"/>
        <color rgb="FF000000"/>
        <rFont val="Times New Roman"/>
        <family val="1"/>
      </rPr>
      <t>/63/GAL</t>
    </r>
    <phoneticPr fontId="4" type="noConversion"/>
  </si>
  <si>
    <r>
      <rPr>
        <sz val="10"/>
        <color rgb="FF000000"/>
        <rFont val="Microsoft JhengHei"/>
        <family val="2"/>
      </rPr>
      <t>直管</t>
    </r>
    <r>
      <rPr>
        <sz val="10"/>
        <color rgb="FF000000"/>
        <rFont val="Times New Roman"/>
        <family val="2"/>
      </rPr>
      <t>*1.1</t>
    </r>
    <phoneticPr fontId="4" type="noConversion"/>
  </si>
  <si>
    <t>顏色</t>
    <phoneticPr fontId="4" type="noConversion"/>
  </si>
  <si>
    <t>面漆類別</t>
    <phoneticPr fontId="4" type="noConversion"/>
  </si>
  <si>
    <t>流水號_碳鋼</t>
    <phoneticPr fontId="4" type="noConversion"/>
  </si>
  <si>
    <t>流水號_TP304</t>
    <phoneticPr fontId="4" type="noConversion"/>
  </si>
  <si>
    <t>1-05 大洋綠</t>
    <phoneticPr fontId="4" type="noConversion"/>
  </si>
  <si>
    <t>745S(UP-04) 優麗面漆</t>
    <phoneticPr fontId="4" type="noConversion"/>
  </si>
  <si>
    <t>24</t>
  </si>
  <si>
    <t>27</t>
  </si>
  <si>
    <t>28</t>
  </si>
  <si>
    <t>34</t>
  </si>
  <si>
    <t>35</t>
  </si>
  <si>
    <t>36</t>
  </si>
  <si>
    <t>38</t>
  </si>
  <si>
    <t>41</t>
  </si>
  <si>
    <t>64</t>
  </si>
  <si>
    <t>69</t>
  </si>
  <si>
    <t>95</t>
  </si>
  <si>
    <t>101</t>
  </si>
  <si>
    <t>102</t>
  </si>
  <si>
    <t>104</t>
  </si>
  <si>
    <t>107</t>
  </si>
  <si>
    <t>109</t>
  </si>
  <si>
    <t>116</t>
  </si>
  <si>
    <t>118</t>
  </si>
  <si>
    <t>122</t>
  </si>
  <si>
    <t>123</t>
  </si>
  <si>
    <t>125</t>
  </si>
  <si>
    <t>126</t>
  </si>
  <si>
    <t>127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</si>
  <si>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</si>
  <si>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</si>
  <si>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</si>
  <si>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</si>
  <si>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</si>
  <si>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</si>
  <si>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</si>
  <si>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</si>
  <si>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</si>
  <si>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</si>
  <si>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</si>
  <si>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</si>
  <si>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</si>
  <si>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</si>
  <si>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</si>
  <si>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201</t>
  </si>
  <si>
    <t>206</t>
  </si>
  <si>
    <t>217</t>
  </si>
  <si>
    <t>233</t>
  </si>
  <si>
    <t>235</t>
  </si>
  <si>
    <t>236</t>
  </si>
  <si>
    <t>290</t>
  </si>
  <si>
    <t>297</t>
  </si>
  <si>
    <t>298</t>
  </si>
  <si>
    <t>299</t>
  </si>
  <si>
    <t>303</t>
  </si>
  <si>
    <t>304</t>
  </si>
  <si>
    <t>305</t>
  </si>
  <si>
    <t>308</t>
  </si>
  <si>
    <t>309</t>
  </si>
  <si>
    <t>310</t>
  </si>
  <si>
    <t>311</t>
  </si>
  <si>
    <t>313</t>
  </si>
  <si>
    <t>314</t>
  </si>
  <si>
    <t>316</t>
  </si>
  <si>
    <t>317</t>
  </si>
  <si>
    <t>351</t>
  </si>
  <si>
    <t>355</t>
  </si>
  <si>
    <t>400</t>
  </si>
  <si>
    <t>401</t>
  </si>
  <si>
    <t>402</t>
  </si>
  <si>
    <t>403</t>
  </si>
  <si>
    <t>404</t>
  </si>
  <si>
    <t>405</t>
  </si>
  <si>
    <t>436</t>
  </si>
  <si>
    <t>437</t>
  </si>
  <si>
    <t>438</t>
  </si>
  <si>
    <t>439</t>
  </si>
  <si>
    <t>06/03/'25</t>
    <phoneticPr fontId="4" type="noConversion"/>
  </si>
  <si>
    <t>更新圖紙</t>
  </si>
  <si>
    <t>ID4 修正內襯陶瓷與非內襯陶瓷法蘭</t>
  </si>
  <si>
    <t>更新圖紙，6米接管位置由施工方現場定</t>
  </si>
  <si>
    <t>盲版角度修正</t>
  </si>
  <si>
    <t>修改R-182C1接口名稱 螺紋接口? 看來需要單頭公牙</t>
  </si>
  <si>
    <t>修改R-182C2接口名稱 螺紋接口? 看來需要單頭公牙</t>
  </si>
  <si>
    <t>修改R-182C3接口名稱 螺紋接口? 看來需要單頭公牙</t>
  </si>
  <si>
    <t>修改R-182F1接口名稱 螺紋接口? 看來需要單頭公牙</t>
  </si>
  <si>
    <t>修改R-182F2接口名稱 螺紋接口? 看來需要單頭公牙</t>
  </si>
  <si>
    <t>修改R-182F2接口名稱 修改R-182F3接口名稱 看來需要單頭公牙</t>
  </si>
  <si>
    <t>修改R-182F3接口名稱 螺紋接口? 看來需要單頭公牙</t>
  </si>
  <si>
    <t>修改R-182F4&amp;R182D3-B&amp;R182D4-B 依然還有問題是設備自帶法蘭 但是依照圖面上來說 本身管線不會有法蘭</t>
  </si>
  <si>
    <t>修改R-182F5-G1 1/2  &amp; 修改R-182F4-G1 1/2 ? 這什麼意思?</t>
  </si>
  <si>
    <t>修改R-182F5-G1 1/2 這什麼意思?</t>
  </si>
  <si>
    <t>修改R-182D4-A 設備自帶配對法蘭? 但圖面上的話是沒有法蘭 是現場焊接?</t>
  </si>
  <si>
    <t>修改R-182D3-A 設備自帶配對法蘭? 但圖面上的話是沒有法蘭 是現場焊接?</t>
  </si>
  <si>
    <t>開放端點不需要鏈接(屬於公用站），已補止回閥信息，更新圖紙</t>
  </si>
  <si>
    <t>什麼都沒動?</t>
    <phoneticPr fontId="17" type="noConversion"/>
  </si>
  <si>
    <t>盲版角度修正</t>
    <phoneticPr fontId="17" type="noConversion"/>
  </si>
  <si>
    <r>
      <rPr>
        <sz val="10"/>
        <color rgb="FF000000"/>
        <rFont val="新細明體"/>
        <family val="1"/>
        <charset val="136"/>
      </rPr>
      <t>開放端點不需要鏈接</t>
    </r>
    <r>
      <rPr>
        <sz val="10"/>
        <color rgb="FF000000"/>
        <rFont val="Times New Roman"/>
        <family val="1"/>
      </rPr>
      <t>(</t>
    </r>
    <r>
      <rPr>
        <sz val="10"/>
        <color rgb="FF000000"/>
        <rFont val="新細明體"/>
        <family val="1"/>
        <charset val="136"/>
      </rPr>
      <t>屬於公用站），已補閥信息，更新圖紙</t>
    </r>
    <phoneticPr fontId="4" type="noConversion"/>
  </si>
  <si>
    <t>流量計尺寸、法蘭更新，更新圖紙
同時一并更新FG-1106-200-AA1B-H100-1 ，FG-1106-200-AA1B-H100-2</t>
  </si>
  <si>
    <r>
      <rPr>
        <sz val="10"/>
        <color rgb="FF000000"/>
        <rFont val="新細明體"/>
        <family val="1"/>
        <charset val="136"/>
      </rPr>
      <t>更新圖紙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Microsoft JhengHei"/>
        <family val="2"/>
        <charset val="136"/>
      </rPr>
      <t>法蘭問題已排除</t>
    </r>
    <phoneticPr fontId="4" type="noConversion"/>
  </si>
  <si>
    <r>
      <rPr>
        <sz val="10"/>
        <color rgb="FF000000"/>
        <rFont val="新細明體"/>
        <family val="1"/>
        <charset val="136"/>
      </rPr>
      <t>更新圖紙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Microsoft JhengHei"/>
        <family val="2"/>
        <charset val="136"/>
      </rPr>
      <t>彎頭問題已排除</t>
    </r>
    <phoneticPr fontId="4" type="noConversion"/>
  </si>
  <si>
    <t>ID3 修正內襯陶瓷與非內襯陶瓷法蘭</t>
  </si>
  <si>
    <t>什麼都沒動?</t>
  </si>
  <si>
    <t>405_1圖面取消 已全數被405收齊</t>
  </si>
  <si>
    <t>修正套焊三通 新增焊口</t>
  </si>
  <si>
    <t xml:space="preserve">有附註連接氮氣瓶 </t>
  </si>
  <si>
    <t>取消圖面</t>
    <phoneticPr fontId="4" type="noConversion"/>
  </si>
  <si>
    <t>圖面狀態</t>
    <phoneticPr fontId="4" type="noConversion"/>
  </si>
  <si>
    <t>取消</t>
    <phoneticPr fontId="4" type="noConversion"/>
  </si>
  <si>
    <t>每多少加侖/m^2</t>
    <phoneticPr fontId="4" type="noConversion"/>
  </si>
  <si>
    <t>直管總m^2</t>
    <phoneticPr fontId="4" type="noConversion"/>
  </si>
  <si>
    <t>管配件總m^2</t>
    <phoneticPr fontId="4" type="noConversion"/>
  </si>
  <si>
    <t>復算單m^2</t>
    <phoneticPr fontId="4" type="noConversion"/>
  </si>
  <si>
    <r>
      <rPr>
        <sz val="10"/>
        <color rgb="FF000000"/>
        <rFont val="Microsoft JhengHei"/>
        <family val="2"/>
        <charset val="136"/>
      </rPr>
      <t>復算總</t>
    </r>
    <r>
      <rPr>
        <sz val="10"/>
        <color rgb="FF000000"/>
        <rFont val="Times New Roman"/>
        <family val="2"/>
      </rPr>
      <t>m^2</t>
    </r>
    <phoneticPr fontId="4" type="noConversion"/>
  </si>
  <si>
    <t>需購買加侖數</t>
    <phoneticPr fontId="4" type="noConversion"/>
  </si>
  <si>
    <t>1-13 奶白色</t>
    <phoneticPr fontId="4" type="noConversion"/>
  </si>
  <si>
    <t>1-14 奶黃色</t>
    <phoneticPr fontId="4" type="noConversion"/>
  </si>
  <si>
    <t>1-38鼠灰色</t>
    <phoneticPr fontId="4" type="noConversion"/>
  </si>
  <si>
    <t>1-63 深灰色</t>
    <phoneticPr fontId="4" type="noConversion"/>
  </si>
  <si>
    <t>1-90 椰子綠</t>
    <phoneticPr fontId="4" type="noConversion"/>
  </si>
  <si>
    <t>色卡顏色</t>
    <phoneticPr fontId="4" type="noConversion"/>
  </si>
  <si>
    <t>1/1</t>
  </si>
  <si>
    <t>1/2</t>
  </si>
  <si>
    <t>2/2</t>
  </si>
  <si>
    <t>TP304</t>
  </si>
  <si>
    <t>1/8</t>
  </si>
  <si>
    <t>2/8</t>
  </si>
  <si>
    <t>3/8</t>
  </si>
  <si>
    <t>4/8</t>
  </si>
  <si>
    <t>5/8</t>
  </si>
  <si>
    <t>6/8</t>
  </si>
  <si>
    <t>7/8</t>
  </si>
  <si>
    <t>8/8</t>
  </si>
  <si>
    <t>1/6</t>
  </si>
  <si>
    <t>2/6</t>
  </si>
  <si>
    <t>3/6</t>
  </si>
  <si>
    <t>4/6</t>
  </si>
  <si>
    <t>5/6</t>
  </si>
  <si>
    <t>6/6</t>
  </si>
  <si>
    <t>1/3</t>
  </si>
  <si>
    <t>2/3</t>
  </si>
  <si>
    <t>3/3</t>
  </si>
  <si>
    <t>1/9</t>
  </si>
  <si>
    <t>2/9</t>
  </si>
  <si>
    <t>3/9</t>
  </si>
  <si>
    <t>4/9</t>
  </si>
  <si>
    <t>5/9</t>
  </si>
  <si>
    <t>6/9</t>
  </si>
  <si>
    <t>7/9</t>
  </si>
  <si>
    <t>8/9</t>
  </si>
  <si>
    <t>9/9</t>
  </si>
  <si>
    <t>1/5</t>
  </si>
  <si>
    <t>2/5</t>
  </si>
  <si>
    <t>3/5</t>
  </si>
  <si>
    <t>4/5</t>
  </si>
  <si>
    <t>5/5</t>
  </si>
  <si>
    <t>1/4</t>
  </si>
  <si>
    <t>2/4</t>
  </si>
  <si>
    <t>3/4</t>
  </si>
  <si>
    <t>4/4</t>
  </si>
  <si>
    <t>1/7</t>
  </si>
  <si>
    <t>2/7</t>
  </si>
  <si>
    <t>3/7</t>
  </si>
  <si>
    <t>4/7</t>
  </si>
  <si>
    <t>5/7</t>
  </si>
  <si>
    <t>6/7</t>
  </si>
  <si>
    <t>7/7</t>
  </si>
  <si>
    <t>1/15</t>
  </si>
  <si>
    <t>2/15</t>
  </si>
  <si>
    <t>3/15</t>
  </si>
  <si>
    <t>4/15</t>
  </si>
  <si>
    <t>5/15</t>
  </si>
  <si>
    <t>6/15</t>
  </si>
  <si>
    <t>7/15</t>
  </si>
  <si>
    <t>8/15</t>
  </si>
  <si>
    <t>9/15</t>
  </si>
  <si>
    <t>10/15</t>
  </si>
  <si>
    <t>11/15</t>
  </si>
  <si>
    <t>12/15</t>
  </si>
  <si>
    <t>13/15</t>
  </si>
  <si>
    <t>14/15</t>
  </si>
  <si>
    <t>15/15</t>
  </si>
  <si>
    <t>A106 Gr.B</t>
  </si>
  <si>
    <t>1/10</t>
  </si>
  <si>
    <t>2/10</t>
  </si>
  <si>
    <t>3/10</t>
  </si>
  <si>
    <t>4/10</t>
  </si>
  <si>
    <t>5/10</t>
  </si>
  <si>
    <t>6/10</t>
  </si>
  <si>
    <t>7/10</t>
  </si>
  <si>
    <t>8/10</t>
  </si>
  <si>
    <t>9/10</t>
  </si>
  <si>
    <t>10/10</t>
  </si>
  <si>
    <t>TZT-R1102A-40-AA1B-NA</t>
    <phoneticPr fontId="4" type="noConversion"/>
  </si>
  <si>
    <t>SS-R1102-40-AA1B-NA</t>
  </si>
  <si>
    <t>SS-R1102-40-AA1B-NA</t>
    <phoneticPr fontId="4" type="noConversion"/>
  </si>
  <si>
    <r>
      <t>300</t>
    </r>
    <r>
      <rPr>
        <sz val="10"/>
        <color rgb="FF000000"/>
        <rFont val="Microsoft JhengHei"/>
        <family val="2"/>
        <charset val="136"/>
      </rPr>
      <t>磅墊片更改為</t>
    </r>
    <r>
      <rPr>
        <sz val="10"/>
        <color rgb="FF000000"/>
        <rFont val="Times New Roman"/>
        <family val="2"/>
      </rPr>
      <t>150</t>
    </r>
    <r>
      <rPr>
        <sz val="10"/>
        <color rgb="FF000000"/>
        <rFont val="Microsoft JhengHei"/>
        <family val="2"/>
      </rPr>
      <t>磅</t>
    </r>
    <phoneticPr fontId="4" type="noConversion"/>
  </si>
  <si>
    <t>盲板圖面繪製歪斜</t>
  </si>
  <si>
    <t xml:space="preserve">依照AA1E規範 理應使用SW彎頭 </t>
  </si>
  <si>
    <t>06/17/'25</t>
    <phoneticPr fontId="4" type="noConversion"/>
  </si>
  <si>
    <r>
      <rPr>
        <sz val="10"/>
        <color rgb="FF000000"/>
        <rFont val="Microsoft JhengHei"/>
        <family val="2"/>
        <charset val="136"/>
      </rPr>
      <t>更新</t>
    </r>
    <r>
      <rPr>
        <sz val="10"/>
        <color rgb="FF000000"/>
        <rFont val="Times New Roman"/>
        <family val="2"/>
      </rPr>
      <t>ID:4</t>
    </r>
    <r>
      <rPr>
        <sz val="10"/>
        <color rgb="FF000000"/>
        <rFont val="Microsoft JhengHei"/>
        <family val="2"/>
        <charset val="136"/>
      </rPr>
      <t>細項</t>
    </r>
    <phoneticPr fontId="4" type="noConversion"/>
  </si>
  <si>
    <t>更新螺絲細項</t>
    <phoneticPr fontId="4" type="noConversion"/>
  </si>
  <si>
    <r>
      <rPr>
        <sz val="10"/>
        <color rgb="FF000000"/>
        <rFont val="Microsoft JhengHei"/>
        <family val="1"/>
      </rPr>
      <t>更改設計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Microsoft JhengHei"/>
        <family val="1"/>
      </rPr>
      <t>本身管線將歸類為新圖面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Microsoft JhengHei"/>
        <family val="1"/>
      </rPr>
      <t>此圖變成只有安裝儀表</t>
    </r>
    <phoneticPr fontId="4" type="noConversion"/>
  </si>
  <si>
    <r>
      <rPr>
        <sz val="10"/>
        <color rgb="FF000000"/>
        <rFont val="Microsoft JhengHei"/>
        <family val="2"/>
        <charset val="136"/>
      </rPr>
      <t>新增非正式圖面</t>
    </r>
    <r>
      <rPr>
        <sz val="10"/>
        <color rgb="FF000000"/>
        <rFont val="Times New Roman"/>
        <family val="2"/>
      </rPr>
      <t xml:space="preserve"> </t>
    </r>
    <r>
      <rPr>
        <sz val="10"/>
        <color rgb="FF000000"/>
        <rFont val="Microsoft JhengHei"/>
        <family val="2"/>
        <charset val="136"/>
      </rPr>
      <t>統整</t>
    </r>
    <r>
      <rPr>
        <sz val="10"/>
        <color rgb="FF000000"/>
        <rFont val="Times New Roman"/>
        <family val="2"/>
      </rPr>
      <t>514~516,607~609</t>
    </r>
    <phoneticPr fontId="4" type="noConversion"/>
  </si>
  <si>
    <t>SS</t>
    <phoneticPr fontId="4" type="noConversion"/>
  </si>
  <si>
    <t>非正式圖面</t>
    <phoneticPr fontId="4" type="noConversion"/>
  </si>
  <si>
    <r>
      <rPr>
        <sz val="12"/>
        <color rgb="FF000000"/>
        <rFont val="Times New Roman"/>
        <family val="1"/>
      </rPr>
      <t>圖面狀態</t>
    </r>
  </si>
  <si>
    <r>
      <rPr>
        <sz val="12"/>
        <color rgb="FF000000"/>
        <rFont val="Times New Roman"/>
        <family val="1"/>
      </rPr>
      <t>啟用</t>
    </r>
  </si>
  <si>
    <t>387_1</t>
    <phoneticPr fontId="4" type="noConversion"/>
  </si>
  <si>
    <t>07/08/'25</t>
    <phoneticPr fontId="4" type="noConversion"/>
  </si>
  <si>
    <t>N</t>
    <phoneticPr fontId="4" type="noConversion"/>
  </si>
  <si>
    <t>387_1</t>
    <phoneticPr fontId="4" type="noConversion"/>
  </si>
  <si>
    <t>IA-2301-25-AA1E-NA-4</t>
    <phoneticPr fontId="4" type="noConversion"/>
  </si>
  <si>
    <t>Sort</t>
    <phoneticPr fontId="4" type="noConversion"/>
  </si>
  <si>
    <t>有圖</t>
  </si>
  <si>
    <t>LINE   NUMBER</t>
    <phoneticPr fontId="4" type="noConversion"/>
  </si>
  <si>
    <t>125_1</t>
    <phoneticPr fontId="4" type="noConversion"/>
  </si>
  <si>
    <t>125_1</t>
    <phoneticPr fontId="4" type="noConversion"/>
  </si>
  <si>
    <t>CA-2016-40-AA1B-NA-2</t>
    <phoneticPr fontId="4" type="noConversion"/>
  </si>
  <si>
    <t>CA-2016-40-AA1B-NA-1</t>
    <phoneticPr fontId="4" type="noConversion"/>
  </si>
  <si>
    <t>Line_No</t>
  </si>
  <si>
    <t>REV.2</t>
  </si>
  <si>
    <t>REV.3</t>
  </si>
  <si>
    <t>REV.4</t>
  </si>
  <si>
    <t>REV.5</t>
  </si>
  <si>
    <r>
      <rPr>
        <sz val="12"/>
        <color theme="1"/>
        <rFont val="標楷體"/>
        <family val="4"/>
        <charset val="136"/>
      </rPr>
      <t>最終版版次</t>
    </r>
  </si>
  <si>
    <r>
      <rPr>
        <sz val="12"/>
        <color theme="1"/>
        <rFont val="標楷體"/>
        <family val="4"/>
        <charset val="136"/>
      </rPr>
      <t>最終版日期</t>
    </r>
  </si>
  <si>
    <r>
      <rPr>
        <sz val="12"/>
        <color theme="1"/>
        <rFont val="標楷體"/>
        <family val="4"/>
        <charset val="136"/>
      </rPr>
      <t>流水號</t>
    </r>
  </si>
  <si>
    <r>
      <rPr>
        <sz val="12"/>
        <color theme="1"/>
        <rFont val="標楷體"/>
        <family val="4"/>
        <charset val="136"/>
      </rPr>
      <t>設計壓力</t>
    </r>
    <r>
      <rPr>
        <sz val="12"/>
        <color theme="1"/>
        <rFont val="Calibri"/>
        <family val="2"/>
      </rPr>
      <t>Kg/cm^2</t>
    </r>
  </si>
  <si>
    <r>
      <rPr>
        <sz val="12"/>
        <color theme="1"/>
        <rFont val="標楷體"/>
        <family val="4"/>
        <charset val="136"/>
      </rPr>
      <t>測試壓力</t>
    </r>
    <r>
      <rPr>
        <sz val="12"/>
        <color theme="1"/>
        <rFont val="Calibri"/>
        <family val="2"/>
      </rPr>
      <t>Kg/cm^2</t>
    </r>
  </si>
  <si>
    <r>
      <rPr>
        <sz val="12"/>
        <color theme="1"/>
        <rFont val="標楷體"/>
        <family val="4"/>
        <charset val="136"/>
      </rPr>
      <t>試壓流體</t>
    </r>
  </si>
  <si>
    <t>NDE (PT/RT)%</t>
  </si>
  <si>
    <r>
      <rPr>
        <sz val="12"/>
        <color theme="1"/>
        <rFont val="標楷體"/>
        <family val="4"/>
        <charset val="136"/>
      </rPr>
      <t>面漆顏色</t>
    </r>
  </si>
  <si>
    <t>TP NO.</t>
  </si>
  <si>
    <t>PID NO.</t>
  </si>
  <si>
    <t>0001</t>
  </si>
  <si>
    <r>
      <t xml:space="preserve">1-63 </t>
    </r>
    <r>
      <rPr>
        <sz val="12"/>
        <color theme="1"/>
        <rFont val="標楷體"/>
        <family val="4"/>
        <charset val="136"/>
      </rPr>
      <t>深灰色</t>
    </r>
  </si>
  <si>
    <t>TP-033-VT</t>
  </si>
  <si>
    <t>PID-09</t>
  </si>
  <si>
    <t>0002</t>
  </si>
  <si>
    <t>0003</t>
  </si>
  <si>
    <t>PID-18</t>
  </si>
  <si>
    <t>0004</t>
  </si>
  <si>
    <r>
      <rPr>
        <sz val="12"/>
        <color theme="1"/>
        <rFont val="標楷體"/>
        <family val="4"/>
        <charset val="136"/>
      </rPr>
      <t>水</t>
    </r>
  </si>
  <si>
    <t>TP-013</t>
  </si>
  <si>
    <t>PID-06</t>
  </si>
  <si>
    <t>0005</t>
  </si>
  <si>
    <t>0006</t>
  </si>
  <si>
    <t>7</t>
  </si>
  <si>
    <t>0007</t>
  </si>
  <si>
    <t>8</t>
  </si>
  <si>
    <t>0008</t>
  </si>
  <si>
    <t>9</t>
  </si>
  <si>
    <t>0009</t>
  </si>
  <si>
    <t>10</t>
  </si>
  <si>
    <t>0010</t>
  </si>
  <si>
    <t>TP-012</t>
  </si>
  <si>
    <t>PID-11</t>
  </si>
  <si>
    <t>11</t>
  </si>
  <si>
    <t>0011</t>
  </si>
  <si>
    <t>12</t>
  </si>
  <si>
    <t>0012</t>
  </si>
  <si>
    <t>13</t>
  </si>
  <si>
    <t>0013</t>
  </si>
  <si>
    <t>14</t>
  </si>
  <si>
    <t>0014</t>
  </si>
  <si>
    <t>0015</t>
  </si>
  <si>
    <t>16</t>
  </si>
  <si>
    <t>0016</t>
  </si>
  <si>
    <t>17</t>
  </si>
  <si>
    <t>0017</t>
  </si>
  <si>
    <t>18</t>
  </si>
  <si>
    <t>0018</t>
  </si>
  <si>
    <t>PID-15</t>
  </si>
  <si>
    <t>19</t>
  </si>
  <si>
    <t>0019</t>
  </si>
  <si>
    <t>20</t>
  </si>
  <si>
    <t>0020</t>
  </si>
  <si>
    <t>0021</t>
  </si>
  <si>
    <t>22</t>
  </si>
  <si>
    <t>0022</t>
  </si>
  <si>
    <t>23</t>
  </si>
  <si>
    <t>0023</t>
  </si>
  <si>
    <t>06/03/'25</t>
  </si>
  <si>
    <t>0024</t>
  </si>
  <si>
    <t>TP-036-VT</t>
  </si>
  <si>
    <t>PID-17</t>
  </si>
  <si>
    <t>0025</t>
  </si>
  <si>
    <t>26</t>
  </si>
  <si>
    <t>0026</t>
  </si>
  <si>
    <t>0027</t>
  </si>
  <si>
    <t>0028</t>
  </si>
  <si>
    <t>29</t>
  </si>
  <si>
    <t>0029</t>
  </si>
  <si>
    <t>30</t>
  </si>
  <si>
    <t>06/17/'25</t>
  </si>
  <si>
    <t>0030</t>
  </si>
  <si>
    <t>FG-01</t>
  </si>
  <si>
    <t>31</t>
  </si>
  <si>
    <t>AZT-R1201-A-80-AA1B-NA</t>
  </si>
  <si>
    <t>AZT-R1201-A-80-AA1B</t>
  </si>
  <si>
    <t>0031</t>
  </si>
  <si>
    <t>PID-08</t>
  </si>
  <si>
    <t>32</t>
  </si>
  <si>
    <t>AZT-R1201-B-80-AA1B-NA</t>
  </si>
  <si>
    <t>AZT-R1201-B-80-AA1B</t>
  </si>
  <si>
    <t>0032</t>
  </si>
  <si>
    <t>33</t>
  </si>
  <si>
    <t>AZT-R1201-C-80-AA1B-NA</t>
  </si>
  <si>
    <t>AZT-R1201-C-80-AA1B</t>
  </si>
  <si>
    <t>0033</t>
  </si>
  <si>
    <t>04/30/'25</t>
  </si>
  <si>
    <t>0034</t>
  </si>
  <si>
    <r>
      <t xml:space="preserve">1-14 </t>
    </r>
    <r>
      <rPr>
        <sz val="12"/>
        <color theme="1"/>
        <rFont val="標楷體"/>
        <family val="4"/>
        <charset val="136"/>
      </rPr>
      <t>奶黃色</t>
    </r>
  </si>
  <si>
    <t>TP-034-VT</t>
  </si>
  <si>
    <t>PID-16</t>
  </si>
  <si>
    <t>0035</t>
  </si>
  <si>
    <t>0036</t>
  </si>
  <si>
    <t>0038</t>
  </si>
  <si>
    <t>40</t>
  </si>
  <si>
    <t>0040</t>
  </si>
  <si>
    <r>
      <t xml:space="preserve">1-05 </t>
    </r>
    <r>
      <rPr>
        <sz val="12"/>
        <color theme="1"/>
        <rFont val="標楷體"/>
        <family val="4"/>
        <charset val="136"/>
      </rPr>
      <t>大洋綠</t>
    </r>
  </si>
  <si>
    <t>TP-027</t>
  </si>
  <si>
    <t>0041</t>
  </si>
  <si>
    <t>42</t>
  </si>
  <si>
    <t>0042</t>
  </si>
  <si>
    <t>43</t>
  </si>
  <si>
    <t>0043</t>
  </si>
  <si>
    <t>44</t>
  </si>
  <si>
    <t>0044</t>
  </si>
  <si>
    <t>45</t>
  </si>
  <si>
    <t>0045</t>
  </si>
  <si>
    <t>46</t>
  </si>
  <si>
    <t>0046</t>
  </si>
  <si>
    <t>47</t>
  </si>
  <si>
    <t>0047</t>
  </si>
  <si>
    <t>48</t>
  </si>
  <si>
    <t>0048</t>
  </si>
  <si>
    <t>49</t>
  </si>
  <si>
    <t>0049</t>
  </si>
  <si>
    <t>0050</t>
  </si>
  <si>
    <t>51</t>
  </si>
  <si>
    <t>0051</t>
  </si>
  <si>
    <t>52</t>
  </si>
  <si>
    <t>0052</t>
  </si>
  <si>
    <t>53</t>
  </si>
  <si>
    <t>0053</t>
  </si>
  <si>
    <t>PID-10</t>
  </si>
  <si>
    <t>54</t>
  </si>
  <si>
    <t>0054</t>
  </si>
  <si>
    <t>55</t>
  </si>
  <si>
    <t>0055</t>
  </si>
  <si>
    <t>56</t>
  </si>
  <si>
    <t>0056</t>
  </si>
  <si>
    <t>TP-028</t>
  </si>
  <si>
    <t>57</t>
  </si>
  <si>
    <t>0057</t>
  </si>
  <si>
    <t>58</t>
  </si>
  <si>
    <t>0058</t>
  </si>
  <si>
    <t>59</t>
  </si>
  <si>
    <t>0059</t>
  </si>
  <si>
    <t>60</t>
  </si>
  <si>
    <t>0060</t>
  </si>
  <si>
    <t>61</t>
  </si>
  <si>
    <t>0061</t>
  </si>
  <si>
    <t>62</t>
  </si>
  <si>
    <t>0062</t>
  </si>
  <si>
    <t>63</t>
  </si>
  <si>
    <t>0063</t>
  </si>
  <si>
    <t>0064</t>
  </si>
  <si>
    <t>65</t>
  </si>
  <si>
    <t>0065</t>
  </si>
  <si>
    <t>66</t>
  </si>
  <si>
    <t>0066</t>
  </si>
  <si>
    <t>67</t>
  </si>
  <si>
    <t>0067</t>
  </si>
  <si>
    <t>68</t>
  </si>
  <si>
    <t>0068</t>
  </si>
  <si>
    <t>0069</t>
  </si>
  <si>
    <t>PID-13</t>
  </si>
  <si>
    <t>70</t>
  </si>
  <si>
    <t>0070</t>
  </si>
  <si>
    <t>71</t>
  </si>
  <si>
    <t>0071</t>
  </si>
  <si>
    <t>72</t>
  </si>
  <si>
    <t>0072</t>
  </si>
  <si>
    <t>73</t>
  </si>
  <si>
    <t>0073</t>
  </si>
  <si>
    <t>74</t>
  </si>
  <si>
    <t>0074</t>
  </si>
  <si>
    <t>75</t>
  </si>
  <si>
    <t>0075</t>
  </si>
  <si>
    <t>76</t>
  </si>
  <si>
    <t>0076</t>
  </si>
  <si>
    <t>77</t>
  </si>
  <si>
    <t>0077</t>
  </si>
  <si>
    <t>78</t>
  </si>
  <si>
    <t>0078</t>
  </si>
  <si>
    <t>79</t>
  </si>
  <si>
    <t>CA-1307-80-AA1B-NA</t>
  </si>
  <si>
    <t>0079</t>
  </si>
  <si>
    <t>0080</t>
  </si>
  <si>
    <t>81</t>
  </si>
  <si>
    <t>0081</t>
  </si>
  <si>
    <t>82</t>
  </si>
  <si>
    <t>0082</t>
  </si>
  <si>
    <t>83</t>
  </si>
  <si>
    <t>0083</t>
  </si>
  <si>
    <t>84</t>
  </si>
  <si>
    <t>0084</t>
  </si>
  <si>
    <t>85</t>
  </si>
  <si>
    <t>0085</t>
  </si>
  <si>
    <t>86</t>
  </si>
  <si>
    <t>0086</t>
  </si>
  <si>
    <t>87</t>
  </si>
  <si>
    <t>0087</t>
  </si>
  <si>
    <t>88</t>
  </si>
  <si>
    <t>0088</t>
  </si>
  <si>
    <t>89</t>
  </si>
  <si>
    <t>0089</t>
  </si>
  <si>
    <t>90</t>
  </si>
  <si>
    <t>0090</t>
  </si>
  <si>
    <t>91</t>
  </si>
  <si>
    <t>0091</t>
  </si>
  <si>
    <t>92</t>
  </si>
  <si>
    <t>0092</t>
  </si>
  <si>
    <t>93</t>
  </si>
  <si>
    <t>0093</t>
  </si>
  <si>
    <t>PID-20</t>
  </si>
  <si>
    <t>94</t>
  </si>
  <si>
    <t>0094</t>
  </si>
  <si>
    <t>0095</t>
  </si>
  <si>
    <t>96</t>
  </si>
  <si>
    <t>0096</t>
  </si>
  <si>
    <t>97</t>
  </si>
  <si>
    <t>0097</t>
  </si>
  <si>
    <t>98</t>
  </si>
  <si>
    <t>0098</t>
  </si>
  <si>
    <t>99</t>
  </si>
  <si>
    <t>0099</t>
  </si>
  <si>
    <t>0100</t>
  </si>
  <si>
    <t>TP-023</t>
  </si>
  <si>
    <t>0101</t>
  </si>
  <si>
    <t>0102</t>
  </si>
  <si>
    <t>103</t>
  </si>
  <si>
    <t>0103</t>
  </si>
  <si>
    <t>0104</t>
  </si>
  <si>
    <t>TP-026</t>
  </si>
  <si>
    <t>105</t>
  </si>
  <si>
    <t>0105</t>
  </si>
  <si>
    <t>106</t>
  </si>
  <si>
    <t>0106</t>
  </si>
  <si>
    <t>0107</t>
  </si>
  <si>
    <t>108</t>
  </si>
  <si>
    <t>0108</t>
  </si>
  <si>
    <t>0109</t>
  </si>
  <si>
    <t>110</t>
  </si>
  <si>
    <t>0110</t>
  </si>
  <si>
    <t>111</t>
  </si>
  <si>
    <t>0111</t>
  </si>
  <si>
    <t>112</t>
  </si>
  <si>
    <t>0112</t>
  </si>
  <si>
    <t>113</t>
  </si>
  <si>
    <t>0113</t>
  </si>
  <si>
    <t>114</t>
  </si>
  <si>
    <t>0114</t>
  </si>
  <si>
    <t>115</t>
  </si>
  <si>
    <t>0115</t>
  </si>
  <si>
    <t>0116</t>
  </si>
  <si>
    <t>TP-024</t>
  </si>
  <si>
    <t>117</t>
  </si>
  <si>
    <t>0117</t>
  </si>
  <si>
    <t>0118</t>
  </si>
  <si>
    <t>119</t>
  </si>
  <si>
    <t>0119</t>
  </si>
  <si>
    <t>120</t>
  </si>
  <si>
    <t>0120</t>
  </si>
  <si>
    <t>121</t>
  </si>
  <si>
    <t>0121</t>
  </si>
  <si>
    <t>0122</t>
  </si>
  <si>
    <t>0123</t>
  </si>
  <si>
    <t>TP-025</t>
  </si>
  <si>
    <t>124</t>
  </si>
  <si>
    <t>0124</t>
  </si>
  <si>
    <t>07/08/'25</t>
  </si>
  <si>
    <t>0125</t>
  </si>
  <si>
    <t>125-1</t>
  </si>
  <si>
    <t>0126</t>
  </si>
  <si>
    <t>0127</t>
  </si>
  <si>
    <t>128</t>
  </si>
  <si>
    <t>0128</t>
  </si>
  <si>
    <t>PID-21</t>
  </si>
  <si>
    <t>129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</si>
  <si>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</si>
  <si>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</si>
  <si>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</si>
  <si>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</si>
  <si>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</si>
  <si>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</si>
  <si>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</si>
  <si>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</si>
  <si>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</si>
  <si>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</si>
  <si>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</si>
  <si>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</si>
  <si>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</si>
  <si>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</si>
  <si>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</si>
  <si>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</si>
  <si>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145</t>
  </si>
  <si>
    <t>0145</t>
  </si>
  <si>
    <t>146</t>
  </si>
  <si>
    <t>0146</t>
  </si>
  <si>
    <t>147</t>
  </si>
  <si>
    <t>0147</t>
  </si>
  <si>
    <t>148</t>
  </si>
  <si>
    <t>0148</t>
  </si>
  <si>
    <t>149</t>
  </si>
  <si>
    <t>0149</t>
  </si>
  <si>
    <t>150</t>
  </si>
  <si>
    <t>0150</t>
  </si>
  <si>
    <t>151</t>
  </si>
  <si>
    <t>0151</t>
  </si>
  <si>
    <t>152</t>
  </si>
  <si>
    <t>0152</t>
  </si>
  <si>
    <t>153</t>
  </si>
  <si>
    <t>0153</t>
  </si>
  <si>
    <t>154</t>
  </si>
  <si>
    <t>0154</t>
  </si>
  <si>
    <t>155</t>
  </si>
  <si>
    <t>0155</t>
  </si>
  <si>
    <t>TP-029</t>
  </si>
  <si>
    <t>PID-23</t>
  </si>
  <si>
    <t>156</t>
  </si>
  <si>
    <t>0156</t>
  </si>
  <si>
    <t>157</t>
  </si>
  <si>
    <t>0157</t>
  </si>
  <si>
    <t>158</t>
  </si>
  <si>
    <t>0158</t>
  </si>
  <si>
    <t>159</t>
  </si>
  <si>
    <t>0159</t>
  </si>
  <si>
    <t>TP-010</t>
  </si>
  <si>
    <t>PID-03</t>
  </si>
  <si>
    <t>160</t>
  </si>
  <si>
    <t>CWR-0502-25-AA1E-NA</t>
  </si>
  <si>
    <t>0160</t>
  </si>
  <si>
    <t>PID-05</t>
  </si>
  <si>
    <t>161</t>
  </si>
  <si>
    <t>0161</t>
  </si>
  <si>
    <t>162</t>
  </si>
  <si>
    <t>0162</t>
  </si>
  <si>
    <t>163</t>
  </si>
  <si>
    <t>0163</t>
  </si>
  <si>
    <t>0164</t>
  </si>
  <si>
    <t>165</t>
  </si>
  <si>
    <t>0165</t>
  </si>
  <si>
    <t>166</t>
  </si>
  <si>
    <t>0166</t>
  </si>
  <si>
    <t>167</t>
  </si>
  <si>
    <t>0167</t>
  </si>
  <si>
    <t>168</t>
  </si>
  <si>
    <t>0168</t>
  </si>
  <si>
    <t>169</t>
  </si>
  <si>
    <t>0169</t>
  </si>
  <si>
    <t>170</t>
  </si>
  <si>
    <t>0170</t>
  </si>
  <si>
    <t>171</t>
  </si>
  <si>
    <t>0171</t>
  </si>
  <si>
    <t>172</t>
  </si>
  <si>
    <t>0172</t>
  </si>
  <si>
    <t>PID-12</t>
  </si>
  <si>
    <t>173</t>
  </si>
  <si>
    <t>0173</t>
  </si>
  <si>
    <t>174</t>
  </si>
  <si>
    <t>0174</t>
  </si>
  <si>
    <t>PID-22</t>
  </si>
  <si>
    <t>175</t>
  </si>
  <si>
    <t>0175</t>
  </si>
  <si>
    <t>176</t>
  </si>
  <si>
    <t>0176</t>
  </si>
  <si>
    <t>177</t>
  </si>
  <si>
    <t>0177</t>
  </si>
  <si>
    <t>178</t>
  </si>
  <si>
    <t>0178</t>
  </si>
  <si>
    <t>179</t>
  </si>
  <si>
    <t>0179</t>
  </si>
  <si>
    <t>180</t>
  </si>
  <si>
    <t>0180</t>
  </si>
  <si>
    <t>181</t>
  </si>
  <si>
    <t>0181</t>
  </si>
  <si>
    <t>182</t>
  </si>
  <si>
    <t>0182</t>
  </si>
  <si>
    <t>183</t>
  </si>
  <si>
    <t>0183</t>
  </si>
  <si>
    <t>184</t>
  </si>
  <si>
    <t>0184</t>
  </si>
  <si>
    <t>185</t>
  </si>
  <si>
    <t>0185</t>
  </si>
  <si>
    <t>186</t>
  </si>
  <si>
    <t>0186</t>
  </si>
  <si>
    <t>187</t>
  </si>
  <si>
    <t>0187</t>
  </si>
  <si>
    <t>188</t>
  </si>
  <si>
    <t>0188</t>
  </si>
  <si>
    <t>189</t>
  </si>
  <si>
    <t>0189</t>
  </si>
  <si>
    <t>190</t>
  </si>
  <si>
    <t>0190</t>
  </si>
  <si>
    <t>191</t>
  </si>
  <si>
    <t>0191</t>
  </si>
  <si>
    <t>192</t>
  </si>
  <si>
    <t>0192</t>
  </si>
  <si>
    <t>193</t>
  </si>
  <si>
    <t>0193</t>
  </si>
  <si>
    <t>194</t>
  </si>
  <si>
    <t>0194</t>
  </si>
  <si>
    <t>195</t>
  </si>
  <si>
    <t>0195</t>
  </si>
  <si>
    <t>196</t>
  </si>
  <si>
    <t>0196</t>
  </si>
  <si>
    <t>197</t>
  </si>
  <si>
    <t>0197</t>
  </si>
  <si>
    <t>198</t>
  </si>
  <si>
    <t>0198</t>
  </si>
  <si>
    <t>199</t>
  </si>
  <si>
    <t>0199</t>
  </si>
  <si>
    <t>0200</t>
  </si>
  <si>
    <t>0201</t>
  </si>
  <si>
    <t>202</t>
  </si>
  <si>
    <t>0202</t>
  </si>
  <si>
    <t>203</t>
  </si>
  <si>
    <t>0203</t>
  </si>
  <si>
    <t>204</t>
  </si>
  <si>
    <t>0204</t>
  </si>
  <si>
    <t>205</t>
  </si>
  <si>
    <t>0205</t>
  </si>
  <si>
    <t>TP-011</t>
  </si>
  <si>
    <t>0206</t>
  </si>
  <si>
    <t>207</t>
  </si>
  <si>
    <t>0207</t>
  </si>
  <si>
    <t>208</t>
  </si>
  <si>
    <t>0208</t>
  </si>
  <si>
    <t>209</t>
  </si>
  <si>
    <t>0209</t>
  </si>
  <si>
    <t>210</t>
  </si>
  <si>
    <t>0210</t>
  </si>
  <si>
    <t>211</t>
  </si>
  <si>
    <t>0211</t>
  </si>
  <si>
    <t>212</t>
  </si>
  <si>
    <t>0212</t>
  </si>
  <si>
    <t>213</t>
  </si>
  <si>
    <t>0213</t>
  </si>
  <si>
    <r>
      <t xml:space="preserve">1-45 </t>
    </r>
    <r>
      <rPr>
        <sz val="12"/>
        <color theme="1"/>
        <rFont val="標楷體"/>
        <family val="4"/>
        <charset val="136"/>
      </rPr>
      <t>天藍色</t>
    </r>
  </si>
  <si>
    <t>TP-001</t>
  </si>
  <si>
    <t>PID-01</t>
  </si>
  <si>
    <t>214</t>
  </si>
  <si>
    <t>0214</t>
  </si>
  <si>
    <t>215</t>
  </si>
  <si>
    <t>0215</t>
  </si>
  <si>
    <t>216</t>
  </si>
  <si>
    <t>0216</t>
  </si>
  <si>
    <t>PID-04</t>
  </si>
  <si>
    <t>0217</t>
  </si>
  <si>
    <t>218</t>
  </si>
  <si>
    <t>0218</t>
  </si>
  <si>
    <t>219</t>
  </si>
  <si>
    <t>0219</t>
  </si>
  <si>
    <t>220</t>
  </si>
  <si>
    <t>0220</t>
  </si>
  <si>
    <t>221</t>
  </si>
  <si>
    <t>0221</t>
  </si>
  <si>
    <t>222</t>
  </si>
  <si>
    <t>0222</t>
  </si>
  <si>
    <t>223</t>
  </si>
  <si>
    <t>0223</t>
  </si>
  <si>
    <t>224</t>
  </si>
  <si>
    <t>0224</t>
  </si>
  <si>
    <t>225</t>
  </si>
  <si>
    <t>0225</t>
  </si>
  <si>
    <t>226</t>
  </si>
  <si>
    <t>0226</t>
  </si>
  <si>
    <t>227</t>
  </si>
  <si>
    <t>0227</t>
  </si>
  <si>
    <t>228</t>
  </si>
  <si>
    <t>0228</t>
  </si>
  <si>
    <t>229</t>
  </si>
  <si>
    <t>0229</t>
  </si>
  <si>
    <t>230</t>
  </si>
  <si>
    <t>0230</t>
  </si>
  <si>
    <t>231</t>
  </si>
  <si>
    <t>0231</t>
  </si>
  <si>
    <t>232</t>
  </si>
  <si>
    <t>0232</t>
  </si>
  <si>
    <t>0233</t>
  </si>
  <si>
    <t>234</t>
  </si>
  <si>
    <t>0234</t>
  </si>
  <si>
    <t>0235</t>
  </si>
  <si>
    <t>0236</t>
  </si>
  <si>
    <t>237</t>
  </si>
  <si>
    <t>0237</t>
  </si>
  <si>
    <t>238</t>
  </si>
  <si>
    <t>0238</t>
  </si>
  <si>
    <t>239</t>
  </si>
  <si>
    <t>0239</t>
  </si>
  <si>
    <t>240</t>
  </si>
  <si>
    <t>0240</t>
  </si>
  <si>
    <t>241</t>
  </si>
  <si>
    <t>0241</t>
  </si>
  <si>
    <t>TP-002</t>
  </si>
  <si>
    <t>242</t>
  </si>
  <si>
    <t>0242</t>
  </si>
  <si>
    <t>TP-002/TP-005</t>
  </si>
  <si>
    <t>243</t>
  </si>
  <si>
    <t>0243</t>
  </si>
  <si>
    <t>244</t>
  </si>
  <si>
    <t>0244</t>
  </si>
  <si>
    <t>245</t>
  </si>
  <si>
    <t>0245</t>
  </si>
  <si>
    <t>246</t>
  </si>
  <si>
    <t>0246</t>
  </si>
  <si>
    <t>247</t>
  </si>
  <si>
    <t>0247</t>
  </si>
  <si>
    <t>248</t>
  </si>
  <si>
    <t>0248</t>
  </si>
  <si>
    <t>TP-004</t>
  </si>
  <si>
    <t>249</t>
  </si>
  <si>
    <t>0249</t>
  </si>
  <si>
    <t>250</t>
  </si>
  <si>
    <t>0250</t>
  </si>
  <si>
    <t>TP-005</t>
  </si>
  <si>
    <t>251</t>
  </si>
  <si>
    <t>0251</t>
  </si>
  <si>
    <t>252</t>
  </si>
  <si>
    <t>0252</t>
  </si>
  <si>
    <t>253</t>
  </si>
  <si>
    <t>0253</t>
  </si>
  <si>
    <t>254</t>
  </si>
  <si>
    <t>0254</t>
  </si>
  <si>
    <t>255</t>
  </si>
  <si>
    <t>0255</t>
  </si>
  <si>
    <t>256</t>
  </si>
  <si>
    <t>0256</t>
  </si>
  <si>
    <t>257</t>
  </si>
  <si>
    <t>0257</t>
  </si>
  <si>
    <t>258</t>
  </si>
  <si>
    <t>0258</t>
  </si>
  <si>
    <t>259</t>
  </si>
  <si>
    <t>0259</t>
  </si>
  <si>
    <t>260</t>
  </si>
  <si>
    <t>0260</t>
  </si>
  <si>
    <t>261</t>
  </si>
  <si>
    <t>0261</t>
  </si>
  <si>
    <t>262</t>
  </si>
  <si>
    <t>0262</t>
  </si>
  <si>
    <t>263</t>
  </si>
  <si>
    <t>DW-1401-25-AA1E-NA</t>
  </si>
  <si>
    <t>0263</t>
  </si>
  <si>
    <t>PID-14</t>
  </si>
  <si>
    <t>264</t>
  </si>
  <si>
    <t>0264</t>
  </si>
  <si>
    <t>265</t>
  </si>
  <si>
    <t>0265</t>
  </si>
  <si>
    <t>266</t>
  </si>
  <si>
    <t>0266</t>
  </si>
  <si>
    <t>267</t>
  </si>
  <si>
    <t>0267</t>
  </si>
  <si>
    <t>268</t>
  </si>
  <si>
    <t>0268</t>
  </si>
  <si>
    <t>269</t>
  </si>
  <si>
    <t>0269</t>
  </si>
  <si>
    <t>TP-003</t>
  </si>
  <si>
    <t>270</t>
  </si>
  <si>
    <t>0270</t>
  </si>
  <si>
    <t>271</t>
  </si>
  <si>
    <t>0271</t>
  </si>
  <si>
    <t>272</t>
  </si>
  <si>
    <t>0272</t>
  </si>
  <si>
    <t>273</t>
  </si>
  <si>
    <t>0273</t>
  </si>
  <si>
    <t>274</t>
  </si>
  <si>
    <t>0274</t>
  </si>
  <si>
    <t>275</t>
  </si>
  <si>
    <t>0275</t>
  </si>
  <si>
    <t>PID-19</t>
  </si>
  <si>
    <t>276</t>
  </si>
  <si>
    <t>0276</t>
  </si>
  <si>
    <t>277</t>
  </si>
  <si>
    <t>0277</t>
  </si>
  <si>
    <t>278</t>
  </si>
  <si>
    <t>0278</t>
  </si>
  <si>
    <t>279</t>
  </si>
  <si>
    <t>0279</t>
  </si>
  <si>
    <t>280</t>
  </si>
  <si>
    <t>0280</t>
  </si>
  <si>
    <t>281</t>
  </si>
  <si>
    <t>0281</t>
  </si>
  <si>
    <t>282</t>
  </si>
  <si>
    <t>0282</t>
  </si>
  <si>
    <t>283</t>
  </si>
  <si>
    <t>0283</t>
  </si>
  <si>
    <t>284</t>
  </si>
  <si>
    <t>0284</t>
  </si>
  <si>
    <t>285</t>
  </si>
  <si>
    <t>0285</t>
  </si>
  <si>
    <t>286</t>
  </si>
  <si>
    <t>0286</t>
  </si>
  <si>
    <t>287</t>
  </si>
  <si>
    <t>0287</t>
  </si>
  <si>
    <t>288</t>
  </si>
  <si>
    <t>0288</t>
  </si>
  <si>
    <t>289</t>
  </si>
  <si>
    <t>0289</t>
  </si>
  <si>
    <t>0290</t>
  </si>
  <si>
    <t>291</t>
  </si>
  <si>
    <t>0291</t>
  </si>
  <si>
    <t>292</t>
  </si>
  <si>
    <t>0292</t>
  </si>
  <si>
    <t>293</t>
  </si>
  <si>
    <t>0293</t>
  </si>
  <si>
    <t>294</t>
  </si>
  <si>
    <t>0294</t>
  </si>
  <si>
    <t>295</t>
  </si>
  <si>
    <t>0295</t>
  </si>
  <si>
    <t>296</t>
  </si>
  <si>
    <t>0296</t>
  </si>
  <si>
    <t>0297</t>
  </si>
  <si>
    <t>0298</t>
  </si>
  <si>
    <t>0299</t>
  </si>
  <si>
    <t>0300</t>
  </si>
  <si>
    <t>301</t>
  </si>
  <si>
    <t>0301</t>
  </si>
  <si>
    <t>302</t>
  </si>
  <si>
    <t>0302</t>
  </si>
  <si>
    <t>0303</t>
  </si>
  <si>
    <t>0304</t>
  </si>
  <si>
    <t>0305</t>
  </si>
  <si>
    <t>306</t>
  </si>
  <si>
    <t>0306</t>
  </si>
  <si>
    <t>307</t>
  </si>
  <si>
    <t>0307</t>
  </si>
  <si>
    <t>0308</t>
  </si>
  <si>
    <t>0309</t>
  </si>
  <si>
    <t>0310</t>
  </si>
  <si>
    <t>0311</t>
  </si>
  <si>
    <t>312</t>
  </si>
  <si>
    <t>0312</t>
  </si>
  <si>
    <t>0313</t>
  </si>
  <si>
    <t>0314</t>
  </si>
  <si>
    <t>315</t>
  </si>
  <si>
    <t>0315</t>
  </si>
  <si>
    <r>
      <t xml:space="preserve">1502 </t>
    </r>
    <r>
      <rPr>
        <sz val="12"/>
        <color theme="1"/>
        <rFont val="標楷體"/>
        <family val="4"/>
        <charset val="136"/>
      </rPr>
      <t>銀色</t>
    </r>
  </si>
  <si>
    <t>TP-037-VT</t>
  </si>
  <si>
    <t>0316</t>
  </si>
  <si>
    <t>0317</t>
  </si>
  <si>
    <t>318</t>
  </si>
  <si>
    <t>0318</t>
  </si>
  <si>
    <t>319</t>
  </si>
  <si>
    <t>0319</t>
  </si>
  <si>
    <t>R151N3-Trim</t>
  </si>
  <si>
    <t>320</t>
  </si>
  <si>
    <t>0320</t>
  </si>
  <si>
    <t>R151N4-Trim</t>
  </si>
  <si>
    <t>321</t>
  </si>
  <si>
    <t>0321</t>
  </si>
  <si>
    <t>R151N5-Trim</t>
  </si>
  <si>
    <t>322</t>
  </si>
  <si>
    <t>0322</t>
  </si>
  <si>
    <t>R151N6-Trim</t>
  </si>
  <si>
    <t>323</t>
  </si>
  <si>
    <t>0323</t>
  </si>
  <si>
    <t>R132N1-Trim</t>
  </si>
  <si>
    <t>324</t>
  </si>
  <si>
    <t>0324</t>
  </si>
  <si>
    <t>R132N2-Trim</t>
  </si>
  <si>
    <t>325</t>
  </si>
  <si>
    <t>0325</t>
  </si>
  <si>
    <t>R132N3-Trim</t>
  </si>
  <si>
    <t>326</t>
  </si>
  <si>
    <t>0326</t>
  </si>
  <si>
    <t>R132N4-Trim</t>
  </si>
  <si>
    <t>327</t>
  </si>
  <si>
    <t>0327</t>
  </si>
  <si>
    <t>R142V1-Trim</t>
  </si>
  <si>
    <t>328</t>
  </si>
  <si>
    <t>0328</t>
  </si>
  <si>
    <t>R142F1-Trim</t>
  </si>
  <si>
    <t>329</t>
  </si>
  <si>
    <t>HV-14216-15-AA1B-NA</t>
  </si>
  <si>
    <t>0329</t>
  </si>
  <si>
    <t>330</t>
  </si>
  <si>
    <t>0330</t>
  </si>
  <si>
    <r>
      <rPr>
        <sz val="12"/>
        <color theme="1"/>
        <rFont val="標楷體"/>
        <family val="4"/>
        <charset val="136"/>
      </rPr>
      <t>空氣</t>
    </r>
  </si>
  <si>
    <t>TP-030</t>
  </si>
  <si>
    <t>331</t>
  </si>
  <si>
    <t>0331</t>
  </si>
  <si>
    <t>332</t>
  </si>
  <si>
    <t>0332</t>
  </si>
  <si>
    <t>333</t>
  </si>
  <si>
    <t>0333</t>
  </si>
  <si>
    <t>334</t>
  </si>
  <si>
    <t>0334</t>
  </si>
  <si>
    <t>335</t>
  </si>
  <si>
    <t>0335</t>
  </si>
  <si>
    <t>336</t>
  </si>
  <si>
    <t>0336</t>
  </si>
  <si>
    <t>337</t>
  </si>
  <si>
    <t>0337</t>
  </si>
  <si>
    <t>338</t>
  </si>
  <si>
    <t>0338</t>
  </si>
  <si>
    <t>339</t>
  </si>
  <si>
    <t>0339</t>
  </si>
  <si>
    <t>340</t>
  </si>
  <si>
    <t>0340</t>
  </si>
  <si>
    <t>341</t>
  </si>
  <si>
    <t>0341</t>
  </si>
  <si>
    <t>342</t>
  </si>
  <si>
    <t>0342</t>
  </si>
  <si>
    <t>343</t>
  </si>
  <si>
    <t>0343</t>
  </si>
  <si>
    <t>344</t>
  </si>
  <si>
    <t>0344</t>
  </si>
  <si>
    <t>345</t>
  </si>
  <si>
    <t>0345</t>
  </si>
  <si>
    <t>346</t>
  </si>
  <si>
    <t>0346</t>
  </si>
  <si>
    <t>347</t>
  </si>
  <si>
    <t>0347</t>
  </si>
  <si>
    <t>348</t>
  </si>
  <si>
    <t>0348</t>
  </si>
  <si>
    <t>349</t>
  </si>
  <si>
    <t>0349</t>
  </si>
  <si>
    <t>350</t>
  </si>
  <si>
    <t>0350</t>
  </si>
  <si>
    <t>0351</t>
  </si>
  <si>
    <t>352</t>
  </si>
  <si>
    <t>0352</t>
  </si>
  <si>
    <t>353</t>
  </si>
  <si>
    <t>0353</t>
  </si>
  <si>
    <t>354</t>
  </si>
  <si>
    <t>0354</t>
  </si>
  <si>
    <t>0355</t>
  </si>
  <si>
    <t>356</t>
  </si>
  <si>
    <t>0356</t>
  </si>
  <si>
    <t>357</t>
  </si>
  <si>
    <t>0357</t>
  </si>
  <si>
    <t>358</t>
  </si>
  <si>
    <t>0358</t>
  </si>
  <si>
    <t>359</t>
  </si>
  <si>
    <t>0359</t>
  </si>
  <si>
    <t>360</t>
  </si>
  <si>
    <t>0360</t>
  </si>
  <si>
    <t>361</t>
  </si>
  <si>
    <t>0361</t>
  </si>
  <si>
    <t>362</t>
  </si>
  <si>
    <t>0362</t>
  </si>
  <si>
    <t>363</t>
  </si>
  <si>
    <t>0363</t>
  </si>
  <si>
    <t>364</t>
  </si>
  <si>
    <t>0364</t>
  </si>
  <si>
    <t>365</t>
  </si>
  <si>
    <t>0365</t>
  </si>
  <si>
    <t>366</t>
  </si>
  <si>
    <t>0366</t>
  </si>
  <si>
    <t>367</t>
  </si>
  <si>
    <t>0367</t>
  </si>
  <si>
    <t>368</t>
  </si>
  <si>
    <t>0368</t>
  </si>
  <si>
    <t>369</t>
  </si>
  <si>
    <t>0369</t>
  </si>
  <si>
    <t>370</t>
  </si>
  <si>
    <t>0370</t>
  </si>
  <si>
    <t>371</t>
  </si>
  <si>
    <t>0371</t>
  </si>
  <si>
    <t>372</t>
  </si>
  <si>
    <t>0372</t>
  </si>
  <si>
    <t>373</t>
  </si>
  <si>
    <t>0373</t>
  </si>
  <si>
    <t>374</t>
  </si>
  <si>
    <t>0374</t>
  </si>
  <si>
    <t>375</t>
  </si>
  <si>
    <t>0375</t>
  </si>
  <si>
    <t>376</t>
  </si>
  <si>
    <t>0376</t>
  </si>
  <si>
    <t>377</t>
  </si>
  <si>
    <t>0377</t>
  </si>
  <si>
    <t>378</t>
  </si>
  <si>
    <t>0378</t>
  </si>
  <si>
    <t>379</t>
  </si>
  <si>
    <t>0379</t>
  </si>
  <si>
    <t>380</t>
  </si>
  <si>
    <t>0380</t>
  </si>
  <si>
    <t>381</t>
  </si>
  <si>
    <t>0381</t>
  </si>
  <si>
    <t>382</t>
  </si>
  <si>
    <t>IA-2122-25-AA1E-NA</t>
  </si>
  <si>
    <t>0382</t>
  </si>
  <si>
    <t>383</t>
  </si>
  <si>
    <t>0383</t>
  </si>
  <si>
    <t>384</t>
  </si>
  <si>
    <t>0384</t>
  </si>
  <si>
    <t>385</t>
  </si>
  <si>
    <t>0385</t>
  </si>
  <si>
    <t>386</t>
  </si>
  <si>
    <t>0386</t>
  </si>
  <si>
    <t>387</t>
  </si>
  <si>
    <t>0387</t>
  </si>
  <si>
    <t>387_1</t>
  </si>
  <si>
    <t>REV.0</t>
  </si>
  <si>
    <t>388</t>
  </si>
  <si>
    <t>LG-R1303-50-AA1E-NA</t>
  </si>
  <si>
    <t>0388</t>
  </si>
  <si>
    <t>R132V1-Trim</t>
  </si>
  <si>
    <t>389</t>
  </si>
  <si>
    <t>0389</t>
  </si>
  <si>
    <t>390</t>
  </si>
  <si>
    <t>LG-R1304-50-AA1E-NA</t>
  </si>
  <si>
    <t>0390</t>
  </si>
  <si>
    <t>R133V1-Trim</t>
  </si>
  <si>
    <t>391</t>
  </si>
  <si>
    <t>0391</t>
  </si>
  <si>
    <t>392</t>
  </si>
  <si>
    <t>LG-R1501-25-AA1E-NA</t>
  </si>
  <si>
    <t>0392</t>
  </si>
  <si>
    <t>R152V1-Trim</t>
  </si>
  <si>
    <t>393</t>
  </si>
  <si>
    <t>0393</t>
  </si>
  <si>
    <t>394</t>
  </si>
  <si>
    <t>LG-R1503-25-AA1E-NA</t>
  </si>
  <si>
    <t>0394</t>
  </si>
  <si>
    <t>R152V2-Trim</t>
  </si>
  <si>
    <t>395</t>
  </si>
  <si>
    <t>0395</t>
  </si>
  <si>
    <t>396</t>
  </si>
  <si>
    <t>LG-R1801-50-AA1E-NA</t>
  </si>
  <si>
    <t>0396</t>
  </si>
  <si>
    <t>R181V3-Trim</t>
  </si>
  <si>
    <t>397</t>
  </si>
  <si>
    <t>0397</t>
  </si>
  <si>
    <t>398</t>
  </si>
  <si>
    <t>LG-R1802-50-AA1E-NA</t>
  </si>
  <si>
    <t>0398</t>
  </si>
  <si>
    <t>R183V1-Trim</t>
  </si>
  <si>
    <t>399</t>
  </si>
  <si>
    <t>0399</t>
  </si>
  <si>
    <t>0400</t>
  </si>
  <si>
    <r>
      <t xml:space="preserve">1-13 </t>
    </r>
    <r>
      <rPr>
        <sz val="12"/>
        <color theme="1"/>
        <rFont val="標楷體"/>
        <family val="4"/>
        <charset val="136"/>
      </rPr>
      <t>奶白色</t>
    </r>
  </si>
  <si>
    <t>TP-032-VT</t>
  </si>
  <si>
    <t>0401</t>
  </si>
  <si>
    <t>0402</t>
  </si>
  <si>
    <t>0403</t>
  </si>
  <si>
    <t>0404</t>
  </si>
  <si>
    <t>0405</t>
  </si>
  <si>
    <t>406</t>
  </si>
  <si>
    <t>0406</t>
  </si>
  <si>
    <t>407</t>
  </si>
  <si>
    <t>0407</t>
  </si>
  <si>
    <t>408</t>
  </si>
  <si>
    <t>0408</t>
  </si>
  <si>
    <t>R101V1-Trim</t>
  </si>
  <si>
    <t>PID-02</t>
  </si>
  <si>
    <t>409</t>
  </si>
  <si>
    <t>0409</t>
  </si>
  <si>
    <t>R101V2-Trim</t>
  </si>
  <si>
    <t>410</t>
  </si>
  <si>
    <t>0410</t>
  </si>
  <si>
    <t>R106V1-Trim</t>
  </si>
  <si>
    <t>411</t>
  </si>
  <si>
    <t>0411</t>
  </si>
  <si>
    <t>412</t>
  </si>
  <si>
    <t>0412</t>
  </si>
  <si>
    <t>R104V1-Trim</t>
  </si>
  <si>
    <t>413</t>
  </si>
  <si>
    <t>0413</t>
  </si>
  <si>
    <t>414</t>
  </si>
  <si>
    <t>0414</t>
  </si>
  <si>
    <t>415</t>
  </si>
  <si>
    <t>0415</t>
  </si>
  <si>
    <t>416</t>
  </si>
  <si>
    <t>0416</t>
  </si>
  <si>
    <t>R104V2-Trim</t>
  </si>
  <si>
    <t>417</t>
  </si>
  <si>
    <t>0417</t>
  </si>
  <si>
    <t>418</t>
  </si>
  <si>
    <t>0418</t>
  </si>
  <si>
    <t>R172S3-Trim</t>
  </si>
  <si>
    <t>419</t>
  </si>
  <si>
    <t>0419</t>
  </si>
  <si>
    <t>420</t>
  </si>
  <si>
    <t>0420</t>
  </si>
  <si>
    <t>421</t>
  </si>
  <si>
    <t>0421</t>
  </si>
  <si>
    <t>422</t>
  </si>
  <si>
    <t>0422</t>
  </si>
  <si>
    <t>423</t>
  </si>
  <si>
    <t>0423</t>
  </si>
  <si>
    <t>424</t>
  </si>
  <si>
    <t>0424</t>
  </si>
  <si>
    <t>R145V1-Trim</t>
  </si>
  <si>
    <t>425</t>
  </si>
  <si>
    <t>0425</t>
  </si>
  <si>
    <t>426</t>
  </si>
  <si>
    <t>0426</t>
  </si>
  <si>
    <t>R143V1-Trim</t>
  </si>
  <si>
    <t>427</t>
  </si>
  <si>
    <t>0427</t>
  </si>
  <si>
    <t>428</t>
  </si>
  <si>
    <t>0428</t>
  </si>
  <si>
    <t>R144V1-Trim</t>
  </si>
  <si>
    <t>429</t>
  </si>
  <si>
    <t>0429</t>
  </si>
  <si>
    <t>430</t>
  </si>
  <si>
    <t>LT-R1301-50-AA1B-NA</t>
  </si>
  <si>
    <t>0430</t>
  </si>
  <si>
    <t>R132V2-Trim</t>
  </si>
  <si>
    <t>431</t>
  </si>
  <si>
    <t>0431</t>
  </si>
  <si>
    <t>432</t>
  </si>
  <si>
    <t>0432</t>
  </si>
  <si>
    <t>433</t>
  </si>
  <si>
    <t>LT-R1501-1-50-AA1E</t>
  </si>
  <si>
    <t>0433</t>
  </si>
  <si>
    <t>434</t>
  </si>
  <si>
    <t>LT-R1501-2-50-AA1E</t>
  </si>
  <si>
    <t>0434</t>
  </si>
  <si>
    <t>435</t>
  </si>
  <si>
    <t>0435</t>
  </si>
  <si>
    <t>0436</t>
  </si>
  <si>
    <r>
      <rPr>
        <sz val="12"/>
        <color theme="1"/>
        <rFont val="標楷體"/>
        <family val="4"/>
        <charset val="136"/>
      </rPr>
      <t>純白</t>
    </r>
  </si>
  <si>
    <t>TP-014</t>
  </si>
  <si>
    <t>0437</t>
  </si>
  <si>
    <t>0438</t>
  </si>
  <si>
    <t>0439</t>
  </si>
  <si>
    <t>TP-015</t>
  </si>
  <si>
    <t>440</t>
  </si>
  <si>
    <t>0440</t>
  </si>
  <si>
    <r>
      <t xml:space="preserve">1-85 </t>
    </r>
    <r>
      <rPr>
        <sz val="12"/>
        <color theme="1"/>
        <rFont val="標楷體"/>
        <family val="4"/>
        <charset val="136"/>
      </rPr>
      <t>藏金黃</t>
    </r>
  </si>
  <si>
    <t>TP-009</t>
  </si>
  <si>
    <t>441</t>
  </si>
  <si>
    <t>0441</t>
  </si>
  <si>
    <t>442</t>
  </si>
  <si>
    <t>0442</t>
  </si>
  <si>
    <t>443</t>
  </si>
  <si>
    <t>0443</t>
  </si>
  <si>
    <t>444</t>
  </si>
  <si>
    <t>0444</t>
  </si>
  <si>
    <t>TP-009/TP-021-VT</t>
  </si>
  <si>
    <t>445</t>
  </si>
  <si>
    <t>0445</t>
  </si>
  <si>
    <t>446</t>
  </si>
  <si>
    <t>0446</t>
  </si>
  <si>
    <t>447</t>
  </si>
  <si>
    <t>0447</t>
  </si>
  <si>
    <t>448</t>
  </si>
  <si>
    <t>0448</t>
  </si>
  <si>
    <t>449</t>
  </si>
  <si>
    <t>0449</t>
  </si>
  <si>
    <t>450</t>
  </si>
  <si>
    <t>0450</t>
  </si>
  <si>
    <t>TP-009/TP-022-VT</t>
  </si>
  <si>
    <t>451</t>
  </si>
  <si>
    <t>0451</t>
  </si>
  <si>
    <t>452</t>
  </si>
  <si>
    <t>0452</t>
  </si>
  <si>
    <t>453</t>
  </si>
  <si>
    <t>0453</t>
  </si>
  <si>
    <t>454</t>
  </si>
  <si>
    <t>0454</t>
  </si>
  <si>
    <t>455</t>
  </si>
  <si>
    <t>0455</t>
  </si>
  <si>
    <t>456</t>
  </si>
  <si>
    <t>0456</t>
  </si>
  <si>
    <t>457</t>
  </si>
  <si>
    <t>0457</t>
  </si>
  <si>
    <t>458</t>
  </si>
  <si>
    <t>0458</t>
  </si>
  <si>
    <t>459</t>
  </si>
  <si>
    <t>0459</t>
  </si>
  <si>
    <t>460</t>
  </si>
  <si>
    <t>0460</t>
  </si>
  <si>
    <t>461</t>
  </si>
  <si>
    <t>0461</t>
  </si>
  <si>
    <t>462</t>
  </si>
  <si>
    <t>0462</t>
  </si>
  <si>
    <t>463</t>
  </si>
  <si>
    <t>0463</t>
  </si>
  <si>
    <t>464</t>
  </si>
  <si>
    <t>0464</t>
  </si>
  <si>
    <t>TP-035</t>
  </si>
  <si>
    <t>465</t>
  </si>
  <si>
    <t>0465</t>
  </si>
  <si>
    <t>466</t>
  </si>
  <si>
    <t>PDT-R1002-1-15-AA1E</t>
  </si>
  <si>
    <t>0466</t>
  </si>
  <si>
    <t>467</t>
  </si>
  <si>
    <t>PDT-R1002-2-15-AA1E</t>
  </si>
  <si>
    <t>0467</t>
  </si>
  <si>
    <t>468</t>
  </si>
  <si>
    <t>PDT-R1206-1-15-AA1B</t>
  </si>
  <si>
    <t>0468</t>
  </si>
  <si>
    <t>469</t>
  </si>
  <si>
    <t>PDT-R1206-2-15-AA1B</t>
  </si>
  <si>
    <t>0469</t>
  </si>
  <si>
    <t>470</t>
  </si>
  <si>
    <t>PDT-R1207-1-15-AA1B</t>
  </si>
  <si>
    <t>0470</t>
  </si>
  <si>
    <t>471</t>
  </si>
  <si>
    <t>PDT-R1207-2-15-AA1B</t>
  </si>
  <si>
    <t>0471</t>
  </si>
  <si>
    <t>472</t>
  </si>
  <si>
    <t>PDT-R1208-1-25-AA1B</t>
  </si>
  <si>
    <t>0472</t>
  </si>
  <si>
    <t>R121E1-Trim</t>
  </si>
  <si>
    <t>473</t>
  </si>
  <si>
    <t>PDT-R1208-2-25-AA1E</t>
  </si>
  <si>
    <t>0473</t>
  </si>
  <si>
    <t>474</t>
  </si>
  <si>
    <t>PDT-R1210-1-25-AA1E</t>
  </si>
  <si>
    <t>0474</t>
  </si>
  <si>
    <t>475</t>
  </si>
  <si>
    <t>PDT-R1210-2-25-AA1B</t>
  </si>
  <si>
    <t>0475</t>
  </si>
  <si>
    <t>476</t>
  </si>
  <si>
    <t>PDT-R1411A-15-AA1E-NA</t>
  </si>
  <si>
    <t>0476</t>
  </si>
  <si>
    <t>477</t>
  </si>
  <si>
    <t>0477</t>
  </si>
  <si>
    <t>478</t>
  </si>
  <si>
    <t>PDT-R1411B-15-AA1E-NA</t>
  </si>
  <si>
    <t>0478</t>
  </si>
  <si>
    <t>479</t>
  </si>
  <si>
    <t>0479</t>
  </si>
  <si>
    <t>480</t>
  </si>
  <si>
    <t>PDT-R1411C-15-AA1E-NA</t>
  </si>
  <si>
    <t>0480</t>
  </si>
  <si>
    <t>481</t>
  </si>
  <si>
    <t>0481</t>
  </si>
  <si>
    <t>482</t>
  </si>
  <si>
    <t>PDT-R1411D-15-AA1E-NA</t>
  </si>
  <si>
    <t>0482</t>
  </si>
  <si>
    <t>483</t>
  </si>
  <si>
    <t>0483</t>
  </si>
  <si>
    <t>484</t>
  </si>
  <si>
    <t>PDT-R1414-1-15-AA1B</t>
  </si>
  <si>
    <t>0484</t>
  </si>
  <si>
    <t>R145X2-Trim</t>
  </si>
  <si>
    <t>485</t>
  </si>
  <si>
    <t>PDT-R1414-2-15-AA1B</t>
  </si>
  <si>
    <t>0485</t>
  </si>
  <si>
    <t>486</t>
  </si>
  <si>
    <t>0486</t>
  </si>
  <si>
    <t>487</t>
  </si>
  <si>
    <t>0487</t>
  </si>
  <si>
    <t>488</t>
  </si>
  <si>
    <t>0488</t>
  </si>
  <si>
    <t>489</t>
  </si>
  <si>
    <t>0489</t>
  </si>
  <si>
    <t>R242V1-Trim</t>
  </si>
  <si>
    <t>490</t>
  </si>
  <si>
    <t>0490</t>
  </si>
  <si>
    <t>R242F1-Trim</t>
  </si>
  <si>
    <t>491</t>
  </si>
  <si>
    <t>0491</t>
  </si>
  <si>
    <t>492</t>
  </si>
  <si>
    <t>0492</t>
  </si>
  <si>
    <t>493</t>
  </si>
  <si>
    <t>0493</t>
  </si>
  <si>
    <t>494</t>
  </si>
  <si>
    <t>0494</t>
  </si>
  <si>
    <t>WG-01</t>
  </si>
  <si>
    <t>495</t>
  </si>
  <si>
    <t>0495</t>
  </si>
  <si>
    <t>496</t>
  </si>
  <si>
    <t>0496</t>
  </si>
  <si>
    <t>497</t>
  </si>
  <si>
    <t>0497</t>
  </si>
  <si>
    <t>498</t>
  </si>
  <si>
    <t>0498</t>
  </si>
  <si>
    <t>499</t>
  </si>
  <si>
    <t>0499</t>
  </si>
  <si>
    <t>500</t>
  </si>
  <si>
    <t>0500</t>
  </si>
  <si>
    <t>501</t>
  </si>
  <si>
    <t>0501</t>
  </si>
  <si>
    <t>502</t>
  </si>
  <si>
    <t>0502</t>
  </si>
  <si>
    <t>503</t>
  </si>
  <si>
    <t>0503</t>
  </si>
  <si>
    <t>504</t>
  </si>
  <si>
    <t>0504</t>
  </si>
  <si>
    <t>R141R1-Trim</t>
  </si>
  <si>
    <t>505</t>
  </si>
  <si>
    <t>0505</t>
  </si>
  <si>
    <t>506</t>
  </si>
  <si>
    <t>0506</t>
  </si>
  <si>
    <t>507</t>
  </si>
  <si>
    <t>0507</t>
  </si>
  <si>
    <t>508</t>
  </si>
  <si>
    <t>0508</t>
  </si>
  <si>
    <t>R151R1-Trim</t>
  </si>
  <si>
    <t>509</t>
  </si>
  <si>
    <t>0509</t>
  </si>
  <si>
    <t>510</t>
  </si>
  <si>
    <t>0510</t>
  </si>
  <si>
    <t>511</t>
  </si>
  <si>
    <t>0511</t>
  </si>
  <si>
    <t>R181V2-Trim</t>
  </si>
  <si>
    <t>512</t>
  </si>
  <si>
    <t>0512</t>
  </si>
  <si>
    <t>513</t>
  </si>
  <si>
    <t>0513</t>
  </si>
  <si>
    <t>514</t>
  </si>
  <si>
    <t>0514</t>
  </si>
  <si>
    <t>515</t>
  </si>
  <si>
    <t>0515</t>
  </si>
  <si>
    <t>516</t>
  </si>
  <si>
    <t>0516</t>
  </si>
  <si>
    <t>517</t>
  </si>
  <si>
    <t>0517</t>
  </si>
  <si>
    <t>518</t>
  </si>
  <si>
    <t>0518</t>
  </si>
  <si>
    <t>519</t>
  </si>
  <si>
    <t>0519</t>
  </si>
  <si>
    <t>520</t>
  </si>
  <si>
    <t>0520</t>
  </si>
  <si>
    <t>TP-019</t>
  </si>
  <si>
    <t>521</t>
  </si>
  <si>
    <t>0521</t>
  </si>
  <si>
    <t>522</t>
  </si>
  <si>
    <t>0522</t>
  </si>
  <si>
    <t>523</t>
  </si>
  <si>
    <t>0523</t>
  </si>
  <si>
    <t>524</t>
  </si>
  <si>
    <t>0524</t>
  </si>
  <si>
    <t>525</t>
  </si>
  <si>
    <t>SH-1305-50-AA1E-NA</t>
  </si>
  <si>
    <t>0525</t>
  </si>
  <si>
    <t>526</t>
  </si>
  <si>
    <t>0526</t>
  </si>
  <si>
    <t>527</t>
  </si>
  <si>
    <t>0527</t>
  </si>
  <si>
    <t>528</t>
  </si>
  <si>
    <t>0528</t>
  </si>
  <si>
    <t>TP-017</t>
  </si>
  <si>
    <t>529</t>
  </si>
  <si>
    <t>0529</t>
  </si>
  <si>
    <t>530</t>
  </si>
  <si>
    <t>0530</t>
  </si>
  <si>
    <t>TP-016</t>
  </si>
  <si>
    <t>531</t>
  </si>
  <si>
    <t>0531</t>
  </si>
  <si>
    <t>TP-018</t>
  </si>
  <si>
    <t>532</t>
  </si>
  <si>
    <t>0532</t>
  </si>
  <si>
    <t>533</t>
  </si>
  <si>
    <t>0533</t>
  </si>
  <si>
    <t>534</t>
  </si>
  <si>
    <t>0534</t>
  </si>
  <si>
    <t>535</t>
  </si>
  <si>
    <t>0535</t>
  </si>
  <si>
    <t>536</t>
  </si>
  <si>
    <t>0536</t>
  </si>
  <si>
    <t>TP-020-VT</t>
  </si>
  <si>
    <t>537</t>
  </si>
  <si>
    <t>0537</t>
  </si>
  <si>
    <t>538</t>
  </si>
  <si>
    <t>0538</t>
  </si>
  <si>
    <t>TP-018/TP-005</t>
  </si>
  <si>
    <t>539</t>
  </si>
  <si>
    <t>0539</t>
  </si>
  <si>
    <t>540</t>
  </si>
  <si>
    <t>0540</t>
  </si>
  <si>
    <t>541</t>
  </si>
  <si>
    <t>0541</t>
  </si>
  <si>
    <t>542</t>
  </si>
  <si>
    <t>0542</t>
  </si>
  <si>
    <t>543</t>
  </si>
  <si>
    <t>0543</t>
  </si>
  <si>
    <t>TP-006</t>
  </si>
  <si>
    <t>544</t>
  </si>
  <si>
    <t>0544</t>
  </si>
  <si>
    <t>TP-008</t>
  </si>
  <si>
    <t>545</t>
  </si>
  <si>
    <t>0545</t>
  </si>
  <si>
    <t>TP-007</t>
  </si>
  <si>
    <t>546</t>
  </si>
  <si>
    <t>0546</t>
  </si>
  <si>
    <t>547</t>
  </si>
  <si>
    <t>0547</t>
  </si>
  <si>
    <t>548</t>
  </si>
  <si>
    <t>0548</t>
  </si>
  <si>
    <t>549</t>
  </si>
  <si>
    <t>0549</t>
  </si>
  <si>
    <t>550</t>
  </si>
  <si>
    <t>0550</t>
  </si>
  <si>
    <t>551</t>
  </si>
  <si>
    <t>0551</t>
  </si>
  <si>
    <t>552</t>
  </si>
  <si>
    <t>0552</t>
  </si>
  <si>
    <t>553</t>
  </si>
  <si>
    <t>0553</t>
  </si>
  <si>
    <t>554</t>
  </si>
  <si>
    <t>0554</t>
  </si>
  <si>
    <t>555</t>
  </si>
  <si>
    <t>0555</t>
  </si>
  <si>
    <t>556</t>
  </si>
  <si>
    <t>0556</t>
  </si>
  <si>
    <t>557</t>
  </si>
  <si>
    <t>0557</t>
  </si>
  <si>
    <t>558</t>
  </si>
  <si>
    <t>0558</t>
  </si>
  <si>
    <t>559</t>
  </si>
  <si>
    <t>0559</t>
  </si>
  <si>
    <t>560</t>
  </si>
  <si>
    <t>0560</t>
  </si>
  <si>
    <t>561</t>
  </si>
  <si>
    <t>0561</t>
  </si>
  <si>
    <t>562</t>
  </si>
  <si>
    <t>0562</t>
  </si>
  <si>
    <t>563</t>
  </si>
  <si>
    <t>0563</t>
  </si>
  <si>
    <t>564</t>
  </si>
  <si>
    <t>0564</t>
  </si>
  <si>
    <t>565</t>
  </si>
  <si>
    <t>0565</t>
  </si>
  <si>
    <t>566</t>
  </si>
  <si>
    <t>0566</t>
  </si>
  <si>
    <t>567</t>
  </si>
  <si>
    <t>0567</t>
  </si>
  <si>
    <t>568</t>
  </si>
  <si>
    <t>0568</t>
  </si>
  <si>
    <t>569</t>
  </si>
  <si>
    <t>0569</t>
  </si>
  <si>
    <t>570</t>
  </si>
  <si>
    <t>0570</t>
  </si>
  <si>
    <t>571</t>
  </si>
  <si>
    <t>TT-R1301-40-AA1B-NA</t>
  </si>
  <si>
    <t>0571</t>
  </si>
  <si>
    <t>572</t>
  </si>
  <si>
    <t>0572</t>
  </si>
  <si>
    <t>R102R1-Trim</t>
  </si>
  <si>
    <t>573</t>
  </si>
  <si>
    <t>0573</t>
  </si>
  <si>
    <t>574</t>
  </si>
  <si>
    <t>0574</t>
  </si>
  <si>
    <t>575</t>
  </si>
  <si>
    <t>0575</t>
  </si>
  <si>
    <t>576</t>
  </si>
  <si>
    <t>0576</t>
  </si>
  <si>
    <t>577</t>
  </si>
  <si>
    <t>0577</t>
  </si>
  <si>
    <t>578</t>
  </si>
  <si>
    <t>0578</t>
  </si>
  <si>
    <t>R101R1-Trim</t>
  </si>
  <si>
    <t>579</t>
  </si>
  <si>
    <t>0579</t>
  </si>
  <si>
    <t>R111R1-Trim</t>
  </si>
  <si>
    <t>580</t>
  </si>
  <si>
    <t>0580</t>
  </si>
  <si>
    <t>581</t>
  </si>
  <si>
    <t>0581</t>
  </si>
  <si>
    <t>582</t>
  </si>
  <si>
    <t>0582</t>
  </si>
  <si>
    <t>583</t>
  </si>
  <si>
    <t>0583</t>
  </si>
  <si>
    <t>584</t>
  </si>
  <si>
    <t>0584</t>
  </si>
  <si>
    <t>R121E2-Trim</t>
  </si>
  <si>
    <t>585</t>
  </si>
  <si>
    <t>0585</t>
  </si>
  <si>
    <t>586</t>
  </si>
  <si>
    <t>0586</t>
  </si>
  <si>
    <t>587</t>
  </si>
  <si>
    <t>0587</t>
  </si>
  <si>
    <t>588</t>
  </si>
  <si>
    <t>0588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</si>
  <si>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</si>
  <si>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</si>
  <si>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</si>
  <si>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</si>
  <si>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</si>
  <si>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</si>
  <si>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</si>
  <si>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</si>
  <si>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</si>
  <si>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</si>
  <si>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</si>
  <si>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</si>
  <si>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</si>
  <si>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R144E1-Trim</t>
  </si>
  <si>
    <t>602</t>
  </si>
  <si>
    <t>603</t>
  </si>
  <si>
    <t>604</t>
  </si>
  <si>
    <t>R112R1-Trim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</si>
  <si>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</si>
  <si>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</si>
  <si>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</si>
  <si>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</si>
  <si>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</si>
  <si>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</si>
  <si>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</si>
  <si>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</si>
  <si>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</si>
  <si>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TP-038-VT</t>
  </si>
  <si>
    <t>614</t>
  </si>
  <si>
    <t>615</t>
  </si>
  <si>
    <t>616</t>
  </si>
  <si>
    <t>617</t>
  </si>
  <si>
    <t>618</t>
  </si>
  <si>
    <t>0618</t>
  </si>
  <si>
    <t>619</t>
  </si>
  <si>
    <t>0619</t>
  </si>
  <si>
    <t>TP-031-VT</t>
  </si>
  <si>
    <t>620</t>
  </si>
  <si>
    <t>0620</t>
  </si>
  <si>
    <t>621</t>
  </si>
  <si>
    <t>0621</t>
  </si>
  <si>
    <t>622</t>
  </si>
  <si>
    <t>0622</t>
  </si>
  <si>
    <t>623</t>
  </si>
  <si>
    <t>0623</t>
  </si>
  <si>
    <r>
      <t>1-38</t>
    </r>
    <r>
      <rPr>
        <sz val="12"/>
        <color theme="1"/>
        <rFont val="標楷體"/>
        <family val="4"/>
        <charset val="136"/>
      </rPr>
      <t>鼠灰色</t>
    </r>
  </si>
  <si>
    <t>624</t>
  </si>
  <si>
    <t>0624</t>
  </si>
  <si>
    <t>625</t>
  </si>
  <si>
    <t>0625</t>
  </si>
  <si>
    <t>626</t>
  </si>
  <si>
    <t>0626</t>
  </si>
  <si>
    <t>627</t>
  </si>
  <si>
    <t>0627</t>
  </si>
  <si>
    <t>628</t>
  </si>
  <si>
    <t>0628</t>
  </si>
  <si>
    <t>629</t>
  </si>
  <si>
    <t>0629</t>
  </si>
  <si>
    <t>630</t>
  </si>
  <si>
    <t>0630</t>
  </si>
  <si>
    <t>631</t>
  </si>
  <si>
    <t>WW-2001-50-AA1B-NA</t>
  </si>
  <si>
    <t>0631</t>
  </si>
  <si>
    <t>632</t>
  </si>
  <si>
    <t>0632</t>
  </si>
  <si>
    <t>633</t>
  </si>
  <si>
    <t>0633</t>
  </si>
  <si>
    <t>634</t>
  </si>
  <si>
    <t>0634</t>
  </si>
  <si>
    <t>635</t>
  </si>
  <si>
    <t>0635</t>
  </si>
  <si>
    <t>636</t>
  </si>
  <si>
    <t>0636</t>
  </si>
  <si>
    <t>637</t>
  </si>
  <si>
    <t>0637</t>
  </si>
  <si>
    <t>638</t>
  </si>
  <si>
    <t>0638</t>
  </si>
  <si>
    <t>639</t>
  </si>
  <si>
    <t>0639</t>
  </si>
  <si>
    <t>640</t>
  </si>
  <si>
    <t>WW-2005-50-AA1B-NA</t>
  </si>
  <si>
    <t>0640</t>
  </si>
  <si>
    <t>641</t>
  </si>
  <si>
    <t>0641</t>
  </si>
  <si>
    <t>642</t>
  </si>
  <si>
    <t>0642</t>
  </si>
  <si>
    <t>643</t>
  </si>
  <si>
    <t>WW-2202-25-AA1B-NA</t>
  </si>
  <si>
    <t>0643</t>
  </si>
  <si>
    <t>644</t>
  </si>
  <si>
    <t>0644</t>
  </si>
  <si>
    <t>645</t>
  </si>
  <si>
    <t>0645</t>
  </si>
  <si>
    <t>646</t>
  </si>
  <si>
    <t>0646</t>
  </si>
  <si>
    <t>試壓包編號</t>
    <phoneticPr fontId="4" type="noConversion"/>
  </si>
  <si>
    <t>DW-2103-50-AA1B-NA</t>
  </si>
  <si>
    <t>DW-2104-80-AA1B-NA</t>
  </si>
  <si>
    <t>DW-2105-40-AA1B-NA</t>
  </si>
  <si>
    <t>DW-2109-25-AA1B-NA</t>
  </si>
  <si>
    <t>NG-2101-25-AA4MB-NA</t>
  </si>
  <si>
    <t>NG-2002-25-AA4MB-NA</t>
  </si>
  <si>
    <t>NG-2101-25-AA1B-NA</t>
  </si>
  <si>
    <t>IA-2103-25-AA1E-NA</t>
  </si>
  <si>
    <t>FG-2303-1100-Q235B-NA</t>
  </si>
  <si>
    <t>TEMP VALUE</t>
    <phoneticPr fontId="4" type="noConversion"/>
  </si>
  <si>
    <t>TEMP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</si>
</sst>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0">
    <font>
      <sz val="10"/>
      <color rgb="FF000000"/>
      <name val="Times New Roman"/>
      <charset val="204"/>
    </font>
    <font>
      <sz val="12"/>
      <color theme="1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細明體"/>
      <family val="3"/>
      <charset val="136"/>
    </font>
    <font>
      <sz val="10"/>
      <color rgb="FF000000"/>
      <name val="Times New Roman"/>
      <family val="1"/>
    </font>
    <font>
      <sz val="12"/>
      <name val="Calibri"/>
      <family val="2"/>
    </font>
    <font>
      <sz val="12"/>
      <color rgb="FF000000"/>
      <name val="Calibri"/>
      <family val="2"/>
    </font>
    <font>
      <sz val="12"/>
      <name val="Microsoft JhengHei"/>
      <family val="2"/>
    </font>
    <font>
      <sz val="12"/>
      <color rgb="FF000000"/>
      <name val="Microsoft JhengHei"/>
      <family val="2"/>
    </font>
    <font>
      <sz val="12"/>
      <color rgb="FF000000"/>
      <name val="Microsoft JhengHei"/>
      <family val="2"/>
      <charset val="136"/>
    </font>
    <font>
      <sz val="12"/>
      <color rgb="FFFF0000"/>
      <name val="Calibri"/>
      <family val="2"/>
    </font>
    <font>
      <sz val="12"/>
      <color rgb="FF000000"/>
      <name val="微軟正黑體"/>
      <family val="2"/>
      <charset val="136"/>
    </font>
    <font>
      <sz val="12"/>
      <color rgb="FF000000"/>
      <name val="細明體"/>
      <family val="2"/>
      <charset val="136"/>
    </font>
    <font>
      <sz val="10"/>
      <color rgb="FF000000"/>
      <name val="Times New Roman"/>
      <family val="1"/>
    </font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b/>
      <sz val="10"/>
      <color rgb="FF000000"/>
      <name val="Times New Roman"/>
      <family val="1"/>
    </font>
    <font>
      <sz val="10"/>
      <color rgb="FF000000"/>
      <name val="Microsoft JhengHei"/>
      <family val="2"/>
      <charset val="136"/>
    </font>
    <font>
      <u/>
      <sz val="10"/>
      <color theme="10"/>
      <name val="Times New Roman"/>
      <family val="1"/>
    </font>
    <font>
      <sz val="11"/>
      <color theme="1"/>
      <name val="新細明體"/>
      <family val="2"/>
      <scheme val="minor"/>
    </font>
    <font>
      <sz val="12"/>
      <name val="宋体"/>
      <family val="3"/>
      <charset val="134"/>
    </font>
    <font>
      <sz val="8"/>
      <name val="Arial"/>
      <family val="2"/>
    </font>
    <font>
      <sz val="12"/>
      <name val="宋体"/>
    </font>
    <font>
      <b/>
      <sz val="12"/>
      <name val="Arial"/>
      <family val="2"/>
    </font>
    <font>
      <sz val="9"/>
      <name val="宋体"/>
      <family val="3"/>
      <charset val="134"/>
    </font>
    <font>
      <b/>
      <sz val="8"/>
      <name val="Arial"/>
      <family val="2"/>
    </font>
    <font>
      <sz val="9"/>
      <name val="Arial"/>
      <family val="2"/>
    </font>
    <font>
      <sz val="8"/>
      <name val="宋体"/>
      <family val="3"/>
      <charset val="134"/>
    </font>
    <font>
      <b/>
      <sz val="8"/>
      <name val="宋体"/>
      <family val="3"/>
      <charset val="134"/>
    </font>
    <font>
      <b/>
      <sz val="10"/>
      <name val="宋体"/>
      <family val="3"/>
      <charset val="134"/>
    </font>
    <font>
      <b/>
      <sz val="10"/>
      <name val="Arial"/>
      <family val="2"/>
    </font>
    <font>
      <sz val="3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8"/>
      <color rgb="FFFF0000"/>
      <name val="Arial"/>
      <family val="2"/>
    </font>
    <font>
      <sz val="8"/>
      <color rgb="FFFF0000"/>
      <name val="宋体"/>
      <family val="3"/>
      <charset val="134"/>
    </font>
    <font>
      <sz val="12"/>
      <name val="Arial"/>
      <family val="2"/>
    </font>
    <font>
      <sz val="8"/>
      <name val="Arial"/>
      <family val="3"/>
      <charset val="134"/>
    </font>
    <font>
      <b/>
      <sz val="9"/>
      <name val="宋体"/>
      <family val="3"/>
      <charset val="134"/>
    </font>
    <font>
      <b/>
      <sz val="9"/>
      <color rgb="FFFF0000"/>
      <name val="Arial"/>
      <family val="2"/>
    </font>
    <font>
      <sz val="12"/>
      <color rgb="FFFF0000"/>
      <name val="Arial"/>
      <family val="2"/>
    </font>
    <font>
      <sz val="8"/>
      <color rgb="FFFF0000"/>
      <name val="Arial"/>
      <family val="3"/>
      <charset val="134"/>
    </font>
    <font>
      <sz val="8"/>
      <color theme="1"/>
      <name val="Arial"/>
      <family val="2"/>
    </font>
    <font>
      <sz val="8"/>
      <name val="等线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8"/>
      <name val="Microsoft JhengHei"/>
      <family val="2"/>
    </font>
    <font>
      <sz val="12"/>
      <color rgb="FF000000"/>
      <name val="Calibri"/>
      <family val="2"/>
      <charset val="136"/>
    </font>
    <font>
      <b/>
      <sz val="11"/>
      <name val="Calibri"/>
      <family val="2"/>
    </font>
    <font>
      <sz val="11"/>
      <color theme="1"/>
      <name val="Calibri"/>
      <family val="2"/>
    </font>
    <font>
      <sz val="11"/>
      <color theme="1"/>
      <name val="新細明體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2"/>
      <color theme="1"/>
      <name val="Calibri"/>
      <family val="2"/>
    </font>
    <font>
      <sz val="12"/>
      <color theme="1"/>
      <name val="新細明體"/>
      <family val="1"/>
      <charset val="136"/>
    </font>
    <font>
      <sz val="12"/>
      <color theme="1"/>
      <name val="Microsoft JhengHei"/>
      <family val="2"/>
    </font>
    <font>
      <sz val="12"/>
      <color rgb="FF000000"/>
      <name val="Times New Roman"/>
      <family val="1"/>
    </font>
    <font>
      <b/>
      <sz val="14"/>
      <color rgb="FF000000"/>
      <name val="細明體"/>
      <family val="3"/>
      <charset val="136"/>
    </font>
    <font>
      <b/>
      <sz val="14"/>
      <color rgb="FF000000"/>
      <name val="Calibri"/>
      <family val="2"/>
    </font>
    <font>
      <sz val="10"/>
      <color rgb="FFFF0000"/>
      <name val="Times New Roman"/>
      <family val="1"/>
    </font>
    <font>
      <sz val="10"/>
      <color rgb="FF000000"/>
      <name val="Microsoft JhengHei"/>
      <family val="1"/>
    </font>
    <font>
      <strike/>
      <sz val="12"/>
      <color rgb="FF000000"/>
      <name val="新細明體"/>
      <family val="1"/>
      <charset val="136"/>
    </font>
    <font>
      <strike/>
      <sz val="12"/>
      <name val="新細明體"/>
      <family val="1"/>
      <charset val="136"/>
    </font>
    <font>
      <sz val="10"/>
      <color rgb="FF000000"/>
      <name val="細明體"/>
      <family val="1"/>
      <charset val="136"/>
    </font>
    <font>
      <sz val="10"/>
      <color rgb="FF000000"/>
      <name val="Times New Roman"/>
      <family val="1"/>
      <charset val="136"/>
    </font>
    <font>
      <b/>
      <sz val="10"/>
      <color rgb="FFFF0000"/>
      <name val="Arial"/>
      <family val="2"/>
    </font>
    <font>
      <b/>
      <sz val="7"/>
      <color theme="1"/>
      <name val="Arial"/>
      <family val="2"/>
    </font>
    <font>
      <b/>
      <sz val="7"/>
      <color theme="1"/>
      <name val="Microsoft JhengHei"/>
      <family val="2"/>
    </font>
    <font>
      <sz val="9"/>
      <name val="新細明體"/>
      <family val="2"/>
      <charset val="136"/>
      <scheme val="minor"/>
    </font>
    <font>
      <sz val="7"/>
      <color theme="1"/>
      <name val="Arial"/>
      <family val="2"/>
    </font>
    <font>
      <sz val="7"/>
      <color theme="1"/>
      <name val="Microsoft JhengHei"/>
      <family val="2"/>
      <charset val="136"/>
    </font>
    <font>
      <sz val="7"/>
      <color theme="1"/>
      <name val="Microsoft JhengHei"/>
      <family val="2"/>
    </font>
    <font>
      <sz val="7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12"/>
      <color theme="1"/>
      <name val="細明體"/>
      <family val="3"/>
      <charset val="136"/>
    </font>
    <font>
      <sz val="12"/>
      <color theme="1"/>
      <name val="細明體"/>
      <family val="2"/>
      <charset val="136"/>
    </font>
    <font>
      <sz val="10"/>
      <color rgb="FF000000"/>
      <name val="Microsoft JhengHei"/>
      <family val="2"/>
      <charset val="136"/>
    </font>
    <font>
      <sz val="10"/>
      <color rgb="FF000000"/>
      <name val="Microsoft JhengHei"/>
      <family val="2"/>
    </font>
    <font>
      <sz val="10"/>
      <color rgb="FF000000"/>
      <name val="Times New Roman"/>
      <family val="2"/>
    </font>
    <font>
      <sz val="10"/>
      <color rgb="FF000000"/>
      <name val="Times New Roman"/>
      <family val="2"/>
      <charset val="204"/>
    </font>
    <font>
      <b/>
      <sz val="16"/>
      <color rgb="FFFF0000"/>
      <name val="標楷體"/>
      <family val="4"/>
      <charset val="136"/>
    </font>
    <font>
      <b/>
      <sz val="16"/>
      <color rgb="FF000000"/>
      <name val="標楷體"/>
      <family val="4"/>
      <charset val="136"/>
    </font>
    <font>
      <sz val="10"/>
      <color rgb="FF000000"/>
      <name val="Microsoft JhengHei"/>
      <family val="2"/>
      <charset val="136"/>
    </font>
    <font>
      <sz val="10"/>
      <color rgb="FF000000"/>
      <name val="新細明體"/>
      <family val="1"/>
      <charset val="136"/>
    </font>
    <font>
      <sz val="10"/>
      <color rgb="FF000000"/>
      <name val="Times New Roman"/>
      <family val="2"/>
      <charset val="136"/>
    </font>
    <font>
      <sz val="14"/>
      <color rgb="FF000000"/>
      <name val="標楷體"/>
      <family val="4"/>
      <charset val="136"/>
    </font>
    <font>
      <sz val="14"/>
      <color rgb="FF000000"/>
      <name val="Times New Roman"/>
      <family val="1"/>
    </font>
    <font>
      <sz val="12"/>
      <color theme="1"/>
      <name val="標楷體"/>
      <family val="4"/>
      <charset val="136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5" fillId="0" borderId="0"/>
    <xf numFmtId="9" fontId="14" fillId="0" borderId="0" applyFont="0" applyFill="0" applyBorder="0" applyAlignment="0" applyProtection="0"/>
    <xf numFmtId="0" fontId="15" fillId="0" borderId="0">
      <alignment vertical="center"/>
    </xf>
    <xf numFmtId="0" fontId="16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/>
    <xf numFmtId="0" fontId="22" fillId="0" borderId="0">
      <alignment vertical="center"/>
    </xf>
    <xf numFmtId="0" fontId="24" fillId="0" borderId="0">
      <alignment vertical="center"/>
    </xf>
    <xf numFmtId="0" fontId="2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47">
    <xf numFmtId="0" fontId="0" fillId="0" borderId="0" xfId="0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center" vertical="top"/>
    </xf>
    <xf numFmtId="0" fontId="6" fillId="0" borderId="1" xfId="0" applyFont="1" applyBorder="1" applyAlignment="1">
      <alignment horizontal="center" vertical="top"/>
    </xf>
    <xf numFmtId="0" fontId="9" fillId="2" borderId="1" xfId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9" fontId="7" fillId="0" borderId="0" xfId="2" applyFont="1" applyAlignment="1">
      <alignment horizontal="center" vertical="top"/>
    </xf>
    <xf numFmtId="49" fontId="7" fillId="0" borderId="0" xfId="0" applyNumberFormat="1" applyFont="1" applyAlignment="1">
      <alignment horizontal="center" vertical="top"/>
    </xf>
    <xf numFmtId="0" fontId="8" fillId="2" borderId="1" xfId="0" applyFont="1" applyFill="1" applyBorder="1" applyAlignment="1">
      <alignment horizontal="center" vertical="center" wrapText="1"/>
    </xf>
    <xf numFmtId="49" fontId="7" fillId="3" borderId="1" xfId="0" applyNumberFormat="1" applyFont="1" applyFill="1" applyBorder="1" applyAlignment="1">
      <alignment horizontal="center" vertical="center" wrapText="1"/>
    </xf>
    <xf numFmtId="9" fontId="7" fillId="3" borderId="1" xfId="2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top"/>
    </xf>
    <xf numFmtId="0" fontId="6" fillId="2" borderId="1" xfId="0" applyFont="1" applyFill="1" applyBorder="1" applyAlignment="1">
      <alignment horizontal="center" vertical="top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center" vertical="top" shrinkToFit="1"/>
    </xf>
    <xf numFmtId="0" fontId="6" fillId="0" borderId="2" xfId="0" applyFont="1" applyBorder="1" applyAlignment="1">
      <alignment horizontal="center" vertical="center" wrapText="1"/>
    </xf>
    <xf numFmtId="1" fontId="7" fillId="0" borderId="3" xfId="0" applyNumberFormat="1" applyFont="1" applyBorder="1" applyAlignment="1">
      <alignment horizontal="center" vertical="top" shrinkToFit="1"/>
    </xf>
    <xf numFmtId="1" fontId="7" fillId="0" borderId="4" xfId="0" applyNumberFormat="1" applyFont="1" applyBorder="1" applyAlignment="1">
      <alignment horizontal="center" vertical="top" shrinkToFit="1"/>
    </xf>
    <xf numFmtId="0" fontId="10" fillId="2" borderId="1" xfId="0" applyFont="1" applyFill="1" applyBorder="1" applyAlignment="1">
      <alignment horizontal="center" vertical="center" wrapText="1"/>
    </xf>
    <xf numFmtId="49" fontId="7" fillId="2" borderId="1" xfId="0" applyNumberFormat="1" applyFont="1" applyFill="1" applyBorder="1" applyAlignment="1">
      <alignment horizontal="center" vertical="center" wrapText="1"/>
    </xf>
    <xf numFmtId="49" fontId="7" fillId="4" borderId="1" xfId="0" applyNumberFormat="1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0" fontId="7" fillId="0" borderId="1" xfId="0" applyFont="1" applyBorder="1" applyAlignment="1">
      <alignment horizontal="center" vertical="top"/>
    </xf>
    <xf numFmtId="9" fontId="7" fillId="0" borderId="1" xfId="2" applyFont="1" applyBorder="1" applyAlignment="1">
      <alignment horizontal="center" vertical="top"/>
    </xf>
    <xf numFmtId="0" fontId="11" fillId="0" borderId="1" xfId="0" applyFont="1" applyBorder="1" applyAlignment="1">
      <alignment horizontal="left" vertical="top"/>
    </xf>
    <xf numFmtId="49" fontId="6" fillId="4" borderId="1" xfId="0" applyNumberFormat="1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shrinkToFit="1"/>
    </xf>
    <xf numFmtId="0" fontId="9" fillId="5" borderId="1" xfId="0" applyFont="1" applyFill="1" applyBorder="1" applyAlignment="1">
      <alignment horizontal="center" vertical="center" wrapText="1"/>
    </xf>
    <xf numFmtId="49" fontId="7" fillId="2" borderId="0" xfId="0" applyNumberFormat="1" applyFont="1" applyFill="1" applyAlignment="1">
      <alignment horizontal="center" vertical="center" wrapText="1"/>
    </xf>
    <xf numFmtId="0" fontId="7" fillId="0" borderId="5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center" vertical="top" shrinkToFit="1"/>
    </xf>
    <xf numFmtId="0" fontId="18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9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9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20" fillId="0" borderId="1" xfId="5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center" vertical="center" wrapText="1"/>
    </xf>
    <xf numFmtId="0" fontId="28" fillId="0" borderId="0" xfId="8" applyFont="1" applyAlignment="1">
      <alignment vertical="center" wrapText="1"/>
    </xf>
    <xf numFmtId="0" fontId="29" fillId="0" borderId="1" xfId="8" applyFont="1" applyBorder="1" applyAlignment="1">
      <alignment horizontal="center" vertical="center" wrapText="1"/>
    </xf>
    <xf numFmtId="0" fontId="23" fillId="0" borderId="1" xfId="8" applyFont="1" applyBorder="1" applyAlignment="1">
      <alignment horizontal="center" vertical="center" wrapText="1"/>
    </xf>
    <xf numFmtId="0" fontId="28" fillId="0" borderId="14" xfId="8" applyFont="1" applyBorder="1" applyAlignment="1">
      <alignment vertical="center" wrapText="1"/>
    </xf>
    <xf numFmtId="0" fontId="35" fillId="0" borderId="0" xfId="8" applyFont="1" applyAlignment="1">
      <alignment horizontal="center" vertical="center" wrapText="1"/>
    </xf>
    <xf numFmtId="0" fontId="35" fillId="0" borderId="0" xfId="8" applyFont="1" applyAlignment="1">
      <alignment horizontal="left" vertical="center" wrapText="1"/>
    </xf>
    <xf numFmtId="0" fontId="35" fillId="0" borderId="0" xfId="8" applyFont="1" applyAlignment="1">
      <alignment vertical="center" wrapText="1"/>
    </xf>
    <xf numFmtId="49" fontId="35" fillId="0" borderId="0" xfId="8" applyNumberFormat="1" applyFont="1" applyAlignment="1">
      <alignment vertical="center" wrapText="1"/>
    </xf>
    <xf numFmtId="49" fontId="28" fillId="0" borderId="0" xfId="8" applyNumberFormat="1" applyFont="1" applyAlignment="1">
      <alignment vertical="center" wrapText="1"/>
    </xf>
    <xf numFmtId="0" fontId="26" fillId="7" borderId="0" xfId="8" applyFont="1" applyFill="1" applyAlignment="1">
      <alignment vertical="center" wrapText="1"/>
    </xf>
    <xf numFmtId="0" fontId="23" fillId="0" borderId="16" xfId="8" applyFont="1" applyBorder="1" applyAlignment="1">
      <alignment horizontal="center" vertical="center" wrapText="1"/>
    </xf>
    <xf numFmtId="0" fontId="26" fillId="0" borderId="0" xfId="8" applyFont="1" applyAlignment="1">
      <alignment vertical="center" wrapText="1"/>
    </xf>
    <xf numFmtId="0" fontId="28" fillId="7" borderId="0" xfId="8" applyFont="1" applyFill="1" applyAlignment="1">
      <alignment vertical="center" wrapText="1"/>
    </xf>
    <xf numFmtId="0" fontId="28" fillId="0" borderId="7" xfId="8" applyFont="1" applyBorder="1" applyAlignment="1">
      <alignment vertical="center" wrapText="1"/>
    </xf>
    <xf numFmtId="0" fontId="28" fillId="0" borderId="0" xfId="8" applyFont="1" applyAlignment="1">
      <alignment horizontal="left" vertical="center" wrapText="1"/>
    </xf>
    <xf numFmtId="0" fontId="28" fillId="0" borderId="9" xfId="8" applyFont="1" applyBorder="1" applyAlignment="1">
      <alignment vertical="center" wrapText="1"/>
    </xf>
    <xf numFmtId="0" fontId="35" fillId="0" borderId="9" xfId="8" applyFont="1" applyBorder="1" applyAlignment="1">
      <alignment horizontal="left" vertical="center" wrapText="1"/>
    </xf>
    <xf numFmtId="0" fontId="35" fillId="0" borderId="0" xfId="8" applyFont="1" applyAlignment="1">
      <alignment horizontal="right" vertical="center" wrapText="1"/>
    </xf>
    <xf numFmtId="0" fontId="28" fillId="0" borderId="10" xfId="8" applyFont="1" applyBorder="1" applyAlignment="1">
      <alignment vertical="center" wrapText="1"/>
    </xf>
    <xf numFmtId="49" fontId="28" fillId="0" borderId="0" xfId="8" applyNumberFormat="1" applyFont="1" applyAlignment="1">
      <alignment horizontal="center" vertical="center" wrapText="1"/>
    </xf>
    <xf numFmtId="49" fontId="35" fillId="0" borderId="0" xfId="8" applyNumberFormat="1" applyFont="1" applyAlignment="1">
      <alignment horizontal="left" vertical="center" wrapText="1"/>
    </xf>
    <xf numFmtId="49" fontId="28" fillId="0" borderId="0" xfId="8" applyNumberFormat="1" applyFont="1" applyAlignment="1">
      <alignment horizontal="left" vertical="center" wrapText="1"/>
    </xf>
    <xf numFmtId="0" fontId="28" fillId="0" borderId="11" xfId="8" applyFont="1" applyBorder="1" applyAlignment="1">
      <alignment vertical="center" wrapText="1"/>
    </xf>
    <xf numFmtId="0" fontId="35" fillId="0" borderId="12" xfId="8" applyFont="1" applyBorder="1" applyAlignment="1">
      <alignment horizontal="center" vertical="center" wrapText="1"/>
    </xf>
    <xf numFmtId="0" fontId="35" fillId="0" borderId="12" xfId="8" applyFont="1" applyBorder="1" applyAlignment="1">
      <alignment horizontal="left" vertical="center" wrapText="1"/>
    </xf>
    <xf numFmtId="49" fontId="35" fillId="0" borderId="12" xfId="8" applyNumberFormat="1" applyFont="1" applyBorder="1" applyAlignment="1">
      <alignment horizontal="left" vertical="center" wrapText="1"/>
    </xf>
    <xf numFmtId="49" fontId="28" fillId="0" borderId="12" xfId="8" applyNumberFormat="1" applyFont="1" applyBorder="1" applyAlignment="1">
      <alignment horizontal="left" vertical="center" wrapText="1"/>
    </xf>
    <xf numFmtId="0" fontId="28" fillId="0" borderId="12" xfId="8" applyFont="1" applyBorder="1" applyAlignment="1">
      <alignment vertical="center" wrapText="1"/>
    </xf>
    <xf numFmtId="0" fontId="28" fillId="0" borderId="13" xfId="8" applyFont="1" applyBorder="1" applyAlignment="1">
      <alignment vertical="center" wrapText="1"/>
    </xf>
    <xf numFmtId="0" fontId="23" fillId="0" borderId="7" xfId="8" applyFont="1" applyBorder="1" applyAlignment="1">
      <alignment vertical="center" wrapText="1"/>
    </xf>
    <xf numFmtId="0" fontId="23" fillId="0" borderId="8" xfId="8" applyFont="1" applyBorder="1" applyAlignment="1">
      <alignment vertical="center" wrapText="1"/>
    </xf>
    <xf numFmtId="0" fontId="23" fillId="0" borderId="0" xfId="8" applyFont="1" applyAlignment="1">
      <alignment vertical="center" wrapText="1"/>
    </xf>
    <xf numFmtId="0" fontId="23" fillId="0" borderId="10" xfId="8" applyFont="1" applyBorder="1" applyAlignment="1">
      <alignment vertical="center" wrapText="1"/>
    </xf>
    <xf numFmtId="0" fontId="23" fillId="0" borderId="0" xfId="9" applyFont="1" applyAlignment="1">
      <alignment horizontal="center" vertical="center" wrapText="1"/>
    </xf>
    <xf numFmtId="0" fontId="23" fillId="0" borderId="1" xfId="9" applyFont="1" applyBorder="1" applyAlignment="1">
      <alignment horizontal="center" vertical="center" wrapText="1"/>
    </xf>
    <xf numFmtId="0" fontId="23" fillId="0" borderId="50" xfId="9" applyFont="1" applyBorder="1" applyAlignment="1">
      <alignment horizontal="center" vertical="center" wrapText="1"/>
    </xf>
    <xf numFmtId="0" fontId="27" fillId="0" borderId="31" xfId="9" applyFont="1" applyBorder="1" applyAlignment="1">
      <alignment horizontal="center" vertical="center" wrapText="1"/>
    </xf>
    <xf numFmtId="0" fontId="27" fillId="0" borderId="22" xfId="9" applyFont="1" applyBorder="1" applyAlignment="1">
      <alignment horizontal="center" vertical="center" wrapText="1"/>
    </xf>
    <xf numFmtId="0" fontId="27" fillId="0" borderId="1" xfId="9" applyFont="1" applyBorder="1" applyAlignment="1">
      <alignment horizontal="center" vertical="center" wrapText="1"/>
    </xf>
    <xf numFmtId="0" fontId="30" fillId="0" borderId="51" xfId="9" applyFont="1" applyBorder="1" applyAlignment="1">
      <alignment horizontal="center" vertical="center" wrapText="1"/>
    </xf>
    <xf numFmtId="0" fontId="30" fillId="0" borderId="5" xfId="9" applyFont="1" applyBorder="1" applyAlignment="1">
      <alignment horizontal="center" vertical="center" wrapText="1"/>
    </xf>
    <xf numFmtId="0" fontId="27" fillId="0" borderId="1" xfId="9" applyFont="1" applyBorder="1" applyAlignment="1">
      <alignment vertical="center" wrapText="1"/>
    </xf>
    <xf numFmtId="0" fontId="29" fillId="7" borderId="0" xfId="9" applyFont="1" applyFill="1" applyAlignment="1">
      <alignment horizontal="center" vertical="center" wrapText="1"/>
    </xf>
    <xf numFmtId="0" fontId="23" fillId="7" borderId="0" xfId="9" applyFont="1" applyFill="1" applyAlignment="1">
      <alignment horizontal="center" vertical="center" wrapText="1"/>
    </xf>
    <xf numFmtId="0" fontId="23" fillId="0" borderId="32" xfId="8" applyFont="1" applyBorder="1" applyAlignment="1">
      <alignment horizontal="center" vertical="center" wrapText="1"/>
    </xf>
    <xf numFmtId="0" fontId="23" fillId="0" borderId="1" xfId="9" quotePrefix="1" applyFont="1" applyBorder="1" applyAlignment="1">
      <alignment horizontal="center" vertical="center" wrapText="1"/>
    </xf>
    <xf numFmtId="0" fontId="36" fillId="0" borderId="1" xfId="9" applyFont="1" applyBorder="1" applyAlignment="1">
      <alignment horizontal="center" vertical="center" wrapText="1"/>
    </xf>
    <xf numFmtId="0" fontId="39" fillId="0" borderId="1" xfId="8" applyFont="1" applyBorder="1" applyAlignment="1">
      <alignment horizontal="center" vertical="center" wrapText="1"/>
    </xf>
    <xf numFmtId="0" fontId="23" fillId="0" borderId="5" xfId="9" applyFont="1" applyBorder="1" applyAlignment="1">
      <alignment horizontal="center" vertical="center" wrapText="1"/>
    </xf>
    <xf numFmtId="0" fontId="44" fillId="0" borderId="1" xfId="8" applyFont="1" applyBorder="1" applyAlignment="1">
      <alignment horizontal="center" vertical="center" wrapText="1"/>
    </xf>
    <xf numFmtId="0" fontId="29" fillId="0" borderId="50" xfId="9" applyFont="1" applyBorder="1" applyAlignment="1">
      <alignment horizontal="center" vertical="center" wrapText="1"/>
    </xf>
    <xf numFmtId="0" fontId="39" fillId="0" borderId="50" xfId="9" applyFont="1" applyBorder="1" applyAlignment="1">
      <alignment horizontal="left" vertical="center" wrapText="1"/>
    </xf>
    <xf numFmtId="0" fontId="48" fillId="7" borderId="0" xfId="9" applyFont="1" applyFill="1" applyAlignment="1">
      <alignment horizontal="center" vertical="center" wrapText="1"/>
    </xf>
    <xf numFmtId="0" fontId="50" fillId="0" borderId="1" xfId="6" applyFont="1" applyBorder="1" applyAlignment="1">
      <alignment horizontal="center" vertical="top"/>
    </xf>
    <xf numFmtId="0" fontId="51" fillId="0" borderId="1" xfId="6" applyFont="1" applyBorder="1" applyAlignment="1">
      <alignment horizontal="center"/>
    </xf>
    <xf numFmtId="0" fontId="51" fillId="0" borderId="0" xfId="6" applyFont="1" applyAlignment="1">
      <alignment horizontal="center"/>
    </xf>
    <xf numFmtId="0" fontId="51" fillId="0" borderId="1" xfId="6" applyFont="1" applyBorder="1" applyAlignment="1">
      <alignment horizontal="center" vertical="center"/>
    </xf>
    <xf numFmtId="0" fontId="51" fillId="0" borderId="1" xfId="6" applyFont="1" applyBorder="1"/>
    <xf numFmtId="0" fontId="51" fillId="0" borderId="0" xfId="6" applyFont="1"/>
    <xf numFmtId="0" fontId="54" fillId="0" borderId="1" xfId="6" applyFont="1" applyBorder="1"/>
    <xf numFmtId="0" fontId="53" fillId="0" borderId="1" xfId="6" applyFont="1" applyBorder="1"/>
    <xf numFmtId="0" fontId="53" fillId="0" borderId="0" xfId="6" applyFont="1"/>
    <xf numFmtId="0" fontId="51" fillId="0" borderId="0" xfId="6" applyFont="1" applyAlignment="1">
      <alignment horizontal="center" vertical="center"/>
    </xf>
    <xf numFmtId="49" fontId="6" fillId="0" borderId="1" xfId="0" applyNumberFormat="1" applyFont="1" applyBorder="1" applyAlignment="1">
      <alignment horizontal="center" vertical="top"/>
    </xf>
    <xf numFmtId="0" fontId="7" fillId="0" borderId="1" xfId="2" applyNumberFormat="1" applyFont="1" applyBorder="1" applyAlignment="1">
      <alignment horizontal="left" vertical="top"/>
    </xf>
    <xf numFmtId="0" fontId="6" fillId="0" borderId="22" xfId="0" applyFont="1" applyBorder="1" applyAlignment="1">
      <alignment horizontal="left" vertical="top"/>
    </xf>
    <xf numFmtId="0" fontId="6" fillId="0" borderId="22" xfId="0" applyFont="1" applyBorder="1" applyAlignment="1">
      <alignment horizontal="center" vertical="top"/>
    </xf>
    <xf numFmtId="49" fontId="6" fillId="0" borderId="22" xfId="0" applyNumberFormat="1" applyFont="1" applyBorder="1" applyAlignment="1">
      <alignment horizontal="center" vertical="top"/>
    </xf>
    <xf numFmtId="49" fontId="7" fillId="0" borderId="22" xfId="0" applyNumberFormat="1" applyFont="1" applyBorder="1" applyAlignment="1">
      <alignment horizontal="center" vertical="top" shrinkToFit="1"/>
    </xf>
    <xf numFmtId="0" fontId="7" fillId="0" borderId="22" xfId="0" applyFont="1" applyBorder="1" applyAlignment="1">
      <alignment horizontal="left" vertical="top"/>
    </xf>
    <xf numFmtId="0" fontId="7" fillId="0" borderId="22" xfId="0" applyFont="1" applyBorder="1" applyAlignment="1">
      <alignment horizontal="center" vertical="top"/>
    </xf>
    <xf numFmtId="9" fontId="7" fillId="0" borderId="22" xfId="2" applyFont="1" applyBorder="1" applyAlignment="1">
      <alignment horizontal="center" vertical="top"/>
    </xf>
    <xf numFmtId="0" fontId="7" fillId="0" borderId="22" xfId="2" applyNumberFormat="1" applyFont="1" applyBorder="1" applyAlignment="1">
      <alignment horizontal="left" vertical="top"/>
    </xf>
    <xf numFmtId="49" fontId="9" fillId="2" borderId="0" xfId="0" applyNumberFormat="1" applyFont="1" applyFill="1" applyAlignment="1">
      <alignment horizontal="center" vertical="center" wrapText="1"/>
    </xf>
    <xf numFmtId="0" fontId="55" fillId="0" borderId="1" xfId="4" applyFont="1" applyBorder="1" applyAlignment="1">
      <alignment horizontal="center" vertical="center"/>
    </xf>
    <xf numFmtId="0" fontId="55" fillId="0" borderId="0" xfId="4" applyFont="1" applyAlignment="1">
      <alignment horizontal="center" vertical="center"/>
    </xf>
    <xf numFmtId="0" fontId="57" fillId="0" borderId="1" xfId="4" applyFont="1" applyBorder="1" applyAlignment="1">
      <alignment horizontal="center" vertical="center"/>
    </xf>
    <xf numFmtId="0" fontId="55" fillId="0" borderId="1" xfId="4" applyFont="1" applyBorder="1">
      <alignment vertical="center"/>
    </xf>
    <xf numFmtId="0" fontId="55" fillId="0" borderId="0" xfId="4" applyFont="1">
      <alignment vertical="center"/>
    </xf>
    <xf numFmtId="1" fontId="7" fillId="0" borderId="52" xfId="0" applyNumberFormat="1" applyFont="1" applyBorder="1" applyAlignment="1">
      <alignment horizontal="center" vertical="center"/>
    </xf>
    <xf numFmtId="0" fontId="7" fillId="0" borderId="52" xfId="0" applyFont="1" applyBorder="1" applyAlignment="1">
      <alignment horizontal="left" vertical="center"/>
    </xf>
    <xf numFmtId="0" fontId="7" fillId="0" borderId="52" xfId="0" applyFont="1" applyBorder="1" applyAlignment="1">
      <alignment horizontal="center" vertical="center"/>
    </xf>
    <xf numFmtId="0" fontId="7" fillId="0" borderId="55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left" vertical="center"/>
    </xf>
    <xf numFmtId="1" fontId="7" fillId="0" borderId="53" xfId="0" applyNumberFormat="1" applyFont="1" applyBorder="1" applyAlignment="1">
      <alignment horizontal="left" vertical="center"/>
    </xf>
    <xf numFmtId="0" fontId="7" fillId="0" borderId="54" xfId="0" applyFont="1" applyBorder="1" applyAlignment="1">
      <alignment horizontal="left" vertical="center"/>
    </xf>
    <xf numFmtId="0" fontId="7" fillId="0" borderId="56" xfId="0" applyFont="1" applyBorder="1" applyAlignment="1">
      <alignment horizontal="left" vertical="center"/>
    </xf>
    <xf numFmtId="0" fontId="7" fillId="0" borderId="1" xfId="0" pivotButton="1" applyFont="1" applyBorder="1" applyAlignment="1">
      <alignment horizontal="center" vertical="center" wrapText="1"/>
    </xf>
    <xf numFmtId="0" fontId="7" fillId="0" borderId="1" xfId="0" pivotButton="1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left" vertical="top"/>
    </xf>
    <xf numFmtId="0" fontId="61" fillId="2" borderId="0" xfId="0" applyFont="1" applyFill="1" applyAlignment="1">
      <alignment horizontal="left" vertical="top"/>
    </xf>
    <xf numFmtId="0" fontId="62" fillId="0" borderId="0" xfId="0" applyFont="1" applyAlignment="1">
      <alignment horizontal="left" vertical="top"/>
    </xf>
    <xf numFmtId="0" fontId="19" fillId="0" borderId="0" xfId="0" applyFont="1" applyAlignment="1">
      <alignment horizontal="left" vertical="top"/>
    </xf>
    <xf numFmtId="1" fontId="63" fillId="0" borderId="4" xfId="0" applyNumberFormat="1" applyFont="1" applyBorder="1" applyAlignment="1">
      <alignment horizontal="center" vertical="top" shrinkToFit="1"/>
    </xf>
    <xf numFmtId="0" fontId="64" fillId="0" borderId="1" xfId="0" applyFont="1" applyBorder="1" applyAlignment="1">
      <alignment horizontal="left" vertical="top"/>
    </xf>
    <xf numFmtId="0" fontId="64" fillId="0" borderId="1" xfId="0" applyFont="1" applyBorder="1" applyAlignment="1">
      <alignment horizontal="center" vertical="top"/>
    </xf>
    <xf numFmtId="0" fontId="63" fillId="0" borderId="1" xfId="0" applyFont="1" applyBorder="1" applyAlignment="1">
      <alignment horizontal="center" vertical="top" shrinkToFit="1"/>
    </xf>
    <xf numFmtId="49" fontId="63" fillId="0" borderId="1" xfId="0" applyNumberFormat="1" applyFont="1" applyBorder="1" applyAlignment="1">
      <alignment horizontal="center" vertical="top" shrinkToFit="1"/>
    </xf>
    <xf numFmtId="0" fontId="63" fillId="0" borderId="1" xfId="0" applyFont="1" applyBorder="1" applyAlignment="1">
      <alignment horizontal="left" vertical="top"/>
    </xf>
    <xf numFmtId="0" fontId="63" fillId="0" borderId="1" xfId="0" applyFont="1" applyBorder="1" applyAlignment="1">
      <alignment horizontal="center" vertical="top"/>
    </xf>
    <xf numFmtId="9" fontId="63" fillId="0" borderId="1" xfId="2" applyFont="1" applyBorder="1" applyAlignment="1">
      <alignment horizontal="center" vertical="top"/>
    </xf>
    <xf numFmtId="0" fontId="63" fillId="0" borderId="0" xfId="0" applyFont="1" applyAlignment="1">
      <alignment horizontal="center" vertical="top"/>
    </xf>
    <xf numFmtId="0" fontId="63" fillId="0" borderId="0" xfId="0" applyFont="1" applyAlignment="1">
      <alignment horizontal="left" vertical="top"/>
    </xf>
    <xf numFmtId="0" fontId="66" fillId="0" borderId="0" xfId="0" applyFont="1" applyAlignment="1">
      <alignment horizontal="left" vertical="top"/>
    </xf>
    <xf numFmtId="49" fontId="49" fillId="3" borderId="2" xfId="0" applyNumberFormat="1" applyFont="1" applyFill="1" applyBorder="1" applyAlignment="1">
      <alignment horizontal="center" vertical="center" wrapText="1"/>
    </xf>
    <xf numFmtId="49" fontId="7" fillId="3" borderId="16" xfId="0" applyNumberFormat="1" applyFont="1" applyFill="1" applyBorder="1" applyAlignment="1">
      <alignment horizontal="center" vertical="center" wrapText="1"/>
    </xf>
    <xf numFmtId="49" fontId="49" fillId="3" borderId="57" xfId="0" applyNumberFormat="1" applyFont="1" applyFill="1" applyBorder="1" applyAlignment="1">
      <alignment horizontal="center" vertical="center" wrapText="1"/>
    </xf>
    <xf numFmtId="0" fontId="0" fillId="0" borderId="0" xfId="0" pivotButton="1" applyAlignment="1">
      <alignment horizontal="left" vertical="top"/>
    </xf>
    <xf numFmtId="0" fontId="2" fillId="0" borderId="0" xfId="11">
      <alignment vertical="center"/>
    </xf>
    <xf numFmtId="0" fontId="78" fillId="0" borderId="0" xfId="0" applyFont="1" applyAlignment="1">
      <alignment horizontal="left" vertical="top"/>
    </xf>
    <xf numFmtId="0" fontId="79" fillId="0" borderId="0" xfId="0" applyFont="1" applyAlignment="1">
      <alignment horizontal="left" vertical="top"/>
    </xf>
    <xf numFmtId="0" fontId="78" fillId="0" borderId="1" xfId="0" applyFont="1" applyBorder="1" applyAlignment="1">
      <alignment horizontal="center" vertical="center"/>
    </xf>
    <xf numFmtId="0" fontId="79" fillId="0" borderId="1" xfId="0" applyFont="1" applyBorder="1" applyAlignment="1">
      <alignment horizontal="center" vertical="center"/>
    </xf>
    <xf numFmtId="0" fontId="81" fillId="0" borderId="1" xfId="0" applyFont="1" applyBorder="1" applyAlignment="1">
      <alignment horizontal="center" vertical="center"/>
    </xf>
    <xf numFmtId="0" fontId="82" fillId="2" borderId="1" xfId="0" applyFont="1" applyFill="1" applyBorder="1" applyAlignment="1">
      <alignment horizontal="center" vertical="center"/>
    </xf>
    <xf numFmtId="0" fontId="83" fillId="0" borderId="1" xfId="0" applyFont="1" applyBorder="1" applyAlignment="1">
      <alignment horizontal="center" vertical="center"/>
    </xf>
    <xf numFmtId="0" fontId="68" fillId="0" borderId="1" xfId="10" applyFont="1" applyBorder="1" applyAlignment="1">
      <alignment horizontal="center" vertical="center" wrapText="1"/>
    </xf>
    <xf numFmtId="0" fontId="69" fillId="0" borderId="1" xfId="10" applyFont="1" applyBorder="1" applyAlignment="1">
      <alignment horizontal="center" vertical="center" wrapText="1"/>
    </xf>
    <xf numFmtId="0" fontId="71" fillId="0" borderId="1" xfId="10" applyFont="1" applyBorder="1" applyAlignment="1">
      <alignment horizontal="center" vertical="center" wrapText="1"/>
    </xf>
    <xf numFmtId="0" fontId="74" fillId="0" borderId="1" xfId="10" applyFont="1" applyBorder="1" applyAlignment="1">
      <alignment horizontal="center" vertical="center" wrapText="1"/>
    </xf>
    <xf numFmtId="9" fontId="71" fillId="0" borderId="1" xfId="10" applyNumberFormat="1" applyFont="1" applyBorder="1" applyAlignment="1">
      <alignment horizontal="center" vertical="center" wrapText="1"/>
    </xf>
    <xf numFmtId="0" fontId="3" fillId="0" borderId="1" xfId="10" applyBorder="1" applyAlignment="1">
      <alignment horizontal="center" vertical="center"/>
    </xf>
    <xf numFmtId="0" fontId="72" fillId="0" borderId="1" xfId="10" applyFont="1" applyBorder="1" applyAlignment="1">
      <alignment horizontal="center" vertical="center" wrapText="1"/>
    </xf>
    <xf numFmtId="0" fontId="73" fillId="0" borderId="1" xfId="10" applyFont="1" applyBorder="1" applyAlignment="1">
      <alignment horizontal="center" vertical="center" wrapText="1"/>
    </xf>
    <xf numFmtId="0" fontId="3" fillId="0" borderId="0" xfId="10">
      <alignment vertical="center"/>
    </xf>
    <xf numFmtId="0" fontId="71" fillId="0" borderId="0" xfId="10" applyFont="1" applyAlignment="1">
      <alignment horizontal="center" vertical="center" wrapText="1"/>
    </xf>
    <xf numFmtId="0" fontId="3" fillId="0" borderId="0" xfId="10" applyAlignment="1">
      <alignment horizontal="center" vertical="center"/>
    </xf>
    <xf numFmtId="0" fontId="84" fillId="0" borderId="0" xfId="0" applyFont="1" applyAlignment="1">
      <alignment horizontal="left" vertical="top"/>
    </xf>
    <xf numFmtId="0" fontId="0" fillId="0" borderId="0" xfId="0"/>
    <xf numFmtId="0" fontId="86" fillId="0" borderId="0" xfId="0" applyFont="1" applyAlignment="1">
      <alignment horizontal="left" vertical="top"/>
    </xf>
    <xf numFmtId="0" fontId="87" fillId="0" borderId="1" xfId="0" applyFont="1" applyBorder="1" applyAlignment="1">
      <alignment horizontal="center" vertical="center"/>
    </xf>
    <xf numFmtId="0" fontId="88" fillId="0" borderId="1" xfId="0" applyFont="1" applyBorder="1" applyAlignment="1">
      <alignment horizontal="center" vertical="center"/>
    </xf>
    <xf numFmtId="0" fontId="87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top"/>
    </xf>
    <xf numFmtId="0" fontId="7" fillId="0" borderId="55" xfId="0" pivotButton="1" applyFont="1" applyBorder="1" applyAlignment="1">
      <alignment horizontal="left" vertical="center"/>
    </xf>
    <xf numFmtId="0" fontId="7" fillId="2" borderId="52" xfId="0" applyFont="1" applyFill="1" applyBorder="1" applyAlignment="1">
      <alignment horizontal="left" vertical="center"/>
    </xf>
    <xf numFmtId="0" fontId="77" fillId="0" borderId="1" xfId="4" applyFont="1" applyBorder="1" applyAlignment="1">
      <alignment horizontal="center" vertical="center"/>
    </xf>
    <xf numFmtId="0" fontId="77" fillId="0" borderId="1" xfId="4" applyFont="1" applyBorder="1">
      <alignment vertical="center"/>
    </xf>
    <xf numFmtId="0" fontId="76" fillId="0" borderId="1" xfId="4" applyFont="1" applyBorder="1">
      <alignment vertical="center"/>
    </xf>
    <xf numFmtId="0" fontId="57" fillId="0" borderId="1" xfId="4" applyFont="1" applyBorder="1">
      <alignment vertical="center"/>
    </xf>
    <xf numFmtId="0" fontId="55" fillId="9" borderId="1" xfId="12" applyFont="1" applyFill="1" applyBorder="1" applyAlignment="1">
      <alignment horizontal="center" vertical="center" wrapText="1"/>
    </xf>
    <xf numFmtId="0" fontId="55" fillId="0" borderId="0" xfId="12" applyFont="1" applyAlignment="1">
      <alignment horizontal="center" vertical="center"/>
    </xf>
    <xf numFmtId="0" fontId="55" fillId="0" borderId="1" xfId="12" applyFont="1" applyBorder="1" applyAlignment="1">
      <alignment horizontal="center" vertical="center"/>
    </xf>
    <xf numFmtId="9" fontId="55" fillId="0" borderId="1" xfId="13" applyFont="1" applyBorder="1" applyAlignment="1">
      <alignment horizontal="center" vertical="center"/>
    </xf>
    <xf numFmtId="0" fontId="55" fillId="0" borderId="0" xfId="12" applyFont="1">
      <alignment vertical="center"/>
    </xf>
    <xf numFmtId="49" fontId="9" fillId="3" borderId="16" xfId="0" applyNumberFormat="1" applyFont="1" applyFill="1" applyBorder="1" applyAlignment="1">
      <alignment horizontal="center" vertical="center" wrapText="1"/>
    </xf>
    <xf numFmtId="0" fontId="27" fillId="0" borderId="1" xfId="9" applyFont="1" applyBorder="1" applyAlignment="1">
      <alignment horizontal="center" vertical="center" wrapText="1"/>
    </xf>
    <xf numFmtId="0" fontId="27" fillId="0" borderId="2" xfId="9" applyFont="1" applyBorder="1" applyAlignment="1">
      <alignment horizontal="center" vertical="center" wrapText="1"/>
    </xf>
    <xf numFmtId="0" fontId="27" fillId="0" borderId="15" xfId="9" applyFont="1" applyBorder="1" applyAlignment="1">
      <alignment horizontal="center" vertical="center" wrapText="1"/>
    </xf>
    <xf numFmtId="0" fontId="27" fillId="0" borderId="16" xfId="9" applyFont="1" applyBorder="1" applyAlignment="1">
      <alignment horizontal="center" vertical="center" wrapText="1"/>
    </xf>
    <xf numFmtId="0" fontId="27" fillId="0" borderId="50" xfId="9" applyFont="1" applyBorder="1" applyAlignment="1">
      <alignment horizontal="center" vertical="center" wrapText="1"/>
    </xf>
    <xf numFmtId="0" fontId="23" fillId="0" borderId="45" xfId="9" applyFont="1" applyBorder="1" applyAlignment="1">
      <alignment horizontal="center" vertical="center" wrapText="1"/>
    </xf>
    <xf numFmtId="0" fontId="23" fillId="0" borderId="46" xfId="9" applyFont="1" applyBorder="1" applyAlignment="1">
      <alignment horizontal="center" vertical="center" wrapText="1"/>
    </xf>
    <xf numFmtId="0" fontId="23" fillId="0" borderId="47" xfId="9" applyFont="1" applyBorder="1" applyAlignment="1">
      <alignment horizontal="center" vertical="center" wrapText="1"/>
    </xf>
    <xf numFmtId="0" fontId="23" fillId="0" borderId="14" xfId="9" applyFont="1" applyBorder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0" fontId="23" fillId="0" borderId="10" xfId="9" applyFont="1" applyBorder="1" applyAlignment="1">
      <alignment horizontal="center" vertical="center" wrapText="1"/>
    </xf>
    <xf numFmtId="0" fontId="23" fillId="0" borderId="49" xfId="9" applyFont="1" applyBorder="1" applyAlignment="1">
      <alignment horizontal="center" vertical="center" wrapText="1"/>
    </xf>
    <xf numFmtId="0" fontId="23" fillId="0" borderId="12" xfId="9" applyFont="1" applyBorder="1" applyAlignment="1">
      <alignment horizontal="center" vertical="center" wrapText="1"/>
    </xf>
    <xf numFmtId="0" fontId="23" fillId="0" borderId="13" xfId="9" applyFont="1" applyBorder="1" applyAlignment="1">
      <alignment horizontal="center" vertical="center" wrapText="1"/>
    </xf>
    <xf numFmtId="0" fontId="38" fillId="0" borderId="35" xfId="9" applyFont="1" applyBorder="1" applyAlignment="1">
      <alignment horizontal="center" vertical="center" wrapText="1"/>
    </xf>
    <xf numFmtId="0" fontId="38" fillId="0" borderId="46" xfId="9" applyFont="1" applyBorder="1" applyAlignment="1">
      <alignment horizontal="center" vertical="center" wrapText="1"/>
    </xf>
    <xf numFmtId="0" fontId="38" fillId="0" borderId="47" xfId="9" applyFont="1" applyBorder="1" applyAlignment="1">
      <alignment horizontal="center" vertical="center" wrapText="1"/>
    </xf>
    <xf numFmtId="0" fontId="38" fillId="0" borderId="9" xfId="9" applyFont="1" applyBorder="1" applyAlignment="1">
      <alignment horizontal="center" vertical="center" wrapText="1"/>
    </xf>
    <xf numFmtId="0" fontId="38" fillId="0" borderId="0" xfId="9" applyFont="1" applyAlignment="1">
      <alignment horizontal="center" vertical="center" wrapText="1"/>
    </xf>
    <xf numFmtId="0" fontId="38" fillId="0" borderId="10" xfId="9" applyFont="1" applyBorder="1" applyAlignment="1">
      <alignment horizontal="center" vertical="center" wrapText="1"/>
    </xf>
    <xf numFmtId="0" fontId="38" fillId="0" borderId="11" xfId="9" applyFont="1" applyBorder="1" applyAlignment="1">
      <alignment horizontal="center" vertical="center" wrapText="1"/>
    </xf>
    <xf numFmtId="0" fontId="38" fillId="0" borderId="12" xfId="9" applyFont="1" applyBorder="1" applyAlignment="1">
      <alignment horizontal="center" vertical="center" wrapText="1"/>
    </xf>
    <xf numFmtId="0" fontId="38" fillId="0" borderId="13" xfId="9" applyFont="1" applyBorder="1" applyAlignment="1">
      <alignment horizontal="center" vertical="center" wrapText="1"/>
    </xf>
    <xf numFmtId="0" fontId="23" fillId="0" borderId="30" xfId="9" applyFont="1" applyBorder="1" applyAlignment="1">
      <alignment horizontal="center" vertical="center" wrapText="1"/>
    </xf>
    <xf numFmtId="0" fontId="23" fillId="0" borderId="28" xfId="9" applyFont="1" applyBorder="1" applyAlignment="1">
      <alignment horizontal="center" vertical="center" wrapText="1"/>
    </xf>
    <xf numFmtId="0" fontId="23" fillId="0" borderId="33" xfId="9" applyFont="1" applyBorder="1" applyAlignment="1">
      <alignment horizontal="center" vertical="center" wrapText="1"/>
    </xf>
    <xf numFmtId="0" fontId="23" fillId="0" borderId="2" xfId="9" applyFont="1" applyBorder="1" applyAlignment="1">
      <alignment horizontal="center" vertical="center" wrapText="1"/>
    </xf>
    <xf numFmtId="0" fontId="23" fillId="0" borderId="16" xfId="9" applyFont="1" applyBorder="1" applyAlignment="1">
      <alignment horizontal="center" vertical="center" wrapText="1"/>
    </xf>
    <xf numFmtId="0" fontId="29" fillId="0" borderId="2" xfId="9" applyFont="1" applyBorder="1" applyAlignment="1">
      <alignment horizontal="center" vertical="center" wrapText="1"/>
    </xf>
    <xf numFmtId="0" fontId="23" fillId="0" borderId="48" xfId="9" applyFont="1" applyBorder="1" applyAlignment="1">
      <alignment horizontal="center" vertical="center" wrapText="1"/>
    </xf>
    <xf numFmtId="0" fontId="23" fillId="0" borderId="1" xfId="9" applyFont="1" applyBorder="1" applyAlignment="1">
      <alignment horizontal="center" vertical="center" wrapText="1"/>
    </xf>
    <xf numFmtId="0" fontId="23" fillId="0" borderId="50" xfId="9" applyFont="1" applyBorder="1" applyAlignment="1">
      <alignment horizontal="center" vertical="center" wrapText="1"/>
    </xf>
    <xf numFmtId="0" fontId="23" fillId="8" borderId="2" xfId="8" applyFont="1" applyFill="1" applyBorder="1" applyAlignment="1">
      <alignment horizontal="center" vertical="center" wrapText="1"/>
    </xf>
    <xf numFmtId="0" fontId="23" fillId="8" borderId="15" xfId="8" applyFont="1" applyFill="1" applyBorder="1" applyAlignment="1">
      <alignment horizontal="center" vertical="center" wrapText="1"/>
    </xf>
    <xf numFmtId="0" fontId="23" fillId="8" borderId="16" xfId="8" applyFont="1" applyFill="1" applyBorder="1" applyAlignment="1">
      <alignment horizontal="center" vertical="center" wrapText="1"/>
    </xf>
    <xf numFmtId="0" fontId="28" fillId="0" borderId="2" xfId="8" applyFont="1" applyBorder="1" applyAlignment="1">
      <alignment horizontal="center" vertical="center" wrapText="1"/>
    </xf>
    <xf numFmtId="0" fontId="28" fillId="0" borderId="15" xfId="8" applyFont="1" applyBorder="1" applyAlignment="1">
      <alignment horizontal="center" vertical="center" wrapText="1"/>
    </xf>
    <xf numFmtId="0" fontId="28" fillId="0" borderId="16" xfId="8" applyFont="1" applyBorder="1" applyAlignment="1">
      <alignment horizontal="center" vertical="center" wrapText="1"/>
    </xf>
    <xf numFmtId="0" fontId="23" fillId="0" borderId="1" xfId="8" applyFont="1" applyBorder="1" applyAlignment="1">
      <alignment horizontal="center" vertical="center" wrapText="1"/>
    </xf>
    <xf numFmtId="0" fontId="44" fillId="2" borderId="2" xfId="8" applyFont="1" applyFill="1" applyBorder="1" applyAlignment="1">
      <alignment horizontal="center" vertical="center" wrapText="1"/>
    </xf>
    <xf numFmtId="0" fontId="44" fillId="2" borderId="15" xfId="8" applyFont="1" applyFill="1" applyBorder="1" applyAlignment="1">
      <alignment horizontal="center" vertical="center" wrapText="1"/>
    </xf>
    <xf numFmtId="0" fontId="44" fillId="2" borderId="16" xfId="8" applyFont="1" applyFill="1" applyBorder="1" applyAlignment="1">
      <alignment horizontal="center" vertical="center" wrapText="1"/>
    </xf>
    <xf numFmtId="0" fontId="23" fillId="0" borderId="2" xfId="8" applyFont="1" applyBorder="1" applyAlignment="1">
      <alignment horizontal="center" vertical="center" wrapText="1"/>
    </xf>
    <xf numFmtId="0" fontId="23" fillId="0" borderId="15" xfId="8" applyFont="1" applyBorder="1" applyAlignment="1">
      <alignment horizontal="center" vertical="center" wrapText="1"/>
    </xf>
    <xf numFmtId="0" fontId="23" fillId="0" borderId="16" xfId="8" applyFont="1" applyBorder="1" applyAlignment="1">
      <alignment horizontal="center" vertical="center" wrapText="1"/>
    </xf>
    <xf numFmtId="0" fontId="32" fillId="0" borderId="2" xfId="8" applyFont="1" applyBorder="1" applyAlignment="1">
      <alignment horizontal="center" vertical="center" wrapText="1"/>
    </xf>
    <xf numFmtId="0" fontId="34" fillId="0" borderId="15" xfId="8" applyFont="1" applyBorder="1" applyAlignment="1">
      <alignment vertical="center" wrapText="1"/>
    </xf>
    <xf numFmtId="0" fontId="34" fillId="0" borderId="16" xfId="8" applyFont="1" applyBorder="1" applyAlignment="1">
      <alignment vertical="center" wrapText="1"/>
    </xf>
    <xf numFmtId="0" fontId="31" fillId="8" borderId="2" xfId="8" applyFont="1" applyFill="1" applyBorder="1" applyAlignment="1">
      <alignment horizontal="center" vertical="center" wrapText="1"/>
    </xf>
    <xf numFmtId="0" fontId="32" fillId="8" borderId="15" xfId="8" applyFont="1" applyFill="1" applyBorder="1" applyAlignment="1">
      <alignment horizontal="center" vertical="center" wrapText="1"/>
    </xf>
    <xf numFmtId="0" fontId="32" fillId="8" borderId="16" xfId="8" applyFont="1" applyFill="1" applyBorder="1" applyAlignment="1">
      <alignment horizontal="center" vertical="center" wrapText="1"/>
    </xf>
    <xf numFmtId="0" fontId="32" fillId="8" borderId="2" xfId="8" applyFont="1" applyFill="1" applyBorder="1" applyAlignment="1">
      <alignment horizontal="center" vertical="center" wrapText="1"/>
    </xf>
    <xf numFmtId="0" fontId="32" fillId="0" borderId="1" xfId="8" applyFont="1" applyBorder="1" applyAlignment="1">
      <alignment horizontal="center" vertical="center" wrapText="1"/>
    </xf>
    <xf numFmtId="0" fontId="23" fillId="2" borderId="2" xfId="8" applyFont="1" applyFill="1" applyBorder="1" applyAlignment="1">
      <alignment horizontal="center" vertical="center" wrapText="1"/>
    </xf>
    <xf numFmtId="0" fontId="23" fillId="2" borderId="15" xfId="8" applyFont="1" applyFill="1" applyBorder="1" applyAlignment="1">
      <alignment horizontal="center" vertical="center" wrapText="1"/>
    </xf>
    <xf numFmtId="0" fontId="23" fillId="2" borderId="16" xfId="8" applyFont="1" applyFill="1" applyBorder="1" applyAlignment="1">
      <alignment horizontal="center" vertical="center" wrapText="1"/>
    </xf>
    <xf numFmtId="0" fontId="31" fillId="0" borderId="6" xfId="8" applyFont="1" applyBorder="1" applyAlignment="1">
      <alignment horizontal="center" vertical="center" wrapText="1"/>
    </xf>
    <xf numFmtId="0" fontId="31" fillId="0" borderId="7" xfId="8" applyFont="1" applyBorder="1" applyAlignment="1">
      <alignment horizontal="center" vertical="center" wrapText="1"/>
    </xf>
    <xf numFmtId="0" fontId="31" fillId="0" borderId="8" xfId="8" applyFont="1" applyBorder="1" applyAlignment="1">
      <alignment horizontal="center" vertical="center" wrapText="1"/>
    </xf>
    <xf numFmtId="0" fontId="31" fillId="0" borderId="9" xfId="8" applyFont="1" applyBorder="1" applyAlignment="1">
      <alignment horizontal="center" vertical="center" wrapText="1"/>
    </xf>
    <xf numFmtId="0" fontId="31" fillId="0" borderId="0" xfId="8" applyFont="1" applyAlignment="1">
      <alignment horizontal="center" vertical="center" wrapText="1"/>
    </xf>
    <xf numFmtId="0" fontId="31" fillId="0" borderId="10" xfId="8" applyFont="1" applyBorder="1" applyAlignment="1">
      <alignment horizontal="center" vertical="center" wrapText="1"/>
    </xf>
    <xf numFmtId="0" fontId="31" fillId="0" borderId="11" xfId="8" applyFont="1" applyBorder="1" applyAlignment="1">
      <alignment horizontal="center" vertical="center" wrapText="1"/>
    </xf>
    <xf numFmtId="0" fontId="31" fillId="0" borderId="12" xfId="8" applyFont="1" applyBorder="1" applyAlignment="1">
      <alignment horizontal="center" vertical="center" wrapText="1"/>
    </xf>
    <xf numFmtId="0" fontId="31" fillId="0" borderId="13" xfId="8" applyFont="1" applyBorder="1" applyAlignment="1">
      <alignment horizontal="center" vertical="center" wrapText="1"/>
    </xf>
    <xf numFmtId="0" fontId="23" fillId="0" borderId="6" xfId="7" applyFont="1" applyBorder="1" applyAlignment="1">
      <alignment horizontal="center" vertical="center" wrapText="1"/>
    </xf>
    <xf numFmtId="0" fontId="23" fillId="0" borderId="7" xfId="7" applyFont="1" applyBorder="1" applyAlignment="1">
      <alignment horizontal="center" vertical="center" wrapText="1"/>
    </xf>
    <xf numFmtId="0" fontId="23" fillId="0" borderId="8" xfId="7" applyFont="1" applyBorder="1" applyAlignment="1">
      <alignment horizontal="center" vertical="center" wrapText="1"/>
    </xf>
    <xf numFmtId="0" fontId="23" fillId="0" borderId="9" xfId="7" applyFont="1" applyBorder="1" applyAlignment="1">
      <alignment horizontal="center" vertical="center" wrapText="1"/>
    </xf>
    <xf numFmtId="0" fontId="23" fillId="0" borderId="0" xfId="7" applyFont="1" applyAlignment="1">
      <alignment horizontal="center" vertical="center" wrapText="1"/>
    </xf>
    <xf numFmtId="0" fontId="23" fillId="0" borderId="10" xfId="7" applyFont="1" applyBorder="1" applyAlignment="1">
      <alignment horizontal="center" vertical="center" wrapText="1"/>
    </xf>
    <xf numFmtId="0" fontId="23" fillId="0" borderId="11" xfId="7" applyFont="1" applyBorder="1" applyAlignment="1">
      <alignment horizontal="center" vertical="center" wrapText="1"/>
    </xf>
    <xf numFmtId="0" fontId="23" fillId="0" borderId="12" xfId="7" applyFont="1" applyBorder="1" applyAlignment="1">
      <alignment horizontal="center" vertical="center" wrapText="1"/>
    </xf>
    <xf numFmtId="0" fontId="23" fillId="0" borderId="13" xfId="7" applyFont="1" applyBorder="1" applyAlignment="1">
      <alignment horizontal="center" vertical="center" wrapText="1"/>
    </xf>
    <xf numFmtId="0" fontId="25" fillId="0" borderId="6" xfId="8" applyFont="1" applyBorder="1" applyAlignment="1">
      <alignment horizontal="center" vertical="center" wrapText="1"/>
    </xf>
    <xf numFmtId="0" fontId="25" fillId="0" borderId="7" xfId="8" applyFont="1" applyBorder="1" applyAlignment="1">
      <alignment horizontal="center" vertical="center" wrapText="1"/>
    </xf>
    <xf numFmtId="0" fontId="25" fillId="0" borderId="8" xfId="8" applyFont="1" applyBorder="1" applyAlignment="1">
      <alignment horizontal="center" vertical="center" wrapText="1"/>
    </xf>
    <xf numFmtId="0" fontId="25" fillId="0" borderId="9" xfId="8" applyFont="1" applyBorder="1" applyAlignment="1">
      <alignment horizontal="center" vertical="center" wrapText="1"/>
    </xf>
    <xf numFmtId="0" fontId="25" fillId="0" borderId="0" xfId="8" applyFont="1" applyAlignment="1">
      <alignment horizontal="center" vertical="center" wrapText="1"/>
    </xf>
    <xf numFmtId="0" fontId="25" fillId="0" borderId="10" xfId="8" applyFont="1" applyBorder="1" applyAlignment="1">
      <alignment horizontal="center" vertical="center" wrapText="1"/>
    </xf>
    <xf numFmtId="0" fontId="25" fillId="0" borderId="11" xfId="8" applyFont="1" applyBorder="1" applyAlignment="1">
      <alignment horizontal="center" vertical="center" wrapText="1"/>
    </xf>
    <xf numFmtId="0" fontId="25" fillId="0" borderId="12" xfId="8" applyFont="1" applyBorder="1" applyAlignment="1">
      <alignment horizontal="center" vertical="center" wrapText="1"/>
    </xf>
    <xf numFmtId="0" fontId="25" fillId="0" borderId="13" xfId="8" applyFont="1" applyBorder="1" applyAlignment="1">
      <alignment horizontal="center" vertical="center" wrapText="1"/>
    </xf>
    <xf numFmtId="49" fontId="27" fillId="0" borderId="1" xfId="8" applyNumberFormat="1" applyFont="1" applyBorder="1" applyAlignment="1">
      <alignment horizontal="center" vertical="center" wrapText="1"/>
    </xf>
    <xf numFmtId="49" fontId="23" fillId="0" borderId="1" xfId="8" applyNumberFormat="1" applyFont="1" applyBorder="1" applyAlignment="1">
      <alignment horizontal="center" vertical="center" wrapText="1"/>
    </xf>
    <xf numFmtId="49" fontId="29" fillId="0" borderId="1" xfId="8" applyNumberFormat="1" applyFont="1" applyBorder="1" applyAlignment="1">
      <alignment horizontal="center" vertical="center" wrapText="1"/>
    </xf>
    <xf numFmtId="0" fontId="27" fillId="0" borderId="1" xfId="8" applyFont="1" applyBorder="1" applyAlignment="1">
      <alignment horizontal="center" vertical="center" wrapText="1"/>
    </xf>
    <xf numFmtId="0" fontId="29" fillId="0" borderId="1" xfId="8" applyFont="1" applyBorder="1" applyAlignment="1">
      <alignment horizontal="center" vertical="center" wrapText="1"/>
    </xf>
    <xf numFmtId="0" fontId="59" fillId="0" borderId="0" xfId="0" applyFont="1" applyAlignment="1">
      <alignment horizontal="center" vertical="center"/>
    </xf>
    <xf numFmtId="0" fontId="34" fillId="0" borderId="9" xfId="8" applyFont="1" applyBorder="1" applyAlignment="1">
      <alignment horizontal="center" vertical="center" wrapText="1"/>
    </xf>
    <xf numFmtId="0" fontId="34" fillId="0" borderId="0" xfId="8" applyFont="1" applyAlignment="1">
      <alignment horizontal="center" vertical="center" wrapText="1"/>
    </xf>
    <xf numFmtId="0" fontId="34" fillId="0" borderId="0" xfId="8" applyFont="1" applyAlignment="1">
      <alignment horizontal="left" vertical="center" wrapText="1"/>
    </xf>
    <xf numFmtId="0" fontId="34" fillId="0" borderId="10" xfId="8" applyFont="1" applyBorder="1" applyAlignment="1">
      <alignment horizontal="left" vertical="center" wrapText="1"/>
    </xf>
    <xf numFmtId="0" fontId="27" fillId="0" borderId="11" xfId="8" applyFont="1" applyBorder="1" applyAlignment="1">
      <alignment horizontal="center" vertical="center" wrapText="1"/>
    </xf>
    <xf numFmtId="0" fontId="23" fillId="0" borderId="12" xfId="8" applyFont="1" applyBorder="1" applyAlignment="1">
      <alignment horizontal="center" vertical="center" wrapText="1"/>
    </xf>
    <xf numFmtId="0" fontId="34" fillId="0" borderId="12" xfId="8" applyFont="1" applyBorder="1" applyAlignment="1">
      <alignment horizontal="left" vertical="center" wrapText="1"/>
    </xf>
    <xf numFmtId="0" fontId="34" fillId="0" borderId="13" xfId="8" applyFont="1" applyBorder="1" applyAlignment="1">
      <alignment horizontal="left" vertical="center" wrapText="1"/>
    </xf>
    <xf numFmtId="0" fontId="23" fillId="0" borderId="9" xfId="8" applyFont="1" applyBorder="1" applyAlignment="1">
      <alignment horizontal="center" vertical="center" wrapText="1"/>
    </xf>
    <xf numFmtId="0" fontId="23" fillId="0" borderId="0" xfId="8" applyFont="1" applyAlignment="1">
      <alignment horizontal="center" vertical="center" wrapText="1"/>
    </xf>
    <xf numFmtId="0" fontId="32" fillId="0" borderId="9" xfId="8" applyFont="1" applyBorder="1" applyAlignment="1">
      <alignment horizontal="center" vertical="center" wrapText="1"/>
    </xf>
    <xf numFmtId="0" fontId="34" fillId="0" borderId="10" xfId="8" applyFont="1" applyBorder="1" applyAlignment="1">
      <alignment horizontal="center" vertical="center" wrapText="1"/>
    </xf>
    <xf numFmtId="49" fontId="32" fillId="0" borderId="0" xfId="8" applyNumberFormat="1" applyFont="1" applyAlignment="1">
      <alignment horizontal="center" vertical="center" wrapText="1"/>
    </xf>
    <xf numFmtId="0" fontId="34" fillId="0" borderId="0" xfId="8" applyFont="1" applyAlignment="1">
      <alignment vertical="center" wrapText="1"/>
    </xf>
    <xf numFmtId="0" fontId="34" fillId="0" borderId="10" xfId="8" applyFont="1" applyBorder="1" applyAlignment="1">
      <alignment vertical="center" wrapText="1"/>
    </xf>
    <xf numFmtId="0" fontId="32" fillId="0" borderId="9" xfId="8" applyFont="1" applyBorder="1" applyAlignment="1">
      <alignment horizontal="left" vertical="center" wrapText="1"/>
    </xf>
    <xf numFmtId="0" fontId="32" fillId="0" borderId="0" xfId="8" applyFont="1" applyAlignment="1">
      <alignment horizontal="left" vertical="center" wrapText="1"/>
    </xf>
    <xf numFmtId="0" fontId="32" fillId="0" borderId="10" xfId="8" applyFont="1" applyBorder="1" applyAlignment="1">
      <alignment horizontal="left" vertical="center" wrapText="1"/>
    </xf>
    <xf numFmtId="0" fontId="34" fillId="0" borderId="9" xfId="8" applyFont="1" applyBorder="1" applyAlignment="1">
      <alignment horizontal="left" vertical="center" wrapText="1"/>
    </xf>
    <xf numFmtId="0" fontId="27" fillId="0" borderId="9" xfId="8" applyFont="1" applyBorder="1" applyAlignment="1">
      <alignment horizontal="center" vertical="center" wrapText="1"/>
    </xf>
    <xf numFmtId="0" fontId="31" fillId="0" borderId="6" xfId="8" applyFont="1" applyBorder="1" applyAlignment="1">
      <alignment horizontal="left" vertical="center" wrapText="1"/>
    </xf>
    <xf numFmtId="0" fontId="32" fillId="0" borderId="7" xfId="8" applyFont="1" applyBorder="1" applyAlignment="1">
      <alignment horizontal="left" vertical="center" wrapText="1"/>
    </xf>
    <xf numFmtId="0" fontId="32" fillId="0" borderId="8" xfId="8" applyFont="1" applyBorder="1" applyAlignment="1">
      <alignment horizontal="left" vertical="center" wrapText="1"/>
    </xf>
    <xf numFmtId="0" fontId="33" fillId="0" borderId="9" xfId="8" applyFont="1" applyBorder="1" applyAlignment="1">
      <alignment horizontal="center" vertical="top" wrapText="1"/>
    </xf>
    <xf numFmtId="0" fontId="33" fillId="0" borderId="0" xfId="8" applyFont="1" applyAlignment="1">
      <alignment horizontal="center" vertical="top" wrapText="1"/>
    </xf>
    <xf numFmtId="0" fontId="33" fillId="0" borderId="10" xfId="8" applyFont="1" applyBorder="1" applyAlignment="1">
      <alignment horizontal="center" vertical="top" wrapText="1"/>
    </xf>
    <xf numFmtId="0" fontId="28" fillId="0" borderId="23" xfId="8" applyFont="1" applyBorder="1" applyAlignment="1">
      <alignment horizontal="center" vertical="center" wrapText="1"/>
    </xf>
    <xf numFmtId="0" fontId="38" fillId="0" borderId="24" xfId="8" applyFont="1" applyBorder="1" applyAlignment="1">
      <alignment horizontal="center" vertical="center" wrapText="1"/>
    </xf>
    <xf numFmtId="0" fontId="28" fillId="0" borderId="1" xfId="8" applyFont="1" applyBorder="1" applyAlignment="1">
      <alignment horizontal="center" vertical="center" wrapText="1"/>
    </xf>
    <xf numFmtId="0" fontId="38" fillId="0" borderId="1" xfId="8" applyFont="1" applyBorder="1" applyAlignment="1">
      <alignment horizontal="center" vertical="center" wrapText="1"/>
    </xf>
    <xf numFmtId="0" fontId="28" fillId="0" borderId="0" xfId="8" applyFont="1" applyAlignment="1">
      <alignment horizontal="center" vertical="center" wrapText="1"/>
    </xf>
    <xf numFmtId="0" fontId="38" fillId="0" borderId="10" xfId="8" applyFont="1" applyBorder="1" applyAlignment="1">
      <alignment horizontal="center" vertical="center" wrapText="1"/>
    </xf>
    <xf numFmtId="0" fontId="28" fillId="0" borderId="22" xfId="8" applyFont="1" applyBorder="1" applyAlignment="1">
      <alignment horizontal="center" vertical="center" wrapText="1"/>
    </xf>
    <xf numFmtId="0" fontId="38" fillId="0" borderId="22" xfId="8" applyFont="1" applyBorder="1" applyAlignment="1">
      <alignment horizontal="center" vertical="center" wrapText="1"/>
    </xf>
    <xf numFmtId="0" fontId="35" fillId="0" borderId="7" xfId="8" applyFont="1" applyBorder="1" applyAlignment="1">
      <alignment horizontal="center" vertical="center" wrapText="1"/>
    </xf>
    <xf numFmtId="0" fontId="35" fillId="0" borderId="8" xfId="8" applyFont="1" applyBorder="1" applyAlignment="1">
      <alignment horizontal="center" vertical="center" wrapText="1"/>
    </xf>
    <xf numFmtId="0" fontId="28" fillId="0" borderId="0" xfId="8" applyFont="1" applyAlignment="1">
      <alignment horizontal="left" vertical="center" wrapText="1"/>
    </xf>
    <xf numFmtId="0" fontId="28" fillId="0" borderId="10" xfId="8" applyFont="1" applyBorder="1" applyAlignment="1">
      <alignment horizontal="left" vertical="center" wrapText="1"/>
    </xf>
    <xf numFmtId="0" fontId="38" fillId="0" borderId="0" xfId="8" applyFont="1" applyAlignment="1">
      <alignment horizontal="center" vertical="center" wrapText="1"/>
    </xf>
    <xf numFmtId="0" fontId="28" fillId="0" borderId="24" xfId="8" applyFont="1" applyBorder="1" applyAlignment="1">
      <alignment horizontal="center" vertical="center" wrapText="1"/>
    </xf>
    <xf numFmtId="0" fontId="28" fillId="0" borderId="7" xfId="8" applyFont="1" applyBorder="1" applyAlignment="1">
      <alignment horizontal="left" vertical="center" wrapText="1"/>
    </xf>
    <xf numFmtId="0" fontId="28" fillId="0" borderId="8" xfId="8" applyFont="1" applyBorder="1" applyAlignment="1">
      <alignment horizontal="left" vertical="center" wrapText="1"/>
    </xf>
    <xf numFmtId="0" fontId="28" fillId="0" borderId="27" xfId="8" applyFont="1" applyBorder="1" applyAlignment="1">
      <alignment horizontal="center" vertical="center" wrapText="1"/>
    </xf>
    <xf numFmtId="0" fontId="38" fillId="0" borderId="23" xfId="8" applyFont="1" applyBorder="1" applyAlignment="1">
      <alignment horizontal="center" vertical="center" wrapText="1"/>
    </xf>
    <xf numFmtId="0" fontId="28" fillId="0" borderId="28" xfId="8" applyFont="1" applyBorder="1" applyAlignment="1">
      <alignment horizontal="center" vertical="center" wrapText="1"/>
    </xf>
    <xf numFmtId="0" fontId="28" fillId="0" borderId="25" xfId="8" applyFont="1" applyBorder="1" applyAlignment="1">
      <alignment horizontal="center" vertical="center" wrapText="1"/>
    </xf>
    <xf numFmtId="0" fontId="38" fillId="0" borderId="26" xfId="8" applyFont="1" applyBorder="1" applyAlignment="1">
      <alignment horizontal="center" vertical="center" wrapText="1"/>
    </xf>
    <xf numFmtId="0" fontId="35" fillId="0" borderId="6" xfId="8" applyFont="1" applyBorder="1" applyAlignment="1">
      <alignment horizontal="center" vertical="center" wrapText="1"/>
    </xf>
    <xf numFmtId="0" fontId="38" fillId="0" borderId="7" xfId="8" applyFont="1" applyBorder="1" applyAlignment="1">
      <alignment horizontal="center" vertical="center" wrapText="1"/>
    </xf>
    <xf numFmtId="0" fontId="28" fillId="0" borderId="7" xfId="8" applyFont="1" applyBorder="1" applyAlignment="1">
      <alignment horizontal="center" vertical="center" wrapText="1"/>
    </xf>
    <xf numFmtId="0" fontId="35" fillId="0" borderId="7" xfId="8" applyFont="1" applyBorder="1" applyAlignment="1">
      <alignment horizontal="left" vertical="center" wrapText="1"/>
    </xf>
    <xf numFmtId="49" fontId="35" fillId="0" borderId="0" xfId="8" applyNumberFormat="1" applyFont="1" applyAlignment="1">
      <alignment horizontal="center" vertical="center" wrapText="1"/>
    </xf>
    <xf numFmtId="0" fontId="38" fillId="0" borderId="0" xfId="8" applyFont="1" applyAlignment="1">
      <alignment vertical="center" wrapText="1"/>
    </xf>
    <xf numFmtId="0" fontId="38" fillId="0" borderId="10" xfId="8" applyFont="1" applyBorder="1" applyAlignment="1">
      <alignment vertical="center" wrapText="1"/>
    </xf>
    <xf numFmtId="0" fontId="35" fillId="0" borderId="9" xfId="8" applyFont="1" applyBorder="1" applyAlignment="1">
      <alignment horizontal="center" vertical="center" wrapText="1"/>
    </xf>
    <xf numFmtId="0" fontId="38" fillId="0" borderId="9" xfId="8" applyFont="1" applyBorder="1" applyAlignment="1">
      <alignment horizontal="center" vertical="center" wrapText="1"/>
    </xf>
    <xf numFmtId="0" fontId="38" fillId="0" borderId="11" xfId="8" applyFont="1" applyBorder="1" applyAlignment="1">
      <alignment horizontal="center" vertical="center" wrapText="1"/>
    </xf>
    <xf numFmtId="0" fontId="38" fillId="0" borderId="13" xfId="8" applyFont="1" applyBorder="1" applyAlignment="1">
      <alignment horizontal="center" vertical="center" wrapText="1"/>
    </xf>
    <xf numFmtId="0" fontId="23" fillId="0" borderId="2" xfId="8" applyFont="1" applyBorder="1" applyAlignment="1">
      <alignment horizontal="left" vertical="center" wrapText="1"/>
    </xf>
    <xf numFmtId="0" fontId="23" fillId="0" borderId="15" xfId="8" applyFont="1" applyBorder="1" applyAlignment="1">
      <alignment horizontal="left" vertical="center" wrapText="1"/>
    </xf>
    <xf numFmtId="0" fontId="23" fillId="0" borderId="16" xfId="8" applyFont="1" applyBorder="1" applyAlignment="1">
      <alignment horizontal="left" vertical="center" wrapText="1"/>
    </xf>
    <xf numFmtId="0" fontId="28" fillId="0" borderId="8" xfId="8" applyFont="1" applyBorder="1" applyAlignment="1">
      <alignment horizontal="center" vertical="center" wrapText="1"/>
    </xf>
    <xf numFmtId="0" fontId="23" fillId="2" borderId="1" xfId="8" applyFont="1" applyFill="1" applyBorder="1" applyAlignment="1">
      <alignment horizontal="center" vertical="center" wrapText="1"/>
    </xf>
    <xf numFmtId="0" fontId="39" fillId="2" borderId="2" xfId="8" applyFont="1" applyFill="1" applyBorder="1" applyAlignment="1">
      <alignment horizontal="left" vertical="center" wrapText="1"/>
    </xf>
    <xf numFmtId="0" fontId="39" fillId="2" borderId="15" xfId="8" applyFont="1" applyFill="1" applyBorder="1" applyAlignment="1">
      <alignment horizontal="left" vertical="center" wrapText="1"/>
    </xf>
    <xf numFmtId="0" fontId="39" fillId="2" borderId="16" xfId="8" applyFont="1" applyFill="1" applyBorder="1" applyAlignment="1">
      <alignment horizontal="left" vertical="center" wrapText="1"/>
    </xf>
    <xf numFmtId="0" fontId="28" fillId="2" borderId="1" xfId="8" applyFont="1" applyFill="1" applyBorder="1" applyAlignment="1">
      <alignment horizontal="center" vertical="center" wrapText="1"/>
    </xf>
    <xf numFmtId="0" fontId="38" fillId="2" borderId="1" xfId="8" applyFont="1" applyFill="1" applyBorder="1" applyAlignment="1">
      <alignment horizontal="center" vertical="center" wrapText="1"/>
    </xf>
    <xf numFmtId="0" fontId="23" fillId="2" borderId="2" xfId="8" applyFont="1" applyFill="1" applyBorder="1" applyAlignment="1">
      <alignment horizontal="left" vertical="center" wrapText="1"/>
    </xf>
    <xf numFmtId="0" fontId="23" fillId="2" borderId="15" xfId="8" applyFont="1" applyFill="1" applyBorder="1" applyAlignment="1">
      <alignment horizontal="left" vertical="center" wrapText="1"/>
    </xf>
    <xf numFmtId="0" fontId="23" fillId="2" borderId="16" xfId="8" applyFont="1" applyFill="1" applyBorder="1" applyAlignment="1">
      <alignment horizontal="left" vertical="center" wrapText="1"/>
    </xf>
    <xf numFmtId="0" fontId="39" fillId="0" borderId="2" xfId="8" applyFont="1" applyBorder="1" applyAlignment="1">
      <alignment horizontal="left" vertical="center" wrapText="1"/>
    </xf>
    <xf numFmtId="49" fontId="35" fillId="0" borderId="1" xfId="8" applyNumberFormat="1" applyFont="1" applyBorder="1" applyAlignment="1">
      <alignment horizontal="center" vertical="center" wrapText="1"/>
    </xf>
    <xf numFmtId="0" fontId="38" fillId="0" borderId="1" xfId="8" applyFont="1" applyBorder="1" applyAlignment="1">
      <alignment vertical="center" wrapText="1"/>
    </xf>
    <xf numFmtId="49" fontId="40" fillId="0" borderId="1" xfId="8" applyNumberFormat="1" applyFont="1" applyBorder="1" applyAlignment="1">
      <alignment horizontal="center" vertical="center" wrapText="1"/>
    </xf>
    <xf numFmtId="0" fontId="35" fillId="0" borderId="2" xfId="8" applyFont="1" applyBorder="1" applyAlignment="1">
      <alignment horizontal="left" vertical="center" wrapText="1"/>
    </xf>
    <xf numFmtId="0" fontId="35" fillId="0" borderId="15" xfId="8" applyFont="1" applyBorder="1" applyAlignment="1">
      <alignment horizontal="left" vertical="center" wrapText="1"/>
    </xf>
    <xf numFmtId="0" fontId="35" fillId="0" borderId="16" xfId="8" applyFont="1" applyBorder="1" applyAlignment="1">
      <alignment horizontal="left" vertical="center" wrapText="1"/>
    </xf>
    <xf numFmtId="0" fontId="27" fillId="0" borderId="2" xfId="8" applyFont="1" applyBorder="1" applyAlignment="1">
      <alignment horizontal="center" vertical="center" wrapText="1"/>
    </xf>
    <xf numFmtId="0" fontId="27" fillId="0" borderId="15" xfId="8" applyFont="1" applyBorder="1" applyAlignment="1">
      <alignment horizontal="center" vertical="center" wrapText="1"/>
    </xf>
    <xf numFmtId="0" fontId="27" fillId="0" borderId="16" xfId="8" applyFont="1" applyBorder="1" applyAlignment="1">
      <alignment horizontal="center" vertical="center" wrapText="1"/>
    </xf>
    <xf numFmtId="0" fontId="36" fillId="0" borderId="2" xfId="8" applyFont="1" applyBorder="1" applyAlignment="1">
      <alignment horizontal="left" vertical="center" wrapText="1"/>
    </xf>
    <xf numFmtId="0" fontId="36" fillId="0" borderId="15" xfId="8" applyFont="1" applyBorder="1" applyAlignment="1">
      <alignment horizontal="left" vertical="center" wrapText="1"/>
    </xf>
    <xf numFmtId="0" fontId="36" fillId="0" borderId="16" xfId="8" applyFont="1" applyBorder="1" applyAlignment="1">
      <alignment horizontal="left" vertical="center" wrapText="1"/>
    </xf>
    <xf numFmtId="49" fontId="37" fillId="0" borderId="1" xfId="8" applyNumberFormat="1" applyFont="1" applyBorder="1" applyAlignment="1">
      <alignment horizontal="center" vertical="center" wrapText="1"/>
    </xf>
    <xf numFmtId="0" fontId="36" fillId="0" borderId="1" xfId="8" applyFont="1" applyBorder="1" applyAlignment="1">
      <alignment vertical="center" wrapText="1"/>
    </xf>
    <xf numFmtId="49" fontId="41" fillId="0" borderId="1" xfId="8" applyNumberFormat="1" applyFont="1" applyBorder="1" applyAlignment="1">
      <alignment horizontal="center" vertical="center" wrapText="1"/>
    </xf>
    <xf numFmtId="0" fontId="42" fillId="0" borderId="1" xfId="8" applyFont="1" applyBorder="1" applyAlignment="1">
      <alignment vertical="center" wrapText="1"/>
    </xf>
    <xf numFmtId="49" fontId="26" fillId="0" borderId="1" xfId="8" applyNumberFormat="1" applyFont="1" applyBorder="1" applyAlignment="1">
      <alignment horizontal="center" vertical="center" wrapText="1"/>
    </xf>
    <xf numFmtId="0" fontId="39" fillId="0" borderId="15" xfId="8" applyFont="1" applyBorder="1" applyAlignment="1">
      <alignment horizontal="left" vertical="center" wrapText="1"/>
    </xf>
    <xf numFmtId="0" fontId="39" fillId="0" borderId="16" xfId="8" applyFont="1" applyBorder="1" applyAlignment="1">
      <alignment horizontal="left" vertical="center" wrapText="1"/>
    </xf>
    <xf numFmtId="0" fontId="23" fillId="0" borderId="1" xfId="8" applyFont="1" applyBorder="1" applyAlignment="1">
      <alignment vertical="center" wrapText="1"/>
    </xf>
    <xf numFmtId="0" fontId="27" fillId="2" borderId="2" xfId="8" applyFont="1" applyFill="1" applyBorder="1" applyAlignment="1">
      <alignment horizontal="center" vertical="center" wrapText="1"/>
    </xf>
    <xf numFmtId="0" fontId="27" fillId="2" borderId="15" xfId="8" applyFont="1" applyFill="1" applyBorder="1" applyAlignment="1">
      <alignment horizontal="center" vertical="center" wrapText="1"/>
    </xf>
    <xf numFmtId="0" fontId="27" fillId="2" borderId="16" xfId="8" applyFont="1" applyFill="1" applyBorder="1" applyAlignment="1">
      <alignment horizontal="center" vertical="center" wrapText="1"/>
    </xf>
    <xf numFmtId="0" fontId="35" fillId="0" borderId="1" xfId="8" applyFont="1" applyBorder="1" applyAlignment="1">
      <alignment horizontal="center" vertical="center" wrapText="1"/>
    </xf>
    <xf numFmtId="0" fontId="35" fillId="0" borderId="2" xfId="8" applyFont="1" applyBorder="1" applyAlignment="1">
      <alignment horizontal="center" vertical="center" wrapText="1"/>
    </xf>
    <xf numFmtId="0" fontId="35" fillId="0" borderId="15" xfId="8" applyFont="1" applyBorder="1" applyAlignment="1">
      <alignment horizontal="center" vertical="center" wrapText="1"/>
    </xf>
    <xf numFmtId="0" fontId="35" fillId="0" borderId="16" xfId="8" applyFont="1" applyBorder="1" applyAlignment="1">
      <alignment horizontal="center" vertical="center" wrapText="1"/>
    </xf>
    <xf numFmtId="0" fontId="38" fillId="0" borderId="15" xfId="8" applyFont="1" applyBorder="1" applyAlignment="1">
      <alignment vertical="center" wrapText="1"/>
    </xf>
    <xf numFmtId="0" fontId="38" fillId="0" borderId="16" xfId="8" applyFont="1" applyBorder="1" applyAlignment="1">
      <alignment vertical="center" wrapText="1"/>
    </xf>
    <xf numFmtId="0" fontId="23" fillId="0" borderId="19" xfId="8" applyFont="1" applyBorder="1" applyAlignment="1">
      <alignment horizontal="center" vertical="center" wrapText="1"/>
    </xf>
    <xf numFmtId="0" fontId="27" fillId="0" borderId="20" xfId="8" applyFont="1" applyBorder="1" applyAlignment="1">
      <alignment horizontal="center" vertical="center" wrapText="1"/>
    </xf>
    <xf numFmtId="0" fontId="27" fillId="0" borderId="21" xfId="8" applyFont="1" applyBorder="1" applyAlignment="1">
      <alignment horizontal="center" vertical="center" wrapText="1"/>
    </xf>
    <xf numFmtId="0" fontId="23" fillId="0" borderId="20" xfId="8" applyFont="1" applyBorder="1" applyAlignment="1">
      <alignment horizontal="center" vertical="center" wrapText="1"/>
    </xf>
    <xf numFmtId="0" fontId="23" fillId="0" borderId="21" xfId="8" applyFont="1" applyBorder="1" applyAlignment="1">
      <alignment horizontal="center" vertical="center" wrapText="1"/>
    </xf>
    <xf numFmtId="0" fontId="36" fillId="0" borderId="1" xfId="8" applyFont="1" applyBorder="1" applyAlignment="1">
      <alignment horizontal="left" vertical="center" wrapText="1"/>
    </xf>
    <xf numFmtId="0" fontId="36" fillId="0" borderId="1" xfId="8" applyFont="1" applyBorder="1" applyAlignment="1">
      <alignment horizontal="center" vertical="center" wrapText="1"/>
    </xf>
    <xf numFmtId="0" fontId="32" fillId="0" borderId="19" xfId="8" applyFont="1" applyBorder="1" applyAlignment="1">
      <alignment horizontal="center" vertical="center" wrapText="1"/>
    </xf>
    <xf numFmtId="0" fontId="27" fillId="0" borderId="6" xfId="8" applyFont="1" applyBorder="1" applyAlignment="1">
      <alignment horizontal="center" vertical="center" wrapText="1"/>
    </xf>
    <xf numFmtId="0" fontId="27" fillId="0" borderId="7" xfId="8" applyFont="1" applyBorder="1" applyAlignment="1">
      <alignment horizontal="center" vertical="center" wrapText="1"/>
    </xf>
    <xf numFmtId="0" fontId="27" fillId="0" borderId="17" xfId="8" applyFont="1" applyBorder="1" applyAlignment="1">
      <alignment horizontal="center" vertical="center" wrapText="1"/>
    </xf>
    <xf numFmtId="0" fontId="27" fillId="0" borderId="18" xfId="8" applyFont="1" applyBorder="1" applyAlignment="1">
      <alignment horizontal="center" vertical="center" wrapText="1"/>
    </xf>
    <xf numFmtId="49" fontId="35" fillId="2" borderId="1" xfId="8" applyNumberFormat="1" applyFont="1" applyFill="1" applyBorder="1" applyAlignment="1">
      <alignment horizontal="center" vertical="center" wrapText="1"/>
    </xf>
    <xf numFmtId="0" fontId="38" fillId="2" borderId="1" xfId="8" applyFont="1" applyFill="1" applyBorder="1" applyAlignment="1">
      <alignment vertical="center" wrapText="1"/>
    </xf>
    <xf numFmtId="49" fontId="36" fillId="2" borderId="1" xfId="8" applyNumberFormat="1" applyFont="1" applyFill="1" applyBorder="1" applyAlignment="1">
      <alignment horizontal="center" vertical="center" wrapText="1"/>
    </xf>
    <xf numFmtId="0" fontId="36" fillId="2" borderId="1" xfId="8" applyFont="1" applyFill="1" applyBorder="1" applyAlignment="1">
      <alignment vertical="center" wrapText="1"/>
    </xf>
    <xf numFmtId="0" fontId="28" fillId="0" borderId="5" xfId="8" applyFont="1" applyBorder="1" applyAlignment="1">
      <alignment horizontal="center" vertical="center" wrapText="1"/>
    </xf>
    <xf numFmtId="0" fontId="38" fillId="0" borderId="5" xfId="8" applyFont="1" applyBorder="1" applyAlignment="1">
      <alignment horizontal="center" vertical="center" wrapText="1"/>
    </xf>
    <xf numFmtId="0" fontId="28" fillId="0" borderId="32" xfId="8" applyFont="1" applyBorder="1" applyAlignment="1">
      <alignment horizontal="center" vertical="center" wrapText="1"/>
    </xf>
    <xf numFmtId="0" fontId="28" fillId="0" borderId="29" xfId="8" applyFont="1" applyBorder="1" applyAlignment="1">
      <alignment horizontal="center" vertical="center" wrapText="1"/>
    </xf>
    <xf numFmtId="0" fontId="28" fillId="0" borderId="19" xfId="8" applyFont="1" applyBorder="1" applyAlignment="1">
      <alignment horizontal="center" vertical="center" wrapText="1"/>
    </xf>
    <xf numFmtId="0" fontId="28" fillId="0" borderId="31" xfId="8" applyFont="1" applyBorder="1" applyAlignment="1">
      <alignment horizontal="center" vertical="center" wrapText="1"/>
    </xf>
    <xf numFmtId="0" fontId="38" fillId="0" borderId="2" xfId="8" applyFont="1" applyBorder="1" applyAlignment="1">
      <alignment horizontal="center" vertical="center" wrapText="1"/>
    </xf>
    <xf numFmtId="0" fontId="28" fillId="0" borderId="30" xfId="8" applyFont="1" applyBorder="1" applyAlignment="1">
      <alignment horizontal="center" vertical="center" wrapText="1"/>
    </xf>
    <xf numFmtId="0" fontId="23" fillId="0" borderId="29" xfId="8" applyFont="1" applyBorder="1" applyAlignment="1">
      <alignment horizontal="center" vertical="center" wrapText="1"/>
    </xf>
    <xf numFmtId="0" fontId="38" fillId="0" borderId="19" xfId="8" applyFont="1" applyBorder="1" applyAlignment="1">
      <alignment horizontal="center" vertical="center" wrapText="1"/>
    </xf>
    <xf numFmtId="0" fontId="67" fillId="2" borderId="1" xfId="8" applyFont="1" applyFill="1" applyBorder="1" applyAlignment="1">
      <alignment horizontal="center" vertical="center" wrapText="1"/>
    </xf>
    <xf numFmtId="0" fontId="67" fillId="2" borderId="19" xfId="8" applyFont="1" applyFill="1" applyBorder="1" applyAlignment="1">
      <alignment horizontal="center" vertical="center" wrapText="1"/>
    </xf>
    <xf numFmtId="0" fontId="28" fillId="0" borderId="33" xfId="8" applyFont="1" applyBorder="1" applyAlignment="1">
      <alignment horizontal="center" vertical="center" wrapText="1"/>
    </xf>
    <xf numFmtId="0" fontId="28" fillId="0" borderId="34" xfId="8" applyFont="1" applyBorder="1" applyAlignment="1">
      <alignment horizontal="center" vertical="center" wrapText="1"/>
    </xf>
    <xf numFmtId="0" fontId="28" fillId="0" borderId="21" xfId="8" applyFont="1" applyBorder="1" applyAlignment="1">
      <alignment horizontal="center" vertical="center" wrapText="1"/>
    </xf>
    <xf numFmtId="0" fontId="28" fillId="0" borderId="11" xfId="8" applyFont="1" applyBorder="1" applyAlignment="1">
      <alignment horizontal="center" vertical="center" wrapText="1"/>
    </xf>
    <xf numFmtId="0" fontId="28" fillId="0" borderId="13" xfId="8" applyFont="1" applyBorder="1" applyAlignment="1">
      <alignment horizontal="center" vertical="center" wrapText="1"/>
    </xf>
    <xf numFmtId="0" fontId="28" fillId="0" borderId="44" xfId="8" applyFont="1" applyBorder="1" applyAlignment="1">
      <alignment horizontal="center" vertical="center" wrapText="1"/>
    </xf>
    <xf numFmtId="0" fontId="28" fillId="0" borderId="12" xfId="8" applyFont="1" applyBorder="1" applyAlignment="1">
      <alignment horizontal="center" vertical="center" wrapText="1"/>
    </xf>
    <xf numFmtId="0" fontId="28" fillId="0" borderId="10" xfId="8" applyFont="1" applyBorder="1" applyAlignment="1">
      <alignment horizontal="center" vertical="center" wrapText="1"/>
    </xf>
    <xf numFmtId="0" fontId="28" fillId="0" borderId="6" xfId="8" applyFont="1" applyBorder="1" applyAlignment="1">
      <alignment horizontal="center" vertical="center" wrapText="1"/>
    </xf>
    <xf numFmtId="0" fontId="28" fillId="0" borderId="42" xfId="8" applyFont="1" applyBorder="1" applyAlignment="1">
      <alignment horizontal="center" vertical="center" wrapText="1"/>
    </xf>
    <xf numFmtId="0" fontId="28" fillId="0" borderId="43" xfId="8" applyFont="1" applyBorder="1" applyAlignment="1">
      <alignment horizontal="center" vertical="center" wrapText="1"/>
    </xf>
    <xf numFmtId="0" fontId="23" fillId="0" borderId="34" xfId="8" applyFont="1" applyBorder="1" applyAlignment="1">
      <alignment horizontal="center" vertical="center" wrapText="1"/>
    </xf>
    <xf numFmtId="0" fontId="28" fillId="0" borderId="20" xfId="8" applyFont="1" applyBorder="1" applyAlignment="1">
      <alignment horizontal="center" vertical="center" wrapText="1"/>
    </xf>
    <xf numFmtId="0" fontId="28" fillId="0" borderId="41" xfId="8" applyFont="1" applyBorder="1" applyAlignment="1">
      <alignment horizontal="center" vertical="center" wrapText="1"/>
    </xf>
    <xf numFmtId="0" fontId="28" fillId="0" borderId="39" xfId="8" applyFont="1" applyBorder="1" applyAlignment="1">
      <alignment horizontal="center" vertical="center" wrapText="1"/>
    </xf>
    <xf numFmtId="0" fontId="28" fillId="0" borderId="40" xfId="8" applyFont="1" applyBorder="1" applyAlignment="1">
      <alignment horizontal="center" vertical="center" wrapText="1"/>
    </xf>
    <xf numFmtId="0" fontId="28" fillId="0" borderId="37" xfId="8" applyFont="1" applyBorder="1" applyAlignment="1">
      <alignment horizontal="center" vertical="center" wrapText="1"/>
    </xf>
    <xf numFmtId="0" fontId="28" fillId="0" borderId="38" xfId="8" applyFont="1" applyBorder="1" applyAlignment="1">
      <alignment horizontal="center" vertical="center" wrapText="1"/>
    </xf>
    <xf numFmtId="0" fontId="28" fillId="0" borderId="35" xfId="8" applyFont="1" applyBorder="1" applyAlignment="1">
      <alignment horizontal="center" vertical="center" wrapText="1"/>
    </xf>
    <xf numFmtId="0" fontId="28" fillId="0" borderId="36" xfId="8" applyFont="1" applyBorder="1" applyAlignment="1">
      <alignment horizontal="center" vertical="center" wrapText="1"/>
    </xf>
    <xf numFmtId="49" fontId="35" fillId="0" borderId="15" xfId="8" applyNumberFormat="1" applyFont="1" applyBorder="1" applyAlignment="1">
      <alignment horizontal="center" vertical="center" wrapText="1"/>
    </xf>
    <xf numFmtId="49" fontId="35" fillId="0" borderId="16" xfId="8" applyNumberFormat="1" applyFont="1" applyBorder="1" applyAlignment="1">
      <alignment horizontal="center" vertical="center" wrapText="1"/>
    </xf>
    <xf numFmtId="0" fontId="35" fillId="0" borderId="10" xfId="8" applyFont="1" applyBorder="1" applyAlignment="1">
      <alignment horizontal="center" vertical="center" wrapText="1"/>
    </xf>
    <xf numFmtId="0" fontId="35" fillId="0" borderId="11" xfId="8" applyFont="1" applyBorder="1" applyAlignment="1">
      <alignment horizontal="center" vertical="center" wrapText="1"/>
    </xf>
    <xf numFmtId="0" fontId="35" fillId="0" borderId="13" xfId="8" applyFont="1" applyBorder="1" applyAlignment="1">
      <alignment horizontal="center" vertical="center" wrapText="1"/>
    </xf>
    <xf numFmtId="0" fontId="36" fillId="0" borderId="2" xfId="8" applyFont="1" applyBorder="1" applyAlignment="1">
      <alignment horizontal="center" vertical="center" wrapText="1"/>
    </xf>
    <xf numFmtId="0" fontId="36" fillId="0" borderId="15" xfId="8" applyFont="1" applyBorder="1" applyAlignment="1">
      <alignment horizontal="center" vertical="center" wrapText="1"/>
    </xf>
    <xf numFmtId="0" fontId="36" fillId="0" borderId="16" xfId="8" applyFont="1" applyBorder="1" applyAlignment="1">
      <alignment horizontal="center" vertical="center" wrapText="1"/>
    </xf>
    <xf numFmtId="0" fontId="43" fillId="0" borderId="2" xfId="8" applyFont="1" applyBorder="1" applyAlignment="1">
      <alignment horizontal="left" vertical="center" wrapText="1"/>
    </xf>
    <xf numFmtId="0" fontId="43" fillId="0" borderId="15" xfId="8" applyFont="1" applyBorder="1" applyAlignment="1">
      <alignment horizontal="left" vertical="center" wrapText="1"/>
    </xf>
    <xf numFmtId="0" fontId="43" fillId="0" borderId="16" xfId="8" applyFont="1" applyBorder="1" applyAlignment="1">
      <alignment horizontal="left" vertical="center" wrapText="1"/>
    </xf>
    <xf numFmtId="0" fontId="37" fillId="0" borderId="2" xfId="8" applyFont="1" applyBorder="1" applyAlignment="1">
      <alignment horizontal="left" vertical="center" wrapText="1"/>
    </xf>
    <xf numFmtId="0" fontId="68" fillId="0" borderId="1" xfId="10" applyFont="1" applyBorder="1" applyAlignment="1">
      <alignment horizontal="center" vertical="center" wrapText="1"/>
    </xf>
    <xf numFmtId="0" fontId="69" fillId="0" borderId="0" xfId="10" applyFont="1" applyAlignment="1">
      <alignment horizontal="center" vertical="center" wrapText="1"/>
    </xf>
    <xf numFmtId="0" fontId="68" fillId="2" borderId="1" xfId="10" applyFont="1" applyFill="1" applyBorder="1" applyAlignment="1">
      <alignment horizontal="center" vertical="center" wrapText="1"/>
    </xf>
    <xf numFmtId="0" fontId="68" fillId="3" borderId="1" xfId="10" applyFont="1" applyFill="1" applyBorder="1" applyAlignment="1">
      <alignment horizontal="center" vertical="center" wrapText="1"/>
    </xf>
  </cellXfs>
  <cellStyles count="14">
    <cellStyle name="一般" xfId="0" builtinId="0"/>
    <cellStyle name="一般 2" xfId="1" xr:uid="{3AEE5726-95EA-4F84-8AD7-CCA35A1C8E1A}"/>
    <cellStyle name="一般 3" xfId="4" xr:uid="{A71AB909-1B94-4CDC-8EEB-DC13FC4C2D7A}"/>
    <cellStyle name="一般 4" xfId="6" xr:uid="{016CB506-8E70-400F-8432-B975B5796646}"/>
    <cellStyle name="一般 5" xfId="8" xr:uid="{570522CA-9274-43A4-9E2A-37518A896817}"/>
    <cellStyle name="一般 6" xfId="3" xr:uid="{DEE190E8-BF31-4D69-8E13-E6FD49B5D685}"/>
    <cellStyle name="一般 7" xfId="10" xr:uid="{29CDADC7-144C-41BC-9770-242CF58CD497}"/>
    <cellStyle name="一般 8" xfId="11" xr:uid="{7A656036-3F5E-48E0-A68E-1C24013FFFC2}"/>
    <cellStyle name="一般 9" xfId="12" xr:uid="{073EA8D7-278C-4A47-8A17-27CCD57A99B7}"/>
    <cellStyle name="百分比" xfId="2" builtinId="5"/>
    <cellStyle name="百分比 2" xfId="13" xr:uid="{DBC045A9-16F1-4129-96BF-7C491A2993CA}"/>
    <cellStyle name="常规 10 2 2" xfId="9" xr:uid="{2F005639-53AB-487E-BD72-DF3F7689644A}"/>
    <cellStyle name="常规 2 2 2" xfId="7" xr:uid="{BE522955-8D5A-4956-99C9-D8C9BEA5BAC8}"/>
    <cellStyle name="超連結" xfId="5" builtinId="8"/>
  </cellStyles>
  <dxfs count="46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center" vertical="top" textRotation="0" wrapText="0" indent="0" justifyLastLine="0" shrinkToFit="0" readingOrder="0"/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fill>
        <patternFill patternType="solid">
          <bgColor rgb="FFFFFF00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13" formatCode="0%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30" formatCode="@"/>
      <alignment horizontal="center" vertical="top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2"/>
        <color auto="1"/>
        <name val="Calibri"/>
        <family val="2"/>
      </font>
      <numFmt numFmtId="30" formatCode="@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0" formatCode="General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0" formatCode="General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0" formatCode="General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0" formatCode="General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0" formatCode="General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1" formatCode="0"/>
      <alignment horizontal="center" vertical="top" textRotation="0" wrapText="0" indent="0" justifyLastLine="0" shrinkToFit="1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sheetMetadata" Target="metadata.xml"/><Relationship Id="rId38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RichValueTypes" Target="richData/rdRichValueTyp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2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theme" Target="theme/theme1.xml"/><Relationship Id="rId35" Type="http://schemas.microsoft.com/office/2017/06/relationships/rdRichValue" Target="richData/rdrichvalu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1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1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11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11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1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146602</xdr:colOff>
      <xdr:row>2</xdr:row>
      <xdr:rowOff>159026</xdr:rowOff>
    </xdr:from>
    <xdr:to>
      <xdr:col>4</xdr:col>
      <xdr:colOff>691406</xdr:colOff>
      <xdr:row>3</xdr:row>
      <xdr:rowOff>168551</xdr:rowOff>
    </xdr:to>
    <xdr:pic>
      <xdr:nvPicPr>
        <xdr:cNvPr id="2" name="图片 1" descr="英文logo">
          <a:extLst>
            <a:ext uri="{FF2B5EF4-FFF2-40B4-BE49-F238E27FC236}">
              <a16:creationId xmlns:a16="http://schemas.microsoft.com/office/drawing/2014/main" id="{279399BA-13AA-4BA6-B349-82A77620ED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02" y="540026"/>
          <a:ext cx="3275304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695326</xdr:colOff>
      <xdr:row>0</xdr:row>
      <xdr:rowOff>37903</xdr:rowOff>
    </xdr:from>
    <xdr:to>
      <xdr:col>3</xdr:col>
      <xdr:colOff>295276</xdr:colOff>
      <xdr:row>2</xdr:row>
      <xdr:rowOff>131610</xdr:rowOff>
    </xdr:to>
    <xdr:pic>
      <xdr:nvPicPr>
        <xdr:cNvPr id="3" name="图片 1">
          <a:extLst>
            <a:ext uri="{FF2B5EF4-FFF2-40B4-BE49-F238E27FC236}">
              <a16:creationId xmlns:a16="http://schemas.microsoft.com/office/drawing/2014/main" id="{B5DF8F35-E7FB-49DC-9946-F07014631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6" y="37903"/>
          <a:ext cx="1219200" cy="47470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89038</xdr:colOff>
      <xdr:row>2</xdr:row>
      <xdr:rowOff>186358</xdr:rowOff>
    </xdr:from>
    <xdr:to>
      <xdr:col>19</xdr:col>
      <xdr:colOff>109553</xdr:colOff>
      <xdr:row>3</xdr:row>
      <xdr:rowOff>195884</xdr:rowOff>
    </xdr:to>
    <xdr:pic>
      <xdr:nvPicPr>
        <xdr:cNvPr id="2" name="图片 1" descr="英文logo">
          <a:extLst>
            <a:ext uri="{FF2B5EF4-FFF2-40B4-BE49-F238E27FC236}">
              <a16:creationId xmlns:a16="http://schemas.microsoft.com/office/drawing/2014/main" id="{6B85DC96-BBCD-4418-959D-1F172135AF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38" y="770558"/>
          <a:ext cx="3487615" cy="3016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149087</xdr:colOff>
      <xdr:row>0</xdr:row>
      <xdr:rowOff>82826</xdr:rowOff>
    </xdr:from>
    <xdr:to>
      <xdr:col>13</xdr:col>
      <xdr:colOff>112091</xdr:colOff>
      <xdr:row>2</xdr:row>
      <xdr:rowOff>26496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83D85CB3-35ED-4DFE-903A-A46C38918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587" y="82826"/>
          <a:ext cx="1328254" cy="5310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50800</xdr:colOff>
          <xdr:row>0</xdr:row>
          <xdr:rowOff>31750</xdr:rowOff>
        </xdr:from>
        <xdr:to>
          <xdr:col>33</xdr:col>
          <xdr:colOff>647700</xdr:colOff>
          <xdr:row>0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auto</a:t>
              </a:r>
            </a:p>
            <a:p>
              <a:pPr algn="ctr" rtl="0">
                <a:defRPr sz="1000"/>
              </a:pPr>
              <a:endParaRPr lang="zh-TW" altLang="en-US" sz="10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2</xdr:row>
      <xdr:rowOff>180975</xdr:rowOff>
    </xdr:from>
    <xdr:to>
      <xdr:col>19</xdr:col>
      <xdr:colOff>96715</xdr:colOff>
      <xdr:row>3</xdr:row>
      <xdr:rowOff>190500</xdr:rowOff>
    </xdr:to>
    <xdr:pic>
      <xdr:nvPicPr>
        <xdr:cNvPr id="2" name="图片 1" descr="英文logo">
          <a:extLst>
            <a:ext uri="{FF2B5EF4-FFF2-40B4-BE49-F238E27FC236}">
              <a16:creationId xmlns:a16="http://schemas.microsoft.com/office/drawing/2014/main" id="{7930293A-80C7-41E2-9CB3-195607FA0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765175"/>
          <a:ext cx="3436815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66675</xdr:colOff>
      <xdr:row>5</xdr:row>
      <xdr:rowOff>162348</xdr:rowOff>
    </xdr:from>
    <xdr:to>
      <xdr:col>30</xdr:col>
      <xdr:colOff>104775</xdr:colOff>
      <xdr:row>11</xdr:row>
      <xdr:rowOff>66674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2D09FA2C-33E8-42A0-9AF0-F1BBFD9C7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4925" y="1648248"/>
          <a:ext cx="4102100" cy="1799801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0</xdr:row>
      <xdr:rowOff>123825</xdr:rowOff>
    </xdr:from>
    <xdr:to>
      <xdr:col>13</xdr:col>
      <xdr:colOff>95250</xdr:colOff>
      <xdr:row>2</xdr:row>
      <xdr:rowOff>69428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2F2A12F7-6A20-4902-B71A-1EA80EFFA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6175" y="123825"/>
          <a:ext cx="1346200" cy="5393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31060</xdr:colOff>
      <xdr:row>2</xdr:row>
      <xdr:rowOff>202923</xdr:rowOff>
    </xdr:from>
    <xdr:to>
      <xdr:col>19</xdr:col>
      <xdr:colOff>51575</xdr:colOff>
      <xdr:row>3</xdr:row>
      <xdr:rowOff>212449</xdr:rowOff>
    </xdr:to>
    <xdr:pic>
      <xdr:nvPicPr>
        <xdr:cNvPr id="2" name="图片 1" descr="英文logo">
          <a:extLst>
            <a:ext uri="{FF2B5EF4-FFF2-40B4-BE49-F238E27FC236}">
              <a16:creationId xmlns:a16="http://schemas.microsoft.com/office/drawing/2014/main" id="{613742B7-8397-4BAA-BFF3-14E6B79B4E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60" y="787123"/>
          <a:ext cx="3436815" cy="3016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99391</xdr:colOff>
      <xdr:row>0</xdr:row>
      <xdr:rowOff>107674</xdr:rowOff>
    </xdr:from>
    <xdr:to>
      <xdr:col>13</xdr:col>
      <xdr:colOff>145911</xdr:colOff>
      <xdr:row>2</xdr:row>
      <xdr:rowOff>56926</xdr:rowOff>
    </xdr:to>
    <xdr:pic>
      <xdr:nvPicPr>
        <xdr:cNvPr id="3" name="图片 1">
          <a:extLst>
            <a:ext uri="{FF2B5EF4-FFF2-40B4-BE49-F238E27FC236}">
              <a16:creationId xmlns:a16="http://schemas.microsoft.com/office/drawing/2014/main" id="{8A048042-285F-4FD5-AFA0-0A0E2A9DB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891" y="107674"/>
          <a:ext cx="1357795" cy="54297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80755</xdr:colOff>
      <xdr:row>2</xdr:row>
      <xdr:rowOff>219489</xdr:rowOff>
    </xdr:from>
    <xdr:to>
      <xdr:col>19</xdr:col>
      <xdr:colOff>101270</xdr:colOff>
      <xdr:row>3</xdr:row>
      <xdr:rowOff>229015</xdr:rowOff>
    </xdr:to>
    <xdr:pic>
      <xdr:nvPicPr>
        <xdr:cNvPr id="2" name="图片 1" descr="英文logo">
          <a:extLst>
            <a:ext uri="{FF2B5EF4-FFF2-40B4-BE49-F238E27FC236}">
              <a16:creationId xmlns:a16="http://schemas.microsoft.com/office/drawing/2014/main" id="{0F67E83B-C433-403B-BFC3-2C7C282BC7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55" y="803689"/>
          <a:ext cx="3436815" cy="3016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115956</xdr:colOff>
      <xdr:row>0</xdr:row>
      <xdr:rowOff>115958</xdr:rowOff>
    </xdr:from>
    <xdr:to>
      <xdr:col>13</xdr:col>
      <xdr:colOff>101668</xdr:colOff>
      <xdr:row>2</xdr:row>
      <xdr:rowOff>45945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B258978F-2716-4E8A-8C07-0DCD15AA2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456" y="115958"/>
          <a:ext cx="1300162" cy="52053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2</xdr:row>
      <xdr:rowOff>219807</xdr:rowOff>
    </xdr:from>
    <xdr:to>
      <xdr:col>19</xdr:col>
      <xdr:colOff>68140</xdr:colOff>
      <xdr:row>3</xdr:row>
      <xdr:rowOff>229332</xdr:rowOff>
    </xdr:to>
    <xdr:pic>
      <xdr:nvPicPr>
        <xdr:cNvPr id="2" name="图片 1" descr="英文logo">
          <a:extLst>
            <a:ext uri="{FF2B5EF4-FFF2-40B4-BE49-F238E27FC236}">
              <a16:creationId xmlns:a16="http://schemas.microsoft.com/office/drawing/2014/main" id="{1AA69BEC-D1FB-4BC8-9C5E-73996C3B4A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804007"/>
          <a:ext cx="3487615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139212</xdr:colOff>
      <xdr:row>0</xdr:row>
      <xdr:rowOff>102577</xdr:rowOff>
    </xdr:from>
    <xdr:to>
      <xdr:col>12</xdr:col>
      <xdr:colOff>155087</xdr:colOff>
      <xdr:row>2</xdr:row>
      <xdr:rowOff>54530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4A66A964-FCFD-4585-AFFC-36DA202CA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9962" y="102577"/>
          <a:ext cx="1365250" cy="53932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60763</xdr:colOff>
      <xdr:row>2</xdr:row>
      <xdr:rowOff>174077</xdr:rowOff>
    </xdr:from>
    <xdr:to>
      <xdr:col>19</xdr:col>
      <xdr:colOff>81278</xdr:colOff>
      <xdr:row>3</xdr:row>
      <xdr:rowOff>183603</xdr:rowOff>
    </xdr:to>
    <xdr:pic>
      <xdr:nvPicPr>
        <xdr:cNvPr id="2" name="图片 1" descr="英文logo">
          <a:extLst>
            <a:ext uri="{FF2B5EF4-FFF2-40B4-BE49-F238E27FC236}">
              <a16:creationId xmlns:a16="http://schemas.microsoft.com/office/drawing/2014/main" id="{9653DEA9-7E04-41A0-AC06-7AA74B3C32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63" y="758277"/>
          <a:ext cx="3487615" cy="3016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26276</xdr:colOff>
      <xdr:row>0</xdr:row>
      <xdr:rowOff>91965</xdr:rowOff>
    </xdr:from>
    <xdr:to>
      <xdr:col>13</xdr:col>
      <xdr:colOff>19050</xdr:colOff>
      <xdr:row>2</xdr:row>
      <xdr:rowOff>27824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7EC26841-1750-410E-8952-B57562458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5776" y="91965"/>
          <a:ext cx="1351674" cy="53275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NENFS01\Projects\EN_Projects\10.LC10\02_Design\2_04%20Process\2_04_01%20Equipment\2_04_01_04_Equipment%20specification\Empty_datasheet\datasheet_reactor&amp;tank_Fina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storage\13e1336b_piping$\Users\55419\AppData\Local\Microsoft\Windows\Temporary%20Internet%20Files\Content.Outlook\C589HTSL\9952T-530-SP-1061-0001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ssel"/>
      <sheetName val="2"/>
      <sheetName val="Sheet1"/>
      <sheetName val="1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Chap 1-Page 2 "/>
      <sheetName val="Page 3 "/>
      <sheetName val="Chap 2- Page 4 "/>
      <sheetName val="Page 5"/>
      <sheetName val="Page 6"/>
      <sheetName val="Page 7"/>
      <sheetName val="Page 8"/>
      <sheetName val="Page 9"/>
      <sheetName val="DGS Module, Page 10"/>
      <sheetName val="DGS Module, Page 11"/>
      <sheetName val="DGS Module, Page12"/>
      <sheetName val="Dry Gas Seal, Page 13"/>
      <sheetName val="Units (3)"/>
      <sheetName val="Units (2)"/>
      <sheetName val="Units"/>
      <sheetName val="대비표"/>
      <sheetName val="Woods-Bill"/>
      <sheetName val="Sheet 2"/>
    </sheetNames>
    <sheetDataSet>
      <sheetData sheetId="0" refreshError="1"/>
      <sheetData sheetId="1" refreshError="1"/>
      <sheetData sheetId="2" refreshError="1"/>
      <sheetData sheetId="3">
        <row r="10">
          <cell r="AL10">
            <v>4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3">
          <cell r="B3" t="str">
            <v>units</v>
          </cell>
        </row>
      </sheetData>
      <sheetData sheetId="16" refreshError="1"/>
      <sheetData sheetId="17" refreshError="1"/>
      <sheetData sheetId="1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Frank Lee" id="{A0259BB7-C262-4D0F-B015-ABBE3674E7A7}" userId="S::frank@85756766.onmicrosoft.com::721e545a-d304-46b3-badd-0627d8a1c767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宗鴻" refreshedDate="45804.361299537035" createdVersion="8" refreshedVersion="8" minRefreshableVersion="3" recordCount="2549" xr:uid="{E28BAE08-68DB-4AFF-AFCD-E22B90F8457F}">
  <cacheSource type="worksheet">
    <worksheetSource ref="A1:I2550" sheet="直管_油漆計算"/>
  </cacheSource>
  <cacheFields count="9">
    <cacheField name="DN" numFmtId="0">
      <sharedItems containsMixedTypes="1" containsNumber="1" containsInteger="1" minValue="15" maxValue="100"/>
    </cacheField>
    <cacheField name="DESCRIPTION" numFmtId="0">
      <sharedItems/>
    </cacheField>
    <cacheField name="From Drawing num" numFmtId="0">
      <sharedItems/>
    </cacheField>
    <cacheField name="轉換DN" numFmtId="0">
      <sharedItems containsSemiMixedTypes="0" containsString="0" containsNumber="1" minValue="21.3" maxValue="323.89999999999998"/>
    </cacheField>
    <cacheField name="轉換mm" numFmtId="0">
      <sharedItems containsSemiMixedTypes="0" containsString="0" containsNumber="1" containsInteger="1" minValue="25" maxValue="46714"/>
    </cacheField>
    <cacheField name="管表面周長mm" numFmtId="0">
      <sharedItems containsSemiMixedTypes="0" containsString="0" containsNumber="1" minValue="66.915923521462602" maxValue="1017.561860497734"/>
    </cacheField>
    <cacheField name="總面積mm" numFmtId="0">
      <sharedItems containsSemiMixedTypes="0" containsString="0" containsNumber="1" minValue="1672.898088036565" maxValue="13046640.334639652" count="1532">
        <n v="6691.5923521462601"/>
        <n v="68254.24199189186"/>
        <n v="6959.2560462321107"/>
        <n v="70730.131162185964"/>
        <n v="71466.206320922065"/>
        <n v="74075.927338259105"/>
        <n v="74343.59103234495"/>
        <n v="74544.338802909333"/>
        <n v="7695.331204968199"/>
        <n v="80165.276378712195"/>
        <n v="7962.9948990540497"/>
        <n v="8029.9108225755126"/>
        <n v="8163.7426696184375"/>
        <n v="8230.6585931399004"/>
        <n v="8364.4904401828244"/>
        <n v="88596.68274241648"/>
        <n v="8899.8178283545258"/>
        <n v="90001.917136367207"/>
        <n v="9234.3974459618385"/>
        <n v="9368.2292930047643"/>
        <n v="94485.284012305201"/>
        <n v="9435.1452165262272"/>
        <n v="9635.892987090614"/>
        <n v="98634.071270635875"/>
        <n v="10037.38852821939"/>
        <n v="11308.791075127179"/>
        <n v="11442.622922170105"/>
        <n v="11643.370692734492"/>
        <n v="117236.69800960248"/>
        <n v="11710.286616255955"/>
        <n v="11777.202539777418"/>
        <n v="12446.361774992043"/>
        <n v="12580.193622034969"/>
        <n v="12647.109545556432"/>
        <n v="130552.96679037354"/>
        <n v="13048.605086685207"/>
        <n v="13115.52101020667"/>
        <n v="13182.436933728133"/>
        <n v="13316.268780771057"/>
        <n v="13383.18470429252"/>
        <n v="13450.100627813983"/>
        <n v="14119.259863028608"/>
        <n v="14386.92355711446"/>
        <n v="14453.839480635923"/>
        <n v="14654.58725120031"/>
        <n v="14855.335021764698"/>
        <n v="15725.242027543711"/>
        <n v="15992.905721629562"/>
        <n v="16528.233109801262"/>
        <n v="16728.980880365649"/>
        <n v="17063.560497972965"/>
        <n v="17197.392345015887"/>
        <n v="17264.308268537352"/>
        <n v="1672.898088036565"/>
        <n v="17398.140115580278"/>
        <n v="18334.963044880755"/>
        <n v="19004.12228009538"/>
        <n v="19271.785974181228"/>
        <n v="19338.701897702693"/>
        <n v="19606.365591788541"/>
        <n v="19807.113362352931"/>
        <n v="20074.777056438779"/>
        <n v="20141.692979960244"/>
        <n v="20543.188521089018"/>
        <n v="2007.4777056438782"/>
        <n v="21546.927373910959"/>
        <n v="21613.843297432421"/>
        <n v="21747.675144475346"/>
        <n v="21814.591067996807"/>
        <n v="22885.24584434021"/>
        <n v="22952.161767861671"/>
        <n v="23152.909538426062"/>
        <n v="23554.405079554836"/>
        <n v="24223.564314769461"/>
        <n v="24691.975779419699"/>
        <n v="2408.9732467726535"/>
        <n v="25628.798708720176"/>
        <n v="2609.7210173370413"/>
        <n v="27034.033102670892"/>
        <n v="28037.77195549283"/>
        <n v="28171.603802535756"/>
        <n v="28372.351573100143"/>
        <n v="28640.015267185994"/>
        <n v="2944.3006349443544"/>
        <n v="30379.829278744022"/>
        <n v="3078.1324819872798"/>
        <n v="3145.0484055087422"/>
        <n v="32721.886601995211"/>
        <n v="33257.213990166914"/>
        <n v="33524.877684252766"/>
        <n v="3345.79617607313"/>
        <n v="3412.7120995945929"/>
        <n v="35063.943925246407"/>
        <n v="36736.842013282971"/>
        <n v="3613.4598701589807"/>
        <n v="36803.757936804432"/>
        <n v="37673.664942583448"/>
        <n v="3747.2917172019056"/>
        <n v="38275.908254276612"/>
        <n v="39948.806342313175"/>
        <n v="40216.470036399027"/>
        <n v="41621.704430349739"/>
        <n v="4148.7872583306817"/>
        <n v="4215.7031818521436"/>
        <n v="44298.34137120824"/>
        <n v="46105.071306287733"/>
        <n v="4550.2827994594572"/>
        <n v="4617.1987229809192"/>
        <n v="4684.1146465023821"/>
        <n v="4884.8624170667699"/>
        <n v="4951.7783405882328"/>
        <n v="5018.6942641096948"/>
        <n v="5152.5261111526206"/>
        <n v="5219.4420346740826"/>
        <n v="53934.234358298854"/>
        <n v="5353.2738817170084"/>
        <n v="54335.729899427635"/>
        <n v="5420.1898052384704"/>
        <n v="56343.207605071511"/>
        <n v="5620.9375758028582"/>
        <n v="5687.8534993243211"/>
        <n v="58618.349004801239"/>
        <n v="5821.685346367246"/>
        <n v="61361.901869181209"/>
        <n v="6089.3490404530967"/>
        <n v="6223.1808874960216"/>
        <n v="62900.968110174843"/>
        <n v="64573.866198211414"/>
        <n v="6490.8445815818723"/>
        <n v="8388.0523850847476"/>
        <n v="9730.1407666983068"/>
        <n v="10065.662862101695"/>
        <n v="12078.795434522035"/>
        <n v="12330.437006074577"/>
        <n v="13253.122768433899"/>
        <n v="14511.330626196612"/>
        <n v="20970.130962711868"/>
        <n v="26170.723441464408"/>
        <n v="29190.422300094917"/>
        <n v="33552.20954033899"/>
        <n v="34978.178445803394"/>
        <n v="4194.0261925423738"/>
        <n v="53851.296312244071"/>
        <n v="5871.6366695593224"/>
        <n v="7045.9640034711874"/>
        <n v="8052.5302896813573"/>
        <n v="104929.19462989908"/>
        <n v="10492.919462989908"/>
        <n v="106293.27416008778"/>
        <n v="106712.99093860737"/>
        <n v="106922.84932786717"/>
        <n v="10597.848657619808"/>
        <n v="107132.70771712696"/>
        <n v="107552.42449564657"/>
        <n v="10702.777852249706"/>
        <n v="108077.07046879605"/>
        <n v="108391.85805268575"/>
        <n v="108601.71644194555"/>
        <n v="108916.50402583525"/>
        <n v="10807.707046879606"/>
        <n v="109231.29160972495"/>
        <n v="109336.22080435485"/>
        <n v="1095985.437909296"/>
        <n v="109651.00838824455"/>
        <n v="110385.51275065384"/>
        <n v="110490.44194528373"/>
        <n v="1107632.5785132148"/>
        <n v="11017.565436139404"/>
        <n v="111539.73389158273"/>
        <n v="11122.494630769303"/>
        <n v="1128618.4174391946"/>
        <n v="112798.88422714152"/>
        <n v="11227.423825399203"/>
        <n v="1135333.8858955081"/>
        <n v="114897.4681197395"/>
        <n v="115631.97248214879"/>
        <n v="116261.54764992819"/>
        <n v="11542.211409288899"/>
        <n v="116471.40603918799"/>
        <n v="1173108.3959622718"/>
        <n v="117415.76879085708"/>
        <n v="11647.140603918799"/>
        <n v="118255.20234789627"/>
        <n v="119199.56509956536"/>
        <n v="11856.998993178597"/>
        <n v="119724.21107271485"/>
        <n v="11961.928187808497"/>
        <n v="121298.14899216335"/>
        <n v="12066.857382438395"/>
        <n v="122242.51174383244"/>
        <n v="12171.786577068295"/>
        <n v="122977.01610624173"/>
        <n v="12276.715771698193"/>
        <n v="124655.88322032012"/>
        <n v="12381.644966328093"/>
        <n v="125180.52919346961"/>
        <n v="125285.45838809951"/>
        <n v="125495.3167773593"/>
        <n v="126544.6087236583"/>
        <n v="1267334.8127399213"/>
        <n v="12591.503355587891"/>
        <n v="12801.361744847689"/>
        <n v="1293462.182202766"/>
        <n v="129587.55536792538"/>
        <n v="12906.290939477587"/>
        <n v="1303010.7389140869"/>
        <n v="130217.13053570477"/>
        <n v="13011.220134107487"/>
        <n v="131161.49328737386"/>
        <n v="1317595.8969676429"/>
        <n v="131791.06845515326"/>
        <n v="13116.149328737385"/>
        <n v="133889.65234775122"/>
        <n v="13326.007717997183"/>
        <n v="13430.936912627083"/>
        <n v="135673.44865645951"/>
        <n v="135883.30704571932"/>
        <n v="137142.4573812781"/>
        <n v="13640.795301886881"/>
        <n v="137667.10335442761"/>
        <n v="137981.89093831729"/>
        <n v="138086.82013294721"/>
        <n v="1383176.6436113298"/>
        <n v="13745.724496516781"/>
        <n v="13955.582885776579"/>
        <n v="1406680.7832084273"/>
        <n v="14060.512080406477"/>
        <n v="142283.98791814316"/>
        <n v="14165.441275036377"/>
        <n v="143123.42147518235"/>
        <n v="143543.13825370194"/>
        <n v="14270.370469666275"/>
        <n v="144487.50100537104"/>
        <n v="144592.43020000093"/>
        <n v="14375.299664296175"/>
        <n v="14480.228858926073"/>
        <n v="146061.43892481952"/>
        <n v="14585.158053555973"/>
        <n v="147530.44764963811"/>
        <n v="14690.087248185871"/>
        <n v="147950.1644281577"/>
        <n v="148160.02281741751"/>
        <n v="14795.016442815771"/>
        <n v="149209.31476371651"/>
        <n v="1498808.6160934786"/>
        <n v="14899.945637445669"/>
        <n v="151727.61543483409"/>
        <n v="15109.804026705468"/>
        <n v="152776.90738113306"/>
        <n v="15214.733221335367"/>
        <n v="15319.662415965267"/>
        <n v="155085.34966299086"/>
        <n v="15424.591610595166"/>
        <n v="155609.99563614035"/>
        <n v="156134.64160928983"/>
        <n v="156554.35838780945"/>
        <n v="156974.07516632904"/>
        <n v="158023.36711262804"/>
        <n v="158128.29630725793"/>
        <n v="15739.379194484864"/>
        <n v="159177.58825355693"/>
        <n v="15844.308389114762"/>
        <n v="160331.80939448581"/>
        <n v="15949.237583744662"/>
        <n v="161381.10134078481"/>
        <n v="16054.16677837456"/>
        <n v="161800.8181193044"/>
        <n v="163269.82684412299"/>
        <n v="1643191.1879042196"/>
        <n v="164633.90637431166"/>
        <n v="16368.954362264258"/>
        <n v="16473.883556894158"/>
        <n v="166627.56107227976"/>
        <n v="166732.49026690965"/>
        <n v="16578.812751524056"/>
        <n v="167676.85301857875"/>
        <n v="16683.741946153954"/>
        <n v="168201.49899172824"/>
        <n v="168516.28657561794"/>
        <n v="16788.671140783852"/>
        <n v="169565.57852191693"/>
        <n v="16893.600335413754"/>
        <n v="170719.79966284582"/>
        <n v="17103.45872467355"/>
        <n v="17208.387919303452"/>
        <n v="17313.31711393335"/>
        <n v="174182.46308563248"/>
        <n v="174392.32147489229"/>
        <n v="175441.61342119129"/>
        <n v="17523.175503193146"/>
        <n v="176910.62214600985"/>
        <n v="177120.48053526966"/>
        <n v="177435.26811915936"/>
        <n v="17733.033892452946"/>
        <n v="17837.963087082844"/>
        <n v="18047.821476342644"/>
        <n v="181527.50670972542"/>
        <n v="182157.08187750482"/>
        <n v="18152.750670972542"/>
        <n v="182576.79865602442"/>
        <n v="182786.6570452842"/>
        <n v="185409.88691103167"/>
        <n v="18467.53825486224"/>
        <n v="185724.67449492138"/>
        <n v="186564.10805196059"/>
        <n v="187088.75402511007"/>
        <n v="187298.61241436988"/>
        <n v="18677.396644122036"/>
        <n v="188452.83355529877"/>
        <n v="18782.325838751938"/>
        <n v="189082.40872307814"/>
        <n v="18887.255033381836"/>
        <n v="19202.042617271534"/>
        <n v="19306.971811901432"/>
        <n v="194748.58523309272"/>
        <n v="19411.90100653133"/>
        <n v="195797.87717939168"/>
        <n v="196112.66476328138"/>
        <n v="19516.830201161229"/>
        <n v="196847.16912569068"/>
        <n v="19726.688590421028"/>
        <n v="19831.617785050927"/>
        <n v="19936.546979680825"/>
        <n v="20041.476174310726"/>
        <n v="20146.405368940625"/>
        <n v="203142.92080348462"/>
        <n v="203352.77919274443"/>
        <n v="20251.334563570523"/>
        <n v="20356.263758200424"/>
        <n v="204611.92952830321"/>
        <n v="205031.6463068228"/>
        <n v="205241.50469608261"/>
        <n v="20461.192952830323"/>
        <n v="206290.79664238161"/>
        <n v="20566.122147460221"/>
        <n v="20671.051342090119"/>
        <n v="208284.45134034968"/>
        <n v="20775.980536720021"/>
        <n v="20880.909731349919"/>
        <n v="210487.96442757756"/>
        <n v="20985.838925979817"/>
        <n v="21090.768120609715"/>
        <n v="212376.68993091575"/>
        <n v="21195.697315239617"/>
        <n v="213845.69865573433"/>
        <n v="21300.626509869515"/>
        <n v="21615.414093759213"/>
        <n v="217203.4328838911"/>
        <n v="21825.272483019009"/>
        <n v="220561.16711204787"/>
        <n v="220980.88389056746"/>
        <n v="22035.130872278809"/>
        <n v="221715.38825297676"/>
        <n v="22140.060066908707"/>
        <n v="222659.75100464586"/>
        <n v="22244.989261538605"/>
        <n v="223918.90134020464"/>
        <n v="22349.918456168507"/>
        <n v="22454.847650798405"/>
        <n v="225912.55603817274"/>
        <n v="226227.34362206244"/>
        <n v="22559.776845428303"/>
        <n v="226647.06040058204"/>
        <n v="22664.706040058201"/>
        <n v="229060.4318770697"/>
        <n v="22979.493623947899"/>
        <n v="231368.87415892747"/>
        <n v="23084.422818577797"/>
        <n v="231998.44932670688"/>
        <n v="232313.23691059658"/>
        <n v="23189.352013207699"/>
        <n v="23294.281207837597"/>
        <n v="23399.210402467495"/>
        <n v="23504.139597097397"/>
        <n v="236720.26308505234"/>
        <n v="236825.19227968223"/>
        <n v="23609.068791727295"/>
        <n v="23713.997986357193"/>
        <n v="23818.927180987092"/>
        <n v="2393959.5754811475"/>
        <n v="23923.856375616993"/>
        <n v="24028.785570246891"/>
        <n v="24133.71476487679"/>
        <n v="243016.01476284629"/>
        <n v="24238.643959506688"/>
        <n v="24448.502348766488"/>
        <n v="245744.17382322365"/>
        <n v="246268.81979637317"/>
        <n v="24553.431543396386"/>
        <n v="24658.360738026284"/>
        <n v="248367.40368897113"/>
        <n v="248577.26207823094"/>
        <n v="24763.289932656186"/>
        <n v="24868.219127286084"/>
        <n v="24973.148321915982"/>
        <n v="25078.07751654588"/>
        <n v="252249.78389027741"/>
        <n v="252459.64227953719"/>
        <n v="25183.006711175782"/>
        <n v="252879.35905805681"/>
        <n v="25287.93590580568"/>
        <n v="254873.01375602488"/>
        <n v="257706.10201103217"/>
        <n v="25917.511073585076"/>
        <n v="260853.97784992913"/>
        <n v="26022.440268214974"/>
        <n v="26232.29865747477"/>
        <n v="263687.06610493641"/>
        <n v="26442.15704673457"/>
        <n v="26547.086241364468"/>
        <n v="266520.1543599437"/>
        <n v="26652.015435994366"/>
        <n v="268199.02147402207"/>
        <n v="26756.944630624268"/>
        <n v="268618.73825254163"/>
        <n v="26861.873825254166"/>
        <n v="2623.2298657474771"/>
        <n v="273445.48120551702"/>
        <n v="274284.9147625562"/>
        <n v="27596.37818766346"/>
        <n v="277013.0738229336"/>
        <n v="278691.94093701197"/>
        <n v="27806.236576923257"/>
        <n v="27911.165771553158"/>
        <n v="28016.094966183056"/>
        <n v="28330.882550072754"/>
        <n v="28435.811744702653"/>
        <n v="285827.12617184513"/>
        <n v="28540.740939332551"/>
        <n v="287086.27650740388"/>
        <n v="287715.85167518328"/>
        <n v="289184.86040000187"/>
        <n v="28855.528523222249"/>
        <n v="290863.7275140803"/>
        <n v="29065.386912482049"/>
        <n v="292122.87784963904"/>
        <n v="29170.316107111947"/>
        <n v="294431.32013149682"/>
        <n v="29380.174496371743"/>
        <n v="295585.54127242573"/>
        <n v="29485.103691001645"/>
        <n v="295900.32885631541"/>
        <n v="296844.69160798454"/>
        <n v="29799.891274891339"/>
        <n v="29904.820469521241"/>
        <n v="300517.21342003101"/>
        <n v="301356.6469770702"/>
        <n v="30219.608053410935"/>
        <n v="30324.537248040837"/>
        <n v="30534.395637300633"/>
        <n v="30849.183221190331"/>
        <n v="310170.69932598172"/>
        <n v="310800.27449376107"/>
        <n v="311639.70805080031"/>
        <n v="311849.56644006009"/>
        <n v="31163.970805080029"/>
        <n v="31373.829194339825"/>
        <n v="31478.758388969727"/>
        <n v="316046.73422525608"/>
        <n v="31583.687583599625"/>
        <n v="31688.616778229523"/>
        <n v="31793.545972859421"/>
        <n v="31898.475167489323"/>
        <n v="320663.61878897162"/>
        <n v="32108.333556749119"/>
        <n v="322132.62751379021"/>
        <n v="32318.191946008919"/>
        <n v="32423.121140638817"/>
        <n v="32632.979529898617"/>
        <n v="328428.37919158413"/>
        <n v="329057.95435936353"/>
        <n v="32947.767113788315"/>
        <n v="331156.53825196152"/>
        <n v="33052.696308418213"/>
        <n v="336402.99798345647"/>
        <n v="33577.342281567704"/>
        <n v="338501.58187605446"/>
        <n v="33787.200670827508"/>
        <n v="339550.87382235343"/>
        <n v="33997.059060087304"/>
        <n v="341649.45771495142"/>
        <n v="346895.91744644637"/>
        <n v="347105.77583570615"/>
        <n v="347945.2093927454"/>
        <n v="348155.06778200518"/>
        <n v="34731.563422496598"/>
        <n v="351093.08523164236"/>
        <n v="351512.80201016192"/>
        <n v="35151.28020101619"/>
        <n v="35256.209395646096"/>
        <n v="353716.3150973898"/>
        <n v="353821.24429201969"/>
        <n v="354345.8902651692"/>
        <n v="357388.83690943627"/>
        <n v="35780.855368795586"/>
        <n v="36305.501341945084"/>
        <n v="36620.288925834779"/>
        <n v="3567.5926174165688"/>
        <n v="36725.218120464677"/>
        <n v="36830.147315094582"/>
        <n v="36935.07650972448"/>
        <n v="37144.934898984277"/>
        <n v="373757.79127170052"/>
        <n v="37354.793288244073"/>
        <n v="375751.44596966862"/>
        <n v="37564.651677503876"/>
        <n v="3672.5218120464679"/>
        <n v="37774.510066763673"/>
        <n v="37879.439261393571"/>
        <n v="380788.04731190379"/>
        <n v="38404.085234543069"/>
        <n v="388552.8077145163"/>
        <n v="38928.731207692559"/>
        <n v="392645.04630508239"/>
        <n v="39453.377180842057"/>
        <n v="39663.235570101853"/>
        <n v="399360.51476139593"/>
        <n v="40082.952348621453"/>
        <n v="40187.881543251351"/>
        <n v="403872.47013048158"/>
        <n v="40292.810737881249"/>
        <n v="405236.54966067028"/>
        <n v="40502.669127141045"/>
        <n v="407020.34596937854"/>
        <n v="40712.527516400849"/>
        <n v="409853.43422438583"/>
        <n v="40922.385905660645"/>
        <n v="415099.89395588078"/>
        <n v="41551.961073440041"/>
        <n v="42601.25301973903"/>
        <n v="42811.111408998826"/>
        <n v="43125.898992888528"/>
        <n v="432308.28187518421"/>
        <n v="432727.99865370383"/>
        <n v="433252.64462685335"/>
        <n v="43650.544966038018"/>
        <n v="440073.04227779678"/>
        <n v="44385.049328447312"/>
        <n v="44594.907717707109"/>
        <n v="44699.836912337014"/>
        <n v="45014.624496226708"/>
        <n v="451825.11207634548"/>
        <n v="45329.412080116403"/>
        <n v="45434.341274746308"/>
        <n v="456546.92583469092"/>
        <n v="45749.128858636002"/>
        <n v="459170.15570043842"/>
        <n v="462003.24395544565"/>
        <n v="46273.7748317855"/>
        <n v="46378.704026415398"/>
        <n v="46483.633221045297"/>
        <n v="467564.49127083033"/>
        <n v="472601.0926130655"/>
        <n v="47323.066778084489"/>
        <n v="47637.854361974183"/>
        <n v="478057.41073382023"/>
        <n v="47847.712751233987"/>
        <n v="481939.79093512648"/>
        <n v="48477.287919013375"/>
        <n v="48687.146308273179"/>
        <n v="4884139.2224379126"/>
        <n v="48897.004697532975"/>
        <n v="495370.72784775362"/>
        <n v="497889.02851887117"/>
        <n v="499043.24965980003"/>
        <n v="501036.90435776813"/>
        <n v="505339.001337594"/>
        <n v="505863.64731074352"/>
        <n v="507857.30200871156"/>
        <n v="50785.730200871156"/>
        <n v="509536.16912278999"/>
        <n v="51205.446979390756"/>
        <n v="515307.27482743439"/>
        <n v="516356.56677373342"/>
        <n v="51835.022147170152"/>
        <n v="519714.30100189016"/>
        <n v="520029.08858577989"/>
        <n v="51939.95134180005"/>
        <n v="52149.809731059846"/>
        <n v="5141.5305368650552"/>
        <n v="526849.48623672326"/>
        <n v="53094.172482728936"/>
        <n v="533250.16710914718"/>
        <n v="53304.030871988733"/>
        <n v="5246.4597314949542"/>
        <n v="53618.818455878434"/>
        <n v="53723.747650508332"/>
        <n v="54038.535234398027"/>
        <n v="5351.3889261248532"/>
        <n v="55192.756375326921"/>
        <n v="5456.3181207547523"/>
        <n v="556649.3775116147"/>
        <n v="55612.473153846513"/>
        <n v="55717.402348476418"/>
        <n v="56556.835905515611"/>
        <n v="56766.694294775407"/>
        <n v="56871.623489405305"/>
        <n v="5666.1765100145503"/>
        <n v="57711.057046444497"/>
        <n v="58025.844630334192"/>
        <n v="58340.632214223893"/>
        <n v="584560.54328316776"/>
        <n v="59075.136576633187"/>
        <n v="59389.924160522882"/>
        <n v="5876.0348992743493"/>
        <n v="59914.57013367238"/>
        <n v="60334.286912191972"/>
        <n v="60439.21610682187"/>
        <n v="605546.38220914768"/>
        <n v="60649.074496081674"/>
        <n v="5980.9640939042483"/>
        <n v="61173.720469231164"/>
        <n v="61278.64966386107"/>
        <n v="615514.655698988"/>
        <n v="6085.8932885341474"/>
        <n v="62118.083220900262"/>
        <n v="62642.729194049753"/>
        <n v="6190.8224831640464"/>
        <n v="62957.516777939454"/>
        <n v="631568.82247736258"/>
        <n v="63167.37516719925"/>
        <n v="63272.304361829149"/>
        <n v="63482.162751088945"/>
        <n v="63587.091945718843"/>
        <n v="63692.021140348748"/>
        <n v="6295.7516777939454"/>
        <n v="64111.737918868341"/>
        <n v="64216.667113498239"/>
        <n v="645419.47616850922"/>
        <n v="64531.454697387941"/>
        <n v="64636.383892017839"/>
        <n v="6400.6808724238444"/>
        <n v="650665.93590000423"/>
        <n v="65265.959059797235"/>
        <n v="65370.888254427133"/>
        <n v="6505.6100670537435"/>
        <n v="661578.57214151369"/>
        <n v="66630.038589985925"/>
        <n v="66944.826173875612"/>
        <n v="6610.5392616836425"/>
        <n v="67259.613757765313"/>
        <n v="67994.118120174608"/>
        <n v="68203.976509434404"/>
        <n v="683508.77381916263"/>
        <n v="68413.8348986942"/>
        <n v="68833.551677213807"/>
        <n v="6820.3976509434406"/>
        <n v="69463.126844993196"/>
        <n v="696415.06475864025"/>
        <n v="696939.7107317897"/>
        <n v="704494.61274514243"/>
        <n v="70512.418791292192"/>
        <n v="70617.347985922082"/>
        <n v="708901.63891959819"/>
        <n v="70827.206375181879"/>
        <n v="71246.923153701486"/>
        <n v="71561.710737591173"/>
        <n v="722647.36341611505"/>
        <n v="72191.285905370576"/>
        <n v="72506.073489260263"/>
        <n v="72611.002683890169"/>
        <n v="72715.931878520074"/>
        <n v="72820.861073149965"/>
        <n v="729887.47784557799"/>
        <n v="7240.1144294630367"/>
        <n v="73450.436240929354"/>
        <n v="73660.294630189164"/>
        <n v="73975.082214078851"/>
        <n v="74080.011408708757"/>
        <n v="74289.869797968553"/>
        <n v="7345.0436240929357"/>
        <n v="74604.657381858255"/>
        <n v="74814.515771118051"/>
        <n v="7449.9728187228347"/>
        <n v="75758.878522787141"/>
        <n v="7554.9020133527338"/>
        <n v="77227.887247605729"/>
        <n v="77332.81644223562"/>
        <n v="7659.8312079826337"/>
        <n v="77647.604026125322"/>
        <n v="778259.83656996151"/>
        <n v="78067.320804644914"/>
        <n v="7764.7604026125327"/>
        <n v="787388.67650276271"/>
        <n v="79011.683556314019"/>
        <n v="79326.471140203706"/>
        <n v="80690.550670392404"/>
        <n v="7974.6187918723308"/>
        <n v="81215.196643541887"/>
        <n v="81634.913422061494"/>
        <n v="8079.5479865022298"/>
        <n v="82159.559395210978"/>
        <n v="82369.417784470788"/>
        <n v="8184.4771811321289"/>
        <n v="83208.851341509973"/>
        <n v="83313.780536139879"/>
        <n v="834816.6724754771"/>
        <n v="83418.70973076977"/>
        <n v="8289.4063757620279"/>
        <n v="84153.214093179064"/>
        <n v="84363.07248243886"/>
        <n v="84572.930871698671"/>
        <n v="8394.335570391926"/>
        <n v="85727.152012627557"/>
        <n v="85937.010401887354"/>
        <n v="8499.264765021826"/>
        <n v="86356.727180406946"/>
        <n v="86566.585569666742"/>
        <n v="86671.514764296648"/>
        <n v="8604.1939596517259"/>
        <n v="87196.160737446146"/>
        <n v="87301.089932076036"/>
        <n v="87406.019126705942"/>
        <n v="87825.735905225534"/>
        <n v="88035.59429448533"/>
        <n v="8709.123154281624"/>
        <n v="88350.381878375032"/>
        <n v="88770.098656894625"/>
        <n v="88875.02785152453"/>
        <n v="8814.0523489115239"/>
        <n v="89399.673824674028"/>
        <n v="89504.603019303919"/>
        <n v="89609.532213933824"/>
        <n v="89819.39060319362"/>
        <n v="90029.248992453417"/>
        <n v="8918.9815435414221"/>
        <n v="90239.107381713213"/>
        <n v="90448.965770973009"/>
        <n v="905853.73723991879"/>
        <n v="90553.894965602914"/>
        <n v="9023.910738171322"/>
        <n v="91288.399328012209"/>
        <n v="91603.186911901896"/>
        <n v="92232.762079681299"/>
        <n v="92442.620468941095"/>
        <n v="92862.337247460688"/>
        <n v="93177.124831350389"/>
        <n v="932820.54025980283"/>
        <n v="9233.7691274311201"/>
        <n v="93596.841609869982"/>
        <n v="93701.770804499887"/>
        <n v="93911.629193759683"/>
        <n v="94331.345972279276"/>
        <n v="94436.275166909181"/>
        <n v="94646.133556168978"/>
        <n v="94751.062750798868"/>
        <n v="949609.21140058676"/>
        <n v="95065.85033468857"/>
        <n v="95170.779529318475"/>
        <n v="9443.6275166909181"/>
        <n v="95590.496307838068"/>
        <n v="96429.929864877267"/>
        <n v="9548.5567113208162"/>
        <n v="96954.575838026751"/>
        <n v="97269.363421916452"/>
        <n v="977310.51878288004"/>
        <n v="97689.080200436045"/>
        <n v="97898.938589695841"/>
        <n v="98003.867784325746"/>
        <n v="9758.4151005806143"/>
        <n v="987803.43824587006"/>
        <n v="98948.230535994837"/>
        <n v="99472.876509144335"/>
        <n v="9863.3442952105142"/>
        <n v="99682.734898404131"/>
        <n v="100312.31006618352"/>
        <n v="100522.16845544333"/>
        <n v="100627.09765007322"/>
        <n v="9968.2734898404124"/>
        <n v="101151.74362322272"/>
        <n v="10073.202684470312"/>
        <n v="102305.96476415161"/>
        <n v="102515.8231534114"/>
        <n v="1026312.452675043"/>
        <n v="10178.131879100212"/>
        <n v="102935.53993193101"/>
        <n v="103040.4691265609"/>
        <n v="103670.0442943403"/>
        <n v="10283.06107373011"/>
        <n v="103984.83187822999"/>
        <n v="104614.40704600939"/>
        <n v="10387.99026836001"/>
        <n v="18693.104607389989"/>
        <n v="25189.289896482962"/>
        <n v="29696.8470358536"/>
        <n v="10473.441588537653"/>
        <n v="15173.8925168387"/>
        <n v="15477.370367175474"/>
        <n v="15629.109292343861"/>
        <n v="15780.848217512248"/>
        <n v="162664.12778051087"/>
        <n v="16236.06499301741"/>
        <n v="16387.803918185797"/>
        <n v="16539.542843354182"/>
        <n v="16691.281768522571"/>
        <n v="170099.33511376183"/>
        <n v="16994.759618859345"/>
        <n v="17146.498544027731"/>
        <n v="17298.237469196119"/>
        <n v="174954.98071915022"/>
        <n v="17905.193169869664"/>
        <n v="18208.671020206439"/>
        <n v="184818.01085509537"/>
        <n v="18512.148870543213"/>
        <n v="18815.626720879987"/>
        <n v="191342.78463733601"/>
        <n v="19270.843496385151"/>
        <n v="19422.582421553536"/>
        <n v="195743.21346721923"/>
        <n v="196653.64701822956"/>
        <n v="202571.46509979665"/>
        <n v="20181.27704739547"/>
        <n v="2061676.7762628742"/>
        <n v="207427.11070518504"/>
        <n v="20636.493822900633"/>
        <n v="20788.232748069018"/>
        <n v="20939.971673237407"/>
        <n v="213193.18986158373"/>
        <n v="216834.92406562503"/>
        <n v="218504.05224247728"/>
        <n v="21850.405224247726"/>
        <n v="220628.39719483469"/>
        <n v="22002.144149416115"/>
        <n v="22153.883074584501"/>
        <n v="223359.69784786567"/>
        <n v="22760.838775258049"/>
        <n v="233526.20583414758"/>
        <n v="234436.63938515791"/>
        <n v="234588.37831032631"/>
        <n v="23367.794475931598"/>
        <n v="237471.41788852564"/>
        <n v="238230.11251436759"/>
        <n v="241416.6299429037"/>
        <n v="24278.228026941921"/>
        <n v="24429.966952110306"/>
        <n v="261142.69021479401"/>
        <n v="26099.095128962563"/>
        <n v="262508.3405413095"/>
        <n v="265087.90226917207"/>
        <n v="26402.572979299337"/>
        <n v="26706.050829636111"/>
        <n v="27161.267605141275"/>
        <n v="27313.00653030966"/>
        <n v="278440.92768399016"/>
        <n v="282386.13973836822"/>
        <n v="28678.656856825142"/>
        <n v="289366.13029611402"/>
        <n v="29589.090407835465"/>
        <n v="301353.50538441655"/>
        <n v="30347.785033677399"/>
        <n v="31106.479659519333"/>
        <n v="314554.79187406623"/>
        <n v="324114.34415967466"/>
        <n v="331094.33471742045"/>
        <n v="33079.085686708364"/>
        <n v="34141.258162887076"/>
        <n v="34292.997088055461"/>
        <n v="34596.474938392239"/>
        <n v="35051.691713897395"/>
        <n v="35962.125264907721"/>
        <n v="36113.864190076107"/>
        <n v="36265.603115244492"/>
        <n v="36417.342040412877"/>
        <n v="37024.297741086426"/>
        <n v="38238.209142433523"/>
        <n v="39755.598394117391"/>
        <n v="403473.802022741"/>
        <n v="40666.031945127717"/>
        <n v="42486.899047148363"/>
        <n v="43549.071523327068"/>
        <n v="44307.766149169001"/>
        <n v="445657.2232195526"/>
        <n v="44914.72184984255"/>
        <n v="45066.460775010935"/>
        <n v="45369.938625347713"/>
        <n v="45521.677550516099"/>
        <n v="47190.805727368359"/>
        <n v="474942.83577705128"/>
        <n v="47494.28357770513"/>
        <n v="49163.41175455739"/>
        <n v="49466.889604894161"/>
        <n v="49618.628530062546"/>
        <n v="49922.106380399324"/>
        <n v="51136.017781746421"/>
        <n v="51287.756706914806"/>
        <n v="517429.73482419964"/>
        <n v="52046.45133275674"/>
        <n v="53563.840584440608"/>
        <n v="54019.057359945771"/>
        <n v="55232.968761292868"/>
        <n v="56143.402312303188"/>
        <n v="58267.747264660604"/>
        <n v="58571.225114997382"/>
        <n v="58722.964040165767"/>
        <n v="58874.702965334152"/>
        <n v="593299.19740839314"/>
        <n v="59785.136516344479"/>
        <n v="66309.91029858512"/>
        <n v="68585.994176110922"/>
        <n v="70103.38342779479"/>
        <n v="726981.19048174215"/>
        <n v="74200.334407341245"/>
        <n v="74959.029033183178"/>
        <n v="75110.767958351571"/>
        <n v="75262.506883519949"/>
        <n v="79055.980012729633"/>
        <n v="80118.152488908338"/>
        <n v="7890.424108756124"/>
        <n v="81483.802815423813"/>
        <n v="82849.453141939302"/>
        <n v="86642.926271148972"/>
        <n v="87098.143046654135"/>
        <n v="88463.793373169625"/>
        <n v="89070.749073843166"/>
        <n v="90436.399400358656"/>
        <n v="93926.394679231555"/>
        <n v="94836.828230241881"/>
        <n v="98326.82350911478"/>
        <n v="103941.16374034509"/>
        <n v="104548.11944101864"/>
        <n v="1048212.4950632174"/>
        <n v="104699.85836618704"/>
        <n v="105913.76976753412"/>
        <n v="1076435.9351445374"/>
        <n v="116535.49452932121"/>
        <n v="119115.05625718379"/>
        <n v="122756.79046122509"/>
        <n v="12139.11401347096"/>
        <n v="127460.69714144508"/>
        <n v="130495.47564481282"/>
        <n v="13201.286489649669"/>
        <n v="13504.764339986443"/>
        <n v="13656.50326515483"/>
        <n v="138234.16082840055"/>
        <n v="141117.20040659991"/>
        <n v="14111.720040659991"/>
        <n v="143089.80643378894"/>
        <n v="14263.458965828378"/>
        <n v="144910.67353580959"/>
        <n v="14415.197890996766"/>
        <n v="149766.31914119798"/>
        <n v="190953.54130755621"/>
        <n v="18943.803701146451"/>
        <n v="192090.16952962501"/>
        <n v="192658.4836406594"/>
        <n v="19133.241738157914"/>
        <n v="19322.679775169378"/>
        <n v="195121.17812180845"/>
        <n v="198720.50082502628"/>
        <n v="199857.12904709505"/>
        <n v="2001033.9849520996"/>
        <n v="19890.993886203774"/>
        <n v="20080.431923215237"/>
        <n v="2045551.9236497937"/>
        <n v="204403.64193537019"/>
        <n v="20269.869960226701"/>
        <n v="20459.307997238167"/>
        <n v="206866.33641651925"/>
        <n v="2083439.5310520865"/>
        <n v="2098973.4500870267"/>
        <n v="20838.184071261094"/>
        <n v="21027.622108272561"/>
        <n v="212360.03948985171"/>
        <n v="214633.29593398928"/>
        <n v="21595.936219306954"/>
        <n v="218990.37078525298"/>
        <n v="21974.812293329884"/>
        <n v="222021.37937743639"/>
        <n v="22543.126404364277"/>
        <n v="22922.002478387203"/>
        <n v="23111.44051539867"/>
        <n v="240207.430930537"/>
        <n v="243049.00148570896"/>
        <n v="24437.506774478919"/>
        <n v="249489.89474409874"/>
        <n v="24816.382848501849"/>
        <n v="25005.820885513313"/>
        <n v="252142.02726225925"/>
        <n v="252520.90333628218"/>
        <n v="2538090.8198796012"/>
        <n v="254983.59781743123"/>
        <n v="25384.696959536243"/>
        <n v="256120.2260395"/>
        <n v="25763.573033559172"/>
        <n v="26521.325181605029"/>
        <n v="268054.82237122225"/>
        <n v="270706.95488938276"/>
        <n v="26900.201255627959"/>
        <n v="274306.27759260061"/>
        <n v="27279.077329650889"/>
        <n v="276579.53403673816"/>
        <n v="28036.829477696745"/>
        <n v="282452.11318409356"/>
        <n v="282641.55122110504"/>
        <n v="28226.267514708212"/>
        <n v="28415.705551719675"/>
        <n v="28605.143588731138"/>
        <n v="289461.32055351778"/>
        <n v="28794.581625742605"/>
        <n v="290787.38681259804"/>
        <n v="292871.2052197241"/>
        <n v="29173.457699765535"/>
        <n v="294576.14755282731"/>
        <n v="29362.895736776998"/>
        <n v="29931.209847811391"/>
        <n v="30310.085921834321"/>
        <n v="311815.00892087055"/>
        <n v="312193.88499489351"/>
        <n v="31636.152180914571"/>
        <n v="32204.466291948964"/>
        <n v="326401.73777075333"/>
        <n v="328485.55617787945"/>
        <n v="329243.30832592532"/>
        <n v="33151.656477006291"/>
        <n v="333789.82121420046"/>
        <n v="337768.01999144122"/>
        <n v="33719.970588040684"/>
        <n v="34667.160773098003"/>
        <n v="350081.4923971864"/>
        <n v="34856.59881010947"/>
        <n v="352354.74884132395"/>
        <n v="355006.88135948445"/>
        <n v="355385.75743350742"/>
        <n v="356143.50958155328"/>
        <n v="35803.788995166789"/>
        <n v="35993.227032178256"/>
        <n v="37319.293291258509"/>
        <n v="37508.731328269969"/>
        <n v="37887.607402292902"/>
        <n v="382096.5206521239"/>
        <n v="38645.359550338755"/>
        <n v="39213.673661373155"/>
        <n v="398388.19183510984"/>
        <n v="40350.301883441942"/>
        <n v="406912.90350062575"/>
        <n v="40539.739920453401"/>
        <n v="40918.615994476335"/>
        <n v="41865.806179533654"/>
        <n v="42055.244216545121"/>
        <n v="42623.558327579514"/>
        <n v="4301758.9444563361"/>
        <n v="43191.872438613907"/>
        <n v="434570.85690429958"/>
        <n v="435328.60905234545"/>
        <n v="439875.12194062059"/>
        <n v="44139.062623671227"/>
        <n v="447452.64342107915"/>
        <n v="448778.7096801594"/>
        <n v="449536.46182820527"/>
        <n v="451999.15630935429"/>
        <n v="45465.12888275148"/>
        <n v="456924.5452716524"/>
        <n v="45844.004956774406"/>
        <n v="460713.30601188168"/>
        <n v="46412.319067808799"/>
        <n v="46980.6331788432"/>
        <n v="47359.509252866126"/>
        <n v="48117.261400911986"/>
        <n v="489129.01156360132"/>
        <n v="494812.1526739453"/>
        <n v="497653.72322911723"/>
        <n v="499169.22752520896"/>
        <n v="49822.203734015166"/>
        <n v="500495.29378428921"/>
        <n v="515082.022634172"/>
        <n v="52284.898215164205"/>
        <n v="54179.278585278851"/>
        <n v="54368.716622290311"/>
        <n v="548991.43125922407"/>
        <n v="552780.19199945347"/>
        <n v="55315.906807347637"/>
        <n v="55694.782881370564"/>
        <n v="567935.23496037058"/>
        <n v="56831.41110343935"/>
        <n v="584416.344180368"/>
        <n v="58346.91539953107"/>
        <n v="585363.53436542535"/>
        <n v="58725.791473553996"/>
        <n v="59294.105584588389"/>
        <n v="5872.5791473554"/>
        <n v="60620.171843668642"/>
        <n v="60999.047917691569"/>
        <n v="61756.800065737429"/>
        <n v="62514.552213783289"/>
        <n v="63840.618472863534"/>
        <n v="642384.38350587618"/>
        <n v="65356.122768955254"/>
        <n v="65924.436879989647"/>
        <n v="66303.312954012581"/>
        <n v="67439.941176081367"/>
        <n v="678567.0485750658"/>
        <n v="68008.255287115753"/>
        <n v="687091.7602405817"/>
        <n v="688796.70257368498"/>
        <n v="68766.00743516162"/>
        <n v="70470.949768264793"/>
        <n v="731230.82286425296"/>
        <n v="745249.2376031013"/>
        <n v="75396.338730562871"/>
        <n v="75775.214804585805"/>
        <n v="760025.40448999556"/>
        <n v="75964.652841597272"/>
        <n v="772149.43885872932"/>
        <n v="773664.94315482106"/>
        <n v="77669.595174700444"/>
        <n v="778779.77015413053"/>
        <n v="788441.1100417152"/>
        <n v="795071.44133711653"/>
        <n v="797913.01189228846"/>
        <n v="82216.108062975589"/>
        <n v="826897.0315550426"/>
        <n v="83163.298248032923"/>
        <n v="833906.23892446677"/>
        <n v="84868.240581136095"/>
        <n v="851713.41440354439"/>
        <n v="86383.744877227815"/>
        <n v="8524.7116655159025"/>
        <n v="87141.497025273668"/>
        <n v="8825918.1443641316"/>
        <n v="91498.57187653736"/>
        <n v="9093.0257765502956"/>
        <n v="94719.018505732252"/>
        <n v="956283.21083387278"/>
        <n v="9471.9018505732256"/>
        <n v="97560.589060904225"/>
        <n v="99454.969431018864"/>
        <n v="998717.33112444088"/>
        <n v="1023154.8378989198"/>
        <n v="103812.04428228254"/>
        <n v="10229.653998619084"/>
        <n v="1062368.5115602929"/>
        <n v="106085.30072642012"/>
        <n v="108358.5571705577"/>
        <n v="1089268.7128159208"/>
        <n v="1109728.0208131589"/>
        <n v="110821.25165170673"/>
        <n v="10987.406146664942"/>
        <n v="1118631.6085526978"/>
        <n v="112905.07005883285"/>
        <n v="1135302.1558097068"/>
        <n v="11366.28222068787"/>
        <n v="119156.52528021116"/>
        <n v="119345.96331722263"/>
        <n v="119535.4013542341"/>
        <n v="1198763.8982085474"/>
        <n v="119914.27742825703"/>
        <n v="120293.15350227997"/>
        <n v="11934.596331722263"/>
        <n v="12124.034368733728"/>
        <n v="123134.72405745192"/>
        <n v="123703.03816848632"/>
        <n v="126165.73264963536"/>
        <n v="127491.79890871562"/>
        <n v="129196.74124181879"/>
        <n v="130143.93142687611"/>
        <n v="132227.74983400223"/>
        <n v="132417.18787101368"/>
        <n v="132606.62590802516"/>
        <n v="132985.50198204807"/>
        <n v="1361870.0480754182"/>
        <n v="13639.538664825444"/>
        <n v="138289.76701836908"/>
        <n v="139047.51916641495"/>
        <n v="1394263.9524043787"/>
        <n v="1401273.1597738029"/>
        <n v="140563.02346250665"/>
        <n v="143215.15598066716"/>
        <n v="1467008.158616781"/>
        <n v="147761.6688689423"/>
        <n v="153065.93390526331"/>
        <n v="15155.042960917161"/>
        <n v="15344.480997928624"/>
        <n v="155339.19034940089"/>
        <n v="162916.71182985947"/>
        <n v="163485.02594089386"/>
        <n v="16291.671182985947"/>
        <n v="167652.66275514607"/>
        <n v="168220.97686618048"/>
        <n v="174282.99405054734"/>
        <n v="179587.25908686835"/>
        <n v="1842853.2240475267"/>
        <n v="186217.59038226961"/>
        <n v="18564.927627123521"/>
        <n v="189248.59897445302"/>
        <n v="18754.365664134984"/>
        <n v="240270.57694287415"/>
        <n v="23907.520093818322"/>
        <n v="264178.09703669249"/>
        <n v="26298.272103200154"/>
        <n v="288085.6171305108"/>
        <n v="28689.024112581988"/>
        <n v="294301.57235490356"/>
        <n v="30840.700921025636"/>
        <n v="313188.51322902006"/>
        <n v="31557.926523840186"/>
        <n v="329206.5516918783"/>
        <n v="32992.377729469285"/>
        <n v="35383.129738851116"/>
        <n v="368893.03504761675"/>
        <n v="38012.95694917113"/>
        <n v="38730.182551985687"/>
        <n v="389692.57752923865"/>
        <n v="40164.633757614785"/>
        <n v="41599.084963243884"/>
        <n v="423641.25606246066"/>
        <n v="463805.88982007548"/>
        <n v="55943.597019534878"/>
        <n v="58095.273827978526"/>
        <n v="59051.574631731259"/>
        <n v="59290.649832669442"/>
        <n v="59768.800234545808"/>
        <n v="610837.13839705812"/>
        <n v="68136.432267382217"/>
        <n v="71005.334678640414"/>
        <n v="71722.560281454964"/>
        <n v="75308.688295527711"/>
        <n v="76504.064300218626"/>
        <n v="76982.214702095007"/>
        <n v="79372.966711476838"/>
        <n v="92522.102763076909"/>
        <n v="1041411.5752867261"/>
        <n v="1061254.8169645953"/>
        <n v="110691.81803437884"/>
        <n v="134599.33812819715"/>
        <n v="145357.72217041539"/>
        <n v="145835.87257229176"/>
        <n v="157789.63261920094"/>
        <n v="174285.82148393558"/>
        <n v="17213.414467549192"/>
        <n v="17452.489668487375"/>
        <n v="182892.52871771017"/>
        <n v="186000.50632990655"/>
        <n v="192455.5367552375"/>
        <n v="204887.44720402302"/>
        <n v="205365.59760589938"/>
        <n v="21994.918486312858"/>
        <n v="23190.294491003773"/>
        <n v="2354651.6540401666"/>
        <n v="236923.52412973958"/>
        <n v="279846.16207794088"/>
        <n v="27928.758690413262"/>
        <n v="282639.03794698225"/>
        <n v="292972.67866243515"/>
        <n v="2980557.1274409033"/>
        <n v="299396.29316123016"/>
        <n v="307216.34559454588"/>
        <n v="308612.78352906654"/>
        <n v="314757.11044095748"/>
        <n v="31838.78490707112"/>
        <n v="3232753.8184153354"/>
        <n v="331235.07806830131"/>
        <n v="333748.66635043849"/>
        <n v="334586.52911115089"/>
        <n v="3458418.1886338745"/>
        <n v="349668.05880397407"/>
        <n v="3570133.2233955273"/>
        <n v="35748.811123728978"/>
        <n v="36307.386297537239"/>
        <n v="36586.673884441378"/>
        <n v="3748597.9914272684"/>
        <n v="374803.94162534602"/>
        <n v="376479.66714677081"/>
        <n v="383182.56923247001"/>
        <n v="388768.32097055262"/>
        <n v="3917566.9815042685"/>
        <n v="41893.138035619893"/>
        <n v="422841.40657285682"/>
        <n v="43289.575970140562"/>
        <n v="44127.438730852955"/>
        <n v="479536.78671439574"/>
        <n v="48037.464947510816"/>
        <n v="488753.27708223212"/>
        <n v="50551.053229648009"/>
        <n v="51388.915990360409"/>
        <n v="51668.203577264539"/>
        <n v="527294.96407500247"/>
        <n v="53623.216685593463"/>
        <n v="55019.654620114132"/>
        <n v="55857.517380826524"/>
        <n v="577566.72971774626"/>
        <n v="58371.105662963724"/>
        <n v="60326.118771292648"/>
        <n v="62001.844292717447"/>
        <n v="628955.64570810669"/>
        <n v="6334801.0461595366"/>
        <n v="63118.994640333978"/>
        <n v="63677.56981414224"/>
        <n v="647947.20161758771"/>
        <n v="652415.8030080538"/>
        <n v="65911.870509375309"/>
        <n v="66749.733270087701"/>
        <n v="6849807.3564107567"/>
        <n v="741508.54323047213"/>
        <n v="760220.81155304902"/>
        <n v="75966.223637924079"/>
        <n v="76524.79881173234"/>
        <n v="779212.36746253003"/>
        <n v="80434.825028390202"/>
        <n v="81551.975376006725"/>
        <n v="82389.838136719132"/>
        <n v="83786.276071239787"/>
        <n v="858809.32973020792"/>
        <n v="859367.90490401618"/>
        <n v="87417.014700993517"/>
        <n v="87975.589874801779"/>
        <n v="88813.452635514186"/>
        <n v="905450.356743198"/>
        <n v="91327.040917651379"/>
        <n v="956559.9851466543"/>
        <n v="963262.88723235345"/>
        <n v="969686.50173114857"/>
        <n v="99147.093350967087"/>
        <n v="99984.956111679479"/>
        <n v="103615.69474143321"/>
        <n v="106687.85819737866"/>
        <n v="110318.59682713239"/>
        <n v="111435.74717474892"/>
        <n v="1155971.3221962049"/>
        <n v="1197864.4602318248"/>
        <n v="120372.94995568116"/>
        <n v="125400.12651995555"/>
        <n v="126237.98928066796"/>
        <n v="1265731.343849529"/>
        <n v="13046640.334639652"/>
        <n v="1317958.122600602"/>
        <n v="131823.74101875062"/>
        <n v="1332760.3647065209"/>
        <n v="13405.804171398366"/>
        <n v="139643.79345206631"/>
        <n v="1410960.889039678"/>
        <n v="142715.95690801178"/>
        <n v="143274.53208182004"/>
        <n v="147463.84588538203"/>
        <n v="156959.62384012254"/>
        <n v="157238.91142702667"/>
        <n v="157518.1990139308"/>
        <n v="159752.49970916388"/>
        <n v="162824.66316510932"/>
        <n v="1681590.5607497827"/>
        <n v="1721807.9732639778"/>
        <n v="1926525.7744647069"/>
        <n v="1954454.5331551202"/>
        <n v="2030420.7567930443"/>
        <n v="20108.70625709755"/>
        <n v="2044664.4237251549"/>
        <n v="2108341.9935392975"/>
        <n v="215610.0170899904"/>
        <n v="217006.45502451106"/>
        <n v="225943.6578054433"/>
        <n v="228177.95850067635"/>
        <n v="22622.294539234743"/>
        <n v="23180.869713043008"/>
        <n v="2424216.2543278714"/>
        <n v="242421.62543278714"/>
        <n v="243538.77578040367"/>
        <n v="245493.78888873258"/>
        <n v="245773.07647563671"/>
        <n v="2512191.8442026731"/>
        <n v="252196.69097443178"/>
        <n v="2588716.6430144054"/>
        <n v="270629.67171010451"/>
        <n v="274260.41033985827"/>
        <n v="275098.27310057066"/>
        <n v="35908.404030531332"/>
        <n v="384938.09120729589"/>
        <n v="38421.992312668532"/>
        <n v="393556.10817462346"/>
        <n v="39858.328473889786"/>
        <n v="403251.37726286688"/>
        <n v="412228.47827049973"/>
        <n v="41653.748675416347"/>
        <n v="429823.5962454601"/>
        <n v="444546.04189797794"/>
        <n v="44526.420997858855"/>
        <n v="4717287.0374909015"/>
        <n v="4790899.2657534909"/>
        <n v="482968.03421064647"/>
        <n v="494458.7235004165"/>
        <n v="499126.81602438557"/>
        <n v="516003.7659187353"/>
        <n v="516362.84995904058"/>
        <n v="522826.36268453626"/>
        <n v="52426.269884575748"/>
        <n v="53862.606045797002"/>
        <n v="55298.942207018255"/>
        <n v="56017.110287628886"/>
        <n v="57094.362408544825"/>
        <n v="654610.20547658624"/>
        <n v="680464.25637856883"/>
        <n v="68225.96765800954"/>
        <n v="69303.219778925471"/>
        <n v="698418.45839383441"/>
        <n v="71816.808061062664"/>
        <n v="75048.564423810487"/>
        <n v="823020.62037977821"/>
        <n v="87257.421794191148"/>
        <n v="88334.67391510708"/>
        <n v="89411.926036023026"/>
        <n v="95516.354721213356"/>
        <n v="959831.63973610254"/>
        <n v="1011180.6574997624"/>
        <n v="1038471.0445629662"/>
        <n v="104134.37168854086"/>
        <n v="104852.5397691515"/>
        <n v="106647.95997067807"/>
        <n v="107725.212091594"/>
        <n v="1178872.9043223436"/>
        <n v="1242430.7794563842"/>
        <n v="126397.5821874703"/>
        <n v="1294857.0493409599"/>
        <n v="132502.01087266061"/>
        <n v="1406173.1018356071"/>
        <n v="1424845.4719314834"/>
        <n v="144710.86824304127"/>
        <n v="1488762.4311058291"/>
        <n v="151533.46500884223"/>
        <n v="1599360.3155198656"/>
        <n v="1615519.0973336047"/>
        <n v="163383.23833891758"/>
        <n v="17954.202015265666"/>
        <n v="194982.63388578515"/>
        <n v="203959.73489341798"/>
        <n v="208627.82741738704"/>
        <n v="212936.83590105083"/>
        <n v="215450.42418318801"/>
        <n v="219041.26458624113"/>
        <n v="2284492.6644224036"/>
        <n v="235200.04639998026"/>
        <n v="245972.56760913966"/>
        <n v="251358.82821371936"/>
        <n v="2548778.5180871142"/>
        <n v="2726166.033997939"/>
        <n v="2838559.3386135022"/>
        <n v="2991529.1397835654"/>
        <n v="321739.30011356075"/>
        <n v="32317.563627478201"/>
        <n v="338616.25000791048"/>
        <n v="339693.50212882645"/>
        <n v="340411.67020943708"/>
        <n v="344361.59465279552"/>
        <n v="34472.067869310078"/>
        <n v="357288.62010378676"/>
        <n v="357647.7041440921"/>
        <n v="440955.20149492478"/>
        <n v="52067.185844270432"/>
        <n v="52785.353924881063"/>
        <n v="692314.02970864414"/>
        <n v="1001126.3043712137"/>
        <n v="1033443.8679986919"/>
        <n v="105211.62380945681"/>
        <n v="131065.67471143938"/>
        <n v="1368469.2776035492"/>
        <n v="1413354.7826417133"/>
        <n v="1479785.3300981964"/>
        <n v="1542625.0371516261"/>
        <n v="1607978.3324871932"/>
        <n v="1672972.5437824549"/>
        <n v="2154504.2418318801"/>
        <n v="2156299.6620334066"/>
        <n v="223709.35711021023"/>
        <n v="2791878.4133738112"/>
        <n v="2793673.8335753377"/>
        <n v="11375.706998648642"/>
        <n v="6357.0127345389474"/>
        <n v="69520.617990553888"/>
        <n v="721362.45202079671"/>
        <n v="819104.31097781309"/>
        <n v="906521.32567880664"/>
        <n v="951950.64040530717"/>
        <n v="1168772.369781787"/>
        <n v="1279592.3647964324"/>
        <n v="139041.23598110778"/>
        <n v="141106.20483231233"/>
        <n v="220263.34412848754"/>
        <n v="2241179.5265073609"/>
        <n v="2271465.7363250279"/>
        <n v="227146.57363250278"/>
        <n v="275329.18016060942"/>
        <n v="318693.52603590541"/>
        <n v="362746.19486160291"/>
        <n v="3700424.1813585907"/>
        <n v="406110.5407368989"/>
        <n v="558918.23572603718"/>
        <n v="582321.21603968891"/>
        <n v="60572.419635334074"/>
        <n v="61260.742585735599"/>
        <n v="63325.711436940168"/>
        <n v="17628.104697823048"/>
        <n v="283728.54227924714"/>
        <n v="284358.11744702654"/>
        <n v="288765.1436214823"/>
        <n v="37249.864093614175"/>
        <n v="38509.014429172967"/>
        <n v="39558.306375471955"/>
        <n v="86146.86879114715"/>
        <n v="108879.11907325753"/>
        <n v="359199.33675570006"/>
        <n v="230546.09104295229"/>
        <n v="248542.70455904142"/>
        <n v="251194.83707720193"/>
        <n v="2644933.8727540672"/>
        <n v="31825.590217926037"/>
        <n v="36561.541143212649"/>
        <n v="403692.45687143086"/>
        <n v="42434.120290568047"/>
        <n v="43760.186549648301"/>
        <n v="46033.442993785873"/>
        <n v="473216.21645463834"/>
        <n v="47738.385326889053"/>
        <n v="50769.393919072485"/>
        <n v="529479.3134470433"/>
        <n v="617946.87673139723"/>
        <n v="62135.676139760355"/>
        <n v="64219.494546886468"/>
        <n v="647878.08657920861"/>
        <n v="79185.099470792164"/>
        <n v="89793.629543434174"/>
        <n v="94150.704394697852"/>
        <n v="103433.16820825962"/>
        <n v="109874.06146664941"/>
        <n v="114231.1363179131"/>
        <n v="120861.46761331435"/>
        <n v="140941.89953652959"/>
        <n v="17049.423331031805"/>
        <n v="332072.94082901371"/>
        <n v="580918.18076059583"/>
        <n v="658280.84233304067"/>
        <n v="136292.34240921674"/>
        <n v="145229.54519014896"/>
        <n v="1564010.4866631427"/>
        <n v="1675725.5214247957"/>
        <n v="1676004.8090116999"/>
      </sharedItems>
    </cacheField>
    <cacheField name="換算m^2" numFmtId="0">
      <sharedItems containsSemiMixedTypes="0" containsString="0" containsNumber="1" minValue="1.6728980880365649E-3" maxValue="13.046640334639651" count="1532">
        <n v="6.6915923521462597E-3"/>
        <n v="6.8254241991891854E-2"/>
        <n v="6.9592560462321106E-3"/>
        <n v="7.0730131162185961E-2"/>
        <n v="7.1466206320922057E-2"/>
        <n v="7.4075927338259101E-2"/>
        <n v="7.4343591032344947E-2"/>
        <n v="7.4544338802909324E-2"/>
        <n v="7.6953312049681984E-3"/>
        <n v="8.0165276378712194E-2"/>
        <n v="7.9629948990540492E-3"/>
        <n v="8.0299108225755124E-3"/>
        <n v="8.163742669618437E-3"/>
        <n v="8.2306585931399001E-3"/>
        <n v="8.3644904401828247E-3"/>
        <n v="8.8596682742416472E-2"/>
        <n v="8.8998178283545247E-3"/>
        <n v="9.0001917136367196E-2"/>
        <n v="9.2343974459618387E-3"/>
        <n v="9.3682292930047633E-3"/>
        <n v="9.4485284012305201E-2"/>
        <n v="9.4351452165262265E-3"/>
        <n v="9.6358929870906142E-3"/>
        <n v="9.8634071270635865E-2"/>
        <n v="1.003738852821939E-2"/>
        <n v="1.1308791075127179E-2"/>
        <n v="1.1442622922170105E-2"/>
        <n v="1.1643370692734491E-2"/>
        <n v="0.11723669800960247"/>
        <n v="1.1710286616255955E-2"/>
        <n v="1.1777202539777418E-2"/>
        <n v="1.2446361774992042E-2"/>
        <n v="1.2580193622034969E-2"/>
        <n v="1.2647109545556432E-2"/>
        <n v="0.13055296679037354"/>
        <n v="1.3048605086685207E-2"/>
        <n v="1.311552101020667E-2"/>
        <n v="1.3182436933728132E-2"/>
        <n v="1.3316268780771056E-2"/>
        <n v="1.3383184704292519E-2"/>
        <n v="1.3450100627813983E-2"/>
        <n v="1.4119259863028607E-2"/>
        <n v="1.438692355711446E-2"/>
        <n v="1.4453839480635923E-2"/>
        <n v="1.4654587251200309E-2"/>
        <n v="1.4855335021764698E-2"/>
        <n v="1.5725242027543711E-2"/>
        <n v="1.599290572162956E-2"/>
        <n v="1.6528233109801262E-2"/>
        <n v="1.6728980880365649E-2"/>
        <n v="1.7063560497972963E-2"/>
        <n v="1.7197392345015886E-2"/>
        <n v="1.7264308268537351E-2"/>
        <n v="1.6728980880365649E-3"/>
        <n v="1.7398140115580277E-2"/>
        <n v="1.8334963044880755E-2"/>
        <n v="1.9004122280095379E-2"/>
        <n v="1.9271785974181228E-2"/>
        <n v="1.9338701897702693E-2"/>
        <n v="1.9606365591788539E-2"/>
        <n v="1.980711336235293E-2"/>
        <n v="2.0074777056438779E-2"/>
        <n v="2.0141692979960244E-2"/>
        <n v="2.0543188521089016E-2"/>
        <n v="2.0074777056438781E-3"/>
        <n v="2.1546927373910958E-2"/>
        <n v="2.161384329743242E-2"/>
        <n v="2.1747675144475346E-2"/>
        <n v="2.1814591067996807E-2"/>
        <n v="2.2885245844340211E-2"/>
        <n v="2.2952161767861669E-2"/>
        <n v="2.315290953842606E-2"/>
        <n v="2.3554405079554835E-2"/>
        <n v="2.422356431476946E-2"/>
        <n v="2.4691975779419697E-2"/>
        <n v="2.4089732467726535E-3"/>
        <n v="2.5628798708720174E-2"/>
        <n v="2.6097210173370413E-3"/>
        <n v="2.7034033102670892E-2"/>
        <n v="2.803777195549283E-2"/>
        <n v="2.8171603802535753E-2"/>
        <n v="2.8372351573100141E-2"/>
        <n v="2.8640015267185993E-2"/>
        <n v="2.9443006349443544E-3"/>
        <n v="3.0379829278744021E-2"/>
        <n v="3.0781324819872799E-3"/>
        <n v="3.1450484055087422E-3"/>
        <n v="3.2721886601995209E-2"/>
        <n v="3.3257213990166914E-2"/>
        <n v="3.3524877684252767E-2"/>
        <n v="3.3457961760731299E-3"/>
        <n v="3.4127120995945926E-3"/>
        <n v="3.5063943925246407E-2"/>
        <n v="3.6736842013282971E-2"/>
        <n v="3.6134598701589807E-3"/>
        <n v="3.6803757936804432E-2"/>
        <n v="3.7673664942583444E-2"/>
        <n v="3.7472917172019053E-3"/>
        <n v="3.8275908254276611E-2"/>
        <n v="3.9948806342313174E-2"/>
        <n v="4.0216470036399027E-2"/>
        <n v="4.1621704430349737E-2"/>
        <n v="4.1487872583306816E-3"/>
        <n v="4.2157031818521431E-3"/>
        <n v="4.4298341371208236E-2"/>
        <n v="4.6105071306287729E-2"/>
        <n v="4.5502827994594571E-3"/>
        <n v="4.6171987229809194E-3"/>
        <n v="4.6841146465023817E-3"/>
        <n v="4.8848624170667694E-3"/>
        <n v="4.9517783405882325E-3"/>
        <n v="5.0186942641096948E-3"/>
        <n v="5.1525261111526202E-3"/>
        <n v="5.2194420346740825E-3"/>
        <n v="5.3934234358298853E-2"/>
        <n v="5.353273881717008E-3"/>
        <n v="5.4335729899427636E-2"/>
        <n v="5.4201898052384703E-3"/>
        <n v="5.6343207605071506E-2"/>
        <n v="5.620937575802858E-3"/>
        <n v="5.6878534993243211E-3"/>
        <n v="5.8618349004801236E-2"/>
        <n v="5.8216853463672457E-3"/>
        <n v="6.1361901869181203E-2"/>
        <n v="6.0893490404530966E-3"/>
        <n v="6.2231808874960211E-3"/>
        <n v="6.2900968110174843E-2"/>
        <n v="6.4573866198211413E-2"/>
        <n v="6.490844581581872E-3"/>
        <n v="8.3880523850847471E-3"/>
        <n v="9.7301407666983072E-3"/>
        <n v="1.0065662862101695E-2"/>
        <n v="1.2078795434522034E-2"/>
        <n v="1.2330437006074576E-2"/>
        <n v="1.3253122768433899E-2"/>
        <n v="1.4511330626196611E-2"/>
        <n v="2.0970130962711869E-2"/>
        <n v="2.6170723441464407E-2"/>
        <n v="2.9190422300094915E-2"/>
        <n v="3.3552209540338988E-2"/>
        <n v="3.4978178445803393E-2"/>
        <n v="4.1940261925423735E-3"/>
        <n v="5.3851296312244071E-2"/>
        <n v="5.8716366695593224E-3"/>
        <n v="7.0459640034711869E-3"/>
        <n v="8.0525302896813575E-3"/>
        <n v="0.10492919462989908"/>
        <n v="1.0492919462989908E-2"/>
        <n v="0.10629327416008777"/>
        <n v="0.10671299093860737"/>
        <n v="0.10692284932786716"/>
        <n v="1.0597848657619808E-2"/>
        <n v="0.10713270771712696"/>
        <n v="0.10755242449564656"/>
        <n v="1.0702777852249707E-2"/>
        <n v="0.10807707046879605"/>
        <n v="0.10839185805268575"/>
        <n v="0.10860171644194555"/>
        <n v="0.10891650402583525"/>
        <n v="1.0807707046879606E-2"/>
        <n v="0.10923129160972495"/>
        <n v="0.10933622080435484"/>
        <n v="1.0959854379092959"/>
        <n v="0.10965100838824454"/>
        <n v="0.11038551275065384"/>
        <n v="0.11049044194528372"/>
        <n v="1.1076325785132148"/>
        <n v="1.1017565436139404E-2"/>
        <n v="0.11153973389158273"/>
        <n v="1.1122494630769302E-2"/>
        <n v="1.1286184174391947"/>
        <n v="0.11279888422714152"/>
        <n v="1.1227423825399202E-2"/>
        <n v="1.135333885895508"/>
        <n v="0.11489746811973948"/>
        <n v="0.11563197248214878"/>
        <n v="0.11626154764992819"/>
        <n v="1.1542211409288898E-2"/>
        <n v="0.11647140603918799"/>
        <n v="1.1731083959622717"/>
        <n v="0.11741576879085708"/>
        <n v="1.1647140603918799E-2"/>
        <n v="0.11825520234789626"/>
        <n v="0.11919956509956535"/>
        <n v="1.1856998993178595E-2"/>
        <n v="0.11972421107271485"/>
        <n v="1.1961928187808496E-2"/>
        <n v="0.12129814899216335"/>
        <n v="1.2066857382438394E-2"/>
        <n v="0.12224251174383244"/>
        <n v="1.2171786577068295E-2"/>
        <n v="0.12297701610624173"/>
        <n v="1.2276715771698192E-2"/>
        <n v="0.1246558832203201"/>
        <n v="1.2381644966328093E-2"/>
        <n v="0.12518052919346961"/>
        <n v="0.12528545838809951"/>
        <n v="0.12549531677735928"/>
        <n v="0.1265446087236583"/>
        <n v="1.2673348127399211"/>
        <n v="1.2591503355587889E-2"/>
        <n v="1.2801361744847688E-2"/>
        <n v="1.2934621822027659"/>
        <n v="0.12958755536792538"/>
        <n v="1.2906290939477587E-2"/>
        <n v="1.3030107389140868"/>
        <n v="0.13021713053570477"/>
        <n v="1.3011220134107486E-2"/>
        <n v="0.13116149328737386"/>
        <n v="1.3175958969676429"/>
        <n v="0.13179106845515326"/>
        <n v="1.3116149328737385E-2"/>
        <n v="0.13388965234775121"/>
        <n v="1.3326007717997183E-2"/>
        <n v="1.3430936912627083E-2"/>
        <n v="0.1356734486564595"/>
        <n v="0.13588330704571933"/>
        <n v="0.13714245738127809"/>
        <n v="1.3640795301886881E-2"/>
        <n v="0.13766710335442761"/>
        <n v="0.13798189093831728"/>
        <n v="0.13808682013294721"/>
        <n v="1.3831766436113297"/>
        <n v="1.374572449651678E-2"/>
        <n v="1.3955582885776578E-2"/>
        <n v="1.4066807832084272"/>
        <n v="1.4060512080406477E-2"/>
        <n v="0.14228398791814315"/>
        <n v="1.4165441275036376E-2"/>
        <n v="0.14312342147518234"/>
        <n v="0.14354313825370194"/>
        <n v="1.4270370469666274E-2"/>
        <n v="0.14448750100537103"/>
        <n v="0.14459243020000093"/>
        <n v="1.4375299664296175E-2"/>
        <n v="1.4480228858926072E-2"/>
        <n v="0.14606143892481951"/>
        <n v="1.4585158053555973E-2"/>
        <n v="0.1475304476496381"/>
        <n v="1.469008724818587E-2"/>
        <n v="0.1479501644281577"/>
        <n v="0.1481600228174175"/>
        <n v="1.4795016442815771E-2"/>
        <n v="0.14920931476371652"/>
        <n v="1.4988086160934786"/>
        <n v="1.4899945637445669E-2"/>
        <n v="0.1517276154348341"/>
        <n v="1.5109804026705467E-2"/>
        <n v="0.15277690738113306"/>
        <n v="1.5214733221335366E-2"/>
        <n v="1.5319662415965267E-2"/>
        <n v="0.15508534966299087"/>
        <n v="1.5424591610595164E-2"/>
        <n v="0.15560999563614034"/>
        <n v="0.15613464160928983"/>
        <n v="0.15655435838780946"/>
        <n v="0.15697407516632902"/>
        <n v="0.15802336711262804"/>
        <n v="0.15812829630725792"/>
        <n v="1.5739379194484864E-2"/>
        <n v="0.15917758825355691"/>
        <n v="1.5844308389114763E-2"/>
        <n v="0.1603318093944858"/>
        <n v="1.5949237583744662E-2"/>
        <n v="0.16138110134078479"/>
        <n v="1.6054166778374557E-2"/>
        <n v="0.16180081811930438"/>
        <n v="0.16326982684412297"/>
        <n v="1.6431911879042196"/>
        <n v="0.16463390637431166"/>
        <n v="1.6368954362264258E-2"/>
        <n v="1.6473883556894157E-2"/>
        <n v="0.16662756107227975"/>
        <n v="0.16673249026690964"/>
        <n v="1.6578812751524057E-2"/>
        <n v="0.16767685301857874"/>
        <n v="1.6683741946153952E-2"/>
        <n v="0.16820149899172823"/>
        <n v="0.16851628657561793"/>
        <n v="1.6788671140783851E-2"/>
        <n v="0.16956557852191692"/>
        <n v="1.6893600335413754E-2"/>
        <n v="0.17071979966284581"/>
        <n v="1.7103458724673549E-2"/>
        <n v="1.7208387919303451E-2"/>
        <n v="1.7313317113933351E-2"/>
        <n v="0.17418246308563248"/>
        <n v="0.17439232147489228"/>
        <n v="0.17544161342119127"/>
        <n v="1.7523175503193145E-2"/>
        <n v="0.17691062214600983"/>
        <n v="0.17712048053526966"/>
        <n v="0.17743526811915936"/>
        <n v="1.7733033892452944E-2"/>
        <n v="1.7837963087082843E-2"/>
        <n v="1.8047821476342644E-2"/>
        <n v="0.18152750670972542"/>
        <n v="0.18215708187750482"/>
        <n v="1.815275067097254E-2"/>
        <n v="0.18257679865602441"/>
        <n v="0.18278665704528418"/>
        <n v="0.18540988691103166"/>
        <n v="1.8467538254862238E-2"/>
        <n v="0.18572467449492136"/>
        <n v="0.18656410805196058"/>
        <n v="0.18708875402511008"/>
        <n v="0.18729861241436987"/>
        <n v="1.8677396644122036E-2"/>
        <n v="0.18845283355529877"/>
        <n v="1.8782325838751938E-2"/>
        <n v="0.18908240872307813"/>
        <n v="1.8887255033381834E-2"/>
        <n v="1.9202042617271535E-2"/>
        <n v="1.9306971811901431E-2"/>
        <n v="0.19474858523309271"/>
        <n v="1.941190100653133E-2"/>
        <n v="0.19579787717939168"/>
        <n v="0.19611266476328137"/>
        <n v="1.9516830201161229E-2"/>
        <n v="0.19684716912569067"/>
        <n v="1.9726688590421027E-2"/>
        <n v="1.9831617785050926E-2"/>
        <n v="1.9936546979680825E-2"/>
        <n v="2.0041476174310725E-2"/>
        <n v="2.0146405368940624E-2"/>
        <n v="0.20314292080348462"/>
        <n v="0.20335277919274442"/>
        <n v="2.0251334563570523E-2"/>
        <n v="2.0356263758200422E-2"/>
        <n v="0.2046119295283032"/>
        <n v="0.2050316463068228"/>
        <n v="0.2052415046960826"/>
        <n v="2.0461192952830321E-2"/>
        <n v="0.20629079664238159"/>
        <n v="2.056612214746022E-2"/>
        <n v="2.0671051342090119E-2"/>
        <n v="0.20828445134034967"/>
        <n v="2.0775980536720019E-2"/>
        <n v="2.0880909731349918E-2"/>
        <n v="0.21048796442757756"/>
        <n v="2.0985838925979817E-2"/>
        <n v="2.1090768120609713E-2"/>
        <n v="0.21237668993091574"/>
        <n v="2.1195697315239615E-2"/>
        <n v="0.21384569865573433"/>
        <n v="2.1300626509869514E-2"/>
        <n v="2.1615414093759212E-2"/>
        <n v="0.2172034328838911"/>
        <n v="2.1825272483019006E-2"/>
        <n v="0.22056116711204787"/>
        <n v="0.22098088389056744"/>
        <n v="2.2035130872278808E-2"/>
        <n v="0.22171538825297674"/>
        <n v="2.2140060066908707E-2"/>
        <n v="0.22265975100464586"/>
        <n v="2.2244989261538603E-2"/>
        <n v="0.22391890134020462"/>
        <n v="2.2349918456168506E-2"/>
        <n v="2.2454847650798405E-2"/>
        <n v="0.22591255603817273"/>
        <n v="0.22622734362206243"/>
        <n v="2.2559776845428304E-2"/>
        <n v="0.22664706040058202"/>
        <n v="2.26647060400582E-2"/>
        <n v="0.22906043187706968"/>
        <n v="2.2979493623947897E-2"/>
        <n v="0.23136887415892746"/>
        <n v="2.3084422818577796E-2"/>
        <n v="0.23199844932670685"/>
        <n v="0.23231323691059658"/>
        <n v="2.3189352013207699E-2"/>
        <n v="2.3294281207837598E-2"/>
        <n v="2.3399210402467494E-2"/>
        <n v="2.3504139597097396E-2"/>
        <n v="0.23672026308505234"/>
        <n v="0.23682519227968221"/>
        <n v="2.3609068791727295E-2"/>
        <n v="2.3713997986357191E-2"/>
        <n v="2.381892718098709E-2"/>
        <n v="2.3939595754811474"/>
        <n v="2.3923856375616993E-2"/>
        <n v="2.4028785570246892E-2"/>
        <n v="2.4133714764876787E-2"/>
        <n v="0.24301601476284629"/>
        <n v="2.4238643959506687E-2"/>
        <n v="2.4448502348766485E-2"/>
        <n v="0.24574417382322364"/>
        <n v="0.24626881979637316"/>
        <n v="2.4553431543396384E-2"/>
        <n v="2.4658360738026283E-2"/>
        <n v="0.24836740368897112"/>
        <n v="0.24857726207823092"/>
        <n v="2.4763289932656186E-2"/>
        <n v="2.4868219127286081E-2"/>
        <n v="2.4973148321915981E-2"/>
        <n v="2.507807751654588E-2"/>
        <n v="0.25224978389027741"/>
        <n v="0.25245964227953716"/>
        <n v="2.5183006711175779E-2"/>
        <n v="0.25287935905805681"/>
        <n v="2.5287935905805678E-2"/>
        <n v="0.25487301375602489"/>
        <n v="0.25770610201103217"/>
        <n v="2.5917511073585076E-2"/>
        <n v="0.26085397784992914"/>
        <n v="2.6022440268214972E-2"/>
        <n v="2.623229865747477E-2"/>
        <n v="0.26368706610493642"/>
        <n v="2.6442157046734568E-2"/>
        <n v="2.6547086241364468E-2"/>
        <n v="0.2665201543599437"/>
        <n v="2.6652015435994367E-2"/>
        <n v="0.26819902147402208"/>
        <n v="2.6756944630624266E-2"/>
        <n v="0.26861873825254162"/>
        <n v="2.6861873825254165E-2"/>
        <n v="2.6232298657474771E-3"/>
        <n v="0.27344548120551698"/>
        <n v="0.27428491476255618"/>
        <n v="2.7596378187663459E-2"/>
        <n v="0.27701307382293361"/>
        <n v="0.27869194093701194"/>
        <n v="2.7806236576923254E-2"/>
        <n v="2.7911165771553156E-2"/>
        <n v="2.8016094966183056E-2"/>
        <n v="2.8330882550072753E-2"/>
        <n v="2.8435811744702652E-2"/>
        <n v="0.28582712617184514"/>
        <n v="2.8540740939332548E-2"/>
        <n v="0.28708627650740387"/>
        <n v="0.28771585167518327"/>
        <n v="0.28918486040000185"/>
        <n v="2.8855528523222249E-2"/>
        <n v="0.29086372751408029"/>
        <n v="2.9065386912482047E-2"/>
        <n v="0.29212287784963903"/>
        <n v="2.9170316107111946E-2"/>
        <n v="0.29443132013149681"/>
        <n v="2.9380174496371741E-2"/>
        <n v="0.2955855412724257"/>
        <n v="2.9485103691001643E-2"/>
        <n v="0.2959003288563154"/>
        <n v="0.29684469160798455"/>
        <n v="2.9799891274891337E-2"/>
        <n v="2.990482046952124E-2"/>
        <n v="0.30051721342003102"/>
        <n v="0.30135664697707021"/>
        <n v="3.0219608053410934E-2"/>
        <n v="3.0324537248040837E-2"/>
        <n v="3.0534395637300631E-2"/>
        <n v="3.0849183221190329E-2"/>
        <n v="0.31017069932598174"/>
        <n v="0.31080027449376108"/>
        <n v="0.31163970805080032"/>
        <n v="0.31184956644006007"/>
        <n v="3.1163970805080026E-2"/>
        <n v="3.1373829194339821E-2"/>
        <n v="3.1478758388969727E-2"/>
        <n v="0.31604673422525609"/>
        <n v="3.1583687583599626E-2"/>
        <n v="3.1688616778229525E-2"/>
        <n v="3.1793545972859417E-2"/>
        <n v="3.1898475167489324E-2"/>
        <n v="0.32066361878897159"/>
        <n v="3.2108333556749115E-2"/>
        <n v="0.32213262751379018"/>
        <n v="3.231819194600892E-2"/>
        <n v="3.2423121140638819E-2"/>
        <n v="3.2632979529898617E-2"/>
        <n v="0.32842837919158413"/>
        <n v="0.32905795435936352"/>
        <n v="3.2947767113788315E-2"/>
        <n v="0.33115653825196151"/>
        <n v="3.3052696308418214E-2"/>
        <n v="0.33640299798345646"/>
        <n v="3.3577342281567703E-2"/>
        <n v="0.33850158187605445"/>
        <n v="3.3787200670827508E-2"/>
        <n v="0.33955087382235344"/>
        <n v="3.3997059060087299E-2"/>
        <n v="0.34164945771495142"/>
        <n v="0.34689591744644638"/>
        <n v="0.34710577583570612"/>
        <n v="0.34794520939274537"/>
        <n v="0.34815506778200517"/>
        <n v="3.4731563422496593E-2"/>
        <n v="0.35109308523164234"/>
        <n v="0.35151280201016188"/>
        <n v="3.515128020101619E-2"/>
        <n v="3.5256209395646096E-2"/>
        <n v="0.35371631509738977"/>
        <n v="0.35382124429201967"/>
        <n v="0.35434589026516916"/>
        <n v="0.35738883690943624"/>
        <n v="3.5780855368795585E-2"/>
        <n v="3.630550134194508E-2"/>
        <n v="3.6620288925834778E-2"/>
        <n v="3.5675926174165685E-3"/>
        <n v="3.6725218120464677E-2"/>
        <n v="3.6830147315094583E-2"/>
        <n v="3.6935076509724475E-2"/>
        <n v="3.7144934898984273E-2"/>
        <n v="0.3737577912717005"/>
        <n v="3.7354793288244072E-2"/>
        <n v="0.37575144596966858"/>
        <n v="3.7564651677503877E-2"/>
        <n v="3.6725218120464676E-3"/>
        <n v="3.7774510066763668E-2"/>
        <n v="3.7879439261393567E-2"/>
        <n v="0.3807880473119038"/>
        <n v="3.840408523454307E-2"/>
        <n v="0.38855280771451628"/>
        <n v="3.8928731207692559E-2"/>
        <n v="0.39264504630508235"/>
        <n v="3.9453377180842054E-2"/>
        <n v="3.9663235570101853E-2"/>
        <n v="0.39936051476139589"/>
        <n v="4.0082952348621449E-2"/>
        <n v="4.0187881543251348E-2"/>
        <n v="0.40387247013048155"/>
        <n v="4.0292810737881248E-2"/>
        <n v="0.40523654966067024"/>
        <n v="4.0502669127141046E-2"/>
        <n v="0.40702034596937853"/>
        <n v="4.0712527516400844E-2"/>
        <n v="0.4098534342243858"/>
        <n v="4.0922385905660642E-2"/>
        <n v="0.41509989395588076"/>
        <n v="4.1551961073440037E-2"/>
        <n v="4.2601253019739029E-2"/>
        <n v="4.2811111408998827E-2"/>
        <n v="4.3125898992888524E-2"/>
        <n v="0.43230828187518422"/>
        <n v="0.43272799865370382"/>
        <n v="0.43325264462685331"/>
        <n v="4.3650544966038013E-2"/>
        <n v="0.44007304227779676"/>
        <n v="4.4385049328447307E-2"/>
        <n v="4.4594907717707105E-2"/>
        <n v="4.4699836912337011E-2"/>
        <n v="4.5014624496226709E-2"/>
        <n v="0.45182511207634546"/>
        <n v="4.5329412080116399E-2"/>
        <n v="4.5434341274746305E-2"/>
        <n v="0.45654692583469092"/>
        <n v="4.5749128858636003E-2"/>
        <n v="0.4591701557004384"/>
        <n v="0.46200324395544562"/>
        <n v="4.6273774831785498E-2"/>
        <n v="4.6378704026415397E-2"/>
        <n v="4.6483633221045297E-2"/>
        <n v="0.46756449127083033"/>
        <n v="0.47260109261306549"/>
        <n v="4.732306677808449E-2"/>
        <n v="4.763785436197418E-2"/>
        <n v="0.47805741073382019"/>
        <n v="4.7847712751233985E-2"/>
        <n v="0.48193979093512646"/>
        <n v="4.8477287919013373E-2"/>
        <n v="4.8687146308273178E-2"/>
        <n v="4.8841392224379128"/>
        <n v="4.889700469753297E-2"/>
        <n v="0.4953707278477536"/>
        <n v="0.49788902851887112"/>
        <n v="0.49904324965980001"/>
        <n v="0.50103690435776815"/>
        <n v="0.50533900133759402"/>
        <n v="0.50586364731074351"/>
        <n v="0.50785730200871149"/>
        <n v="5.0785730200871154E-2"/>
        <n v="0.50953616912278998"/>
        <n v="5.1205446979390751E-2"/>
        <n v="0.51530727482743433"/>
        <n v="0.51635656677373343"/>
        <n v="5.1835022147170152E-2"/>
        <n v="0.51971430100189009"/>
        <n v="0.5200290885857799"/>
        <n v="5.1939951341800045E-2"/>
        <n v="5.2149809731059843E-2"/>
        <n v="5.1415305368650551E-3"/>
        <n v="0.52684948623672323"/>
        <n v="5.3094172482728935E-2"/>
        <n v="0.53325016710914719"/>
        <n v="5.3304030871988733E-2"/>
        <n v="5.2464597314949542E-3"/>
        <n v="5.3618818455878431E-2"/>
        <n v="5.372374765050833E-2"/>
        <n v="5.4038535234398027E-2"/>
        <n v="5.3513889261248533E-3"/>
        <n v="5.5192756375326918E-2"/>
        <n v="5.4563181207547516E-3"/>
        <n v="0.5566493775116147"/>
        <n v="5.5612473153846508E-2"/>
        <n v="5.5717402348476414E-2"/>
        <n v="5.6556835905515607E-2"/>
        <n v="5.6766694294775405E-2"/>
        <n v="5.6871623489405304E-2"/>
        <n v="5.6661765100145499E-3"/>
        <n v="5.7711057046444497E-2"/>
        <n v="5.8025844630334188E-2"/>
        <n v="5.8340632214223892E-2"/>
        <n v="0.58456054328316776"/>
        <n v="5.9075136576633186E-2"/>
        <n v="5.9389924160522876E-2"/>
        <n v="5.876034899274349E-3"/>
        <n v="5.9914570133672379E-2"/>
        <n v="6.0334286912191969E-2"/>
        <n v="6.0439216106821868E-2"/>
        <n v="0.60554638220914769"/>
        <n v="6.0649074496081673E-2"/>
        <n v="5.9809640939042482E-3"/>
        <n v="6.1173720469231162E-2"/>
        <n v="6.1278649663861068E-2"/>
        <n v="0.615514655698988"/>
        <n v="6.0858932885341473E-3"/>
        <n v="6.2118083220900261E-2"/>
        <n v="6.2642729194049757E-2"/>
        <n v="6.1908224831640464E-3"/>
        <n v="6.2957516777939454E-2"/>
        <n v="0.63156882247736257"/>
        <n v="6.3167375167199252E-2"/>
        <n v="6.3272304361829151E-2"/>
        <n v="6.3482162751088936E-2"/>
        <n v="6.3587091945718835E-2"/>
        <n v="6.3692021140348748E-2"/>
        <n v="6.2957516777939447E-3"/>
        <n v="6.4111737918868344E-2"/>
        <n v="6.421666711349823E-2"/>
        <n v="0.64541947616850914"/>
        <n v="6.4531454697387941E-2"/>
        <n v="6.463638389201784E-2"/>
        <n v="6.4006808724238438E-3"/>
        <n v="0.65066593590000421"/>
        <n v="6.5265959059797235E-2"/>
        <n v="6.5370888254427134E-2"/>
        <n v="6.505610067053743E-3"/>
        <n v="0.66157857214151361"/>
        <n v="6.6630038589985924E-2"/>
        <n v="6.6944826173875607E-2"/>
        <n v="6.6105392616836421E-3"/>
        <n v="6.7259613757765305E-2"/>
        <n v="6.7994118120174599E-2"/>
        <n v="6.8203976509434397E-2"/>
        <n v="0.68350877381916264"/>
        <n v="6.8413834898694195E-2"/>
        <n v="6.8833551677213806E-2"/>
        <n v="6.8203976509434404E-3"/>
        <n v="6.9463126844993187E-2"/>
        <n v="0.69641506475864023"/>
        <n v="0.69693971073178962"/>
        <n v="0.70449461274514236"/>
        <n v="7.0512418791292192E-2"/>
        <n v="7.0617347985922077E-2"/>
        <n v="0.70890163891959812"/>
        <n v="7.0827206375181875E-2"/>
        <n v="7.1246923153701486E-2"/>
        <n v="7.1561710737591169E-2"/>
        <n v="0.72264736341611502"/>
        <n v="7.2191285905370578E-2"/>
        <n v="7.2506073489260262E-2"/>
        <n v="7.2611002683890161E-2"/>
        <n v="7.2715931878520074E-2"/>
        <n v="7.2820861073149959E-2"/>
        <n v="0.72988747784557795"/>
        <n v="7.2401144294630361E-3"/>
        <n v="7.3450436240929354E-2"/>
        <n v="7.3660294630189166E-2"/>
        <n v="7.3975082214078849E-2"/>
        <n v="7.4080011408708749E-2"/>
        <n v="7.4289869797968547E-2"/>
        <n v="7.3450436240929352E-3"/>
        <n v="7.4604657381858258E-2"/>
        <n v="7.4814515771118043E-2"/>
        <n v="7.4499728187228343E-3"/>
        <n v="7.5758878522787135E-2"/>
        <n v="7.5549020133527335E-3"/>
        <n v="7.7227887247605723E-2"/>
        <n v="7.7332816442235622E-2"/>
        <n v="7.6598312079826335E-3"/>
        <n v="7.7647604026125319E-2"/>
        <n v="0.77825983656996145"/>
        <n v="7.8067320804644916E-2"/>
        <n v="7.7647604026125326E-3"/>
        <n v="0.78738867650276267"/>
        <n v="7.9011683556314022E-2"/>
        <n v="7.9326471140203705E-2"/>
        <n v="8.0690550670392394E-2"/>
        <n v="7.9746187918723309E-3"/>
        <n v="8.121519664354189E-2"/>
        <n v="8.1634913422061486E-2"/>
        <n v="8.07954798650223E-3"/>
        <n v="8.2159559395210968E-2"/>
        <n v="8.236941778447078E-2"/>
        <n v="8.1844771811321292E-3"/>
        <n v="8.3208851341509973E-2"/>
        <n v="8.3313780536139873E-2"/>
        <n v="0.83481667247547708"/>
        <n v="8.3418709730769772E-2"/>
        <n v="8.2894063757620283E-3"/>
        <n v="8.4153214093179066E-2"/>
        <n v="8.436307248243885E-2"/>
        <n v="8.4572930871698662E-2"/>
        <n v="8.3943355703919257E-3"/>
        <n v="8.5727152012627553E-2"/>
        <n v="8.5937010401887351E-2"/>
        <n v="8.4992647650218248E-3"/>
        <n v="8.6356727180406948E-2"/>
        <n v="8.6566585569666732E-2"/>
        <n v="8.6671514764296645E-2"/>
        <n v="8.6041939596517257E-3"/>
        <n v="8.7196160737446141E-2"/>
        <n v="8.7301089932076026E-2"/>
        <n v="8.7406019126705939E-2"/>
        <n v="8.7825735905225535E-2"/>
        <n v="8.803559429448532E-2"/>
        <n v="8.7091231542816231E-3"/>
        <n v="8.8350381878375031E-2"/>
        <n v="8.8770098656894614E-2"/>
        <n v="8.8875027851524527E-2"/>
        <n v="8.814052348911524E-3"/>
        <n v="8.9399673824674022E-2"/>
        <n v="8.9504603019303908E-2"/>
        <n v="8.9609532213933821E-2"/>
        <n v="8.9819390603193619E-2"/>
        <n v="9.0029248992453417E-2"/>
        <n v="8.9189815435414214E-3"/>
        <n v="9.0239107381713216E-2"/>
        <n v="9.0448965770973E-2"/>
        <n v="0.9058537372399188"/>
        <n v="9.0553894965602913E-2"/>
        <n v="9.0239107381713222E-3"/>
        <n v="9.1288399328012207E-2"/>
        <n v="9.160318691190189E-2"/>
        <n v="9.2232762079681299E-2"/>
        <n v="9.2442620468941097E-2"/>
        <n v="9.286233724746068E-2"/>
        <n v="9.3177124831350391E-2"/>
        <n v="0.93282054025980277"/>
        <n v="9.2337691274311188E-3"/>
        <n v="9.3596841609869974E-2"/>
        <n v="9.3701770804499887E-2"/>
        <n v="9.3911629193759685E-2"/>
        <n v="9.4331345972279268E-2"/>
        <n v="9.4436275166909181E-2"/>
        <n v="9.4646133556168979E-2"/>
        <n v="9.4751062750798865E-2"/>
        <n v="0.94960921140058674"/>
        <n v="9.5065850334688562E-2"/>
        <n v="9.5170779529318475E-2"/>
        <n v="9.4436275166909171E-3"/>
        <n v="9.5590496307838058E-2"/>
        <n v="9.6429929864877265E-2"/>
        <n v="9.5485567113208162E-3"/>
        <n v="9.6954575838026746E-2"/>
        <n v="9.7269363421916444E-2"/>
        <n v="0.97731051878288"/>
        <n v="9.768908020043604E-2"/>
        <n v="9.7898938589695839E-2"/>
        <n v="9.8003867784325738E-2"/>
        <n v="9.7584151005806145E-3"/>
        <n v="0.98780343824587002"/>
        <n v="9.894823053599483E-2"/>
        <n v="9.9472876509144326E-2"/>
        <n v="9.8633442952105136E-3"/>
        <n v="9.9682734898404124E-2"/>
        <n v="0.10031231006618352"/>
        <n v="0.10052216845544333"/>
        <n v="0.10062709765007322"/>
        <n v="9.9682734898404127E-3"/>
        <n v="0.10115174362322271"/>
        <n v="1.0073202684470312E-2"/>
        <n v="0.1023059647641516"/>
        <n v="0.1025158231534114"/>
        <n v="1.0263124526750429"/>
        <n v="1.0178131879100211E-2"/>
        <n v="0.10293553993193101"/>
        <n v="0.1030404691265609"/>
        <n v="0.1036700442943403"/>
        <n v="1.028306107373011E-2"/>
        <n v="0.10398483187822999"/>
        <n v="0.10461440704600938"/>
        <n v="1.0387990268360009E-2"/>
        <n v="1.8693104607389988E-2"/>
        <n v="2.5189289896482961E-2"/>
        <n v="2.96968470358536E-2"/>
        <n v="1.0473441588537653E-2"/>
        <n v="1.5173892516838698E-2"/>
        <n v="1.5477370367175473E-2"/>
        <n v="1.562910929234386E-2"/>
        <n v="1.5780848217512248E-2"/>
        <n v="0.16266412778051087"/>
        <n v="1.6236064993017409E-2"/>
        <n v="1.6387803918185798E-2"/>
        <n v="1.6539542843354182E-2"/>
        <n v="1.6691281768522571E-2"/>
        <n v="0.17009933511376182"/>
        <n v="1.6994759618859344E-2"/>
        <n v="1.7146498544027729E-2"/>
        <n v="1.7298237469196117E-2"/>
        <n v="0.17495498071915022"/>
        <n v="1.7905193169869663E-2"/>
        <n v="1.8208671020206436E-2"/>
        <n v="0.18481801085509536"/>
        <n v="1.8512148870543213E-2"/>
        <n v="1.8815626720879986E-2"/>
        <n v="0.19134278463733601"/>
        <n v="1.9270843496385151E-2"/>
        <n v="1.9422582421553536E-2"/>
        <n v="0.19574321346721923"/>
        <n v="0.19665364701822954"/>
        <n v="0.20257146509979665"/>
        <n v="2.018127704739547E-2"/>
        <n v="2.0616767762628743"/>
        <n v="0.20742711070518502"/>
        <n v="2.0636493822900632E-2"/>
        <n v="2.0788232748069017E-2"/>
        <n v="2.0939971673237405E-2"/>
        <n v="0.21319318986158373"/>
        <n v="0.21683492406562502"/>
        <n v="0.21850405224247726"/>
        <n v="2.1850405224247724E-2"/>
        <n v="0.22062839719483468"/>
        <n v="2.2002144149416113E-2"/>
        <n v="2.2153883074584501E-2"/>
        <n v="0.22335969784786566"/>
        <n v="2.2760838775258047E-2"/>
        <n v="0.23352620583414757"/>
        <n v="0.23443663938515791"/>
        <n v="0.23458837831032631"/>
        <n v="2.3367794475931597E-2"/>
        <n v="0.23747141788852563"/>
        <n v="0.23823011251436757"/>
        <n v="0.24141662994290369"/>
        <n v="2.427822802694192E-2"/>
        <n v="2.4429966952110305E-2"/>
        <n v="0.26114269021479403"/>
        <n v="2.6099095128962562E-2"/>
        <n v="0.2625083405413095"/>
        <n v="0.26508790226917206"/>
        <n v="2.6402572979299335E-2"/>
        <n v="2.6706050829636112E-2"/>
        <n v="2.7161267605141273E-2"/>
        <n v="2.7313006530309658E-2"/>
        <n v="0.27844092768399015"/>
        <n v="0.28238613973836818"/>
        <n v="2.8678656856825142E-2"/>
        <n v="0.28936613029611402"/>
        <n v="2.9589090407835465E-2"/>
        <n v="0.30135350538441652"/>
        <n v="3.0347785033677396E-2"/>
        <n v="3.1106479659519331E-2"/>
        <n v="0.31455479187406621"/>
        <n v="0.32411434415967466"/>
        <n v="0.33109433471742045"/>
        <n v="3.3079085686708365E-2"/>
        <n v="3.4141258162887073E-2"/>
        <n v="3.4292997088055457E-2"/>
        <n v="3.4596474938392234E-2"/>
        <n v="3.5051691713897395E-2"/>
        <n v="3.5962125264907718E-2"/>
        <n v="3.6113864190076103E-2"/>
        <n v="3.6265603115244488E-2"/>
        <n v="3.6417342040412873E-2"/>
        <n v="3.7024297741086426E-2"/>
        <n v="3.8238209142433519E-2"/>
        <n v="3.9755598394117388E-2"/>
        <n v="0.40347380202274097"/>
        <n v="4.0666031945127717E-2"/>
        <n v="4.2486899047148363E-2"/>
        <n v="4.3549071523327064E-2"/>
        <n v="4.4307766149169002E-2"/>
        <n v="0.44565722321955259"/>
        <n v="4.4914721849842548E-2"/>
        <n v="4.5066460775010933E-2"/>
        <n v="4.536993862534771E-2"/>
        <n v="4.5521677550516094E-2"/>
        <n v="4.7190805727368355E-2"/>
        <n v="0.47494283577705126"/>
        <n v="4.7494283577705125E-2"/>
        <n v="4.9163411754557386E-2"/>
        <n v="4.9466889604894156E-2"/>
        <n v="4.961862853006254E-2"/>
        <n v="4.9922106380399324E-2"/>
        <n v="5.1136017781746416E-2"/>
        <n v="5.1287756706914801E-2"/>
        <n v="0.51742973482419963"/>
        <n v="5.2046451332756739E-2"/>
        <n v="5.3563840584440608E-2"/>
        <n v="5.401905735994577E-2"/>
        <n v="5.5232968761292862E-2"/>
        <n v="5.6143402312303185E-2"/>
        <n v="5.8267747264660601E-2"/>
        <n v="5.8571225114997377E-2"/>
        <n v="5.8722964040165762E-2"/>
        <n v="5.8874702965334147E-2"/>
        <n v="0.5932991974083931"/>
        <n v="5.9785136516344477E-2"/>
        <n v="6.6309910298585115E-2"/>
        <n v="6.8585994176110915E-2"/>
        <n v="7.0103383427794791E-2"/>
        <n v="0.72698119048174215"/>
        <n v="7.4200334407341237E-2"/>
        <n v="7.4959029033183175E-2"/>
        <n v="7.5110767958351574E-2"/>
        <n v="7.5262506883519945E-2"/>
        <n v="7.9055980012729635E-2"/>
        <n v="8.0118152488908329E-2"/>
        <n v="7.8904241087561239E-3"/>
        <n v="8.1483802815423806E-2"/>
        <n v="8.2849453141939297E-2"/>
        <n v="8.6642926271148973E-2"/>
        <n v="8.7098143046654128E-2"/>
        <n v="8.8463793373169619E-2"/>
        <n v="8.9070749073843158E-2"/>
        <n v="9.043639940035865E-2"/>
        <n v="9.3926394679231556E-2"/>
        <n v="9.4836828230241879E-2"/>
        <n v="9.8326823509114772E-2"/>
        <n v="0.10394116374034508"/>
        <n v="0.10454811944101863"/>
        <n v="1.0482124950632172"/>
        <n v="0.10469985836618703"/>
        <n v="0.10591376976753411"/>
        <n v="1.0764359351445374"/>
        <n v="0.1165354945293212"/>
        <n v="0.11911505625718379"/>
        <n v="0.12275679046122508"/>
        <n v="1.213911401347096E-2"/>
        <n v="0.12746069714144509"/>
        <n v="0.13049547564481281"/>
        <n v="1.3201286489649668E-2"/>
        <n v="1.3504764339986442E-2"/>
        <n v="1.3656503265154829E-2"/>
        <n v="0.13823416082840054"/>
        <n v="0.14111720040659989"/>
        <n v="1.411172004065999E-2"/>
        <n v="0.14308980643378894"/>
        <n v="1.4263458965828377E-2"/>
        <n v="0.14491067353580958"/>
        <n v="1.4415197890996765E-2"/>
        <n v="0.14976631914119798"/>
        <n v="0.19095354130755621"/>
        <n v="1.8943803701146452E-2"/>
        <n v="0.19209016952962502"/>
        <n v="0.19265848364065938"/>
        <n v="1.9133241738157912E-2"/>
        <n v="1.9322679775169375E-2"/>
        <n v="0.19512117812180843"/>
        <n v="0.19872050082502626"/>
        <n v="0.19985712904709504"/>
        <n v="2.0010339849520995"/>
        <n v="1.9890993886203773E-2"/>
        <n v="2.0080431923215236E-2"/>
        <n v="2.0455519236497937"/>
        <n v="0.20440364193537019"/>
        <n v="2.02698699602267E-2"/>
        <n v="2.0459307997238167E-2"/>
        <n v="0.20686633641651925"/>
        <n v="2.0834395310520866"/>
        <n v="2.0989734500870267"/>
        <n v="2.0838184071261093E-2"/>
        <n v="2.102762210827256E-2"/>
        <n v="0.21236003948985172"/>
        <n v="0.21463329593398928"/>
        <n v="2.1595936219306954E-2"/>
        <n v="0.21899037078525296"/>
        <n v="2.1974812293329881E-2"/>
        <n v="0.22202137937743638"/>
        <n v="2.2543126404364275E-2"/>
        <n v="2.2922002478387202E-2"/>
        <n v="2.3111440515398669E-2"/>
        <n v="0.24020743093053698"/>
        <n v="0.24304900148570893"/>
        <n v="2.443750677447892E-2"/>
        <n v="0.24948989474409872"/>
        <n v="2.4816382848501847E-2"/>
        <n v="2.500582088551331E-2"/>
        <n v="0.25214202726225926"/>
        <n v="0.25252090333628219"/>
        <n v="2.5380908198796011"/>
        <n v="0.25498359781743124"/>
        <n v="2.538469695953624E-2"/>
        <n v="0.25612022603950002"/>
        <n v="2.5763573033559171E-2"/>
        <n v="2.6521325181605028E-2"/>
        <n v="0.26805482237122225"/>
        <n v="0.27070695488938273"/>
        <n v="2.6900201255627958E-2"/>
        <n v="0.27430627759260062"/>
        <n v="2.7279077329650889E-2"/>
        <n v="0.27657953403673813"/>
        <n v="2.8036829477696742E-2"/>
        <n v="0.28245211318409352"/>
        <n v="0.28264155122110501"/>
        <n v="2.8226267514708209E-2"/>
        <n v="2.8415705551719673E-2"/>
        <n v="2.8605143588731136E-2"/>
        <n v="0.28946132055351775"/>
        <n v="2.8794581625742603E-2"/>
        <n v="0.29078738681259803"/>
        <n v="0.2928712052197241"/>
        <n v="2.9173457699765534E-2"/>
        <n v="0.29457614755282729"/>
        <n v="2.9362895736776997E-2"/>
        <n v="2.9931209847811391E-2"/>
        <n v="3.0310085921834321E-2"/>
        <n v="0.31181500892087055"/>
        <n v="0.31219388499489348"/>
        <n v="3.1636152180914569E-2"/>
        <n v="3.2204466291948959E-2"/>
        <n v="0.32640173777075332"/>
        <n v="0.32848555617787945"/>
        <n v="0.3292433083259253"/>
        <n v="3.315165647700629E-2"/>
        <n v="0.33378982121420042"/>
        <n v="0.33776801999144118"/>
        <n v="3.3719970588040681E-2"/>
        <n v="3.4667160773098005E-2"/>
        <n v="0.35008149239718639"/>
        <n v="3.4856598810109468E-2"/>
        <n v="0.35235474884132395"/>
        <n v="0.35500688135948444"/>
        <n v="0.35538575743350742"/>
        <n v="0.35614350958155327"/>
        <n v="3.5803788995166785E-2"/>
        <n v="3.5993227032178256E-2"/>
        <n v="3.7319293291258507E-2"/>
        <n v="3.750873132826997E-2"/>
        <n v="3.7887607402292904E-2"/>
        <n v="0.38209652065212391"/>
        <n v="3.8645359550338751E-2"/>
        <n v="3.9213673661373155E-2"/>
        <n v="0.39838819183510982"/>
        <n v="4.0350301883441943E-2"/>
        <n v="0.40691290350062576"/>
        <n v="4.0539739920453399E-2"/>
        <n v="4.0918615994476333E-2"/>
        <n v="4.186580617953365E-2"/>
        <n v="4.2055244216545121E-2"/>
        <n v="4.2623558327579511E-2"/>
        <n v="4.3017589444563358"/>
        <n v="4.3191872438613908E-2"/>
        <n v="0.43457085690429959"/>
        <n v="0.43532860905234544"/>
        <n v="0.43987512194062056"/>
        <n v="4.4139062623671226E-2"/>
        <n v="0.44745264342107915"/>
        <n v="0.44877870968015937"/>
        <n v="0.44953646182820522"/>
        <n v="0.45199915630935428"/>
        <n v="4.5465128882751477E-2"/>
        <n v="0.45692454527165238"/>
        <n v="4.5844004956774403E-2"/>
        <n v="0.46071330601188165"/>
        <n v="4.6412319067808801E-2"/>
        <n v="4.6980633178843198E-2"/>
        <n v="4.7359509252866125E-2"/>
        <n v="4.8117261400911986E-2"/>
        <n v="0.48912901156360128"/>
        <n v="0.49481215267394529"/>
        <n v="0.49765372322911722"/>
        <n v="0.49916922752520893"/>
        <n v="4.9822203734015164E-2"/>
        <n v="0.50049529378428914"/>
        <n v="0.51508202263417202"/>
        <n v="5.2284898215164202E-2"/>
        <n v="5.4179278585278851E-2"/>
        <n v="5.4368716622290307E-2"/>
        <n v="0.54899143125922401"/>
        <n v="0.5527801919994535"/>
        <n v="5.5315906807347638E-2"/>
        <n v="5.5694782881370558E-2"/>
        <n v="0.56793523496037057"/>
        <n v="5.6831411103439346E-2"/>
        <n v="0.58441634418036803"/>
        <n v="5.8346915399531067E-2"/>
        <n v="0.58536353436542532"/>
        <n v="5.8725791473553994E-2"/>
        <n v="5.9294105584588384E-2"/>
        <n v="5.8725791473553998E-3"/>
        <n v="6.0620171843668642E-2"/>
        <n v="6.0999047917691569E-2"/>
        <n v="6.1756800065737423E-2"/>
        <n v="6.2514552213783284E-2"/>
        <n v="6.3840618472863528E-2"/>
        <n v="0.64238438350587612"/>
        <n v="6.5356122768955249E-2"/>
        <n v="6.592443687998964E-2"/>
        <n v="6.630331295401258E-2"/>
        <n v="6.7439941176081361E-2"/>
        <n v="0.67856704857506578"/>
        <n v="6.8008255287115751E-2"/>
        <n v="0.68709176024058172"/>
        <n v="0.68879670257368497"/>
        <n v="6.8766007435161619E-2"/>
        <n v="7.047094976826479E-2"/>
        <n v="0.73123082286425289"/>
        <n v="0.74524923760310124"/>
        <n v="7.5396338730562867E-2"/>
        <n v="7.5775214804585808E-2"/>
        <n v="0.76002540448999556"/>
        <n v="7.5964652841597272E-2"/>
        <n v="0.77214943885872933"/>
        <n v="0.77366494315482104"/>
        <n v="7.7669595174700443E-2"/>
        <n v="0.77877977015413047"/>
        <n v="0.78844111004171513"/>
        <n v="0.79507144133711649"/>
        <n v="0.79791301189228847"/>
        <n v="8.2216108062975579E-2"/>
        <n v="0.82689703155504257"/>
        <n v="8.3163298248032924E-2"/>
        <n v="0.83390623892446669"/>
        <n v="8.4868240581136095E-2"/>
        <n v="0.85171341440354431"/>
        <n v="8.6383744877227817E-2"/>
        <n v="8.5247116655159019E-3"/>
        <n v="8.714149702527367E-2"/>
        <n v="8.825918144364131"/>
        <n v="9.1498571876537357E-2"/>
        <n v="9.0930257765502957E-3"/>
        <n v="9.471901850573225E-2"/>
        <n v="0.95628321083387269"/>
        <n v="9.471901850573226E-3"/>
        <n v="9.7560589060904215E-2"/>
        <n v="9.9454969431018864E-2"/>
        <n v="0.99871733112444083"/>
        <n v="1.0231548378989197"/>
        <n v="0.10381204428228254"/>
        <n v="1.0229653998619083E-2"/>
        <n v="1.0623685115602928"/>
        <n v="0.10608530072642011"/>
        <n v="0.1083585571705577"/>
        <n v="1.0892687128159209"/>
        <n v="1.1097280208131588"/>
        <n v="0.11082125165170673"/>
        <n v="1.0987406146664941E-2"/>
        <n v="1.1186316085526977"/>
        <n v="0.11290507005883284"/>
        <n v="1.1353021558097067"/>
        <n v="1.1366282220687869E-2"/>
        <n v="0.11915652528021116"/>
        <n v="0.11934596331722262"/>
        <n v="0.11953540135423409"/>
        <n v="1.1987638982085473"/>
        <n v="0.11991427742825703"/>
        <n v="0.12029315350227995"/>
        <n v="1.1934596331722263E-2"/>
        <n v="1.2124034368733728E-2"/>
        <n v="0.12313472405745192"/>
        <n v="0.12370303816848632"/>
        <n v="0.12616573264963535"/>
        <n v="0.12749179890871562"/>
        <n v="0.12919674124181879"/>
        <n v="0.13014393142687611"/>
        <n v="0.13222774983400223"/>
        <n v="0.13241718787101367"/>
        <n v="0.13260662590802516"/>
        <n v="0.13298550198204806"/>
        <n v="1.3618700480754182"/>
        <n v="1.3639538664825444E-2"/>
        <n v="0.13828976701836906"/>
        <n v="0.13904751916641495"/>
        <n v="1.3942639524043787"/>
        <n v="1.4012731597738028"/>
        <n v="0.14056302346250665"/>
        <n v="0.14321515598066714"/>
        <n v="1.4670081586167809"/>
        <n v="0.14776166886894229"/>
        <n v="0.1530659339052633"/>
        <n v="1.5155042960917161E-2"/>
        <n v="1.5344480997928622E-2"/>
        <n v="0.15533919034940089"/>
        <n v="0.16291671182985948"/>
        <n v="0.16348502594089384"/>
        <n v="1.6291671182985946E-2"/>
        <n v="0.16765266275514606"/>
        <n v="0.16822097686618048"/>
        <n v="0.17428299405054734"/>
        <n v="0.17958725908686834"/>
        <n v="1.8428532240475266"/>
        <n v="0.18621759038226959"/>
        <n v="1.8564927627123522E-2"/>
        <n v="0.18924859897445301"/>
        <n v="1.8754365664134985E-2"/>
        <n v="0.24027057694287413"/>
        <n v="2.3907520093818323E-2"/>
        <n v="0.26417809703669248"/>
        <n v="2.6298272103200151E-2"/>
        <n v="0.28808561713051078"/>
        <n v="2.8689024112581986E-2"/>
        <n v="0.29430157235490356"/>
        <n v="3.0840700921025636E-2"/>
        <n v="0.31318851322902003"/>
        <n v="3.1557926523840187E-2"/>
        <n v="0.32920655169187829"/>
        <n v="3.299237772946928E-2"/>
        <n v="3.5383129738851112E-2"/>
        <n v="0.36889303504761672"/>
        <n v="3.8012956949171131E-2"/>
        <n v="3.8730182551985688E-2"/>
        <n v="0.38969257752923864"/>
        <n v="4.0164633757614782E-2"/>
        <n v="4.1599084963243882E-2"/>
        <n v="0.42364125606246061"/>
        <n v="0.46380588982007548"/>
        <n v="5.5943597019534878E-2"/>
        <n v="5.8095273827978522E-2"/>
        <n v="5.9051574631731253E-2"/>
        <n v="5.9290649832669441E-2"/>
        <n v="5.9768800234545803E-2"/>
        <n v="0.61083713839705811"/>
        <n v="6.813643226738221E-2"/>
        <n v="7.1005334678640411E-2"/>
        <n v="7.1722560281454961E-2"/>
        <n v="7.5308688295527712E-2"/>
        <n v="7.6504064300218624E-2"/>
        <n v="7.6982214702095E-2"/>
        <n v="7.9372966711476839E-2"/>
        <n v="9.2522102763076902E-2"/>
        <n v="1.0414115752867261"/>
        <n v="1.0612548169645952"/>
        <n v="0.11069181803437883"/>
        <n v="0.13459933812819716"/>
        <n v="0.1453577221704154"/>
        <n v="0.14583587257229175"/>
        <n v="0.15778963261920093"/>
        <n v="0.17428582148393557"/>
        <n v="1.721341446754919E-2"/>
        <n v="1.7452489668487375E-2"/>
        <n v="0.18289252871771017"/>
        <n v="0.18600050632990656"/>
        <n v="0.19245553675523749"/>
        <n v="0.20488744720402302"/>
        <n v="0.20536559760589937"/>
        <n v="2.1994918486312857E-2"/>
        <n v="2.3190294491003773E-2"/>
        <n v="2.3546516540401665"/>
        <n v="0.23692352412973958"/>
        <n v="0.27984616207794089"/>
        <n v="2.7928758690413259E-2"/>
        <n v="0.28263903794698225"/>
        <n v="0.29297267866243515"/>
        <n v="2.9805571274409033"/>
        <n v="0.29939629316123018"/>
        <n v="0.30721634559454586"/>
        <n v="0.30861278352906651"/>
        <n v="0.31475711044095744"/>
        <n v="3.1838784907071122E-2"/>
        <n v="3.2327538184153353"/>
        <n v="0.33123507806830133"/>
        <n v="0.33374866635043848"/>
        <n v="0.33458652911115089"/>
        <n v="3.4584181886338743"/>
        <n v="0.34966805880397406"/>
        <n v="3.5701332233955272"/>
        <n v="3.5748811123728977E-2"/>
        <n v="3.6307386297537235E-2"/>
        <n v="3.6586673884441374E-2"/>
        <n v="3.748597991427268"/>
        <n v="0.37480394162534603"/>
        <n v="0.37647966714677078"/>
        <n v="0.38318256923247002"/>
        <n v="0.38876832097055258"/>
        <n v="3.9175669815042684"/>
        <n v="4.1893138035619892E-2"/>
        <n v="0.42284140657285679"/>
        <n v="4.3289575970140562E-2"/>
        <n v="4.4127438730852953E-2"/>
        <n v="0.4795367867143957"/>
        <n v="4.8037464947510815E-2"/>
        <n v="0.4887532770822321"/>
        <n v="5.0551053229648008E-2"/>
        <n v="5.1388915990360405E-2"/>
        <n v="5.1668203577264538E-2"/>
        <n v="0.52729496407500243"/>
        <n v="5.3623216685593458E-2"/>
        <n v="5.5019654620114128E-2"/>
        <n v="5.5857517380826519E-2"/>
        <n v="0.57756672971774625"/>
        <n v="5.8371105662963718E-2"/>
        <n v="6.0326118771292646E-2"/>
        <n v="6.2001844292717448E-2"/>
        <n v="0.62895564570810669"/>
        <n v="6.3348010461595363"/>
        <n v="6.3118994640333978E-2"/>
        <n v="6.3677569814142243E-2"/>
        <n v="0.64794720161758768"/>
        <n v="0.6524158030080538"/>
        <n v="6.5911870509375303E-2"/>
        <n v="6.6749733270087694E-2"/>
        <n v="6.8498073564107562"/>
        <n v="0.74150854323047211"/>
        <n v="0.76022081155304899"/>
        <n v="7.5966223637924074E-2"/>
        <n v="7.6524798811732339E-2"/>
        <n v="0.77921236746252998"/>
        <n v="8.0434825028390194E-2"/>
        <n v="8.1551975376006725E-2"/>
        <n v="8.2389838136719129E-2"/>
        <n v="8.3786276071239785E-2"/>
        <n v="0.85880932973020785"/>
        <n v="0.85936790490401616"/>
        <n v="8.7417014700993514E-2"/>
        <n v="8.7975589874801779E-2"/>
        <n v="8.8813452635514184E-2"/>
        <n v="0.90545035674319796"/>
        <n v="9.132704091765137E-2"/>
        <n v="0.9565599851466543"/>
        <n v="0.96326288723235343"/>
        <n v="0.96968650173114856"/>
        <n v="9.914709335096708E-2"/>
        <n v="9.9984956111679471E-2"/>
        <n v="0.1036156947414332"/>
        <n v="0.10668785819737867"/>
        <n v="0.1103185968271324"/>
        <n v="0.11143574717474891"/>
        <n v="1.1559713221962049"/>
        <n v="1.1978644602318247"/>
        <n v="0.12037294995568115"/>
        <n v="0.12540012651995555"/>
        <n v="0.12623798928066796"/>
        <n v="1.265731343849529"/>
        <n v="13.046640334639651"/>
        <n v="1.3179581226006019"/>
        <n v="0.13182374101875061"/>
        <n v="1.3327603647065209"/>
        <n v="1.3405804171398365E-2"/>
        <n v="0.13964379345206632"/>
        <n v="1.4109608890396779"/>
        <n v="0.14271595690801178"/>
        <n v="0.14327453208182003"/>
        <n v="0.14746384588538203"/>
        <n v="0.15695962384012255"/>
        <n v="0.15723891142702667"/>
        <n v="0.1575181990139308"/>
        <n v="0.15975249970916386"/>
        <n v="0.16282466316510932"/>
        <n v="1.6815905607497827"/>
        <n v="1.7218079732639777"/>
        <n v="1.9265257744647069"/>
        <n v="1.9544545331551202"/>
        <n v="2.0304207567930441"/>
        <n v="2.0108706257097549E-2"/>
        <n v="2.044664423725155"/>
        <n v="2.1083419935392973"/>
        <n v="0.21561001708999039"/>
        <n v="0.21700645502451105"/>
        <n v="0.22594365780544329"/>
        <n v="0.22817795850067635"/>
        <n v="2.2622294539234741E-2"/>
        <n v="2.3180869713043006E-2"/>
        <n v="2.4242162543278711"/>
        <n v="0.24242162543278714"/>
        <n v="0.24353877578040364"/>
        <n v="0.24549378888873258"/>
        <n v="0.2457730764756367"/>
        <n v="2.5121918442026732"/>
        <n v="0.25219669097443176"/>
        <n v="2.5887166430144051"/>
        <n v="0.27062967171010449"/>
        <n v="0.27426041033985826"/>
        <n v="0.27509827310057067"/>
        <n v="3.5908404030531332E-2"/>
        <n v="0.38493809120729588"/>
        <n v="3.8421992312668532E-2"/>
        <n v="0.39355610817462344"/>
        <n v="3.9858328473889787E-2"/>
        <n v="0.40325137726286686"/>
        <n v="0.41222847827049974"/>
        <n v="4.1653748675416345E-2"/>
        <n v="0.42982359624546007"/>
        <n v="0.44454604189797792"/>
        <n v="4.4526420997858855E-2"/>
        <n v="4.7172870374909017"/>
        <n v="4.7908992657534908"/>
        <n v="0.48296803421064644"/>
        <n v="0.49445872350041647"/>
        <n v="0.49912681602438552"/>
        <n v="0.51600376591873531"/>
        <n v="0.51636284995904058"/>
        <n v="0.52282636268453619"/>
        <n v="5.2426269884575744E-2"/>
        <n v="5.3862606045796999E-2"/>
        <n v="5.5298942207018253E-2"/>
        <n v="5.6017110287628881E-2"/>
        <n v="5.7094362408544819E-2"/>
        <n v="0.65461020547658622"/>
        <n v="0.68046425637856878"/>
        <n v="6.8225967658009534E-2"/>
        <n v="6.9303219778925465E-2"/>
        <n v="0.69841845839383443"/>
        <n v="7.1816808061062665E-2"/>
        <n v="7.5048564423810485E-2"/>
        <n v="0.82302062037977819"/>
        <n v="8.7257421794191145E-2"/>
        <n v="8.8334673915107076E-2"/>
        <n v="8.9411926036023021E-2"/>
        <n v="9.5516354721213351E-2"/>
        <n v="0.95983163973610253"/>
        <n v="1.0111806574997624"/>
        <n v="1.0384710445629661"/>
        <n v="0.10413437168854087"/>
        <n v="0.10485253976915149"/>
        <n v="0.10664795997067807"/>
        <n v="0.107725212091594"/>
        <n v="1.1788729043223436"/>
        <n v="1.2424307794563842"/>
        <n v="0.1263975821874703"/>
        <n v="1.2948570493409599"/>
        <n v="0.13250201087266061"/>
        <n v="1.406173101835607"/>
        <n v="1.4248454719314834"/>
        <n v="0.14471086824304127"/>
        <n v="1.488762431105829"/>
        <n v="0.15153346500884224"/>
        <n v="1.5993603155198655"/>
        <n v="1.6155190973336047"/>
        <n v="0.16338323833891757"/>
        <n v="1.7954202015265666E-2"/>
        <n v="0.19498263388578516"/>
        <n v="0.20395973489341795"/>
        <n v="0.20862782741738703"/>
        <n v="0.21293683590105081"/>
        <n v="0.21545042418318799"/>
        <n v="0.21904126458624112"/>
        <n v="2.2844926644224035"/>
        <n v="0.23520004639998024"/>
        <n v="0.24597256760913966"/>
        <n v="0.25135882821371935"/>
        <n v="2.5487785180871141"/>
        <n v="2.7261660339979388"/>
        <n v="2.8385593386135022"/>
        <n v="2.9915291397835655"/>
        <n v="0.32173930011356072"/>
        <n v="3.2317563627478202E-2"/>
        <n v="0.33861625000791046"/>
        <n v="0.33969350212882643"/>
        <n v="0.34041167020943708"/>
        <n v="0.34436159465279553"/>
        <n v="3.4472067869310077E-2"/>
        <n v="0.35728862010378676"/>
        <n v="0.35764770414409208"/>
        <n v="0.44095520149492479"/>
        <n v="5.2067185844270433E-2"/>
        <n v="5.2785353924881061E-2"/>
        <n v="0.69231402970864409"/>
        <n v="1.0011263043712135"/>
        <n v="1.0334438679986917"/>
        <n v="0.10521162380945681"/>
        <n v="0.13106567471143937"/>
        <n v="1.3684692776035492"/>
        <n v="1.4133547826417132"/>
        <n v="1.4797853300981962"/>
        <n v="1.5426250371516259"/>
        <n v="1.607978332487193"/>
        <n v="1.6729725437824547"/>
        <n v="2.1545042418318801"/>
        <n v="2.1562996620334065"/>
        <n v="0.22370935711021023"/>
        <n v="2.7918784133738113"/>
        <n v="2.7936738335753377"/>
        <n v="1.1375706998648642E-2"/>
        <n v="6.3570127345389475E-3"/>
        <n v="6.9520617990553882E-2"/>
        <n v="0.72136245202079663"/>
        <n v="0.819104310977813"/>
        <n v="0.90652132567880661"/>
        <n v="0.95195064040530708"/>
        <n v="1.1687723697817869"/>
        <n v="1.2795923647964325"/>
        <n v="0.13904123598110776"/>
        <n v="0.14110620483231232"/>
        <n v="0.22026334412848753"/>
        <n v="2.2411795265073606"/>
        <n v="2.2714657363250277"/>
        <n v="0.22714657363250276"/>
        <n v="0.27532918016060942"/>
        <n v="0.31869352603590539"/>
        <n v="0.36274619486160292"/>
        <n v="3.7004241813585907"/>
        <n v="0.4061105407368989"/>
        <n v="0.55891823572603716"/>
        <n v="0.58232121603968889"/>
        <n v="6.0572419635334072E-2"/>
        <n v="6.1260742585735599E-2"/>
        <n v="6.3325711436940171E-2"/>
        <n v="1.7628104697823048E-2"/>
        <n v="0.2837285422792471"/>
        <n v="0.28435811744702655"/>
        <n v="0.28876514362148231"/>
        <n v="3.7249864093614173E-2"/>
        <n v="3.8509014429172962E-2"/>
        <n v="3.9558306375471954E-2"/>
        <n v="8.6146868791147149E-2"/>
        <n v="0.10887911907325754"/>
        <n v="0.35919933675570004"/>
        <n v="0.23054609104295229"/>
        <n v="0.2485427045590414"/>
        <n v="0.25119483707720192"/>
        <n v="2.6449338727540672"/>
        <n v="3.1825590217926039E-2"/>
        <n v="3.6561541143212646E-2"/>
        <n v="0.40369245687143085"/>
        <n v="4.2434120290568048E-2"/>
        <n v="4.3760186549648299E-2"/>
        <n v="4.6033442993785874E-2"/>
        <n v="0.47321621645463829"/>
        <n v="4.7738385326889052E-2"/>
        <n v="5.0769393919072481E-2"/>
        <n v="0.52947931344704324"/>
        <n v="0.61794687673139725"/>
        <n v="6.213567613976035E-2"/>
        <n v="6.4219494546886469E-2"/>
        <n v="0.64787808657920853"/>
        <n v="7.9185099470792164E-2"/>
        <n v="8.9793629543434172E-2"/>
        <n v="9.4150704394697846E-2"/>
        <n v="0.10343316820825962"/>
        <n v="0.10987406146664941"/>
        <n v="0.1142311363179131"/>
        <n v="0.12086146761331434"/>
        <n v="0.14094189953652958"/>
        <n v="1.7049423331031804E-2"/>
        <n v="0.33207294082901367"/>
        <n v="0.58091818076059576"/>
        <n v="0.65828084233304063"/>
        <n v="0.13629234240921673"/>
        <n v="0.14522954519014894"/>
        <n v="1.5640104866631426"/>
        <n v="1.6757255214247957"/>
        <n v="1.6760048090116997"/>
      </sharedItems>
    </cacheField>
    <cacheField name="使用顏色" numFmtId="0">
      <sharedItems count="11">
        <s v="1-05 大洋綠"/>
        <s v=""/>
        <s v="1-45 天藍色"/>
        <s v="1-90 椰子綠"/>
        <s v="純白"/>
        <s v="1-38鼠灰色"/>
        <s v="1-85 藏金黃"/>
        <s v="1-63 深灰色"/>
        <s v="1-13 奶白色"/>
        <s v="1-14 奶黃色"/>
        <s v="1502 銀色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宗鴻" refreshedDate="45804.454316319447" createdVersion="8" refreshedVersion="8" minRefreshableVersion="3" recordCount="1702" xr:uid="{8CE7BBE9-A613-4564-A225-F2513CBB98C0}">
  <cacheSource type="worksheet">
    <worksheetSource ref="A1:J1703" sheet="管配件_油漆計算"/>
  </cacheSource>
  <cacheFields count="10">
    <cacheField name="From Drawing num" numFmtId="0">
      <sharedItems/>
    </cacheField>
    <cacheField name="ID" numFmtId="0">
      <sharedItems containsSemiMixedTypes="0" containsString="0" containsNumber="1" containsInteger="1" minValue="1" maxValue="17"/>
    </cacheField>
    <cacheField name="QTY" numFmtId="0">
      <sharedItems containsMixedTypes="1" containsNumber="1" containsInteger="1" minValue="1" maxValue="15"/>
    </cacheField>
    <cacheField name="DN" numFmtId="0">
      <sharedItems containsMixedTypes="1" containsNumber="1" containsInteger="1" minValue="15" maxValue="100"/>
    </cacheField>
    <cacheField name="材料名稱" numFmtId="0">
      <sharedItems/>
    </cacheField>
    <cacheField name="材質" numFmtId="0">
      <sharedItems/>
    </cacheField>
    <cacheField name="轉換DN" numFmtId="0">
      <sharedItems containsSemiMixedTypes="0" containsString="0" containsNumber="1" minValue="10" maxValue="323.89999999999998"/>
    </cacheField>
    <cacheField name="轉換面積mm" numFmtId="0">
      <sharedItems containsMixedTypes="1" containsNumber="1" minValue="356.32729275178838" maxValue="226217.33764946077"/>
    </cacheField>
    <cacheField name="換算m^2" numFmtId="0">
      <sharedItems containsString="0" containsBlank="1" containsNumber="1" minValue="3.5632729275178834E-4" maxValue="0.22621733764946075"/>
    </cacheField>
    <cacheField name="顏色使用" numFmtId="0">
      <sharedItems count="11">
        <s v="1-63 深灰色"/>
        <s v=""/>
        <s v="1-14 奶黃色"/>
        <s v="1-05 大洋綠"/>
        <s v="1-45 天藍色"/>
        <s v="1502 銀色"/>
        <s v="1-90 椰子綠"/>
        <s v="1-13 奶白色"/>
        <s v="純白"/>
        <s v="1-85 藏金黃"/>
        <s v="1-38鼠灰色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宗鴻" refreshedDate="45825.581883333332" createdVersion="8" refreshedVersion="8" minRefreshableVersion="3" recordCount="647" xr:uid="{5A0F37A5-1AF6-40AB-AA8D-FDF90714E80A}">
  <cacheSource type="worksheet">
    <worksheetSource name="表格1"/>
  </cacheSource>
  <cacheFields count="38">
    <cacheField name="Series NO" numFmtId="1">
      <sharedItems containsMixedTypes="1" containsNumber="1" containsInteger="1" minValue="0" maxValue="646" count="64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s v="405_1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0" u="1"/>
      </sharedItems>
    </cacheField>
    <cacheField name="DWG NO" numFmtId="0">
      <sharedItems count="650">
        <s v="AC-1801-50-AA2B-NA-1"/>
        <s v="AC-1801-50-AA2B-NA-2"/>
        <s v="AC-1802-65-AA2B-NA"/>
        <s v="AMO-0601-25-AA1E-NA-1"/>
        <s v="AMO-0601-25-AA1E-NA-2"/>
        <s v="AMO-0602-15-AA1E-NA"/>
        <s v="AMO-0603-15-AA1E-NA"/>
        <s v="AMO-0604-15-AA1E-NA"/>
        <s v="AMO-0605-15-AA1E-NA"/>
        <s v="AMO-1510-25-AA1E-NA-1"/>
        <s v="AMO-1510-25-AA1E-NA-2"/>
        <s v="AMO-1510-25-AA1E-NA-3"/>
        <s v="AMO-1510-25-AA1E-NA-4"/>
        <s v="AMO-1510-25-AA1E-NA-5"/>
        <s v="AMO-1510-25-AA1E-NA-6"/>
        <s v="AMO-1510-25-AA1E-NA-7"/>
        <s v="AMO-1510-25-AA1E-NA-8"/>
        <s v="AMO-1511-25-AA1E-NA-1"/>
        <s v="AMO-1511-25-AA1E-NA-2"/>
        <s v="AMO-1511-25-AA1E-NA-3"/>
        <s v="AMO-1511-25-AA1E-NA-4"/>
        <s v="AMO-1511-25-AA1E-NA-5"/>
        <s v="AMO-1511-25-AA1E-NA-6"/>
        <s v="AR-1701-100-AA1B-NA"/>
        <s v="AR-1702-100-AA1B-NA"/>
        <s v="AR-1703-80-AA1B-H50"/>
        <s v="AR-1801-50-AA1B-NA"/>
        <s v="AR-1802-50-AA1B-NA"/>
        <s v="AR-1804-65-AA1B-NA"/>
        <s v="AT-R1301-65-AA1B-NA"/>
        <s v="AZT-R1101-A-80-AA1B-NA"/>
        <s v="AZT-R1101-B-80-AA1B-NA"/>
        <s v="AZT-R1101-C-80-AA1B-NA"/>
        <s v="BICAR-1601-100-AA2B-NA-1"/>
        <s v="BICAR-1601-100-AA2B-NA-2"/>
        <s v="BICAR-1602-100-AA2B-NA"/>
        <s v="BICAR-1602-100-AA2B-NA-2"/>
        <s v="BICAR-1603-100-AA2B-NA"/>
        <s v="BICAR-1603-100-AA2B-NA-2"/>
        <s v="CA-0601-25-AA1B-NA-1"/>
        <s v="CA-0601-25-AA1B-NA-2"/>
        <s v="CA-0601-25-AA1B-NA-3"/>
        <s v="CA-0601-25-AA1B-NA-4"/>
        <s v="CA-0601-25-AA1B-NA-5"/>
        <s v="CA-0601-25-AA1B-NA-6"/>
        <s v="CA-0601-25-AA1B-NA-7"/>
        <s v="CA-0601-25-AA1B-NA-8"/>
        <s v="CA-0601-25-AA1B-NA-9"/>
        <s v="CA-0602-15-AA1B-NA"/>
        <s v="CA-0603-15-AA1B-NA"/>
        <s v="CA-0604-15-AA1B-NA"/>
        <s v="CA-0605-15-AA1B-NA"/>
        <s v="CA-1001-50-AA1B-NA-1"/>
        <s v="CA-1001-50-AA1B-NA-2"/>
        <s v="CA-1001-50-AA1B-NA-3"/>
        <s v="CA-1002-50-AA1B-NA-1"/>
        <s v="CA-1002-50-AA1B-NA-2"/>
        <s v="CA-1002-50-AA1B-NA-3"/>
        <s v="CA-1002-50-AA1B-NA-4"/>
        <s v="CA-1002-50-AA1B-NA-5"/>
        <s v="CA-1002-50-AA1B-NA-6"/>
        <s v="CA-1002-50-AA1B-NA-7"/>
        <s v="CA-1002-50-AA1B-NA-8"/>
        <s v="CA-1101-15-AA1B-NA-1"/>
        <s v="CA-1101-15-AA1B-NA-2"/>
        <s v="CA-1101-15-AA1B-NA-3"/>
        <s v="CA-1101-15-AA1B-NA-4"/>
        <s v="CA-1101-15-AA1B-NA-5"/>
        <s v="CA-1301-50-AA1B-NA-1"/>
        <s v="CA-1301-50-AA1B-NA-2"/>
        <s v="CA-1301-50-AA1B-NA-3"/>
        <s v="CA-1301-50-AA1B-NA-4"/>
        <s v="CA-1303-25-AA1B-NA"/>
        <s v="CA-1304-25-AA1B-NA-1"/>
        <s v="CA-1304-25-AA1B-NA-2"/>
        <s v="CA-1305-25-AA1B-NA"/>
        <s v="CA-1306-25-AA1B-NA-1"/>
        <s v="CA-1306-25-AA1B-NA-2"/>
        <s v="CA-1307-80-AA1B-NA-1"/>
        <s v="CA-1307-80-AA1B-NA-2"/>
        <s v="CA-1501-25-AA1B-NA-1"/>
        <s v="CA-1501-25-AA1B-NA-2"/>
        <s v="CA-1501-25-AA1B-NA-3"/>
        <s v="CA-1501-25-AA1B-NA-4"/>
        <s v="CA-1601-25-AA1B-NA"/>
        <s v="CA-1602-25-AA1B-NA-1"/>
        <s v="CA-1602-25-AA1B-NA-2"/>
        <s v="CA-1602-25-AA1B-NA-3"/>
        <s v="CA-1701-25-AA1B-NA"/>
        <s v="CA-1801-25-AA1B-NA-1"/>
        <s v="CA-1801-25-AA1B-NA-2"/>
        <s v="CA-1801-25-AA1B-NA-3"/>
        <s v="CA-2001-100-AA1B-NA-1"/>
        <s v="CA-2001-100-AA1B-NA-2"/>
        <s v="CA-2001-100-AA1B-NA-3"/>
        <s v="CA-2001-100-AA1B-NA-4"/>
        <s v="CA-2001-100-AA1B-NA-5"/>
        <s v="CA-2001-100-AA1B-NA-6"/>
        <s v="CA-2001-100-AA1B-NA-7"/>
        <s v="CA-2002-50-AA1B-NA"/>
        <s v="CA-2003-50-AA1B-NA"/>
        <s v="CA-2004-50-AA1B-NA"/>
        <s v="CA-2005-100-AA1B-NA"/>
        <s v="CA-2006-100-AA1B-NA-1"/>
        <s v="CA-2006-100-AA1B-NA-2"/>
        <s v="CA-2006-100-AA1B-NA-3"/>
        <s v="CA-2007-100-AA1B-NA-1"/>
        <s v="CA-2007-100-AA1B-NA-2"/>
        <s v="CA-2008-100-AA1B-NA-1"/>
        <s v="CA-2008-100-AA1B-NA-2"/>
        <s v="CA-2008-100-AA1B-NA-3"/>
        <s v="CA-2008-100-AA1B-NA-4"/>
        <s v="CA-2008-100-AA1B-NA-5"/>
        <s v="CA-2008-100-AA1B-NA-6"/>
        <s v="CA-2008-100-AA1B-NA-7"/>
        <s v="CA-2009-80-AA1B-NA"/>
        <s v="CA-2010-100-AA1B-NA"/>
        <s v="CA-2011-50-AA1B-NA-1"/>
        <s v="CA-2011-50-AA1B-NA-2"/>
        <s v="CA-2011-50-AA1B-NA-3"/>
        <s v="CA-2012-40-AA1B-NA"/>
        <s v="CA-2013-40-AA1B-NA"/>
        <s v="CA-2014-40-AA1B-NA"/>
        <s v="CA-2015-40-AA1B-NA"/>
        <s v="CA-2016-40-AA1B-NA"/>
        <s v="CA-2017-40-AA1B-NA"/>
        <s v="CA-2018-40-AA1B-NA"/>
        <s v="CA-2101-50-AA1B-NA-1"/>
        <s v="CA-2101-50-AA1B-NA-2"/>
        <s v="CA-2102-25-AA1B-NA"/>
        <s v="CA-2103-25-AA1B-NA"/>
        <s v="CA-2104-25-AA1B-NA"/>
        <s v="CA-2105-25-AA1B-NA-1"/>
        <s v="CA-2105-25-AA1B-NA-2"/>
        <s v="CA-2106-25-AA1B-NA"/>
        <s v="CA-2107-25-AA1B-NA"/>
        <s v="CA-2108-25-AA1B-NA-1"/>
        <s v="CA-2108-25-AA1B-NA-2"/>
        <s v="CA-2109-25-AA1B-NA"/>
        <s v="CA-2110-25-AA1B-NA"/>
        <s v="CA-2111-25-AA1B-NA"/>
        <s v="CA-2112-25-AA1B-NA"/>
        <s v="CA-2113-25-AA1B-NA"/>
        <s v="CA-2114-25-AA1B-NA"/>
        <s v="CA-2115-25-AA1B-NA"/>
        <s v="CA-2116-25-AA1B-NA"/>
        <s v="CA-2117-25-AA1B-NA"/>
        <s v="CA-2301-50-AA1B-NA-1"/>
        <s v="CA-2301-50-AA1B-NA-2"/>
        <s v="CA-2301-50-AA1B-NA-3"/>
        <s v="CA-2301-50-AA1B-NA-4"/>
        <s v="CA-2301-50-AA1B-NA-5"/>
        <s v="CA-2301-50-AA1B-NA-6"/>
        <s v="CA-2301-50-AA1B-NA-7"/>
        <s v="CA-2302-50-AA1B-NA-1"/>
        <s v="CA-2302-50-AA1B-NA-2"/>
        <s v="CA-2302-50-AA1B-NA-3"/>
        <s v="CA-2302-50-AA1B-NA-4"/>
        <s v="CWR-0301-15-AA1E-NA"/>
        <s v="CWR-0502-25-AA1E-NA-1"/>
        <s v="CWR-0502-25-AA1E-NA-2"/>
        <s v="CWR-0502-25-AA1E-NA-3"/>
        <s v="CWR-0503-20-AA1E-NA"/>
        <s v="CWR-0505-40-AA1E-NA"/>
        <s v="CWR-0506-25-AA1E-NA"/>
        <s v="CWR-0801-40-AA1E-NA-1"/>
        <s v="CWR-0801-40-AA1E-NA-2"/>
        <s v="CWR-0802-25-AA1E-NA"/>
        <s v="CWR-0803-25-AA1E-NA"/>
        <s v="CWR-0804-25-AA1E-NA"/>
        <s v="CWR-0805-25-AA1E-NA"/>
        <s v="CWR-1201-40-AA1E-NA-1"/>
        <s v="CWR-1201-40-AA1E-NA-2"/>
        <s v="CWR-2201-65-AA1E-NA-1"/>
        <s v="CWR-2201-65-AA1E-NA-2"/>
        <s v="CWR-2201-65-AA1E-NA-3"/>
        <s v="CWR-2201-65-AA1E-NA-4"/>
        <s v="CWR-2201-65-AA1E-NA-5"/>
        <s v="CWR-2201-65-AA1E-NA-6"/>
        <s v="CWR-2202-65-AA1E-NA-1"/>
        <s v="CWR-2202-65-AA1E-NA-2"/>
        <s v="CWR-2202-65-AA1E-NA-3"/>
        <s v="CWS-0301-25-AA1E-NA"/>
        <s v="CWS-0501-40-AA1E-NA-1"/>
        <s v="CWS-0501-40-AA1E-NA-2"/>
        <s v="CWS-0501-40-AA1E-NA-3"/>
        <s v="CWS-0502-20-AA1E-NA"/>
        <s v="CWS-0503-20-AA1E-NA"/>
        <s v="CWS-0505-25-AA1E-NA"/>
        <s v="CWS-0506-25-AA1E-NN"/>
        <s v="CWS-0801-40-AA1E-NA-1"/>
        <s v="CWS-0801-40-AA1E-NA-2"/>
        <s v="CWS-0801-40-AA1E-NA-3"/>
        <s v="CWS-0802-25-AA1E-NA"/>
        <s v="CWS-0803-25-AA1E-NA"/>
        <s v="CWS-0804-25-AA1E-NA"/>
        <s v="CWS-0805-25-AA1E-NA"/>
        <s v="CWS-1201-40-AA1E-NA"/>
        <s v="CWS-2201-65-AA1E-NA-1"/>
        <s v="CWS-2201-65-AA1E-NA-2"/>
        <s v="CWS-2201-65-AA1E-NA-3"/>
        <s v="CWS-2201-65-AA1E-NA-4"/>
        <s v="CWS-2201-65-AA1E-NA-5"/>
        <s v="CWS-2201-65-AA1E-NA-6"/>
        <s v="CWS-2203-65-AA1E-NA-1"/>
        <s v="CWS-2203-65-AA1E-NA-2"/>
        <s v="CWS-2203-65-AA1E-NA-3"/>
        <s v="CWS-2204-65-AA1E-NA"/>
        <s v="CWS-2205-25-AA1E-NA-1"/>
        <s v="CWS-2205-25-AA1E-NA-2"/>
        <s v="CWS-2205-25-AA1E-NA-3"/>
        <s v="CWS-2205-25-AA1E-NA-4"/>
        <s v="DW-0101-50-AA1B-NA"/>
        <s v="DW-0301-25-AA1B-NA-1"/>
        <s v="DW-0301-25-AA1B-NA-2"/>
        <s v="DW-0401-50-AA1B-NA-1"/>
        <s v="DW-0401-50-AA1B-NA-2"/>
        <s v="DW-0401-50-AA1B-NA-3"/>
        <s v="DW-0401-50-AA1B-NA-4"/>
        <s v="DW-0401-50-AA1B-NA-5"/>
        <s v="DW-0401-50-AA1B-NA-6"/>
        <s v="DW-0401-50-AA1B-NA-7"/>
        <s v="DW-0401-50-AA1B-NA-8"/>
        <s v="DW-0401-50-AA1B-NA-9"/>
        <s v="DW-0401-50-AA1B-NA-10"/>
        <s v="DW-0401-50-AA1B-NA-11"/>
        <s v="DW-0401-50-AA1B-NA-12"/>
        <s v="DW-0401-50-AA1B-NA-13"/>
        <s v="DW-0401-50-AA1B-NA-14"/>
        <s v="DW-0401-50-AA1B-NA-15"/>
        <s v="DW-0402-25-AA1B-NA-1"/>
        <s v="DW-0402-25-AA1B-NA-2"/>
        <s v="DW-0403-25-AA1B-NA"/>
        <s v="DW-0404-25-AA1B-NA"/>
        <s v="DW-0405-25-AA1B-NA"/>
        <s v="DW-1301-50-AA1B-NA-1"/>
        <s v="DW-1301-50-AA1B-NA-2"/>
        <s v="DW-1301-50-AA1B-NA-3"/>
        <s v="DW-1301-50-AA1B-NA-4"/>
        <s v="DW-1301-50-AA1B-NA-5"/>
        <s v="DW-1302-25-AA1B-NA-1"/>
        <s v="DW-1302-25-AA1B-NA-2"/>
        <s v="DW-1302-25-AA1B-NA-3"/>
        <s v="DW-1302-25-AA1B-NA-4"/>
        <s v="DW-1302-25-AA1B-NA-5"/>
        <s v="DW-1302-25-AA1B-NA-6"/>
        <s v="DW-1303-50-AA1B-NA"/>
        <s v="DW-1304-40-AA1E-NA"/>
        <s v="DW-1305-40-AA1E-NA"/>
        <s v="DW-1306-40-AA1E-NA-1"/>
        <s v="DW-1306-40-AA1E-NA-2"/>
        <s v="DW-1306-40-AA1E-NA-3"/>
        <s v="DW-1307-40-AA1E-NA-1"/>
        <s v="DW-1307-40-AA1E-NA-2"/>
        <s v="DW-1307-40-AA1E-NA-3"/>
        <s v="DW-1308-25-AA1E-NA-1"/>
        <s v="DW-1308-25-AA1E-NA-2"/>
        <s v="DW-1308-25-AA1E-NA-3"/>
        <s v="DW-1308-25-AA1E-NA-4"/>
        <s v="DW-1308-25-AA1E-NA-5"/>
        <s v="DW-1308-25-AA1E-NA-6"/>
        <s v="DW-1313-25-AA1E-NA"/>
        <s v="DW-1401-25-AA1E-NA-1"/>
        <s v="DW-1401-25-AA1E-NA-2"/>
        <s v="DW-1401-25-AA1E-NA-3"/>
        <s v="DW-1401-25-AA1E-NA-4"/>
        <s v="DW-1401-25-AA1E-NA-5"/>
        <s v="DW-1401-25-AA1E-NA-6"/>
        <s v="DW-1402-25-AA1B-NA-1"/>
        <s v="DW-1402-25-AA1B-NA-2"/>
        <s v="DW-1402-25-AA1B-NA-3"/>
        <s v="DW-1402-25-AA1B-NA-4"/>
        <s v="DW-1402-25-AA1B-NA-5"/>
        <s v="DW-1402-25-AA1B-NA-6"/>
        <s v="DW-1901-25-AA1B-NA"/>
        <s v="DW-2101-80-AA1B-NA-1"/>
        <s v="DW-2101-80-AA1B-NA-2"/>
        <s v="DW-2101-80-AA1B-NA-3"/>
        <s v="DW-2101-80-AA1B-NA-4"/>
        <s v="DW-2101-80-AA1B-NA-5"/>
        <s v="DW-2101-80-AA1B-NA-6"/>
        <s v="DW-2101-80-AA1B-NA-7"/>
        <s v="DW-2101-80-AA1B-NA-8"/>
        <s v="DW-2101-80-AA1B-NA-9"/>
        <s v="DW-2101-80-AA1B-NA-10"/>
        <s v="DW-2101-80-AA1B-NA-11"/>
        <s v="DW-2101-80-AA1B-NA-12"/>
        <s v="DW-2101-80-AA1B-NA-13"/>
        <s v="DW-2101-80-AA1B-NA-14"/>
        <s v="DW-2101-80-AA1B-NA-15"/>
        <s v="DW-2101-80-AA1B-NA-16"/>
        <s v="DW-2101-80-AA1B-NA-17"/>
        <s v="DW-2101-80-AA1B-NA-18"/>
        <s v="DW-2101-80-AA1B-NA-19"/>
        <s v="DW-2101-80-AA1B-NA-20"/>
        <s v="DW-2101-80-AA1B-NA-21"/>
        <s v="DW-2102-25-AA1B-NA"/>
        <s v="DW-2103-25-AA1B-NA"/>
        <s v="DW-2104-25-AA1B-NA"/>
        <s v="DW-2105-25-AA1B-NA-1"/>
        <s v="DW-2105-25-AA1B-NA-2"/>
        <s v="DW-2105-25-AA1B-NA-3"/>
        <s v="DW-2106-25-AA1B-NA"/>
        <s v="DW-2107-25-AA1B-NA"/>
        <s v="DW-2108-25-AA1B-NA"/>
        <s v="DW-2109-80-AA1B-NA-1"/>
        <s v="DW-2109-80-AA1B-NA-2"/>
        <s v="DW-2110-25-AA1B-NA"/>
        <s v="DW-2111-25-AA1B-NA"/>
        <s v="DW-2112-25-AA1B-NA"/>
        <s v="DW-2113-25-AA1B-NA-1"/>
        <s v="DW-2113-25-AA1B-NA-2"/>
        <s v="DW-2114-25-AA1B-NA"/>
        <s v="DW-2301-25-AA1B-NA"/>
        <s v="FG-1105-200-AA1B-H100"/>
        <s v="FG-1106-200-AA1B-H100-1"/>
        <s v="FG-1106-200-AA1B-H100-2"/>
        <s v="FG-1107-200-AA1E-H80"/>
        <s v="HV-11218-15-AA1E-NA"/>
        <s v="HV-11219-15-AA1E-NA"/>
        <s v="HV-11220-15-AA1E-NA"/>
        <s v="HV-11238-15-AA1E-NA"/>
        <s v="HV-13260-25-AA1E-NA"/>
        <s v="HV-13261-25-AA1E-NA"/>
        <s v="HV-13262-25-AA1E-NA"/>
        <s v="HV-13263-25-AA1E-NA"/>
        <s v="HV-14202-25-AA1B-NA"/>
        <s v="HV-14214-15-AA1B-NA"/>
        <s v="HV-R14216-15-AA1B-NA"/>
        <s v="IA-0301-15-AA1E-NA"/>
        <s v="IA-0501-25-AA1E-NA"/>
        <s v="IA-1011-25-AA1E-NA-1"/>
        <s v="IA-1011-25-AA1E-NA-2-1"/>
        <s v="IA-1011-25-AA1E-NA-2-2"/>
        <s v="IA-1011-25-AA1E-NA-2-3"/>
        <s v="IA-1101-50-AA1E-NA-1"/>
        <s v="IA-1101-50-AA1E-NA-2"/>
        <s v="IA-1301-25-AA1E-NA"/>
        <s v="IA-1601-25-AA1E-NA"/>
        <s v="IA-1701-25-AA1E-NA"/>
        <s v="IA-1702-15-AA1E-NA"/>
        <s v="IA-2001-80-AA1E-NA-1"/>
        <s v="IA-2001-80-AA1E-NA-2"/>
        <s v="IA-2001-80-AA1E-NA-3"/>
        <s v="IA-2001-80-AA1E-NA-4"/>
        <s v="IA-2001-80-AA1E-NA-5"/>
        <s v="IA-2001-80-AA1E-NA-6"/>
        <s v="IA-2001-80-AA1E-NA-7"/>
        <s v="IA-2001-80-AA1E-NA-8"/>
        <s v="IA-2001-80-AA1E-NA-9"/>
        <s v="IA-2012-25-AA1E-NA"/>
        <s v="IA-2101-25-AA1E-NA-1"/>
        <s v="IA-2101-25-AA1E-NA-2"/>
        <s v="IA-2102-25-AA1E-NA"/>
        <s v="IA-2103-50-AA1E-NA"/>
        <s v="IA-2104-25-AA1E-NA"/>
        <s v="IA-2105-25-AA1E-NA-1"/>
        <s v="IA-2105-25-AA1E-NA-2"/>
        <s v="IA-2106-25-AA1E-NA-1"/>
        <s v="IA-2106-25-AA1E-NA-2"/>
        <s v="IA-2106-25-AA1E-NA-3"/>
        <s v="IA-2107-25-AA1E-NA"/>
        <s v="IA-2108-25-AA1E-NA"/>
        <s v="IA-2109-25-AA1E-NA-1"/>
        <s v="IA-2109-25-AA1E-NA-2"/>
        <s v="IA-2109-25-AA1E-NA-3"/>
        <s v="IA-2109-25-AA1E-NA-4"/>
        <s v="IA-2110-25-AA1E-NA"/>
        <s v="IA-2111-25-AA1E-NA"/>
        <s v="IA-2113-25-AA1E-NA"/>
        <s v="IA-2114-25-AA1E-NA-1"/>
        <s v="IA-2114-25-AA1E-NA-2"/>
        <s v="IA-2115-25-AA1E-NA-1"/>
        <s v="IA-2115-25-AA1E-NA-2"/>
        <s v="IA-2116-25-AA1E-NA"/>
        <s v="IA-2117-25-AA1E-NA-1"/>
        <s v="IA-2117-25-AA1E-NA-2"/>
        <s v="IA-2118-25-AA1E-NA"/>
        <s v="IA-2119-25-AA1E-NA"/>
        <s v="IA-2120-25-AA1E-NA"/>
        <s v="IA-2121-15-AA1E-NA"/>
        <s v="IA-2122-25-AA1E-NA-1"/>
        <s v="IA-2122-25-AA1E-NA-2"/>
        <s v="IA-2123-25-AA1E-NA"/>
        <s v="IA-2301-25-AA1E-NA-1"/>
        <s v="IA-2301-25-AA1E-NA-2"/>
        <s v="IA-2301-25-AA1E-NA-3"/>
        <s v="LG-R1303-50-AA1E-NA-1"/>
        <s v="LG-R1303-50-AA1E-NA-2"/>
        <s v="LG-R1304-50-AA1E-NA-1"/>
        <s v="LG-R1304-50-AA1E-NA-2"/>
        <s v="LG-R1501-25-AA1E-NA-1"/>
        <s v="LG-R1501-25-AA1E-NA-2"/>
        <s v="LG-R1503-25-AA1E-NA-1"/>
        <s v="LG-R1503-25-AA1E-NA-2"/>
        <s v="LG-R1801-50-AA1E-NA-1"/>
        <s v="LG-R1801-50-AA1E-NA-2"/>
        <s v="LG-R1802-50-AA1E-NA-1"/>
        <s v="LG-R1802-50-AA1E-NA-2"/>
        <s v="LIME-1701-100-AA2B-NA-1"/>
        <s v="LIME-1701-100-AA2B-NA-2"/>
        <s v="LIME-1703-80-AA2B-H50-1"/>
        <s v="LIME-1703-80-AA2B-H50-2"/>
        <s v="LIME-1703-80-AA2B-H50-3"/>
        <s v="LIME-1703-80-AA2B-H50-4"/>
        <s v="LIME-1703-80-AA2B-H50-5"/>
        <s v="LIME-1705-50-AA2B-NA"/>
        <s v="LIME-1706-50-AA2B-NA"/>
        <s v="LS-R1001-50-AA1B-NA"/>
        <s v="LS-R1002-50-AA1B-NA"/>
        <s v="LS-R1003-50-AA1E-NA"/>
        <s v="LS-R1004-50-AA1E-NA"/>
        <s v="LS-R1005-50-AA1E-NA"/>
        <s v="LS-R1006-50-AA1E-NA"/>
        <s v="LS-R1007-50-AA1E-NA"/>
        <s v="LS-R1008-50-AA1E-NA"/>
        <s v="LS-R1009-50-AA1E-NA"/>
        <s v="LS-R1010-50-AA1E-NA"/>
        <s v="LS-R1301-50-AA1E-NA"/>
        <s v="LS-R1302-50-AA1B-NA"/>
        <s v="LS-R1401A-50-AA1B-NA"/>
        <s v="LS-R1401B-50-AA1B-NA"/>
        <s v="LS-R1401C-50-AA1B-NA"/>
        <s v="LS-R1401D-50-AA1B-NA"/>
        <s v="LS-R1402-50-AA1B-NA"/>
        <s v="LS-R1403-50-AA1B-NA"/>
        <s v="LS-R1404-50-AA2B-NA"/>
        <s v="LS-R1405-50-AA2B-NA"/>
        <s v="LS-R1406-50-AA2B-NA"/>
        <s v="LS-R1407-50-AA2B-NA"/>
        <s v="LT-R1301-50-AA1B-NA-1"/>
        <s v="LT-R1301-50-AA1B-NA-2"/>
        <s v="LT-R1305-80-AA1E-NA"/>
        <s v="LT-R1501-1-50-AA1E-NA"/>
        <s v="LT-R1501-2-50-AA1E-NA"/>
        <s v="LT-R1503-50-AA1E-NA"/>
        <s v="N2-1501-25-AA1B-NA-1"/>
        <s v="N2-1501-25-AA1B-NA-2"/>
        <s v="N2-1501-25-AA1B-NA-3"/>
        <s v="N2-2101-25-AA1B-NA"/>
        <s v="NG-0301-50-AA4B-NA-1"/>
        <s v="NG-0301-50-AA4B-NA-2"/>
        <s v="NG-0501-80-AA4B-NA-1"/>
        <s v="NG-0501-80-AA4B-NA-2"/>
        <s v="NG-0502-25-AA4B-NA"/>
        <s v="NG-0601-80-AA4B-NA-1-1"/>
        <s v="NG-0601-80-AA4B-NA-1-2"/>
        <s v="NG-0601-80-AA4B-NA-1-3"/>
        <s v="NG-0601-80-AA4B-NA-2"/>
        <s v="NG-0601-80-AA4B-NA-3"/>
        <s v="NG-0602-25-AA4B-NA"/>
        <s v="NG-0701-50-AA4B-NA"/>
        <s v="NG-0702-50-AA4B-NA"/>
        <s v="NG-0703-50-AA4B-NA"/>
        <s v="NG-2101-80-AA4B-NA-1"/>
        <s v="NG-2101-80-AA4B-NA-2"/>
        <s v="NG-2101-80-AA4B-NA-3"/>
        <s v="NG-2101-80-AA4B-NA-4"/>
        <s v="NG-2101-80-AA4B-NA-5"/>
        <s v="NG-2101-80-AA4B-NA-6"/>
        <s v="NG-2101-80-AA4B-NA-7"/>
        <s v="NG-2101-80-AA4B-NA-8"/>
        <s v="NG-2101-80-AA4B-NA-9"/>
        <s v="NG-2101-80-AA4B-NA-10"/>
        <s v="NH3-1509-25-AA1E-NA-1"/>
        <s v="NH3-1509-25-AA1E-NA-2"/>
        <s v="PDT-R1002-1-15-AA1E-NA"/>
        <s v="PDT-R1002-2-15-AA1E-NA"/>
        <s v="PDT-R1206-1-15-AA1B-NA"/>
        <s v="PDT-R1206-2-15-AA1B-NA"/>
        <s v="PDT-R1207-1-15-AA1B-NA"/>
        <s v="PDT-R1207-2-15-AA1B-NA"/>
        <s v="PDT-R1208-1-25-AA1B-NA"/>
        <s v="PDT-R1208-2-25-AA1E-NA"/>
        <s v="PDT-R1210-1-25-AA1E-NA"/>
        <s v="PDT-R1210-2-25-AA1B-NA"/>
        <s v="PDT-R1411A-15-AA1E-NA-1"/>
        <s v="PDT-R1411A-15-AA1E-NA-2"/>
        <s v="PDT-R1411B-15-AA1E-NA-1"/>
        <s v="PDT-R1411B-15-AA1E-NA-2"/>
        <s v="PDT-R1411C-15-AA1E-NA-1"/>
        <s v="PDT-R1411C-15-AA1E-NA-2"/>
        <s v="PDT-R1411D-15-AA1E-NA-1"/>
        <s v="PDT-R1411D-15-AA1E-NA-2"/>
        <s v="PDT-R1414-1-15-AA1B-NA"/>
        <s v="PDT-R1414-2-15-AA1B-NA"/>
        <s v="PG-R1401A-25-AA1B-NA"/>
        <s v="PG-R1401B-25-AA1B-NA"/>
        <s v="PG-R1402-25-AA1B-NA"/>
        <s v="PG-R2402-25-AA1B-NA"/>
        <s v="PG-R2403-25-AA1B-NA"/>
        <s v="PG-R2404-25-AA1B-NA"/>
        <s v="PT-R1001-15-AA1E-NA"/>
        <s v="PT-R1003-15-AA1E-NA"/>
        <s v="PT-R1004-50-AA1E-NA"/>
        <s v="PT-R1103-50-AA1E-NA"/>
        <s v="PT-R1107-50-AA1E-NA"/>
        <s v="PT-R1201-15-AA1E-NA"/>
        <s v="PT-R1202-15-AA1E-NA"/>
        <s v="PT-R1203-15-AA1B-NA"/>
        <s v="PT-R1204-15-AA1B-NA"/>
        <s v="PT-R1301-15-AA1B-NA"/>
        <s v="PT-R1308-25-AA1B-NA"/>
        <s v="PT-R1401-50-AA2B-NA"/>
        <s v="PT-R1402-25-AA1E-NA"/>
        <s v="PT-R1404-15-AA1B-NA"/>
        <s v="PT-R1407-25-AA1E-NA"/>
        <s v="PT-R1408-50-AA2B-NA"/>
        <s v="PT-R1504-25-AA1B-NA"/>
        <s v="PT-R1505-25-AA1B-NA"/>
        <s v="PT-R1506-50-AA1E-NA"/>
        <s v="PT-R1807-25-AA1E-NA"/>
        <s v="PT-R2402-15-AA1B-NA"/>
        <s v="PT-R2404-15-AA1B-NA"/>
        <s v="PZT-R1102A-15-AA1B-NA"/>
        <s v="PZT-R1102B-15-AA1B-NA"/>
        <s v="PZT-R1102C-15-AA1B-NA"/>
        <s v="R181V3-A3-50-AA1E-NA"/>
        <s v="R242F1-1d-15-AA1B-NA"/>
        <s v="R242F1-2d-15-AA1B-NA"/>
        <s v="SH-1301-15-AA1E-NA"/>
        <s v="SH-1302-15-AA1E-NA-1"/>
        <s v="SH-1302-15-AA1E-NA-2"/>
        <s v="SH-1303-15-AA1E-NA"/>
        <s v="SH-1304-15-AA1E-NA"/>
        <s v="SH-1305-50-AA1E-NA-1"/>
        <s v="SH-1305-50-AA1E-NA-2"/>
        <s v="SH-1305-50-AA1E-NA-3"/>
        <s v="SH-1401-80-AA1E-NA-1"/>
        <s v="SH-1401-80-AA1E-NA-2"/>
        <s v="SH-1402-40-AA1E-NA"/>
        <s v="SH-1403-25-AA1E-NA-1"/>
        <s v="SH-1403-25-AA1E-NA-2"/>
        <s v="SH-1404-40-AA1E-NA"/>
        <s v="SH-1405-25-AA1E-NA"/>
        <s v="SH-1406-25-AA1E-NA"/>
        <s v="SH-1407-50-AA1E-NA"/>
        <s v="SH-1408-100-AA1E-NA"/>
        <s v="SH-1409-25-AA1E-NA-1"/>
        <s v="SH-1409-25-AA1E-NA-2"/>
        <s v="SH-1409-25-AA1E-NA-3"/>
        <s v="SH-1409-25-AA1E-NA-4"/>
        <s v="SH-1409-25-AA1E-NA-5"/>
        <s v="SW-1901-25-AA1E-NA"/>
        <s v="SW-1914-25-AA1E-NA"/>
        <s v="SW-1915-50-AA1E-NA-1"/>
        <s v="SW-1915-50-AA1E-NA-2"/>
        <s v="SW-1915-50-AA1E-NA-3"/>
        <s v="SW-1915-50-AA1E-NA-4"/>
        <s v="SW-1915-50-AA1E-NA-5"/>
        <s v="SW-1915-50-AA1E-NA-6"/>
        <s v="SW-1915-50-AA1E-NA-7"/>
        <s v="SW-1916-25-AA1E-NA"/>
        <s v="SW-1917-25-AA1E-NA"/>
        <s v="SW-1918-25-AA1E-NA-1"/>
        <s v="SW-1918-25-AA1E-NA-2"/>
        <s v="SW-1918-25-AA1E-NA-3"/>
        <s v="SW-1918-25-AA1E-NA-4"/>
        <s v="SW-1918-25-AA1E-NA-5"/>
        <s v="SW-2101-25-AA1E-NA"/>
        <s v="SW-2103-25-AA1E-NA"/>
        <s v="SW-2104-25-AA1E-NA"/>
        <s v="SW-2105-25-AA1E-NA-1"/>
        <s v="SW-2105-25-AA1E-NA-2"/>
        <s v="SW-2105-25-AA1E-NA-3"/>
        <s v="SW-2106-25-AA1E-NA"/>
        <s v="SW-2202-25-AA1E-NA-1"/>
        <s v="SW-2202-25-AA1E-NA-2"/>
        <s v="SW-2202-25-AA1E-NA-3"/>
        <s v="SW-2203-40-AA1E-NA-1"/>
        <s v="SW-2203-40-AA1E-NA-2"/>
        <s v="TT-1301-40-AA1B-NA"/>
        <s v="TT-R1001-40-AA1B-NA"/>
        <s v="TT-R1002-40-AA1E-NA"/>
        <s v="TT-R1003-40-AA1B-NA"/>
        <s v="TT-R1004-40-AA1E-NA"/>
        <s v="TT-R1005-40-AA1E-NA"/>
        <s v="TT-R1006-40-AA1E-NA"/>
        <s v="TT-R1011-40-AA1E-NA"/>
        <s v="TT-R1104A-40-AA1B-NA"/>
        <s v="TT-R1104B-40-AA1B-NA"/>
        <s v="TT-R1104C-40-AA1B-NA"/>
        <s v="TT-R1108-40-AA1B-NA"/>
        <s v="TT-R1204-40-AA1B-NA"/>
        <s v="TT-R1205-40-AA1E-NA"/>
        <s v="TT-R1206-40-AA1B-NA"/>
        <s v="TT-R1207-40-AA1E-NA"/>
        <s v="TT-R1401A-40-AA1B-NA"/>
        <s v="TT-R1401B-40-AA1B-NA"/>
        <s v="TT-R1401C-40-AA1B-NA"/>
        <s v="TT-R1401D-40-AA1B-NA"/>
        <s v="TT-R1402A-40-AA1B-NA"/>
        <s v="TT-R1402B-40-AA1B-NA"/>
        <s v="TT-R1402C-40-AA1B-NA"/>
        <s v="TT-R1402D-40-AA1B-NA"/>
        <s v="TT-R1403-40-AA1B-NA"/>
        <s v="TT-R1404-40-AA1E-NA"/>
        <s v="TT-R1404A-40-AA1E-NA"/>
        <s v="TT-R1404B-40-AA1E-NA"/>
        <s v="TT-R1404C-40-AA1E-NA"/>
        <s v="TT-R1404D-40-AA1E-NA"/>
        <s v="TT-R1409-40-AA1B-NA"/>
        <s v="TT-R1503-40-AA1B-NA"/>
        <s v="TT-R1504-40-AA1B-NA"/>
        <s v="TZT-R1101A-40-AA1B-NA"/>
        <s v="TZT-R1101B-40-AA1B-NA"/>
        <s v="TZT-R1101C-40-AA1B-NA"/>
        <s v="TZT-R1102A-40-AA1B-NA"/>
        <s v="TZT-R1102B-40-AA1B-NA"/>
        <s v="TZT-R1102C-40-AA1B-NA"/>
        <s v="TZT-R1403A-40-AA1E-NA"/>
        <s v="TZT-R1403B-40-AA1E-NA"/>
        <s v="TZT-R1403C-40-AA1E-NA"/>
        <s v="VT-1302-50-AA1E-NA"/>
        <s v="VT-1401-50-AA1E-NA"/>
        <s v="VT-1501-25-AA1E-NA"/>
        <s v="VT-1502-25-AA1E-NA"/>
        <s v="VT-1901-25-AA1E-NA"/>
        <s v="VT-2201-25-AA1E-NA"/>
        <s v="WW-0102-50-AA1E-NA"/>
        <s v="WW-0501-25-AA1E-NA-1"/>
        <s v="WW-0501-25-AA1E-NA-2"/>
        <s v="WW-1101-50-AA1E-NA"/>
        <s v="WW-1301-50-AA1B-NA"/>
        <s v="WW-1302-80-AA1E-NA"/>
        <s v="WW-1303-50-AA1E-NA"/>
        <s v="WW-1304-50-AA1B-NA"/>
        <s v="WW-1504-50-AA1E-NA"/>
        <s v="WW-1901-50-AA1E-NA"/>
        <s v="WW-1902-50-AA1E-NA"/>
        <s v="WW-1904-25-AA1E-NA"/>
        <s v="WW-2001-50-AA1B-NA-1"/>
        <s v="WW-2001-50-AA1B-NA-2"/>
        <s v="WW-2001-50-AA1B-NA-3"/>
        <s v="WW-2001-50-AA1B-NA-4"/>
        <s v="WW-2001-50-AA1B-NA-5"/>
        <s v="WW-2001-50-AA1B-NA-6"/>
        <s v="WW-2002-25-AA1B-NA"/>
        <s v="WW-2003-25-AA1B-NA"/>
        <s v="WW-2004-25-AA1B-NA"/>
        <s v="WW-2005-50-AA1B-NA-1"/>
        <s v="WW-2005-50-AA1B-NA-2"/>
        <s v="WW-2201-50-AA1E-NA"/>
        <s v="WW-2202-25-AA1E-NA"/>
        <s v="WW-2301-50-AA1E-NA"/>
        <s v="WW-2302-25-AA1B-NA"/>
        <s v="SS-R1102-40-AA1B-NA"/>
        <e v="#N/A" u="1"/>
        <s v="BICAR-1602-100-AA2B-NA-1" u="1"/>
        <s v="BICAR-1603-100-AA2B-NA-1" u="1"/>
      </sharedItems>
    </cacheField>
    <cacheField name="SH'T NO" numFmtId="0">
      <sharedItems count="92">
        <s v="1/2"/>
        <s v="2/2"/>
        <s v="1/1"/>
        <s v="1/8"/>
        <s v="2/8"/>
        <s v="3/8"/>
        <s v="4/8"/>
        <s v="5/8"/>
        <s v="6/8"/>
        <s v="7/8"/>
        <s v="8/8"/>
        <s v="1/6"/>
        <s v="2/6"/>
        <s v="3/6"/>
        <s v="4/6"/>
        <s v="5/6"/>
        <s v="6/6"/>
        <s v="1/3"/>
        <s v="2/3"/>
        <s v="3/3"/>
        <s v="0/0"/>
        <s v="1/9"/>
        <s v="2/9"/>
        <s v="3/9"/>
        <s v="4/9"/>
        <s v="5/9"/>
        <s v="6/9"/>
        <s v="7/9"/>
        <s v="8/9"/>
        <s v="9/9"/>
        <s v="1/5"/>
        <s v="2/5"/>
        <s v="3/5"/>
        <s v="4/5"/>
        <s v="5/5"/>
        <s v="1/4"/>
        <s v="2/4"/>
        <s v="3/4"/>
        <s v="4/4"/>
        <s v="1/7"/>
        <s v="2/7"/>
        <s v="3/7"/>
        <s v="4/7"/>
        <s v="5/7"/>
        <s v="6/7"/>
        <s v="7/7"/>
        <s v="1/15"/>
        <s v="2/15"/>
        <s v="3/15"/>
        <s v="4/15"/>
        <s v="5/15"/>
        <s v="6/15"/>
        <s v="7/15"/>
        <s v="8/15"/>
        <s v="9/15"/>
        <s v="10/15"/>
        <s v="11/15"/>
        <s v="12/15"/>
        <s v="13/15"/>
        <s v="14/15"/>
        <s v="15/15"/>
        <s v="1/21"/>
        <s v="2/21"/>
        <s v="3/21"/>
        <s v="4/21"/>
        <s v="5/21"/>
        <s v="6/21"/>
        <s v="7/21"/>
        <s v="8/21"/>
        <s v="9/21"/>
        <s v="10/21"/>
        <s v="11/21"/>
        <s v="12/21"/>
        <s v="13/21"/>
        <s v="14/21"/>
        <s v="15/21"/>
        <s v="16/21"/>
        <s v="17/21"/>
        <s v="18/21"/>
        <s v="19/21"/>
        <s v="20/21"/>
        <s v="21/21"/>
        <s v="1/10"/>
        <s v="2/10"/>
        <s v="3/10"/>
        <s v="4/10"/>
        <s v="5/10"/>
        <s v="6/10"/>
        <s v="7/10"/>
        <s v="8/10"/>
        <s v="9/10"/>
        <s v="10/10"/>
      </sharedItems>
    </cacheField>
    <cacheField name="Line_No" numFmtId="0">
      <sharedItems/>
    </cacheField>
    <cacheField name="LINE   NUMBER" numFmtId="0">
      <sharedItems/>
    </cacheField>
    <cacheField name="REV.1" numFmtId="0">
      <sharedItems/>
    </cacheField>
    <cacheField name="REV.2" numFmtId="0">
      <sharedItems/>
    </cacheField>
    <cacheField name="REV.3" numFmtId="0">
      <sharedItems/>
    </cacheField>
    <cacheField name="REV.4" numFmtId="0">
      <sharedItems/>
    </cacheField>
    <cacheField name="REV.5" numFmtId="0">
      <sharedItems/>
    </cacheField>
    <cacheField name="最終版版次" numFmtId="0">
      <sharedItems/>
    </cacheField>
    <cacheField name="最終版日期" numFmtId="0">
      <sharedItems/>
    </cacheField>
    <cacheField name="區域" numFmtId="0">
      <sharedItems containsNonDate="0" containsString="0" containsBlank="1"/>
    </cacheField>
    <cacheField name="流水號" numFmtId="0">
      <sharedItems/>
    </cacheField>
    <cacheField name="運交現場日期" numFmtId="0">
      <sharedItems containsNonDate="0" containsString="0" containsBlank="1"/>
    </cacheField>
    <cacheField name="安裝請款" numFmtId="0">
      <sharedItems containsNonDate="0" containsString="0" containsBlank="1"/>
    </cacheField>
    <cacheField name="尺寸" numFmtId="0">
      <sharedItems containsSemiMixedTypes="0" containsString="0" containsNumber="1" minValue="0.5" maxValue="8" count="9">
        <n v="2"/>
        <n v="2.5"/>
        <n v="1"/>
        <n v="0.5"/>
        <n v="4"/>
        <n v="3"/>
        <n v="1.5"/>
        <n v="0.75"/>
        <n v="8"/>
      </sharedItems>
    </cacheField>
    <cacheField name="系統" numFmtId="0">
      <sharedItems/>
    </cacheField>
    <cacheField name="編號" numFmtId="0">
      <sharedItems/>
    </cacheField>
    <cacheField name="級數" numFmtId="0">
      <sharedItems count="5">
        <s v="AA2B"/>
        <s v="AA1E"/>
        <s v="AA1B"/>
        <s v="AA4B"/>
        <e v="#N/A" u="1"/>
      </sharedItems>
    </cacheField>
    <cacheField name="保溫" numFmtId="0">
      <sharedItems/>
    </cacheField>
    <cacheField name="管線材質" numFmtId="0">
      <sharedItems count="4">
        <s v="A106 Gr.B_x000a_API 5L Gr.B_x000a_SAWH"/>
        <s v="TP304"/>
        <s v="A106 Gr.B"/>
        <e v="#N/A" u="1"/>
      </sharedItems>
    </cacheField>
    <cacheField name="範圍(NEW)" numFmtId="0">
      <sharedItems/>
    </cacheField>
    <cacheField name="備註" numFmtId="0">
      <sharedItems containsNonDate="0" containsString="0" containsBlank="1"/>
    </cacheField>
    <cacheField name="圖號" numFmtId="0">
      <sharedItems containsNonDate="0" containsString="0" containsBlank="1"/>
    </cacheField>
    <cacheField name="系統+編號" numFmtId="0">
      <sharedItems/>
    </cacheField>
    <cacheField name="退火" numFmtId="0">
      <sharedItems containsNonDate="0" containsString="0" containsBlank="1"/>
    </cacheField>
    <cacheField name="設計壓力Kg/cm^2" numFmtId="0">
      <sharedItems containsMixedTypes="1" containsNumber="1" minValue="-0.1" maxValue="10.199999999999999"/>
    </cacheField>
    <cacheField name="測試壓力Kg/cm^2" numFmtId="0">
      <sharedItems containsMixedTypes="1" containsNumber="1" minValue="1.53" maxValue="15.3"/>
    </cacheField>
    <cacheField name="試壓流體" numFmtId="0">
      <sharedItems/>
    </cacheField>
    <cacheField name="介質" numFmtId="0">
      <sharedItems/>
    </cacheField>
    <cacheField name="NDE (PT/RT)%" numFmtId="9">
      <sharedItems containsMixedTypes="1" containsNumber="1" minValue="0.05" maxValue="0.1"/>
    </cacheField>
    <cacheField name="預製圖" numFmtId="0">
      <sharedItems containsNonDate="0" containsString="0" containsBlank="1"/>
    </cacheField>
    <cacheField name="設備編號" numFmtId="0">
      <sharedItems containsNonDate="0" containsString="0" containsBlank="1"/>
    </cacheField>
    <cacheField name="面漆顏色" numFmtId="0">
      <sharedItems/>
    </cacheField>
    <cacheField name="管線號" numFmtId="0">
      <sharedItems containsBlank="1"/>
    </cacheField>
    <cacheField name="圖面狀態" numFmtId="0">
      <sharedItems count="2">
        <s v="啟用"/>
        <s v="取消"/>
      </sharedItems>
    </cacheField>
    <cacheField name="測試壓力調整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49">
  <r>
    <n v="15"/>
    <s v="100mm"/>
    <s v="CA-0601-25-AA1B-NA-2"/>
    <n v="21.3"/>
    <n v="100"/>
    <n v="66.915923521462602"/>
    <x v="0"/>
    <x v="0"/>
    <x v="0"/>
  </r>
  <r>
    <n v="15"/>
    <s v="100mm"/>
    <s v="CA-1101-15-AA1B-NA-2"/>
    <n v="21.3"/>
    <n v="100"/>
    <n v="66.915923521462602"/>
    <x v="0"/>
    <x v="0"/>
    <x v="0"/>
  </r>
  <r>
    <n v="15"/>
    <s v="100mm"/>
    <s v="CA-1101-15-AA1B-NA-5"/>
    <n v="21.3"/>
    <n v="100"/>
    <n v="66.915923521462602"/>
    <x v="0"/>
    <x v="0"/>
    <x v="0"/>
  </r>
  <r>
    <n v="15"/>
    <s v="100mm"/>
    <s v="CA-1301-50-AA1B-NA-1"/>
    <n v="21.3"/>
    <n v="100"/>
    <n v="66.915923521462602"/>
    <x v="0"/>
    <x v="0"/>
    <x v="0"/>
  </r>
  <r>
    <n v="15"/>
    <s v="100mm"/>
    <s v="CA-1303-25-AA1B-NA"/>
    <n v="21.3"/>
    <n v="100"/>
    <n v="66.915923521462602"/>
    <x v="0"/>
    <x v="0"/>
    <x v="0"/>
  </r>
  <r>
    <n v="15"/>
    <s v="100mm"/>
    <s v="CA-1304-25-AA1B-NA-2"/>
    <n v="21.3"/>
    <n v="100"/>
    <n v="66.915923521462602"/>
    <x v="0"/>
    <x v="0"/>
    <x v="0"/>
  </r>
  <r>
    <n v="15"/>
    <s v="100mm"/>
    <s v="CA-1305-25-AA1B-NA"/>
    <n v="21.3"/>
    <n v="100"/>
    <n v="66.915923521462602"/>
    <x v="0"/>
    <x v="0"/>
    <x v="0"/>
  </r>
  <r>
    <n v="15"/>
    <s v="100mm"/>
    <s v="CA-1306-25-AA1B-NA-2"/>
    <n v="21.3"/>
    <n v="100"/>
    <n v="66.915923521462602"/>
    <x v="0"/>
    <x v="0"/>
    <x v="0"/>
  </r>
  <r>
    <n v="15"/>
    <s v="100mm"/>
    <s v="CA-1602-25-AA1B-NA-1"/>
    <n v="21.3"/>
    <n v="100"/>
    <n v="66.915923521462602"/>
    <x v="0"/>
    <x v="0"/>
    <x v="0"/>
  </r>
  <r>
    <n v="15"/>
    <s v="100mm"/>
    <s v="CA-1602-25-AA1B-NA-2"/>
    <n v="21.3"/>
    <n v="100"/>
    <n v="66.915923521462602"/>
    <x v="0"/>
    <x v="0"/>
    <x v="0"/>
  </r>
  <r>
    <n v="15"/>
    <s v="100mm"/>
    <s v="CA-2001-100-AA1B-NA-5"/>
    <n v="21.3"/>
    <n v="100"/>
    <n v="66.915923521462602"/>
    <x v="0"/>
    <x v="0"/>
    <x v="0"/>
  </r>
  <r>
    <n v="15"/>
    <s v="100mm"/>
    <s v="CA-2002-50-AA1B-NA"/>
    <n v="21.3"/>
    <n v="100"/>
    <n v="66.915923521462602"/>
    <x v="0"/>
    <x v="0"/>
    <x v="0"/>
  </r>
  <r>
    <n v="15"/>
    <s v="100mm"/>
    <s v="CA-2003-50-AA1B-NA"/>
    <n v="21.3"/>
    <n v="100"/>
    <n v="66.915923521462602"/>
    <x v="0"/>
    <x v="0"/>
    <x v="0"/>
  </r>
  <r>
    <n v="15"/>
    <s v="100mm"/>
    <s v="CA-2004-50-AA1B-NA"/>
    <n v="21.3"/>
    <n v="100"/>
    <n v="66.915923521462602"/>
    <x v="0"/>
    <x v="0"/>
    <x v="0"/>
  </r>
  <r>
    <n v="15"/>
    <s v="100mm"/>
    <s v="CWS-2203-65-AA1E-NA-3"/>
    <n v="21.3"/>
    <n v="100"/>
    <n v="66.915923521462602"/>
    <x v="0"/>
    <x v="0"/>
    <x v="1"/>
  </r>
  <r>
    <n v="15"/>
    <s v="100mm"/>
    <s v="CWS-2204-65-AA1E-NA"/>
    <n v="21.3"/>
    <n v="100"/>
    <n v="66.915923521462602"/>
    <x v="0"/>
    <x v="0"/>
    <x v="1"/>
  </r>
  <r>
    <n v="15"/>
    <s v="100mm"/>
    <s v="DW-1306-40-AA1E-NA-1"/>
    <n v="21.3"/>
    <n v="100"/>
    <n v="66.915923521462602"/>
    <x v="0"/>
    <x v="0"/>
    <x v="2"/>
  </r>
  <r>
    <n v="15"/>
    <s v="100mm"/>
    <s v="DW-1307-40-AA1E-NA-1"/>
    <n v="21.3"/>
    <n v="100"/>
    <n v="66.915923521462602"/>
    <x v="0"/>
    <x v="0"/>
    <x v="2"/>
  </r>
  <r>
    <n v="15"/>
    <s v="100mm"/>
    <s v="IA-2111-25-AA1E-NA"/>
    <n v="21.3"/>
    <n v="100"/>
    <n v="66.915923521462602"/>
    <x v="0"/>
    <x v="0"/>
    <x v="3"/>
  </r>
  <r>
    <n v="15"/>
    <s v="100mm"/>
    <s v="IA-2122-25-AA1E-NA-1"/>
    <n v="21.3"/>
    <n v="100"/>
    <n v="66.915923521462602"/>
    <x v="0"/>
    <x v="0"/>
    <x v="3"/>
  </r>
  <r>
    <n v="15"/>
    <s v="100mm"/>
    <s v="PDT-R1206-2-15-AA1B-NA"/>
    <n v="21.3"/>
    <n v="100"/>
    <n v="66.915923521462602"/>
    <x v="0"/>
    <x v="0"/>
    <x v="1"/>
  </r>
  <r>
    <n v="15"/>
    <s v="100mm"/>
    <s v="PDT-R1207-2-15-AA1B-NA"/>
    <n v="21.3"/>
    <n v="100"/>
    <n v="66.915923521462602"/>
    <x v="0"/>
    <x v="0"/>
    <x v="1"/>
  </r>
  <r>
    <n v="15"/>
    <s v="100mm"/>
    <s v="PZT-R1102A-15-AA1B-NA"/>
    <n v="21.3"/>
    <n v="100"/>
    <n v="66.915923521462602"/>
    <x v="0"/>
    <x v="0"/>
    <x v="1"/>
  </r>
  <r>
    <n v="15"/>
    <s v="100mm"/>
    <s v="PZT-R1102B-15-AA1B-NA"/>
    <n v="21.3"/>
    <n v="100"/>
    <n v="66.915923521462602"/>
    <x v="0"/>
    <x v="0"/>
    <x v="1"/>
  </r>
  <r>
    <n v="15"/>
    <s v="100mm"/>
    <s v="PZT-R1102C-15-AA1B-NA"/>
    <n v="21.3"/>
    <n v="100"/>
    <n v="66.915923521462602"/>
    <x v="0"/>
    <x v="0"/>
    <x v="1"/>
  </r>
  <r>
    <n v="15"/>
    <s v="100mm"/>
    <s v="SW-1914-25-AA1E-NA"/>
    <n v="21.3"/>
    <n v="100"/>
    <n v="66.915923521462602"/>
    <x v="0"/>
    <x v="0"/>
    <x v="1"/>
  </r>
  <r>
    <n v="15"/>
    <s v="100mm"/>
    <s v="SW-1916-25-AA1E-NA"/>
    <n v="21.3"/>
    <n v="100"/>
    <n v="66.915923521462602"/>
    <x v="0"/>
    <x v="0"/>
    <x v="1"/>
  </r>
  <r>
    <n v="15"/>
    <s v="100mm"/>
    <s v="SW-1918-25-AA1E-NA-1"/>
    <n v="21.3"/>
    <n v="100"/>
    <n v="66.915923521462602"/>
    <x v="0"/>
    <x v="0"/>
    <x v="1"/>
  </r>
  <r>
    <n v="15"/>
    <s v="1020mm"/>
    <s v="AMO-0603-15-AA1E-NA"/>
    <n v="21.3"/>
    <n v="1020"/>
    <n v="66.915923521462602"/>
    <x v="1"/>
    <x v="1"/>
    <x v="1"/>
  </r>
  <r>
    <n v="15"/>
    <s v="1020mm"/>
    <s v="CA-0602-15-AA1B-NA"/>
    <n v="21.3"/>
    <n v="1020"/>
    <n v="66.915923521462602"/>
    <x v="1"/>
    <x v="1"/>
    <x v="0"/>
  </r>
  <r>
    <n v="15"/>
    <s v="1020mm"/>
    <s v="CA-0604-15-AA1B-NA"/>
    <n v="21.3"/>
    <n v="1020"/>
    <n v="66.915923521462602"/>
    <x v="1"/>
    <x v="1"/>
    <x v="0"/>
  </r>
  <r>
    <n v="15"/>
    <s v="1020mm"/>
    <s v="CA-0605-15-AA1B-NA"/>
    <n v="21.3"/>
    <n v="1020"/>
    <n v="66.915923521462602"/>
    <x v="1"/>
    <x v="1"/>
    <x v="0"/>
  </r>
  <r>
    <n v="15"/>
    <s v="104mm"/>
    <s v="AR-1801-50-AA1B-NA"/>
    <n v="21.3"/>
    <n v="104"/>
    <n v="66.915923521462602"/>
    <x v="2"/>
    <x v="2"/>
    <x v="1"/>
  </r>
  <r>
    <n v="15"/>
    <s v="104mm"/>
    <s v="AR-1802-50-AA1B-NA"/>
    <n v="21.3"/>
    <n v="104"/>
    <n v="66.915923521462602"/>
    <x v="2"/>
    <x v="2"/>
    <x v="1"/>
  </r>
  <r>
    <n v="15"/>
    <s v="1057mm"/>
    <s v="CA-0602-15-AA1B-NA"/>
    <n v="21.3"/>
    <n v="1057"/>
    <n v="66.915923521462602"/>
    <x v="3"/>
    <x v="3"/>
    <x v="0"/>
  </r>
  <r>
    <n v="15"/>
    <s v="1068mm"/>
    <s v="IA-1011-25-AA1E-NA-2-1"/>
    <n v="21.3"/>
    <n v="1068"/>
    <n v="66.915923521462602"/>
    <x v="4"/>
    <x v="4"/>
    <x v="3"/>
  </r>
  <r>
    <n v="15"/>
    <s v="1068mm"/>
    <s v="IA-1011-25-AA1E-NA-2-2"/>
    <n v="21.3"/>
    <n v="1068"/>
    <n v="66.915923521462602"/>
    <x v="4"/>
    <x v="4"/>
    <x v="3"/>
  </r>
  <r>
    <n v="15"/>
    <s v="1107mm"/>
    <s v="CA-0603-15-AA1B-NA"/>
    <n v="21.3"/>
    <n v="1107"/>
    <n v="66.915923521462602"/>
    <x v="5"/>
    <x v="5"/>
    <x v="0"/>
  </r>
  <r>
    <n v="15"/>
    <s v="1111mm"/>
    <s v="AMO-0604-15-AA1E-NA"/>
    <n v="21.3"/>
    <n v="1111"/>
    <n v="66.915923521462602"/>
    <x v="6"/>
    <x v="6"/>
    <x v="1"/>
  </r>
  <r>
    <n v="15"/>
    <s v="1114mm"/>
    <s v="AMO-0602-15-AA1E-NA"/>
    <n v="21.3"/>
    <n v="1114"/>
    <n v="66.915923521462602"/>
    <x v="7"/>
    <x v="7"/>
    <x v="1"/>
  </r>
  <r>
    <n v="15"/>
    <s v="1114mm"/>
    <s v="AMO-0605-15-AA1E-NA"/>
    <n v="21.3"/>
    <n v="1114"/>
    <n v="66.915923521462602"/>
    <x v="7"/>
    <x v="7"/>
    <x v="1"/>
  </r>
  <r>
    <n v="15"/>
    <s v="115mm"/>
    <s v="CA-1101-15-AA1B-NA-2"/>
    <n v="21.3"/>
    <n v="115"/>
    <n v="66.915923521462602"/>
    <x v="8"/>
    <x v="8"/>
    <x v="0"/>
  </r>
  <r>
    <n v="15"/>
    <s v="115mm"/>
    <s v="IA-2115-25-AA1E-NA-1"/>
    <n v="21.3"/>
    <n v="115"/>
    <n v="66.915923521462602"/>
    <x v="8"/>
    <x v="8"/>
    <x v="3"/>
  </r>
  <r>
    <n v="15"/>
    <s v="115mm"/>
    <s v="IA-2115-25-AA1E-NA-2"/>
    <n v="21.3"/>
    <n v="115"/>
    <n v="66.915923521462602"/>
    <x v="8"/>
    <x v="8"/>
    <x v="3"/>
  </r>
  <r>
    <n v="15"/>
    <s v="115mm"/>
    <s v="SH-1301-15-AA1E-NA"/>
    <n v="21.3"/>
    <n v="115"/>
    <n v="66.915923521462602"/>
    <x v="8"/>
    <x v="8"/>
    <x v="1"/>
  </r>
  <r>
    <n v="15"/>
    <s v="115mm"/>
    <s v="SH-1302-15-AA1E-NA-2"/>
    <n v="21.3"/>
    <n v="115"/>
    <n v="66.915923521462602"/>
    <x v="8"/>
    <x v="8"/>
    <x v="1"/>
  </r>
  <r>
    <n v="15"/>
    <s v="115mm"/>
    <s v="SH-1303-15-AA1E-NA"/>
    <n v="21.3"/>
    <n v="115"/>
    <n v="66.915923521462602"/>
    <x v="8"/>
    <x v="8"/>
    <x v="1"/>
  </r>
  <r>
    <n v="15"/>
    <s v="115mm"/>
    <s v="SH-1304-15-AA1E-NA"/>
    <n v="21.3"/>
    <n v="115"/>
    <n v="66.915923521462602"/>
    <x v="8"/>
    <x v="8"/>
    <x v="1"/>
  </r>
  <r>
    <n v="15"/>
    <s v="1198mm"/>
    <s v="AMO-0604-15-AA1E-NA"/>
    <n v="21.3"/>
    <n v="1198"/>
    <n v="66.915923521462602"/>
    <x v="9"/>
    <x v="9"/>
    <x v="1"/>
  </r>
  <r>
    <n v="15"/>
    <s v="119mm"/>
    <s v="AMO-0603-15-AA1E-NA"/>
    <n v="21.3"/>
    <n v="119"/>
    <n v="66.915923521462602"/>
    <x v="10"/>
    <x v="10"/>
    <x v="1"/>
  </r>
  <r>
    <n v="15"/>
    <s v="120mm"/>
    <s v="PT-R2402-15-AA1B-NA"/>
    <n v="21.3"/>
    <n v="120"/>
    <n v="66.915923521462602"/>
    <x v="11"/>
    <x v="11"/>
    <x v="1"/>
  </r>
  <r>
    <n v="15"/>
    <s v="122mm"/>
    <s v="IA-2109-25-AA1E-NA-2"/>
    <n v="21.3"/>
    <n v="122"/>
    <n v="66.915923521462602"/>
    <x v="12"/>
    <x v="12"/>
    <x v="3"/>
  </r>
  <r>
    <n v="15"/>
    <s v="123mm"/>
    <s v="IA-2117-25-AA1E-NA-2"/>
    <n v="21.3"/>
    <n v="123"/>
    <n v="66.915923521462602"/>
    <x v="13"/>
    <x v="13"/>
    <x v="3"/>
  </r>
  <r>
    <n v="15"/>
    <s v="125mm"/>
    <s v="IA-2121-15-AA1E-NA"/>
    <n v="21.3"/>
    <n v="125"/>
    <n v="66.915923521462602"/>
    <x v="14"/>
    <x v="14"/>
    <x v="3"/>
  </r>
  <r>
    <n v="15"/>
    <s v="1324mm"/>
    <s v="CA-0604-15-AA1B-NA"/>
    <n v="21.3"/>
    <n v="1324"/>
    <n v="66.915923521462602"/>
    <x v="15"/>
    <x v="15"/>
    <x v="0"/>
  </r>
  <r>
    <n v="15"/>
    <s v="133mm"/>
    <s v="SH-1302-15-AA1E-NA-1"/>
    <n v="21.3"/>
    <n v="133"/>
    <n v="66.915923521462602"/>
    <x v="16"/>
    <x v="16"/>
    <x v="1"/>
  </r>
  <r>
    <n v="15"/>
    <s v="133mm"/>
    <s v="SH-1303-15-AA1E-NA"/>
    <n v="21.3"/>
    <n v="133"/>
    <n v="66.915923521462602"/>
    <x v="16"/>
    <x v="16"/>
    <x v="1"/>
  </r>
  <r>
    <n v="15"/>
    <s v="1345mm"/>
    <s v="IA-0301-15-AA1E-NA"/>
    <n v="21.3"/>
    <n v="1345"/>
    <n v="66.915923521462602"/>
    <x v="17"/>
    <x v="17"/>
    <x v="3"/>
  </r>
  <r>
    <n v="15"/>
    <s v="138mm"/>
    <s v="CA-1101-15-AA1B-NA-3"/>
    <n v="21.3"/>
    <n v="138"/>
    <n v="66.915923521462602"/>
    <x v="18"/>
    <x v="18"/>
    <x v="0"/>
  </r>
  <r>
    <n v="15"/>
    <s v="140mm"/>
    <s v="N2-1501-25-AA1B-NA-1"/>
    <n v="21.3"/>
    <n v="140"/>
    <n v="66.915923521462602"/>
    <x v="19"/>
    <x v="19"/>
    <x v="4"/>
  </r>
  <r>
    <n v="15"/>
    <s v="140mm"/>
    <s v="N2-1501-25-AA1B-NA-2"/>
    <n v="21.3"/>
    <n v="140"/>
    <n v="66.915923521462602"/>
    <x v="19"/>
    <x v="19"/>
    <x v="4"/>
  </r>
  <r>
    <n v="15"/>
    <s v="1412mm"/>
    <s v="IA-0301-15-AA1E-NA"/>
    <n v="21.3"/>
    <n v="1412"/>
    <n v="66.915923521462602"/>
    <x v="20"/>
    <x v="20"/>
    <x v="3"/>
  </r>
  <r>
    <n v="15"/>
    <s v="141mm"/>
    <s v="IA-2121-15-AA1E-NA"/>
    <n v="21.3"/>
    <n v="141"/>
    <n v="66.915923521462602"/>
    <x v="21"/>
    <x v="21"/>
    <x v="3"/>
  </r>
  <r>
    <n v="15"/>
    <s v="141mm"/>
    <s v="N2-1501-25-AA1B-NA-3"/>
    <n v="21.3"/>
    <n v="141"/>
    <n v="66.915923521462602"/>
    <x v="21"/>
    <x v="21"/>
    <x v="4"/>
  </r>
  <r>
    <n v="15"/>
    <s v="144mm"/>
    <s v="AMO-0603-15-AA1E-NA"/>
    <n v="21.3"/>
    <n v="144"/>
    <n v="66.915923521462602"/>
    <x v="22"/>
    <x v="22"/>
    <x v="1"/>
  </r>
  <r>
    <n v="15"/>
    <s v="144mm"/>
    <s v="AMO-0604-15-AA1E-NA"/>
    <n v="21.3"/>
    <n v="144"/>
    <n v="66.915923521462602"/>
    <x v="22"/>
    <x v="22"/>
    <x v="1"/>
  </r>
  <r>
    <n v="15"/>
    <s v="1474mm"/>
    <s v="CA-0603-15-AA1B-NA"/>
    <n v="21.3"/>
    <n v="1474"/>
    <n v="66.915923521462602"/>
    <x v="23"/>
    <x v="23"/>
    <x v="0"/>
  </r>
  <r>
    <n v="15"/>
    <s v="150mm"/>
    <s v="PT-R1204-15-AA1B-NA"/>
    <n v="21.3"/>
    <n v="150"/>
    <n v="66.915923521462602"/>
    <x v="24"/>
    <x v="24"/>
    <x v="1"/>
  </r>
  <r>
    <n v="15"/>
    <s v="169mm"/>
    <s v="AMO-0602-15-AA1E-NA"/>
    <n v="21.3"/>
    <n v="169"/>
    <n v="66.915923521462602"/>
    <x v="25"/>
    <x v="25"/>
    <x v="1"/>
  </r>
  <r>
    <n v="15"/>
    <s v="169mm"/>
    <s v="AMO-0605-15-AA1E-NA"/>
    <n v="21.3"/>
    <n v="169"/>
    <n v="66.915923521462602"/>
    <x v="25"/>
    <x v="25"/>
    <x v="1"/>
  </r>
  <r>
    <n v="15"/>
    <s v="169mm"/>
    <s v="CA-0603-15-AA1B-NA"/>
    <n v="21.3"/>
    <n v="169"/>
    <n v="66.915923521462602"/>
    <x v="25"/>
    <x v="25"/>
    <x v="0"/>
  </r>
  <r>
    <n v="15"/>
    <s v="169mm"/>
    <s v="CA-0605-15-AA1B-NA"/>
    <n v="21.3"/>
    <n v="169"/>
    <n v="66.915923521462602"/>
    <x v="25"/>
    <x v="25"/>
    <x v="0"/>
  </r>
  <r>
    <n v="15"/>
    <s v="171mm"/>
    <s v="SH-1302-15-AA1E-NA-1"/>
    <n v="21.3"/>
    <n v="171"/>
    <n v="66.915923521462602"/>
    <x v="26"/>
    <x v="26"/>
    <x v="1"/>
  </r>
  <r>
    <n v="15"/>
    <s v="171mm"/>
    <s v="SH-1303-15-AA1E-NA"/>
    <n v="21.3"/>
    <n v="171"/>
    <n v="66.915923521462602"/>
    <x v="26"/>
    <x v="26"/>
    <x v="1"/>
  </r>
  <r>
    <n v="15"/>
    <s v="174mm"/>
    <s v="AR-1703-80-AA1B-H50"/>
    <n v="21.3"/>
    <n v="174"/>
    <n v="66.915923521462602"/>
    <x v="27"/>
    <x v="27"/>
    <x v="1"/>
  </r>
  <r>
    <n v="15"/>
    <s v="1752mm"/>
    <s v="CA-1101-15-AA1B-NA-2"/>
    <n v="21.3"/>
    <n v="1752"/>
    <n v="66.915923521462602"/>
    <x v="28"/>
    <x v="28"/>
    <x v="0"/>
  </r>
  <r>
    <n v="15"/>
    <s v="175mm"/>
    <s v="SH-1301-15-AA1E-NA"/>
    <n v="21.3"/>
    <n v="175"/>
    <n v="66.915923521462602"/>
    <x v="29"/>
    <x v="29"/>
    <x v="1"/>
  </r>
  <r>
    <n v="15"/>
    <s v="175mm"/>
    <s v="SH-1302-15-AA1E-NA-2"/>
    <n v="21.3"/>
    <n v="175"/>
    <n v="66.915923521462602"/>
    <x v="29"/>
    <x v="29"/>
    <x v="1"/>
  </r>
  <r>
    <n v="15"/>
    <s v="175mm"/>
    <s v="SH-1303-15-AA1E-NA"/>
    <n v="21.3"/>
    <n v="175"/>
    <n v="66.915923521462602"/>
    <x v="29"/>
    <x v="29"/>
    <x v="1"/>
  </r>
  <r>
    <n v="15"/>
    <s v="176mm"/>
    <s v="CA-1501-25-AA1B-NA-2"/>
    <n v="21.3"/>
    <n v="176"/>
    <n v="66.915923521462602"/>
    <x v="30"/>
    <x v="30"/>
    <x v="0"/>
  </r>
  <r>
    <n v="15"/>
    <s v="186mm"/>
    <s v="AMO-0604-15-AA1E-NA"/>
    <n v="21.3"/>
    <n v="186"/>
    <n v="66.915923521462602"/>
    <x v="31"/>
    <x v="31"/>
    <x v="1"/>
  </r>
  <r>
    <n v="15"/>
    <s v="188mm"/>
    <s v="IA-0501-25-AA1E-NA"/>
    <n v="21.3"/>
    <n v="188"/>
    <n v="66.915923521462602"/>
    <x v="32"/>
    <x v="32"/>
    <x v="3"/>
  </r>
  <r>
    <n v="15"/>
    <s v="189mm"/>
    <s v="CA-0604-15-AA1B-NA"/>
    <n v="21.3"/>
    <n v="189"/>
    <n v="66.915923521462602"/>
    <x v="33"/>
    <x v="33"/>
    <x v="0"/>
  </r>
  <r>
    <n v="15"/>
    <s v="1951mm"/>
    <s v="AMO-0603-15-AA1E-NA"/>
    <n v="21.3"/>
    <n v="1951"/>
    <n v="66.915923521462602"/>
    <x v="34"/>
    <x v="34"/>
    <x v="1"/>
  </r>
  <r>
    <n v="15"/>
    <s v="195mm"/>
    <s v="WW-2005-50-AA1B-NA-1"/>
    <n v="21.3"/>
    <n v="195"/>
    <n v="66.915923521462602"/>
    <x v="35"/>
    <x v="35"/>
    <x v="5"/>
  </r>
  <r>
    <n v="15"/>
    <s v="195mm"/>
    <s v="WW-2005-50-AA1B-NA-2"/>
    <n v="21.3"/>
    <n v="195"/>
    <n v="66.915923521462602"/>
    <x v="35"/>
    <x v="35"/>
    <x v="5"/>
  </r>
  <r>
    <n v="15"/>
    <s v="196mm"/>
    <s v="SH-1301-15-AA1E-NA"/>
    <n v="21.3"/>
    <n v="196"/>
    <n v="66.915923521462602"/>
    <x v="36"/>
    <x v="36"/>
    <x v="1"/>
  </r>
  <r>
    <n v="15"/>
    <s v="196mm"/>
    <s v="SH-1304-15-AA1E-NA"/>
    <n v="21.3"/>
    <n v="196"/>
    <n v="66.915923521462602"/>
    <x v="36"/>
    <x v="36"/>
    <x v="1"/>
  </r>
  <r>
    <n v="15"/>
    <s v="197mm"/>
    <s v="CA-0604-15-AA1B-NA"/>
    <n v="21.3"/>
    <n v="197"/>
    <n v="66.915923521462602"/>
    <x v="37"/>
    <x v="37"/>
    <x v="0"/>
  </r>
  <r>
    <n v="15"/>
    <s v="197mm"/>
    <s v="WW-2005-50-AA1B-NA-1"/>
    <n v="21.3"/>
    <n v="197"/>
    <n v="66.915923521462602"/>
    <x v="37"/>
    <x v="37"/>
    <x v="5"/>
  </r>
  <r>
    <n v="15"/>
    <s v="197mm"/>
    <s v="WW-2005-50-AA1B-NA-2"/>
    <n v="21.3"/>
    <n v="197"/>
    <n v="66.915923521462602"/>
    <x v="37"/>
    <x v="37"/>
    <x v="5"/>
  </r>
  <r>
    <n v="15"/>
    <s v="199mm"/>
    <s v="AMO-0604-15-AA1E-NA"/>
    <n v="21.3"/>
    <n v="199"/>
    <n v="66.915923521462602"/>
    <x v="38"/>
    <x v="38"/>
    <x v="1"/>
  </r>
  <r>
    <n v="15"/>
    <s v="199mm"/>
    <s v="AMO-0605-15-AA1E-NA"/>
    <n v="21.3"/>
    <n v="199"/>
    <n v="66.915923521462602"/>
    <x v="38"/>
    <x v="38"/>
    <x v="1"/>
  </r>
  <r>
    <n v="15"/>
    <s v="200mm"/>
    <s v="PT-R1404-15-AA1B-NA"/>
    <n v="21.3"/>
    <n v="200"/>
    <n v="66.915923521462602"/>
    <x v="39"/>
    <x v="39"/>
    <x v="1"/>
  </r>
  <r>
    <n v="15"/>
    <s v="201mm"/>
    <s v="AMO-1510-25-AA1E-NA-8"/>
    <n v="21.3"/>
    <n v="201"/>
    <n v="66.915923521462602"/>
    <x v="40"/>
    <x v="40"/>
    <x v="1"/>
  </r>
  <r>
    <n v="15"/>
    <s v="211mm"/>
    <s v="SH-1301-15-AA1E-NA"/>
    <n v="21.3"/>
    <n v="211"/>
    <n v="66.915923521462602"/>
    <x v="41"/>
    <x v="41"/>
    <x v="1"/>
  </r>
  <r>
    <n v="15"/>
    <s v="211mm"/>
    <s v="SH-1304-15-AA1E-NA"/>
    <n v="21.3"/>
    <n v="211"/>
    <n v="66.915923521462602"/>
    <x v="41"/>
    <x v="41"/>
    <x v="1"/>
  </r>
  <r>
    <n v="15"/>
    <s v="215mm"/>
    <s v="PDT-R1002-1-15-AA1E-NA"/>
    <n v="21.3"/>
    <n v="215"/>
    <n v="66.915923521462602"/>
    <x v="42"/>
    <x v="42"/>
    <x v="1"/>
  </r>
  <r>
    <n v="15"/>
    <s v="216mm"/>
    <s v="CA-1101-15-AA1B-NA-3"/>
    <n v="21.3"/>
    <n v="216"/>
    <n v="66.915923521462602"/>
    <x v="43"/>
    <x v="43"/>
    <x v="0"/>
  </r>
  <r>
    <n v="15"/>
    <s v="219mm"/>
    <s v="CA-0602-15-AA1B-NA"/>
    <n v="21.3"/>
    <n v="219"/>
    <n v="66.915923521462602"/>
    <x v="44"/>
    <x v="44"/>
    <x v="0"/>
  </r>
  <r>
    <n v="15"/>
    <s v="219mm"/>
    <s v="IA-2121-15-AA1E-NA"/>
    <n v="21.3"/>
    <n v="219"/>
    <n v="66.915923521462602"/>
    <x v="44"/>
    <x v="44"/>
    <x v="3"/>
  </r>
  <r>
    <n v="15"/>
    <s v="222mm"/>
    <s v="SH-1304-15-AA1E-NA"/>
    <n v="21.3"/>
    <n v="222"/>
    <n v="66.915923521462602"/>
    <x v="45"/>
    <x v="45"/>
    <x v="1"/>
  </r>
  <r>
    <n v="15"/>
    <s v="235mm"/>
    <s v="CA-1501-25-AA1B-NA-1"/>
    <n v="21.3"/>
    <n v="235"/>
    <n v="66.915923521462602"/>
    <x v="46"/>
    <x v="46"/>
    <x v="0"/>
  </r>
  <r>
    <n v="15"/>
    <s v="239mm"/>
    <s v="IA-2117-25-AA1E-NA-2"/>
    <n v="21.3"/>
    <n v="239"/>
    <n v="66.915923521462602"/>
    <x v="47"/>
    <x v="47"/>
    <x v="3"/>
  </r>
  <r>
    <n v="15"/>
    <s v="247mm"/>
    <s v="PT-R1202-15-AA1E-NA"/>
    <n v="21.3"/>
    <n v="247"/>
    <n v="66.915923521462602"/>
    <x v="48"/>
    <x v="48"/>
    <x v="1"/>
  </r>
  <r>
    <n v="15"/>
    <s v="250mm"/>
    <s v="CWR-0301-15-AA1E-NA"/>
    <n v="21.3"/>
    <n v="250"/>
    <n v="66.915923521462602"/>
    <x v="49"/>
    <x v="49"/>
    <x v="1"/>
  </r>
  <r>
    <n v="15"/>
    <s v="250mm"/>
    <s v="CWS-0301-25-AA1E-NA"/>
    <n v="21.3"/>
    <n v="250"/>
    <n v="66.915923521462602"/>
    <x v="49"/>
    <x v="49"/>
    <x v="1"/>
  </r>
  <r>
    <n v="15"/>
    <s v="255mm"/>
    <s v="CA-0603-15-AA1B-NA"/>
    <n v="21.3"/>
    <n v="255"/>
    <n v="66.915923521462602"/>
    <x v="50"/>
    <x v="50"/>
    <x v="0"/>
  </r>
  <r>
    <n v="15"/>
    <s v="255mm"/>
    <s v="CA-0604-15-AA1B-NA"/>
    <n v="21.3"/>
    <n v="255"/>
    <n v="66.915923521462602"/>
    <x v="50"/>
    <x v="50"/>
    <x v="0"/>
  </r>
  <r>
    <n v="15"/>
    <s v="257mm"/>
    <s v="AMO-1510-25-AA1E-NA-8"/>
    <n v="21.3"/>
    <n v="257"/>
    <n v="66.915923521462602"/>
    <x v="51"/>
    <x v="51"/>
    <x v="1"/>
  </r>
  <r>
    <n v="15"/>
    <s v="258mm"/>
    <s v="AMO-0603-15-AA1E-NA"/>
    <n v="21.3"/>
    <n v="258"/>
    <n v="66.915923521462602"/>
    <x v="52"/>
    <x v="52"/>
    <x v="1"/>
  </r>
  <r>
    <n v="15"/>
    <s v="258mm"/>
    <s v="AMO-0604-15-AA1E-NA"/>
    <n v="21.3"/>
    <n v="258"/>
    <n v="66.915923521462602"/>
    <x v="52"/>
    <x v="52"/>
    <x v="1"/>
  </r>
  <r>
    <n v="15"/>
    <s v="25mm"/>
    <s v="IA-2109-25-AA1E-NA-3"/>
    <n v="21.3"/>
    <n v="25"/>
    <n v="66.915923521462602"/>
    <x v="53"/>
    <x v="53"/>
    <x v="3"/>
  </r>
  <r>
    <n v="15"/>
    <s v="260mm"/>
    <s v="CA-1101-15-AA1B-NA-2"/>
    <n v="21.3"/>
    <n v="260"/>
    <n v="66.915923521462602"/>
    <x v="54"/>
    <x v="54"/>
    <x v="0"/>
  </r>
  <r>
    <n v="15"/>
    <s v="274mm"/>
    <s v="SH-1304-15-AA1E-NA"/>
    <n v="21.3"/>
    <n v="274"/>
    <n v="66.915923521462602"/>
    <x v="55"/>
    <x v="55"/>
    <x v="1"/>
  </r>
  <r>
    <n v="15"/>
    <s v="284mm"/>
    <s v="PT-R1301-15-AA1B-NA"/>
    <n v="21.3"/>
    <n v="284"/>
    <n v="66.915923521462602"/>
    <x v="56"/>
    <x v="56"/>
    <x v="1"/>
  </r>
  <r>
    <n v="15"/>
    <s v="288mm"/>
    <s v="IA-0301-15-AA1E-NA"/>
    <n v="21.3"/>
    <n v="288"/>
    <n v="66.915923521462602"/>
    <x v="57"/>
    <x v="57"/>
    <x v="3"/>
  </r>
  <r>
    <n v="15"/>
    <s v="289mm"/>
    <s v="AMO-0604-15-AA1E-NA"/>
    <n v="21.3"/>
    <n v="289"/>
    <n v="66.915923521462602"/>
    <x v="58"/>
    <x v="58"/>
    <x v="1"/>
  </r>
  <r>
    <n v="15"/>
    <s v="293mm"/>
    <s v="N2-1501-25-AA1B-NA-1"/>
    <n v="21.3"/>
    <n v="293"/>
    <n v="66.915923521462602"/>
    <x v="59"/>
    <x v="59"/>
    <x v="4"/>
  </r>
  <r>
    <n v="15"/>
    <s v="296mm"/>
    <s v="N2-1501-25-AA1B-NA-2"/>
    <n v="21.3"/>
    <n v="296"/>
    <n v="66.915923521462602"/>
    <x v="60"/>
    <x v="60"/>
    <x v="4"/>
  </r>
  <r>
    <n v="15"/>
    <s v="300mm"/>
    <s v="PDT-R1002-2-15-AA1E-NA"/>
    <n v="21.3"/>
    <n v="300"/>
    <n v="66.915923521462602"/>
    <x v="61"/>
    <x v="61"/>
    <x v="1"/>
  </r>
  <r>
    <n v="15"/>
    <s v="300mm"/>
    <s v="PT-R1001-15-AA1E-NA"/>
    <n v="21.3"/>
    <n v="300"/>
    <n v="66.915923521462602"/>
    <x v="61"/>
    <x v="61"/>
    <x v="1"/>
  </r>
  <r>
    <n v="15"/>
    <s v="301mm"/>
    <s v="PT-R1201-15-AA1E-NA"/>
    <n v="21.3"/>
    <n v="301"/>
    <n v="66.915923521462602"/>
    <x v="62"/>
    <x v="62"/>
    <x v="1"/>
  </r>
  <r>
    <n v="15"/>
    <s v="307mm"/>
    <s v="PT-R1203-15-AA1B-NA"/>
    <n v="21.3"/>
    <n v="307"/>
    <n v="66.915923521462602"/>
    <x v="63"/>
    <x v="63"/>
    <x v="1"/>
  </r>
  <r>
    <n v="15"/>
    <s v="30mm"/>
    <s v="IA-2109-25-AA1E-NA-1"/>
    <n v="21.3"/>
    <n v="30"/>
    <n v="66.915923521462602"/>
    <x v="64"/>
    <x v="64"/>
    <x v="3"/>
  </r>
  <r>
    <n v="15"/>
    <s v="322mm"/>
    <s v="SH-1301-15-AA1E-NA"/>
    <n v="21.3"/>
    <n v="322"/>
    <n v="66.915923521462602"/>
    <x v="65"/>
    <x v="65"/>
    <x v="1"/>
  </r>
  <r>
    <n v="15"/>
    <s v="323mm"/>
    <s v="PT-R1003-15-AA1E-NA"/>
    <n v="21.3"/>
    <n v="323"/>
    <n v="66.915923521462602"/>
    <x v="66"/>
    <x v="66"/>
    <x v="1"/>
  </r>
  <r>
    <n v="15"/>
    <s v="325mm"/>
    <s v="PZT-R1102A-15-AA1B-NA"/>
    <n v="21.3"/>
    <n v="325"/>
    <n v="66.915923521462602"/>
    <x v="67"/>
    <x v="67"/>
    <x v="1"/>
  </r>
  <r>
    <n v="15"/>
    <s v="325mm"/>
    <s v="PZT-R1102B-15-AA1B-NA"/>
    <n v="21.3"/>
    <n v="325"/>
    <n v="66.915923521462602"/>
    <x v="67"/>
    <x v="67"/>
    <x v="1"/>
  </r>
  <r>
    <n v="15"/>
    <s v="326mm"/>
    <s v="PZT-R1102C-15-AA1B-NA"/>
    <n v="21.3"/>
    <n v="326"/>
    <n v="66.915923521462602"/>
    <x v="68"/>
    <x v="68"/>
    <x v="1"/>
  </r>
  <r>
    <n v="15"/>
    <s v="342mm"/>
    <s v="IA-2121-15-AA1E-NA"/>
    <n v="21.3"/>
    <n v="342"/>
    <n v="66.915923521462602"/>
    <x v="69"/>
    <x v="69"/>
    <x v="3"/>
  </r>
  <r>
    <n v="15"/>
    <s v="343mm"/>
    <s v="SH-1301-15-AA1E-NA"/>
    <n v="21.3"/>
    <n v="343"/>
    <n v="66.915923521462602"/>
    <x v="70"/>
    <x v="70"/>
    <x v="1"/>
  </r>
  <r>
    <n v="15"/>
    <s v="343mm"/>
    <s v="SH-1302-15-AA1E-NA-2"/>
    <n v="21.3"/>
    <n v="343"/>
    <n v="66.915923521462602"/>
    <x v="70"/>
    <x v="70"/>
    <x v="1"/>
  </r>
  <r>
    <n v="15"/>
    <s v="343mm"/>
    <s v="SH-1303-15-AA1E-NA"/>
    <n v="21.3"/>
    <n v="343"/>
    <n v="66.915923521462602"/>
    <x v="70"/>
    <x v="70"/>
    <x v="1"/>
  </r>
  <r>
    <n v="15"/>
    <s v="343mm"/>
    <s v="SH-1304-15-AA1E-NA"/>
    <n v="21.3"/>
    <n v="343"/>
    <n v="66.915923521462602"/>
    <x v="70"/>
    <x v="70"/>
    <x v="1"/>
  </r>
  <r>
    <n v="15"/>
    <s v="346mm"/>
    <s v="SH-1302-15-AA1E-NA-1"/>
    <n v="21.3"/>
    <n v="346"/>
    <n v="66.915923521462602"/>
    <x v="71"/>
    <x v="71"/>
    <x v="1"/>
  </r>
  <r>
    <n v="15"/>
    <s v="346mm"/>
    <s v="SH-1303-15-AA1E-NA"/>
    <n v="21.3"/>
    <n v="346"/>
    <n v="66.915923521462602"/>
    <x v="71"/>
    <x v="71"/>
    <x v="1"/>
  </r>
  <r>
    <n v="15"/>
    <s v="352mm"/>
    <s v="CA-0603-15-AA1B-NA"/>
    <n v="21.3"/>
    <n v="352"/>
    <n v="66.915923521462602"/>
    <x v="72"/>
    <x v="72"/>
    <x v="0"/>
  </r>
  <r>
    <n v="15"/>
    <s v="352mm"/>
    <s v="CA-0604-15-AA1B-NA"/>
    <n v="21.3"/>
    <n v="352"/>
    <n v="66.915923521462602"/>
    <x v="72"/>
    <x v="72"/>
    <x v="0"/>
  </r>
  <r>
    <n v="15"/>
    <s v="362mm"/>
    <s v="AMO-0602-15-AA1E-NA"/>
    <n v="21.3"/>
    <n v="362"/>
    <n v="66.915923521462602"/>
    <x v="73"/>
    <x v="73"/>
    <x v="1"/>
  </r>
  <r>
    <n v="15"/>
    <s v="369mm"/>
    <s v="DW-1402-25-AA1B-NA-5"/>
    <n v="21.3"/>
    <n v="369"/>
    <n v="66.915923521462602"/>
    <x v="74"/>
    <x v="74"/>
    <x v="2"/>
  </r>
  <r>
    <n v="15"/>
    <s v="369mm"/>
    <s v="DW-1402-25-AA1B-NA-6"/>
    <n v="21.3"/>
    <n v="369"/>
    <n v="66.915923521462602"/>
    <x v="74"/>
    <x v="74"/>
    <x v="2"/>
  </r>
  <r>
    <n v="15"/>
    <s v="36mm"/>
    <s v="IA-0301-15-AA1E-NA"/>
    <n v="21.3"/>
    <n v="36"/>
    <n v="66.915923521462602"/>
    <x v="75"/>
    <x v="75"/>
    <x v="3"/>
  </r>
  <r>
    <n v="15"/>
    <s v="383mm"/>
    <s v="CA-1501-25-AA1B-NA-2"/>
    <n v="21.3"/>
    <n v="383"/>
    <n v="66.915923521462602"/>
    <x v="76"/>
    <x v="76"/>
    <x v="0"/>
  </r>
  <r>
    <n v="15"/>
    <s v="39mm"/>
    <s v="PT-R1201-15-AA1E-NA"/>
    <n v="21.3"/>
    <n v="39"/>
    <n v="66.915923521462602"/>
    <x v="77"/>
    <x v="77"/>
    <x v="1"/>
  </r>
  <r>
    <n v="15"/>
    <s v="404mm"/>
    <s v="AMO-0605-15-AA1E-NA"/>
    <n v="21.3"/>
    <n v="404"/>
    <n v="66.915923521462602"/>
    <x v="78"/>
    <x v="78"/>
    <x v="1"/>
  </r>
  <r>
    <n v="15"/>
    <s v="404mm"/>
    <s v="CA-0605-15-AA1B-NA"/>
    <n v="21.3"/>
    <n v="404"/>
    <n v="66.915923521462602"/>
    <x v="78"/>
    <x v="78"/>
    <x v="0"/>
  </r>
  <r>
    <n v="15"/>
    <s v="419mm"/>
    <s v="CA-0604-15-AA1B-NA"/>
    <n v="21.3"/>
    <n v="419"/>
    <n v="66.915923521462602"/>
    <x v="79"/>
    <x v="79"/>
    <x v="0"/>
  </r>
  <r>
    <n v="15"/>
    <s v="421mm"/>
    <s v="AMO-0602-15-AA1E-NA"/>
    <n v="21.3"/>
    <n v="421"/>
    <n v="66.915923521462602"/>
    <x v="80"/>
    <x v="80"/>
    <x v="1"/>
  </r>
  <r>
    <n v="15"/>
    <s v="421mm"/>
    <s v="AMO-0603-15-AA1E-NA"/>
    <n v="21.3"/>
    <n v="421"/>
    <n v="66.915923521462602"/>
    <x v="80"/>
    <x v="80"/>
    <x v="1"/>
  </r>
  <r>
    <n v="15"/>
    <s v="421mm"/>
    <s v="CA-0602-15-AA1B-NA"/>
    <n v="21.3"/>
    <n v="421"/>
    <n v="66.915923521462602"/>
    <x v="80"/>
    <x v="80"/>
    <x v="0"/>
  </r>
  <r>
    <n v="15"/>
    <s v="421mm"/>
    <s v="CA-0603-15-AA1B-NA"/>
    <n v="21.3"/>
    <n v="421"/>
    <n v="66.915923521462602"/>
    <x v="80"/>
    <x v="80"/>
    <x v="0"/>
  </r>
  <r>
    <n v="15"/>
    <s v="421mm"/>
    <s v="CA-0604-15-AA1B-NA"/>
    <n v="21.3"/>
    <n v="421"/>
    <n v="66.915923521462602"/>
    <x v="80"/>
    <x v="80"/>
    <x v="0"/>
  </r>
  <r>
    <n v="15"/>
    <s v="421mm"/>
    <s v="CA-0605-15-AA1B-NA"/>
    <n v="21.3"/>
    <n v="421"/>
    <n v="66.915923521462602"/>
    <x v="80"/>
    <x v="80"/>
    <x v="0"/>
  </r>
  <r>
    <n v="15"/>
    <s v="424mm"/>
    <s v="AMO-0604-15-AA1E-NA"/>
    <n v="21.3"/>
    <n v="424"/>
    <n v="66.915923521462602"/>
    <x v="81"/>
    <x v="81"/>
    <x v="1"/>
  </r>
  <r>
    <n v="15"/>
    <s v="428mm"/>
    <s v="AMO-0605-15-AA1E-NA"/>
    <n v="21.3"/>
    <n v="428"/>
    <n v="66.915923521462602"/>
    <x v="82"/>
    <x v="82"/>
    <x v="1"/>
  </r>
  <r>
    <n v="15"/>
    <s v="44mm"/>
    <s v="IA-2105-25-AA1E-NA-1"/>
    <n v="21.3"/>
    <n v="44"/>
    <n v="66.915923521462602"/>
    <x v="83"/>
    <x v="83"/>
    <x v="3"/>
  </r>
  <r>
    <n v="15"/>
    <s v="454mm"/>
    <s v="AMO-0602-15-AA1E-NA"/>
    <n v="21.3"/>
    <n v="454"/>
    <n v="66.915923521462602"/>
    <x v="84"/>
    <x v="84"/>
    <x v="1"/>
  </r>
  <r>
    <n v="15"/>
    <s v="46mm"/>
    <s v="PT-R1003-15-AA1E-NA"/>
    <n v="21.3"/>
    <n v="46"/>
    <n v="66.915923521462602"/>
    <x v="85"/>
    <x v="85"/>
    <x v="1"/>
  </r>
  <r>
    <n v="15"/>
    <s v="47mm"/>
    <s v="AMO-1510-25-AA1E-NA-1"/>
    <n v="21.3"/>
    <n v="47"/>
    <n v="66.915923521462602"/>
    <x v="86"/>
    <x v="86"/>
    <x v="1"/>
  </r>
  <r>
    <n v="15"/>
    <s v="47mm"/>
    <s v="AMO-1511-25-AA1E-NA-1"/>
    <n v="21.3"/>
    <n v="47"/>
    <n v="66.915923521462602"/>
    <x v="86"/>
    <x v="86"/>
    <x v="1"/>
  </r>
  <r>
    <n v="15"/>
    <s v="47mm"/>
    <s v="AMO-1511-25-AA1E-NA-6"/>
    <n v="21.3"/>
    <n v="47"/>
    <n v="66.915923521462602"/>
    <x v="86"/>
    <x v="86"/>
    <x v="1"/>
  </r>
  <r>
    <n v="15"/>
    <s v="47mm"/>
    <s v="CA-1501-25-AA1B-NA-2"/>
    <n v="21.3"/>
    <n v="47"/>
    <n v="66.915923521462602"/>
    <x v="86"/>
    <x v="86"/>
    <x v="0"/>
  </r>
  <r>
    <n v="15"/>
    <s v="47mm"/>
    <s v="PDT-R1002-1-15-AA1E-NA"/>
    <n v="21.3"/>
    <n v="47"/>
    <n v="66.915923521462602"/>
    <x v="86"/>
    <x v="86"/>
    <x v="1"/>
  </r>
  <r>
    <n v="15"/>
    <s v="47mm"/>
    <s v="PDT-R1002-2-15-AA1E-NA"/>
    <n v="21.3"/>
    <n v="47"/>
    <n v="66.915923521462602"/>
    <x v="86"/>
    <x v="86"/>
    <x v="1"/>
  </r>
  <r>
    <n v="15"/>
    <s v="47mm"/>
    <s v="PT-R1001-15-AA1E-NA"/>
    <n v="21.3"/>
    <n v="47"/>
    <n v="66.915923521462602"/>
    <x v="86"/>
    <x v="86"/>
    <x v="1"/>
  </r>
  <r>
    <n v="15"/>
    <s v="489mm"/>
    <s v="CA-0604-15-AA1B-NA"/>
    <n v="21.3"/>
    <n v="489"/>
    <n v="66.915923521462602"/>
    <x v="87"/>
    <x v="87"/>
    <x v="0"/>
  </r>
  <r>
    <n v="15"/>
    <s v="489mm"/>
    <s v="CA-0605-15-AA1B-NA"/>
    <n v="21.3"/>
    <n v="489"/>
    <n v="66.915923521462602"/>
    <x v="87"/>
    <x v="87"/>
    <x v="0"/>
  </r>
  <r>
    <n v="15"/>
    <s v="497mm"/>
    <s v="DW-1402-25-AA1B-NA-6"/>
    <n v="21.3"/>
    <n v="497"/>
    <n v="66.915923521462602"/>
    <x v="88"/>
    <x v="88"/>
    <x v="2"/>
  </r>
  <r>
    <n v="15"/>
    <s v="501mm"/>
    <s v="DW-1402-25-AA1B-NA-5"/>
    <n v="21.3"/>
    <n v="501"/>
    <n v="66.915923521462602"/>
    <x v="89"/>
    <x v="89"/>
    <x v="2"/>
  </r>
  <r>
    <n v="15"/>
    <s v="50mm"/>
    <s v="AMO-1510-25-AA1E-NA-8"/>
    <n v="21.3"/>
    <n v="50"/>
    <n v="66.915923521462602"/>
    <x v="90"/>
    <x v="90"/>
    <x v="1"/>
  </r>
  <r>
    <n v="15"/>
    <s v="50mm"/>
    <s v="AMO-1511-25-AA1E-NA-6"/>
    <n v="21.3"/>
    <n v="50"/>
    <n v="66.915923521462602"/>
    <x v="90"/>
    <x v="90"/>
    <x v="1"/>
  </r>
  <r>
    <n v="15"/>
    <s v="50mm"/>
    <s v="CA-1501-25-AA1B-NA-1"/>
    <n v="21.3"/>
    <n v="50"/>
    <n v="66.915923521462602"/>
    <x v="90"/>
    <x v="90"/>
    <x v="0"/>
  </r>
  <r>
    <n v="15"/>
    <s v="50mm"/>
    <s v="CA-1602-25-AA1B-NA-2"/>
    <n v="21.3"/>
    <n v="50"/>
    <n v="66.915923521462602"/>
    <x v="90"/>
    <x v="90"/>
    <x v="0"/>
  </r>
  <r>
    <n v="15"/>
    <s v="50mm"/>
    <s v="IA-2012-25-AA1E-NA"/>
    <n v="21.3"/>
    <n v="50"/>
    <n v="66.915923521462602"/>
    <x v="90"/>
    <x v="90"/>
    <x v="3"/>
  </r>
  <r>
    <n v="15"/>
    <s v="50mm"/>
    <s v="IA-2101-25-AA1E-NA-1"/>
    <n v="21.3"/>
    <n v="50"/>
    <n v="66.915923521462602"/>
    <x v="90"/>
    <x v="90"/>
    <x v="3"/>
  </r>
  <r>
    <n v="15"/>
    <s v="50mm"/>
    <s v="IA-2102-25-AA1E-NA"/>
    <n v="21.3"/>
    <n v="50"/>
    <n v="66.915923521462602"/>
    <x v="90"/>
    <x v="90"/>
    <x v="3"/>
  </r>
  <r>
    <n v="15"/>
    <s v="50mm"/>
    <s v="IA-2107-25-AA1E-NA"/>
    <n v="21.3"/>
    <n v="50"/>
    <n v="66.915923521462602"/>
    <x v="90"/>
    <x v="90"/>
    <x v="3"/>
  </r>
  <r>
    <n v="15"/>
    <s v="50mm"/>
    <s v="IA-2108-25-AA1E-NA"/>
    <n v="21.3"/>
    <n v="50"/>
    <n v="66.915923521462602"/>
    <x v="90"/>
    <x v="90"/>
    <x v="3"/>
  </r>
  <r>
    <n v="15"/>
    <s v="50mm"/>
    <s v="IA-2109-25-AA1E-NA-1"/>
    <n v="21.3"/>
    <n v="50"/>
    <n v="66.915923521462602"/>
    <x v="90"/>
    <x v="90"/>
    <x v="3"/>
  </r>
  <r>
    <n v="15"/>
    <s v="50mm"/>
    <s v="IA-2109-25-AA1E-NA-3"/>
    <n v="21.3"/>
    <n v="50"/>
    <n v="66.915923521462602"/>
    <x v="90"/>
    <x v="90"/>
    <x v="3"/>
  </r>
  <r>
    <n v="15"/>
    <s v="50mm"/>
    <s v="IA-2110-25-AA1E-NA"/>
    <n v="21.3"/>
    <n v="50"/>
    <n v="66.915923521462602"/>
    <x v="90"/>
    <x v="90"/>
    <x v="3"/>
  </r>
  <r>
    <n v="15"/>
    <s v="50mm"/>
    <s v="IA-2113-25-AA1E-NA"/>
    <n v="21.3"/>
    <n v="50"/>
    <n v="66.915923521462602"/>
    <x v="90"/>
    <x v="90"/>
    <x v="3"/>
  </r>
  <r>
    <n v="15"/>
    <s v="50mm"/>
    <s v="IA-2115-25-AA1E-NA-1"/>
    <n v="21.3"/>
    <n v="50"/>
    <n v="66.915923521462602"/>
    <x v="90"/>
    <x v="90"/>
    <x v="3"/>
  </r>
  <r>
    <n v="15"/>
    <s v="50mm"/>
    <s v="IA-2115-25-AA1E-NA-2"/>
    <n v="21.3"/>
    <n v="50"/>
    <n v="66.915923521462602"/>
    <x v="90"/>
    <x v="90"/>
    <x v="3"/>
  </r>
  <r>
    <n v="15"/>
    <s v="50mm"/>
    <s v="IA-2116-25-AA1E-NA"/>
    <n v="21.3"/>
    <n v="50"/>
    <n v="66.915923521462602"/>
    <x v="90"/>
    <x v="90"/>
    <x v="3"/>
  </r>
  <r>
    <n v="15"/>
    <s v="50mm"/>
    <s v="IA-2117-25-AA1E-NA-1"/>
    <n v="21.3"/>
    <n v="50"/>
    <n v="66.915923521462602"/>
    <x v="90"/>
    <x v="90"/>
    <x v="3"/>
  </r>
  <r>
    <n v="15"/>
    <s v="50mm"/>
    <s v="IA-2119-25-AA1E-NA"/>
    <n v="21.3"/>
    <n v="50"/>
    <n v="66.915923521462602"/>
    <x v="90"/>
    <x v="90"/>
    <x v="3"/>
  </r>
  <r>
    <n v="15"/>
    <s v="50mm"/>
    <s v="IA-2122-25-AA1E-NA-1"/>
    <n v="21.3"/>
    <n v="50"/>
    <n v="66.915923521462602"/>
    <x v="90"/>
    <x v="90"/>
    <x v="3"/>
  </r>
  <r>
    <n v="15"/>
    <s v="50mm"/>
    <s v="N2-1501-25-AA1B-NA-3"/>
    <n v="21.3"/>
    <n v="50"/>
    <n v="66.915923521462602"/>
    <x v="90"/>
    <x v="90"/>
    <x v="4"/>
  </r>
  <r>
    <n v="15"/>
    <s v="50mm"/>
    <s v="NG-2101-80-AA4B-NA-5"/>
    <n v="21.3"/>
    <n v="50"/>
    <n v="66.915923521462602"/>
    <x v="90"/>
    <x v="90"/>
    <x v="6"/>
  </r>
  <r>
    <n v="15"/>
    <s v="51mm"/>
    <s v="CA-1101-15-AA1B-NA-1"/>
    <n v="21.3"/>
    <n v="51"/>
    <n v="66.915923521462602"/>
    <x v="91"/>
    <x v="91"/>
    <x v="0"/>
  </r>
  <r>
    <n v="15"/>
    <s v="51mm"/>
    <s v="CA-1101-15-AA1B-NA-4"/>
    <n v="21.3"/>
    <n v="51"/>
    <n v="66.915923521462602"/>
    <x v="91"/>
    <x v="91"/>
    <x v="0"/>
  </r>
  <r>
    <n v="15"/>
    <s v="524mm"/>
    <s v="AMO-0604-15-AA1E-NA"/>
    <n v="21.3"/>
    <n v="524"/>
    <n v="66.915923521462602"/>
    <x v="92"/>
    <x v="92"/>
    <x v="1"/>
  </r>
  <r>
    <n v="15"/>
    <s v="549mm"/>
    <s v="DW-1401-25-AA1E-NA-1"/>
    <n v="21.3"/>
    <n v="549"/>
    <n v="66.915923521462602"/>
    <x v="93"/>
    <x v="93"/>
    <x v="2"/>
  </r>
  <r>
    <n v="15"/>
    <s v="549mm"/>
    <s v="DW-1401-25-AA1E-NA-6"/>
    <n v="21.3"/>
    <n v="549"/>
    <n v="66.915923521462602"/>
    <x v="93"/>
    <x v="93"/>
    <x v="2"/>
  </r>
  <r>
    <n v="15"/>
    <s v="54mm"/>
    <s v="CA-1101-15-AA1B-NA-1"/>
    <n v="21.3"/>
    <n v="54"/>
    <n v="66.915923521462602"/>
    <x v="94"/>
    <x v="94"/>
    <x v="0"/>
  </r>
  <r>
    <n v="15"/>
    <s v="550mm"/>
    <s v="AMO-0603-15-AA1E-NA"/>
    <n v="21.3"/>
    <n v="550"/>
    <n v="66.915923521462602"/>
    <x v="95"/>
    <x v="95"/>
    <x v="1"/>
  </r>
  <r>
    <n v="15"/>
    <s v="550mm"/>
    <s v="AMO-0604-15-AA1E-NA"/>
    <n v="21.3"/>
    <n v="550"/>
    <n v="66.915923521462602"/>
    <x v="95"/>
    <x v="95"/>
    <x v="1"/>
  </r>
  <r>
    <n v="15"/>
    <s v="563mm"/>
    <s v="SH-1301-15-AA1E-NA"/>
    <n v="21.3"/>
    <n v="563"/>
    <n v="66.915923521462602"/>
    <x v="96"/>
    <x v="96"/>
    <x v="1"/>
  </r>
  <r>
    <n v="15"/>
    <s v="563mm"/>
    <s v="SH-1302-15-AA1E-NA-1"/>
    <n v="21.3"/>
    <n v="563"/>
    <n v="66.915923521462602"/>
    <x v="96"/>
    <x v="96"/>
    <x v="1"/>
  </r>
  <r>
    <n v="15"/>
    <s v="563mm"/>
    <s v="SH-1303-15-AA1E-NA"/>
    <n v="21.3"/>
    <n v="563"/>
    <n v="66.915923521462602"/>
    <x v="96"/>
    <x v="96"/>
    <x v="1"/>
  </r>
  <r>
    <n v="15"/>
    <s v="563mm"/>
    <s v="SH-1304-15-AA1E-NA"/>
    <n v="21.3"/>
    <n v="563"/>
    <n v="66.915923521462602"/>
    <x v="96"/>
    <x v="96"/>
    <x v="1"/>
  </r>
  <r>
    <n v="15"/>
    <s v="56mm"/>
    <s v="AMO-0603-15-AA1E-NA"/>
    <n v="21.3"/>
    <n v="56"/>
    <n v="66.915923521462602"/>
    <x v="97"/>
    <x v="97"/>
    <x v="1"/>
  </r>
  <r>
    <n v="15"/>
    <s v="56mm"/>
    <s v="CA-0602-15-AA1B-NA"/>
    <n v="21.3"/>
    <n v="56"/>
    <n v="66.915923521462602"/>
    <x v="97"/>
    <x v="97"/>
    <x v="0"/>
  </r>
  <r>
    <n v="15"/>
    <s v="56mm"/>
    <s v="CA-0604-15-AA1B-NA"/>
    <n v="21.3"/>
    <n v="56"/>
    <n v="66.915923521462602"/>
    <x v="97"/>
    <x v="97"/>
    <x v="0"/>
  </r>
  <r>
    <n v="15"/>
    <s v="56mm"/>
    <s v="CA-0605-15-AA1B-NA"/>
    <n v="21.3"/>
    <n v="56"/>
    <n v="66.915923521462602"/>
    <x v="97"/>
    <x v="97"/>
    <x v="0"/>
  </r>
  <r>
    <n v="15"/>
    <s v="572mm"/>
    <s v="AMO-0602-15-AA1E-NA"/>
    <n v="21.3"/>
    <n v="572"/>
    <n v="66.915923521462602"/>
    <x v="98"/>
    <x v="98"/>
    <x v="1"/>
  </r>
  <r>
    <n v="15"/>
    <s v="572mm"/>
    <s v="AMO-0604-15-AA1E-NA"/>
    <n v="21.3"/>
    <n v="572"/>
    <n v="66.915923521462602"/>
    <x v="98"/>
    <x v="98"/>
    <x v="1"/>
  </r>
  <r>
    <n v="15"/>
    <s v="572mm"/>
    <s v="CA-0603-15-AA1B-NA"/>
    <n v="21.3"/>
    <n v="572"/>
    <n v="66.915923521462602"/>
    <x v="98"/>
    <x v="98"/>
    <x v="0"/>
  </r>
  <r>
    <n v="15"/>
    <s v="572mm"/>
    <s v="CA-0604-15-AA1B-NA"/>
    <n v="21.3"/>
    <n v="572"/>
    <n v="66.915923521462602"/>
    <x v="98"/>
    <x v="98"/>
    <x v="0"/>
  </r>
  <r>
    <n v="15"/>
    <s v="597mm"/>
    <s v="DW-1401-25-AA1E-NA-1"/>
    <n v="21.3"/>
    <n v="597"/>
    <n v="66.915923521462602"/>
    <x v="99"/>
    <x v="99"/>
    <x v="2"/>
  </r>
  <r>
    <n v="15"/>
    <s v="601mm"/>
    <s v="DW-1401-25-AA1E-NA-6"/>
    <n v="21.3"/>
    <n v="601"/>
    <n v="66.915923521462602"/>
    <x v="100"/>
    <x v="100"/>
    <x v="2"/>
  </r>
  <r>
    <n v="15"/>
    <s v="622mm"/>
    <s v="AMO-0605-15-AA1E-NA"/>
    <n v="21.3"/>
    <n v="622"/>
    <n v="66.915923521462602"/>
    <x v="101"/>
    <x v="101"/>
    <x v="1"/>
  </r>
  <r>
    <n v="15"/>
    <s v="622mm"/>
    <s v="CA-0605-15-AA1B-NA"/>
    <n v="21.3"/>
    <n v="622"/>
    <n v="66.915923521462602"/>
    <x v="101"/>
    <x v="101"/>
    <x v="0"/>
  </r>
  <r>
    <n v="15"/>
    <s v="62mm"/>
    <s v="IA-2114-25-AA1E-NA-1"/>
    <n v="21.3"/>
    <n v="62"/>
    <n v="66.915923521462602"/>
    <x v="102"/>
    <x v="102"/>
    <x v="3"/>
  </r>
  <r>
    <n v="15"/>
    <s v="63mm"/>
    <s v="CA-0603-15-AA1B-NA"/>
    <n v="21.3"/>
    <n v="63"/>
    <n v="66.915923521462602"/>
    <x v="103"/>
    <x v="103"/>
    <x v="0"/>
  </r>
  <r>
    <n v="15"/>
    <s v="63mm"/>
    <s v="CA-0604-15-AA1B-NA"/>
    <n v="21.3"/>
    <n v="63"/>
    <n v="66.915923521462602"/>
    <x v="103"/>
    <x v="103"/>
    <x v="0"/>
  </r>
  <r>
    <n v="15"/>
    <s v="63mm"/>
    <s v="CA-1303-25-AA1B-NA"/>
    <n v="21.3"/>
    <n v="63"/>
    <n v="66.915923521462602"/>
    <x v="103"/>
    <x v="103"/>
    <x v="0"/>
  </r>
  <r>
    <n v="15"/>
    <s v="63mm"/>
    <s v="CA-1306-25-AA1B-NA-2"/>
    <n v="21.3"/>
    <n v="63"/>
    <n v="66.915923521462602"/>
    <x v="103"/>
    <x v="103"/>
    <x v="0"/>
  </r>
  <r>
    <n v="15"/>
    <s v="662mm"/>
    <s v="AMO-0604-15-AA1E-NA"/>
    <n v="21.3"/>
    <n v="662"/>
    <n v="66.915923521462602"/>
    <x v="104"/>
    <x v="104"/>
    <x v="1"/>
  </r>
  <r>
    <n v="15"/>
    <s v="662mm"/>
    <s v="AMO-0605-15-AA1E-NA"/>
    <n v="21.3"/>
    <n v="662"/>
    <n v="66.915923521462602"/>
    <x v="104"/>
    <x v="104"/>
    <x v="1"/>
  </r>
  <r>
    <n v="15"/>
    <s v="689mm"/>
    <s v="CA-1101-15-AA1B-NA-2"/>
    <n v="21.3"/>
    <n v="689"/>
    <n v="66.915923521462602"/>
    <x v="105"/>
    <x v="105"/>
    <x v="0"/>
  </r>
  <r>
    <n v="15"/>
    <s v="68mm"/>
    <s v="CA-1101-15-AA1B-NA-4"/>
    <n v="21.3"/>
    <n v="68"/>
    <n v="66.915923521462602"/>
    <x v="106"/>
    <x v="106"/>
    <x v="0"/>
  </r>
  <r>
    <n v="15"/>
    <s v="69mm"/>
    <s v="IA-0301-15-AA1E-NA"/>
    <n v="21.3"/>
    <n v="69"/>
    <n v="66.915923521462602"/>
    <x v="107"/>
    <x v="107"/>
    <x v="3"/>
  </r>
  <r>
    <n v="15"/>
    <s v="69mm"/>
    <s v="SH-1302-15-AA1E-NA-1"/>
    <n v="21.3"/>
    <n v="69"/>
    <n v="66.915923521462602"/>
    <x v="107"/>
    <x v="107"/>
    <x v="1"/>
  </r>
  <r>
    <n v="15"/>
    <s v="69mm"/>
    <s v="SH-1303-15-AA1E-NA"/>
    <n v="21.3"/>
    <n v="69"/>
    <n v="66.915923521462602"/>
    <x v="107"/>
    <x v="107"/>
    <x v="1"/>
  </r>
  <r>
    <n v="15"/>
    <s v="70mm"/>
    <s v="PT-R1203-15-AA1B-NA"/>
    <n v="21.3"/>
    <n v="70"/>
    <n v="66.915923521462602"/>
    <x v="108"/>
    <x v="108"/>
    <x v="1"/>
  </r>
  <r>
    <n v="15"/>
    <s v="73mm"/>
    <s v="PT-R1204-15-AA1B-NA"/>
    <n v="21.3"/>
    <n v="73"/>
    <n v="66.915923521462602"/>
    <x v="109"/>
    <x v="109"/>
    <x v="1"/>
  </r>
  <r>
    <n v="15"/>
    <s v="73mm"/>
    <s v="PT-R1404-15-AA1B-NA"/>
    <n v="21.3"/>
    <n v="73"/>
    <n v="66.915923521462602"/>
    <x v="109"/>
    <x v="109"/>
    <x v="1"/>
  </r>
  <r>
    <n v="15"/>
    <s v="74mm"/>
    <s v="AR-1703-80-AA1B-H50"/>
    <n v="21.3"/>
    <n v="74"/>
    <n v="66.915923521462602"/>
    <x v="110"/>
    <x v="110"/>
    <x v="1"/>
  </r>
  <r>
    <n v="15"/>
    <s v="74mm"/>
    <s v="DW-2101-80-AA1B-NA-9"/>
    <n v="21.3"/>
    <n v="74"/>
    <n v="66.915923521462602"/>
    <x v="110"/>
    <x v="110"/>
    <x v="2"/>
  </r>
  <r>
    <n v="15"/>
    <s v="74mm"/>
    <s v="IA-2114-25-AA1E-NA-1"/>
    <n v="21.3"/>
    <n v="74"/>
    <n v="66.915923521462602"/>
    <x v="110"/>
    <x v="110"/>
    <x v="3"/>
  </r>
  <r>
    <n v="15"/>
    <s v="74mm"/>
    <s v="PDT-R1207-2-15-AA1B-NA"/>
    <n v="21.3"/>
    <n v="74"/>
    <n v="66.915923521462602"/>
    <x v="110"/>
    <x v="110"/>
    <x v="1"/>
  </r>
  <r>
    <n v="15"/>
    <s v="75mm"/>
    <s v="CA-1101-15-AA1B-NA-2"/>
    <n v="21.3"/>
    <n v="75"/>
    <n v="66.915923521462602"/>
    <x v="111"/>
    <x v="111"/>
    <x v="0"/>
  </r>
  <r>
    <n v="15"/>
    <s v="77mm"/>
    <s v="PDT-R1206-2-15-AA1B-NA"/>
    <n v="21.3"/>
    <n v="77"/>
    <n v="66.915923521462602"/>
    <x v="112"/>
    <x v="112"/>
    <x v="1"/>
  </r>
  <r>
    <n v="15"/>
    <s v="78mm"/>
    <s v="IA-1702-15-AA1E-NA"/>
    <n v="21.3"/>
    <n v="78"/>
    <n v="66.915923521462602"/>
    <x v="113"/>
    <x v="113"/>
    <x v="3"/>
  </r>
  <r>
    <n v="15"/>
    <s v="78mm"/>
    <s v="IA-2118-25-AA1E-NA"/>
    <n v="21.3"/>
    <n v="78"/>
    <n v="66.915923521462602"/>
    <x v="113"/>
    <x v="113"/>
    <x v="3"/>
  </r>
  <r>
    <n v="15"/>
    <s v="806mm"/>
    <s v="CA-1101-15-AA1B-NA-3"/>
    <n v="21.3"/>
    <n v="806"/>
    <n v="66.915923521462602"/>
    <x v="114"/>
    <x v="114"/>
    <x v="0"/>
  </r>
  <r>
    <n v="15"/>
    <s v="80mm"/>
    <s v="DW-1308-25-AA1E-NA-6"/>
    <n v="21.3"/>
    <n v="80"/>
    <n v="66.915923521462602"/>
    <x v="115"/>
    <x v="115"/>
    <x v="2"/>
  </r>
  <r>
    <n v="15"/>
    <s v="80mm"/>
    <s v="IA-2114-25-AA1E-NA-1"/>
    <n v="21.3"/>
    <n v="80"/>
    <n v="66.915923521462602"/>
    <x v="115"/>
    <x v="115"/>
    <x v="3"/>
  </r>
  <r>
    <n v="15"/>
    <s v="80mm"/>
    <s v="IA-2114-25-AA1E-NA-2"/>
    <n v="21.3"/>
    <n v="80"/>
    <n v="66.915923521462602"/>
    <x v="115"/>
    <x v="115"/>
    <x v="3"/>
  </r>
  <r>
    <n v="15"/>
    <s v="80mm"/>
    <s v="SH-1301-15-AA1E-NA"/>
    <n v="21.3"/>
    <n v="80"/>
    <n v="66.915923521462602"/>
    <x v="115"/>
    <x v="115"/>
    <x v="1"/>
  </r>
  <r>
    <n v="15"/>
    <s v="80mm"/>
    <s v="SH-1302-15-AA1E-NA-1"/>
    <n v="21.3"/>
    <n v="80"/>
    <n v="66.915923521462602"/>
    <x v="115"/>
    <x v="115"/>
    <x v="1"/>
  </r>
  <r>
    <n v="15"/>
    <s v="80mm"/>
    <s v="SH-1303-15-AA1E-NA"/>
    <n v="21.3"/>
    <n v="80"/>
    <n v="66.915923521462602"/>
    <x v="115"/>
    <x v="115"/>
    <x v="1"/>
  </r>
  <r>
    <n v="15"/>
    <s v="80mm"/>
    <s v="SH-1304-15-AA1E-NA"/>
    <n v="21.3"/>
    <n v="80"/>
    <n v="66.915923521462602"/>
    <x v="115"/>
    <x v="115"/>
    <x v="1"/>
  </r>
  <r>
    <n v="15"/>
    <s v="80mm"/>
    <s v="SW-1918-25-AA1E-NA-1"/>
    <n v="21.3"/>
    <n v="80"/>
    <n v="66.915923521462602"/>
    <x v="115"/>
    <x v="115"/>
    <x v="1"/>
  </r>
  <r>
    <n v="15"/>
    <s v="812mm"/>
    <s v="CA-1101-15-AA1B-NA-2"/>
    <n v="21.3"/>
    <n v="812"/>
    <n v="66.915923521462602"/>
    <x v="116"/>
    <x v="116"/>
    <x v="0"/>
  </r>
  <r>
    <n v="15"/>
    <s v="81mm"/>
    <s v="CA-1303-25-AA1B-NA"/>
    <n v="21.3"/>
    <n v="81"/>
    <n v="66.915923521462602"/>
    <x v="117"/>
    <x v="117"/>
    <x v="0"/>
  </r>
  <r>
    <n v="15"/>
    <s v="81mm"/>
    <s v="PZT-R1102A-15-AA1B-NA"/>
    <n v="21.3"/>
    <n v="81"/>
    <n v="66.915923521462602"/>
    <x v="117"/>
    <x v="117"/>
    <x v="1"/>
  </r>
  <r>
    <n v="15"/>
    <s v="81mm"/>
    <s v="PZT-R1102B-15-AA1B-NA"/>
    <n v="21.3"/>
    <n v="81"/>
    <n v="66.915923521462602"/>
    <x v="117"/>
    <x v="117"/>
    <x v="1"/>
  </r>
  <r>
    <n v="15"/>
    <s v="81mm"/>
    <s v="PZT-R1102C-15-AA1B-NA"/>
    <n v="21.3"/>
    <n v="81"/>
    <n v="66.915923521462602"/>
    <x v="117"/>
    <x v="117"/>
    <x v="1"/>
  </r>
  <r>
    <n v="15"/>
    <s v="842mm"/>
    <s v="DW-1401-25-AA1E-NA-1"/>
    <n v="21.3"/>
    <n v="842"/>
    <n v="66.915923521462602"/>
    <x v="118"/>
    <x v="118"/>
    <x v="2"/>
  </r>
  <r>
    <n v="15"/>
    <s v="842mm"/>
    <s v="DW-1401-25-AA1E-NA-6"/>
    <n v="21.3"/>
    <n v="842"/>
    <n v="66.915923521462602"/>
    <x v="118"/>
    <x v="118"/>
    <x v="2"/>
  </r>
  <r>
    <n v="15"/>
    <s v="84mm"/>
    <s v="CA-1101-15-AA1B-NA-4"/>
    <n v="21.3"/>
    <n v="84"/>
    <n v="66.915923521462602"/>
    <x v="119"/>
    <x v="119"/>
    <x v="0"/>
  </r>
  <r>
    <n v="15"/>
    <s v="85mm"/>
    <s v="CA-1301-50-AA1B-NA-4"/>
    <n v="21.3"/>
    <n v="85"/>
    <n v="66.915923521462602"/>
    <x v="120"/>
    <x v="120"/>
    <x v="0"/>
  </r>
  <r>
    <n v="15"/>
    <s v="85mm"/>
    <s v="DW-1401-25-AA1E-NA-2"/>
    <n v="21.3"/>
    <n v="85"/>
    <n v="66.915923521462602"/>
    <x v="120"/>
    <x v="120"/>
    <x v="2"/>
  </r>
  <r>
    <n v="15"/>
    <s v="85mm"/>
    <s v="DW-1402-25-AA1B-NA-4"/>
    <n v="21.3"/>
    <n v="85"/>
    <n v="66.915923521462602"/>
    <x v="120"/>
    <x v="120"/>
    <x v="2"/>
  </r>
  <r>
    <n v="15"/>
    <s v="85mm"/>
    <s v="IA-2117-25-AA1E-NA-2"/>
    <n v="21.3"/>
    <n v="85"/>
    <n v="66.915923521462602"/>
    <x v="120"/>
    <x v="120"/>
    <x v="3"/>
  </r>
  <r>
    <n v="15"/>
    <s v="85mm"/>
    <s v="IA-2123-25-AA1E-NA"/>
    <n v="21.3"/>
    <n v="85"/>
    <n v="66.915923521462602"/>
    <x v="120"/>
    <x v="120"/>
    <x v="3"/>
  </r>
  <r>
    <n v="15"/>
    <s v="876mm"/>
    <s v="DW-1402-25-AA1B-NA-5"/>
    <n v="21.3"/>
    <n v="876"/>
    <n v="66.915923521462602"/>
    <x v="121"/>
    <x v="121"/>
    <x v="2"/>
  </r>
  <r>
    <n v="15"/>
    <s v="876mm"/>
    <s v="DW-1402-25-AA1B-NA-6"/>
    <n v="21.3"/>
    <n v="876"/>
    <n v="66.915923521462602"/>
    <x v="121"/>
    <x v="121"/>
    <x v="2"/>
  </r>
  <r>
    <n v="15"/>
    <s v="87mm"/>
    <s v="CA-1303-25-AA1B-NA"/>
    <n v="21.3"/>
    <n v="87"/>
    <n v="66.915923521462602"/>
    <x v="122"/>
    <x v="122"/>
    <x v="0"/>
  </r>
  <r>
    <n v="15"/>
    <s v="87mm"/>
    <s v="CA-1304-25-AA1B-NA-2"/>
    <n v="21.3"/>
    <n v="87"/>
    <n v="66.915923521462602"/>
    <x v="122"/>
    <x v="122"/>
    <x v="0"/>
  </r>
  <r>
    <n v="15"/>
    <s v="87mm"/>
    <s v="CA-1305-25-AA1B-NA"/>
    <n v="21.3"/>
    <n v="87"/>
    <n v="66.915923521462602"/>
    <x v="122"/>
    <x v="122"/>
    <x v="0"/>
  </r>
  <r>
    <n v="15"/>
    <s v="87mm"/>
    <s v="CA-1306-25-AA1B-NA-2"/>
    <n v="21.3"/>
    <n v="87"/>
    <n v="66.915923521462602"/>
    <x v="122"/>
    <x v="122"/>
    <x v="0"/>
  </r>
  <r>
    <n v="15"/>
    <s v="917mm"/>
    <s v="CA-1101-15-AA1B-NA-2"/>
    <n v="21.3"/>
    <n v="917"/>
    <n v="66.915923521462602"/>
    <x v="123"/>
    <x v="123"/>
    <x v="0"/>
  </r>
  <r>
    <n v="15"/>
    <s v="91mm"/>
    <s v="CA-2302-50-AA1B-NA-1"/>
    <n v="21.3"/>
    <n v="91"/>
    <n v="66.915923521462602"/>
    <x v="124"/>
    <x v="124"/>
    <x v="0"/>
  </r>
  <r>
    <n v="15"/>
    <s v="93mm"/>
    <s v="IA-2123-25-AA1E-NA"/>
    <n v="21.3"/>
    <n v="93"/>
    <n v="66.915923521462602"/>
    <x v="125"/>
    <x v="125"/>
    <x v="3"/>
  </r>
  <r>
    <n v="15"/>
    <s v="93mm"/>
    <s v="PT-R1301-15-AA1B-NA"/>
    <n v="21.3"/>
    <n v="93"/>
    <n v="66.915923521462602"/>
    <x v="125"/>
    <x v="125"/>
    <x v="1"/>
  </r>
  <r>
    <n v="15"/>
    <s v="940mm"/>
    <s v="IA-2121-15-AA1E-NA"/>
    <n v="21.3"/>
    <n v="940"/>
    <n v="66.915923521462602"/>
    <x v="126"/>
    <x v="126"/>
    <x v="3"/>
  </r>
  <r>
    <n v="15"/>
    <s v="965mm"/>
    <s v="CA-1101-15-AA1B-NA-2"/>
    <n v="21.3"/>
    <n v="965"/>
    <n v="66.915923521462602"/>
    <x v="127"/>
    <x v="127"/>
    <x v="0"/>
  </r>
  <r>
    <n v="15"/>
    <s v="97mm"/>
    <s v="DW-1402-25-AA1B-NA-5"/>
    <n v="21.3"/>
    <n v="97"/>
    <n v="66.915923521462602"/>
    <x v="128"/>
    <x v="128"/>
    <x v="2"/>
  </r>
  <r>
    <n v="15"/>
    <s v="97mm"/>
    <s v="DW-1402-25-AA1B-NA-6"/>
    <n v="21.3"/>
    <n v="97"/>
    <n v="66.915923521462602"/>
    <x v="128"/>
    <x v="128"/>
    <x v="2"/>
  </r>
  <r>
    <n v="15"/>
    <s v="97mm"/>
    <s v="N2-1501-25-AA1B-NA-1"/>
    <n v="21.3"/>
    <n v="97"/>
    <n v="66.915923521462602"/>
    <x v="128"/>
    <x v="128"/>
    <x v="4"/>
  </r>
  <r>
    <n v="20"/>
    <s v="100mm"/>
    <s v="CWS-0502-20-AA1E-NA"/>
    <n v="26.7"/>
    <n v="100"/>
    <n v="83.880523850847467"/>
    <x v="129"/>
    <x v="129"/>
    <x v="1"/>
  </r>
  <r>
    <n v="20"/>
    <s v="100mm"/>
    <s v="CWS-0503-20-AA1E-NA"/>
    <n v="26.7"/>
    <n v="100"/>
    <n v="83.880523850847467"/>
    <x v="129"/>
    <x v="129"/>
    <x v="1"/>
  </r>
  <r>
    <n v="20"/>
    <s v="116mm"/>
    <s v="CWR-0506-25-AA1E-NA"/>
    <n v="26.7"/>
    <n v="116"/>
    <n v="83.880523850847467"/>
    <x v="130"/>
    <x v="130"/>
    <x v="1"/>
  </r>
  <r>
    <n v="20"/>
    <s v="120mm"/>
    <s v="CWS-0502-20-AA1E-NA"/>
    <n v="26.7"/>
    <n v="120"/>
    <n v="83.880523850847467"/>
    <x v="131"/>
    <x v="131"/>
    <x v="1"/>
  </r>
  <r>
    <n v="20"/>
    <s v="120mm"/>
    <s v="CWS-0503-20-AA1E-NA"/>
    <n v="26.7"/>
    <n v="120"/>
    <n v="83.880523850847467"/>
    <x v="131"/>
    <x v="131"/>
    <x v="1"/>
  </r>
  <r>
    <n v="20"/>
    <s v="144mm"/>
    <s v="DW-0301-25-AA1B-NA-2"/>
    <n v="26.7"/>
    <n v="144"/>
    <n v="83.880523850847467"/>
    <x v="132"/>
    <x v="132"/>
    <x v="2"/>
  </r>
  <r>
    <n v="20"/>
    <s v="147mm"/>
    <s v="CWS-0505-25-AA1E-NA"/>
    <n v="26.7"/>
    <n v="147"/>
    <n v="83.880523850847467"/>
    <x v="133"/>
    <x v="133"/>
    <x v="1"/>
  </r>
  <r>
    <n v="20"/>
    <s v="158mm"/>
    <s v="CWR-0503-20-AA1E-NA"/>
    <n v="26.7"/>
    <n v="158"/>
    <n v="83.880523850847467"/>
    <x v="134"/>
    <x v="134"/>
    <x v="1"/>
  </r>
  <r>
    <n v="20"/>
    <s v="173mm"/>
    <s v="CWS-0503-20-AA1E-NA"/>
    <n v="26.7"/>
    <n v="173"/>
    <n v="83.880523850847467"/>
    <x v="135"/>
    <x v="135"/>
    <x v="1"/>
  </r>
  <r>
    <n v="20"/>
    <s v="250mm"/>
    <s v="DW-0301-25-AA1B-NA-2"/>
    <n v="26.7"/>
    <n v="250"/>
    <n v="83.880523850847467"/>
    <x v="136"/>
    <x v="136"/>
    <x v="2"/>
  </r>
  <r>
    <n v="20"/>
    <s v="312mm"/>
    <s v="CWR-0506-25-AA1E-NA"/>
    <n v="26.7"/>
    <n v="312"/>
    <n v="83.880523850847467"/>
    <x v="137"/>
    <x v="137"/>
    <x v="1"/>
  </r>
  <r>
    <n v="20"/>
    <s v="348mm"/>
    <s v="CWS-0502-20-AA1E-NA"/>
    <n v="26.7"/>
    <n v="348"/>
    <n v="83.880523850847467"/>
    <x v="138"/>
    <x v="138"/>
    <x v="1"/>
  </r>
  <r>
    <n v="20"/>
    <s v="400mm"/>
    <s v="CWS-0502-20-AA1E-NA"/>
    <n v="26.7"/>
    <n v="400"/>
    <n v="83.880523850847467"/>
    <x v="139"/>
    <x v="139"/>
    <x v="1"/>
  </r>
  <r>
    <n v="20"/>
    <s v="417mm"/>
    <s v="CWS-0502-20-AA1E-NA"/>
    <n v="26.7"/>
    <n v="417"/>
    <n v="83.880523850847467"/>
    <x v="140"/>
    <x v="140"/>
    <x v="1"/>
  </r>
  <r>
    <n v="20"/>
    <s v="50mm"/>
    <s v="CWR-0506-25-AA1E-NA"/>
    <n v="26.7"/>
    <n v="50"/>
    <n v="83.880523850847467"/>
    <x v="141"/>
    <x v="141"/>
    <x v="1"/>
  </r>
  <r>
    <n v="20"/>
    <s v="50mm"/>
    <s v="CWS-0506-25-AA1E-NN"/>
    <n v="26.7"/>
    <n v="50"/>
    <n v="83.880523850847467"/>
    <x v="141"/>
    <x v="141"/>
    <x v="1"/>
  </r>
  <r>
    <n v="20"/>
    <s v="642mm"/>
    <s v="CWS-0503-20-AA1E-NA"/>
    <n v="26.7"/>
    <n v="642"/>
    <n v="83.880523850847467"/>
    <x v="142"/>
    <x v="142"/>
    <x v="1"/>
  </r>
  <r>
    <n v="20"/>
    <s v="70mm"/>
    <s v="CWR-0505-40-AA1E-NA"/>
    <n v="26.7"/>
    <n v="70"/>
    <n v="83.880523850847467"/>
    <x v="143"/>
    <x v="143"/>
    <x v="1"/>
  </r>
  <r>
    <n v="20"/>
    <s v="84mm"/>
    <s v="CWS-0503-20-AA1E-NA"/>
    <n v="26.7"/>
    <n v="84"/>
    <n v="83.880523850847467"/>
    <x v="144"/>
    <x v="144"/>
    <x v="1"/>
  </r>
  <r>
    <n v="20"/>
    <s v="96mm"/>
    <s v="CWR-0502-25-AA1E-NA-2"/>
    <n v="26.7"/>
    <n v="96"/>
    <n v="83.880523850847467"/>
    <x v="145"/>
    <x v="145"/>
    <x v="1"/>
  </r>
  <r>
    <n v="25"/>
    <s v="1000mm"/>
    <s v="NG-0502-25-AA4B-NA"/>
    <n v="33.4"/>
    <n v="1000"/>
    <n v="104.92919462989909"/>
    <x v="146"/>
    <x v="146"/>
    <x v="6"/>
  </r>
  <r>
    <n v="25"/>
    <s v="1000mm"/>
    <s v="NG-0602-25-AA4B-NA"/>
    <n v="33.4"/>
    <n v="1000"/>
    <n v="104.92919462989909"/>
    <x v="146"/>
    <x v="146"/>
    <x v="6"/>
  </r>
  <r>
    <n v="25"/>
    <s v="1000mm"/>
    <s v="VT-1501-25-AA1E-NA"/>
    <n v="33.4"/>
    <n v="1000"/>
    <n v="104.92919462989909"/>
    <x v="146"/>
    <x v="146"/>
    <x v="1"/>
  </r>
  <r>
    <n v="25"/>
    <s v="1000mm"/>
    <s v="VT-1502-25-AA1E-NA"/>
    <n v="33.4"/>
    <n v="1000"/>
    <n v="104.92919462989909"/>
    <x v="146"/>
    <x v="146"/>
    <x v="1"/>
  </r>
  <r>
    <n v="25"/>
    <s v="100mm"/>
    <s v="AMO-0601-25-AA1E-NA-2"/>
    <n v="33.4"/>
    <n v="100"/>
    <n v="104.92919462989909"/>
    <x v="147"/>
    <x v="147"/>
    <x v="1"/>
  </r>
  <r>
    <n v="25"/>
    <s v="100mm"/>
    <s v="AMO-1511-25-AA1E-NA-6"/>
    <n v="33.4"/>
    <n v="100"/>
    <n v="104.92919462989909"/>
    <x v="147"/>
    <x v="147"/>
    <x v="1"/>
  </r>
  <r>
    <n v="25"/>
    <s v="100mm"/>
    <s v="CA-0601-25-AA1B-NA-2"/>
    <n v="33.4"/>
    <n v="100"/>
    <n v="104.92919462989909"/>
    <x v="147"/>
    <x v="147"/>
    <x v="0"/>
  </r>
  <r>
    <n v="25"/>
    <s v="100mm"/>
    <s v="CA-1301-50-AA1B-NA-3"/>
    <n v="33.4"/>
    <n v="100"/>
    <n v="104.92919462989909"/>
    <x v="147"/>
    <x v="147"/>
    <x v="0"/>
  </r>
  <r>
    <n v="25"/>
    <s v="100mm"/>
    <s v="CA-1304-25-AA1B-NA-2"/>
    <n v="33.4"/>
    <n v="100"/>
    <n v="104.92919462989909"/>
    <x v="147"/>
    <x v="147"/>
    <x v="0"/>
  </r>
  <r>
    <n v="25"/>
    <s v="100mm"/>
    <s v="CA-1305-25-AA1B-NA"/>
    <n v="33.4"/>
    <n v="100"/>
    <n v="104.92919462989909"/>
    <x v="147"/>
    <x v="147"/>
    <x v="0"/>
  </r>
  <r>
    <n v="25"/>
    <s v="100mm"/>
    <s v="CA-1501-25-AA1B-NA-2"/>
    <n v="33.4"/>
    <n v="100"/>
    <n v="104.92919462989909"/>
    <x v="147"/>
    <x v="147"/>
    <x v="0"/>
  </r>
  <r>
    <n v="25"/>
    <s v="100mm"/>
    <s v="CA-2001-100-AA1B-NA-1"/>
    <n v="33.4"/>
    <n v="100"/>
    <n v="104.92919462989909"/>
    <x v="147"/>
    <x v="147"/>
    <x v="0"/>
  </r>
  <r>
    <n v="25"/>
    <s v="100mm"/>
    <s v="CA-2008-100-AA1B-NA-6"/>
    <n v="33.4"/>
    <n v="100"/>
    <n v="104.92919462989909"/>
    <x v="147"/>
    <x v="147"/>
    <x v="0"/>
  </r>
  <r>
    <n v="25"/>
    <s v="100mm"/>
    <s v="CA-2008-100-AA1B-NA-7"/>
    <n v="33.4"/>
    <n v="100"/>
    <n v="104.92919462989909"/>
    <x v="147"/>
    <x v="147"/>
    <x v="0"/>
  </r>
  <r>
    <n v="25"/>
    <s v="100mm"/>
    <s v="CA-2103-25-AA1B-NA"/>
    <n v="33.4"/>
    <n v="100"/>
    <n v="104.92919462989909"/>
    <x v="147"/>
    <x v="147"/>
    <x v="0"/>
  </r>
  <r>
    <n v="25"/>
    <s v="100mm"/>
    <s v="CA-2104-25-AA1B-NA"/>
    <n v="33.4"/>
    <n v="100"/>
    <n v="104.92919462989909"/>
    <x v="147"/>
    <x v="147"/>
    <x v="0"/>
  </r>
  <r>
    <n v="25"/>
    <s v="100mm"/>
    <s v="CA-2105-25-AA1B-NA-1"/>
    <n v="33.4"/>
    <n v="100"/>
    <n v="104.92919462989909"/>
    <x v="147"/>
    <x v="147"/>
    <x v="0"/>
  </r>
  <r>
    <n v="25"/>
    <s v="100mm"/>
    <s v="CA-2106-25-AA1B-NA"/>
    <n v="33.4"/>
    <n v="100"/>
    <n v="104.92919462989909"/>
    <x v="147"/>
    <x v="147"/>
    <x v="0"/>
  </r>
  <r>
    <n v="25"/>
    <s v="100mm"/>
    <s v="CA-2107-25-AA1B-NA"/>
    <n v="33.4"/>
    <n v="100"/>
    <n v="104.92919462989909"/>
    <x v="147"/>
    <x v="147"/>
    <x v="0"/>
  </r>
  <r>
    <n v="25"/>
    <s v="100mm"/>
    <s v="CA-2108-25-AA1B-NA-1"/>
    <n v="33.4"/>
    <n v="100"/>
    <n v="104.92919462989909"/>
    <x v="147"/>
    <x v="147"/>
    <x v="0"/>
  </r>
  <r>
    <n v="25"/>
    <s v="100mm"/>
    <s v="CA-2109-25-AA1B-NA"/>
    <n v="33.4"/>
    <n v="100"/>
    <n v="104.92919462989909"/>
    <x v="147"/>
    <x v="147"/>
    <x v="0"/>
  </r>
  <r>
    <n v="25"/>
    <s v="100mm"/>
    <s v="CA-2110-25-AA1B-NA"/>
    <n v="33.4"/>
    <n v="100"/>
    <n v="104.92919462989909"/>
    <x v="147"/>
    <x v="147"/>
    <x v="0"/>
  </r>
  <r>
    <n v="25"/>
    <s v="100mm"/>
    <s v="CA-2111-25-AA1B-NA"/>
    <n v="33.4"/>
    <n v="100"/>
    <n v="104.92919462989909"/>
    <x v="147"/>
    <x v="147"/>
    <x v="0"/>
  </r>
  <r>
    <n v="25"/>
    <s v="100mm"/>
    <s v="CA-2112-25-AA1B-NA"/>
    <n v="33.4"/>
    <n v="100"/>
    <n v="104.92919462989909"/>
    <x v="147"/>
    <x v="147"/>
    <x v="0"/>
  </r>
  <r>
    <n v="25"/>
    <s v="100mm"/>
    <s v="CA-2114-25-AA1B-NA"/>
    <n v="33.4"/>
    <n v="100"/>
    <n v="104.92919462989909"/>
    <x v="147"/>
    <x v="147"/>
    <x v="0"/>
  </r>
  <r>
    <n v="25"/>
    <s v="100mm"/>
    <s v="CWR-0502-25-AA1E-NA-1"/>
    <n v="33.4"/>
    <n v="100"/>
    <n v="104.92919462989909"/>
    <x v="147"/>
    <x v="147"/>
    <x v="1"/>
  </r>
  <r>
    <n v="25"/>
    <s v="100mm"/>
    <s v="CWR-0502-25-AA1E-NA-2"/>
    <n v="33.4"/>
    <n v="100"/>
    <n v="104.92919462989909"/>
    <x v="147"/>
    <x v="147"/>
    <x v="1"/>
  </r>
  <r>
    <n v="25"/>
    <s v="100mm"/>
    <s v="CWR-0502-25-AA1E-NA-3"/>
    <n v="33.4"/>
    <n v="100"/>
    <n v="104.92919462989909"/>
    <x v="147"/>
    <x v="147"/>
    <x v="1"/>
  </r>
  <r>
    <n v="25"/>
    <s v="100mm"/>
    <s v="CWR-2201-65-AA1E-NA-1"/>
    <n v="33.4"/>
    <n v="100"/>
    <n v="104.92919462989909"/>
    <x v="147"/>
    <x v="147"/>
    <x v="1"/>
  </r>
  <r>
    <n v="25"/>
    <s v="100mm"/>
    <s v="CWS-0501-40-AA1E-NA-2"/>
    <n v="33.4"/>
    <n v="100"/>
    <n v="104.92919462989909"/>
    <x v="147"/>
    <x v="147"/>
    <x v="1"/>
  </r>
  <r>
    <n v="25"/>
    <s v="100mm"/>
    <s v="CWS-2201-65-AA1E-NA-2"/>
    <n v="33.4"/>
    <n v="100"/>
    <n v="104.92919462989909"/>
    <x v="147"/>
    <x v="147"/>
    <x v="1"/>
  </r>
  <r>
    <n v="25"/>
    <s v="100mm"/>
    <s v="CWS-2201-65-AA1E-NA-5"/>
    <n v="33.4"/>
    <n v="100"/>
    <n v="104.92919462989909"/>
    <x v="147"/>
    <x v="147"/>
    <x v="1"/>
  </r>
  <r>
    <n v="25"/>
    <s v="100mm"/>
    <s v="CWS-2203-65-AA1E-NA-1"/>
    <n v="33.4"/>
    <n v="100"/>
    <n v="104.92919462989909"/>
    <x v="147"/>
    <x v="147"/>
    <x v="1"/>
  </r>
  <r>
    <n v="25"/>
    <s v="100mm"/>
    <s v="DW-1302-25-AA1B-NA-4"/>
    <n v="33.4"/>
    <n v="100"/>
    <n v="104.92919462989909"/>
    <x v="147"/>
    <x v="147"/>
    <x v="2"/>
  </r>
  <r>
    <n v="25"/>
    <s v="100mm"/>
    <s v="DW-1306-40-AA1E-NA-2"/>
    <n v="33.4"/>
    <n v="100"/>
    <n v="104.92919462989909"/>
    <x v="147"/>
    <x v="147"/>
    <x v="2"/>
  </r>
  <r>
    <n v="25"/>
    <s v="100mm"/>
    <s v="DW-1306-40-AA1E-NA-3"/>
    <n v="33.4"/>
    <n v="100"/>
    <n v="104.92919462989909"/>
    <x v="147"/>
    <x v="147"/>
    <x v="2"/>
  </r>
  <r>
    <n v="25"/>
    <s v="100mm"/>
    <s v="DW-1308-25-AA1E-NA-3"/>
    <n v="33.4"/>
    <n v="100"/>
    <n v="104.92919462989909"/>
    <x v="147"/>
    <x v="147"/>
    <x v="2"/>
  </r>
  <r>
    <n v="25"/>
    <s v="100mm"/>
    <s v="DW-1308-25-AA1E-NA-6"/>
    <n v="33.4"/>
    <n v="100"/>
    <n v="104.92919462989909"/>
    <x v="147"/>
    <x v="147"/>
    <x v="2"/>
  </r>
  <r>
    <n v="25"/>
    <s v="100mm"/>
    <s v="DW-1313-25-AA1E-NA"/>
    <n v="33.4"/>
    <n v="100"/>
    <n v="104.92919462989909"/>
    <x v="147"/>
    <x v="147"/>
    <x v="2"/>
  </r>
  <r>
    <n v="25"/>
    <s v="100mm"/>
    <s v="DW-2101-80-AA1B-NA-1"/>
    <n v="33.4"/>
    <n v="100"/>
    <n v="104.92919462989909"/>
    <x v="147"/>
    <x v="147"/>
    <x v="2"/>
  </r>
  <r>
    <n v="25"/>
    <s v="100mm"/>
    <s v="DW-2101-80-AA1B-NA-15"/>
    <n v="33.4"/>
    <n v="100"/>
    <n v="104.92919462989909"/>
    <x v="147"/>
    <x v="147"/>
    <x v="2"/>
  </r>
  <r>
    <n v="25"/>
    <s v="100mm"/>
    <s v="DW-2101-80-AA1B-NA-8"/>
    <n v="33.4"/>
    <n v="100"/>
    <n v="104.92919462989909"/>
    <x v="147"/>
    <x v="147"/>
    <x v="2"/>
  </r>
  <r>
    <n v="25"/>
    <s v="100mm"/>
    <s v="DW-2101-80-AA1B-NA-9"/>
    <n v="33.4"/>
    <n v="100"/>
    <n v="104.92919462989909"/>
    <x v="147"/>
    <x v="147"/>
    <x v="2"/>
  </r>
  <r>
    <n v="25"/>
    <s v="100mm"/>
    <s v="DW-2103-25-AA1B-NA"/>
    <n v="33.4"/>
    <n v="100"/>
    <n v="104.92919462989909"/>
    <x v="147"/>
    <x v="147"/>
    <x v="2"/>
  </r>
  <r>
    <n v="25"/>
    <s v="100mm"/>
    <s v="DW-2104-25-AA1B-NA"/>
    <n v="33.4"/>
    <n v="100"/>
    <n v="104.92919462989909"/>
    <x v="147"/>
    <x v="147"/>
    <x v="2"/>
  </r>
  <r>
    <n v="25"/>
    <s v="100mm"/>
    <s v="DW-2110-25-AA1B-NA"/>
    <n v="33.4"/>
    <n v="100"/>
    <n v="104.92919462989909"/>
    <x v="147"/>
    <x v="147"/>
    <x v="2"/>
  </r>
  <r>
    <n v="25"/>
    <s v="100mm"/>
    <s v="DW-2113-25-AA1B-NA-1"/>
    <n v="33.4"/>
    <n v="100"/>
    <n v="104.92919462989909"/>
    <x v="147"/>
    <x v="147"/>
    <x v="2"/>
  </r>
  <r>
    <n v="25"/>
    <s v="100mm"/>
    <s v="IA-2001-80-AA1E-NA-4"/>
    <n v="33.4"/>
    <n v="100"/>
    <n v="104.92919462989909"/>
    <x v="147"/>
    <x v="147"/>
    <x v="3"/>
  </r>
  <r>
    <n v="25"/>
    <s v="100mm"/>
    <s v="IA-2109-25-AA1E-NA-3"/>
    <n v="33.4"/>
    <n v="100"/>
    <n v="104.92919462989909"/>
    <x v="147"/>
    <x v="147"/>
    <x v="3"/>
  </r>
  <r>
    <n v="25"/>
    <s v="100mm"/>
    <s v="IA-2122-25-AA1E-NA-1"/>
    <n v="33.4"/>
    <n v="100"/>
    <n v="104.92919462989909"/>
    <x v="147"/>
    <x v="147"/>
    <x v="3"/>
  </r>
  <r>
    <n v="25"/>
    <s v="100mm"/>
    <s v="IA-2301-25-AA1E-NA-1"/>
    <n v="33.4"/>
    <n v="100"/>
    <n v="104.92919462989909"/>
    <x v="147"/>
    <x v="147"/>
    <x v="3"/>
  </r>
  <r>
    <n v="25"/>
    <s v="100mm"/>
    <s v="IA-2301-25-AA1E-NA-3"/>
    <n v="33.4"/>
    <n v="100"/>
    <n v="104.92919462989909"/>
    <x v="147"/>
    <x v="147"/>
    <x v="3"/>
  </r>
  <r>
    <n v="25"/>
    <s v="100mm"/>
    <s v="NH3-1509-25-AA1E-NA-1"/>
    <n v="33.4"/>
    <n v="100"/>
    <n v="104.92919462989909"/>
    <x v="147"/>
    <x v="147"/>
    <x v="1"/>
  </r>
  <r>
    <n v="25"/>
    <s v="100mm"/>
    <s v="PT-R1807-25-AA1E-NA"/>
    <n v="33.4"/>
    <n v="100"/>
    <n v="104.92919462989909"/>
    <x v="147"/>
    <x v="147"/>
    <x v="1"/>
  </r>
  <r>
    <n v="25"/>
    <s v="100mm"/>
    <s v="SH-1401-80-AA1E-NA-1"/>
    <n v="33.4"/>
    <n v="100"/>
    <n v="104.92919462989909"/>
    <x v="147"/>
    <x v="147"/>
    <x v="1"/>
  </r>
  <r>
    <n v="25"/>
    <s v="100mm"/>
    <s v="SW-1914-25-AA1E-NA"/>
    <n v="33.4"/>
    <n v="100"/>
    <n v="104.92919462989909"/>
    <x v="147"/>
    <x v="147"/>
    <x v="1"/>
  </r>
  <r>
    <n v="25"/>
    <s v="100mm"/>
    <s v="SW-1916-25-AA1E-NA"/>
    <n v="33.4"/>
    <n v="100"/>
    <n v="104.92919462989909"/>
    <x v="147"/>
    <x v="147"/>
    <x v="1"/>
  </r>
  <r>
    <n v="25"/>
    <s v="100mm"/>
    <s v="SW-1918-25-AA1E-NA-1"/>
    <n v="33.4"/>
    <n v="100"/>
    <n v="104.92919462989909"/>
    <x v="147"/>
    <x v="147"/>
    <x v="1"/>
  </r>
  <r>
    <n v="25"/>
    <s v="100mm"/>
    <s v="SW-2103-25-AA1E-NA"/>
    <n v="33.4"/>
    <n v="100"/>
    <n v="104.92919462989909"/>
    <x v="147"/>
    <x v="147"/>
    <x v="1"/>
  </r>
  <r>
    <n v="25"/>
    <s v="100mm"/>
    <s v="SW-2105-25-AA1E-NA-2"/>
    <n v="33.4"/>
    <n v="100"/>
    <n v="104.92919462989909"/>
    <x v="147"/>
    <x v="147"/>
    <x v="1"/>
  </r>
  <r>
    <n v="25"/>
    <s v="100mm"/>
    <s v="SW-2105-25-AA1E-NA-3"/>
    <n v="33.4"/>
    <n v="100"/>
    <n v="104.92919462989909"/>
    <x v="147"/>
    <x v="147"/>
    <x v="1"/>
  </r>
  <r>
    <n v="25"/>
    <s v="100mm"/>
    <s v="SW-2106-25-AA1E-NA"/>
    <n v="33.4"/>
    <n v="100"/>
    <n v="104.92919462989909"/>
    <x v="147"/>
    <x v="147"/>
    <x v="1"/>
  </r>
  <r>
    <n v="25"/>
    <s v="100mm"/>
    <s v="VT-1901-25-AA1E-NA"/>
    <n v="33.4"/>
    <n v="100"/>
    <n v="104.92919462989909"/>
    <x v="147"/>
    <x v="147"/>
    <x v="1"/>
  </r>
  <r>
    <n v="25"/>
    <s v="100mm"/>
    <s v="WW-0501-25-AA1E-NA-1"/>
    <n v="33.4"/>
    <n v="100"/>
    <n v="104.92919462989909"/>
    <x v="147"/>
    <x v="147"/>
    <x v="1"/>
  </r>
  <r>
    <n v="25"/>
    <s v="100mm"/>
    <s v="WW-2202-25-AA1E-NA"/>
    <n v="33.4"/>
    <n v="100"/>
    <n v="104.92919462989909"/>
    <x v="147"/>
    <x v="147"/>
    <x v="1"/>
  </r>
  <r>
    <n v="25"/>
    <s v="100mm"/>
    <s v="WW-2302-25-AA1B-NA"/>
    <n v="33.4"/>
    <n v="100"/>
    <n v="104.92919462989909"/>
    <x v="147"/>
    <x v="147"/>
    <x v="5"/>
  </r>
  <r>
    <n v="25"/>
    <s v="1013mm"/>
    <s v="CWR-0801-40-AA1E-NA-2"/>
    <n v="33.4"/>
    <n v="1013"/>
    <n v="104.92919462989909"/>
    <x v="148"/>
    <x v="148"/>
    <x v="1"/>
  </r>
  <r>
    <n v="25"/>
    <s v="1017mm"/>
    <s v="IA-2301-25-AA1E-NA-3"/>
    <n v="33.4"/>
    <n v="1017"/>
    <n v="104.92919462989909"/>
    <x v="149"/>
    <x v="149"/>
    <x v="3"/>
  </r>
  <r>
    <n v="25"/>
    <s v="1017mm"/>
    <s v="WW-0501-25-AA1E-NA-2"/>
    <n v="33.4"/>
    <n v="1017"/>
    <n v="104.92919462989909"/>
    <x v="149"/>
    <x v="149"/>
    <x v="1"/>
  </r>
  <r>
    <n v="25"/>
    <s v="1019mm"/>
    <s v="CA-2102-25-AA1B-NA"/>
    <n v="33.4"/>
    <n v="1019"/>
    <n v="104.92919462989909"/>
    <x v="150"/>
    <x v="150"/>
    <x v="0"/>
  </r>
  <r>
    <n v="25"/>
    <s v="1019mm"/>
    <s v="DW-2110-25-AA1B-NA"/>
    <n v="33.4"/>
    <n v="1019"/>
    <n v="104.92919462989909"/>
    <x v="150"/>
    <x v="150"/>
    <x v="2"/>
  </r>
  <r>
    <n v="25"/>
    <s v="101mm"/>
    <s v="IA-2109-25-AA1E-NA-3"/>
    <n v="33.4"/>
    <n v="101"/>
    <n v="104.92919462989909"/>
    <x v="151"/>
    <x v="151"/>
    <x v="3"/>
  </r>
  <r>
    <n v="25"/>
    <s v="101mm"/>
    <s v="SH-1403-25-AA1E-NA-1"/>
    <n v="33.4"/>
    <n v="101"/>
    <n v="104.92919462989909"/>
    <x v="151"/>
    <x v="151"/>
    <x v="1"/>
  </r>
  <r>
    <n v="25"/>
    <s v="101mm"/>
    <s v="SH-1405-25-AA1E-NA"/>
    <n v="33.4"/>
    <n v="101"/>
    <n v="104.92919462989909"/>
    <x v="151"/>
    <x v="151"/>
    <x v="1"/>
  </r>
  <r>
    <n v="25"/>
    <s v="1021mm"/>
    <s v="DW-1302-25-AA1B-NA-3"/>
    <n v="33.4"/>
    <n v="1021"/>
    <n v="104.92919462989909"/>
    <x v="152"/>
    <x v="152"/>
    <x v="2"/>
  </r>
  <r>
    <n v="25"/>
    <s v="1021mm"/>
    <s v="IA-1301-25-AA1E-NA"/>
    <n v="33.4"/>
    <n v="1021"/>
    <n v="104.92919462989909"/>
    <x v="152"/>
    <x v="152"/>
    <x v="3"/>
  </r>
  <r>
    <n v="25"/>
    <s v="1025mm"/>
    <s v="DW-0405-25-AA1B-NA"/>
    <n v="33.4"/>
    <n v="1025"/>
    <n v="104.92919462989909"/>
    <x v="153"/>
    <x v="153"/>
    <x v="2"/>
  </r>
  <r>
    <n v="25"/>
    <s v="102mm"/>
    <s v="DW-1302-25-AA1B-NA-1"/>
    <n v="33.4"/>
    <n v="102"/>
    <n v="104.92919462989909"/>
    <x v="154"/>
    <x v="154"/>
    <x v="2"/>
  </r>
  <r>
    <n v="25"/>
    <s v="102mm"/>
    <s v="DW-1302-25-AA1B-NA-4"/>
    <n v="33.4"/>
    <n v="102"/>
    <n v="104.92919462989909"/>
    <x v="154"/>
    <x v="154"/>
    <x v="2"/>
  </r>
  <r>
    <n v="25"/>
    <s v="1030mm"/>
    <s v="SW-1901-25-AA1E-NA"/>
    <n v="33.4"/>
    <n v="1030"/>
    <n v="104.92919462989909"/>
    <x v="155"/>
    <x v="155"/>
    <x v="1"/>
  </r>
  <r>
    <n v="25"/>
    <s v="1033mm"/>
    <s v="IA-2104-25-AA1E-NA"/>
    <n v="33.4"/>
    <n v="1033"/>
    <n v="104.92919462989909"/>
    <x v="156"/>
    <x v="156"/>
    <x v="3"/>
  </r>
  <r>
    <n v="25"/>
    <s v="1035mm"/>
    <s v="IA-2122-25-AA1E-NA-1"/>
    <n v="33.4"/>
    <n v="1035"/>
    <n v="104.92919462989909"/>
    <x v="157"/>
    <x v="157"/>
    <x v="3"/>
  </r>
  <r>
    <n v="25"/>
    <s v="1038mm"/>
    <s v="DW-1401-25-AA1E-NA-2"/>
    <n v="33.4"/>
    <n v="1038"/>
    <n v="104.92919462989909"/>
    <x v="158"/>
    <x v="158"/>
    <x v="2"/>
  </r>
  <r>
    <n v="25"/>
    <s v="1038mm"/>
    <s v="DW-1402-25-AA1B-NA-3"/>
    <n v="33.4"/>
    <n v="1038"/>
    <n v="104.92919462989909"/>
    <x v="158"/>
    <x v="158"/>
    <x v="2"/>
  </r>
  <r>
    <n v="25"/>
    <s v="1038mm"/>
    <s v="SH-1409-25-AA1E-NA-5"/>
    <n v="33.4"/>
    <n v="1038"/>
    <n v="104.92919462989909"/>
    <x v="158"/>
    <x v="158"/>
    <x v="1"/>
  </r>
  <r>
    <n v="25"/>
    <s v="103mm"/>
    <s v="CA-2105-25-AA1B-NA-1"/>
    <n v="33.4"/>
    <n v="103"/>
    <n v="104.92919462989909"/>
    <x v="159"/>
    <x v="159"/>
    <x v="0"/>
  </r>
  <r>
    <n v="25"/>
    <s v="103mm"/>
    <s v="DW-2113-25-AA1B-NA-1"/>
    <n v="33.4"/>
    <n v="103"/>
    <n v="104.92919462989909"/>
    <x v="159"/>
    <x v="159"/>
    <x v="2"/>
  </r>
  <r>
    <n v="25"/>
    <s v="1041mm"/>
    <s v="DW-0405-25-AA1B-NA"/>
    <n v="33.4"/>
    <n v="1041"/>
    <n v="104.92919462989909"/>
    <x v="160"/>
    <x v="160"/>
    <x v="2"/>
  </r>
  <r>
    <n v="25"/>
    <s v="1042mm"/>
    <s v="AMO-1510-25-AA1E-NA-2"/>
    <n v="33.4"/>
    <n v="1042"/>
    <n v="104.92919462989909"/>
    <x v="161"/>
    <x v="161"/>
    <x v="1"/>
  </r>
  <r>
    <n v="25"/>
    <s v="10445mm"/>
    <s v="SH-1409-25-AA1E-NA-2"/>
    <n v="33.4"/>
    <n v="10445"/>
    <n v="104.92919462989909"/>
    <x v="162"/>
    <x v="162"/>
    <x v="1"/>
  </r>
  <r>
    <n v="25"/>
    <s v="1045mm"/>
    <s v="DW-2113-25-AA1B-NA-2"/>
    <n v="33.4"/>
    <n v="1045"/>
    <n v="104.92919462989909"/>
    <x v="163"/>
    <x v="163"/>
    <x v="2"/>
  </r>
  <r>
    <n v="25"/>
    <s v="1052mm"/>
    <s v="DW-1308-25-AA1E-NA-6"/>
    <n v="33.4"/>
    <n v="1052"/>
    <n v="104.92919462989909"/>
    <x v="164"/>
    <x v="164"/>
    <x v="2"/>
  </r>
  <r>
    <n v="25"/>
    <s v="1053mm"/>
    <s v="SH-1409-25-AA1E-NA-2"/>
    <n v="33.4"/>
    <n v="1053"/>
    <n v="104.92919462989909"/>
    <x v="165"/>
    <x v="165"/>
    <x v="1"/>
  </r>
  <r>
    <n v="25"/>
    <s v="10556mm"/>
    <s v="DW-1302-25-AA1B-NA-3"/>
    <n v="33.4"/>
    <n v="10556"/>
    <n v="104.92919462989909"/>
    <x v="166"/>
    <x v="166"/>
    <x v="2"/>
  </r>
  <r>
    <n v="25"/>
    <s v="105mm"/>
    <s v="AMO-1510-25-AA1E-NA-4"/>
    <n v="33.4"/>
    <n v="105"/>
    <n v="104.92919462989909"/>
    <x v="167"/>
    <x v="167"/>
    <x v="1"/>
  </r>
  <r>
    <n v="25"/>
    <s v="105mm"/>
    <s v="CA-0601-25-AA1B-NA-8"/>
    <n v="33.4"/>
    <n v="105"/>
    <n v="104.92919462989909"/>
    <x v="167"/>
    <x v="167"/>
    <x v="0"/>
  </r>
  <r>
    <n v="25"/>
    <s v="105mm"/>
    <s v="CA-2103-25-AA1B-NA"/>
    <n v="33.4"/>
    <n v="105"/>
    <n v="104.92919462989909"/>
    <x v="167"/>
    <x v="167"/>
    <x v="0"/>
  </r>
  <r>
    <n v="25"/>
    <s v="105mm"/>
    <s v="CWS-0505-25-AA1E-NA"/>
    <n v="33.4"/>
    <n v="105"/>
    <n v="104.92919462989909"/>
    <x v="167"/>
    <x v="167"/>
    <x v="1"/>
  </r>
  <r>
    <n v="25"/>
    <s v="105mm"/>
    <s v="DW-1402-25-AA1B-NA-3"/>
    <n v="33.4"/>
    <n v="105"/>
    <n v="104.92919462989909"/>
    <x v="167"/>
    <x v="167"/>
    <x v="2"/>
  </r>
  <r>
    <n v="25"/>
    <s v="105mm"/>
    <s v="DW-2105-25-AA1B-NA-2"/>
    <n v="33.4"/>
    <n v="105"/>
    <n v="104.92919462989909"/>
    <x v="167"/>
    <x v="167"/>
    <x v="2"/>
  </r>
  <r>
    <n v="25"/>
    <s v="105mm"/>
    <s v="DW-2106-25-AA1B-NA"/>
    <n v="33.4"/>
    <n v="105"/>
    <n v="104.92919462989909"/>
    <x v="167"/>
    <x v="167"/>
    <x v="2"/>
  </r>
  <r>
    <n v="25"/>
    <s v="105mm"/>
    <s v="DW-2108-25-AA1B-NA"/>
    <n v="33.4"/>
    <n v="105"/>
    <n v="104.92919462989909"/>
    <x v="167"/>
    <x v="167"/>
    <x v="2"/>
  </r>
  <r>
    <n v="25"/>
    <s v="1063mm"/>
    <s v="CA-2112-25-AA1B-NA"/>
    <n v="33.4"/>
    <n v="1063"/>
    <n v="104.92919462989909"/>
    <x v="168"/>
    <x v="168"/>
    <x v="0"/>
  </r>
  <r>
    <n v="25"/>
    <s v="106mm"/>
    <s v="AMO-1511-25-AA1E-NA-5"/>
    <n v="33.4"/>
    <n v="106"/>
    <n v="104.92919462989909"/>
    <x v="169"/>
    <x v="169"/>
    <x v="1"/>
  </r>
  <r>
    <n v="25"/>
    <s v="106mm"/>
    <s v="CA-0601-25-AA1B-NA-2"/>
    <n v="33.4"/>
    <n v="106"/>
    <n v="104.92919462989909"/>
    <x v="169"/>
    <x v="169"/>
    <x v="0"/>
  </r>
  <r>
    <n v="25"/>
    <s v="106mm"/>
    <s v="CA-0601-25-AA1B-NA-4"/>
    <n v="33.4"/>
    <n v="106"/>
    <n v="104.92919462989909"/>
    <x v="169"/>
    <x v="169"/>
    <x v="0"/>
  </r>
  <r>
    <n v="25"/>
    <s v="106mm"/>
    <s v="CA-1501-25-AA1B-NA-3"/>
    <n v="33.4"/>
    <n v="106"/>
    <n v="104.92919462989909"/>
    <x v="169"/>
    <x v="169"/>
    <x v="0"/>
  </r>
  <r>
    <n v="25"/>
    <s v="106mm"/>
    <s v="CA-2109-25-AA1B-NA"/>
    <n v="33.4"/>
    <n v="106"/>
    <n v="104.92919462989909"/>
    <x v="169"/>
    <x v="169"/>
    <x v="0"/>
  </r>
  <r>
    <n v="25"/>
    <s v="106mm"/>
    <s v="CWS-2205-25-AA1E-NA-4"/>
    <n v="33.4"/>
    <n v="106"/>
    <n v="104.92919462989909"/>
    <x v="169"/>
    <x v="169"/>
    <x v="1"/>
  </r>
  <r>
    <n v="25"/>
    <s v="106mm"/>
    <s v="DW-0301-25-AA1B-NA-1"/>
    <n v="33.4"/>
    <n v="106"/>
    <n v="104.92919462989909"/>
    <x v="169"/>
    <x v="169"/>
    <x v="2"/>
  </r>
  <r>
    <n v="25"/>
    <s v="106mm"/>
    <s v="DW-1302-25-AA1B-NA-2"/>
    <n v="33.4"/>
    <n v="106"/>
    <n v="104.92919462989909"/>
    <x v="169"/>
    <x v="169"/>
    <x v="2"/>
  </r>
  <r>
    <n v="25"/>
    <s v="106mm"/>
    <s v="DW-1302-25-AA1B-NA-3"/>
    <n v="33.4"/>
    <n v="106"/>
    <n v="104.92919462989909"/>
    <x v="169"/>
    <x v="169"/>
    <x v="2"/>
  </r>
  <r>
    <n v="25"/>
    <s v="106mm"/>
    <s v="DW-2106-25-AA1B-NA"/>
    <n v="33.4"/>
    <n v="106"/>
    <n v="104.92919462989909"/>
    <x v="169"/>
    <x v="169"/>
    <x v="2"/>
  </r>
  <r>
    <n v="25"/>
    <s v="106mm"/>
    <s v="DW-2112-25-AA1B-NA"/>
    <n v="33.4"/>
    <n v="106"/>
    <n v="104.92919462989909"/>
    <x v="169"/>
    <x v="169"/>
    <x v="2"/>
  </r>
  <r>
    <n v="25"/>
    <s v="106mm"/>
    <s v="IA-2109-25-AA1E-NA-2"/>
    <n v="33.4"/>
    <n v="106"/>
    <n v="104.92919462989909"/>
    <x v="169"/>
    <x v="169"/>
    <x v="3"/>
  </r>
  <r>
    <n v="25"/>
    <s v="106mm"/>
    <s v="SW-1918-25-AA1E-NA-5"/>
    <n v="33.4"/>
    <n v="106"/>
    <n v="104.92919462989909"/>
    <x v="169"/>
    <x v="169"/>
    <x v="1"/>
  </r>
  <r>
    <n v="25"/>
    <s v="106mm"/>
    <s v="SW-2202-25-AA1E-NA-2"/>
    <n v="33.4"/>
    <n v="106"/>
    <n v="104.92919462989909"/>
    <x v="169"/>
    <x v="169"/>
    <x v="1"/>
  </r>
  <r>
    <n v="25"/>
    <s v="10756mm"/>
    <s v="DW-1308-25-AA1E-NA-5"/>
    <n v="33.4"/>
    <n v="10756"/>
    <n v="104.92919462989909"/>
    <x v="170"/>
    <x v="170"/>
    <x v="2"/>
  </r>
  <r>
    <n v="25"/>
    <s v="1075mm"/>
    <s v="CA-2105-25-AA1B-NA-2"/>
    <n v="33.4"/>
    <n v="1075"/>
    <n v="104.92919462989909"/>
    <x v="171"/>
    <x v="171"/>
    <x v="0"/>
  </r>
  <r>
    <n v="25"/>
    <s v="107mm"/>
    <s v="DW-1401-25-AA1E-NA-2"/>
    <n v="33.4"/>
    <n v="107"/>
    <n v="104.92919462989909"/>
    <x v="172"/>
    <x v="172"/>
    <x v="2"/>
  </r>
  <r>
    <n v="25"/>
    <s v="10820mm"/>
    <s v="AMO-1510-25-AA1E-NA-2"/>
    <n v="33.4"/>
    <n v="10820"/>
    <n v="104.92919462989909"/>
    <x v="173"/>
    <x v="173"/>
    <x v="1"/>
  </r>
  <r>
    <n v="25"/>
    <s v="1095mm"/>
    <s v="SW-2104-25-AA1E-NA"/>
    <n v="33.4"/>
    <n v="1095"/>
    <n v="104.92919462989909"/>
    <x v="174"/>
    <x v="174"/>
    <x v="1"/>
  </r>
  <r>
    <n v="25"/>
    <s v="1102mm"/>
    <s v="IA-2105-25-AA1E-NA-1"/>
    <n v="33.4"/>
    <n v="1102"/>
    <n v="104.92919462989909"/>
    <x v="175"/>
    <x v="175"/>
    <x v="3"/>
  </r>
  <r>
    <n v="25"/>
    <s v="1102mm"/>
    <s v="NG-0602-25-AA4B-NA"/>
    <n v="33.4"/>
    <n v="1102"/>
    <n v="104.92919462989909"/>
    <x v="175"/>
    <x v="175"/>
    <x v="6"/>
  </r>
  <r>
    <n v="25"/>
    <s v="1108mm"/>
    <s v="CA-2114-25-AA1B-NA"/>
    <n v="33.4"/>
    <n v="1108"/>
    <n v="104.92919462989909"/>
    <x v="176"/>
    <x v="176"/>
    <x v="0"/>
  </r>
  <r>
    <n v="25"/>
    <s v="1108mm"/>
    <s v="IA-2301-25-AA1E-NA-2"/>
    <n v="33.4"/>
    <n v="1108"/>
    <n v="104.92919462989909"/>
    <x v="176"/>
    <x v="176"/>
    <x v="3"/>
  </r>
  <r>
    <n v="25"/>
    <s v="110mm"/>
    <s v="CA-0601-25-AA1B-NA-3"/>
    <n v="33.4"/>
    <n v="110"/>
    <n v="104.92919462989909"/>
    <x v="177"/>
    <x v="177"/>
    <x v="0"/>
  </r>
  <r>
    <n v="25"/>
    <s v="110mm"/>
    <s v="CA-1801-25-AA1B-NA-1"/>
    <n v="33.4"/>
    <n v="110"/>
    <n v="104.92919462989909"/>
    <x v="177"/>
    <x v="177"/>
    <x v="0"/>
  </r>
  <r>
    <n v="25"/>
    <s v="110mm"/>
    <s v="CWS-2205-25-AA1E-NA-3"/>
    <n v="33.4"/>
    <n v="110"/>
    <n v="104.92919462989909"/>
    <x v="177"/>
    <x v="177"/>
    <x v="1"/>
  </r>
  <r>
    <n v="25"/>
    <s v="1110mm"/>
    <s v="CWR-0505-40-AA1E-NA"/>
    <n v="33.4"/>
    <n v="1110"/>
    <n v="104.92919462989909"/>
    <x v="178"/>
    <x v="178"/>
    <x v="1"/>
  </r>
  <r>
    <n v="25"/>
    <s v="1110mm"/>
    <s v="CWS-0505-25-AA1E-NA"/>
    <n v="33.4"/>
    <n v="1110"/>
    <n v="104.92919462989909"/>
    <x v="178"/>
    <x v="178"/>
    <x v="1"/>
  </r>
  <r>
    <n v="25"/>
    <s v="1110mm"/>
    <s v="IA-0501-25-AA1E-NA"/>
    <n v="33.4"/>
    <n v="1110"/>
    <n v="104.92919462989909"/>
    <x v="178"/>
    <x v="178"/>
    <x v="3"/>
  </r>
  <r>
    <n v="25"/>
    <s v="11180mm"/>
    <s v="SW-1918-25-AA1E-NA-4"/>
    <n v="33.4"/>
    <n v="11180"/>
    <n v="104.92919462989909"/>
    <x v="179"/>
    <x v="179"/>
    <x v="1"/>
  </r>
  <r>
    <n v="25"/>
    <s v="1119mm"/>
    <s v="WW-0501-25-AA1E-NA-1"/>
    <n v="33.4"/>
    <n v="1119"/>
    <n v="104.92919462989909"/>
    <x v="180"/>
    <x v="180"/>
    <x v="1"/>
  </r>
  <r>
    <n v="25"/>
    <s v="111mm"/>
    <s v="CA-2102-25-AA1B-NA"/>
    <n v="33.4"/>
    <n v="111"/>
    <n v="104.92919462989909"/>
    <x v="181"/>
    <x v="181"/>
    <x v="0"/>
  </r>
  <r>
    <n v="25"/>
    <s v="111mm"/>
    <s v="CA-2103-25-AA1B-NA"/>
    <n v="33.4"/>
    <n v="111"/>
    <n v="104.92919462989909"/>
    <x v="181"/>
    <x v="181"/>
    <x v="0"/>
  </r>
  <r>
    <n v="25"/>
    <s v="111mm"/>
    <s v="CA-2104-25-AA1B-NA"/>
    <n v="33.4"/>
    <n v="111"/>
    <n v="104.92919462989909"/>
    <x v="181"/>
    <x v="181"/>
    <x v="0"/>
  </r>
  <r>
    <n v="25"/>
    <s v="111mm"/>
    <s v="CA-2108-25-AA1B-NA-1"/>
    <n v="33.4"/>
    <n v="111"/>
    <n v="104.92919462989909"/>
    <x v="181"/>
    <x v="181"/>
    <x v="0"/>
  </r>
  <r>
    <n v="25"/>
    <s v="111mm"/>
    <s v="CA-2109-25-AA1B-NA"/>
    <n v="33.4"/>
    <n v="111"/>
    <n v="104.92919462989909"/>
    <x v="181"/>
    <x v="181"/>
    <x v="0"/>
  </r>
  <r>
    <n v="25"/>
    <s v="111mm"/>
    <s v="CA-2110-25-AA1B-NA"/>
    <n v="33.4"/>
    <n v="111"/>
    <n v="104.92919462989909"/>
    <x v="181"/>
    <x v="181"/>
    <x v="0"/>
  </r>
  <r>
    <n v="25"/>
    <s v="111mm"/>
    <s v="CA-2111-25-AA1B-NA"/>
    <n v="33.4"/>
    <n v="111"/>
    <n v="104.92919462989909"/>
    <x v="181"/>
    <x v="181"/>
    <x v="0"/>
  </r>
  <r>
    <n v="25"/>
    <s v="111mm"/>
    <s v="CA-2112-25-AA1B-NA"/>
    <n v="33.4"/>
    <n v="111"/>
    <n v="104.92919462989909"/>
    <x v="181"/>
    <x v="181"/>
    <x v="0"/>
  </r>
  <r>
    <n v="25"/>
    <s v="111mm"/>
    <s v="CA-2114-25-AA1B-NA"/>
    <n v="33.4"/>
    <n v="111"/>
    <n v="104.92919462989909"/>
    <x v="181"/>
    <x v="181"/>
    <x v="0"/>
  </r>
  <r>
    <n v="25"/>
    <s v="111mm"/>
    <s v="DW-2103-25-AA1B-NA"/>
    <n v="33.4"/>
    <n v="111"/>
    <n v="104.92919462989909"/>
    <x v="181"/>
    <x v="181"/>
    <x v="2"/>
  </r>
  <r>
    <n v="25"/>
    <s v="111mm"/>
    <s v="DW-2104-25-AA1B-NA"/>
    <n v="33.4"/>
    <n v="111"/>
    <n v="104.92919462989909"/>
    <x v="181"/>
    <x v="181"/>
    <x v="2"/>
  </r>
  <r>
    <n v="25"/>
    <s v="111mm"/>
    <s v="DW-2105-25-AA1B-NA-1"/>
    <n v="33.4"/>
    <n v="111"/>
    <n v="104.92919462989909"/>
    <x v="181"/>
    <x v="181"/>
    <x v="2"/>
  </r>
  <r>
    <n v="25"/>
    <s v="111mm"/>
    <s v="DW-2106-25-AA1B-NA"/>
    <n v="33.4"/>
    <n v="111"/>
    <n v="104.92919462989909"/>
    <x v="181"/>
    <x v="181"/>
    <x v="2"/>
  </r>
  <r>
    <n v="25"/>
    <s v="111mm"/>
    <s v="DW-2110-25-AA1B-NA"/>
    <n v="33.4"/>
    <n v="111"/>
    <n v="104.92919462989909"/>
    <x v="181"/>
    <x v="181"/>
    <x v="2"/>
  </r>
  <r>
    <n v="25"/>
    <s v="111mm"/>
    <s v="DW-2111-25-AA1B-NA"/>
    <n v="33.4"/>
    <n v="111"/>
    <n v="104.92919462989909"/>
    <x v="181"/>
    <x v="181"/>
    <x v="2"/>
  </r>
  <r>
    <n v="25"/>
    <s v="111mm"/>
    <s v="DW-2112-25-AA1B-NA"/>
    <n v="33.4"/>
    <n v="111"/>
    <n v="104.92919462989909"/>
    <x v="181"/>
    <x v="181"/>
    <x v="2"/>
  </r>
  <r>
    <n v="25"/>
    <s v="111mm"/>
    <s v="DW-2114-25-AA1B-NA"/>
    <n v="33.4"/>
    <n v="111"/>
    <n v="104.92919462989909"/>
    <x v="181"/>
    <x v="181"/>
    <x v="2"/>
  </r>
  <r>
    <n v="25"/>
    <s v="111mm"/>
    <s v="SW-2106-25-AA1E-NA"/>
    <n v="33.4"/>
    <n v="111"/>
    <n v="104.92919462989909"/>
    <x v="181"/>
    <x v="181"/>
    <x v="1"/>
  </r>
  <r>
    <n v="25"/>
    <s v="111mm"/>
    <s v="WW-2202-25-AA1E-NA"/>
    <n v="33.4"/>
    <n v="111"/>
    <n v="104.92919462989909"/>
    <x v="181"/>
    <x v="181"/>
    <x v="1"/>
  </r>
  <r>
    <n v="25"/>
    <s v="1127mm"/>
    <s v="IA-2104-25-AA1E-NA"/>
    <n v="33.4"/>
    <n v="1127"/>
    <n v="104.92919462989909"/>
    <x v="182"/>
    <x v="182"/>
    <x v="3"/>
  </r>
  <r>
    <n v="25"/>
    <s v="1136mm"/>
    <s v="CA-2108-25-AA1B-NA-2"/>
    <n v="33.4"/>
    <n v="1136"/>
    <n v="104.92919462989909"/>
    <x v="183"/>
    <x v="183"/>
    <x v="0"/>
  </r>
  <r>
    <n v="25"/>
    <s v="113mm"/>
    <s v="CWS-0802-25-AA1E-NA"/>
    <n v="33.4"/>
    <n v="113"/>
    <n v="104.92919462989909"/>
    <x v="184"/>
    <x v="184"/>
    <x v="1"/>
  </r>
  <r>
    <n v="25"/>
    <s v="113mm"/>
    <s v="CWS-0803-25-AA1E-NA"/>
    <n v="33.4"/>
    <n v="113"/>
    <n v="104.92919462989909"/>
    <x v="184"/>
    <x v="184"/>
    <x v="1"/>
  </r>
  <r>
    <n v="25"/>
    <s v="113mm"/>
    <s v="CWS-0804-25-AA1E-NA"/>
    <n v="33.4"/>
    <n v="113"/>
    <n v="104.92919462989909"/>
    <x v="184"/>
    <x v="184"/>
    <x v="1"/>
  </r>
  <r>
    <n v="25"/>
    <s v="113mm"/>
    <s v="CWS-0805-25-AA1E-NA"/>
    <n v="33.4"/>
    <n v="113"/>
    <n v="104.92919462989909"/>
    <x v="184"/>
    <x v="184"/>
    <x v="1"/>
  </r>
  <r>
    <n v="25"/>
    <s v="113mm"/>
    <s v="SH-1409-25-AA1E-NA-2"/>
    <n v="33.4"/>
    <n v="113"/>
    <n v="104.92919462989909"/>
    <x v="184"/>
    <x v="184"/>
    <x v="1"/>
  </r>
  <r>
    <n v="25"/>
    <s v="1141mm"/>
    <s v="DW-1308-25-AA1E-NA-6"/>
    <n v="33.4"/>
    <n v="1141"/>
    <n v="104.92919462989909"/>
    <x v="185"/>
    <x v="185"/>
    <x v="2"/>
  </r>
  <r>
    <n v="25"/>
    <s v="114mm"/>
    <s v="CA-2102-25-AA1B-NA"/>
    <n v="33.4"/>
    <n v="114"/>
    <n v="104.92919462989909"/>
    <x v="186"/>
    <x v="186"/>
    <x v="0"/>
  </r>
  <r>
    <n v="25"/>
    <s v="114mm"/>
    <s v="CA-2105-25-AA1B-NA-2"/>
    <n v="33.4"/>
    <n v="114"/>
    <n v="104.92919462989909"/>
    <x v="186"/>
    <x v="186"/>
    <x v="0"/>
  </r>
  <r>
    <n v="25"/>
    <s v="114mm"/>
    <s v="DW-2111-25-AA1B-NA"/>
    <n v="33.4"/>
    <n v="114"/>
    <n v="104.92919462989909"/>
    <x v="186"/>
    <x v="186"/>
    <x v="2"/>
  </r>
  <r>
    <n v="25"/>
    <s v="114mm"/>
    <s v="DW-2113-25-AA1B-NA-2"/>
    <n v="33.4"/>
    <n v="114"/>
    <n v="104.92919462989909"/>
    <x v="186"/>
    <x v="186"/>
    <x v="2"/>
  </r>
  <r>
    <n v="25"/>
    <s v="1156mm"/>
    <s v="IA-1011-25-AA1E-NA-2-2"/>
    <n v="33.4"/>
    <n v="1156"/>
    <n v="104.92919462989909"/>
    <x v="187"/>
    <x v="187"/>
    <x v="3"/>
  </r>
  <r>
    <n v="25"/>
    <s v="1156mm"/>
    <s v="IA-1101-50-AA1E-NA-1"/>
    <n v="33.4"/>
    <n v="1156"/>
    <n v="104.92919462989909"/>
    <x v="187"/>
    <x v="187"/>
    <x v="3"/>
  </r>
  <r>
    <n v="25"/>
    <s v="115mm"/>
    <s v="CWS-0501-40-AA1E-NA-1"/>
    <n v="33.4"/>
    <n v="115"/>
    <n v="104.92919462989909"/>
    <x v="188"/>
    <x v="188"/>
    <x v="1"/>
  </r>
  <r>
    <n v="25"/>
    <s v="115mm"/>
    <s v="DW-1306-40-AA1E-NA-2"/>
    <n v="33.4"/>
    <n v="115"/>
    <n v="104.92919462989909"/>
    <x v="188"/>
    <x v="188"/>
    <x v="2"/>
  </r>
  <r>
    <n v="25"/>
    <s v="1165mm"/>
    <s v="DW-2105-25-AA1B-NA-2"/>
    <n v="33.4"/>
    <n v="1165"/>
    <n v="104.92919462989909"/>
    <x v="189"/>
    <x v="189"/>
    <x v="2"/>
  </r>
  <r>
    <n v="25"/>
    <s v="116mm"/>
    <s v="CWR-0502-25-AA1E-NA-1"/>
    <n v="33.4"/>
    <n v="116"/>
    <n v="104.92919462989909"/>
    <x v="190"/>
    <x v="190"/>
    <x v="1"/>
  </r>
  <r>
    <n v="25"/>
    <s v="116mm"/>
    <s v="DW-1302-25-AA1B-NA-2"/>
    <n v="33.4"/>
    <n v="116"/>
    <n v="104.92919462989909"/>
    <x v="190"/>
    <x v="190"/>
    <x v="2"/>
  </r>
  <r>
    <n v="25"/>
    <s v="116mm"/>
    <s v="PT-R1505-25-AA1B-NA"/>
    <n v="33.4"/>
    <n v="116"/>
    <n v="104.92919462989909"/>
    <x v="190"/>
    <x v="190"/>
    <x v="1"/>
  </r>
  <r>
    <n v="25"/>
    <s v="116mm"/>
    <s v="SH-1402-40-AA1E-NA"/>
    <n v="33.4"/>
    <n v="116"/>
    <n v="104.92919462989909"/>
    <x v="190"/>
    <x v="190"/>
    <x v="1"/>
  </r>
  <r>
    <n v="25"/>
    <s v="116mm"/>
    <s v="SH-1403-25-AA1E-NA-1"/>
    <n v="33.4"/>
    <n v="116"/>
    <n v="104.92919462989909"/>
    <x v="190"/>
    <x v="190"/>
    <x v="1"/>
  </r>
  <r>
    <n v="25"/>
    <s v="116mm"/>
    <s v="SH-1404-40-AA1E-NA"/>
    <n v="33.4"/>
    <n v="116"/>
    <n v="104.92919462989909"/>
    <x v="190"/>
    <x v="190"/>
    <x v="1"/>
  </r>
  <r>
    <n v="25"/>
    <s v="116mm"/>
    <s v="SH-1405-25-AA1E-NA"/>
    <n v="33.4"/>
    <n v="116"/>
    <n v="104.92919462989909"/>
    <x v="190"/>
    <x v="190"/>
    <x v="1"/>
  </r>
  <r>
    <n v="25"/>
    <s v="116mm"/>
    <s v="WW-2005-50-AA1B-NA-1"/>
    <n v="33.4"/>
    <n v="116"/>
    <n v="104.92919462989909"/>
    <x v="190"/>
    <x v="190"/>
    <x v="5"/>
  </r>
  <r>
    <n v="25"/>
    <s v="116mm"/>
    <s v="WW-2005-50-AA1B-NA-2"/>
    <n v="33.4"/>
    <n v="116"/>
    <n v="104.92919462989909"/>
    <x v="190"/>
    <x v="190"/>
    <x v="5"/>
  </r>
  <r>
    <n v="25"/>
    <s v="1172mm"/>
    <s v="DW-2108-25-AA1B-NA"/>
    <n v="33.4"/>
    <n v="1172"/>
    <n v="104.92919462989909"/>
    <x v="191"/>
    <x v="191"/>
    <x v="2"/>
  </r>
  <r>
    <n v="25"/>
    <s v="117mm"/>
    <s v="DW-1302-25-AA1B-NA-2"/>
    <n v="33.4"/>
    <n v="117"/>
    <n v="104.92919462989909"/>
    <x v="192"/>
    <x v="192"/>
    <x v="2"/>
  </r>
  <r>
    <n v="25"/>
    <s v="1188mm"/>
    <s v="SW-2103-25-AA1E-NA"/>
    <n v="33.4"/>
    <n v="1188"/>
    <n v="104.92919462989909"/>
    <x v="193"/>
    <x v="193"/>
    <x v="1"/>
  </r>
  <r>
    <n v="25"/>
    <s v="118mm"/>
    <s v="DW-1402-25-AA1B-NA-1"/>
    <n v="33.4"/>
    <n v="118"/>
    <n v="104.92919462989909"/>
    <x v="194"/>
    <x v="194"/>
    <x v="2"/>
  </r>
  <r>
    <n v="25"/>
    <s v="118mm"/>
    <s v="SW-1917-25-AA1E-NA"/>
    <n v="33.4"/>
    <n v="118"/>
    <n v="104.92919462989909"/>
    <x v="194"/>
    <x v="194"/>
    <x v="1"/>
  </r>
  <r>
    <n v="25"/>
    <s v="1193mm"/>
    <s v="NH3-1509-25-AA1E-NA-2"/>
    <n v="33.4"/>
    <n v="1193"/>
    <n v="104.92919462989909"/>
    <x v="195"/>
    <x v="195"/>
    <x v="1"/>
  </r>
  <r>
    <n v="25"/>
    <s v="1194mm"/>
    <s v="IA-2116-25-AA1E-NA"/>
    <n v="33.4"/>
    <n v="1194"/>
    <n v="104.92919462989909"/>
    <x v="196"/>
    <x v="196"/>
    <x v="3"/>
  </r>
  <r>
    <n v="25"/>
    <s v="1196mm"/>
    <s v="CA-1801-25-AA1B-NA-1"/>
    <n v="33.4"/>
    <n v="1196"/>
    <n v="104.92919462989909"/>
    <x v="197"/>
    <x v="197"/>
    <x v="0"/>
  </r>
  <r>
    <n v="25"/>
    <s v="1206mm"/>
    <s v="AMO-1510-25-AA1E-NA-4"/>
    <n v="33.4"/>
    <n v="1206"/>
    <n v="104.92919462989909"/>
    <x v="198"/>
    <x v="198"/>
    <x v="1"/>
  </r>
  <r>
    <n v="25"/>
    <s v="1206mm"/>
    <s v="IA-2117-25-AA1E-NA-2"/>
    <n v="33.4"/>
    <n v="1206"/>
    <n v="104.92919462989909"/>
    <x v="198"/>
    <x v="198"/>
    <x v="3"/>
  </r>
  <r>
    <n v="25"/>
    <s v="12078mm"/>
    <s v="NG-0502-25-AA4B-NA"/>
    <n v="33.4"/>
    <n v="12078"/>
    <n v="104.92919462989909"/>
    <x v="199"/>
    <x v="199"/>
    <x v="6"/>
  </r>
  <r>
    <n v="25"/>
    <s v="120mm"/>
    <s v="CA-2108-25-AA1B-NA-2"/>
    <n v="33.4"/>
    <n v="120"/>
    <n v="104.92919462989909"/>
    <x v="200"/>
    <x v="200"/>
    <x v="0"/>
  </r>
  <r>
    <n v="25"/>
    <s v="122mm"/>
    <s v="CA-1306-25-AA1B-NA-2"/>
    <n v="33.4"/>
    <n v="122"/>
    <n v="104.92919462989909"/>
    <x v="201"/>
    <x v="201"/>
    <x v="0"/>
  </r>
  <r>
    <n v="25"/>
    <s v="122mm"/>
    <s v="N2-1501-25-AA1B-NA-3"/>
    <n v="33.4"/>
    <n v="122"/>
    <n v="104.92919462989909"/>
    <x v="201"/>
    <x v="201"/>
    <x v="4"/>
  </r>
  <r>
    <n v="25"/>
    <s v="122mm"/>
    <s v="SH-1406-25-AA1E-NA"/>
    <n v="33.4"/>
    <n v="122"/>
    <n v="104.92919462989909"/>
    <x v="201"/>
    <x v="201"/>
    <x v="1"/>
  </r>
  <r>
    <n v="25"/>
    <s v="12327mm"/>
    <s v="SW-1918-25-AA1E-NA-5"/>
    <n v="33.4"/>
    <n v="12327"/>
    <n v="104.92919462989909"/>
    <x v="202"/>
    <x v="202"/>
    <x v="1"/>
  </r>
  <r>
    <n v="25"/>
    <s v="1235mm"/>
    <s v="DW-1401-25-AA1E-NA-4"/>
    <n v="33.4"/>
    <n v="1235"/>
    <n v="104.92919462989909"/>
    <x v="203"/>
    <x v="203"/>
    <x v="2"/>
  </r>
  <r>
    <n v="25"/>
    <s v="123mm"/>
    <s v="AMO-0601-25-AA1E-NA-1"/>
    <n v="33.4"/>
    <n v="123"/>
    <n v="104.92919462989909"/>
    <x v="204"/>
    <x v="204"/>
    <x v="1"/>
  </r>
  <r>
    <n v="25"/>
    <s v="12418mm"/>
    <s v="AMO-1511-25-AA1E-NA-3"/>
    <n v="33.4"/>
    <n v="12418"/>
    <n v="104.92919462989909"/>
    <x v="205"/>
    <x v="205"/>
    <x v="1"/>
  </r>
  <r>
    <n v="25"/>
    <s v="1241mm"/>
    <s v="IA-1101-50-AA1E-NA-1"/>
    <n v="33.4"/>
    <n v="1241"/>
    <n v="104.92919462989909"/>
    <x v="206"/>
    <x v="206"/>
    <x v="3"/>
  </r>
  <r>
    <n v="25"/>
    <s v="124mm"/>
    <s v="CA-1501-25-AA1B-NA-1"/>
    <n v="33.4"/>
    <n v="124"/>
    <n v="104.92919462989909"/>
    <x v="207"/>
    <x v="207"/>
    <x v="0"/>
  </r>
  <r>
    <n v="25"/>
    <s v="124mm"/>
    <s v="SW-1901-25-AA1E-NA"/>
    <n v="33.4"/>
    <n v="124"/>
    <n v="104.92919462989909"/>
    <x v="207"/>
    <x v="207"/>
    <x v="1"/>
  </r>
  <r>
    <n v="25"/>
    <s v="1250mm"/>
    <s v="WW-0501-25-AA1E-NA-1"/>
    <n v="33.4"/>
    <n v="1250"/>
    <n v="104.92919462989909"/>
    <x v="208"/>
    <x v="208"/>
    <x v="1"/>
  </r>
  <r>
    <n v="25"/>
    <s v="12557mm"/>
    <s v="IA-2301-25-AA1E-NA-1"/>
    <n v="33.4"/>
    <n v="12557"/>
    <n v="104.92919462989909"/>
    <x v="209"/>
    <x v="209"/>
    <x v="3"/>
  </r>
  <r>
    <n v="25"/>
    <s v="1256mm"/>
    <s v="AMO-1510-25-AA1E-NA-3"/>
    <n v="33.4"/>
    <n v="1256"/>
    <n v="104.92919462989909"/>
    <x v="210"/>
    <x v="210"/>
    <x v="1"/>
  </r>
  <r>
    <n v="25"/>
    <s v="1256mm"/>
    <s v="CA-2108-25-AA1B-NA-2"/>
    <n v="33.4"/>
    <n v="1256"/>
    <n v="104.92919462989909"/>
    <x v="210"/>
    <x v="210"/>
    <x v="0"/>
  </r>
  <r>
    <n v="25"/>
    <s v="125mm"/>
    <s v="AMO-1510-25-AA1E-NA-7"/>
    <n v="33.4"/>
    <n v="125"/>
    <n v="104.92919462989909"/>
    <x v="211"/>
    <x v="211"/>
    <x v="1"/>
  </r>
  <r>
    <n v="25"/>
    <s v="125mm"/>
    <s v="DW-2301-25-AA1B-NA"/>
    <n v="33.4"/>
    <n v="125"/>
    <n v="104.92919462989909"/>
    <x v="211"/>
    <x v="211"/>
    <x v="2"/>
  </r>
  <r>
    <n v="25"/>
    <s v="125mm"/>
    <s v="IA-2122-25-AA1E-NA-2"/>
    <n v="33.4"/>
    <n v="125"/>
    <n v="104.92919462989909"/>
    <x v="211"/>
    <x v="211"/>
    <x v="3"/>
  </r>
  <r>
    <n v="25"/>
    <s v="125mm"/>
    <s v="SH-1403-25-AA1E-NA-1"/>
    <n v="33.4"/>
    <n v="125"/>
    <n v="104.92919462989909"/>
    <x v="211"/>
    <x v="211"/>
    <x v="1"/>
  </r>
  <r>
    <n v="25"/>
    <s v="125mm"/>
    <s v="SH-1405-25-AA1E-NA"/>
    <n v="33.4"/>
    <n v="125"/>
    <n v="104.92919462989909"/>
    <x v="211"/>
    <x v="211"/>
    <x v="1"/>
  </r>
  <r>
    <n v="25"/>
    <s v="1276mm"/>
    <s v="SW-2202-25-AA1E-NA-2"/>
    <n v="33.4"/>
    <n v="1276"/>
    <n v="104.92919462989909"/>
    <x v="212"/>
    <x v="212"/>
    <x v="1"/>
  </r>
  <r>
    <n v="25"/>
    <s v="127mm"/>
    <s v="DW-0402-25-AA1B-NA-1"/>
    <n v="33.4"/>
    <n v="127"/>
    <n v="104.92919462989909"/>
    <x v="213"/>
    <x v="213"/>
    <x v="2"/>
  </r>
  <r>
    <n v="25"/>
    <s v="128mm"/>
    <s v="CA-2105-25-AA1B-NA-1"/>
    <n v="33.4"/>
    <n v="128"/>
    <n v="104.92919462989909"/>
    <x v="214"/>
    <x v="214"/>
    <x v="0"/>
  </r>
  <r>
    <n v="25"/>
    <s v="128mm"/>
    <s v="CWS-0802-25-AA1E-NA"/>
    <n v="33.4"/>
    <n v="128"/>
    <n v="104.92919462989909"/>
    <x v="214"/>
    <x v="214"/>
    <x v="1"/>
  </r>
  <r>
    <n v="25"/>
    <s v="128mm"/>
    <s v="CWS-0803-25-AA1E-NA"/>
    <n v="33.4"/>
    <n v="128"/>
    <n v="104.92919462989909"/>
    <x v="214"/>
    <x v="214"/>
    <x v="1"/>
  </r>
  <r>
    <n v="25"/>
    <s v="128mm"/>
    <s v="CWS-0804-25-AA1E-NA"/>
    <n v="33.4"/>
    <n v="128"/>
    <n v="104.92919462989909"/>
    <x v="214"/>
    <x v="214"/>
    <x v="1"/>
  </r>
  <r>
    <n v="25"/>
    <s v="128mm"/>
    <s v="WW-0501-25-AA1E-NA-2"/>
    <n v="33.4"/>
    <n v="128"/>
    <n v="104.92919462989909"/>
    <x v="214"/>
    <x v="214"/>
    <x v="1"/>
  </r>
  <r>
    <n v="25"/>
    <s v="128mm"/>
    <s v="WW-2302-25-AA1B-NA"/>
    <n v="33.4"/>
    <n v="128"/>
    <n v="104.92919462989909"/>
    <x v="214"/>
    <x v="214"/>
    <x v="5"/>
  </r>
  <r>
    <n v="25"/>
    <s v="1293mm"/>
    <s v="AMO-1511-25-AA1E-NA-3"/>
    <n v="33.4"/>
    <n v="1293"/>
    <n v="104.92919462989909"/>
    <x v="215"/>
    <x v="215"/>
    <x v="1"/>
  </r>
  <r>
    <n v="25"/>
    <s v="1295mm"/>
    <s v="IA-2101-25-AA1E-NA-1"/>
    <n v="33.4"/>
    <n v="1295"/>
    <n v="104.92919462989909"/>
    <x v="216"/>
    <x v="216"/>
    <x v="3"/>
  </r>
  <r>
    <n v="25"/>
    <s v="1307mm"/>
    <s v="IA-2110-25-AA1E-NA"/>
    <n v="33.4"/>
    <n v="1307"/>
    <n v="104.92919462989909"/>
    <x v="217"/>
    <x v="217"/>
    <x v="3"/>
  </r>
  <r>
    <n v="25"/>
    <s v="130mm"/>
    <s v="CA-0601-25-AA1B-NA-3"/>
    <n v="33.4"/>
    <n v="130"/>
    <n v="104.92919462989909"/>
    <x v="218"/>
    <x v="218"/>
    <x v="0"/>
  </r>
  <r>
    <n v="25"/>
    <s v="130mm"/>
    <s v="DW-1308-25-AA1E-NA-2"/>
    <n v="33.4"/>
    <n v="130"/>
    <n v="104.92919462989909"/>
    <x v="218"/>
    <x v="218"/>
    <x v="2"/>
  </r>
  <r>
    <n v="25"/>
    <s v="130mm"/>
    <s v="SW-2105-25-AA1E-NA-2"/>
    <n v="33.4"/>
    <n v="130"/>
    <n v="104.92919462989909"/>
    <x v="218"/>
    <x v="218"/>
    <x v="1"/>
  </r>
  <r>
    <n v="25"/>
    <s v="1312mm"/>
    <s v="SW-2105-25-AA1E-NA-1"/>
    <n v="33.4"/>
    <n v="1312"/>
    <n v="104.92919462989909"/>
    <x v="219"/>
    <x v="219"/>
    <x v="1"/>
  </r>
  <r>
    <n v="25"/>
    <s v="1315mm"/>
    <s v="DW-2106-25-AA1B-NA"/>
    <n v="33.4"/>
    <n v="1315"/>
    <n v="104.92919462989909"/>
    <x v="220"/>
    <x v="220"/>
    <x v="2"/>
  </r>
  <r>
    <n v="25"/>
    <s v="1316mm"/>
    <s v="CA-2107-25-AA1B-NA"/>
    <n v="33.4"/>
    <n v="1316"/>
    <n v="104.92919462989909"/>
    <x v="221"/>
    <x v="221"/>
    <x v="0"/>
  </r>
  <r>
    <n v="25"/>
    <s v="13182mm"/>
    <s v="DW-1402-25-AA1B-NA-1"/>
    <n v="33.4"/>
    <n v="13182"/>
    <n v="104.92919462989909"/>
    <x v="222"/>
    <x v="222"/>
    <x v="2"/>
  </r>
  <r>
    <n v="25"/>
    <s v="131mm"/>
    <s v="DW-0301-25-AA1B-NA-2"/>
    <n v="33.4"/>
    <n v="131"/>
    <n v="104.92919462989909"/>
    <x v="223"/>
    <x v="223"/>
    <x v="2"/>
  </r>
  <r>
    <n v="25"/>
    <s v="131mm"/>
    <s v="SW-1901-25-AA1E-NA"/>
    <n v="33.4"/>
    <n v="131"/>
    <n v="104.92919462989909"/>
    <x v="223"/>
    <x v="223"/>
    <x v="1"/>
  </r>
  <r>
    <n v="25"/>
    <s v="133mm"/>
    <s v="AMO-0601-25-AA1E-NA-2"/>
    <n v="33.4"/>
    <n v="133"/>
    <n v="104.92919462989909"/>
    <x v="224"/>
    <x v="224"/>
    <x v="1"/>
  </r>
  <r>
    <n v="25"/>
    <s v="133mm"/>
    <s v="DW-0403-25-AA1B-NA"/>
    <n v="33.4"/>
    <n v="133"/>
    <n v="104.92919462989909"/>
    <x v="224"/>
    <x v="224"/>
    <x v="2"/>
  </r>
  <r>
    <n v="25"/>
    <s v="13406mm"/>
    <s v="SW-2101-25-AA1E-NA"/>
    <n v="33.4"/>
    <n v="13406"/>
    <n v="104.92919462989909"/>
    <x v="225"/>
    <x v="225"/>
    <x v="1"/>
  </r>
  <r>
    <n v="25"/>
    <s v="134mm"/>
    <s v="DW-0301-25-AA1B-NA-1"/>
    <n v="33.4"/>
    <n v="134"/>
    <n v="104.92919462989909"/>
    <x v="226"/>
    <x v="226"/>
    <x v="2"/>
  </r>
  <r>
    <n v="25"/>
    <s v="134mm"/>
    <s v="DW-1402-25-AA1B-NA-4"/>
    <n v="33.4"/>
    <n v="134"/>
    <n v="104.92919462989909"/>
    <x v="226"/>
    <x v="226"/>
    <x v="2"/>
  </r>
  <r>
    <n v="25"/>
    <s v="1356mm"/>
    <s v="CA-2116-25-AA1B-NA"/>
    <n v="33.4"/>
    <n v="1356"/>
    <n v="104.92919462989909"/>
    <x v="227"/>
    <x v="227"/>
    <x v="0"/>
  </r>
  <r>
    <n v="25"/>
    <s v="1356mm"/>
    <s v="CA-2117-25-AA1B-NA"/>
    <n v="33.4"/>
    <n v="1356"/>
    <n v="104.92919462989909"/>
    <x v="227"/>
    <x v="227"/>
    <x v="0"/>
  </r>
  <r>
    <n v="25"/>
    <s v="135mm"/>
    <s v="CA-2006-100-AA1B-NA-2"/>
    <n v="33.4"/>
    <n v="135"/>
    <n v="104.92919462989909"/>
    <x v="228"/>
    <x v="228"/>
    <x v="0"/>
  </r>
  <r>
    <n v="25"/>
    <s v="135mm"/>
    <s v="IA-1701-25-AA1E-NA"/>
    <n v="33.4"/>
    <n v="135"/>
    <n v="104.92919462989909"/>
    <x v="228"/>
    <x v="228"/>
    <x v="3"/>
  </r>
  <r>
    <n v="25"/>
    <s v="135mm"/>
    <s v="IA-2001-80-AA1E-NA-1"/>
    <n v="33.4"/>
    <n v="135"/>
    <n v="104.92919462989909"/>
    <x v="228"/>
    <x v="228"/>
    <x v="3"/>
  </r>
  <r>
    <n v="25"/>
    <s v="135mm"/>
    <s v="IA-2118-25-AA1E-NA"/>
    <n v="33.4"/>
    <n v="135"/>
    <n v="104.92919462989909"/>
    <x v="228"/>
    <x v="228"/>
    <x v="3"/>
  </r>
  <r>
    <n v="25"/>
    <s v="135mm"/>
    <s v="IA-2119-25-AA1E-NA"/>
    <n v="33.4"/>
    <n v="135"/>
    <n v="104.92919462989909"/>
    <x v="228"/>
    <x v="228"/>
    <x v="3"/>
  </r>
  <r>
    <n v="25"/>
    <s v="135mm"/>
    <s v="NG-0502-25-AA4B-NA"/>
    <n v="33.4"/>
    <n v="135"/>
    <n v="104.92919462989909"/>
    <x v="228"/>
    <x v="228"/>
    <x v="6"/>
  </r>
  <r>
    <n v="25"/>
    <s v="1364mm"/>
    <s v="IA-2012-25-AA1E-NA"/>
    <n v="33.4"/>
    <n v="1364"/>
    <n v="104.92919462989909"/>
    <x v="229"/>
    <x v="229"/>
    <x v="3"/>
  </r>
  <r>
    <n v="25"/>
    <s v="1368mm"/>
    <s v="IA-2109-25-AA1E-NA-2"/>
    <n v="33.4"/>
    <n v="1368"/>
    <n v="104.92919462989909"/>
    <x v="230"/>
    <x v="230"/>
    <x v="3"/>
  </r>
  <r>
    <n v="25"/>
    <s v="136mm"/>
    <s v="AMO-1511-25-AA1E-NA-4"/>
    <n v="33.4"/>
    <n v="136"/>
    <n v="104.92919462989909"/>
    <x v="231"/>
    <x v="231"/>
    <x v="1"/>
  </r>
  <r>
    <n v="25"/>
    <s v="136mm"/>
    <s v="CWS-2205-25-AA1E-NA-4"/>
    <n v="33.4"/>
    <n v="136"/>
    <n v="104.92919462989909"/>
    <x v="231"/>
    <x v="231"/>
    <x v="1"/>
  </r>
  <r>
    <n v="25"/>
    <s v="136mm"/>
    <s v="DW-0404-25-AA1B-NA"/>
    <n v="33.4"/>
    <n v="136"/>
    <n v="104.92919462989909"/>
    <x v="231"/>
    <x v="231"/>
    <x v="2"/>
  </r>
  <r>
    <n v="25"/>
    <s v="136mm"/>
    <s v="IA-2101-25-AA1E-NA-2"/>
    <n v="33.4"/>
    <n v="136"/>
    <n v="104.92919462989909"/>
    <x v="231"/>
    <x v="231"/>
    <x v="3"/>
  </r>
  <r>
    <n v="25"/>
    <s v="136mm"/>
    <s v="SH-1403-25-AA1E-NA-1"/>
    <n v="33.4"/>
    <n v="136"/>
    <n v="104.92919462989909"/>
    <x v="231"/>
    <x v="231"/>
    <x v="1"/>
  </r>
  <r>
    <n v="25"/>
    <s v="136mm"/>
    <s v="SH-1405-25-AA1E-NA"/>
    <n v="33.4"/>
    <n v="136"/>
    <n v="104.92919462989909"/>
    <x v="231"/>
    <x v="231"/>
    <x v="1"/>
  </r>
  <r>
    <n v="25"/>
    <s v="1377mm"/>
    <s v="SW-2105-25-AA1E-NA-1"/>
    <n v="33.4"/>
    <n v="1377"/>
    <n v="104.92919462989909"/>
    <x v="232"/>
    <x v="232"/>
    <x v="1"/>
  </r>
  <r>
    <n v="25"/>
    <s v="1378mm"/>
    <s v="IA-2113-25-AA1E-NA"/>
    <n v="33.4"/>
    <n v="1378"/>
    <n v="104.92919462989909"/>
    <x v="233"/>
    <x v="233"/>
    <x v="3"/>
  </r>
  <r>
    <n v="25"/>
    <s v="137mm"/>
    <s v="CWS-2205-25-AA1E-NA-4"/>
    <n v="33.4"/>
    <n v="137"/>
    <n v="104.92919462989909"/>
    <x v="234"/>
    <x v="234"/>
    <x v="1"/>
  </r>
  <r>
    <n v="25"/>
    <s v="138mm"/>
    <s v="AMO-1511-25-AA1E-NA-5"/>
    <n v="33.4"/>
    <n v="138"/>
    <n v="104.92919462989909"/>
    <x v="235"/>
    <x v="235"/>
    <x v="1"/>
  </r>
  <r>
    <n v="25"/>
    <s v="138mm"/>
    <s v="CWS-0805-25-AA1E-NA"/>
    <n v="33.4"/>
    <n v="138"/>
    <n v="104.92919462989909"/>
    <x v="235"/>
    <x v="235"/>
    <x v="1"/>
  </r>
  <r>
    <n v="25"/>
    <s v="138mm"/>
    <s v="DW-2113-25-AA1B-NA-1"/>
    <n v="33.4"/>
    <n v="138"/>
    <n v="104.92919462989909"/>
    <x v="235"/>
    <x v="235"/>
    <x v="2"/>
  </r>
  <r>
    <n v="25"/>
    <s v="1392mm"/>
    <s v="IA-2102-25-AA1E-NA"/>
    <n v="33.4"/>
    <n v="1392"/>
    <n v="104.92919462989909"/>
    <x v="236"/>
    <x v="236"/>
    <x v="3"/>
  </r>
  <r>
    <n v="25"/>
    <s v="139mm"/>
    <s v="N2-2101-25-AA1B-NA"/>
    <n v="33.4"/>
    <n v="139"/>
    <n v="104.92919462989909"/>
    <x v="237"/>
    <x v="237"/>
    <x v="4"/>
  </r>
  <r>
    <n v="25"/>
    <s v="1406mm"/>
    <s v="CA-2109-25-AA1B-NA"/>
    <n v="33.4"/>
    <n v="1406"/>
    <n v="104.92919462989909"/>
    <x v="238"/>
    <x v="238"/>
    <x v="0"/>
  </r>
  <r>
    <n v="25"/>
    <s v="1406mm"/>
    <s v="SW-2106-25-AA1E-NA"/>
    <n v="33.4"/>
    <n v="1406"/>
    <n v="104.92919462989909"/>
    <x v="238"/>
    <x v="238"/>
    <x v="1"/>
  </r>
  <r>
    <n v="25"/>
    <s v="140mm"/>
    <s v="IA-2102-25-AA1E-NA"/>
    <n v="33.4"/>
    <n v="140"/>
    <n v="104.92919462989909"/>
    <x v="239"/>
    <x v="239"/>
    <x v="3"/>
  </r>
  <r>
    <n v="25"/>
    <s v="1410mm"/>
    <s v="SW-1901-25-AA1E-NA"/>
    <n v="33.4"/>
    <n v="1410"/>
    <n v="104.92919462989909"/>
    <x v="240"/>
    <x v="240"/>
    <x v="1"/>
  </r>
  <r>
    <n v="25"/>
    <s v="1412mm"/>
    <s v="SW-2103-25-AA1E-NA"/>
    <n v="33.4"/>
    <n v="1412"/>
    <n v="104.92919462989909"/>
    <x v="241"/>
    <x v="241"/>
    <x v="1"/>
  </r>
  <r>
    <n v="25"/>
    <s v="141mm"/>
    <s v="CA-1303-25-AA1B-NA"/>
    <n v="33.4"/>
    <n v="141"/>
    <n v="104.92919462989909"/>
    <x v="242"/>
    <x v="242"/>
    <x v="0"/>
  </r>
  <r>
    <n v="25"/>
    <s v="1422mm"/>
    <s v="DW-1308-25-AA1E-NA-6"/>
    <n v="33.4"/>
    <n v="1422"/>
    <n v="104.92919462989909"/>
    <x v="243"/>
    <x v="243"/>
    <x v="2"/>
  </r>
  <r>
    <n v="25"/>
    <s v="14284mm"/>
    <s v="SW-1918-25-AA1E-NA-4"/>
    <n v="33.4"/>
    <n v="14284"/>
    <n v="104.92919462989909"/>
    <x v="244"/>
    <x v="244"/>
    <x v="1"/>
  </r>
  <r>
    <n v="25"/>
    <s v="142mm"/>
    <s v="CA-2114-25-AA1B-NA"/>
    <n v="33.4"/>
    <n v="142"/>
    <n v="104.92919462989909"/>
    <x v="245"/>
    <x v="245"/>
    <x v="0"/>
  </r>
  <r>
    <n v="25"/>
    <s v="142mm"/>
    <s v="DW-1308-25-AA1E-NA-3"/>
    <n v="33.4"/>
    <n v="142"/>
    <n v="104.92919462989909"/>
    <x v="245"/>
    <x v="245"/>
    <x v="2"/>
  </r>
  <r>
    <n v="25"/>
    <s v="142mm"/>
    <s v="SH-1403-25-AA1E-NA-1"/>
    <n v="33.4"/>
    <n v="142"/>
    <n v="104.92919462989909"/>
    <x v="245"/>
    <x v="245"/>
    <x v="1"/>
  </r>
  <r>
    <n v="25"/>
    <s v="142mm"/>
    <s v="SH-1405-25-AA1E-NA"/>
    <n v="33.4"/>
    <n v="142"/>
    <n v="104.92919462989909"/>
    <x v="245"/>
    <x v="245"/>
    <x v="1"/>
  </r>
  <r>
    <n v="25"/>
    <s v="1446mm"/>
    <s v="SW-2202-25-AA1E-NA-2"/>
    <n v="33.4"/>
    <n v="1446"/>
    <n v="104.92919462989909"/>
    <x v="246"/>
    <x v="246"/>
    <x v="1"/>
  </r>
  <r>
    <n v="25"/>
    <s v="144mm"/>
    <s v="CA-2113-25-AA1B-NA"/>
    <n v="33.4"/>
    <n v="144"/>
    <n v="104.92919462989909"/>
    <x v="247"/>
    <x v="247"/>
    <x v="0"/>
  </r>
  <r>
    <n v="25"/>
    <s v="144mm"/>
    <s v="DW-0403-25-AA1B-NA"/>
    <n v="33.4"/>
    <n v="144"/>
    <n v="104.92919462989909"/>
    <x v="247"/>
    <x v="247"/>
    <x v="2"/>
  </r>
  <r>
    <n v="25"/>
    <s v="144mm"/>
    <s v="DW-0404-25-AA1B-NA"/>
    <n v="33.4"/>
    <n v="144"/>
    <n v="104.92919462989909"/>
    <x v="247"/>
    <x v="247"/>
    <x v="2"/>
  </r>
  <r>
    <n v="25"/>
    <s v="144mm"/>
    <s v="DW-2301-25-AA1B-NA"/>
    <n v="33.4"/>
    <n v="144"/>
    <n v="104.92919462989909"/>
    <x v="247"/>
    <x v="247"/>
    <x v="2"/>
  </r>
  <r>
    <n v="25"/>
    <s v="144mm"/>
    <s v="SH-1409-25-AA1E-NA-1"/>
    <n v="33.4"/>
    <n v="144"/>
    <n v="104.92919462989909"/>
    <x v="247"/>
    <x v="247"/>
    <x v="1"/>
  </r>
  <r>
    <n v="25"/>
    <s v="1456mm"/>
    <s v="SW-2202-25-AA1E-NA-2"/>
    <n v="33.4"/>
    <n v="1456"/>
    <n v="104.92919462989909"/>
    <x v="248"/>
    <x v="248"/>
    <x v="1"/>
  </r>
  <r>
    <n v="25"/>
    <s v="145mm"/>
    <s v="DW-1402-25-AA1B-NA-4"/>
    <n v="33.4"/>
    <n v="145"/>
    <n v="104.92919462989909"/>
    <x v="249"/>
    <x v="249"/>
    <x v="2"/>
  </r>
  <r>
    <n v="25"/>
    <s v="146mm"/>
    <s v="IA-2115-25-AA1E-NA-2"/>
    <n v="33.4"/>
    <n v="146"/>
    <n v="104.92919462989909"/>
    <x v="250"/>
    <x v="250"/>
    <x v="3"/>
  </r>
  <r>
    <n v="25"/>
    <s v="1478mm"/>
    <s v="DW-1308-25-AA1E-NA-5"/>
    <n v="33.4"/>
    <n v="1478"/>
    <n v="104.92919462989909"/>
    <x v="251"/>
    <x v="251"/>
    <x v="2"/>
  </r>
  <r>
    <n v="25"/>
    <s v="147mm"/>
    <s v="DW-2102-25-AA1B-NA"/>
    <n v="33.4"/>
    <n v="147"/>
    <n v="104.92919462989909"/>
    <x v="252"/>
    <x v="252"/>
    <x v="2"/>
  </r>
  <r>
    <n v="25"/>
    <s v="147mm"/>
    <s v="SW-1914-25-AA1E-NA"/>
    <n v="33.4"/>
    <n v="147"/>
    <n v="104.92919462989909"/>
    <x v="252"/>
    <x v="252"/>
    <x v="1"/>
  </r>
  <r>
    <n v="25"/>
    <s v="147mm"/>
    <s v="SW-1916-25-AA1E-NA"/>
    <n v="33.4"/>
    <n v="147"/>
    <n v="104.92919462989909"/>
    <x v="252"/>
    <x v="252"/>
    <x v="1"/>
  </r>
  <r>
    <n v="25"/>
    <s v="1483mm"/>
    <s v="IA-2104-25-AA1E-NA"/>
    <n v="33.4"/>
    <n v="1483"/>
    <n v="104.92919462989909"/>
    <x v="253"/>
    <x v="253"/>
    <x v="3"/>
  </r>
  <r>
    <n v="25"/>
    <s v="1488mm"/>
    <s v="NG-0602-25-AA4B-NA"/>
    <n v="33.4"/>
    <n v="1488"/>
    <n v="104.92919462989909"/>
    <x v="254"/>
    <x v="254"/>
    <x v="6"/>
  </r>
  <r>
    <n v="25"/>
    <s v="1492mm"/>
    <s v="CA-2113-25-AA1B-NA"/>
    <n v="33.4"/>
    <n v="1492"/>
    <n v="104.92919462989909"/>
    <x v="255"/>
    <x v="255"/>
    <x v="0"/>
  </r>
  <r>
    <n v="25"/>
    <s v="1492mm"/>
    <s v="DW-0405-25-AA1B-NA"/>
    <n v="33.4"/>
    <n v="1492"/>
    <n v="104.92919462989909"/>
    <x v="255"/>
    <x v="255"/>
    <x v="2"/>
  </r>
  <r>
    <n v="25"/>
    <s v="1496mm"/>
    <s v="IA-2301-25-AA1E-NA-1"/>
    <n v="33.4"/>
    <n v="1496"/>
    <n v="104.92919462989909"/>
    <x v="256"/>
    <x v="256"/>
    <x v="3"/>
  </r>
  <r>
    <n v="25"/>
    <s v="1506mm"/>
    <s v="AMO-1510-25-AA1E-NA-8"/>
    <n v="33.4"/>
    <n v="1506"/>
    <n v="104.92919462989909"/>
    <x v="257"/>
    <x v="257"/>
    <x v="1"/>
  </r>
  <r>
    <n v="25"/>
    <s v="1507mm"/>
    <s v="DW-2301-25-AA1B-NA"/>
    <n v="33.4"/>
    <n v="1507"/>
    <n v="104.92919462989909"/>
    <x v="258"/>
    <x v="258"/>
    <x v="2"/>
  </r>
  <r>
    <n v="25"/>
    <s v="150mm"/>
    <s v="AMO-0601-25-AA1E-NA-2"/>
    <n v="33.4"/>
    <n v="150"/>
    <n v="104.92919462989909"/>
    <x v="259"/>
    <x v="259"/>
    <x v="1"/>
  </r>
  <r>
    <n v="25"/>
    <s v="150mm"/>
    <s v="CA-0601-25-AA1B-NA-3"/>
    <n v="33.4"/>
    <n v="150"/>
    <n v="104.92919462989909"/>
    <x v="259"/>
    <x v="259"/>
    <x v="0"/>
  </r>
  <r>
    <n v="25"/>
    <s v="150mm"/>
    <s v="DW-2102-25-AA1B-NA"/>
    <n v="33.4"/>
    <n v="150"/>
    <n v="104.92919462989909"/>
    <x v="259"/>
    <x v="259"/>
    <x v="2"/>
  </r>
  <r>
    <n v="25"/>
    <s v="150mm"/>
    <s v="IA-1601-25-AA1E-NA"/>
    <n v="33.4"/>
    <n v="150"/>
    <n v="104.92919462989909"/>
    <x v="259"/>
    <x v="259"/>
    <x v="3"/>
  </r>
  <r>
    <n v="25"/>
    <s v="150mm"/>
    <s v="SW-1914-25-AA1E-NA"/>
    <n v="33.4"/>
    <n v="150"/>
    <n v="104.92919462989909"/>
    <x v="259"/>
    <x v="259"/>
    <x v="1"/>
  </r>
  <r>
    <n v="25"/>
    <s v="150mm"/>
    <s v="SW-1916-25-AA1E-NA"/>
    <n v="33.4"/>
    <n v="150"/>
    <n v="104.92919462989909"/>
    <x v="259"/>
    <x v="259"/>
    <x v="1"/>
  </r>
  <r>
    <n v="25"/>
    <s v="150mm"/>
    <s v="SW-1917-25-AA1E-NA"/>
    <n v="33.4"/>
    <n v="150"/>
    <n v="104.92919462989909"/>
    <x v="259"/>
    <x v="259"/>
    <x v="1"/>
  </r>
  <r>
    <n v="25"/>
    <s v="150mm"/>
    <s v="SW-2105-25-AA1E-NA-2"/>
    <n v="33.4"/>
    <n v="150"/>
    <n v="104.92919462989909"/>
    <x v="259"/>
    <x v="259"/>
    <x v="1"/>
  </r>
  <r>
    <n v="25"/>
    <s v="1517mm"/>
    <s v="CA-0601-25-AA1B-NA-8"/>
    <n v="33.4"/>
    <n v="1517"/>
    <n v="104.92919462989909"/>
    <x v="260"/>
    <x v="260"/>
    <x v="0"/>
  </r>
  <r>
    <n v="25"/>
    <s v="151mm"/>
    <s v="IA-2109-25-AA1E-NA-2"/>
    <n v="33.4"/>
    <n v="151"/>
    <n v="104.92919462989909"/>
    <x v="261"/>
    <x v="261"/>
    <x v="3"/>
  </r>
  <r>
    <n v="25"/>
    <s v="1528mm"/>
    <s v="DW-0405-25-AA1B-NA"/>
    <n v="33.4"/>
    <n v="1528"/>
    <n v="104.92919462989909"/>
    <x v="262"/>
    <x v="262"/>
    <x v="2"/>
  </r>
  <r>
    <n v="25"/>
    <s v="152mm"/>
    <s v="DW-1302-25-AA1B-NA-1"/>
    <n v="33.4"/>
    <n v="152"/>
    <n v="104.92919462989909"/>
    <x v="263"/>
    <x v="263"/>
    <x v="2"/>
  </r>
  <r>
    <n v="25"/>
    <s v="152mm"/>
    <s v="DW-2102-25-AA1B-NA"/>
    <n v="33.4"/>
    <n v="152"/>
    <n v="104.92919462989909"/>
    <x v="263"/>
    <x v="263"/>
    <x v="2"/>
  </r>
  <r>
    <n v="25"/>
    <s v="1538mm"/>
    <s v="CA-2109-25-AA1B-NA"/>
    <n v="33.4"/>
    <n v="1538"/>
    <n v="104.92919462989909"/>
    <x v="264"/>
    <x v="264"/>
    <x v="0"/>
  </r>
  <r>
    <n v="25"/>
    <s v="153mm"/>
    <s v="WW-2004-25-AA1B-NA"/>
    <n v="33.4"/>
    <n v="153"/>
    <n v="104.92919462989909"/>
    <x v="265"/>
    <x v="265"/>
    <x v="5"/>
  </r>
  <r>
    <n v="25"/>
    <s v="1542mm"/>
    <s v="AMO-1511-25-AA1E-NA-2"/>
    <n v="33.4"/>
    <n v="1542"/>
    <n v="104.92919462989909"/>
    <x v="266"/>
    <x v="266"/>
    <x v="1"/>
  </r>
  <r>
    <n v="25"/>
    <s v="1556mm"/>
    <s v="DW-2107-25-AA1B-NA"/>
    <n v="33.4"/>
    <n v="1556"/>
    <n v="104.92919462989909"/>
    <x v="267"/>
    <x v="267"/>
    <x v="2"/>
  </r>
  <r>
    <n v="25"/>
    <s v="1556mm"/>
    <s v="IA-2301-25-AA1E-NA-2"/>
    <n v="33.4"/>
    <n v="1556"/>
    <n v="104.92919462989909"/>
    <x v="267"/>
    <x v="267"/>
    <x v="3"/>
  </r>
  <r>
    <n v="25"/>
    <s v="15660mm"/>
    <s v="SH-1409-25-AA1E-NA-3"/>
    <n v="33.4"/>
    <n v="15660"/>
    <n v="104.92919462989909"/>
    <x v="268"/>
    <x v="268"/>
    <x v="1"/>
  </r>
  <r>
    <n v="25"/>
    <s v="1569mm"/>
    <s v="DW-0301-25-AA1B-NA-2"/>
    <n v="33.4"/>
    <n v="1569"/>
    <n v="104.92919462989909"/>
    <x v="269"/>
    <x v="269"/>
    <x v="2"/>
  </r>
  <r>
    <n v="25"/>
    <s v="156mm"/>
    <s v="AMO-0601-25-AA1E-NA-2"/>
    <n v="33.4"/>
    <n v="156"/>
    <n v="104.92919462989909"/>
    <x v="270"/>
    <x v="270"/>
    <x v="1"/>
  </r>
  <r>
    <n v="25"/>
    <s v="156mm"/>
    <s v="AMO-1510-25-AA1E-NA-3"/>
    <n v="33.4"/>
    <n v="156"/>
    <n v="104.92919462989909"/>
    <x v="270"/>
    <x v="270"/>
    <x v="1"/>
  </r>
  <r>
    <n v="25"/>
    <s v="156mm"/>
    <s v="AMO-1511-25-AA1E-NA-2"/>
    <n v="33.4"/>
    <n v="156"/>
    <n v="104.92919462989909"/>
    <x v="270"/>
    <x v="270"/>
    <x v="1"/>
  </r>
  <r>
    <n v="25"/>
    <s v="156mm"/>
    <s v="CA-0601-25-AA1B-NA-4"/>
    <n v="33.4"/>
    <n v="156"/>
    <n v="104.92919462989909"/>
    <x v="270"/>
    <x v="270"/>
    <x v="0"/>
  </r>
  <r>
    <n v="25"/>
    <s v="156mm"/>
    <s v="CA-0601-25-AA1B-NA-7"/>
    <n v="33.4"/>
    <n v="156"/>
    <n v="104.92919462989909"/>
    <x v="270"/>
    <x v="270"/>
    <x v="0"/>
  </r>
  <r>
    <n v="25"/>
    <s v="156mm"/>
    <s v="CA-1501-25-AA1B-NA-3"/>
    <n v="33.4"/>
    <n v="156"/>
    <n v="104.92919462989909"/>
    <x v="270"/>
    <x v="270"/>
    <x v="0"/>
  </r>
  <r>
    <n v="25"/>
    <s v="156mm"/>
    <s v="CA-1501-25-AA1B-NA-4"/>
    <n v="33.4"/>
    <n v="156"/>
    <n v="104.92919462989909"/>
    <x v="270"/>
    <x v="270"/>
    <x v="0"/>
  </r>
  <r>
    <n v="25"/>
    <s v="156mm"/>
    <s v="CA-1602-25-AA1B-NA-2"/>
    <n v="33.4"/>
    <n v="156"/>
    <n v="104.92919462989909"/>
    <x v="270"/>
    <x v="270"/>
    <x v="0"/>
  </r>
  <r>
    <n v="25"/>
    <s v="156mm"/>
    <s v="CWR-0505-40-AA1E-NA"/>
    <n v="33.4"/>
    <n v="156"/>
    <n v="104.92919462989909"/>
    <x v="270"/>
    <x v="270"/>
    <x v="1"/>
  </r>
  <r>
    <n v="25"/>
    <s v="156mm"/>
    <s v="CWS-2205-25-AA1E-NA-1"/>
    <n v="33.4"/>
    <n v="156"/>
    <n v="104.92919462989909"/>
    <x v="270"/>
    <x v="270"/>
    <x v="1"/>
  </r>
  <r>
    <n v="25"/>
    <s v="156mm"/>
    <s v="DW-1302-25-AA1B-NA-1"/>
    <n v="33.4"/>
    <n v="156"/>
    <n v="104.92919462989909"/>
    <x v="270"/>
    <x v="270"/>
    <x v="2"/>
  </r>
  <r>
    <n v="25"/>
    <s v="156mm"/>
    <s v="DW-1901-25-AA1B-NA"/>
    <n v="33.4"/>
    <n v="156"/>
    <n v="104.92919462989909"/>
    <x v="270"/>
    <x v="270"/>
    <x v="2"/>
  </r>
  <r>
    <n v="25"/>
    <s v="156mm"/>
    <s v="DW-2108-25-AA1B-NA"/>
    <n v="33.4"/>
    <n v="156"/>
    <n v="104.92919462989909"/>
    <x v="270"/>
    <x v="270"/>
    <x v="2"/>
  </r>
  <r>
    <n v="25"/>
    <s v="156mm"/>
    <s v="IA-2102-25-AA1E-NA"/>
    <n v="33.4"/>
    <n v="156"/>
    <n v="104.92919462989909"/>
    <x v="270"/>
    <x v="270"/>
    <x v="3"/>
  </r>
  <r>
    <n v="25"/>
    <s v="156mm"/>
    <s v="IA-2107-25-AA1E-NA"/>
    <n v="33.4"/>
    <n v="156"/>
    <n v="104.92919462989909"/>
    <x v="270"/>
    <x v="270"/>
    <x v="3"/>
  </r>
  <r>
    <n v="25"/>
    <s v="156mm"/>
    <s v="IA-2108-25-AA1E-NA"/>
    <n v="33.4"/>
    <n v="156"/>
    <n v="104.92919462989909"/>
    <x v="270"/>
    <x v="270"/>
    <x v="3"/>
  </r>
  <r>
    <n v="25"/>
    <s v="156mm"/>
    <s v="IA-2114-25-AA1E-NA-1"/>
    <n v="33.4"/>
    <n v="156"/>
    <n v="104.92919462989909"/>
    <x v="270"/>
    <x v="270"/>
    <x v="3"/>
  </r>
  <r>
    <n v="25"/>
    <s v="156mm"/>
    <s v="IA-2114-25-AA1E-NA-2"/>
    <n v="33.4"/>
    <n v="156"/>
    <n v="104.92919462989909"/>
    <x v="270"/>
    <x v="270"/>
    <x v="3"/>
  </r>
  <r>
    <n v="25"/>
    <s v="156mm"/>
    <s v="IA-2115-25-AA1E-NA-2"/>
    <n v="33.4"/>
    <n v="156"/>
    <n v="104.92919462989909"/>
    <x v="270"/>
    <x v="270"/>
    <x v="3"/>
  </r>
  <r>
    <n v="25"/>
    <s v="156mm"/>
    <s v="IA-2116-25-AA1E-NA"/>
    <n v="33.4"/>
    <n v="156"/>
    <n v="104.92919462989909"/>
    <x v="270"/>
    <x v="270"/>
    <x v="3"/>
  </r>
  <r>
    <n v="25"/>
    <s v="156mm"/>
    <s v="IA-2118-25-AA1E-NA"/>
    <n v="33.4"/>
    <n v="156"/>
    <n v="104.92919462989909"/>
    <x v="270"/>
    <x v="270"/>
    <x v="3"/>
  </r>
  <r>
    <n v="25"/>
    <s v="156mm"/>
    <s v="IA-2119-25-AA1E-NA"/>
    <n v="33.4"/>
    <n v="156"/>
    <n v="104.92919462989909"/>
    <x v="270"/>
    <x v="270"/>
    <x v="3"/>
  </r>
  <r>
    <n v="25"/>
    <s v="156mm"/>
    <s v="IA-2122-25-AA1E-NA-1"/>
    <n v="33.4"/>
    <n v="156"/>
    <n v="104.92919462989909"/>
    <x v="270"/>
    <x v="270"/>
    <x v="3"/>
  </r>
  <r>
    <n v="25"/>
    <s v="156mm"/>
    <s v="IA-2122-25-AA1E-NA-2"/>
    <n v="33.4"/>
    <n v="156"/>
    <n v="104.92919462989909"/>
    <x v="270"/>
    <x v="270"/>
    <x v="3"/>
  </r>
  <r>
    <n v="25"/>
    <s v="156mm"/>
    <s v="NH3-1509-25-AA1E-NA-2"/>
    <n v="33.4"/>
    <n v="156"/>
    <n v="104.92919462989909"/>
    <x v="270"/>
    <x v="270"/>
    <x v="1"/>
  </r>
  <r>
    <n v="25"/>
    <s v="156mm"/>
    <s v="SW-1901-25-AA1E-NA"/>
    <n v="33.4"/>
    <n v="156"/>
    <n v="104.92919462989909"/>
    <x v="270"/>
    <x v="270"/>
    <x v="1"/>
  </r>
  <r>
    <n v="25"/>
    <s v="156mm"/>
    <s v="SW-2103-25-AA1E-NA"/>
    <n v="33.4"/>
    <n v="156"/>
    <n v="104.92919462989909"/>
    <x v="270"/>
    <x v="270"/>
    <x v="1"/>
  </r>
  <r>
    <n v="25"/>
    <s v="156mm"/>
    <s v="SW-2105-25-AA1E-NA-3"/>
    <n v="33.4"/>
    <n v="156"/>
    <n v="104.92919462989909"/>
    <x v="270"/>
    <x v="270"/>
    <x v="1"/>
  </r>
  <r>
    <n v="25"/>
    <s v="157mm"/>
    <s v="DW-2114-25-AA1B-NA"/>
    <n v="33.4"/>
    <n v="157"/>
    <n v="104.92919462989909"/>
    <x v="271"/>
    <x v="271"/>
    <x v="2"/>
  </r>
  <r>
    <n v="25"/>
    <s v="1588mm"/>
    <s v="AMO-1510-25-AA1E-NA-5"/>
    <n v="33.4"/>
    <n v="1588"/>
    <n v="104.92919462989909"/>
    <x v="272"/>
    <x v="272"/>
    <x v="1"/>
  </r>
  <r>
    <n v="25"/>
    <s v="1589mm"/>
    <s v="DW-0405-25-AA1B-NA"/>
    <n v="33.4"/>
    <n v="1589"/>
    <n v="104.92919462989909"/>
    <x v="273"/>
    <x v="273"/>
    <x v="2"/>
  </r>
  <r>
    <n v="25"/>
    <s v="158mm"/>
    <s v="CA-1501-25-AA1B-NA-1"/>
    <n v="33.4"/>
    <n v="158"/>
    <n v="104.92919462989909"/>
    <x v="274"/>
    <x v="274"/>
    <x v="0"/>
  </r>
  <r>
    <n v="25"/>
    <s v="158mm"/>
    <s v="CWS-2205-25-AA1E-NA-3"/>
    <n v="33.4"/>
    <n v="158"/>
    <n v="104.92919462989909"/>
    <x v="274"/>
    <x v="274"/>
    <x v="1"/>
  </r>
  <r>
    <n v="25"/>
    <s v="158mm"/>
    <s v="DW-1301-50-AA1B-NA-1"/>
    <n v="33.4"/>
    <n v="158"/>
    <n v="104.92919462989909"/>
    <x v="274"/>
    <x v="274"/>
    <x v="2"/>
  </r>
  <r>
    <n v="25"/>
    <s v="1598mm"/>
    <s v="DW-2106-25-AA1B-NA"/>
    <n v="33.4"/>
    <n v="1598"/>
    <n v="104.92919462989909"/>
    <x v="275"/>
    <x v="275"/>
    <x v="2"/>
  </r>
  <r>
    <n v="25"/>
    <s v="159mm"/>
    <s v="IA-1011-25-AA1E-NA-1"/>
    <n v="33.4"/>
    <n v="159"/>
    <n v="104.92919462989909"/>
    <x v="276"/>
    <x v="276"/>
    <x v="3"/>
  </r>
  <r>
    <n v="25"/>
    <s v="1603mm"/>
    <s v="DW-2105-25-AA1B-NA-3"/>
    <n v="33.4"/>
    <n v="1603"/>
    <n v="104.92919462989909"/>
    <x v="277"/>
    <x v="277"/>
    <x v="2"/>
  </r>
  <r>
    <n v="25"/>
    <s v="1606mm"/>
    <s v="NH3-1509-25-AA1E-NA-1"/>
    <n v="33.4"/>
    <n v="1606"/>
    <n v="104.92919462989909"/>
    <x v="278"/>
    <x v="278"/>
    <x v="1"/>
  </r>
  <r>
    <n v="25"/>
    <s v="160mm"/>
    <s v="CA-0601-25-AA1B-NA-4"/>
    <n v="33.4"/>
    <n v="160"/>
    <n v="104.92919462989909"/>
    <x v="279"/>
    <x v="279"/>
    <x v="0"/>
  </r>
  <r>
    <n v="25"/>
    <s v="160mm"/>
    <s v="CA-1501-25-AA1B-NA-4"/>
    <n v="33.4"/>
    <n v="160"/>
    <n v="104.92919462989909"/>
    <x v="279"/>
    <x v="279"/>
    <x v="0"/>
  </r>
  <r>
    <n v="25"/>
    <s v="160mm"/>
    <s v="CA-2108-25-AA1B-NA-2"/>
    <n v="33.4"/>
    <n v="160"/>
    <n v="104.92919462989909"/>
    <x v="279"/>
    <x v="279"/>
    <x v="0"/>
  </r>
  <r>
    <n v="25"/>
    <s v="160mm"/>
    <s v="CA-2113-25-AA1B-NA"/>
    <n v="33.4"/>
    <n v="160"/>
    <n v="104.92919462989909"/>
    <x v="279"/>
    <x v="279"/>
    <x v="0"/>
  </r>
  <r>
    <n v="25"/>
    <s v="160mm"/>
    <s v="DW-2301-25-AA1B-NA"/>
    <n v="33.4"/>
    <n v="160"/>
    <n v="104.92919462989909"/>
    <x v="279"/>
    <x v="279"/>
    <x v="2"/>
  </r>
  <r>
    <n v="25"/>
    <s v="1616mm"/>
    <s v="WW-0501-25-AA1E-NA-1"/>
    <n v="33.4"/>
    <n v="1616"/>
    <n v="104.92919462989909"/>
    <x v="280"/>
    <x v="280"/>
    <x v="1"/>
  </r>
  <r>
    <n v="25"/>
    <s v="161mm"/>
    <s v="AMO-1510-25-AA1E-NA-7"/>
    <n v="33.4"/>
    <n v="161"/>
    <n v="104.92919462989909"/>
    <x v="281"/>
    <x v="281"/>
    <x v="1"/>
  </r>
  <r>
    <n v="25"/>
    <s v="161mm"/>
    <s v="CA-2106-25-AA1B-NA"/>
    <n v="33.4"/>
    <n v="161"/>
    <n v="104.92919462989909"/>
    <x v="281"/>
    <x v="281"/>
    <x v="0"/>
  </r>
  <r>
    <n v="25"/>
    <s v="161mm"/>
    <s v="DW-1302-25-AA1B-NA-3"/>
    <n v="33.4"/>
    <n v="161"/>
    <n v="104.92919462989909"/>
    <x v="281"/>
    <x v="281"/>
    <x v="2"/>
  </r>
  <r>
    <n v="25"/>
    <s v="161mm"/>
    <s v="N2-2101-25-AA1B-NA"/>
    <n v="33.4"/>
    <n v="161"/>
    <n v="104.92919462989909"/>
    <x v="281"/>
    <x v="281"/>
    <x v="4"/>
  </r>
  <r>
    <n v="25"/>
    <s v="1627mm"/>
    <s v="CA-1801-25-AA1B-NA-1"/>
    <n v="33.4"/>
    <n v="1627"/>
    <n v="104.92919462989909"/>
    <x v="282"/>
    <x v="282"/>
    <x v="0"/>
  </r>
  <r>
    <n v="25"/>
    <s v="163mm"/>
    <s v="N2-1501-25-AA1B-NA-1"/>
    <n v="33.4"/>
    <n v="163"/>
    <n v="104.92919462989909"/>
    <x v="283"/>
    <x v="283"/>
    <x v="4"/>
  </r>
  <r>
    <n v="25"/>
    <s v="164mm"/>
    <s v="IA-1301-25-AA1E-NA"/>
    <n v="33.4"/>
    <n v="164"/>
    <n v="104.92919462989909"/>
    <x v="284"/>
    <x v="284"/>
    <x v="3"/>
  </r>
  <r>
    <n v="25"/>
    <s v="165mm"/>
    <s v="SH-1409-25-AA1E-NA-4"/>
    <n v="33.4"/>
    <n v="165"/>
    <n v="104.92919462989909"/>
    <x v="285"/>
    <x v="285"/>
    <x v="1"/>
  </r>
  <r>
    <n v="25"/>
    <s v="1660mm"/>
    <s v="CWS-2205-25-AA1E-NA-1"/>
    <n v="33.4"/>
    <n v="1660"/>
    <n v="104.92919462989909"/>
    <x v="286"/>
    <x v="286"/>
    <x v="1"/>
  </r>
  <r>
    <n v="25"/>
    <s v="1662mm"/>
    <s v="N2-1501-25-AA1B-NA-3"/>
    <n v="33.4"/>
    <n v="1662"/>
    <n v="104.92919462989909"/>
    <x v="287"/>
    <x v="287"/>
    <x v="4"/>
  </r>
  <r>
    <n v="25"/>
    <s v="1672mm"/>
    <s v="DW-1901-25-AA1B-NA"/>
    <n v="33.4"/>
    <n v="1672"/>
    <n v="104.92919462989909"/>
    <x v="288"/>
    <x v="288"/>
    <x v="2"/>
  </r>
  <r>
    <n v="25"/>
    <s v="167mm"/>
    <s v="NG-0502-25-AA4B-NA"/>
    <n v="33.4"/>
    <n v="167"/>
    <n v="104.92919462989909"/>
    <x v="289"/>
    <x v="289"/>
    <x v="6"/>
  </r>
  <r>
    <n v="25"/>
    <s v="167mm"/>
    <s v="SW-2105-25-AA1E-NA-3"/>
    <n v="33.4"/>
    <n v="167"/>
    <n v="104.92919462989909"/>
    <x v="289"/>
    <x v="289"/>
    <x v="1"/>
  </r>
  <r>
    <n v="25"/>
    <s v="1686mm"/>
    <s v="AMO-1511-25-AA1E-NA-3"/>
    <n v="33.4"/>
    <n v="1686"/>
    <n v="104.92919462989909"/>
    <x v="290"/>
    <x v="290"/>
    <x v="1"/>
  </r>
  <r>
    <n v="25"/>
    <s v="1686mm"/>
    <s v="DW-2107-25-AA1B-NA"/>
    <n v="33.4"/>
    <n v="1686"/>
    <n v="104.92919462989909"/>
    <x v="290"/>
    <x v="290"/>
    <x v="2"/>
  </r>
  <r>
    <n v="25"/>
    <s v="1686mm"/>
    <s v="IA-2301-25-AA1E-NA-1"/>
    <n v="33.4"/>
    <n v="1686"/>
    <n v="104.92919462989909"/>
    <x v="290"/>
    <x v="290"/>
    <x v="3"/>
  </r>
  <r>
    <n v="25"/>
    <s v="1688mm"/>
    <s v="CA-1501-25-AA1B-NA-3"/>
    <n v="33.4"/>
    <n v="1688"/>
    <n v="104.92919462989909"/>
    <x v="291"/>
    <x v="291"/>
    <x v="0"/>
  </r>
  <r>
    <n v="25"/>
    <s v="1691mm"/>
    <s v="SW-2202-25-AA1E-NA-2"/>
    <n v="33.4"/>
    <n v="1691"/>
    <n v="104.92919462989909"/>
    <x v="292"/>
    <x v="292"/>
    <x v="1"/>
  </r>
  <r>
    <n v="25"/>
    <s v="169mm"/>
    <s v="N2-1501-25-AA1B-NA-1"/>
    <n v="33.4"/>
    <n v="169"/>
    <n v="104.92919462989909"/>
    <x v="293"/>
    <x v="293"/>
    <x v="4"/>
  </r>
  <r>
    <n v="25"/>
    <s v="169mm"/>
    <s v="SW-2103-25-AA1E-NA"/>
    <n v="33.4"/>
    <n v="169"/>
    <n v="104.92919462989909"/>
    <x v="293"/>
    <x v="293"/>
    <x v="1"/>
  </r>
  <r>
    <n v="25"/>
    <s v="169mm"/>
    <s v="SW-2105-25-AA1E-NA-1"/>
    <n v="33.4"/>
    <n v="169"/>
    <n v="104.92919462989909"/>
    <x v="293"/>
    <x v="293"/>
    <x v="1"/>
  </r>
  <r>
    <n v="25"/>
    <s v="170mm"/>
    <s v="AMO-1511-25-AA1E-NA-5"/>
    <n v="33.4"/>
    <n v="170"/>
    <n v="104.92919462989909"/>
    <x v="294"/>
    <x v="294"/>
    <x v="1"/>
  </r>
  <r>
    <n v="25"/>
    <s v="170mm"/>
    <s v="CWR-0802-25-AA1E-NA"/>
    <n v="33.4"/>
    <n v="170"/>
    <n v="104.92919462989909"/>
    <x v="294"/>
    <x v="294"/>
    <x v="1"/>
  </r>
  <r>
    <n v="25"/>
    <s v="170mm"/>
    <s v="CWR-0803-25-AA1E-NA"/>
    <n v="33.4"/>
    <n v="170"/>
    <n v="104.92919462989909"/>
    <x v="294"/>
    <x v="294"/>
    <x v="1"/>
  </r>
  <r>
    <n v="25"/>
    <s v="170mm"/>
    <s v="CWR-0804-25-AA1E-NA"/>
    <n v="33.4"/>
    <n v="170"/>
    <n v="104.92919462989909"/>
    <x v="294"/>
    <x v="294"/>
    <x v="1"/>
  </r>
  <r>
    <n v="25"/>
    <s v="170mm"/>
    <s v="CWR-0805-25-AA1E-NA"/>
    <n v="33.4"/>
    <n v="170"/>
    <n v="104.92919462989909"/>
    <x v="294"/>
    <x v="294"/>
    <x v="1"/>
  </r>
  <r>
    <n v="25"/>
    <s v="170mm"/>
    <s v="CWS-2205-25-AA1E-NA-1"/>
    <n v="33.4"/>
    <n v="170"/>
    <n v="104.92919462989909"/>
    <x v="294"/>
    <x v="294"/>
    <x v="1"/>
  </r>
  <r>
    <n v="25"/>
    <s v="170mm"/>
    <s v="CWS-2205-25-AA1E-NA-2"/>
    <n v="33.4"/>
    <n v="170"/>
    <n v="104.92919462989909"/>
    <x v="294"/>
    <x v="294"/>
    <x v="1"/>
  </r>
  <r>
    <n v="25"/>
    <s v="170mm"/>
    <s v="DW-0402-25-AA1B-NA-1"/>
    <n v="33.4"/>
    <n v="170"/>
    <n v="104.92919462989909"/>
    <x v="294"/>
    <x v="294"/>
    <x v="2"/>
  </r>
  <r>
    <n v="25"/>
    <s v="170mm"/>
    <s v="NH3-1509-25-AA1E-NA-1"/>
    <n v="33.4"/>
    <n v="170"/>
    <n v="104.92919462989909"/>
    <x v="294"/>
    <x v="294"/>
    <x v="1"/>
  </r>
  <r>
    <n v="25"/>
    <s v="172mm"/>
    <s v="DW-2110-25-AA1B-NA"/>
    <n v="33.4"/>
    <n v="172"/>
    <n v="104.92919462989909"/>
    <x v="295"/>
    <x v="295"/>
    <x v="2"/>
  </r>
  <r>
    <n v="25"/>
    <s v="172mm"/>
    <s v="SW-2104-25-AA1E-NA"/>
    <n v="33.4"/>
    <n v="172"/>
    <n v="104.92919462989909"/>
    <x v="295"/>
    <x v="295"/>
    <x v="1"/>
  </r>
  <r>
    <n v="25"/>
    <s v="172mm"/>
    <s v="WW-1904-25-AA1E-NA"/>
    <n v="33.4"/>
    <n v="172"/>
    <n v="104.92919462989909"/>
    <x v="295"/>
    <x v="295"/>
    <x v="1"/>
  </r>
  <r>
    <n v="25"/>
    <s v="1730mm"/>
    <s v="DW-1402-25-AA1B-NA-1"/>
    <n v="33.4"/>
    <n v="1730"/>
    <n v="104.92919462989909"/>
    <x v="296"/>
    <x v="296"/>
    <x v="2"/>
  </r>
  <r>
    <n v="25"/>
    <s v="1736mm"/>
    <s v="IA-2109-25-AA1E-NA-4"/>
    <n v="33.4"/>
    <n v="1736"/>
    <n v="104.92919462989909"/>
    <x v="297"/>
    <x v="297"/>
    <x v="3"/>
  </r>
  <r>
    <n v="25"/>
    <s v="173mm"/>
    <s v="DW-2104-25-AA1B-NA"/>
    <n v="33.4"/>
    <n v="173"/>
    <n v="104.92919462989909"/>
    <x v="298"/>
    <x v="298"/>
    <x v="2"/>
  </r>
  <r>
    <n v="25"/>
    <s v="1740mm"/>
    <s v="CA-2112-25-AA1B-NA"/>
    <n v="33.4"/>
    <n v="1740"/>
    <n v="104.92919462989909"/>
    <x v="299"/>
    <x v="299"/>
    <x v="0"/>
  </r>
  <r>
    <n v="25"/>
    <s v="1742mm"/>
    <s v="DW-0301-25-AA1B-NA-2"/>
    <n v="33.4"/>
    <n v="1742"/>
    <n v="104.92919462989909"/>
    <x v="300"/>
    <x v="300"/>
    <x v="2"/>
  </r>
  <r>
    <n v="25"/>
    <s v="1767mm"/>
    <s v="DW-1313-25-AA1E-NA"/>
    <n v="33.4"/>
    <n v="1767"/>
    <n v="104.92919462989909"/>
    <x v="301"/>
    <x v="301"/>
    <x v="2"/>
  </r>
  <r>
    <n v="25"/>
    <s v="176mm"/>
    <s v="DW-1401-25-AA1E-NA-2"/>
    <n v="33.4"/>
    <n v="176"/>
    <n v="104.92919462989909"/>
    <x v="302"/>
    <x v="302"/>
    <x v="2"/>
  </r>
  <r>
    <n v="25"/>
    <s v="1770mm"/>
    <s v="AMO-1510-25-AA1E-NA-3"/>
    <n v="33.4"/>
    <n v="1770"/>
    <n v="104.92919462989909"/>
    <x v="303"/>
    <x v="303"/>
    <x v="1"/>
  </r>
  <r>
    <n v="25"/>
    <s v="1778mm"/>
    <s v="CA-2115-25-AA1B-NA"/>
    <n v="33.4"/>
    <n v="1778"/>
    <n v="104.92919462989909"/>
    <x v="304"/>
    <x v="304"/>
    <x v="0"/>
  </r>
  <r>
    <n v="25"/>
    <s v="1783mm"/>
    <s v="IA-1011-25-AA1E-NA-2-1"/>
    <n v="33.4"/>
    <n v="1783"/>
    <n v="104.92919462989909"/>
    <x v="305"/>
    <x v="305"/>
    <x v="3"/>
  </r>
  <r>
    <n v="25"/>
    <s v="1785mm"/>
    <s v="SH-1409-25-AA1E-NA-4"/>
    <n v="33.4"/>
    <n v="1785"/>
    <n v="104.92919462989909"/>
    <x v="306"/>
    <x v="306"/>
    <x v="1"/>
  </r>
  <r>
    <n v="25"/>
    <s v="178mm"/>
    <s v="CA-1303-25-AA1B-NA"/>
    <n v="33.4"/>
    <n v="178"/>
    <n v="104.92919462989909"/>
    <x v="307"/>
    <x v="307"/>
    <x v="0"/>
  </r>
  <r>
    <n v="25"/>
    <s v="178mm"/>
    <s v="CA-1304-25-AA1B-NA-2"/>
    <n v="33.4"/>
    <n v="178"/>
    <n v="104.92919462989909"/>
    <x v="307"/>
    <x v="307"/>
    <x v="0"/>
  </r>
  <r>
    <n v="25"/>
    <s v="178mm"/>
    <s v="CA-1305-25-AA1B-NA"/>
    <n v="33.4"/>
    <n v="178"/>
    <n v="104.92919462989909"/>
    <x v="307"/>
    <x v="307"/>
    <x v="0"/>
  </r>
  <r>
    <n v="25"/>
    <s v="178mm"/>
    <s v="CA-1306-25-AA1B-NA-2"/>
    <n v="33.4"/>
    <n v="178"/>
    <n v="104.92919462989909"/>
    <x v="307"/>
    <x v="307"/>
    <x v="0"/>
  </r>
  <r>
    <n v="25"/>
    <s v="178mm"/>
    <s v="CA-2102-25-AA1B-NA"/>
    <n v="33.4"/>
    <n v="178"/>
    <n v="104.92919462989909"/>
    <x v="307"/>
    <x v="307"/>
    <x v="0"/>
  </r>
  <r>
    <n v="25"/>
    <s v="178mm"/>
    <s v="CA-2103-25-AA1B-NA"/>
    <n v="33.4"/>
    <n v="178"/>
    <n v="104.92919462989909"/>
    <x v="307"/>
    <x v="307"/>
    <x v="0"/>
  </r>
  <r>
    <n v="25"/>
    <s v="178mm"/>
    <s v="CA-2110-25-AA1B-NA"/>
    <n v="33.4"/>
    <n v="178"/>
    <n v="104.92919462989909"/>
    <x v="307"/>
    <x v="307"/>
    <x v="0"/>
  </r>
  <r>
    <n v="25"/>
    <s v="178mm"/>
    <s v="CWS-0501-40-AA1E-NA-1"/>
    <n v="33.4"/>
    <n v="178"/>
    <n v="104.92919462989909"/>
    <x v="307"/>
    <x v="307"/>
    <x v="1"/>
  </r>
  <r>
    <n v="25"/>
    <s v="178mm"/>
    <s v="DW-2104-25-AA1B-NA"/>
    <n v="33.4"/>
    <n v="178"/>
    <n v="104.92919462989909"/>
    <x v="307"/>
    <x v="307"/>
    <x v="2"/>
  </r>
  <r>
    <n v="25"/>
    <s v="178mm"/>
    <s v="DW-2111-25-AA1B-NA"/>
    <n v="33.4"/>
    <n v="178"/>
    <n v="104.92919462989909"/>
    <x v="307"/>
    <x v="307"/>
    <x v="2"/>
  </r>
  <r>
    <n v="25"/>
    <s v="178mm"/>
    <s v="IA-2109-25-AA1E-NA-2"/>
    <n v="33.4"/>
    <n v="178"/>
    <n v="104.92919462989909"/>
    <x v="307"/>
    <x v="307"/>
    <x v="3"/>
  </r>
  <r>
    <n v="25"/>
    <s v="178mm"/>
    <s v="VT-2201-25-AA1E-NA"/>
    <n v="33.4"/>
    <n v="178"/>
    <n v="104.92919462989909"/>
    <x v="307"/>
    <x v="307"/>
    <x v="1"/>
  </r>
  <r>
    <n v="25"/>
    <s v="1796mm"/>
    <s v="DW-0301-25-AA1B-NA-1"/>
    <n v="33.4"/>
    <n v="1796"/>
    <n v="104.92919462989909"/>
    <x v="308"/>
    <x v="308"/>
    <x v="2"/>
  </r>
  <r>
    <n v="25"/>
    <s v="179mm"/>
    <s v="DW-0301-25-AA1B-NA-1"/>
    <n v="33.4"/>
    <n v="179"/>
    <n v="104.92919462989909"/>
    <x v="309"/>
    <x v="309"/>
    <x v="2"/>
  </r>
  <r>
    <n v="25"/>
    <s v="1802mm"/>
    <s v="DW-1401-25-AA1E-NA-3"/>
    <n v="33.4"/>
    <n v="1802"/>
    <n v="104.92919462989909"/>
    <x v="310"/>
    <x v="310"/>
    <x v="2"/>
  </r>
  <r>
    <n v="25"/>
    <s v="180mm"/>
    <s v="AMO-1510-25-AA1E-NA-4"/>
    <n v="33.4"/>
    <n v="180"/>
    <n v="104.92919462989909"/>
    <x v="311"/>
    <x v="311"/>
    <x v="1"/>
  </r>
  <r>
    <n v="25"/>
    <s v="180mm"/>
    <s v="CWS-2205-25-AA1E-NA-3"/>
    <n v="33.4"/>
    <n v="180"/>
    <n v="104.92919462989909"/>
    <x v="311"/>
    <x v="311"/>
    <x v="1"/>
  </r>
  <r>
    <n v="25"/>
    <s v="183mm"/>
    <s v="DW-1302-25-AA1B-NA-3"/>
    <n v="33.4"/>
    <n v="183"/>
    <n v="104.92919462989909"/>
    <x v="312"/>
    <x v="312"/>
    <x v="2"/>
  </r>
  <r>
    <n v="25"/>
    <s v="184mm"/>
    <s v="CA-2102-25-AA1B-NA"/>
    <n v="33.4"/>
    <n v="184"/>
    <n v="104.92919462989909"/>
    <x v="313"/>
    <x v="313"/>
    <x v="0"/>
  </r>
  <r>
    <n v="25"/>
    <s v="184mm"/>
    <s v="DW-2110-25-AA1B-NA"/>
    <n v="33.4"/>
    <n v="184"/>
    <n v="104.92919462989909"/>
    <x v="313"/>
    <x v="313"/>
    <x v="2"/>
  </r>
  <r>
    <n v="25"/>
    <s v="1856mm"/>
    <s v="IA-1011-25-AA1E-NA-2-1"/>
    <n v="33.4"/>
    <n v="1856"/>
    <n v="104.92919462989909"/>
    <x v="314"/>
    <x v="314"/>
    <x v="3"/>
  </r>
  <r>
    <n v="25"/>
    <s v="185mm"/>
    <s v="DW-2103-25-AA1B-NA"/>
    <n v="33.4"/>
    <n v="185"/>
    <n v="104.92919462989909"/>
    <x v="315"/>
    <x v="315"/>
    <x v="2"/>
  </r>
  <r>
    <n v="25"/>
    <s v="185mm"/>
    <s v="DW-2105-25-AA1B-NA-3"/>
    <n v="33.4"/>
    <n v="185"/>
    <n v="104.92919462989909"/>
    <x v="315"/>
    <x v="315"/>
    <x v="2"/>
  </r>
  <r>
    <n v="25"/>
    <s v="185mm"/>
    <s v="IA-1301-25-AA1E-NA"/>
    <n v="33.4"/>
    <n v="185"/>
    <n v="104.92919462989909"/>
    <x v="315"/>
    <x v="315"/>
    <x v="3"/>
  </r>
  <r>
    <n v="25"/>
    <s v="185mm"/>
    <s v="IA-2102-25-AA1E-NA"/>
    <n v="33.4"/>
    <n v="185"/>
    <n v="104.92919462989909"/>
    <x v="315"/>
    <x v="315"/>
    <x v="3"/>
  </r>
  <r>
    <n v="25"/>
    <s v="185mm"/>
    <s v="IA-2110-25-AA1E-NA"/>
    <n v="33.4"/>
    <n v="185"/>
    <n v="104.92919462989909"/>
    <x v="315"/>
    <x v="315"/>
    <x v="3"/>
  </r>
  <r>
    <n v="25"/>
    <s v="185mm"/>
    <s v="IA-2111-25-AA1E-NA"/>
    <n v="33.4"/>
    <n v="185"/>
    <n v="104.92919462989909"/>
    <x v="315"/>
    <x v="315"/>
    <x v="3"/>
  </r>
  <r>
    <n v="25"/>
    <s v="185mm"/>
    <s v="IA-2115-25-AA1E-NA-1"/>
    <n v="33.4"/>
    <n v="185"/>
    <n v="104.92919462989909"/>
    <x v="315"/>
    <x v="315"/>
    <x v="3"/>
  </r>
  <r>
    <n v="25"/>
    <s v="185mm"/>
    <s v="IA-2123-25-AA1E-NA"/>
    <n v="33.4"/>
    <n v="185"/>
    <n v="104.92919462989909"/>
    <x v="315"/>
    <x v="315"/>
    <x v="3"/>
  </r>
  <r>
    <n v="25"/>
    <s v="185mm"/>
    <s v="IA-2301-25-AA1E-NA-3"/>
    <n v="33.4"/>
    <n v="185"/>
    <n v="104.92919462989909"/>
    <x v="315"/>
    <x v="315"/>
    <x v="3"/>
  </r>
  <r>
    <n v="25"/>
    <s v="1866mm"/>
    <s v="SW-1901-25-AA1E-NA"/>
    <n v="33.4"/>
    <n v="1866"/>
    <n v="104.92919462989909"/>
    <x v="316"/>
    <x v="316"/>
    <x v="1"/>
  </r>
  <r>
    <n v="25"/>
    <s v="1869mm"/>
    <s v="DW-0402-25-AA1B-NA-1"/>
    <n v="33.4"/>
    <n v="1869"/>
    <n v="104.92919462989909"/>
    <x v="317"/>
    <x v="317"/>
    <x v="2"/>
  </r>
  <r>
    <n v="25"/>
    <s v="186mm"/>
    <s v="CWR-0506-25-AA1E-NA"/>
    <n v="33.4"/>
    <n v="186"/>
    <n v="104.92919462989909"/>
    <x v="318"/>
    <x v="318"/>
    <x v="1"/>
  </r>
  <r>
    <n v="25"/>
    <s v="1876mm"/>
    <s v="IA-1011-25-AA1E-NA-2-2"/>
    <n v="33.4"/>
    <n v="1876"/>
    <n v="104.92919462989909"/>
    <x v="319"/>
    <x v="319"/>
    <x v="3"/>
  </r>
  <r>
    <n v="25"/>
    <s v="188mm"/>
    <s v="AMO-1511-25-AA1E-NA-5"/>
    <n v="33.4"/>
    <n v="188"/>
    <n v="104.92919462989909"/>
    <x v="320"/>
    <x v="320"/>
    <x v="1"/>
  </r>
  <r>
    <n v="25"/>
    <s v="189mm"/>
    <s v="CA-2105-25-AA1B-NA-2"/>
    <n v="33.4"/>
    <n v="189"/>
    <n v="104.92919462989909"/>
    <x v="321"/>
    <x v="321"/>
    <x v="0"/>
  </r>
  <r>
    <n v="25"/>
    <s v="189mm"/>
    <s v="CWR-0505-40-AA1E-NA"/>
    <n v="33.4"/>
    <n v="189"/>
    <n v="104.92919462989909"/>
    <x v="321"/>
    <x v="321"/>
    <x v="1"/>
  </r>
  <r>
    <n v="25"/>
    <s v="189mm"/>
    <s v="CWS-0505-25-AA1E-NA"/>
    <n v="33.4"/>
    <n v="189"/>
    <n v="104.92919462989909"/>
    <x v="321"/>
    <x v="321"/>
    <x v="1"/>
  </r>
  <r>
    <n v="25"/>
    <s v="189mm"/>
    <s v="DW-1308-25-AA1E-NA-2"/>
    <n v="33.4"/>
    <n v="189"/>
    <n v="104.92919462989909"/>
    <x v="321"/>
    <x v="321"/>
    <x v="2"/>
  </r>
  <r>
    <n v="25"/>
    <s v="189mm"/>
    <s v="DW-2113-25-AA1B-NA-2"/>
    <n v="33.4"/>
    <n v="189"/>
    <n v="104.92919462989909"/>
    <x v="321"/>
    <x v="321"/>
    <x v="2"/>
  </r>
  <r>
    <n v="25"/>
    <s v="190mm"/>
    <s v="IA-2116-25-AA1E-NA"/>
    <n v="33.4"/>
    <n v="190"/>
    <n v="104.92919462989909"/>
    <x v="322"/>
    <x v="322"/>
    <x v="3"/>
  </r>
  <r>
    <n v="25"/>
    <s v="191mm"/>
    <s v="CA-1304-25-AA1B-NA-2"/>
    <n v="33.4"/>
    <n v="191"/>
    <n v="104.92919462989909"/>
    <x v="323"/>
    <x v="323"/>
    <x v="0"/>
  </r>
  <r>
    <n v="25"/>
    <s v="191mm"/>
    <s v="CA-1305-25-AA1B-NA"/>
    <n v="33.4"/>
    <n v="191"/>
    <n v="104.92919462989909"/>
    <x v="323"/>
    <x v="323"/>
    <x v="0"/>
  </r>
  <r>
    <n v="25"/>
    <s v="192mm"/>
    <s v="DW-1301-50-AA1B-NA-1"/>
    <n v="33.4"/>
    <n v="192"/>
    <n v="104.92919462989909"/>
    <x v="324"/>
    <x v="324"/>
    <x v="2"/>
  </r>
  <r>
    <n v="25"/>
    <s v="1936mm"/>
    <s v="CA-2114-25-AA1B-NA"/>
    <n v="33.4"/>
    <n v="1936"/>
    <n v="104.92919462989909"/>
    <x v="325"/>
    <x v="325"/>
    <x v="0"/>
  </r>
  <r>
    <n v="25"/>
    <s v="1938mm"/>
    <s v="AMO-1510-25-AA1E-NA-8"/>
    <n v="33.4"/>
    <n v="1938"/>
    <n v="104.92919462989909"/>
    <x v="326"/>
    <x v="326"/>
    <x v="1"/>
  </r>
  <r>
    <n v="25"/>
    <s v="193mm"/>
    <s v="DW-1308-25-AA1E-NA-2"/>
    <n v="33.4"/>
    <n v="193"/>
    <n v="104.92919462989909"/>
    <x v="327"/>
    <x v="327"/>
    <x v="2"/>
  </r>
  <r>
    <n v="25"/>
    <s v="193mm"/>
    <s v="DW-1308-25-AA1E-NA-4"/>
    <n v="33.4"/>
    <n v="193"/>
    <n v="104.92919462989909"/>
    <x v="327"/>
    <x v="327"/>
    <x v="2"/>
  </r>
  <r>
    <n v="25"/>
    <s v="194mm"/>
    <s v="SH-1409-25-AA1E-NA-4"/>
    <n v="33.4"/>
    <n v="194"/>
    <n v="104.92919462989909"/>
    <x v="328"/>
    <x v="328"/>
    <x v="1"/>
  </r>
  <r>
    <n v="25"/>
    <s v="1950mm"/>
    <s v="IA-2117-25-AA1E-NA-2"/>
    <n v="33.4"/>
    <n v="1950"/>
    <n v="104.92919462989909"/>
    <x v="329"/>
    <x v="329"/>
    <x v="3"/>
  </r>
  <r>
    <n v="25"/>
    <s v="1954mm"/>
    <s v="CWR-0502-25-AA1E-NA-2"/>
    <n v="33.4"/>
    <n v="1954"/>
    <n v="104.92919462989909"/>
    <x v="330"/>
    <x v="330"/>
    <x v="1"/>
  </r>
  <r>
    <n v="25"/>
    <s v="1956mm"/>
    <s v="DW-1401-25-AA1E-NA-3"/>
    <n v="33.4"/>
    <n v="1956"/>
    <n v="104.92919462989909"/>
    <x v="331"/>
    <x v="331"/>
    <x v="2"/>
  </r>
  <r>
    <n v="25"/>
    <s v="1956mm"/>
    <s v="DW-1402-25-AA1B-NA-2"/>
    <n v="33.4"/>
    <n v="1956"/>
    <n v="104.92919462989909"/>
    <x v="331"/>
    <x v="331"/>
    <x v="2"/>
  </r>
  <r>
    <n v="25"/>
    <s v="1956mm"/>
    <s v="SW-1918-25-AA1E-NA-5"/>
    <n v="33.4"/>
    <n v="1956"/>
    <n v="104.92919462989909"/>
    <x v="331"/>
    <x v="331"/>
    <x v="1"/>
  </r>
  <r>
    <n v="25"/>
    <s v="195mm"/>
    <s v="AMO-1510-25-AA1E-NA-7"/>
    <n v="33.4"/>
    <n v="195"/>
    <n v="104.92919462989909"/>
    <x v="332"/>
    <x v="332"/>
    <x v="1"/>
  </r>
  <r>
    <n v="25"/>
    <s v="1966mm"/>
    <s v="DW-2301-25-AA1B-NA"/>
    <n v="33.4"/>
    <n v="1966"/>
    <n v="104.92919462989909"/>
    <x v="333"/>
    <x v="333"/>
    <x v="2"/>
  </r>
  <r>
    <n v="25"/>
    <s v="196mm"/>
    <s v="AMO-1510-25-AA1E-NA-6"/>
    <n v="33.4"/>
    <n v="196"/>
    <n v="104.92919462989909"/>
    <x v="334"/>
    <x v="334"/>
    <x v="1"/>
  </r>
  <r>
    <n v="25"/>
    <s v="197mm"/>
    <s v="IA-1301-25-AA1E-NA"/>
    <n v="33.4"/>
    <n v="197"/>
    <n v="104.92919462989909"/>
    <x v="335"/>
    <x v="335"/>
    <x v="3"/>
  </r>
  <r>
    <n v="25"/>
    <s v="1985mm"/>
    <s v="SW-1918-25-AA1E-NA-3"/>
    <n v="33.4"/>
    <n v="1985"/>
    <n v="104.92919462989909"/>
    <x v="336"/>
    <x v="336"/>
    <x v="1"/>
  </r>
  <r>
    <n v="25"/>
    <s v="198mm"/>
    <s v="AMO-1511-25-AA1E-NA-2"/>
    <n v="33.4"/>
    <n v="198"/>
    <n v="104.92919462989909"/>
    <x v="337"/>
    <x v="337"/>
    <x v="1"/>
  </r>
  <r>
    <n v="25"/>
    <s v="198mm"/>
    <s v="CA-1801-25-AA1B-NA-1"/>
    <n v="33.4"/>
    <n v="198"/>
    <n v="104.92919462989909"/>
    <x v="337"/>
    <x v="337"/>
    <x v="0"/>
  </r>
  <r>
    <n v="25"/>
    <s v="198mm"/>
    <s v="CA-1801-25-AA1B-NA-2"/>
    <n v="33.4"/>
    <n v="198"/>
    <n v="104.92919462989909"/>
    <x v="337"/>
    <x v="337"/>
    <x v="0"/>
  </r>
  <r>
    <n v="25"/>
    <s v="199mm"/>
    <s v="CWR-0506-25-AA1E-NA"/>
    <n v="33.4"/>
    <n v="199"/>
    <n v="104.92919462989909"/>
    <x v="338"/>
    <x v="338"/>
    <x v="1"/>
  </r>
  <r>
    <n v="25"/>
    <s v="2006mm"/>
    <s v="DW-2108-25-AA1B-NA"/>
    <n v="33.4"/>
    <n v="2006"/>
    <n v="104.92919462989909"/>
    <x v="339"/>
    <x v="339"/>
    <x v="2"/>
  </r>
  <r>
    <n v="25"/>
    <s v="200mm"/>
    <s v="AMO-1510-25-AA1E-NA-5"/>
    <n v="33.4"/>
    <n v="200"/>
    <n v="104.92919462989909"/>
    <x v="340"/>
    <x v="340"/>
    <x v="1"/>
  </r>
  <r>
    <n v="25"/>
    <s v="200mm"/>
    <s v="AMO-1511-25-AA1E-NA-6"/>
    <n v="33.4"/>
    <n v="200"/>
    <n v="104.92919462989909"/>
    <x v="340"/>
    <x v="340"/>
    <x v="1"/>
  </r>
  <r>
    <n v="25"/>
    <s v="200mm"/>
    <s v="CA-2102-25-AA1B-NA"/>
    <n v="33.4"/>
    <n v="200"/>
    <n v="104.92919462989909"/>
    <x v="340"/>
    <x v="340"/>
    <x v="0"/>
  </r>
  <r>
    <n v="25"/>
    <s v="200mm"/>
    <s v="DW-1304-40-AA1E-NA"/>
    <n v="33.4"/>
    <n v="200"/>
    <n v="104.92919462989909"/>
    <x v="340"/>
    <x v="340"/>
    <x v="2"/>
  </r>
  <r>
    <n v="25"/>
    <s v="200mm"/>
    <s v="DW-2110-25-AA1B-NA"/>
    <n v="33.4"/>
    <n v="200"/>
    <n v="104.92919462989909"/>
    <x v="340"/>
    <x v="340"/>
    <x v="2"/>
  </r>
  <r>
    <n v="25"/>
    <s v="200mm"/>
    <s v="SH-1409-25-AA1E-NA-4"/>
    <n v="33.4"/>
    <n v="200"/>
    <n v="104.92919462989909"/>
    <x v="340"/>
    <x v="340"/>
    <x v="1"/>
  </r>
  <r>
    <n v="25"/>
    <s v="201mm"/>
    <s v="CWS-2205-25-AA1E-NA-1"/>
    <n v="33.4"/>
    <n v="201"/>
    <n v="104.92919462989909"/>
    <x v="341"/>
    <x v="341"/>
    <x v="1"/>
  </r>
  <r>
    <n v="25"/>
    <s v="2024mm"/>
    <s v="CA-0601-25-AA1B-NA-5"/>
    <n v="33.4"/>
    <n v="2024"/>
    <n v="104.92919462989909"/>
    <x v="342"/>
    <x v="342"/>
    <x v="0"/>
  </r>
  <r>
    <n v="25"/>
    <s v="202mm"/>
    <s v="DW-2112-25-AA1B-NA"/>
    <n v="33.4"/>
    <n v="202"/>
    <n v="104.92919462989909"/>
    <x v="343"/>
    <x v="343"/>
    <x v="2"/>
  </r>
  <r>
    <n v="25"/>
    <s v="2038mm"/>
    <s v="IA-2113-25-AA1E-NA"/>
    <n v="33.4"/>
    <n v="2038"/>
    <n v="104.92919462989909"/>
    <x v="344"/>
    <x v="344"/>
    <x v="3"/>
  </r>
  <r>
    <n v="25"/>
    <s v="203mm"/>
    <s v="CWR-0502-25-AA1E-NA-2"/>
    <n v="33.4"/>
    <n v="203"/>
    <n v="104.92919462989909"/>
    <x v="345"/>
    <x v="345"/>
    <x v="1"/>
  </r>
  <r>
    <n v="25"/>
    <s v="206mm"/>
    <s v="AMO-0601-25-AA1E-NA-1"/>
    <n v="33.4"/>
    <n v="206"/>
    <n v="104.92919462989909"/>
    <x v="346"/>
    <x v="346"/>
    <x v="1"/>
  </r>
  <r>
    <n v="25"/>
    <s v="206mm"/>
    <s v="CA-0601-25-AA1B-NA-2"/>
    <n v="33.4"/>
    <n v="206"/>
    <n v="104.92919462989909"/>
    <x v="346"/>
    <x v="346"/>
    <x v="0"/>
  </r>
  <r>
    <n v="25"/>
    <s v="206mm"/>
    <s v="IA-2105-25-AA1E-NA-2"/>
    <n v="33.4"/>
    <n v="206"/>
    <n v="104.92919462989909"/>
    <x v="346"/>
    <x v="346"/>
    <x v="3"/>
  </r>
  <r>
    <n v="25"/>
    <s v="206mm"/>
    <s v="IA-2122-25-AA1E-NA-2"/>
    <n v="33.4"/>
    <n v="206"/>
    <n v="104.92919462989909"/>
    <x v="346"/>
    <x v="346"/>
    <x v="3"/>
  </r>
  <r>
    <n v="25"/>
    <s v="2070mm"/>
    <s v="CA-0601-25-AA1B-NA-4"/>
    <n v="33.4"/>
    <n v="2070"/>
    <n v="104.92919462989909"/>
    <x v="347"/>
    <x v="347"/>
    <x v="0"/>
  </r>
  <r>
    <n v="25"/>
    <s v="2070mm"/>
    <s v="IA-2116-25-AA1E-NA"/>
    <n v="33.4"/>
    <n v="2070"/>
    <n v="104.92919462989909"/>
    <x v="347"/>
    <x v="347"/>
    <x v="3"/>
  </r>
  <r>
    <n v="25"/>
    <s v="208mm"/>
    <s v="DW-1308-25-AA1E-NA-3"/>
    <n v="33.4"/>
    <n v="208"/>
    <n v="104.92919462989909"/>
    <x v="348"/>
    <x v="348"/>
    <x v="2"/>
  </r>
  <r>
    <n v="25"/>
    <s v="2102mm"/>
    <s v="IA-0501-25-AA1E-NA"/>
    <n v="33.4"/>
    <n v="2102"/>
    <n v="104.92919462989909"/>
    <x v="349"/>
    <x v="349"/>
    <x v="3"/>
  </r>
  <r>
    <n v="25"/>
    <s v="2106mm"/>
    <s v="CA-2106-25-AA1B-NA"/>
    <n v="33.4"/>
    <n v="2106"/>
    <n v="104.92919462989909"/>
    <x v="350"/>
    <x v="350"/>
    <x v="0"/>
  </r>
  <r>
    <n v="25"/>
    <s v="2106mm"/>
    <s v="IA-2119-25-AA1E-NA"/>
    <n v="33.4"/>
    <n v="2106"/>
    <n v="104.92919462989909"/>
    <x v="350"/>
    <x v="350"/>
    <x v="3"/>
  </r>
  <r>
    <n v="25"/>
    <s v="2106mm"/>
    <s v="SW-2101-25-AA1E-NA"/>
    <n v="33.4"/>
    <n v="2106"/>
    <n v="104.92919462989909"/>
    <x v="350"/>
    <x v="350"/>
    <x v="1"/>
  </r>
  <r>
    <n v="25"/>
    <s v="210mm"/>
    <s v="CWS-2205-25-AA1E-NA-4"/>
    <n v="33.4"/>
    <n v="210"/>
    <n v="104.92919462989909"/>
    <x v="351"/>
    <x v="351"/>
    <x v="1"/>
  </r>
  <r>
    <n v="25"/>
    <s v="210mm"/>
    <s v="DW-1313-25-AA1E-NA"/>
    <n v="33.4"/>
    <n v="210"/>
    <n v="104.92919462989909"/>
    <x v="351"/>
    <x v="351"/>
    <x v="2"/>
  </r>
  <r>
    <n v="25"/>
    <s v="2113mm"/>
    <s v="N2-1501-25-AA1B-NA-1"/>
    <n v="33.4"/>
    <n v="2113"/>
    <n v="104.92919462989909"/>
    <x v="352"/>
    <x v="352"/>
    <x v="4"/>
  </r>
  <r>
    <n v="25"/>
    <s v="211mm"/>
    <s v="CA-0601-25-AA1B-NA-1"/>
    <n v="33.4"/>
    <n v="211"/>
    <n v="104.92919462989909"/>
    <x v="353"/>
    <x v="353"/>
    <x v="0"/>
  </r>
  <r>
    <n v="25"/>
    <s v="211mm"/>
    <s v="CA-1501-25-AA1B-NA-2"/>
    <n v="33.4"/>
    <n v="211"/>
    <n v="104.92919462989909"/>
    <x v="353"/>
    <x v="353"/>
    <x v="0"/>
  </r>
  <r>
    <n v="25"/>
    <s v="211mm"/>
    <s v="CWS-2205-25-AA1E-NA-2"/>
    <n v="33.4"/>
    <n v="211"/>
    <n v="104.92919462989909"/>
    <x v="353"/>
    <x v="353"/>
    <x v="1"/>
  </r>
  <r>
    <n v="25"/>
    <s v="2122mm"/>
    <s v="DW-1402-25-AA1B-NA-3"/>
    <n v="33.4"/>
    <n v="2122"/>
    <n v="104.92919462989909"/>
    <x v="354"/>
    <x v="354"/>
    <x v="2"/>
  </r>
  <r>
    <n v="25"/>
    <s v="212mm"/>
    <s v="CA-1701-25-AA1B-NA"/>
    <n v="33.4"/>
    <n v="212"/>
    <n v="104.92919462989909"/>
    <x v="355"/>
    <x v="355"/>
    <x v="0"/>
  </r>
  <r>
    <n v="25"/>
    <s v="2134mm"/>
    <s v="IA-2111-25-AA1E-NA"/>
    <n v="33.4"/>
    <n v="2134"/>
    <n v="104.92919462989909"/>
    <x v="356"/>
    <x v="356"/>
    <x v="3"/>
  </r>
  <r>
    <n v="25"/>
    <s v="213mm"/>
    <s v="DW-2301-25-AA1B-NA"/>
    <n v="33.4"/>
    <n v="213"/>
    <n v="104.92919462989909"/>
    <x v="357"/>
    <x v="357"/>
    <x v="2"/>
  </r>
  <r>
    <n v="25"/>
    <s v="214mm"/>
    <s v="DW-0404-25-AA1B-NA"/>
    <n v="33.4"/>
    <n v="214"/>
    <n v="104.92919462989909"/>
    <x v="358"/>
    <x v="358"/>
    <x v="2"/>
  </r>
  <r>
    <n v="25"/>
    <s v="2153mm"/>
    <s v="IA-2118-25-AA1E-NA"/>
    <n v="33.4"/>
    <n v="2153"/>
    <n v="104.92919462989909"/>
    <x v="359"/>
    <x v="359"/>
    <x v="3"/>
  </r>
  <r>
    <n v="25"/>
    <s v="2156mm"/>
    <s v="DW-1901-25-AA1B-NA"/>
    <n v="33.4"/>
    <n v="2156"/>
    <n v="104.92919462989909"/>
    <x v="360"/>
    <x v="360"/>
    <x v="2"/>
  </r>
  <r>
    <n v="25"/>
    <s v="2156mm"/>
    <s v="IA-2122-25-AA1E-NA-2"/>
    <n v="33.4"/>
    <n v="2156"/>
    <n v="104.92919462989909"/>
    <x v="360"/>
    <x v="360"/>
    <x v="3"/>
  </r>
  <r>
    <n v="25"/>
    <s v="2156mm"/>
    <s v="SW-1918-25-AA1E-NA-3"/>
    <n v="33.4"/>
    <n v="2156"/>
    <n v="104.92919462989909"/>
    <x v="360"/>
    <x v="360"/>
    <x v="1"/>
  </r>
  <r>
    <n v="25"/>
    <s v="215mm"/>
    <s v="CWR-0505-40-AA1E-NA"/>
    <n v="33.4"/>
    <n v="215"/>
    <n v="104.92919462989909"/>
    <x v="361"/>
    <x v="361"/>
    <x v="1"/>
  </r>
  <r>
    <n v="25"/>
    <s v="2160mm"/>
    <s v="DW-1313-25-AA1E-NA"/>
    <n v="33.4"/>
    <n v="2160"/>
    <n v="104.92919462989909"/>
    <x v="362"/>
    <x v="362"/>
    <x v="2"/>
  </r>
  <r>
    <n v="25"/>
    <s v="216mm"/>
    <s v="CA-1801-25-AA1B-NA-1"/>
    <n v="33.4"/>
    <n v="216"/>
    <n v="104.92919462989909"/>
    <x v="363"/>
    <x v="363"/>
    <x v="0"/>
  </r>
  <r>
    <n v="25"/>
    <s v="216mm"/>
    <s v="DW-2107-25-AA1B-NA"/>
    <n v="33.4"/>
    <n v="216"/>
    <n v="104.92919462989909"/>
    <x v="363"/>
    <x v="363"/>
    <x v="2"/>
  </r>
  <r>
    <n v="25"/>
    <s v="216mm"/>
    <s v="SH-1409-25-AA1E-NA-4"/>
    <n v="33.4"/>
    <n v="216"/>
    <n v="104.92919462989909"/>
    <x v="363"/>
    <x v="363"/>
    <x v="1"/>
  </r>
  <r>
    <n v="25"/>
    <s v="216mm"/>
    <s v="SW-2104-25-AA1E-NA"/>
    <n v="33.4"/>
    <n v="216"/>
    <n v="104.92919462989909"/>
    <x v="363"/>
    <x v="363"/>
    <x v="1"/>
  </r>
  <r>
    <n v="25"/>
    <s v="2183mm"/>
    <s v="DW-1401-25-AA1E-NA-4"/>
    <n v="33.4"/>
    <n v="2183"/>
    <n v="104.92919462989909"/>
    <x v="364"/>
    <x v="364"/>
    <x v="2"/>
  </r>
  <r>
    <n v="25"/>
    <s v="219mm"/>
    <s v="CWS-0506-25-AA1E-NN"/>
    <n v="33.4"/>
    <n v="219"/>
    <n v="104.92919462989909"/>
    <x v="365"/>
    <x v="365"/>
    <x v="1"/>
  </r>
  <r>
    <n v="25"/>
    <s v="219mm"/>
    <s v="SH-1406-25-AA1E-NA"/>
    <n v="33.4"/>
    <n v="219"/>
    <n v="104.92919462989909"/>
    <x v="365"/>
    <x v="365"/>
    <x v="1"/>
  </r>
  <r>
    <n v="25"/>
    <s v="2205mm"/>
    <s v="IA-2102-25-AA1E-NA"/>
    <n v="33.4"/>
    <n v="2205"/>
    <n v="104.92919462989909"/>
    <x v="366"/>
    <x v="366"/>
    <x v="3"/>
  </r>
  <r>
    <n v="25"/>
    <s v="220mm"/>
    <s v="N2-1501-25-AA1B-NA-1"/>
    <n v="33.4"/>
    <n v="220"/>
    <n v="104.92919462989909"/>
    <x v="367"/>
    <x v="367"/>
    <x v="4"/>
  </r>
  <r>
    <n v="25"/>
    <s v="2211mm"/>
    <s v="DW-0301-25-AA1B-NA-2"/>
    <n v="33.4"/>
    <n v="2211"/>
    <n v="104.92919462989909"/>
    <x v="368"/>
    <x v="368"/>
    <x v="2"/>
  </r>
  <r>
    <n v="25"/>
    <s v="2214mm"/>
    <s v="DW-1901-25-AA1B-NA"/>
    <n v="33.4"/>
    <n v="2214"/>
    <n v="104.92919462989909"/>
    <x v="369"/>
    <x v="369"/>
    <x v="2"/>
  </r>
  <r>
    <n v="25"/>
    <s v="2214mm"/>
    <s v="IA-2122-25-AA1E-NA-1"/>
    <n v="33.4"/>
    <n v="2214"/>
    <n v="104.92919462989909"/>
    <x v="369"/>
    <x v="369"/>
    <x v="3"/>
  </r>
  <r>
    <n v="25"/>
    <s v="2214mm"/>
    <s v="SH-1409-25-AA1E-NA-5"/>
    <n v="33.4"/>
    <n v="2214"/>
    <n v="104.92919462989909"/>
    <x v="369"/>
    <x v="369"/>
    <x v="1"/>
  </r>
  <r>
    <n v="25"/>
    <s v="221mm"/>
    <s v="CA-1601-25-AA1B-NA"/>
    <n v="33.4"/>
    <n v="221"/>
    <n v="104.92919462989909"/>
    <x v="370"/>
    <x v="370"/>
    <x v="0"/>
  </r>
  <r>
    <n v="25"/>
    <s v="222mm"/>
    <s v="CA-1601-25-AA1B-NA"/>
    <n v="33.4"/>
    <n v="222"/>
    <n v="104.92919462989909"/>
    <x v="371"/>
    <x v="371"/>
    <x v="0"/>
  </r>
  <r>
    <n v="25"/>
    <s v="222mm"/>
    <s v="CA-1701-25-AA1B-NA"/>
    <n v="33.4"/>
    <n v="222"/>
    <n v="104.92919462989909"/>
    <x v="371"/>
    <x v="371"/>
    <x v="0"/>
  </r>
  <r>
    <n v="25"/>
    <s v="223mm"/>
    <s v="NH3-1509-25-AA1E-NA-2"/>
    <n v="33.4"/>
    <n v="223"/>
    <n v="104.92919462989909"/>
    <x v="372"/>
    <x v="372"/>
    <x v="1"/>
  </r>
  <r>
    <n v="25"/>
    <s v="224mm"/>
    <s v="CA-0601-25-AA1B-NA-1"/>
    <n v="33.4"/>
    <n v="224"/>
    <n v="104.92919462989909"/>
    <x v="373"/>
    <x v="373"/>
    <x v="0"/>
  </r>
  <r>
    <n v="25"/>
    <s v="224mm"/>
    <s v="CWS-2205-25-AA1E-NA-2"/>
    <n v="33.4"/>
    <n v="224"/>
    <n v="104.92919462989909"/>
    <x v="373"/>
    <x v="373"/>
    <x v="1"/>
  </r>
  <r>
    <n v="25"/>
    <s v="224mm"/>
    <s v="NG-0602-25-AA4B-NA"/>
    <n v="33.4"/>
    <n v="224"/>
    <n v="104.92919462989909"/>
    <x v="373"/>
    <x v="373"/>
    <x v="6"/>
  </r>
  <r>
    <n v="25"/>
    <s v="2256mm"/>
    <s v="CA-2104-25-AA1B-NA"/>
    <n v="33.4"/>
    <n v="2256"/>
    <n v="104.92919462989909"/>
    <x v="374"/>
    <x v="374"/>
    <x v="0"/>
  </r>
  <r>
    <n v="25"/>
    <s v="2256mm"/>
    <s v="DW-2112-25-AA1B-NA"/>
    <n v="33.4"/>
    <n v="2256"/>
    <n v="104.92919462989909"/>
    <x v="374"/>
    <x v="374"/>
    <x v="2"/>
  </r>
  <r>
    <n v="25"/>
    <s v="2257mm"/>
    <s v="DW-1401-25-AA1E-NA-3"/>
    <n v="33.4"/>
    <n v="2257"/>
    <n v="104.92919462989909"/>
    <x v="375"/>
    <x v="375"/>
    <x v="2"/>
  </r>
  <r>
    <n v="25"/>
    <s v="225mm"/>
    <s v="AMO-1510-25-AA1E-NA-6"/>
    <n v="33.4"/>
    <n v="225"/>
    <n v="104.92919462989909"/>
    <x v="376"/>
    <x v="376"/>
    <x v="1"/>
  </r>
  <r>
    <n v="25"/>
    <s v="225mm"/>
    <s v="CA-2105-25-AA1B-NA-2"/>
    <n v="33.4"/>
    <n v="225"/>
    <n v="104.92919462989909"/>
    <x v="376"/>
    <x v="376"/>
    <x v="0"/>
  </r>
  <r>
    <n v="25"/>
    <s v="225mm"/>
    <s v="N2-2101-25-AA1B-NA"/>
    <n v="33.4"/>
    <n v="225"/>
    <n v="104.92919462989909"/>
    <x v="376"/>
    <x v="376"/>
    <x v="4"/>
  </r>
  <r>
    <n v="25"/>
    <s v="225mm"/>
    <s v="SH-1403-25-AA1E-NA-1"/>
    <n v="33.4"/>
    <n v="225"/>
    <n v="104.92919462989909"/>
    <x v="376"/>
    <x v="376"/>
    <x v="1"/>
  </r>
  <r>
    <n v="25"/>
    <s v="225mm"/>
    <s v="SH-1405-25-AA1E-NA"/>
    <n v="33.4"/>
    <n v="225"/>
    <n v="104.92919462989909"/>
    <x v="376"/>
    <x v="376"/>
    <x v="1"/>
  </r>
  <r>
    <n v="25"/>
    <s v="226mm"/>
    <s v="DW-2103-25-AA1B-NA"/>
    <n v="33.4"/>
    <n v="226"/>
    <n v="104.92919462989909"/>
    <x v="377"/>
    <x v="377"/>
    <x v="2"/>
  </r>
  <r>
    <n v="25"/>
    <s v="226mm"/>
    <s v="IA-2104-25-AA1E-NA"/>
    <n v="33.4"/>
    <n v="226"/>
    <n v="104.92919462989909"/>
    <x v="377"/>
    <x v="377"/>
    <x v="3"/>
  </r>
  <r>
    <n v="25"/>
    <s v="226mm"/>
    <s v="IA-2117-25-AA1E-NA-1"/>
    <n v="33.4"/>
    <n v="226"/>
    <n v="104.92919462989909"/>
    <x v="377"/>
    <x v="377"/>
    <x v="3"/>
  </r>
  <r>
    <n v="25"/>
    <s v="227mm"/>
    <s v="CA-0601-25-AA1B-NA-6"/>
    <n v="33.4"/>
    <n v="227"/>
    <n v="104.92919462989909"/>
    <x v="378"/>
    <x v="378"/>
    <x v="0"/>
  </r>
  <r>
    <n v="25"/>
    <s v="227mm"/>
    <s v="CWS-2205-25-AA1E-NA-2"/>
    <n v="33.4"/>
    <n v="227"/>
    <n v="104.92919462989909"/>
    <x v="378"/>
    <x v="378"/>
    <x v="1"/>
  </r>
  <r>
    <n v="25"/>
    <s v="22815mm"/>
    <s v="IA-2301-25-AA1E-NA-3"/>
    <n v="33.4"/>
    <n v="22815"/>
    <n v="104.92919462989909"/>
    <x v="379"/>
    <x v="379"/>
    <x v="3"/>
  </r>
  <r>
    <n v="25"/>
    <s v="228mm"/>
    <s v="CA-2114-25-AA1B-NA"/>
    <n v="33.4"/>
    <n v="228"/>
    <n v="104.92919462989909"/>
    <x v="380"/>
    <x v="380"/>
    <x v="0"/>
  </r>
  <r>
    <n v="25"/>
    <s v="228mm"/>
    <s v="IA-1011-25-AA1E-NA-2-3"/>
    <n v="33.4"/>
    <n v="228"/>
    <n v="104.92919462989909"/>
    <x v="380"/>
    <x v="380"/>
    <x v="3"/>
  </r>
  <r>
    <n v="25"/>
    <s v="228mm"/>
    <s v="SW-2106-25-AA1E-NA"/>
    <n v="33.4"/>
    <n v="228"/>
    <n v="104.92919462989909"/>
    <x v="380"/>
    <x v="380"/>
    <x v="1"/>
  </r>
  <r>
    <n v="25"/>
    <s v="229mm"/>
    <s v="SH-1409-25-AA1E-NA-4"/>
    <n v="33.4"/>
    <n v="229"/>
    <n v="104.92919462989909"/>
    <x v="381"/>
    <x v="381"/>
    <x v="1"/>
  </r>
  <r>
    <n v="25"/>
    <s v="230mm"/>
    <s v="DW-1402-25-AA1B-NA-3"/>
    <n v="33.4"/>
    <n v="230"/>
    <n v="104.92919462989909"/>
    <x v="382"/>
    <x v="382"/>
    <x v="2"/>
  </r>
  <r>
    <n v="25"/>
    <s v="2316mm"/>
    <s v="CWR-0506-25-AA1E-NA"/>
    <n v="33.4"/>
    <n v="2316"/>
    <n v="104.92919462989909"/>
    <x v="383"/>
    <x v="383"/>
    <x v="1"/>
  </r>
  <r>
    <n v="25"/>
    <s v="231mm"/>
    <s v="N2-2101-25-AA1B-NA"/>
    <n v="33.4"/>
    <n v="231"/>
    <n v="104.92919462989909"/>
    <x v="384"/>
    <x v="384"/>
    <x v="4"/>
  </r>
  <r>
    <n v="25"/>
    <s v="233mm"/>
    <s v="CWR-0502-25-AA1E-NA-1"/>
    <n v="33.4"/>
    <n v="233"/>
    <n v="104.92919462989909"/>
    <x v="385"/>
    <x v="385"/>
    <x v="1"/>
  </r>
  <r>
    <n v="25"/>
    <s v="233mm"/>
    <s v="CWS-0301-25-AA1E-NA"/>
    <n v="33.4"/>
    <n v="233"/>
    <n v="104.92919462989909"/>
    <x v="385"/>
    <x v="385"/>
    <x v="1"/>
  </r>
  <r>
    <n v="25"/>
    <s v="2342mm"/>
    <s v="IA-2104-25-AA1E-NA"/>
    <n v="33.4"/>
    <n v="2342"/>
    <n v="104.92919462989909"/>
    <x v="386"/>
    <x v="386"/>
    <x v="3"/>
  </r>
  <r>
    <n v="25"/>
    <s v="2347mm"/>
    <s v="CA-2108-25-AA1B-NA-2"/>
    <n v="33.4"/>
    <n v="2347"/>
    <n v="104.92919462989909"/>
    <x v="387"/>
    <x v="387"/>
    <x v="0"/>
  </r>
  <r>
    <n v="25"/>
    <s v="234mm"/>
    <s v="AMO-1511-25-AA1E-NA-5"/>
    <n v="33.4"/>
    <n v="234"/>
    <n v="104.92919462989909"/>
    <x v="388"/>
    <x v="388"/>
    <x v="1"/>
  </r>
  <r>
    <n v="25"/>
    <s v="234mm"/>
    <s v="AMO-1511-25-AA1E-NA-6"/>
    <n v="33.4"/>
    <n v="234"/>
    <n v="104.92919462989909"/>
    <x v="388"/>
    <x v="388"/>
    <x v="1"/>
  </r>
  <r>
    <n v="25"/>
    <s v="234mm"/>
    <s v="DW-1302-25-AA1B-NA-6"/>
    <n v="33.4"/>
    <n v="234"/>
    <n v="104.92919462989909"/>
    <x v="388"/>
    <x v="388"/>
    <x v="2"/>
  </r>
  <r>
    <n v="25"/>
    <s v="235mm"/>
    <s v="AMO-1510-25-AA1E-NA-8"/>
    <n v="33.4"/>
    <n v="235"/>
    <n v="104.92919462989909"/>
    <x v="389"/>
    <x v="389"/>
    <x v="1"/>
  </r>
  <r>
    <n v="25"/>
    <s v="235mm"/>
    <s v="IA-2012-25-AA1E-NA"/>
    <n v="33.4"/>
    <n v="235"/>
    <n v="104.92919462989909"/>
    <x v="389"/>
    <x v="389"/>
    <x v="3"/>
  </r>
  <r>
    <n v="25"/>
    <s v="235mm"/>
    <s v="IA-2118-25-AA1E-NA"/>
    <n v="33.4"/>
    <n v="235"/>
    <n v="104.92919462989909"/>
    <x v="389"/>
    <x v="389"/>
    <x v="3"/>
  </r>
  <r>
    <n v="25"/>
    <s v="235mm"/>
    <s v="SH-1403-25-AA1E-NA-1"/>
    <n v="33.4"/>
    <n v="235"/>
    <n v="104.92919462989909"/>
    <x v="389"/>
    <x v="389"/>
    <x v="1"/>
  </r>
  <r>
    <n v="25"/>
    <s v="235mm"/>
    <s v="SH-1405-25-AA1E-NA"/>
    <n v="33.4"/>
    <n v="235"/>
    <n v="104.92919462989909"/>
    <x v="389"/>
    <x v="389"/>
    <x v="1"/>
  </r>
  <r>
    <n v="25"/>
    <s v="2367mm"/>
    <s v="DW-2105-25-AA1B-NA-3"/>
    <n v="33.4"/>
    <n v="2367"/>
    <n v="104.92919462989909"/>
    <x v="390"/>
    <x v="390"/>
    <x v="2"/>
  </r>
  <r>
    <n v="25"/>
    <s v="2369mm"/>
    <s v="CA-1801-25-AA1B-NA-1"/>
    <n v="33.4"/>
    <n v="2369"/>
    <n v="104.92919462989909"/>
    <x v="391"/>
    <x v="391"/>
    <x v="0"/>
  </r>
  <r>
    <n v="25"/>
    <s v="236mm"/>
    <s v="DW-1302-25-AA1B-NA-2"/>
    <n v="33.4"/>
    <n v="236"/>
    <n v="104.92919462989909"/>
    <x v="392"/>
    <x v="392"/>
    <x v="2"/>
  </r>
  <r>
    <n v="25"/>
    <s v="236mm"/>
    <s v="DW-1308-25-AA1E-NA-4"/>
    <n v="33.4"/>
    <n v="236"/>
    <n v="104.92919462989909"/>
    <x v="392"/>
    <x v="392"/>
    <x v="2"/>
  </r>
  <r>
    <n v="25"/>
    <s v="236mm"/>
    <s v="DW-1901-25-AA1B-NA"/>
    <n v="33.4"/>
    <n v="236"/>
    <n v="104.92919462989909"/>
    <x v="392"/>
    <x v="392"/>
    <x v="2"/>
  </r>
  <r>
    <n v="25"/>
    <s v="237mm"/>
    <s v="WW-2202-25-AA1E-NA"/>
    <n v="33.4"/>
    <n v="237"/>
    <n v="104.92919462989909"/>
    <x v="393"/>
    <x v="393"/>
    <x v="1"/>
  </r>
  <r>
    <n v="25"/>
    <s v="238mm"/>
    <s v="AMO-1510-25-AA1E-NA-6"/>
    <n v="33.4"/>
    <n v="238"/>
    <n v="104.92919462989909"/>
    <x v="394"/>
    <x v="394"/>
    <x v="1"/>
  </r>
  <r>
    <n v="25"/>
    <s v="239mm"/>
    <s v="CA-2117-25-AA1B-NA"/>
    <n v="33.4"/>
    <n v="239"/>
    <n v="104.92919462989909"/>
    <x v="395"/>
    <x v="395"/>
    <x v="0"/>
  </r>
  <r>
    <n v="25"/>
    <s v="2404mm"/>
    <s v="CA-2108-25-AA1B-NA-2"/>
    <n v="33.4"/>
    <n v="2404"/>
    <n v="104.92919462989909"/>
    <x v="396"/>
    <x v="396"/>
    <x v="0"/>
  </r>
  <r>
    <n v="25"/>
    <s v="2404mm"/>
    <s v="DW-2105-25-AA1B-NA-2"/>
    <n v="33.4"/>
    <n v="2404"/>
    <n v="104.92919462989909"/>
    <x v="396"/>
    <x v="396"/>
    <x v="2"/>
  </r>
  <r>
    <n v="25"/>
    <s v="2406mm"/>
    <s v="IA-2101-25-AA1E-NA-2"/>
    <n v="33.4"/>
    <n v="2406"/>
    <n v="104.92919462989909"/>
    <x v="397"/>
    <x v="397"/>
    <x v="3"/>
  </r>
  <r>
    <n v="25"/>
    <s v="240mm"/>
    <s v="CA-0601-25-AA1B-NA-6"/>
    <n v="33.4"/>
    <n v="240"/>
    <n v="104.92919462989909"/>
    <x v="398"/>
    <x v="398"/>
    <x v="0"/>
  </r>
  <r>
    <n v="25"/>
    <s v="240mm"/>
    <s v="CWS-2205-25-AA1E-NA-3"/>
    <n v="33.4"/>
    <n v="240"/>
    <n v="104.92919462989909"/>
    <x v="398"/>
    <x v="398"/>
    <x v="1"/>
  </r>
  <r>
    <n v="25"/>
    <s v="2410mm"/>
    <s v="AMO-1510-25-AA1E-NA-2"/>
    <n v="33.4"/>
    <n v="2410"/>
    <n v="104.92919462989909"/>
    <x v="399"/>
    <x v="399"/>
    <x v="1"/>
  </r>
  <r>
    <n v="25"/>
    <s v="241mm"/>
    <s v="CA-2115-25-AA1B-NA"/>
    <n v="33.4"/>
    <n v="241"/>
    <n v="104.92919462989909"/>
    <x v="400"/>
    <x v="400"/>
    <x v="0"/>
  </r>
  <r>
    <n v="25"/>
    <s v="241mm"/>
    <s v="DW-0404-25-AA1B-NA"/>
    <n v="33.4"/>
    <n v="241"/>
    <n v="104.92919462989909"/>
    <x v="400"/>
    <x v="400"/>
    <x v="2"/>
  </r>
  <r>
    <n v="25"/>
    <s v="241mm"/>
    <s v="DW-1901-25-AA1B-NA"/>
    <n v="33.4"/>
    <n v="241"/>
    <n v="104.92919462989909"/>
    <x v="400"/>
    <x v="400"/>
    <x v="2"/>
  </r>
  <r>
    <n v="25"/>
    <s v="241mm"/>
    <s v="SW-2202-25-AA1E-NA-2"/>
    <n v="33.4"/>
    <n v="241"/>
    <n v="104.92919462989909"/>
    <x v="400"/>
    <x v="400"/>
    <x v="1"/>
  </r>
  <r>
    <n v="25"/>
    <s v="2429mm"/>
    <s v="CA-1101-15-AA1B-NA-5"/>
    <n v="33.4"/>
    <n v="2429"/>
    <n v="104.92919462989909"/>
    <x v="401"/>
    <x v="401"/>
    <x v="0"/>
  </r>
  <r>
    <n v="25"/>
    <s v="2456mm"/>
    <s v="CA-2108-25-AA1B-NA-2"/>
    <n v="33.4"/>
    <n v="2456"/>
    <n v="104.92919462989909"/>
    <x v="402"/>
    <x v="402"/>
    <x v="0"/>
  </r>
  <r>
    <n v="25"/>
    <s v="2456mm"/>
    <s v="DW-2105-25-AA1B-NA-3"/>
    <n v="33.4"/>
    <n v="2456"/>
    <n v="104.92919462989909"/>
    <x v="402"/>
    <x v="402"/>
    <x v="2"/>
  </r>
  <r>
    <n v="25"/>
    <s v="2456mm"/>
    <s v="IA-2116-25-AA1E-NA"/>
    <n v="33.4"/>
    <n v="2456"/>
    <n v="104.92919462989909"/>
    <x v="402"/>
    <x v="402"/>
    <x v="3"/>
  </r>
  <r>
    <n v="25"/>
    <s v="247mm"/>
    <s v="DW-1305-40-AA1E-NA"/>
    <n v="33.4"/>
    <n v="247"/>
    <n v="104.92919462989909"/>
    <x v="403"/>
    <x v="403"/>
    <x v="2"/>
  </r>
  <r>
    <n v="25"/>
    <s v="247mm"/>
    <s v="DW-1401-25-AA1E-NA-2"/>
    <n v="33.4"/>
    <n v="247"/>
    <n v="104.92919462989909"/>
    <x v="403"/>
    <x v="403"/>
    <x v="2"/>
  </r>
  <r>
    <n v="25"/>
    <s v="247mm"/>
    <s v="DW-1401-25-AA1E-NA-3"/>
    <n v="33.4"/>
    <n v="247"/>
    <n v="104.92919462989909"/>
    <x v="403"/>
    <x v="403"/>
    <x v="2"/>
  </r>
  <r>
    <n v="25"/>
    <s v="247mm"/>
    <s v="DW-1402-25-AA1B-NA-3"/>
    <n v="33.4"/>
    <n v="247"/>
    <n v="104.92919462989909"/>
    <x v="403"/>
    <x v="403"/>
    <x v="2"/>
  </r>
  <r>
    <n v="25"/>
    <s v="247mm"/>
    <s v="PDT-R1210-2-25-AA1B-NA"/>
    <n v="33.4"/>
    <n v="247"/>
    <n v="104.92919462989909"/>
    <x v="403"/>
    <x v="403"/>
    <x v="1"/>
  </r>
  <r>
    <n v="25"/>
    <s v="247mm"/>
    <s v="SH-1409-25-AA1E-NA-5"/>
    <n v="33.4"/>
    <n v="247"/>
    <n v="104.92919462989909"/>
    <x v="403"/>
    <x v="403"/>
    <x v="1"/>
  </r>
  <r>
    <n v="25"/>
    <s v="2486mm"/>
    <s v="IA-2109-25-AA1E-NA-2"/>
    <n v="33.4"/>
    <n v="2486"/>
    <n v="104.92919462989909"/>
    <x v="404"/>
    <x v="404"/>
    <x v="3"/>
  </r>
  <r>
    <n v="25"/>
    <s v="248mm"/>
    <s v="CA-2116-25-AA1B-NA"/>
    <n v="33.4"/>
    <n v="248"/>
    <n v="104.92919462989909"/>
    <x v="405"/>
    <x v="405"/>
    <x v="0"/>
  </r>
  <r>
    <n v="25"/>
    <s v="250mm"/>
    <s v="PT-R1505-25-AA1B-NA"/>
    <n v="33.4"/>
    <n v="250"/>
    <n v="104.92919462989909"/>
    <x v="406"/>
    <x v="406"/>
    <x v="1"/>
  </r>
  <r>
    <n v="25"/>
    <s v="250mm"/>
    <s v="WW-1904-25-AA1E-NA"/>
    <n v="33.4"/>
    <n v="250"/>
    <n v="104.92919462989909"/>
    <x v="406"/>
    <x v="406"/>
    <x v="1"/>
  </r>
  <r>
    <n v="25"/>
    <s v="2513mm"/>
    <s v="DW-2102-25-AA1B-NA"/>
    <n v="33.4"/>
    <n v="2513"/>
    <n v="104.92919462989909"/>
    <x v="407"/>
    <x v="407"/>
    <x v="2"/>
  </r>
  <r>
    <n v="25"/>
    <s v="252mm"/>
    <s v="DW-0404-25-AA1B-NA"/>
    <n v="33.4"/>
    <n v="252"/>
    <n v="104.92919462989909"/>
    <x v="408"/>
    <x v="408"/>
    <x v="2"/>
  </r>
  <r>
    <n v="25"/>
    <s v="252mm"/>
    <s v="DW-1308-25-AA1E-NA-3"/>
    <n v="33.4"/>
    <n v="252"/>
    <n v="104.92919462989909"/>
    <x v="408"/>
    <x v="408"/>
    <x v="2"/>
  </r>
  <r>
    <n v="25"/>
    <s v="252mm"/>
    <s v="DW-1401-25-AA1E-NA-2"/>
    <n v="33.4"/>
    <n v="252"/>
    <n v="104.92919462989909"/>
    <x v="408"/>
    <x v="408"/>
    <x v="2"/>
  </r>
  <r>
    <n v="25"/>
    <s v="253mm"/>
    <s v="DW-1901-25-AA1B-NA"/>
    <n v="33.4"/>
    <n v="253"/>
    <n v="104.92919462989909"/>
    <x v="409"/>
    <x v="409"/>
    <x v="2"/>
  </r>
  <r>
    <n v="25"/>
    <s v="253mm"/>
    <s v="IA-2122-25-AA1E-NA-1"/>
    <n v="33.4"/>
    <n v="253"/>
    <n v="104.92919462989909"/>
    <x v="409"/>
    <x v="409"/>
    <x v="3"/>
  </r>
  <r>
    <n v="25"/>
    <s v="253mm"/>
    <s v="SW-1901-25-AA1E-NA"/>
    <n v="33.4"/>
    <n v="253"/>
    <n v="104.92919462989909"/>
    <x v="409"/>
    <x v="409"/>
    <x v="1"/>
  </r>
  <r>
    <n v="25"/>
    <s v="2540mm"/>
    <s v="CA-2108-25-AA1B-NA-2"/>
    <n v="33.4"/>
    <n v="2540"/>
    <n v="104.92919462989909"/>
    <x v="410"/>
    <x v="410"/>
    <x v="0"/>
  </r>
  <r>
    <n v="25"/>
    <s v="2540mm"/>
    <s v="DW-2114-25-AA1B-NA"/>
    <n v="33.4"/>
    <n v="2540"/>
    <n v="104.92919462989909"/>
    <x v="410"/>
    <x v="410"/>
    <x v="2"/>
  </r>
  <r>
    <n v="25"/>
    <s v="254mm"/>
    <s v="CWS-0801-40-AA1E-NA-3"/>
    <n v="33.4"/>
    <n v="254"/>
    <n v="104.92919462989909"/>
    <x v="411"/>
    <x v="411"/>
    <x v="1"/>
  </r>
  <r>
    <n v="25"/>
    <s v="254mm"/>
    <s v="SW-2105-25-AA1E-NA-2"/>
    <n v="33.4"/>
    <n v="254"/>
    <n v="104.92919462989909"/>
    <x v="411"/>
    <x v="411"/>
    <x v="1"/>
  </r>
  <r>
    <n v="25"/>
    <s v="2556mm"/>
    <s v="AMO-1511-25-AA1E-NA-2"/>
    <n v="33.4"/>
    <n v="2556"/>
    <n v="104.92919462989909"/>
    <x v="412"/>
    <x v="412"/>
    <x v="1"/>
  </r>
  <r>
    <n v="25"/>
    <s v="255mm"/>
    <s v="CA-2114-25-AA1B-NA"/>
    <n v="33.4"/>
    <n v="255"/>
    <n v="104.92919462989909"/>
    <x v="413"/>
    <x v="413"/>
    <x v="0"/>
  </r>
  <r>
    <n v="25"/>
    <s v="2560mm"/>
    <s v="IA-1701-25-AA1E-NA"/>
    <n v="33.4"/>
    <n v="2560"/>
    <n v="104.92919462989909"/>
    <x v="414"/>
    <x v="414"/>
    <x v="3"/>
  </r>
  <r>
    <n v="25"/>
    <s v="256mm"/>
    <s v="DW-1401-25-AA1E-NA-3"/>
    <n v="33.4"/>
    <n v="256"/>
    <n v="104.92919462989909"/>
    <x v="415"/>
    <x v="415"/>
    <x v="2"/>
  </r>
  <r>
    <n v="25"/>
    <s v="256mm"/>
    <s v="DW-1401-25-AA1E-NA-4"/>
    <n v="33.4"/>
    <n v="256"/>
    <n v="104.92919462989909"/>
    <x v="415"/>
    <x v="415"/>
    <x v="2"/>
  </r>
  <r>
    <n v="25"/>
    <s v="256mm"/>
    <s v="DW-1402-25-AA1B-NA-1"/>
    <n v="33.4"/>
    <n v="256"/>
    <n v="104.92919462989909"/>
    <x v="415"/>
    <x v="415"/>
    <x v="2"/>
  </r>
  <r>
    <n v="25"/>
    <s v="256mm"/>
    <s v="DW-1402-25-AA1B-NA-2"/>
    <n v="33.4"/>
    <n v="256"/>
    <n v="104.92919462989909"/>
    <x v="415"/>
    <x v="415"/>
    <x v="2"/>
  </r>
  <r>
    <n v="25"/>
    <s v="256mm"/>
    <s v="IA-2108-25-AA1E-NA"/>
    <n v="33.4"/>
    <n v="256"/>
    <n v="104.92919462989909"/>
    <x v="415"/>
    <x v="415"/>
    <x v="3"/>
  </r>
  <r>
    <n v="25"/>
    <s v="256mm"/>
    <s v="N2-1501-25-AA1B-NA-1"/>
    <n v="33.4"/>
    <n v="256"/>
    <n v="104.92919462989909"/>
    <x v="415"/>
    <x v="415"/>
    <x v="4"/>
  </r>
  <r>
    <n v="25"/>
    <s v="256mm"/>
    <s v="SH-1409-25-AA1E-NA-3"/>
    <n v="33.4"/>
    <n v="256"/>
    <n v="104.92919462989909"/>
    <x v="415"/>
    <x v="415"/>
    <x v="1"/>
  </r>
  <r>
    <n v="25"/>
    <s v="256mm"/>
    <s v="SW-1918-25-AA1E-NA-5"/>
    <n v="33.4"/>
    <n v="256"/>
    <n v="104.92919462989909"/>
    <x v="415"/>
    <x v="415"/>
    <x v="1"/>
  </r>
  <r>
    <n v="25"/>
    <s v="256mm"/>
    <s v="SW-2101-25-AA1E-NA"/>
    <n v="33.4"/>
    <n v="256"/>
    <n v="104.92919462989909"/>
    <x v="415"/>
    <x v="415"/>
    <x v="1"/>
  </r>
  <r>
    <n v="25"/>
    <s v="256mm"/>
    <s v="SW-2103-25-AA1E-NA"/>
    <n v="33.4"/>
    <n v="256"/>
    <n v="104.92919462989909"/>
    <x v="415"/>
    <x v="415"/>
    <x v="1"/>
  </r>
  <r>
    <n v="25"/>
    <s v="256mm"/>
    <s v="SW-2105-25-AA1E-NA-1"/>
    <n v="33.4"/>
    <n v="256"/>
    <n v="104.92919462989909"/>
    <x v="415"/>
    <x v="415"/>
    <x v="1"/>
  </r>
  <r>
    <n v="25"/>
    <s v="25mm"/>
    <s v="WW-2005-50-AA1B-NA-1"/>
    <n v="33.4"/>
    <n v="25"/>
    <n v="104.92919462989909"/>
    <x v="416"/>
    <x v="416"/>
    <x v="5"/>
  </r>
  <r>
    <n v="25"/>
    <s v="25mm"/>
    <s v="WW-2005-50-AA1B-NA-2"/>
    <n v="33.4"/>
    <n v="25"/>
    <n v="104.92919462989909"/>
    <x v="416"/>
    <x v="416"/>
    <x v="5"/>
  </r>
  <r>
    <n v="25"/>
    <s v="2606mm"/>
    <s v="DW-1401-25-AA1E-NA-4"/>
    <n v="33.4"/>
    <n v="2606"/>
    <n v="104.92919462989909"/>
    <x v="417"/>
    <x v="417"/>
    <x v="2"/>
  </r>
  <r>
    <n v="25"/>
    <s v="2614mm"/>
    <s v="CA-2106-25-AA1B-NA"/>
    <n v="33.4"/>
    <n v="2614"/>
    <n v="104.92919462989909"/>
    <x v="418"/>
    <x v="418"/>
    <x v="0"/>
  </r>
  <r>
    <n v="25"/>
    <s v="263mm"/>
    <s v="SW-2105-25-AA1E-NA-2"/>
    <n v="33.4"/>
    <n v="263"/>
    <n v="104.92919462989909"/>
    <x v="419"/>
    <x v="419"/>
    <x v="1"/>
  </r>
  <r>
    <n v="25"/>
    <s v="2640mm"/>
    <s v="IA-2119-25-AA1E-NA"/>
    <n v="33.4"/>
    <n v="2640"/>
    <n v="104.92919462989909"/>
    <x v="420"/>
    <x v="420"/>
    <x v="3"/>
  </r>
  <r>
    <n v="25"/>
    <s v="2656mm"/>
    <s v="DW-1308-25-AA1E-NA-5"/>
    <n v="33.4"/>
    <n v="2656"/>
    <n v="104.92919462989909"/>
    <x v="421"/>
    <x v="421"/>
    <x v="2"/>
  </r>
  <r>
    <n v="25"/>
    <s v="265mm"/>
    <s v="DW-1302-25-AA1B-NA-4"/>
    <n v="33.4"/>
    <n v="265"/>
    <n v="104.92919462989909"/>
    <x v="422"/>
    <x v="422"/>
    <x v="2"/>
  </r>
  <r>
    <n v="25"/>
    <s v="266mm"/>
    <s v="CA-1501-25-AA1B-NA-1"/>
    <n v="33.4"/>
    <n v="266"/>
    <n v="104.92919462989909"/>
    <x v="423"/>
    <x v="423"/>
    <x v="0"/>
  </r>
  <r>
    <n v="25"/>
    <s v="266mm"/>
    <s v="CA-2106-25-AA1B-NA"/>
    <n v="33.4"/>
    <n v="266"/>
    <n v="104.92919462989909"/>
    <x v="423"/>
    <x v="423"/>
    <x v="0"/>
  </r>
  <r>
    <n v="25"/>
    <s v="266mm"/>
    <s v="DW-1302-25-AA1B-NA-1"/>
    <n v="33.4"/>
    <n v="266"/>
    <n v="104.92919462989909"/>
    <x v="423"/>
    <x v="423"/>
    <x v="2"/>
  </r>
  <r>
    <n v="25"/>
    <s v="267mm"/>
    <s v="DW-1302-25-AA1B-NA-1"/>
    <n v="33.4"/>
    <n v="267"/>
    <n v="104.92919462989909"/>
    <x v="424"/>
    <x v="424"/>
    <x v="2"/>
  </r>
  <r>
    <n v="25"/>
    <s v="270mm"/>
    <s v="SH-1406-25-AA1E-NA"/>
    <n v="33.4"/>
    <n v="270"/>
    <n v="104.92919462989909"/>
    <x v="425"/>
    <x v="425"/>
    <x v="1"/>
  </r>
  <r>
    <n v="25"/>
    <s v="271mm"/>
    <s v="SH-1409-25-AA1E-NA-2"/>
    <n v="33.4"/>
    <n v="271"/>
    <n v="104.92919462989909"/>
    <x v="426"/>
    <x v="426"/>
    <x v="1"/>
  </r>
  <r>
    <n v="25"/>
    <s v="2724mm"/>
    <s v="SW-1917-25-AA1E-NA"/>
    <n v="33.4"/>
    <n v="2724"/>
    <n v="104.92919462989909"/>
    <x v="427"/>
    <x v="427"/>
    <x v="1"/>
  </r>
  <r>
    <n v="25"/>
    <s v="272mm"/>
    <s v="AMO-1510-25-AA1E-NA-6"/>
    <n v="33.4"/>
    <n v="272"/>
    <n v="104.92919462989909"/>
    <x v="428"/>
    <x v="428"/>
    <x v="1"/>
  </r>
  <r>
    <n v="25"/>
    <s v="2736mm"/>
    <s v="IA-2107-25-AA1E-NA"/>
    <n v="33.4"/>
    <n v="2736"/>
    <n v="104.92919462989909"/>
    <x v="429"/>
    <x v="429"/>
    <x v="3"/>
  </r>
  <r>
    <n v="25"/>
    <s v="2742mm"/>
    <s v="DW-1401-25-AA1E-NA-4"/>
    <n v="33.4"/>
    <n v="2742"/>
    <n v="104.92919462989909"/>
    <x v="430"/>
    <x v="430"/>
    <x v="2"/>
  </r>
  <r>
    <n v="25"/>
    <s v="2756mm"/>
    <s v="CA-2103-25-AA1B-NA"/>
    <n v="33.4"/>
    <n v="2756"/>
    <n v="104.92919462989909"/>
    <x v="431"/>
    <x v="431"/>
    <x v="0"/>
  </r>
  <r>
    <n v="25"/>
    <s v="2756mm"/>
    <s v="DW-2111-25-AA1B-NA"/>
    <n v="33.4"/>
    <n v="2756"/>
    <n v="104.92919462989909"/>
    <x v="431"/>
    <x v="431"/>
    <x v="2"/>
  </r>
  <r>
    <n v="25"/>
    <s v="275mm"/>
    <s v="IA-1011-25-AA1E-NA-1"/>
    <n v="33.4"/>
    <n v="275"/>
    <n v="104.92919462989909"/>
    <x v="432"/>
    <x v="432"/>
    <x v="3"/>
  </r>
  <r>
    <n v="25"/>
    <s v="2772mm"/>
    <s v="DW-1401-25-AA1E-NA-3"/>
    <n v="33.4"/>
    <n v="2772"/>
    <n v="104.92919462989909"/>
    <x v="433"/>
    <x v="433"/>
    <x v="2"/>
  </r>
  <r>
    <n v="25"/>
    <s v="277mm"/>
    <s v="DW-1302-25-AA1B-NA-6"/>
    <n v="33.4"/>
    <n v="277"/>
    <n v="104.92919462989909"/>
    <x v="434"/>
    <x v="434"/>
    <x v="2"/>
  </r>
  <r>
    <n v="25"/>
    <s v="2784mm"/>
    <s v="DW-2104-25-AA1B-NA"/>
    <n v="33.4"/>
    <n v="2784"/>
    <n v="104.92919462989909"/>
    <x v="435"/>
    <x v="435"/>
    <x v="2"/>
  </r>
  <r>
    <n v="25"/>
    <s v="278mm"/>
    <s v="CA-2108-25-AA1B-NA-1"/>
    <n v="33.4"/>
    <n v="278"/>
    <n v="104.92919462989909"/>
    <x v="436"/>
    <x v="436"/>
    <x v="0"/>
  </r>
  <r>
    <n v="25"/>
    <s v="278mm"/>
    <s v="CA-2109-25-AA1B-NA"/>
    <n v="33.4"/>
    <n v="278"/>
    <n v="104.92919462989909"/>
    <x v="436"/>
    <x v="436"/>
    <x v="0"/>
  </r>
  <r>
    <n v="25"/>
    <s v="278mm"/>
    <s v="CA-2111-25-AA1B-NA"/>
    <n v="33.4"/>
    <n v="278"/>
    <n v="104.92919462989909"/>
    <x v="436"/>
    <x v="436"/>
    <x v="0"/>
  </r>
  <r>
    <n v="25"/>
    <s v="278mm"/>
    <s v="CA-2112-25-AA1B-NA"/>
    <n v="33.4"/>
    <n v="278"/>
    <n v="104.92919462989909"/>
    <x v="436"/>
    <x v="436"/>
    <x v="0"/>
  </r>
  <r>
    <n v="25"/>
    <s v="278mm"/>
    <s v="DW-2103-25-AA1B-NA"/>
    <n v="33.4"/>
    <n v="278"/>
    <n v="104.92919462989909"/>
    <x v="436"/>
    <x v="436"/>
    <x v="2"/>
  </r>
  <r>
    <n v="25"/>
    <s v="278mm"/>
    <s v="DW-2105-25-AA1B-NA-1"/>
    <n v="33.4"/>
    <n v="278"/>
    <n v="104.92919462989909"/>
    <x v="436"/>
    <x v="436"/>
    <x v="2"/>
  </r>
  <r>
    <n v="25"/>
    <s v="278mm"/>
    <s v="DW-2106-25-AA1B-NA"/>
    <n v="33.4"/>
    <n v="278"/>
    <n v="104.92919462989909"/>
    <x v="436"/>
    <x v="436"/>
    <x v="2"/>
  </r>
  <r>
    <n v="25"/>
    <s v="278mm"/>
    <s v="DW-2114-25-AA1B-NA"/>
    <n v="33.4"/>
    <n v="278"/>
    <n v="104.92919462989909"/>
    <x v="436"/>
    <x v="436"/>
    <x v="2"/>
  </r>
  <r>
    <n v="25"/>
    <s v="2806mm"/>
    <s v="IA-2109-25-AA1E-NA-2"/>
    <n v="33.4"/>
    <n v="2806"/>
    <n v="104.92919462989909"/>
    <x v="437"/>
    <x v="437"/>
    <x v="3"/>
  </r>
  <r>
    <n v="25"/>
    <s v="280mm"/>
    <s v="DW-1402-25-AA1B-NA-4"/>
    <n v="33.4"/>
    <n v="280"/>
    <n v="104.92919462989909"/>
    <x v="438"/>
    <x v="438"/>
    <x v="2"/>
  </r>
  <r>
    <n v="25"/>
    <s v="2817mm"/>
    <s v="SH-1409-25-AA1E-NA-3"/>
    <n v="33.4"/>
    <n v="2817"/>
    <n v="104.92919462989909"/>
    <x v="439"/>
    <x v="439"/>
    <x v="1"/>
  </r>
  <r>
    <n v="25"/>
    <s v="281mm"/>
    <s v="AMO-1511-25-AA1E-NA-6"/>
    <n v="33.4"/>
    <n v="281"/>
    <n v="104.92919462989909"/>
    <x v="440"/>
    <x v="440"/>
    <x v="1"/>
  </r>
  <r>
    <n v="25"/>
    <s v="281mm"/>
    <s v="CWS-0801-40-AA1E-NA-3"/>
    <n v="33.4"/>
    <n v="281"/>
    <n v="104.92919462989909"/>
    <x v="440"/>
    <x v="440"/>
    <x v="1"/>
  </r>
  <r>
    <n v="25"/>
    <s v="2820mm"/>
    <s v="DW-2105-25-AA1B-NA-2"/>
    <n v="33.4"/>
    <n v="2820"/>
    <n v="104.92919462989909"/>
    <x v="441"/>
    <x v="441"/>
    <x v="2"/>
  </r>
  <r>
    <n v="25"/>
    <s v="2829mm"/>
    <s v="NG-0502-25-AA4B-NA"/>
    <n v="33.4"/>
    <n v="2829"/>
    <n v="104.92919462989909"/>
    <x v="442"/>
    <x v="442"/>
    <x v="6"/>
  </r>
  <r>
    <n v="25"/>
    <s v="284mm"/>
    <s v="CA-2112-25-AA1B-NA"/>
    <n v="33.4"/>
    <n v="284"/>
    <n v="104.92919462989909"/>
    <x v="443"/>
    <x v="443"/>
    <x v="0"/>
  </r>
  <r>
    <n v="25"/>
    <s v="284mm"/>
    <s v="SW-2105-25-AA1E-NA-3"/>
    <n v="33.4"/>
    <n v="284"/>
    <n v="104.92919462989909"/>
    <x v="443"/>
    <x v="443"/>
    <x v="1"/>
  </r>
  <r>
    <n v="25"/>
    <s v="285mm"/>
    <s v="IA-1011-25-AA1E-NA-1"/>
    <n v="33.4"/>
    <n v="285"/>
    <n v="104.92919462989909"/>
    <x v="444"/>
    <x v="444"/>
    <x v="3"/>
  </r>
  <r>
    <n v="25"/>
    <s v="2864mm"/>
    <s v="AMO-1510-25-AA1E-NA-4"/>
    <n v="33.4"/>
    <n v="2864"/>
    <n v="104.92919462989909"/>
    <x v="445"/>
    <x v="445"/>
    <x v="1"/>
  </r>
  <r>
    <n v="25"/>
    <s v="2872mm"/>
    <s v="DW-1402-25-AA1B-NA-3"/>
    <n v="33.4"/>
    <n v="2872"/>
    <n v="104.92919462989909"/>
    <x v="446"/>
    <x v="446"/>
    <x v="2"/>
  </r>
  <r>
    <n v="25"/>
    <s v="288mm"/>
    <s v="SH-1409-25-AA1E-NA-4"/>
    <n v="33.4"/>
    <n v="288"/>
    <n v="104.92919462989909"/>
    <x v="447"/>
    <x v="447"/>
    <x v="1"/>
  </r>
  <r>
    <n v="25"/>
    <s v="289mm"/>
    <s v="SW-1901-25-AA1E-NA"/>
    <n v="33.4"/>
    <n v="289"/>
    <n v="104.92919462989909"/>
    <x v="448"/>
    <x v="448"/>
    <x v="1"/>
  </r>
  <r>
    <n v="25"/>
    <s v="291mm"/>
    <s v="CA-2111-25-AA1B-NA"/>
    <n v="33.4"/>
    <n v="291"/>
    <n v="104.92919462989909"/>
    <x v="449"/>
    <x v="449"/>
    <x v="0"/>
  </r>
  <r>
    <n v="25"/>
    <s v="294mm"/>
    <s v="AMO-0601-25-AA1E-NA-1"/>
    <n v="33.4"/>
    <n v="294"/>
    <n v="104.92919462989909"/>
    <x v="450"/>
    <x v="450"/>
    <x v="1"/>
  </r>
  <r>
    <n v="25"/>
    <s v="294mm"/>
    <s v="SW-1918-25-AA1E-NA-2"/>
    <n v="33.4"/>
    <n v="294"/>
    <n v="104.92919462989909"/>
    <x v="450"/>
    <x v="450"/>
    <x v="1"/>
  </r>
  <r>
    <n v="25"/>
    <s v="2956mm"/>
    <s v="CA-2112-25-AA1B-NA"/>
    <n v="33.4"/>
    <n v="2956"/>
    <n v="104.92919462989909"/>
    <x v="451"/>
    <x v="451"/>
    <x v="0"/>
  </r>
  <r>
    <n v="25"/>
    <s v="2956mm"/>
    <s v="DW-2103-25-AA1B-NA"/>
    <n v="33.4"/>
    <n v="2956"/>
    <n v="104.92919462989909"/>
    <x v="451"/>
    <x v="451"/>
    <x v="2"/>
  </r>
  <r>
    <n v="25"/>
    <s v="2956mm"/>
    <s v="DW-2114-25-AA1B-NA"/>
    <n v="33.4"/>
    <n v="2956"/>
    <n v="104.92919462989909"/>
    <x v="451"/>
    <x v="451"/>
    <x v="2"/>
  </r>
  <r>
    <n v="25"/>
    <s v="2956mm"/>
    <s v="IA-2117-25-AA1E-NA-2"/>
    <n v="33.4"/>
    <n v="2956"/>
    <n v="104.92919462989909"/>
    <x v="451"/>
    <x v="451"/>
    <x v="3"/>
  </r>
  <r>
    <n v="25"/>
    <s v="2962mm"/>
    <s v="IA-2117-25-AA1E-NA-1"/>
    <n v="33.4"/>
    <n v="2962"/>
    <n v="104.92919462989909"/>
    <x v="452"/>
    <x v="452"/>
    <x v="3"/>
  </r>
  <r>
    <n v="25"/>
    <s v="2970mm"/>
    <s v="DW-2105-25-AA1B-NA-3"/>
    <n v="33.4"/>
    <n v="2970"/>
    <n v="104.92919462989909"/>
    <x v="453"/>
    <x v="453"/>
    <x v="2"/>
  </r>
  <r>
    <n v="25"/>
    <s v="2972mm"/>
    <s v="SH-1409-25-AA1E-NA-5"/>
    <n v="33.4"/>
    <n v="2972"/>
    <n v="104.92919462989909"/>
    <x v="454"/>
    <x v="454"/>
    <x v="1"/>
  </r>
  <r>
    <n v="25"/>
    <s v="297mm"/>
    <s v="AMO-1511-25-AA1E-NA-6"/>
    <n v="33.4"/>
    <n v="297"/>
    <n v="104.92919462989909"/>
    <x v="455"/>
    <x v="455"/>
    <x v="1"/>
  </r>
  <r>
    <n v="25"/>
    <s v="299mm"/>
    <s v="DW-1901-25-AA1B-NA"/>
    <n v="33.4"/>
    <n v="299"/>
    <n v="104.92919462989909"/>
    <x v="456"/>
    <x v="456"/>
    <x v="2"/>
  </r>
  <r>
    <n v="25"/>
    <s v="300mm"/>
    <s v="DW-1401-25-AA1E-NA-5"/>
    <n v="33.4"/>
    <n v="300"/>
    <n v="104.92919462989909"/>
    <x v="457"/>
    <x v="457"/>
    <x v="2"/>
  </r>
  <r>
    <n v="25"/>
    <s v="3012mm"/>
    <s v="IA-2123-25-AA1E-NA"/>
    <n v="33.4"/>
    <n v="3012"/>
    <n v="104.92919462989909"/>
    <x v="458"/>
    <x v="458"/>
    <x v="3"/>
  </r>
  <r>
    <n v="25"/>
    <s v="301mm"/>
    <s v="WW-2004-25-AA1B-NA"/>
    <n v="33.4"/>
    <n v="301"/>
    <n v="104.92919462989909"/>
    <x v="459"/>
    <x v="459"/>
    <x v="5"/>
  </r>
  <r>
    <n v="25"/>
    <s v="302mm"/>
    <s v="AMO-1510-25-AA1E-NA-2"/>
    <n v="33.4"/>
    <n v="302"/>
    <n v="104.92919462989909"/>
    <x v="460"/>
    <x v="460"/>
    <x v="1"/>
  </r>
  <r>
    <n v="25"/>
    <s v="303mm"/>
    <s v="DW-0404-25-AA1B-NA"/>
    <n v="33.4"/>
    <n v="303"/>
    <n v="104.92919462989909"/>
    <x v="461"/>
    <x v="461"/>
    <x v="2"/>
  </r>
  <r>
    <n v="25"/>
    <s v="304mm"/>
    <s v="WW-2001-50-AA1B-NA-2"/>
    <n v="33.4"/>
    <n v="304"/>
    <n v="104.92919462989909"/>
    <x v="462"/>
    <x v="462"/>
    <x v="5"/>
  </r>
  <r>
    <n v="25"/>
    <s v="304mm"/>
    <s v="WW-2001-50-AA1B-NA-3"/>
    <n v="33.4"/>
    <n v="304"/>
    <n v="104.92919462989909"/>
    <x v="462"/>
    <x v="462"/>
    <x v="5"/>
  </r>
  <r>
    <n v="25"/>
    <s v="3056mm"/>
    <s v="CA-1501-25-AA1B-NA-4"/>
    <n v="33.4"/>
    <n v="3056"/>
    <n v="104.92919462989909"/>
    <x v="463"/>
    <x v="463"/>
    <x v="0"/>
  </r>
  <r>
    <n v="25"/>
    <s v="3056mm"/>
    <s v="CA-2102-25-AA1B-NA"/>
    <n v="33.4"/>
    <n v="3056"/>
    <n v="104.92919462989909"/>
    <x v="463"/>
    <x v="463"/>
    <x v="0"/>
  </r>
  <r>
    <n v="25"/>
    <s v="3056mm"/>
    <s v="IA-2123-25-AA1E-NA"/>
    <n v="33.4"/>
    <n v="3056"/>
    <n v="104.92919462989909"/>
    <x v="463"/>
    <x v="463"/>
    <x v="3"/>
  </r>
  <r>
    <n v="25"/>
    <s v="306mm"/>
    <s v="SW-1918-25-AA1E-NA-1"/>
    <n v="33.4"/>
    <n v="306"/>
    <n v="104.92919462989909"/>
    <x v="464"/>
    <x v="464"/>
    <x v="1"/>
  </r>
  <r>
    <n v="25"/>
    <s v="3070mm"/>
    <s v="CA-2108-25-AA1B-NA-2"/>
    <n v="33.4"/>
    <n v="3070"/>
    <n v="104.92919462989909"/>
    <x v="465"/>
    <x v="465"/>
    <x v="0"/>
  </r>
  <r>
    <n v="25"/>
    <s v="3070mm"/>
    <s v="DW-2110-25-AA1B-NA"/>
    <n v="33.4"/>
    <n v="3070"/>
    <n v="104.92919462989909"/>
    <x v="465"/>
    <x v="465"/>
    <x v="2"/>
  </r>
  <r>
    <n v="25"/>
    <s v="308mm"/>
    <s v="DW-0402-25-AA1B-NA-2"/>
    <n v="33.4"/>
    <n v="308"/>
    <n v="104.92919462989909"/>
    <x v="466"/>
    <x v="466"/>
    <x v="2"/>
  </r>
  <r>
    <n v="25"/>
    <s v="309mm"/>
    <s v="AMO-1510-25-AA1E-NA-2"/>
    <n v="33.4"/>
    <n v="309"/>
    <n v="104.92919462989909"/>
    <x v="467"/>
    <x v="467"/>
    <x v="1"/>
  </r>
  <r>
    <n v="25"/>
    <s v="309mm"/>
    <s v="SH-1409-25-AA1E-NA-3"/>
    <n v="33.4"/>
    <n v="309"/>
    <n v="104.92919462989909"/>
    <x v="467"/>
    <x v="467"/>
    <x v="1"/>
  </r>
  <r>
    <n v="25"/>
    <s v="311mm"/>
    <s v="CA-2106-25-AA1B-NA"/>
    <n v="33.4"/>
    <n v="311"/>
    <n v="104.92919462989909"/>
    <x v="468"/>
    <x v="468"/>
    <x v="0"/>
  </r>
  <r>
    <n v="25"/>
    <s v="3130mm"/>
    <s v="AMO-1511-25-AA1E-NA-2"/>
    <n v="33.4"/>
    <n v="3130"/>
    <n v="104.92919462989909"/>
    <x v="469"/>
    <x v="469"/>
    <x v="1"/>
  </r>
  <r>
    <n v="25"/>
    <s v="3136mm"/>
    <s v="IA-2122-25-AA1E-NA-2"/>
    <n v="33.4"/>
    <n v="3136"/>
    <n v="104.92919462989909"/>
    <x v="470"/>
    <x v="470"/>
    <x v="3"/>
  </r>
  <r>
    <n v="25"/>
    <s v="314mm"/>
    <s v="DW-0401-50-AA1B-NA-1"/>
    <n v="33.4"/>
    <n v="314"/>
    <n v="104.92919462989909"/>
    <x v="471"/>
    <x v="471"/>
    <x v="2"/>
  </r>
  <r>
    <n v="25"/>
    <s v="314mm"/>
    <s v="SW-2103-25-AA1E-NA"/>
    <n v="33.4"/>
    <n v="314"/>
    <n v="104.92919462989909"/>
    <x v="471"/>
    <x v="471"/>
    <x v="1"/>
  </r>
  <r>
    <n v="25"/>
    <s v="314mm"/>
    <s v="SW-2105-25-AA1E-NA-3"/>
    <n v="33.4"/>
    <n v="314"/>
    <n v="104.92919462989909"/>
    <x v="471"/>
    <x v="471"/>
    <x v="1"/>
  </r>
  <r>
    <n v="25"/>
    <s v="3156mm"/>
    <s v="IA-2101-25-AA1E-NA-2"/>
    <n v="33.4"/>
    <n v="3156"/>
    <n v="104.92919462989909"/>
    <x v="472"/>
    <x v="472"/>
    <x v="3"/>
  </r>
  <r>
    <n v="25"/>
    <s v="315mm"/>
    <s v="CA-1801-25-AA1B-NA-1"/>
    <n v="33.4"/>
    <n v="315"/>
    <n v="104.92919462989909"/>
    <x v="473"/>
    <x v="473"/>
    <x v="0"/>
  </r>
  <r>
    <n v="25"/>
    <s v="3206mm"/>
    <s v="SW-2103-25-AA1E-NA"/>
    <n v="33.4"/>
    <n v="3206"/>
    <n v="104.92919462989909"/>
    <x v="474"/>
    <x v="474"/>
    <x v="1"/>
  </r>
  <r>
    <n v="25"/>
    <s v="320mm"/>
    <s v="DW-2105-25-AA1B-NA-3"/>
    <n v="33.4"/>
    <n v="320"/>
    <n v="104.92919462989909"/>
    <x v="475"/>
    <x v="475"/>
    <x v="2"/>
  </r>
  <r>
    <n v="25"/>
    <s v="320mm"/>
    <s v="IA-1301-25-AA1E-NA"/>
    <n v="33.4"/>
    <n v="320"/>
    <n v="104.92919462989909"/>
    <x v="475"/>
    <x v="475"/>
    <x v="3"/>
  </r>
  <r>
    <n v="25"/>
    <s v="3226mm"/>
    <s v="IA-2301-25-AA1E-NA-3"/>
    <n v="33.4"/>
    <n v="3226"/>
    <n v="104.92919462989909"/>
    <x v="476"/>
    <x v="476"/>
    <x v="3"/>
  </r>
  <r>
    <n v="25"/>
    <s v="322mm"/>
    <s v="AMO-1510-25-AA1E-NA-3"/>
    <n v="33.4"/>
    <n v="322"/>
    <n v="104.92919462989909"/>
    <x v="477"/>
    <x v="477"/>
    <x v="1"/>
  </r>
  <r>
    <n v="25"/>
    <s v="322mm"/>
    <s v="SW-2202-25-AA1E-NA-1"/>
    <n v="33.4"/>
    <n v="322"/>
    <n v="104.92919462989909"/>
    <x v="477"/>
    <x v="477"/>
    <x v="1"/>
  </r>
  <r>
    <n v="25"/>
    <s v="322mm"/>
    <s v="SW-2202-25-AA1E-NA-3"/>
    <n v="33.4"/>
    <n v="322"/>
    <n v="104.92919462989909"/>
    <x v="477"/>
    <x v="477"/>
    <x v="1"/>
  </r>
  <r>
    <n v="25"/>
    <s v="3236mm"/>
    <s v="SW-1918-25-AA1E-NA-3"/>
    <n v="33.4"/>
    <n v="3236"/>
    <n v="104.92919462989909"/>
    <x v="478"/>
    <x v="478"/>
    <x v="1"/>
  </r>
  <r>
    <n v="25"/>
    <s v="324mm"/>
    <s v="CWR-1201-40-AA1E-NA-2"/>
    <n v="33.4"/>
    <n v="324"/>
    <n v="104.92919462989909"/>
    <x v="479"/>
    <x v="479"/>
    <x v="1"/>
  </r>
  <r>
    <n v="25"/>
    <s v="3256mm"/>
    <s v="IA-2109-25-AA1E-NA-4"/>
    <n v="33.4"/>
    <n v="3256"/>
    <n v="104.92919462989909"/>
    <x v="480"/>
    <x v="480"/>
    <x v="3"/>
  </r>
  <r>
    <n v="25"/>
    <s v="3306mm"/>
    <s v="CA-2103-25-AA1B-NA"/>
    <n v="33.4"/>
    <n v="3306"/>
    <n v="104.92919462989909"/>
    <x v="481"/>
    <x v="481"/>
    <x v="0"/>
  </r>
  <r>
    <n v="25"/>
    <s v="3308mm"/>
    <s v="CWS-2205-25-AA1E-NA-1"/>
    <n v="33.4"/>
    <n v="3308"/>
    <n v="104.92919462989909"/>
    <x v="482"/>
    <x v="482"/>
    <x v="1"/>
  </r>
  <r>
    <n v="25"/>
    <s v="3316mm"/>
    <s v="DW-1901-25-AA1B-NA"/>
    <n v="33.4"/>
    <n v="3316"/>
    <n v="104.92919462989909"/>
    <x v="483"/>
    <x v="483"/>
    <x v="2"/>
  </r>
  <r>
    <n v="25"/>
    <s v="3316mm"/>
    <s v="IA-2122-25-AA1E-NA-1"/>
    <n v="33.4"/>
    <n v="3316"/>
    <n v="104.92919462989909"/>
    <x v="483"/>
    <x v="483"/>
    <x v="3"/>
  </r>
  <r>
    <n v="25"/>
    <s v="3318mm"/>
    <s v="DW-2111-25-AA1B-NA"/>
    <n v="33.4"/>
    <n v="3318"/>
    <n v="104.92919462989909"/>
    <x v="484"/>
    <x v="484"/>
    <x v="2"/>
  </r>
  <r>
    <n v="25"/>
    <s v="331mm"/>
    <s v="CWR-0801-40-AA1E-NA-2"/>
    <n v="33.4"/>
    <n v="331"/>
    <n v="104.92919462989909"/>
    <x v="485"/>
    <x v="485"/>
    <x v="1"/>
  </r>
  <r>
    <n v="25"/>
    <s v="331mm"/>
    <s v="DW-1308-25-AA1E-NA-4"/>
    <n v="33.4"/>
    <n v="331"/>
    <n v="104.92919462989909"/>
    <x v="485"/>
    <x v="485"/>
    <x v="2"/>
  </r>
  <r>
    <n v="25"/>
    <s v="3346mm"/>
    <s v="CA-2117-25-AA1B-NA"/>
    <n v="33.4"/>
    <n v="3346"/>
    <n v="104.92919462989909"/>
    <x v="486"/>
    <x v="486"/>
    <x v="0"/>
  </r>
  <r>
    <n v="25"/>
    <s v="3350mm"/>
    <s v="SW-2105-25-AA1E-NA-3"/>
    <n v="33.4"/>
    <n v="3350"/>
    <n v="104.92919462989909"/>
    <x v="487"/>
    <x v="487"/>
    <x v="1"/>
  </r>
  <r>
    <n v="25"/>
    <s v="335mm"/>
    <s v="IA-2101-25-AA1E-NA-2"/>
    <n v="33.4"/>
    <n v="335"/>
    <n v="104.92919462989909"/>
    <x v="488"/>
    <x v="488"/>
    <x v="3"/>
  </r>
  <r>
    <n v="25"/>
    <s v="336mm"/>
    <s v="AMO-1511-25-AA1E-NA-3"/>
    <n v="33.4"/>
    <n v="336"/>
    <n v="104.92919462989909"/>
    <x v="489"/>
    <x v="489"/>
    <x v="1"/>
  </r>
  <r>
    <n v="25"/>
    <s v="336mm"/>
    <s v="CWS-1201-40-AA1E-NA"/>
    <n v="33.4"/>
    <n v="336"/>
    <n v="104.92919462989909"/>
    <x v="489"/>
    <x v="489"/>
    <x v="1"/>
  </r>
  <r>
    <n v="25"/>
    <s v="336mm"/>
    <s v="SH-1409-25-AA1E-NA-2"/>
    <n v="33.4"/>
    <n v="336"/>
    <n v="104.92919462989909"/>
    <x v="489"/>
    <x v="489"/>
    <x v="1"/>
  </r>
  <r>
    <n v="25"/>
    <s v="3371mm"/>
    <s v="SW-1918-25-AA1E-NA-5"/>
    <n v="33.4"/>
    <n v="3371"/>
    <n v="104.92919462989909"/>
    <x v="490"/>
    <x v="490"/>
    <x v="1"/>
  </r>
  <r>
    <n v="25"/>
    <s v="3372mm"/>
    <s v="AMO-1510-25-AA1E-NA-2"/>
    <n v="33.4"/>
    <n v="3372"/>
    <n v="104.92919462989909"/>
    <x v="491"/>
    <x v="491"/>
    <x v="1"/>
  </r>
  <r>
    <n v="25"/>
    <s v="3377mm"/>
    <s v="DW-1402-25-AA1B-NA-2"/>
    <n v="33.4"/>
    <n v="3377"/>
    <n v="104.92919462989909"/>
    <x v="492"/>
    <x v="492"/>
    <x v="2"/>
  </r>
  <r>
    <n v="25"/>
    <s v="3406mm"/>
    <s v="IA-2107-25-AA1E-NA"/>
    <n v="33.4"/>
    <n v="3406"/>
    <n v="104.92919462989909"/>
    <x v="493"/>
    <x v="493"/>
    <x v="3"/>
  </r>
  <r>
    <n v="25"/>
    <s v="341mm"/>
    <s v="CA-0601-25-AA1B-NA-7"/>
    <n v="33.4"/>
    <n v="341"/>
    <n v="104.92919462989909"/>
    <x v="494"/>
    <x v="494"/>
    <x v="0"/>
  </r>
  <r>
    <n v="25"/>
    <s v="341mm"/>
    <s v="WW-0501-25-AA1E-NA-2"/>
    <n v="33.4"/>
    <n v="341"/>
    <n v="104.92919462989909"/>
    <x v="494"/>
    <x v="494"/>
    <x v="1"/>
  </r>
  <r>
    <n v="25"/>
    <s v="346mm"/>
    <s v="SH-1403-25-AA1E-NA-1"/>
    <n v="33.4"/>
    <n v="346"/>
    <n v="104.92919462989909"/>
    <x v="495"/>
    <x v="495"/>
    <x v="1"/>
  </r>
  <r>
    <n v="25"/>
    <s v="349mm"/>
    <s v="SH-1403-25-AA1E-NA-1"/>
    <n v="33.4"/>
    <n v="349"/>
    <n v="104.92919462989909"/>
    <x v="496"/>
    <x v="496"/>
    <x v="1"/>
  </r>
  <r>
    <n v="25"/>
    <s v="34mm"/>
    <s v="IA-2107-25-AA1E-NA"/>
    <n v="33.4"/>
    <n v="34"/>
    <n v="104.92919462989909"/>
    <x v="497"/>
    <x v="497"/>
    <x v="3"/>
  </r>
  <r>
    <n v="25"/>
    <s v="350mm"/>
    <s v="CA-2102-25-AA1B-NA"/>
    <n v="33.4"/>
    <n v="350"/>
    <n v="104.92919462989909"/>
    <x v="498"/>
    <x v="498"/>
    <x v="0"/>
  </r>
  <r>
    <n v="25"/>
    <s v="350mm"/>
    <s v="CA-2112-25-AA1B-NA"/>
    <n v="33.4"/>
    <n v="350"/>
    <n v="104.92919462989909"/>
    <x v="498"/>
    <x v="498"/>
    <x v="0"/>
  </r>
  <r>
    <n v="25"/>
    <s v="351mm"/>
    <s v="AMO-1511-25-AA1E-NA-4"/>
    <n v="33.4"/>
    <n v="351"/>
    <n v="104.92919462989909"/>
    <x v="499"/>
    <x v="499"/>
    <x v="1"/>
  </r>
  <r>
    <n v="25"/>
    <s v="351mm"/>
    <s v="DW-0402-25-AA1B-NA-1"/>
    <n v="33.4"/>
    <n v="351"/>
    <n v="104.92919462989909"/>
    <x v="499"/>
    <x v="499"/>
    <x v="2"/>
  </r>
  <r>
    <n v="25"/>
    <s v="352mm"/>
    <s v="CA-2104-25-AA1B-NA"/>
    <n v="33.4"/>
    <n v="352"/>
    <n v="104.92919462989909"/>
    <x v="500"/>
    <x v="500"/>
    <x v="0"/>
  </r>
  <r>
    <n v="25"/>
    <s v="352mm"/>
    <s v="SW-2105-25-AA1E-NA-3"/>
    <n v="33.4"/>
    <n v="352"/>
    <n v="104.92919462989909"/>
    <x v="500"/>
    <x v="500"/>
    <x v="1"/>
  </r>
  <r>
    <n v="25"/>
    <s v="354mm"/>
    <s v="DW-1308-25-AA1E-NA-2"/>
    <n v="33.4"/>
    <n v="354"/>
    <n v="104.92919462989909"/>
    <x v="501"/>
    <x v="501"/>
    <x v="2"/>
  </r>
  <r>
    <n v="25"/>
    <s v="354mm"/>
    <s v="SW-1901-25-AA1E-NA"/>
    <n v="33.4"/>
    <n v="354"/>
    <n v="104.92919462989909"/>
    <x v="501"/>
    <x v="501"/>
    <x v="1"/>
  </r>
  <r>
    <n v="25"/>
    <s v="3562mm"/>
    <s v="CA-0601-25-AA1B-NA-7"/>
    <n v="33.4"/>
    <n v="3562"/>
    <n v="104.92919462989909"/>
    <x v="502"/>
    <x v="502"/>
    <x v="0"/>
  </r>
  <r>
    <n v="25"/>
    <s v="356mm"/>
    <s v="CA-0601-25-AA1B-NA-9"/>
    <n v="33.4"/>
    <n v="356"/>
    <n v="104.92919462989909"/>
    <x v="503"/>
    <x v="503"/>
    <x v="0"/>
  </r>
  <r>
    <n v="25"/>
    <s v="356mm"/>
    <s v="CA-1501-25-AA1B-NA-3"/>
    <n v="33.4"/>
    <n v="356"/>
    <n v="104.92919462989909"/>
    <x v="503"/>
    <x v="503"/>
    <x v="0"/>
  </r>
  <r>
    <n v="25"/>
    <s v="356mm"/>
    <s v="CA-1801-25-AA1B-NA-1"/>
    <n v="33.4"/>
    <n v="356"/>
    <n v="104.92919462989909"/>
    <x v="503"/>
    <x v="503"/>
    <x v="0"/>
  </r>
  <r>
    <n v="25"/>
    <s v="356mm"/>
    <s v="IA-2104-25-AA1E-NA"/>
    <n v="33.4"/>
    <n v="356"/>
    <n v="104.92919462989909"/>
    <x v="503"/>
    <x v="503"/>
    <x v="3"/>
  </r>
  <r>
    <n v="25"/>
    <s v="3581mm"/>
    <s v="DW-2107-25-AA1B-NA"/>
    <n v="33.4"/>
    <n v="3581"/>
    <n v="104.92919462989909"/>
    <x v="504"/>
    <x v="504"/>
    <x v="2"/>
  </r>
  <r>
    <n v="25"/>
    <s v="358mm"/>
    <s v="DW-1302-25-AA1B-NA-3"/>
    <n v="33.4"/>
    <n v="358"/>
    <n v="104.92919462989909"/>
    <x v="505"/>
    <x v="505"/>
    <x v="2"/>
  </r>
  <r>
    <n v="25"/>
    <s v="35mm"/>
    <s v="SW-1918-25-AA1E-NA-4"/>
    <n v="33.4"/>
    <n v="35"/>
    <n v="104.92919462989909"/>
    <x v="506"/>
    <x v="506"/>
    <x v="1"/>
  </r>
  <r>
    <n v="25"/>
    <s v="360mm"/>
    <s v="CA-1801-25-AA1B-NA-1"/>
    <n v="33.4"/>
    <n v="360"/>
    <n v="104.92919462989909"/>
    <x v="507"/>
    <x v="507"/>
    <x v="0"/>
  </r>
  <r>
    <n v="25"/>
    <s v="360mm"/>
    <s v="CA-2116-25-AA1B-NA"/>
    <n v="33.4"/>
    <n v="360"/>
    <n v="104.92919462989909"/>
    <x v="507"/>
    <x v="507"/>
    <x v="0"/>
  </r>
  <r>
    <n v="25"/>
    <s v="360mm"/>
    <s v="DW-2114-25-AA1B-NA"/>
    <n v="33.4"/>
    <n v="360"/>
    <n v="104.92919462989909"/>
    <x v="507"/>
    <x v="507"/>
    <x v="2"/>
  </r>
  <r>
    <n v="25"/>
    <s v="361mm"/>
    <s v="SW-2103-25-AA1E-NA"/>
    <n v="33.4"/>
    <n v="361"/>
    <n v="104.92919462989909"/>
    <x v="508"/>
    <x v="508"/>
    <x v="1"/>
  </r>
  <r>
    <n v="25"/>
    <s v="3629mm"/>
    <s v="SH-1409-25-AA1E-NA-2"/>
    <n v="33.4"/>
    <n v="3629"/>
    <n v="104.92919462989909"/>
    <x v="509"/>
    <x v="509"/>
    <x v="1"/>
  </r>
  <r>
    <n v="25"/>
    <s v="366mm"/>
    <s v="CWS-0301-25-AA1E-NA"/>
    <n v="33.4"/>
    <n v="366"/>
    <n v="104.92919462989909"/>
    <x v="510"/>
    <x v="510"/>
    <x v="1"/>
  </r>
  <r>
    <n v="25"/>
    <s v="366mm"/>
    <s v="DW-2108-25-AA1B-NA"/>
    <n v="33.4"/>
    <n v="366"/>
    <n v="104.92919462989909"/>
    <x v="510"/>
    <x v="510"/>
    <x v="2"/>
  </r>
  <r>
    <n v="25"/>
    <s v="3703mm"/>
    <s v="IA-2115-25-AA1E-NA-1"/>
    <n v="33.4"/>
    <n v="3703"/>
    <n v="104.92919462989909"/>
    <x v="511"/>
    <x v="511"/>
    <x v="3"/>
  </r>
  <r>
    <n v="25"/>
    <s v="371mm"/>
    <s v="CWR-0301-15-AA1E-NA"/>
    <n v="33.4"/>
    <n v="371"/>
    <n v="104.92919462989909"/>
    <x v="512"/>
    <x v="512"/>
    <x v="1"/>
  </r>
  <r>
    <n v="25"/>
    <s v="3742mm"/>
    <s v="CA-2115-25-AA1B-NA"/>
    <n v="33.4"/>
    <n v="3742"/>
    <n v="104.92919462989909"/>
    <x v="513"/>
    <x v="513"/>
    <x v="0"/>
  </r>
  <r>
    <n v="25"/>
    <s v="376mm"/>
    <s v="CA-2104-25-AA1B-NA"/>
    <n v="33.4"/>
    <n v="376"/>
    <n v="104.92919462989909"/>
    <x v="514"/>
    <x v="514"/>
    <x v="0"/>
  </r>
  <r>
    <n v="25"/>
    <s v="376mm"/>
    <s v="IA-2108-25-AA1E-NA"/>
    <n v="33.4"/>
    <n v="376"/>
    <n v="104.92919462989909"/>
    <x v="514"/>
    <x v="514"/>
    <x v="3"/>
  </r>
  <r>
    <n v="25"/>
    <s v="378mm"/>
    <s v="CA-2104-25-AA1B-NA"/>
    <n v="33.4"/>
    <n v="378"/>
    <n v="104.92919462989909"/>
    <x v="515"/>
    <x v="515"/>
    <x v="0"/>
  </r>
  <r>
    <n v="25"/>
    <s v="378mm"/>
    <s v="DW-2112-25-AA1B-NA"/>
    <n v="33.4"/>
    <n v="378"/>
    <n v="104.92919462989909"/>
    <x v="515"/>
    <x v="515"/>
    <x v="2"/>
  </r>
  <r>
    <n v="25"/>
    <s v="3806mm"/>
    <s v="CA-1801-25-AA1B-NA-1"/>
    <n v="33.4"/>
    <n v="3806"/>
    <n v="104.92919462989909"/>
    <x v="516"/>
    <x v="516"/>
    <x v="0"/>
  </r>
  <r>
    <n v="25"/>
    <s v="382mm"/>
    <s v="IA-2120-25-AA1E-NA"/>
    <n v="33.4"/>
    <n v="382"/>
    <n v="104.92919462989909"/>
    <x v="517"/>
    <x v="517"/>
    <x v="3"/>
  </r>
  <r>
    <n v="25"/>
    <s v="382mm"/>
    <s v="N2-1501-25-AA1B-NA-1"/>
    <n v="33.4"/>
    <n v="382"/>
    <n v="104.92919462989909"/>
    <x v="517"/>
    <x v="517"/>
    <x v="4"/>
  </r>
  <r>
    <n v="25"/>
    <s v="383mm"/>
    <s v="CA-1801-25-AA1B-NA-1"/>
    <n v="33.4"/>
    <n v="383"/>
    <n v="104.92919462989909"/>
    <x v="518"/>
    <x v="518"/>
    <x v="0"/>
  </r>
  <r>
    <n v="25"/>
    <s v="383mm"/>
    <s v="SH-1409-25-AA1E-NA-2"/>
    <n v="33.4"/>
    <n v="383"/>
    <n v="104.92919462989909"/>
    <x v="518"/>
    <x v="518"/>
    <x v="1"/>
  </r>
  <r>
    <n v="25"/>
    <s v="3849mm"/>
    <s v="DW-2103-25-AA1B-NA"/>
    <n v="33.4"/>
    <n v="3849"/>
    <n v="104.92919462989909"/>
    <x v="519"/>
    <x v="519"/>
    <x v="2"/>
  </r>
  <r>
    <n v="25"/>
    <s v="384mm"/>
    <s v="DW-2102-25-AA1B-NA"/>
    <n v="33.4"/>
    <n v="384"/>
    <n v="104.92919462989909"/>
    <x v="520"/>
    <x v="520"/>
    <x v="2"/>
  </r>
  <r>
    <n v="25"/>
    <s v="3862mm"/>
    <s v="AMO-0601-25-AA1E-NA-2"/>
    <n v="33.4"/>
    <n v="3862"/>
    <n v="104.92919462989909"/>
    <x v="521"/>
    <x v="521"/>
    <x v="1"/>
  </r>
  <r>
    <n v="25"/>
    <s v="386mm"/>
    <s v="CWR-0301-15-AA1E-NA"/>
    <n v="33.4"/>
    <n v="386"/>
    <n v="104.92919462989909"/>
    <x v="522"/>
    <x v="522"/>
    <x v="1"/>
  </r>
  <r>
    <n v="25"/>
    <s v="386mm"/>
    <s v="CWS-0301-25-AA1E-NA"/>
    <n v="33.4"/>
    <n v="386"/>
    <n v="104.92919462989909"/>
    <x v="522"/>
    <x v="522"/>
    <x v="1"/>
  </r>
  <r>
    <n v="25"/>
    <s v="3879mm"/>
    <s v="IA-1301-25-AA1E-NA"/>
    <n v="33.4"/>
    <n v="3879"/>
    <n v="104.92919462989909"/>
    <x v="523"/>
    <x v="523"/>
    <x v="3"/>
  </r>
  <r>
    <n v="25"/>
    <s v="388mm"/>
    <s v="AMO-1511-25-AA1E-NA-2"/>
    <n v="33.4"/>
    <n v="388"/>
    <n v="104.92919462989909"/>
    <x v="524"/>
    <x v="524"/>
    <x v="1"/>
  </r>
  <r>
    <n v="25"/>
    <s v="3906mm"/>
    <s v="IA-2101-25-AA1E-NA-1"/>
    <n v="33.4"/>
    <n v="3906"/>
    <n v="104.92919462989909"/>
    <x v="525"/>
    <x v="525"/>
    <x v="3"/>
  </r>
  <r>
    <n v="25"/>
    <s v="390mm"/>
    <s v="IA-2105-25-AA1E-NA-1"/>
    <n v="33.4"/>
    <n v="390"/>
    <n v="104.92919462989909"/>
    <x v="526"/>
    <x v="526"/>
    <x v="3"/>
  </r>
  <r>
    <n v="25"/>
    <s v="3956mm"/>
    <s v="IA-2301-25-AA1E-NA-1"/>
    <n v="33.4"/>
    <n v="3956"/>
    <n v="104.92919462989909"/>
    <x v="527"/>
    <x v="527"/>
    <x v="3"/>
  </r>
  <r>
    <n v="25"/>
    <s v="396mm"/>
    <s v="DW-2301-25-AA1B-NA"/>
    <n v="33.4"/>
    <n v="396"/>
    <n v="104.92919462989909"/>
    <x v="528"/>
    <x v="528"/>
    <x v="2"/>
  </r>
  <r>
    <n v="25"/>
    <s v="406mm"/>
    <s v="CWS-2205-25-AA1E-NA-1"/>
    <n v="33.4"/>
    <n v="406"/>
    <n v="104.92919462989909"/>
    <x v="529"/>
    <x v="529"/>
    <x v="1"/>
  </r>
  <r>
    <n v="25"/>
    <s v="406mm"/>
    <s v="DW-2112-25-AA1B-NA"/>
    <n v="33.4"/>
    <n v="406"/>
    <n v="104.92919462989909"/>
    <x v="529"/>
    <x v="529"/>
    <x v="2"/>
  </r>
  <r>
    <n v="25"/>
    <s v="406mm"/>
    <s v="IA-2109-25-AA1E-NA-1"/>
    <n v="33.4"/>
    <n v="406"/>
    <n v="104.92919462989909"/>
    <x v="529"/>
    <x v="529"/>
    <x v="3"/>
  </r>
  <r>
    <n v="25"/>
    <s v="406mm"/>
    <s v="SW-1918-25-AA1E-NA-4"/>
    <n v="33.4"/>
    <n v="406"/>
    <n v="104.92919462989909"/>
    <x v="529"/>
    <x v="529"/>
    <x v="1"/>
  </r>
  <r>
    <n v="25"/>
    <s v="408mm"/>
    <s v="CA-2112-25-AA1B-NA"/>
    <n v="33.4"/>
    <n v="408"/>
    <n v="104.92919462989909"/>
    <x v="530"/>
    <x v="530"/>
    <x v="0"/>
  </r>
  <r>
    <n v="25"/>
    <s v="408mm"/>
    <s v="DW-2114-25-AA1B-NA"/>
    <n v="33.4"/>
    <n v="408"/>
    <n v="104.92919462989909"/>
    <x v="530"/>
    <x v="530"/>
    <x v="2"/>
  </r>
  <r>
    <n v="25"/>
    <s v="411mm"/>
    <s v="DW-2108-25-AA1B-NA"/>
    <n v="33.4"/>
    <n v="411"/>
    <n v="104.92919462989909"/>
    <x v="531"/>
    <x v="531"/>
    <x v="2"/>
  </r>
  <r>
    <n v="25"/>
    <s v="4120mm"/>
    <s v="SW-1918-25-AA1E-NA-2"/>
    <n v="33.4"/>
    <n v="4120"/>
    <n v="104.92919462989909"/>
    <x v="532"/>
    <x v="532"/>
    <x v="1"/>
  </r>
  <r>
    <n v="25"/>
    <s v="4124mm"/>
    <s v="AMO-1511-25-AA1E-NA-3"/>
    <n v="33.4"/>
    <n v="4124"/>
    <n v="104.92919462989909"/>
    <x v="533"/>
    <x v="533"/>
    <x v="1"/>
  </r>
  <r>
    <n v="25"/>
    <s v="4129mm"/>
    <s v="CA-2114-25-AA1B-NA"/>
    <n v="33.4"/>
    <n v="4129"/>
    <n v="104.92919462989909"/>
    <x v="534"/>
    <x v="534"/>
    <x v="0"/>
  </r>
  <r>
    <n v="25"/>
    <s v="416mm"/>
    <s v="DW-2301-25-AA1B-NA"/>
    <n v="33.4"/>
    <n v="416"/>
    <n v="104.92919462989909"/>
    <x v="535"/>
    <x v="535"/>
    <x v="2"/>
  </r>
  <r>
    <n v="25"/>
    <s v="4194mm"/>
    <s v="SH-1406-25-AA1E-NA"/>
    <n v="33.4"/>
    <n v="4194"/>
    <n v="104.92919462989909"/>
    <x v="536"/>
    <x v="536"/>
    <x v="1"/>
  </r>
  <r>
    <n v="25"/>
    <s v="423mm"/>
    <s v="DW-2114-25-AA1B-NA"/>
    <n v="33.4"/>
    <n v="423"/>
    <n v="104.92919462989909"/>
    <x v="537"/>
    <x v="537"/>
    <x v="2"/>
  </r>
  <r>
    <n v="25"/>
    <s v="425mm"/>
    <s v="DW-2113-25-AA1B-NA-2"/>
    <n v="33.4"/>
    <n v="425"/>
    <n v="104.92919462989909"/>
    <x v="538"/>
    <x v="538"/>
    <x v="2"/>
  </r>
  <r>
    <n v="25"/>
    <s v="425mm"/>
    <s v="N2-1501-25-AA1B-NA-3"/>
    <n v="33.4"/>
    <n v="425"/>
    <n v="104.92919462989909"/>
    <x v="538"/>
    <x v="538"/>
    <x v="4"/>
  </r>
  <r>
    <n v="25"/>
    <s v="426mm"/>
    <s v="DW-1308-25-AA1E-NA-2"/>
    <n v="33.4"/>
    <n v="426"/>
    <n v="104.92919462989909"/>
    <x v="539"/>
    <x v="539"/>
    <x v="2"/>
  </r>
  <r>
    <n v="25"/>
    <s v="429mm"/>
    <s v="NG-0602-25-AA4B-NA"/>
    <n v="33.4"/>
    <n v="429"/>
    <n v="104.92919462989909"/>
    <x v="540"/>
    <x v="540"/>
    <x v="6"/>
  </r>
  <r>
    <n v="25"/>
    <s v="4306mm"/>
    <s v="IA-2107-25-AA1E-NA"/>
    <n v="33.4"/>
    <n v="4306"/>
    <n v="104.92919462989909"/>
    <x v="541"/>
    <x v="541"/>
    <x v="3"/>
  </r>
  <r>
    <n v="25"/>
    <s v="432mm"/>
    <s v="IA-2301-25-AA1E-NA-1"/>
    <n v="33.4"/>
    <n v="432"/>
    <n v="104.92919462989909"/>
    <x v="542"/>
    <x v="542"/>
    <x v="3"/>
  </r>
  <r>
    <n v="25"/>
    <s v="433mm"/>
    <s v="CA-2112-25-AA1B-NA"/>
    <n v="33.4"/>
    <n v="433"/>
    <n v="104.92919462989909"/>
    <x v="543"/>
    <x v="543"/>
    <x v="0"/>
  </r>
  <r>
    <n v="25"/>
    <s v="4351mm"/>
    <s v="DW-2107-25-AA1B-NA"/>
    <n v="33.4"/>
    <n v="4351"/>
    <n v="104.92919462989909"/>
    <x v="544"/>
    <x v="544"/>
    <x v="2"/>
  </r>
  <r>
    <n v="25"/>
    <s v="436mm"/>
    <s v="CA-0601-25-AA1B-NA-4"/>
    <n v="33.4"/>
    <n v="436"/>
    <n v="104.92919462989909"/>
    <x v="545"/>
    <x v="545"/>
    <x v="0"/>
  </r>
  <r>
    <n v="25"/>
    <s v="4376mm"/>
    <s v="DW-1308-25-AA1E-NA-6"/>
    <n v="33.4"/>
    <n v="4376"/>
    <n v="104.92919462989909"/>
    <x v="546"/>
    <x v="546"/>
    <x v="2"/>
  </r>
  <r>
    <n v="25"/>
    <s v="4403mm"/>
    <s v="DW-0301-25-AA1B-NA-1"/>
    <n v="33.4"/>
    <n v="4403"/>
    <n v="104.92919462989909"/>
    <x v="547"/>
    <x v="547"/>
    <x v="2"/>
  </r>
  <r>
    <n v="25"/>
    <s v="441mm"/>
    <s v="AMO-0601-25-AA1E-NA-2"/>
    <n v="33.4"/>
    <n v="441"/>
    <n v="104.92919462989909"/>
    <x v="548"/>
    <x v="548"/>
    <x v="1"/>
  </r>
  <r>
    <n v="25"/>
    <s v="441mm"/>
    <s v="IA-2120-25-AA1E-NA"/>
    <n v="33.4"/>
    <n v="441"/>
    <n v="104.92919462989909"/>
    <x v="548"/>
    <x v="548"/>
    <x v="3"/>
  </r>
  <r>
    <n v="25"/>
    <s v="442mm"/>
    <s v="AMO-1510-25-AA1E-NA-2"/>
    <n v="33.4"/>
    <n v="442"/>
    <n v="104.92919462989909"/>
    <x v="549"/>
    <x v="549"/>
    <x v="1"/>
  </r>
  <r>
    <n v="25"/>
    <s v="442mm"/>
    <s v="AMO-1511-25-AA1E-NA-2"/>
    <n v="33.4"/>
    <n v="442"/>
    <n v="104.92919462989909"/>
    <x v="549"/>
    <x v="549"/>
    <x v="1"/>
  </r>
  <r>
    <n v="25"/>
    <s v="443mm"/>
    <s v="SW-2103-25-AA1E-NA"/>
    <n v="33.4"/>
    <n v="443"/>
    <n v="104.92919462989909"/>
    <x v="550"/>
    <x v="550"/>
    <x v="1"/>
  </r>
  <r>
    <n v="25"/>
    <s v="4456mm"/>
    <s v="IA-2109-25-AA1E-NA-1"/>
    <n v="33.4"/>
    <n v="4456"/>
    <n v="104.92919462989909"/>
    <x v="551"/>
    <x v="551"/>
    <x v="3"/>
  </r>
  <r>
    <n v="25"/>
    <s v="4504mm"/>
    <s v="IA-1101-50-AA1E-NA-1"/>
    <n v="33.4"/>
    <n v="4504"/>
    <n v="104.92919462989909"/>
    <x v="552"/>
    <x v="552"/>
    <x v="3"/>
  </r>
  <r>
    <n v="25"/>
    <s v="451mm"/>
    <s v="N2-2101-25-AA1B-NA"/>
    <n v="33.4"/>
    <n v="451"/>
    <n v="104.92919462989909"/>
    <x v="553"/>
    <x v="553"/>
    <x v="4"/>
  </r>
  <r>
    <n v="25"/>
    <s v="454mm"/>
    <s v="CA-1601-25-AA1B-NA"/>
    <n v="33.4"/>
    <n v="454"/>
    <n v="104.92919462989909"/>
    <x v="554"/>
    <x v="554"/>
    <x v="0"/>
  </r>
  <r>
    <n v="25"/>
    <s v="454mm"/>
    <s v="CA-1701-25-AA1B-NA"/>
    <n v="33.4"/>
    <n v="454"/>
    <n v="104.92919462989909"/>
    <x v="554"/>
    <x v="554"/>
    <x v="0"/>
  </r>
  <r>
    <n v="25"/>
    <s v="4556mm"/>
    <s v="IA-2104-25-AA1E-NA"/>
    <n v="33.4"/>
    <n v="4556"/>
    <n v="104.92919462989909"/>
    <x v="555"/>
    <x v="555"/>
    <x v="3"/>
  </r>
  <r>
    <n v="25"/>
    <s v="456mm"/>
    <s v="CWS-2205-25-AA1E-NA-1"/>
    <n v="33.4"/>
    <n v="456"/>
    <n v="104.92919462989909"/>
    <x v="556"/>
    <x v="556"/>
    <x v="1"/>
  </r>
  <r>
    <n v="25"/>
    <s v="456mm"/>
    <s v="IA-1011-25-AA1E-NA-1"/>
    <n v="33.4"/>
    <n v="456"/>
    <n v="104.92919462989909"/>
    <x v="556"/>
    <x v="556"/>
    <x v="3"/>
  </r>
  <r>
    <n v="25"/>
    <s v="456mm"/>
    <s v="IA-1011-25-AA1E-NA-2-3"/>
    <n v="33.4"/>
    <n v="456"/>
    <n v="104.92919462989909"/>
    <x v="556"/>
    <x v="556"/>
    <x v="3"/>
  </r>
  <r>
    <n v="25"/>
    <s v="456mm"/>
    <s v="IA-2301-25-AA1E-NA-1"/>
    <n v="33.4"/>
    <n v="456"/>
    <n v="104.92919462989909"/>
    <x v="556"/>
    <x v="556"/>
    <x v="3"/>
  </r>
  <r>
    <n v="25"/>
    <s v="456mm"/>
    <s v="IA-2301-25-AA1E-NA-3"/>
    <n v="33.4"/>
    <n v="456"/>
    <n v="104.92919462989909"/>
    <x v="556"/>
    <x v="556"/>
    <x v="3"/>
  </r>
  <r>
    <n v="25"/>
    <s v="4593mm"/>
    <s v="IA-2301-25-AA1E-NA-3"/>
    <n v="33.4"/>
    <n v="4593"/>
    <n v="104.92919462989909"/>
    <x v="557"/>
    <x v="557"/>
    <x v="3"/>
  </r>
  <r>
    <n v="25"/>
    <s v="462mm"/>
    <s v="SW-2104-25-AA1E-NA"/>
    <n v="33.4"/>
    <n v="462"/>
    <n v="104.92919462989909"/>
    <x v="558"/>
    <x v="558"/>
    <x v="1"/>
  </r>
  <r>
    <n v="25"/>
    <s v="464mm"/>
    <s v="N2-1501-25-AA1B-NA-1"/>
    <n v="33.4"/>
    <n v="464"/>
    <n v="104.92919462989909"/>
    <x v="559"/>
    <x v="559"/>
    <x v="4"/>
  </r>
  <r>
    <n v="25"/>
    <s v="46547mm"/>
    <s v="IA-2301-25-AA1E-NA-2"/>
    <n v="33.4"/>
    <n v="46547"/>
    <n v="104.92919462989909"/>
    <x v="560"/>
    <x v="560"/>
    <x v="3"/>
  </r>
  <r>
    <n v="25"/>
    <s v="466mm"/>
    <s v="CWS-2205-25-AA1E-NA-1"/>
    <n v="33.4"/>
    <n v="466"/>
    <n v="104.92919462989909"/>
    <x v="561"/>
    <x v="561"/>
    <x v="1"/>
  </r>
  <r>
    <n v="25"/>
    <s v="4721mm"/>
    <s v="CA-0601-25-AA1B-NA-7"/>
    <n v="33.4"/>
    <n v="4721"/>
    <n v="104.92919462989909"/>
    <x v="562"/>
    <x v="562"/>
    <x v="0"/>
  </r>
  <r>
    <n v="25"/>
    <s v="4745mm"/>
    <s v="AMO-1510-25-AA1E-NA-3"/>
    <n v="33.4"/>
    <n v="4745"/>
    <n v="104.92919462989909"/>
    <x v="563"/>
    <x v="563"/>
    <x v="1"/>
  </r>
  <r>
    <n v="25"/>
    <s v="4756mm"/>
    <s v="DW-1302-25-AA1B-NA-3"/>
    <n v="33.4"/>
    <n v="4756"/>
    <n v="104.92919462989909"/>
    <x v="564"/>
    <x v="564"/>
    <x v="2"/>
  </r>
  <r>
    <n v="25"/>
    <s v="4775mm"/>
    <s v="WW-0501-25-AA1E-NA-1"/>
    <n v="33.4"/>
    <n v="4775"/>
    <n v="104.92919462989909"/>
    <x v="565"/>
    <x v="565"/>
    <x v="1"/>
  </r>
  <r>
    <n v="25"/>
    <s v="4816mm"/>
    <s v="IA-2110-25-AA1E-NA"/>
    <n v="33.4"/>
    <n v="4816"/>
    <n v="104.92919462989909"/>
    <x v="566"/>
    <x v="566"/>
    <x v="3"/>
  </r>
  <r>
    <n v="25"/>
    <s v="4821mm"/>
    <s v="AMO-0601-25-AA1E-NA-2"/>
    <n v="33.4"/>
    <n v="4821"/>
    <n v="104.92919462989909"/>
    <x v="567"/>
    <x v="567"/>
    <x v="1"/>
  </r>
  <r>
    <n v="25"/>
    <s v="4840mm"/>
    <s v="IA-2120-25-AA1E-NA"/>
    <n v="33.4"/>
    <n v="4840"/>
    <n v="104.92919462989909"/>
    <x v="568"/>
    <x v="568"/>
    <x v="3"/>
  </r>
  <r>
    <n v="25"/>
    <s v="484mm"/>
    <s v="CA-1501-25-AA1B-NA-4"/>
    <n v="33.4"/>
    <n v="484"/>
    <n v="104.92919462989909"/>
    <x v="569"/>
    <x v="569"/>
    <x v="0"/>
  </r>
  <r>
    <n v="25"/>
    <s v="4856mm"/>
    <s v="CWS-0301-25-AA1E-NA"/>
    <n v="33.4"/>
    <n v="4856"/>
    <n v="104.92919462989909"/>
    <x v="570"/>
    <x v="570"/>
    <x v="1"/>
  </r>
  <r>
    <n v="25"/>
    <s v="488mm"/>
    <s v="DW-0405-25-AA1B-NA"/>
    <n v="33.4"/>
    <n v="488"/>
    <n v="104.92919462989909"/>
    <x v="571"/>
    <x v="571"/>
    <x v="2"/>
  </r>
  <r>
    <n v="25"/>
    <s v="4911mm"/>
    <s v="IA-2116-25-AA1E-NA"/>
    <n v="33.4"/>
    <n v="4911"/>
    <n v="104.92919462989909"/>
    <x v="572"/>
    <x v="572"/>
    <x v="3"/>
  </r>
  <r>
    <n v="25"/>
    <s v="4921mm"/>
    <s v="CWS-0805-25-AA1E-NA"/>
    <n v="33.4"/>
    <n v="4921"/>
    <n v="104.92919462989909"/>
    <x v="573"/>
    <x v="573"/>
    <x v="1"/>
  </r>
  <r>
    <n v="25"/>
    <s v="494mm"/>
    <s v="SW-2101-25-AA1E-NA"/>
    <n v="33.4"/>
    <n v="494"/>
    <n v="104.92919462989909"/>
    <x v="574"/>
    <x v="574"/>
    <x v="1"/>
  </r>
  <r>
    <n v="25"/>
    <s v="4953mm"/>
    <s v="AMO-1511-25-AA1E-NA-3"/>
    <n v="33.4"/>
    <n v="4953"/>
    <n v="104.92919462989909"/>
    <x v="575"/>
    <x v="575"/>
    <x v="1"/>
  </r>
  <r>
    <n v="25"/>
    <s v="4956mm"/>
    <s v="CWR-0301-15-AA1E-NA"/>
    <n v="33.4"/>
    <n v="4956"/>
    <n v="104.92919462989909"/>
    <x v="576"/>
    <x v="576"/>
    <x v="1"/>
  </r>
  <r>
    <n v="25"/>
    <s v="495mm"/>
    <s v="DW-1401-25-AA1E-NA-4"/>
    <n v="33.4"/>
    <n v="495"/>
    <n v="104.92919462989909"/>
    <x v="577"/>
    <x v="577"/>
    <x v="2"/>
  </r>
  <r>
    <n v="25"/>
    <s v="497mm"/>
    <s v="CA-0601-25-AA1B-NA-1"/>
    <n v="33.4"/>
    <n v="497"/>
    <n v="104.92919462989909"/>
    <x v="578"/>
    <x v="578"/>
    <x v="0"/>
  </r>
  <r>
    <n v="25"/>
    <s v="497mm"/>
    <s v="CA-0601-25-AA1B-NA-6"/>
    <n v="33.4"/>
    <n v="497"/>
    <n v="104.92919462989909"/>
    <x v="578"/>
    <x v="578"/>
    <x v="0"/>
  </r>
  <r>
    <n v="25"/>
    <s v="49mm"/>
    <s v="DW-0405-25-AA1B-NA"/>
    <n v="33.4"/>
    <n v="49"/>
    <n v="104.92919462989909"/>
    <x v="579"/>
    <x v="579"/>
    <x v="2"/>
  </r>
  <r>
    <n v="25"/>
    <s v="5021mm"/>
    <s v="CWR-0805-25-AA1E-NA"/>
    <n v="33.4"/>
    <n v="5021"/>
    <n v="104.92919462989909"/>
    <x v="580"/>
    <x v="580"/>
    <x v="1"/>
  </r>
  <r>
    <n v="25"/>
    <s v="506mm"/>
    <s v="CWS-2205-25-AA1E-NA-1"/>
    <n v="33.4"/>
    <n v="506"/>
    <n v="104.92919462989909"/>
    <x v="581"/>
    <x v="581"/>
    <x v="1"/>
  </r>
  <r>
    <n v="25"/>
    <s v="5082mm"/>
    <s v="IA-2301-25-AA1E-NA-1"/>
    <n v="33.4"/>
    <n v="5082"/>
    <n v="104.92919462989909"/>
    <x v="582"/>
    <x v="582"/>
    <x v="3"/>
  </r>
  <r>
    <n v="25"/>
    <s v="508mm"/>
    <s v="CA-2112-25-AA1B-NA"/>
    <n v="33.4"/>
    <n v="508"/>
    <n v="104.92919462989909"/>
    <x v="583"/>
    <x v="583"/>
    <x v="0"/>
  </r>
  <r>
    <n v="25"/>
    <s v="50mm"/>
    <s v="AMO-1510-25-AA1E-NA-1"/>
    <n v="33.4"/>
    <n v="50"/>
    <n v="104.92919462989909"/>
    <x v="584"/>
    <x v="584"/>
    <x v="1"/>
  </r>
  <r>
    <n v="25"/>
    <s v="50mm"/>
    <s v="AMO-1510-25-AA1E-NA-4"/>
    <n v="33.4"/>
    <n v="50"/>
    <n v="104.92919462989909"/>
    <x v="584"/>
    <x v="584"/>
    <x v="1"/>
  </r>
  <r>
    <n v="25"/>
    <s v="50mm"/>
    <s v="AMO-1511-25-AA1E-NA-1"/>
    <n v="33.4"/>
    <n v="50"/>
    <n v="104.92919462989909"/>
    <x v="584"/>
    <x v="584"/>
    <x v="1"/>
  </r>
  <r>
    <n v="25"/>
    <s v="50mm"/>
    <s v="AMO-1511-25-AA1E-NA-6"/>
    <n v="33.4"/>
    <n v="50"/>
    <n v="104.92919462989909"/>
    <x v="584"/>
    <x v="584"/>
    <x v="1"/>
  </r>
  <r>
    <n v="25"/>
    <s v="50mm"/>
    <s v="DW-0401-50-AA1B-NA-4"/>
    <n v="33.4"/>
    <n v="50"/>
    <n v="104.92919462989909"/>
    <x v="584"/>
    <x v="584"/>
    <x v="2"/>
  </r>
  <r>
    <n v="25"/>
    <s v="50mm"/>
    <s v="DW-0401-50-AA1B-NA-8"/>
    <n v="33.4"/>
    <n v="50"/>
    <n v="104.92919462989909"/>
    <x v="584"/>
    <x v="584"/>
    <x v="2"/>
  </r>
  <r>
    <n v="25"/>
    <s v="50mm"/>
    <s v="DW-0405-25-AA1B-NA"/>
    <n v="33.4"/>
    <n v="50"/>
    <n v="104.92919462989909"/>
    <x v="584"/>
    <x v="584"/>
    <x v="2"/>
  </r>
  <r>
    <n v="25"/>
    <s v="50mm"/>
    <s v="DW-1302-25-AA1B-NA-3"/>
    <n v="33.4"/>
    <n v="50"/>
    <n v="104.92919462989909"/>
    <x v="584"/>
    <x v="584"/>
    <x v="2"/>
  </r>
  <r>
    <n v="25"/>
    <s v="50mm"/>
    <s v="DW-1308-25-AA1E-NA-1"/>
    <n v="33.4"/>
    <n v="50"/>
    <n v="104.92919462989909"/>
    <x v="584"/>
    <x v="584"/>
    <x v="2"/>
  </r>
  <r>
    <n v="25"/>
    <s v="50mm"/>
    <s v="IA-2104-25-AA1E-NA"/>
    <n v="33.4"/>
    <n v="50"/>
    <n v="104.92919462989909"/>
    <x v="584"/>
    <x v="584"/>
    <x v="3"/>
  </r>
  <r>
    <n v="25"/>
    <s v="50mm"/>
    <s v="N2-1501-25-AA1B-NA-3"/>
    <n v="33.4"/>
    <n v="50"/>
    <n v="104.92919462989909"/>
    <x v="584"/>
    <x v="584"/>
    <x v="4"/>
  </r>
  <r>
    <n v="25"/>
    <s v="50mm"/>
    <s v="NG-0501-80-AA4B-NA-1"/>
    <n v="33.4"/>
    <n v="50"/>
    <n v="104.92919462989909"/>
    <x v="584"/>
    <x v="584"/>
    <x v="6"/>
  </r>
  <r>
    <n v="25"/>
    <s v="50mm"/>
    <s v="SW-1915-50-AA1E-NA-1"/>
    <n v="33.4"/>
    <n v="50"/>
    <n v="104.92919462989909"/>
    <x v="584"/>
    <x v="584"/>
    <x v="1"/>
  </r>
  <r>
    <n v="25"/>
    <s v="50mm"/>
    <s v="SW-1915-50-AA1E-NA-3"/>
    <n v="33.4"/>
    <n v="50"/>
    <n v="104.92919462989909"/>
    <x v="584"/>
    <x v="584"/>
    <x v="1"/>
  </r>
  <r>
    <n v="25"/>
    <s v="50mm"/>
    <s v="VT-1901-25-AA1E-NA"/>
    <n v="33.4"/>
    <n v="50"/>
    <n v="104.92919462989909"/>
    <x v="584"/>
    <x v="584"/>
    <x v="1"/>
  </r>
  <r>
    <n v="25"/>
    <s v="511mm"/>
    <s v="SW-1918-25-AA1E-NA-2"/>
    <n v="33.4"/>
    <n v="511"/>
    <n v="104.92919462989909"/>
    <x v="585"/>
    <x v="585"/>
    <x v="1"/>
  </r>
  <r>
    <n v="25"/>
    <s v="512mm"/>
    <s v="N2-1501-25-AA1B-NA-3"/>
    <n v="33.4"/>
    <n v="512"/>
    <n v="104.92919462989909"/>
    <x v="586"/>
    <x v="586"/>
    <x v="4"/>
  </r>
  <r>
    <n v="25"/>
    <s v="512mm"/>
    <s v="SW-2202-25-AA1E-NA-2"/>
    <n v="33.4"/>
    <n v="512"/>
    <n v="104.92919462989909"/>
    <x v="586"/>
    <x v="586"/>
    <x v="1"/>
  </r>
  <r>
    <n v="25"/>
    <s v="515mm"/>
    <s v="SW-1918-25-AA1E-NA-3"/>
    <n v="33.4"/>
    <n v="515"/>
    <n v="104.92919462989909"/>
    <x v="587"/>
    <x v="587"/>
    <x v="1"/>
  </r>
  <r>
    <n v="25"/>
    <s v="51mm"/>
    <s v="DW-1304-40-AA1E-NA"/>
    <n v="33.4"/>
    <n v="51"/>
    <n v="104.92919462989909"/>
    <x v="588"/>
    <x v="588"/>
    <x v="2"/>
  </r>
  <r>
    <n v="25"/>
    <s v="51mm"/>
    <s v="NG-2101-80-AA4B-NA-5"/>
    <n v="33.4"/>
    <n v="51"/>
    <n v="104.92919462989909"/>
    <x v="588"/>
    <x v="588"/>
    <x v="6"/>
  </r>
  <r>
    <n v="25"/>
    <s v="526mm"/>
    <s v="IA-2118-25-AA1E-NA"/>
    <n v="33.4"/>
    <n v="526"/>
    <n v="104.92919462989909"/>
    <x v="589"/>
    <x v="589"/>
    <x v="3"/>
  </r>
  <r>
    <n v="25"/>
    <s v="52mm"/>
    <s v="CA-1801-25-AA1B-NA-3"/>
    <n v="33.4"/>
    <n v="52"/>
    <n v="104.92919462989909"/>
    <x v="590"/>
    <x v="590"/>
    <x v="0"/>
  </r>
  <r>
    <n v="25"/>
    <s v="5305mm"/>
    <s v="CA-1601-25-AA1B-NA"/>
    <n v="33.4"/>
    <n v="5305"/>
    <n v="104.92919462989909"/>
    <x v="591"/>
    <x v="591"/>
    <x v="0"/>
  </r>
  <r>
    <n v="25"/>
    <s v="530mm"/>
    <s v="DW-1308-25-AA1E-NA-6"/>
    <n v="33.4"/>
    <n v="530"/>
    <n v="104.92919462989909"/>
    <x v="592"/>
    <x v="592"/>
    <x v="2"/>
  </r>
  <r>
    <n v="25"/>
    <s v="530mm"/>
    <s v="SW-2104-25-AA1E-NA"/>
    <n v="33.4"/>
    <n v="530"/>
    <n v="104.92919462989909"/>
    <x v="592"/>
    <x v="592"/>
    <x v="1"/>
  </r>
  <r>
    <n v="25"/>
    <s v="531mm"/>
    <s v="SH-1409-25-AA1E-NA-5"/>
    <n v="33.4"/>
    <n v="531"/>
    <n v="104.92919462989909"/>
    <x v="593"/>
    <x v="593"/>
    <x v="1"/>
  </r>
  <r>
    <n v="25"/>
    <s v="539mm"/>
    <s v="IA-2105-25-AA1E-NA-2"/>
    <n v="33.4"/>
    <n v="539"/>
    <n v="104.92919462989909"/>
    <x v="594"/>
    <x v="594"/>
    <x v="3"/>
  </r>
  <r>
    <n v="25"/>
    <s v="539mm"/>
    <s v="IA-2107-25-AA1E-NA"/>
    <n v="33.4"/>
    <n v="539"/>
    <n v="104.92919462989909"/>
    <x v="594"/>
    <x v="594"/>
    <x v="3"/>
  </r>
  <r>
    <n v="25"/>
    <s v="541mm"/>
    <s v="CA-0601-25-AA1B-NA-9"/>
    <n v="33.4"/>
    <n v="541"/>
    <n v="104.92919462989909"/>
    <x v="595"/>
    <x v="595"/>
    <x v="0"/>
  </r>
  <r>
    <n v="25"/>
    <s v="542mm"/>
    <s v="CA-1801-25-AA1B-NA-2"/>
    <n v="33.4"/>
    <n v="542"/>
    <n v="104.92919462989909"/>
    <x v="596"/>
    <x v="596"/>
    <x v="0"/>
  </r>
  <r>
    <n v="25"/>
    <s v="542mm"/>
    <s v="IA-2301-25-AA1E-NA-1"/>
    <n v="33.4"/>
    <n v="542"/>
    <n v="104.92919462989909"/>
    <x v="596"/>
    <x v="596"/>
    <x v="3"/>
  </r>
  <r>
    <n v="25"/>
    <s v="54mm"/>
    <s v="IA-2117-25-AA1E-NA-1"/>
    <n v="33.4"/>
    <n v="54"/>
    <n v="104.92919462989909"/>
    <x v="597"/>
    <x v="597"/>
    <x v="3"/>
  </r>
  <r>
    <n v="25"/>
    <s v="550mm"/>
    <s v="DW-0402-25-AA1B-NA-1"/>
    <n v="33.4"/>
    <n v="550"/>
    <n v="104.92919462989909"/>
    <x v="598"/>
    <x v="598"/>
    <x v="2"/>
  </r>
  <r>
    <n v="25"/>
    <s v="553mm"/>
    <s v="DW-1901-25-AA1B-NA"/>
    <n v="33.4"/>
    <n v="553"/>
    <n v="104.92919462989909"/>
    <x v="599"/>
    <x v="599"/>
    <x v="2"/>
  </r>
  <r>
    <n v="25"/>
    <s v="553mm"/>
    <s v="IA-1701-25-AA1E-NA"/>
    <n v="33.4"/>
    <n v="553"/>
    <n v="104.92919462989909"/>
    <x v="599"/>
    <x v="599"/>
    <x v="3"/>
  </r>
  <r>
    <n v="25"/>
    <s v="553mm"/>
    <s v="IA-2122-25-AA1E-NA-1"/>
    <n v="33.4"/>
    <n v="553"/>
    <n v="104.92919462989909"/>
    <x v="599"/>
    <x v="599"/>
    <x v="3"/>
  </r>
  <r>
    <n v="25"/>
    <s v="556mm"/>
    <s v="DW-0404-25-AA1B-NA"/>
    <n v="33.4"/>
    <n v="556"/>
    <n v="104.92919462989909"/>
    <x v="600"/>
    <x v="600"/>
    <x v="2"/>
  </r>
  <r>
    <n v="25"/>
    <s v="556mm"/>
    <s v="DW-0405-25-AA1B-NA"/>
    <n v="33.4"/>
    <n v="556"/>
    <n v="104.92919462989909"/>
    <x v="600"/>
    <x v="600"/>
    <x v="2"/>
  </r>
  <r>
    <n v="25"/>
    <s v="5571mm"/>
    <s v="DW-2105-25-AA1B-NA-2"/>
    <n v="33.4"/>
    <n v="5571"/>
    <n v="104.92919462989909"/>
    <x v="601"/>
    <x v="601"/>
    <x v="2"/>
  </r>
  <r>
    <n v="25"/>
    <s v="563mm"/>
    <s v="CA-2104-25-AA1B-NA"/>
    <n v="33.4"/>
    <n v="563"/>
    <n v="104.92919462989909"/>
    <x v="602"/>
    <x v="602"/>
    <x v="0"/>
  </r>
  <r>
    <n v="25"/>
    <s v="563mm"/>
    <s v="DW-2112-25-AA1B-NA"/>
    <n v="33.4"/>
    <n v="563"/>
    <n v="104.92919462989909"/>
    <x v="602"/>
    <x v="602"/>
    <x v="2"/>
  </r>
  <r>
    <n v="25"/>
    <s v="566mm"/>
    <s v="CWR-0301-15-AA1E-NA"/>
    <n v="33.4"/>
    <n v="566"/>
    <n v="104.92919462989909"/>
    <x v="603"/>
    <x v="603"/>
    <x v="1"/>
  </r>
  <r>
    <n v="25"/>
    <s v="56mm"/>
    <s v="IA-0501-25-AA1E-NA"/>
    <n v="33.4"/>
    <n v="56"/>
    <n v="104.92919462989909"/>
    <x v="604"/>
    <x v="604"/>
    <x v="3"/>
  </r>
  <r>
    <n v="25"/>
    <s v="56mm"/>
    <s v="IA-1301-25-AA1E-NA"/>
    <n v="33.4"/>
    <n v="56"/>
    <n v="104.92919462989909"/>
    <x v="604"/>
    <x v="604"/>
    <x v="3"/>
  </r>
  <r>
    <n v="25"/>
    <s v="56mm"/>
    <s v="IA-2108-25-AA1E-NA"/>
    <n v="33.4"/>
    <n v="56"/>
    <n v="104.92919462989909"/>
    <x v="604"/>
    <x v="604"/>
    <x v="3"/>
  </r>
  <r>
    <n v="25"/>
    <s v="56mm"/>
    <s v="SW-1918-25-AA1E-NA-2"/>
    <n v="33.4"/>
    <n v="56"/>
    <n v="104.92919462989909"/>
    <x v="604"/>
    <x v="604"/>
    <x v="1"/>
  </r>
  <r>
    <n v="25"/>
    <s v="56mm"/>
    <s v="VT-2201-25-AA1E-NA"/>
    <n v="33.4"/>
    <n v="56"/>
    <n v="104.92919462989909"/>
    <x v="604"/>
    <x v="604"/>
    <x v="1"/>
  </r>
  <r>
    <n v="25"/>
    <s v="571mm"/>
    <s v="CWS-0301-25-AA1E-NA"/>
    <n v="33.4"/>
    <n v="571"/>
    <n v="104.92919462989909"/>
    <x v="605"/>
    <x v="605"/>
    <x v="1"/>
  </r>
  <r>
    <n v="25"/>
    <s v="575mm"/>
    <s v="SW-2105-25-AA1E-NA-2"/>
    <n v="33.4"/>
    <n v="575"/>
    <n v="104.92919462989909"/>
    <x v="606"/>
    <x v="606"/>
    <x v="1"/>
  </r>
  <r>
    <n v="25"/>
    <s v="576mm"/>
    <s v="AMO-1510-25-AA1E-NA-8"/>
    <n v="33.4"/>
    <n v="576"/>
    <n v="104.92919462989909"/>
    <x v="607"/>
    <x v="607"/>
    <x v="1"/>
  </r>
  <r>
    <n v="25"/>
    <s v="576mm"/>
    <s v="DW-2103-25-AA1B-NA"/>
    <n v="33.4"/>
    <n v="576"/>
    <n v="104.92919462989909"/>
    <x v="607"/>
    <x v="607"/>
    <x v="2"/>
  </r>
  <r>
    <n v="25"/>
    <s v="5771mm"/>
    <s v="CA-2108-25-AA1B-NA-2"/>
    <n v="33.4"/>
    <n v="5771"/>
    <n v="104.92919462989909"/>
    <x v="608"/>
    <x v="608"/>
    <x v="0"/>
  </r>
  <r>
    <n v="25"/>
    <s v="578mm"/>
    <s v="SW-1901-25-AA1E-NA"/>
    <n v="33.4"/>
    <n v="578"/>
    <n v="104.92919462989909"/>
    <x v="609"/>
    <x v="609"/>
    <x v="1"/>
  </r>
  <r>
    <n v="25"/>
    <s v="57mm"/>
    <s v="SW-2202-25-AA1E-NA-1"/>
    <n v="33.4"/>
    <n v="57"/>
    <n v="104.92919462989909"/>
    <x v="610"/>
    <x v="610"/>
    <x v="1"/>
  </r>
  <r>
    <n v="25"/>
    <s v="57mm"/>
    <s v="SW-2202-25-AA1E-NA-3"/>
    <n v="33.4"/>
    <n v="57"/>
    <n v="104.92919462989909"/>
    <x v="610"/>
    <x v="610"/>
    <x v="1"/>
  </r>
  <r>
    <n v="25"/>
    <s v="583mm"/>
    <s v="SW-2101-25-AA1E-NA"/>
    <n v="33.4"/>
    <n v="583"/>
    <n v="104.92919462989909"/>
    <x v="611"/>
    <x v="611"/>
    <x v="1"/>
  </r>
  <r>
    <n v="25"/>
    <s v="584mm"/>
    <s v="DW-2102-25-AA1B-NA"/>
    <n v="33.4"/>
    <n v="584"/>
    <n v="104.92919462989909"/>
    <x v="612"/>
    <x v="612"/>
    <x v="2"/>
  </r>
  <r>
    <n v="25"/>
    <s v="5866mm"/>
    <s v="CWS-2205-25-AA1E-NA-1"/>
    <n v="33.4"/>
    <n v="5866"/>
    <n v="104.92919462989909"/>
    <x v="613"/>
    <x v="613"/>
    <x v="1"/>
  </r>
  <r>
    <n v="25"/>
    <s v="58mm"/>
    <s v="WW-2004-25-AA1B-NA"/>
    <n v="33.4"/>
    <n v="58"/>
    <n v="104.92919462989909"/>
    <x v="614"/>
    <x v="614"/>
    <x v="5"/>
  </r>
  <r>
    <n v="25"/>
    <s v="592mm"/>
    <s v="CWR-0502-25-AA1E-NA-2"/>
    <n v="33.4"/>
    <n v="592"/>
    <n v="104.92919462989909"/>
    <x v="615"/>
    <x v="615"/>
    <x v="1"/>
  </r>
  <r>
    <n v="25"/>
    <s v="597mm"/>
    <s v="SW-2202-25-AA1E-NA-2"/>
    <n v="33.4"/>
    <n v="597"/>
    <n v="104.92919462989909"/>
    <x v="616"/>
    <x v="616"/>
    <x v="1"/>
  </r>
  <r>
    <n v="25"/>
    <s v="59mm"/>
    <s v="NG-0502-25-AA4B-NA"/>
    <n v="33.4"/>
    <n v="59"/>
    <n v="104.92919462989909"/>
    <x v="617"/>
    <x v="617"/>
    <x v="6"/>
  </r>
  <r>
    <n v="25"/>
    <s v="600mm"/>
    <s v="AMO-0601-25-AA1E-NA-2"/>
    <n v="33.4"/>
    <n v="600"/>
    <n v="104.92919462989909"/>
    <x v="618"/>
    <x v="618"/>
    <x v="1"/>
  </r>
  <r>
    <n v="25"/>
    <s v="600mm"/>
    <s v="AMO-1511-25-AA1E-NA-5"/>
    <n v="33.4"/>
    <n v="600"/>
    <n v="104.92919462989909"/>
    <x v="618"/>
    <x v="618"/>
    <x v="1"/>
  </r>
  <r>
    <n v="25"/>
    <s v="6019mm"/>
    <s v="IA-2105-25-AA1E-NA-2"/>
    <n v="33.4"/>
    <n v="6019"/>
    <n v="104.92919462989909"/>
    <x v="619"/>
    <x v="619"/>
    <x v="3"/>
  </r>
  <r>
    <n v="25"/>
    <s v="602mm"/>
    <s v="DW-1401-25-AA1E-NA-3"/>
    <n v="33.4"/>
    <n v="602"/>
    <n v="104.92919462989909"/>
    <x v="620"/>
    <x v="620"/>
    <x v="2"/>
  </r>
  <r>
    <n v="25"/>
    <s v="603mm"/>
    <s v="DW-2102-25-AA1B-NA"/>
    <n v="33.4"/>
    <n v="603"/>
    <n v="104.92919462989909"/>
    <x v="621"/>
    <x v="621"/>
    <x v="2"/>
  </r>
  <r>
    <n v="25"/>
    <s v="605mm"/>
    <s v="DW-1402-25-AA1B-NA-2"/>
    <n v="33.4"/>
    <n v="605"/>
    <n v="104.92919462989909"/>
    <x v="622"/>
    <x v="622"/>
    <x v="2"/>
  </r>
  <r>
    <n v="25"/>
    <s v="606mm"/>
    <s v="AMO-0601-25-AA1E-NA-2"/>
    <n v="33.4"/>
    <n v="606"/>
    <n v="104.92919462989909"/>
    <x v="623"/>
    <x v="623"/>
    <x v="1"/>
  </r>
  <r>
    <n v="25"/>
    <s v="606mm"/>
    <s v="CA-0601-25-AA1B-NA-4"/>
    <n v="33.4"/>
    <n v="606"/>
    <n v="104.92919462989909"/>
    <x v="623"/>
    <x v="623"/>
    <x v="0"/>
  </r>
  <r>
    <n v="25"/>
    <s v="606mm"/>
    <s v="CA-0601-25-AA1B-NA-8"/>
    <n v="33.4"/>
    <n v="606"/>
    <n v="104.92919462989909"/>
    <x v="623"/>
    <x v="623"/>
    <x v="0"/>
  </r>
  <r>
    <n v="25"/>
    <s v="606mm"/>
    <s v="CA-2111-25-AA1B-NA"/>
    <n v="33.4"/>
    <n v="606"/>
    <n v="104.92919462989909"/>
    <x v="623"/>
    <x v="623"/>
    <x v="0"/>
  </r>
  <r>
    <n v="25"/>
    <s v="606mm"/>
    <s v="IA-2104-25-AA1E-NA"/>
    <n v="33.4"/>
    <n v="606"/>
    <n v="104.92919462989909"/>
    <x v="623"/>
    <x v="623"/>
    <x v="3"/>
  </r>
  <r>
    <n v="25"/>
    <s v="606mm"/>
    <s v="IA-2107-25-AA1E-NA"/>
    <n v="33.4"/>
    <n v="606"/>
    <n v="104.92919462989909"/>
    <x v="623"/>
    <x v="623"/>
    <x v="3"/>
  </r>
  <r>
    <n v="25"/>
    <s v="606mm"/>
    <s v="SW-1901-25-AA1E-NA"/>
    <n v="33.4"/>
    <n v="606"/>
    <n v="104.92919462989909"/>
    <x v="623"/>
    <x v="623"/>
    <x v="1"/>
  </r>
  <r>
    <n v="25"/>
    <s v="606mm"/>
    <s v="SW-2103-25-AA1E-NA"/>
    <n v="33.4"/>
    <n v="606"/>
    <n v="104.92919462989909"/>
    <x v="623"/>
    <x v="623"/>
    <x v="1"/>
  </r>
  <r>
    <n v="25"/>
    <s v="607mm"/>
    <s v="DW-2104-25-AA1B-NA"/>
    <n v="33.4"/>
    <n v="607"/>
    <n v="104.92919462989909"/>
    <x v="624"/>
    <x v="624"/>
    <x v="2"/>
  </r>
  <r>
    <n v="25"/>
    <s v="60mm"/>
    <s v="CA-1101-15-AA1B-NA-5"/>
    <n v="33.4"/>
    <n v="60"/>
    <n v="104.92919462989909"/>
    <x v="625"/>
    <x v="625"/>
    <x v="0"/>
  </r>
  <r>
    <n v="25"/>
    <s v="60mm"/>
    <s v="CA-2112-25-AA1B-NA"/>
    <n v="33.4"/>
    <n v="60"/>
    <n v="104.92919462989909"/>
    <x v="625"/>
    <x v="625"/>
    <x v="0"/>
  </r>
  <r>
    <n v="25"/>
    <s v="611mm"/>
    <s v="IA-2122-25-AA1E-NA-2"/>
    <n v="33.4"/>
    <n v="611"/>
    <n v="104.92919462989909"/>
    <x v="626"/>
    <x v="626"/>
    <x v="3"/>
  </r>
  <r>
    <n v="25"/>
    <s v="612mm"/>
    <s v="CA-2106-25-AA1B-NA"/>
    <n v="33.4"/>
    <n v="612"/>
    <n v="104.92919462989909"/>
    <x v="627"/>
    <x v="627"/>
    <x v="0"/>
  </r>
  <r>
    <n v="25"/>
    <s v="612mm"/>
    <s v="DW-2108-25-AA1B-NA"/>
    <n v="33.4"/>
    <n v="612"/>
    <n v="104.92919462989909"/>
    <x v="627"/>
    <x v="627"/>
    <x v="2"/>
  </r>
  <r>
    <n v="25"/>
    <s v="6151mm"/>
    <s v="CWR-0301-15-AA1E-NA"/>
    <n v="33.4"/>
    <n v="6151"/>
    <n v="104.92919462989909"/>
    <x v="628"/>
    <x v="628"/>
    <x v="1"/>
  </r>
  <r>
    <n v="25"/>
    <s v="615mm"/>
    <s v="DW-1313-25-AA1E-NA"/>
    <n v="33.4"/>
    <n v="615"/>
    <n v="104.92919462989909"/>
    <x v="629"/>
    <x v="629"/>
    <x v="2"/>
  </r>
  <r>
    <n v="25"/>
    <s v="616mm"/>
    <s v="SH-1409-25-AA1E-NA-4"/>
    <n v="33.4"/>
    <n v="616"/>
    <n v="104.92919462989909"/>
    <x v="630"/>
    <x v="630"/>
    <x v="1"/>
  </r>
  <r>
    <n v="25"/>
    <s v="61mm"/>
    <s v="DW-2107-25-AA1B-NA"/>
    <n v="33.4"/>
    <n v="61"/>
    <n v="104.92919462989909"/>
    <x v="631"/>
    <x v="631"/>
    <x v="2"/>
  </r>
  <r>
    <n v="25"/>
    <s v="6201mm"/>
    <s v="CWS-0301-25-AA1E-NA"/>
    <n v="33.4"/>
    <n v="6201"/>
    <n v="104.92919462989909"/>
    <x v="632"/>
    <x v="632"/>
    <x v="1"/>
  </r>
  <r>
    <n v="25"/>
    <s v="622mm"/>
    <s v="NH3-1509-25-AA1E-NA-1"/>
    <n v="33.4"/>
    <n v="622"/>
    <n v="104.92919462989909"/>
    <x v="633"/>
    <x v="633"/>
    <x v="1"/>
  </r>
  <r>
    <n v="25"/>
    <s v="623mm"/>
    <s v="CA-1501-25-AA1B-NA-3"/>
    <n v="33.4"/>
    <n v="623"/>
    <n v="104.92919462989909"/>
    <x v="634"/>
    <x v="634"/>
    <x v="0"/>
  </r>
  <r>
    <n v="25"/>
    <s v="62mm"/>
    <s v="DW-1301-50-AA1B-NA-2"/>
    <n v="33.4"/>
    <n v="62"/>
    <n v="104.92919462989909"/>
    <x v="635"/>
    <x v="635"/>
    <x v="2"/>
  </r>
  <r>
    <n v="25"/>
    <s v="62mm"/>
    <s v="IA-2105-25-AA1E-NA-1"/>
    <n v="33.4"/>
    <n v="62"/>
    <n v="104.92919462989909"/>
    <x v="635"/>
    <x v="635"/>
    <x v="3"/>
  </r>
  <r>
    <n v="25"/>
    <s v="62mm"/>
    <s v="NG-2101-80-AA4B-NA-1"/>
    <n v="33.4"/>
    <n v="62"/>
    <n v="104.92919462989909"/>
    <x v="635"/>
    <x v="635"/>
    <x v="6"/>
  </r>
  <r>
    <n v="25"/>
    <s v="62mm"/>
    <s v="NG-2101-80-AA4B-NA-2"/>
    <n v="33.4"/>
    <n v="62"/>
    <n v="104.92919462989909"/>
    <x v="635"/>
    <x v="635"/>
    <x v="6"/>
  </r>
  <r>
    <n v="25"/>
    <s v="62mm"/>
    <s v="NG-2101-80-AA4B-NA-3"/>
    <n v="33.4"/>
    <n v="62"/>
    <n v="104.92919462989909"/>
    <x v="635"/>
    <x v="635"/>
    <x v="6"/>
  </r>
  <r>
    <n v="25"/>
    <s v="62mm"/>
    <s v="NG-2101-80-AA4B-NA-4"/>
    <n v="33.4"/>
    <n v="62"/>
    <n v="104.92919462989909"/>
    <x v="635"/>
    <x v="635"/>
    <x v="6"/>
  </r>
  <r>
    <n v="25"/>
    <s v="62mm"/>
    <s v="SH-1305-50-AA1E-NA-3"/>
    <n v="33.4"/>
    <n v="62"/>
    <n v="104.92919462989909"/>
    <x v="635"/>
    <x v="635"/>
    <x v="1"/>
  </r>
  <r>
    <n v="25"/>
    <s v="6305mm"/>
    <s v="CA-1701-25-AA1B-NA"/>
    <n v="33.4"/>
    <n v="6305"/>
    <n v="104.92919462989909"/>
    <x v="636"/>
    <x v="636"/>
    <x v="0"/>
  </r>
  <r>
    <n v="25"/>
    <s v="635mm"/>
    <s v="CWR-0506-25-AA1E-NA"/>
    <n v="33.4"/>
    <n v="635"/>
    <n v="104.92919462989909"/>
    <x v="637"/>
    <x v="637"/>
    <x v="1"/>
  </r>
  <r>
    <n v="25"/>
    <s v="638mm"/>
    <s v="CA-2103-25-AA1B-NA"/>
    <n v="33.4"/>
    <n v="638"/>
    <n v="104.92919462989909"/>
    <x v="638"/>
    <x v="638"/>
    <x v="0"/>
  </r>
  <r>
    <n v="25"/>
    <s v="63mm"/>
    <s v="NG-0602-25-AA4B-NA"/>
    <n v="33.4"/>
    <n v="63"/>
    <n v="104.92919462989909"/>
    <x v="639"/>
    <x v="639"/>
    <x v="6"/>
  </r>
  <r>
    <n v="25"/>
    <s v="641mm"/>
    <s v="AMO-0601-25-AA1E-NA-2"/>
    <n v="33.4"/>
    <n v="641"/>
    <n v="104.92919462989909"/>
    <x v="640"/>
    <x v="640"/>
    <x v="1"/>
  </r>
  <r>
    <n v="25"/>
    <s v="648mm"/>
    <s v="DW-1901-25-AA1B-NA"/>
    <n v="33.4"/>
    <n v="648"/>
    <n v="104.92919462989909"/>
    <x v="641"/>
    <x v="641"/>
    <x v="2"/>
  </r>
  <r>
    <n v="25"/>
    <s v="648mm"/>
    <s v="IA-2122-25-AA1E-NA-2"/>
    <n v="33.4"/>
    <n v="648"/>
    <n v="104.92919462989909"/>
    <x v="641"/>
    <x v="641"/>
    <x v="3"/>
  </r>
  <r>
    <n v="25"/>
    <s v="650mm"/>
    <s v="DW-2110-25-AA1B-NA"/>
    <n v="33.4"/>
    <n v="650"/>
    <n v="104.92919462989909"/>
    <x v="642"/>
    <x v="642"/>
    <x v="2"/>
  </r>
  <r>
    <n v="25"/>
    <s v="6514mm"/>
    <s v="DW-2111-25-AA1B-NA"/>
    <n v="33.4"/>
    <n v="6514"/>
    <n v="104.92919462989909"/>
    <x v="643"/>
    <x v="643"/>
    <x v="2"/>
  </r>
  <r>
    <n v="25"/>
    <s v="652mm"/>
    <s v="DW-1302-25-AA1B-NA-6"/>
    <n v="33.4"/>
    <n v="652"/>
    <n v="104.92919462989909"/>
    <x v="644"/>
    <x v="644"/>
    <x v="2"/>
  </r>
  <r>
    <n v="25"/>
    <s v="656mm"/>
    <s v="AMO-0601-25-AA1E-NA-2"/>
    <n v="33.4"/>
    <n v="656"/>
    <n v="104.92919462989909"/>
    <x v="645"/>
    <x v="645"/>
    <x v="1"/>
  </r>
  <r>
    <n v="25"/>
    <s v="656mm"/>
    <s v="IA-2107-25-AA1E-NA"/>
    <n v="33.4"/>
    <n v="656"/>
    <n v="104.92919462989909"/>
    <x v="645"/>
    <x v="645"/>
    <x v="3"/>
  </r>
  <r>
    <n v="25"/>
    <s v="656mm"/>
    <s v="IA-2111-25-AA1E-NA"/>
    <n v="33.4"/>
    <n v="656"/>
    <n v="104.92919462989909"/>
    <x v="645"/>
    <x v="645"/>
    <x v="3"/>
  </r>
  <r>
    <n v="25"/>
    <s v="656mm"/>
    <s v="SW-1918-25-AA1E-NA-2"/>
    <n v="33.4"/>
    <n v="656"/>
    <n v="104.92919462989909"/>
    <x v="645"/>
    <x v="645"/>
    <x v="1"/>
  </r>
  <r>
    <n v="25"/>
    <s v="656mm"/>
    <s v="SW-2105-25-AA1E-NA-2"/>
    <n v="33.4"/>
    <n v="656"/>
    <n v="104.92919462989909"/>
    <x v="645"/>
    <x v="645"/>
    <x v="1"/>
  </r>
  <r>
    <n v="25"/>
    <s v="65mm"/>
    <s v="CA-1307-80-AA1B-NA-2"/>
    <n v="33.4"/>
    <n v="65"/>
    <n v="104.92919462989909"/>
    <x v="646"/>
    <x v="646"/>
    <x v="0"/>
  </r>
  <r>
    <n v="25"/>
    <s v="662mm"/>
    <s v="SW-1914-25-AA1E-NA"/>
    <n v="33.4"/>
    <n v="662"/>
    <n v="104.92919462989909"/>
    <x v="647"/>
    <x v="647"/>
    <x v="1"/>
  </r>
  <r>
    <n v="25"/>
    <s v="662mm"/>
    <s v="SW-1916-25-AA1E-NA"/>
    <n v="33.4"/>
    <n v="662"/>
    <n v="104.92919462989909"/>
    <x v="647"/>
    <x v="647"/>
    <x v="1"/>
  </r>
  <r>
    <n v="25"/>
    <s v="6637mm"/>
    <s v="CA-1101-15-AA1B-NA-5"/>
    <n v="33.4"/>
    <n v="6637"/>
    <n v="104.92919462989909"/>
    <x v="648"/>
    <x v="648"/>
    <x v="0"/>
  </r>
  <r>
    <n v="25"/>
    <s v="6642mm"/>
    <s v="CA-2112-25-AA1B-NA"/>
    <n v="33.4"/>
    <n v="6642"/>
    <n v="104.92919462989909"/>
    <x v="649"/>
    <x v="649"/>
    <x v="0"/>
  </r>
  <r>
    <n v="25"/>
    <s v="6714mm"/>
    <s v="CA-2103-25-AA1B-NA"/>
    <n v="33.4"/>
    <n v="6714"/>
    <n v="104.92919462989909"/>
    <x v="650"/>
    <x v="650"/>
    <x v="0"/>
  </r>
  <r>
    <n v="25"/>
    <s v="672mm"/>
    <s v="IA-2109-25-AA1E-NA-1"/>
    <n v="33.4"/>
    <n v="672"/>
    <n v="104.92919462989909"/>
    <x v="651"/>
    <x v="651"/>
    <x v="3"/>
  </r>
  <r>
    <n v="25"/>
    <s v="673mm"/>
    <s v="SH-1405-25-AA1E-NA"/>
    <n v="33.4"/>
    <n v="673"/>
    <n v="104.92919462989909"/>
    <x v="652"/>
    <x v="652"/>
    <x v="1"/>
  </r>
  <r>
    <n v="25"/>
    <s v="6756mm"/>
    <s v="DW-2113-25-AA1B-NA-2"/>
    <n v="33.4"/>
    <n v="6756"/>
    <n v="104.92919462989909"/>
    <x v="653"/>
    <x v="653"/>
    <x v="2"/>
  </r>
  <r>
    <n v="25"/>
    <s v="6756mm"/>
    <s v="IA-2301-25-AA1E-NA-1"/>
    <n v="33.4"/>
    <n v="6756"/>
    <n v="104.92919462989909"/>
    <x v="653"/>
    <x v="653"/>
    <x v="3"/>
  </r>
  <r>
    <n v="25"/>
    <s v="675mm"/>
    <s v="SW-2101-25-AA1E-NA"/>
    <n v="33.4"/>
    <n v="675"/>
    <n v="104.92919462989909"/>
    <x v="654"/>
    <x v="654"/>
    <x v="1"/>
  </r>
  <r>
    <n v="25"/>
    <s v="679mm"/>
    <s v="CWR-0506-25-AA1E-NA"/>
    <n v="33.4"/>
    <n v="679"/>
    <n v="104.92919462989909"/>
    <x v="655"/>
    <x v="655"/>
    <x v="1"/>
  </r>
  <r>
    <n v="25"/>
    <s v="682mm"/>
    <s v="CA-1501-25-AA1B-NA-4"/>
    <n v="33.4"/>
    <n v="682"/>
    <n v="104.92919462989909"/>
    <x v="656"/>
    <x v="656"/>
    <x v="0"/>
  </r>
  <r>
    <n v="25"/>
    <s v="6887mm"/>
    <s v="DW-2114-25-AA1B-NA"/>
    <n v="33.4"/>
    <n v="6887"/>
    <n v="104.92919462989909"/>
    <x v="657"/>
    <x v="657"/>
    <x v="2"/>
  </r>
  <r>
    <n v="25"/>
    <s v="688mm"/>
    <s v="WW-2004-25-AA1B-NA"/>
    <n v="33.4"/>
    <n v="688"/>
    <n v="104.92919462989909"/>
    <x v="658"/>
    <x v="658"/>
    <x v="5"/>
  </r>
  <r>
    <n v="25"/>
    <s v="691mm"/>
    <s v="CA-2112-25-AA1B-NA"/>
    <n v="33.4"/>
    <n v="691"/>
    <n v="104.92919462989909"/>
    <x v="659"/>
    <x v="659"/>
    <x v="0"/>
  </r>
  <r>
    <n v="25"/>
    <s v="692mm"/>
    <s v="CWS-2205-25-AA1E-NA-1"/>
    <n v="33.4"/>
    <n v="692"/>
    <n v="104.92919462989909"/>
    <x v="660"/>
    <x v="660"/>
    <x v="1"/>
  </r>
  <r>
    <n v="25"/>
    <s v="693mm"/>
    <s v="DW-0404-25-AA1B-NA"/>
    <n v="33.4"/>
    <n v="693"/>
    <n v="104.92919462989909"/>
    <x v="661"/>
    <x v="661"/>
    <x v="2"/>
  </r>
  <r>
    <n v="25"/>
    <s v="694mm"/>
    <s v="AMO-1510-25-AA1E-NA-4"/>
    <n v="33.4"/>
    <n v="694"/>
    <n v="104.92919462989909"/>
    <x v="662"/>
    <x v="662"/>
    <x v="1"/>
  </r>
  <r>
    <n v="25"/>
    <s v="6956mm"/>
    <s v="CA-2105-25-AA1B-NA-2"/>
    <n v="33.4"/>
    <n v="6956"/>
    <n v="104.92919462989909"/>
    <x v="663"/>
    <x v="663"/>
    <x v="0"/>
  </r>
  <r>
    <n v="25"/>
    <s v="69mm"/>
    <s v="NH3-1509-25-AA1E-NA-2"/>
    <n v="33.4"/>
    <n v="69"/>
    <n v="104.92919462989909"/>
    <x v="664"/>
    <x v="664"/>
    <x v="1"/>
  </r>
  <r>
    <n v="25"/>
    <s v="69mm"/>
    <s v="WW-2202-25-AA1E-NA"/>
    <n v="33.4"/>
    <n v="69"/>
    <n v="104.92919462989909"/>
    <x v="664"/>
    <x v="664"/>
    <x v="1"/>
  </r>
  <r>
    <n v="25"/>
    <s v="700mm"/>
    <s v="CWS-2205-25-AA1E-NA-1"/>
    <n v="33.4"/>
    <n v="700"/>
    <n v="104.92919462989909"/>
    <x v="665"/>
    <x v="665"/>
    <x v="1"/>
  </r>
  <r>
    <n v="25"/>
    <s v="700mm"/>
    <s v="SW-1917-25-AA1E-NA"/>
    <n v="33.4"/>
    <n v="700"/>
    <n v="104.92919462989909"/>
    <x v="665"/>
    <x v="665"/>
    <x v="1"/>
  </r>
  <r>
    <n v="25"/>
    <s v="702mm"/>
    <s v="SW-1918-25-AA1E-NA-5"/>
    <n v="33.4"/>
    <n v="702"/>
    <n v="104.92919462989909"/>
    <x v="666"/>
    <x v="666"/>
    <x v="1"/>
  </r>
  <r>
    <n v="25"/>
    <s v="705mm"/>
    <s v="SW-1918-25-AA1E-NA-5"/>
    <n v="33.4"/>
    <n v="705"/>
    <n v="104.92919462989909"/>
    <x v="667"/>
    <x v="667"/>
    <x v="1"/>
  </r>
  <r>
    <n v="25"/>
    <s v="706mm"/>
    <s v="AMO-1511-25-AA1E-NA-3"/>
    <n v="33.4"/>
    <n v="706"/>
    <n v="104.92919462989909"/>
    <x v="668"/>
    <x v="668"/>
    <x v="1"/>
  </r>
  <r>
    <n v="25"/>
    <s v="706mm"/>
    <s v="SW-1917-25-AA1E-NA"/>
    <n v="33.4"/>
    <n v="706"/>
    <n v="104.92919462989909"/>
    <x v="668"/>
    <x v="668"/>
    <x v="1"/>
  </r>
  <r>
    <n v="25"/>
    <s v="708mm"/>
    <s v="DW-1302-25-AA1B-NA-3"/>
    <n v="33.4"/>
    <n v="708"/>
    <n v="104.92919462989909"/>
    <x v="669"/>
    <x v="669"/>
    <x v="2"/>
  </r>
  <r>
    <n v="25"/>
    <s v="708mm"/>
    <s v="DW-1308-25-AA1E-NA-5"/>
    <n v="33.4"/>
    <n v="708"/>
    <n v="104.92919462989909"/>
    <x v="669"/>
    <x v="669"/>
    <x v="2"/>
  </r>
  <r>
    <n v="25"/>
    <s v="70mm"/>
    <s v="CA-1307-80-AA1B-NA-2"/>
    <n v="33.4"/>
    <n v="70"/>
    <n v="104.92919462989909"/>
    <x v="670"/>
    <x v="670"/>
    <x v="0"/>
  </r>
  <r>
    <n v="25"/>
    <s v="70mm"/>
    <s v="CWS-0506-25-AA1E-NN"/>
    <n v="33.4"/>
    <n v="70"/>
    <n v="104.92919462989909"/>
    <x v="670"/>
    <x v="670"/>
    <x v="1"/>
  </r>
  <r>
    <n v="25"/>
    <s v="711mm"/>
    <s v="DW-1901-25-AA1B-NA"/>
    <n v="33.4"/>
    <n v="711"/>
    <n v="104.92919462989909"/>
    <x v="671"/>
    <x v="671"/>
    <x v="2"/>
  </r>
  <r>
    <n v="25"/>
    <s v="713mm"/>
    <s v="IA-2111-25-AA1E-NA"/>
    <n v="33.4"/>
    <n v="713"/>
    <n v="104.92919462989909"/>
    <x v="672"/>
    <x v="672"/>
    <x v="3"/>
  </r>
  <r>
    <n v="25"/>
    <s v="71mm"/>
    <s v="SH-1305-50-AA1E-NA-3"/>
    <n v="33.4"/>
    <n v="71"/>
    <n v="104.92919462989909"/>
    <x v="673"/>
    <x v="673"/>
    <x v="1"/>
  </r>
  <r>
    <n v="25"/>
    <s v="722mm"/>
    <s v="SW-1917-25-AA1E-NA"/>
    <n v="33.4"/>
    <n v="722"/>
    <n v="104.92919462989909"/>
    <x v="674"/>
    <x v="674"/>
    <x v="1"/>
  </r>
  <r>
    <n v="25"/>
    <s v="72mm"/>
    <s v="CA-2106-25-AA1B-NA"/>
    <n v="33.4"/>
    <n v="72"/>
    <n v="104.92919462989909"/>
    <x v="675"/>
    <x v="675"/>
    <x v="0"/>
  </r>
  <r>
    <n v="25"/>
    <s v="72mm"/>
    <s v="CA-2107-25-AA1B-NA"/>
    <n v="33.4"/>
    <n v="72"/>
    <n v="104.92919462989909"/>
    <x v="675"/>
    <x v="675"/>
    <x v="0"/>
  </r>
  <r>
    <n v="25"/>
    <s v="72mm"/>
    <s v="DW-2107-25-AA1B-NA"/>
    <n v="33.4"/>
    <n v="72"/>
    <n v="104.92919462989909"/>
    <x v="675"/>
    <x v="675"/>
    <x v="2"/>
  </r>
  <r>
    <n v="25"/>
    <s v="72mm"/>
    <s v="DW-2108-25-AA1B-NA"/>
    <n v="33.4"/>
    <n v="72"/>
    <n v="104.92919462989909"/>
    <x v="675"/>
    <x v="675"/>
    <x v="2"/>
  </r>
  <r>
    <n v="25"/>
    <s v="72mm"/>
    <s v="PT-R1807-25-AA1E-NA"/>
    <n v="33.4"/>
    <n v="72"/>
    <n v="104.92919462989909"/>
    <x v="675"/>
    <x v="675"/>
    <x v="1"/>
  </r>
  <r>
    <n v="25"/>
    <s v="736mm"/>
    <s v="NG-0502-25-AA4B-NA"/>
    <n v="33.4"/>
    <n v="736"/>
    <n v="104.92919462989909"/>
    <x v="676"/>
    <x v="676"/>
    <x v="6"/>
  </r>
  <r>
    <n v="25"/>
    <s v="737mm"/>
    <s v="CWR-0502-25-AA1E-NA-2"/>
    <n v="33.4"/>
    <n v="737"/>
    <n v="104.92919462989909"/>
    <x v="677"/>
    <x v="677"/>
    <x v="1"/>
  </r>
  <r>
    <n v="25"/>
    <s v="73mm"/>
    <s v="IA-1601-25-AA1E-NA"/>
    <n v="33.4"/>
    <n v="73"/>
    <n v="104.92919462989909"/>
    <x v="678"/>
    <x v="678"/>
    <x v="3"/>
  </r>
  <r>
    <n v="25"/>
    <s v="73mm"/>
    <s v="IA-1701-25-AA1E-NA"/>
    <n v="33.4"/>
    <n v="73"/>
    <n v="104.92919462989909"/>
    <x v="678"/>
    <x v="678"/>
    <x v="3"/>
  </r>
  <r>
    <n v="25"/>
    <s v="73mm"/>
    <s v="IA-2104-25-AA1E-NA"/>
    <n v="33.4"/>
    <n v="73"/>
    <n v="104.92919462989909"/>
    <x v="678"/>
    <x v="678"/>
    <x v="3"/>
  </r>
  <r>
    <n v="25"/>
    <s v="740mm"/>
    <s v="CA-2114-25-AA1B-NA"/>
    <n v="33.4"/>
    <n v="740"/>
    <n v="104.92919462989909"/>
    <x v="679"/>
    <x v="679"/>
    <x v="0"/>
  </r>
  <r>
    <n v="25"/>
    <s v="7417mm"/>
    <s v="SW-1918-25-AA1E-NA-5"/>
    <n v="33.4"/>
    <n v="7417"/>
    <n v="104.92919462989909"/>
    <x v="680"/>
    <x v="680"/>
    <x v="1"/>
  </r>
  <r>
    <n v="25"/>
    <s v="744mm"/>
    <s v="SH-1402-40-AA1E-NA"/>
    <n v="33.4"/>
    <n v="744"/>
    <n v="104.92919462989909"/>
    <x v="681"/>
    <x v="681"/>
    <x v="1"/>
  </r>
  <r>
    <n v="25"/>
    <s v="744mm"/>
    <s v="SH-1404-40-AA1E-NA"/>
    <n v="33.4"/>
    <n v="744"/>
    <n v="104.92919462989909"/>
    <x v="681"/>
    <x v="681"/>
    <x v="1"/>
  </r>
  <r>
    <n v="25"/>
    <s v="74mm"/>
    <s v="CWR-0801-40-AA1E-NA-2"/>
    <n v="33.4"/>
    <n v="74"/>
    <n v="104.92919462989909"/>
    <x v="682"/>
    <x v="682"/>
    <x v="1"/>
  </r>
  <r>
    <n v="25"/>
    <s v="7504mm"/>
    <s v="IA-2301-25-AA1E-NA-3"/>
    <n v="33.4"/>
    <n v="7504"/>
    <n v="104.92919462989909"/>
    <x v="683"/>
    <x v="683"/>
    <x v="3"/>
  </r>
  <r>
    <n v="25"/>
    <s v="753mm"/>
    <s v="IA-1011-25-AA1E-NA-2-2"/>
    <n v="33.4"/>
    <n v="753"/>
    <n v="104.92919462989909"/>
    <x v="684"/>
    <x v="684"/>
    <x v="3"/>
  </r>
  <r>
    <n v="25"/>
    <s v="756mm"/>
    <s v="CA-2111-25-AA1B-NA"/>
    <n v="33.4"/>
    <n v="756"/>
    <n v="104.92919462989909"/>
    <x v="685"/>
    <x v="685"/>
    <x v="0"/>
  </r>
  <r>
    <n v="25"/>
    <s v="756mm"/>
    <s v="CWS-0301-25-AA1E-NA"/>
    <n v="33.4"/>
    <n v="756"/>
    <n v="104.92919462989909"/>
    <x v="685"/>
    <x v="685"/>
    <x v="1"/>
  </r>
  <r>
    <n v="25"/>
    <s v="756mm"/>
    <s v="DW-1901-25-AA1B-NA"/>
    <n v="33.4"/>
    <n v="756"/>
    <n v="104.92919462989909"/>
    <x v="685"/>
    <x v="685"/>
    <x v="2"/>
  </r>
  <r>
    <n v="25"/>
    <s v="756mm"/>
    <s v="DW-2103-25-AA1B-NA"/>
    <n v="33.4"/>
    <n v="756"/>
    <n v="104.92919462989909"/>
    <x v="685"/>
    <x v="685"/>
    <x v="2"/>
  </r>
  <r>
    <n v="25"/>
    <s v="756mm"/>
    <s v="IA-2109-25-AA1E-NA-4"/>
    <n v="33.4"/>
    <n v="756"/>
    <n v="104.92919462989909"/>
    <x v="685"/>
    <x v="685"/>
    <x v="3"/>
  </r>
  <r>
    <n v="25"/>
    <s v="756mm"/>
    <s v="IA-2114-25-AA1E-NA-2"/>
    <n v="33.4"/>
    <n v="756"/>
    <n v="104.92919462989909"/>
    <x v="685"/>
    <x v="685"/>
    <x v="3"/>
  </r>
  <r>
    <n v="25"/>
    <s v="756mm"/>
    <s v="IA-2122-25-AA1E-NA-2"/>
    <n v="33.4"/>
    <n v="756"/>
    <n v="104.92919462989909"/>
    <x v="685"/>
    <x v="685"/>
    <x v="3"/>
  </r>
  <r>
    <n v="25"/>
    <s v="756mm"/>
    <s v="SW-1918-25-AA1E-NA-3"/>
    <n v="33.4"/>
    <n v="756"/>
    <n v="104.92919462989909"/>
    <x v="685"/>
    <x v="685"/>
    <x v="1"/>
  </r>
  <r>
    <n v="25"/>
    <s v="756mm"/>
    <s v="SW-2105-25-AA1E-NA-1"/>
    <n v="33.4"/>
    <n v="756"/>
    <n v="104.92919462989909"/>
    <x v="685"/>
    <x v="685"/>
    <x v="1"/>
  </r>
  <r>
    <n v="25"/>
    <s v="769mm"/>
    <s v="WW-2202-25-AA1E-NA"/>
    <n v="33.4"/>
    <n v="769"/>
    <n v="104.92919462989909"/>
    <x v="686"/>
    <x v="686"/>
    <x v="1"/>
  </r>
  <r>
    <n v="25"/>
    <s v="76mm"/>
    <s v="CA-2302-50-AA1B-NA-4"/>
    <n v="33.4"/>
    <n v="76"/>
    <n v="104.92919462989909"/>
    <x v="687"/>
    <x v="687"/>
    <x v="0"/>
  </r>
  <r>
    <n v="25"/>
    <s v="774mm"/>
    <s v="SW-1901-25-AA1E-NA"/>
    <n v="33.4"/>
    <n v="774"/>
    <n v="104.92919462989909"/>
    <x v="688"/>
    <x v="688"/>
    <x v="1"/>
  </r>
  <r>
    <n v="25"/>
    <s v="778mm"/>
    <s v="IA-2119-25-AA1E-NA"/>
    <n v="33.4"/>
    <n v="778"/>
    <n v="104.92919462989909"/>
    <x v="689"/>
    <x v="689"/>
    <x v="3"/>
  </r>
  <r>
    <n v="25"/>
    <s v="77mm"/>
    <s v="DW-2110-25-AA1B-NA"/>
    <n v="33.4"/>
    <n v="77"/>
    <n v="104.92919462989909"/>
    <x v="690"/>
    <x v="690"/>
    <x v="2"/>
  </r>
  <r>
    <n v="25"/>
    <s v="77mm"/>
    <s v="IA-2119-25-AA1E-NA"/>
    <n v="33.4"/>
    <n v="77"/>
    <n v="104.92919462989909"/>
    <x v="690"/>
    <x v="690"/>
    <x v="3"/>
  </r>
  <r>
    <n v="25"/>
    <s v="783mm"/>
    <s v="DW-2114-25-AA1B-NA"/>
    <n v="33.4"/>
    <n v="783"/>
    <n v="104.92919462989909"/>
    <x v="691"/>
    <x v="691"/>
    <x v="2"/>
  </r>
  <r>
    <n v="25"/>
    <s v="785mm"/>
    <s v="CWR-0502-25-AA1E-NA-1"/>
    <n v="33.4"/>
    <n v="785"/>
    <n v="104.92919462989909"/>
    <x v="692"/>
    <x v="692"/>
    <x v="1"/>
  </r>
  <r>
    <n v="25"/>
    <s v="78mm"/>
    <s v="CA-1501-25-AA1B-NA-4"/>
    <n v="33.4"/>
    <n v="78"/>
    <n v="104.92919462989909"/>
    <x v="693"/>
    <x v="693"/>
    <x v="0"/>
  </r>
  <r>
    <n v="25"/>
    <s v="78mm"/>
    <s v="CA-2106-25-AA1B-NA"/>
    <n v="33.4"/>
    <n v="78"/>
    <n v="104.92919462989909"/>
    <x v="693"/>
    <x v="693"/>
    <x v="0"/>
  </r>
  <r>
    <n v="25"/>
    <s v="78mm"/>
    <s v="CA-2107-25-AA1B-NA"/>
    <n v="33.4"/>
    <n v="78"/>
    <n v="104.92919462989909"/>
    <x v="693"/>
    <x v="693"/>
    <x v="0"/>
  </r>
  <r>
    <n v="25"/>
    <s v="78mm"/>
    <s v="DW-2107-25-AA1B-NA"/>
    <n v="33.4"/>
    <n v="78"/>
    <n v="104.92919462989909"/>
    <x v="693"/>
    <x v="693"/>
    <x v="2"/>
  </r>
  <r>
    <n v="25"/>
    <s v="78mm"/>
    <s v="DW-2108-25-AA1B-NA"/>
    <n v="33.4"/>
    <n v="78"/>
    <n v="104.92919462989909"/>
    <x v="693"/>
    <x v="693"/>
    <x v="2"/>
  </r>
  <r>
    <n v="25"/>
    <s v="78mm"/>
    <s v="IA-1301-25-AA1E-NA"/>
    <n v="33.4"/>
    <n v="78"/>
    <n v="104.92919462989909"/>
    <x v="693"/>
    <x v="693"/>
    <x v="3"/>
  </r>
  <r>
    <n v="25"/>
    <s v="78mm"/>
    <s v="IA-1601-25-AA1E-NA"/>
    <n v="33.4"/>
    <n v="78"/>
    <n v="104.92919462989909"/>
    <x v="693"/>
    <x v="693"/>
    <x v="3"/>
  </r>
  <r>
    <n v="25"/>
    <s v="78mm"/>
    <s v="IA-1701-25-AA1E-NA"/>
    <n v="33.4"/>
    <n v="78"/>
    <n v="104.92919462989909"/>
    <x v="693"/>
    <x v="693"/>
    <x v="3"/>
  </r>
  <r>
    <n v="25"/>
    <s v="78mm"/>
    <s v="IA-2117-25-AA1E-NA-1"/>
    <n v="33.4"/>
    <n v="78"/>
    <n v="104.92919462989909"/>
    <x v="693"/>
    <x v="693"/>
    <x v="3"/>
  </r>
  <r>
    <n v="25"/>
    <s v="78mm"/>
    <s v="SH-1401-80-AA1E-NA-1"/>
    <n v="33.4"/>
    <n v="78"/>
    <n v="104.92919462989909"/>
    <x v="693"/>
    <x v="693"/>
    <x v="1"/>
  </r>
  <r>
    <n v="25"/>
    <s v="793mm"/>
    <s v="DW-0404-25-AA1B-NA"/>
    <n v="33.4"/>
    <n v="793"/>
    <n v="104.92919462989909"/>
    <x v="694"/>
    <x v="694"/>
    <x v="2"/>
  </r>
  <r>
    <n v="25"/>
    <s v="793mm"/>
    <s v="SW-1918-25-AA1E-NA-3"/>
    <n v="33.4"/>
    <n v="793"/>
    <n v="104.92919462989909"/>
    <x v="694"/>
    <x v="694"/>
    <x v="1"/>
  </r>
  <r>
    <n v="25"/>
    <s v="794mm"/>
    <s v="CA-1101-15-AA1B-NA-5"/>
    <n v="33.4"/>
    <n v="794"/>
    <n v="104.92919462989909"/>
    <x v="695"/>
    <x v="695"/>
    <x v="0"/>
  </r>
  <r>
    <n v="25"/>
    <s v="7956mm"/>
    <s v="CA-2112-25-AA1B-NA"/>
    <n v="33.4"/>
    <n v="7956"/>
    <n v="104.92919462989909"/>
    <x v="696"/>
    <x v="696"/>
    <x v="0"/>
  </r>
  <r>
    <n v="25"/>
    <s v="7956mm"/>
    <s v="DW-2114-25-AA1B-NA"/>
    <n v="33.4"/>
    <n v="7956"/>
    <n v="104.92919462989909"/>
    <x v="696"/>
    <x v="696"/>
    <x v="2"/>
  </r>
  <r>
    <n v="25"/>
    <s v="795mm"/>
    <s v="SH-1406-25-AA1E-NA"/>
    <n v="33.4"/>
    <n v="795"/>
    <n v="104.92919462989909"/>
    <x v="697"/>
    <x v="697"/>
    <x v="1"/>
  </r>
  <r>
    <n v="25"/>
    <s v="79mm"/>
    <s v="DW-1307-40-AA1E-NA-1"/>
    <n v="33.4"/>
    <n v="79"/>
    <n v="104.92919462989909"/>
    <x v="698"/>
    <x v="698"/>
    <x v="2"/>
  </r>
  <r>
    <n v="25"/>
    <s v="802mm"/>
    <s v="DW-1402-25-AA1B-NA-2"/>
    <n v="33.4"/>
    <n v="802"/>
    <n v="104.92919462989909"/>
    <x v="699"/>
    <x v="699"/>
    <x v="2"/>
  </r>
  <r>
    <n v="25"/>
    <s v="804mm"/>
    <s v="IA-2110-25-AA1E-NA"/>
    <n v="33.4"/>
    <n v="804"/>
    <n v="104.92919462989909"/>
    <x v="700"/>
    <x v="700"/>
    <x v="3"/>
  </r>
  <r>
    <n v="25"/>
    <s v="806mm"/>
    <s v="SW-2202-25-AA1E-NA-2"/>
    <n v="33.4"/>
    <n v="806"/>
    <n v="104.92919462989909"/>
    <x v="701"/>
    <x v="701"/>
    <x v="1"/>
  </r>
  <r>
    <n v="25"/>
    <s v="80mm"/>
    <s v="AMO-1510-25-AA1E-NA-2"/>
    <n v="33.4"/>
    <n v="80"/>
    <n v="104.92919462989909"/>
    <x v="702"/>
    <x v="702"/>
    <x v="1"/>
  </r>
  <r>
    <n v="25"/>
    <s v="80mm"/>
    <s v="AMO-1510-25-AA1E-NA-7"/>
    <n v="33.4"/>
    <n v="80"/>
    <n v="104.92919462989909"/>
    <x v="702"/>
    <x v="702"/>
    <x v="1"/>
  </r>
  <r>
    <n v="25"/>
    <s v="80mm"/>
    <s v="CWR-2202-65-AA1E-NA-2"/>
    <n v="33.4"/>
    <n v="80"/>
    <n v="104.92919462989909"/>
    <x v="702"/>
    <x v="702"/>
    <x v="1"/>
  </r>
  <r>
    <n v="25"/>
    <s v="80mm"/>
    <s v="DW-1301-50-AA1B-NA-2"/>
    <n v="33.4"/>
    <n v="80"/>
    <n v="104.92919462989909"/>
    <x v="702"/>
    <x v="702"/>
    <x v="2"/>
  </r>
  <r>
    <n v="25"/>
    <s v="80mm"/>
    <s v="DW-1306-40-AA1E-NA-1"/>
    <n v="33.4"/>
    <n v="80"/>
    <n v="104.92919462989909"/>
    <x v="702"/>
    <x v="702"/>
    <x v="2"/>
  </r>
  <r>
    <n v="25"/>
    <s v="80mm"/>
    <s v="IA-1601-25-AA1E-NA"/>
    <n v="33.4"/>
    <n v="80"/>
    <n v="104.92919462989909"/>
    <x v="702"/>
    <x v="702"/>
    <x v="3"/>
  </r>
  <r>
    <n v="25"/>
    <s v="80mm"/>
    <s v="IA-1701-25-AA1E-NA"/>
    <n v="33.4"/>
    <n v="80"/>
    <n v="104.92919462989909"/>
    <x v="702"/>
    <x v="702"/>
    <x v="3"/>
  </r>
  <r>
    <n v="25"/>
    <s v="80mm"/>
    <s v="IA-2108-25-AA1E-NA"/>
    <n v="33.4"/>
    <n v="80"/>
    <n v="104.92919462989909"/>
    <x v="702"/>
    <x v="702"/>
    <x v="3"/>
  </r>
  <r>
    <n v="25"/>
    <s v="80mm"/>
    <s v="SH-1301-15-AA1E-NA"/>
    <n v="33.4"/>
    <n v="80"/>
    <n v="104.92919462989909"/>
    <x v="702"/>
    <x v="702"/>
    <x v="1"/>
  </r>
  <r>
    <n v="25"/>
    <s v="80mm"/>
    <s v="SH-1302-15-AA1E-NA-1"/>
    <n v="33.4"/>
    <n v="80"/>
    <n v="104.92919462989909"/>
    <x v="702"/>
    <x v="702"/>
    <x v="1"/>
  </r>
  <r>
    <n v="25"/>
    <s v="80mm"/>
    <s v="SH-1303-15-AA1E-NA"/>
    <n v="33.4"/>
    <n v="80"/>
    <n v="104.92919462989909"/>
    <x v="702"/>
    <x v="702"/>
    <x v="1"/>
  </r>
  <r>
    <n v="25"/>
    <s v="80mm"/>
    <s v="SH-1304-15-AA1E-NA"/>
    <n v="33.4"/>
    <n v="80"/>
    <n v="104.92919462989909"/>
    <x v="702"/>
    <x v="702"/>
    <x v="1"/>
  </r>
  <r>
    <n v="25"/>
    <s v="80mm"/>
    <s v="SW-1901-25-AA1E-NA"/>
    <n v="33.4"/>
    <n v="80"/>
    <n v="104.92919462989909"/>
    <x v="702"/>
    <x v="702"/>
    <x v="1"/>
  </r>
  <r>
    <n v="25"/>
    <s v="80mm"/>
    <s v="SW-1914-25-AA1E-NA"/>
    <n v="33.4"/>
    <n v="80"/>
    <n v="104.92919462989909"/>
    <x v="702"/>
    <x v="702"/>
    <x v="1"/>
  </r>
  <r>
    <n v="25"/>
    <s v="80mm"/>
    <s v="SW-1915-50-AA1E-NA-2"/>
    <n v="33.4"/>
    <n v="80"/>
    <n v="104.92919462989909"/>
    <x v="702"/>
    <x v="702"/>
    <x v="1"/>
  </r>
  <r>
    <n v="25"/>
    <s v="80mm"/>
    <s v="SW-1915-50-AA1E-NA-4"/>
    <n v="33.4"/>
    <n v="80"/>
    <n v="104.92919462989909"/>
    <x v="702"/>
    <x v="702"/>
    <x v="1"/>
  </r>
  <r>
    <n v="25"/>
    <s v="80mm"/>
    <s v="SW-1916-25-AA1E-NA"/>
    <n v="33.4"/>
    <n v="80"/>
    <n v="104.92919462989909"/>
    <x v="702"/>
    <x v="702"/>
    <x v="1"/>
  </r>
  <r>
    <n v="25"/>
    <s v="817mm"/>
    <s v="CA-2106-25-AA1B-NA"/>
    <n v="33.4"/>
    <n v="817"/>
    <n v="104.92919462989909"/>
    <x v="703"/>
    <x v="703"/>
    <x v="0"/>
  </r>
  <r>
    <n v="25"/>
    <s v="819mm"/>
    <s v="DW-0403-25-AA1B-NA"/>
    <n v="33.4"/>
    <n v="819"/>
    <n v="104.92919462989909"/>
    <x v="704"/>
    <x v="704"/>
    <x v="2"/>
  </r>
  <r>
    <n v="25"/>
    <s v="81mm"/>
    <s v="DW-1401-25-AA1E-NA-2"/>
    <n v="33.4"/>
    <n v="81"/>
    <n v="104.92919462989909"/>
    <x v="705"/>
    <x v="705"/>
    <x v="2"/>
  </r>
  <r>
    <n v="25"/>
    <s v="81mm"/>
    <s v="DW-1402-25-AA1B-NA-4"/>
    <n v="33.4"/>
    <n v="81"/>
    <n v="104.92919462989909"/>
    <x v="705"/>
    <x v="705"/>
    <x v="2"/>
  </r>
  <r>
    <n v="25"/>
    <s v="823mm"/>
    <s v="SW-1917-25-AA1E-NA"/>
    <n v="33.4"/>
    <n v="823"/>
    <n v="104.92919462989909"/>
    <x v="706"/>
    <x v="706"/>
    <x v="1"/>
  </r>
  <r>
    <n v="25"/>
    <s v="825mm"/>
    <s v="CA-2103-25-AA1B-NA"/>
    <n v="33.4"/>
    <n v="825"/>
    <n v="104.92919462989909"/>
    <x v="707"/>
    <x v="707"/>
    <x v="0"/>
  </r>
  <r>
    <n v="25"/>
    <s v="826mm"/>
    <s v="CWR-0502-25-AA1E-NA-2"/>
    <n v="33.4"/>
    <n v="826"/>
    <n v="104.92919462989909"/>
    <x v="708"/>
    <x v="708"/>
    <x v="1"/>
  </r>
  <r>
    <n v="25"/>
    <s v="82mm"/>
    <s v="DW-0402-25-AA1B-NA-2"/>
    <n v="33.4"/>
    <n v="82"/>
    <n v="104.92919462989909"/>
    <x v="709"/>
    <x v="709"/>
    <x v="2"/>
  </r>
  <r>
    <n v="25"/>
    <s v="82mm"/>
    <s v="IA-2114-25-AA1E-NA-1"/>
    <n v="33.4"/>
    <n v="82"/>
    <n v="104.92919462989909"/>
    <x v="709"/>
    <x v="709"/>
    <x v="3"/>
  </r>
  <r>
    <n v="25"/>
    <s v="82mm"/>
    <s v="WW-2005-50-AA1B-NA-2"/>
    <n v="33.4"/>
    <n v="82"/>
    <n v="104.92919462989909"/>
    <x v="709"/>
    <x v="709"/>
    <x v="5"/>
  </r>
  <r>
    <n v="25"/>
    <s v="831mm"/>
    <s v="DW-2110-25-AA1B-NA"/>
    <n v="33.4"/>
    <n v="831"/>
    <n v="104.92919462989909"/>
    <x v="710"/>
    <x v="710"/>
    <x v="2"/>
  </r>
  <r>
    <n v="25"/>
    <s v="832mm"/>
    <s v="SW-2202-25-AA1E-NA-2"/>
    <n v="33.4"/>
    <n v="832"/>
    <n v="104.92919462989909"/>
    <x v="711"/>
    <x v="711"/>
    <x v="1"/>
  </r>
  <r>
    <n v="25"/>
    <s v="833mm"/>
    <s v="CWS-0801-40-AA1E-NA-3"/>
    <n v="33.4"/>
    <n v="833"/>
    <n v="104.92919462989909"/>
    <x v="712"/>
    <x v="712"/>
    <x v="1"/>
  </r>
  <r>
    <n v="25"/>
    <s v="837mm"/>
    <s v="SH-1409-25-AA1E-NA-2"/>
    <n v="33.4"/>
    <n v="837"/>
    <n v="104.92919462989909"/>
    <x v="713"/>
    <x v="713"/>
    <x v="1"/>
  </r>
  <r>
    <n v="25"/>
    <s v="839mm"/>
    <s v="DW-2114-25-AA1B-NA"/>
    <n v="33.4"/>
    <n v="839"/>
    <n v="104.92919462989909"/>
    <x v="714"/>
    <x v="714"/>
    <x v="2"/>
  </r>
  <r>
    <n v="25"/>
    <s v="839mm"/>
    <s v="IA-2118-25-AA1E-NA"/>
    <n v="33.4"/>
    <n v="839"/>
    <n v="104.92919462989909"/>
    <x v="714"/>
    <x v="714"/>
    <x v="3"/>
  </r>
  <r>
    <n v="25"/>
    <s v="83mm"/>
    <s v="CA-2103-25-AA1B-NA"/>
    <n v="33.4"/>
    <n v="83"/>
    <n v="104.92919462989909"/>
    <x v="715"/>
    <x v="715"/>
    <x v="0"/>
  </r>
  <r>
    <n v="25"/>
    <s v="83mm"/>
    <s v="DW-1304-40-AA1E-NA"/>
    <n v="33.4"/>
    <n v="83"/>
    <n v="104.92919462989909"/>
    <x v="715"/>
    <x v="715"/>
    <x v="2"/>
  </r>
  <r>
    <n v="25"/>
    <s v="83mm"/>
    <s v="DW-1305-40-AA1E-NA"/>
    <n v="33.4"/>
    <n v="83"/>
    <n v="104.92919462989909"/>
    <x v="715"/>
    <x v="715"/>
    <x v="2"/>
  </r>
  <r>
    <n v="25"/>
    <s v="83mm"/>
    <s v="IA-2123-25-AA1E-NA"/>
    <n v="33.4"/>
    <n v="83"/>
    <n v="104.92919462989909"/>
    <x v="715"/>
    <x v="715"/>
    <x v="3"/>
  </r>
  <r>
    <n v="25"/>
    <s v="83mm"/>
    <s v="WW-2005-50-AA1B-NA-1"/>
    <n v="33.4"/>
    <n v="83"/>
    <n v="104.92919462989909"/>
    <x v="715"/>
    <x v="715"/>
    <x v="5"/>
  </r>
  <r>
    <n v="25"/>
    <s v="83mm"/>
    <s v="WW-2005-50-AA1B-NA-2"/>
    <n v="33.4"/>
    <n v="83"/>
    <n v="104.92919462989909"/>
    <x v="715"/>
    <x v="715"/>
    <x v="5"/>
  </r>
  <r>
    <n v="25"/>
    <s v="83mm"/>
    <s v="WW-2202-25-AA1E-NA"/>
    <n v="33.4"/>
    <n v="83"/>
    <n v="104.92919462989909"/>
    <x v="715"/>
    <x v="715"/>
    <x v="1"/>
  </r>
  <r>
    <n v="25"/>
    <s v="842mm"/>
    <s v="DW-0403-25-AA1B-NA"/>
    <n v="33.4"/>
    <n v="842"/>
    <n v="104.92919462989909"/>
    <x v="716"/>
    <x v="716"/>
    <x v="2"/>
  </r>
  <r>
    <n v="25"/>
    <s v="846mm"/>
    <s v="CWR-0802-25-AA1E-NA"/>
    <n v="33.4"/>
    <n v="846"/>
    <n v="104.92919462989909"/>
    <x v="717"/>
    <x v="717"/>
    <x v="1"/>
  </r>
  <r>
    <n v="25"/>
    <s v="846mm"/>
    <s v="CWR-0803-25-AA1E-NA"/>
    <n v="33.4"/>
    <n v="846"/>
    <n v="104.92919462989909"/>
    <x v="717"/>
    <x v="717"/>
    <x v="1"/>
  </r>
  <r>
    <n v="25"/>
    <s v="846mm"/>
    <s v="CWR-0804-25-AA1E-NA"/>
    <n v="33.4"/>
    <n v="846"/>
    <n v="104.92919462989909"/>
    <x v="717"/>
    <x v="717"/>
    <x v="1"/>
  </r>
  <r>
    <n v="25"/>
    <s v="847mm"/>
    <s v="IA-2012-25-AA1E-NA"/>
    <n v="33.4"/>
    <n v="847"/>
    <n v="104.92919462989909"/>
    <x v="718"/>
    <x v="718"/>
    <x v="3"/>
  </r>
  <r>
    <n v="25"/>
    <s v="84mm"/>
    <s v="CA-1501-25-AA1B-NA-1"/>
    <n v="33.4"/>
    <n v="84"/>
    <n v="104.92919462989909"/>
    <x v="719"/>
    <x v="719"/>
    <x v="0"/>
  </r>
  <r>
    <n v="25"/>
    <s v="852mm"/>
    <s v="DW-2102-25-AA1B-NA"/>
    <n v="33.4"/>
    <n v="852"/>
    <n v="104.92919462989909"/>
    <x v="720"/>
    <x v="720"/>
    <x v="2"/>
  </r>
  <r>
    <n v="25"/>
    <s v="853mm"/>
    <s v="DW-0403-25-AA1B-NA"/>
    <n v="33.4"/>
    <n v="853"/>
    <n v="104.92919462989909"/>
    <x v="721"/>
    <x v="721"/>
    <x v="2"/>
  </r>
  <r>
    <n v="25"/>
    <s v="854mm"/>
    <s v="CA-2115-25-AA1B-NA"/>
    <n v="33.4"/>
    <n v="854"/>
    <n v="104.92919462989909"/>
    <x v="722"/>
    <x v="722"/>
    <x v="0"/>
  </r>
  <r>
    <n v="25"/>
    <s v="856mm"/>
    <s v="AMO-1510-25-AA1E-NA-4"/>
    <n v="33.4"/>
    <n v="856"/>
    <n v="104.92919462989909"/>
    <x v="723"/>
    <x v="723"/>
    <x v="1"/>
  </r>
  <r>
    <n v="25"/>
    <s v="856mm"/>
    <s v="CA-2102-25-AA1B-NA"/>
    <n v="33.4"/>
    <n v="856"/>
    <n v="104.92919462989909"/>
    <x v="723"/>
    <x v="723"/>
    <x v="0"/>
  </r>
  <r>
    <n v="25"/>
    <s v="856mm"/>
    <s v="CWR-0805-25-AA1E-NA"/>
    <n v="33.4"/>
    <n v="856"/>
    <n v="104.92919462989909"/>
    <x v="723"/>
    <x v="723"/>
    <x v="1"/>
  </r>
  <r>
    <n v="25"/>
    <s v="856mm"/>
    <s v="DW-2110-25-AA1B-NA"/>
    <n v="33.4"/>
    <n v="856"/>
    <n v="104.92919462989909"/>
    <x v="723"/>
    <x v="723"/>
    <x v="2"/>
  </r>
  <r>
    <n v="25"/>
    <s v="856mm"/>
    <s v="DW-2111-25-AA1B-NA"/>
    <n v="33.4"/>
    <n v="856"/>
    <n v="104.92919462989909"/>
    <x v="723"/>
    <x v="723"/>
    <x v="2"/>
  </r>
  <r>
    <n v="25"/>
    <s v="856mm"/>
    <s v="SW-1901-25-AA1E-NA"/>
    <n v="33.4"/>
    <n v="856"/>
    <n v="104.92919462989909"/>
    <x v="723"/>
    <x v="723"/>
    <x v="1"/>
  </r>
  <r>
    <n v="25"/>
    <s v="856mm"/>
    <s v="SW-2103-25-AA1E-NA"/>
    <n v="33.4"/>
    <n v="856"/>
    <n v="104.92919462989909"/>
    <x v="723"/>
    <x v="723"/>
    <x v="1"/>
  </r>
  <r>
    <n v="25"/>
    <s v="858mm"/>
    <s v="IA-2115-25-AA1E-NA-1"/>
    <n v="33.4"/>
    <n v="858"/>
    <n v="104.92919462989909"/>
    <x v="724"/>
    <x v="724"/>
    <x v="3"/>
  </r>
  <r>
    <n v="25"/>
    <s v="858mm"/>
    <s v="IA-2123-25-AA1E-NA"/>
    <n v="33.4"/>
    <n v="858"/>
    <n v="104.92919462989909"/>
    <x v="724"/>
    <x v="724"/>
    <x v="3"/>
  </r>
  <r>
    <n v="25"/>
    <s v="85mm"/>
    <s v="CA-0601-25-AA1B-NA-2"/>
    <n v="33.4"/>
    <n v="85"/>
    <n v="104.92919462989909"/>
    <x v="725"/>
    <x v="725"/>
    <x v="0"/>
  </r>
  <r>
    <n v="25"/>
    <s v="85mm"/>
    <s v="CA-0601-25-AA1B-NA-3"/>
    <n v="33.4"/>
    <n v="85"/>
    <n v="104.92919462989909"/>
    <x v="725"/>
    <x v="725"/>
    <x v="0"/>
  </r>
  <r>
    <n v="25"/>
    <s v="85mm"/>
    <s v="DW-2114-25-AA1B-NA"/>
    <n v="33.4"/>
    <n v="85"/>
    <n v="104.92919462989909"/>
    <x v="725"/>
    <x v="725"/>
    <x v="2"/>
  </r>
  <r>
    <n v="25"/>
    <s v="85mm"/>
    <s v="IA-2116-25-AA1E-NA"/>
    <n v="33.4"/>
    <n v="85"/>
    <n v="104.92919462989909"/>
    <x v="725"/>
    <x v="725"/>
    <x v="3"/>
  </r>
  <r>
    <n v="25"/>
    <s v="860mm"/>
    <s v="SW-2106-25-AA1E-NA"/>
    <n v="33.4"/>
    <n v="860"/>
    <n v="104.92919462989909"/>
    <x v="726"/>
    <x v="726"/>
    <x v="1"/>
  </r>
  <r>
    <n v="25"/>
    <s v="862mm"/>
    <s v="IA-2108-25-AA1E-NA"/>
    <n v="33.4"/>
    <n v="862"/>
    <n v="104.92919462989909"/>
    <x v="727"/>
    <x v="727"/>
    <x v="3"/>
  </r>
  <r>
    <n v="25"/>
    <s v="8633mm"/>
    <s v="DW-1401-25-AA1E-NA-4"/>
    <n v="33.4"/>
    <n v="8633"/>
    <n v="104.92919462989909"/>
    <x v="728"/>
    <x v="728"/>
    <x v="2"/>
  </r>
  <r>
    <n v="25"/>
    <s v="863mm"/>
    <s v="DW-2111-25-AA1B-NA"/>
    <n v="33.4"/>
    <n v="863"/>
    <n v="104.92919462989909"/>
    <x v="729"/>
    <x v="729"/>
    <x v="2"/>
  </r>
  <r>
    <n v="25"/>
    <s v="86mm"/>
    <s v="CA-1303-25-AA1B-NA"/>
    <n v="33.4"/>
    <n v="86"/>
    <n v="104.92919462989909"/>
    <x v="730"/>
    <x v="730"/>
    <x v="0"/>
  </r>
  <r>
    <n v="25"/>
    <s v="86mm"/>
    <s v="CA-1304-25-AA1B-NA-2"/>
    <n v="33.4"/>
    <n v="86"/>
    <n v="104.92919462989909"/>
    <x v="730"/>
    <x v="730"/>
    <x v="0"/>
  </r>
  <r>
    <n v="25"/>
    <s v="86mm"/>
    <s v="CA-1305-25-AA1B-NA"/>
    <n v="33.4"/>
    <n v="86"/>
    <n v="104.92919462989909"/>
    <x v="730"/>
    <x v="730"/>
    <x v="0"/>
  </r>
  <r>
    <n v="25"/>
    <s v="86mm"/>
    <s v="CA-1306-25-AA1B-NA-2"/>
    <n v="33.4"/>
    <n v="86"/>
    <n v="104.92919462989909"/>
    <x v="730"/>
    <x v="730"/>
    <x v="0"/>
  </r>
  <r>
    <n v="25"/>
    <s v="86mm"/>
    <s v="CA-2117-25-AA1B-NA"/>
    <n v="33.4"/>
    <n v="86"/>
    <n v="104.92919462989909"/>
    <x v="730"/>
    <x v="730"/>
    <x v="0"/>
  </r>
  <r>
    <n v="25"/>
    <s v="86mm"/>
    <s v="IA-2115-25-AA1E-NA-2"/>
    <n v="33.4"/>
    <n v="86"/>
    <n v="104.92919462989909"/>
    <x v="730"/>
    <x v="730"/>
    <x v="3"/>
  </r>
  <r>
    <n v="25"/>
    <s v="870mm"/>
    <s v="CA-1501-25-AA1B-NA-3"/>
    <n v="33.4"/>
    <n v="870"/>
    <n v="104.92919462989909"/>
    <x v="731"/>
    <x v="731"/>
    <x v="0"/>
  </r>
  <r>
    <n v="25"/>
    <s v="873mm"/>
    <s v="CA-2103-25-AA1B-NA"/>
    <n v="33.4"/>
    <n v="873"/>
    <n v="104.92919462989909"/>
    <x v="732"/>
    <x v="732"/>
    <x v="0"/>
  </r>
  <r>
    <n v="25"/>
    <s v="879mm"/>
    <s v="CWS-2205-25-AA1E-NA-2"/>
    <n v="33.4"/>
    <n v="879"/>
    <n v="104.92919462989909"/>
    <x v="733"/>
    <x v="733"/>
    <x v="1"/>
  </r>
  <r>
    <n v="25"/>
    <s v="881mm"/>
    <s v="AMO-1510-25-AA1E-NA-6"/>
    <n v="33.4"/>
    <n v="881"/>
    <n v="104.92919462989909"/>
    <x v="734"/>
    <x v="734"/>
    <x v="1"/>
  </r>
  <r>
    <n v="25"/>
    <s v="881mm"/>
    <s v="CWS-0301-25-AA1E-NA"/>
    <n v="33.4"/>
    <n v="881"/>
    <n v="104.92919462989909"/>
    <x v="734"/>
    <x v="734"/>
    <x v="1"/>
  </r>
  <r>
    <n v="25"/>
    <s v="885mm"/>
    <s v="DW-2107-25-AA1B-NA"/>
    <n v="33.4"/>
    <n v="885"/>
    <n v="104.92919462989909"/>
    <x v="735"/>
    <x v="735"/>
    <x v="2"/>
  </r>
  <r>
    <n v="25"/>
    <s v="885mm"/>
    <s v="DW-2111-25-AA1B-NA"/>
    <n v="33.4"/>
    <n v="885"/>
    <n v="104.92919462989909"/>
    <x v="735"/>
    <x v="735"/>
    <x v="2"/>
  </r>
  <r>
    <n v="25"/>
    <s v="888mm"/>
    <s v="DW-2111-25-AA1B-NA"/>
    <n v="33.4"/>
    <n v="888"/>
    <n v="104.92919462989909"/>
    <x v="736"/>
    <x v="736"/>
    <x v="2"/>
  </r>
  <r>
    <n v="25"/>
    <s v="8890mm"/>
    <s v="IA-2109-25-AA1E-NA-4"/>
    <n v="33.4"/>
    <n v="8890"/>
    <n v="104.92919462989909"/>
    <x v="737"/>
    <x v="737"/>
    <x v="3"/>
  </r>
  <r>
    <n v="25"/>
    <s v="88mm"/>
    <s v="CA-1501-25-AA1B-NA-3"/>
    <n v="33.4"/>
    <n v="88"/>
    <n v="104.92919462989909"/>
    <x v="738"/>
    <x v="738"/>
    <x v="0"/>
  </r>
  <r>
    <n v="25"/>
    <s v="892mm"/>
    <s v="IA-2120-25-AA1E-NA"/>
    <n v="33.4"/>
    <n v="892"/>
    <n v="104.92919462989909"/>
    <x v="739"/>
    <x v="739"/>
    <x v="3"/>
  </r>
  <r>
    <n v="25"/>
    <s v="893mm"/>
    <s v="IA-2122-25-AA1E-NA-2"/>
    <n v="33.4"/>
    <n v="893"/>
    <n v="104.92919462989909"/>
    <x v="740"/>
    <x v="740"/>
    <x v="3"/>
  </r>
  <r>
    <n v="25"/>
    <s v="895mm"/>
    <s v="CA-2103-25-AA1B-NA"/>
    <n v="33.4"/>
    <n v="895"/>
    <n v="104.92919462989909"/>
    <x v="741"/>
    <x v="741"/>
    <x v="0"/>
  </r>
  <r>
    <n v="25"/>
    <s v="899mm"/>
    <s v="CA-1501-25-AA1B-NA-3"/>
    <n v="33.4"/>
    <n v="899"/>
    <n v="104.92919462989909"/>
    <x v="742"/>
    <x v="742"/>
    <x v="0"/>
  </r>
  <r>
    <n v="25"/>
    <s v="899mm"/>
    <s v="DW-0405-25-AA1B-NA"/>
    <n v="33.4"/>
    <n v="899"/>
    <n v="104.92919462989909"/>
    <x v="742"/>
    <x v="742"/>
    <x v="2"/>
  </r>
  <r>
    <n v="25"/>
    <s v="900mm"/>
    <s v="CA-0601-25-AA1B-NA-9"/>
    <n v="33.4"/>
    <n v="900"/>
    <n v="104.92919462989909"/>
    <x v="743"/>
    <x v="743"/>
    <x v="0"/>
  </r>
  <r>
    <n v="25"/>
    <s v="900mm"/>
    <s v="CA-2116-25-AA1B-NA"/>
    <n v="33.4"/>
    <n v="900"/>
    <n v="104.92919462989909"/>
    <x v="743"/>
    <x v="743"/>
    <x v="0"/>
  </r>
  <r>
    <n v="25"/>
    <s v="900mm"/>
    <s v="CA-2117-25-AA1B-NA"/>
    <n v="33.4"/>
    <n v="900"/>
    <n v="104.92919462989909"/>
    <x v="743"/>
    <x v="743"/>
    <x v="0"/>
  </r>
  <r>
    <n v="25"/>
    <s v="902mm"/>
    <s v="SH-1409-25-AA1E-NA-3"/>
    <n v="33.4"/>
    <n v="902"/>
    <n v="104.92919462989909"/>
    <x v="744"/>
    <x v="744"/>
    <x v="1"/>
  </r>
  <r>
    <n v="25"/>
    <s v="903mm"/>
    <s v="CA-2102-25-AA1B-NA"/>
    <n v="33.4"/>
    <n v="903"/>
    <n v="104.92919462989909"/>
    <x v="745"/>
    <x v="745"/>
    <x v="0"/>
  </r>
  <r>
    <n v="25"/>
    <s v="9050mm"/>
    <s v="IA-2114-25-AA1E-NA-2"/>
    <n v="33.4"/>
    <n v="9050"/>
    <n v="104.92919462989909"/>
    <x v="746"/>
    <x v="746"/>
    <x v="3"/>
  </r>
  <r>
    <n v="25"/>
    <s v="906mm"/>
    <s v="AMO-1510-25-AA1E-NA-8"/>
    <n v="33.4"/>
    <n v="906"/>
    <n v="104.92919462989909"/>
    <x v="747"/>
    <x v="747"/>
    <x v="1"/>
  </r>
  <r>
    <n v="25"/>
    <s v="906mm"/>
    <s v="CA-2110-25-AA1B-NA"/>
    <n v="33.4"/>
    <n v="906"/>
    <n v="104.92919462989909"/>
    <x v="747"/>
    <x v="747"/>
    <x v="0"/>
  </r>
  <r>
    <n v="25"/>
    <s v="906mm"/>
    <s v="DW-2104-25-AA1B-NA"/>
    <n v="33.4"/>
    <n v="906"/>
    <n v="104.92919462989909"/>
    <x v="747"/>
    <x v="747"/>
    <x v="2"/>
  </r>
  <r>
    <n v="25"/>
    <s v="906mm"/>
    <s v="IA-2122-25-AA1E-NA-1"/>
    <n v="33.4"/>
    <n v="906"/>
    <n v="104.92919462989909"/>
    <x v="747"/>
    <x v="747"/>
    <x v="3"/>
  </r>
  <r>
    <n v="25"/>
    <s v="907mm"/>
    <s v="CA-1801-25-AA1B-NA-1"/>
    <n v="33.4"/>
    <n v="907"/>
    <n v="104.92919462989909"/>
    <x v="748"/>
    <x v="748"/>
    <x v="0"/>
  </r>
  <r>
    <n v="25"/>
    <s v="90mm"/>
    <s v="CA-1801-25-AA1B-NA-1"/>
    <n v="33.4"/>
    <n v="90"/>
    <n v="104.92919462989909"/>
    <x v="749"/>
    <x v="749"/>
    <x v="0"/>
  </r>
  <r>
    <n v="25"/>
    <s v="90mm"/>
    <s v="CWS-0506-25-AA1E-NN"/>
    <n v="33.4"/>
    <n v="90"/>
    <n v="104.92919462989909"/>
    <x v="749"/>
    <x v="749"/>
    <x v="1"/>
  </r>
  <r>
    <n v="25"/>
    <s v="90mm"/>
    <s v="DW-1308-25-AA1E-NA-1"/>
    <n v="33.4"/>
    <n v="90"/>
    <n v="104.92919462989909"/>
    <x v="749"/>
    <x v="749"/>
    <x v="2"/>
  </r>
  <r>
    <n v="25"/>
    <s v="911mm"/>
    <s v="SW-1916-25-AA1E-NA"/>
    <n v="33.4"/>
    <n v="911"/>
    <n v="104.92919462989909"/>
    <x v="750"/>
    <x v="750"/>
    <x v="1"/>
  </r>
  <r>
    <n v="25"/>
    <s v="919mm"/>
    <s v="NG-0602-25-AA4B-NA"/>
    <n v="33.4"/>
    <n v="919"/>
    <n v="104.92919462989909"/>
    <x v="751"/>
    <x v="751"/>
    <x v="6"/>
  </r>
  <r>
    <n v="25"/>
    <s v="91mm"/>
    <s v="DW-1307-40-AA1E-NA-3"/>
    <n v="33.4"/>
    <n v="91"/>
    <n v="104.92919462989909"/>
    <x v="752"/>
    <x v="752"/>
    <x v="2"/>
  </r>
  <r>
    <n v="25"/>
    <s v="91mm"/>
    <s v="IA-1011-25-AA1E-NA-2-1"/>
    <n v="33.4"/>
    <n v="91"/>
    <n v="104.92919462989909"/>
    <x v="752"/>
    <x v="752"/>
    <x v="3"/>
  </r>
  <r>
    <n v="25"/>
    <s v="91mm"/>
    <s v="NG-2101-80-AA4B-NA-1"/>
    <n v="33.4"/>
    <n v="91"/>
    <n v="104.92919462989909"/>
    <x v="752"/>
    <x v="752"/>
    <x v="6"/>
  </r>
  <r>
    <n v="25"/>
    <s v="91mm"/>
    <s v="NG-2101-80-AA4B-NA-2"/>
    <n v="33.4"/>
    <n v="91"/>
    <n v="104.92919462989909"/>
    <x v="752"/>
    <x v="752"/>
    <x v="6"/>
  </r>
  <r>
    <n v="25"/>
    <s v="91mm"/>
    <s v="NG-2101-80-AA4B-NA-3"/>
    <n v="33.4"/>
    <n v="91"/>
    <n v="104.92919462989909"/>
    <x v="752"/>
    <x v="752"/>
    <x v="6"/>
  </r>
  <r>
    <n v="25"/>
    <s v="91mm"/>
    <s v="NG-2101-80-AA4B-NA-4"/>
    <n v="33.4"/>
    <n v="91"/>
    <n v="104.92919462989909"/>
    <x v="752"/>
    <x v="752"/>
    <x v="6"/>
  </r>
  <r>
    <n v="25"/>
    <s v="91mm"/>
    <s v="PDT-R1210-2-25-AA1B-NA"/>
    <n v="33.4"/>
    <n v="91"/>
    <n v="104.92919462989909"/>
    <x v="752"/>
    <x v="752"/>
    <x v="1"/>
  </r>
  <r>
    <n v="25"/>
    <s v="924mm"/>
    <s v="IA-2114-25-AA1E-NA-2"/>
    <n v="33.4"/>
    <n v="924"/>
    <n v="104.92919462989909"/>
    <x v="753"/>
    <x v="753"/>
    <x v="3"/>
  </r>
  <r>
    <n v="25"/>
    <s v="927mm"/>
    <s v="IA-2123-25-AA1E-NA"/>
    <n v="33.4"/>
    <n v="927"/>
    <n v="104.92919462989909"/>
    <x v="754"/>
    <x v="754"/>
    <x v="3"/>
  </r>
  <r>
    <n v="25"/>
    <s v="9314mm"/>
    <s v="CA-2106-25-AA1B-NA"/>
    <n v="33.4"/>
    <n v="9314"/>
    <n v="104.92919462989909"/>
    <x v="755"/>
    <x v="755"/>
    <x v="0"/>
  </r>
  <r>
    <n v="25"/>
    <s v="931mm"/>
    <s v="AMO-1510-25-AA1E-NA-8"/>
    <n v="33.4"/>
    <n v="931"/>
    <n v="104.92919462989909"/>
    <x v="756"/>
    <x v="756"/>
    <x v="1"/>
  </r>
  <r>
    <n v="25"/>
    <s v="933mm"/>
    <s v="SW-2103-25-AA1E-NA"/>
    <n v="33.4"/>
    <n v="933"/>
    <n v="104.92919462989909"/>
    <x v="757"/>
    <x v="757"/>
    <x v="1"/>
  </r>
  <r>
    <n v="25"/>
    <s v="934mm"/>
    <s v="IA-1301-25-AA1E-NA"/>
    <n v="33.4"/>
    <n v="934"/>
    <n v="104.92919462989909"/>
    <x v="758"/>
    <x v="758"/>
    <x v="3"/>
  </r>
  <r>
    <n v="25"/>
    <s v="93mm"/>
    <s v="CWS-0505-25-AA1E-NA"/>
    <n v="33.4"/>
    <n v="93"/>
    <n v="104.92919462989909"/>
    <x v="759"/>
    <x v="759"/>
    <x v="1"/>
  </r>
  <r>
    <n v="25"/>
    <s v="9414mm"/>
    <s v="DW-2108-25-AA1B-NA"/>
    <n v="33.4"/>
    <n v="9414"/>
    <n v="104.92919462989909"/>
    <x v="760"/>
    <x v="760"/>
    <x v="2"/>
  </r>
  <r>
    <n v="25"/>
    <s v="943mm"/>
    <s v="IA-2114-25-AA1E-NA-2"/>
    <n v="33.4"/>
    <n v="943"/>
    <n v="104.92919462989909"/>
    <x v="761"/>
    <x v="761"/>
    <x v="3"/>
  </r>
  <r>
    <n v="25"/>
    <s v="943mm"/>
    <s v="SH-1409-25-AA1E-NA-5"/>
    <n v="33.4"/>
    <n v="943"/>
    <n v="104.92919462989909"/>
    <x v="761"/>
    <x v="761"/>
    <x v="1"/>
  </r>
  <r>
    <n v="25"/>
    <s v="948mm"/>
    <s v="DW-0402-25-AA1B-NA-1"/>
    <n v="33.4"/>
    <n v="948"/>
    <n v="104.92919462989909"/>
    <x v="762"/>
    <x v="762"/>
    <x v="2"/>
  </r>
  <r>
    <n v="25"/>
    <s v="94mm"/>
    <s v="CA-1303-25-AA1B-NA"/>
    <n v="33.4"/>
    <n v="94"/>
    <n v="104.92919462989909"/>
    <x v="763"/>
    <x v="763"/>
    <x v="0"/>
  </r>
  <r>
    <n v="25"/>
    <s v="94mm"/>
    <s v="CA-1304-25-AA1B-NA-1"/>
    <n v="33.4"/>
    <n v="94"/>
    <n v="104.92919462989909"/>
    <x v="763"/>
    <x v="763"/>
    <x v="0"/>
  </r>
  <r>
    <n v="25"/>
    <s v="94mm"/>
    <s v="CA-1305-25-AA1B-NA"/>
    <n v="33.4"/>
    <n v="94"/>
    <n v="104.92919462989909"/>
    <x v="763"/>
    <x v="763"/>
    <x v="0"/>
  </r>
  <r>
    <n v="25"/>
    <s v="94mm"/>
    <s v="CA-1306-25-AA1B-NA-1"/>
    <n v="33.4"/>
    <n v="94"/>
    <n v="104.92919462989909"/>
    <x v="763"/>
    <x v="763"/>
    <x v="0"/>
  </r>
  <r>
    <n v="25"/>
    <s v="94mm"/>
    <s v="CA-1801-25-AA1B-NA-2"/>
    <n v="33.4"/>
    <n v="94"/>
    <n v="104.92919462989909"/>
    <x v="763"/>
    <x v="763"/>
    <x v="0"/>
  </r>
  <r>
    <n v="25"/>
    <s v="94mm"/>
    <s v="CA-1801-25-AA1B-NA-3"/>
    <n v="33.4"/>
    <n v="94"/>
    <n v="104.92919462989909"/>
    <x v="763"/>
    <x v="763"/>
    <x v="0"/>
  </r>
  <r>
    <n v="25"/>
    <s v="94mm"/>
    <s v="CA-2302-50-AA1B-NA-1"/>
    <n v="33.4"/>
    <n v="94"/>
    <n v="104.92919462989909"/>
    <x v="763"/>
    <x v="763"/>
    <x v="0"/>
  </r>
  <r>
    <n v="25"/>
    <s v="94mm"/>
    <s v="CWS-0501-40-AA1E-NA-1"/>
    <n v="33.4"/>
    <n v="94"/>
    <n v="104.92919462989909"/>
    <x v="763"/>
    <x v="763"/>
    <x v="1"/>
  </r>
  <r>
    <n v="25"/>
    <s v="94mm"/>
    <s v="DW-1302-25-AA1B-NA-1"/>
    <n v="33.4"/>
    <n v="94"/>
    <n v="104.92919462989909"/>
    <x v="763"/>
    <x v="763"/>
    <x v="2"/>
  </r>
  <r>
    <n v="25"/>
    <s v="94mm"/>
    <s v="DW-1308-25-AA1E-NA-1"/>
    <n v="33.4"/>
    <n v="94"/>
    <n v="104.92919462989909"/>
    <x v="763"/>
    <x v="763"/>
    <x v="2"/>
  </r>
  <r>
    <n v="25"/>
    <s v="94mm"/>
    <s v="DW-2105-25-AA1B-NA-1"/>
    <n v="33.4"/>
    <n v="94"/>
    <n v="104.92919462989909"/>
    <x v="763"/>
    <x v="763"/>
    <x v="2"/>
  </r>
  <r>
    <n v="25"/>
    <s v="94mm"/>
    <s v="DW-2106-25-AA1B-NA"/>
    <n v="33.4"/>
    <n v="94"/>
    <n v="104.92919462989909"/>
    <x v="763"/>
    <x v="763"/>
    <x v="2"/>
  </r>
  <r>
    <n v="25"/>
    <s v="94mm"/>
    <s v="DW-2107-25-AA1B-NA"/>
    <n v="33.4"/>
    <n v="94"/>
    <n v="104.92919462989909"/>
    <x v="763"/>
    <x v="763"/>
    <x v="2"/>
  </r>
  <r>
    <n v="25"/>
    <s v="94mm"/>
    <s v="DW-2108-25-AA1B-NA"/>
    <n v="33.4"/>
    <n v="94"/>
    <n v="104.92919462989909"/>
    <x v="763"/>
    <x v="763"/>
    <x v="2"/>
  </r>
  <r>
    <n v="25"/>
    <s v="94mm"/>
    <s v="DW-2111-25-AA1B-NA"/>
    <n v="33.4"/>
    <n v="94"/>
    <n v="104.92919462989909"/>
    <x v="763"/>
    <x v="763"/>
    <x v="2"/>
  </r>
  <r>
    <n v="25"/>
    <s v="94mm"/>
    <s v="DW-2112-25-AA1B-NA"/>
    <n v="33.4"/>
    <n v="94"/>
    <n v="104.92919462989909"/>
    <x v="763"/>
    <x v="763"/>
    <x v="2"/>
  </r>
  <r>
    <n v="25"/>
    <s v="94mm"/>
    <s v="DW-2114-25-AA1B-NA"/>
    <n v="33.4"/>
    <n v="94"/>
    <n v="104.92919462989909"/>
    <x v="763"/>
    <x v="763"/>
    <x v="2"/>
  </r>
  <r>
    <n v="25"/>
    <s v="94mm"/>
    <s v="PT-R1504-25-AA1B-NA"/>
    <n v="33.4"/>
    <n v="94"/>
    <n v="104.92919462989909"/>
    <x v="763"/>
    <x v="763"/>
    <x v="1"/>
  </r>
  <r>
    <n v="25"/>
    <s v="950mm"/>
    <s v="CA-1801-25-AA1B-NA-1"/>
    <n v="33.4"/>
    <n v="950"/>
    <n v="104.92919462989909"/>
    <x v="764"/>
    <x v="764"/>
    <x v="0"/>
  </r>
  <r>
    <n v="25"/>
    <s v="956mm"/>
    <s v="CWR-0301-15-AA1E-NA"/>
    <n v="33.4"/>
    <n v="956"/>
    <n v="104.92919462989909"/>
    <x v="765"/>
    <x v="765"/>
    <x v="1"/>
  </r>
  <r>
    <n v="25"/>
    <s v="956mm"/>
    <s v="CWS-2205-25-AA1E-NA-1"/>
    <n v="33.4"/>
    <n v="956"/>
    <n v="104.92919462989909"/>
    <x v="765"/>
    <x v="765"/>
    <x v="1"/>
  </r>
  <r>
    <n v="25"/>
    <s v="958mm"/>
    <s v="DW-1313-25-AA1E-NA"/>
    <n v="33.4"/>
    <n v="958"/>
    <n v="104.92919462989909"/>
    <x v="766"/>
    <x v="766"/>
    <x v="2"/>
  </r>
  <r>
    <n v="25"/>
    <s v="958mm"/>
    <s v="SW-2101-25-AA1E-NA"/>
    <n v="33.4"/>
    <n v="958"/>
    <n v="104.92919462989909"/>
    <x v="766"/>
    <x v="766"/>
    <x v="1"/>
  </r>
  <r>
    <n v="25"/>
    <s v="959mm"/>
    <s v="SW-1918-25-AA1E-NA-4"/>
    <n v="33.4"/>
    <n v="959"/>
    <n v="104.92919462989909"/>
    <x v="767"/>
    <x v="767"/>
    <x v="1"/>
  </r>
  <r>
    <n v="25"/>
    <s v="95mm"/>
    <s v="SW-1917-25-AA1E-NA"/>
    <n v="33.4"/>
    <n v="95"/>
    <n v="104.92919462989909"/>
    <x v="768"/>
    <x v="768"/>
    <x v="1"/>
  </r>
  <r>
    <n v="25"/>
    <s v="95mm"/>
    <s v="SW-2105-25-AA1E-NA-3"/>
    <n v="33.4"/>
    <n v="95"/>
    <n v="104.92919462989909"/>
    <x v="768"/>
    <x v="768"/>
    <x v="1"/>
  </r>
  <r>
    <n v="25"/>
    <s v="964mm"/>
    <s v="DW-2108-25-AA1B-NA"/>
    <n v="33.4"/>
    <n v="964"/>
    <n v="104.92919462989909"/>
    <x v="769"/>
    <x v="769"/>
    <x v="2"/>
  </r>
  <r>
    <n v="25"/>
    <s v="96mm"/>
    <s v="CA-1602-25-AA1B-NA-2"/>
    <n v="33.4"/>
    <n v="96"/>
    <n v="104.92919462989909"/>
    <x v="770"/>
    <x v="770"/>
    <x v="0"/>
  </r>
  <r>
    <n v="25"/>
    <s v="96mm"/>
    <s v="DW-0402-25-AA1B-NA-2"/>
    <n v="33.4"/>
    <n v="96"/>
    <n v="104.92919462989909"/>
    <x v="770"/>
    <x v="770"/>
    <x v="2"/>
  </r>
  <r>
    <n v="25"/>
    <s v="96mm"/>
    <s v="DW-0403-25-AA1B-NA"/>
    <n v="33.4"/>
    <n v="96"/>
    <n v="104.92919462989909"/>
    <x v="770"/>
    <x v="770"/>
    <x v="2"/>
  </r>
  <r>
    <n v="25"/>
    <s v="96mm"/>
    <s v="DW-0404-25-AA1B-NA"/>
    <n v="33.4"/>
    <n v="96"/>
    <n v="104.92919462989909"/>
    <x v="770"/>
    <x v="770"/>
    <x v="2"/>
  </r>
  <r>
    <n v="25"/>
    <s v="96mm"/>
    <s v="SH-1409-25-AA1E-NA-4"/>
    <n v="33.4"/>
    <n v="96"/>
    <n v="104.92919462989909"/>
    <x v="770"/>
    <x v="770"/>
    <x v="1"/>
  </r>
  <r>
    <n v="25"/>
    <s v="96mm"/>
    <s v="SW-2101-25-AA1E-NA"/>
    <n v="33.4"/>
    <n v="96"/>
    <n v="104.92919462989909"/>
    <x v="770"/>
    <x v="770"/>
    <x v="1"/>
  </r>
  <r>
    <n v="25"/>
    <s v="975mm"/>
    <s v="CWS-0802-25-AA1E-NA"/>
    <n v="33.4"/>
    <n v="975"/>
    <n v="104.92919462989909"/>
    <x v="771"/>
    <x v="771"/>
    <x v="1"/>
  </r>
  <r>
    <n v="25"/>
    <s v="975mm"/>
    <s v="CWS-0803-25-AA1E-NA"/>
    <n v="33.4"/>
    <n v="975"/>
    <n v="104.92919462989909"/>
    <x v="771"/>
    <x v="771"/>
    <x v="1"/>
  </r>
  <r>
    <n v="25"/>
    <s v="975mm"/>
    <s v="CWS-0804-25-AA1E-NA"/>
    <n v="33.4"/>
    <n v="975"/>
    <n v="104.92919462989909"/>
    <x v="771"/>
    <x v="771"/>
    <x v="1"/>
  </r>
  <r>
    <n v="25"/>
    <s v="975mm"/>
    <s v="CWS-0805-25-AA1E-NA"/>
    <n v="33.4"/>
    <n v="975"/>
    <n v="104.92919462989909"/>
    <x v="771"/>
    <x v="771"/>
    <x v="1"/>
  </r>
  <r>
    <n v="25"/>
    <s v="977mm"/>
    <s v="SW-2104-25-AA1E-NA"/>
    <n v="33.4"/>
    <n v="977"/>
    <n v="104.92919462989909"/>
    <x v="772"/>
    <x v="772"/>
    <x v="1"/>
  </r>
  <r>
    <n v="25"/>
    <s v="9781mm"/>
    <s v="NG-0602-25-AA4B-NA"/>
    <n v="33.4"/>
    <n v="9781"/>
    <n v="104.92919462989909"/>
    <x v="773"/>
    <x v="773"/>
    <x v="6"/>
  </r>
  <r>
    <n v="25"/>
    <s v="97mm"/>
    <s v="CA-0601-25-AA1B-NA-2"/>
    <n v="33.4"/>
    <n v="97"/>
    <n v="104.92919462989909"/>
    <x v="774"/>
    <x v="774"/>
    <x v="0"/>
  </r>
  <r>
    <n v="25"/>
    <s v="97mm"/>
    <s v="CA-2113-25-AA1B-NA"/>
    <n v="33.4"/>
    <n v="97"/>
    <n v="104.92919462989909"/>
    <x v="774"/>
    <x v="774"/>
    <x v="0"/>
  </r>
  <r>
    <n v="25"/>
    <s v="97mm"/>
    <s v="DW-2301-25-AA1B-NA"/>
    <n v="33.4"/>
    <n v="97"/>
    <n v="104.92919462989909"/>
    <x v="774"/>
    <x v="774"/>
    <x v="2"/>
  </r>
  <r>
    <n v="25"/>
    <s v="97mm"/>
    <s v="PT-R1504-25-AA1B-NA"/>
    <n v="33.4"/>
    <n v="97"/>
    <n v="104.92919462989909"/>
    <x v="774"/>
    <x v="774"/>
    <x v="1"/>
  </r>
  <r>
    <n v="25"/>
    <s v="981mm"/>
    <s v="CWR-0301-15-AA1E-NA"/>
    <n v="33.4"/>
    <n v="981"/>
    <n v="104.92919462989909"/>
    <x v="775"/>
    <x v="775"/>
    <x v="1"/>
  </r>
  <r>
    <n v="25"/>
    <s v="982mm"/>
    <s v="DW-0402-25-AA1B-NA-1"/>
    <n v="33.4"/>
    <n v="982"/>
    <n v="104.92919462989909"/>
    <x v="776"/>
    <x v="776"/>
    <x v="2"/>
  </r>
  <r>
    <n v="25"/>
    <s v="988mm"/>
    <s v="DW-0405-25-AA1B-NA"/>
    <n v="33.4"/>
    <n v="988"/>
    <n v="104.92919462989909"/>
    <x v="777"/>
    <x v="777"/>
    <x v="2"/>
  </r>
  <r>
    <n v="25"/>
    <s v="98mm"/>
    <s v="CA-0601-25-AA1B-NA-4"/>
    <n v="33.4"/>
    <n v="98"/>
    <n v="104.92919462989909"/>
    <x v="778"/>
    <x v="778"/>
    <x v="0"/>
  </r>
  <r>
    <n v="25"/>
    <s v="98mm"/>
    <s v="CWR-0301-15-AA1E-NA"/>
    <n v="33.4"/>
    <n v="98"/>
    <n v="104.92919462989909"/>
    <x v="778"/>
    <x v="778"/>
    <x v="1"/>
  </r>
  <r>
    <n v="25"/>
    <s v="98mm"/>
    <s v="CWR-0802-25-AA1E-NA"/>
    <n v="33.4"/>
    <n v="98"/>
    <n v="104.92919462989909"/>
    <x v="778"/>
    <x v="778"/>
    <x v="1"/>
  </r>
  <r>
    <n v="25"/>
    <s v="98mm"/>
    <s v="CWR-0803-25-AA1E-NA"/>
    <n v="33.4"/>
    <n v="98"/>
    <n v="104.92919462989909"/>
    <x v="778"/>
    <x v="778"/>
    <x v="1"/>
  </r>
  <r>
    <n v="25"/>
    <s v="98mm"/>
    <s v="CWR-0804-25-AA1E-NA"/>
    <n v="33.4"/>
    <n v="98"/>
    <n v="104.92919462989909"/>
    <x v="778"/>
    <x v="778"/>
    <x v="1"/>
  </r>
  <r>
    <n v="25"/>
    <s v="98mm"/>
    <s v="CWR-0805-25-AA1E-NA"/>
    <n v="33.4"/>
    <n v="98"/>
    <n v="104.92919462989909"/>
    <x v="778"/>
    <x v="778"/>
    <x v="1"/>
  </r>
  <r>
    <n v="25"/>
    <s v="98mm"/>
    <s v="CWS-0301-25-AA1E-NA"/>
    <n v="33.4"/>
    <n v="98"/>
    <n v="104.92919462989909"/>
    <x v="778"/>
    <x v="778"/>
    <x v="1"/>
  </r>
  <r>
    <n v="25"/>
    <s v="98mm"/>
    <s v="CWS-2205-25-AA1E-NA-1"/>
    <n v="33.4"/>
    <n v="98"/>
    <n v="104.92919462989909"/>
    <x v="778"/>
    <x v="778"/>
    <x v="1"/>
  </r>
  <r>
    <n v="25"/>
    <s v="98mm"/>
    <s v="DW-1307-40-AA1E-NA-3"/>
    <n v="33.4"/>
    <n v="98"/>
    <n v="104.92919462989909"/>
    <x v="778"/>
    <x v="778"/>
    <x v="2"/>
  </r>
  <r>
    <n v="25"/>
    <s v="98mm"/>
    <s v="WW-2001-50-AA1B-NA-2"/>
    <n v="33.4"/>
    <n v="98"/>
    <n v="104.92919462989909"/>
    <x v="778"/>
    <x v="778"/>
    <x v="5"/>
  </r>
  <r>
    <n v="25"/>
    <s v="98mm"/>
    <s v="WW-2001-50-AA1B-NA-3"/>
    <n v="33.4"/>
    <n v="98"/>
    <n v="104.92919462989909"/>
    <x v="778"/>
    <x v="778"/>
    <x v="5"/>
  </r>
  <r>
    <n v="25"/>
    <s v="991mm"/>
    <s v="CA-1602-25-AA1B-NA-1"/>
    <n v="33.4"/>
    <n v="991"/>
    <n v="104.92919462989909"/>
    <x v="779"/>
    <x v="779"/>
    <x v="0"/>
  </r>
  <r>
    <n v="25"/>
    <s v="997mm"/>
    <s v="N2-1501-25-AA1B-NA-1"/>
    <n v="33.4"/>
    <n v="997"/>
    <n v="104.92919462989909"/>
    <x v="780"/>
    <x v="780"/>
    <x v="4"/>
  </r>
  <r>
    <n v="25"/>
    <s v="99mm"/>
    <s v="SW-2105-25-AA1E-NA-3"/>
    <n v="33.4"/>
    <n v="99"/>
    <n v="104.92919462989909"/>
    <x v="781"/>
    <x v="781"/>
    <x v="1"/>
  </r>
  <r>
    <n v="32"/>
    <s v="141mm"/>
    <s v="DW-1308-25-AA1E-NA-1"/>
    <n v="42.2"/>
    <n v="141"/>
    <n v="132.57520998148928"/>
    <x v="782"/>
    <x v="782"/>
    <x v="2"/>
  </r>
  <r>
    <n v="32"/>
    <s v="190mm"/>
    <s v="SH-1305-50-AA1E-NA-2"/>
    <n v="42.2"/>
    <n v="190"/>
    <n v="132.57520998148928"/>
    <x v="783"/>
    <x v="783"/>
    <x v="1"/>
  </r>
  <r>
    <n v="32"/>
    <s v="224mm"/>
    <s v="DW-1308-25-AA1E-NA-1"/>
    <n v="42.2"/>
    <n v="224"/>
    <n v="132.57520998148928"/>
    <x v="784"/>
    <x v="784"/>
    <x v="2"/>
  </r>
  <r>
    <n v="32"/>
    <s v="79mm"/>
    <s v="DW-1308-25-AA1E-NA-1"/>
    <n v="42.2"/>
    <n v="79"/>
    <n v="132.57520998148928"/>
    <x v="785"/>
    <x v="785"/>
    <x v="2"/>
  </r>
  <r>
    <n v="40"/>
    <s v="100mm"/>
    <s v="CA-2013-40-AA1B-NA"/>
    <n v="48.3"/>
    <n v="100"/>
    <n v="151.738925168387"/>
    <x v="786"/>
    <x v="786"/>
    <x v="0"/>
  </r>
  <r>
    <n v="40"/>
    <s v="100mm"/>
    <s v="CA-2016-40-AA1B-NA"/>
    <n v="48.3"/>
    <n v="100"/>
    <n v="151.738925168387"/>
    <x v="786"/>
    <x v="786"/>
    <x v="0"/>
  </r>
  <r>
    <n v="40"/>
    <s v="100mm"/>
    <s v="CA-2017-40-AA1B-NA"/>
    <n v="48.3"/>
    <n v="100"/>
    <n v="151.738925168387"/>
    <x v="786"/>
    <x v="786"/>
    <x v="0"/>
  </r>
  <r>
    <n v="40"/>
    <s v="100mm"/>
    <s v="CWR-0301-15-AA1E-NA"/>
    <n v="48.3"/>
    <n v="100"/>
    <n v="151.738925168387"/>
    <x v="786"/>
    <x v="786"/>
    <x v="1"/>
  </r>
  <r>
    <n v="40"/>
    <s v="100mm"/>
    <s v="CWR-0801-40-AA1E-NA-2"/>
    <n v="48.3"/>
    <n v="100"/>
    <n v="151.738925168387"/>
    <x v="786"/>
    <x v="786"/>
    <x v="1"/>
  </r>
  <r>
    <n v="40"/>
    <s v="100mm"/>
    <s v="CWR-0802-25-AA1E-NA"/>
    <n v="48.3"/>
    <n v="100"/>
    <n v="151.738925168387"/>
    <x v="786"/>
    <x v="786"/>
    <x v="1"/>
  </r>
  <r>
    <n v="40"/>
    <s v="100mm"/>
    <s v="CWR-0803-25-AA1E-NA"/>
    <n v="48.3"/>
    <n v="100"/>
    <n v="151.738925168387"/>
    <x v="786"/>
    <x v="786"/>
    <x v="1"/>
  </r>
  <r>
    <n v="40"/>
    <s v="100mm"/>
    <s v="CWR-0804-25-AA1E-NA"/>
    <n v="48.3"/>
    <n v="100"/>
    <n v="151.738925168387"/>
    <x v="786"/>
    <x v="786"/>
    <x v="1"/>
  </r>
  <r>
    <n v="40"/>
    <s v="100mm"/>
    <s v="CWR-0805-25-AA1E-NA"/>
    <n v="48.3"/>
    <n v="100"/>
    <n v="151.738925168387"/>
    <x v="786"/>
    <x v="786"/>
    <x v="1"/>
  </r>
  <r>
    <n v="40"/>
    <s v="100mm"/>
    <s v="CWR-1201-40-AA1E-NA-1"/>
    <n v="48.3"/>
    <n v="100"/>
    <n v="151.738925168387"/>
    <x v="786"/>
    <x v="786"/>
    <x v="1"/>
  </r>
  <r>
    <n v="40"/>
    <s v="100mm"/>
    <s v="CWS-0301-25-AA1E-NA"/>
    <n v="48.3"/>
    <n v="100"/>
    <n v="151.738925168387"/>
    <x v="786"/>
    <x v="786"/>
    <x v="1"/>
  </r>
  <r>
    <n v="40"/>
    <s v="100mm"/>
    <s v="CWS-0501-40-AA1E-NA-1"/>
    <n v="48.3"/>
    <n v="100"/>
    <n v="151.738925168387"/>
    <x v="786"/>
    <x v="786"/>
    <x v="1"/>
  </r>
  <r>
    <n v="40"/>
    <s v="100mm"/>
    <s v="CWS-0801-40-AA1E-NA-3"/>
    <n v="48.3"/>
    <n v="100"/>
    <n v="151.738925168387"/>
    <x v="786"/>
    <x v="786"/>
    <x v="1"/>
  </r>
  <r>
    <n v="40"/>
    <s v="100mm"/>
    <s v="DW-1306-40-AA1E-NA-1"/>
    <n v="48.3"/>
    <n v="100"/>
    <n v="151.738925168387"/>
    <x v="786"/>
    <x v="786"/>
    <x v="2"/>
  </r>
  <r>
    <n v="40"/>
    <s v="100mm"/>
    <s v="DW-1306-40-AA1E-NA-2"/>
    <n v="48.3"/>
    <n v="100"/>
    <n v="151.738925168387"/>
    <x v="786"/>
    <x v="786"/>
    <x v="2"/>
  </r>
  <r>
    <n v="40"/>
    <s v="100mm"/>
    <s v="DW-1307-40-AA1E-NA-1"/>
    <n v="48.3"/>
    <n v="100"/>
    <n v="151.738925168387"/>
    <x v="786"/>
    <x v="786"/>
    <x v="2"/>
  </r>
  <r>
    <n v="40"/>
    <s v="100mm"/>
    <s v="DW-1307-40-AA1E-NA-2"/>
    <n v="48.3"/>
    <n v="100"/>
    <n v="151.738925168387"/>
    <x v="786"/>
    <x v="786"/>
    <x v="2"/>
  </r>
  <r>
    <n v="40"/>
    <s v="100mm"/>
    <s v="SW-2203-40-AA1E-NA-2"/>
    <n v="48.3"/>
    <n v="100"/>
    <n v="151.738925168387"/>
    <x v="786"/>
    <x v="786"/>
    <x v="1"/>
  </r>
  <r>
    <n v="40"/>
    <s v="102mm"/>
    <s v="CWR-0802-25-AA1E-NA"/>
    <n v="48.3"/>
    <n v="102"/>
    <n v="151.738925168387"/>
    <x v="787"/>
    <x v="787"/>
    <x v="1"/>
  </r>
  <r>
    <n v="40"/>
    <s v="102mm"/>
    <s v="CWR-0803-25-AA1E-NA"/>
    <n v="48.3"/>
    <n v="102"/>
    <n v="151.738925168387"/>
    <x v="787"/>
    <x v="787"/>
    <x v="1"/>
  </r>
  <r>
    <n v="40"/>
    <s v="102mm"/>
    <s v="CWR-0804-25-AA1E-NA"/>
    <n v="48.3"/>
    <n v="102"/>
    <n v="151.738925168387"/>
    <x v="787"/>
    <x v="787"/>
    <x v="1"/>
  </r>
  <r>
    <n v="40"/>
    <s v="102mm"/>
    <s v="CWR-0805-25-AA1E-NA"/>
    <n v="48.3"/>
    <n v="102"/>
    <n v="151.738925168387"/>
    <x v="787"/>
    <x v="787"/>
    <x v="1"/>
  </r>
  <r>
    <n v="40"/>
    <s v="102mm"/>
    <s v="DW-1306-40-AA1E-NA-3"/>
    <n v="48.3"/>
    <n v="102"/>
    <n v="151.738925168387"/>
    <x v="787"/>
    <x v="787"/>
    <x v="2"/>
  </r>
  <r>
    <n v="40"/>
    <s v="103mm"/>
    <s v="CA-2012-40-AA1B-NA"/>
    <n v="48.3"/>
    <n v="103"/>
    <n v="151.738925168387"/>
    <x v="788"/>
    <x v="788"/>
    <x v="0"/>
  </r>
  <r>
    <n v="40"/>
    <s v="103mm"/>
    <s v="CA-2017-40-AA1B-NA"/>
    <n v="48.3"/>
    <n v="103"/>
    <n v="151.738925168387"/>
    <x v="788"/>
    <x v="788"/>
    <x v="0"/>
  </r>
  <r>
    <n v="40"/>
    <s v="103mm"/>
    <s v="CA-2018-40-AA1B-NA"/>
    <n v="48.3"/>
    <n v="103"/>
    <n v="151.738925168387"/>
    <x v="788"/>
    <x v="788"/>
    <x v="0"/>
  </r>
  <r>
    <n v="40"/>
    <s v="104mm"/>
    <s v="CA-2013-40-AA1B-NA"/>
    <n v="48.3"/>
    <n v="104"/>
    <n v="151.738925168387"/>
    <x v="789"/>
    <x v="789"/>
    <x v="0"/>
  </r>
  <r>
    <n v="40"/>
    <s v="1072mm"/>
    <s v="CWR-0801-40-AA1E-NA-2"/>
    <n v="48.3"/>
    <n v="1072"/>
    <n v="151.738925168387"/>
    <x v="790"/>
    <x v="790"/>
    <x v="1"/>
  </r>
  <r>
    <n v="40"/>
    <s v="107mm"/>
    <s v="CA-2013-40-AA1B-NA"/>
    <n v="48.3"/>
    <n v="107"/>
    <n v="151.738925168387"/>
    <x v="791"/>
    <x v="791"/>
    <x v="0"/>
  </r>
  <r>
    <n v="40"/>
    <s v="107mm"/>
    <s v="DW-1304-40-AA1E-NA"/>
    <n v="48.3"/>
    <n v="107"/>
    <n v="151.738925168387"/>
    <x v="791"/>
    <x v="791"/>
    <x v="2"/>
  </r>
  <r>
    <n v="40"/>
    <s v="108mm"/>
    <s v="DW-1305-40-AA1E-NA"/>
    <n v="48.3"/>
    <n v="108"/>
    <n v="151.738925168387"/>
    <x v="792"/>
    <x v="792"/>
    <x v="2"/>
  </r>
  <r>
    <n v="40"/>
    <s v="109mm"/>
    <s v="DW-1306-40-AA1E-NA-2"/>
    <n v="48.3"/>
    <n v="109"/>
    <n v="151.738925168387"/>
    <x v="793"/>
    <x v="793"/>
    <x v="2"/>
  </r>
  <r>
    <n v="40"/>
    <s v="110mm"/>
    <s v="DW-1305-40-AA1E-NA"/>
    <n v="48.3"/>
    <n v="110"/>
    <n v="151.738925168387"/>
    <x v="794"/>
    <x v="794"/>
    <x v="2"/>
  </r>
  <r>
    <n v="40"/>
    <s v="1121mm"/>
    <s v="CWR-0502-25-AA1E-NA-3"/>
    <n v="48.3"/>
    <n v="1121"/>
    <n v="151.738925168387"/>
    <x v="795"/>
    <x v="795"/>
    <x v="1"/>
  </r>
  <r>
    <n v="40"/>
    <s v="112mm"/>
    <s v="CA-2017-40-AA1B-NA"/>
    <n v="48.3"/>
    <n v="112"/>
    <n v="151.738925168387"/>
    <x v="796"/>
    <x v="796"/>
    <x v="0"/>
  </r>
  <r>
    <n v="40"/>
    <s v="112mm"/>
    <s v="CA-2018-40-AA1B-NA"/>
    <n v="48.3"/>
    <n v="112"/>
    <n v="151.738925168387"/>
    <x v="796"/>
    <x v="796"/>
    <x v="0"/>
  </r>
  <r>
    <n v="40"/>
    <s v="113mm"/>
    <s v="CA-2017-40-AA1B-NA"/>
    <n v="48.3"/>
    <n v="113"/>
    <n v="151.738925168387"/>
    <x v="797"/>
    <x v="797"/>
    <x v="0"/>
  </r>
  <r>
    <n v="40"/>
    <s v="113mm"/>
    <s v="CA-2018-40-AA1B-NA"/>
    <n v="48.3"/>
    <n v="113"/>
    <n v="151.738925168387"/>
    <x v="797"/>
    <x v="797"/>
    <x v="0"/>
  </r>
  <r>
    <n v="40"/>
    <s v="114mm"/>
    <s v="CWR-2201-65-AA1E-NA-5"/>
    <n v="48.3"/>
    <n v="114"/>
    <n v="151.738925168387"/>
    <x v="798"/>
    <x v="798"/>
    <x v="1"/>
  </r>
  <r>
    <n v="40"/>
    <s v="114mm"/>
    <s v="CWS-2201-65-AA1E-NA-2"/>
    <n v="48.3"/>
    <n v="114"/>
    <n v="151.738925168387"/>
    <x v="798"/>
    <x v="798"/>
    <x v="1"/>
  </r>
  <r>
    <n v="40"/>
    <s v="1153mm"/>
    <s v="CA-2017-40-AA1B-NA"/>
    <n v="48.3"/>
    <n v="1153"/>
    <n v="151.738925168387"/>
    <x v="799"/>
    <x v="799"/>
    <x v="0"/>
  </r>
  <r>
    <n v="40"/>
    <s v="1153mm"/>
    <s v="CA-2018-40-AA1B-NA"/>
    <n v="48.3"/>
    <n v="1153"/>
    <n v="151.738925168387"/>
    <x v="799"/>
    <x v="799"/>
    <x v="0"/>
  </r>
  <r>
    <n v="40"/>
    <s v="118mm"/>
    <s v="CWR-0502-25-AA1E-NA-1"/>
    <n v="48.3"/>
    <n v="118"/>
    <n v="151.738925168387"/>
    <x v="800"/>
    <x v="800"/>
    <x v="1"/>
  </r>
  <r>
    <n v="40"/>
    <s v="120mm"/>
    <s v="CWS-2201-65-AA1E-NA-2"/>
    <n v="48.3"/>
    <n v="120"/>
    <n v="151.738925168387"/>
    <x v="801"/>
    <x v="801"/>
    <x v="1"/>
  </r>
  <r>
    <n v="40"/>
    <s v="1218mm"/>
    <s v="NG-0301-50-AA4B-NA-1"/>
    <n v="48.3"/>
    <n v="1218"/>
    <n v="151.738925168387"/>
    <x v="802"/>
    <x v="802"/>
    <x v="6"/>
  </r>
  <r>
    <n v="40"/>
    <s v="122mm"/>
    <s v="CA-2012-40-AA1B-NA"/>
    <n v="48.3"/>
    <n v="122"/>
    <n v="151.738925168387"/>
    <x v="803"/>
    <x v="803"/>
    <x v="0"/>
  </r>
  <r>
    <n v="40"/>
    <s v="124mm"/>
    <s v="DW-1306-40-AA1E-NA-3"/>
    <n v="48.3"/>
    <n v="124"/>
    <n v="151.738925168387"/>
    <x v="804"/>
    <x v="804"/>
    <x v="2"/>
  </r>
  <r>
    <n v="40"/>
    <s v="1261mm"/>
    <s v="CWS-0501-40-AA1E-NA-3"/>
    <n v="48.3"/>
    <n v="1261"/>
    <n v="151.738925168387"/>
    <x v="805"/>
    <x v="805"/>
    <x v="1"/>
  </r>
  <r>
    <n v="40"/>
    <s v="127mm"/>
    <s v="CWR-1201-40-AA1E-NA-2"/>
    <n v="48.3"/>
    <n v="127"/>
    <n v="151.738925168387"/>
    <x v="806"/>
    <x v="806"/>
    <x v="1"/>
  </r>
  <r>
    <n v="40"/>
    <s v="127mm"/>
    <s v="DW-1304-40-AA1E-NA"/>
    <n v="48.3"/>
    <n v="127"/>
    <n v="151.738925168387"/>
    <x v="806"/>
    <x v="806"/>
    <x v="2"/>
  </r>
  <r>
    <n v="40"/>
    <s v="127mm"/>
    <s v="DW-1305-40-AA1E-NA"/>
    <n v="48.3"/>
    <n v="127"/>
    <n v="151.738925168387"/>
    <x v="806"/>
    <x v="806"/>
    <x v="2"/>
  </r>
  <r>
    <n v="40"/>
    <s v="127mm"/>
    <s v="NG-0301-50-AA4B-NA-1"/>
    <n v="48.3"/>
    <n v="127"/>
    <n v="151.738925168387"/>
    <x v="806"/>
    <x v="806"/>
    <x v="6"/>
  </r>
  <r>
    <n v="40"/>
    <s v="128mm"/>
    <s v="CA-2014-40-AA1B-NA"/>
    <n v="48.3"/>
    <n v="128"/>
    <n v="151.738925168387"/>
    <x v="807"/>
    <x v="807"/>
    <x v="0"/>
  </r>
  <r>
    <n v="40"/>
    <s v="128mm"/>
    <s v="CA-2015-40-AA1B-NA"/>
    <n v="48.3"/>
    <n v="128"/>
    <n v="151.738925168387"/>
    <x v="807"/>
    <x v="807"/>
    <x v="0"/>
  </r>
  <r>
    <n v="40"/>
    <s v="128mm"/>
    <s v="DW-1304-40-AA1E-NA"/>
    <n v="48.3"/>
    <n v="128"/>
    <n v="151.738925168387"/>
    <x v="807"/>
    <x v="807"/>
    <x v="2"/>
  </r>
  <r>
    <n v="40"/>
    <s v="128mm"/>
    <s v="SH-1402-40-AA1E-NA"/>
    <n v="48.3"/>
    <n v="128"/>
    <n v="151.738925168387"/>
    <x v="807"/>
    <x v="807"/>
    <x v="1"/>
  </r>
  <r>
    <n v="40"/>
    <s v="128mm"/>
    <s v="SH-1404-40-AA1E-NA"/>
    <n v="48.3"/>
    <n v="128"/>
    <n v="151.738925168387"/>
    <x v="807"/>
    <x v="807"/>
    <x v="1"/>
  </r>
  <r>
    <n v="40"/>
    <s v="1290mm"/>
    <s v="CWS-0501-40-AA1E-NA-2"/>
    <n v="48.3"/>
    <n v="1290"/>
    <n v="151.738925168387"/>
    <x v="808"/>
    <x v="808"/>
    <x v="1"/>
  </r>
  <r>
    <n v="40"/>
    <s v="1296mm"/>
    <s v="CWS-0505-25-AA1E-NA"/>
    <n v="48.3"/>
    <n v="1296"/>
    <n v="151.738925168387"/>
    <x v="809"/>
    <x v="809"/>
    <x v="1"/>
  </r>
  <r>
    <n v="40"/>
    <s v="1335mm"/>
    <s v="CWR-0801-40-AA1E-NA-1"/>
    <n v="48.3"/>
    <n v="1335"/>
    <n v="151.738925168387"/>
    <x v="810"/>
    <x v="810"/>
    <x v="1"/>
  </r>
  <r>
    <n v="40"/>
    <s v="133mm"/>
    <s v="SH-1402-40-AA1E-NA"/>
    <n v="48.3"/>
    <n v="133"/>
    <n v="151.738925168387"/>
    <x v="811"/>
    <x v="811"/>
    <x v="1"/>
  </r>
  <r>
    <n v="40"/>
    <s v="133mm"/>
    <s v="SH-1404-40-AA1E-NA"/>
    <n v="48.3"/>
    <n v="133"/>
    <n v="151.738925168387"/>
    <x v="811"/>
    <x v="811"/>
    <x v="1"/>
  </r>
  <r>
    <n v="40"/>
    <s v="13587mm"/>
    <s v="SW-2203-40-AA1E-NA-2"/>
    <n v="48.3"/>
    <n v="13587"/>
    <n v="151.738925168387"/>
    <x v="812"/>
    <x v="812"/>
    <x v="1"/>
  </r>
  <r>
    <n v="40"/>
    <s v="1367mm"/>
    <s v="SW-2203-40-AA1E-NA-2"/>
    <n v="48.3"/>
    <n v="1367"/>
    <n v="151.738925168387"/>
    <x v="813"/>
    <x v="813"/>
    <x v="1"/>
  </r>
  <r>
    <n v="40"/>
    <s v="136mm"/>
    <s v="NG-0301-50-AA4B-NA-2"/>
    <n v="48.3"/>
    <n v="136"/>
    <n v="151.738925168387"/>
    <x v="814"/>
    <x v="814"/>
    <x v="6"/>
  </r>
  <r>
    <n v="40"/>
    <s v="137mm"/>
    <s v="CA-2013-40-AA1B-NA"/>
    <n v="48.3"/>
    <n v="137"/>
    <n v="151.738925168387"/>
    <x v="815"/>
    <x v="815"/>
    <x v="0"/>
  </r>
  <r>
    <n v="40"/>
    <s v="137mm"/>
    <s v="CWR-1201-40-AA1E-NA-2"/>
    <n v="48.3"/>
    <n v="137"/>
    <n v="151.738925168387"/>
    <x v="815"/>
    <x v="815"/>
    <x v="1"/>
  </r>
  <r>
    <n v="40"/>
    <s v="137mm"/>
    <s v="DW-1306-40-AA1E-NA-1"/>
    <n v="48.3"/>
    <n v="137"/>
    <n v="151.738925168387"/>
    <x v="815"/>
    <x v="815"/>
    <x v="2"/>
  </r>
  <r>
    <n v="40"/>
    <s v="138mm"/>
    <s v="CWS-2201-65-AA1E-NA-2"/>
    <n v="48.3"/>
    <n v="138"/>
    <n v="151.738925168387"/>
    <x v="816"/>
    <x v="816"/>
    <x v="1"/>
  </r>
  <r>
    <n v="40"/>
    <s v="138mm"/>
    <s v="DW-1307-40-AA1E-NA-1"/>
    <n v="48.3"/>
    <n v="138"/>
    <n v="151.738925168387"/>
    <x v="816"/>
    <x v="816"/>
    <x v="2"/>
  </r>
  <r>
    <n v="40"/>
    <s v="1405mm"/>
    <s v="CWS-0505-25-AA1E-NA"/>
    <n v="48.3"/>
    <n v="1405"/>
    <n v="151.738925168387"/>
    <x v="817"/>
    <x v="817"/>
    <x v="1"/>
  </r>
  <r>
    <n v="40"/>
    <s v="1429mm"/>
    <s v="CWS-1201-40-AA1E-NA"/>
    <n v="48.3"/>
    <n v="1429"/>
    <n v="151.738925168387"/>
    <x v="818"/>
    <x v="818"/>
    <x v="1"/>
  </r>
  <r>
    <n v="40"/>
    <s v="1440mm"/>
    <s v="CWR-0502-25-AA1E-NA-3"/>
    <n v="48.3"/>
    <n v="1440"/>
    <n v="151.738925168387"/>
    <x v="819"/>
    <x v="819"/>
    <x v="1"/>
  </r>
  <r>
    <n v="40"/>
    <s v="144mm"/>
    <s v="SW-2203-40-AA1E-NA-2"/>
    <n v="48.3"/>
    <n v="144"/>
    <n v="151.738925168387"/>
    <x v="820"/>
    <x v="820"/>
    <x v="1"/>
  </r>
  <r>
    <n v="40"/>
    <s v="1454mm"/>
    <s v="CWS-0801-40-AA1E-NA-1"/>
    <n v="48.3"/>
    <n v="1454"/>
    <n v="151.738925168387"/>
    <x v="821"/>
    <x v="821"/>
    <x v="1"/>
  </r>
  <r>
    <n v="40"/>
    <s v="145mm"/>
    <s v="CWR-0502-25-AA1E-NA-1"/>
    <n v="48.3"/>
    <n v="145"/>
    <n v="151.738925168387"/>
    <x v="822"/>
    <x v="822"/>
    <x v="1"/>
  </r>
  <r>
    <n v="40"/>
    <s v="146mm"/>
    <s v="CWR-0502-25-AA1E-NA-1"/>
    <n v="48.3"/>
    <n v="146"/>
    <n v="151.738925168387"/>
    <x v="823"/>
    <x v="823"/>
    <x v="1"/>
  </r>
  <r>
    <n v="40"/>
    <s v="1472mm"/>
    <s v="CA-2016-40-AA1B-NA"/>
    <n v="48.3"/>
    <n v="1472"/>
    <n v="151.738925168387"/>
    <x v="824"/>
    <x v="824"/>
    <x v="0"/>
  </r>
  <r>
    <n v="40"/>
    <s v="150mm"/>
    <s v="CA-1602-25-AA1B-NA-3"/>
    <n v="48.3"/>
    <n v="150"/>
    <n v="151.738925168387"/>
    <x v="825"/>
    <x v="825"/>
    <x v="0"/>
  </r>
  <r>
    <n v="40"/>
    <s v="150mm"/>
    <s v="CWS-0501-40-AA1E-NA-1"/>
    <n v="48.3"/>
    <n v="150"/>
    <n v="151.738925168387"/>
    <x v="825"/>
    <x v="825"/>
    <x v="1"/>
  </r>
  <r>
    <n v="40"/>
    <s v="1539mm"/>
    <s v="CWS-0801-40-AA1E-NA-1"/>
    <n v="48.3"/>
    <n v="1539"/>
    <n v="151.738925168387"/>
    <x v="826"/>
    <x v="826"/>
    <x v="1"/>
  </r>
  <r>
    <n v="40"/>
    <s v="1545mm"/>
    <s v="NG-0301-50-AA4B-NA-1"/>
    <n v="48.3"/>
    <n v="1545"/>
    <n v="151.738925168387"/>
    <x v="827"/>
    <x v="827"/>
    <x v="6"/>
  </r>
  <r>
    <n v="40"/>
    <s v="1546mm"/>
    <s v="CWR-0505-40-AA1E-NA"/>
    <n v="48.3"/>
    <n v="1546"/>
    <n v="151.738925168387"/>
    <x v="828"/>
    <x v="828"/>
    <x v="1"/>
  </r>
  <r>
    <n v="40"/>
    <s v="154mm"/>
    <s v="NG-0601-80-AA4B-NA-1-3"/>
    <n v="48.3"/>
    <n v="154"/>
    <n v="151.738925168387"/>
    <x v="829"/>
    <x v="829"/>
    <x v="6"/>
  </r>
  <r>
    <n v="40"/>
    <s v="1565mm"/>
    <s v="CA-1602-25-AA1B-NA-3"/>
    <n v="48.3"/>
    <n v="1565"/>
    <n v="151.738925168387"/>
    <x v="830"/>
    <x v="830"/>
    <x v="0"/>
  </r>
  <r>
    <n v="40"/>
    <s v="1570mm"/>
    <s v="CA-2012-40-AA1B-NA"/>
    <n v="48.3"/>
    <n v="1570"/>
    <n v="151.738925168387"/>
    <x v="831"/>
    <x v="831"/>
    <x v="0"/>
  </r>
  <r>
    <n v="40"/>
    <s v="1591mm"/>
    <s v="CA-1602-25-AA1B-NA-1"/>
    <n v="48.3"/>
    <n v="1591"/>
    <n v="151.738925168387"/>
    <x v="832"/>
    <x v="832"/>
    <x v="0"/>
  </r>
  <r>
    <n v="40"/>
    <s v="160mm"/>
    <s v="CA-2013-40-AA1B-NA"/>
    <n v="48.3"/>
    <n v="160"/>
    <n v="151.738925168387"/>
    <x v="833"/>
    <x v="833"/>
    <x v="0"/>
  </r>
  <r>
    <n v="40"/>
    <s v="160mm"/>
    <s v="CA-2016-40-AA1B-NA"/>
    <n v="48.3"/>
    <n v="160"/>
    <n v="151.738925168387"/>
    <x v="833"/>
    <x v="833"/>
    <x v="0"/>
  </r>
  <r>
    <n v="40"/>
    <s v="161mm"/>
    <s v="CWS-1201-40-AA1E-NA"/>
    <n v="48.3"/>
    <n v="161"/>
    <n v="151.738925168387"/>
    <x v="834"/>
    <x v="834"/>
    <x v="1"/>
  </r>
  <r>
    <n v="40"/>
    <s v="1721mm"/>
    <s v="CWR-0801-40-AA1E-NA-1"/>
    <n v="48.3"/>
    <n v="1721"/>
    <n v="151.738925168387"/>
    <x v="835"/>
    <x v="835"/>
    <x v="1"/>
  </r>
  <r>
    <n v="40"/>
    <s v="1721mm"/>
    <s v="CWR-1201-40-AA1E-NA-1"/>
    <n v="48.3"/>
    <n v="1721"/>
    <n v="151.738925168387"/>
    <x v="835"/>
    <x v="835"/>
    <x v="1"/>
  </r>
  <r>
    <n v="40"/>
    <s v="172mm"/>
    <s v="DW-1306-40-AA1E-NA-2"/>
    <n v="48.3"/>
    <n v="172"/>
    <n v="151.738925168387"/>
    <x v="836"/>
    <x v="836"/>
    <x v="2"/>
  </r>
  <r>
    <n v="40"/>
    <s v="1730mm"/>
    <s v="CWR-0801-40-AA1E-NA-2"/>
    <n v="48.3"/>
    <n v="1730"/>
    <n v="151.738925168387"/>
    <x v="837"/>
    <x v="837"/>
    <x v="1"/>
  </r>
  <r>
    <n v="40"/>
    <s v="1747mm"/>
    <s v="NG-0301-50-AA4B-NA-2"/>
    <n v="48.3"/>
    <n v="1747"/>
    <n v="151.738925168387"/>
    <x v="838"/>
    <x v="838"/>
    <x v="6"/>
  </r>
  <r>
    <n v="40"/>
    <s v="174mm"/>
    <s v="DW-1306-40-AA1E-NA-1"/>
    <n v="48.3"/>
    <n v="174"/>
    <n v="151.738925168387"/>
    <x v="839"/>
    <x v="839"/>
    <x v="2"/>
  </r>
  <r>
    <n v="40"/>
    <s v="174mm"/>
    <s v="DW-1307-40-AA1E-NA-1"/>
    <n v="48.3"/>
    <n v="174"/>
    <n v="151.738925168387"/>
    <x v="839"/>
    <x v="839"/>
    <x v="2"/>
  </r>
  <r>
    <n v="40"/>
    <s v="176mm"/>
    <s v="CWR-2201-65-AA1E-NA-5"/>
    <n v="48.3"/>
    <n v="176"/>
    <n v="151.738925168387"/>
    <x v="840"/>
    <x v="840"/>
    <x v="1"/>
  </r>
  <r>
    <n v="40"/>
    <s v="179mm"/>
    <s v="TT-R1002-40-AA1E-NA"/>
    <n v="48.3"/>
    <n v="179"/>
    <n v="151.738925168387"/>
    <x v="841"/>
    <x v="841"/>
    <x v="1"/>
  </r>
  <r>
    <n v="40"/>
    <s v="180mm"/>
    <s v="DW-1307-40-AA1E-NA-2"/>
    <n v="48.3"/>
    <n v="180"/>
    <n v="151.738925168387"/>
    <x v="842"/>
    <x v="842"/>
    <x v="2"/>
  </r>
  <r>
    <n v="40"/>
    <s v="180mm"/>
    <s v="TT-R1403-40-AA1B-NA"/>
    <n v="48.3"/>
    <n v="180"/>
    <n v="151.738925168387"/>
    <x v="842"/>
    <x v="842"/>
    <x v="1"/>
  </r>
  <r>
    <n v="40"/>
    <s v="1835mm"/>
    <s v="CWS-0801-40-AA1E-NA-3"/>
    <n v="48.3"/>
    <n v="1835"/>
    <n v="151.738925168387"/>
    <x v="843"/>
    <x v="843"/>
    <x v="1"/>
  </r>
  <r>
    <n v="40"/>
    <s v="1861mm"/>
    <s v="CWS-0801-40-AA1E-NA-2"/>
    <n v="48.3"/>
    <n v="1861"/>
    <n v="151.738925168387"/>
    <x v="844"/>
    <x v="844"/>
    <x v="1"/>
  </r>
  <r>
    <n v="40"/>
    <s v="1861mm"/>
    <s v="CWS-1201-40-AA1E-NA"/>
    <n v="48.3"/>
    <n v="1861"/>
    <n v="151.738925168387"/>
    <x v="844"/>
    <x v="844"/>
    <x v="1"/>
  </r>
  <r>
    <n v="40"/>
    <s v="189mm"/>
    <s v="CWR-0502-25-AA1E-NA-3"/>
    <n v="48.3"/>
    <n v="189"/>
    <n v="151.738925168387"/>
    <x v="845"/>
    <x v="845"/>
    <x v="1"/>
  </r>
  <r>
    <n v="40"/>
    <s v="189mm"/>
    <s v="CWS-0501-40-AA1E-NA-3"/>
    <n v="48.3"/>
    <n v="189"/>
    <n v="151.738925168387"/>
    <x v="845"/>
    <x v="845"/>
    <x v="1"/>
  </r>
  <r>
    <n v="40"/>
    <s v="1907mm"/>
    <s v="CA-2013-40-AA1B-NA"/>
    <n v="48.3"/>
    <n v="1907"/>
    <n v="151.738925168387"/>
    <x v="846"/>
    <x v="846"/>
    <x v="0"/>
  </r>
  <r>
    <n v="40"/>
    <s v="195mm"/>
    <s v="CA-2018-40-AA1B-NA"/>
    <n v="48.3"/>
    <n v="195"/>
    <n v="151.738925168387"/>
    <x v="847"/>
    <x v="847"/>
    <x v="0"/>
  </r>
  <r>
    <n v="40"/>
    <s v="1986mm"/>
    <s v="CWR-0502-25-AA1E-NA-3"/>
    <n v="48.3"/>
    <n v="1986"/>
    <n v="151.738925168387"/>
    <x v="848"/>
    <x v="848"/>
    <x v="1"/>
  </r>
  <r>
    <n v="40"/>
    <s v="1986mm"/>
    <s v="CWS-0501-40-AA1E-NA-2"/>
    <n v="48.3"/>
    <n v="1986"/>
    <n v="151.738925168387"/>
    <x v="848"/>
    <x v="848"/>
    <x v="1"/>
  </r>
  <r>
    <n v="40"/>
    <s v="200mm"/>
    <s v="CWR-2201-65-AA1E-NA-6"/>
    <n v="48.3"/>
    <n v="200"/>
    <n v="151.738925168387"/>
    <x v="849"/>
    <x v="849"/>
    <x v="1"/>
  </r>
  <r>
    <n v="40"/>
    <s v="200mm"/>
    <s v="NG-0601-80-AA4B-NA-1-3"/>
    <n v="48.3"/>
    <n v="200"/>
    <n v="151.738925168387"/>
    <x v="849"/>
    <x v="849"/>
    <x v="6"/>
  </r>
  <r>
    <n v="40"/>
    <s v="205mm"/>
    <s v="DW-1304-40-AA1E-NA"/>
    <n v="48.3"/>
    <n v="205"/>
    <n v="151.738925168387"/>
    <x v="850"/>
    <x v="850"/>
    <x v="2"/>
  </r>
  <r>
    <n v="40"/>
    <s v="2073mm"/>
    <s v="CA-1602-25-AA1B-NA-3"/>
    <n v="48.3"/>
    <n v="2073"/>
    <n v="151.738925168387"/>
    <x v="851"/>
    <x v="851"/>
    <x v="0"/>
  </r>
  <r>
    <n v="40"/>
    <s v="2136mm"/>
    <s v="NG-0301-50-AA4B-NA-1"/>
    <n v="48.3"/>
    <n v="2136"/>
    <n v="151.738925168387"/>
    <x v="852"/>
    <x v="852"/>
    <x v="6"/>
  </r>
  <r>
    <n v="40"/>
    <s v="2182mm"/>
    <s v="CA-2016-40-AA1B-NA"/>
    <n v="48.3"/>
    <n v="2182"/>
    <n v="151.738925168387"/>
    <x v="853"/>
    <x v="853"/>
    <x v="0"/>
  </r>
  <r>
    <n v="40"/>
    <s v="218mm"/>
    <s v="NG-0301-50-AA4B-NA-1"/>
    <n v="48.3"/>
    <n v="218"/>
    <n v="151.738925168387"/>
    <x v="854"/>
    <x v="854"/>
    <x v="6"/>
  </r>
  <r>
    <n v="40"/>
    <s v="225mm"/>
    <s v="SW-2203-40-AA1E-NA-2"/>
    <n v="48.3"/>
    <n v="225"/>
    <n v="151.738925168387"/>
    <x v="855"/>
    <x v="855"/>
    <x v="1"/>
  </r>
  <r>
    <n v="40"/>
    <s v="226mm"/>
    <s v="SW-2203-40-AA1E-NA-1"/>
    <n v="48.3"/>
    <n v="226"/>
    <n v="151.738925168387"/>
    <x v="856"/>
    <x v="856"/>
    <x v="1"/>
  </r>
  <r>
    <n v="40"/>
    <s v="228mm"/>
    <s v="SH-1404-40-AA1E-NA"/>
    <n v="48.3"/>
    <n v="228"/>
    <n v="151.738925168387"/>
    <x v="857"/>
    <x v="857"/>
    <x v="1"/>
  </r>
  <r>
    <n v="40"/>
    <s v="231mm"/>
    <s v="CA-2016-40-AA1B-NA"/>
    <n v="48.3"/>
    <n v="231"/>
    <n v="151.738925168387"/>
    <x v="858"/>
    <x v="858"/>
    <x v="0"/>
  </r>
  <r>
    <n v="40"/>
    <s v="237mm"/>
    <s v="CA-2016-40-AA1B-NA"/>
    <n v="48.3"/>
    <n v="237"/>
    <n v="151.738925168387"/>
    <x v="859"/>
    <x v="859"/>
    <x v="0"/>
  </r>
  <r>
    <n v="40"/>
    <s v="237mm"/>
    <s v="CWS-1201-40-AA1E-NA"/>
    <n v="48.3"/>
    <n v="237"/>
    <n v="151.738925168387"/>
    <x v="859"/>
    <x v="859"/>
    <x v="1"/>
  </r>
  <r>
    <n v="40"/>
    <s v="238mm"/>
    <s v="DW-1305-40-AA1E-NA"/>
    <n v="48.3"/>
    <n v="238"/>
    <n v="151.738925168387"/>
    <x v="860"/>
    <x v="860"/>
    <x v="2"/>
  </r>
  <r>
    <n v="40"/>
    <s v="239mm"/>
    <s v="CWR-0801-40-AA1E-NA-1"/>
    <n v="48.3"/>
    <n v="239"/>
    <n v="151.738925168387"/>
    <x v="861"/>
    <x v="861"/>
    <x v="1"/>
  </r>
  <r>
    <n v="40"/>
    <s v="239mm"/>
    <s v="CWR-1201-40-AA1E-NA-1"/>
    <n v="48.3"/>
    <n v="239"/>
    <n v="151.738925168387"/>
    <x v="861"/>
    <x v="861"/>
    <x v="1"/>
  </r>
  <r>
    <n v="40"/>
    <s v="239mm"/>
    <s v="CWS-0801-40-AA1E-NA-2"/>
    <n v="48.3"/>
    <n v="239"/>
    <n v="151.738925168387"/>
    <x v="861"/>
    <x v="861"/>
    <x v="1"/>
  </r>
  <r>
    <n v="40"/>
    <s v="239mm"/>
    <s v="CWS-1201-40-AA1E-NA"/>
    <n v="48.3"/>
    <n v="239"/>
    <n v="151.738925168387"/>
    <x v="861"/>
    <x v="861"/>
    <x v="1"/>
  </r>
  <r>
    <n v="40"/>
    <s v="240mm"/>
    <s v="DW-1304-40-AA1E-NA"/>
    <n v="48.3"/>
    <n v="240"/>
    <n v="151.738925168387"/>
    <x v="862"/>
    <x v="862"/>
    <x v="2"/>
  </r>
  <r>
    <n v="40"/>
    <s v="244mm"/>
    <s v="CWR-0801-40-AA1E-NA-2"/>
    <n v="48.3"/>
    <n v="244"/>
    <n v="151.738925168387"/>
    <x v="863"/>
    <x v="863"/>
    <x v="1"/>
  </r>
  <r>
    <n v="40"/>
    <s v="252mm"/>
    <s v="DW-1304-40-AA1E-NA"/>
    <n v="48.3"/>
    <n v="252"/>
    <n v="151.738925168387"/>
    <x v="864"/>
    <x v="864"/>
    <x v="2"/>
  </r>
  <r>
    <n v="40"/>
    <s v="252mm"/>
    <s v="DW-1305-40-AA1E-NA"/>
    <n v="48.3"/>
    <n v="252"/>
    <n v="151.738925168387"/>
    <x v="864"/>
    <x v="864"/>
    <x v="2"/>
  </r>
  <r>
    <n v="40"/>
    <s v="262mm"/>
    <s v="DW-1304-40-AA1E-NA"/>
    <n v="48.3"/>
    <n v="262"/>
    <n v="151.738925168387"/>
    <x v="865"/>
    <x v="865"/>
    <x v="2"/>
  </r>
  <r>
    <n v="40"/>
    <s v="2659mm"/>
    <s v="CA-2018-40-AA1B-NA"/>
    <n v="48.3"/>
    <n v="2659"/>
    <n v="151.738925168387"/>
    <x v="866"/>
    <x v="866"/>
    <x v="0"/>
  </r>
  <r>
    <n v="40"/>
    <s v="268mm"/>
    <s v="CWR-1201-40-AA1E-NA-2"/>
    <n v="48.3"/>
    <n v="268"/>
    <n v="151.738925168387"/>
    <x v="867"/>
    <x v="867"/>
    <x v="1"/>
  </r>
  <r>
    <n v="40"/>
    <s v="280mm"/>
    <s v="CA-2014-40-AA1B-NA"/>
    <n v="48.3"/>
    <n v="280"/>
    <n v="151.738925168387"/>
    <x v="868"/>
    <x v="868"/>
    <x v="0"/>
  </r>
  <r>
    <n v="40"/>
    <s v="287mm"/>
    <s v="CA-2016-40-AA1B-NA"/>
    <n v="48.3"/>
    <n v="287"/>
    <n v="151.738925168387"/>
    <x v="869"/>
    <x v="869"/>
    <x v="0"/>
  </r>
  <r>
    <n v="40"/>
    <s v="292mm"/>
    <s v="SH-1402-40-AA1E-NA"/>
    <n v="48.3"/>
    <n v="292"/>
    <n v="151.738925168387"/>
    <x v="870"/>
    <x v="870"/>
    <x v="1"/>
  </r>
  <r>
    <n v="40"/>
    <s v="292mm"/>
    <s v="SH-1404-40-AA1E-NA"/>
    <n v="48.3"/>
    <n v="292"/>
    <n v="151.738925168387"/>
    <x v="870"/>
    <x v="870"/>
    <x v="1"/>
  </r>
  <r>
    <n v="40"/>
    <s v="2937mm"/>
    <s v="CWR-0801-40-AA1E-NA-2"/>
    <n v="48.3"/>
    <n v="2937"/>
    <n v="151.738925168387"/>
    <x v="871"/>
    <x v="871"/>
    <x v="1"/>
  </r>
  <r>
    <n v="40"/>
    <s v="2937mm"/>
    <s v="CWS-0801-40-AA1E-NA-1"/>
    <n v="48.3"/>
    <n v="2937"/>
    <n v="151.738925168387"/>
    <x v="871"/>
    <x v="871"/>
    <x v="1"/>
  </r>
  <r>
    <n v="40"/>
    <s v="296mm"/>
    <s v="CWR-2201-65-AA1E-NA-6"/>
    <n v="48.3"/>
    <n v="296"/>
    <n v="151.738925168387"/>
    <x v="872"/>
    <x v="872"/>
    <x v="1"/>
  </r>
  <r>
    <n v="40"/>
    <s v="296mm"/>
    <s v="CWS-2201-65-AA1E-NA-2"/>
    <n v="48.3"/>
    <n v="296"/>
    <n v="151.738925168387"/>
    <x v="872"/>
    <x v="872"/>
    <x v="1"/>
  </r>
  <r>
    <n v="40"/>
    <s v="297mm"/>
    <s v="SW-2203-40-AA1E-NA-2"/>
    <n v="48.3"/>
    <n v="297"/>
    <n v="151.738925168387"/>
    <x v="873"/>
    <x v="873"/>
    <x v="1"/>
  </r>
  <r>
    <n v="40"/>
    <s v="297mm"/>
    <s v="TT-R1206-40-AA1B-NA"/>
    <n v="48.3"/>
    <n v="297"/>
    <n v="151.738925168387"/>
    <x v="873"/>
    <x v="873"/>
    <x v="1"/>
  </r>
  <r>
    <n v="40"/>
    <s v="299mm"/>
    <s v="TT-R1207-40-AA1E-NA"/>
    <n v="48.3"/>
    <n v="299"/>
    <n v="151.738925168387"/>
    <x v="874"/>
    <x v="874"/>
    <x v="1"/>
  </r>
  <r>
    <n v="40"/>
    <s v="300mm"/>
    <s v="TT-1301-40-AA1B-NA"/>
    <n v="48.3"/>
    <n v="300"/>
    <n v="151.738925168387"/>
    <x v="875"/>
    <x v="875"/>
    <x v="1"/>
  </r>
  <r>
    <n v="40"/>
    <s v="300mm"/>
    <s v="TT-R1504-40-AA1B-NA"/>
    <n v="48.3"/>
    <n v="300"/>
    <n v="151.738925168387"/>
    <x v="875"/>
    <x v="875"/>
    <x v="1"/>
  </r>
  <r>
    <n v="40"/>
    <s v="311mm"/>
    <s v="NG-0301-50-AA4B-NA-1"/>
    <n v="48.3"/>
    <n v="311"/>
    <n v="151.738925168387"/>
    <x v="876"/>
    <x v="876"/>
    <x v="6"/>
  </r>
  <r>
    <n v="40"/>
    <s v="3130mm"/>
    <s v="CWR-0801-40-AA1E-NA-2"/>
    <n v="48.3"/>
    <n v="3130"/>
    <n v="151.738925168387"/>
    <x v="877"/>
    <x v="877"/>
    <x v="1"/>
  </r>
  <r>
    <n v="40"/>
    <s v="313mm"/>
    <s v="SW-2203-40-AA1E-NA-1"/>
    <n v="48.3"/>
    <n v="313"/>
    <n v="151.738925168387"/>
    <x v="878"/>
    <x v="878"/>
    <x v="1"/>
  </r>
  <r>
    <n v="40"/>
    <s v="324mm"/>
    <s v="SH-1402-40-AA1E-NA"/>
    <n v="48.3"/>
    <n v="324"/>
    <n v="151.738925168387"/>
    <x v="879"/>
    <x v="879"/>
    <x v="1"/>
  </r>
  <r>
    <n v="40"/>
    <s v="324mm"/>
    <s v="SH-1404-40-AA1E-NA"/>
    <n v="48.3"/>
    <n v="324"/>
    <n v="151.738925168387"/>
    <x v="879"/>
    <x v="879"/>
    <x v="1"/>
  </r>
  <r>
    <n v="40"/>
    <s v="326mm"/>
    <s v="CWR-1201-40-AA1E-NA-1"/>
    <n v="48.3"/>
    <n v="326"/>
    <n v="151.738925168387"/>
    <x v="880"/>
    <x v="880"/>
    <x v="1"/>
  </r>
  <r>
    <n v="40"/>
    <s v="327mm"/>
    <s v="TZT-R1102C-40-AA1B-NA"/>
    <n v="48.3"/>
    <n v="327"/>
    <n v="151.738925168387"/>
    <x v="881"/>
    <x v="881"/>
    <x v="1"/>
  </r>
  <r>
    <n v="40"/>
    <s v="329mm"/>
    <s v="TZT-R1102A-40-AA1B-NA"/>
    <n v="48.3"/>
    <n v="329"/>
    <n v="151.738925168387"/>
    <x v="882"/>
    <x v="882"/>
    <x v="1"/>
  </r>
  <r>
    <n v="40"/>
    <s v="329mm"/>
    <s v="TZT-R1102B-40-AA1B-NA"/>
    <n v="48.3"/>
    <n v="329"/>
    <n v="151.738925168387"/>
    <x v="882"/>
    <x v="882"/>
    <x v="1"/>
  </r>
  <r>
    <n v="40"/>
    <s v="337mm"/>
    <s v="CA-2012-40-AA1B-NA"/>
    <n v="48.3"/>
    <n v="337"/>
    <n v="151.738925168387"/>
    <x v="883"/>
    <x v="883"/>
    <x v="0"/>
  </r>
  <r>
    <n v="40"/>
    <s v="337mm"/>
    <s v="CA-2017-40-AA1B-NA"/>
    <n v="48.3"/>
    <n v="337"/>
    <n v="151.738925168387"/>
    <x v="883"/>
    <x v="883"/>
    <x v="0"/>
  </r>
  <r>
    <n v="40"/>
    <s v="337mm"/>
    <s v="CA-2018-40-AA1B-NA"/>
    <n v="48.3"/>
    <n v="337"/>
    <n v="151.738925168387"/>
    <x v="883"/>
    <x v="883"/>
    <x v="0"/>
  </r>
  <r>
    <n v="40"/>
    <s v="338mm"/>
    <s v="CA-2016-40-AA1B-NA"/>
    <n v="48.3"/>
    <n v="338"/>
    <n v="151.738925168387"/>
    <x v="884"/>
    <x v="884"/>
    <x v="0"/>
  </r>
  <r>
    <n v="40"/>
    <s v="3410mm"/>
    <s v="CWR-2201-65-AA1E-NA-5"/>
    <n v="48.3"/>
    <n v="3410"/>
    <n v="151.738925168387"/>
    <x v="885"/>
    <x v="885"/>
    <x v="1"/>
  </r>
  <r>
    <n v="40"/>
    <s v="3410mm"/>
    <s v="CWS-2201-65-AA1E-NA-2"/>
    <n v="48.3"/>
    <n v="3410"/>
    <n v="151.738925168387"/>
    <x v="885"/>
    <x v="885"/>
    <x v="1"/>
  </r>
  <r>
    <n v="40"/>
    <s v="343mm"/>
    <s v="CWR-2201-65-AA1E-NA-5"/>
    <n v="48.3"/>
    <n v="343"/>
    <n v="151.738925168387"/>
    <x v="886"/>
    <x v="886"/>
    <x v="1"/>
  </r>
  <r>
    <n v="40"/>
    <s v="353mm"/>
    <s v="CWS-2201-65-AA1E-NA-2"/>
    <n v="48.3"/>
    <n v="353"/>
    <n v="151.738925168387"/>
    <x v="887"/>
    <x v="887"/>
    <x v="1"/>
  </r>
  <r>
    <n v="40"/>
    <s v="356mm"/>
    <s v="CA-2016-40-AA1B-NA"/>
    <n v="48.3"/>
    <n v="356"/>
    <n v="151.738925168387"/>
    <x v="888"/>
    <x v="888"/>
    <x v="0"/>
  </r>
  <r>
    <n v="40"/>
    <s v="364mm"/>
    <s v="CA-2016-40-AA1B-NA"/>
    <n v="48.3"/>
    <n v="364"/>
    <n v="151.738925168387"/>
    <x v="889"/>
    <x v="889"/>
    <x v="0"/>
  </r>
  <r>
    <n v="40"/>
    <s v="370mm"/>
    <s v="CWS-0501-40-AA1E-NA-1"/>
    <n v="48.3"/>
    <n v="370"/>
    <n v="151.738925168387"/>
    <x v="890"/>
    <x v="890"/>
    <x v="1"/>
  </r>
  <r>
    <n v="40"/>
    <s v="384mm"/>
    <s v="CWR-0502-25-AA1E-NA-1"/>
    <n v="48.3"/>
    <n v="384"/>
    <n v="151.738925168387"/>
    <x v="891"/>
    <x v="891"/>
    <x v="1"/>
  </r>
  <r>
    <n v="40"/>
    <s v="386mm"/>
    <s v="CA-2012-40-AA1B-NA"/>
    <n v="48.3"/>
    <n v="386"/>
    <n v="151.738925168387"/>
    <x v="892"/>
    <x v="892"/>
    <x v="0"/>
  </r>
  <r>
    <n v="40"/>
    <s v="387mm"/>
    <s v="CWS-1201-40-AA1E-NA"/>
    <n v="48.3"/>
    <n v="387"/>
    <n v="151.738925168387"/>
    <x v="893"/>
    <x v="893"/>
    <x v="1"/>
  </r>
  <r>
    <n v="40"/>
    <s v="388mm"/>
    <s v="CA-2013-40-AA1B-NA"/>
    <n v="48.3"/>
    <n v="388"/>
    <n v="151.738925168387"/>
    <x v="894"/>
    <x v="894"/>
    <x v="0"/>
  </r>
  <r>
    <n v="40"/>
    <s v="3910mm"/>
    <s v="CWS-0501-40-AA1E-NA-2"/>
    <n v="48.3"/>
    <n v="3910"/>
    <n v="151.738925168387"/>
    <x v="895"/>
    <x v="895"/>
    <x v="1"/>
  </r>
  <r>
    <n v="40"/>
    <s v="394mm"/>
    <s v="CWS-1201-40-AA1E-NA"/>
    <n v="48.3"/>
    <n v="394"/>
    <n v="151.738925168387"/>
    <x v="896"/>
    <x v="896"/>
    <x v="1"/>
  </r>
  <r>
    <n v="40"/>
    <s v="437mm"/>
    <s v="CA-2016-40-AA1B-NA"/>
    <n v="48.3"/>
    <n v="437"/>
    <n v="151.738925168387"/>
    <x v="897"/>
    <x v="897"/>
    <x v="0"/>
  </r>
  <r>
    <n v="40"/>
    <s v="437mm"/>
    <s v="CWR-0502-25-AA1E-NA-1"/>
    <n v="48.3"/>
    <n v="437"/>
    <n v="151.738925168387"/>
    <x v="897"/>
    <x v="897"/>
    <x v="1"/>
  </r>
  <r>
    <n v="40"/>
    <s v="452mm"/>
    <s v="CA-2016-40-AA1B-NA"/>
    <n v="48.3"/>
    <n v="452"/>
    <n v="151.738925168387"/>
    <x v="898"/>
    <x v="898"/>
    <x v="0"/>
  </r>
  <r>
    <n v="40"/>
    <s v="452mm"/>
    <s v="CWS-1201-40-AA1E-NA"/>
    <n v="48.3"/>
    <n v="452"/>
    <n v="151.738925168387"/>
    <x v="898"/>
    <x v="898"/>
    <x v="1"/>
  </r>
  <r>
    <n v="40"/>
    <s v="462mm"/>
    <s v="CWR-1201-40-AA1E-NA-2"/>
    <n v="48.3"/>
    <n v="462"/>
    <n v="151.738925168387"/>
    <x v="899"/>
    <x v="899"/>
    <x v="1"/>
  </r>
  <r>
    <n v="40"/>
    <s v="4791mm"/>
    <s v="CWR-0505-40-AA1E-NA"/>
    <n v="48.3"/>
    <n v="4791"/>
    <n v="151.738925168387"/>
    <x v="900"/>
    <x v="900"/>
    <x v="1"/>
  </r>
  <r>
    <n v="40"/>
    <s v="489mm"/>
    <s v="CA-2016-40-AA1B-NA"/>
    <n v="48.3"/>
    <n v="489"/>
    <n v="151.738925168387"/>
    <x v="901"/>
    <x v="901"/>
    <x v="0"/>
  </r>
  <r>
    <n v="40"/>
    <s v="494mm"/>
    <s v="CWS-0501-40-AA1E-NA-2"/>
    <n v="48.3"/>
    <n v="494"/>
    <n v="151.738925168387"/>
    <x v="902"/>
    <x v="902"/>
    <x v="1"/>
  </r>
  <r>
    <n v="40"/>
    <s v="495mm"/>
    <s v="NG-0301-50-AA4B-NA-2"/>
    <n v="48.3"/>
    <n v="495"/>
    <n v="151.738925168387"/>
    <x v="903"/>
    <x v="903"/>
    <x v="6"/>
  </r>
  <r>
    <n v="40"/>
    <s v="496mm"/>
    <s v="NG-0301-50-AA4B-NA-2"/>
    <n v="48.3"/>
    <n v="496"/>
    <n v="151.738925168387"/>
    <x v="904"/>
    <x v="904"/>
    <x v="6"/>
  </r>
  <r>
    <n v="40"/>
    <s v="521mm"/>
    <s v="CWR-0502-25-AA1E-NA-3"/>
    <n v="48.3"/>
    <n v="521"/>
    <n v="151.738925168387"/>
    <x v="905"/>
    <x v="905"/>
    <x v="1"/>
  </r>
  <r>
    <n v="40"/>
    <s v="521mm"/>
    <s v="CWS-0501-40-AA1E-NA-3"/>
    <n v="48.3"/>
    <n v="521"/>
    <n v="151.738925168387"/>
    <x v="905"/>
    <x v="905"/>
    <x v="1"/>
  </r>
  <r>
    <n v="40"/>
    <s v="528mm"/>
    <s v="SH-1402-40-AA1E-NA"/>
    <n v="48.3"/>
    <n v="528"/>
    <n v="151.738925168387"/>
    <x v="906"/>
    <x v="906"/>
    <x v="1"/>
  </r>
  <r>
    <n v="40"/>
    <s v="52mm"/>
    <s v="NG-0301-50-AA4B-NA-2"/>
    <n v="48.3"/>
    <n v="52"/>
    <n v="151.738925168387"/>
    <x v="907"/>
    <x v="907"/>
    <x v="6"/>
  </r>
  <r>
    <n v="40"/>
    <s v="537mm"/>
    <s v="CWR-2201-65-AA1E-NA-5"/>
    <n v="48.3"/>
    <n v="537"/>
    <n v="151.738925168387"/>
    <x v="908"/>
    <x v="908"/>
    <x v="1"/>
  </r>
  <r>
    <n v="40"/>
    <s v="546mm"/>
    <s v="CWS-0801-40-AA1E-NA-1"/>
    <n v="48.3"/>
    <n v="546"/>
    <n v="151.738925168387"/>
    <x v="909"/>
    <x v="909"/>
    <x v="1"/>
  </r>
  <r>
    <n v="40"/>
    <s v="571mm"/>
    <s v="CA-2013-40-AA1B-NA"/>
    <n v="48.3"/>
    <n v="571"/>
    <n v="151.738925168387"/>
    <x v="910"/>
    <x v="910"/>
    <x v="0"/>
  </r>
  <r>
    <n v="40"/>
    <s v="574mm"/>
    <s v="CWR-0502-25-AA1E-NA-1"/>
    <n v="48.3"/>
    <n v="574"/>
    <n v="151.738925168387"/>
    <x v="911"/>
    <x v="911"/>
    <x v="1"/>
  </r>
  <r>
    <n v="40"/>
    <s v="583mm"/>
    <s v="NG-0601-80-AA4B-NA-1-3"/>
    <n v="48.3"/>
    <n v="583"/>
    <n v="151.738925168387"/>
    <x v="912"/>
    <x v="912"/>
    <x v="6"/>
  </r>
  <r>
    <n v="40"/>
    <s v="587mm"/>
    <s v="CWS-0501-40-AA1E-NA-2"/>
    <n v="48.3"/>
    <n v="587"/>
    <n v="151.738925168387"/>
    <x v="913"/>
    <x v="913"/>
    <x v="1"/>
  </r>
  <r>
    <n v="40"/>
    <s v="596mm"/>
    <s v="CWR-1201-40-AA1E-NA-1"/>
    <n v="48.3"/>
    <n v="596"/>
    <n v="151.738925168387"/>
    <x v="914"/>
    <x v="914"/>
    <x v="1"/>
  </r>
  <r>
    <n v="40"/>
    <s v="619mm"/>
    <s v="NG-0701-50-AA4B-NA"/>
    <n v="48.3"/>
    <n v="619"/>
    <n v="151.738925168387"/>
    <x v="915"/>
    <x v="915"/>
    <x v="6"/>
  </r>
  <r>
    <n v="40"/>
    <s v="625mm"/>
    <s v="SH-1402-40-AA1E-NA"/>
    <n v="48.3"/>
    <n v="625"/>
    <n v="151.738925168387"/>
    <x v="916"/>
    <x v="916"/>
    <x v="1"/>
  </r>
  <r>
    <n v="40"/>
    <s v="648mm"/>
    <s v="CA-2016-40-AA1B-NA"/>
    <n v="48.3"/>
    <n v="648"/>
    <n v="151.738925168387"/>
    <x v="917"/>
    <x v="917"/>
    <x v="0"/>
  </r>
  <r>
    <n v="40"/>
    <s v="685mm"/>
    <s v="NG-0702-50-AA4B-NA"/>
    <n v="48.3"/>
    <n v="685"/>
    <n v="151.738925168387"/>
    <x v="918"/>
    <x v="918"/>
    <x v="6"/>
  </r>
  <r>
    <n v="40"/>
    <s v="689mm"/>
    <s v="CA-2017-40-AA1B-NA"/>
    <n v="48.3"/>
    <n v="689"/>
    <n v="151.738925168387"/>
    <x v="919"/>
    <x v="919"/>
    <x v="0"/>
  </r>
  <r>
    <n v="40"/>
    <s v="6908mm"/>
    <s v="CWR-0502-25-AA1E-NA-3"/>
    <n v="48.3"/>
    <n v="6908"/>
    <n v="151.738925168387"/>
    <x v="920"/>
    <x v="920"/>
    <x v="1"/>
  </r>
  <r>
    <n v="40"/>
    <s v="6908mm"/>
    <s v="CWS-0501-40-AA1E-NA-2"/>
    <n v="48.3"/>
    <n v="6908"/>
    <n v="151.738925168387"/>
    <x v="920"/>
    <x v="920"/>
    <x v="1"/>
  </r>
  <r>
    <n v="40"/>
    <s v="690mm"/>
    <s v="NG-0301-50-AA4B-NA-2"/>
    <n v="48.3"/>
    <n v="690"/>
    <n v="151.738925168387"/>
    <x v="921"/>
    <x v="921"/>
    <x v="6"/>
  </r>
  <r>
    <n v="40"/>
    <s v="698mm"/>
    <s v="CA-2013-40-AA1B-NA"/>
    <n v="48.3"/>
    <n v="698"/>
    <n v="151.738925168387"/>
    <x v="922"/>
    <x v="922"/>
    <x v="0"/>
  </r>
  <r>
    <n v="40"/>
    <s v="7094mm"/>
    <s v="CWR-1201-40-AA1E-NA-2"/>
    <n v="48.3"/>
    <n v="7094"/>
    <n v="151.738925168387"/>
    <x v="923"/>
    <x v="923"/>
    <x v="1"/>
  </r>
  <r>
    <n v="40"/>
    <s v="768mm"/>
    <s v="NG-0703-50-AA4B-NA"/>
    <n v="48.3"/>
    <n v="768"/>
    <n v="151.738925168387"/>
    <x v="924"/>
    <x v="924"/>
    <x v="6"/>
  </r>
  <r>
    <n v="40"/>
    <s v="785mm"/>
    <s v="CWS-0801-40-AA1E-NA-2"/>
    <n v="48.3"/>
    <n v="785"/>
    <n v="151.738925168387"/>
    <x v="925"/>
    <x v="925"/>
    <x v="1"/>
  </r>
  <r>
    <n v="40"/>
    <s v="809mm"/>
    <s v="CWR-1201-40-AA1E-NA-2"/>
    <n v="48.3"/>
    <n v="809"/>
    <n v="151.738925168387"/>
    <x v="926"/>
    <x v="926"/>
    <x v="1"/>
  </r>
  <r>
    <n v="40"/>
    <s v="80mm"/>
    <s v="DW-1306-40-AA1E-NA-3"/>
    <n v="48.3"/>
    <n v="80"/>
    <n v="151.738925168387"/>
    <x v="927"/>
    <x v="927"/>
    <x v="2"/>
  </r>
  <r>
    <n v="40"/>
    <s v="840mm"/>
    <s v="CA-2015-40-AA1B-NA"/>
    <n v="48.3"/>
    <n v="840"/>
    <n v="151.738925168387"/>
    <x v="928"/>
    <x v="928"/>
    <x v="0"/>
  </r>
  <r>
    <n v="40"/>
    <s v="860mm"/>
    <s v="CA-2016-40-AA1B-NA"/>
    <n v="48.3"/>
    <n v="860"/>
    <n v="151.738925168387"/>
    <x v="929"/>
    <x v="929"/>
    <x v="0"/>
  </r>
  <r>
    <n v="40"/>
    <s v="87mm"/>
    <s v="CWR-0502-25-AA1E-NA-1"/>
    <n v="48.3"/>
    <n v="87"/>
    <n v="151.738925168387"/>
    <x v="930"/>
    <x v="930"/>
    <x v="1"/>
  </r>
  <r>
    <n v="40"/>
    <s v="87mm"/>
    <s v="CWS-0501-40-AA1E-NA-1"/>
    <n v="48.3"/>
    <n v="87"/>
    <n v="151.738925168387"/>
    <x v="930"/>
    <x v="930"/>
    <x v="1"/>
  </r>
  <r>
    <n v="40"/>
    <s v="87mm"/>
    <s v="CWS-0501-40-AA1E-NA-2"/>
    <n v="48.3"/>
    <n v="87"/>
    <n v="151.738925168387"/>
    <x v="930"/>
    <x v="930"/>
    <x v="1"/>
  </r>
  <r>
    <n v="40"/>
    <s v="89mm"/>
    <s v="CWS-2203-65-AA1E-NA-1"/>
    <n v="48.3"/>
    <n v="89"/>
    <n v="151.738925168387"/>
    <x v="931"/>
    <x v="931"/>
    <x v="1"/>
  </r>
  <r>
    <n v="40"/>
    <s v="90mm"/>
    <s v="CWS-0801-40-AA1E-NA-1"/>
    <n v="48.3"/>
    <n v="90"/>
    <n v="151.738925168387"/>
    <x v="932"/>
    <x v="932"/>
    <x v="1"/>
  </r>
  <r>
    <n v="40"/>
    <s v="911mm"/>
    <s v="NG-0301-50-AA4B-NA-2"/>
    <n v="48.3"/>
    <n v="911"/>
    <n v="151.738925168387"/>
    <x v="933"/>
    <x v="933"/>
    <x v="6"/>
  </r>
  <r>
    <n v="40"/>
    <s v="930mm"/>
    <s v="CWS-1201-40-AA1E-NA"/>
    <n v="48.3"/>
    <n v="930"/>
    <n v="151.738925168387"/>
    <x v="934"/>
    <x v="934"/>
    <x v="1"/>
  </r>
  <r>
    <n v="40"/>
    <s v="93mm"/>
    <s v="CA-1602-25-AA1B-NA-1"/>
    <n v="48.3"/>
    <n v="93"/>
    <n v="151.738925168387"/>
    <x v="935"/>
    <x v="935"/>
    <x v="0"/>
  </r>
  <r>
    <n v="40"/>
    <s v="943mm"/>
    <s v="CWS-1201-40-AA1E-NA"/>
    <n v="48.3"/>
    <n v="943"/>
    <n v="151.738925168387"/>
    <x v="936"/>
    <x v="936"/>
    <x v="1"/>
  </r>
  <r>
    <n v="40"/>
    <s v="94mm"/>
    <s v="CWS-2201-65-AA1E-NA-5"/>
    <n v="48.3"/>
    <n v="94"/>
    <n v="151.738925168387"/>
    <x v="937"/>
    <x v="937"/>
    <x v="1"/>
  </r>
  <r>
    <n v="40"/>
    <s v="955mm"/>
    <s v="CWR-1201-40-AA1E-NA-2"/>
    <n v="48.3"/>
    <n v="955"/>
    <n v="151.738925168387"/>
    <x v="938"/>
    <x v="938"/>
    <x v="1"/>
  </r>
  <r>
    <n v="40"/>
    <s v="95mm"/>
    <s v="CA-2017-40-AA1B-NA"/>
    <n v="48.3"/>
    <n v="95"/>
    <n v="151.738925168387"/>
    <x v="939"/>
    <x v="939"/>
    <x v="0"/>
  </r>
  <r>
    <n v="40"/>
    <s v="987mm"/>
    <s v="CWR-0505-40-AA1E-NA"/>
    <n v="48.3"/>
    <n v="987"/>
    <n v="151.738925168387"/>
    <x v="940"/>
    <x v="940"/>
    <x v="1"/>
  </r>
  <r>
    <n v="40"/>
    <s v="987mm"/>
    <s v="CWS-0505-25-AA1E-NA"/>
    <n v="48.3"/>
    <n v="987"/>
    <n v="151.738925168387"/>
    <x v="940"/>
    <x v="940"/>
    <x v="1"/>
  </r>
  <r>
    <n v="50"/>
    <s v="1008mm"/>
    <s v="AR-1802-50-AA1B-NA"/>
    <n v="60.3"/>
    <n v="1008"/>
    <n v="189.4380370114645"/>
    <x v="941"/>
    <x v="941"/>
    <x v="1"/>
  </r>
  <r>
    <n v="50"/>
    <s v="100mm"/>
    <s v="AC-1801-50-AA2B-NA-1"/>
    <n v="60.3"/>
    <n v="100"/>
    <n v="189.4380370114645"/>
    <x v="942"/>
    <x v="942"/>
    <x v="7"/>
  </r>
  <r>
    <n v="50"/>
    <s v="100mm"/>
    <s v="AR-1802-50-AA1B-NA"/>
    <n v="60.3"/>
    <n v="100"/>
    <n v="189.4380370114645"/>
    <x v="942"/>
    <x v="942"/>
    <x v="1"/>
  </r>
  <r>
    <n v="50"/>
    <s v="100mm"/>
    <s v="CA-0601-25-AA1B-NA-5"/>
    <n v="60.3"/>
    <n v="100"/>
    <n v="189.4380370114645"/>
    <x v="942"/>
    <x v="942"/>
    <x v="0"/>
  </r>
  <r>
    <n v="50"/>
    <s v="100mm"/>
    <s v="CA-2002-50-AA1B-NA"/>
    <n v="60.3"/>
    <n v="100"/>
    <n v="189.4380370114645"/>
    <x v="942"/>
    <x v="942"/>
    <x v="0"/>
  </r>
  <r>
    <n v="50"/>
    <s v="100mm"/>
    <s v="CA-2003-50-AA1B-NA"/>
    <n v="60.3"/>
    <n v="100"/>
    <n v="189.4380370114645"/>
    <x v="942"/>
    <x v="942"/>
    <x v="0"/>
  </r>
  <r>
    <n v="50"/>
    <s v="100mm"/>
    <s v="CA-2004-50-AA1B-NA"/>
    <n v="60.3"/>
    <n v="100"/>
    <n v="189.4380370114645"/>
    <x v="942"/>
    <x v="942"/>
    <x v="0"/>
  </r>
  <r>
    <n v="50"/>
    <s v="100mm"/>
    <s v="CA-2011-50-AA1B-NA-2"/>
    <n v="60.3"/>
    <n v="100"/>
    <n v="189.4380370114645"/>
    <x v="942"/>
    <x v="942"/>
    <x v="0"/>
  </r>
  <r>
    <n v="50"/>
    <s v="100mm"/>
    <s v="CA-2101-50-AA1B-NA-2"/>
    <n v="60.3"/>
    <n v="100"/>
    <n v="189.4380370114645"/>
    <x v="942"/>
    <x v="942"/>
    <x v="0"/>
  </r>
  <r>
    <n v="50"/>
    <s v="100mm"/>
    <s v="CA-2301-50-AA1B-NA-5"/>
    <n v="60.3"/>
    <n v="100"/>
    <n v="189.4380370114645"/>
    <x v="942"/>
    <x v="942"/>
    <x v="0"/>
  </r>
  <r>
    <n v="50"/>
    <s v="100mm"/>
    <s v="CA-2301-50-AA1B-NA-7"/>
    <n v="60.3"/>
    <n v="100"/>
    <n v="189.4380370114645"/>
    <x v="942"/>
    <x v="942"/>
    <x v="0"/>
  </r>
  <r>
    <n v="50"/>
    <s v="100mm"/>
    <s v="CA-2302-50-AA1B-NA-4"/>
    <n v="60.3"/>
    <n v="100"/>
    <n v="189.4380370114645"/>
    <x v="942"/>
    <x v="942"/>
    <x v="0"/>
  </r>
  <r>
    <n v="50"/>
    <s v="100mm"/>
    <s v="CWR-2201-65-AA1E-NA-1"/>
    <n v="60.3"/>
    <n v="100"/>
    <n v="189.4380370114645"/>
    <x v="942"/>
    <x v="942"/>
    <x v="1"/>
  </r>
  <r>
    <n v="50"/>
    <s v="100mm"/>
    <s v="CWR-2202-65-AA1E-NA-1"/>
    <n v="60.3"/>
    <n v="100"/>
    <n v="189.4380370114645"/>
    <x v="942"/>
    <x v="942"/>
    <x v="1"/>
  </r>
  <r>
    <n v="50"/>
    <s v="100mm"/>
    <s v="CWS-0501-40-AA1E-NA-1"/>
    <n v="60.3"/>
    <n v="100"/>
    <n v="189.4380370114645"/>
    <x v="942"/>
    <x v="942"/>
    <x v="1"/>
  </r>
  <r>
    <n v="50"/>
    <s v="100mm"/>
    <s v="CWS-0501-40-AA1E-NA-2"/>
    <n v="60.3"/>
    <n v="100"/>
    <n v="189.4380370114645"/>
    <x v="942"/>
    <x v="942"/>
    <x v="1"/>
  </r>
  <r>
    <n v="50"/>
    <s v="100mm"/>
    <s v="CWS-2203-65-AA1E-NA-3"/>
    <n v="60.3"/>
    <n v="100"/>
    <n v="189.4380370114645"/>
    <x v="942"/>
    <x v="942"/>
    <x v="1"/>
  </r>
  <r>
    <n v="50"/>
    <s v="100mm"/>
    <s v="CWS-2204-65-AA1E-NA"/>
    <n v="60.3"/>
    <n v="100"/>
    <n v="189.4380370114645"/>
    <x v="942"/>
    <x v="942"/>
    <x v="1"/>
  </r>
  <r>
    <n v="50"/>
    <s v="100mm"/>
    <s v="DW-0402-25-AA1B-NA-2"/>
    <n v="60.3"/>
    <n v="100"/>
    <n v="189.4380370114645"/>
    <x v="942"/>
    <x v="942"/>
    <x v="2"/>
  </r>
  <r>
    <n v="50"/>
    <s v="100mm"/>
    <s v="DW-2109-80-AA1B-NA-2"/>
    <n v="60.3"/>
    <n v="100"/>
    <n v="189.4380370114645"/>
    <x v="942"/>
    <x v="942"/>
    <x v="2"/>
  </r>
  <r>
    <n v="50"/>
    <s v="100mm"/>
    <s v="SW-1915-50-AA1E-NA-1"/>
    <n v="60.3"/>
    <n v="100"/>
    <n v="189.4380370114645"/>
    <x v="942"/>
    <x v="942"/>
    <x v="1"/>
  </r>
  <r>
    <n v="50"/>
    <s v="100mm"/>
    <s v="SW-1915-50-AA1E-NA-3"/>
    <n v="60.3"/>
    <n v="100"/>
    <n v="189.4380370114645"/>
    <x v="942"/>
    <x v="942"/>
    <x v="1"/>
  </r>
  <r>
    <n v="50"/>
    <s v="100mm"/>
    <s v="SW-1915-50-AA1E-NA-5"/>
    <n v="60.3"/>
    <n v="100"/>
    <n v="189.4380370114645"/>
    <x v="942"/>
    <x v="942"/>
    <x v="1"/>
  </r>
  <r>
    <n v="50"/>
    <s v="100mm"/>
    <s v="WW-1901-50-AA1E-NA"/>
    <n v="60.3"/>
    <n v="100"/>
    <n v="189.4380370114645"/>
    <x v="942"/>
    <x v="942"/>
    <x v="1"/>
  </r>
  <r>
    <n v="50"/>
    <s v="100mm"/>
    <s v="WW-2201-50-AA1E-NA"/>
    <n v="60.3"/>
    <n v="100"/>
    <n v="189.4380370114645"/>
    <x v="942"/>
    <x v="942"/>
    <x v="1"/>
  </r>
  <r>
    <n v="50"/>
    <s v="1014mm"/>
    <s v="DW-0401-50-AA1B-NA-2"/>
    <n v="60.3"/>
    <n v="1014"/>
    <n v="189.4380370114645"/>
    <x v="943"/>
    <x v="943"/>
    <x v="2"/>
  </r>
  <r>
    <n v="50"/>
    <s v="1017mm"/>
    <s v="SH-1305-50-AA1E-NA-3"/>
    <n v="60.3"/>
    <n v="1017"/>
    <n v="189.4380370114645"/>
    <x v="944"/>
    <x v="944"/>
    <x v="1"/>
  </r>
  <r>
    <n v="50"/>
    <s v="101mm"/>
    <s v="DW-0401-50-AA1B-NA-1"/>
    <n v="60.3"/>
    <n v="101"/>
    <n v="189.4380370114645"/>
    <x v="945"/>
    <x v="945"/>
    <x v="2"/>
  </r>
  <r>
    <n v="50"/>
    <s v="102mm"/>
    <s v="CA-2302-50-AA1B-NA-4"/>
    <n v="60.3"/>
    <n v="102"/>
    <n v="189.4380370114645"/>
    <x v="946"/>
    <x v="946"/>
    <x v="0"/>
  </r>
  <r>
    <n v="50"/>
    <s v="1030mm"/>
    <s v="WW-1101-50-AA1E-NA"/>
    <n v="60.3"/>
    <n v="1030"/>
    <n v="189.4380370114645"/>
    <x v="947"/>
    <x v="947"/>
    <x v="1"/>
  </r>
  <r>
    <n v="50"/>
    <s v="1049mm"/>
    <s v="AC-1801-50-AA2B-NA-1"/>
    <n v="60.3"/>
    <n v="1049"/>
    <n v="189.4380370114645"/>
    <x v="948"/>
    <x v="948"/>
    <x v="7"/>
  </r>
  <r>
    <n v="50"/>
    <s v="1055mm"/>
    <s v="DW-1301-50-AA1B-NA-5"/>
    <n v="60.3"/>
    <n v="1055"/>
    <n v="189.4380370114645"/>
    <x v="949"/>
    <x v="949"/>
    <x v="2"/>
  </r>
  <r>
    <n v="50"/>
    <s v="10563mm"/>
    <s v="CA-2301-50-AA1B-NA-4"/>
    <n v="60.3"/>
    <n v="10563"/>
    <n v="189.4380370114645"/>
    <x v="950"/>
    <x v="950"/>
    <x v="0"/>
  </r>
  <r>
    <n v="50"/>
    <s v="105mm"/>
    <s v="SH-1407-50-AA1E-NA"/>
    <n v="60.3"/>
    <n v="105"/>
    <n v="189.4380370114645"/>
    <x v="951"/>
    <x v="951"/>
    <x v="1"/>
  </r>
  <r>
    <n v="50"/>
    <s v="106mm"/>
    <s v="WW-1303-50-AA1E-NA"/>
    <n v="60.3"/>
    <n v="106"/>
    <n v="189.4380370114645"/>
    <x v="952"/>
    <x v="952"/>
    <x v="1"/>
  </r>
  <r>
    <n v="50"/>
    <s v="10798mm"/>
    <s v="CA-1301-50-AA1B-NA-1"/>
    <n v="60.3"/>
    <n v="10798"/>
    <n v="189.4380370114645"/>
    <x v="953"/>
    <x v="953"/>
    <x v="0"/>
  </r>
  <r>
    <n v="50"/>
    <s v="1079mm"/>
    <s v="WW-2001-50-AA1B-NA-2"/>
    <n v="60.3"/>
    <n v="1079"/>
    <n v="189.4380370114645"/>
    <x v="954"/>
    <x v="954"/>
    <x v="5"/>
  </r>
  <r>
    <n v="50"/>
    <s v="107mm"/>
    <s v="DW-0403-25-AA1B-NA"/>
    <n v="60.3"/>
    <n v="107"/>
    <n v="189.4380370114645"/>
    <x v="955"/>
    <x v="955"/>
    <x v="2"/>
  </r>
  <r>
    <n v="50"/>
    <s v="108mm"/>
    <s v="AC-1801-50-AA2B-NA-2"/>
    <n v="60.3"/>
    <n v="108"/>
    <n v="189.4380370114645"/>
    <x v="956"/>
    <x v="956"/>
    <x v="7"/>
  </r>
  <r>
    <n v="50"/>
    <s v="108mm"/>
    <s v="CA-1301-50-AA1B-NA-1"/>
    <n v="60.3"/>
    <n v="108"/>
    <n v="189.4380370114645"/>
    <x v="956"/>
    <x v="956"/>
    <x v="0"/>
  </r>
  <r>
    <n v="50"/>
    <s v="108mm"/>
    <s v="CA-2002-50-AA1B-NA"/>
    <n v="60.3"/>
    <n v="108"/>
    <n v="189.4380370114645"/>
    <x v="956"/>
    <x v="956"/>
    <x v="0"/>
  </r>
  <r>
    <n v="50"/>
    <s v="108mm"/>
    <s v="CA-2003-50-AA1B-NA"/>
    <n v="60.3"/>
    <n v="108"/>
    <n v="189.4380370114645"/>
    <x v="956"/>
    <x v="956"/>
    <x v="0"/>
  </r>
  <r>
    <n v="50"/>
    <s v="108mm"/>
    <s v="CA-2004-50-AA1B-NA"/>
    <n v="60.3"/>
    <n v="108"/>
    <n v="189.4380370114645"/>
    <x v="956"/>
    <x v="956"/>
    <x v="0"/>
  </r>
  <r>
    <n v="50"/>
    <s v="108mm"/>
    <s v="CA-2101-50-AA1B-NA-1"/>
    <n v="60.3"/>
    <n v="108"/>
    <n v="189.4380370114645"/>
    <x v="956"/>
    <x v="956"/>
    <x v="0"/>
  </r>
  <r>
    <n v="50"/>
    <s v="108mm"/>
    <s v="CA-2116-25-AA1B-NA"/>
    <n v="60.3"/>
    <n v="108"/>
    <n v="189.4380370114645"/>
    <x v="956"/>
    <x v="956"/>
    <x v="0"/>
  </r>
  <r>
    <n v="50"/>
    <s v="108mm"/>
    <s v="CA-2301-50-AA1B-NA-7"/>
    <n v="60.3"/>
    <n v="108"/>
    <n v="189.4380370114645"/>
    <x v="956"/>
    <x v="956"/>
    <x v="0"/>
  </r>
  <r>
    <n v="50"/>
    <s v="1092mm"/>
    <s v="WW-2001-50-AA1B-NA-3"/>
    <n v="60.3"/>
    <n v="1092"/>
    <n v="189.4380370114645"/>
    <x v="957"/>
    <x v="957"/>
    <x v="5"/>
  </r>
  <r>
    <n v="50"/>
    <s v="10998mm"/>
    <s v="WW-1304-50-AA1B-NA"/>
    <n v="60.3"/>
    <n v="10998"/>
    <n v="189.4380370114645"/>
    <x v="958"/>
    <x v="958"/>
    <x v="5"/>
  </r>
  <r>
    <n v="50"/>
    <s v="11080mm"/>
    <s v="CA-2011-50-AA1B-NA-2"/>
    <n v="60.3"/>
    <n v="11080"/>
    <n v="189.4380370114645"/>
    <x v="959"/>
    <x v="959"/>
    <x v="0"/>
  </r>
  <r>
    <n v="50"/>
    <s v="110mm"/>
    <s v="CA-1301-50-AA1B-NA-1"/>
    <n v="60.3"/>
    <n v="110"/>
    <n v="189.4380370114645"/>
    <x v="960"/>
    <x v="960"/>
    <x v="0"/>
  </r>
  <r>
    <n v="50"/>
    <s v="110mm"/>
    <s v="DW-0401-50-AA1B-NA-3"/>
    <n v="60.3"/>
    <n v="110"/>
    <n v="189.4380370114645"/>
    <x v="960"/>
    <x v="960"/>
    <x v="2"/>
  </r>
  <r>
    <n v="50"/>
    <s v="111mm"/>
    <s v="DW-0404-25-AA1B-NA"/>
    <n v="60.3"/>
    <n v="111"/>
    <n v="189.4380370114645"/>
    <x v="961"/>
    <x v="961"/>
    <x v="2"/>
  </r>
  <r>
    <n v="50"/>
    <s v="1121mm"/>
    <s v="CA-2301-50-AA1B-NA-2"/>
    <n v="60.3"/>
    <n v="1121"/>
    <n v="189.4380370114645"/>
    <x v="962"/>
    <x v="962"/>
    <x v="0"/>
  </r>
  <r>
    <n v="50"/>
    <s v="1133mm"/>
    <s v="CA-2101-50-AA1B-NA-2"/>
    <n v="60.3"/>
    <n v="1133"/>
    <n v="189.4380370114645"/>
    <x v="963"/>
    <x v="963"/>
    <x v="0"/>
  </r>
  <r>
    <n v="50"/>
    <s v="114mm"/>
    <s v="CA-2302-50-AA1B-NA-4"/>
    <n v="60.3"/>
    <n v="114"/>
    <n v="189.4380370114645"/>
    <x v="964"/>
    <x v="964"/>
    <x v="0"/>
  </r>
  <r>
    <n v="50"/>
    <s v="114mm"/>
    <s v="WW-1304-50-AA1B-NA"/>
    <n v="60.3"/>
    <n v="114"/>
    <n v="189.4380370114645"/>
    <x v="964"/>
    <x v="964"/>
    <x v="5"/>
  </r>
  <r>
    <n v="50"/>
    <s v="1156mm"/>
    <s v="WW-1301-50-AA1B-NA"/>
    <n v="60.3"/>
    <n v="1156"/>
    <n v="189.4380370114645"/>
    <x v="965"/>
    <x v="965"/>
    <x v="5"/>
  </r>
  <r>
    <n v="50"/>
    <s v="116mm"/>
    <s v="WW-2005-50-AA1B-NA-2"/>
    <n v="60.3"/>
    <n v="116"/>
    <n v="189.4380370114645"/>
    <x v="966"/>
    <x v="966"/>
    <x v="5"/>
  </r>
  <r>
    <n v="50"/>
    <s v="1172mm"/>
    <s v="WW-2001-50-AA1B-NA-6"/>
    <n v="60.3"/>
    <n v="1172"/>
    <n v="189.4380370114645"/>
    <x v="967"/>
    <x v="967"/>
    <x v="5"/>
  </r>
  <r>
    <n v="50"/>
    <s v="119mm"/>
    <s v="CA-2002-50-AA1B-NA"/>
    <n v="60.3"/>
    <n v="119"/>
    <n v="189.4380370114645"/>
    <x v="968"/>
    <x v="968"/>
    <x v="0"/>
  </r>
  <r>
    <n v="50"/>
    <s v="119mm"/>
    <s v="CA-2003-50-AA1B-NA"/>
    <n v="60.3"/>
    <n v="119"/>
    <n v="189.4380370114645"/>
    <x v="968"/>
    <x v="968"/>
    <x v="0"/>
  </r>
  <r>
    <n v="50"/>
    <s v="119mm"/>
    <s v="CA-2004-50-AA1B-NA"/>
    <n v="60.3"/>
    <n v="119"/>
    <n v="189.4380370114645"/>
    <x v="968"/>
    <x v="968"/>
    <x v="0"/>
  </r>
  <r>
    <n v="50"/>
    <s v="119mm"/>
    <s v="WW-2001-50-AA1B-NA-3"/>
    <n v="60.3"/>
    <n v="119"/>
    <n v="189.4380370114645"/>
    <x v="968"/>
    <x v="968"/>
    <x v="5"/>
  </r>
  <r>
    <n v="50"/>
    <s v="119mm"/>
    <s v="WW-2001-50-AA1B-NA-4"/>
    <n v="60.3"/>
    <n v="119"/>
    <n v="189.4380370114645"/>
    <x v="968"/>
    <x v="968"/>
    <x v="5"/>
  </r>
  <r>
    <n v="50"/>
    <s v="119mm"/>
    <s v="WW-2001-50-AA1B-NA-5"/>
    <n v="60.3"/>
    <n v="119"/>
    <n v="189.4380370114645"/>
    <x v="968"/>
    <x v="968"/>
    <x v="5"/>
  </r>
  <r>
    <n v="50"/>
    <s v="121mm"/>
    <s v="WW-0102-50-AA1E-NA"/>
    <n v="60.3"/>
    <n v="121"/>
    <n v="189.4380370114645"/>
    <x v="969"/>
    <x v="969"/>
    <x v="1"/>
  </r>
  <r>
    <n v="50"/>
    <s v="122mm"/>
    <s v="DW-1301-50-AA1B-NA-1"/>
    <n v="60.3"/>
    <n v="122"/>
    <n v="189.4380370114645"/>
    <x v="970"/>
    <x v="970"/>
    <x v="2"/>
  </r>
  <r>
    <n v="50"/>
    <s v="122mm"/>
    <s v="SW-1915-50-AA1E-NA-1"/>
    <n v="60.3"/>
    <n v="122"/>
    <n v="189.4380370114645"/>
    <x v="970"/>
    <x v="970"/>
    <x v="1"/>
  </r>
  <r>
    <n v="50"/>
    <s v="122mm"/>
    <s v="SW-1915-50-AA1E-NA-3"/>
    <n v="60.3"/>
    <n v="122"/>
    <n v="189.4380370114645"/>
    <x v="970"/>
    <x v="970"/>
    <x v="1"/>
  </r>
  <r>
    <n v="50"/>
    <s v="1268mm"/>
    <s v="SH-1305-50-AA1E-NA-1"/>
    <n v="60.3"/>
    <n v="1268"/>
    <n v="189.4380370114645"/>
    <x v="971"/>
    <x v="971"/>
    <x v="1"/>
  </r>
  <r>
    <n v="50"/>
    <s v="1283mm"/>
    <s v="WW-2201-50-AA1E-NA"/>
    <n v="60.3"/>
    <n v="1283"/>
    <n v="189.4380370114645"/>
    <x v="972"/>
    <x v="972"/>
    <x v="1"/>
  </r>
  <r>
    <n v="50"/>
    <s v="129mm"/>
    <s v="CA-2301-50-AA1B-NA-5"/>
    <n v="60.3"/>
    <n v="129"/>
    <n v="189.4380370114645"/>
    <x v="973"/>
    <x v="973"/>
    <x v="0"/>
  </r>
  <r>
    <n v="50"/>
    <s v="129mm"/>
    <s v="WW-1301-50-AA1B-NA"/>
    <n v="60.3"/>
    <n v="129"/>
    <n v="189.4380370114645"/>
    <x v="973"/>
    <x v="973"/>
    <x v="5"/>
  </r>
  <r>
    <n v="50"/>
    <s v="129mm"/>
    <s v="WW-1304-50-AA1B-NA"/>
    <n v="60.3"/>
    <n v="129"/>
    <n v="189.4380370114645"/>
    <x v="973"/>
    <x v="973"/>
    <x v="5"/>
  </r>
  <r>
    <n v="50"/>
    <s v="1317mm"/>
    <s v="CA-2302-50-AA1B-NA-3"/>
    <n v="60.3"/>
    <n v="1317"/>
    <n v="189.4380370114645"/>
    <x v="974"/>
    <x v="974"/>
    <x v="0"/>
  </r>
  <r>
    <n v="50"/>
    <s v="1317mm"/>
    <s v="WW-2005-50-AA1B-NA-1"/>
    <n v="60.3"/>
    <n v="1317"/>
    <n v="189.4380370114645"/>
    <x v="974"/>
    <x v="974"/>
    <x v="5"/>
  </r>
  <r>
    <n v="50"/>
    <s v="131mm"/>
    <s v="CA-2302-50-AA1B-NA-4"/>
    <n v="60.3"/>
    <n v="131"/>
    <n v="189.4380370114645"/>
    <x v="975"/>
    <x v="975"/>
    <x v="0"/>
  </r>
  <r>
    <n v="50"/>
    <s v="132mm"/>
    <s v="SW-1915-50-AA1E-NA-1"/>
    <n v="60.3"/>
    <n v="132"/>
    <n v="189.4380370114645"/>
    <x v="976"/>
    <x v="976"/>
    <x v="1"/>
  </r>
  <r>
    <n v="50"/>
    <s v="132mm"/>
    <s v="SW-1915-50-AA1E-NA-3"/>
    <n v="60.3"/>
    <n v="132"/>
    <n v="189.4380370114645"/>
    <x v="976"/>
    <x v="976"/>
    <x v="1"/>
  </r>
  <r>
    <n v="50"/>
    <s v="1331mm"/>
    <s v="DW-0401-50-AA1B-NA-12"/>
    <n v="60.3"/>
    <n v="1331"/>
    <n v="189.4380370114645"/>
    <x v="977"/>
    <x v="977"/>
    <x v="2"/>
  </r>
  <r>
    <n v="50"/>
    <s v="1333mm"/>
    <s v="CA-1301-50-AA1B-NA-4"/>
    <n v="60.3"/>
    <n v="1333"/>
    <n v="189.4380370114645"/>
    <x v="978"/>
    <x v="978"/>
    <x v="0"/>
  </r>
  <r>
    <n v="50"/>
    <s v="13398mm"/>
    <s v="WW-2001-50-AA1B-NA-1"/>
    <n v="60.3"/>
    <n v="13398"/>
    <n v="189.4380370114645"/>
    <x v="979"/>
    <x v="979"/>
    <x v="5"/>
  </r>
  <r>
    <n v="50"/>
    <s v="1346mm"/>
    <s v="DW-1301-50-AA1B-NA-4"/>
    <n v="60.3"/>
    <n v="1346"/>
    <n v="189.4380370114645"/>
    <x v="980"/>
    <x v="980"/>
    <x v="2"/>
  </r>
  <r>
    <n v="50"/>
    <s v="134mm"/>
    <s v="IA-1101-50-AA1E-NA-2"/>
    <n v="60.3"/>
    <n v="134"/>
    <n v="189.4380370114645"/>
    <x v="981"/>
    <x v="981"/>
    <x v="3"/>
  </r>
  <r>
    <n v="50"/>
    <s v="1352mm"/>
    <s v="DW-0401-50-AA1B-NA-2"/>
    <n v="60.3"/>
    <n v="1352"/>
    <n v="189.4380370114645"/>
    <x v="982"/>
    <x v="982"/>
    <x v="2"/>
  </r>
  <r>
    <n v="50"/>
    <s v="136mm"/>
    <s v="CA-2011-50-AA1B-NA-3"/>
    <n v="60.3"/>
    <n v="136"/>
    <n v="189.4380370114645"/>
    <x v="983"/>
    <x v="983"/>
    <x v="0"/>
  </r>
  <r>
    <n v="50"/>
    <s v="140mm"/>
    <s v="DW-1301-50-AA1B-NA-2"/>
    <n v="60.3"/>
    <n v="140"/>
    <n v="189.4380370114645"/>
    <x v="984"/>
    <x v="984"/>
    <x v="2"/>
  </r>
  <r>
    <n v="50"/>
    <s v="1415mm"/>
    <s v="DW-2109-80-AA1B-NA-1"/>
    <n v="60.3"/>
    <n v="1415"/>
    <n v="189.4380370114645"/>
    <x v="985"/>
    <x v="985"/>
    <x v="2"/>
  </r>
  <r>
    <n v="50"/>
    <s v="1429mm"/>
    <s v="CA-2301-50-AA1B-NA-5"/>
    <n v="60.3"/>
    <n v="1429"/>
    <n v="189.4380370114645"/>
    <x v="986"/>
    <x v="986"/>
    <x v="0"/>
  </r>
  <r>
    <n v="50"/>
    <s v="142mm"/>
    <s v="DW-0401-50-AA1B-NA-8"/>
    <n v="60.3"/>
    <n v="142"/>
    <n v="189.4380370114645"/>
    <x v="987"/>
    <x v="987"/>
    <x v="2"/>
  </r>
  <r>
    <n v="50"/>
    <s v="142mm"/>
    <s v="WW-1504-50-AA1E-NA"/>
    <n v="60.3"/>
    <n v="142"/>
    <n v="189.4380370114645"/>
    <x v="987"/>
    <x v="987"/>
    <x v="1"/>
  </r>
  <r>
    <n v="50"/>
    <s v="1448mm"/>
    <s v="CA-2301-50-AA1B-NA-2"/>
    <n v="60.3"/>
    <n v="1448"/>
    <n v="189.4380370114645"/>
    <x v="988"/>
    <x v="988"/>
    <x v="0"/>
  </r>
  <r>
    <n v="50"/>
    <s v="144mm"/>
    <s v="LIME-1705-50-AA2B-NA"/>
    <n v="60.3"/>
    <n v="144"/>
    <n v="189.4380370114645"/>
    <x v="989"/>
    <x v="989"/>
    <x v="8"/>
  </r>
  <r>
    <n v="50"/>
    <s v="144mm"/>
    <s v="LIME-1706-50-AA2B-NA"/>
    <n v="60.3"/>
    <n v="144"/>
    <n v="189.4380370114645"/>
    <x v="989"/>
    <x v="989"/>
    <x v="8"/>
  </r>
  <r>
    <n v="50"/>
    <s v="1460mm"/>
    <s v="WW-2001-50-AA1B-NA-4"/>
    <n v="60.3"/>
    <n v="1460"/>
    <n v="189.4380370114645"/>
    <x v="990"/>
    <x v="990"/>
    <x v="5"/>
  </r>
  <r>
    <n v="50"/>
    <s v="148mm"/>
    <s v="AR-1802-50-AA1B-NA"/>
    <n v="60.3"/>
    <n v="148"/>
    <n v="189.4380370114645"/>
    <x v="991"/>
    <x v="991"/>
    <x v="1"/>
  </r>
  <r>
    <n v="50"/>
    <s v="148mm"/>
    <s v="CA-2101-50-AA1B-NA-1"/>
    <n v="60.3"/>
    <n v="148"/>
    <n v="189.4380370114645"/>
    <x v="991"/>
    <x v="991"/>
    <x v="0"/>
  </r>
  <r>
    <n v="50"/>
    <s v="148mm"/>
    <s v="CA-2302-50-AA1B-NA-2"/>
    <n v="60.3"/>
    <n v="148"/>
    <n v="189.4380370114645"/>
    <x v="991"/>
    <x v="991"/>
    <x v="0"/>
  </r>
  <r>
    <n v="50"/>
    <s v="148mm"/>
    <s v="DW-2109-80-AA1B-NA-1"/>
    <n v="60.3"/>
    <n v="148"/>
    <n v="189.4380370114645"/>
    <x v="991"/>
    <x v="991"/>
    <x v="2"/>
  </r>
  <r>
    <n v="50"/>
    <s v="148mm"/>
    <s v="WW-2001-50-AA1B-NA-6"/>
    <n v="60.3"/>
    <n v="148"/>
    <n v="189.4380370114645"/>
    <x v="991"/>
    <x v="991"/>
    <x v="5"/>
  </r>
  <r>
    <n v="50"/>
    <s v="1491mm"/>
    <s v="CA-2116-25-AA1B-NA"/>
    <n v="60.3"/>
    <n v="1491"/>
    <n v="189.4380370114645"/>
    <x v="992"/>
    <x v="992"/>
    <x v="0"/>
  </r>
  <r>
    <n v="50"/>
    <s v="1492mm"/>
    <s v="WW-2005-50-AA1B-NA-2"/>
    <n v="60.3"/>
    <n v="1492"/>
    <n v="189.4380370114645"/>
    <x v="993"/>
    <x v="993"/>
    <x v="5"/>
  </r>
  <r>
    <n v="50"/>
    <s v="149mm"/>
    <s v="DW-0401-50-AA1B-NA-14"/>
    <n v="60.3"/>
    <n v="149"/>
    <n v="189.4380370114645"/>
    <x v="994"/>
    <x v="994"/>
    <x v="2"/>
  </r>
  <r>
    <n v="50"/>
    <s v="149mm"/>
    <s v="DW-0401-50-AA1B-NA-15"/>
    <n v="60.3"/>
    <n v="149"/>
    <n v="189.4380370114645"/>
    <x v="994"/>
    <x v="994"/>
    <x v="2"/>
  </r>
  <r>
    <n v="50"/>
    <s v="150mm"/>
    <s v="CA-1301-50-AA1B-NA-3"/>
    <n v="60.3"/>
    <n v="150"/>
    <n v="189.4380370114645"/>
    <x v="995"/>
    <x v="995"/>
    <x v="0"/>
  </r>
  <r>
    <n v="50"/>
    <s v="150mm"/>
    <s v="SH-1305-50-AA1E-NA-1"/>
    <n v="60.3"/>
    <n v="150"/>
    <n v="189.4380370114645"/>
    <x v="995"/>
    <x v="995"/>
    <x v="1"/>
  </r>
  <r>
    <n v="50"/>
    <s v="151mm"/>
    <s v="CA-1301-50-AA1B-NA-2"/>
    <n v="60.3"/>
    <n v="151"/>
    <n v="189.4380370114645"/>
    <x v="996"/>
    <x v="996"/>
    <x v="0"/>
  </r>
  <r>
    <n v="50"/>
    <s v="1528mm"/>
    <s v="CA-0601-25-AA1B-NA-5"/>
    <n v="60.3"/>
    <n v="1528"/>
    <n v="189.4380370114645"/>
    <x v="997"/>
    <x v="997"/>
    <x v="0"/>
  </r>
  <r>
    <n v="50"/>
    <s v="152mm"/>
    <s v="PT-R1004-50-AA1E-NA"/>
    <n v="60.3"/>
    <n v="152"/>
    <n v="189.4380370114645"/>
    <x v="998"/>
    <x v="998"/>
    <x v="1"/>
  </r>
  <r>
    <n v="50"/>
    <s v="152mm"/>
    <s v="WW-2001-50-AA1B-NA-2"/>
    <n v="60.3"/>
    <n v="152"/>
    <n v="189.4380370114645"/>
    <x v="998"/>
    <x v="998"/>
    <x v="5"/>
  </r>
  <r>
    <n v="50"/>
    <s v="1535mm"/>
    <s v="AC-1801-50-AA2B-NA-1"/>
    <n v="60.3"/>
    <n v="1535"/>
    <n v="189.4380370114645"/>
    <x v="999"/>
    <x v="999"/>
    <x v="7"/>
  </r>
  <r>
    <n v="50"/>
    <s v="1546mm"/>
    <s v="SH-1305-50-AA1E-NA-1"/>
    <n v="60.3"/>
    <n v="1546"/>
    <n v="189.4380370114645"/>
    <x v="1000"/>
    <x v="1000"/>
    <x v="1"/>
  </r>
  <r>
    <n v="50"/>
    <s v="1546mm"/>
    <s v="SH-1305-50-AA1E-NA-3"/>
    <n v="60.3"/>
    <n v="1546"/>
    <n v="189.4380370114645"/>
    <x v="1000"/>
    <x v="1000"/>
    <x v="1"/>
  </r>
  <r>
    <n v="50"/>
    <s v="154mm"/>
    <s v="DW-0401-50-AA1B-NA-4"/>
    <n v="60.3"/>
    <n v="154"/>
    <n v="189.4380370114645"/>
    <x v="1001"/>
    <x v="1001"/>
    <x v="2"/>
  </r>
  <r>
    <n v="50"/>
    <s v="1555mm"/>
    <s v="DW-1301-50-AA1B-NA-5"/>
    <n v="60.3"/>
    <n v="1555"/>
    <n v="189.4380370114645"/>
    <x v="1002"/>
    <x v="1002"/>
    <x v="2"/>
  </r>
  <r>
    <n v="50"/>
    <s v="155mm"/>
    <s v="CA-2302-50-AA1B-NA-3"/>
    <n v="60.3"/>
    <n v="155"/>
    <n v="189.4380370114645"/>
    <x v="1003"/>
    <x v="1003"/>
    <x v="0"/>
  </r>
  <r>
    <n v="50"/>
    <s v="158mm"/>
    <s v="CA-2011-50-AA1B-NA-3"/>
    <n v="60.3"/>
    <n v="158"/>
    <n v="189.4380370114645"/>
    <x v="1004"/>
    <x v="1004"/>
    <x v="0"/>
  </r>
  <r>
    <n v="50"/>
    <s v="160mm"/>
    <s v="DW-0401-50-AA1B-NA-4"/>
    <n v="60.3"/>
    <n v="160"/>
    <n v="189.4380370114645"/>
    <x v="1005"/>
    <x v="1005"/>
    <x v="2"/>
  </r>
  <r>
    <n v="50"/>
    <s v="1646mm"/>
    <s v="SH-1305-50-AA1E-NA-2"/>
    <n v="60.3"/>
    <n v="1646"/>
    <n v="189.4380370114645"/>
    <x v="1006"/>
    <x v="1006"/>
    <x v="1"/>
  </r>
  <r>
    <n v="50"/>
    <s v="1648mm"/>
    <s v="WW-2001-50-AA1B-NA-1"/>
    <n v="60.3"/>
    <n v="1648"/>
    <n v="189.4380370114645"/>
    <x v="1007"/>
    <x v="1007"/>
    <x v="5"/>
  </r>
  <r>
    <n v="50"/>
    <s v="167mm"/>
    <s v="WW-2001-50-AA1B-NA-5"/>
    <n v="60.3"/>
    <n v="167"/>
    <n v="189.4380370114645"/>
    <x v="1008"/>
    <x v="1008"/>
    <x v="5"/>
  </r>
  <r>
    <n v="50"/>
    <s v="170mm"/>
    <s v="WW-2001-50-AA1B-NA-6"/>
    <n v="60.3"/>
    <n v="170"/>
    <n v="189.4380370114645"/>
    <x v="1009"/>
    <x v="1009"/>
    <x v="5"/>
  </r>
  <r>
    <n v="50"/>
    <s v="1723mm"/>
    <s v="WW-2201-50-AA1E-NA"/>
    <n v="60.3"/>
    <n v="1723"/>
    <n v="189.4380370114645"/>
    <x v="1010"/>
    <x v="1010"/>
    <x v="1"/>
  </r>
  <r>
    <n v="50"/>
    <s v="1734mm"/>
    <s v="CA-1301-50-AA1B-NA-4"/>
    <n v="60.3"/>
    <n v="1734"/>
    <n v="189.4380370114645"/>
    <x v="1011"/>
    <x v="1011"/>
    <x v="0"/>
  </r>
  <r>
    <n v="50"/>
    <s v="1734mm"/>
    <s v="DW-0401-50-AA1B-NA-11"/>
    <n v="60.3"/>
    <n v="1734"/>
    <n v="189.4380370114645"/>
    <x v="1011"/>
    <x v="1011"/>
    <x v="2"/>
  </r>
  <r>
    <n v="50"/>
    <s v="1738mm"/>
    <s v="CA-2302-50-AA1B-NA-4"/>
    <n v="60.3"/>
    <n v="1738"/>
    <n v="189.4380370114645"/>
    <x v="1012"/>
    <x v="1012"/>
    <x v="0"/>
  </r>
  <r>
    <n v="50"/>
    <s v="175mm"/>
    <s v="WW-1301-50-AA1B-NA"/>
    <n v="60.3"/>
    <n v="175"/>
    <n v="189.4380370114645"/>
    <x v="1013"/>
    <x v="1013"/>
    <x v="5"/>
  </r>
  <r>
    <n v="50"/>
    <s v="1762mm"/>
    <s v="CA-2301-50-AA1B-NA-5"/>
    <n v="60.3"/>
    <n v="1762"/>
    <n v="189.4380370114645"/>
    <x v="1014"/>
    <x v="1014"/>
    <x v="0"/>
  </r>
  <r>
    <n v="50"/>
    <s v="1783mm"/>
    <s v="SH-1305-50-AA1E-NA-2"/>
    <n v="60.3"/>
    <n v="1783"/>
    <n v="189.4380370114645"/>
    <x v="1015"/>
    <x v="1015"/>
    <x v="1"/>
  </r>
  <r>
    <n v="50"/>
    <s v="178mm"/>
    <s v="DW-1303-50-AA1B-NA"/>
    <n v="60.3"/>
    <n v="178"/>
    <n v="189.4380370114645"/>
    <x v="1016"/>
    <x v="1016"/>
    <x v="2"/>
  </r>
  <r>
    <n v="50"/>
    <s v="183mm"/>
    <s v="CA-1301-50-AA1B-NA-3"/>
    <n v="60.3"/>
    <n v="183"/>
    <n v="189.4380370114645"/>
    <x v="1017"/>
    <x v="1017"/>
    <x v="0"/>
  </r>
  <r>
    <n v="50"/>
    <s v="1848mm"/>
    <s v="WW-1304-50-AA1B-NA"/>
    <n v="60.3"/>
    <n v="1848"/>
    <n v="189.4380370114645"/>
    <x v="1018"/>
    <x v="1018"/>
    <x v="5"/>
  </r>
  <r>
    <n v="50"/>
    <s v="184mm"/>
    <s v="WW-2001-50-AA1B-NA-1"/>
    <n v="60.3"/>
    <n v="184"/>
    <n v="189.4380370114645"/>
    <x v="1019"/>
    <x v="1019"/>
    <x v="5"/>
  </r>
  <r>
    <n v="50"/>
    <s v="1860mm"/>
    <s v="DW-0401-50-AA1B-NA-2"/>
    <n v="60.3"/>
    <n v="1860"/>
    <n v="189.4380370114645"/>
    <x v="1020"/>
    <x v="1020"/>
    <x v="2"/>
  </r>
  <r>
    <n v="50"/>
    <s v="1874mm"/>
    <s v="CA-1301-50-AA1B-NA-4"/>
    <n v="60.3"/>
    <n v="1874"/>
    <n v="189.4380370114645"/>
    <x v="1021"/>
    <x v="1021"/>
    <x v="0"/>
  </r>
  <r>
    <n v="50"/>
    <s v="1876mm"/>
    <s v="CA-2101-50-AA1B-NA-1"/>
    <n v="60.3"/>
    <n v="1876"/>
    <n v="189.4380370114645"/>
    <x v="1022"/>
    <x v="1022"/>
    <x v="0"/>
  </r>
  <r>
    <n v="50"/>
    <s v="1880mm"/>
    <s v="WW-1902-50-AA1E-NA"/>
    <n v="60.3"/>
    <n v="1880"/>
    <n v="189.4380370114645"/>
    <x v="1023"/>
    <x v="1023"/>
    <x v="1"/>
  </r>
  <r>
    <n v="50"/>
    <s v="189mm"/>
    <s v="IA-1101-50-AA1E-NA-1"/>
    <n v="60.3"/>
    <n v="189"/>
    <n v="189.4380370114645"/>
    <x v="1024"/>
    <x v="1024"/>
    <x v="3"/>
  </r>
  <r>
    <n v="50"/>
    <s v="190mm"/>
    <s v="DW-1301-50-AA1B-NA-1"/>
    <n v="60.3"/>
    <n v="190"/>
    <n v="189.4380370114645"/>
    <x v="1025"/>
    <x v="1025"/>
    <x v="2"/>
  </r>
  <r>
    <n v="50"/>
    <s v="197mm"/>
    <s v="DW-0101-50-AA1B-NA"/>
    <n v="60.3"/>
    <n v="197"/>
    <n v="189.4380370114645"/>
    <x v="1026"/>
    <x v="1026"/>
    <x v="2"/>
  </r>
  <r>
    <n v="50"/>
    <s v="197mm"/>
    <s v="VT-1302-50-AA1E-NA"/>
    <n v="60.3"/>
    <n v="197"/>
    <n v="189.4380370114645"/>
    <x v="1026"/>
    <x v="1026"/>
    <x v="1"/>
  </r>
  <r>
    <n v="50"/>
    <s v="198mm"/>
    <s v="AR-1802-50-AA1B-NA"/>
    <n v="60.3"/>
    <n v="198"/>
    <n v="189.4380370114645"/>
    <x v="1027"/>
    <x v="1027"/>
    <x v="1"/>
  </r>
  <r>
    <n v="50"/>
    <s v="200mm"/>
    <s v="DW-1301-50-AA1B-NA-1"/>
    <n v="60.3"/>
    <n v="200"/>
    <n v="189.4380370114645"/>
    <x v="1028"/>
    <x v="1028"/>
    <x v="2"/>
  </r>
  <r>
    <n v="50"/>
    <s v="200mm"/>
    <s v="DW-1301-50-AA1B-NA-2"/>
    <n v="60.3"/>
    <n v="200"/>
    <n v="189.4380370114645"/>
    <x v="1028"/>
    <x v="1028"/>
    <x v="2"/>
  </r>
  <r>
    <n v="50"/>
    <s v="200mm"/>
    <s v="IA-2103-50-AA1E-NA"/>
    <n v="60.3"/>
    <n v="200"/>
    <n v="189.4380370114645"/>
    <x v="1028"/>
    <x v="1028"/>
    <x v="3"/>
  </r>
  <r>
    <n v="50"/>
    <s v="200mm"/>
    <s v="WW-1902-50-AA1E-NA"/>
    <n v="60.3"/>
    <n v="200"/>
    <n v="189.4380370114645"/>
    <x v="1028"/>
    <x v="1028"/>
    <x v="1"/>
  </r>
  <r>
    <n v="50"/>
    <s v="2017mm"/>
    <s v="WW-2001-50-AA1B-NA-1"/>
    <n v="60.3"/>
    <n v="2017"/>
    <n v="189.4380370114645"/>
    <x v="1029"/>
    <x v="1029"/>
    <x v="5"/>
  </r>
  <r>
    <n v="50"/>
    <s v="204mm"/>
    <s v="DW-0401-50-AA1B-NA-4"/>
    <n v="60.3"/>
    <n v="204"/>
    <n v="189.4380370114645"/>
    <x v="1030"/>
    <x v="1030"/>
    <x v="2"/>
  </r>
  <r>
    <n v="50"/>
    <s v="204mm"/>
    <s v="DW-0401-50-AA1B-NA-8"/>
    <n v="60.3"/>
    <n v="204"/>
    <n v="189.4380370114645"/>
    <x v="1030"/>
    <x v="1030"/>
    <x v="2"/>
  </r>
  <r>
    <n v="50"/>
    <s v="207mm"/>
    <s v="CA-2302-50-AA1B-NA-3"/>
    <n v="60.3"/>
    <n v="207"/>
    <n v="189.4380370114645"/>
    <x v="1031"/>
    <x v="1031"/>
    <x v="0"/>
  </r>
  <r>
    <n v="50"/>
    <s v="2103mm"/>
    <s v="DW-0401-50-AA1B-NA-2"/>
    <n v="60.3"/>
    <n v="2103"/>
    <n v="189.4380370114645"/>
    <x v="1032"/>
    <x v="1032"/>
    <x v="2"/>
  </r>
  <r>
    <n v="50"/>
    <s v="213mm"/>
    <s v="DW-0401-50-AA1B-NA-2"/>
    <n v="60.3"/>
    <n v="213"/>
    <n v="189.4380370114645"/>
    <x v="1033"/>
    <x v="1033"/>
    <x v="2"/>
  </r>
  <r>
    <n v="50"/>
    <s v="213mm"/>
    <s v="WW-1304-50-AA1B-NA"/>
    <n v="60.3"/>
    <n v="213"/>
    <n v="189.4380370114645"/>
    <x v="1033"/>
    <x v="1033"/>
    <x v="5"/>
  </r>
  <r>
    <n v="50"/>
    <s v="2148mm"/>
    <s v="CA-2002-50-AA1B-NA"/>
    <n v="60.3"/>
    <n v="2148"/>
    <n v="189.4380370114645"/>
    <x v="1034"/>
    <x v="1034"/>
    <x v="0"/>
  </r>
  <r>
    <n v="50"/>
    <s v="2148mm"/>
    <s v="CA-2003-50-AA1B-NA"/>
    <n v="60.3"/>
    <n v="2148"/>
    <n v="189.4380370114645"/>
    <x v="1034"/>
    <x v="1034"/>
    <x v="0"/>
  </r>
  <r>
    <n v="50"/>
    <s v="2148mm"/>
    <s v="CA-2004-50-AA1B-NA"/>
    <n v="60.3"/>
    <n v="2148"/>
    <n v="189.4380370114645"/>
    <x v="1034"/>
    <x v="1034"/>
    <x v="0"/>
  </r>
  <r>
    <n v="50"/>
    <s v="214mm"/>
    <s v="WW-1504-50-AA1E-NA"/>
    <n v="60.3"/>
    <n v="214"/>
    <n v="189.4380370114645"/>
    <x v="1035"/>
    <x v="1035"/>
    <x v="1"/>
  </r>
  <r>
    <n v="50"/>
    <s v="216mm"/>
    <s v="CA-2302-50-AA1B-NA-4"/>
    <n v="60.3"/>
    <n v="216"/>
    <n v="189.4380370114645"/>
    <x v="1036"/>
    <x v="1036"/>
    <x v="0"/>
  </r>
  <r>
    <n v="50"/>
    <s v="221mm"/>
    <s v="DW-1303-50-AA1B-NA"/>
    <n v="60.3"/>
    <n v="221"/>
    <n v="189.4380370114645"/>
    <x v="1037"/>
    <x v="1037"/>
    <x v="2"/>
  </r>
  <r>
    <n v="50"/>
    <s v="222mm"/>
    <s v="WW-2005-50-AA1B-NA-1"/>
    <n v="60.3"/>
    <n v="222"/>
    <n v="189.4380370114645"/>
    <x v="1038"/>
    <x v="1038"/>
    <x v="5"/>
  </r>
  <r>
    <n v="50"/>
    <s v="222mm"/>
    <s v="WW-2005-50-AA1B-NA-2"/>
    <n v="60.3"/>
    <n v="222"/>
    <n v="189.4380370114645"/>
    <x v="1038"/>
    <x v="1038"/>
    <x v="5"/>
  </r>
  <r>
    <n v="50"/>
    <s v="225mm"/>
    <s v="AC-1801-50-AA2B-NA-2"/>
    <n v="60.3"/>
    <n v="225"/>
    <n v="189.4380370114645"/>
    <x v="1039"/>
    <x v="1039"/>
    <x v="7"/>
  </r>
  <r>
    <n v="50"/>
    <s v="22708mm"/>
    <s v="CA-2301-50-AA1B-NA-1"/>
    <n v="60.3"/>
    <n v="22708"/>
    <n v="189.4380370114645"/>
    <x v="1040"/>
    <x v="1040"/>
    <x v="0"/>
  </r>
  <r>
    <n v="50"/>
    <s v="228mm"/>
    <s v="SW-1915-50-AA1E-NA-5"/>
    <n v="60.3"/>
    <n v="228"/>
    <n v="189.4380370114645"/>
    <x v="1041"/>
    <x v="1041"/>
    <x v="1"/>
  </r>
  <r>
    <n v="50"/>
    <s v="2294mm"/>
    <s v="CA-2301-50-AA1B-NA-5"/>
    <n v="60.3"/>
    <n v="2294"/>
    <n v="189.4380370114645"/>
    <x v="1042"/>
    <x v="1042"/>
    <x v="0"/>
  </r>
  <r>
    <n v="50"/>
    <s v="2298mm"/>
    <s v="IA-2103-50-AA1E-NA"/>
    <n v="60.3"/>
    <n v="2298"/>
    <n v="189.4380370114645"/>
    <x v="1043"/>
    <x v="1043"/>
    <x v="3"/>
  </r>
  <r>
    <n v="50"/>
    <s v="2322mm"/>
    <s v="CA-2302-50-AA1B-NA-1"/>
    <n v="60.3"/>
    <n v="2322"/>
    <n v="189.4380370114645"/>
    <x v="1044"/>
    <x v="1044"/>
    <x v="0"/>
  </r>
  <r>
    <n v="50"/>
    <s v="233mm"/>
    <s v="DW-2109-80-AA1B-NA-1"/>
    <n v="60.3"/>
    <n v="233"/>
    <n v="189.4380370114645"/>
    <x v="1045"/>
    <x v="1045"/>
    <x v="2"/>
  </r>
  <r>
    <n v="50"/>
    <s v="2362mm"/>
    <s v="WW-2001-50-AA1B-NA-2"/>
    <n v="60.3"/>
    <n v="2362"/>
    <n v="189.4380370114645"/>
    <x v="1046"/>
    <x v="1046"/>
    <x v="5"/>
  </r>
  <r>
    <n v="50"/>
    <s v="2369mm"/>
    <s v="DW-0101-50-AA1B-NA"/>
    <n v="60.3"/>
    <n v="2369"/>
    <n v="189.4380370114645"/>
    <x v="1047"/>
    <x v="1047"/>
    <x v="2"/>
  </r>
  <r>
    <n v="50"/>
    <s v="2373mm"/>
    <s v="WW-2001-50-AA1B-NA-1"/>
    <n v="60.3"/>
    <n v="2373"/>
    <n v="189.4380370114645"/>
    <x v="1048"/>
    <x v="1048"/>
    <x v="5"/>
  </r>
  <r>
    <n v="50"/>
    <s v="2386mm"/>
    <s v="DW-1303-50-AA1B-NA"/>
    <n v="60.3"/>
    <n v="2386"/>
    <n v="189.4380370114645"/>
    <x v="1049"/>
    <x v="1049"/>
    <x v="2"/>
  </r>
  <r>
    <n v="50"/>
    <s v="240mm"/>
    <s v="CA-1301-50-AA1B-NA-2"/>
    <n v="60.3"/>
    <n v="240"/>
    <n v="189.4380370114645"/>
    <x v="1050"/>
    <x v="1050"/>
    <x v="0"/>
  </r>
  <r>
    <n v="50"/>
    <s v="2412mm"/>
    <s v="DW-0401-50-AA1B-NA-11"/>
    <n v="60.3"/>
    <n v="2412"/>
    <n v="189.4380370114645"/>
    <x v="1051"/>
    <x v="1051"/>
    <x v="2"/>
  </r>
  <r>
    <n v="50"/>
    <s v="242mm"/>
    <s v="AR-1802-50-AA1B-NA"/>
    <n v="60.3"/>
    <n v="242"/>
    <n v="189.4380370114645"/>
    <x v="1052"/>
    <x v="1052"/>
    <x v="1"/>
  </r>
  <r>
    <n v="50"/>
    <s v="2432mm"/>
    <s v="CA-2101-50-AA1B-NA-2"/>
    <n v="60.3"/>
    <n v="2432"/>
    <n v="189.4380370114645"/>
    <x v="1053"/>
    <x v="1053"/>
    <x v="0"/>
  </r>
  <r>
    <n v="50"/>
    <s v="245mm"/>
    <s v="CA-1301-50-AA1B-NA-4"/>
    <n v="60.3"/>
    <n v="245"/>
    <n v="189.4380370114645"/>
    <x v="1054"/>
    <x v="1054"/>
    <x v="0"/>
  </r>
  <r>
    <n v="50"/>
    <s v="248mm"/>
    <s v="CA-2002-50-AA1B-NA"/>
    <n v="60.3"/>
    <n v="248"/>
    <n v="189.4380370114645"/>
    <x v="1055"/>
    <x v="1055"/>
    <x v="0"/>
  </r>
  <r>
    <n v="50"/>
    <s v="248mm"/>
    <s v="CA-2003-50-AA1B-NA"/>
    <n v="60.3"/>
    <n v="248"/>
    <n v="189.4380370114645"/>
    <x v="1055"/>
    <x v="1055"/>
    <x v="0"/>
  </r>
  <r>
    <n v="50"/>
    <s v="248mm"/>
    <s v="CA-2004-50-AA1B-NA"/>
    <n v="60.3"/>
    <n v="248"/>
    <n v="189.4380370114645"/>
    <x v="1055"/>
    <x v="1055"/>
    <x v="0"/>
  </r>
  <r>
    <n v="50"/>
    <s v="248mm"/>
    <s v="WW-2001-50-AA1B-NA-1"/>
    <n v="60.3"/>
    <n v="248"/>
    <n v="189.4380370114645"/>
    <x v="1055"/>
    <x v="1055"/>
    <x v="5"/>
  </r>
  <r>
    <n v="50"/>
    <s v="248mm"/>
    <s v="WW-2001-50-AA1B-NA-3"/>
    <n v="60.3"/>
    <n v="248"/>
    <n v="189.4380370114645"/>
    <x v="1055"/>
    <x v="1055"/>
    <x v="5"/>
  </r>
  <r>
    <n v="50"/>
    <s v="248mm"/>
    <s v="WW-2001-50-AA1B-NA-4"/>
    <n v="60.3"/>
    <n v="248"/>
    <n v="189.4380370114645"/>
    <x v="1055"/>
    <x v="1055"/>
    <x v="5"/>
  </r>
  <r>
    <n v="50"/>
    <s v="250mm"/>
    <s v="CA-1301-50-AA1B-NA-3"/>
    <n v="60.3"/>
    <n v="250"/>
    <n v="189.4380370114645"/>
    <x v="1056"/>
    <x v="1056"/>
    <x v="0"/>
  </r>
  <r>
    <n v="50"/>
    <s v="254mm"/>
    <s v="AR-1801-50-AA1B-NA"/>
    <n v="60.3"/>
    <n v="254"/>
    <n v="189.4380370114645"/>
    <x v="1057"/>
    <x v="1057"/>
    <x v="1"/>
  </r>
  <r>
    <n v="50"/>
    <s v="2582mm"/>
    <s v="DW-2109-80-AA1B-NA-2"/>
    <n v="60.3"/>
    <n v="2582"/>
    <n v="189.4380370114645"/>
    <x v="1058"/>
    <x v="1058"/>
    <x v="2"/>
  </r>
  <r>
    <n v="50"/>
    <s v="2612mm"/>
    <s v="IA-2103-50-AA1E-NA"/>
    <n v="60.3"/>
    <n v="2612"/>
    <n v="189.4380370114645"/>
    <x v="1059"/>
    <x v="1059"/>
    <x v="3"/>
  </r>
  <r>
    <n v="50"/>
    <s v="2627mm"/>
    <s v="CA-2301-50-AA1B-NA-5"/>
    <n v="60.3"/>
    <n v="2627"/>
    <n v="189.4380370114645"/>
    <x v="1060"/>
    <x v="1060"/>
    <x v="0"/>
  </r>
  <r>
    <n v="50"/>
    <s v="2635mm"/>
    <s v="CA-2116-25-AA1B-NA"/>
    <n v="60.3"/>
    <n v="2635"/>
    <n v="189.4380370114645"/>
    <x v="1061"/>
    <x v="1061"/>
    <x v="0"/>
  </r>
  <r>
    <n v="50"/>
    <s v="263mm"/>
    <s v="WW-2201-50-AA1E-NA"/>
    <n v="60.3"/>
    <n v="263"/>
    <n v="189.4380370114645"/>
    <x v="1062"/>
    <x v="1062"/>
    <x v="1"/>
  </r>
  <r>
    <n v="50"/>
    <s v="2642mm"/>
    <s v="WW-2001-50-AA1B-NA-4"/>
    <n v="60.3"/>
    <n v="2642"/>
    <n v="189.4380370114645"/>
    <x v="1063"/>
    <x v="1063"/>
    <x v="5"/>
  </r>
  <r>
    <n v="50"/>
    <s v="2719mm"/>
    <s v="DW-1301-50-AA1B-NA-4"/>
    <n v="60.3"/>
    <n v="2719"/>
    <n v="189.4380370114645"/>
    <x v="1064"/>
    <x v="1064"/>
    <x v="2"/>
  </r>
  <r>
    <n v="50"/>
    <s v="276mm"/>
    <s v="CA-1301-50-AA1B-NA-3"/>
    <n v="60.3"/>
    <n v="276"/>
    <n v="189.4380370114645"/>
    <x v="1065"/>
    <x v="1065"/>
    <x v="0"/>
  </r>
  <r>
    <n v="50"/>
    <s v="286mm"/>
    <s v="AR-1802-50-AA1B-NA"/>
    <n v="60.3"/>
    <n v="286"/>
    <n v="189.4380370114645"/>
    <x v="1066"/>
    <x v="1066"/>
    <x v="1"/>
  </r>
  <r>
    <n v="50"/>
    <s v="287mm"/>
    <s v="WW-1304-50-AA1B-NA"/>
    <n v="60.3"/>
    <n v="287"/>
    <n v="189.4380370114645"/>
    <x v="1067"/>
    <x v="1067"/>
    <x v="5"/>
  </r>
  <r>
    <n v="50"/>
    <s v="2898mm"/>
    <s v="DW-0401-50-AA1B-NA-12"/>
    <n v="60.3"/>
    <n v="2898"/>
    <n v="189.4380370114645"/>
    <x v="1068"/>
    <x v="1068"/>
    <x v="2"/>
  </r>
  <r>
    <n v="50"/>
    <s v="2918mm"/>
    <s v="CA-2301-50-AA1B-NA-7"/>
    <n v="60.3"/>
    <n v="2918"/>
    <n v="189.4380370114645"/>
    <x v="1069"/>
    <x v="1069"/>
    <x v="0"/>
  </r>
  <r>
    <n v="50"/>
    <s v="292mm"/>
    <s v="DW-0401-50-AA1B-NA-5"/>
    <n v="60.3"/>
    <n v="292"/>
    <n v="189.4380370114645"/>
    <x v="1070"/>
    <x v="1070"/>
    <x v="2"/>
  </r>
  <r>
    <n v="50"/>
    <s v="294mm"/>
    <s v="VT-1401-50-AA1E-NA"/>
    <n v="60.3"/>
    <n v="294"/>
    <n v="189.4380370114645"/>
    <x v="1071"/>
    <x v="1071"/>
    <x v="1"/>
  </r>
  <r>
    <n v="50"/>
    <s v="2998mm"/>
    <s v="DW-0401-50-AA1B-NA-9"/>
    <n v="60.3"/>
    <n v="2998"/>
    <n v="189.4380370114645"/>
    <x v="1072"/>
    <x v="1072"/>
    <x v="2"/>
  </r>
  <r>
    <n v="50"/>
    <s v="300mm"/>
    <s v="WW-1504-50-AA1E-NA"/>
    <n v="60.3"/>
    <n v="300"/>
    <n v="189.4380370114645"/>
    <x v="1073"/>
    <x v="1073"/>
    <x v="1"/>
  </r>
  <r>
    <n v="50"/>
    <s v="3085mm"/>
    <s v="CA-2302-50-AA1B-NA-1"/>
    <n v="60.3"/>
    <n v="3085"/>
    <n v="189.4380370114645"/>
    <x v="1074"/>
    <x v="1074"/>
    <x v="0"/>
  </r>
  <r>
    <n v="50"/>
    <s v="308mm"/>
    <s v="CA-2301-50-AA1B-NA-5"/>
    <n v="60.3"/>
    <n v="308"/>
    <n v="189.4380370114645"/>
    <x v="1075"/>
    <x v="1075"/>
    <x v="0"/>
  </r>
  <r>
    <n v="50"/>
    <s v="3090mm"/>
    <s v="DW-1303-50-AA1B-NA"/>
    <n v="60.3"/>
    <n v="3090"/>
    <n v="189.4380370114645"/>
    <x v="1076"/>
    <x v="1076"/>
    <x v="2"/>
  </r>
  <r>
    <n v="50"/>
    <s v="310mm"/>
    <s v="CA-2302-50-AA1B-NA-1"/>
    <n v="60.3"/>
    <n v="310"/>
    <n v="189.4380370114645"/>
    <x v="1077"/>
    <x v="1077"/>
    <x v="0"/>
  </r>
  <r>
    <n v="50"/>
    <s v="313mm"/>
    <s v="AR-1802-50-AA1B-NA"/>
    <n v="60.3"/>
    <n v="313"/>
    <n v="189.4380370114645"/>
    <x v="1078"/>
    <x v="1078"/>
    <x v="1"/>
  </r>
  <r>
    <n v="50"/>
    <s v="31mm"/>
    <s v="DW-0101-50-AA1B-NA"/>
    <n v="60.3"/>
    <n v="31"/>
    <n v="189.4380370114645"/>
    <x v="1079"/>
    <x v="1079"/>
    <x v="2"/>
  </r>
  <r>
    <n v="50"/>
    <s v="320mm"/>
    <s v="DW-1303-50-AA1B-NA"/>
    <n v="60.3"/>
    <n v="320"/>
    <n v="189.4380370114645"/>
    <x v="1080"/>
    <x v="1080"/>
    <x v="2"/>
  </r>
  <r>
    <n v="50"/>
    <s v="322mm"/>
    <s v="DW-0401-50-AA1B-NA-11"/>
    <n v="60.3"/>
    <n v="322"/>
    <n v="189.4380370114645"/>
    <x v="1081"/>
    <x v="1081"/>
    <x v="2"/>
  </r>
  <r>
    <n v="50"/>
    <s v="326mm"/>
    <s v="WW-1101-50-AA1E-NA"/>
    <n v="60.3"/>
    <n v="326"/>
    <n v="189.4380370114645"/>
    <x v="1082"/>
    <x v="1082"/>
    <x v="1"/>
  </r>
  <r>
    <n v="50"/>
    <s v="330mm"/>
    <s v="DW-0401-50-AA1B-NA-2"/>
    <n v="60.3"/>
    <n v="330"/>
    <n v="189.4380370114645"/>
    <x v="1083"/>
    <x v="1083"/>
    <x v="2"/>
  </r>
  <r>
    <n v="50"/>
    <s v="330mm"/>
    <s v="DW-1301-50-AA1B-NA-4"/>
    <n v="60.3"/>
    <n v="330"/>
    <n v="189.4380370114645"/>
    <x v="1083"/>
    <x v="1083"/>
    <x v="2"/>
  </r>
  <r>
    <n v="50"/>
    <s v="337mm"/>
    <s v="WW-1301-50-AA1B-NA"/>
    <n v="60.3"/>
    <n v="337"/>
    <n v="189.4380370114645"/>
    <x v="1084"/>
    <x v="1084"/>
    <x v="5"/>
  </r>
  <r>
    <n v="50"/>
    <s v="3391mm"/>
    <s v="NG-0703-50-AA4B-NA"/>
    <n v="60.3"/>
    <n v="3391"/>
    <n v="189.4380370114645"/>
    <x v="1085"/>
    <x v="1085"/>
    <x v="6"/>
  </r>
  <r>
    <n v="50"/>
    <s v="345mm"/>
    <s v="CA-1301-50-AA1B-NA-1"/>
    <n v="60.3"/>
    <n v="345"/>
    <n v="189.4380370114645"/>
    <x v="1086"/>
    <x v="1086"/>
    <x v="0"/>
  </r>
  <r>
    <n v="50"/>
    <s v="345mm"/>
    <s v="DW-0401-50-AA1B-NA-10"/>
    <n v="60.3"/>
    <n v="345"/>
    <n v="189.4380370114645"/>
    <x v="1086"/>
    <x v="1086"/>
    <x v="2"/>
  </r>
  <r>
    <n v="50"/>
    <s v="348mm"/>
    <s v="CA-2301-50-AA1B-NA-7"/>
    <n v="60.3"/>
    <n v="348"/>
    <n v="189.4380370114645"/>
    <x v="1087"/>
    <x v="1087"/>
    <x v="0"/>
  </r>
  <r>
    <n v="50"/>
    <s v="348mm"/>
    <s v="DW-0401-50-AA1B-NA-11"/>
    <n v="60.3"/>
    <n v="348"/>
    <n v="189.4380370114645"/>
    <x v="1087"/>
    <x v="1087"/>
    <x v="2"/>
  </r>
  <r>
    <n v="50"/>
    <s v="348mm"/>
    <s v="DW-1301-50-AA1B-NA-5"/>
    <n v="60.3"/>
    <n v="348"/>
    <n v="189.4380370114645"/>
    <x v="1087"/>
    <x v="1087"/>
    <x v="2"/>
  </r>
  <r>
    <n v="50"/>
    <s v="350mm"/>
    <s v="CA-1301-50-AA1B-NA-4"/>
    <n v="60.3"/>
    <n v="350"/>
    <n v="189.4380370114645"/>
    <x v="1088"/>
    <x v="1088"/>
    <x v="0"/>
  </r>
  <r>
    <n v="50"/>
    <s v="356mm"/>
    <s v="CA-1301-50-AA1B-NA-4"/>
    <n v="60.3"/>
    <n v="356"/>
    <n v="189.4380370114645"/>
    <x v="1089"/>
    <x v="1089"/>
    <x v="0"/>
  </r>
  <r>
    <n v="50"/>
    <s v="3582mm"/>
    <s v="IA-1101-50-AA1E-NA-2"/>
    <n v="60.3"/>
    <n v="3582"/>
    <n v="189.4380370114645"/>
    <x v="1090"/>
    <x v="1090"/>
    <x v="3"/>
  </r>
  <r>
    <n v="50"/>
    <s v="359mm"/>
    <s v="WW-1301-50-AA1B-NA"/>
    <n v="60.3"/>
    <n v="359"/>
    <n v="189.4380370114645"/>
    <x v="1091"/>
    <x v="1091"/>
    <x v="5"/>
  </r>
  <r>
    <n v="50"/>
    <s v="3627mm"/>
    <s v="CA-0601-25-AA1B-NA-5"/>
    <n v="60.3"/>
    <n v="3627"/>
    <n v="189.4380370114645"/>
    <x v="1092"/>
    <x v="1092"/>
    <x v="0"/>
  </r>
  <r>
    <n v="50"/>
    <s v="3636mm"/>
    <s v="CA-0601-25-AA1B-NA-5"/>
    <n v="60.3"/>
    <n v="3636"/>
    <n v="189.4380370114645"/>
    <x v="1093"/>
    <x v="1093"/>
    <x v="0"/>
  </r>
  <r>
    <n v="50"/>
    <s v="363mm"/>
    <s v="SH-1305-50-AA1E-NA-2"/>
    <n v="60.3"/>
    <n v="363"/>
    <n v="189.4380370114645"/>
    <x v="1094"/>
    <x v="1094"/>
    <x v="1"/>
  </r>
  <r>
    <n v="50"/>
    <s v="372mm"/>
    <s v="WW-2001-50-AA1B-NA-5"/>
    <n v="60.3"/>
    <n v="372"/>
    <n v="189.4380370114645"/>
    <x v="1095"/>
    <x v="1095"/>
    <x v="5"/>
  </r>
  <r>
    <n v="50"/>
    <s v="3860mm"/>
    <s v="DW-1301-50-AA1B-NA-3"/>
    <n v="60.3"/>
    <n v="3860"/>
    <n v="189.4380370114645"/>
    <x v="1096"/>
    <x v="1096"/>
    <x v="2"/>
  </r>
  <r>
    <n v="50"/>
    <s v="3934mm"/>
    <s v="DW-2109-80-AA1B-NA-2"/>
    <n v="60.3"/>
    <n v="3934"/>
    <n v="189.4380370114645"/>
    <x v="1097"/>
    <x v="1097"/>
    <x v="2"/>
  </r>
  <r>
    <n v="50"/>
    <s v="398mm"/>
    <s v="WW-2001-50-AA1B-NA-5"/>
    <n v="60.3"/>
    <n v="398"/>
    <n v="189.4380370114645"/>
    <x v="1098"/>
    <x v="1098"/>
    <x v="5"/>
  </r>
  <r>
    <n v="50"/>
    <s v="400mm"/>
    <s v="WW-0102-50-AA1E-NA"/>
    <n v="60.3"/>
    <n v="400"/>
    <n v="189.4380370114645"/>
    <x v="1099"/>
    <x v="1099"/>
    <x v="1"/>
  </r>
  <r>
    <n v="50"/>
    <s v="4012mm"/>
    <s v="IA-2103-50-AA1E-NA"/>
    <n v="60.3"/>
    <n v="4012"/>
    <n v="189.4380370114645"/>
    <x v="1100"/>
    <x v="1100"/>
    <x v="3"/>
  </r>
  <r>
    <n v="50"/>
    <s v="401mm"/>
    <s v="SH-1305-50-AA1E-NA-3"/>
    <n v="60.3"/>
    <n v="401"/>
    <n v="189.4380370114645"/>
    <x v="1101"/>
    <x v="1101"/>
    <x v="1"/>
  </r>
  <r>
    <n v="50"/>
    <s v="4076mm"/>
    <s v="AC-1801-50-AA2B-NA-1"/>
    <n v="60.3"/>
    <n v="4076"/>
    <n v="189.4380370114645"/>
    <x v="1102"/>
    <x v="1102"/>
    <x v="7"/>
  </r>
  <r>
    <n v="50"/>
    <s v="4084mm"/>
    <s v="CA-2101-50-AA1B-NA-2"/>
    <n v="60.3"/>
    <n v="4084"/>
    <n v="189.4380370114645"/>
    <x v="1103"/>
    <x v="1103"/>
    <x v="0"/>
  </r>
  <r>
    <n v="50"/>
    <s v="410mm"/>
    <s v="DW-0401-50-AA1B-NA-5"/>
    <n v="60.3"/>
    <n v="410"/>
    <n v="189.4380370114645"/>
    <x v="1104"/>
    <x v="1104"/>
    <x v="2"/>
  </r>
  <r>
    <n v="50"/>
    <s v="4111mm"/>
    <s v="IA-1101-50-AA1E-NA-2"/>
    <n v="60.3"/>
    <n v="4111"/>
    <n v="189.4380370114645"/>
    <x v="1105"/>
    <x v="1105"/>
    <x v="3"/>
  </r>
  <r>
    <n v="50"/>
    <s v="4162mm"/>
    <s v="CA-1301-50-AA1B-NA-1"/>
    <n v="60.3"/>
    <n v="4162"/>
    <n v="189.4380370114645"/>
    <x v="1106"/>
    <x v="1106"/>
    <x v="0"/>
  </r>
  <r>
    <n v="50"/>
    <s v="4197mm"/>
    <s v="DW-0401-50-AA1B-NA-1"/>
    <n v="60.3"/>
    <n v="4197"/>
    <n v="189.4380370114645"/>
    <x v="1107"/>
    <x v="1107"/>
    <x v="2"/>
  </r>
  <r>
    <n v="50"/>
    <s v="4212mm"/>
    <s v="CA-2101-50-AA1B-NA-1"/>
    <n v="60.3"/>
    <n v="4212"/>
    <n v="189.4380370114645"/>
    <x v="1108"/>
    <x v="1108"/>
    <x v="0"/>
  </r>
  <r>
    <n v="50"/>
    <s v="434mm"/>
    <s v="LIME-1706-50-AA2B-NA"/>
    <n v="60.3"/>
    <n v="434"/>
    <n v="189.4380370114645"/>
    <x v="1109"/>
    <x v="1109"/>
    <x v="8"/>
  </r>
  <r>
    <n v="50"/>
    <s v="4365mm"/>
    <s v="CA-2301-50-AA1B-NA-6"/>
    <n v="60.3"/>
    <n v="4365"/>
    <n v="189.4380370114645"/>
    <x v="1110"/>
    <x v="1110"/>
    <x v="0"/>
  </r>
  <r>
    <n v="50"/>
    <s v="439mm"/>
    <s v="WW-1902-50-AA1E-NA"/>
    <n v="60.3"/>
    <n v="439"/>
    <n v="189.4380370114645"/>
    <x v="1111"/>
    <x v="1111"/>
    <x v="1"/>
  </r>
  <r>
    <n v="50"/>
    <s v="439mm"/>
    <s v="WW-2201-50-AA1E-NA"/>
    <n v="60.3"/>
    <n v="439"/>
    <n v="189.4380370114645"/>
    <x v="1111"/>
    <x v="1111"/>
    <x v="1"/>
  </r>
  <r>
    <n v="50"/>
    <s v="4402mm"/>
    <s v="DW-0401-50-AA1B-NA-5"/>
    <n v="60.3"/>
    <n v="4402"/>
    <n v="189.4380370114645"/>
    <x v="1112"/>
    <x v="1112"/>
    <x v="2"/>
  </r>
  <r>
    <n v="50"/>
    <s v="448mm"/>
    <s v="CA-2101-50-AA1B-NA-2"/>
    <n v="60.3"/>
    <n v="448"/>
    <n v="189.4380370114645"/>
    <x v="1113"/>
    <x v="1113"/>
    <x v="0"/>
  </r>
  <r>
    <n v="50"/>
    <s v="448mm"/>
    <s v="DW-2109-80-AA1B-NA-2"/>
    <n v="60.3"/>
    <n v="448"/>
    <n v="189.4380370114645"/>
    <x v="1113"/>
    <x v="1113"/>
    <x v="2"/>
  </r>
  <r>
    <n v="50"/>
    <s v="448mm"/>
    <s v="IA-2103-50-AA1E-NA"/>
    <n v="60.3"/>
    <n v="448"/>
    <n v="189.4380370114645"/>
    <x v="1113"/>
    <x v="1113"/>
    <x v="3"/>
  </r>
  <r>
    <n v="50"/>
    <s v="4496mm"/>
    <s v="LIME-1706-50-AA2B-NA"/>
    <n v="60.3"/>
    <n v="4496"/>
    <n v="189.4380370114645"/>
    <x v="1114"/>
    <x v="1114"/>
    <x v="8"/>
  </r>
  <r>
    <n v="50"/>
    <s v="456mm"/>
    <s v="DW-0401-50-AA1B-NA-13"/>
    <n v="60.3"/>
    <n v="456"/>
    <n v="189.4380370114645"/>
    <x v="1115"/>
    <x v="1115"/>
    <x v="2"/>
  </r>
  <r>
    <n v="50"/>
    <s v="45mm"/>
    <s v="NG-0702-50-AA4B-NA"/>
    <n v="60.3"/>
    <n v="45"/>
    <n v="189.4380370114645"/>
    <x v="1116"/>
    <x v="1116"/>
    <x v="6"/>
  </r>
  <r>
    <n v="50"/>
    <s v="460mm"/>
    <s v="DW-0401-50-AA1B-NA-7"/>
    <n v="60.3"/>
    <n v="460"/>
    <n v="189.4380370114645"/>
    <x v="1117"/>
    <x v="1117"/>
    <x v="2"/>
  </r>
  <r>
    <n v="50"/>
    <s v="460mm"/>
    <s v="DW-0401-50-AA1B-NA-8"/>
    <n v="60.3"/>
    <n v="460"/>
    <n v="189.4380370114645"/>
    <x v="1117"/>
    <x v="1117"/>
    <x v="2"/>
  </r>
  <r>
    <n v="50"/>
    <s v="46590mm"/>
    <s v="CA-2301-50-AA1B-NA-3"/>
    <n v="60.3"/>
    <n v="46590"/>
    <n v="189.4380370114645"/>
    <x v="1118"/>
    <x v="1118"/>
    <x v="0"/>
  </r>
  <r>
    <n v="50"/>
    <s v="483mm"/>
    <s v="WW-2001-50-AA1B-NA-1"/>
    <n v="60.3"/>
    <n v="483"/>
    <n v="189.4380370114645"/>
    <x v="1119"/>
    <x v="1119"/>
    <x v="5"/>
  </r>
  <r>
    <n v="50"/>
    <s v="48mm"/>
    <s v="AC-1801-50-AA2B-NA-1"/>
    <n v="60.3"/>
    <n v="48"/>
    <n v="189.4380370114645"/>
    <x v="1120"/>
    <x v="1120"/>
    <x v="7"/>
  </r>
  <r>
    <n v="50"/>
    <s v="500mm"/>
    <s v="CA-1301-50-AA1B-NA-4"/>
    <n v="60.3"/>
    <n v="500"/>
    <n v="189.4380370114645"/>
    <x v="1121"/>
    <x v="1121"/>
    <x v="0"/>
  </r>
  <r>
    <n v="50"/>
    <s v="5048mm"/>
    <s v="CA-2301-50-AA1B-NA-4"/>
    <n v="60.3"/>
    <n v="5048"/>
    <n v="189.4380370114645"/>
    <x v="1122"/>
    <x v="1122"/>
    <x v="0"/>
  </r>
  <r>
    <n v="50"/>
    <s v="50mm"/>
    <s v="AR-1801-50-AA1B-NA"/>
    <n v="60.3"/>
    <n v="50"/>
    <n v="189.4380370114645"/>
    <x v="1123"/>
    <x v="1123"/>
    <x v="1"/>
  </r>
  <r>
    <n v="50"/>
    <s v="50mm"/>
    <s v="AR-1802-50-AA1B-NA"/>
    <n v="60.3"/>
    <n v="50"/>
    <n v="189.4380370114645"/>
    <x v="1123"/>
    <x v="1123"/>
    <x v="1"/>
  </r>
  <r>
    <n v="50"/>
    <s v="50mm"/>
    <s v="WW-1304-50-AA1B-NA"/>
    <n v="60.3"/>
    <n v="50"/>
    <n v="189.4380370114645"/>
    <x v="1123"/>
    <x v="1123"/>
    <x v="5"/>
  </r>
  <r>
    <n v="50"/>
    <s v="515mm"/>
    <s v="NG-0703-50-AA4B-NA"/>
    <n v="60.3"/>
    <n v="515"/>
    <n v="189.4380370114645"/>
    <x v="1124"/>
    <x v="1124"/>
    <x v="6"/>
  </r>
  <r>
    <n v="50"/>
    <s v="525mm"/>
    <s v="DW-1301-50-AA1B-NA-5"/>
    <n v="60.3"/>
    <n v="525"/>
    <n v="189.4380370114645"/>
    <x v="1125"/>
    <x v="1125"/>
    <x v="2"/>
  </r>
  <r>
    <n v="50"/>
    <s v="5272mm"/>
    <s v="IA-2103-50-AA1E-NA"/>
    <n v="60.3"/>
    <n v="5272"/>
    <n v="189.4380370114645"/>
    <x v="1126"/>
    <x v="1126"/>
    <x v="3"/>
  </r>
  <r>
    <n v="50"/>
    <s v="5401mm"/>
    <s v="LIME-1705-50-AA2B-NA"/>
    <n v="60.3"/>
    <n v="5401"/>
    <n v="189.4380370114645"/>
    <x v="1127"/>
    <x v="1127"/>
    <x v="8"/>
  </r>
  <r>
    <n v="50"/>
    <s v="548mm"/>
    <s v="WW-1304-50-AA1B-NA"/>
    <n v="60.3"/>
    <n v="548"/>
    <n v="189.4380370114645"/>
    <x v="1128"/>
    <x v="1128"/>
    <x v="5"/>
  </r>
  <r>
    <n v="50"/>
    <s v="54mm"/>
    <s v="CA-2302-50-AA1B-NA-2"/>
    <n v="60.3"/>
    <n v="54"/>
    <n v="189.4380370114645"/>
    <x v="1129"/>
    <x v="1129"/>
    <x v="0"/>
  </r>
  <r>
    <n v="50"/>
    <s v="5608mm"/>
    <s v="CA-2101-50-AA1B-NA-1"/>
    <n v="60.3"/>
    <n v="5608"/>
    <n v="189.4380370114645"/>
    <x v="1130"/>
    <x v="1130"/>
    <x v="0"/>
  </r>
  <r>
    <n v="50"/>
    <s v="560mm"/>
    <s v="CA-2302-50-AA1B-NA-3"/>
    <n v="60.3"/>
    <n v="560"/>
    <n v="189.4380370114645"/>
    <x v="1131"/>
    <x v="1131"/>
    <x v="0"/>
  </r>
  <r>
    <n v="50"/>
    <s v="572mm"/>
    <s v="WW-2001-50-AA1B-NA-2"/>
    <n v="60.3"/>
    <n v="572"/>
    <n v="189.4380370114645"/>
    <x v="1132"/>
    <x v="1132"/>
    <x v="5"/>
  </r>
  <r>
    <n v="50"/>
    <s v="5750mm"/>
    <s v="DW-0401-50-AA1B-NA-9"/>
    <n v="60.3"/>
    <n v="5750"/>
    <n v="189.4380370114645"/>
    <x v="1133"/>
    <x v="1133"/>
    <x v="2"/>
  </r>
  <r>
    <n v="50"/>
    <s v="5858mm"/>
    <s v="DW-2109-80-AA1B-NA-2"/>
    <n v="60.3"/>
    <n v="5858"/>
    <n v="189.4380370114645"/>
    <x v="1134"/>
    <x v="1134"/>
    <x v="2"/>
  </r>
  <r>
    <n v="50"/>
    <s v="585mm"/>
    <s v="WW-1304-50-AA1B-NA"/>
    <n v="60.3"/>
    <n v="585"/>
    <n v="189.4380370114645"/>
    <x v="1135"/>
    <x v="1135"/>
    <x v="5"/>
  </r>
  <r>
    <n v="50"/>
    <s v="58mm"/>
    <s v="DW-0405-25-AA1B-NA"/>
    <n v="60.3"/>
    <n v="58"/>
    <n v="189.4380370114645"/>
    <x v="1136"/>
    <x v="1136"/>
    <x v="2"/>
  </r>
  <r>
    <n v="50"/>
    <s v="5905mm"/>
    <s v="WW-2001-50-AA1B-NA-1"/>
    <n v="60.3"/>
    <n v="5905"/>
    <n v="189.4380370114645"/>
    <x v="1137"/>
    <x v="1137"/>
    <x v="5"/>
  </r>
  <r>
    <n v="50"/>
    <s v="596mm"/>
    <s v="WW-2001-50-AA1B-NA-6"/>
    <n v="60.3"/>
    <n v="596"/>
    <n v="189.4380370114645"/>
    <x v="1138"/>
    <x v="1138"/>
    <x v="5"/>
  </r>
  <r>
    <n v="50"/>
    <s v="5993mm"/>
    <s v="AC-1801-50-AA2B-NA-1"/>
    <n v="60.3"/>
    <n v="5993"/>
    <n v="189.4380370114645"/>
    <x v="1139"/>
    <x v="1139"/>
    <x v="7"/>
  </r>
  <r>
    <n v="50"/>
    <s v="5993mm"/>
    <s v="AC-1801-50-AA2B-NA-2"/>
    <n v="60.3"/>
    <n v="5993"/>
    <n v="189.4380370114645"/>
    <x v="1139"/>
    <x v="1139"/>
    <x v="7"/>
  </r>
  <r>
    <n v="50"/>
    <s v="60mm"/>
    <s v="WW-2301-50-AA1E-NA"/>
    <n v="60.3"/>
    <n v="60"/>
    <n v="189.4380370114645"/>
    <x v="1140"/>
    <x v="1140"/>
    <x v="1"/>
  </r>
  <r>
    <n v="50"/>
    <s v="629mm"/>
    <s v="IA-1101-50-AA1E-NA-2"/>
    <n v="60.3"/>
    <n v="629"/>
    <n v="189.4380370114645"/>
    <x v="1141"/>
    <x v="1141"/>
    <x v="3"/>
  </r>
  <r>
    <n v="50"/>
    <s v="630mm"/>
    <s v="CA-1301-50-AA1B-NA-1"/>
    <n v="60.3"/>
    <n v="630"/>
    <n v="189.4380370114645"/>
    <x v="1142"/>
    <x v="1142"/>
    <x v="0"/>
  </r>
  <r>
    <n v="50"/>
    <s v="631mm"/>
    <s v="WW-1304-50-AA1B-NA"/>
    <n v="60.3"/>
    <n v="631"/>
    <n v="189.4380370114645"/>
    <x v="1143"/>
    <x v="1143"/>
    <x v="5"/>
  </r>
  <r>
    <n v="50"/>
    <s v="6328mm"/>
    <s v="NG-0701-50-AA4B-NA"/>
    <n v="60.3"/>
    <n v="6328"/>
    <n v="189.4380370114645"/>
    <x v="1144"/>
    <x v="1144"/>
    <x v="6"/>
  </r>
  <r>
    <n v="50"/>
    <s v="633mm"/>
    <s v="CA-2101-50-AA1B-NA-1"/>
    <n v="60.3"/>
    <n v="633"/>
    <n v="189.4380370114645"/>
    <x v="1145"/>
    <x v="1145"/>
    <x v="0"/>
  </r>
  <r>
    <n v="50"/>
    <s v="635mm"/>
    <s v="LIME-1705-50-AA2B-NA"/>
    <n v="60.3"/>
    <n v="635"/>
    <n v="189.4380370114645"/>
    <x v="1146"/>
    <x v="1146"/>
    <x v="8"/>
  </r>
  <r>
    <n v="50"/>
    <s v="63mm"/>
    <s v="DW-1301-50-AA1B-NA-3"/>
    <n v="60.3"/>
    <n v="63"/>
    <n v="189.4380370114645"/>
    <x v="1147"/>
    <x v="1147"/>
    <x v="2"/>
  </r>
  <r>
    <n v="50"/>
    <s v="64mm"/>
    <s v="CA-2302-50-AA1B-NA-4"/>
    <n v="60.3"/>
    <n v="64"/>
    <n v="189.4380370114645"/>
    <x v="1148"/>
    <x v="1148"/>
    <x v="0"/>
  </r>
  <r>
    <n v="50"/>
    <s v="650mm"/>
    <s v="WW-2001-50-AA1B-NA-5"/>
    <n v="60.3"/>
    <n v="650"/>
    <n v="189.4380370114645"/>
    <x v="1149"/>
    <x v="1149"/>
    <x v="5"/>
  </r>
  <r>
    <n v="50"/>
    <s v="653mm"/>
    <s v="CA-2002-50-AA1B-NA"/>
    <n v="60.3"/>
    <n v="653"/>
    <n v="189.4380370114645"/>
    <x v="1150"/>
    <x v="1150"/>
    <x v="0"/>
  </r>
  <r>
    <n v="50"/>
    <s v="653mm"/>
    <s v="CA-2003-50-AA1B-NA"/>
    <n v="60.3"/>
    <n v="653"/>
    <n v="189.4380370114645"/>
    <x v="1150"/>
    <x v="1150"/>
    <x v="0"/>
  </r>
  <r>
    <n v="50"/>
    <s v="653mm"/>
    <s v="CA-2004-50-AA1B-NA"/>
    <n v="60.3"/>
    <n v="653"/>
    <n v="189.4380370114645"/>
    <x v="1150"/>
    <x v="1150"/>
    <x v="0"/>
  </r>
  <r>
    <n v="50"/>
    <s v="666mm"/>
    <s v="DW-0401-50-AA1B-NA-2"/>
    <n v="60.3"/>
    <n v="666"/>
    <n v="189.4380370114645"/>
    <x v="1151"/>
    <x v="1151"/>
    <x v="2"/>
  </r>
  <r>
    <n v="50"/>
    <s v="673mm"/>
    <s v="WW-2001-50-AA1B-NA-2"/>
    <n v="60.3"/>
    <n v="673"/>
    <n v="189.4380370114645"/>
    <x v="1152"/>
    <x v="1152"/>
    <x v="5"/>
  </r>
  <r>
    <n v="50"/>
    <s v="682mm"/>
    <s v="IA-1101-50-AA1E-NA-2"/>
    <n v="60.3"/>
    <n v="682"/>
    <n v="189.4380370114645"/>
    <x v="1153"/>
    <x v="1153"/>
    <x v="3"/>
  </r>
  <r>
    <n v="50"/>
    <s v="682mm"/>
    <s v="WW-2001-50-AA1B-NA-4"/>
    <n v="60.3"/>
    <n v="682"/>
    <n v="189.4380370114645"/>
    <x v="1153"/>
    <x v="1153"/>
    <x v="5"/>
  </r>
  <r>
    <n v="50"/>
    <s v="687mm"/>
    <s v="WW-1304-50-AA1B-NA"/>
    <n v="60.3"/>
    <n v="687"/>
    <n v="189.4380370114645"/>
    <x v="1154"/>
    <x v="1154"/>
    <x v="5"/>
  </r>
  <r>
    <n v="50"/>
    <s v="698mm"/>
    <s v="WW-2001-50-AA1B-NA-2"/>
    <n v="60.3"/>
    <n v="698"/>
    <n v="189.4380370114645"/>
    <x v="1155"/>
    <x v="1155"/>
    <x v="5"/>
  </r>
  <r>
    <n v="50"/>
    <s v="699mm"/>
    <s v="WW-2001-50-AA1B-NA-1"/>
    <n v="60.3"/>
    <n v="699"/>
    <n v="189.4380370114645"/>
    <x v="1156"/>
    <x v="1156"/>
    <x v="5"/>
  </r>
  <r>
    <n v="50"/>
    <s v="700mm"/>
    <s v="WW-2301-50-AA1E-NA"/>
    <n v="60.3"/>
    <n v="700"/>
    <n v="189.4380370114645"/>
    <x v="1157"/>
    <x v="1157"/>
    <x v="1"/>
  </r>
  <r>
    <n v="50"/>
    <s v="702mm"/>
    <s v="CA-1301-50-AA1B-NA-2"/>
    <n v="60.3"/>
    <n v="702"/>
    <n v="189.4380370114645"/>
    <x v="1158"/>
    <x v="1158"/>
    <x v="0"/>
  </r>
  <r>
    <n v="50"/>
    <s v="7189mm"/>
    <s v="NG-0703-50-AA4B-NA"/>
    <n v="60.3"/>
    <n v="7189"/>
    <n v="189.4380370114645"/>
    <x v="1159"/>
    <x v="1159"/>
    <x v="6"/>
  </r>
  <r>
    <n v="50"/>
    <s v="72mm"/>
    <s v="IA-1101-50-AA1E-NA-1"/>
    <n v="60.3"/>
    <n v="72"/>
    <n v="189.4380370114645"/>
    <x v="1160"/>
    <x v="1160"/>
    <x v="3"/>
  </r>
  <r>
    <n v="50"/>
    <s v="730mm"/>
    <s v="WW-1504-50-AA1E-NA"/>
    <n v="60.3"/>
    <n v="730"/>
    <n v="189.4380370114645"/>
    <x v="1161"/>
    <x v="1161"/>
    <x v="1"/>
  </r>
  <r>
    <n v="50"/>
    <s v="734mm"/>
    <s v="IA-2103-50-AA1E-NA"/>
    <n v="60.3"/>
    <n v="734"/>
    <n v="189.4380370114645"/>
    <x v="1162"/>
    <x v="1162"/>
    <x v="3"/>
  </r>
  <r>
    <n v="50"/>
    <s v="7360mm"/>
    <s v="DW-0401-50-AA1B-NA-1"/>
    <n v="60.3"/>
    <n v="7360"/>
    <n v="189.4380370114645"/>
    <x v="1163"/>
    <x v="1163"/>
    <x v="2"/>
  </r>
  <r>
    <n v="50"/>
    <s v="7397mm"/>
    <s v="CA-2301-50-AA1B-NA-7"/>
    <n v="60.3"/>
    <n v="7397"/>
    <n v="189.4380370114645"/>
    <x v="1164"/>
    <x v="1164"/>
    <x v="0"/>
  </r>
  <r>
    <n v="50"/>
    <s v="742mm"/>
    <s v="AR-1802-50-AA1B-NA"/>
    <n v="60.3"/>
    <n v="742"/>
    <n v="189.4380370114645"/>
    <x v="1165"/>
    <x v="1165"/>
    <x v="1"/>
  </r>
  <r>
    <n v="50"/>
    <s v="756mm"/>
    <s v="CA-1301-50-AA1B-NA-1"/>
    <n v="60.3"/>
    <n v="756"/>
    <n v="189.4380370114645"/>
    <x v="1166"/>
    <x v="1166"/>
    <x v="0"/>
  </r>
  <r>
    <n v="50"/>
    <s v="7744mm"/>
    <s v="IA-1101-50-AA1E-NA-1"/>
    <n v="60.3"/>
    <n v="7744"/>
    <n v="189.4380370114645"/>
    <x v="1167"/>
    <x v="1167"/>
    <x v="3"/>
  </r>
  <r>
    <n v="50"/>
    <s v="780mm"/>
    <s v="CA-1301-50-AA1B-NA-1"/>
    <n v="60.3"/>
    <n v="780"/>
    <n v="189.4380370114645"/>
    <x v="1168"/>
    <x v="1168"/>
    <x v="0"/>
  </r>
  <r>
    <n v="50"/>
    <s v="780mm"/>
    <s v="DW-0101-50-AA1B-NA"/>
    <n v="60.3"/>
    <n v="780"/>
    <n v="189.4380370114645"/>
    <x v="1168"/>
    <x v="1168"/>
    <x v="2"/>
  </r>
  <r>
    <n v="50"/>
    <s v="808mm"/>
    <s v="CA-0601-25-AA1B-NA-5"/>
    <n v="60.3"/>
    <n v="808"/>
    <n v="189.4380370114645"/>
    <x v="1169"/>
    <x v="1169"/>
    <x v="0"/>
  </r>
  <r>
    <n v="50"/>
    <s v="808mm"/>
    <s v="CA-2301-50-AA1B-NA-5"/>
    <n v="60.3"/>
    <n v="808"/>
    <n v="189.4380370114645"/>
    <x v="1169"/>
    <x v="1169"/>
    <x v="0"/>
  </r>
  <r>
    <n v="50"/>
    <s v="80mm"/>
    <s v="DW-1301-50-AA1B-NA-3"/>
    <n v="60.3"/>
    <n v="80"/>
    <n v="189.4380370114645"/>
    <x v="1170"/>
    <x v="1170"/>
    <x v="2"/>
  </r>
  <r>
    <n v="50"/>
    <s v="80mm"/>
    <s v="SW-1915-50-AA1E-NA-2"/>
    <n v="60.3"/>
    <n v="80"/>
    <n v="189.4380370114645"/>
    <x v="1170"/>
    <x v="1170"/>
    <x v="1"/>
  </r>
  <r>
    <n v="50"/>
    <s v="80mm"/>
    <s v="SW-1915-50-AA1E-NA-4"/>
    <n v="60.3"/>
    <n v="80"/>
    <n v="189.4380370114645"/>
    <x v="1170"/>
    <x v="1170"/>
    <x v="1"/>
  </r>
  <r>
    <n v="50"/>
    <s v="81mm"/>
    <s v="NG-0701-50-AA4B-NA"/>
    <n v="60.3"/>
    <n v="81"/>
    <n v="189.4380370114645"/>
    <x v="1171"/>
    <x v="1171"/>
    <x v="6"/>
  </r>
  <r>
    <n v="50"/>
    <s v="820mm"/>
    <s v="DW-0401-50-AA1B-NA-11"/>
    <n v="60.3"/>
    <n v="820"/>
    <n v="189.4380370114645"/>
    <x v="1172"/>
    <x v="1172"/>
    <x v="2"/>
  </r>
  <r>
    <n v="50"/>
    <s v="860mm"/>
    <s v="CA-2301-50-AA1B-NA-7"/>
    <n v="60.3"/>
    <n v="860"/>
    <n v="189.4380370114645"/>
    <x v="1173"/>
    <x v="1173"/>
    <x v="0"/>
  </r>
  <r>
    <n v="50"/>
    <s v="863mm"/>
    <s v="AC-1801-50-AA2B-NA-1"/>
    <n v="60.3"/>
    <n v="863"/>
    <n v="189.4380370114645"/>
    <x v="1174"/>
    <x v="1174"/>
    <x v="7"/>
  </r>
  <r>
    <n v="50"/>
    <s v="86mm"/>
    <s v="AR-1801-50-AA1B-NA"/>
    <n v="60.3"/>
    <n v="86"/>
    <n v="189.4380370114645"/>
    <x v="1175"/>
    <x v="1175"/>
    <x v="1"/>
  </r>
  <r>
    <n v="50"/>
    <s v="86mm"/>
    <s v="CA-1301-50-AA1B-NA-4"/>
    <n v="60.3"/>
    <n v="86"/>
    <n v="189.4380370114645"/>
    <x v="1175"/>
    <x v="1175"/>
    <x v="0"/>
  </r>
  <r>
    <n v="50"/>
    <s v="86mm"/>
    <s v="CA-1303-25-AA1B-NA"/>
    <n v="60.3"/>
    <n v="86"/>
    <n v="189.4380370114645"/>
    <x v="1175"/>
    <x v="1175"/>
    <x v="0"/>
  </r>
  <r>
    <n v="50"/>
    <s v="86mm"/>
    <s v="CA-1304-25-AA1B-NA-1"/>
    <n v="60.3"/>
    <n v="86"/>
    <n v="189.4380370114645"/>
    <x v="1175"/>
    <x v="1175"/>
    <x v="0"/>
  </r>
  <r>
    <n v="50"/>
    <s v="86mm"/>
    <s v="CA-1305-25-AA1B-NA"/>
    <n v="60.3"/>
    <n v="86"/>
    <n v="189.4380370114645"/>
    <x v="1175"/>
    <x v="1175"/>
    <x v="0"/>
  </r>
  <r>
    <n v="50"/>
    <s v="86mm"/>
    <s v="CA-1306-25-AA1B-NA-1"/>
    <n v="60.3"/>
    <n v="86"/>
    <n v="189.4380370114645"/>
    <x v="1175"/>
    <x v="1175"/>
    <x v="0"/>
  </r>
  <r>
    <n v="50"/>
    <s v="885mm"/>
    <s v="CA-2002-50-AA1B-NA"/>
    <n v="60.3"/>
    <n v="885"/>
    <n v="189.4380370114645"/>
    <x v="1176"/>
    <x v="1176"/>
    <x v="0"/>
  </r>
  <r>
    <n v="50"/>
    <s v="885mm"/>
    <s v="CA-2003-50-AA1B-NA"/>
    <n v="60.3"/>
    <n v="885"/>
    <n v="189.4380370114645"/>
    <x v="1176"/>
    <x v="1176"/>
    <x v="0"/>
  </r>
  <r>
    <n v="50"/>
    <s v="885mm"/>
    <s v="CA-2004-50-AA1B-NA"/>
    <n v="60.3"/>
    <n v="885"/>
    <n v="189.4380370114645"/>
    <x v="1176"/>
    <x v="1176"/>
    <x v="0"/>
  </r>
  <r>
    <n v="50"/>
    <s v="888mm"/>
    <s v="CA-2301-50-AA1B-NA-5"/>
    <n v="60.3"/>
    <n v="888"/>
    <n v="189.4380370114645"/>
    <x v="1177"/>
    <x v="1177"/>
    <x v="0"/>
  </r>
  <r>
    <n v="50"/>
    <s v="920mm"/>
    <s v="IA-2103-50-AA1E-NA"/>
    <n v="60.3"/>
    <n v="920"/>
    <n v="189.4380370114645"/>
    <x v="1178"/>
    <x v="1178"/>
    <x v="3"/>
  </r>
  <r>
    <n v="50"/>
    <s v="948mm"/>
    <s v="IA-1101-50-AA1E-NA-2"/>
    <n v="60.3"/>
    <n v="948"/>
    <n v="189.4380370114645"/>
    <x v="1179"/>
    <x v="1179"/>
    <x v="3"/>
  </r>
  <r>
    <n v="50"/>
    <s v="9728mm"/>
    <s v="CA-2302-50-AA1B-NA-2"/>
    <n v="60.3"/>
    <n v="9728"/>
    <n v="189.4380370114645"/>
    <x v="1180"/>
    <x v="1180"/>
    <x v="0"/>
  </r>
  <r>
    <n v="50"/>
    <s v="983mm"/>
    <s v="DW-2109-80-AA1B-NA-2"/>
    <n v="60.3"/>
    <n v="983"/>
    <n v="189.4380370114645"/>
    <x v="1181"/>
    <x v="1181"/>
    <x v="2"/>
  </r>
  <r>
    <n v="50"/>
    <s v="98mm"/>
    <s v="CA-2002-50-AA1B-NA"/>
    <n v="60.3"/>
    <n v="98"/>
    <n v="189.4380370114645"/>
    <x v="1182"/>
    <x v="1182"/>
    <x v="0"/>
  </r>
  <r>
    <n v="50"/>
    <s v="98mm"/>
    <s v="CA-2003-50-AA1B-NA"/>
    <n v="60.3"/>
    <n v="98"/>
    <n v="189.4380370114645"/>
    <x v="1182"/>
    <x v="1182"/>
    <x v="0"/>
  </r>
  <r>
    <n v="50"/>
    <s v="98mm"/>
    <s v="CA-2004-50-AA1B-NA"/>
    <n v="60.3"/>
    <n v="98"/>
    <n v="189.4380370114645"/>
    <x v="1182"/>
    <x v="1182"/>
    <x v="0"/>
  </r>
  <r>
    <n v="50"/>
    <s v="98mm"/>
    <s v="DW-0401-50-AA1B-NA-7"/>
    <n v="60.3"/>
    <n v="98"/>
    <n v="189.4380370114645"/>
    <x v="1182"/>
    <x v="1182"/>
    <x v="2"/>
  </r>
  <r>
    <n v="50"/>
    <s v="98mm"/>
    <s v="LIME-1706-50-AA2B-NA"/>
    <n v="60.3"/>
    <n v="98"/>
    <n v="189.4380370114645"/>
    <x v="1182"/>
    <x v="1182"/>
    <x v="8"/>
  </r>
  <r>
    <n v="50"/>
    <s v="98mm"/>
    <s v="WW-2001-50-AA1B-NA-1"/>
    <n v="60.3"/>
    <n v="98"/>
    <n v="189.4380370114645"/>
    <x v="1182"/>
    <x v="1182"/>
    <x v="5"/>
  </r>
  <r>
    <n v="50"/>
    <s v="999mm"/>
    <s v="CA-2116-25-AA1B-NA"/>
    <n v="60.3"/>
    <n v="999"/>
    <n v="189.4380370114645"/>
    <x v="1183"/>
    <x v="1183"/>
    <x v="0"/>
  </r>
  <r>
    <n v="50"/>
    <s v="99mm"/>
    <s v="LIME-1705-50-AA2B-NA"/>
    <n v="60.3"/>
    <n v="99"/>
    <n v="189.4380370114645"/>
    <x v="1184"/>
    <x v="1184"/>
    <x v="8"/>
  </r>
  <r>
    <n v="50"/>
    <s v="99mm"/>
    <s v="WW-2001-50-AA1B-NA-5"/>
    <n v="60.3"/>
    <n v="99"/>
    <n v="189.4380370114645"/>
    <x v="1184"/>
    <x v="1184"/>
    <x v="5"/>
  </r>
  <r>
    <n v="65"/>
    <s v="1005mm"/>
    <s v="CWS-2203-65-AA1E-NA-2"/>
    <n v="76.099999999999994"/>
    <n v="1005"/>
    <n v="239.07520093818323"/>
    <x v="1185"/>
    <x v="1185"/>
    <x v="1"/>
  </r>
  <r>
    <n v="65"/>
    <s v="100mm"/>
    <s v="AC-1802-65-AA2B-NA"/>
    <n v="76.099999999999994"/>
    <n v="100"/>
    <n v="239.07520093818323"/>
    <x v="1186"/>
    <x v="1186"/>
    <x v="7"/>
  </r>
  <r>
    <n v="65"/>
    <s v="100mm"/>
    <s v="CWS-2201-65-AA1E-NA-1"/>
    <n v="76.099999999999994"/>
    <n v="100"/>
    <n v="239.07520093818323"/>
    <x v="1186"/>
    <x v="1186"/>
    <x v="1"/>
  </r>
  <r>
    <n v="65"/>
    <s v="1105mm"/>
    <s v="CWS-2201-65-AA1E-NA-3"/>
    <n v="76.099999999999994"/>
    <n v="1105"/>
    <n v="239.07520093818323"/>
    <x v="1187"/>
    <x v="1187"/>
    <x v="1"/>
  </r>
  <r>
    <n v="65"/>
    <s v="110mm"/>
    <s v="CWS-2201-65-AA1E-NA-6"/>
    <n v="76.099999999999994"/>
    <n v="110"/>
    <n v="239.07520093818323"/>
    <x v="1188"/>
    <x v="1188"/>
    <x v="1"/>
  </r>
  <r>
    <n v="65"/>
    <s v="1205mm"/>
    <s v="AR-1804-65-AA1B-NA"/>
    <n v="76.099999999999994"/>
    <n v="1205"/>
    <n v="239.07520093818323"/>
    <x v="1189"/>
    <x v="1189"/>
    <x v="1"/>
  </r>
  <r>
    <n v="65"/>
    <s v="120mm"/>
    <s v="CWR-2201-65-AA1E-NA-5"/>
    <n v="76.099999999999994"/>
    <n v="120"/>
    <n v="239.07520093818323"/>
    <x v="1190"/>
    <x v="1190"/>
    <x v="1"/>
  </r>
  <r>
    <n v="65"/>
    <s v="1231mm"/>
    <s v="CWS-2201-65-AA1E-NA-4"/>
    <n v="76.099999999999994"/>
    <n v="1231"/>
    <n v="239.07520093818323"/>
    <x v="1191"/>
    <x v="1191"/>
    <x v="1"/>
  </r>
  <r>
    <n v="65"/>
    <s v="129mm"/>
    <s v="CWR-2201-65-AA1E-NA-3"/>
    <n v="76.099999999999994"/>
    <n v="129"/>
    <n v="239.07520093818323"/>
    <x v="1192"/>
    <x v="1192"/>
    <x v="1"/>
  </r>
  <r>
    <n v="65"/>
    <s v="1310mm"/>
    <s v="CWR-2201-65-AA1E-NA-3"/>
    <n v="76.099999999999994"/>
    <n v="1310"/>
    <n v="239.07520093818323"/>
    <x v="1193"/>
    <x v="1193"/>
    <x v="1"/>
  </r>
  <r>
    <n v="65"/>
    <s v="1310mm"/>
    <s v="CWS-2201-65-AA1E-NA-4"/>
    <n v="76.099999999999994"/>
    <n v="1310"/>
    <n v="239.07520093818323"/>
    <x v="1193"/>
    <x v="1193"/>
    <x v="1"/>
  </r>
  <r>
    <n v="65"/>
    <s v="132mm"/>
    <s v="CWS-2201-65-AA1E-NA-3"/>
    <n v="76.099999999999994"/>
    <n v="132"/>
    <n v="239.07520093818323"/>
    <x v="1194"/>
    <x v="1194"/>
    <x v="1"/>
  </r>
  <r>
    <n v="65"/>
    <s v="1377mm"/>
    <s v="CWS-2201-65-AA1E-NA-3"/>
    <n v="76.099999999999994"/>
    <n v="1377"/>
    <n v="239.07520093818323"/>
    <x v="1195"/>
    <x v="1195"/>
    <x v="1"/>
  </r>
  <r>
    <n v="65"/>
    <s v="1377mm"/>
    <s v="CWS-2201-65-AA1E-NA-4"/>
    <n v="76.099999999999994"/>
    <n v="1377"/>
    <n v="239.07520093818323"/>
    <x v="1195"/>
    <x v="1195"/>
    <x v="1"/>
  </r>
  <r>
    <n v="65"/>
    <s v="138mm"/>
    <s v="AC-1802-65-AA2B-NA"/>
    <n v="76.099999999999994"/>
    <n v="138"/>
    <n v="239.07520093818323"/>
    <x v="1196"/>
    <x v="1196"/>
    <x v="7"/>
  </r>
  <r>
    <n v="65"/>
    <s v="148mm"/>
    <s v="CWS-2201-65-AA1E-NA-1"/>
    <n v="76.099999999999994"/>
    <n v="148"/>
    <n v="239.07520093818323"/>
    <x v="1197"/>
    <x v="1197"/>
    <x v="1"/>
  </r>
  <r>
    <n v="65"/>
    <s v="1543mm"/>
    <s v="CWR-2201-65-AA1E-NA-3"/>
    <n v="76.099999999999994"/>
    <n v="1543"/>
    <n v="239.07520093818323"/>
    <x v="1198"/>
    <x v="1198"/>
    <x v="1"/>
  </r>
  <r>
    <n v="65"/>
    <s v="159mm"/>
    <s v="CWS-2201-65-AA1E-NA-1"/>
    <n v="76.099999999999994"/>
    <n v="159"/>
    <n v="239.07520093818323"/>
    <x v="1199"/>
    <x v="1199"/>
    <x v="1"/>
  </r>
  <r>
    <n v="65"/>
    <s v="162mm"/>
    <s v="CWS-2201-65-AA1E-NA-5"/>
    <n v="76.099999999999994"/>
    <n v="162"/>
    <n v="239.07520093818323"/>
    <x v="1200"/>
    <x v="1200"/>
    <x v="1"/>
  </r>
  <r>
    <n v="65"/>
    <s v="1630mm"/>
    <s v="CWR-2201-65-AA1E-NA-2"/>
    <n v="76.099999999999994"/>
    <n v="1630"/>
    <n v="239.07520093818323"/>
    <x v="1201"/>
    <x v="1201"/>
    <x v="1"/>
  </r>
  <r>
    <n v="65"/>
    <s v="168mm"/>
    <s v="CWR-2201-65-AA1E-NA-1"/>
    <n v="76.099999999999994"/>
    <n v="168"/>
    <n v="239.07520093818323"/>
    <x v="1202"/>
    <x v="1202"/>
    <x v="1"/>
  </r>
  <r>
    <n v="65"/>
    <s v="168mm"/>
    <s v="CWR-2202-65-AA1E-NA-1"/>
    <n v="76.099999999999994"/>
    <n v="168"/>
    <n v="239.07520093818323"/>
    <x v="1202"/>
    <x v="1202"/>
    <x v="1"/>
  </r>
  <r>
    <n v="65"/>
    <s v="174mm"/>
    <s v="CWR-2201-65-AA1E-NA-2"/>
    <n v="76.099999999999994"/>
    <n v="174"/>
    <n v="239.07520093818323"/>
    <x v="1203"/>
    <x v="1203"/>
    <x v="1"/>
  </r>
  <r>
    <n v="65"/>
    <s v="1772mm"/>
    <s v="AR-1804-65-AA1B-NA"/>
    <n v="76.099999999999994"/>
    <n v="1772"/>
    <n v="239.07520093818323"/>
    <x v="1204"/>
    <x v="1204"/>
    <x v="1"/>
  </r>
  <r>
    <n v="65"/>
    <s v="1940mm"/>
    <s v="CWR-2201-65-AA1E-NA-2"/>
    <n v="76.099999999999994"/>
    <n v="1940"/>
    <n v="239.07520093818323"/>
    <x v="1205"/>
    <x v="1205"/>
    <x v="1"/>
  </r>
  <r>
    <n v="65"/>
    <s v="234mm"/>
    <s v="CWS-2203-65-AA1E-NA-1"/>
    <n v="76.099999999999994"/>
    <n v="234"/>
    <n v="239.07520093818323"/>
    <x v="1206"/>
    <x v="1206"/>
    <x v="1"/>
  </r>
  <r>
    <n v="65"/>
    <s v="243mm"/>
    <s v="CWS-2201-65-AA1E-NA-3"/>
    <n v="76.099999999999994"/>
    <n v="243"/>
    <n v="239.07520093818323"/>
    <x v="1207"/>
    <x v="1207"/>
    <x v="1"/>
  </r>
  <r>
    <n v="65"/>
    <s v="247mm"/>
    <s v="CWS-2201-65-AA1E-NA-6"/>
    <n v="76.099999999999994"/>
    <n v="247"/>
    <n v="239.07520093818323"/>
    <x v="1208"/>
    <x v="1208"/>
    <x v="1"/>
  </r>
  <r>
    <n v="65"/>
    <s v="248mm"/>
    <s v="CWR-2201-65-AA1E-NA-4"/>
    <n v="76.099999999999994"/>
    <n v="248"/>
    <n v="239.07520093818323"/>
    <x v="1209"/>
    <x v="1209"/>
    <x v="1"/>
  </r>
  <r>
    <n v="65"/>
    <s v="248mm"/>
    <s v="CWS-2201-65-AA1E-NA-6"/>
    <n v="76.099999999999994"/>
    <n v="248"/>
    <n v="239.07520093818323"/>
    <x v="1209"/>
    <x v="1209"/>
    <x v="1"/>
  </r>
  <r>
    <n v="65"/>
    <s v="250mm"/>
    <s v="AT-R1301-65-AA1B-NA"/>
    <n v="76.099999999999994"/>
    <n v="250"/>
    <n v="239.07520093818323"/>
    <x v="1210"/>
    <x v="1210"/>
    <x v="1"/>
  </r>
  <r>
    <n v="65"/>
    <s v="2555mm"/>
    <s v="AC-1802-65-AA2B-NA"/>
    <n v="76.099999999999994"/>
    <n v="2555"/>
    <n v="239.07520093818323"/>
    <x v="1211"/>
    <x v="1211"/>
    <x v="7"/>
  </r>
  <r>
    <n v="65"/>
    <s v="285mm"/>
    <s v="AR-1804-65-AA1B-NA"/>
    <n v="76.099999999999994"/>
    <n v="285"/>
    <n v="239.07520093818323"/>
    <x v="1212"/>
    <x v="1212"/>
    <x v="1"/>
  </r>
  <r>
    <n v="65"/>
    <s v="297mm"/>
    <s v="CWR-2201-65-AA1E-NA-4"/>
    <n v="76.099999999999994"/>
    <n v="297"/>
    <n v="239.07520093818323"/>
    <x v="1213"/>
    <x v="1213"/>
    <x v="1"/>
  </r>
  <r>
    <n v="65"/>
    <s v="300mm"/>
    <s v="CWS-2203-65-AA1E-NA-3"/>
    <n v="76.099999999999994"/>
    <n v="300"/>
    <n v="239.07520093818323"/>
    <x v="1214"/>
    <x v="1214"/>
    <x v="1"/>
  </r>
  <r>
    <n v="65"/>
    <s v="300mm"/>
    <s v="CWS-2204-65-AA1E-NA"/>
    <n v="76.099999999999994"/>
    <n v="300"/>
    <n v="239.07520093818323"/>
    <x v="1214"/>
    <x v="1214"/>
    <x v="1"/>
  </r>
  <r>
    <n v="65"/>
    <s v="315mm"/>
    <s v="AR-1804-65-AA1B-NA"/>
    <n v="76.099999999999994"/>
    <n v="315"/>
    <n v="239.07520093818323"/>
    <x v="1215"/>
    <x v="1215"/>
    <x v="1"/>
  </r>
  <r>
    <n v="65"/>
    <s v="320mm"/>
    <s v="CWS-2203-65-AA1E-NA-3"/>
    <n v="76.099999999999994"/>
    <n v="320"/>
    <n v="239.07520093818323"/>
    <x v="1216"/>
    <x v="1216"/>
    <x v="1"/>
  </r>
  <r>
    <n v="65"/>
    <s v="320mm"/>
    <s v="CWS-2204-65-AA1E-NA"/>
    <n v="76.099999999999994"/>
    <n v="320"/>
    <n v="239.07520093818323"/>
    <x v="1216"/>
    <x v="1216"/>
    <x v="1"/>
  </r>
  <r>
    <n v="65"/>
    <s v="322mm"/>
    <s v="CWS-2203-65-AA1E-NA-2"/>
    <n v="76.099999999999994"/>
    <n v="322"/>
    <n v="239.07520093818323"/>
    <x v="1217"/>
    <x v="1217"/>
    <x v="1"/>
  </r>
  <r>
    <n v="65"/>
    <s v="332mm"/>
    <s v="CWS-2203-65-AA1E-NA-2"/>
    <n v="76.099999999999994"/>
    <n v="332"/>
    <n v="239.07520093818323"/>
    <x v="1218"/>
    <x v="1218"/>
    <x v="1"/>
  </r>
  <r>
    <n v="65"/>
    <s v="387mm"/>
    <s v="CWR-2201-65-AA1E-NA-3"/>
    <n v="76.099999999999994"/>
    <n v="387"/>
    <n v="239.07520093818323"/>
    <x v="1219"/>
    <x v="1219"/>
    <x v="1"/>
  </r>
  <r>
    <n v="65"/>
    <s v="4356mm"/>
    <s v="CWR-2201-65-AA1E-NA-4"/>
    <n v="76.099999999999994"/>
    <n v="4356"/>
    <n v="239.07520093818323"/>
    <x v="1220"/>
    <x v="1220"/>
    <x v="1"/>
  </r>
  <r>
    <n v="65"/>
    <s v="4439mm"/>
    <s v="CWS-2201-65-AA1E-NA-6"/>
    <n v="76.099999999999994"/>
    <n v="4439"/>
    <n v="239.07520093818323"/>
    <x v="1221"/>
    <x v="1221"/>
    <x v="1"/>
  </r>
  <r>
    <n v="65"/>
    <s v="463mm"/>
    <s v="CWR-2201-65-AA1E-NA-4"/>
    <n v="76.099999999999994"/>
    <n v="463"/>
    <n v="239.07520093818323"/>
    <x v="1222"/>
    <x v="1222"/>
    <x v="1"/>
  </r>
  <r>
    <n v="65"/>
    <s v="563mm"/>
    <s v="AC-1802-65-AA2B-NA"/>
    <n v="76.099999999999994"/>
    <n v="563"/>
    <n v="239.07520093818323"/>
    <x v="1223"/>
    <x v="1223"/>
    <x v="7"/>
  </r>
  <r>
    <n v="65"/>
    <s v="608mm"/>
    <s v="CWS-2203-65-AA1E-NA-1"/>
    <n v="76.099999999999994"/>
    <n v="608"/>
    <n v="239.07520093818323"/>
    <x v="1224"/>
    <x v="1224"/>
    <x v="1"/>
  </r>
  <r>
    <n v="65"/>
    <s v="608mm"/>
    <s v="CWS-2204-65-AA1E-NA"/>
    <n v="76.099999999999994"/>
    <n v="608"/>
    <n v="239.07520093818323"/>
    <x v="1224"/>
    <x v="1224"/>
    <x v="1"/>
  </r>
  <r>
    <n v="65"/>
    <s v="610mm"/>
    <s v="CWS-2201-65-AA1E-NA-4"/>
    <n v="76.099999999999994"/>
    <n v="610"/>
    <n v="239.07520093818323"/>
    <x v="1225"/>
    <x v="1225"/>
    <x v="1"/>
  </r>
  <r>
    <n v="65"/>
    <s v="660mm"/>
    <s v="CWR-2201-65-AA1E-NA-3"/>
    <n v="76.099999999999994"/>
    <n v="660"/>
    <n v="239.07520093818323"/>
    <x v="1226"/>
    <x v="1226"/>
    <x v="1"/>
  </r>
  <r>
    <n v="65"/>
    <s v="660mm"/>
    <s v="CWS-2201-65-AA1E-NA-4"/>
    <n v="76.099999999999994"/>
    <n v="660"/>
    <n v="239.07520093818323"/>
    <x v="1226"/>
    <x v="1226"/>
    <x v="1"/>
  </r>
  <r>
    <n v="65"/>
    <s v="729mm"/>
    <s v="CWS-2203-65-AA1E-NA-1"/>
    <n v="76.099999999999994"/>
    <n v="729"/>
    <n v="239.07520093818323"/>
    <x v="1227"/>
    <x v="1227"/>
    <x v="1"/>
  </r>
  <r>
    <n v="65"/>
    <s v="729mm"/>
    <s v="CWS-2204-65-AA1E-NA"/>
    <n v="76.099999999999994"/>
    <n v="729"/>
    <n v="239.07520093818323"/>
    <x v="1227"/>
    <x v="1227"/>
    <x v="1"/>
  </r>
  <r>
    <n v="65"/>
    <s v="72mm"/>
    <s v="CWR-2201-65-AA1E-NA-1"/>
    <n v="76.099999999999994"/>
    <n v="72"/>
    <n v="239.07520093818323"/>
    <x v="1228"/>
    <x v="1228"/>
    <x v="1"/>
  </r>
  <r>
    <n v="65"/>
    <s v="72mm"/>
    <s v="CWR-2202-65-AA1E-NA-2"/>
    <n v="76.099999999999994"/>
    <n v="72"/>
    <n v="239.07520093818323"/>
    <x v="1228"/>
    <x v="1228"/>
    <x v="1"/>
  </r>
  <r>
    <n v="65"/>
    <s v="73mm"/>
    <s v="CWR-2201-65-AA1E-NA-2"/>
    <n v="76.099999999999994"/>
    <n v="73"/>
    <n v="239.07520093818323"/>
    <x v="1229"/>
    <x v="1229"/>
    <x v="1"/>
  </r>
  <r>
    <n v="65"/>
    <s v="73mm"/>
    <s v="CWS-2201-65-AA1E-NA-3"/>
    <n v="76.099999999999994"/>
    <n v="73"/>
    <n v="239.07520093818323"/>
    <x v="1229"/>
    <x v="1229"/>
    <x v="1"/>
  </r>
  <r>
    <n v="65"/>
    <s v="765mm"/>
    <s v="CWS-2203-65-AA1E-NA-1"/>
    <n v="76.099999999999994"/>
    <n v="765"/>
    <n v="239.07520093818323"/>
    <x v="1230"/>
    <x v="1230"/>
    <x v="1"/>
  </r>
  <r>
    <n v="65"/>
    <s v="765mm"/>
    <s v="CWS-2203-65-AA1E-NA-2"/>
    <n v="76.099999999999994"/>
    <n v="765"/>
    <n v="239.07520093818323"/>
    <x v="1230"/>
    <x v="1230"/>
    <x v="1"/>
  </r>
  <r>
    <n v="65"/>
    <s v="778mm"/>
    <s v="AR-1804-65-AA1B-NA"/>
    <n v="76.099999999999994"/>
    <n v="778"/>
    <n v="239.07520093818323"/>
    <x v="1231"/>
    <x v="1231"/>
    <x v="1"/>
  </r>
  <r>
    <n v="65"/>
    <s v="805mm"/>
    <s v="AC-1802-65-AA2B-NA"/>
    <n v="76.099999999999994"/>
    <n v="805"/>
    <n v="239.07520093818323"/>
    <x v="1232"/>
    <x v="1232"/>
    <x v="7"/>
  </r>
  <r>
    <n v="65"/>
    <s v="857mm"/>
    <s v="CWR-2201-65-AA1E-NA-2"/>
    <n v="76.099999999999994"/>
    <n v="857"/>
    <n v="239.07520093818323"/>
    <x v="1233"/>
    <x v="1233"/>
    <x v="1"/>
  </r>
  <r>
    <n v="65"/>
    <s v="857mm"/>
    <s v="CWR-2202-65-AA1E-NA-3"/>
    <n v="76.099999999999994"/>
    <n v="857"/>
    <n v="239.07520093818323"/>
    <x v="1233"/>
    <x v="1233"/>
    <x v="1"/>
  </r>
  <r>
    <n v="65"/>
    <s v="859mm"/>
    <s v="CWS-2203-65-AA1E-NA-2"/>
    <n v="76.099999999999994"/>
    <n v="859"/>
    <n v="239.07520093818323"/>
    <x v="1234"/>
    <x v="1234"/>
    <x v="1"/>
  </r>
  <r>
    <n v="65"/>
    <s v="92mm"/>
    <s v="CWR-2202-65-AA1E-NA-3"/>
    <n v="76.099999999999994"/>
    <n v="92"/>
    <n v="239.07520093818323"/>
    <x v="1235"/>
    <x v="1235"/>
    <x v="1"/>
  </r>
  <r>
    <n v="65"/>
    <s v="97mm"/>
    <s v="AR-1804-65-AA1B-NA"/>
    <n v="76.099999999999994"/>
    <n v="97"/>
    <n v="239.07520093818323"/>
    <x v="1236"/>
    <x v="1236"/>
    <x v="1"/>
  </r>
  <r>
    <n v="65"/>
    <s v="9849mm"/>
    <s v="CWR-2201-65-AA1E-NA-4"/>
    <n v="76.099999999999994"/>
    <n v="9849"/>
    <n v="239.07520093818323"/>
    <x v="1237"/>
    <x v="1237"/>
    <x v="1"/>
  </r>
  <r>
    <n v="65"/>
    <s v="9849mm"/>
    <s v="CWS-2201-65-AA1E-NA-1"/>
    <n v="76.099999999999994"/>
    <n v="9849"/>
    <n v="239.07520093818323"/>
    <x v="1237"/>
    <x v="1237"/>
    <x v="1"/>
  </r>
  <r>
    <n v="65"/>
    <s v="991mm"/>
    <s v="CWR-2201-65-AA1E-NA-3"/>
    <n v="76.099999999999994"/>
    <n v="991"/>
    <n v="239.07520093818323"/>
    <x v="1238"/>
    <x v="1238"/>
    <x v="1"/>
  </r>
  <r>
    <n v="80"/>
    <s v="1002mm"/>
    <s v="IA-2001-80-AA1E-NA-2"/>
    <n v="88.9"/>
    <n v="1002"/>
    <n v="279.28758690413264"/>
    <x v="1239"/>
    <x v="1239"/>
    <x v="3"/>
  </r>
  <r>
    <n v="80"/>
    <s v="100mm"/>
    <s v="AR-1703-80-AA1B-H50"/>
    <n v="88.9"/>
    <n v="100"/>
    <n v="279.28758690413264"/>
    <x v="1240"/>
    <x v="1240"/>
    <x v="1"/>
  </r>
  <r>
    <n v="80"/>
    <s v="100mm"/>
    <s v="DW-2109-80-AA1B-NA-1"/>
    <n v="88.9"/>
    <n v="100"/>
    <n v="279.28758690413264"/>
    <x v="1240"/>
    <x v="1240"/>
    <x v="2"/>
  </r>
  <r>
    <n v="80"/>
    <s v="100mm"/>
    <s v="NG-0501-80-AA4B-NA-1"/>
    <n v="88.9"/>
    <n v="100"/>
    <n v="279.28758690413264"/>
    <x v="1240"/>
    <x v="1240"/>
    <x v="6"/>
  </r>
  <r>
    <n v="80"/>
    <s v="100mm"/>
    <s v="NG-0601-80-AA4B-NA-1-1"/>
    <n v="88.9"/>
    <n v="100"/>
    <n v="279.28758690413264"/>
    <x v="1240"/>
    <x v="1240"/>
    <x v="6"/>
  </r>
  <r>
    <n v="80"/>
    <s v="100mm"/>
    <s v="NG-2101-80-AA4B-NA-10"/>
    <n v="88.9"/>
    <n v="100"/>
    <n v="279.28758690413264"/>
    <x v="1240"/>
    <x v="1240"/>
    <x v="6"/>
  </r>
  <r>
    <n v="80"/>
    <s v="1012mm"/>
    <s v="DW-2101-80-AA1B-NA-20"/>
    <n v="88.9"/>
    <n v="1012"/>
    <n v="279.28758690413264"/>
    <x v="1241"/>
    <x v="1241"/>
    <x v="2"/>
  </r>
  <r>
    <n v="80"/>
    <s v="1049mm"/>
    <s v="DW-2101-80-AA1B-NA-20"/>
    <n v="88.9"/>
    <n v="1049"/>
    <n v="279.28758690413264"/>
    <x v="1242"/>
    <x v="1242"/>
    <x v="2"/>
  </r>
  <r>
    <n v="80"/>
    <s v="10672mm"/>
    <s v="DW-2101-80-AA1B-NA-7"/>
    <n v="88.9"/>
    <n v="10672"/>
    <n v="279.28758690413264"/>
    <x v="1243"/>
    <x v="1243"/>
    <x v="2"/>
  </r>
  <r>
    <n v="80"/>
    <s v="1072mm"/>
    <s v="DW-2101-80-AA1B-NA-14"/>
    <n v="88.9"/>
    <n v="1072"/>
    <n v="279.28758690413264"/>
    <x v="1244"/>
    <x v="1244"/>
    <x v="2"/>
  </r>
  <r>
    <n v="80"/>
    <s v="1072mm"/>
    <s v="DW-2101-80-AA1B-NA-19"/>
    <n v="88.9"/>
    <n v="1072"/>
    <n v="279.28758690413264"/>
    <x v="1244"/>
    <x v="1244"/>
    <x v="2"/>
  </r>
  <r>
    <n v="80"/>
    <s v="1100mm"/>
    <s v="WW-1302-80-AA1E-NA"/>
    <n v="88.9"/>
    <n v="1100"/>
    <n v="279.28758690413264"/>
    <x v="1245"/>
    <x v="1245"/>
    <x v="1"/>
  </r>
  <r>
    <n v="80"/>
    <s v="1105mm"/>
    <s v="NG-0601-80-AA4B-NA-1-2"/>
    <n v="88.9"/>
    <n v="1105"/>
    <n v="279.28758690413264"/>
    <x v="1246"/>
    <x v="1246"/>
    <x v="6"/>
  </r>
  <r>
    <n v="80"/>
    <s v="1127mm"/>
    <s v="IA-2001-80-AA1E-NA-8"/>
    <n v="88.9"/>
    <n v="1127"/>
    <n v="279.28758690413264"/>
    <x v="1247"/>
    <x v="1247"/>
    <x v="3"/>
  </r>
  <r>
    <n v="80"/>
    <s v="114mm"/>
    <s v="DW-2101-80-AA1B-NA-8"/>
    <n v="88.9"/>
    <n v="114"/>
    <n v="279.28758690413264"/>
    <x v="1248"/>
    <x v="1248"/>
    <x v="2"/>
  </r>
  <r>
    <n v="80"/>
    <s v="11575mm"/>
    <s v="DW-2101-80-AA1B-NA-4"/>
    <n v="88.9"/>
    <n v="11575"/>
    <n v="279.28758690413264"/>
    <x v="1249"/>
    <x v="1249"/>
    <x v="2"/>
  </r>
  <r>
    <n v="80"/>
    <s v="1186mm"/>
    <s v="IA-2001-80-AA1E-NA-8"/>
    <n v="88.9"/>
    <n v="1186"/>
    <n v="279.28758690413264"/>
    <x v="1250"/>
    <x v="1250"/>
    <x v="3"/>
  </r>
  <r>
    <n v="80"/>
    <s v="1195mm"/>
    <s v="DW-2101-80-AA1B-NA-17"/>
    <n v="88.9"/>
    <n v="1195"/>
    <n v="279.28758690413264"/>
    <x v="1251"/>
    <x v="1251"/>
    <x v="2"/>
  </r>
  <r>
    <n v="80"/>
    <s v="1198mm"/>
    <s v="NG-0601-80-AA4B-NA-1-1"/>
    <n v="88.9"/>
    <n v="1198"/>
    <n v="279.28758690413264"/>
    <x v="1252"/>
    <x v="1252"/>
    <x v="6"/>
  </r>
  <r>
    <n v="80"/>
    <s v="12383mm"/>
    <s v="DW-2101-80-AA1B-NA-14"/>
    <n v="88.9"/>
    <n v="12383"/>
    <n v="279.28758690413264"/>
    <x v="1253"/>
    <x v="1253"/>
    <x v="2"/>
  </r>
  <r>
    <n v="80"/>
    <s v="1252mm"/>
    <s v="DW-2101-80-AA1B-NA-6"/>
    <n v="88.9"/>
    <n v="1252"/>
    <n v="279.28758690413264"/>
    <x v="1254"/>
    <x v="1254"/>
    <x v="2"/>
  </r>
  <r>
    <n v="80"/>
    <s v="12783mm"/>
    <s v="DW-2101-80-AA1B-NA-14"/>
    <n v="88.9"/>
    <n v="12783"/>
    <n v="279.28758690413264"/>
    <x v="1255"/>
    <x v="1255"/>
    <x v="2"/>
  </r>
  <r>
    <n v="80"/>
    <s v="128mm"/>
    <s v="DW-2101-80-AA1B-NA-1"/>
    <n v="88.9"/>
    <n v="128"/>
    <n v="279.28758690413264"/>
    <x v="1256"/>
    <x v="1256"/>
    <x v="2"/>
  </r>
  <r>
    <n v="80"/>
    <s v="130mm"/>
    <s v="NG-2101-80-AA4B-NA-5"/>
    <n v="88.9"/>
    <n v="130"/>
    <n v="279.28758690413264"/>
    <x v="1257"/>
    <x v="1257"/>
    <x v="6"/>
  </r>
  <r>
    <n v="80"/>
    <s v="131mm"/>
    <s v="WW-1302-80-AA1E-NA"/>
    <n v="88.9"/>
    <n v="131"/>
    <n v="279.28758690413264"/>
    <x v="1258"/>
    <x v="1258"/>
    <x v="1"/>
  </r>
  <r>
    <n v="80"/>
    <s v="13422mm"/>
    <s v="IA-2001-80-AA1E-NA-8"/>
    <n v="88.9"/>
    <n v="13422"/>
    <n v="279.28758690413264"/>
    <x v="1259"/>
    <x v="1259"/>
    <x v="3"/>
  </r>
  <r>
    <n v="80"/>
    <s v="1342mm"/>
    <s v="CA-1307-80-AA1B-NA-1"/>
    <n v="88.9"/>
    <n v="1342"/>
    <n v="279.28758690413264"/>
    <x v="1260"/>
    <x v="1260"/>
    <x v="0"/>
  </r>
  <r>
    <n v="80"/>
    <s v="1348mm"/>
    <s v="NG-2101-80-AA4B-NA-8"/>
    <n v="88.9"/>
    <n v="1348"/>
    <n v="279.28758690413264"/>
    <x v="1261"/>
    <x v="1261"/>
    <x v="6"/>
  </r>
  <r>
    <n v="80"/>
    <s v="1372mm"/>
    <s v="DW-2101-80-AA1B-NA-17"/>
    <n v="88.9"/>
    <n v="1372"/>
    <n v="279.28758690413264"/>
    <x v="1262"/>
    <x v="1262"/>
    <x v="2"/>
  </r>
  <r>
    <n v="80"/>
    <s v="1392mm"/>
    <s v="NG-0501-80-AA4B-NA-2"/>
    <n v="88.9"/>
    <n v="1392"/>
    <n v="279.28758690413264"/>
    <x v="1263"/>
    <x v="1263"/>
    <x v="6"/>
  </r>
  <r>
    <n v="80"/>
    <s v="14027mm"/>
    <s v="IA-2001-80-AA1E-NA-2"/>
    <n v="88.9"/>
    <n v="14027"/>
    <n v="279.28758690413264"/>
    <x v="1264"/>
    <x v="1264"/>
    <x v="3"/>
  </r>
  <r>
    <n v="80"/>
    <s v="150mm"/>
    <s v="NG-2101-80-AA4B-NA-2"/>
    <n v="88.9"/>
    <n v="150"/>
    <n v="279.28758690413264"/>
    <x v="1265"/>
    <x v="1265"/>
    <x v="6"/>
  </r>
  <r>
    <n v="80"/>
    <s v="150mm"/>
    <s v="NG-2101-80-AA4B-NA-4"/>
    <n v="88.9"/>
    <n v="150"/>
    <n v="279.28758690413264"/>
    <x v="1265"/>
    <x v="1265"/>
    <x v="6"/>
  </r>
  <r>
    <n v="80"/>
    <s v="150mm"/>
    <s v="SH-1401-80-AA1E-NA-1"/>
    <n v="88.9"/>
    <n v="150"/>
    <n v="279.28758690413264"/>
    <x v="1265"/>
    <x v="1265"/>
    <x v="1"/>
  </r>
  <r>
    <n v="80"/>
    <s v="1514mm"/>
    <s v="CA-1307-80-AA1B-NA-1"/>
    <n v="88.9"/>
    <n v="1514"/>
    <n v="279.28758690413264"/>
    <x v="1266"/>
    <x v="1266"/>
    <x v="0"/>
  </r>
  <r>
    <n v="80"/>
    <s v="155mm"/>
    <s v="CA-2009-80-AA1B-NA"/>
    <n v="88.9"/>
    <n v="155"/>
    <n v="279.28758690413264"/>
    <x v="1267"/>
    <x v="1267"/>
    <x v="0"/>
  </r>
  <r>
    <n v="80"/>
    <s v="155mm"/>
    <s v="IA-2001-80-AA1E-NA-1"/>
    <n v="88.9"/>
    <n v="155"/>
    <n v="279.28758690413264"/>
    <x v="1267"/>
    <x v="1267"/>
    <x v="3"/>
  </r>
  <r>
    <n v="80"/>
    <s v="158mm"/>
    <s v="NG-2101-80-AA4B-NA-1"/>
    <n v="88.9"/>
    <n v="158"/>
    <n v="279.28758690413264"/>
    <x v="1268"/>
    <x v="1268"/>
    <x v="6"/>
  </r>
  <r>
    <n v="80"/>
    <s v="158mm"/>
    <s v="NG-2101-80-AA4B-NA-3"/>
    <n v="88.9"/>
    <n v="158"/>
    <n v="279.28758690413264"/>
    <x v="1268"/>
    <x v="1268"/>
    <x v="6"/>
  </r>
  <r>
    <n v="80"/>
    <s v="158mm"/>
    <s v="NG-2101-80-AA4B-NA-5"/>
    <n v="88.9"/>
    <n v="158"/>
    <n v="279.28758690413264"/>
    <x v="1268"/>
    <x v="1268"/>
    <x v="6"/>
  </r>
  <r>
    <n v="80"/>
    <s v="1717mm"/>
    <s v="AR-1703-80-AA1B-H50"/>
    <n v="88.9"/>
    <n v="1717"/>
    <n v="279.28758690413264"/>
    <x v="1269"/>
    <x v="1269"/>
    <x v="1"/>
  </r>
  <r>
    <n v="80"/>
    <s v="172mm"/>
    <s v="IA-2001-80-AA1E-NA-3"/>
    <n v="88.9"/>
    <n v="172"/>
    <n v="279.28758690413264"/>
    <x v="1270"/>
    <x v="1270"/>
    <x v="3"/>
  </r>
  <r>
    <n v="80"/>
    <s v="172mm"/>
    <s v="SH-1401-80-AA1E-NA-2"/>
    <n v="88.9"/>
    <n v="172"/>
    <n v="279.28758690413264"/>
    <x v="1270"/>
    <x v="1270"/>
    <x v="1"/>
  </r>
  <r>
    <n v="80"/>
    <s v="1750mm"/>
    <s v="NG-0601-80-AA4B-NA-1-1"/>
    <n v="88.9"/>
    <n v="1750"/>
    <n v="279.28758690413264"/>
    <x v="1271"/>
    <x v="1271"/>
    <x v="6"/>
  </r>
  <r>
    <n v="80"/>
    <s v="1750mm"/>
    <s v="NG-2101-80-AA4B-NA-8"/>
    <n v="88.9"/>
    <n v="1750"/>
    <n v="279.28758690413264"/>
    <x v="1271"/>
    <x v="1271"/>
    <x v="6"/>
  </r>
  <r>
    <n v="80"/>
    <s v="181mm"/>
    <s v="CA-2011-50-AA1B-NA-1"/>
    <n v="88.9"/>
    <n v="181"/>
    <n v="279.28758690413264"/>
    <x v="1272"/>
    <x v="1272"/>
    <x v="0"/>
  </r>
  <r>
    <n v="80"/>
    <s v="184mm"/>
    <s v="CA-2007-100-AA1B-NA-1"/>
    <n v="88.9"/>
    <n v="184"/>
    <n v="279.28758690413264"/>
    <x v="1273"/>
    <x v="1273"/>
    <x v="0"/>
  </r>
  <r>
    <n v="80"/>
    <s v="185mm"/>
    <s v="IA-2001-80-AA1E-NA-2"/>
    <n v="88.9"/>
    <n v="185"/>
    <n v="279.28758690413264"/>
    <x v="1274"/>
    <x v="1274"/>
    <x v="3"/>
  </r>
  <r>
    <n v="80"/>
    <s v="1888mm"/>
    <s v="IA-2001-80-AA1E-NA-1"/>
    <n v="88.9"/>
    <n v="1888"/>
    <n v="279.28758690413264"/>
    <x v="1275"/>
    <x v="1275"/>
    <x v="3"/>
  </r>
  <r>
    <n v="80"/>
    <s v="192mm"/>
    <s v="CA-2006-100-AA1B-NA-1"/>
    <n v="88.9"/>
    <n v="192"/>
    <n v="279.28758690413264"/>
    <x v="1276"/>
    <x v="1276"/>
    <x v="0"/>
  </r>
  <r>
    <n v="80"/>
    <s v="192mm"/>
    <s v="CA-2007-100-AA1B-NA-1"/>
    <n v="88.9"/>
    <n v="192"/>
    <n v="279.28758690413264"/>
    <x v="1276"/>
    <x v="1276"/>
    <x v="0"/>
  </r>
  <r>
    <n v="80"/>
    <s v="192mm"/>
    <s v="CA-2008-100-AA1B-NA-1"/>
    <n v="88.9"/>
    <n v="192"/>
    <n v="279.28758690413264"/>
    <x v="1276"/>
    <x v="1276"/>
    <x v="0"/>
  </r>
  <r>
    <n v="80"/>
    <s v="192mm"/>
    <s v="CA-2011-50-AA1B-NA-1"/>
    <n v="88.9"/>
    <n v="192"/>
    <n v="279.28758690413264"/>
    <x v="1276"/>
    <x v="1276"/>
    <x v="0"/>
  </r>
  <r>
    <n v="80"/>
    <s v="197mm"/>
    <s v="AR-1702-100-AA1B-NA"/>
    <n v="88.9"/>
    <n v="197"/>
    <n v="279.28758690413264"/>
    <x v="1277"/>
    <x v="1277"/>
    <x v="1"/>
  </r>
  <r>
    <n v="80"/>
    <s v="200mm"/>
    <s v="DW-2101-80-AA1B-NA-1"/>
    <n v="88.9"/>
    <n v="200"/>
    <n v="279.28758690413264"/>
    <x v="1278"/>
    <x v="1278"/>
    <x v="2"/>
  </r>
  <r>
    <n v="80"/>
    <s v="200mm"/>
    <s v="DW-2101-80-AA1B-NA-15"/>
    <n v="88.9"/>
    <n v="200"/>
    <n v="279.28758690413264"/>
    <x v="1278"/>
    <x v="1278"/>
    <x v="2"/>
  </r>
  <r>
    <n v="80"/>
    <s v="2068mm"/>
    <s v="NG-0501-80-AA4B-NA-1"/>
    <n v="88.9"/>
    <n v="2068"/>
    <n v="279.28758690413264"/>
    <x v="1279"/>
    <x v="1279"/>
    <x v="6"/>
  </r>
  <r>
    <n v="80"/>
    <s v="209mm"/>
    <s v="DW-2101-80-AA1B-NA-20"/>
    <n v="88.9"/>
    <n v="209"/>
    <n v="279.28758690413264"/>
    <x v="1280"/>
    <x v="1280"/>
    <x v="2"/>
  </r>
  <r>
    <n v="80"/>
    <s v="216mm"/>
    <s v="SH-1401-80-AA1E-NA-2"/>
    <n v="88.9"/>
    <n v="216"/>
    <n v="279.28758690413264"/>
    <x v="1281"/>
    <x v="1281"/>
    <x v="1"/>
  </r>
  <r>
    <n v="80"/>
    <s v="222mm"/>
    <s v="IA-2001-80-AA1E-NA-1"/>
    <n v="88.9"/>
    <n v="222"/>
    <n v="279.28758690413264"/>
    <x v="1282"/>
    <x v="1282"/>
    <x v="3"/>
  </r>
  <r>
    <n v="80"/>
    <s v="222mm"/>
    <s v="NG-0501-80-AA4B-NA-1"/>
    <n v="88.9"/>
    <n v="222"/>
    <n v="279.28758690413264"/>
    <x v="1282"/>
    <x v="1282"/>
    <x v="6"/>
  </r>
  <r>
    <n v="80"/>
    <s v="2252mm"/>
    <s v="AR-1703-80-AA1B-H50"/>
    <n v="88.9"/>
    <n v="2252"/>
    <n v="279.28758690413264"/>
    <x v="1283"/>
    <x v="1283"/>
    <x v="1"/>
  </r>
  <r>
    <n v="80"/>
    <s v="22682mm"/>
    <s v="DW-2101-80-AA1B-NA-21"/>
    <n v="88.9"/>
    <n v="22682"/>
    <n v="279.28758690413264"/>
    <x v="1284"/>
    <x v="1284"/>
    <x v="2"/>
  </r>
  <r>
    <n v="80"/>
    <s v="226mm"/>
    <s v="CA-2008-100-AA1B-NA-1"/>
    <n v="88.9"/>
    <n v="226"/>
    <n v="279.28758690413264"/>
    <x v="1285"/>
    <x v="1285"/>
    <x v="0"/>
  </r>
  <r>
    <n v="80"/>
    <s v="228mm"/>
    <s v="DW-2101-80-AA1B-NA-8"/>
    <n v="88.9"/>
    <n v="228"/>
    <n v="279.28758690413264"/>
    <x v="1286"/>
    <x v="1286"/>
    <x v="2"/>
  </r>
  <r>
    <n v="80"/>
    <s v="2320mm"/>
    <s v="NG-0501-80-AA4B-NA-2"/>
    <n v="88.9"/>
    <n v="2320"/>
    <n v="279.28758690413264"/>
    <x v="1287"/>
    <x v="1287"/>
    <x v="6"/>
  </r>
  <r>
    <n v="80"/>
    <s v="2336mm"/>
    <s v="NG-0601-80-AA4B-NA-1-1"/>
    <n v="88.9"/>
    <n v="2336"/>
    <n v="279.28758690413264"/>
    <x v="1288"/>
    <x v="1288"/>
    <x v="6"/>
  </r>
  <r>
    <n v="80"/>
    <s v="236mm"/>
    <s v="NG-2101-80-AA4B-NA-5"/>
    <n v="88.9"/>
    <n v="236"/>
    <n v="279.28758690413264"/>
    <x v="1289"/>
    <x v="1289"/>
    <x v="6"/>
  </r>
  <r>
    <n v="80"/>
    <s v="239mm"/>
    <s v="CA-2006-100-AA1B-NA-1"/>
    <n v="88.9"/>
    <n v="239"/>
    <n v="279.28758690413264"/>
    <x v="1290"/>
    <x v="1290"/>
    <x v="0"/>
  </r>
  <r>
    <n v="80"/>
    <s v="24526mm"/>
    <s v="IA-2001-80-AA1E-NA-6"/>
    <n v="88.9"/>
    <n v="24526"/>
    <n v="279.28758690413264"/>
    <x v="1291"/>
    <x v="1291"/>
    <x v="3"/>
  </r>
  <r>
    <n v="80"/>
    <s v="2655mm"/>
    <s v="NG-0501-80-AA4B-NA-2"/>
    <n v="88.9"/>
    <n v="2655"/>
    <n v="279.28758690413264"/>
    <x v="1292"/>
    <x v="1292"/>
    <x v="6"/>
  </r>
  <r>
    <n v="80"/>
    <s v="2722mm"/>
    <s v="NG-0501-80-AA4B-NA-2"/>
    <n v="88.9"/>
    <n v="2722"/>
    <n v="279.28758690413264"/>
    <x v="1293"/>
    <x v="1293"/>
    <x v="6"/>
  </r>
  <r>
    <n v="80"/>
    <s v="272mm"/>
    <s v="DW-2101-80-AA1B-NA-18"/>
    <n v="88.9"/>
    <n v="272"/>
    <n v="279.28758690413264"/>
    <x v="1294"/>
    <x v="1294"/>
    <x v="2"/>
  </r>
  <r>
    <n v="80"/>
    <s v="274mm"/>
    <s v="CA-2006-100-AA1B-NA-1"/>
    <n v="88.9"/>
    <n v="274"/>
    <n v="279.28758690413264"/>
    <x v="1295"/>
    <x v="1295"/>
    <x v="0"/>
  </r>
  <r>
    <n v="80"/>
    <s v="2790mm"/>
    <s v="NG-0501-80-AA4B-NA-2"/>
    <n v="88.9"/>
    <n v="2790"/>
    <n v="279.28758690413264"/>
    <x v="1296"/>
    <x v="1296"/>
    <x v="6"/>
  </r>
  <r>
    <n v="80"/>
    <s v="288mm"/>
    <s v="AR-1703-80-AA1B-H50"/>
    <n v="88.9"/>
    <n v="288"/>
    <n v="279.28758690413264"/>
    <x v="1297"/>
    <x v="1297"/>
    <x v="1"/>
  </r>
  <r>
    <n v="80"/>
    <s v="292mm"/>
    <s v="CA-1307-80-AA1B-NA-1"/>
    <n v="88.9"/>
    <n v="292"/>
    <n v="279.28758690413264"/>
    <x v="1298"/>
    <x v="1298"/>
    <x v="0"/>
  </r>
  <r>
    <n v="80"/>
    <s v="295mm"/>
    <s v="CA-2007-100-AA1B-NA-1"/>
    <n v="88.9"/>
    <n v="295"/>
    <n v="279.28758690413264"/>
    <x v="1299"/>
    <x v="1299"/>
    <x v="0"/>
  </r>
  <r>
    <n v="80"/>
    <s v="300mm"/>
    <s v="DW-2101-80-AA1B-NA-1"/>
    <n v="88.9"/>
    <n v="300"/>
    <n v="279.28758690413264"/>
    <x v="1300"/>
    <x v="1300"/>
    <x v="2"/>
  </r>
  <r>
    <n v="80"/>
    <s v="300mm"/>
    <s v="DW-2101-80-AA1B-NA-8"/>
    <n v="88.9"/>
    <n v="300"/>
    <n v="279.28758690413264"/>
    <x v="1300"/>
    <x v="1300"/>
    <x v="2"/>
  </r>
  <r>
    <n v="80"/>
    <s v="3075mm"/>
    <s v="WW-1302-80-AA1E-NA"/>
    <n v="88.9"/>
    <n v="3075"/>
    <n v="279.28758690413264"/>
    <x v="1301"/>
    <x v="1301"/>
    <x v="1"/>
  </r>
  <r>
    <n v="80"/>
    <s v="3077mm"/>
    <s v="IA-2001-80-AA1E-NA-3"/>
    <n v="88.9"/>
    <n v="3077"/>
    <n v="279.28758690413264"/>
    <x v="1302"/>
    <x v="1302"/>
    <x v="3"/>
  </r>
  <r>
    <n v="80"/>
    <s v="313mm"/>
    <s v="DW-2101-80-AA1B-NA-8"/>
    <n v="88.9"/>
    <n v="313"/>
    <n v="279.28758690413264"/>
    <x v="1303"/>
    <x v="1303"/>
    <x v="2"/>
  </r>
  <r>
    <n v="80"/>
    <s v="315mm"/>
    <s v="WW-1302-80-AA1E-NA"/>
    <n v="88.9"/>
    <n v="315"/>
    <n v="279.28758690413264"/>
    <x v="1304"/>
    <x v="1304"/>
    <x v="1"/>
  </r>
  <r>
    <n v="80"/>
    <s v="318mm"/>
    <s v="CA-2008-100-AA1B-NA-1"/>
    <n v="88.9"/>
    <n v="318"/>
    <n v="279.28758690413264"/>
    <x v="1305"/>
    <x v="1305"/>
    <x v="0"/>
  </r>
  <r>
    <n v="80"/>
    <s v="3242mm"/>
    <s v="DW-2101-80-AA1B-NA-11"/>
    <n v="88.9"/>
    <n v="3242"/>
    <n v="279.28758690413264"/>
    <x v="1306"/>
    <x v="1306"/>
    <x v="2"/>
  </r>
  <r>
    <n v="80"/>
    <s v="327mm"/>
    <s v="DW-2101-80-AA1B-NA-1"/>
    <n v="88.9"/>
    <n v="327"/>
    <n v="279.28758690413264"/>
    <x v="1307"/>
    <x v="1307"/>
    <x v="2"/>
  </r>
  <r>
    <n v="80"/>
    <s v="3425mm"/>
    <s v="NG-0601-80-AA4B-NA-1-1"/>
    <n v="88.9"/>
    <n v="3425"/>
    <n v="279.28758690413264"/>
    <x v="1308"/>
    <x v="1308"/>
    <x v="6"/>
  </r>
  <r>
    <n v="80"/>
    <s v="3449mm"/>
    <s v="NG-0601-80-AA4B-NA-1-2"/>
    <n v="88.9"/>
    <n v="3449"/>
    <n v="279.28758690413264"/>
    <x v="1309"/>
    <x v="1309"/>
    <x v="6"/>
  </r>
  <r>
    <n v="80"/>
    <s v="3472mm"/>
    <s v="NG-2101-80-AA4B-NA-10"/>
    <n v="88.9"/>
    <n v="3472"/>
    <n v="279.28758690413264"/>
    <x v="1310"/>
    <x v="1310"/>
    <x v="6"/>
  </r>
  <r>
    <n v="80"/>
    <s v="355mm"/>
    <s v="NG-2101-80-AA4B-NA-5"/>
    <n v="88.9"/>
    <n v="355"/>
    <n v="279.28758690413264"/>
    <x v="1311"/>
    <x v="1311"/>
    <x v="6"/>
  </r>
  <r>
    <n v="80"/>
    <s v="355mm"/>
    <s v="NG-2101-80-AA4B-NA-9"/>
    <n v="88.9"/>
    <n v="355"/>
    <n v="279.28758690413264"/>
    <x v="1311"/>
    <x v="1311"/>
    <x v="6"/>
  </r>
  <r>
    <n v="80"/>
    <s v="358mm"/>
    <s v="SH-1401-80-AA1E-NA-1"/>
    <n v="88.9"/>
    <n v="358"/>
    <n v="279.28758690413264"/>
    <x v="1312"/>
    <x v="1312"/>
    <x v="1"/>
  </r>
  <r>
    <n v="80"/>
    <s v="371mm"/>
    <s v="CA-2009-80-AA1B-NA"/>
    <n v="88.9"/>
    <n v="371"/>
    <n v="279.28758690413264"/>
    <x v="1313"/>
    <x v="1313"/>
    <x v="0"/>
  </r>
  <r>
    <n v="80"/>
    <s v="382mm"/>
    <s v="NG-2101-80-AA4B-NA-10"/>
    <n v="88.9"/>
    <n v="382"/>
    <n v="279.28758690413264"/>
    <x v="1314"/>
    <x v="1314"/>
    <x v="6"/>
  </r>
  <r>
    <n v="80"/>
    <s v="395mm"/>
    <s v="CA-2011-50-AA1B-NA-1"/>
    <n v="88.9"/>
    <n v="395"/>
    <n v="279.28758690413264"/>
    <x v="1315"/>
    <x v="1315"/>
    <x v="0"/>
  </r>
  <r>
    <n v="80"/>
    <s v="399mm"/>
    <s v="DW-2101-80-AA1B-NA-1"/>
    <n v="88.9"/>
    <n v="399"/>
    <n v="279.28758690413264"/>
    <x v="1316"/>
    <x v="1316"/>
    <x v="2"/>
  </r>
  <r>
    <n v="80"/>
    <s v="399mm"/>
    <s v="DW-2101-80-AA1B-NA-8"/>
    <n v="88.9"/>
    <n v="399"/>
    <n v="279.28758690413264"/>
    <x v="1316"/>
    <x v="1316"/>
    <x v="2"/>
  </r>
  <r>
    <n v="80"/>
    <s v="399mm"/>
    <s v="WW-1302-80-AA1E-NA"/>
    <n v="88.9"/>
    <n v="399"/>
    <n v="279.28758690413264"/>
    <x v="1316"/>
    <x v="1316"/>
    <x v="1"/>
  </r>
  <r>
    <n v="80"/>
    <s v="4139mm"/>
    <s v="DW-2101-80-AA1B-NA-12"/>
    <n v="88.9"/>
    <n v="4139"/>
    <n v="279.28758690413264"/>
    <x v="1317"/>
    <x v="1317"/>
    <x v="2"/>
  </r>
  <r>
    <n v="80"/>
    <s v="4289mm"/>
    <s v="DW-2101-80-AA1B-NA-11"/>
    <n v="88.9"/>
    <n v="4289"/>
    <n v="279.28758690413264"/>
    <x v="1318"/>
    <x v="1318"/>
    <x v="2"/>
  </r>
  <r>
    <n v="80"/>
    <s v="431mm"/>
    <s v="DW-2101-80-AA1B-NA-14"/>
    <n v="88.9"/>
    <n v="431"/>
    <n v="279.28758690413264"/>
    <x v="1319"/>
    <x v="1319"/>
    <x v="2"/>
  </r>
  <r>
    <n v="80"/>
    <s v="449mm"/>
    <s v="AR-1703-80-AA1B-H50"/>
    <n v="88.9"/>
    <n v="449"/>
    <n v="279.28758690413264"/>
    <x v="1320"/>
    <x v="1320"/>
    <x v="1"/>
  </r>
  <r>
    <n v="80"/>
    <s v="452mm"/>
    <s v="DW-2101-80-AA1B-NA-9"/>
    <n v="88.9"/>
    <n v="452"/>
    <n v="279.28758690413264"/>
    <x v="1321"/>
    <x v="1321"/>
    <x v="2"/>
  </r>
  <r>
    <n v="80"/>
    <s v="4532mm"/>
    <s v="NG-2101-80-AA4B-NA-10"/>
    <n v="88.9"/>
    <n v="4532"/>
    <n v="279.28758690413264"/>
    <x v="1322"/>
    <x v="1322"/>
    <x v="6"/>
  </r>
  <r>
    <n v="80"/>
    <s v="46714mm"/>
    <s v="DW-2101-80-AA1B-NA-2"/>
    <n v="88.9"/>
    <n v="46714"/>
    <n v="279.28758690413264"/>
    <x v="1323"/>
    <x v="1323"/>
    <x v="2"/>
  </r>
  <r>
    <n v="80"/>
    <s v="4719mm"/>
    <s v="DW-2109-80-AA1B-NA-1"/>
    <n v="88.9"/>
    <n v="4719"/>
    <n v="279.28758690413264"/>
    <x v="1324"/>
    <x v="1324"/>
    <x v="2"/>
  </r>
  <r>
    <n v="80"/>
    <s v="472mm"/>
    <s v="IA-2001-80-AA1E-NA-5"/>
    <n v="88.9"/>
    <n v="472"/>
    <n v="279.28758690413264"/>
    <x v="1325"/>
    <x v="1325"/>
    <x v="3"/>
  </r>
  <r>
    <n v="80"/>
    <s v="472mm"/>
    <s v="NG-0501-80-AA4B-NA-2"/>
    <n v="88.9"/>
    <n v="472"/>
    <n v="279.28758690413264"/>
    <x v="1325"/>
    <x v="1325"/>
    <x v="6"/>
  </r>
  <r>
    <n v="80"/>
    <s v="472mm"/>
    <s v="NG-0601-80-AA4B-NA-1-1"/>
    <n v="88.9"/>
    <n v="472"/>
    <n v="279.28758690413264"/>
    <x v="1325"/>
    <x v="1325"/>
    <x v="6"/>
  </r>
  <r>
    <n v="80"/>
    <s v="472mm"/>
    <s v="NG-2101-80-AA4B-NA-8"/>
    <n v="88.9"/>
    <n v="472"/>
    <n v="279.28758690413264"/>
    <x v="1325"/>
    <x v="1325"/>
    <x v="6"/>
  </r>
  <r>
    <n v="80"/>
    <s v="4772mm"/>
    <s v="DW-2101-80-AA1B-NA-6"/>
    <n v="88.9"/>
    <n v="4772"/>
    <n v="279.28758690413264"/>
    <x v="1326"/>
    <x v="1326"/>
    <x v="2"/>
  </r>
  <r>
    <n v="80"/>
    <s v="48mm"/>
    <s v="NG-0601-80-AA4B-NA-1-2"/>
    <n v="88.9"/>
    <n v="48"/>
    <n v="279.28758690413264"/>
    <x v="1327"/>
    <x v="1327"/>
    <x v="6"/>
  </r>
  <r>
    <n v="80"/>
    <s v="500mm"/>
    <s v="NG-2101-80-AA4B-NA-9"/>
    <n v="88.9"/>
    <n v="500"/>
    <n v="279.28758690413264"/>
    <x v="1328"/>
    <x v="1328"/>
    <x v="6"/>
  </r>
  <r>
    <n v="80"/>
    <s v="5052mm"/>
    <s v="SH-1401-80-AA1E-NA-2"/>
    <n v="88.9"/>
    <n v="5052"/>
    <n v="279.28758690413264"/>
    <x v="1329"/>
    <x v="1329"/>
    <x v="1"/>
  </r>
  <r>
    <n v="80"/>
    <s v="511mm"/>
    <s v="NG-0601-80-AA4B-NA-1-2"/>
    <n v="88.9"/>
    <n v="511"/>
    <n v="279.28758690413264"/>
    <x v="1330"/>
    <x v="1330"/>
    <x v="6"/>
  </r>
  <r>
    <n v="80"/>
    <s v="513mm"/>
    <s v="SH-1401-80-AA1E-NA-2"/>
    <n v="88.9"/>
    <n v="513"/>
    <n v="279.28758690413264"/>
    <x v="1331"/>
    <x v="1331"/>
    <x v="1"/>
  </r>
  <r>
    <n v="80"/>
    <s v="528mm"/>
    <s v="IA-2001-80-AA1E-NA-3"/>
    <n v="88.9"/>
    <n v="528"/>
    <n v="279.28758690413264"/>
    <x v="1332"/>
    <x v="1332"/>
    <x v="3"/>
  </r>
  <r>
    <n v="80"/>
    <s v="528mm"/>
    <s v="NG-2101-80-AA4B-NA-7"/>
    <n v="88.9"/>
    <n v="528"/>
    <n v="279.28758690413264"/>
    <x v="1332"/>
    <x v="1332"/>
    <x v="6"/>
  </r>
  <r>
    <n v="80"/>
    <s v="562mm"/>
    <s v="NG-2101-80-AA4B-NA-10"/>
    <n v="88.9"/>
    <n v="562"/>
    <n v="279.28758690413264"/>
    <x v="1333"/>
    <x v="1333"/>
    <x v="6"/>
  </r>
  <r>
    <n v="80"/>
    <s v="563mm"/>
    <s v="IA-2001-80-AA1E-NA-1"/>
    <n v="88.9"/>
    <n v="563"/>
    <n v="279.28758690413264"/>
    <x v="1334"/>
    <x v="1334"/>
    <x v="3"/>
  </r>
  <r>
    <n v="80"/>
    <s v="564mm"/>
    <s v="NG-0601-80-AA4B-NA-1-1"/>
    <n v="88.9"/>
    <n v="564"/>
    <n v="279.28758690413264"/>
    <x v="1335"/>
    <x v="1335"/>
    <x v="6"/>
  </r>
  <r>
    <n v="80"/>
    <s v="572mm"/>
    <s v="NG-2101-80-AA4B-NA-10"/>
    <n v="88.9"/>
    <n v="572"/>
    <n v="279.28758690413264"/>
    <x v="1336"/>
    <x v="1336"/>
    <x v="6"/>
  </r>
  <r>
    <n v="80"/>
    <s v="583mm"/>
    <s v="DW-2101-80-AA1B-NA-10"/>
    <n v="88.9"/>
    <n v="583"/>
    <n v="279.28758690413264"/>
    <x v="1337"/>
    <x v="1337"/>
    <x v="2"/>
  </r>
  <r>
    <n v="80"/>
    <s v="6021mm"/>
    <s v="DW-2101-80-AA1B-NA-4"/>
    <n v="88.9"/>
    <n v="6021"/>
    <n v="279.28758690413264"/>
    <x v="1338"/>
    <x v="1338"/>
    <x v="2"/>
  </r>
  <r>
    <n v="80"/>
    <s v="6165mm"/>
    <s v="SH-1401-80-AA1E-NA-2"/>
    <n v="88.9"/>
    <n v="6165"/>
    <n v="279.28758690413264"/>
    <x v="1339"/>
    <x v="1339"/>
    <x v="1"/>
  </r>
  <r>
    <n v="80"/>
    <s v="6898mm"/>
    <s v="NG-0601-80-AA4B-NA-1-2"/>
    <n v="88.9"/>
    <n v="6898"/>
    <n v="279.28758690413264"/>
    <x v="1340"/>
    <x v="1340"/>
    <x v="6"/>
  </r>
  <r>
    <n v="80"/>
    <s v="6998mm"/>
    <s v="NG-0501-80-AA4B-NA-2"/>
    <n v="88.9"/>
    <n v="6998"/>
    <n v="279.28758690413264"/>
    <x v="1341"/>
    <x v="1341"/>
    <x v="6"/>
  </r>
  <r>
    <n v="80"/>
    <s v="7270mm"/>
    <s v="IA-2001-80-AA1E-NA-5"/>
    <n v="88.9"/>
    <n v="7270"/>
    <n v="279.28758690413264"/>
    <x v="1342"/>
    <x v="1342"/>
    <x v="3"/>
  </r>
  <r>
    <n v="80"/>
    <s v="72mm"/>
    <s v="DW-2101-80-AA1B-NA-11"/>
    <n v="88.9"/>
    <n v="72"/>
    <n v="279.28758690413264"/>
    <x v="1343"/>
    <x v="1343"/>
    <x v="2"/>
  </r>
  <r>
    <n v="80"/>
    <s v="72mm"/>
    <s v="IA-2001-80-AA1E-NA-3"/>
    <n v="88.9"/>
    <n v="72"/>
    <n v="279.28758690413264"/>
    <x v="1343"/>
    <x v="1343"/>
    <x v="3"/>
  </r>
  <r>
    <n v="80"/>
    <s v="72mm"/>
    <s v="IA-2001-80-AA1E-NA-5"/>
    <n v="88.9"/>
    <n v="72"/>
    <n v="279.28758690413264"/>
    <x v="1343"/>
    <x v="1343"/>
    <x v="3"/>
  </r>
  <r>
    <n v="80"/>
    <s v="7321mm"/>
    <s v="DW-2101-80-AA1B-NA-13"/>
    <n v="88.9"/>
    <n v="7321"/>
    <n v="279.28758690413264"/>
    <x v="1344"/>
    <x v="1344"/>
    <x v="2"/>
  </r>
  <r>
    <n v="80"/>
    <s v="7549mm"/>
    <s v="IA-2001-80-AA1E-NA-4"/>
    <n v="88.9"/>
    <n v="7549"/>
    <n v="279.28758690413264"/>
    <x v="1345"/>
    <x v="1345"/>
    <x v="3"/>
  </r>
  <r>
    <n v="80"/>
    <s v="772mm"/>
    <s v="IA-2001-80-AA1E-NA-3"/>
    <n v="88.9"/>
    <n v="772"/>
    <n v="279.28758690413264"/>
    <x v="1346"/>
    <x v="1346"/>
    <x v="3"/>
  </r>
  <r>
    <n v="80"/>
    <s v="777mm"/>
    <s v="NG-0601-80-AA4B-NA-1-3"/>
    <n v="88.9"/>
    <n v="777"/>
    <n v="279.28758690413264"/>
    <x v="1347"/>
    <x v="1347"/>
    <x v="6"/>
  </r>
  <r>
    <n v="80"/>
    <s v="809mm"/>
    <s v="NG-2101-80-AA4B-NA-10"/>
    <n v="88.9"/>
    <n v="809"/>
    <n v="279.28758690413264"/>
    <x v="1348"/>
    <x v="1348"/>
    <x v="6"/>
  </r>
  <r>
    <n v="80"/>
    <s v="817mm"/>
    <s v="DW-2101-80-AA1B-NA-11"/>
    <n v="88.9"/>
    <n v="817"/>
    <n v="279.28758690413264"/>
    <x v="1349"/>
    <x v="1349"/>
    <x v="2"/>
  </r>
  <r>
    <n v="80"/>
    <s v="81mm"/>
    <s v="DW-2101-80-AA1B-NA-10"/>
    <n v="88.9"/>
    <n v="81"/>
    <n v="279.28758690413264"/>
    <x v="1350"/>
    <x v="1350"/>
    <x v="2"/>
  </r>
  <r>
    <n v="80"/>
    <s v="83mm"/>
    <s v="CA-2016-40-AA1B-NA"/>
    <n v="88.9"/>
    <n v="83"/>
    <n v="279.28758690413264"/>
    <x v="1351"/>
    <x v="1351"/>
    <x v="0"/>
  </r>
  <r>
    <n v="80"/>
    <s v="8680mm"/>
    <s v="IA-2001-80-AA1E-NA-7"/>
    <n v="88.9"/>
    <n v="8680"/>
    <n v="279.28758690413264"/>
    <x v="1352"/>
    <x v="1352"/>
    <x v="3"/>
  </r>
  <r>
    <n v="80"/>
    <s v="868mm"/>
    <s v="NG-2101-80-AA4B-NA-6"/>
    <n v="88.9"/>
    <n v="868"/>
    <n v="279.28758690413264"/>
    <x v="1353"/>
    <x v="1353"/>
    <x v="6"/>
  </r>
  <r>
    <n v="80"/>
    <s v="872mm"/>
    <s v="NG-0601-80-AA4B-NA-1-1"/>
    <n v="88.9"/>
    <n v="872"/>
    <n v="279.28758690413264"/>
    <x v="1354"/>
    <x v="1354"/>
    <x v="6"/>
  </r>
  <r>
    <n v="80"/>
    <s v="879mm"/>
    <s v="CA-1307-80-AA1B-NA-1"/>
    <n v="88.9"/>
    <n v="879"/>
    <n v="279.28758690413264"/>
    <x v="1355"/>
    <x v="1355"/>
    <x v="0"/>
  </r>
  <r>
    <n v="80"/>
    <s v="880mm"/>
    <s v="NG-0501-80-AA4B-NA-1"/>
    <n v="88.9"/>
    <n v="880"/>
    <n v="279.28758690413264"/>
    <x v="1356"/>
    <x v="1356"/>
    <x v="6"/>
  </r>
  <r>
    <n v="80"/>
    <s v="880mm"/>
    <s v="NG-2101-80-AA4B-NA-5"/>
    <n v="88.9"/>
    <n v="880"/>
    <n v="279.28758690413264"/>
    <x v="1356"/>
    <x v="1356"/>
    <x v="6"/>
  </r>
  <r>
    <n v="80"/>
    <s v="8995mm"/>
    <s v="NG-0601-80-AA4B-NA-1-1"/>
    <n v="88.9"/>
    <n v="8995"/>
    <n v="279.28758690413264"/>
    <x v="1357"/>
    <x v="1357"/>
    <x v="6"/>
  </r>
  <r>
    <n v="80"/>
    <s v="903mm"/>
    <s v="IA-2001-80-AA1E-NA-1"/>
    <n v="88.9"/>
    <n v="903"/>
    <n v="279.28758690413264"/>
    <x v="1358"/>
    <x v="1358"/>
    <x v="3"/>
  </r>
  <r>
    <n v="80"/>
    <s v="9269mm"/>
    <s v="NG-2101-80-AA4B-NA-8"/>
    <n v="88.9"/>
    <n v="9269"/>
    <n v="279.28758690413264"/>
    <x v="1359"/>
    <x v="1359"/>
    <x v="6"/>
  </r>
  <r>
    <n v="80"/>
    <s v="969mm"/>
    <s v="DW-2101-80-AA1B-NA-5"/>
    <n v="88.9"/>
    <n v="969"/>
    <n v="279.28758690413264"/>
    <x v="1360"/>
    <x v="1360"/>
    <x v="2"/>
  </r>
  <r>
    <n v="80"/>
    <s v="982mm"/>
    <s v="DW-2101-80-AA1B-NA-5"/>
    <n v="88.9"/>
    <n v="982"/>
    <n v="279.28758690413264"/>
    <x v="1361"/>
    <x v="1361"/>
    <x v="2"/>
  </r>
  <r>
    <n v="80"/>
    <s v="985mm"/>
    <s v="IA-2001-80-AA1E-NA-8"/>
    <n v="88.9"/>
    <n v="985"/>
    <n v="279.28758690413264"/>
    <x v="1362"/>
    <x v="1362"/>
    <x v="3"/>
  </r>
  <r>
    <n v="100"/>
    <s v="100mm"/>
    <s v="BICAR-1602-100-AA2B-NA"/>
    <n v="114.3"/>
    <n v="100"/>
    <n v="359.08404030531335"/>
    <x v="1363"/>
    <x v="1363"/>
    <x v="9"/>
  </r>
  <r>
    <n v="100"/>
    <s v="100mm"/>
    <s v="BICAR-1603-100-AA2B-NA"/>
    <n v="114.3"/>
    <n v="100"/>
    <n v="359.08404030531335"/>
    <x v="1363"/>
    <x v="1363"/>
    <x v="9"/>
  </r>
  <r>
    <n v="100"/>
    <s v="100mm"/>
    <s v="CA-2005-100-AA1B-NA"/>
    <n v="114.3"/>
    <n v="100"/>
    <n v="359.08404030531335"/>
    <x v="1363"/>
    <x v="1363"/>
    <x v="0"/>
  </r>
  <r>
    <n v="100"/>
    <s v="100mm"/>
    <s v="CA-2008-100-AA1B-NA-4"/>
    <n v="114.3"/>
    <n v="100"/>
    <n v="359.08404030531335"/>
    <x v="1363"/>
    <x v="1363"/>
    <x v="0"/>
  </r>
  <r>
    <n v="100"/>
    <s v="100mm"/>
    <s v="CA-2008-100-AA1B-NA-5"/>
    <n v="114.3"/>
    <n v="100"/>
    <n v="359.08404030531335"/>
    <x v="1363"/>
    <x v="1363"/>
    <x v="0"/>
  </r>
  <r>
    <n v="100"/>
    <s v="1072mm"/>
    <s v="CA-2007-100-AA1B-NA-1"/>
    <n v="114.3"/>
    <n v="1072"/>
    <n v="359.08404030531335"/>
    <x v="1364"/>
    <x v="1364"/>
    <x v="0"/>
  </r>
  <r>
    <n v="100"/>
    <s v="107mm"/>
    <s v="AR-1702-100-AA1B-NA"/>
    <n v="114.3"/>
    <n v="107"/>
    <n v="359.08404030531335"/>
    <x v="1365"/>
    <x v="1365"/>
    <x v="1"/>
  </r>
  <r>
    <n v="100"/>
    <s v="1096mm"/>
    <s v="CA-2008-100-AA1B-NA-3"/>
    <n v="114.3"/>
    <n v="1096"/>
    <n v="359.08404030531335"/>
    <x v="1366"/>
    <x v="1366"/>
    <x v="0"/>
  </r>
  <r>
    <n v="100"/>
    <s v="111mm"/>
    <s v="CA-2008-100-AA1B-NA-3"/>
    <n v="114.3"/>
    <n v="111"/>
    <n v="359.08404030531335"/>
    <x v="1367"/>
    <x v="1367"/>
    <x v="0"/>
  </r>
  <r>
    <n v="100"/>
    <s v="1123mm"/>
    <s v="BICAR-1603-100-AA2B-NA"/>
    <n v="114.3"/>
    <n v="1123"/>
    <n v="359.08404030531335"/>
    <x v="1368"/>
    <x v="1368"/>
    <x v="9"/>
  </r>
  <r>
    <n v="100"/>
    <s v="1148mm"/>
    <s v="CA-2001-100-AA1B-NA-6"/>
    <n v="114.3"/>
    <n v="1148"/>
    <n v="359.08404030531335"/>
    <x v="1369"/>
    <x v="1369"/>
    <x v="0"/>
  </r>
  <r>
    <n v="100"/>
    <s v="116mm"/>
    <s v="CA-2006-100-AA1B-NA-3"/>
    <n v="114.3"/>
    <n v="116"/>
    <n v="359.08404030531335"/>
    <x v="1370"/>
    <x v="1370"/>
    <x v="0"/>
  </r>
  <r>
    <n v="100"/>
    <s v="116mm"/>
    <s v="SH-1408-100-AA1E-NA"/>
    <n v="114.3"/>
    <n v="116"/>
    <n v="359.08404030531335"/>
    <x v="1370"/>
    <x v="1370"/>
    <x v="1"/>
  </r>
  <r>
    <n v="100"/>
    <s v="1197mm"/>
    <s v="CA-2001-100-AA1B-NA-6"/>
    <n v="114.3"/>
    <n v="1197"/>
    <n v="359.08404030531335"/>
    <x v="1371"/>
    <x v="1371"/>
    <x v="0"/>
  </r>
  <r>
    <n v="100"/>
    <s v="1238mm"/>
    <s v="CA-2001-100-AA1B-NA-4"/>
    <n v="114.3"/>
    <n v="1238"/>
    <n v="359.08404030531335"/>
    <x v="1372"/>
    <x v="1372"/>
    <x v="0"/>
  </r>
  <r>
    <n v="100"/>
    <s v="124mm"/>
    <s v="CA-2008-100-AA1B-NA-4"/>
    <n v="114.3"/>
    <n v="124"/>
    <n v="359.08404030531335"/>
    <x v="1373"/>
    <x v="1373"/>
    <x v="0"/>
  </r>
  <r>
    <n v="100"/>
    <s v="124mm"/>
    <s v="CA-2008-100-AA1B-NA-5"/>
    <n v="114.3"/>
    <n v="124"/>
    <n v="359.08404030531335"/>
    <x v="1373"/>
    <x v="1373"/>
    <x v="0"/>
  </r>
  <r>
    <n v="100"/>
    <s v="13137mm"/>
    <s v="CA-2001-100-AA1B-NA-7"/>
    <n v="114.3"/>
    <n v="13137"/>
    <n v="359.08404030531335"/>
    <x v="1374"/>
    <x v="1374"/>
    <x v="0"/>
  </r>
  <r>
    <n v="100"/>
    <s v="13342mm"/>
    <s v="CA-2001-100-AA1B-NA-2"/>
    <n v="114.3"/>
    <n v="13342"/>
    <n v="359.08404030531335"/>
    <x v="1375"/>
    <x v="1375"/>
    <x v="0"/>
  </r>
  <r>
    <n v="100"/>
    <s v="1345mm"/>
    <s v="CA-2008-100-AA1B-NA-3"/>
    <n v="114.3"/>
    <n v="1345"/>
    <n v="359.08404030531335"/>
    <x v="1376"/>
    <x v="1376"/>
    <x v="0"/>
  </r>
  <r>
    <n v="100"/>
    <s v="1377mm"/>
    <s v="CA-2005-100-AA1B-NA"/>
    <n v="114.3"/>
    <n v="1377"/>
    <n v="359.08404030531335"/>
    <x v="1377"/>
    <x v="1377"/>
    <x v="0"/>
  </r>
  <r>
    <n v="100"/>
    <s v="1390mm"/>
    <s v="AR-1702-100-AA1B-NA"/>
    <n v="114.3"/>
    <n v="1390"/>
    <n v="359.08404030531335"/>
    <x v="1378"/>
    <x v="1378"/>
    <x v="1"/>
  </r>
  <r>
    <n v="100"/>
    <s v="1437mm"/>
    <s v="AR-1701-100-AA1B-NA"/>
    <n v="114.3"/>
    <n v="1437"/>
    <n v="359.08404030531335"/>
    <x v="1379"/>
    <x v="1379"/>
    <x v="1"/>
  </r>
  <r>
    <n v="100"/>
    <s v="1438mm"/>
    <s v="CA-2006-100-AA1B-NA-2"/>
    <n v="114.3"/>
    <n v="1438"/>
    <n v="359.08404030531335"/>
    <x v="1380"/>
    <x v="1380"/>
    <x v="0"/>
  </r>
  <r>
    <n v="100"/>
    <s v="1456mm"/>
    <s v="CA-2007-100-AA1B-NA-2"/>
    <n v="114.3"/>
    <n v="1456"/>
    <n v="359.08404030531335"/>
    <x v="1381"/>
    <x v="1381"/>
    <x v="0"/>
  </r>
  <r>
    <n v="100"/>
    <s v="146mm"/>
    <s v="CA-2006-100-AA1B-NA-2"/>
    <n v="114.3"/>
    <n v="146"/>
    <n v="359.08404030531335"/>
    <x v="1382"/>
    <x v="1382"/>
    <x v="0"/>
  </r>
  <r>
    <n v="100"/>
    <s v="146mm"/>
    <s v="CA-2011-50-AA1B-NA-1"/>
    <n v="114.3"/>
    <n v="146"/>
    <n v="359.08404030531335"/>
    <x v="1382"/>
    <x v="1382"/>
    <x v="0"/>
  </r>
  <r>
    <n v="100"/>
    <s v="150mm"/>
    <s v="CA-2001-100-AA1B-NA-5"/>
    <n v="114.3"/>
    <n v="150"/>
    <n v="359.08404030531335"/>
    <x v="1383"/>
    <x v="1383"/>
    <x v="0"/>
  </r>
  <r>
    <n v="100"/>
    <s v="154mm"/>
    <s v="CA-2005-100-AA1B-NA"/>
    <n v="114.3"/>
    <n v="154"/>
    <n v="359.08404030531335"/>
    <x v="1384"/>
    <x v="1384"/>
    <x v="0"/>
  </r>
  <r>
    <n v="100"/>
    <s v="156mm"/>
    <s v="CA-2011-50-AA1B-NA-1"/>
    <n v="114.3"/>
    <n v="156"/>
    <n v="359.08404030531335"/>
    <x v="1385"/>
    <x v="1385"/>
    <x v="0"/>
  </r>
  <r>
    <n v="100"/>
    <s v="159mm"/>
    <s v="CA-2005-100-AA1B-NA"/>
    <n v="114.3"/>
    <n v="159"/>
    <n v="359.08404030531335"/>
    <x v="1386"/>
    <x v="1386"/>
    <x v="0"/>
  </r>
  <r>
    <n v="100"/>
    <s v="1823mm"/>
    <s v="BICAR-1602-100-AA2B-NA"/>
    <n v="114.3"/>
    <n v="1823"/>
    <n v="359.08404030531335"/>
    <x v="1387"/>
    <x v="1387"/>
    <x v="9"/>
  </r>
  <r>
    <n v="100"/>
    <s v="1895mm"/>
    <s v="CA-2010-100-AA1B-NA"/>
    <n v="114.3"/>
    <n v="1895"/>
    <n v="359.08404030531335"/>
    <x v="1388"/>
    <x v="1388"/>
    <x v="0"/>
  </r>
  <r>
    <n v="100"/>
    <s v="190mm"/>
    <s v="CWR-0802-25-AA1E-NA"/>
    <n v="114.3"/>
    <n v="190"/>
    <n v="359.08404030531335"/>
    <x v="1389"/>
    <x v="1389"/>
    <x v="1"/>
  </r>
  <r>
    <n v="100"/>
    <s v="190mm"/>
    <s v="CWR-0803-25-AA1E-NA"/>
    <n v="114.3"/>
    <n v="190"/>
    <n v="359.08404030531335"/>
    <x v="1389"/>
    <x v="1389"/>
    <x v="1"/>
  </r>
  <r>
    <n v="100"/>
    <s v="190mm"/>
    <s v="CWR-0804-25-AA1E-NA"/>
    <n v="114.3"/>
    <n v="190"/>
    <n v="359.08404030531335"/>
    <x v="1389"/>
    <x v="1389"/>
    <x v="1"/>
  </r>
  <r>
    <n v="100"/>
    <s v="193mm"/>
    <s v="CA-2001-100-AA1B-NA-2"/>
    <n v="114.3"/>
    <n v="193"/>
    <n v="359.08404030531335"/>
    <x v="1390"/>
    <x v="1390"/>
    <x v="0"/>
  </r>
  <r>
    <n v="100"/>
    <s v="1945mm"/>
    <s v="CA-2005-100-AA1B-NA"/>
    <n v="114.3"/>
    <n v="1945"/>
    <n v="359.08404030531335"/>
    <x v="1391"/>
    <x v="1391"/>
    <x v="0"/>
  </r>
  <r>
    <n v="100"/>
    <s v="200mm"/>
    <s v="AR-1701-100-AA1B-NA"/>
    <n v="114.3"/>
    <n v="200"/>
    <n v="359.08404030531335"/>
    <x v="1392"/>
    <x v="1392"/>
    <x v="1"/>
  </r>
  <r>
    <n v="100"/>
    <s v="200mm"/>
    <s v="AR-1702-100-AA1B-NA"/>
    <n v="114.3"/>
    <n v="200"/>
    <n v="359.08404030531335"/>
    <x v="1392"/>
    <x v="1392"/>
    <x v="1"/>
  </r>
  <r>
    <n v="100"/>
    <s v="200mm"/>
    <s v="CWS-2201-65-AA1E-NA-5"/>
    <n v="114.3"/>
    <n v="200"/>
    <n v="359.08404030531335"/>
    <x v="1392"/>
    <x v="1392"/>
    <x v="1"/>
  </r>
  <r>
    <n v="100"/>
    <s v="200mm"/>
    <s v="CWS-2203-65-AA1E-NA-1"/>
    <n v="114.3"/>
    <n v="200"/>
    <n v="359.08404030531335"/>
    <x v="1392"/>
    <x v="1392"/>
    <x v="1"/>
  </r>
  <r>
    <n v="100"/>
    <s v="209mm"/>
    <s v="CA-2008-100-AA1B-NA-4"/>
    <n v="114.3"/>
    <n v="209"/>
    <n v="359.08404030531335"/>
    <x v="1393"/>
    <x v="1393"/>
    <x v="0"/>
  </r>
  <r>
    <n v="100"/>
    <s v="209mm"/>
    <s v="CA-2008-100-AA1B-NA-5"/>
    <n v="114.3"/>
    <n v="209"/>
    <n v="359.08404030531335"/>
    <x v="1393"/>
    <x v="1393"/>
    <x v="0"/>
  </r>
  <r>
    <n v="100"/>
    <s v="2292mm"/>
    <s v="CA-2005-100-AA1B-NA"/>
    <n v="114.3"/>
    <n v="2292"/>
    <n v="359.08404030531335"/>
    <x v="1394"/>
    <x v="1394"/>
    <x v="0"/>
  </r>
  <r>
    <n v="100"/>
    <s v="243mm"/>
    <s v="AR-1702-100-AA1B-NA"/>
    <n v="114.3"/>
    <n v="243"/>
    <n v="359.08404030531335"/>
    <x v="1395"/>
    <x v="1395"/>
    <x v="1"/>
  </r>
  <r>
    <n v="100"/>
    <s v="246mm"/>
    <s v="CA-2008-100-AA1B-NA-4"/>
    <n v="114.3"/>
    <n v="246"/>
    <n v="359.08404030531335"/>
    <x v="1396"/>
    <x v="1396"/>
    <x v="0"/>
  </r>
  <r>
    <n v="100"/>
    <s v="246mm"/>
    <s v="CA-2008-100-AA1B-NA-5"/>
    <n v="114.3"/>
    <n v="246"/>
    <n v="359.08404030531335"/>
    <x v="1396"/>
    <x v="1396"/>
    <x v="0"/>
  </r>
  <r>
    <n v="100"/>
    <s v="249mm"/>
    <s v="CA-2008-100-AA1B-NA-4"/>
    <n v="114.3"/>
    <n v="249"/>
    <n v="359.08404030531335"/>
    <x v="1397"/>
    <x v="1397"/>
    <x v="0"/>
  </r>
  <r>
    <n v="100"/>
    <s v="249mm"/>
    <s v="CA-2008-100-AA1B-NA-5"/>
    <n v="114.3"/>
    <n v="249"/>
    <n v="359.08404030531335"/>
    <x v="1397"/>
    <x v="1397"/>
    <x v="0"/>
  </r>
  <r>
    <n v="100"/>
    <s v="266mm"/>
    <s v="CA-2006-100-AA1B-NA-1"/>
    <n v="114.3"/>
    <n v="266"/>
    <n v="359.08404030531335"/>
    <x v="1398"/>
    <x v="1398"/>
    <x v="0"/>
  </r>
  <r>
    <n v="100"/>
    <s v="2673mm"/>
    <s v="BICAR-1603-100-AA2B-NA"/>
    <n v="114.3"/>
    <n v="2673"/>
    <n v="359.08404030531335"/>
    <x v="1399"/>
    <x v="1399"/>
    <x v="9"/>
  </r>
  <r>
    <n v="100"/>
    <s v="2816mm"/>
    <s v="CA-2001-100-AA1B-NA-7"/>
    <n v="114.3"/>
    <n v="2816"/>
    <n v="359.08404030531335"/>
    <x v="1400"/>
    <x v="1400"/>
    <x v="0"/>
  </r>
  <r>
    <n v="100"/>
    <s v="2892mm"/>
    <s v="CA-2001-100-AA1B-NA-3"/>
    <n v="114.3"/>
    <n v="2892"/>
    <n v="359.08404030531335"/>
    <x v="1401"/>
    <x v="1401"/>
    <x v="0"/>
  </r>
  <r>
    <n v="100"/>
    <s v="290mm"/>
    <s v="CA-2007-100-AA1B-NA-2"/>
    <n v="114.3"/>
    <n v="290"/>
    <n v="359.08404030531335"/>
    <x v="1402"/>
    <x v="1402"/>
    <x v="0"/>
  </r>
  <r>
    <n v="100"/>
    <s v="290mm"/>
    <s v="CWR-0805-25-AA1E-NA"/>
    <n v="114.3"/>
    <n v="290"/>
    <n v="359.08404030531335"/>
    <x v="1402"/>
    <x v="1402"/>
    <x v="1"/>
  </r>
  <r>
    <n v="100"/>
    <s v="292mm"/>
    <s v="CA-2006-100-AA1B-NA-1"/>
    <n v="114.3"/>
    <n v="292"/>
    <n v="359.08404030531335"/>
    <x v="1403"/>
    <x v="1403"/>
    <x v="0"/>
  </r>
  <r>
    <n v="100"/>
    <s v="292mm"/>
    <s v="CA-2007-100-AA1B-NA-2"/>
    <n v="114.3"/>
    <n v="292"/>
    <n v="359.08404030531335"/>
    <x v="1403"/>
    <x v="1403"/>
    <x v="0"/>
  </r>
  <r>
    <n v="100"/>
    <s v="297mm"/>
    <s v="CA-2010-100-AA1B-NA"/>
    <n v="114.3"/>
    <n v="297"/>
    <n v="359.08404030531335"/>
    <x v="1404"/>
    <x v="1404"/>
    <x v="0"/>
  </r>
  <r>
    <n v="100"/>
    <s v="300mm"/>
    <s v="AR-1701-100-AA1B-NA"/>
    <n v="114.3"/>
    <n v="300"/>
    <n v="359.08404030531335"/>
    <x v="1405"/>
    <x v="1405"/>
    <x v="1"/>
  </r>
  <r>
    <n v="100"/>
    <s v="300mm"/>
    <s v="AR-1702-100-AA1B-NA"/>
    <n v="114.3"/>
    <n v="300"/>
    <n v="359.08404030531335"/>
    <x v="1405"/>
    <x v="1405"/>
    <x v="1"/>
  </r>
  <r>
    <n v="100"/>
    <s v="3283mm"/>
    <s v="CA-2008-100-AA1B-NA-2"/>
    <n v="114.3"/>
    <n v="3283"/>
    <n v="359.08404030531335"/>
    <x v="1406"/>
    <x v="1406"/>
    <x v="0"/>
  </r>
  <r>
    <n v="100"/>
    <s v="3460mm"/>
    <s v="CA-2001-100-AA1B-NA-3"/>
    <n v="114.3"/>
    <n v="3460"/>
    <n v="359.08404030531335"/>
    <x v="1407"/>
    <x v="1407"/>
    <x v="0"/>
  </r>
  <r>
    <n v="100"/>
    <s v="352mm"/>
    <s v="SH-1408-100-AA1E-NA"/>
    <n v="114.3"/>
    <n v="352"/>
    <n v="359.08404030531335"/>
    <x v="1408"/>
    <x v="1408"/>
    <x v="1"/>
  </r>
  <r>
    <n v="100"/>
    <s v="3606mm"/>
    <s v="BICAR-1603-100-AA2B-NA"/>
    <n v="114.3"/>
    <n v="3606"/>
    <n v="359.08404030531335"/>
    <x v="1409"/>
    <x v="1409"/>
    <x v="9"/>
  </r>
  <r>
    <n v="100"/>
    <s v="369mm"/>
    <s v="CA-2006-100-AA1B-NA-1"/>
    <n v="114.3"/>
    <n v="369"/>
    <n v="359.08404030531335"/>
    <x v="1410"/>
    <x v="1410"/>
    <x v="0"/>
  </r>
  <r>
    <n v="100"/>
    <s v="3916mm"/>
    <s v="BICAR-1602-100-AA2B-NA"/>
    <n v="114.3"/>
    <n v="3916"/>
    <n v="359.08404030531335"/>
    <x v="1411"/>
    <x v="1411"/>
    <x v="9"/>
  </r>
  <r>
    <n v="100"/>
    <s v="3968mm"/>
    <s v="SH-1408-100-AA1E-NA"/>
    <n v="114.3"/>
    <n v="3968"/>
    <n v="359.08404030531335"/>
    <x v="1412"/>
    <x v="1412"/>
    <x v="1"/>
  </r>
  <r>
    <n v="100"/>
    <s v="403mm"/>
    <s v="CA-2006-100-AA1B-NA-2"/>
    <n v="114.3"/>
    <n v="403"/>
    <n v="359.08404030531335"/>
    <x v="1413"/>
    <x v="1413"/>
    <x v="0"/>
  </r>
  <r>
    <n v="100"/>
    <s v="403mm"/>
    <s v="SH-1408-100-AA1E-NA"/>
    <n v="114.3"/>
    <n v="403"/>
    <n v="359.08404030531335"/>
    <x v="1413"/>
    <x v="1413"/>
    <x v="1"/>
  </r>
  <r>
    <n v="100"/>
    <s v="4146mm"/>
    <s v="CA-2001-100-AA1B-NA-4"/>
    <n v="114.3"/>
    <n v="4146"/>
    <n v="359.08404030531335"/>
    <x v="1414"/>
    <x v="1414"/>
    <x v="0"/>
  </r>
  <r>
    <n v="100"/>
    <s v="422mm"/>
    <s v="SH-1408-100-AA1E-NA"/>
    <n v="114.3"/>
    <n v="422"/>
    <n v="359.08404030531335"/>
    <x v="1415"/>
    <x v="1415"/>
    <x v="1"/>
  </r>
  <r>
    <n v="100"/>
    <s v="4454mm"/>
    <s v="BICAR-1602-100-AA2B-NA"/>
    <n v="114.3"/>
    <n v="4454"/>
    <n v="359.08404030531335"/>
    <x v="1416"/>
    <x v="1416"/>
    <x v="9"/>
  </r>
  <r>
    <n v="100"/>
    <s v="4499mm"/>
    <s v="CA-2007-100-AA1B-NA-2"/>
    <n v="114.3"/>
    <n v="4499"/>
    <n v="359.08404030531335"/>
    <x v="1417"/>
    <x v="1417"/>
    <x v="0"/>
  </r>
  <r>
    <n v="100"/>
    <s v="455mm"/>
    <s v="CA-2007-100-AA1B-NA-1"/>
    <n v="114.3"/>
    <n v="455"/>
    <n v="359.08404030531335"/>
    <x v="1418"/>
    <x v="1418"/>
    <x v="0"/>
  </r>
  <r>
    <n v="100"/>
    <s v="50mm"/>
    <s v="CA-2007-100-AA1B-NA-2"/>
    <n v="114.3"/>
    <n v="50"/>
    <n v="359.08404030531335"/>
    <x v="1419"/>
    <x v="1419"/>
    <x v="0"/>
  </r>
  <r>
    <n v="100"/>
    <s v="543mm"/>
    <s v="CA-2007-100-AA1B-NA-2"/>
    <n v="114.3"/>
    <n v="543"/>
    <n v="359.08404030531335"/>
    <x v="1420"/>
    <x v="1420"/>
    <x v="0"/>
  </r>
  <r>
    <n v="100"/>
    <s v="543mm"/>
    <s v="CA-2008-100-AA1B-NA-2"/>
    <n v="114.3"/>
    <n v="543"/>
    <n v="359.08404030531335"/>
    <x v="1420"/>
    <x v="1420"/>
    <x v="0"/>
  </r>
  <r>
    <n v="100"/>
    <s v="568mm"/>
    <s v="CA-2011-50-AA1B-NA-1"/>
    <n v="114.3"/>
    <n v="568"/>
    <n v="359.08404030531335"/>
    <x v="1421"/>
    <x v="1421"/>
    <x v="0"/>
  </r>
  <r>
    <n v="100"/>
    <s v="581mm"/>
    <s v="CA-2006-100-AA1B-NA-1"/>
    <n v="114.3"/>
    <n v="581"/>
    <n v="359.08404030531335"/>
    <x v="1422"/>
    <x v="1422"/>
    <x v="0"/>
  </r>
  <r>
    <n v="100"/>
    <s v="593mm"/>
    <s v="CA-2007-100-AA1B-NA-1"/>
    <n v="114.3"/>
    <n v="593"/>
    <n v="359.08404030531335"/>
    <x v="1423"/>
    <x v="1423"/>
    <x v="0"/>
  </r>
  <r>
    <n v="100"/>
    <s v="593mm"/>
    <s v="CA-2008-100-AA1B-NA-1"/>
    <n v="114.3"/>
    <n v="593"/>
    <n v="359.08404030531335"/>
    <x v="1423"/>
    <x v="1423"/>
    <x v="0"/>
  </r>
  <r>
    <n v="100"/>
    <s v="600mm"/>
    <s v="CA-2001-100-AA1B-NA-6"/>
    <n v="114.3"/>
    <n v="600"/>
    <n v="359.08404030531335"/>
    <x v="1424"/>
    <x v="1424"/>
    <x v="0"/>
  </r>
  <r>
    <n v="100"/>
    <s v="610mm"/>
    <s v="CA-2005-100-AA1B-NA"/>
    <n v="114.3"/>
    <n v="610"/>
    <n v="359.08404030531335"/>
    <x v="1425"/>
    <x v="1425"/>
    <x v="0"/>
  </r>
  <r>
    <n v="100"/>
    <s v="6362mm"/>
    <s v="CA-2006-100-AA1B-NA-2"/>
    <n v="114.3"/>
    <n v="6362"/>
    <n v="359.08404030531335"/>
    <x v="1426"/>
    <x v="1426"/>
    <x v="0"/>
  </r>
  <r>
    <n v="100"/>
    <s v="655mm"/>
    <s v="CA-2008-100-AA1B-NA-2"/>
    <n v="114.3"/>
    <n v="655"/>
    <n v="359.08404030531335"/>
    <x v="1427"/>
    <x v="1427"/>
    <x v="0"/>
  </r>
  <r>
    <n v="100"/>
    <s v="685mm"/>
    <s v="CA-2001-100-AA1B-NA-4"/>
    <n v="114.3"/>
    <n v="685"/>
    <n v="359.08404030531335"/>
    <x v="1428"/>
    <x v="1428"/>
    <x v="0"/>
  </r>
  <r>
    <n v="100"/>
    <s v="700mm"/>
    <s v="CA-2006-100-AA1B-NA-2"/>
    <n v="114.3"/>
    <n v="700"/>
    <n v="359.08404030531335"/>
    <x v="1429"/>
    <x v="1429"/>
    <x v="0"/>
  </r>
  <r>
    <n v="100"/>
    <s v="7098mm"/>
    <s v="CA-2001-100-AA1B-NA-1"/>
    <n v="114.3"/>
    <n v="7098"/>
    <n v="359.08404030531335"/>
    <x v="1430"/>
    <x v="1430"/>
    <x v="0"/>
  </r>
  <r>
    <n v="100"/>
    <s v="7592mm"/>
    <s v="CA-2001-100-AA1B-NA-1"/>
    <n v="114.3"/>
    <n v="7592"/>
    <n v="359.08404030531335"/>
    <x v="1431"/>
    <x v="1431"/>
    <x v="0"/>
  </r>
  <r>
    <n v="100"/>
    <s v="7905mm"/>
    <s v="CA-2005-100-AA1B-NA"/>
    <n v="114.3"/>
    <n v="7905"/>
    <n v="359.08404030531335"/>
    <x v="1432"/>
    <x v="1432"/>
    <x v="0"/>
  </r>
  <r>
    <n v="100"/>
    <s v="8331mm"/>
    <s v="CA-2001-100-AA1B-NA-7"/>
    <n v="114.3"/>
    <n v="8331"/>
    <n v="359.08404030531335"/>
    <x v="1433"/>
    <x v="1433"/>
    <x v="0"/>
  </r>
  <r>
    <n v="100"/>
    <s v="896mm"/>
    <s v="CA-2001-100-AA1B-NA-5"/>
    <n v="114.3"/>
    <n v="896"/>
    <n v="359.08404030531335"/>
    <x v="1434"/>
    <x v="1434"/>
    <x v="0"/>
  </r>
  <r>
    <n v="100"/>
    <s v="90mm"/>
    <s v="CWR-0502-25-AA1E-NA-1"/>
    <n v="114.3"/>
    <n v="90"/>
    <n v="359.08404030531335"/>
    <x v="1435"/>
    <x v="1435"/>
    <x v="1"/>
  </r>
  <r>
    <n v="100"/>
    <s v="943mm"/>
    <s v="AR-1702-100-AA1B-NA"/>
    <n v="114.3"/>
    <n v="943"/>
    <n v="359.08404030531335"/>
    <x v="1436"/>
    <x v="1436"/>
    <x v="1"/>
  </r>
  <r>
    <n v="100"/>
    <s v="946mm"/>
    <s v="AR-1702-100-AA1B-NA"/>
    <n v="114.3"/>
    <n v="946"/>
    <n v="359.08404030531335"/>
    <x v="1437"/>
    <x v="1437"/>
    <x v="1"/>
  </r>
  <r>
    <n v="100"/>
    <s v="948mm"/>
    <s v="CA-2006-100-AA1B-NA-3"/>
    <n v="114.3"/>
    <n v="948"/>
    <n v="359.08404030531335"/>
    <x v="1438"/>
    <x v="1438"/>
    <x v="0"/>
  </r>
  <r>
    <n v="100"/>
    <s v="959mm"/>
    <s v="CA-2006-100-AA1B-NA-2"/>
    <n v="114.3"/>
    <n v="959"/>
    <n v="359.08404030531335"/>
    <x v="1439"/>
    <x v="1439"/>
    <x v="0"/>
  </r>
  <r>
    <n v="100"/>
    <s v="96mm"/>
    <s v="CA-2007-100-AA1B-NA-2"/>
    <n v="114.3"/>
    <n v="96"/>
    <n v="359.08404030531335"/>
    <x v="1440"/>
    <x v="1440"/>
    <x v="0"/>
  </r>
  <r>
    <n v="100"/>
    <s v="96mm"/>
    <s v="CA-2008-100-AA1B-NA-2"/>
    <n v="114.3"/>
    <n v="96"/>
    <n v="359.08404030531335"/>
    <x v="1440"/>
    <x v="1440"/>
    <x v="0"/>
  </r>
  <r>
    <n v="100"/>
    <s v="995mm"/>
    <s v="CA-2005-100-AA1B-NA"/>
    <n v="114.3"/>
    <n v="995"/>
    <n v="359.08404030531335"/>
    <x v="1441"/>
    <x v="1441"/>
    <x v="0"/>
  </r>
  <r>
    <n v="100"/>
    <s v="996mm"/>
    <s v="CA-2001-100-AA1B-NA-4"/>
    <n v="114.3"/>
    <n v="996"/>
    <n v="359.08404030531335"/>
    <x v="1442"/>
    <x v="1442"/>
    <x v="0"/>
  </r>
  <r>
    <s v="100"/>
    <s v="100mm"/>
    <s v="BICAR-1601-100-AA2B-NA-2"/>
    <n v="114.3"/>
    <n v="100"/>
    <n v="359.08404030531335"/>
    <x v="1363"/>
    <x v="1363"/>
    <x v="9"/>
  </r>
  <r>
    <s v="100"/>
    <s v="100mm"/>
    <s v="LIME-1701-100-AA2B-NA-1"/>
    <n v="114.3"/>
    <n v="100"/>
    <n v="359.08404030531335"/>
    <x v="1363"/>
    <x v="1363"/>
    <x v="8"/>
  </r>
  <r>
    <s v="100"/>
    <s v="1228mm"/>
    <s v="BICAR-1603-100-AA2B-NA"/>
    <n v="114.3"/>
    <n v="1228"/>
    <n v="359.08404030531335"/>
    <x v="1443"/>
    <x v="1443"/>
    <x v="9"/>
  </r>
  <r>
    <s v="100"/>
    <s v="145mm"/>
    <s v="BICAR-1601-100-AA2B-NA-2"/>
    <n v="114.3"/>
    <n v="145"/>
    <n v="359.08404030531335"/>
    <x v="1444"/>
    <x v="1444"/>
    <x v="9"/>
  </r>
  <r>
    <s v="100"/>
    <s v="147mm"/>
    <s v="BICAR-1601-100-AA2B-NA-1"/>
    <n v="114.3"/>
    <n v="147"/>
    <n v="359.08404030531335"/>
    <x v="1445"/>
    <x v="1445"/>
    <x v="9"/>
  </r>
  <r>
    <s v="100"/>
    <s v="147mm"/>
    <s v="LIME-1701-100-AA2B-NA-2"/>
    <n v="114.3"/>
    <n v="147"/>
    <n v="359.08404030531335"/>
    <x v="1445"/>
    <x v="1445"/>
    <x v="8"/>
  </r>
  <r>
    <s v="100"/>
    <s v="150mm"/>
    <s v="LIME-1701-100-AA2B-NA-1"/>
    <n v="114.3"/>
    <n v="150"/>
    <n v="359.08404030531335"/>
    <x v="1383"/>
    <x v="1383"/>
    <x v="8"/>
  </r>
  <r>
    <s v="100"/>
    <s v="150mm"/>
    <s v="LIME-1701-100-AA2B-NA-2"/>
    <n v="114.3"/>
    <n v="150"/>
    <n v="359.08404030531335"/>
    <x v="1383"/>
    <x v="1383"/>
    <x v="8"/>
  </r>
  <r>
    <s v="100"/>
    <s v="159mm"/>
    <s v="BICAR-1601-100-AA2B-NA-2"/>
    <n v="114.3"/>
    <n v="159"/>
    <n v="359.08404030531335"/>
    <x v="1386"/>
    <x v="1386"/>
    <x v="9"/>
  </r>
  <r>
    <s v="100"/>
    <s v="159mm"/>
    <s v="LIME-1701-100-AA2B-NA-1"/>
    <n v="114.3"/>
    <n v="159"/>
    <n v="359.08404030531335"/>
    <x v="1386"/>
    <x v="1386"/>
    <x v="8"/>
  </r>
  <r>
    <s v="100"/>
    <s v="1928mm"/>
    <s v="BICAR-1602-100-AA2B-NA"/>
    <n v="114.3"/>
    <n v="1928"/>
    <n v="359.08404030531335"/>
    <x v="1446"/>
    <x v="1446"/>
    <x v="9"/>
  </r>
  <r>
    <s v="100"/>
    <s v="2788mm"/>
    <s v="BICAR-1601-100-AA2B-NA-1"/>
    <n v="114.3"/>
    <n v="2788"/>
    <n v="359.08404030531335"/>
    <x v="1447"/>
    <x v="1447"/>
    <x v="9"/>
  </r>
  <r>
    <s v="100"/>
    <s v="2878mm"/>
    <s v="BICAR-1603-100-AA2B-NA"/>
    <n v="114.3"/>
    <n v="2878"/>
    <n v="359.08404030531335"/>
    <x v="1448"/>
    <x v="1448"/>
    <x v="9"/>
  </r>
  <r>
    <s v="100"/>
    <s v="293mm"/>
    <s v="BICAR-1601-100-AA2B-NA-1"/>
    <n v="114.3"/>
    <n v="293"/>
    <n v="359.08404030531335"/>
    <x v="1449"/>
    <x v="1449"/>
    <x v="9"/>
  </r>
  <r>
    <s v="100"/>
    <s v="365mm"/>
    <s v="BICAR-1603-100-AA2B-NA"/>
    <n v="114.3"/>
    <n v="365"/>
    <n v="359.08404030531335"/>
    <x v="1450"/>
    <x v="1450"/>
    <x v="9"/>
  </r>
  <r>
    <s v="100"/>
    <s v="3811mm"/>
    <s v="BICAR-1603-100-AA2B-NA"/>
    <n v="114.3"/>
    <n v="3811"/>
    <n v="359.08404030531335"/>
    <x v="1451"/>
    <x v="1451"/>
    <x v="9"/>
  </r>
  <r>
    <s v="100"/>
    <s v="3936mm"/>
    <s v="LIME-1701-100-AA2B-NA-2"/>
    <n v="114.3"/>
    <n v="3936"/>
    <n v="359.08404030531335"/>
    <x v="1452"/>
    <x v="1452"/>
    <x v="8"/>
  </r>
  <r>
    <s v="100"/>
    <s v="4121mm"/>
    <s v="BICAR-1602-100-AA2B-NA"/>
    <n v="114.3"/>
    <n v="4121"/>
    <n v="359.08404030531335"/>
    <x v="1453"/>
    <x v="1453"/>
    <x v="9"/>
  </r>
  <r>
    <s v="100"/>
    <s v="4296mm"/>
    <s v="BICAR-1602-100-AA2B-NA"/>
    <n v="114.3"/>
    <n v="4296"/>
    <n v="359.08404030531335"/>
    <x v="1454"/>
    <x v="1454"/>
    <x v="9"/>
  </r>
  <r>
    <s v="100"/>
    <s v="4478mm"/>
    <s v="BICAR-1603-100-AA2B-NA"/>
    <n v="114.3"/>
    <n v="4478"/>
    <n v="359.08404030531335"/>
    <x v="1455"/>
    <x v="1455"/>
    <x v="9"/>
  </r>
  <r>
    <s v="100"/>
    <s v="4659mm"/>
    <s v="BICAR-1602-100-AA2B-NA"/>
    <n v="114.3"/>
    <n v="4659"/>
    <n v="359.08404030531335"/>
    <x v="1456"/>
    <x v="1456"/>
    <x v="9"/>
  </r>
  <r>
    <s v="100"/>
    <s v="6000mm"/>
    <s v="BICAR-1602-100-AA2B-NA"/>
    <n v="114.3"/>
    <n v="6000"/>
    <n v="359.08404030531335"/>
    <x v="1457"/>
    <x v="1457"/>
    <x v="9"/>
  </r>
  <r>
    <s v="100"/>
    <s v="6000mm"/>
    <s v="BICAR-1603-100-AA2B-NA"/>
    <n v="114.3"/>
    <n v="6000"/>
    <n v="359.08404030531335"/>
    <x v="1457"/>
    <x v="1457"/>
    <x v="9"/>
  </r>
  <r>
    <s v="100"/>
    <s v="6005mm"/>
    <s v="BICAR-1602-100-AA2B-NA"/>
    <n v="114.3"/>
    <n v="6005"/>
    <n v="359.08404030531335"/>
    <x v="1458"/>
    <x v="1458"/>
    <x v="9"/>
  </r>
  <r>
    <s v="100"/>
    <s v="6005mm"/>
    <s v="BICAR-1603-100-AA2B-NA"/>
    <n v="114.3"/>
    <n v="6005"/>
    <n v="359.08404030531335"/>
    <x v="1458"/>
    <x v="1458"/>
    <x v="9"/>
  </r>
  <r>
    <s v="100"/>
    <s v="623mm"/>
    <s v="BICAR-1602-100-AA2B-NA"/>
    <n v="114.3"/>
    <n v="623"/>
    <n v="359.08404030531335"/>
    <x v="1459"/>
    <x v="1459"/>
    <x v="9"/>
  </r>
  <r>
    <s v="100"/>
    <s v="7775mm"/>
    <s v="BICAR-1601-100-AA2B-NA-2"/>
    <n v="114.3"/>
    <n v="7775"/>
    <n v="359.08404030531335"/>
    <x v="1460"/>
    <x v="1460"/>
    <x v="9"/>
  </r>
  <r>
    <s v="100"/>
    <s v="7780mm"/>
    <s v="LIME-1701-100-AA2B-NA-1"/>
    <n v="114.3"/>
    <n v="7780"/>
    <n v="359.08404030531335"/>
    <x v="1461"/>
    <x v="1461"/>
    <x v="8"/>
  </r>
  <r>
    <s v="15"/>
    <s v="170mm"/>
    <s v="CA-1002-50-AA1B-NA-5"/>
    <n v="21.3"/>
    <n v="170"/>
    <n v="66.915923521462602"/>
    <x v="1462"/>
    <x v="1462"/>
    <x v="0"/>
  </r>
  <r>
    <s v="15"/>
    <s v="201mm"/>
    <s v="FG-1106-200-AA1B-H100-2"/>
    <n v="21.3"/>
    <n v="201"/>
    <n v="66.915923521462602"/>
    <x v="40"/>
    <x v="40"/>
    <x v="10"/>
  </r>
  <r>
    <s v="15"/>
    <s v="50mm"/>
    <s v="IA-2106-25-AA1E-NA-1"/>
    <n v="21.3"/>
    <n v="50"/>
    <n v="66.915923521462602"/>
    <x v="90"/>
    <x v="90"/>
    <x v="3"/>
  </r>
  <r>
    <s v="15"/>
    <s v="50mm"/>
    <s v="IA-2106-25-AA1E-NA-2"/>
    <n v="21.3"/>
    <n v="50"/>
    <n v="66.915923521462602"/>
    <x v="90"/>
    <x v="90"/>
    <x v="3"/>
  </r>
  <r>
    <s v="15"/>
    <s v="50mm"/>
    <s v="IA-2106-25-AA1E-NA-3"/>
    <n v="21.3"/>
    <n v="50"/>
    <n v="66.915923521462602"/>
    <x v="90"/>
    <x v="90"/>
    <x v="3"/>
  </r>
  <r>
    <s v="15"/>
    <s v="70mm"/>
    <s v="CA-1002-50-AA1B-NA-5"/>
    <n v="21.3"/>
    <n v="70"/>
    <n v="66.915923521462602"/>
    <x v="108"/>
    <x v="108"/>
    <x v="0"/>
  </r>
  <r>
    <s v="15"/>
    <s v="85mm"/>
    <s v="CA-1002-50-AA1B-NA-5"/>
    <n v="21.3"/>
    <n v="85"/>
    <n v="66.915923521462602"/>
    <x v="120"/>
    <x v="120"/>
    <x v="0"/>
  </r>
  <r>
    <s v="15"/>
    <s v="93mm"/>
    <s v="CA-1002-50-AA1B-NA-5"/>
    <n v="21.3"/>
    <n v="93"/>
    <n v="66.915923521462602"/>
    <x v="125"/>
    <x v="125"/>
    <x v="0"/>
  </r>
  <r>
    <s v="15"/>
    <s v="95mm"/>
    <s v="FG-1106-200-AA1B-H100-2"/>
    <n v="21.3"/>
    <n v="95"/>
    <n v="66.915923521462602"/>
    <x v="1463"/>
    <x v="1463"/>
    <x v="10"/>
  </r>
  <r>
    <s v="200"/>
    <s v="101mm"/>
    <s v="FG-1106-200-AA1B-H100-2"/>
    <n v="219.1"/>
    <n v="101"/>
    <n v="688.3229504015236"/>
    <x v="1464"/>
    <x v="1464"/>
    <x v="10"/>
  </r>
  <r>
    <s v="200"/>
    <s v="1048mm"/>
    <s v="FG-1107-200-AA1E-H80"/>
    <n v="219.1"/>
    <n v="1048"/>
    <n v="688.3229504015236"/>
    <x v="1465"/>
    <x v="1465"/>
    <x v="10"/>
  </r>
  <r>
    <s v="200"/>
    <s v="1190mm"/>
    <s v="FG-1106-200-AA1B-H100-2"/>
    <n v="219.1"/>
    <n v="1190"/>
    <n v="688.3229504015236"/>
    <x v="1466"/>
    <x v="1466"/>
    <x v="10"/>
  </r>
  <r>
    <s v="200"/>
    <s v="1317mm"/>
    <s v="FG-1105-200-AA1B-H100"/>
    <n v="219.1"/>
    <n v="1317"/>
    <n v="688.3229504015236"/>
    <x v="1467"/>
    <x v="1467"/>
    <x v="10"/>
  </r>
  <r>
    <s v="200"/>
    <s v="1383mm"/>
    <s v="FG-1106-200-AA1B-H100-2"/>
    <n v="219.1"/>
    <n v="1383"/>
    <n v="688.3229504015236"/>
    <x v="1468"/>
    <x v="1468"/>
    <x v="10"/>
  </r>
  <r>
    <s v="200"/>
    <s v="1698mm"/>
    <s v="FG-1106-200-AA1B-H100-2"/>
    <n v="219.1"/>
    <n v="1698"/>
    <n v="688.3229504015236"/>
    <x v="1469"/>
    <x v="1469"/>
    <x v="10"/>
  </r>
  <r>
    <s v="200"/>
    <s v="1859mm"/>
    <s v="FG-1106-200-AA1B-H100-1"/>
    <n v="219.1"/>
    <n v="1859"/>
    <n v="688.3229504015236"/>
    <x v="1470"/>
    <x v="1470"/>
    <x v="10"/>
  </r>
  <r>
    <s v="200"/>
    <s v="202mm"/>
    <s v="FG-1106-200-AA1B-H100-2"/>
    <n v="219.1"/>
    <n v="202"/>
    <n v="688.3229504015236"/>
    <x v="1471"/>
    <x v="1471"/>
    <x v="10"/>
  </r>
  <r>
    <s v="200"/>
    <s v="205mm"/>
    <s v="FG-1106-200-AA1B-H100-2"/>
    <n v="219.1"/>
    <n v="205"/>
    <n v="688.3229504015236"/>
    <x v="1472"/>
    <x v="1472"/>
    <x v="10"/>
  </r>
  <r>
    <s v="200"/>
    <s v="320mm"/>
    <s v="FG-1106-200-AA1B-H100-2"/>
    <n v="219.1"/>
    <n v="320"/>
    <n v="688.3229504015236"/>
    <x v="1473"/>
    <x v="1473"/>
    <x v="10"/>
  </r>
  <r>
    <s v="200"/>
    <s v="3256mm"/>
    <s v="FG-1106-200-AA1B-H100-1"/>
    <n v="219.1"/>
    <n v="3256"/>
    <n v="688.3229504015236"/>
    <x v="1474"/>
    <x v="1474"/>
    <x v="10"/>
  </r>
  <r>
    <s v="200"/>
    <s v="3300mm"/>
    <s v="FG-1107-200-AA1E-H80"/>
    <n v="219.1"/>
    <n v="3300"/>
    <n v="688.3229504015236"/>
    <x v="1475"/>
    <x v="1475"/>
    <x v="10"/>
  </r>
  <r>
    <s v="200"/>
    <s v="330mm"/>
    <s v="FG-1105-200-AA1B-H100"/>
    <n v="219.1"/>
    <n v="330"/>
    <n v="688.3229504015236"/>
    <x v="1476"/>
    <x v="1476"/>
    <x v="10"/>
  </r>
  <r>
    <s v="200"/>
    <s v="400mm"/>
    <s v="FG-1106-200-AA1B-H100-2"/>
    <n v="219.1"/>
    <n v="400"/>
    <n v="688.3229504015236"/>
    <x v="1477"/>
    <x v="1477"/>
    <x v="10"/>
  </r>
  <r>
    <s v="200"/>
    <s v="463mm"/>
    <s v="FG-1105-200-AA1B-H100"/>
    <n v="219.1"/>
    <n v="463"/>
    <n v="688.3229504015236"/>
    <x v="1478"/>
    <x v="1478"/>
    <x v="10"/>
  </r>
  <r>
    <s v="200"/>
    <s v="527mm"/>
    <s v="FG-1106-200-AA1B-H100-2"/>
    <n v="219.1"/>
    <n v="527"/>
    <n v="688.3229504015236"/>
    <x v="1479"/>
    <x v="1479"/>
    <x v="10"/>
  </r>
  <r>
    <s v="200"/>
    <s v="5376mm"/>
    <s v="FG-1106-200-AA1B-H100-2"/>
    <n v="219.1"/>
    <n v="5376"/>
    <n v="688.3229504015236"/>
    <x v="1480"/>
    <x v="1480"/>
    <x v="10"/>
  </r>
  <r>
    <s v="200"/>
    <s v="590mm"/>
    <s v="FG-1105-200-AA1B-H100"/>
    <n v="219.1"/>
    <n v="590"/>
    <n v="688.3229504015236"/>
    <x v="1481"/>
    <x v="1481"/>
    <x v="10"/>
  </r>
  <r>
    <s v="200"/>
    <s v="812mm"/>
    <s v="FG-1107-200-AA1E-H80"/>
    <n v="219.1"/>
    <n v="812"/>
    <n v="688.3229504015236"/>
    <x v="1482"/>
    <x v="1482"/>
    <x v="10"/>
  </r>
  <r>
    <s v="200"/>
    <s v="846mm"/>
    <s v="FG-1107-200-AA1E-H80"/>
    <n v="219.1"/>
    <n v="846"/>
    <n v="688.3229504015236"/>
    <x v="1483"/>
    <x v="1483"/>
    <x v="10"/>
  </r>
  <r>
    <s v="200"/>
    <s v="88mm"/>
    <s v="FG-1105-200-AA1B-H100"/>
    <n v="219.1"/>
    <n v="88"/>
    <n v="688.3229504015236"/>
    <x v="1484"/>
    <x v="1484"/>
    <x v="10"/>
  </r>
  <r>
    <s v="200"/>
    <s v="89mm"/>
    <s v="FG-1107-200-AA1E-H80"/>
    <n v="219.1"/>
    <n v="89"/>
    <n v="688.3229504015236"/>
    <x v="1485"/>
    <x v="1485"/>
    <x v="10"/>
  </r>
  <r>
    <s v="200"/>
    <s v="92mm"/>
    <s v="FG-1106-200-AA1B-H100-2"/>
    <n v="219.1"/>
    <n v="92"/>
    <n v="688.3229504015236"/>
    <x v="1486"/>
    <x v="1486"/>
    <x v="10"/>
  </r>
  <r>
    <s v="25"/>
    <s v="100mm"/>
    <s v="IA-2106-25-AA1E-NA-1"/>
    <n v="33.4"/>
    <n v="100"/>
    <n v="104.92919462989909"/>
    <x v="147"/>
    <x v="147"/>
    <x v="3"/>
  </r>
  <r>
    <s v="25"/>
    <s v="100mm"/>
    <s v="IA-2106-25-AA1E-NA-2"/>
    <n v="33.4"/>
    <n v="100"/>
    <n v="104.92919462989909"/>
    <x v="147"/>
    <x v="147"/>
    <x v="3"/>
  </r>
  <r>
    <s v="25"/>
    <s v="124mm"/>
    <s v="CA-1002-50-AA1B-NA-2"/>
    <n v="33.4"/>
    <n v="124"/>
    <n v="104.92919462989909"/>
    <x v="207"/>
    <x v="207"/>
    <x v="0"/>
  </r>
  <r>
    <s v="25"/>
    <s v="128mm"/>
    <s v="WW-2002-25-AA1B-NA"/>
    <n v="33.4"/>
    <n v="128"/>
    <n v="104.92919462989909"/>
    <x v="214"/>
    <x v="214"/>
    <x v="5"/>
  </r>
  <r>
    <s v="25"/>
    <s v="130mm"/>
    <s v="WW-2003-25-AA1B-NA"/>
    <n v="33.4"/>
    <n v="130"/>
    <n v="104.92919462989909"/>
    <x v="218"/>
    <x v="218"/>
    <x v="5"/>
  </r>
  <r>
    <s v="25"/>
    <s v="153mm"/>
    <s v="WW-2002-25-AA1B-NA"/>
    <n v="33.4"/>
    <n v="153"/>
    <n v="104.92919462989909"/>
    <x v="265"/>
    <x v="265"/>
    <x v="5"/>
  </r>
  <r>
    <s v="25"/>
    <s v="168mm"/>
    <s v="WW-2002-25-AA1B-NA"/>
    <n v="33.4"/>
    <n v="168"/>
    <n v="104.92919462989909"/>
    <x v="1487"/>
    <x v="1487"/>
    <x v="5"/>
  </r>
  <r>
    <s v="25"/>
    <s v="169mm"/>
    <s v="IA-2106-25-AA1E-NA-3"/>
    <n v="33.4"/>
    <n v="169"/>
    <n v="104.92919462989909"/>
    <x v="293"/>
    <x v="293"/>
    <x v="3"/>
  </r>
  <r>
    <s v="25"/>
    <s v="228mm"/>
    <s v="IA-2106-25-AA1E-NA-3"/>
    <n v="33.4"/>
    <n v="228"/>
    <n v="104.92919462989909"/>
    <x v="380"/>
    <x v="380"/>
    <x v="3"/>
  </r>
  <r>
    <s v="25"/>
    <s v="254mm"/>
    <s v="WW-2002-25-AA1B-NA"/>
    <n v="33.4"/>
    <n v="254"/>
    <n v="104.92919462989909"/>
    <x v="411"/>
    <x v="411"/>
    <x v="5"/>
  </r>
  <r>
    <s v="25"/>
    <s v="2704mm"/>
    <s v="IA-2106-25-AA1E-NA-3"/>
    <n v="33.4"/>
    <n v="2704"/>
    <n v="104.92919462989909"/>
    <x v="1488"/>
    <x v="1488"/>
    <x v="3"/>
  </r>
  <r>
    <s v="25"/>
    <s v="2710mm"/>
    <s v="IA-2106-25-AA1E-NA-3"/>
    <n v="33.4"/>
    <n v="2710"/>
    <n v="104.92919462989909"/>
    <x v="1489"/>
    <x v="1489"/>
    <x v="3"/>
  </r>
  <r>
    <s v="25"/>
    <s v="2752mm"/>
    <s v="WW-2003-25-AA1B-NA"/>
    <n v="33.4"/>
    <n v="2752"/>
    <n v="104.92919462989909"/>
    <x v="1490"/>
    <x v="1490"/>
    <x v="5"/>
  </r>
  <r>
    <s v="25"/>
    <s v="355mm"/>
    <s v="IA-2106-25-AA1E-NA-3"/>
    <n v="33.4"/>
    <n v="355"/>
    <n v="104.92919462989909"/>
    <x v="1491"/>
    <x v="1491"/>
    <x v="3"/>
  </r>
  <r>
    <s v="25"/>
    <s v="367mm"/>
    <s v="WW-2002-25-AA1B-NA"/>
    <n v="33.4"/>
    <n v="367"/>
    <n v="104.92919462989909"/>
    <x v="1492"/>
    <x v="1492"/>
    <x v="5"/>
  </r>
  <r>
    <s v="25"/>
    <s v="377mm"/>
    <s v="IA-2106-25-AA1E-NA-3"/>
    <n v="33.4"/>
    <n v="377"/>
    <n v="104.92919462989909"/>
    <x v="1493"/>
    <x v="1493"/>
    <x v="3"/>
  </r>
  <r>
    <s v="25"/>
    <s v="50mm"/>
    <s v="IA-2106-25-AA1E-NA-1"/>
    <n v="33.4"/>
    <n v="50"/>
    <n v="104.92919462989909"/>
    <x v="584"/>
    <x v="584"/>
    <x v="3"/>
  </r>
  <r>
    <s v="25"/>
    <s v="50mm"/>
    <s v="IA-2106-25-AA1E-NA-2"/>
    <n v="33.4"/>
    <n v="50"/>
    <n v="104.92919462989909"/>
    <x v="584"/>
    <x v="584"/>
    <x v="3"/>
  </r>
  <r>
    <s v="25"/>
    <s v="58mm"/>
    <s v="WW-2003-25-AA1B-NA"/>
    <n v="33.4"/>
    <n v="58"/>
    <n v="104.92919462989909"/>
    <x v="614"/>
    <x v="614"/>
    <x v="5"/>
  </r>
  <r>
    <s v="25"/>
    <s v="821mm"/>
    <s v="IA-2106-25-AA1E-NA-3"/>
    <n v="33.4"/>
    <n v="821"/>
    <n v="104.92919462989909"/>
    <x v="1494"/>
    <x v="1494"/>
    <x v="3"/>
  </r>
  <r>
    <s v="25"/>
    <s v="83mm"/>
    <s v="CA-1002-50-AA1B-NA-8"/>
    <n v="33.4"/>
    <n v="83"/>
    <n v="104.92919462989909"/>
    <x v="715"/>
    <x v="715"/>
    <x v="0"/>
  </r>
  <r>
    <s v="25"/>
    <s v="924mm"/>
    <s v="IA-2106-25-AA1E-NA-3"/>
    <n v="33.4"/>
    <n v="924"/>
    <n v="104.92919462989909"/>
    <x v="753"/>
    <x v="753"/>
    <x v="3"/>
  </r>
  <r>
    <s v="300"/>
    <s v="107mm"/>
    <s v="FG-1107-200-AA1E-H80"/>
    <n v="323.89999999999998"/>
    <n v="107"/>
    <n v="1017.561860497734"/>
    <x v="1495"/>
    <x v="1495"/>
    <x v="10"/>
  </r>
  <r>
    <s v="300"/>
    <s v="353mm"/>
    <s v="FG-1106-200-AA1B-H100-1"/>
    <n v="323.89999999999998"/>
    <n v="353"/>
    <n v="1017.561860497734"/>
    <x v="1496"/>
    <x v="1496"/>
    <x v="10"/>
  </r>
  <r>
    <s v="50"/>
    <s v="108mm"/>
    <s v="CA-1001-50-AA1B-NA-3"/>
    <n v="60.3"/>
    <n v="108"/>
    <n v="189.4380370114645"/>
    <x v="956"/>
    <x v="956"/>
    <x v="0"/>
  </r>
  <r>
    <s v="50"/>
    <s v="110mm"/>
    <s v="CA-1002-50-AA1B-NA-3"/>
    <n v="60.3"/>
    <n v="110"/>
    <n v="189.4380370114645"/>
    <x v="960"/>
    <x v="960"/>
    <x v="0"/>
  </r>
  <r>
    <s v="50"/>
    <s v="1217mm"/>
    <s v="CA-1002-50-AA1B-NA-3"/>
    <n v="60.3"/>
    <n v="1217"/>
    <n v="189.4380370114645"/>
    <x v="1497"/>
    <x v="1497"/>
    <x v="0"/>
  </r>
  <r>
    <s v="50"/>
    <s v="1312mm"/>
    <s v="CA-1001-50-AA1B-NA-3"/>
    <n v="60.3"/>
    <n v="1312"/>
    <n v="189.4380370114645"/>
    <x v="1498"/>
    <x v="1498"/>
    <x v="0"/>
  </r>
  <r>
    <s v="50"/>
    <s v="1326mm"/>
    <s v="CA-1002-50-AA1B-NA-4"/>
    <n v="60.3"/>
    <n v="1326"/>
    <n v="189.4380370114645"/>
    <x v="1499"/>
    <x v="1499"/>
    <x v="0"/>
  </r>
  <r>
    <s v="50"/>
    <s v="134mm"/>
    <s v="CA-1002-50-AA1B-NA-7"/>
    <n v="60.3"/>
    <n v="134"/>
    <n v="189.4380370114645"/>
    <x v="981"/>
    <x v="981"/>
    <x v="0"/>
  </r>
  <r>
    <s v="50"/>
    <s v="134mm"/>
    <s v="CA-1002-50-AA1B-NA-8"/>
    <n v="60.3"/>
    <n v="134"/>
    <n v="189.4380370114645"/>
    <x v="981"/>
    <x v="981"/>
    <x v="0"/>
  </r>
  <r>
    <s v="50"/>
    <s v="13962mm"/>
    <s v="CA-1002-50-AA1B-NA-1"/>
    <n v="60.3"/>
    <n v="13962"/>
    <n v="189.4380370114645"/>
    <x v="1500"/>
    <x v="1500"/>
    <x v="0"/>
  </r>
  <r>
    <s v="50"/>
    <s v="148mm"/>
    <s v="CA-1002-50-AA1B-NA-1"/>
    <n v="60.3"/>
    <n v="148"/>
    <n v="189.4380370114645"/>
    <x v="991"/>
    <x v="991"/>
    <x v="0"/>
  </r>
  <r>
    <s v="50"/>
    <s v="168mm"/>
    <s v="CA-1002-50-AA1B-NA-8"/>
    <n v="60.3"/>
    <n v="168"/>
    <n v="189.4380370114645"/>
    <x v="1501"/>
    <x v="1501"/>
    <x v="0"/>
  </r>
  <r>
    <s v="50"/>
    <s v="193mm"/>
    <s v="CA-1002-50-AA1B-NA-4"/>
    <n v="60.3"/>
    <n v="193"/>
    <n v="189.4380370114645"/>
    <x v="1502"/>
    <x v="1502"/>
    <x v="0"/>
  </r>
  <r>
    <s v="50"/>
    <s v="2131mm"/>
    <s v="CA-1001-50-AA1B-NA-2"/>
    <n v="60.3"/>
    <n v="2131"/>
    <n v="189.4380370114645"/>
    <x v="1503"/>
    <x v="1503"/>
    <x v="0"/>
  </r>
  <r>
    <s v="50"/>
    <s v="214mm"/>
    <s v="CA-1002-50-AA1B-NA-6"/>
    <n v="60.3"/>
    <n v="214"/>
    <n v="189.4380370114645"/>
    <x v="1035"/>
    <x v="1035"/>
    <x v="0"/>
  </r>
  <r>
    <s v="50"/>
    <s v="224mm"/>
    <s v="CA-1001-50-AA1B-NA-2"/>
    <n v="60.3"/>
    <n v="224"/>
    <n v="189.4380370114645"/>
    <x v="1504"/>
    <x v="1504"/>
    <x v="0"/>
  </r>
  <r>
    <s v="50"/>
    <s v="225mm"/>
    <s v="CA-1002-50-AA1B-NA-8"/>
    <n v="60.3"/>
    <n v="225"/>
    <n v="189.4380370114645"/>
    <x v="1039"/>
    <x v="1039"/>
    <x v="0"/>
  </r>
  <r>
    <s v="50"/>
    <s v="231mm"/>
    <s v="CA-1001-50-AA1B-NA-1"/>
    <n v="60.3"/>
    <n v="231"/>
    <n v="189.4380370114645"/>
    <x v="1505"/>
    <x v="1505"/>
    <x v="0"/>
  </r>
  <r>
    <s v="50"/>
    <s v="242mm"/>
    <s v="CA-1001-50-AA1B-NA-2"/>
    <n v="60.3"/>
    <n v="242"/>
    <n v="189.4380370114645"/>
    <x v="1052"/>
    <x v="1052"/>
    <x v="0"/>
  </r>
  <r>
    <s v="50"/>
    <s v="242mm"/>
    <s v="CA-1001-50-AA1B-NA-3"/>
    <n v="60.3"/>
    <n v="242"/>
    <n v="189.4380370114645"/>
    <x v="1052"/>
    <x v="1052"/>
    <x v="0"/>
  </r>
  <r>
    <s v="50"/>
    <s v="243mm"/>
    <s v="CA-1002-50-AA1B-NA-8"/>
    <n v="60.3"/>
    <n v="243"/>
    <n v="189.4380370114645"/>
    <x v="1506"/>
    <x v="1506"/>
    <x v="0"/>
  </r>
  <r>
    <s v="50"/>
    <s v="2498mm"/>
    <s v="CA-1001-50-AA1B-NA-3"/>
    <n v="60.3"/>
    <n v="2498"/>
    <n v="189.4380370114645"/>
    <x v="1507"/>
    <x v="1507"/>
    <x v="0"/>
  </r>
  <r>
    <s v="50"/>
    <s v="252mm"/>
    <s v="CA-1002-50-AA1B-NA-2"/>
    <n v="60.3"/>
    <n v="252"/>
    <n v="189.4380370114645"/>
    <x v="1508"/>
    <x v="1508"/>
    <x v="0"/>
  </r>
  <r>
    <s v="50"/>
    <s v="254mm"/>
    <s v="CA-1002-50-AA1B-NA-7"/>
    <n v="60.3"/>
    <n v="254"/>
    <n v="189.4380370114645"/>
    <x v="1057"/>
    <x v="1057"/>
    <x v="0"/>
  </r>
  <r>
    <s v="50"/>
    <s v="268mm"/>
    <s v="CA-1002-50-AA1B-NA-8"/>
    <n v="60.3"/>
    <n v="268"/>
    <n v="189.4380370114645"/>
    <x v="1509"/>
    <x v="1509"/>
    <x v="0"/>
  </r>
  <r>
    <s v="50"/>
    <s v="276mm"/>
    <s v="CA-1002-50-AA1B-NA-3"/>
    <n v="60.3"/>
    <n v="276"/>
    <n v="189.4380370114645"/>
    <x v="1065"/>
    <x v="1065"/>
    <x v="0"/>
  </r>
  <r>
    <s v="50"/>
    <s v="2795mm"/>
    <s v="CA-1002-50-AA1B-NA-2"/>
    <n v="60.3"/>
    <n v="2795"/>
    <n v="189.4380370114645"/>
    <x v="1510"/>
    <x v="1510"/>
    <x v="0"/>
  </r>
  <r>
    <s v="50"/>
    <s v="3262mm"/>
    <s v="CA-1001-50-AA1B-NA-3"/>
    <n v="60.3"/>
    <n v="3262"/>
    <n v="189.4380370114645"/>
    <x v="1511"/>
    <x v="1511"/>
    <x v="0"/>
  </r>
  <r>
    <s v="50"/>
    <s v="328mm"/>
    <s v="CA-1002-50-AA1B-NA-5"/>
    <n v="60.3"/>
    <n v="328"/>
    <n v="189.4380370114645"/>
    <x v="1512"/>
    <x v="1512"/>
    <x v="0"/>
  </r>
  <r>
    <s v="50"/>
    <s v="339mm"/>
    <s v="CA-1002-50-AA1B-NA-7"/>
    <n v="60.3"/>
    <n v="339"/>
    <n v="189.4380370114645"/>
    <x v="1513"/>
    <x v="1513"/>
    <x v="0"/>
  </r>
  <r>
    <s v="50"/>
    <s v="339mm"/>
    <s v="CA-1002-50-AA1B-NA-8"/>
    <n v="60.3"/>
    <n v="339"/>
    <n v="189.4380370114645"/>
    <x v="1513"/>
    <x v="1513"/>
    <x v="0"/>
  </r>
  <r>
    <s v="50"/>
    <s v="3420mm"/>
    <s v="CA-1002-50-AA1B-NA-2"/>
    <n v="60.3"/>
    <n v="3420"/>
    <n v="189.4380370114645"/>
    <x v="1514"/>
    <x v="1514"/>
    <x v="0"/>
  </r>
  <r>
    <s v="50"/>
    <s v="356mm"/>
    <s v="CA-1001-50-AA1B-NA-3"/>
    <n v="60.3"/>
    <n v="356"/>
    <n v="189.4380370114645"/>
    <x v="1089"/>
    <x v="1089"/>
    <x v="0"/>
  </r>
  <r>
    <s v="50"/>
    <s v="418mm"/>
    <s v="CA-1002-50-AA1B-NA-2"/>
    <n v="60.3"/>
    <n v="418"/>
    <n v="189.4380370114645"/>
    <x v="1515"/>
    <x v="1515"/>
    <x v="0"/>
  </r>
  <r>
    <s v="50"/>
    <s v="474mm"/>
    <s v="CA-1002-50-AA1B-NA-2"/>
    <n v="60.3"/>
    <n v="474"/>
    <n v="189.4380370114645"/>
    <x v="1516"/>
    <x v="1516"/>
    <x v="0"/>
  </r>
  <r>
    <s v="50"/>
    <s v="497mm"/>
    <s v="CA-1002-50-AA1B-NA-5"/>
    <n v="60.3"/>
    <n v="497"/>
    <n v="189.4380370114645"/>
    <x v="1517"/>
    <x v="1517"/>
    <x v="0"/>
  </r>
  <r>
    <s v="50"/>
    <s v="497mm"/>
    <s v="CA-1002-50-AA1B-NA-8"/>
    <n v="60.3"/>
    <n v="497"/>
    <n v="189.4380370114645"/>
    <x v="1517"/>
    <x v="1517"/>
    <x v="0"/>
  </r>
  <r>
    <s v="50"/>
    <s v="546mm"/>
    <s v="CA-1001-50-AA1B-NA-2"/>
    <n v="60.3"/>
    <n v="546"/>
    <n v="189.4380370114645"/>
    <x v="1518"/>
    <x v="1518"/>
    <x v="0"/>
  </r>
  <r>
    <s v="50"/>
    <s v="580mm"/>
    <s v="CA-1002-50-AA1B-NA-2"/>
    <n v="60.3"/>
    <n v="580"/>
    <n v="189.4380370114645"/>
    <x v="1519"/>
    <x v="1519"/>
    <x v="0"/>
  </r>
  <r>
    <s v="50"/>
    <s v="603mm"/>
    <s v="CA-1002-50-AA1B-NA-6"/>
    <n v="60.3"/>
    <n v="603"/>
    <n v="189.4380370114645"/>
    <x v="1520"/>
    <x v="1520"/>
    <x v="0"/>
  </r>
  <r>
    <s v="50"/>
    <s v="638mm"/>
    <s v="CA-1001-50-AA1B-NA-3"/>
    <n v="60.3"/>
    <n v="638"/>
    <n v="189.4380370114645"/>
    <x v="1521"/>
    <x v="1521"/>
    <x v="0"/>
  </r>
  <r>
    <s v="50"/>
    <s v="744mm"/>
    <s v="CA-1001-50-AA1B-NA-2"/>
    <n v="60.3"/>
    <n v="744"/>
    <n v="189.4380370114645"/>
    <x v="1522"/>
    <x v="1522"/>
    <x v="0"/>
  </r>
  <r>
    <s v="50"/>
    <s v="90mm"/>
    <s v="CA-1002-50-AA1B-NA-3"/>
    <n v="60.3"/>
    <n v="90"/>
    <n v="189.4380370114645"/>
    <x v="1523"/>
    <x v="1523"/>
    <x v="0"/>
  </r>
  <r>
    <s v="50"/>
    <s v="90mm"/>
    <s v="CA-1002-50-AA1B-NA-4"/>
    <n v="60.3"/>
    <n v="90"/>
    <n v="189.4380370114645"/>
    <x v="1523"/>
    <x v="1523"/>
    <x v="0"/>
  </r>
  <r>
    <s v="50"/>
    <s v="98mm"/>
    <s v="CA-1001-50-AA1B-NA-1"/>
    <n v="60.3"/>
    <n v="98"/>
    <n v="189.4380370114645"/>
    <x v="1182"/>
    <x v="1182"/>
    <x v="0"/>
  </r>
  <r>
    <s v="50"/>
    <s v="98mm"/>
    <s v="CA-1001-50-AA1B-NA-2"/>
    <n v="60.3"/>
    <n v="98"/>
    <n v="189.4380370114645"/>
    <x v="1182"/>
    <x v="1182"/>
    <x v="0"/>
  </r>
  <r>
    <s v="80"/>
    <s v="1189mm"/>
    <s v="LIME-1703-80-AA2B-H50-1"/>
    <n v="88.9"/>
    <n v="1189"/>
    <n v="279.28758690413264"/>
    <x v="1524"/>
    <x v="1524"/>
    <x v="8"/>
  </r>
  <r>
    <s v="80"/>
    <s v="2080mm"/>
    <s v="LIME-1703-80-AA2B-H50-5"/>
    <n v="88.9"/>
    <n v="2080"/>
    <n v="279.28758690413264"/>
    <x v="1525"/>
    <x v="1525"/>
    <x v="8"/>
  </r>
  <r>
    <s v="80"/>
    <s v="2357mm"/>
    <s v="LIME-1703-80-AA2B-H50-2"/>
    <n v="88.9"/>
    <n v="2357"/>
    <n v="279.28758690413264"/>
    <x v="1526"/>
    <x v="1526"/>
    <x v="8"/>
  </r>
  <r>
    <s v="80"/>
    <s v="488mm"/>
    <s v="LIME-1703-80-AA2B-H50-4"/>
    <n v="88.9"/>
    <n v="488"/>
    <n v="279.28758690413264"/>
    <x v="1527"/>
    <x v="1527"/>
    <x v="8"/>
  </r>
  <r>
    <s v="80"/>
    <s v="520mm"/>
    <s v="LIME-1703-80-AA2B-H50-1"/>
    <n v="88.9"/>
    <n v="520"/>
    <n v="279.28758690413264"/>
    <x v="1528"/>
    <x v="1528"/>
    <x v="8"/>
  </r>
  <r>
    <s v="80"/>
    <s v="5600mm"/>
    <s v="LIME-1703-80-AA2B-H50-3"/>
    <n v="88.9"/>
    <n v="5600"/>
    <n v="279.28758690413264"/>
    <x v="1529"/>
    <x v="1529"/>
    <x v="8"/>
  </r>
  <r>
    <s v="80"/>
    <s v="6000mm"/>
    <s v="LIME-1703-80-AA2B-H50-3"/>
    <n v="88.9"/>
    <n v="6000"/>
    <n v="279.28758690413264"/>
    <x v="1530"/>
    <x v="1530"/>
    <x v="8"/>
  </r>
  <r>
    <s v="80"/>
    <s v="6001mm"/>
    <s v="LIME-1703-80-AA2B-H50-2"/>
    <n v="88.9"/>
    <n v="6001"/>
    <n v="279.28758690413264"/>
    <x v="1531"/>
    <x v="1531"/>
    <x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2">
  <r>
    <s v="AC-1801-50-AA2B-NA-1"/>
    <n v="2"/>
    <n v="1"/>
    <n v="50"/>
    <s v="90度彎頭_大彎"/>
    <s v="碳鋼"/>
    <n v="60.3"/>
    <n v="5711.5568158956548"/>
    <n v="5.7115568158956544E-3"/>
    <x v="0"/>
  </r>
  <r>
    <s v="AC-1801-50-AA2B-NA-1"/>
    <n v="3"/>
    <n v="1"/>
    <n v="50"/>
    <s v="45度彎頭_大彎"/>
    <s v="碳鋼"/>
    <n v="60.3"/>
    <n v="3807.7045439304366"/>
    <n v="3.8077045439304366E-3"/>
    <x v="0"/>
  </r>
  <r>
    <s v="AC-1801-50-AA2B-NA-1"/>
    <n v="4"/>
    <n v="1"/>
    <n v="50"/>
    <s v="90度彎頭_大彎"/>
    <s v="碳鋼"/>
    <n v="60.3"/>
    <n v="5711.5568158956548"/>
    <n v="5.7115568158956544E-3"/>
    <x v="0"/>
  </r>
  <r>
    <s v="AC-1801-50-AA2B-NA-1"/>
    <n v="5"/>
    <n v="15"/>
    <n v="50"/>
    <s v="SO法蘭"/>
    <s v="碳鋼"/>
    <n v="60.3"/>
    <n v="2855.7784079478274"/>
    <n v="2.8557784079478272E-3"/>
    <x v="0"/>
  </r>
  <r>
    <s v="AC-1801-50-AA2B-NA-2"/>
    <n v="2"/>
    <n v="1"/>
    <n v="50"/>
    <s v="45度彎頭_大彎"/>
    <s v="碳鋼"/>
    <n v="60.3"/>
    <n v="3807.7045439304366"/>
    <n v="3.8077045439304366E-3"/>
    <x v="0"/>
  </r>
  <r>
    <s v="AC-1801-50-AA2B-NA-2"/>
    <n v="3"/>
    <n v="6"/>
    <n v="50"/>
    <s v="SO法蘭"/>
    <s v="碳鋼"/>
    <n v="60.3"/>
    <n v="2855.7784079478274"/>
    <n v="2.8557784079478272E-3"/>
    <x v="0"/>
  </r>
  <r>
    <s v="AC-1802-65-AA2B-NA"/>
    <n v="2"/>
    <n v="1"/>
    <n v="65"/>
    <s v="90度彎頭_大彎"/>
    <s v="碳鋼"/>
    <n v="76.099999999999994"/>
    <n v="9096.8113956978723"/>
    <n v="9.0968113956978718E-3"/>
    <x v="0"/>
  </r>
  <r>
    <s v="AC-1802-65-AA2B-NA"/>
    <n v="3"/>
    <n v="1"/>
    <n v="65"/>
    <s v="45度彎頭_大彎"/>
    <s v="碳鋼"/>
    <n v="76.099999999999994"/>
    <n v="6064.5409304652485"/>
    <n v="6.0645409304652485E-3"/>
    <x v="0"/>
  </r>
  <r>
    <s v="AC-1802-65-AA2B-NA"/>
    <n v="4"/>
    <n v="1"/>
    <n v="65"/>
    <s v="90度彎頭_大彎"/>
    <s v="碳鋼"/>
    <n v="76.099999999999994"/>
    <n v="9096.8113956978723"/>
    <n v="9.0968113956978718E-3"/>
    <x v="0"/>
  </r>
  <r>
    <s v="AC-1802-65-AA2B-NA"/>
    <n v="5"/>
    <n v="10"/>
    <n v="65"/>
    <s v="SO法蘭"/>
    <s v="碳鋼"/>
    <n v="76.099999999999994"/>
    <n v="4548.4056978489361"/>
    <n v="4.5484056978489359E-3"/>
    <x v="0"/>
  </r>
  <r>
    <s v="AMO-0601-25-AA1E-NA-1"/>
    <n v="2"/>
    <n v="1"/>
    <n v="25"/>
    <s v="90度彎頭"/>
    <s v="不鏽鋼"/>
    <n v="33.4"/>
    <n v="1752.3175503193147"/>
    <n v="1.7523175503193146E-3"/>
    <x v="1"/>
  </r>
  <r>
    <s v="AMO-0601-25-AA1E-NA-1"/>
    <n v="3"/>
    <n v="3"/>
    <n v="25"/>
    <s v="SW法蘭"/>
    <s v="不鏽鋼"/>
    <n v="33.4"/>
    <n v="876.15877515965735"/>
    <n v="8.7615877515965731E-4"/>
    <x v="1"/>
  </r>
  <r>
    <s v="AMO-0601-25-AA1E-NA-2"/>
    <n v="2"/>
    <n v="4"/>
    <n v="25"/>
    <s v="90度彎頭"/>
    <s v="不鏽鋼"/>
    <n v="33.4"/>
    <n v="1752.3175503193147"/>
    <n v="1.7523175503193146E-3"/>
    <x v="1"/>
  </r>
  <r>
    <s v="AMO-0601-25-AA1E-NA-2"/>
    <n v="3"/>
    <n v="1"/>
    <n v="25"/>
    <s v="正三通"/>
    <s v="不鏽鋼"/>
    <n v="33.4"/>
    <n v="5256.9526509579446"/>
    <n v="5.2569526509579443E-3"/>
    <x v="1"/>
  </r>
  <r>
    <s v="AMO-0601-25-AA1E-NA-2"/>
    <n v="4"/>
    <n v="4"/>
    <s v="25X15"/>
    <s v="異徑三通"/>
    <s v="不鏽鋼"/>
    <n v="25"/>
    <n v="2945.2431127404311"/>
    <n v="2.9452431127404309E-3"/>
    <x v="1"/>
  </r>
  <r>
    <s v="AMO-0601-25-AA1E-NA-2"/>
    <n v="5"/>
    <n v="3"/>
    <n v="25"/>
    <s v="SW法蘭"/>
    <s v="不鏽鋼"/>
    <n v="33.4"/>
    <n v="876.15877515965735"/>
    <n v="8.7615877515965731E-4"/>
    <x v="1"/>
  </r>
  <r>
    <s v="AMO-0601-25-AA1E-NA-2"/>
    <n v="6"/>
    <n v="1"/>
    <n v="25"/>
    <s v="盲法蘭"/>
    <s v="不鏽鋼"/>
    <n v="33.4"/>
    <n v="876.15877515965735"/>
    <n v="8.7615877515965731E-4"/>
    <x v="1"/>
  </r>
  <r>
    <s v="AMO-0602-15-AA1E-NA"/>
    <n v="2"/>
    <n v="3"/>
    <n v="15"/>
    <s v="90度彎頭"/>
    <s v="不鏽鋼"/>
    <n v="21.3"/>
    <n v="712.65458550357675"/>
    <n v="7.1265458550357668E-4"/>
    <x v="1"/>
  </r>
  <r>
    <s v="AMO-0602-15-AA1E-NA"/>
    <n v="3"/>
    <n v="5"/>
    <n v="15"/>
    <s v="SW法蘭"/>
    <s v="不鏽鋼"/>
    <n v="21.3"/>
    <n v="356.32729275178838"/>
    <n v="3.5632729275178834E-4"/>
    <x v="1"/>
  </r>
  <r>
    <s v="AMO-0603-15-AA1E-NA"/>
    <n v="2"/>
    <n v="5"/>
    <n v="15"/>
    <s v="90度彎頭"/>
    <s v="不鏽鋼"/>
    <n v="21.3"/>
    <n v="712.65458550357675"/>
    <n v="7.1265458550357668E-4"/>
    <x v="1"/>
  </r>
  <r>
    <s v="AMO-0603-15-AA1E-NA"/>
    <n v="3"/>
    <n v="5"/>
    <n v="15"/>
    <s v="SW法蘭"/>
    <s v="不鏽鋼"/>
    <n v="21.3"/>
    <n v="356.32729275178838"/>
    <n v="3.5632729275178834E-4"/>
    <x v="1"/>
  </r>
  <r>
    <s v="AMO-0604-15-AA1E-NA"/>
    <n v="2"/>
    <n v="8"/>
    <n v="15"/>
    <s v="90度彎頭"/>
    <s v="不鏽鋼"/>
    <n v="21.3"/>
    <n v="712.65458550357675"/>
    <n v="7.1265458550357668E-4"/>
    <x v="1"/>
  </r>
  <r>
    <s v="AMO-0604-15-AA1E-NA"/>
    <n v="3"/>
    <n v="1"/>
    <n v="15"/>
    <s v="45度彎頭"/>
    <s v="不鏽鋼"/>
    <n v="21.3"/>
    <n v="475.1030570023845"/>
    <n v="4.7510305700238447E-4"/>
    <x v="1"/>
  </r>
  <r>
    <s v="AMO-0604-15-AA1E-NA"/>
    <n v="4"/>
    <n v="5"/>
    <n v="15"/>
    <s v="SW法蘭"/>
    <s v="不鏽鋼"/>
    <n v="21.3"/>
    <n v="356.32729275178838"/>
    <n v="3.5632729275178834E-4"/>
    <x v="1"/>
  </r>
  <r>
    <s v="AMO-0605-15-AA1E-NA"/>
    <n v="2"/>
    <n v="4"/>
    <n v="15"/>
    <s v="90度彎頭"/>
    <s v="不鏽鋼"/>
    <n v="21.3"/>
    <n v="712.65458550357675"/>
    <n v="7.1265458550357668E-4"/>
    <x v="1"/>
  </r>
  <r>
    <s v="AMO-0605-15-AA1E-NA"/>
    <n v="3"/>
    <n v="5"/>
    <n v="15"/>
    <s v="SW法蘭"/>
    <s v="不鏽鋼"/>
    <n v="21.3"/>
    <n v="356.32729275178838"/>
    <n v="3.5632729275178834E-4"/>
    <x v="1"/>
  </r>
  <r>
    <s v="AMO-1510-25-AA1E-NA-1"/>
    <n v="3"/>
    <n v="1"/>
    <s v="25X15"/>
    <s v="異徑接頭"/>
    <s v="不鏽鋼"/>
    <n v="25"/>
    <n v="7853.981633974483"/>
    <n v="7.8539816339744835E-3"/>
    <x v="1"/>
  </r>
  <r>
    <s v="AMO-1510-25-AA1E-NA-1"/>
    <n v="4"/>
    <n v="1"/>
    <n v="15"/>
    <s v="SW法蘭"/>
    <s v="不鏽鋼"/>
    <n v="21.3"/>
    <n v="356.32729275178838"/>
    <n v="3.5632729275178834E-4"/>
    <x v="1"/>
  </r>
  <r>
    <s v="AMO-1510-25-AA1E-NA-1"/>
    <n v="5"/>
    <n v="1"/>
    <n v="25"/>
    <s v="SW法蘭"/>
    <s v="不鏽鋼"/>
    <n v="33.4"/>
    <n v="876.15877515965735"/>
    <n v="8.7615877515965731E-4"/>
    <x v="1"/>
  </r>
  <r>
    <s v="AMO-1510-25-AA1E-NA-2"/>
    <n v="2"/>
    <n v="6"/>
    <n v="25"/>
    <s v="90度彎頭"/>
    <s v="不鏽鋼"/>
    <n v="33.4"/>
    <n v="1752.3175503193147"/>
    <n v="1.7523175503193146E-3"/>
    <x v="1"/>
  </r>
  <r>
    <s v="AMO-1510-25-AA1E-NA-2"/>
    <n v="3"/>
    <n v="1"/>
    <n v="25"/>
    <s v="SW法蘭"/>
    <s v="不鏽鋼"/>
    <n v="33.4"/>
    <n v="876.15877515965735"/>
    <n v="8.7615877515965731E-4"/>
    <x v="1"/>
  </r>
  <r>
    <s v="AMO-1510-25-AA1E-NA-3"/>
    <n v="2"/>
    <n v="5"/>
    <n v="25"/>
    <s v="90度彎頭"/>
    <s v="不鏽鋼"/>
    <n v="33.4"/>
    <n v="1752.3175503193147"/>
    <n v="1.7523175503193146E-3"/>
    <x v="1"/>
  </r>
  <r>
    <s v="AMO-1510-25-AA1E-NA-4"/>
    <n v="2"/>
    <n v="4"/>
    <n v="25"/>
    <s v="90度彎頭"/>
    <s v="不鏽鋼"/>
    <n v="33.4"/>
    <n v="1752.3175503193147"/>
    <n v="1.7523175503193146E-3"/>
    <x v="1"/>
  </r>
  <r>
    <s v="AMO-1510-25-AA1E-NA-4"/>
    <n v="3"/>
    <n v="1"/>
    <n v="25"/>
    <s v="45度彎頭"/>
    <s v="不鏽鋼"/>
    <n v="33.4"/>
    <n v="1168.2117002128764"/>
    <n v="1.1682117002128763E-3"/>
    <x v="1"/>
  </r>
  <r>
    <s v="AMO-1510-25-AA1E-NA-4"/>
    <n v="4"/>
    <n v="1"/>
    <n v="25"/>
    <s v="正三通"/>
    <s v="不鏽鋼"/>
    <n v="33.4"/>
    <n v="5256.9526509579446"/>
    <n v="5.2569526509579443E-3"/>
    <x v="1"/>
  </r>
  <r>
    <s v="AMO-1510-25-AA1E-NA-4"/>
    <n v="5"/>
    <n v="2"/>
    <n v="25"/>
    <s v="SW法蘭"/>
    <s v="不鏽鋼"/>
    <n v="33.4"/>
    <n v="876.15877515965735"/>
    <n v="8.7615877515965731E-4"/>
    <x v="1"/>
  </r>
  <r>
    <s v="AMO-1510-25-AA1E-NA-5"/>
    <n v="2"/>
    <n v="3"/>
    <n v="25"/>
    <s v="SW法蘭"/>
    <s v="不鏽鋼"/>
    <n v="33.4"/>
    <n v="876.15877515965735"/>
    <n v="8.7615877515965731E-4"/>
    <x v="1"/>
  </r>
  <r>
    <s v="AMO-1510-25-AA1E-NA-6"/>
    <n v="2"/>
    <n v="1"/>
    <n v="25"/>
    <s v="90度彎頭"/>
    <s v="不鏽鋼"/>
    <n v="33.4"/>
    <n v="1752.3175503193147"/>
    <n v="1.7523175503193146E-3"/>
    <x v="1"/>
  </r>
  <r>
    <s v="AMO-1510-25-AA1E-NA-6"/>
    <n v="3"/>
    <n v="2"/>
    <n v="25"/>
    <s v="正三通"/>
    <s v="不鏽鋼"/>
    <n v="33.4"/>
    <n v="5256.9526509579446"/>
    <n v="5.2569526509579443E-3"/>
    <x v="1"/>
  </r>
  <r>
    <s v="AMO-1510-25-AA1E-NA-6"/>
    <n v="4"/>
    <n v="4"/>
    <n v="25"/>
    <s v="SW法蘭"/>
    <s v="不鏽鋼"/>
    <n v="33.4"/>
    <n v="876.15877515965735"/>
    <n v="8.7615877515965731E-4"/>
    <x v="1"/>
  </r>
  <r>
    <s v="AMO-1510-25-AA1E-NA-7"/>
    <n v="2"/>
    <n v="1"/>
    <n v="25"/>
    <s v="90度彎頭"/>
    <s v="不鏽鋼"/>
    <n v="33.4"/>
    <n v="1752.3175503193147"/>
    <n v="1.7523175503193146E-3"/>
    <x v="1"/>
  </r>
  <r>
    <s v="AMO-1510-25-AA1E-NA-7"/>
    <n v="3"/>
    <n v="1"/>
    <n v="25"/>
    <s v="正三通"/>
    <s v="不鏽鋼"/>
    <n v="33.4"/>
    <n v="5256.9526509579446"/>
    <n v="5.2569526509579443E-3"/>
    <x v="1"/>
  </r>
  <r>
    <s v="AMO-1510-25-AA1E-NA-7"/>
    <n v="4"/>
    <n v="1"/>
    <n v="25"/>
    <s v="盲法蘭"/>
    <s v="不鏽鋼"/>
    <n v="33.4"/>
    <n v="876.15877515965735"/>
    <n v="8.7615877515965731E-4"/>
    <x v="1"/>
  </r>
  <r>
    <s v="AMO-1510-25-AA1E-NA-7"/>
    <n v="5"/>
    <n v="3"/>
    <n v="25"/>
    <s v="SW法蘭"/>
    <s v="不鏽鋼"/>
    <n v="33.4"/>
    <n v="876.15877515965735"/>
    <n v="8.7615877515965731E-4"/>
    <x v="1"/>
  </r>
  <r>
    <s v="AMO-1510-25-AA1E-NA-8"/>
    <n v="3"/>
    <n v="1"/>
    <n v="15"/>
    <s v="90度彎頭"/>
    <s v="不鏽鋼"/>
    <n v="21.3"/>
    <n v="712.65458550357675"/>
    <n v="7.1265458550357668E-4"/>
    <x v="1"/>
  </r>
  <r>
    <s v="AMO-1510-25-AA1E-NA-8"/>
    <n v="4"/>
    <n v="5"/>
    <n v="25"/>
    <s v="90度彎頭"/>
    <s v="不鏽鋼"/>
    <n v="33.4"/>
    <n v="1752.3175503193147"/>
    <n v="1.7523175503193146E-3"/>
    <x v="1"/>
  </r>
  <r>
    <s v="AMO-1510-25-AA1E-NA-8"/>
    <n v="5"/>
    <n v="1"/>
    <s v="25X15"/>
    <s v="異徑接頭"/>
    <s v="不鏽鋼"/>
    <n v="25"/>
    <n v="7853.981633974483"/>
    <n v="7.8539816339744835E-3"/>
    <x v="1"/>
  </r>
  <r>
    <s v="AMO-1510-25-AA1E-NA-8"/>
    <n v="6"/>
    <n v="3"/>
    <n v="15"/>
    <s v="SW法蘭"/>
    <s v="不鏽鋼"/>
    <n v="21.3"/>
    <n v="356.32729275178838"/>
    <n v="3.5632729275178834E-4"/>
    <x v="1"/>
  </r>
  <r>
    <s v="AMO-1511-25-AA1E-NA-1"/>
    <n v="3"/>
    <n v="1"/>
    <s v="25X15"/>
    <s v="異徑接頭"/>
    <s v="不鏽鋼"/>
    <n v="25"/>
    <n v="7853.981633974483"/>
    <n v="7.8539816339744835E-3"/>
    <x v="1"/>
  </r>
  <r>
    <s v="AMO-1511-25-AA1E-NA-1"/>
    <n v="4"/>
    <n v="1"/>
    <n v="15"/>
    <s v="SW法蘭"/>
    <s v="不鏽鋼"/>
    <n v="21.3"/>
    <n v="356.32729275178838"/>
    <n v="3.5632729275178834E-4"/>
    <x v="1"/>
  </r>
  <r>
    <s v="AMO-1511-25-AA1E-NA-1"/>
    <n v="5"/>
    <n v="1"/>
    <n v="25"/>
    <s v="SW法蘭"/>
    <s v="不鏽鋼"/>
    <n v="33.4"/>
    <n v="876.15877515965735"/>
    <n v="8.7615877515965731E-4"/>
    <x v="1"/>
  </r>
  <r>
    <s v="AMO-1511-25-AA1E-NA-2"/>
    <n v="2"/>
    <n v="7"/>
    <n v="25"/>
    <s v="90度彎頭"/>
    <s v="不鏽鋼"/>
    <n v="33.4"/>
    <n v="1752.3175503193147"/>
    <n v="1.7523175503193146E-3"/>
    <x v="1"/>
  </r>
  <r>
    <s v="AMO-1511-25-AA1E-NA-2"/>
    <n v="3"/>
    <n v="1"/>
    <n v="25"/>
    <s v="SW法蘭"/>
    <s v="不鏽鋼"/>
    <n v="33.4"/>
    <n v="876.15877515965735"/>
    <n v="8.7615877515965731E-4"/>
    <x v="1"/>
  </r>
  <r>
    <s v="AMO-1511-25-AA1E-NA-3"/>
    <n v="2"/>
    <n v="6"/>
    <n v="25"/>
    <s v="90度彎頭"/>
    <s v="不鏽鋼"/>
    <n v="33.4"/>
    <n v="1752.3175503193147"/>
    <n v="1.7523175503193146E-3"/>
    <x v="1"/>
  </r>
  <r>
    <s v="AMO-1511-25-AA1E-NA-3"/>
    <n v="3"/>
    <n v="1"/>
    <n v="25"/>
    <s v="SW法蘭"/>
    <s v="不鏽鋼"/>
    <n v="33.4"/>
    <n v="876.15877515965735"/>
    <n v="8.7615877515965731E-4"/>
    <x v="1"/>
  </r>
  <r>
    <s v="AMO-1511-25-AA1E-NA-4"/>
    <n v="2"/>
    <n v="1"/>
    <n v="25"/>
    <s v="90度彎頭"/>
    <s v="不鏽鋼"/>
    <n v="33.4"/>
    <n v="1752.3175503193147"/>
    <n v="1.7523175503193146E-3"/>
    <x v="1"/>
  </r>
  <r>
    <s v="AMO-1511-25-AA1E-NA-4"/>
    <n v="3"/>
    <n v="1"/>
    <n v="25"/>
    <s v="SW法蘭"/>
    <s v="不鏽鋼"/>
    <n v="33.4"/>
    <n v="876.15877515965735"/>
    <n v="8.7615877515965731E-4"/>
    <x v="1"/>
  </r>
  <r>
    <s v="AMO-1511-25-AA1E-NA-5"/>
    <n v="2"/>
    <n v="1"/>
    <n v="25"/>
    <s v="90度彎頭"/>
    <s v="不鏽鋼"/>
    <n v="33.4"/>
    <n v="1752.3175503193147"/>
    <n v="1.7523175503193146E-3"/>
    <x v="1"/>
  </r>
  <r>
    <s v="AMO-1511-25-AA1E-NA-5"/>
    <n v="3"/>
    <n v="2"/>
    <n v="25"/>
    <s v="正三通"/>
    <s v="不鏽鋼"/>
    <n v="33.4"/>
    <n v="5256.9526509579446"/>
    <n v="5.2569526509579443E-3"/>
    <x v="1"/>
  </r>
  <r>
    <s v="AMO-1511-25-AA1E-NA-5"/>
    <n v="4"/>
    <n v="5"/>
    <n v="25"/>
    <s v="SW法蘭"/>
    <s v="不鏽鋼"/>
    <n v="33.4"/>
    <n v="876.15877515965735"/>
    <n v="8.7615877515965731E-4"/>
    <x v="1"/>
  </r>
  <r>
    <s v="AMO-1511-25-AA1E-NA-6"/>
    <n v="3"/>
    <n v="2"/>
    <n v="25"/>
    <s v="90度彎頭"/>
    <s v="不鏽鋼"/>
    <n v="33.4"/>
    <n v="1752.3175503193147"/>
    <n v="1.7523175503193146E-3"/>
    <x v="1"/>
  </r>
  <r>
    <s v="AMO-1511-25-AA1E-NA-6"/>
    <n v="4"/>
    <n v="2"/>
    <s v="25X15"/>
    <s v="異徑接頭"/>
    <s v="不鏽鋼"/>
    <n v="25"/>
    <n v="7853.981633974483"/>
    <n v="7.8539816339744835E-3"/>
    <x v="1"/>
  </r>
  <r>
    <s v="AMO-1511-25-AA1E-NA-6"/>
    <n v="5"/>
    <n v="1"/>
    <n v="25"/>
    <s v="正三通"/>
    <s v="不鏽鋼"/>
    <n v="33.4"/>
    <n v="5256.9526509579446"/>
    <n v="5.2569526509579443E-3"/>
    <x v="1"/>
  </r>
  <r>
    <s v="AMO-1511-25-AA1E-NA-6"/>
    <n v="6"/>
    <n v="2"/>
    <n v="15"/>
    <s v="SW法蘭"/>
    <s v="不鏽鋼"/>
    <n v="21.3"/>
    <n v="356.32729275178838"/>
    <n v="3.5632729275178834E-4"/>
    <x v="1"/>
  </r>
  <r>
    <s v="AMO-1511-25-AA1E-NA-6"/>
    <n v="7"/>
    <n v="1"/>
    <n v="25"/>
    <s v="盲法蘭"/>
    <s v="不鏽鋼"/>
    <n v="33.4"/>
    <n v="876.15877515965735"/>
    <n v="8.7615877515965731E-4"/>
    <x v="1"/>
  </r>
  <r>
    <s v="AMO-1511-25-AA1E-NA-6"/>
    <n v="8"/>
    <n v="3"/>
    <n v="25"/>
    <s v="SW法蘭"/>
    <s v="不鏽鋼"/>
    <n v="33.4"/>
    <n v="876.15877515965735"/>
    <n v="8.7615877515965731E-4"/>
    <x v="1"/>
  </r>
  <r>
    <s v="AR-1701-100-AA1B-NA"/>
    <n v="2"/>
    <n v="1"/>
    <n v="100"/>
    <s v="90度彎頭"/>
    <s v="碳鋼"/>
    <n v="114.3"/>
    <n v="20521.652903448659"/>
    <n v="2.0521652903448658E-2"/>
    <x v="1"/>
  </r>
  <r>
    <s v="AR-1701-100-AA1B-NA"/>
    <n v="3"/>
    <n v="3"/>
    <n v="100"/>
    <s v="SO法蘭"/>
    <s v="碳鋼"/>
    <n v="114.3"/>
    <n v="10260.82645172433"/>
    <n v="1.0260826451724329E-2"/>
    <x v="1"/>
  </r>
  <r>
    <s v="AR-1702-100-AA1B-NA"/>
    <n v="3"/>
    <n v="1"/>
    <n v="100"/>
    <s v="45度彎頭"/>
    <s v="碳鋼"/>
    <n v="114.3"/>
    <n v="13681.10193563244"/>
    <n v="1.3681101935632439E-2"/>
    <x v="1"/>
  </r>
  <r>
    <s v="AR-1702-100-AA1B-NA"/>
    <n v="4"/>
    <n v="3"/>
    <n v="100"/>
    <s v="90度彎頭"/>
    <s v="碳鋼"/>
    <n v="114.3"/>
    <n v="20521.652903448659"/>
    <n v="2.0521652903448658E-2"/>
    <x v="1"/>
  </r>
  <r>
    <s v="AR-1702-100-AA1B-NA"/>
    <n v="5"/>
    <n v="1"/>
    <s v="100X80"/>
    <s v="同心大小頭"/>
    <s v="碳鋼"/>
    <n v="10"/>
    <n v="3141.5926535897929"/>
    <n v="3.1415926535897929E-3"/>
    <x v="1"/>
  </r>
  <r>
    <s v="AR-1702-100-AA1B-NA"/>
    <n v="6"/>
    <n v="1"/>
    <n v="100"/>
    <s v="正三通"/>
    <s v="碳鋼"/>
    <n v="114.3"/>
    <n v="61564.958710345978"/>
    <n v="6.1564958710345973E-2"/>
    <x v="1"/>
  </r>
  <r>
    <s v="AR-1702-100-AA1B-NA"/>
    <n v="7"/>
    <n v="1"/>
    <n v="80"/>
    <s v="SO法蘭"/>
    <s v="碳鋼"/>
    <n v="88.9"/>
    <n v="6207.1666189443476"/>
    <n v="6.2071666189443472E-3"/>
    <x v="1"/>
  </r>
  <r>
    <s v="AR-1702-100-AA1B-NA"/>
    <n v="8"/>
    <n v="3"/>
    <n v="100"/>
    <s v="SO法蘭"/>
    <s v="碳鋼"/>
    <n v="114.3"/>
    <n v="10260.82645172433"/>
    <n v="1.0260826451724329E-2"/>
    <x v="1"/>
  </r>
  <r>
    <s v="AR-1703-80-AA1B-H50"/>
    <n v="3"/>
    <n v="4"/>
    <n v="80"/>
    <s v="90度彎頭"/>
    <s v="碳鋼"/>
    <n v="88.9"/>
    <n v="12414.333237888695"/>
    <n v="1.2414333237888694E-2"/>
    <x v="1"/>
  </r>
  <r>
    <s v="AR-1703-80-AA1B-H50"/>
    <n v="4"/>
    <n v="1"/>
    <n v="15"/>
    <s v="90度彎頭"/>
    <s v="碳鋼"/>
    <n v="21.3"/>
    <n v="712.65458550357675"/>
    <n v="7.1265458550357668E-4"/>
    <x v="1"/>
  </r>
  <r>
    <s v="AR-1703-80-AA1B-H50"/>
    <n v="5"/>
    <n v="1"/>
    <s v="80X15"/>
    <s v="承插焊支管座"/>
    <s v="碳鋼"/>
    <n v="80"/>
    <n v="15079.644737231007"/>
    <n v="1.5079644737231007E-2"/>
    <x v="1"/>
  </r>
  <r>
    <s v="AR-1703-80-AA1B-H50"/>
    <n v="6"/>
    <n v="1"/>
    <n v="15"/>
    <s v="SW法蘭"/>
    <s v="碳鋼"/>
    <n v="21.3"/>
    <n v="356.32729275178838"/>
    <n v="3.5632729275178834E-4"/>
    <x v="1"/>
  </r>
  <r>
    <s v="AR-1703-80-AA1B-H50"/>
    <n v="7"/>
    <n v="2"/>
    <n v="80"/>
    <s v="SO法蘭"/>
    <s v="碳鋼"/>
    <n v="88.9"/>
    <n v="6207.1666189443476"/>
    <n v="6.2071666189443472E-3"/>
    <x v="1"/>
  </r>
  <r>
    <s v="AR-1801-50-AA1B-NA"/>
    <n v="3"/>
    <n v="1"/>
    <n v="50"/>
    <s v="90度彎頭"/>
    <s v="碳鋼"/>
    <n v="60.3"/>
    <n v="5711.5568158956548"/>
    <n v="5.7115568158956544E-3"/>
    <x v="1"/>
  </r>
  <r>
    <s v="AR-1801-50-AA1B-NA"/>
    <n v="4"/>
    <n v="1"/>
    <s v="50X15"/>
    <s v="承插焊支管座"/>
    <s v="碳鋼"/>
    <n v="50"/>
    <n v="9424.7779607693792"/>
    <n v="9.4247779607693795E-3"/>
    <x v="1"/>
  </r>
  <r>
    <s v="AR-1801-50-AA1B-NA"/>
    <n v="5"/>
    <n v="1"/>
    <n v="15"/>
    <s v="SW法蘭"/>
    <s v="碳鋼"/>
    <n v="21.3"/>
    <n v="356.32729275178838"/>
    <n v="3.5632729275178834E-4"/>
    <x v="1"/>
  </r>
  <r>
    <s v="AR-1801-50-AA1B-NA"/>
    <n v="6"/>
    <n v="3"/>
    <n v="50"/>
    <s v="SO法蘭"/>
    <s v="碳鋼"/>
    <n v="60.3"/>
    <n v="2855.7784079478274"/>
    <n v="2.8557784079478272E-3"/>
    <x v="1"/>
  </r>
  <r>
    <s v="AR-1802-50-AA1B-NA"/>
    <n v="3"/>
    <n v="5"/>
    <n v="50"/>
    <s v="90度彎頭"/>
    <s v="碳鋼"/>
    <n v="60.3"/>
    <n v="5711.5568158956548"/>
    <n v="5.7115568158956544E-3"/>
    <x v="1"/>
  </r>
  <r>
    <s v="AR-1802-50-AA1B-NA"/>
    <n v="4"/>
    <n v="1"/>
    <n v="50"/>
    <s v="正三通"/>
    <s v="碳鋼"/>
    <n v="60.3"/>
    <n v="17134.670447686964"/>
    <n v="1.7134670447686962E-2"/>
    <x v="1"/>
  </r>
  <r>
    <s v="AR-1802-50-AA1B-NA"/>
    <n v="5"/>
    <n v="1"/>
    <s v="50X15"/>
    <s v="承插焊支管座"/>
    <s v="碳鋼"/>
    <n v="50"/>
    <n v="9424.7779607693792"/>
    <n v="9.4247779607693795E-3"/>
    <x v="1"/>
  </r>
  <r>
    <s v="AR-1802-50-AA1B-NA"/>
    <n v="6"/>
    <n v="1"/>
    <n v="15"/>
    <s v="SW法蘭"/>
    <s v="碳鋼"/>
    <n v="21.3"/>
    <n v="356.32729275178838"/>
    <n v="3.5632729275178834E-4"/>
    <x v="1"/>
  </r>
  <r>
    <s v="AR-1802-50-AA1B-NA"/>
    <n v="7"/>
    <n v="8"/>
    <n v="50"/>
    <s v="SO法蘭"/>
    <s v="碳鋼"/>
    <n v="60.3"/>
    <n v="2855.7784079478274"/>
    <n v="2.8557784079478272E-3"/>
    <x v="1"/>
  </r>
  <r>
    <s v="AR-1804-65-AA1B-NA"/>
    <n v="2"/>
    <n v="4"/>
    <n v="65"/>
    <s v="90度彎頭"/>
    <s v="碳鋼"/>
    <n v="76.099999999999994"/>
    <n v="9096.8113956978723"/>
    <n v="9.0968113956978718E-3"/>
    <x v="1"/>
  </r>
  <r>
    <s v="AR-1804-65-AA1B-NA"/>
    <n v="3"/>
    <n v="1"/>
    <n v="65"/>
    <s v="45度彎頭"/>
    <s v="碳鋼"/>
    <n v="76.099999999999994"/>
    <n v="6064.5409304652485"/>
    <n v="6.0645409304652485E-3"/>
    <x v="1"/>
  </r>
  <r>
    <s v="AR-1804-65-AA1B-NA"/>
    <n v="4"/>
    <n v="2"/>
    <n v="65"/>
    <s v="SO法蘭"/>
    <s v="碳鋼"/>
    <n v="76.099999999999994"/>
    <n v="4548.4056978489361"/>
    <n v="4.5484056978489359E-3"/>
    <x v="1"/>
  </r>
  <r>
    <s v="AT-R1301-65-AA1B-NA"/>
    <n v="2"/>
    <n v="1"/>
    <n v="65"/>
    <s v="SO法蘭"/>
    <s v="碳鋼"/>
    <n v="76.099999999999994"/>
    <n v="4548.4056978489361"/>
    <n v="4.5484056978489359E-3"/>
    <x v="1"/>
  </r>
  <r>
    <s v="BICAR-1601-100-AA2B-NA-1"/>
    <n v="2"/>
    <s v="1"/>
    <s v="100"/>
    <s v="90度彎頭_大彎_內襯陶瓷"/>
    <s v="碳鋼"/>
    <n v="114.3"/>
    <n v="20521.652903448659"/>
    <n v="2.0521652903448658E-2"/>
    <x v="2"/>
  </r>
  <r>
    <s v="BICAR-1601-100-AA2B-NA-1"/>
    <n v="3"/>
    <s v="2"/>
    <s v="100"/>
    <s v="SW法蘭"/>
    <s v="碳鋼"/>
    <n v="114.3"/>
    <n v="10260.82645172433"/>
    <n v="1.0260826451724329E-2"/>
    <x v="2"/>
  </r>
  <r>
    <s v="BICAR-1601-100-AA2B-NA-1"/>
    <n v="4"/>
    <s v="2"/>
    <s v="100"/>
    <s v="SO法蘭"/>
    <s v="碳鋼"/>
    <n v="114.3"/>
    <n v="10260.82645172433"/>
    <n v="1.0260826451724329E-2"/>
    <x v="2"/>
  </r>
  <r>
    <s v="BICAR-1601-100-AA2B-NA-2"/>
    <n v="2"/>
    <s v="1"/>
    <s v="100"/>
    <s v="90度彎頭_大彎_內襯陶瓷"/>
    <s v="碳鋼"/>
    <n v="114.3"/>
    <n v="20521.652903448659"/>
    <n v="2.0521652903448658E-2"/>
    <x v="2"/>
  </r>
  <r>
    <s v="BICAR-1601-100-AA2B-NA-2"/>
    <n v="3"/>
    <s v="2"/>
    <s v="100"/>
    <s v="SO法蘭"/>
    <s v="碳鋼"/>
    <n v="114.3"/>
    <n v="10260.82645172433"/>
    <n v="1.0260826451724329E-2"/>
    <x v="2"/>
  </r>
  <r>
    <s v="BICAR-1601-100-AA2B-NA-2"/>
    <n v="4"/>
    <s v="3"/>
    <s v="100"/>
    <s v="SW法蘭"/>
    <s v="碳鋼"/>
    <n v="114.3"/>
    <n v="10260.82645172433"/>
    <n v="1.0260826451724329E-2"/>
    <x v="2"/>
  </r>
  <r>
    <s v="BICAR-1602-100-AA2B-NA"/>
    <n v="2"/>
    <s v="2"/>
    <s v="100"/>
    <s v="90度彎頭_大彎_內襯陶瓷"/>
    <s v="碳鋼"/>
    <n v="114.3"/>
    <n v="20521.652903448659"/>
    <n v="2.0521652903448658E-2"/>
    <x v="2"/>
  </r>
  <r>
    <s v="BICAR-1602-100-AA2B-NA"/>
    <n v="3"/>
    <s v="2"/>
    <s v="100"/>
    <s v="45度彎頭_大彎_內襯陶瓷"/>
    <s v="碳鋼"/>
    <n v="114.3"/>
    <n v="13681.10193563244"/>
    <n v="1.3681101935632439E-2"/>
    <x v="2"/>
  </r>
  <r>
    <s v="BICAR-1602-100-AA2B-NA"/>
    <n v="4"/>
    <s v="21"/>
    <s v="100"/>
    <s v="SO法蘭"/>
    <s v="碳鋼"/>
    <n v="114.3"/>
    <n v="10260.82645172433"/>
    <n v="1.0260826451724329E-2"/>
    <x v="2"/>
  </r>
  <r>
    <s v="BICAR-1602-100-AA2B-NA"/>
    <n v="2"/>
    <n v="1"/>
    <n v="100"/>
    <s v="90度彎頭_大彎"/>
    <s v="碳鋼"/>
    <n v="114.3"/>
    <n v="20521.652903448659"/>
    <n v="2.0521652903448658E-2"/>
    <x v="2"/>
  </r>
  <r>
    <s v="BICAR-1602-100-AA2B-NA"/>
    <n v="3"/>
    <n v="1"/>
    <n v="100"/>
    <s v="45度彎頭_大彎"/>
    <s v="碳鋼"/>
    <n v="114.3"/>
    <n v="13681.10193563244"/>
    <n v="1.3681101935632439E-2"/>
    <x v="2"/>
  </r>
  <r>
    <s v="BICAR-1602-100-AA2B-NA"/>
    <n v="4"/>
    <n v="3"/>
    <n v="100"/>
    <s v="SW法蘭"/>
    <s v="碳鋼"/>
    <n v="114.3"/>
    <n v="10260.82645172433"/>
    <n v="1.0260826451724329E-2"/>
    <x v="2"/>
  </r>
  <r>
    <s v="BICAR-1602-100-AA2B-NA"/>
    <n v="5"/>
    <n v="6"/>
    <n v="100"/>
    <s v="SO法蘭"/>
    <s v="碳鋼"/>
    <n v="114.3"/>
    <n v="10260.82645172433"/>
    <n v="1.0260826451724329E-2"/>
    <x v="2"/>
  </r>
  <r>
    <s v="BICAR-1603-100-AA2B-NA"/>
    <n v="2"/>
    <s v="2"/>
    <s v="100"/>
    <s v="90度彎頭_大彎_內襯陶瓷"/>
    <s v="碳鋼"/>
    <n v="114.3"/>
    <n v="20521.652903448659"/>
    <n v="2.0521652903448658E-2"/>
    <x v="2"/>
  </r>
  <r>
    <s v="BICAR-1603-100-AA2B-NA"/>
    <n v="3"/>
    <s v="2"/>
    <s v="100"/>
    <s v="45度彎頭_大彎_內襯陶瓷"/>
    <s v="碳鋼"/>
    <n v="114.3"/>
    <n v="13681.10193563244"/>
    <n v="1.3681101935632439E-2"/>
    <x v="2"/>
  </r>
  <r>
    <s v="BICAR-1603-100-AA2B-NA"/>
    <n v="4"/>
    <s v="21"/>
    <s v="100"/>
    <s v="SO法蘭"/>
    <s v="碳鋼"/>
    <n v="114.3"/>
    <n v="10260.82645172433"/>
    <n v="1.0260826451724329E-2"/>
    <x v="2"/>
  </r>
  <r>
    <s v="BICAR-1603-100-AA2B-NA"/>
    <n v="2"/>
    <n v="1"/>
    <n v="100"/>
    <s v="90度彎頭_大彎"/>
    <s v="碳鋼"/>
    <n v="114.3"/>
    <n v="20521.652903448659"/>
    <n v="2.0521652903448658E-2"/>
    <x v="2"/>
  </r>
  <r>
    <s v="BICAR-1603-100-AA2B-NA"/>
    <n v="3"/>
    <n v="1"/>
    <n v="100"/>
    <s v="45度彎頭_大彎"/>
    <s v="碳鋼"/>
    <n v="114.3"/>
    <n v="13681.10193563244"/>
    <n v="1.3681101935632439E-2"/>
    <x v="2"/>
  </r>
  <r>
    <s v="BICAR-1603-100-AA2B-NA"/>
    <n v="4"/>
    <n v="6"/>
    <n v="100"/>
    <s v="SO法蘭"/>
    <s v="碳鋼"/>
    <n v="114.3"/>
    <n v="10260.82645172433"/>
    <n v="1.0260826451724329E-2"/>
    <x v="2"/>
  </r>
  <r>
    <s v="BICAR-1603-100-AA2B-NA"/>
    <n v="5"/>
    <n v="3"/>
    <n v="100"/>
    <s v="SW法蘭"/>
    <s v="碳鋼"/>
    <n v="114.3"/>
    <n v="10260.82645172433"/>
    <n v="1.0260826451724329E-2"/>
    <x v="2"/>
  </r>
  <r>
    <s v="CA-0601-25-AA1B-NA-1"/>
    <n v="2"/>
    <n v="1"/>
    <n v="25"/>
    <s v="90度彎頭"/>
    <s v="碳鋼"/>
    <n v="33.4"/>
    <n v="1752.3175503193147"/>
    <n v="1.7523175503193146E-3"/>
    <x v="3"/>
  </r>
  <r>
    <s v="CA-0601-25-AA1B-NA-1"/>
    <n v="3"/>
    <n v="1"/>
    <n v="25"/>
    <s v="正三通"/>
    <s v="碳鋼"/>
    <n v="33.4"/>
    <n v="5256.9526509579446"/>
    <n v="5.2569526509579443E-3"/>
    <x v="3"/>
  </r>
  <r>
    <s v="CA-0601-25-AA1B-NA-1"/>
    <n v="4"/>
    <n v="2"/>
    <n v="25"/>
    <s v="SW法蘭"/>
    <s v="碳鋼"/>
    <n v="33.4"/>
    <n v="876.15877515965735"/>
    <n v="8.7615877515965731E-4"/>
    <x v="3"/>
  </r>
  <r>
    <s v="CA-0601-25-AA1B-NA-2"/>
    <n v="3"/>
    <n v="2"/>
    <n v="25"/>
    <s v="90度彎頭"/>
    <s v="碳鋼"/>
    <n v="33.4"/>
    <n v="1752.3175503193147"/>
    <n v="1.7523175503193146E-3"/>
    <x v="3"/>
  </r>
  <r>
    <s v="CA-0601-25-AA1B-NA-2"/>
    <n v="4"/>
    <n v="1"/>
    <s v="25X15"/>
    <s v="異徑三通"/>
    <s v="碳鋼"/>
    <n v="25"/>
    <n v="2945.2431127404311"/>
    <n v="2.9452431127404309E-3"/>
    <x v="3"/>
  </r>
  <r>
    <s v="CA-0601-25-AA1B-NA-2"/>
    <n v="5"/>
    <n v="1"/>
    <n v="15"/>
    <s v="SW法蘭"/>
    <s v="碳鋼"/>
    <n v="21.3"/>
    <n v="356.32729275178838"/>
    <n v="3.5632729275178834E-4"/>
    <x v="3"/>
  </r>
  <r>
    <s v="CA-0601-25-AA1B-NA-2"/>
    <n v="6"/>
    <n v="2"/>
    <n v="25"/>
    <s v="SW法蘭"/>
    <s v="碳鋼"/>
    <n v="33.4"/>
    <n v="876.15877515965735"/>
    <n v="8.7615877515965731E-4"/>
    <x v="3"/>
  </r>
  <r>
    <s v="CA-0601-25-AA1B-NA-3"/>
    <n v="2"/>
    <n v="1"/>
    <n v="25"/>
    <s v="正三通"/>
    <s v="碳鋼"/>
    <n v="33.4"/>
    <n v="5256.9526509579446"/>
    <n v="5.2569526509579443E-3"/>
    <x v="3"/>
  </r>
  <r>
    <s v="CA-0601-25-AA1B-NA-3"/>
    <n v="3"/>
    <n v="1"/>
    <n v="25"/>
    <s v="Y型過濾器"/>
    <s v="不鏽鋼"/>
    <n v="33.4"/>
    <s v=""/>
    <m/>
    <x v="3"/>
  </r>
  <r>
    <s v="CA-0601-25-AA1B-NA-3"/>
    <n v="4"/>
    <n v="5"/>
    <n v="25"/>
    <s v="SW法蘭"/>
    <s v="碳鋼"/>
    <n v="33.4"/>
    <n v="876.15877515965735"/>
    <n v="8.7615877515965731E-4"/>
    <x v="3"/>
  </r>
  <r>
    <s v="CA-0601-25-AA1B-NA-3"/>
    <n v="5"/>
    <n v="1"/>
    <n v="25"/>
    <s v="盲法蘭"/>
    <s v="碳鋼"/>
    <n v="33.4"/>
    <n v="876.15877515965735"/>
    <n v="8.7615877515965731E-4"/>
    <x v="3"/>
  </r>
  <r>
    <s v="CA-0601-25-AA1B-NA-4"/>
    <n v="2"/>
    <n v="6"/>
    <n v="25"/>
    <s v="90度彎頭"/>
    <s v="碳鋼"/>
    <n v="33.4"/>
    <n v="1752.3175503193147"/>
    <n v="1.7523175503193146E-3"/>
    <x v="3"/>
  </r>
  <r>
    <s v="CA-0601-25-AA1B-NA-4"/>
    <n v="3"/>
    <n v="2"/>
    <n v="25"/>
    <s v="SW法蘭"/>
    <s v="碳鋼"/>
    <n v="33.4"/>
    <n v="876.15877515965735"/>
    <n v="8.7615877515965731E-4"/>
    <x v="3"/>
  </r>
  <r>
    <s v="CA-0601-25-AA1B-NA-5"/>
    <n v="3"/>
    <n v="3"/>
    <n v="50"/>
    <s v="90度彎頭"/>
    <s v="碳鋼"/>
    <n v="60.3"/>
    <n v="5711.5568158956548"/>
    <n v="5.7115568158956544E-3"/>
    <x v="3"/>
  </r>
  <r>
    <s v="CA-0601-25-AA1B-NA-5"/>
    <n v="4"/>
    <n v="1"/>
    <s v="50X25"/>
    <s v="偏心大小頭"/>
    <s v="碳鋼"/>
    <n v="50"/>
    <n v="15707.963267948966"/>
    <n v="1.5707963267948967E-2"/>
    <x v="3"/>
  </r>
  <r>
    <s v="CA-0601-25-AA1B-NA-5"/>
    <n v="5"/>
    <n v="1"/>
    <s v="50X25"/>
    <s v="異徑三通"/>
    <s v="碳鋼"/>
    <n v="50"/>
    <n v="11780.972450961724"/>
    <n v="1.1780972450961723E-2"/>
    <x v="3"/>
  </r>
  <r>
    <s v="CA-0601-25-AA1B-NA-6"/>
    <n v="2"/>
    <n v="2"/>
    <n v="25"/>
    <s v="90度彎頭"/>
    <s v="碳鋼"/>
    <n v="33.4"/>
    <n v="1752.3175503193147"/>
    <n v="1.7523175503193146E-3"/>
    <x v="3"/>
  </r>
  <r>
    <s v="CA-0601-25-AA1B-NA-6"/>
    <n v="3"/>
    <n v="1"/>
    <n v="25"/>
    <s v="正三通"/>
    <s v="碳鋼"/>
    <n v="33.4"/>
    <n v="5256.9526509579446"/>
    <n v="5.2569526509579443E-3"/>
    <x v="3"/>
  </r>
  <r>
    <s v="CA-0601-25-AA1B-NA-6"/>
    <n v="4"/>
    <n v="2"/>
    <n v="25"/>
    <s v="SW法蘭"/>
    <s v="碳鋼"/>
    <n v="33.4"/>
    <n v="876.15877515965735"/>
    <n v="8.7615877515965731E-4"/>
    <x v="3"/>
  </r>
  <r>
    <s v="CA-0601-25-AA1B-NA-7"/>
    <n v="2"/>
    <n v="1"/>
    <n v="25"/>
    <s v="90度彎頭"/>
    <s v="碳鋼"/>
    <n v="33.4"/>
    <n v="1752.3175503193147"/>
    <n v="1.7523175503193146E-3"/>
    <x v="3"/>
  </r>
  <r>
    <s v="CA-0601-25-AA1B-NA-7"/>
    <n v="3"/>
    <n v="2"/>
    <s v="25X15"/>
    <s v="異徑三通"/>
    <s v="碳鋼"/>
    <n v="25"/>
    <n v="2945.2431127404311"/>
    <n v="2.9452431127404309E-3"/>
    <x v="3"/>
  </r>
  <r>
    <s v="CA-0601-25-AA1B-NA-8"/>
    <n v="2"/>
    <n v="3"/>
    <n v="25"/>
    <s v="90度彎頭"/>
    <s v="碳鋼"/>
    <n v="33.4"/>
    <n v="1752.3175503193147"/>
    <n v="1.7523175503193146E-3"/>
    <x v="3"/>
  </r>
  <r>
    <s v="CA-0601-25-AA1B-NA-8"/>
    <n v="3"/>
    <n v="1"/>
    <n v="25"/>
    <s v="45度彎頭"/>
    <s v="碳鋼"/>
    <n v="33.4"/>
    <n v="1168.2117002128764"/>
    <n v="1.1682117002128763E-3"/>
    <x v="3"/>
  </r>
  <r>
    <s v="CA-0601-25-AA1B-NA-9"/>
    <n v="2"/>
    <n v="1"/>
    <n v="25"/>
    <s v="90度彎頭"/>
    <s v="碳鋼"/>
    <n v="33.4"/>
    <n v="1752.3175503193147"/>
    <n v="1.7523175503193146E-3"/>
    <x v="3"/>
  </r>
  <r>
    <s v="CA-0601-25-AA1B-NA-9"/>
    <n v="3"/>
    <n v="2"/>
    <s v="25X15"/>
    <s v="異徑三通"/>
    <s v="碳鋼"/>
    <n v="25"/>
    <n v="2945.2431127404311"/>
    <n v="2.9452431127404309E-3"/>
    <x v="3"/>
  </r>
  <r>
    <s v="CA-0601-25-AA1B-NA-9"/>
    <n v="4"/>
    <n v="1"/>
    <n v="25"/>
    <s v="盲法蘭"/>
    <s v="碳鋼"/>
    <n v="33.4"/>
    <n v="876.15877515965735"/>
    <n v="8.7615877515965731E-4"/>
    <x v="3"/>
  </r>
  <r>
    <s v="CA-0601-25-AA1B-NA-9"/>
    <n v="5"/>
    <n v="1"/>
    <n v="25"/>
    <s v="SW法蘭"/>
    <s v="碳鋼"/>
    <n v="33.4"/>
    <n v="876.15877515965735"/>
    <n v="8.7615877515965731E-4"/>
    <x v="3"/>
  </r>
  <r>
    <s v="CA-0602-15-AA1B-NA"/>
    <n v="2"/>
    <n v="2"/>
    <n v="15"/>
    <s v="90度彎頭"/>
    <s v="碳鋼"/>
    <n v="21.3"/>
    <n v="712.65458550357675"/>
    <n v="7.1265458550357668E-4"/>
    <x v="3"/>
  </r>
  <r>
    <s v="CA-0602-15-AA1B-NA"/>
    <n v="3"/>
    <n v="5"/>
    <n v="15"/>
    <s v="SW法蘭"/>
    <s v="碳鋼"/>
    <n v="21.3"/>
    <n v="356.32729275178838"/>
    <n v="3.5632729275178834E-4"/>
    <x v="3"/>
  </r>
  <r>
    <s v="CA-0603-15-AA1B-NA"/>
    <n v="2"/>
    <n v="5"/>
    <n v="15"/>
    <s v="90度彎頭"/>
    <s v="碳鋼"/>
    <n v="21.3"/>
    <n v="712.65458550357675"/>
    <n v="7.1265458550357668E-4"/>
    <x v="3"/>
  </r>
  <r>
    <s v="CA-0603-15-AA1B-NA"/>
    <n v="3"/>
    <n v="5"/>
    <n v="15"/>
    <s v="SW法蘭"/>
    <s v="碳鋼"/>
    <n v="21.3"/>
    <n v="356.32729275178838"/>
    <n v="3.5632729275178834E-4"/>
    <x v="3"/>
  </r>
  <r>
    <s v="CA-0604-15-AA1B-NA"/>
    <n v="2"/>
    <n v="7"/>
    <n v="15"/>
    <s v="90度彎頭"/>
    <s v="碳鋼"/>
    <n v="21.3"/>
    <n v="712.65458550357675"/>
    <n v="7.1265458550357668E-4"/>
    <x v="3"/>
  </r>
  <r>
    <s v="CA-0604-15-AA1B-NA"/>
    <n v="3"/>
    <n v="2"/>
    <n v="15"/>
    <s v="45度彎頭"/>
    <s v="碳鋼"/>
    <n v="21.3"/>
    <n v="475.1030570023845"/>
    <n v="4.7510305700238447E-4"/>
    <x v="3"/>
  </r>
  <r>
    <s v="CA-0604-15-AA1B-NA"/>
    <n v="4"/>
    <n v="5"/>
    <n v="15"/>
    <s v="SW法蘭"/>
    <s v="碳鋼"/>
    <n v="21.3"/>
    <n v="356.32729275178838"/>
    <n v="3.5632729275178834E-4"/>
    <x v="3"/>
  </r>
  <r>
    <s v="CA-0605-15-AA1B-NA"/>
    <n v="2"/>
    <n v="4"/>
    <n v="15"/>
    <s v="90度彎頭"/>
    <s v="碳鋼"/>
    <n v="21.3"/>
    <n v="712.65458550357675"/>
    <n v="7.1265458550357668E-4"/>
    <x v="3"/>
  </r>
  <r>
    <s v="CA-0605-15-AA1B-NA"/>
    <n v="3"/>
    <n v="5"/>
    <n v="15"/>
    <s v="SW法蘭"/>
    <s v="碳鋼"/>
    <n v="21.3"/>
    <n v="356.32729275178838"/>
    <n v="3.5632729275178834E-4"/>
    <x v="3"/>
  </r>
  <r>
    <s v="CA-1001-50-AA1B-NA-1"/>
    <n v="2"/>
    <s v="1"/>
    <s v="50"/>
    <s v="90度彎頭"/>
    <s v="碳鋼"/>
    <n v="60.3"/>
    <n v="5711.5568158956548"/>
    <n v="5.7115568158956544E-3"/>
    <x v="3"/>
  </r>
  <r>
    <s v="CA-1001-50-AA1B-NA-1"/>
    <n v="3"/>
    <s v="2"/>
    <s v="50"/>
    <s v="SO法蘭"/>
    <s v="碳鋼"/>
    <n v="60.3"/>
    <n v="2855.7784079478274"/>
    <n v="2.8557784079478272E-3"/>
    <x v="3"/>
  </r>
  <r>
    <s v="CA-1001-50-AA1B-NA-2"/>
    <n v="2"/>
    <s v="4"/>
    <s v="50"/>
    <s v="90度彎頭"/>
    <s v="碳鋼"/>
    <n v="60.3"/>
    <n v="5711.5568158956548"/>
    <n v="5.7115568158956544E-3"/>
    <x v="3"/>
  </r>
  <r>
    <s v="CA-1001-50-AA1B-NA-2"/>
    <n v="3"/>
    <s v="2"/>
    <s v="50"/>
    <s v="45度彎頭"/>
    <s v="碳鋼"/>
    <n v="60.3"/>
    <n v="3807.7045439304366"/>
    <n v="3.8077045439304366E-3"/>
    <x v="3"/>
  </r>
  <r>
    <s v="CA-1001-50-AA1B-NA-2"/>
    <n v="4"/>
    <s v="1"/>
    <s v="50"/>
    <s v="SO法蘭"/>
    <s v="碳鋼"/>
    <n v="60.3"/>
    <n v="2855.7784079478274"/>
    <n v="2.8557784079478272E-3"/>
    <x v="3"/>
  </r>
  <r>
    <s v="CA-1001-50-AA1B-NA-3"/>
    <n v="2"/>
    <s v="2"/>
    <s v="50"/>
    <s v="45度彎頭"/>
    <s v="碳鋼"/>
    <n v="60.3"/>
    <n v="3807.7045439304366"/>
    <n v="3.8077045439304366E-3"/>
    <x v="3"/>
  </r>
  <r>
    <s v="CA-1001-50-AA1B-NA-3"/>
    <n v="3"/>
    <s v="3"/>
    <s v="50"/>
    <s v="90度彎頭"/>
    <s v="碳鋼"/>
    <n v="60.3"/>
    <n v="5711.5568158956548"/>
    <n v="5.7115568158956544E-3"/>
    <x v="3"/>
  </r>
  <r>
    <s v="CA-1001-50-AA1B-NA-3"/>
    <n v="4"/>
    <s v="1"/>
    <s v="50X25"/>
    <s v="異徑三通"/>
    <s v="碳鋼"/>
    <n v="50"/>
    <n v="11780.972450961724"/>
    <n v="1.1780972450961723E-2"/>
    <x v="3"/>
  </r>
  <r>
    <s v="CA-1002-50-AA1B-NA-1"/>
    <n v="2"/>
    <s v="1"/>
    <s v="50"/>
    <s v="90度彎頭"/>
    <s v="碳鋼"/>
    <n v="60.3"/>
    <n v="5711.5568158956548"/>
    <n v="5.7115568158956544E-3"/>
    <x v="3"/>
  </r>
  <r>
    <s v="CA-1002-50-AA1B-NA-2"/>
    <n v="3"/>
    <s v="1"/>
    <s v="50"/>
    <s v="45度彎頭"/>
    <s v="碳鋼"/>
    <n v="60.3"/>
    <n v="3807.7045439304366"/>
    <n v="3.8077045439304366E-3"/>
    <x v="3"/>
  </r>
  <r>
    <s v="CA-1002-50-AA1B-NA-2"/>
    <n v="4"/>
    <s v="1"/>
    <s v="50"/>
    <s v="45度彎頭"/>
    <s v="碳鋼"/>
    <n v="60.3"/>
    <n v="3807.7045439304366"/>
    <n v="3.8077045439304366E-3"/>
    <x v="3"/>
  </r>
  <r>
    <s v="CA-1002-50-AA1B-NA-2"/>
    <n v="5"/>
    <s v="1"/>
    <s v="50"/>
    <s v="90度彎頭"/>
    <s v="碳鋼"/>
    <n v="60.3"/>
    <n v="5711.5568158956548"/>
    <n v="5.7115568158956544E-3"/>
    <x v="3"/>
  </r>
  <r>
    <s v="CA-1002-50-AA1B-NA-2"/>
    <n v="6"/>
    <s v="1"/>
    <s v="50X25"/>
    <s v="異徑三通"/>
    <s v="碳鋼"/>
    <n v="50"/>
    <n v="11780.972450961724"/>
    <n v="1.1780972450961723E-2"/>
    <x v="3"/>
  </r>
  <r>
    <s v="CA-1002-50-AA1B-NA-2"/>
    <n v="7"/>
    <s v="2"/>
    <s v="50"/>
    <s v="正三通"/>
    <s v="碳鋼"/>
    <n v="60.3"/>
    <n v="17134.670447686964"/>
    <n v="1.7134670447686962E-2"/>
    <x v="3"/>
  </r>
  <r>
    <s v="CA-1002-50-AA1B-NA-2"/>
    <n v="8"/>
    <s v="1"/>
    <s v="25"/>
    <s v="SW法蘭"/>
    <s v="碳鋼"/>
    <n v="33.4"/>
    <n v="876.15877515965735"/>
    <n v="8.7615877515965731E-4"/>
    <x v="3"/>
  </r>
  <r>
    <s v="CA-1002-50-AA1B-NA-2"/>
    <n v="9"/>
    <s v="1"/>
    <s v="50"/>
    <s v="盲法蘭"/>
    <s v="碳鋼"/>
    <n v="60.3"/>
    <n v="2855.7784079478274"/>
    <n v="2.8557784079478272E-3"/>
    <x v="3"/>
  </r>
  <r>
    <s v="CA-1002-50-AA1B-NA-2"/>
    <n v="10"/>
    <s v="1"/>
    <s v="50"/>
    <s v="SO法蘭"/>
    <s v="碳鋼"/>
    <n v="60.3"/>
    <n v="2855.7784079478274"/>
    <n v="2.8557784079478272E-3"/>
    <x v="3"/>
  </r>
  <r>
    <s v="CA-1002-50-AA1B-NA-3"/>
    <n v="2"/>
    <s v="2"/>
    <s v="50"/>
    <s v="90度彎頭"/>
    <s v="碳鋼"/>
    <n v="60.3"/>
    <n v="5711.5568158956548"/>
    <n v="5.7115568158956544E-3"/>
    <x v="3"/>
  </r>
  <r>
    <s v="CA-1002-50-AA1B-NA-3"/>
    <n v="3"/>
    <s v="1"/>
    <s v="50"/>
    <s v="SO法蘭"/>
    <s v="碳鋼"/>
    <n v="60.3"/>
    <n v="2855.7784079478274"/>
    <n v="2.8557784079478272E-3"/>
    <x v="3"/>
  </r>
  <r>
    <s v="CA-1002-50-AA1B-NA-4"/>
    <n v="2"/>
    <s v="2"/>
    <s v="50"/>
    <s v="90度彎頭"/>
    <s v="碳鋼"/>
    <n v="60.3"/>
    <n v="5711.5568158956548"/>
    <n v="5.7115568158956544E-3"/>
    <x v="3"/>
  </r>
  <r>
    <s v="CA-1002-50-AA1B-NA-4"/>
    <n v="3"/>
    <s v="1"/>
    <s v="50"/>
    <s v="SO法蘭"/>
    <s v="碳鋼"/>
    <n v="60.3"/>
    <n v="2855.7784079478274"/>
    <n v="2.8557784079478272E-3"/>
    <x v="3"/>
  </r>
  <r>
    <s v="CA-1002-50-AA1B-NA-5"/>
    <n v="3"/>
    <s v="2"/>
    <s v="50"/>
    <s v="90度彎頭"/>
    <s v="碳鋼"/>
    <n v="60.3"/>
    <n v="5711.5568158956548"/>
    <n v="5.7115568158956544E-3"/>
    <x v="3"/>
  </r>
  <r>
    <s v="CA-1002-50-AA1B-NA-5"/>
    <n v="4"/>
    <s v="2"/>
    <s v="15"/>
    <s v="90度彎頭"/>
    <s v="碳鋼"/>
    <n v="21.3"/>
    <n v="712.65458550357675"/>
    <n v="7.1265458550357668E-4"/>
    <x v="3"/>
  </r>
  <r>
    <s v="CA-1002-50-AA1B-NA-5"/>
    <n v="5"/>
    <s v="2"/>
    <s v="50X15"/>
    <s v="承插焊支管座"/>
    <s v="碳鋼"/>
    <n v="50"/>
    <n v="9424.7779607693792"/>
    <n v="9.4247779607693795E-3"/>
    <x v="3"/>
  </r>
  <r>
    <s v="CA-1002-50-AA1B-NA-5"/>
    <n v="6"/>
    <s v="2"/>
    <s v="15"/>
    <s v="SW法蘭"/>
    <s v="碳鋼"/>
    <n v="21.3"/>
    <n v="356.32729275178838"/>
    <n v="3.5632729275178834E-4"/>
    <x v="3"/>
  </r>
  <r>
    <s v="CA-1002-50-AA1B-NA-6"/>
    <n v="2"/>
    <s v="1"/>
    <s v="50"/>
    <s v="正三通"/>
    <s v="碳鋼"/>
    <n v="60.3"/>
    <n v="17134.670447686964"/>
    <n v="1.7134670447686962E-2"/>
    <x v="3"/>
  </r>
  <r>
    <s v="CA-1002-50-AA1B-NA-6"/>
    <n v="3"/>
    <s v="2"/>
    <s v="50"/>
    <s v="SO法蘭"/>
    <s v="碳鋼"/>
    <n v="60.3"/>
    <n v="2855.7784079478274"/>
    <n v="2.8557784079478272E-3"/>
    <x v="3"/>
  </r>
  <r>
    <s v="CA-1002-50-AA1B-NA-7"/>
    <n v="2"/>
    <s v="1"/>
    <s v="50"/>
    <s v="90度彎頭"/>
    <s v="碳鋼"/>
    <n v="60.3"/>
    <n v="5711.5568158956548"/>
    <n v="5.7115568158956544E-3"/>
    <x v="3"/>
  </r>
  <r>
    <s v="CA-1002-50-AA1B-NA-7"/>
    <n v="3"/>
    <s v="3"/>
    <s v="50"/>
    <s v="SO法蘭"/>
    <s v="碳鋼"/>
    <n v="60.3"/>
    <n v="2855.7784079478274"/>
    <n v="2.8557784079478272E-3"/>
    <x v="3"/>
  </r>
  <r>
    <s v="CA-1002-50-AA1B-NA-8"/>
    <n v="3"/>
    <s v="3"/>
    <s v="50"/>
    <s v="90度彎頭"/>
    <s v="碳鋼"/>
    <n v="60.3"/>
    <n v="5711.5568158956548"/>
    <n v="5.7115568158956544E-3"/>
    <x v="3"/>
  </r>
  <r>
    <s v="CA-1002-50-AA1B-NA-8"/>
    <n v="4"/>
    <s v="1"/>
    <s v="50"/>
    <s v="正三通"/>
    <s v="碳鋼"/>
    <n v="60.3"/>
    <n v="17134.670447686964"/>
    <n v="1.7134670447686962E-2"/>
    <x v="3"/>
  </r>
  <r>
    <s v="CA-1002-50-AA1B-NA-8"/>
    <n v="5"/>
    <s v="1"/>
    <s v="50X25"/>
    <s v="異徑三通"/>
    <s v="碳鋼"/>
    <n v="50"/>
    <n v="11780.972450961724"/>
    <n v="1.1780972450961723E-2"/>
    <x v="3"/>
  </r>
  <r>
    <s v="CA-1002-50-AA1B-NA-8"/>
    <n v="6"/>
    <s v="1"/>
    <s v="25"/>
    <s v="盲法蘭"/>
    <s v="碳鋼"/>
    <n v="33.4"/>
    <n v="876.15877515965735"/>
    <n v="8.7615877515965731E-4"/>
    <x v="3"/>
  </r>
  <r>
    <s v="CA-1002-50-AA1B-NA-8"/>
    <n v="7"/>
    <s v="1"/>
    <s v="25"/>
    <s v="SW法蘭"/>
    <s v="碳鋼"/>
    <n v="33.4"/>
    <n v="876.15877515965735"/>
    <n v="8.7615877515965731E-4"/>
    <x v="3"/>
  </r>
  <r>
    <s v="CA-1002-50-AA1B-NA-8"/>
    <n v="8"/>
    <s v="4"/>
    <s v="50"/>
    <s v="SO法蘭"/>
    <s v="碳鋼"/>
    <n v="60.3"/>
    <n v="2855.7784079478274"/>
    <n v="2.8557784079478272E-3"/>
    <x v="3"/>
  </r>
  <r>
    <s v="CA-1101-15-AA1B-NA-1"/>
    <n v="2"/>
    <n v="1"/>
    <n v="15"/>
    <s v="90度彎頭"/>
    <s v="碳鋼"/>
    <n v="21.3"/>
    <n v="712.65458550357675"/>
    <n v="7.1265458550357668E-4"/>
    <x v="3"/>
  </r>
  <r>
    <s v="CA-1101-15-AA1B-NA-1"/>
    <n v="3"/>
    <n v="2"/>
    <n v="15"/>
    <s v="SW法蘭"/>
    <s v="碳鋼"/>
    <n v="21.3"/>
    <n v="356.32729275178838"/>
    <n v="3.5632729275178834E-4"/>
    <x v="3"/>
  </r>
  <r>
    <s v="CA-1101-15-AA1B-NA-2"/>
    <n v="2"/>
    <n v="6"/>
    <n v="15"/>
    <s v="90度彎頭"/>
    <s v="碳鋼"/>
    <n v="21.3"/>
    <n v="712.65458550357675"/>
    <n v="7.1265458550357668E-4"/>
    <x v="3"/>
  </r>
  <r>
    <s v="CA-1101-15-AA1B-NA-2"/>
    <n v="3"/>
    <n v="1"/>
    <n v="15"/>
    <s v="45度彎頭"/>
    <s v="碳鋼"/>
    <n v="21.3"/>
    <n v="475.1030570023845"/>
    <n v="4.7510305700238447E-4"/>
    <x v="3"/>
  </r>
  <r>
    <s v="CA-1101-15-AA1B-NA-2"/>
    <n v="4"/>
    <n v="1"/>
    <n v="15"/>
    <s v="正三通"/>
    <s v="碳鋼"/>
    <n v="21.3"/>
    <n v="2137.9637565107305"/>
    <n v="2.1379637565107305E-3"/>
    <x v="3"/>
  </r>
  <r>
    <s v="CA-1101-15-AA1B-NA-2"/>
    <n v="5"/>
    <n v="3"/>
    <n v="15"/>
    <s v="SW法蘭"/>
    <s v="碳鋼"/>
    <n v="21.3"/>
    <n v="356.32729275178838"/>
    <n v="3.5632729275178834E-4"/>
    <x v="3"/>
  </r>
  <r>
    <s v="CA-1101-15-AA1B-NA-3"/>
    <n v="2"/>
    <n v="1"/>
    <n v="15"/>
    <s v="90度彎頭"/>
    <s v="碳鋼"/>
    <n v="21.3"/>
    <n v="712.65458550357675"/>
    <n v="7.1265458550357668E-4"/>
    <x v="3"/>
  </r>
  <r>
    <s v="CA-1101-15-AA1B-NA-3"/>
    <n v="3"/>
    <n v="4"/>
    <n v="15"/>
    <s v="SW法蘭"/>
    <s v="碳鋼"/>
    <n v="21.3"/>
    <n v="356.32729275178838"/>
    <n v="3.5632729275178834E-4"/>
    <x v="3"/>
  </r>
  <r>
    <s v="CA-1101-15-AA1B-NA-4"/>
    <n v="2"/>
    <n v="1"/>
    <n v="15"/>
    <s v="正三通"/>
    <s v="碳鋼"/>
    <n v="21.3"/>
    <n v="2137.9637565107305"/>
    <n v="2.1379637565107305E-3"/>
    <x v="3"/>
  </r>
  <r>
    <s v="CA-1101-15-AA1B-NA-4"/>
    <n v="3"/>
    <n v="3"/>
    <n v="15"/>
    <s v="SW法蘭"/>
    <s v="碳鋼"/>
    <n v="21.3"/>
    <n v="356.32729275178838"/>
    <n v="3.5632729275178834E-4"/>
    <x v="3"/>
  </r>
  <r>
    <s v="CA-1101-15-AA1B-NA-4"/>
    <n v="4"/>
    <n v="1"/>
    <n v="15"/>
    <s v="盲法蘭"/>
    <s v="碳鋼"/>
    <n v="21.3"/>
    <n v="356.32729275178838"/>
    <n v="3.5632729275178834E-4"/>
    <x v="3"/>
  </r>
  <r>
    <s v="CA-1101-15-AA1B-NA-5"/>
    <n v="3"/>
    <n v="1"/>
    <n v="15"/>
    <s v="90度彎頭"/>
    <s v="碳鋼"/>
    <n v="21.3"/>
    <n v="712.65458550357675"/>
    <n v="7.1265458550357668E-4"/>
    <x v="3"/>
  </r>
  <r>
    <s v="CA-1101-15-AA1B-NA-5"/>
    <n v="4"/>
    <n v="3"/>
    <n v="25"/>
    <s v="90度彎頭"/>
    <s v="碳鋼"/>
    <n v="33.4"/>
    <n v="1752.3175503193147"/>
    <n v="1.7523175503193146E-3"/>
    <x v="3"/>
  </r>
  <r>
    <s v="CA-1101-15-AA1B-NA-5"/>
    <n v="5"/>
    <n v="1"/>
    <s v="25X15"/>
    <s v="異徑接頭"/>
    <s v="碳鋼"/>
    <n v="25"/>
    <n v="7853.981633974483"/>
    <n v="7.8539816339744835E-3"/>
    <x v="3"/>
  </r>
  <r>
    <s v="CA-1101-15-AA1B-NA-5"/>
    <n v="6"/>
    <n v="1"/>
    <n v="15"/>
    <s v="SW法蘭"/>
    <s v="碳鋼"/>
    <n v="21.3"/>
    <n v="356.32729275178838"/>
    <n v="3.5632729275178834E-4"/>
    <x v="3"/>
  </r>
  <r>
    <s v="CA-1301-50-AA1B-NA-1"/>
    <n v="3"/>
    <n v="7"/>
    <n v="50"/>
    <s v="90度彎頭"/>
    <s v="碳鋼"/>
    <n v="60.3"/>
    <n v="5711.5568158956548"/>
    <n v="5.7115568158956544E-3"/>
    <x v="3"/>
  </r>
  <r>
    <s v="CA-1301-50-AA1B-NA-1"/>
    <n v="4"/>
    <n v="1"/>
    <s v="50X15"/>
    <s v="承插焊支管座"/>
    <s v="碳鋼"/>
    <n v="50"/>
    <n v="9424.7779607693792"/>
    <n v="9.4247779607693795E-3"/>
    <x v="3"/>
  </r>
  <r>
    <s v="CA-1301-50-AA1B-NA-1"/>
    <n v="5"/>
    <n v="1"/>
    <n v="15"/>
    <s v="SW法蘭"/>
    <s v="碳鋼"/>
    <n v="21.3"/>
    <n v="356.32729275178838"/>
    <n v="3.5632729275178834E-4"/>
    <x v="3"/>
  </r>
  <r>
    <s v="CA-1301-50-AA1B-NA-1"/>
    <n v="6"/>
    <n v="2"/>
    <n v="50"/>
    <s v="SO法蘭"/>
    <s v="碳鋼"/>
    <n v="60.3"/>
    <n v="2855.7784079478274"/>
    <n v="2.8557784079478272E-3"/>
    <x v="3"/>
  </r>
  <r>
    <s v="CA-1301-50-AA1B-NA-2"/>
    <n v="2"/>
    <n v="2"/>
    <n v="50"/>
    <s v="正三通"/>
    <s v="碳鋼"/>
    <n v="60.3"/>
    <n v="17134.670447686964"/>
    <n v="1.7134670447686962E-2"/>
    <x v="3"/>
  </r>
  <r>
    <s v="CA-1301-50-AA1B-NA-2"/>
    <n v="3"/>
    <n v="4"/>
    <n v="50"/>
    <s v="SO法蘭"/>
    <s v="碳鋼"/>
    <n v="60.3"/>
    <n v="2855.7784079478274"/>
    <n v="2.8557784079478272E-3"/>
    <x v="3"/>
  </r>
  <r>
    <s v="CA-1301-50-AA1B-NA-3"/>
    <n v="3"/>
    <n v="2"/>
    <n v="50"/>
    <s v="90度彎頭"/>
    <s v="碳鋼"/>
    <n v="60.3"/>
    <n v="5711.5568158956548"/>
    <n v="5.7115568158956544E-3"/>
    <x v="3"/>
  </r>
  <r>
    <s v="CA-1301-50-AA1B-NA-3"/>
    <n v="4"/>
    <n v="1"/>
    <s v="50X25"/>
    <s v="異徑三通"/>
    <s v="碳鋼"/>
    <n v="50"/>
    <n v="11780.972450961724"/>
    <n v="1.1780972450961723E-2"/>
    <x v="3"/>
  </r>
  <r>
    <s v="CA-1301-50-AA1B-NA-3"/>
    <n v="5"/>
    <n v="1"/>
    <n v="25"/>
    <s v="盲法蘭"/>
    <s v="碳鋼"/>
    <n v="33.4"/>
    <n v="876.15877515965735"/>
    <n v="8.7615877515965731E-4"/>
    <x v="3"/>
  </r>
  <r>
    <s v="CA-1301-50-AA1B-NA-3"/>
    <n v="6"/>
    <n v="1"/>
    <n v="25"/>
    <s v="SW法蘭"/>
    <s v="碳鋼"/>
    <n v="33.4"/>
    <n v="876.15877515965735"/>
    <n v="8.7615877515965731E-4"/>
    <x v="3"/>
  </r>
  <r>
    <s v="CA-1301-50-AA1B-NA-3"/>
    <n v="7"/>
    <n v="4"/>
    <n v="50"/>
    <s v="SO法蘭"/>
    <s v="碳鋼"/>
    <n v="60.3"/>
    <n v="2855.7784079478274"/>
    <n v="2.8557784079478272E-3"/>
    <x v="3"/>
  </r>
  <r>
    <s v="CA-1301-50-AA1B-NA-4"/>
    <n v="3"/>
    <n v="5"/>
    <n v="50"/>
    <s v="90度彎頭"/>
    <s v="碳鋼"/>
    <n v="60.3"/>
    <n v="5711.5568158956548"/>
    <n v="5.7115568158956544E-3"/>
    <x v="3"/>
  </r>
  <r>
    <s v="CA-1301-50-AA1B-NA-4"/>
    <n v="4"/>
    <n v="1"/>
    <n v="50"/>
    <s v="45度彎頭"/>
    <s v="碳鋼"/>
    <n v="60.3"/>
    <n v="3807.7045439304366"/>
    <n v="3.8077045439304366E-3"/>
    <x v="3"/>
  </r>
  <r>
    <s v="CA-1301-50-AA1B-NA-4"/>
    <n v="5"/>
    <n v="1"/>
    <n v="15"/>
    <s v="90度彎頭"/>
    <s v="碳鋼"/>
    <n v="21.3"/>
    <n v="712.65458550357675"/>
    <n v="7.1265458550357668E-4"/>
    <x v="3"/>
  </r>
  <r>
    <s v="CA-1301-50-AA1B-NA-4"/>
    <n v="6"/>
    <n v="1"/>
    <s v="50X15"/>
    <s v="承插焊支管座"/>
    <s v="碳鋼"/>
    <n v="50"/>
    <n v="9424.7779607693792"/>
    <n v="9.4247779607693795E-3"/>
    <x v="3"/>
  </r>
  <r>
    <s v="CA-1301-50-AA1B-NA-4"/>
    <n v="7"/>
    <n v="1"/>
    <n v="15"/>
    <s v="SW法蘭"/>
    <s v="碳鋼"/>
    <n v="21.3"/>
    <n v="356.32729275178838"/>
    <n v="3.5632729275178834E-4"/>
    <x v="3"/>
  </r>
  <r>
    <s v="CA-1301-50-AA1B-NA-4"/>
    <n v="8"/>
    <n v="2"/>
    <n v="50"/>
    <s v="SO法蘭"/>
    <s v="碳鋼"/>
    <n v="60.3"/>
    <n v="2855.7784079478274"/>
    <n v="2.8557784079478272E-3"/>
    <x v="3"/>
  </r>
  <r>
    <s v="CA-1303-25-AA1B-NA"/>
    <n v="4"/>
    <n v="1"/>
    <n v="50"/>
    <s v="45度彎頭"/>
    <s v="碳鋼"/>
    <n v="60.3"/>
    <n v="3807.7045439304366"/>
    <n v="3.8077045439304366E-3"/>
    <x v="3"/>
  </r>
  <r>
    <s v="CA-1303-25-AA1B-NA"/>
    <n v="5"/>
    <n v="2"/>
    <n v="15"/>
    <s v="90度彎頭"/>
    <s v="碳鋼"/>
    <n v="21.3"/>
    <n v="712.65458550357675"/>
    <n v="7.1265458550357668E-4"/>
    <x v="3"/>
  </r>
  <r>
    <s v="CA-1303-25-AA1B-NA"/>
    <n v="6"/>
    <n v="1"/>
    <n v="25"/>
    <s v="90度彎頭"/>
    <s v="碳鋼"/>
    <n v="33.4"/>
    <n v="1752.3175503193147"/>
    <n v="1.7523175503193146E-3"/>
    <x v="3"/>
  </r>
  <r>
    <s v="CA-1303-25-AA1B-NA"/>
    <n v="7"/>
    <n v="1"/>
    <s v="25X15"/>
    <s v="異徑接頭"/>
    <s v="碳鋼"/>
    <n v="25"/>
    <n v="7853.981633974483"/>
    <n v="7.8539816339744835E-3"/>
    <x v="3"/>
  </r>
  <r>
    <s v="CA-1303-25-AA1B-NA"/>
    <n v="8"/>
    <n v="1"/>
    <s v="50X25"/>
    <s v="同心大小頭"/>
    <s v="碳鋼"/>
    <n v="50"/>
    <n v="15707.963267948966"/>
    <n v="1.5707963267948967E-2"/>
    <x v="3"/>
  </r>
  <r>
    <s v="CA-1303-25-AA1B-NA"/>
    <n v="9"/>
    <n v="1"/>
    <s v="25X15"/>
    <s v="異徑三通"/>
    <s v="碳鋼"/>
    <n v="25"/>
    <n v="2945.2431127404311"/>
    <n v="2.9452431127404309E-3"/>
    <x v="3"/>
  </r>
  <r>
    <s v="CA-1303-25-AA1B-NA"/>
    <n v="10"/>
    <n v="2"/>
    <n v="15"/>
    <s v="SW法蘭"/>
    <s v="碳鋼"/>
    <n v="21.3"/>
    <n v="356.32729275178838"/>
    <n v="3.5632729275178834E-4"/>
    <x v="3"/>
  </r>
  <r>
    <s v="CA-1303-25-AA1B-NA"/>
    <n v="11"/>
    <n v="2"/>
    <n v="25"/>
    <s v="SW法蘭"/>
    <s v="碳鋼"/>
    <n v="33.4"/>
    <n v="876.15877515965735"/>
    <n v="8.7615877515965731E-4"/>
    <x v="3"/>
  </r>
  <r>
    <s v="CA-1304-25-AA1B-NA-1"/>
    <n v="3"/>
    <n v="1"/>
    <n v="50"/>
    <s v="45度彎頭"/>
    <s v="碳鋼"/>
    <n v="60.3"/>
    <n v="3807.7045439304366"/>
    <n v="3.8077045439304366E-3"/>
    <x v="3"/>
  </r>
  <r>
    <s v="CA-1304-25-AA1B-NA-1"/>
    <n v="4"/>
    <n v="1"/>
    <s v="50X25"/>
    <s v="同心大小頭"/>
    <s v="碳鋼"/>
    <n v="50"/>
    <n v="15707.963267948966"/>
    <n v="1.5707963267948967E-2"/>
    <x v="3"/>
  </r>
  <r>
    <s v="CA-1304-25-AA1B-NA-1"/>
    <n v="5"/>
    <n v="1"/>
    <n v="25"/>
    <s v="SW法蘭"/>
    <s v="碳鋼"/>
    <n v="33.4"/>
    <n v="876.15877515965735"/>
    <n v="8.7615877515965731E-4"/>
    <x v="3"/>
  </r>
  <r>
    <s v="CA-1304-25-AA1B-NA-2"/>
    <n v="3"/>
    <n v="1"/>
    <n v="15"/>
    <s v="90度彎頭"/>
    <s v="碳鋼"/>
    <n v="21.3"/>
    <n v="712.65458550357675"/>
    <n v="7.1265458550357668E-4"/>
    <x v="3"/>
  </r>
  <r>
    <s v="CA-1304-25-AA1B-NA-2"/>
    <n v="4"/>
    <n v="1"/>
    <n v="25"/>
    <s v="90度彎頭"/>
    <s v="碳鋼"/>
    <n v="33.4"/>
    <n v="1752.3175503193147"/>
    <n v="1.7523175503193146E-3"/>
    <x v="3"/>
  </r>
  <r>
    <s v="CA-1304-25-AA1B-NA-2"/>
    <n v="5"/>
    <n v="1"/>
    <n v="25"/>
    <s v="45度彎頭"/>
    <s v="碳鋼"/>
    <n v="33.4"/>
    <n v="1168.2117002128764"/>
    <n v="1.1682117002128763E-3"/>
    <x v="3"/>
  </r>
  <r>
    <s v="CA-1304-25-AA1B-NA-2"/>
    <n v="6"/>
    <n v="1"/>
    <s v="25X15"/>
    <s v="異徑接頭"/>
    <s v="碳鋼"/>
    <n v="25"/>
    <n v="7853.981633974483"/>
    <n v="7.8539816339744835E-3"/>
    <x v="3"/>
  </r>
  <r>
    <s v="CA-1304-25-AA1B-NA-2"/>
    <n v="7"/>
    <n v="1"/>
    <s v="25X15"/>
    <s v="異徑三通"/>
    <s v="碳鋼"/>
    <n v="25"/>
    <n v="2945.2431127404311"/>
    <n v="2.9452431127404309E-3"/>
    <x v="3"/>
  </r>
  <r>
    <s v="CA-1304-25-AA1B-NA-2"/>
    <n v="8"/>
    <n v="2"/>
    <n v="15"/>
    <s v="SW法蘭"/>
    <s v="碳鋼"/>
    <n v="21.3"/>
    <n v="356.32729275178838"/>
    <n v="3.5632729275178834E-4"/>
    <x v="3"/>
  </r>
  <r>
    <s v="CA-1304-25-AA1B-NA-2"/>
    <n v="9"/>
    <n v="1"/>
    <n v="25"/>
    <s v="SW法蘭"/>
    <s v="碳鋼"/>
    <n v="33.4"/>
    <n v="876.15877515965735"/>
    <n v="8.7615877515965731E-4"/>
    <x v="3"/>
  </r>
  <r>
    <s v="CA-1305-25-AA1B-NA"/>
    <n v="4"/>
    <n v="1"/>
    <n v="50"/>
    <s v="45度彎頭"/>
    <s v="碳鋼"/>
    <n v="60.3"/>
    <n v="3807.7045439304366"/>
    <n v="3.8077045439304366E-3"/>
    <x v="3"/>
  </r>
  <r>
    <s v="CA-1305-25-AA1B-NA"/>
    <n v="5"/>
    <n v="1"/>
    <n v="15"/>
    <s v="90度彎頭"/>
    <s v="碳鋼"/>
    <n v="21.3"/>
    <n v="712.65458550357675"/>
    <n v="7.1265458550357668E-4"/>
    <x v="3"/>
  </r>
  <r>
    <s v="CA-1305-25-AA1B-NA"/>
    <n v="6"/>
    <n v="1"/>
    <n v="25"/>
    <s v="90度彎頭"/>
    <s v="碳鋼"/>
    <n v="33.4"/>
    <n v="1752.3175503193147"/>
    <n v="1.7523175503193146E-3"/>
    <x v="3"/>
  </r>
  <r>
    <s v="CA-1305-25-AA1B-NA"/>
    <n v="7"/>
    <n v="1"/>
    <n v="25"/>
    <s v="45度彎頭"/>
    <s v="碳鋼"/>
    <n v="33.4"/>
    <n v="1168.2117002128764"/>
    <n v="1.1682117002128763E-3"/>
    <x v="3"/>
  </r>
  <r>
    <s v="CA-1305-25-AA1B-NA"/>
    <n v="8"/>
    <n v="1"/>
    <s v="25X15"/>
    <s v="異徑接頭"/>
    <s v="碳鋼"/>
    <n v="25"/>
    <n v="7853.981633974483"/>
    <n v="7.8539816339744835E-3"/>
    <x v="3"/>
  </r>
  <r>
    <s v="CA-1305-25-AA1B-NA"/>
    <n v="9"/>
    <n v="1"/>
    <s v="50X25"/>
    <s v="同心大小頭"/>
    <s v="碳鋼"/>
    <n v="50"/>
    <n v="15707.963267948966"/>
    <n v="1.5707963267948967E-2"/>
    <x v="3"/>
  </r>
  <r>
    <s v="CA-1305-25-AA1B-NA"/>
    <n v="10"/>
    <n v="1"/>
    <s v="25X15"/>
    <s v="異徑三通"/>
    <s v="碳鋼"/>
    <n v="25"/>
    <n v="2945.2431127404311"/>
    <n v="2.9452431127404309E-3"/>
    <x v="3"/>
  </r>
  <r>
    <s v="CA-1305-25-AA1B-NA"/>
    <n v="11"/>
    <n v="2"/>
    <n v="15"/>
    <s v="SW法蘭"/>
    <s v="碳鋼"/>
    <n v="21.3"/>
    <n v="356.32729275178838"/>
    <n v="3.5632729275178834E-4"/>
    <x v="3"/>
  </r>
  <r>
    <s v="CA-1305-25-AA1B-NA"/>
    <n v="12"/>
    <n v="2"/>
    <n v="25"/>
    <s v="SW法蘭"/>
    <s v="碳鋼"/>
    <n v="33.4"/>
    <n v="876.15877515965735"/>
    <n v="8.7615877515965731E-4"/>
    <x v="3"/>
  </r>
  <r>
    <s v="CA-1306-25-AA1B-NA-1"/>
    <n v="3"/>
    <n v="1"/>
    <n v="50"/>
    <s v="45度彎頭"/>
    <s v="碳鋼"/>
    <n v="60.3"/>
    <n v="3807.7045439304366"/>
    <n v="3.8077045439304366E-3"/>
    <x v="3"/>
  </r>
  <r>
    <s v="CA-1306-25-AA1B-NA-1"/>
    <n v="4"/>
    <n v="1"/>
    <s v="50X25"/>
    <s v="同心大小頭"/>
    <s v="碳鋼"/>
    <n v="50"/>
    <n v="15707.963267948966"/>
    <n v="1.5707963267948967E-2"/>
    <x v="3"/>
  </r>
  <r>
    <s v="CA-1306-25-AA1B-NA-1"/>
    <n v="5"/>
    <n v="1"/>
    <n v="25"/>
    <s v="SW法蘭"/>
    <s v="碳鋼"/>
    <n v="33.4"/>
    <n v="876.15877515965735"/>
    <n v="8.7615877515965731E-4"/>
    <x v="3"/>
  </r>
  <r>
    <s v="CA-1306-25-AA1B-NA-2"/>
    <n v="3"/>
    <n v="2"/>
    <n v="15"/>
    <s v="90度彎頭"/>
    <s v="碳鋼"/>
    <n v="21.3"/>
    <n v="712.65458550357675"/>
    <n v="7.1265458550357668E-4"/>
    <x v="3"/>
  </r>
  <r>
    <s v="CA-1306-25-AA1B-NA-2"/>
    <n v="4"/>
    <n v="1"/>
    <n v="25"/>
    <s v="90度彎頭"/>
    <s v="碳鋼"/>
    <n v="33.4"/>
    <n v="1752.3175503193147"/>
    <n v="1.7523175503193146E-3"/>
    <x v="3"/>
  </r>
  <r>
    <s v="CA-1306-25-AA1B-NA-2"/>
    <n v="5"/>
    <n v="1"/>
    <s v="25X15"/>
    <s v="異徑接頭"/>
    <s v="碳鋼"/>
    <n v="25"/>
    <n v="7853.981633974483"/>
    <n v="7.8539816339744835E-3"/>
    <x v="3"/>
  </r>
  <r>
    <s v="CA-1306-25-AA1B-NA-2"/>
    <n v="6"/>
    <n v="1"/>
    <s v="25X15"/>
    <s v="異徑三通"/>
    <s v="碳鋼"/>
    <n v="25"/>
    <n v="2945.2431127404311"/>
    <n v="2.9452431127404309E-3"/>
    <x v="3"/>
  </r>
  <r>
    <s v="CA-1306-25-AA1B-NA-2"/>
    <n v="7"/>
    <n v="2"/>
    <n v="15"/>
    <s v="SW法蘭"/>
    <s v="碳鋼"/>
    <n v="21.3"/>
    <n v="356.32729275178838"/>
    <n v="3.5632729275178834E-4"/>
    <x v="3"/>
  </r>
  <r>
    <s v="CA-1306-25-AA1B-NA-2"/>
    <n v="8"/>
    <n v="1"/>
    <n v="25"/>
    <s v="SW法蘭"/>
    <s v="碳鋼"/>
    <n v="33.4"/>
    <n v="876.15877515965735"/>
    <n v="8.7615877515965731E-4"/>
    <x v="3"/>
  </r>
  <r>
    <s v="CA-1307-80-AA1B-NA-1"/>
    <n v="2"/>
    <n v="4"/>
    <n v="80"/>
    <s v="45度彎頭"/>
    <s v="碳鋼"/>
    <n v="88.9"/>
    <n v="8276.2221585924635"/>
    <n v="8.2762221585924636E-3"/>
    <x v="3"/>
  </r>
  <r>
    <s v="CA-1307-80-AA1B-NA-1"/>
    <n v="3"/>
    <n v="4"/>
    <n v="80"/>
    <s v="45度彎頭"/>
    <s v="碳鋼"/>
    <n v="88.9"/>
    <n v="8276.2221585924635"/>
    <n v="8.2762221585924636E-3"/>
    <x v="3"/>
  </r>
  <r>
    <s v="CA-1307-80-AA1B-NA-1"/>
    <n v="4"/>
    <n v="5"/>
    <s v="80X50"/>
    <s v="異徑三通"/>
    <s v="碳鋼"/>
    <n v="80"/>
    <n v="30159.289474462013"/>
    <n v="3.0159289474462014E-2"/>
    <x v="3"/>
  </r>
  <r>
    <s v="CA-1307-80-AA1B-NA-2"/>
    <n v="2"/>
    <n v="1"/>
    <n v="25"/>
    <s v="45度彎頭"/>
    <s v="碳鋼"/>
    <n v="33.4"/>
    <n v="1168.2117002128764"/>
    <n v="1.1682117002128763E-3"/>
    <x v="3"/>
  </r>
  <r>
    <s v="CA-1307-80-AA1B-NA-2"/>
    <n v="3"/>
    <n v="1"/>
    <s v="80X25"/>
    <s v="承插焊支管座"/>
    <s v="碳鋼"/>
    <n v="80"/>
    <n v="15079.644737231007"/>
    <n v="1.5079644737231007E-2"/>
    <x v="3"/>
  </r>
  <r>
    <s v="CA-1307-80-AA1B-NA-2"/>
    <n v="4"/>
    <n v="1"/>
    <n v="25"/>
    <s v="盲法蘭"/>
    <s v="碳鋼"/>
    <n v="33.4"/>
    <n v="876.15877515965735"/>
    <n v="8.7615877515965731E-4"/>
    <x v="3"/>
  </r>
  <r>
    <s v="CA-1307-80-AA1B-NA-2"/>
    <n v="5"/>
    <n v="1"/>
    <n v="25"/>
    <s v="SW法蘭"/>
    <s v="碳鋼"/>
    <n v="33.4"/>
    <n v="876.15877515965735"/>
    <n v="8.7615877515965731E-4"/>
    <x v="3"/>
  </r>
  <r>
    <s v="CA-1501-25-AA1B-NA-1"/>
    <n v="3"/>
    <n v="1"/>
    <n v="15"/>
    <s v="單頭螺紋短管"/>
    <s v="碳鋼"/>
    <n v="21.3"/>
    <s v=""/>
    <m/>
    <x v="3"/>
  </r>
  <r>
    <s v="CA-1501-25-AA1B-NA-1"/>
    <n v="4"/>
    <n v="1"/>
    <n v="15"/>
    <s v="90度彎頭"/>
    <s v="碳鋼"/>
    <n v="21.3"/>
    <n v="712.65458550357675"/>
    <n v="7.1265458550357668E-4"/>
    <x v="3"/>
  </r>
  <r>
    <s v="CA-1501-25-AA1B-NA-1"/>
    <n v="5"/>
    <n v="1"/>
    <s v="25X15"/>
    <s v="異徑三通"/>
    <s v="碳鋼"/>
    <n v="25"/>
    <n v="2945.2431127404311"/>
    <n v="2.9452431127404309E-3"/>
    <x v="3"/>
  </r>
  <r>
    <s v="CA-1501-25-AA1B-NA-1"/>
    <n v="6"/>
    <n v="1"/>
    <n v="25"/>
    <s v="正三通"/>
    <s v="碳鋼"/>
    <n v="33.4"/>
    <n v="5256.9526509579446"/>
    <n v="5.2569526509579443E-3"/>
    <x v="3"/>
  </r>
  <r>
    <s v="CA-1501-25-AA1B-NA-1"/>
    <n v="7"/>
    <n v="2"/>
    <n v="15"/>
    <s v="SW法蘭"/>
    <s v="碳鋼"/>
    <n v="21.3"/>
    <n v="356.32729275178838"/>
    <n v="3.5632729275178834E-4"/>
    <x v="3"/>
  </r>
  <r>
    <s v="CA-1501-25-AA1B-NA-1"/>
    <n v="8"/>
    <n v="1"/>
    <n v="25"/>
    <s v="盲法蘭"/>
    <s v="碳鋼"/>
    <n v="33.4"/>
    <n v="876.15877515965735"/>
    <n v="8.7615877515965731E-4"/>
    <x v="3"/>
  </r>
  <r>
    <s v="CA-1501-25-AA1B-NA-1"/>
    <n v="9"/>
    <n v="3"/>
    <n v="25"/>
    <s v="SW法蘭"/>
    <s v="碳鋼"/>
    <n v="33.4"/>
    <n v="876.15877515965735"/>
    <n v="8.7615877515965731E-4"/>
    <x v="3"/>
  </r>
  <r>
    <s v="CA-1501-25-AA1B-NA-2"/>
    <n v="3"/>
    <n v="2"/>
    <n v="15"/>
    <s v="90度彎頭"/>
    <s v="碳鋼"/>
    <n v="21.3"/>
    <n v="712.65458550357675"/>
    <n v="7.1265458550357668E-4"/>
    <x v="3"/>
  </r>
  <r>
    <s v="CA-1501-25-AA1B-NA-2"/>
    <n v="4"/>
    <n v="1"/>
    <n v="25"/>
    <s v="90度彎頭"/>
    <s v="碳鋼"/>
    <n v="33.4"/>
    <n v="1752.3175503193147"/>
    <n v="1.7523175503193146E-3"/>
    <x v="3"/>
  </r>
  <r>
    <s v="CA-1501-25-AA1B-NA-2"/>
    <n v="5"/>
    <n v="1"/>
    <s v="25X15"/>
    <s v="異徑接頭"/>
    <s v="碳鋼"/>
    <n v="25"/>
    <n v="7853.981633974483"/>
    <n v="7.8539816339744835E-3"/>
    <x v="3"/>
  </r>
  <r>
    <s v="CA-1501-25-AA1B-NA-2"/>
    <n v="6"/>
    <n v="1"/>
    <n v="15"/>
    <s v="SW法蘭"/>
    <s v="碳鋼"/>
    <n v="21.3"/>
    <n v="356.32729275178838"/>
    <n v="3.5632729275178834E-4"/>
    <x v="3"/>
  </r>
  <r>
    <s v="CA-1501-25-AA1B-NA-2"/>
    <n v="7"/>
    <n v="1"/>
    <n v="25"/>
    <s v="SW法蘭"/>
    <s v="碳鋼"/>
    <n v="33.4"/>
    <n v="876.15877515965735"/>
    <n v="8.7615877515965731E-4"/>
    <x v="3"/>
  </r>
  <r>
    <s v="CA-1501-25-AA1B-NA-3"/>
    <n v="2"/>
    <n v="9"/>
    <n v="25"/>
    <s v="90度彎頭"/>
    <s v="碳鋼"/>
    <n v="33.4"/>
    <n v="1752.3175503193147"/>
    <n v="1.7523175503193146E-3"/>
    <x v="3"/>
  </r>
  <r>
    <s v="CA-1501-25-AA1B-NA-3"/>
    <n v="3"/>
    <n v="1"/>
    <n v="25"/>
    <s v="SW法蘭"/>
    <s v="碳鋼"/>
    <n v="33.4"/>
    <n v="876.15877515965735"/>
    <n v="8.7615877515965731E-4"/>
    <x v="3"/>
  </r>
  <r>
    <s v="CA-1501-25-AA1B-NA-4"/>
    <n v="2"/>
    <n v="4"/>
    <n v="25"/>
    <s v="90度彎頭"/>
    <s v="碳鋼"/>
    <n v="33.4"/>
    <n v="1752.3175503193147"/>
    <n v="1.7523175503193146E-3"/>
    <x v="3"/>
  </r>
  <r>
    <s v="CA-1501-25-AA1B-NA-4"/>
    <n v="3"/>
    <n v="1"/>
    <n v="25"/>
    <s v="正三通"/>
    <s v="碳鋼"/>
    <n v="33.4"/>
    <n v="5256.9526509579446"/>
    <n v="5.2569526509579443E-3"/>
    <x v="3"/>
  </r>
  <r>
    <s v="CA-1601-25-AA1B-NA"/>
    <n v="2"/>
    <n v="3"/>
    <n v="25"/>
    <s v="90度彎頭"/>
    <s v="碳鋼"/>
    <n v="33.4"/>
    <n v="1752.3175503193147"/>
    <n v="1.7523175503193146E-3"/>
    <x v="3"/>
  </r>
  <r>
    <s v="CA-1601-25-AA1B-NA"/>
    <n v="3"/>
    <n v="2"/>
    <n v="25"/>
    <s v="SW法蘭"/>
    <s v="碳鋼"/>
    <n v="33.4"/>
    <n v="876.15877515965735"/>
    <n v="8.7615877515965731E-4"/>
    <x v="3"/>
  </r>
  <r>
    <s v="CA-1602-25-AA1B-NA-1"/>
    <n v="4"/>
    <n v="1"/>
    <n v="15"/>
    <s v="單頭螺紋短管"/>
    <s v="碳鋼"/>
    <n v="21.3"/>
    <s v=""/>
    <m/>
    <x v="3"/>
  </r>
  <r>
    <s v="CA-1602-25-AA1B-NA-1"/>
    <n v="5"/>
    <n v="1"/>
    <s v="40X25"/>
    <s v="異徑接頭"/>
    <s v="碳鋼"/>
    <n v="40"/>
    <n v="12566.370614359172"/>
    <n v="1.2566370614359171E-2"/>
    <x v="3"/>
  </r>
  <r>
    <s v="CA-1602-25-AA1B-NA-1"/>
    <n v="6"/>
    <n v="1"/>
    <s v="25X15"/>
    <s v="異徑三通"/>
    <s v="碳鋼"/>
    <n v="25"/>
    <n v="2945.2431127404311"/>
    <n v="2.9452431127404309E-3"/>
    <x v="3"/>
  </r>
  <r>
    <s v="CA-1602-25-AA1B-NA-1"/>
    <n v="7"/>
    <n v="1"/>
    <s v="40X25"/>
    <s v="異徑三通"/>
    <s v="碳鋼"/>
    <n v="40"/>
    <n v="7539.8223686155034"/>
    <n v="7.5398223686155034E-3"/>
    <x v="3"/>
  </r>
  <r>
    <s v="CA-1602-25-AA1B-NA-1"/>
    <n v="8"/>
    <n v="2"/>
    <n v="15"/>
    <s v="SW法蘭"/>
    <s v="碳鋼"/>
    <n v="21.3"/>
    <n v="356.32729275178838"/>
    <n v="3.5632729275178834E-4"/>
    <x v="3"/>
  </r>
  <r>
    <s v="CA-1602-25-AA1B-NA-1"/>
    <n v="9"/>
    <n v="1"/>
    <n v="40"/>
    <s v="SW法蘭"/>
    <s v="碳鋼"/>
    <n v="48.3"/>
    <n v="1832.2475214082731"/>
    <n v="1.8322475214082731E-3"/>
    <x v="3"/>
  </r>
  <r>
    <s v="CA-1602-25-AA1B-NA-2"/>
    <n v="3"/>
    <n v="1"/>
    <s v="25X15"/>
    <s v="單頭螺紋短管"/>
    <s v="碳鋼"/>
    <n v="25"/>
    <s v=""/>
    <m/>
    <x v="3"/>
  </r>
  <r>
    <s v="CA-1602-25-AA1B-NA-2"/>
    <n v="4"/>
    <n v="1"/>
    <s v="25X15"/>
    <s v="異徑接頭"/>
    <s v="碳鋼"/>
    <n v="25"/>
    <n v="7853.981633974483"/>
    <n v="7.8539816339744835E-3"/>
    <x v="3"/>
  </r>
  <r>
    <s v="CA-1602-25-AA1B-NA-2"/>
    <n v="5"/>
    <n v="1"/>
    <s v="25X15"/>
    <s v="異徑三通"/>
    <s v="碳鋼"/>
    <n v="25"/>
    <n v="2945.2431127404311"/>
    <n v="2.9452431127404309E-3"/>
    <x v="3"/>
  </r>
  <r>
    <s v="CA-1602-25-AA1B-NA-2"/>
    <n v="6"/>
    <n v="1"/>
    <n v="15"/>
    <s v="盲法蘭"/>
    <s v="碳鋼"/>
    <n v="21.3"/>
    <n v="356.32729275178838"/>
    <n v="3.5632729275178834E-4"/>
    <x v="3"/>
  </r>
  <r>
    <s v="CA-1602-25-AA1B-NA-2"/>
    <n v="7"/>
    <n v="3"/>
    <n v="15"/>
    <s v="SW法蘭"/>
    <s v="碳鋼"/>
    <n v="21.3"/>
    <n v="356.32729275178838"/>
    <n v="3.5632729275178834E-4"/>
    <x v="3"/>
  </r>
  <r>
    <s v="CA-1602-25-AA1B-NA-3"/>
    <n v="2"/>
    <n v="2"/>
    <n v="40"/>
    <s v="90度彎頭"/>
    <s v="碳鋼"/>
    <n v="48.3"/>
    <n v="3664.4950428165462"/>
    <n v="3.6644950428165461E-3"/>
    <x v="3"/>
  </r>
  <r>
    <s v="CA-1602-25-AA1B-NA-3"/>
    <n v="3"/>
    <n v="1"/>
    <n v="40"/>
    <s v="SW法蘭"/>
    <s v="碳鋼"/>
    <n v="48.3"/>
    <n v="1832.2475214082731"/>
    <n v="1.8322475214082731E-3"/>
    <x v="3"/>
  </r>
  <r>
    <s v="CA-1701-25-AA1B-NA"/>
    <n v="2"/>
    <n v="3"/>
    <n v="25"/>
    <s v="90度彎頭"/>
    <s v="碳鋼"/>
    <n v="33.4"/>
    <n v="1752.3175503193147"/>
    <n v="1.7523175503193146E-3"/>
    <x v="3"/>
  </r>
  <r>
    <s v="CA-1701-25-AA1B-NA"/>
    <n v="3"/>
    <n v="2"/>
    <n v="25"/>
    <s v="SW法蘭"/>
    <s v="碳鋼"/>
    <n v="33.4"/>
    <n v="876.15877515965735"/>
    <n v="8.7615877515965731E-4"/>
    <x v="3"/>
  </r>
  <r>
    <s v="CA-1801-25-AA1B-NA-1"/>
    <n v="2"/>
    <n v="9"/>
    <n v="25"/>
    <s v="90度彎頭"/>
    <s v="碳鋼"/>
    <n v="33.4"/>
    <n v="1752.3175503193147"/>
    <n v="1.7523175503193146E-3"/>
    <x v="3"/>
  </r>
  <r>
    <s v="CA-1801-25-AA1B-NA-1"/>
    <n v="3"/>
    <n v="1"/>
    <n v="25"/>
    <s v="正三通"/>
    <s v="碳鋼"/>
    <n v="33.4"/>
    <n v="5256.9526509579446"/>
    <n v="5.2569526509579443E-3"/>
    <x v="3"/>
  </r>
  <r>
    <s v="CA-1801-25-AA1B-NA-1"/>
    <n v="4"/>
    <n v="6"/>
    <n v="25"/>
    <s v="SW法蘭"/>
    <s v="碳鋼"/>
    <n v="33.4"/>
    <n v="876.15877515965735"/>
    <n v="8.7615877515965731E-4"/>
    <x v="3"/>
  </r>
  <r>
    <s v="CA-1801-25-AA1B-NA-2"/>
    <n v="2"/>
    <n v="2"/>
    <n v="25"/>
    <s v="90度彎頭"/>
    <s v="碳鋼"/>
    <n v="33.4"/>
    <n v="1752.3175503193147"/>
    <n v="1.7523175503193146E-3"/>
    <x v="3"/>
  </r>
  <r>
    <s v="CA-1801-25-AA1B-NA-2"/>
    <n v="3"/>
    <n v="2"/>
    <n v="25"/>
    <s v="SW法蘭"/>
    <s v="碳鋼"/>
    <n v="33.4"/>
    <n v="876.15877515965735"/>
    <n v="8.7615877515965731E-4"/>
    <x v="3"/>
  </r>
  <r>
    <s v="CA-1801-25-AA1B-NA-3"/>
    <n v="2"/>
    <n v="1"/>
    <n v="25"/>
    <s v="90度彎頭"/>
    <s v="碳鋼"/>
    <n v="33.4"/>
    <n v="1752.3175503193147"/>
    <n v="1.7523175503193146E-3"/>
    <x v="3"/>
  </r>
  <r>
    <s v="CA-1801-25-AA1B-NA-3"/>
    <n v="3"/>
    <n v="2"/>
    <n v="25"/>
    <s v="SW法蘭"/>
    <s v="碳鋼"/>
    <n v="33.4"/>
    <n v="876.15877515965735"/>
    <n v="8.7615877515965731E-4"/>
    <x v="3"/>
  </r>
  <r>
    <s v="CA-2001-100-AA1B-NA-1"/>
    <n v="3"/>
    <n v="1"/>
    <n v="100"/>
    <s v="90度彎頭"/>
    <s v="碳鋼"/>
    <n v="114.3"/>
    <n v="20521.652903448659"/>
    <n v="2.0521652903448658E-2"/>
    <x v="3"/>
  </r>
  <r>
    <s v="CA-2001-100-AA1B-NA-1"/>
    <n v="4"/>
    <n v="2"/>
    <s v="100X50"/>
    <s v="異徑三通"/>
    <s v="碳鋼"/>
    <n v="10"/>
    <n v="471.23889803846896"/>
    <n v="4.7123889803846896E-4"/>
    <x v="3"/>
  </r>
  <r>
    <s v="CA-2001-100-AA1B-NA-1"/>
    <n v="5"/>
    <n v="2"/>
    <s v="100X25"/>
    <s v="承插焊支管座"/>
    <s v="碳鋼"/>
    <n v="10"/>
    <n v="1884.9555921538758"/>
    <n v="1.8849555921538759E-3"/>
    <x v="3"/>
  </r>
  <r>
    <s v="CA-2001-100-AA1B-NA-1"/>
    <n v="6"/>
    <n v="1"/>
    <n v="25"/>
    <s v="盲法蘭"/>
    <s v="碳鋼"/>
    <n v="33.4"/>
    <n v="876.15877515965735"/>
    <n v="8.7615877515965731E-4"/>
    <x v="3"/>
  </r>
  <r>
    <s v="CA-2001-100-AA1B-NA-1"/>
    <n v="7"/>
    <n v="1"/>
    <n v="25"/>
    <s v="SW法蘭"/>
    <s v="碳鋼"/>
    <n v="33.4"/>
    <n v="876.15877515965735"/>
    <n v="8.7615877515965731E-4"/>
    <x v="3"/>
  </r>
  <r>
    <s v="CA-2001-100-AA1B-NA-2"/>
    <n v="2"/>
    <n v="3"/>
    <n v="100"/>
    <s v="90度彎頭"/>
    <s v="碳鋼"/>
    <n v="114.3"/>
    <n v="20521.652903448659"/>
    <n v="2.0521652903448658E-2"/>
    <x v="3"/>
  </r>
  <r>
    <s v="CA-2001-100-AA1B-NA-3"/>
    <n v="2"/>
    <n v="1"/>
    <s v="100X40"/>
    <s v="異徑三通"/>
    <s v="碳鋼"/>
    <n v="10"/>
    <n v="471.23889803846896"/>
    <n v="4.7123889803846896E-4"/>
    <x v="3"/>
  </r>
  <r>
    <s v="CA-2001-100-AA1B-NA-3"/>
    <n v="3"/>
    <n v="1"/>
    <s v="100X50"/>
    <s v="異徑三通"/>
    <s v="碳鋼"/>
    <n v="10"/>
    <n v="471.23889803846896"/>
    <n v="4.7123889803846896E-4"/>
    <x v="3"/>
  </r>
  <r>
    <s v="CA-2001-100-AA1B-NA-3"/>
    <n v="4"/>
    <n v="1"/>
    <s v="100X25"/>
    <s v="承插焊支管座"/>
    <s v="碳鋼"/>
    <n v="10"/>
    <n v="1884.9555921538758"/>
    <n v="1.8849555921538759E-3"/>
    <x v="3"/>
  </r>
  <r>
    <s v="CA-2001-100-AA1B-NA-3"/>
    <n v="5"/>
    <n v="1"/>
    <n v="100"/>
    <s v="盲法蘭"/>
    <s v="碳鋼"/>
    <n v="114.3"/>
    <n v="10260.82645172433"/>
    <n v="1.0260826451724329E-2"/>
    <x v="3"/>
  </r>
  <r>
    <s v="CA-2001-100-AA1B-NA-3"/>
    <n v="6"/>
    <n v="1"/>
    <n v="100"/>
    <s v="SO法蘭"/>
    <s v="碳鋼"/>
    <n v="114.3"/>
    <n v="10260.82645172433"/>
    <n v="1.0260826451724329E-2"/>
    <x v="3"/>
  </r>
  <r>
    <s v="CA-2001-100-AA1B-NA-4"/>
    <n v="2"/>
    <n v="2"/>
    <n v="100"/>
    <s v="90度彎頭"/>
    <s v="碳鋼"/>
    <n v="114.3"/>
    <n v="20521.652903448659"/>
    <n v="2.0521652903448658E-2"/>
    <x v="3"/>
  </r>
  <r>
    <s v="CA-2001-100-AA1B-NA-4"/>
    <n v="3"/>
    <n v="1"/>
    <s v="100X50"/>
    <s v="異徑三通"/>
    <s v="碳鋼"/>
    <n v="10"/>
    <n v="471.23889803846896"/>
    <n v="4.7123889803846896E-4"/>
    <x v="3"/>
  </r>
  <r>
    <s v="CA-2001-100-AA1B-NA-4"/>
    <n v="4"/>
    <n v="2"/>
    <s v="100X25"/>
    <s v="承插焊支管座"/>
    <s v="碳鋼"/>
    <n v="10"/>
    <n v="1884.9555921538758"/>
    <n v="1.8849555921538759E-3"/>
    <x v="3"/>
  </r>
  <r>
    <s v="CA-2001-100-AA1B-NA-5"/>
    <n v="3"/>
    <n v="2"/>
    <n v="100"/>
    <s v="90度彎頭"/>
    <s v="碳鋼"/>
    <n v="114.3"/>
    <n v="20521.652903448659"/>
    <n v="2.0521652903448658E-2"/>
    <x v="3"/>
  </r>
  <r>
    <s v="CA-2001-100-AA1B-NA-5"/>
    <n v="4"/>
    <n v="2"/>
    <s v="100X15"/>
    <s v="承插焊支管座"/>
    <s v="碳鋼"/>
    <n v="10"/>
    <n v="1884.9555921538758"/>
    <n v="1.8849555921538759E-3"/>
    <x v="3"/>
  </r>
  <r>
    <s v="CA-2001-100-AA1B-NA-5"/>
    <n v="5"/>
    <n v="2"/>
    <n v="15"/>
    <s v="SW法蘭"/>
    <s v="碳鋼"/>
    <n v="21.3"/>
    <n v="356.32729275178838"/>
    <n v="3.5632729275178834E-4"/>
    <x v="3"/>
  </r>
  <r>
    <s v="CA-2001-100-AA1B-NA-5"/>
    <n v="6"/>
    <n v="1"/>
    <n v="100"/>
    <s v="SO法蘭"/>
    <s v="碳鋼"/>
    <n v="114.3"/>
    <n v="10260.82645172433"/>
    <n v="1.0260826451724329E-2"/>
    <x v="3"/>
  </r>
  <r>
    <s v="CA-2001-100-AA1B-NA-6"/>
    <n v="2"/>
    <n v="1"/>
    <n v="100"/>
    <s v="90度彎頭"/>
    <s v="碳鋼"/>
    <n v="114.3"/>
    <n v="20521.652903448659"/>
    <n v="2.0521652903448658E-2"/>
    <x v="3"/>
  </r>
  <r>
    <s v="CA-2001-100-AA1B-NA-6"/>
    <n v="3"/>
    <n v="3"/>
    <n v="100"/>
    <s v="SO法蘭"/>
    <s v="碳鋼"/>
    <n v="114.3"/>
    <n v="10260.82645172433"/>
    <n v="1.0260826451724329E-2"/>
    <x v="3"/>
  </r>
  <r>
    <s v="CA-2001-100-AA1B-NA-7"/>
    <n v="2"/>
    <n v="2"/>
    <s v="100X50"/>
    <s v="異徑三通"/>
    <s v="碳鋼"/>
    <n v="10"/>
    <n v="471.23889803846896"/>
    <n v="4.7123889803846896E-4"/>
    <x v="3"/>
  </r>
  <r>
    <s v="CA-2001-100-AA1B-NA-7"/>
    <n v="3"/>
    <n v="1"/>
    <s v="100X25"/>
    <s v="承插焊支管座"/>
    <s v="碳鋼"/>
    <n v="10"/>
    <n v="1884.9555921538758"/>
    <n v="1.8849555921538759E-3"/>
    <x v="3"/>
  </r>
  <r>
    <s v="CA-2002-50-AA1B-NA"/>
    <n v="3"/>
    <n v="5"/>
    <n v="50"/>
    <s v="90度彎頭"/>
    <s v="碳鋼"/>
    <n v="60.3"/>
    <n v="5711.5568158956548"/>
    <n v="5.7115568158956544E-3"/>
    <x v="3"/>
  </r>
  <r>
    <s v="CA-2002-50-AA1B-NA"/>
    <n v="4"/>
    <n v="1"/>
    <s v="50X15"/>
    <s v="承插焊支管座"/>
    <s v="碳鋼"/>
    <n v="50"/>
    <n v="9424.7779607693792"/>
    <n v="9.4247779607693795E-3"/>
    <x v="3"/>
  </r>
  <r>
    <s v="CA-2002-50-AA1B-NA"/>
    <n v="5"/>
    <n v="1"/>
    <n v="15"/>
    <s v="盲法蘭"/>
    <s v="碳鋼"/>
    <n v="21.3"/>
    <n v="356.32729275178838"/>
    <n v="3.5632729275178834E-4"/>
    <x v="3"/>
  </r>
  <r>
    <s v="CA-2002-50-AA1B-NA"/>
    <n v="6"/>
    <n v="1"/>
    <n v="15"/>
    <s v="SW法蘭"/>
    <s v="碳鋼"/>
    <n v="21.3"/>
    <n v="356.32729275178838"/>
    <n v="3.5632729275178834E-4"/>
    <x v="3"/>
  </r>
  <r>
    <s v="CA-2002-50-AA1B-NA"/>
    <n v="7"/>
    <n v="4"/>
    <n v="50"/>
    <s v="SO法蘭"/>
    <s v="碳鋼"/>
    <n v="60.3"/>
    <n v="2855.7784079478274"/>
    <n v="2.8557784079478272E-3"/>
    <x v="3"/>
  </r>
  <r>
    <s v="CA-2003-50-AA1B-NA"/>
    <n v="3"/>
    <n v="5"/>
    <n v="50"/>
    <s v="90度彎頭"/>
    <s v="碳鋼"/>
    <n v="60.3"/>
    <n v="5711.5568158956548"/>
    <n v="5.7115568158956544E-3"/>
    <x v="3"/>
  </r>
  <r>
    <s v="CA-2003-50-AA1B-NA"/>
    <n v="4"/>
    <n v="1"/>
    <s v="50X15"/>
    <s v="承插焊支管座"/>
    <s v="碳鋼"/>
    <n v="50"/>
    <n v="9424.7779607693792"/>
    <n v="9.4247779607693795E-3"/>
    <x v="3"/>
  </r>
  <r>
    <s v="CA-2003-50-AA1B-NA"/>
    <n v="5"/>
    <n v="1"/>
    <n v="15"/>
    <s v="盲法蘭"/>
    <s v="碳鋼"/>
    <n v="21.3"/>
    <n v="356.32729275178838"/>
    <n v="3.5632729275178834E-4"/>
    <x v="3"/>
  </r>
  <r>
    <s v="CA-2003-50-AA1B-NA"/>
    <n v="6"/>
    <n v="1"/>
    <n v="15"/>
    <s v="SW法蘭"/>
    <s v="碳鋼"/>
    <n v="21.3"/>
    <n v="356.32729275178838"/>
    <n v="3.5632729275178834E-4"/>
    <x v="3"/>
  </r>
  <r>
    <s v="CA-2003-50-AA1B-NA"/>
    <n v="7"/>
    <n v="4"/>
    <n v="50"/>
    <s v="SO法蘭"/>
    <s v="碳鋼"/>
    <n v="60.3"/>
    <n v="2855.7784079478274"/>
    <n v="2.8557784079478272E-3"/>
    <x v="3"/>
  </r>
  <r>
    <s v="CA-2004-50-AA1B-NA"/>
    <n v="3"/>
    <n v="5"/>
    <n v="50"/>
    <s v="90度彎頭"/>
    <s v="碳鋼"/>
    <n v="60.3"/>
    <n v="5711.5568158956548"/>
    <n v="5.7115568158956544E-3"/>
    <x v="3"/>
  </r>
  <r>
    <s v="CA-2004-50-AA1B-NA"/>
    <n v="4"/>
    <n v="1"/>
    <s v="50X15"/>
    <s v="承插焊支管座"/>
    <s v="碳鋼"/>
    <n v="50"/>
    <n v="9424.7779607693792"/>
    <n v="9.4247779607693795E-3"/>
    <x v="3"/>
  </r>
  <r>
    <s v="CA-2004-50-AA1B-NA"/>
    <n v="5"/>
    <n v="1"/>
    <n v="15"/>
    <s v="盲法蘭"/>
    <s v="碳鋼"/>
    <n v="21.3"/>
    <n v="356.32729275178838"/>
    <n v="3.5632729275178834E-4"/>
    <x v="3"/>
  </r>
  <r>
    <s v="CA-2004-50-AA1B-NA"/>
    <n v="6"/>
    <n v="1"/>
    <n v="15"/>
    <s v="SW法蘭"/>
    <s v="碳鋼"/>
    <n v="21.3"/>
    <n v="356.32729275178838"/>
    <n v="3.5632729275178834E-4"/>
    <x v="3"/>
  </r>
  <r>
    <s v="CA-2004-50-AA1B-NA"/>
    <n v="7"/>
    <n v="4"/>
    <n v="50"/>
    <s v="SO法蘭"/>
    <s v="碳鋼"/>
    <n v="60.3"/>
    <n v="2855.7784079478274"/>
    <n v="2.8557784079478272E-3"/>
    <x v="3"/>
  </r>
  <r>
    <s v="CA-2005-100-AA1B-NA"/>
    <n v="2"/>
    <n v="4"/>
    <n v="100"/>
    <s v="90度彎頭"/>
    <s v="碳鋼"/>
    <n v="114.3"/>
    <n v="20521.652903448659"/>
    <n v="2.0521652903448658E-2"/>
    <x v="3"/>
  </r>
  <r>
    <s v="CA-2005-100-AA1B-NA"/>
    <n v="3"/>
    <n v="1"/>
    <n v="100"/>
    <s v="90度彎頭"/>
    <s v="碳鋼"/>
    <n v="114.3"/>
    <n v="20521.652903448659"/>
    <n v="2.0521652903448658E-2"/>
    <x v="3"/>
  </r>
  <r>
    <s v="CA-2005-100-AA1B-NA"/>
    <n v="4"/>
    <n v="3"/>
    <s v="100X50"/>
    <s v="異徑三通"/>
    <s v="碳鋼"/>
    <n v="10"/>
    <n v="471.23889803846896"/>
    <n v="4.7123889803846896E-4"/>
    <x v="3"/>
  </r>
  <r>
    <s v="CA-2005-100-AA1B-NA"/>
    <n v="5"/>
    <n v="1"/>
    <n v="100"/>
    <s v="盲法蘭"/>
    <s v="碳鋼"/>
    <n v="114.3"/>
    <n v="10260.82645172433"/>
    <n v="1.0260826451724329E-2"/>
    <x v="3"/>
  </r>
  <r>
    <s v="CA-2005-100-AA1B-NA"/>
    <n v="6"/>
    <n v="4"/>
    <n v="100"/>
    <s v="SO法蘭"/>
    <s v="碳鋼"/>
    <n v="114.3"/>
    <n v="10260.82645172433"/>
    <n v="1.0260826451724329E-2"/>
    <x v="3"/>
  </r>
  <r>
    <s v="CA-2006-100-AA1B-NA-1"/>
    <n v="3"/>
    <n v="1"/>
    <n v="80"/>
    <s v="90度彎頭"/>
    <s v="碳鋼"/>
    <n v="88.9"/>
    <n v="12414.333237888695"/>
    <n v="1.2414333237888694E-2"/>
    <x v="3"/>
  </r>
  <r>
    <s v="CA-2006-100-AA1B-NA-1"/>
    <n v="4"/>
    <n v="2"/>
    <n v="100"/>
    <s v="90度彎頭"/>
    <s v="碳鋼"/>
    <n v="114.3"/>
    <n v="20521.652903448659"/>
    <n v="2.0521652903448658E-2"/>
    <x v="3"/>
  </r>
  <r>
    <s v="CA-2006-100-AA1B-NA-1"/>
    <n v="5"/>
    <n v="1"/>
    <n v="100"/>
    <s v="45度彎頭"/>
    <s v="碳鋼"/>
    <n v="114.3"/>
    <n v="13681.10193563244"/>
    <n v="1.3681101935632439E-2"/>
    <x v="3"/>
  </r>
  <r>
    <s v="CA-2006-100-AA1B-NA-1"/>
    <n v="6"/>
    <n v="1"/>
    <s v="100X80"/>
    <s v="同心大小頭"/>
    <s v="碳鋼"/>
    <n v="10"/>
    <n v="3141.5926535897929"/>
    <n v="3.1415926535897929E-3"/>
    <x v="3"/>
  </r>
  <r>
    <s v="CA-2006-100-AA1B-NA-1"/>
    <n v="7"/>
    <n v="1"/>
    <n v="100"/>
    <s v="正三通"/>
    <s v="碳鋼"/>
    <n v="114.3"/>
    <n v="61564.958710345978"/>
    <n v="6.1564958710345973E-2"/>
    <x v="3"/>
  </r>
  <r>
    <s v="CA-2006-100-AA1B-NA-1"/>
    <n v="8"/>
    <n v="2"/>
    <n v="80"/>
    <s v="SO法蘭"/>
    <s v="碳鋼"/>
    <n v="88.9"/>
    <n v="6207.1666189443476"/>
    <n v="6.2071666189443472E-3"/>
    <x v="3"/>
  </r>
  <r>
    <s v="CA-2006-100-AA1B-NA-1"/>
    <n v="9"/>
    <n v="1"/>
    <n v="100"/>
    <s v="SO法蘭"/>
    <s v="碳鋼"/>
    <n v="114.3"/>
    <n v="10260.82645172433"/>
    <n v="1.0260826451724329E-2"/>
    <x v="3"/>
  </r>
  <r>
    <s v="CA-2006-100-AA1B-NA-2"/>
    <n v="3"/>
    <n v="4"/>
    <n v="100"/>
    <s v="90度彎頭"/>
    <s v="碳鋼"/>
    <n v="114.3"/>
    <n v="20521.652903448659"/>
    <n v="2.0521652903448658E-2"/>
    <x v="3"/>
  </r>
  <r>
    <s v="CA-2006-100-AA1B-NA-2"/>
    <n v="4"/>
    <n v="1"/>
    <n v="100"/>
    <s v="45度彎頭"/>
    <s v="碳鋼"/>
    <n v="114.3"/>
    <n v="13681.10193563244"/>
    <n v="1.3681101935632439E-2"/>
    <x v="3"/>
  </r>
  <r>
    <s v="CA-2006-100-AA1B-NA-2"/>
    <n v="5"/>
    <n v="1"/>
    <s v="100X25"/>
    <s v="承插焊支管座"/>
    <s v="碳鋼"/>
    <n v="10"/>
    <n v="1884.9555921538758"/>
    <n v="1.8849555921538759E-3"/>
    <x v="3"/>
  </r>
  <r>
    <s v="CA-2006-100-AA1B-NA-2"/>
    <n v="6"/>
    <n v="1"/>
    <n v="25"/>
    <s v="盲法蘭"/>
    <s v="碳鋼"/>
    <n v="33.4"/>
    <n v="876.15877515965735"/>
    <n v="8.7615877515965731E-4"/>
    <x v="3"/>
  </r>
  <r>
    <s v="CA-2006-100-AA1B-NA-2"/>
    <n v="7"/>
    <n v="1"/>
    <n v="25"/>
    <s v="SW法蘭"/>
    <s v="碳鋼"/>
    <n v="33.4"/>
    <n v="876.15877515965735"/>
    <n v="8.7615877515965731E-4"/>
    <x v="3"/>
  </r>
  <r>
    <s v="CA-2006-100-AA1B-NA-2"/>
    <n v="8"/>
    <n v="1"/>
    <n v="100"/>
    <s v="SO法蘭"/>
    <s v="碳鋼"/>
    <n v="114.3"/>
    <n v="10260.82645172433"/>
    <n v="1.0260826451724329E-2"/>
    <x v="3"/>
  </r>
  <r>
    <s v="CA-2006-100-AA1B-NA-3"/>
    <n v="2"/>
    <n v="1"/>
    <n v="100"/>
    <s v="90度彎頭"/>
    <s v="碳鋼"/>
    <n v="114.3"/>
    <n v="20521.652903448659"/>
    <n v="2.0521652903448658E-2"/>
    <x v="3"/>
  </r>
  <r>
    <s v="CA-2006-100-AA1B-NA-3"/>
    <n v="3"/>
    <n v="2"/>
    <n v="100"/>
    <s v="SO法蘭"/>
    <s v="碳鋼"/>
    <n v="114.3"/>
    <n v="10260.82645172433"/>
    <n v="1.0260826451724329E-2"/>
    <x v="3"/>
  </r>
  <r>
    <s v="CA-2007-100-AA1B-NA-1"/>
    <n v="3"/>
    <n v="1"/>
    <n v="80"/>
    <s v="90度彎頭"/>
    <s v="碳鋼"/>
    <n v="88.9"/>
    <n v="12414.333237888695"/>
    <n v="1.2414333237888694E-2"/>
    <x v="3"/>
  </r>
  <r>
    <s v="CA-2007-100-AA1B-NA-1"/>
    <n v="4"/>
    <n v="2"/>
    <n v="100"/>
    <s v="90度彎頭"/>
    <s v="碳鋼"/>
    <n v="114.3"/>
    <n v="20521.652903448659"/>
    <n v="2.0521652903448658E-2"/>
    <x v="3"/>
  </r>
  <r>
    <s v="CA-2007-100-AA1B-NA-1"/>
    <n v="5"/>
    <n v="1"/>
    <s v="100X80"/>
    <s v="同心大小頭"/>
    <s v="碳鋼"/>
    <n v="10"/>
    <n v="3141.5926535897929"/>
    <n v="3.1415926535897929E-3"/>
    <x v="3"/>
  </r>
  <r>
    <s v="CA-2007-100-AA1B-NA-1"/>
    <n v="6"/>
    <n v="1"/>
    <n v="100"/>
    <s v="正三通"/>
    <s v="碳鋼"/>
    <n v="114.3"/>
    <n v="61564.958710345978"/>
    <n v="6.1564958710345973E-2"/>
    <x v="3"/>
  </r>
  <r>
    <s v="CA-2007-100-AA1B-NA-1"/>
    <n v="7"/>
    <n v="2"/>
    <n v="80"/>
    <s v="SO法蘭"/>
    <s v="碳鋼"/>
    <n v="88.9"/>
    <n v="6207.1666189443476"/>
    <n v="6.2071666189443472E-3"/>
    <x v="3"/>
  </r>
  <r>
    <s v="CA-2007-100-AA1B-NA-1"/>
    <n v="8"/>
    <n v="1"/>
    <n v="100"/>
    <s v="SO法蘭"/>
    <s v="碳鋼"/>
    <n v="114.3"/>
    <n v="10260.82645172433"/>
    <n v="1.0260826451724329E-2"/>
    <x v="3"/>
  </r>
  <r>
    <s v="CA-2007-100-AA1B-NA-2"/>
    <n v="2"/>
    <n v="5"/>
    <n v="100"/>
    <s v="90度彎頭"/>
    <s v="碳鋼"/>
    <n v="114.3"/>
    <n v="20521.652903448659"/>
    <n v="2.0521652903448658E-2"/>
    <x v="3"/>
  </r>
  <r>
    <s v="CA-2007-100-AA1B-NA-2"/>
    <n v="3"/>
    <n v="1"/>
    <n v="100"/>
    <s v="正三通"/>
    <s v="碳鋼"/>
    <n v="114.3"/>
    <n v="61564.958710345978"/>
    <n v="6.1564958710345973E-2"/>
    <x v="3"/>
  </r>
  <r>
    <s v="CA-2007-100-AA1B-NA-2"/>
    <n v="4"/>
    <n v="2"/>
    <n v="100"/>
    <s v="SO法蘭"/>
    <s v="碳鋼"/>
    <n v="114.3"/>
    <n v="10260.82645172433"/>
    <n v="1.0260826451724329E-2"/>
    <x v="3"/>
  </r>
  <r>
    <s v="CA-2008-100-AA1B-NA-1"/>
    <n v="3"/>
    <n v="1"/>
    <n v="80"/>
    <s v="90度彎頭"/>
    <s v="碳鋼"/>
    <n v="88.9"/>
    <n v="12414.333237888695"/>
    <n v="1.2414333237888694E-2"/>
    <x v="3"/>
  </r>
  <r>
    <s v="CA-2008-100-AA1B-NA-1"/>
    <n v="4"/>
    <n v="1"/>
    <n v="100"/>
    <s v="90度彎頭"/>
    <s v="碳鋼"/>
    <n v="114.3"/>
    <n v="20521.652903448659"/>
    <n v="2.0521652903448658E-2"/>
    <x v="3"/>
  </r>
  <r>
    <s v="CA-2008-100-AA1B-NA-1"/>
    <n v="5"/>
    <n v="1"/>
    <s v="100X80"/>
    <s v="同心大小頭"/>
    <s v="碳鋼"/>
    <n v="10"/>
    <n v="3141.5926535897929"/>
    <n v="3.1415926535897929E-3"/>
    <x v="3"/>
  </r>
  <r>
    <s v="CA-2008-100-AA1B-NA-1"/>
    <n v="6"/>
    <n v="1"/>
    <n v="100"/>
    <s v="正三通"/>
    <s v="碳鋼"/>
    <n v="114.3"/>
    <n v="61564.958710345978"/>
    <n v="6.1564958710345973E-2"/>
    <x v="3"/>
  </r>
  <r>
    <s v="CA-2008-100-AA1B-NA-1"/>
    <n v="7"/>
    <n v="2"/>
    <n v="80"/>
    <s v="SO法蘭"/>
    <s v="碳鋼"/>
    <n v="88.9"/>
    <n v="6207.1666189443476"/>
    <n v="6.2071666189443472E-3"/>
    <x v="3"/>
  </r>
  <r>
    <s v="CA-2008-100-AA1B-NA-2"/>
    <n v="2"/>
    <n v="3"/>
    <n v="100"/>
    <s v="90度彎頭"/>
    <s v="碳鋼"/>
    <n v="114.3"/>
    <n v="20521.652903448659"/>
    <n v="2.0521652903448658E-2"/>
    <x v="3"/>
  </r>
  <r>
    <s v="CA-2008-100-AA1B-NA-3"/>
    <n v="2"/>
    <n v="2"/>
    <n v="100"/>
    <s v="90度彎頭"/>
    <s v="碳鋼"/>
    <n v="114.3"/>
    <n v="20521.652903448659"/>
    <n v="2.0521652903448658E-2"/>
    <x v="3"/>
  </r>
  <r>
    <s v="CA-2008-100-AA1B-NA-3"/>
    <n v="3"/>
    <n v="1"/>
    <n v="100"/>
    <s v="正三通"/>
    <s v="碳鋼"/>
    <n v="114.3"/>
    <n v="61564.958710345978"/>
    <n v="6.1564958710345973E-2"/>
    <x v="3"/>
  </r>
  <r>
    <s v="CA-2008-100-AA1B-NA-4"/>
    <n v="2"/>
    <n v="4"/>
    <n v="100"/>
    <s v="90度彎頭"/>
    <s v="碳鋼"/>
    <n v="114.3"/>
    <n v="20521.652903448659"/>
    <n v="2.0521652903448658E-2"/>
    <x v="3"/>
  </r>
  <r>
    <s v="CA-2008-100-AA1B-NA-4"/>
    <n v="3"/>
    <n v="3"/>
    <n v="100"/>
    <s v="SO法蘭"/>
    <s v="碳鋼"/>
    <n v="114.3"/>
    <n v="10260.82645172433"/>
    <n v="1.0260826451724329E-2"/>
    <x v="3"/>
  </r>
  <r>
    <s v="CA-2008-100-AA1B-NA-5"/>
    <n v="2"/>
    <n v="4"/>
    <n v="100"/>
    <s v="90度彎頭"/>
    <s v="碳鋼"/>
    <n v="114.3"/>
    <n v="20521.652903448659"/>
    <n v="2.0521652903448658E-2"/>
    <x v="3"/>
  </r>
  <r>
    <s v="CA-2008-100-AA1B-NA-5"/>
    <n v="3"/>
    <n v="3"/>
    <n v="100"/>
    <s v="SO法蘭"/>
    <s v="碳鋼"/>
    <n v="114.3"/>
    <n v="10260.82645172433"/>
    <n v="1.0260826451724329E-2"/>
    <x v="3"/>
  </r>
  <r>
    <s v="CA-2008-100-AA1B-NA-6"/>
    <n v="2"/>
    <n v="1"/>
    <s v="100X25"/>
    <s v="承插焊支管座"/>
    <s v="碳鋼"/>
    <n v="10"/>
    <n v="1884.9555921538758"/>
    <n v="1.8849555921538759E-3"/>
    <x v="3"/>
  </r>
  <r>
    <s v="CA-2008-100-AA1B-NA-6"/>
    <n v="3"/>
    <n v="1"/>
    <n v="25"/>
    <s v="盲法蘭"/>
    <s v="碳鋼"/>
    <n v="33.4"/>
    <n v="876.15877515965735"/>
    <n v="8.7615877515965731E-4"/>
    <x v="3"/>
  </r>
  <r>
    <s v="CA-2008-100-AA1B-NA-6"/>
    <n v="4"/>
    <n v="1"/>
    <n v="25"/>
    <s v="SW法蘭"/>
    <s v="碳鋼"/>
    <n v="33.4"/>
    <n v="876.15877515965735"/>
    <n v="8.7615877515965731E-4"/>
    <x v="3"/>
  </r>
  <r>
    <s v="CA-2008-100-AA1B-NA-7"/>
    <n v="2"/>
    <n v="1"/>
    <s v="100X25"/>
    <s v="承插焊支管座"/>
    <s v="碳鋼"/>
    <n v="10"/>
    <n v="1884.9555921538758"/>
    <n v="1.8849555921538759E-3"/>
    <x v="3"/>
  </r>
  <r>
    <s v="CA-2008-100-AA1B-NA-7"/>
    <n v="3"/>
    <n v="1"/>
    <n v="25"/>
    <s v="盲法蘭"/>
    <s v="碳鋼"/>
    <n v="33.4"/>
    <n v="876.15877515965735"/>
    <n v="8.7615877515965731E-4"/>
    <x v="3"/>
  </r>
  <r>
    <s v="CA-2008-100-AA1B-NA-7"/>
    <n v="4"/>
    <n v="1"/>
    <n v="25"/>
    <s v="SW法蘭"/>
    <s v="碳鋼"/>
    <n v="33.4"/>
    <n v="876.15877515965735"/>
    <n v="8.7615877515965731E-4"/>
    <x v="3"/>
  </r>
  <r>
    <s v="CA-2009-80-AA1B-NA"/>
    <n v="2"/>
    <n v="2"/>
    <n v="80"/>
    <s v="SO法蘭"/>
    <s v="碳鋼"/>
    <n v="88.9"/>
    <n v="6207.1666189443476"/>
    <n v="6.2071666189443472E-3"/>
    <x v="3"/>
  </r>
  <r>
    <s v="CA-2010-100-AA1B-NA"/>
    <n v="2"/>
    <n v="2"/>
    <n v="100"/>
    <s v="SO法蘭"/>
    <s v="碳鋼"/>
    <n v="114.3"/>
    <n v="10260.82645172433"/>
    <n v="1.0260826451724329E-2"/>
    <x v="3"/>
  </r>
  <r>
    <s v="CA-2011-50-AA1B-NA-1"/>
    <n v="3"/>
    <n v="1"/>
    <n v="80"/>
    <s v="90度彎頭"/>
    <s v="碳鋼"/>
    <n v="88.9"/>
    <n v="12414.333237888695"/>
    <n v="1.2414333237888694E-2"/>
    <x v="3"/>
  </r>
  <r>
    <s v="CA-2011-50-AA1B-NA-1"/>
    <n v="4"/>
    <n v="2"/>
    <n v="100"/>
    <s v="45度彎頭"/>
    <s v="碳鋼"/>
    <n v="114.3"/>
    <n v="13681.10193563244"/>
    <n v="1.3681101935632439E-2"/>
    <x v="3"/>
  </r>
  <r>
    <s v="CA-2011-50-AA1B-NA-1"/>
    <n v="5"/>
    <n v="1"/>
    <s v="100X80"/>
    <s v="同心大小頭"/>
    <s v="碳鋼"/>
    <n v="10"/>
    <n v="3141.5926535897929"/>
    <n v="3.1415926535897929E-3"/>
    <x v="3"/>
  </r>
  <r>
    <s v="CA-2011-50-AA1B-NA-1"/>
    <n v="6"/>
    <n v="1"/>
    <n v="100"/>
    <s v="正三通"/>
    <s v="碳鋼"/>
    <n v="114.3"/>
    <n v="61564.958710345978"/>
    <n v="6.1564958710345973E-2"/>
    <x v="3"/>
  </r>
  <r>
    <s v="CA-2011-50-AA1B-NA-1"/>
    <n v="7"/>
    <n v="2"/>
    <n v="80"/>
    <s v="SO法蘭"/>
    <s v="碳鋼"/>
    <n v="88.9"/>
    <n v="6207.1666189443476"/>
    <n v="6.2071666189443472E-3"/>
    <x v="3"/>
  </r>
  <r>
    <s v="CA-2011-50-AA1B-NA-2"/>
    <n v="2"/>
    <n v="1"/>
    <s v="100X50"/>
    <s v="偏心大小頭"/>
    <s v="碳鋼"/>
    <n v="10"/>
    <n v="3141.5926535897929"/>
    <n v="3.1415926535897929E-3"/>
    <x v="3"/>
  </r>
  <r>
    <s v="CA-2011-50-AA1B-NA-2"/>
    <n v="3"/>
    <n v="1"/>
    <s v="50X40"/>
    <s v="異徑三通"/>
    <s v="碳鋼"/>
    <n v="50"/>
    <n v="11780.972450961724"/>
    <n v="1.1780972450961723E-2"/>
    <x v="3"/>
  </r>
  <r>
    <s v="CA-2011-50-AA1B-NA-2"/>
    <n v="4"/>
    <n v="1"/>
    <n v="100"/>
    <s v="正三通"/>
    <s v="碳鋼"/>
    <n v="114.3"/>
    <n v="61564.958710345978"/>
    <n v="6.1564958710345973E-2"/>
    <x v="3"/>
  </r>
  <r>
    <s v="CA-2011-50-AA1B-NA-3"/>
    <n v="2"/>
    <n v="2"/>
    <s v="50X40"/>
    <s v="異徑三通"/>
    <s v="碳鋼"/>
    <n v="50"/>
    <n v="11780.972450961724"/>
    <n v="1.1780972450961723E-2"/>
    <x v="3"/>
  </r>
  <r>
    <s v="CA-2011-50-AA1B-NA-3"/>
    <n v="3"/>
    <n v="1"/>
    <n v="50"/>
    <s v="盲法蘭"/>
    <s v="碳鋼"/>
    <n v="60.3"/>
    <n v="2855.7784079478274"/>
    <n v="2.8557784079478272E-3"/>
    <x v="3"/>
  </r>
  <r>
    <s v="CA-2011-50-AA1B-NA-3"/>
    <n v="4"/>
    <n v="1"/>
    <n v="50"/>
    <s v="SO法蘭"/>
    <s v="碳鋼"/>
    <n v="60.3"/>
    <n v="2855.7784079478274"/>
    <n v="2.8557784079478272E-3"/>
    <x v="3"/>
  </r>
  <r>
    <s v="CA-2012-40-AA1B-NA"/>
    <n v="2"/>
    <n v="3"/>
    <n v="40"/>
    <s v="90度彎頭"/>
    <s v="碳鋼"/>
    <n v="48.3"/>
    <n v="3664.4950428165462"/>
    <n v="3.6644950428165461E-3"/>
    <x v="3"/>
  </r>
  <r>
    <s v="CA-2012-40-AA1B-NA"/>
    <n v="3"/>
    <n v="2"/>
    <n v="40"/>
    <s v="SW法蘭"/>
    <s v="碳鋼"/>
    <n v="48.3"/>
    <n v="1832.2475214082731"/>
    <n v="1.8322475214082731E-3"/>
    <x v="3"/>
  </r>
  <r>
    <s v="CA-2013-40-AA1B-NA"/>
    <n v="2"/>
    <n v="6"/>
    <n v="40"/>
    <s v="90度彎頭"/>
    <s v="碳鋼"/>
    <n v="48.3"/>
    <n v="3664.4950428165462"/>
    <n v="3.6644950428165461E-3"/>
    <x v="3"/>
  </r>
  <r>
    <s v="CA-2013-40-AA1B-NA"/>
    <n v="3"/>
    <n v="3"/>
    <n v="40"/>
    <s v="正三通"/>
    <s v="碳鋼"/>
    <n v="48.3"/>
    <n v="10993.485128449638"/>
    <n v="1.0993485128449637E-2"/>
    <x v="3"/>
  </r>
  <r>
    <s v="CA-2013-40-AA1B-NA"/>
    <n v="4"/>
    <n v="6"/>
    <n v="40"/>
    <s v="SW法蘭"/>
    <s v="碳鋼"/>
    <n v="48.3"/>
    <n v="1832.2475214082731"/>
    <n v="1.8322475214082731E-3"/>
    <x v="3"/>
  </r>
  <r>
    <s v="CA-2014-40-AA1B-NA"/>
    <n v="2"/>
    <n v="2"/>
    <n v="40"/>
    <s v="SW法蘭"/>
    <s v="碳鋼"/>
    <n v="48.3"/>
    <n v="1832.2475214082731"/>
    <n v="1.8322475214082731E-3"/>
    <x v="3"/>
  </r>
  <r>
    <s v="CA-2015-40-AA1B-NA"/>
    <n v="2"/>
    <n v="1"/>
    <n v="40"/>
    <s v="90度彎頭"/>
    <s v="碳鋼"/>
    <n v="48.3"/>
    <n v="3664.4950428165462"/>
    <n v="3.6644950428165461E-3"/>
    <x v="3"/>
  </r>
  <r>
    <s v="CA-2015-40-AA1B-NA"/>
    <n v="3"/>
    <n v="2"/>
    <n v="40"/>
    <s v="SW法蘭"/>
    <s v="不鏽鋼"/>
    <n v="48.3"/>
    <n v="1832.2475214082731"/>
    <n v="1.8322475214082731E-3"/>
    <x v="3"/>
  </r>
  <r>
    <s v="CA-2016-40-AA1B-NA"/>
    <n v="3"/>
    <n v="1"/>
    <n v="80"/>
    <s v="90度彎頭"/>
    <s v="碳鋼"/>
    <n v="88.9"/>
    <n v="12414.333237888695"/>
    <n v="1.2414333237888694E-2"/>
    <x v="3"/>
  </r>
  <r>
    <s v="CA-2016-40-AA1B-NA"/>
    <n v="4"/>
    <n v="9"/>
    <n v="40"/>
    <s v="90度彎頭"/>
    <s v="碳鋼"/>
    <n v="48.3"/>
    <n v="3664.4950428165462"/>
    <n v="3.6644950428165461E-3"/>
    <x v="3"/>
  </r>
  <r>
    <s v="CA-2016-40-AA1B-NA"/>
    <n v="5"/>
    <n v="1"/>
    <n v="40"/>
    <s v="45度彎頭"/>
    <s v="碳鋼"/>
    <n v="48.3"/>
    <n v="2442.9966952110308"/>
    <n v="2.4429966952110305E-3"/>
    <x v="3"/>
  </r>
  <r>
    <s v="CA-2016-40-AA1B-NA"/>
    <n v="6"/>
    <n v="1"/>
    <s v="80X40"/>
    <s v="同心大小頭"/>
    <s v="碳鋼"/>
    <n v="80"/>
    <n v="25132.741228718343"/>
    <n v="2.5132741228718343E-2"/>
    <x v="3"/>
  </r>
  <r>
    <s v="CA-2016-40-AA1B-NA"/>
    <n v="7"/>
    <n v="1"/>
    <n v="40"/>
    <s v="正三通"/>
    <s v="碳鋼"/>
    <n v="48.3"/>
    <n v="10993.485128449638"/>
    <n v="1.0993485128449637E-2"/>
    <x v="3"/>
  </r>
  <r>
    <s v="CA-2016-40-AA1B-NA"/>
    <n v="8"/>
    <n v="6"/>
    <n v="40"/>
    <s v="SW法蘭"/>
    <s v="碳鋼"/>
    <n v="48.3"/>
    <n v="1832.2475214082731"/>
    <n v="1.8322475214082731E-3"/>
    <x v="3"/>
  </r>
  <r>
    <s v="CA-2016-40-AA1B-NA"/>
    <n v="9"/>
    <n v="1"/>
    <n v="80"/>
    <s v="SO法蘭"/>
    <s v="碳鋼"/>
    <n v="88.9"/>
    <n v="6207.1666189443476"/>
    <n v="6.2071666189443472E-3"/>
    <x v="3"/>
  </r>
  <r>
    <s v="CA-2017-40-AA1B-NA"/>
    <n v="2"/>
    <n v="6"/>
    <n v="40"/>
    <s v="90度彎頭"/>
    <s v="碳鋼"/>
    <n v="48.3"/>
    <n v="3664.4950428165462"/>
    <n v="3.6644950428165461E-3"/>
    <x v="3"/>
  </r>
  <r>
    <s v="CA-2017-40-AA1B-NA"/>
    <n v="3"/>
    <n v="2"/>
    <n v="40"/>
    <s v="SW法蘭"/>
    <s v="碳鋼"/>
    <n v="48.3"/>
    <n v="1832.2475214082731"/>
    <n v="1.8322475214082731E-3"/>
    <x v="3"/>
  </r>
  <r>
    <s v="CA-2018-40-AA1B-NA"/>
    <n v="2"/>
    <n v="5"/>
    <n v="40"/>
    <s v="90度彎頭"/>
    <s v="碳鋼"/>
    <n v="48.3"/>
    <n v="3664.4950428165462"/>
    <n v="3.6644950428165461E-3"/>
    <x v="3"/>
  </r>
  <r>
    <s v="CA-2018-40-AA1B-NA"/>
    <n v="3"/>
    <n v="2"/>
    <n v="40"/>
    <s v="SW法蘭"/>
    <s v="碳鋼"/>
    <n v="48.3"/>
    <n v="1832.2475214082731"/>
    <n v="1.8322475214082731E-3"/>
    <x v="3"/>
  </r>
  <r>
    <s v="CA-2101-50-AA1B-NA-1"/>
    <n v="2"/>
    <n v="3"/>
    <n v="50"/>
    <s v="90度彎頭"/>
    <s v="碳鋼"/>
    <n v="60.3"/>
    <n v="5711.5568158956548"/>
    <n v="5.7115568158956544E-3"/>
    <x v="3"/>
  </r>
  <r>
    <s v="CA-2101-50-AA1B-NA-1"/>
    <n v="3"/>
    <n v="2"/>
    <s v="50X25"/>
    <s v="異徑三通"/>
    <s v="碳鋼"/>
    <n v="50"/>
    <n v="11780.972450961724"/>
    <n v="1.1780972450961723E-2"/>
    <x v="3"/>
  </r>
  <r>
    <s v="CA-2101-50-AA1B-NA-2"/>
    <n v="2"/>
    <n v="4"/>
    <n v="50"/>
    <s v="90度彎頭"/>
    <s v="碳鋼"/>
    <n v="60.3"/>
    <n v="5711.5568158956548"/>
    <n v="5.7115568158956544E-3"/>
    <x v="3"/>
  </r>
  <r>
    <s v="CA-2101-50-AA1B-NA-2"/>
    <n v="3"/>
    <n v="2"/>
    <s v="50X25"/>
    <s v="同心大小頭"/>
    <s v="碳鋼"/>
    <n v="50"/>
    <n v="15707.963267948966"/>
    <n v="1.5707963267948967E-2"/>
    <x v="3"/>
  </r>
  <r>
    <s v="CA-2101-50-AA1B-NA-2"/>
    <n v="4"/>
    <n v="1"/>
    <n v="50"/>
    <s v="正三通"/>
    <s v="碳鋼"/>
    <n v="60.3"/>
    <n v="17134.670447686964"/>
    <n v="1.7134670447686962E-2"/>
    <x v="3"/>
  </r>
  <r>
    <s v="CA-2102-25-AA1B-NA"/>
    <n v="2"/>
    <n v="5"/>
    <n v="25"/>
    <s v="90度彎頭"/>
    <s v="碳鋼"/>
    <n v="33.4"/>
    <n v="1752.3175503193147"/>
    <n v="1.7523175503193146E-3"/>
    <x v="3"/>
  </r>
  <r>
    <s v="CA-2102-25-AA1B-NA"/>
    <n v="3"/>
    <n v="2"/>
    <n v="25"/>
    <s v="45度彎頭"/>
    <s v="碳鋼"/>
    <n v="33.4"/>
    <n v="1168.2117002128764"/>
    <n v="1.1682117002128763E-3"/>
    <x v="3"/>
  </r>
  <r>
    <s v="CA-2102-25-AA1B-NA"/>
    <n v="4"/>
    <n v="4"/>
    <n v="25"/>
    <s v="SW法蘭"/>
    <s v="碳鋼"/>
    <n v="33.4"/>
    <n v="876.15877515965735"/>
    <n v="8.7615877515965731E-4"/>
    <x v="3"/>
  </r>
  <r>
    <s v="CA-2103-25-AA1B-NA"/>
    <n v="2"/>
    <n v="8"/>
    <n v="25"/>
    <s v="90度彎頭"/>
    <s v="碳鋼"/>
    <n v="33.4"/>
    <n v="1752.3175503193147"/>
    <n v="1.7523175503193146E-3"/>
    <x v="3"/>
  </r>
  <r>
    <s v="CA-2103-25-AA1B-NA"/>
    <n v="3"/>
    <n v="1"/>
    <n v="25"/>
    <s v="45度彎頭"/>
    <s v="碳鋼"/>
    <n v="33.4"/>
    <n v="1168.2117002128764"/>
    <n v="1.1682117002128763E-3"/>
    <x v="3"/>
  </r>
  <r>
    <s v="CA-2103-25-AA1B-NA"/>
    <n v="4"/>
    <n v="4"/>
    <n v="25"/>
    <s v="SW法蘭"/>
    <s v="碳鋼"/>
    <n v="33.4"/>
    <n v="876.15877515965735"/>
    <n v="8.7615877515965731E-4"/>
    <x v="3"/>
  </r>
  <r>
    <s v="CA-2104-25-AA1B-NA"/>
    <n v="2"/>
    <n v="4"/>
    <n v="25"/>
    <s v="90度彎頭"/>
    <s v="碳鋼"/>
    <n v="33.4"/>
    <n v="1752.3175503193147"/>
    <n v="1.7523175503193146E-3"/>
    <x v="3"/>
  </r>
  <r>
    <s v="CA-2104-25-AA1B-NA"/>
    <n v="3"/>
    <n v="4"/>
    <n v="25"/>
    <s v="SW法蘭"/>
    <s v="碳鋼"/>
    <n v="33.4"/>
    <n v="876.15877515965735"/>
    <n v="8.7615877515965731E-4"/>
    <x v="3"/>
  </r>
  <r>
    <s v="CA-2105-25-AA1B-NA-1"/>
    <n v="2"/>
    <n v="1"/>
    <n v="25"/>
    <s v="90度彎頭"/>
    <s v="碳鋼"/>
    <n v="33.4"/>
    <n v="1752.3175503193147"/>
    <n v="1.7523175503193146E-3"/>
    <x v="3"/>
  </r>
  <r>
    <s v="CA-2105-25-AA1B-NA-1"/>
    <n v="3"/>
    <n v="3"/>
    <n v="25"/>
    <s v="SW法蘭"/>
    <s v="碳鋼"/>
    <n v="33.4"/>
    <n v="876.15877515965735"/>
    <n v="8.7615877515965731E-4"/>
    <x v="3"/>
  </r>
  <r>
    <s v="CA-2105-25-AA1B-NA-2"/>
    <n v="2"/>
    <n v="4"/>
    <n v="25"/>
    <s v="90度彎頭"/>
    <s v="碳鋼"/>
    <n v="33.4"/>
    <n v="1752.3175503193147"/>
    <n v="1.7523175503193146E-3"/>
    <x v="3"/>
  </r>
  <r>
    <s v="CA-2105-25-AA1B-NA-2"/>
    <n v="3"/>
    <n v="1"/>
    <n v="25"/>
    <s v="SW法蘭"/>
    <s v="碳鋼"/>
    <n v="33.4"/>
    <n v="876.15877515965735"/>
    <n v="8.7615877515965731E-4"/>
    <x v="3"/>
  </r>
  <r>
    <s v="CA-2106-25-AA1B-NA"/>
    <n v="2"/>
    <n v="7"/>
    <n v="25"/>
    <s v="90度彎頭"/>
    <s v="碳鋼"/>
    <n v="33.4"/>
    <n v="1752.3175503193147"/>
    <n v="1.7523175503193146E-3"/>
    <x v="3"/>
  </r>
  <r>
    <s v="CA-2106-25-AA1B-NA"/>
    <n v="3"/>
    <n v="1"/>
    <n v="25"/>
    <s v="正三通"/>
    <s v="碳鋼"/>
    <n v="33.4"/>
    <n v="5256.9526509579446"/>
    <n v="5.2569526509579443E-3"/>
    <x v="3"/>
  </r>
  <r>
    <s v="CA-2106-25-AA1B-NA"/>
    <n v="4"/>
    <n v="4"/>
    <n v="25"/>
    <s v="SW法蘭"/>
    <s v="碳鋼"/>
    <n v="33.4"/>
    <n v="876.15877515965735"/>
    <n v="8.7615877515965731E-4"/>
    <x v="3"/>
  </r>
  <r>
    <s v="CA-2107-25-AA1B-NA"/>
    <n v="2"/>
    <n v="1"/>
    <n v="25"/>
    <s v="90度彎頭"/>
    <s v="碳鋼"/>
    <n v="33.4"/>
    <n v="1752.3175503193147"/>
    <n v="1.7523175503193146E-3"/>
    <x v="3"/>
  </r>
  <r>
    <s v="CA-2107-25-AA1B-NA"/>
    <n v="3"/>
    <n v="4"/>
    <n v="25"/>
    <s v="SW法蘭"/>
    <s v="碳鋼"/>
    <n v="33.4"/>
    <n v="876.15877515965735"/>
    <n v="8.7615877515965731E-4"/>
    <x v="3"/>
  </r>
  <r>
    <s v="CA-2108-25-AA1B-NA-1"/>
    <n v="2"/>
    <n v="1"/>
    <n v="25"/>
    <s v="90度彎頭"/>
    <s v="碳鋼"/>
    <n v="33.4"/>
    <n v="1752.3175503193147"/>
    <n v="1.7523175503193146E-3"/>
    <x v="3"/>
  </r>
  <r>
    <s v="CA-2108-25-AA1B-NA-1"/>
    <n v="3"/>
    <n v="3"/>
    <n v="25"/>
    <s v="SW法蘭"/>
    <s v="碳鋼"/>
    <n v="33.4"/>
    <n v="876.15877515965735"/>
    <n v="8.7615877515965731E-4"/>
    <x v="3"/>
  </r>
  <r>
    <s v="CA-2108-25-AA1B-NA-2"/>
    <n v="2"/>
    <n v="8"/>
    <n v="25"/>
    <s v="90度彎頭"/>
    <s v="碳鋼"/>
    <n v="33.4"/>
    <n v="1752.3175503193147"/>
    <n v="1.7523175503193146E-3"/>
    <x v="3"/>
  </r>
  <r>
    <s v="CA-2108-25-AA1B-NA-2"/>
    <n v="3"/>
    <n v="1"/>
    <n v="25"/>
    <s v="正三通"/>
    <s v="碳鋼"/>
    <n v="33.4"/>
    <n v="5256.9526509579446"/>
    <n v="5.2569526509579443E-3"/>
    <x v="3"/>
  </r>
  <r>
    <s v="CA-2108-25-AA1B-NA-2"/>
    <n v="4"/>
    <n v="1"/>
    <n v="25"/>
    <s v="SW法蘭"/>
    <s v="碳鋼"/>
    <n v="33.4"/>
    <n v="876.15877515965735"/>
    <n v="8.7615877515965731E-4"/>
    <x v="3"/>
  </r>
  <r>
    <s v="CA-2109-25-AA1B-NA"/>
    <n v="2"/>
    <n v="3"/>
    <n v="25"/>
    <s v="90度彎頭"/>
    <s v="碳鋼"/>
    <n v="33.4"/>
    <n v="1752.3175503193147"/>
    <n v="1.7523175503193146E-3"/>
    <x v="3"/>
  </r>
  <r>
    <s v="CA-2109-25-AA1B-NA"/>
    <n v="3"/>
    <n v="4"/>
    <n v="25"/>
    <s v="SW法蘭"/>
    <s v="碳鋼"/>
    <n v="33.4"/>
    <n v="876.15877515965735"/>
    <n v="8.7615877515965731E-4"/>
    <x v="3"/>
  </r>
  <r>
    <s v="CA-2110-25-AA1B-NA"/>
    <n v="2"/>
    <n v="1"/>
    <n v="25"/>
    <s v="90度彎頭"/>
    <s v="碳鋼"/>
    <n v="33.4"/>
    <n v="1752.3175503193147"/>
    <n v="1.7523175503193146E-3"/>
    <x v="3"/>
  </r>
  <r>
    <s v="CA-2110-25-AA1B-NA"/>
    <n v="3"/>
    <n v="4"/>
    <n v="25"/>
    <s v="SW法蘭"/>
    <s v="碳鋼"/>
    <n v="33.4"/>
    <n v="876.15877515965735"/>
    <n v="8.7615877515965731E-4"/>
    <x v="3"/>
  </r>
  <r>
    <s v="CA-2111-25-AA1B-NA"/>
    <n v="2"/>
    <n v="4"/>
    <n v="25"/>
    <s v="90度彎頭"/>
    <s v="碳鋼"/>
    <n v="33.4"/>
    <n v="1752.3175503193147"/>
    <n v="1.7523175503193146E-3"/>
    <x v="3"/>
  </r>
  <r>
    <s v="CA-2111-25-AA1B-NA"/>
    <n v="3"/>
    <n v="4"/>
    <n v="25"/>
    <s v="SW法蘭"/>
    <s v="碳鋼"/>
    <n v="33.4"/>
    <n v="876.15877515965735"/>
    <n v="8.7615877515965731E-4"/>
    <x v="3"/>
  </r>
  <r>
    <s v="CA-2112-25-AA1B-NA"/>
    <n v="2"/>
    <n v="11"/>
    <n v="25"/>
    <s v="90度彎頭"/>
    <s v="碳鋼"/>
    <n v="33.4"/>
    <n v="1752.3175503193147"/>
    <n v="1.7523175503193146E-3"/>
    <x v="3"/>
  </r>
  <r>
    <s v="CA-2112-25-AA1B-NA"/>
    <n v="3"/>
    <n v="2"/>
    <n v="25"/>
    <s v="45度彎頭"/>
    <s v="碳鋼"/>
    <n v="33.4"/>
    <n v="1168.2117002128764"/>
    <n v="1.1682117002128763E-3"/>
    <x v="3"/>
  </r>
  <r>
    <s v="CA-2112-25-AA1B-NA"/>
    <n v="4"/>
    <n v="4"/>
    <n v="25"/>
    <s v="SW法蘭"/>
    <s v="碳鋼"/>
    <n v="33.4"/>
    <n v="876.15877515965735"/>
    <n v="8.7615877515965731E-4"/>
    <x v="3"/>
  </r>
  <r>
    <s v="CA-2113-25-AA1B-NA"/>
    <n v="2"/>
    <n v="1"/>
    <n v="25"/>
    <s v="90度彎頭"/>
    <s v="碳鋼"/>
    <n v="33.4"/>
    <n v="1752.3175503193147"/>
    <n v="1.7523175503193146E-3"/>
    <x v="3"/>
  </r>
  <r>
    <s v="CA-2113-25-AA1B-NA"/>
    <n v="3"/>
    <n v="4"/>
    <n v="25"/>
    <s v="SW法蘭"/>
    <s v="碳鋼"/>
    <n v="33.4"/>
    <n v="876.15877515965735"/>
    <n v="8.7615877515965731E-4"/>
    <x v="3"/>
  </r>
  <r>
    <s v="CA-2114-25-AA1B-NA"/>
    <n v="2"/>
    <n v="3"/>
    <n v="25"/>
    <s v="90度彎頭"/>
    <s v="碳鋼"/>
    <n v="33.4"/>
    <n v="1752.3175503193147"/>
    <n v="1.7523175503193146E-3"/>
    <x v="3"/>
  </r>
  <r>
    <s v="CA-2114-25-AA1B-NA"/>
    <n v="3"/>
    <n v="2"/>
    <n v="25"/>
    <s v="45度彎頭"/>
    <s v="碳鋼"/>
    <n v="33.4"/>
    <n v="1168.2117002128764"/>
    <n v="1.1682117002128763E-3"/>
    <x v="3"/>
  </r>
  <r>
    <s v="CA-2114-25-AA1B-NA"/>
    <n v="4"/>
    <n v="1"/>
    <n v="25"/>
    <s v="正三通"/>
    <s v="碳鋼"/>
    <n v="33.4"/>
    <n v="5256.9526509579446"/>
    <n v="5.2569526509579443E-3"/>
    <x v="3"/>
  </r>
  <r>
    <s v="CA-2114-25-AA1B-NA"/>
    <n v="5"/>
    <n v="4"/>
    <n v="25"/>
    <s v="SW法蘭"/>
    <s v="碳鋼"/>
    <n v="33.4"/>
    <n v="876.15877515965735"/>
    <n v="8.7615877515965731E-4"/>
    <x v="3"/>
  </r>
  <r>
    <s v="CA-2115-25-AA1B-NA"/>
    <n v="2"/>
    <n v="3"/>
    <n v="25"/>
    <s v="90度彎頭"/>
    <s v="碳鋼"/>
    <n v="33.4"/>
    <n v="1752.3175503193147"/>
    <n v="1.7523175503193146E-3"/>
    <x v="3"/>
  </r>
  <r>
    <s v="CA-2115-25-AA1B-NA"/>
    <n v="3"/>
    <n v="1"/>
    <n v="25"/>
    <s v="SW法蘭"/>
    <s v="碳鋼"/>
    <n v="33.4"/>
    <n v="876.15877515965735"/>
    <n v="8.7615877515965731E-4"/>
    <x v="3"/>
  </r>
  <r>
    <s v="CA-2116-25-AA1B-NA"/>
    <n v="3"/>
    <n v="3"/>
    <n v="50"/>
    <s v="90度彎頭"/>
    <s v="碳鋼"/>
    <n v="60.3"/>
    <n v="5711.5568158956548"/>
    <n v="5.7115568158956544E-3"/>
    <x v="3"/>
  </r>
  <r>
    <s v="CA-2116-25-AA1B-NA"/>
    <n v="4"/>
    <n v="3"/>
    <n v="25"/>
    <s v="90度彎頭"/>
    <s v="碳鋼"/>
    <n v="33.4"/>
    <n v="1752.3175503193147"/>
    <n v="1.7523175503193146E-3"/>
    <x v="3"/>
  </r>
  <r>
    <s v="CA-2116-25-AA1B-NA"/>
    <n v="5"/>
    <n v="2"/>
    <s v="50X25"/>
    <s v="同心大小頭"/>
    <s v="碳鋼"/>
    <n v="50"/>
    <n v="15707.963267948966"/>
    <n v="1.5707963267948967E-2"/>
    <x v="3"/>
  </r>
  <r>
    <s v="CA-2116-25-AA1B-NA"/>
    <n v="6"/>
    <n v="1"/>
    <n v="50"/>
    <s v="正三通"/>
    <s v="碳鋼"/>
    <n v="60.3"/>
    <n v="17134.670447686964"/>
    <n v="1.7134670447686962E-2"/>
    <x v="3"/>
  </r>
  <r>
    <s v="CA-2116-25-AA1B-NA"/>
    <n v="7"/>
    <n v="1"/>
    <n v="25"/>
    <s v="SW法蘭"/>
    <s v="碳鋼"/>
    <n v="33.4"/>
    <n v="876.15877515965735"/>
    <n v="8.7615877515965731E-4"/>
    <x v="3"/>
  </r>
  <r>
    <s v="CA-2117-25-AA1B-NA"/>
    <n v="2"/>
    <n v="4"/>
    <n v="25"/>
    <s v="90度彎頭"/>
    <s v="碳鋼"/>
    <n v="33.4"/>
    <n v="1752.3175503193147"/>
    <n v="1.7523175503193146E-3"/>
    <x v="3"/>
  </r>
  <r>
    <s v="CA-2117-25-AA1B-NA"/>
    <n v="3"/>
    <n v="1"/>
    <n v="25"/>
    <s v="SW法蘭"/>
    <s v="碳鋼"/>
    <n v="33.4"/>
    <n v="876.15877515965735"/>
    <n v="8.7615877515965731E-4"/>
    <x v="3"/>
  </r>
  <r>
    <s v="CA-2301-50-AA1B-NA-2"/>
    <n v="2"/>
    <n v="3"/>
    <n v="50"/>
    <s v="90度彎頭"/>
    <s v="碳鋼"/>
    <n v="60.3"/>
    <n v="5711.5568158956548"/>
    <n v="5.7115568158956544E-3"/>
    <x v="3"/>
  </r>
  <r>
    <s v="CA-2301-50-AA1B-NA-4"/>
    <n v="2"/>
    <n v="2"/>
    <n v="50"/>
    <s v="90度彎頭"/>
    <s v="碳鋼"/>
    <n v="60.3"/>
    <n v="5711.5568158956548"/>
    <n v="5.7115568158956544E-3"/>
    <x v="3"/>
  </r>
  <r>
    <s v="CA-2301-50-AA1B-NA-5"/>
    <n v="2"/>
    <n v="8"/>
    <n v="50"/>
    <s v="90度彎頭"/>
    <s v="碳鋼"/>
    <n v="60.3"/>
    <n v="5711.5568158956548"/>
    <n v="5.7115568158956544E-3"/>
    <x v="3"/>
  </r>
  <r>
    <s v="CA-2301-50-AA1B-NA-5"/>
    <n v="3"/>
    <n v="1"/>
    <s v="50X25"/>
    <s v="異徑三通"/>
    <s v="碳鋼"/>
    <n v="50"/>
    <n v="11780.972450961724"/>
    <n v="1.1780972450961723E-2"/>
    <x v="3"/>
  </r>
  <r>
    <s v="CA-2301-50-AA1B-NA-5"/>
    <n v="4"/>
    <n v="1"/>
    <n v="50"/>
    <s v="SO法蘭"/>
    <s v="碳鋼"/>
    <n v="60.3"/>
    <n v="2855.7784079478274"/>
    <n v="2.8557784079478272E-3"/>
    <x v="3"/>
  </r>
  <r>
    <s v="CA-2301-50-AA1B-NA-6"/>
    <n v="2"/>
    <n v="1"/>
    <n v="50"/>
    <s v="90度彎頭"/>
    <s v="碳鋼"/>
    <n v="60.3"/>
    <n v="5711.5568158956548"/>
    <n v="5.7115568158956544E-3"/>
    <x v="3"/>
  </r>
  <r>
    <s v="CA-2301-50-AA1B-NA-7"/>
    <n v="2"/>
    <n v="5"/>
    <n v="50"/>
    <s v="90度彎頭"/>
    <s v="碳鋼"/>
    <n v="60.3"/>
    <n v="5711.5568158956548"/>
    <n v="5.7115568158956544E-3"/>
    <x v="3"/>
  </r>
  <r>
    <s v="CA-2301-50-AA1B-NA-7"/>
    <n v="3"/>
    <n v="2"/>
    <n v="50"/>
    <s v="SO法蘭"/>
    <s v="碳鋼"/>
    <n v="60.3"/>
    <n v="2855.7784079478274"/>
    <n v="2.8557784079478272E-3"/>
    <x v="3"/>
  </r>
  <r>
    <s v="CA-2302-50-AA1B-NA-1"/>
    <n v="4"/>
    <n v="2"/>
    <n v="50"/>
    <s v="90度彎頭"/>
    <s v="碳鋼"/>
    <n v="60.3"/>
    <n v="5711.5568158956548"/>
    <n v="5.7115568158956544E-3"/>
    <x v="3"/>
  </r>
  <r>
    <s v="CA-2302-50-AA1B-NA-1"/>
    <n v="5"/>
    <n v="1"/>
    <s v="50X25"/>
    <s v="異徑三通"/>
    <s v="碳鋼"/>
    <n v="50"/>
    <n v="11780.972450961724"/>
    <n v="1.1780972450961723E-2"/>
    <x v="3"/>
  </r>
  <r>
    <s v="CA-2302-50-AA1B-NA-1"/>
    <n v="6"/>
    <n v="1"/>
    <s v="50X15"/>
    <s v="承插焊支管座"/>
    <s v="碳鋼"/>
    <n v="50"/>
    <n v="9424.7779607693792"/>
    <n v="9.4247779607693795E-3"/>
    <x v="3"/>
  </r>
  <r>
    <s v="CA-2302-50-AA1B-NA-1"/>
    <n v="7"/>
    <n v="1"/>
    <n v="15"/>
    <s v="SW法蘭"/>
    <s v="碳鋼"/>
    <n v="21.3"/>
    <n v="356.32729275178838"/>
    <n v="3.5632729275178834E-4"/>
    <x v="3"/>
  </r>
  <r>
    <s v="CA-2302-50-AA1B-NA-1"/>
    <n v="8"/>
    <n v="1"/>
    <n v="25"/>
    <s v="SW法蘭"/>
    <s v="碳鋼"/>
    <n v="33.4"/>
    <n v="876.15877515965735"/>
    <n v="8.7615877515965731E-4"/>
    <x v="3"/>
  </r>
  <r>
    <s v="CA-2302-50-AA1B-NA-2"/>
    <n v="2"/>
    <n v="3"/>
    <n v="50"/>
    <s v="90度彎頭"/>
    <s v="碳鋼"/>
    <n v="60.3"/>
    <n v="5711.5568158956548"/>
    <n v="5.7115568158956544E-3"/>
    <x v="3"/>
  </r>
  <r>
    <s v="CA-2302-50-AA1B-NA-2"/>
    <n v="3"/>
    <n v="1"/>
    <n v="50"/>
    <s v="SO法蘭"/>
    <s v="碳鋼"/>
    <n v="60.3"/>
    <n v="2855.7784079478274"/>
    <n v="2.8557784079478272E-3"/>
    <x v="3"/>
  </r>
  <r>
    <s v="CA-2302-50-AA1B-NA-3"/>
    <n v="2"/>
    <n v="2"/>
    <n v="50"/>
    <s v="90度彎頭"/>
    <s v="碳鋼"/>
    <n v="60.3"/>
    <n v="5711.5568158956548"/>
    <n v="5.7115568158956544E-3"/>
    <x v="3"/>
  </r>
  <r>
    <s v="CA-2302-50-AA1B-NA-3"/>
    <n v="3"/>
    <n v="1"/>
    <n v="50"/>
    <s v="正三通"/>
    <s v="碳鋼"/>
    <n v="60.3"/>
    <n v="17134.670447686964"/>
    <n v="1.7134670447686962E-2"/>
    <x v="3"/>
  </r>
  <r>
    <s v="CA-2302-50-AA1B-NA-3"/>
    <n v="4"/>
    <n v="2"/>
    <n v="50"/>
    <s v="SO法蘭"/>
    <s v="碳鋼"/>
    <n v="60.3"/>
    <n v="2855.7784079478274"/>
    <n v="2.8557784079478272E-3"/>
    <x v="3"/>
  </r>
  <r>
    <s v="CA-2302-50-AA1B-NA-4"/>
    <n v="3"/>
    <n v="1"/>
    <n v="50"/>
    <s v="90度彎頭"/>
    <s v="碳鋼"/>
    <n v="60.3"/>
    <n v="5711.5568158956548"/>
    <n v="5.7115568158956544E-3"/>
    <x v="3"/>
  </r>
  <r>
    <s v="CA-2302-50-AA1B-NA-4"/>
    <n v="4"/>
    <n v="1"/>
    <n v="50"/>
    <s v="90度彎頭"/>
    <s v="碳鋼"/>
    <n v="60.3"/>
    <n v="5711.5568158956548"/>
    <n v="5.7115568158956544E-3"/>
    <x v="3"/>
  </r>
  <r>
    <s v="CA-2302-50-AA1B-NA-4"/>
    <n v="5"/>
    <n v="1"/>
    <s v="50X25"/>
    <s v="異徑三通"/>
    <s v="碳鋼"/>
    <n v="50"/>
    <n v="11780.972450961724"/>
    <n v="1.1780972450961723E-2"/>
    <x v="3"/>
  </r>
  <r>
    <s v="CA-2302-50-AA1B-NA-4"/>
    <n v="6"/>
    <n v="1"/>
    <n v="50"/>
    <s v="正三通"/>
    <s v="碳鋼"/>
    <n v="60.3"/>
    <n v="17134.670447686964"/>
    <n v="1.7134670447686962E-2"/>
    <x v="3"/>
  </r>
  <r>
    <s v="CA-2302-50-AA1B-NA-4"/>
    <n v="7"/>
    <n v="1"/>
    <n v="25"/>
    <s v="盲法蘭"/>
    <s v="碳鋼"/>
    <n v="33.4"/>
    <n v="876.15877515965735"/>
    <n v="8.7615877515965731E-4"/>
    <x v="3"/>
  </r>
  <r>
    <s v="CA-2302-50-AA1B-NA-4"/>
    <n v="8"/>
    <n v="1"/>
    <n v="25"/>
    <s v="SW法蘭"/>
    <s v="碳鋼"/>
    <n v="33.4"/>
    <n v="876.15877515965735"/>
    <n v="8.7615877515965731E-4"/>
    <x v="3"/>
  </r>
  <r>
    <s v="CA-2302-50-AA1B-NA-4"/>
    <n v="9"/>
    <n v="5"/>
    <n v="50"/>
    <s v="SO法蘭"/>
    <s v="碳鋼"/>
    <n v="60.3"/>
    <n v="2855.7784079478274"/>
    <n v="2.8557784079478272E-3"/>
    <x v="3"/>
  </r>
  <r>
    <s v="CWR-0301-15-AA1E-NA"/>
    <n v="4"/>
    <n v="7"/>
    <n v="25"/>
    <s v="90度彎頭"/>
    <s v="不鏽鋼"/>
    <n v="33.4"/>
    <n v="1752.3175503193147"/>
    <n v="1.7523175503193146E-3"/>
    <x v="1"/>
  </r>
  <r>
    <s v="CWR-0301-15-AA1E-NA"/>
    <n v="5"/>
    <n v="1"/>
    <s v="25X15"/>
    <s v="異徑接頭"/>
    <s v="不鏽鋼"/>
    <n v="25"/>
    <n v="7853.981633974483"/>
    <n v="7.8539816339744835E-3"/>
    <x v="1"/>
  </r>
  <r>
    <s v="CWR-0301-15-AA1E-NA"/>
    <n v="6"/>
    <n v="1"/>
    <s v="40X25"/>
    <s v="異徑接頭"/>
    <s v="不鏽鋼"/>
    <n v="40"/>
    <n v="12566.370614359172"/>
    <n v="1.2566370614359171E-2"/>
    <x v="1"/>
  </r>
  <r>
    <s v="CWR-0301-15-AA1E-NA"/>
    <n v="7"/>
    <n v="1"/>
    <n v="15"/>
    <s v="SW法蘭"/>
    <s v="不鏽鋼"/>
    <n v="21.3"/>
    <n v="356.32729275178838"/>
    <n v="3.5632729275178834E-4"/>
    <x v="1"/>
  </r>
  <r>
    <s v="CWR-0301-15-AA1E-NA"/>
    <n v="8"/>
    <n v="2"/>
    <n v="25"/>
    <s v="SW法蘭"/>
    <s v="不鏽鋼"/>
    <n v="33.4"/>
    <n v="876.15877515965735"/>
    <n v="8.7615877515965731E-4"/>
    <x v="1"/>
  </r>
  <r>
    <s v="CWR-0502-25-AA1E-NA-1"/>
    <n v="4"/>
    <n v="1"/>
    <n v="25"/>
    <s v="90度彎頭"/>
    <s v="不鏽鋼"/>
    <n v="33.4"/>
    <n v="1752.3175503193147"/>
    <n v="1.7523175503193146E-3"/>
    <x v="1"/>
  </r>
  <r>
    <s v="CWR-0502-25-AA1E-NA-1"/>
    <n v="5"/>
    <n v="3"/>
    <n v="40"/>
    <s v="90度彎頭"/>
    <s v="不鏽鋼"/>
    <n v="48.3"/>
    <n v="3664.4950428165462"/>
    <n v="3.6644950428165461E-3"/>
    <x v="1"/>
  </r>
  <r>
    <s v="CWR-0502-25-AA1E-NA-1"/>
    <n v="6"/>
    <n v="1"/>
    <s v="40X25"/>
    <s v="異徑接頭"/>
    <s v="不鏽鋼"/>
    <n v="40"/>
    <n v="12566.370614359172"/>
    <n v="1.2566370614359171E-2"/>
    <x v="1"/>
  </r>
  <r>
    <s v="CWR-0502-25-AA1E-NA-1"/>
    <n v="7"/>
    <n v="2"/>
    <s v="100X40"/>
    <s v="同心大小頭"/>
    <s v="不鏽鋼"/>
    <n v="10"/>
    <n v="3141.5926535897929"/>
    <n v="3.1415926535897929E-3"/>
    <x v="1"/>
  </r>
  <r>
    <s v="CWR-0502-25-AA1E-NA-1"/>
    <n v="8"/>
    <n v="1"/>
    <n v="25"/>
    <s v="正三通"/>
    <s v="不鏽鋼"/>
    <n v="33.4"/>
    <n v="5256.9526509579446"/>
    <n v="5.2569526509579443E-3"/>
    <x v="1"/>
  </r>
  <r>
    <s v="CWR-0502-25-AA1E-NA-1"/>
    <n v="9"/>
    <n v="1"/>
    <s v="40X25"/>
    <s v="異徑三通"/>
    <s v="不鏽鋼"/>
    <n v="40"/>
    <n v="7539.8223686155034"/>
    <n v="7.5398223686155034E-3"/>
    <x v="1"/>
  </r>
  <r>
    <s v="CWR-0502-25-AA1E-NA-1"/>
    <n v="10"/>
    <n v="1"/>
    <n v="40"/>
    <s v="正三通"/>
    <s v="不鏽鋼"/>
    <n v="48.3"/>
    <n v="10993.485128449638"/>
    <n v="1.0993485128449637E-2"/>
    <x v="1"/>
  </r>
  <r>
    <s v="CWR-0502-25-AA1E-NA-1"/>
    <n v="11"/>
    <n v="1"/>
    <s v="100X40"/>
    <s v="異徑三通"/>
    <s v="不鏽鋼"/>
    <n v="10"/>
    <n v="471.23889803846896"/>
    <n v="4.7123889803846896E-4"/>
    <x v="1"/>
  </r>
  <r>
    <s v="CWR-0502-25-AA1E-NA-1"/>
    <n v="12"/>
    <n v="2"/>
    <n v="25"/>
    <s v="SW法蘭"/>
    <s v="不鏽鋼"/>
    <n v="33.4"/>
    <n v="876.15877515965735"/>
    <n v="8.7615877515965731E-4"/>
    <x v="1"/>
  </r>
  <r>
    <s v="CWR-0502-25-AA1E-NA-1"/>
    <n v="13"/>
    <n v="1"/>
    <n v="40"/>
    <s v="SW法蘭"/>
    <s v="不鏽鋼"/>
    <n v="48.3"/>
    <n v="1832.2475214082731"/>
    <n v="1.8322475214082731E-3"/>
    <x v="1"/>
  </r>
  <r>
    <s v="CWR-0502-25-AA1E-NA-2"/>
    <n v="3"/>
    <n v="3"/>
    <n v="25"/>
    <s v="90度彎頭"/>
    <s v="不鏽鋼"/>
    <n v="33.4"/>
    <n v="1752.3175503193147"/>
    <n v="1.7523175503193146E-3"/>
    <x v="1"/>
  </r>
  <r>
    <s v="CWR-0502-25-AA1E-NA-2"/>
    <n v="4"/>
    <n v="1"/>
    <n v="25"/>
    <s v="45度彎頭"/>
    <s v="不鏽鋼"/>
    <n v="33.4"/>
    <n v="1168.2117002128764"/>
    <n v="1.1682117002128763E-3"/>
    <x v="1"/>
  </r>
  <r>
    <s v="CWR-0502-25-AA1E-NA-2"/>
    <n v="5"/>
    <n v="1"/>
    <s v="25X20"/>
    <s v="異徑接頭"/>
    <s v="不鏽鋼"/>
    <n v="25"/>
    <n v="7853.981633974483"/>
    <n v="7.8539816339744835E-3"/>
    <x v="1"/>
  </r>
  <r>
    <s v="CWR-0502-25-AA1E-NA-2"/>
    <n v="6"/>
    <n v="1"/>
    <s v="25X20"/>
    <s v="異徑三通"/>
    <s v="不鏽鋼"/>
    <n v="25"/>
    <n v="2945.2431127404311"/>
    <n v="2.9452431127404309E-3"/>
    <x v="1"/>
  </r>
  <r>
    <s v="CWR-0502-25-AA1E-NA-2"/>
    <n v="7"/>
    <n v="1"/>
    <n v="20"/>
    <s v="SW法蘭"/>
    <s v="不鏽鋼"/>
    <n v="26.7"/>
    <n v="559.90249670440687"/>
    <n v="5.5990249670440681E-4"/>
    <x v="1"/>
  </r>
  <r>
    <s v="CWR-0502-25-AA1E-NA-2"/>
    <n v="8"/>
    <n v="1"/>
    <n v="25"/>
    <s v="SW法蘭"/>
    <s v="不鏽鋼"/>
    <n v="33.4"/>
    <n v="876.15877515965735"/>
    <n v="8.7615877515965731E-4"/>
    <x v="1"/>
  </r>
  <r>
    <s v="CWR-0502-25-AA1E-NA-3"/>
    <n v="3"/>
    <n v="3"/>
    <n v="40"/>
    <s v="90度彎頭"/>
    <s v="不鏽鋼"/>
    <n v="48.3"/>
    <n v="3664.4950428165462"/>
    <n v="3.6644950428165461E-3"/>
    <x v="1"/>
  </r>
  <r>
    <s v="CWR-0502-25-AA1E-NA-3"/>
    <n v="4"/>
    <n v="1"/>
    <s v="40X25"/>
    <s v="異徑三通"/>
    <s v="不鏽鋼"/>
    <n v="40"/>
    <n v="7539.8223686155034"/>
    <n v="7.5398223686155034E-3"/>
    <x v="1"/>
  </r>
  <r>
    <s v="CWR-0502-25-AA1E-NA-3"/>
    <n v="5"/>
    <n v="1"/>
    <n v="25"/>
    <s v="SW法蘭"/>
    <s v="不鏽鋼"/>
    <n v="33.4"/>
    <n v="876.15877515965735"/>
    <n v="8.7615877515965731E-4"/>
    <x v="1"/>
  </r>
  <r>
    <s v="CWR-0502-25-AA1E-NA-3"/>
    <n v="6"/>
    <n v="2"/>
    <n v="40"/>
    <s v="SW法蘭"/>
    <s v="不鏽鋼"/>
    <n v="48.3"/>
    <n v="1832.2475214082731"/>
    <n v="1.8322475214082731E-3"/>
    <x v="1"/>
  </r>
  <r>
    <s v="CWR-0503-20-AA1E-NA"/>
    <n v="2"/>
    <n v="1"/>
    <n v="20"/>
    <s v="SW法蘭"/>
    <s v="不鏽鋼"/>
    <n v="26.7"/>
    <n v="559.90249670440687"/>
    <n v="5.5990249670440681E-4"/>
    <x v="1"/>
  </r>
  <r>
    <s v="CWR-0505-40-AA1E-NA"/>
    <n v="4"/>
    <n v="3"/>
    <n v="25"/>
    <s v="90度彎頭"/>
    <s v="不鏽鋼"/>
    <n v="33.4"/>
    <n v="1752.3175503193147"/>
    <n v="1.7523175503193146E-3"/>
    <x v="1"/>
  </r>
  <r>
    <s v="CWR-0505-40-AA1E-NA"/>
    <n v="5"/>
    <n v="2"/>
    <n v="40"/>
    <s v="90度彎頭"/>
    <s v="不鏽鋼"/>
    <n v="48.3"/>
    <n v="3664.4950428165462"/>
    <n v="3.6644950428165461E-3"/>
    <x v="1"/>
  </r>
  <r>
    <s v="CWR-0505-40-AA1E-NA"/>
    <n v="6"/>
    <n v="1"/>
    <s v="25X20"/>
    <s v="異徑接頭"/>
    <s v="不鏽鋼"/>
    <n v="25"/>
    <n v="7853.981633974483"/>
    <n v="7.8539816339744835E-3"/>
    <x v="1"/>
  </r>
  <r>
    <s v="CWR-0505-40-AA1E-NA"/>
    <n v="7"/>
    <n v="1"/>
    <s v="40X25"/>
    <s v="異徑三通"/>
    <s v="不鏽鋼"/>
    <n v="40"/>
    <n v="7539.8223686155034"/>
    <n v="7.5398223686155034E-3"/>
    <x v="1"/>
  </r>
  <r>
    <s v="CWR-0505-40-AA1E-NA"/>
    <n v="8"/>
    <n v="1"/>
    <n v="20"/>
    <s v="SW法蘭"/>
    <s v="不鏽鋼"/>
    <n v="26.7"/>
    <n v="559.90249670440687"/>
    <n v="5.5990249670440681E-4"/>
    <x v="1"/>
  </r>
  <r>
    <s v="CWR-0506-25-AA1E-NA"/>
    <n v="3"/>
    <n v="1"/>
    <n v="20"/>
    <s v="90度彎頭"/>
    <s v="不鏽鋼"/>
    <n v="26.7"/>
    <n v="1119.8049934088137"/>
    <n v="1.1198049934088136E-3"/>
    <x v="1"/>
  </r>
  <r>
    <s v="CWR-0506-25-AA1E-NA"/>
    <n v="4"/>
    <n v="3"/>
    <n v="25"/>
    <s v="90度彎頭"/>
    <s v="不鏽鋼"/>
    <n v="33.4"/>
    <n v="1752.3175503193147"/>
    <n v="1.7523175503193146E-3"/>
    <x v="1"/>
  </r>
  <r>
    <s v="CWR-0506-25-AA1E-NA"/>
    <n v="5"/>
    <n v="1"/>
    <s v="25X20"/>
    <s v="異徑接頭"/>
    <s v="不鏽鋼"/>
    <n v="25"/>
    <n v="7853.981633974483"/>
    <n v="7.8539816339744835E-3"/>
    <x v="1"/>
  </r>
  <r>
    <s v="CWR-0506-25-AA1E-NA"/>
    <n v="6"/>
    <n v="3"/>
    <n v="20"/>
    <s v="SW法蘭"/>
    <s v="不鏽鋼"/>
    <n v="26.7"/>
    <n v="559.90249670440687"/>
    <n v="5.5990249670440681E-4"/>
    <x v="1"/>
  </r>
  <r>
    <s v="CWR-0506-25-AA1E-NA"/>
    <n v="7"/>
    <n v="2"/>
    <n v="25"/>
    <s v="SW法蘭"/>
    <s v="不鏽鋼"/>
    <n v="33.4"/>
    <n v="876.15877515965735"/>
    <n v="8.7615877515965731E-4"/>
    <x v="1"/>
  </r>
  <r>
    <s v="CWR-0801-40-AA1E-NA-1"/>
    <n v="2"/>
    <n v="2"/>
    <n v="40"/>
    <s v="90度彎頭"/>
    <s v="不鏽鋼"/>
    <n v="48.3"/>
    <n v="3664.4950428165462"/>
    <n v="3.6644950428165461E-3"/>
    <x v="1"/>
  </r>
  <r>
    <s v="CWR-0801-40-AA1E-NA-1"/>
    <n v="3"/>
    <n v="1"/>
    <n v="40"/>
    <s v="SW法蘭"/>
    <s v="不鏽鋼"/>
    <n v="48.3"/>
    <n v="1832.2475214082731"/>
    <n v="1.8322475214082731E-3"/>
    <x v="1"/>
  </r>
  <r>
    <s v="CWR-0801-40-AA1E-NA-2"/>
    <n v="3"/>
    <n v="2"/>
    <n v="25"/>
    <s v="90度彎頭"/>
    <s v="不鏽鋼"/>
    <n v="33.4"/>
    <n v="1752.3175503193147"/>
    <n v="1.7523175503193146E-3"/>
    <x v="1"/>
  </r>
  <r>
    <s v="CWR-0801-40-AA1E-NA-2"/>
    <n v="4"/>
    <n v="1"/>
    <n v="40"/>
    <s v="90度彎頭"/>
    <s v="不鏽鋼"/>
    <n v="48.3"/>
    <n v="3664.4950428165462"/>
    <n v="3.6644950428165461E-3"/>
    <x v="1"/>
  </r>
  <r>
    <s v="CWR-0801-40-AA1E-NA-2"/>
    <n v="5"/>
    <n v="1"/>
    <s v="40X25"/>
    <s v="異徑接頭"/>
    <s v="不鏽鋼"/>
    <n v="40"/>
    <n v="12566.370614359172"/>
    <n v="1.2566370614359171E-2"/>
    <x v="1"/>
  </r>
  <r>
    <s v="CWR-0801-40-AA1E-NA-2"/>
    <n v="6"/>
    <n v="4"/>
    <s v="40X25"/>
    <s v="異徑三通"/>
    <s v="不鏽鋼"/>
    <n v="40"/>
    <n v="7539.8223686155034"/>
    <n v="7.5398223686155034E-3"/>
    <x v="1"/>
  </r>
  <r>
    <s v="CWR-0801-40-AA1E-NA-2"/>
    <n v="7"/>
    <n v="1"/>
    <n v="25"/>
    <s v="盲法蘭"/>
    <s v="不鏽鋼"/>
    <n v="33.4"/>
    <n v="876.15877515965735"/>
    <n v="8.7615877515965731E-4"/>
    <x v="1"/>
  </r>
  <r>
    <s v="CWR-0801-40-AA1E-NA-2"/>
    <n v="8"/>
    <n v="1"/>
    <n v="25"/>
    <s v="SW法蘭"/>
    <s v="不鏽鋼"/>
    <n v="33.4"/>
    <n v="876.15877515965735"/>
    <n v="8.7615877515965731E-4"/>
    <x v="1"/>
  </r>
  <r>
    <s v="CWR-0801-40-AA1E-NA-2"/>
    <n v="9"/>
    <n v="1"/>
    <n v="40"/>
    <s v="SW法蘭"/>
    <s v="不鏽鋼"/>
    <n v="48.3"/>
    <n v="1832.2475214082731"/>
    <n v="1.8322475214082731E-3"/>
    <x v="1"/>
  </r>
  <r>
    <s v="CWR-0802-25-AA1E-NA"/>
    <n v="4"/>
    <n v="2"/>
    <n v="25"/>
    <s v="90度彎頭"/>
    <s v="不鏽鋼"/>
    <n v="33.4"/>
    <n v="1752.3175503193147"/>
    <n v="1.7523175503193146E-3"/>
    <x v="1"/>
  </r>
  <r>
    <s v="CWR-0802-25-AA1E-NA"/>
    <n v="5"/>
    <n v="2"/>
    <s v="40X25"/>
    <s v="異徑接頭"/>
    <s v="不鏽鋼"/>
    <n v="40"/>
    <n v="12566.370614359172"/>
    <n v="1.2566370614359171E-2"/>
    <x v="1"/>
  </r>
  <r>
    <s v="CWR-0802-25-AA1E-NA"/>
    <n v="6"/>
    <n v="2"/>
    <s v="100X40"/>
    <s v="偏心大小頭"/>
    <s v="不鏽鋼"/>
    <n v="10"/>
    <n v="3141.5926535897929"/>
    <n v="3.1415926535897929E-3"/>
    <x v="1"/>
  </r>
  <r>
    <s v="CWR-0802-25-AA1E-NA"/>
    <n v="7"/>
    <n v="1"/>
    <s v="100X40"/>
    <s v="異徑三通"/>
    <s v="不鏽鋼"/>
    <n v="10"/>
    <n v="471.23889803846896"/>
    <n v="4.7123889803846896E-4"/>
    <x v="1"/>
  </r>
  <r>
    <s v="CWR-0802-25-AA1E-NA"/>
    <n v="8"/>
    <n v="1"/>
    <n v="25"/>
    <s v="SW法蘭"/>
    <s v="不鏽鋼"/>
    <n v="33.4"/>
    <n v="876.15877515965735"/>
    <n v="8.7615877515965731E-4"/>
    <x v="1"/>
  </r>
  <r>
    <s v="CWR-0802-25-AA1E-NA"/>
    <n v="9"/>
    <n v="1"/>
    <n v="40"/>
    <s v="SW法蘭"/>
    <s v="不鏽鋼"/>
    <n v="48.3"/>
    <n v="1832.2475214082731"/>
    <n v="1.8322475214082731E-3"/>
    <x v="1"/>
  </r>
  <r>
    <s v="CWR-0803-25-AA1E-NA"/>
    <n v="4"/>
    <n v="2"/>
    <n v="25"/>
    <s v="90度彎頭"/>
    <s v="不鏽鋼"/>
    <n v="33.4"/>
    <n v="1752.3175503193147"/>
    <n v="1.7523175503193146E-3"/>
    <x v="1"/>
  </r>
  <r>
    <s v="CWR-0803-25-AA1E-NA"/>
    <n v="5"/>
    <n v="2"/>
    <s v="40X25"/>
    <s v="異徑接頭"/>
    <s v="不鏽鋼"/>
    <n v="40"/>
    <n v="12566.370614359172"/>
    <n v="1.2566370614359171E-2"/>
    <x v="1"/>
  </r>
  <r>
    <s v="CWR-0803-25-AA1E-NA"/>
    <n v="6"/>
    <n v="2"/>
    <s v="100X40"/>
    <s v="偏心大小頭"/>
    <s v="不鏽鋼"/>
    <n v="10"/>
    <n v="3141.5926535897929"/>
    <n v="3.1415926535897929E-3"/>
    <x v="1"/>
  </r>
  <r>
    <s v="CWR-0803-25-AA1E-NA"/>
    <n v="7"/>
    <n v="1"/>
    <s v="100X40"/>
    <s v="異徑三通"/>
    <s v="不鏽鋼"/>
    <n v="10"/>
    <n v="471.23889803846896"/>
    <n v="4.7123889803846896E-4"/>
    <x v="1"/>
  </r>
  <r>
    <s v="CWR-0803-25-AA1E-NA"/>
    <n v="8"/>
    <n v="1"/>
    <n v="25"/>
    <s v="SW法蘭"/>
    <s v="不鏽鋼"/>
    <n v="33.4"/>
    <n v="876.15877515965735"/>
    <n v="8.7615877515965731E-4"/>
    <x v="1"/>
  </r>
  <r>
    <s v="CWR-0803-25-AA1E-NA"/>
    <n v="9"/>
    <n v="1"/>
    <n v="40"/>
    <s v="SW法蘭"/>
    <s v="不鏽鋼"/>
    <n v="48.3"/>
    <n v="1832.2475214082731"/>
    <n v="1.8322475214082731E-3"/>
    <x v="1"/>
  </r>
  <r>
    <s v="CWR-0804-25-AA1E-NA"/>
    <n v="4"/>
    <n v="2"/>
    <n v="25"/>
    <s v="90度彎頭"/>
    <s v="不鏽鋼"/>
    <n v="33.4"/>
    <n v="1752.3175503193147"/>
    <n v="1.7523175503193146E-3"/>
    <x v="1"/>
  </r>
  <r>
    <s v="CWR-0804-25-AA1E-NA"/>
    <n v="5"/>
    <n v="2"/>
    <s v="40X25"/>
    <s v="異徑接頭"/>
    <s v="不鏽鋼"/>
    <n v="40"/>
    <n v="12566.370614359172"/>
    <n v="1.2566370614359171E-2"/>
    <x v="1"/>
  </r>
  <r>
    <s v="CWR-0804-25-AA1E-NA"/>
    <n v="6"/>
    <n v="2"/>
    <s v="100X40"/>
    <s v="偏心大小頭"/>
    <s v="不鏽鋼"/>
    <n v="10"/>
    <n v="3141.5926535897929"/>
    <n v="3.1415926535897929E-3"/>
    <x v="1"/>
  </r>
  <r>
    <s v="CWR-0804-25-AA1E-NA"/>
    <n v="7"/>
    <n v="1"/>
    <s v="100X40"/>
    <s v="異徑三通"/>
    <s v="不鏽鋼"/>
    <n v="10"/>
    <n v="471.23889803846896"/>
    <n v="4.7123889803846896E-4"/>
    <x v="1"/>
  </r>
  <r>
    <s v="CWR-0804-25-AA1E-NA"/>
    <n v="8"/>
    <n v="1"/>
    <n v="25"/>
    <s v="SW法蘭"/>
    <s v="不鏽鋼"/>
    <n v="33.4"/>
    <n v="876.15877515965735"/>
    <n v="8.7615877515965731E-4"/>
    <x v="1"/>
  </r>
  <r>
    <s v="CWR-0804-25-AA1E-NA"/>
    <n v="9"/>
    <n v="1"/>
    <n v="40"/>
    <s v="SW法蘭"/>
    <s v="不鏽鋼"/>
    <n v="48.3"/>
    <n v="1832.2475214082731"/>
    <n v="1.8322475214082731E-3"/>
    <x v="1"/>
  </r>
  <r>
    <s v="CWR-0805-25-AA1E-NA"/>
    <n v="4"/>
    <n v="3"/>
    <n v="25"/>
    <s v="90度彎頭"/>
    <s v="不鏽鋼"/>
    <n v="33.4"/>
    <n v="1752.3175503193147"/>
    <n v="1.7523175503193146E-3"/>
    <x v="1"/>
  </r>
  <r>
    <s v="CWR-0805-25-AA1E-NA"/>
    <n v="5"/>
    <n v="2"/>
    <s v="40X25"/>
    <s v="異徑接頭"/>
    <s v="不鏽鋼"/>
    <n v="40"/>
    <n v="12566.370614359172"/>
    <n v="1.2566370614359171E-2"/>
    <x v="1"/>
  </r>
  <r>
    <s v="CWR-0805-25-AA1E-NA"/>
    <n v="6"/>
    <n v="2"/>
    <s v="100X40"/>
    <s v="偏心大小頭"/>
    <s v="不鏽鋼"/>
    <n v="10"/>
    <n v="3141.5926535897929"/>
    <n v="3.1415926535897929E-3"/>
    <x v="1"/>
  </r>
  <r>
    <s v="CWR-0805-25-AA1E-NA"/>
    <n v="7"/>
    <n v="1"/>
    <s v="100X40"/>
    <s v="異徑三通"/>
    <s v="不鏽鋼"/>
    <n v="10"/>
    <n v="471.23889803846896"/>
    <n v="4.7123889803846896E-4"/>
    <x v="1"/>
  </r>
  <r>
    <s v="CWR-0805-25-AA1E-NA"/>
    <n v="8"/>
    <n v="1"/>
    <n v="25"/>
    <s v="SW法蘭"/>
    <s v="不鏽鋼"/>
    <n v="33.4"/>
    <n v="876.15877515965735"/>
    <n v="8.7615877515965731E-4"/>
    <x v="1"/>
  </r>
  <r>
    <s v="CWR-0805-25-AA1E-NA"/>
    <n v="9"/>
    <n v="1"/>
    <n v="40"/>
    <s v="SW法蘭"/>
    <s v="不鏽鋼"/>
    <n v="48.3"/>
    <n v="1832.2475214082731"/>
    <n v="1.8322475214082731E-3"/>
    <x v="1"/>
  </r>
  <r>
    <s v="CWR-1201-40-AA1E-NA-1"/>
    <n v="2"/>
    <n v="2"/>
    <n v="40"/>
    <s v="90度彎頭"/>
    <s v="不鏽鋼"/>
    <n v="48.3"/>
    <n v="3664.4950428165462"/>
    <n v="3.6644950428165461E-3"/>
    <x v="1"/>
  </r>
  <r>
    <s v="CWR-1201-40-AA1E-NA-1"/>
    <n v="3"/>
    <n v="2"/>
    <s v="100X40"/>
    <s v="同心大小頭"/>
    <s v="不鏽鋼"/>
    <n v="10"/>
    <n v="3141.5926535897929"/>
    <n v="3.1415926535897929E-3"/>
    <x v="1"/>
  </r>
  <r>
    <s v="CWR-1201-40-AA1E-NA-1"/>
    <n v="4"/>
    <n v="1"/>
    <s v="100X40"/>
    <s v="異徑三通"/>
    <s v="不鏽鋼"/>
    <n v="10"/>
    <n v="471.23889803846896"/>
    <n v="4.7123889803846896E-4"/>
    <x v="1"/>
  </r>
  <r>
    <s v="CWR-1201-40-AA1E-NA-1"/>
    <n v="5"/>
    <n v="2"/>
    <n v="40"/>
    <s v="SW法蘭"/>
    <s v="不鏽鋼"/>
    <n v="48.3"/>
    <n v="1832.2475214082731"/>
    <n v="1.8322475214082731E-3"/>
    <x v="1"/>
  </r>
  <r>
    <s v="CWR-1201-40-AA1E-NA-2"/>
    <n v="3"/>
    <n v="4"/>
    <n v="40"/>
    <s v="90度彎頭"/>
    <s v="不鏽鋼"/>
    <n v="48.3"/>
    <n v="3664.4950428165462"/>
    <n v="3.6644950428165461E-3"/>
    <x v="1"/>
  </r>
  <r>
    <s v="CWR-1201-40-AA1E-NA-2"/>
    <n v="4"/>
    <n v="1"/>
    <n v="40"/>
    <s v="45度彎頭"/>
    <s v="不鏽鋼"/>
    <n v="48.3"/>
    <n v="2442.9966952110308"/>
    <n v="2.4429966952110305E-3"/>
    <x v="1"/>
  </r>
  <r>
    <s v="CWR-1201-40-AA1E-NA-2"/>
    <n v="5"/>
    <n v="1"/>
    <s v="40X25"/>
    <s v="異徑三通"/>
    <s v="不鏽鋼"/>
    <n v="40"/>
    <n v="7539.8223686155034"/>
    <n v="7.5398223686155034E-3"/>
    <x v="1"/>
  </r>
  <r>
    <s v="CWR-1201-40-AA1E-NA-2"/>
    <n v="6"/>
    <n v="1"/>
    <n v="25"/>
    <s v="SW法蘭"/>
    <s v="不鏽鋼"/>
    <n v="33.4"/>
    <n v="876.15877515965735"/>
    <n v="8.7615877515965731E-4"/>
    <x v="1"/>
  </r>
  <r>
    <s v="CWR-1201-40-AA1E-NA-2"/>
    <n v="7"/>
    <n v="2"/>
    <n v="40"/>
    <s v="SW法蘭"/>
    <s v="不鏽鋼"/>
    <n v="48.3"/>
    <n v="1832.2475214082731"/>
    <n v="1.8322475214082731E-3"/>
    <x v="1"/>
  </r>
  <r>
    <s v="CWR-2201-65-AA1E-NA-1"/>
    <n v="4"/>
    <n v="1"/>
    <n v="50"/>
    <s v="90度彎頭"/>
    <s v="不鏽鋼"/>
    <n v="60.3"/>
    <n v="5711.5568158956548"/>
    <n v="5.7115568158956544E-3"/>
    <x v="1"/>
  </r>
  <r>
    <s v="CWR-2201-65-AA1E-NA-1"/>
    <n v="5"/>
    <n v="1"/>
    <n v="65"/>
    <s v="90度彎頭"/>
    <s v="不鏽鋼"/>
    <n v="76.099999999999994"/>
    <n v="9096.8113956978723"/>
    <n v="9.0968113956978718E-3"/>
    <x v="1"/>
  </r>
  <r>
    <s v="CWR-2201-65-AA1E-NA-1"/>
    <n v="6"/>
    <n v="1"/>
    <s v="65X50"/>
    <s v="偏心大小頭"/>
    <s v="不鏽鋼"/>
    <n v="65"/>
    <n v="20420.352248333653"/>
    <n v="2.0420352248333652E-2"/>
    <x v="1"/>
  </r>
  <r>
    <s v="CWR-2201-65-AA1E-NA-1"/>
    <n v="7"/>
    <n v="1"/>
    <s v="65X25"/>
    <s v="異徑三通"/>
    <s v="不鏽鋼"/>
    <n v="65"/>
    <n v="19909.843442125315"/>
    <n v="1.9909843442125316E-2"/>
    <x v="1"/>
  </r>
  <r>
    <s v="CWR-2201-65-AA1E-NA-1"/>
    <n v="8"/>
    <n v="1"/>
    <n v="25"/>
    <s v="SW法蘭"/>
    <s v="不鏽鋼"/>
    <n v="33.4"/>
    <n v="876.15877515965735"/>
    <n v="8.7615877515965731E-4"/>
    <x v="1"/>
  </r>
  <r>
    <s v="CWR-2201-65-AA1E-NA-1"/>
    <n v="9"/>
    <n v="1"/>
    <n v="50"/>
    <s v="WN法蘭"/>
    <s v="不鏽鋼"/>
    <n v="60.3"/>
    <n v="2855.7784079478274"/>
    <n v="2.8557784079478272E-3"/>
    <x v="1"/>
  </r>
  <r>
    <s v="CWR-2201-65-AA1E-NA-1"/>
    <n v="10"/>
    <n v="1"/>
    <n v="65"/>
    <s v="WN法蘭"/>
    <s v="不鏽鋼"/>
    <n v="76.099999999999994"/>
    <n v="4548.4056978489361"/>
    <n v="4.5484056978489359E-3"/>
    <x v="1"/>
  </r>
  <r>
    <s v="CWR-2201-65-AA1E-NA-1"/>
    <n v="17"/>
    <n v="1"/>
    <n v="25"/>
    <s v="盲法蘭"/>
    <s v="不鏽鋼"/>
    <n v="33.4"/>
    <n v="876.15877515965735"/>
    <n v="8.7615877515965731E-4"/>
    <x v="1"/>
  </r>
  <r>
    <s v="CWR-2201-65-AA1E-NA-2"/>
    <n v="2"/>
    <n v="1"/>
    <n v="65"/>
    <s v="45度彎頭"/>
    <s v="不鏽鋼"/>
    <n v="76.099999999999994"/>
    <n v="6064.5409304652485"/>
    <n v="6.0645409304652485E-3"/>
    <x v="1"/>
  </r>
  <r>
    <s v="CWR-2201-65-AA1E-NA-2"/>
    <n v="3"/>
    <n v="1"/>
    <n v="65"/>
    <s v="45度彎頭"/>
    <s v="不鏽鋼"/>
    <n v="76.099999999999994"/>
    <n v="6064.5409304652485"/>
    <n v="6.0645409304652485E-3"/>
    <x v="1"/>
  </r>
  <r>
    <s v="CWR-2201-65-AA1E-NA-2"/>
    <n v="4"/>
    <n v="3"/>
    <n v="65"/>
    <s v="90度彎頭"/>
    <s v="不鏽鋼"/>
    <n v="76.099999999999994"/>
    <n v="9096.8113956978723"/>
    <n v="9.0968113956978718E-3"/>
    <x v="1"/>
  </r>
  <r>
    <s v="CWR-2201-65-AA1E-NA-2"/>
    <n v="5"/>
    <n v="1"/>
    <n v="65"/>
    <s v="正三通"/>
    <s v="不鏽鋼"/>
    <n v="76.099999999999994"/>
    <n v="27290.434187093619"/>
    <n v="2.7290434187093617E-2"/>
    <x v="1"/>
  </r>
  <r>
    <s v="CWR-2201-65-AA1E-NA-2"/>
    <n v="6"/>
    <n v="1"/>
    <n v="65"/>
    <s v="Y型過濾器"/>
    <s v="不鏽鋼"/>
    <n v="76.099999999999994"/>
    <s v=""/>
    <m/>
    <x v="1"/>
  </r>
  <r>
    <s v="CWR-2201-65-AA1E-NA-2"/>
    <n v="7"/>
    <n v="1"/>
    <n v="65"/>
    <s v="WN法蘭"/>
    <s v="不鏽鋼"/>
    <n v="76.099999999999994"/>
    <n v="4548.4056978489361"/>
    <n v="4.5484056978489359E-3"/>
    <x v="1"/>
  </r>
  <r>
    <s v="CWR-2201-65-AA1E-NA-3"/>
    <n v="2"/>
    <n v="5"/>
    <n v="65"/>
    <s v="90度彎頭"/>
    <s v="不鏽鋼"/>
    <n v="76.099999999999994"/>
    <n v="9096.8113956978723"/>
    <n v="9.0968113956978718E-3"/>
    <x v="1"/>
  </r>
  <r>
    <s v="CWR-2201-65-AA1E-NA-4"/>
    <n v="2"/>
    <n v="3"/>
    <s v="65X40"/>
    <s v="異徑三通"/>
    <s v="不鏽鋼"/>
    <n v="65"/>
    <n v="19909.843442125315"/>
    <n v="1.9909843442125316E-2"/>
    <x v="1"/>
  </r>
  <r>
    <s v="CWR-2201-65-AA1E-NA-4"/>
    <n v="3"/>
    <n v="1"/>
    <n v="65"/>
    <s v="正三通"/>
    <s v="不鏽鋼"/>
    <n v="76.099999999999994"/>
    <n v="27290.434187093619"/>
    <n v="2.7290434187093617E-2"/>
    <x v="1"/>
  </r>
  <r>
    <s v="CWR-2201-65-AA1E-NA-4"/>
    <n v="4"/>
    <n v="1"/>
    <s v="65X25"/>
    <s v="異徑三通"/>
    <s v="不鏽鋼"/>
    <n v="65"/>
    <n v="19909.843442125315"/>
    <n v="1.9909843442125316E-2"/>
    <x v="1"/>
  </r>
  <r>
    <s v="CWR-2201-65-AA1E-NA-5"/>
    <n v="3"/>
    <n v="3"/>
    <n v="40"/>
    <s v="90度彎頭"/>
    <s v="不鏽鋼"/>
    <n v="48.3"/>
    <n v="3664.4950428165462"/>
    <n v="3.6644950428165461E-3"/>
    <x v="1"/>
  </r>
  <r>
    <s v="CWR-2201-65-AA1E-NA-5"/>
    <n v="4"/>
    <n v="1"/>
    <n v="40"/>
    <s v="45度彎頭"/>
    <s v="不鏽鋼"/>
    <n v="48.3"/>
    <n v="2442.9966952110308"/>
    <n v="2.4429966952110305E-3"/>
    <x v="1"/>
  </r>
  <r>
    <s v="CWR-2201-65-AA1E-NA-5"/>
    <n v="5"/>
    <n v="1"/>
    <s v="65X40"/>
    <s v="異徑三通"/>
    <s v="不鏽鋼"/>
    <n v="65"/>
    <n v="19909.843442125315"/>
    <n v="1.9909843442125316E-2"/>
    <x v="1"/>
  </r>
  <r>
    <s v="CWR-2201-65-AA1E-NA-5"/>
    <n v="6"/>
    <n v="1"/>
    <n v="40"/>
    <s v="SW法蘭"/>
    <s v="不鏽鋼"/>
    <n v="48.3"/>
    <n v="1832.2475214082731"/>
    <n v="1.8322475214082731E-3"/>
    <x v="1"/>
  </r>
  <r>
    <s v="CWR-2201-65-AA1E-NA-5"/>
    <n v="7"/>
    <n v="1"/>
    <n v="65"/>
    <s v="盲法蘭"/>
    <s v="不鏽鋼"/>
    <n v="76.099999999999994"/>
    <n v="4548.4056978489361"/>
    <n v="4.5484056978489359E-3"/>
    <x v="1"/>
  </r>
  <r>
    <s v="CWR-2201-65-AA1E-NA-5"/>
    <n v="8"/>
    <n v="1"/>
    <n v="65"/>
    <s v="WN法蘭"/>
    <s v="不鏽鋼"/>
    <n v="76.099999999999994"/>
    <n v="4548.4056978489361"/>
    <n v="4.5484056978489359E-3"/>
    <x v="1"/>
  </r>
  <r>
    <s v="CWR-2201-65-AA1E-NA-6"/>
    <n v="2"/>
    <n v="1"/>
    <n v="40"/>
    <s v="90度彎頭"/>
    <s v="不鏽鋼"/>
    <n v="48.3"/>
    <n v="3664.4950428165462"/>
    <n v="3.6644950428165461E-3"/>
    <x v="1"/>
  </r>
  <r>
    <s v="CWR-2201-65-AA1E-NA-6"/>
    <n v="3"/>
    <n v="2"/>
    <n v="40"/>
    <s v="SW法蘭"/>
    <s v="不鏽鋼"/>
    <n v="48.3"/>
    <n v="1832.2475214082731"/>
    <n v="1.8322475214082731E-3"/>
    <x v="1"/>
  </r>
  <r>
    <s v="CWR-2202-65-AA1E-NA-1"/>
    <n v="3"/>
    <n v="1"/>
    <n v="50"/>
    <s v="90度彎頭"/>
    <s v="不鏽鋼"/>
    <n v="60.3"/>
    <n v="5711.5568158956548"/>
    <n v="5.7115568158956544E-3"/>
    <x v="1"/>
  </r>
  <r>
    <s v="CWR-2202-65-AA1E-NA-1"/>
    <n v="4"/>
    <n v="1"/>
    <s v="65X50"/>
    <s v="偏心大小頭"/>
    <s v="不鏽鋼"/>
    <n v="65"/>
    <n v="20420.352248333653"/>
    <n v="2.0420352248333652E-2"/>
    <x v="1"/>
  </r>
  <r>
    <s v="CWR-2202-65-AA1E-NA-1"/>
    <n v="5"/>
    <n v="1"/>
    <n v="50"/>
    <s v="WN法蘭"/>
    <s v="不鏽鋼"/>
    <n v="60.3"/>
    <n v="2855.7784079478274"/>
    <n v="2.8557784079478272E-3"/>
    <x v="1"/>
  </r>
  <r>
    <s v="CWR-2202-65-AA1E-NA-2"/>
    <n v="3"/>
    <n v="1"/>
    <n v="65"/>
    <s v="90度彎頭"/>
    <s v="不鏽鋼"/>
    <n v="76.099999999999994"/>
    <n v="9096.8113956978723"/>
    <n v="9.0968113956978718E-3"/>
    <x v="1"/>
  </r>
  <r>
    <s v="CWR-2202-65-AA1E-NA-2"/>
    <n v="4"/>
    <n v="1"/>
    <s v="65X25"/>
    <s v="異徑三通"/>
    <s v="不鏽鋼"/>
    <n v="65"/>
    <n v="19909.843442125315"/>
    <n v="1.9909843442125316E-2"/>
    <x v="1"/>
  </r>
  <r>
    <s v="CWR-2202-65-AA1E-NA-2"/>
    <n v="5"/>
    <n v="1"/>
    <n v="65"/>
    <s v="Y型過濾器"/>
    <s v="不鏽鋼"/>
    <n v="76.099999999999994"/>
    <s v=""/>
    <m/>
    <x v="1"/>
  </r>
  <r>
    <s v="CWR-2202-65-AA1E-NA-2"/>
    <n v="6"/>
    <n v="1"/>
    <n v="25"/>
    <s v="盲法蘭"/>
    <s v="不鏽鋼"/>
    <n v="33.4"/>
    <n v="876.15877515965735"/>
    <n v="8.7615877515965731E-4"/>
    <x v="1"/>
  </r>
  <r>
    <s v="CWR-2202-65-AA1E-NA-2"/>
    <n v="7"/>
    <n v="1"/>
    <n v="25"/>
    <s v="SW法蘭"/>
    <s v="不鏽鋼"/>
    <n v="33.4"/>
    <n v="876.15877515965735"/>
    <n v="8.7615877515965731E-4"/>
    <x v="1"/>
  </r>
  <r>
    <s v="CWR-2202-65-AA1E-NA-2"/>
    <n v="8"/>
    <n v="1"/>
    <n v="65"/>
    <s v="WN法蘭"/>
    <s v="不鏽鋼"/>
    <n v="76.099999999999994"/>
    <n v="4548.4056978489361"/>
    <n v="4.5484056978489359E-3"/>
    <x v="1"/>
  </r>
  <r>
    <s v="CWR-2202-65-AA1E-NA-3"/>
    <n v="2"/>
    <n v="1"/>
    <n v="65"/>
    <s v="45度彎頭"/>
    <s v="不鏽鋼"/>
    <n v="76.099999999999994"/>
    <n v="6064.5409304652485"/>
    <n v="6.0645409304652485E-3"/>
    <x v="1"/>
  </r>
  <r>
    <s v="CWR-2202-65-AA1E-NA-3"/>
    <n v="3"/>
    <n v="1"/>
    <n v="65"/>
    <s v="WN法蘭"/>
    <s v="不鏽鋼"/>
    <n v="76.099999999999994"/>
    <n v="4548.4056978489361"/>
    <n v="4.5484056978489359E-3"/>
    <x v="1"/>
  </r>
  <r>
    <s v="CWS-0301-25-AA1E-NA"/>
    <n v="4"/>
    <n v="7"/>
    <n v="25"/>
    <s v="90度彎頭"/>
    <s v="不鏽鋼"/>
    <n v="33.4"/>
    <n v="1752.3175503193147"/>
    <n v="1.7523175503193146E-3"/>
    <x v="1"/>
  </r>
  <r>
    <s v="CWS-0301-25-AA1E-NA"/>
    <n v="5"/>
    <n v="1"/>
    <s v="25X15"/>
    <s v="異徑接頭"/>
    <s v="不鏽鋼"/>
    <n v="25"/>
    <n v="7853.981633974483"/>
    <n v="7.8539816339744835E-3"/>
    <x v="1"/>
  </r>
  <r>
    <s v="CWS-0301-25-AA1E-NA"/>
    <n v="6"/>
    <n v="1"/>
    <s v="40X25"/>
    <s v="異徑接頭"/>
    <s v="不鏽鋼"/>
    <n v="40"/>
    <n v="12566.370614359172"/>
    <n v="1.2566370614359171E-2"/>
    <x v="1"/>
  </r>
  <r>
    <s v="CWS-0301-25-AA1E-NA"/>
    <n v="7"/>
    <n v="1"/>
    <n v="15"/>
    <s v="SW法蘭"/>
    <s v="不鏽鋼"/>
    <n v="21.3"/>
    <n v="356.32729275178838"/>
    <n v="3.5632729275178834E-4"/>
    <x v="1"/>
  </r>
  <r>
    <s v="CWS-0301-25-AA1E-NA"/>
    <n v="8"/>
    <n v="2"/>
    <n v="25"/>
    <s v="SW法蘭"/>
    <s v="不鏽鋼"/>
    <n v="33.4"/>
    <n v="876.15877515965735"/>
    <n v="8.7615877515965731E-4"/>
    <x v="1"/>
  </r>
  <r>
    <s v="CWS-0501-40-AA1E-NA-1"/>
    <n v="4"/>
    <n v="1"/>
    <n v="25"/>
    <s v="90度彎頭"/>
    <s v="不鏽鋼"/>
    <n v="33.4"/>
    <n v="1752.3175503193147"/>
    <n v="1.7523175503193146E-3"/>
    <x v="1"/>
  </r>
  <r>
    <s v="CWS-0501-40-AA1E-NA-1"/>
    <n v="5"/>
    <n v="1"/>
    <s v="40X25"/>
    <s v="異徑接頭"/>
    <s v="不鏽鋼"/>
    <n v="40"/>
    <n v="12566.370614359172"/>
    <n v="1.2566370614359171E-2"/>
    <x v="1"/>
  </r>
  <r>
    <s v="CWS-0501-40-AA1E-NA-1"/>
    <n v="6"/>
    <n v="1"/>
    <s v="50X40"/>
    <s v="同心大小頭"/>
    <s v="不鏽鋼"/>
    <n v="50"/>
    <n v="15707.963267948966"/>
    <n v="1.5707963267948967E-2"/>
    <x v="1"/>
  </r>
  <r>
    <s v="CWS-0501-40-AA1E-NA-1"/>
    <n v="7"/>
    <n v="2"/>
    <s v="40X20"/>
    <s v="異徑三通"/>
    <s v="不鏽鋼"/>
    <n v="40"/>
    <n v="7539.8223686155034"/>
    <n v="7.5398223686155034E-3"/>
    <x v="1"/>
  </r>
  <r>
    <s v="CWS-0501-40-AA1E-NA-1"/>
    <n v="8"/>
    <n v="1"/>
    <s v="40X25"/>
    <s v="異徑三通"/>
    <s v="不鏽鋼"/>
    <n v="40"/>
    <n v="7539.8223686155034"/>
    <n v="7.5398223686155034E-3"/>
    <x v="1"/>
  </r>
  <r>
    <s v="CWS-0501-40-AA1E-NA-1"/>
    <n v="9"/>
    <n v="2"/>
    <n v="25"/>
    <s v="SW法蘭"/>
    <s v="不鏽鋼"/>
    <n v="33.4"/>
    <n v="876.15877515965735"/>
    <n v="8.7615877515965731E-4"/>
    <x v="1"/>
  </r>
  <r>
    <s v="CWS-0501-40-AA1E-NA-1"/>
    <n v="10"/>
    <n v="1"/>
    <n v="50"/>
    <s v="WN法蘭"/>
    <s v="不鏽鋼"/>
    <n v="60.3"/>
    <n v="2855.7784079478274"/>
    <n v="2.8557784079478272E-3"/>
    <x v="1"/>
  </r>
  <r>
    <s v="CWS-0501-40-AA1E-NA-2"/>
    <n v="4"/>
    <n v="4"/>
    <n v="40"/>
    <s v="90度彎頭"/>
    <s v="不鏽鋼"/>
    <n v="48.3"/>
    <n v="3664.4950428165462"/>
    <n v="3.6644950428165461E-3"/>
    <x v="1"/>
  </r>
  <r>
    <s v="CWS-0501-40-AA1E-NA-2"/>
    <n v="5"/>
    <n v="1"/>
    <s v="50X40"/>
    <s v="同心大小頭"/>
    <s v="不鏽鋼"/>
    <n v="50"/>
    <n v="15707.963267948966"/>
    <n v="1.5707963267948967E-2"/>
    <x v="1"/>
  </r>
  <r>
    <s v="CWS-0501-40-AA1E-NA-2"/>
    <n v="6"/>
    <n v="1"/>
    <n v="40"/>
    <s v="正三通"/>
    <s v="不鏽鋼"/>
    <n v="48.3"/>
    <n v="10993.485128449638"/>
    <n v="1.0993485128449637E-2"/>
    <x v="1"/>
  </r>
  <r>
    <s v="CWS-0501-40-AA1E-NA-2"/>
    <n v="7"/>
    <n v="1"/>
    <s v="40X25"/>
    <s v="異徑三通"/>
    <s v="不鏽鋼"/>
    <n v="40"/>
    <n v="7539.8223686155034"/>
    <n v="7.5398223686155034E-3"/>
    <x v="1"/>
  </r>
  <r>
    <s v="CWS-0501-40-AA1E-NA-2"/>
    <n v="8"/>
    <n v="1"/>
    <n v="25"/>
    <s v="盲法蘭"/>
    <s v="不鏽鋼"/>
    <n v="33.4"/>
    <n v="876.15877515965735"/>
    <n v="8.7615877515965731E-4"/>
    <x v="1"/>
  </r>
  <r>
    <s v="CWS-0501-40-AA1E-NA-2"/>
    <n v="9"/>
    <n v="1"/>
    <n v="25"/>
    <s v="SW法蘭"/>
    <s v="不鏽鋼"/>
    <n v="33.4"/>
    <n v="876.15877515965735"/>
    <n v="8.7615877515965731E-4"/>
    <x v="1"/>
  </r>
  <r>
    <s v="CWS-0501-40-AA1E-NA-2"/>
    <n v="10"/>
    <n v="1"/>
    <n v="40"/>
    <s v="SW法蘭"/>
    <s v="不鏽鋼"/>
    <n v="48.3"/>
    <n v="1832.2475214082731"/>
    <n v="1.8322475214082731E-3"/>
    <x v="1"/>
  </r>
  <r>
    <s v="CWS-0501-40-AA1E-NA-2"/>
    <n v="11"/>
    <n v="1"/>
    <n v="50"/>
    <s v="WN法蘭"/>
    <s v="不鏽鋼"/>
    <n v="60.3"/>
    <n v="2855.7784079478274"/>
    <n v="2.8557784079478272E-3"/>
    <x v="1"/>
  </r>
  <r>
    <s v="CWS-0501-40-AA1E-NA-3"/>
    <n v="2"/>
    <n v="2"/>
    <n v="40"/>
    <s v="90度彎頭"/>
    <s v="不鏽鋼"/>
    <n v="48.3"/>
    <n v="3664.4950428165462"/>
    <n v="3.6644950428165461E-3"/>
    <x v="1"/>
  </r>
  <r>
    <s v="CWS-0501-40-AA1E-NA-3"/>
    <n v="3"/>
    <n v="1"/>
    <n v="40"/>
    <s v="SW法蘭"/>
    <s v="不鏽鋼"/>
    <n v="48.3"/>
    <n v="1832.2475214082731"/>
    <n v="1.8322475214082731E-3"/>
    <x v="1"/>
  </r>
  <r>
    <s v="CWS-0502-20-AA1E-NA"/>
    <n v="2"/>
    <n v="3"/>
    <n v="20"/>
    <s v="90度彎頭"/>
    <s v="不鏽鋼"/>
    <n v="26.7"/>
    <n v="1119.8049934088137"/>
    <n v="1.1198049934088136E-3"/>
    <x v="1"/>
  </r>
  <r>
    <s v="CWS-0502-20-AA1E-NA"/>
    <n v="3"/>
    <n v="3"/>
    <n v="20"/>
    <s v="SW法蘭"/>
    <s v="不鏽鋼"/>
    <n v="26.7"/>
    <n v="559.90249670440687"/>
    <n v="5.5990249670440681E-4"/>
    <x v="1"/>
  </r>
  <r>
    <s v="CWS-0503-20-AA1E-NA"/>
    <n v="2"/>
    <n v="3"/>
    <n v="20"/>
    <s v="90度彎頭"/>
    <s v="不鏽鋼"/>
    <n v="26.7"/>
    <n v="1119.8049934088137"/>
    <n v="1.1198049934088136E-3"/>
    <x v="1"/>
  </r>
  <r>
    <s v="CWS-0503-20-AA1E-NA"/>
    <n v="3"/>
    <n v="3"/>
    <n v="20"/>
    <s v="SW法蘭"/>
    <s v="不鏽鋼"/>
    <n v="26.7"/>
    <n v="559.90249670440687"/>
    <n v="5.5990249670440681E-4"/>
    <x v="1"/>
  </r>
  <r>
    <s v="CWS-0505-25-AA1E-NA"/>
    <n v="4"/>
    <n v="2"/>
    <n v="25"/>
    <s v="90度彎頭"/>
    <s v="不鏽鋼"/>
    <n v="33.4"/>
    <n v="1752.3175503193147"/>
    <n v="1.7523175503193146E-3"/>
    <x v="1"/>
  </r>
  <r>
    <s v="CWS-0505-25-AA1E-NA"/>
    <n v="5"/>
    <n v="1"/>
    <n v="25"/>
    <s v="45度彎頭"/>
    <s v="不鏽鋼"/>
    <n v="33.4"/>
    <n v="1168.2117002128764"/>
    <n v="1.1682117002128763E-3"/>
    <x v="1"/>
  </r>
  <r>
    <s v="CWS-0505-25-AA1E-NA"/>
    <n v="6"/>
    <n v="2"/>
    <n v="40"/>
    <s v="90度彎頭"/>
    <s v="不鏽鋼"/>
    <n v="48.3"/>
    <n v="3664.4950428165462"/>
    <n v="3.6644950428165461E-3"/>
    <x v="1"/>
  </r>
  <r>
    <s v="CWS-0505-25-AA1E-NA"/>
    <n v="7"/>
    <n v="1"/>
    <s v="25X20"/>
    <s v="異徑接頭"/>
    <s v="不鏽鋼"/>
    <n v="25"/>
    <n v="7853.981633974483"/>
    <n v="7.8539816339744835E-3"/>
    <x v="1"/>
  </r>
  <r>
    <s v="CWS-0505-25-AA1E-NA"/>
    <n v="8"/>
    <n v="1"/>
    <s v="40X25"/>
    <s v="異徑三通"/>
    <s v="不鏽鋼"/>
    <n v="40"/>
    <n v="7539.8223686155034"/>
    <n v="7.5398223686155034E-3"/>
    <x v="1"/>
  </r>
  <r>
    <s v="CWS-0505-25-AA1E-NA"/>
    <n v="9"/>
    <n v="1"/>
    <n v="20"/>
    <s v="SW法蘭"/>
    <s v="不鏽鋼"/>
    <n v="26.7"/>
    <n v="559.90249670440687"/>
    <n v="5.5990249670440681E-4"/>
    <x v="1"/>
  </r>
  <r>
    <s v="CWS-0506-25-AA1E-NN"/>
    <n v="3"/>
    <n v="1"/>
    <n v="25"/>
    <s v="90度彎頭"/>
    <s v="不鏽鋼"/>
    <n v="33.4"/>
    <n v="1752.3175503193147"/>
    <n v="1.7523175503193146E-3"/>
    <x v="1"/>
  </r>
  <r>
    <s v="CWS-0506-25-AA1E-NN"/>
    <n v="4"/>
    <n v="1"/>
    <s v="25X20"/>
    <s v="異徑接頭"/>
    <s v="不鏽鋼"/>
    <n v="25"/>
    <n v="7853.981633974483"/>
    <n v="7.8539816339744835E-3"/>
    <x v="1"/>
  </r>
  <r>
    <s v="CWS-0506-25-AA1E-NN"/>
    <n v="5"/>
    <n v="1"/>
    <n v="20"/>
    <s v="SW法蘭"/>
    <s v="不鏽鋼"/>
    <n v="26.7"/>
    <n v="559.90249670440687"/>
    <n v="5.5990249670440681E-4"/>
    <x v="1"/>
  </r>
  <r>
    <s v="CWS-0506-25-AA1E-NN"/>
    <n v="6"/>
    <n v="2"/>
    <n v="25"/>
    <s v="SW法蘭"/>
    <s v="不鏽鋼"/>
    <n v="33.4"/>
    <n v="876.15877515965735"/>
    <n v="8.7615877515965731E-4"/>
    <x v="1"/>
  </r>
  <r>
    <s v="CWS-0801-40-AA1E-NA-1"/>
    <n v="2"/>
    <n v="1"/>
    <n v="40"/>
    <s v="90度彎頭"/>
    <s v="不鏽鋼"/>
    <n v="48.3"/>
    <n v="3664.4950428165462"/>
    <n v="3.6644950428165461E-3"/>
    <x v="1"/>
  </r>
  <r>
    <s v="CWS-0801-40-AA1E-NA-1"/>
    <n v="3"/>
    <n v="1"/>
    <n v="40"/>
    <s v="45度彎頭"/>
    <s v="不鏽鋼"/>
    <n v="48.3"/>
    <n v="2442.9966952110308"/>
    <n v="2.4429966952110305E-3"/>
    <x v="1"/>
  </r>
  <r>
    <s v="CWS-0801-40-AA1E-NA-1"/>
    <n v="4"/>
    <n v="2"/>
    <s v="40X25"/>
    <s v="異徑三通"/>
    <s v="不鏽鋼"/>
    <n v="40"/>
    <n v="7539.8223686155034"/>
    <n v="7.5398223686155034E-3"/>
    <x v="1"/>
  </r>
  <r>
    <s v="CWS-0801-40-AA1E-NA-1"/>
    <n v="5"/>
    <n v="1"/>
    <n v="40"/>
    <s v="SW法蘭"/>
    <s v="不鏽鋼"/>
    <n v="48.3"/>
    <n v="1832.2475214082731"/>
    <n v="1.8322475214082731E-3"/>
    <x v="1"/>
  </r>
  <r>
    <s v="CWS-0801-40-AA1E-NA-2"/>
    <n v="2"/>
    <n v="2"/>
    <n v="40"/>
    <s v="90度彎頭"/>
    <s v="不鏽鋼"/>
    <n v="48.3"/>
    <n v="3664.4950428165462"/>
    <n v="3.6644950428165461E-3"/>
    <x v="1"/>
  </r>
  <r>
    <s v="CWS-0801-40-AA1E-NA-2"/>
    <n v="3"/>
    <n v="1"/>
    <n v="40"/>
    <s v="SW法蘭"/>
    <s v="不鏽鋼"/>
    <n v="48.3"/>
    <n v="1832.2475214082731"/>
    <n v="1.8322475214082731E-3"/>
    <x v="1"/>
  </r>
  <r>
    <s v="CWS-0801-40-AA1E-NA-3"/>
    <n v="3"/>
    <n v="2"/>
    <n v="25"/>
    <s v="90度彎頭"/>
    <s v="不鏽鋼"/>
    <n v="33.4"/>
    <n v="1752.3175503193147"/>
    <n v="1.7523175503193146E-3"/>
    <x v="1"/>
  </r>
  <r>
    <s v="CWS-0801-40-AA1E-NA-3"/>
    <n v="4"/>
    <n v="1"/>
    <s v="40X25"/>
    <s v="異徑接頭"/>
    <s v="不鏽鋼"/>
    <n v="40"/>
    <n v="12566.370614359172"/>
    <n v="1.2566370614359171E-2"/>
    <x v="1"/>
  </r>
  <r>
    <s v="CWS-0801-40-AA1E-NA-3"/>
    <n v="5"/>
    <n v="2"/>
    <s v="40X25"/>
    <s v="異徑三通"/>
    <s v="不鏽鋼"/>
    <n v="40"/>
    <n v="7539.8223686155034"/>
    <n v="7.5398223686155034E-3"/>
    <x v="1"/>
  </r>
  <r>
    <s v="CWS-0801-40-AA1E-NA-3"/>
    <n v="6"/>
    <n v="1"/>
    <n v="25"/>
    <s v="盲法蘭"/>
    <s v="不鏽鋼"/>
    <n v="33.4"/>
    <n v="876.15877515965735"/>
    <n v="8.7615877515965731E-4"/>
    <x v="1"/>
  </r>
  <r>
    <s v="CWS-0801-40-AA1E-NA-3"/>
    <n v="7"/>
    <n v="1"/>
    <n v="25"/>
    <s v="SW法蘭"/>
    <s v="不鏽鋼"/>
    <n v="33.4"/>
    <n v="876.15877515965735"/>
    <n v="8.7615877515965731E-4"/>
    <x v="1"/>
  </r>
  <r>
    <s v="CWS-0802-25-AA1E-NA"/>
    <n v="2"/>
    <n v="2"/>
    <n v="25"/>
    <s v="45度彎頭"/>
    <s v="不鏽鋼"/>
    <n v="33.4"/>
    <n v="1168.2117002128764"/>
    <n v="1.1682117002128763E-3"/>
    <x v="1"/>
  </r>
  <r>
    <s v="CWS-0802-25-AA1E-NA"/>
    <n v="3"/>
    <n v="1"/>
    <n v="25"/>
    <s v="SW法蘭"/>
    <s v="不鏽鋼"/>
    <n v="33.4"/>
    <n v="876.15877515965735"/>
    <n v="8.7615877515965731E-4"/>
    <x v="1"/>
  </r>
  <r>
    <s v="CWS-0803-25-AA1E-NA"/>
    <n v="2"/>
    <n v="2"/>
    <n v="25"/>
    <s v="45度彎頭"/>
    <s v="不鏽鋼"/>
    <n v="33.4"/>
    <n v="1168.2117002128764"/>
    <n v="1.1682117002128763E-3"/>
    <x v="1"/>
  </r>
  <r>
    <s v="CWS-0803-25-AA1E-NA"/>
    <n v="3"/>
    <n v="1"/>
    <n v="25"/>
    <s v="SW法蘭"/>
    <s v="不鏽鋼"/>
    <n v="33.4"/>
    <n v="876.15877515965735"/>
    <n v="8.7615877515965731E-4"/>
    <x v="1"/>
  </r>
  <r>
    <s v="CWS-0804-25-AA1E-NA"/>
    <n v="2"/>
    <n v="2"/>
    <n v="25"/>
    <s v="45度彎頭"/>
    <s v="不鏽鋼"/>
    <n v="33.4"/>
    <n v="1168.2117002128764"/>
    <n v="1.1682117002128763E-3"/>
    <x v="1"/>
  </r>
  <r>
    <s v="CWS-0804-25-AA1E-NA"/>
    <n v="3"/>
    <n v="1"/>
    <n v="25"/>
    <s v="SW法蘭"/>
    <s v="不鏽鋼"/>
    <n v="33.4"/>
    <n v="876.15877515965735"/>
    <n v="8.7615877515965731E-4"/>
    <x v="1"/>
  </r>
  <r>
    <s v="CWS-0805-25-AA1E-NA"/>
    <n v="2"/>
    <n v="2"/>
    <n v="25"/>
    <s v="45度彎頭"/>
    <s v="不鏽鋼"/>
    <n v="33.4"/>
    <n v="1168.2117002128764"/>
    <n v="1.1682117002128763E-3"/>
    <x v="1"/>
  </r>
  <r>
    <s v="CWS-0805-25-AA1E-NA"/>
    <n v="3"/>
    <n v="1"/>
    <n v="25"/>
    <s v="90度彎頭"/>
    <s v="不鏽鋼"/>
    <n v="33.4"/>
    <n v="1752.3175503193147"/>
    <n v="1.7523175503193146E-3"/>
    <x v="1"/>
  </r>
  <r>
    <s v="CWS-0805-25-AA1E-NA"/>
    <n v="4"/>
    <n v="1"/>
    <n v="25"/>
    <s v="SW法蘭"/>
    <s v="不鏽鋼"/>
    <n v="33.4"/>
    <n v="876.15877515965735"/>
    <n v="8.7615877515965731E-4"/>
    <x v="1"/>
  </r>
  <r>
    <s v="CWS-1201-40-AA1E-NA"/>
    <n v="3"/>
    <n v="1"/>
    <n v="40"/>
    <s v="45度彎頭"/>
    <s v="不鏽鋼"/>
    <n v="48.3"/>
    <n v="2442.9966952110308"/>
    <n v="2.4429966952110305E-3"/>
    <x v="1"/>
  </r>
  <r>
    <s v="CWS-1201-40-AA1E-NA"/>
    <n v="4"/>
    <n v="6"/>
    <n v="40"/>
    <s v="90度彎頭"/>
    <s v="不鏽鋼"/>
    <n v="48.3"/>
    <n v="3664.4950428165462"/>
    <n v="3.6644950428165461E-3"/>
    <x v="1"/>
  </r>
  <r>
    <s v="CWS-1201-40-AA1E-NA"/>
    <n v="5"/>
    <n v="1"/>
    <s v="40X25"/>
    <s v="異徑三通"/>
    <s v="不鏽鋼"/>
    <n v="40"/>
    <n v="7539.8223686155034"/>
    <n v="7.5398223686155034E-3"/>
    <x v="1"/>
  </r>
  <r>
    <s v="CWS-1201-40-AA1E-NA"/>
    <n v="6"/>
    <n v="1"/>
    <n v="25"/>
    <s v="SW法蘭"/>
    <s v="不鏽鋼"/>
    <n v="33.4"/>
    <n v="876.15877515965735"/>
    <n v="8.7615877515965731E-4"/>
    <x v="1"/>
  </r>
  <r>
    <s v="CWS-1201-40-AA1E-NA"/>
    <n v="7"/>
    <n v="3"/>
    <n v="40"/>
    <s v="SW法蘭"/>
    <s v="不鏽鋼"/>
    <n v="48.3"/>
    <n v="1832.2475214082731"/>
    <n v="1.8322475214082731E-3"/>
    <x v="1"/>
  </r>
  <r>
    <s v="CWS-2201-65-AA1E-NA-1"/>
    <n v="2"/>
    <n v="2"/>
    <s v="65X40"/>
    <s v="異徑三通"/>
    <s v="不鏽鋼"/>
    <n v="65"/>
    <n v="19909.843442125315"/>
    <n v="1.9909843442125316E-2"/>
    <x v="1"/>
  </r>
  <r>
    <s v="CWS-2201-65-AA1E-NA-1"/>
    <n v="3"/>
    <n v="1"/>
    <s v="65X25"/>
    <s v="異徑三通"/>
    <s v="不鏽鋼"/>
    <n v="65"/>
    <n v="19909.843442125315"/>
    <n v="1.9909843442125316E-2"/>
    <x v="1"/>
  </r>
  <r>
    <s v="CWS-2201-65-AA1E-NA-1"/>
    <n v="4"/>
    <n v="1"/>
    <n v="65"/>
    <s v="WN法蘭"/>
    <s v="不鏽鋼"/>
    <n v="76.099999999999994"/>
    <n v="4548.4056978489361"/>
    <n v="4.5484056978489359E-3"/>
    <x v="1"/>
  </r>
  <r>
    <s v="CWS-2201-65-AA1E-NA-1"/>
    <n v="5"/>
    <n v="1"/>
    <n v="65"/>
    <s v="盲法蘭"/>
    <s v="不鏽鋼"/>
    <n v="76.099999999999994"/>
    <n v="4548.4056978489361"/>
    <n v="4.5484056978489359E-3"/>
    <x v="1"/>
  </r>
  <r>
    <s v="CWS-2201-65-AA1E-NA-2"/>
    <n v="3"/>
    <n v="3"/>
    <n v="40"/>
    <s v="90度彎頭"/>
    <s v="不鏽鋼"/>
    <n v="48.3"/>
    <n v="3664.4950428165462"/>
    <n v="3.6644950428165461E-3"/>
    <x v="1"/>
  </r>
  <r>
    <s v="CWS-2201-65-AA1E-NA-2"/>
    <n v="4"/>
    <n v="1"/>
    <s v="40X25"/>
    <s v="異徑三通"/>
    <s v="不鏽鋼"/>
    <n v="40"/>
    <n v="7539.8223686155034"/>
    <n v="7.5398223686155034E-3"/>
    <x v="1"/>
  </r>
  <r>
    <s v="CWS-2201-65-AA1E-NA-2"/>
    <n v="5"/>
    <n v="1"/>
    <n v="25"/>
    <s v="盲法蘭"/>
    <s v="不鏽鋼"/>
    <n v="33.4"/>
    <n v="876.15877515965735"/>
    <n v="8.7615877515965731E-4"/>
    <x v="1"/>
  </r>
  <r>
    <s v="CWS-2201-65-AA1E-NA-2"/>
    <n v="6"/>
    <n v="1"/>
    <n v="25"/>
    <s v="SW法蘭"/>
    <s v="不鏽鋼"/>
    <n v="33.4"/>
    <n v="876.15877515965735"/>
    <n v="8.7615877515965731E-4"/>
    <x v="1"/>
  </r>
  <r>
    <s v="CWS-2201-65-AA1E-NA-2"/>
    <n v="7"/>
    <n v="3"/>
    <n v="40"/>
    <s v="SW法蘭"/>
    <s v="不鏽鋼"/>
    <n v="48.3"/>
    <n v="1832.2475214082731"/>
    <n v="1.8322475214082731E-3"/>
    <x v="1"/>
  </r>
  <r>
    <s v="CWS-2201-65-AA1E-NA-3"/>
    <n v="2"/>
    <n v="4"/>
    <n v="65"/>
    <s v="90度彎頭"/>
    <s v="不鏽鋼"/>
    <n v="76.099999999999994"/>
    <n v="9096.8113956978723"/>
    <n v="9.0968113956978718E-3"/>
    <x v="1"/>
  </r>
  <r>
    <s v="CWS-2201-65-AA1E-NA-3"/>
    <n v="3"/>
    <n v="1"/>
    <n v="65"/>
    <s v="WN法蘭"/>
    <s v="不鏽鋼"/>
    <n v="76.099999999999994"/>
    <n v="4548.4056978489361"/>
    <n v="4.5484056978489359E-3"/>
    <x v="1"/>
  </r>
  <r>
    <s v="CWS-2201-65-AA1E-NA-4"/>
    <n v="2"/>
    <n v="4"/>
    <n v="65"/>
    <s v="90度彎頭"/>
    <s v="不鏽鋼"/>
    <n v="76.099999999999994"/>
    <n v="9096.8113956978723"/>
    <n v="9.0968113956978718E-3"/>
    <x v="1"/>
  </r>
  <r>
    <s v="CWS-2201-65-AA1E-NA-5"/>
    <n v="5"/>
    <n v="2"/>
    <n v="65"/>
    <s v="90度彎頭"/>
    <s v="不鏽鋼"/>
    <n v="76.099999999999994"/>
    <n v="9096.8113956978723"/>
    <n v="9.0968113956978718E-3"/>
    <x v="1"/>
  </r>
  <r>
    <s v="CWS-2201-65-AA1E-NA-5"/>
    <n v="6"/>
    <n v="2"/>
    <s v="100X65"/>
    <s v="同心大小頭"/>
    <s v="不鏽鋼"/>
    <n v="10"/>
    <n v="3141.5926535897929"/>
    <n v="3.1415926535897929E-3"/>
    <x v="1"/>
  </r>
  <r>
    <s v="CWS-2201-65-AA1E-NA-5"/>
    <n v="7"/>
    <n v="1"/>
    <s v="100X40"/>
    <s v="異徑三通"/>
    <s v="不鏽鋼"/>
    <n v="10"/>
    <n v="471.23889803846896"/>
    <n v="4.7123889803846896E-4"/>
    <x v="1"/>
  </r>
  <r>
    <s v="CWS-2201-65-AA1E-NA-5"/>
    <n v="8"/>
    <n v="1"/>
    <s v="100X25"/>
    <s v="承插焊支管座"/>
    <s v="不鏽鋼"/>
    <n v="10"/>
    <n v="1884.9555921538758"/>
    <n v="1.8849555921538759E-3"/>
    <x v="1"/>
  </r>
  <r>
    <s v="CWS-2201-65-AA1E-NA-5"/>
    <n v="9"/>
    <n v="1"/>
    <n v="25"/>
    <s v="盲法蘭"/>
    <s v="不鏽鋼"/>
    <n v="33.4"/>
    <n v="876.15877515965735"/>
    <n v="8.7615877515965731E-4"/>
    <x v="1"/>
  </r>
  <r>
    <s v="CWS-2201-65-AA1E-NA-5"/>
    <n v="10"/>
    <n v="1"/>
    <n v="25"/>
    <s v="SW法蘭"/>
    <s v="不鏽鋼"/>
    <n v="33.4"/>
    <n v="876.15877515965735"/>
    <n v="8.7615877515965731E-4"/>
    <x v="1"/>
  </r>
  <r>
    <s v="CWS-2201-65-AA1E-NA-5"/>
    <n v="11"/>
    <n v="1"/>
    <n v="40"/>
    <s v="SW法蘭"/>
    <s v="不鏽鋼"/>
    <n v="48.3"/>
    <n v="1832.2475214082731"/>
    <n v="1.8322475214082731E-3"/>
    <x v="1"/>
  </r>
  <r>
    <s v="CWS-2201-65-AA1E-NA-6"/>
    <n v="2"/>
    <n v="3"/>
    <n v="65"/>
    <s v="90度彎頭"/>
    <s v="不鏽鋼"/>
    <n v="76.099999999999994"/>
    <n v="9096.8113956978723"/>
    <n v="9.0968113956978718E-3"/>
    <x v="1"/>
  </r>
  <r>
    <s v="CWS-2201-65-AA1E-NA-6"/>
    <n v="3"/>
    <n v="2"/>
    <s v="65X40"/>
    <s v="異徑三通"/>
    <s v="不鏽鋼"/>
    <n v="65"/>
    <n v="19909.843442125315"/>
    <n v="1.9909843442125316E-2"/>
    <x v="1"/>
  </r>
  <r>
    <s v="CWS-2203-65-AA1E-NA-1"/>
    <n v="5"/>
    <n v="2"/>
    <n v="65"/>
    <s v="90度彎頭"/>
    <s v="不鏽鋼"/>
    <n v="76.099999999999994"/>
    <n v="9096.8113956978723"/>
    <n v="9.0968113956978718E-3"/>
    <x v="1"/>
  </r>
  <r>
    <s v="CWS-2203-65-AA1E-NA-1"/>
    <n v="6"/>
    <n v="1"/>
    <n v="65"/>
    <s v="45度彎頭"/>
    <s v="不鏽鋼"/>
    <n v="76.099999999999994"/>
    <n v="6064.5409304652485"/>
    <n v="6.0645409304652485E-3"/>
    <x v="1"/>
  </r>
  <r>
    <s v="CWS-2203-65-AA1E-NA-1"/>
    <n v="7"/>
    <n v="1"/>
    <s v="100X65"/>
    <s v="同心大小頭"/>
    <s v="不鏽鋼"/>
    <n v="10"/>
    <n v="3141.5926535897929"/>
    <n v="3.1415926535897929E-3"/>
    <x v="1"/>
  </r>
  <r>
    <s v="CWS-2203-65-AA1E-NA-1"/>
    <n v="8"/>
    <n v="1"/>
    <n v="65"/>
    <s v="正三通"/>
    <s v="不鏽鋼"/>
    <n v="76.099999999999994"/>
    <n v="27290.434187093619"/>
    <n v="2.7290434187093617E-2"/>
    <x v="1"/>
  </r>
  <r>
    <s v="CWS-2203-65-AA1E-NA-1"/>
    <n v="9"/>
    <n v="1"/>
    <s v="100X40"/>
    <s v="異徑三通"/>
    <s v="不鏽鋼"/>
    <n v="10"/>
    <n v="471.23889803846896"/>
    <n v="4.7123889803846896E-4"/>
    <x v="1"/>
  </r>
  <r>
    <s v="CWS-2203-65-AA1E-NA-1"/>
    <n v="10"/>
    <n v="1"/>
    <s v="100X25"/>
    <s v="承插焊支管座"/>
    <s v="不鏽鋼"/>
    <n v="10"/>
    <n v="1884.9555921538758"/>
    <n v="1.8849555921538759E-3"/>
    <x v="1"/>
  </r>
  <r>
    <s v="CWS-2203-65-AA1E-NA-1"/>
    <n v="11"/>
    <n v="1"/>
    <n v="25"/>
    <s v="盲法蘭"/>
    <s v="不鏽鋼"/>
    <n v="33.4"/>
    <n v="876.15877515965735"/>
    <n v="8.7615877515965731E-4"/>
    <x v="1"/>
  </r>
  <r>
    <s v="CWS-2203-65-AA1E-NA-1"/>
    <n v="12"/>
    <n v="1"/>
    <n v="25"/>
    <s v="SW法蘭"/>
    <s v="不鏽鋼"/>
    <n v="33.4"/>
    <n v="876.15877515965735"/>
    <n v="8.7615877515965731E-4"/>
    <x v="1"/>
  </r>
  <r>
    <s v="CWS-2203-65-AA1E-NA-1"/>
    <n v="13"/>
    <n v="1"/>
    <n v="40"/>
    <s v="SW法蘭"/>
    <s v="不鏽鋼"/>
    <n v="48.3"/>
    <n v="1832.2475214082731"/>
    <n v="1.8322475214082731E-3"/>
    <x v="1"/>
  </r>
  <r>
    <s v="CWS-2203-65-AA1E-NA-1"/>
    <n v="14"/>
    <n v="1"/>
    <n v="65"/>
    <s v="WN法蘭"/>
    <s v="不鏽鋼"/>
    <n v="76.099999999999994"/>
    <n v="4548.4056978489361"/>
    <n v="4.5484056978489359E-3"/>
    <x v="1"/>
  </r>
  <r>
    <s v="CWS-2203-65-AA1E-NA-2"/>
    <n v="2"/>
    <n v="4"/>
    <n v="65"/>
    <s v="90度彎頭"/>
    <s v="不鏽鋼"/>
    <n v="76.099999999999994"/>
    <n v="9096.8113956978723"/>
    <n v="9.0968113956978718E-3"/>
    <x v="1"/>
  </r>
  <r>
    <s v="CWS-2203-65-AA1E-NA-2"/>
    <n v="3"/>
    <n v="1"/>
    <s v="100X65"/>
    <s v="同心大小頭"/>
    <s v="不鏽鋼"/>
    <n v="10"/>
    <n v="3141.5926535897929"/>
    <n v="3.1415926535897929E-3"/>
    <x v="1"/>
  </r>
  <r>
    <s v="CWS-2203-65-AA1E-NA-2"/>
    <n v="4"/>
    <n v="1"/>
    <n v="65"/>
    <s v="WN法蘭"/>
    <s v="不鏽鋼"/>
    <n v="76.099999999999994"/>
    <n v="4548.4056978489361"/>
    <n v="4.5484056978489359E-3"/>
    <x v="1"/>
  </r>
  <r>
    <s v="CWS-2203-65-AA1E-NA-3"/>
    <n v="4"/>
    <n v="1"/>
    <n v="50"/>
    <s v="90度彎頭"/>
    <s v="不鏽鋼"/>
    <n v="60.3"/>
    <n v="5711.5568158956548"/>
    <n v="5.7115568158956544E-3"/>
    <x v="1"/>
  </r>
  <r>
    <s v="CWS-2203-65-AA1E-NA-3"/>
    <n v="5"/>
    <n v="1"/>
    <n v="65"/>
    <s v="90度彎頭"/>
    <s v="不鏽鋼"/>
    <n v="76.099999999999994"/>
    <n v="9096.8113956978723"/>
    <n v="9.0968113956978718E-3"/>
    <x v="1"/>
  </r>
  <r>
    <s v="CWS-2203-65-AA1E-NA-3"/>
    <n v="6"/>
    <n v="1"/>
    <s v="65X50"/>
    <s v="偏心大小頭"/>
    <s v="不鏽鋼"/>
    <n v="65"/>
    <n v="20420.352248333653"/>
    <n v="2.0420352248333652E-2"/>
    <x v="1"/>
  </r>
  <r>
    <s v="CWS-2203-65-AA1E-NA-3"/>
    <n v="7"/>
    <n v="1"/>
    <s v="65X15"/>
    <s v="承插焊支管座"/>
    <s v="不鏽鋼"/>
    <n v="65"/>
    <n v="12252.211349000192"/>
    <n v="1.2252211349000192E-2"/>
    <x v="1"/>
  </r>
  <r>
    <s v="CWS-2203-65-AA1E-NA-3"/>
    <n v="8"/>
    <n v="1"/>
    <n v="15"/>
    <s v="SW法蘭"/>
    <s v="不鏽鋼"/>
    <n v="21.3"/>
    <n v="356.32729275178838"/>
    <n v="3.5632729275178834E-4"/>
    <x v="1"/>
  </r>
  <r>
    <s v="CWS-2203-65-AA1E-NA-3"/>
    <n v="9"/>
    <n v="1"/>
    <n v="50"/>
    <s v="WN法蘭"/>
    <s v="不鏽鋼"/>
    <n v="60.3"/>
    <n v="2855.7784079478274"/>
    <n v="2.8557784079478272E-3"/>
    <x v="1"/>
  </r>
  <r>
    <s v="CWS-2203-65-AA1E-NA-3"/>
    <n v="10"/>
    <n v="1"/>
    <n v="65"/>
    <s v="WN法蘭"/>
    <s v="不鏽鋼"/>
    <n v="76.099999999999994"/>
    <n v="4548.4056978489361"/>
    <n v="4.5484056978489359E-3"/>
    <x v="1"/>
  </r>
  <r>
    <s v="CWS-2204-65-AA1E-NA"/>
    <n v="4"/>
    <n v="1"/>
    <n v="50"/>
    <s v="90度彎頭"/>
    <s v="不鏽鋼"/>
    <n v="60.3"/>
    <n v="5711.5568158956548"/>
    <n v="5.7115568158956544E-3"/>
    <x v="1"/>
  </r>
  <r>
    <s v="CWS-2204-65-AA1E-NA"/>
    <n v="5"/>
    <n v="2"/>
    <n v="65"/>
    <s v="90度彎頭"/>
    <s v="不鏽鋼"/>
    <n v="76.099999999999994"/>
    <n v="9096.8113956978723"/>
    <n v="9.0968113956978718E-3"/>
    <x v="1"/>
  </r>
  <r>
    <s v="CWS-2204-65-AA1E-NA"/>
    <n v="6"/>
    <n v="1"/>
    <s v="65X50"/>
    <s v="偏心大小頭"/>
    <s v="不鏽鋼"/>
    <n v="65"/>
    <n v="20420.352248333653"/>
    <n v="2.0420352248333652E-2"/>
    <x v="1"/>
  </r>
  <r>
    <s v="CWS-2204-65-AA1E-NA"/>
    <n v="7"/>
    <n v="1"/>
    <s v="65X15"/>
    <s v="承插焊支管座"/>
    <s v="不鏽鋼"/>
    <n v="65"/>
    <n v="12252.211349000192"/>
    <n v="1.2252211349000192E-2"/>
    <x v="1"/>
  </r>
  <r>
    <s v="CWS-2204-65-AA1E-NA"/>
    <n v="8"/>
    <n v="1"/>
    <n v="15"/>
    <s v="SW法蘭"/>
    <s v="不鏽鋼"/>
    <n v="21.3"/>
    <n v="356.32729275178838"/>
    <n v="3.5632729275178834E-4"/>
    <x v="1"/>
  </r>
  <r>
    <s v="CWS-2204-65-AA1E-NA"/>
    <n v="9"/>
    <n v="1"/>
    <n v="50"/>
    <s v="WN法蘭"/>
    <s v="不鏽鋼"/>
    <n v="60.3"/>
    <n v="2855.7784079478274"/>
    <n v="2.8557784079478272E-3"/>
    <x v="1"/>
  </r>
  <r>
    <s v="CWS-2204-65-AA1E-NA"/>
    <n v="10"/>
    <n v="2"/>
    <n v="65"/>
    <s v="WN法蘭"/>
    <s v="不鏽鋼"/>
    <n v="76.099999999999994"/>
    <n v="4548.4056978489361"/>
    <n v="4.5484056978489359E-3"/>
    <x v="1"/>
  </r>
  <r>
    <s v="CWS-2205-25-AA1E-NA-1"/>
    <n v="2"/>
    <n v="12"/>
    <n v="25"/>
    <s v="90度彎頭"/>
    <s v="不鏽鋼"/>
    <n v="33.4"/>
    <n v="1752.3175503193147"/>
    <n v="1.7523175503193146E-3"/>
    <x v="1"/>
  </r>
  <r>
    <s v="CWS-2205-25-AA1E-NA-1"/>
    <n v="3"/>
    <n v="2"/>
    <n v="25"/>
    <s v="SW法蘭"/>
    <s v="不鏽鋼"/>
    <n v="33.4"/>
    <n v="876.15877515965735"/>
    <n v="8.7615877515965731E-4"/>
    <x v="1"/>
  </r>
  <r>
    <s v="CWS-2205-25-AA1E-NA-2"/>
    <n v="2"/>
    <n v="1"/>
    <n v="25"/>
    <s v="90度彎頭"/>
    <s v="不鏽鋼"/>
    <n v="33.4"/>
    <n v="1752.3175503193147"/>
    <n v="1.7523175503193146E-3"/>
    <x v="1"/>
  </r>
  <r>
    <s v="CWS-2205-25-AA1E-NA-2"/>
    <n v="3"/>
    <n v="2"/>
    <n v="25"/>
    <s v="正三通"/>
    <s v="不鏽鋼"/>
    <n v="33.4"/>
    <n v="5256.9526509579446"/>
    <n v="5.2569526509579443E-3"/>
    <x v="1"/>
  </r>
  <r>
    <s v="CWS-2205-25-AA1E-NA-2"/>
    <n v="4"/>
    <n v="4"/>
    <n v="25"/>
    <s v="SW法蘭"/>
    <s v="不鏽鋼"/>
    <n v="33.4"/>
    <n v="876.15877515965735"/>
    <n v="8.7615877515965731E-4"/>
    <x v="1"/>
  </r>
  <r>
    <s v="CWS-2205-25-AA1E-NA-3"/>
    <n v="2"/>
    <n v="1"/>
    <n v="25"/>
    <s v="90度彎頭"/>
    <s v="不鏽鋼"/>
    <n v="33.4"/>
    <n v="1752.3175503193147"/>
    <n v="1.7523175503193146E-3"/>
    <x v="1"/>
  </r>
  <r>
    <s v="CWS-2205-25-AA1E-NA-3"/>
    <n v="3"/>
    <n v="1"/>
    <n v="25"/>
    <s v="正三通"/>
    <s v="不鏽鋼"/>
    <n v="33.4"/>
    <n v="5256.9526509579446"/>
    <n v="5.2569526509579443E-3"/>
    <x v="1"/>
  </r>
  <r>
    <s v="CWS-2205-25-AA1E-NA-3"/>
    <n v="4"/>
    <n v="1"/>
    <n v="25"/>
    <s v="盲法蘭"/>
    <s v="不鏽鋼"/>
    <n v="33.4"/>
    <n v="876.15877515965735"/>
    <n v="8.7615877515965731E-4"/>
    <x v="1"/>
  </r>
  <r>
    <s v="CWS-2205-25-AA1E-NA-3"/>
    <n v="5"/>
    <n v="3"/>
    <n v="25"/>
    <s v="SW法蘭"/>
    <s v="不鏽鋼"/>
    <n v="33.4"/>
    <n v="876.15877515965735"/>
    <n v="8.7615877515965731E-4"/>
    <x v="1"/>
  </r>
  <r>
    <s v="CWS-2205-25-AA1E-NA-4"/>
    <n v="2"/>
    <n v="1"/>
    <n v="25"/>
    <s v="90度彎頭"/>
    <s v="不鏽鋼"/>
    <n v="33.4"/>
    <n v="1752.3175503193147"/>
    <n v="1.7523175503193146E-3"/>
    <x v="1"/>
  </r>
  <r>
    <s v="CWS-2205-25-AA1E-NA-4"/>
    <n v="3"/>
    <n v="1"/>
    <n v="25"/>
    <s v="正三通"/>
    <s v="不鏽鋼"/>
    <n v="33.4"/>
    <n v="5256.9526509579446"/>
    <n v="5.2569526509579443E-3"/>
    <x v="1"/>
  </r>
  <r>
    <s v="CWS-2205-25-AA1E-NA-4"/>
    <n v="4"/>
    <n v="3"/>
    <n v="25"/>
    <s v="SW法蘭"/>
    <s v="不鏽鋼"/>
    <n v="33.4"/>
    <n v="876.15877515965735"/>
    <n v="8.7615877515965731E-4"/>
    <x v="1"/>
  </r>
  <r>
    <s v="DW-0101-50-AA1B-NA"/>
    <n v="2"/>
    <n v="1"/>
    <n v="50"/>
    <s v="45度彎頭"/>
    <s v="碳鋼"/>
    <n v="60.3"/>
    <n v="3807.7045439304366"/>
    <n v="3.8077045439304366E-3"/>
    <x v="4"/>
  </r>
  <r>
    <s v="DW-0101-50-AA1B-NA"/>
    <n v="3"/>
    <n v="2"/>
    <n v="50"/>
    <s v="90度彎頭"/>
    <s v="碳鋼"/>
    <n v="60.3"/>
    <n v="5711.5568158956548"/>
    <n v="5.7115568158956544E-3"/>
    <x v="4"/>
  </r>
  <r>
    <s v="DW-0101-50-AA1B-NA"/>
    <n v="4"/>
    <n v="1"/>
    <n v="50"/>
    <s v="SO法蘭"/>
    <s v="碳鋼"/>
    <n v="60.3"/>
    <n v="2855.7784079478274"/>
    <n v="2.8557784079478272E-3"/>
    <x v="4"/>
  </r>
  <r>
    <s v="DW-0301-25-AA1B-NA-1"/>
    <n v="2"/>
    <n v="4"/>
    <n v="25"/>
    <s v="90度彎頭"/>
    <s v="碳鋼"/>
    <n v="33.4"/>
    <n v="1752.3175503193147"/>
    <n v="1.7523175503193146E-3"/>
    <x v="4"/>
  </r>
  <r>
    <s v="DW-0301-25-AA1B-NA-1"/>
    <n v="3"/>
    <n v="1"/>
    <n v="25"/>
    <s v="SW法蘭"/>
    <s v="碳鋼"/>
    <n v="33.4"/>
    <n v="876.15877515965735"/>
    <n v="8.7615877515965731E-4"/>
    <x v="4"/>
  </r>
  <r>
    <s v="DW-0301-25-AA1B-NA-2"/>
    <n v="3"/>
    <n v="1"/>
    <n v="20"/>
    <s v="45度彎頭"/>
    <s v="碳鋼"/>
    <n v="26.7"/>
    <n v="746.53666227254246"/>
    <n v="7.4653666227254237E-4"/>
    <x v="4"/>
  </r>
  <r>
    <s v="DW-0301-25-AA1B-NA-2"/>
    <n v="4"/>
    <n v="3"/>
    <n v="25"/>
    <s v="90度彎頭"/>
    <s v="碳鋼"/>
    <n v="33.4"/>
    <n v="1752.3175503193147"/>
    <n v="1.7523175503193146E-3"/>
    <x v="4"/>
  </r>
  <r>
    <s v="DW-0301-25-AA1B-NA-2"/>
    <n v="5"/>
    <n v="1"/>
    <s v="25X20"/>
    <s v="異徑接頭"/>
    <s v="碳鋼"/>
    <n v="25"/>
    <n v="7853.981633974483"/>
    <n v="7.8539816339744835E-3"/>
    <x v="4"/>
  </r>
  <r>
    <s v="DW-0301-25-AA1B-NA-2"/>
    <n v="6"/>
    <n v="1"/>
    <n v="20"/>
    <s v="SW法蘭"/>
    <s v="碳鋼"/>
    <n v="26.7"/>
    <n v="559.90249670440687"/>
    <n v="5.5990249670440681E-4"/>
    <x v="4"/>
  </r>
  <r>
    <s v="DW-0301-25-AA1B-NA-2"/>
    <n v="7"/>
    <n v="1"/>
    <n v="25"/>
    <s v="SW法蘭"/>
    <s v="碳鋼"/>
    <n v="33.4"/>
    <n v="876.15877515965735"/>
    <n v="8.7615877515965731E-4"/>
    <x v="4"/>
  </r>
  <r>
    <s v="DW-0401-50-AA1B-NA-1"/>
    <n v="3"/>
    <n v="1"/>
    <n v="50"/>
    <s v="90度彎頭"/>
    <s v="碳鋼"/>
    <n v="60.3"/>
    <n v="5711.5568158956548"/>
    <n v="5.7115568158956544E-3"/>
    <x v="4"/>
  </r>
  <r>
    <s v="DW-0401-50-AA1B-NA-1"/>
    <n v="4"/>
    <n v="1"/>
    <s v="50X25"/>
    <s v="異徑三通"/>
    <s v="碳鋼"/>
    <n v="50"/>
    <n v="11780.972450961724"/>
    <n v="1.1780972450961723E-2"/>
    <x v="4"/>
  </r>
  <r>
    <s v="DW-0401-50-AA1B-NA-1"/>
    <n v="5"/>
    <n v="1"/>
    <n v="50"/>
    <s v="正三通"/>
    <s v="碳鋼"/>
    <n v="60.3"/>
    <n v="17134.670447686964"/>
    <n v="1.7134670447686962E-2"/>
    <x v="4"/>
  </r>
  <r>
    <s v="DW-0401-50-AA1B-NA-1"/>
    <n v="6"/>
    <n v="1"/>
    <n v="50"/>
    <s v="SO法蘭"/>
    <s v="碳鋼"/>
    <n v="60.3"/>
    <n v="2855.7784079478274"/>
    <n v="2.8557784079478272E-3"/>
    <x v="4"/>
  </r>
  <r>
    <s v="DW-0401-50-AA1B-NA-1"/>
    <n v="7"/>
    <n v="1"/>
    <n v="50"/>
    <s v="盲法蘭"/>
    <s v="碳鋼"/>
    <n v="60.3"/>
    <n v="2855.7784079478274"/>
    <n v="2.8557784079478272E-3"/>
    <x v="4"/>
  </r>
  <r>
    <s v="DW-0401-50-AA1B-NA-2"/>
    <n v="2"/>
    <n v="2"/>
    <n v="50"/>
    <s v="45度彎頭"/>
    <s v="碳鋼"/>
    <n v="60.3"/>
    <n v="3807.7045439304366"/>
    <n v="3.8077045439304366E-3"/>
    <x v="4"/>
  </r>
  <r>
    <s v="DW-0401-50-AA1B-NA-2"/>
    <n v="3"/>
    <n v="1"/>
    <n v="50"/>
    <s v="90度彎頭"/>
    <s v="碳鋼"/>
    <n v="60.3"/>
    <n v="5711.5568158956548"/>
    <n v="5.7115568158956544E-3"/>
    <x v="4"/>
  </r>
  <r>
    <s v="DW-0401-50-AA1B-NA-2"/>
    <n v="4"/>
    <n v="3"/>
    <s v="50X25"/>
    <s v="異徑三通"/>
    <s v="碳鋼"/>
    <n v="50"/>
    <n v="11780.972450961724"/>
    <n v="1.1780972450961723E-2"/>
    <x v="4"/>
  </r>
  <r>
    <s v="DW-0401-50-AA1B-NA-2"/>
    <n v="5"/>
    <n v="1"/>
    <n v="50"/>
    <s v="SO法蘭"/>
    <s v="碳鋼"/>
    <n v="60.3"/>
    <n v="2855.7784079478274"/>
    <n v="2.8557784079478272E-3"/>
    <x v="4"/>
  </r>
  <r>
    <s v="DW-0401-50-AA1B-NA-2"/>
    <n v="6"/>
    <n v="1"/>
    <n v="50"/>
    <s v="盲法蘭"/>
    <s v="碳鋼"/>
    <n v="60.3"/>
    <n v="2855.7784079478274"/>
    <n v="2.8557784079478272E-3"/>
    <x v="4"/>
  </r>
  <r>
    <s v="DW-0401-50-AA1B-NA-3"/>
    <n v="2"/>
    <n v="1"/>
    <n v="50"/>
    <s v="正三通"/>
    <s v="碳鋼"/>
    <n v="60.3"/>
    <n v="17134.670447686964"/>
    <n v="1.7134670447686962E-2"/>
    <x v="4"/>
  </r>
  <r>
    <s v="DW-0401-50-AA1B-NA-4"/>
    <n v="3"/>
    <n v="1"/>
    <n v="50"/>
    <s v="正三通"/>
    <s v="碳鋼"/>
    <n v="60.3"/>
    <n v="17134.670447686964"/>
    <n v="1.7134670447686962E-2"/>
    <x v="4"/>
  </r>
  <r>
    <s v="DW-0401-50-AA1B-NA-4"/>
    <n v="4"/>
    <n v="1"/>
    <s v="50X25"/>
    <s v="異徑三通"/>
    <s v="碳鋼"/>
    <n v="50"/>
    <n v="11780.972450961724"/>
    <n v="1.1780972450961723E-2"/>
    <x v="4"/>
  </r>
  <r>
    <s v="DW-0401-50-AA1B-NA-4"/>
    <n v="5"/>
    <n v="1"/>
    <n v="25"/>
    <s v="SW法蘭"/>
    <s v="碳鋼"/>
    <n v="33.4"/>
    <n v="876.15877515965735"/>
    <n v="8.7615877515965731E-4"/>
    <x v="4"/>
  </r>
  <r>
    <s v="DW-0401-50-AA1B-NA-4"/>
    <n v="6"/>
    <n v="1"/>
    <n v="25"/>
    <s v="盲法蘭"/>
    <s v="碳鋼"/>
    <n v="33.4"/>
    <n v="876.15877515965735"/>
    <n v="8.7615877515965731E-4"/>
    <x v="4"/>
  </r>
  <r>
    <s v="DW-0401-50-AA1B-NA-4"/>
    <n v="7"/>
    <n v="2"/>
    <n v="50"/>
    <s v="SO法蘭"/>
    <s v="碳鋼"/>
    <n v="60.3"/>
    <n v="2855.7784079478274"/>
    <n v="2.8557784079478272E-3"/>
    <x v="4"/>
  </r>
  <r>
    <s v="DW-0401-50-AA1B-NA-5"/>
    <n v="2"/>
    <n v="3"/>
    <n v="50"/>
    <s v="90度彎頭"/>
    <s v="碳鋼"/>
    <n v="60.3"/>
    <n v="5711.5568158956548"/>
    <n v="5.7115568158956544E-3"/>
    <x v="4"/>
  </r>
  <r>
    <s v="DW-0401-50-AA1B-NA-5"/>
    <n v="3"/>
    <n v="1"/>
    <n v="50"/>
    <s v="正三通"/>
    <s v="碳鋼"/>
    <n v="60.3"/>
    <n v="17134.670447686964"/>
    <n v="1.7134670447686962E-2"/>
    <x v="4"/>
  </r>
  <r>
    <s v="DW-0401-50-AA1B-NA-6"/>
    <n v="1"/>
    <n v="1"/>
    <s v="50X25"/>
    <s v="偏心大小頭"/>
    <s v="碳鋼"/>
    <n v="50"/>
    <n v="15707.963267948966"/>
    <n v="1.5707963267948967E-2"/>
    <x v="4"/>
  </r>
  <r>
    <s v="DW-0401-50-AA1B-NA-7"/>
    <n v="2"/>
    <n v="1"/>
    <n v="50"/>
    <s v="90度彎頭"/>
    <s v="碳鋼"/>
    <n v="60.3"/>
    <n v="5711.5568158956548"/>
    <n v="5.7115568158956544E-3"/>
    <x v="4"/>
  </r>
  <r>
    <s v="DW-0401-50-AA1B-NA-8"/>
    <n v="3"/>
    <n v="1"/>
    <n v="50"/>
    <s v="90度彎頭"/>
    <s v="碳鋼"/>
    <n v="60.3"/>
    <n v="5711.5568158956548"/>
    <n v="5.7115568158956544E-3"/>
    <x v="4"/>
  </r>
  <r>
    <s v="DW-0401-50-AA1B-NA-8"/>
    <n v="4"/>
    <n v="1"/>
    <s v="50X25"/>
    <s v="異徑三通"/>
    <s v="碳鋼"/>
    <n v="50"/>
    <n v="11780.972450961724"/>
    <n v="1.1780972450961723E-2"/>
    <x v="4"/>
  </r>
  <r>
    <s v="DW-0401-50-AA1B-NA-8"/>
    <n v="5"/>
    <n v="1"/>
    <n v="25"/>
    <s v="SW法蘭"/>
    <s v="碳鋼"/>
    <n v="33.4"/>
    <n v="876.15877515965735"/>
    <n v="8.7615877515965731E-4"/>
    <x v="4"/>
  </r>
  <r>
    <s v="DW-0401-50-AA1B-NA-8"/>
    <n v="6"/>
    <n v="1"/>
    <n v="25"/>
    <s v="盲法蘭"/>
    <s v="碳鋼"/>
    <n v="33.4"/>
    <n v="876.15877515965735"/>
    <n v="8.7615877515965731E-4"/>
    <x v="4"/>
  </r>
  <r>
    <s v="DW-0401-50-AA1B-NA-8"/>
    <n v="7"/>
    <n v="2"/>
    <n v="50"/>
    <s v="SO法蘭"/>
    <s v="碳鋼"/>
    <n v="60.3"/>
    <n v="2855.7784079478274"/>
    <n v="2.8557784079478272E-3"/>
    <x v="4"/>
  </r>
  <r>
    <s v="DW-0401-50-AA1B-NA-9"/>
    <n v="2"/>
    <n v="2"/>
    <n v="50"/>
    <s v="90度彎頭"/>
    <s v="碳鋼"/>
    <n v="60.3"/>
    <n v="5711.5568158956548"/>
    <n v="5.7115568158956544E-3"/>
    <x v="4"/>
  </r>
  <r>
    <s v="DW-0401-50-AA1B-NA-10"/>
    <n v="2"/>
    <n v="1"/>
    <n v="50"/>
    <s v="90度彎頭"/>
    <s v="碳鋼"/>
    <n v="60.3"/>
    <n v="5711.5568158956548"/>
    <n v="5.7115568158956544E-3"/>
    <x v="4"/>
  </r>
  <r>
    <s v="DW-0401-50-AA1B-NA-11"/>
    <n v="2"/>
    <n v="5"/>
    <n v="50"/>
    <s v="90度彎頭"/>
    <s v="碳鋼"/>
    <n v="60.3"/>
    <n v="5711.5568158956548"/>
    <n v="5.7115568158956544E-3"/>
    <x v="4"/>
  </r>
  <r>
    <s v="DW-0401-50-AA1B-NA-12"/>
    <n v="2"/>
    <n v="1"/>
    <n v="50"/>
    <s v="90度彎頭"/>
    <s v="碳鋼"/>
    <n v="60.3"/>
    <n v="5711.5568158956548"/>
    <n v="5.7115568158956544E-3"/>
    <x v="4"/>
  </r>
  <r>
    <s v="DW-0401-50-AA1B-NA-14"/>
    <n v="2"/>
    <n v="1"/>
    <n v="50"/>
    <s v="Y型過濾器"/>
    <s v="碳鋼"/>
    <n v="60.3"/>
    <s v=""/>
    <m/>
    <x v="4"/>
  </r>
  <r>
    <s v="DW-0401-50-AA1B-NA-14"/>
    <n v="3"/>
    <n v="2"/>
    <n v="50"/>
    <s v="SO法蘭"/>
    <s v="碳鋼"/>
    <n v="60.3"/>
    <n v="2855.7784079478274"/>
    <n v="2.8557784079478272E-3"/>
    <x v="4"/>
  </r>
  <r>
    <s v="DW-0401-50-AA1B-NA-15"/>
    <n v="2"/>
    <n v="1"/>
    <n v="50"/>
    <s v="Y型過濾器"/>
    <s v="碳鋼"/>
    <n v="60.3"/>
    <s v=""/>
    <m/>
    <x v="4"/>
  </r>
  <r>
    <s v="DW-0401-50-AA1B-NA-15"/>
    <n v="3"/>
    <n v="2"/>
    <n v="50"/>
    <s v="SO法蘭"/>
    <s v="碳鋼"/>
    <n v="60.3"/>
    <n v="2855.7784079478274"/>
    <n v="2.8557784079478272E-3"/>
    <x v="4"/>
  </r>
  <r>
    <s v="DW-0402-25-AA1B-NA-1"/>
    <n v="2"/>
    <n v="5"/>
    <n v="25"/>
    <s v="90度彎頭"/>
    <s v="碳鋼"/>
    <n v="33.4"/>
    <n v="1752.3175503193147"/>
    <n v="1.7523175503193146E-3"/>
    <x v="4"/>
  </r>
  <r>
    <s v="DW-0402-25-AA1B-NA-1"/>
    <n v="3"/>
    <n v="3"/>
    <n v="25"/>
    <s v="SW法蘭"/>
    <s v="碳鋼"/>
    <n v="33.4"/>
    <n v="876.15877515965735"/>
    <n v="8.7615877515965731E-4"/>
    <x v="4"/>
  </r>
  <r>
    <s v="DW-0402-25-AA1B-NA-2"/>
    <n v="3"/>
    <n v="2"/>
    <n v="25"/>
    <s v="90度彎頭"/>
    <s v="碳鋼"/>
    <n v="33.4"/>
    <n v="1752.3175503193147"/>
    <n v="1.7523175503193146E-3"/>
    <x v="4"/>
  </r>
  <r>
    <s v="DW-0402-25-AA1B-NA-2"/>
    <n v="4"/>
    <n v="1"/>
    <s v="50X25"/>
    <s v="同心大小頭"/>
    <s v="碳鋼"/>
    <n v="50"/>
    <n v="15707.963267948966"/>
    <n v="1.5707963267948967E-2"/>
    <x v="4"/>
  </r>
  <r>
    <s v="DW-0402-25-AA1B-NA-2"/>
    <n v="5"/>
    <n v="1"/>
    <n v="25"/>
    <s v="SW法蘭"/>
    <s v="碳鋼"/>
    <n v="33.4"/>
    <n v="876.15877515965735"/>
    <n v="8.7615877515965731E-4"/>
    <x v="4"/>
  </r>
  <r>
    <s v="DW-0402-25-AA1B-NA-2"/>
    <n v="6"/>
    <n v="1"/>
    <n v="50"/>
    <s v="SO法蘭"/>
    <s v="碳鋼"/>
    <n v="60.3"/>
    <n v="2855.7784079478274"/>
    <n v="2.8557784079478272E-3"/>
    <x v="4"/>
  </r>
  <r>
    <s v="DW-0403-25-AA1B-NA"/>
    <n v="3"/>
    <n v="3"/>
    <n v="25"/>
    <s v="90度彎頭"/>
    <s v="碳鋼"/>
    <n v="33.4"/>
    <n v="1752.3175503193147"/>
    <n v="1.7523175503193146E-3"/>
    <x v="4"/>
  </r>
  <r>
    <s v="DW-0403-25-AA1B-NA"/>
    <n v="4"/>
    <n v="1"/>
    <s v="50X25"/>
    <s v="同心大小頭"/>
    <s v="碳鋼"/>
    <n v="50"/>
    <n v="15707.963267948966"/>
    <n v="1.5707963267948967E-2"/>
    <x v="4"/>
  </r>
  <r>
    <s v="DW-0403-25-AA1B-NA"/>
    <n v="5"/>
    <n v="4"/>
    <n v="25"/>
    <s v="SW法蘭"/>
    <s v="碳鋼"/>
    <n v="33.4"/>
    <n v="876.15877515965735"/>
    <n v="8.7615877515965731E-4"/>
    <x v="4"/>
  </r>
  <r>
    <s v="DW-0403-25-AA1B-NA"/>
    <n v="6"/>
    <n v="1"/>
    <s v="50X25"/>
    <s v="SW法蘭"/>
    <s v="碳鋼"/>
    <n v="50"/>
    <n v="1963.4954084936207"/>
    <n v="1.9634954084936209E-3"/>
    <x v="4"/>
  </r>
  <r>
    <s v="DW-0404-25-AA1B-NA"/>
    <n v="3"/>
    <n v="7"/>
    <n v="25"/>
    <s v="90度彎頭"/>
    <s v="碳鋼"/>
    <n v="33.4"/>
    <n v="1752.3175503193147"/>
    <n v="1.7523175503193146E-3"/>
    <x v="4"/>
  </r>
  <r>
    <s v="DW-0404-25-AA1B-NA"/>
    <n v="4"/>
    <n v="1"/>
    <s v="50X25"/>
    <s v="同心大小頭"/>
    <s v="碳鋼"/>
    <n v="50"/>
    <n v="15707.963267948966"/>
    <n v="1.5707963267948967E-2"/>
    <x v="4"/>
  </r>
  <r>
    <s v="DW-0404-25-AA1B-NA"/>
    <n v="5"/>
    <n v="4"/>
    <n v="25"/>
    <s v="SW法蘭"/>
    <s v="碳鋼"/>
    <n v="33.4"/>
    <n v="876.15877515965735"/>
    <n v="8.7615877515965731E-4"/>
    <x v="4"/>
  </r>
  <r>
    <s v="DW-0404-25-AA1B-NA"/>
    <n v="6"/>
    <n v="1"/>
    <n v="50"/>
    <s v="SO法蘭"/>
    <s v="碳鋼"/>
    <n v="60.3"/>
    <n v="2855.7784079478274"/>
    <n v="2.8557784079478272E-3"/>
    <x v="4"/>
  </r>
  <r>
    <s v="DW-0405-25-AA1B-NA"/>
    <n v="3"/>
    <n v="8"/>
    <n v="25"/>
    <s v="90度彎頭"/>
    <s v="碳鋼"/>
    <n v="33.4"/>
    <n v="1752.3175503193147"/>
    <n v="1.7523175503193146E-3"/>
    <x v="4"/>
  </r>
  <r>
    <s v="DW-0405-25-AA1B-NA"/>
    <n v="4"/>
    <n v="1"/>
    <s v="50X25"/>
    <s v="同心大小頭"/>
    <s v="碳鋼"/>
    <n v="50"/>
    <n v="15707.963267948966"/>
    <n v="1.5707963267948967E-2"/>
    <x v="4"/>
  </r>
  <r>
    <s v="DW-0405-25-AA1B-NA"/>
    <n v="5"/>
    <n v="8"/>
    <n v="25"/>
    <s v="SW法蘭"/>
    <s v="碳鋼"/>
    <n v="33.4"/>
    <n v="876.15877515965735"/>
    <n v="8.7615877515965731E-4"/>
    <x v="4"/>
  </r>
  <r>
    <s v="DW-0405-25-AA1B-NA"/>
    <n v="6"/>
    <n v="1"/>
    <n v="50"/>
    <s v="SW法蘭"/>
    <s v="碳鋼"/>
    <n v="60.3"/>
    <n v="2855.7784079478274"/>
    <n v="2.8557784079478272E-3"/>
    <x v="4"/>
  </r>
  <r>
    <s v="DW-1301-50-AA1B-NA-1"/>
    <n v="3"/>
    <n v="1"/>
    <n v="50"/>
    <s v="90度彎頭"/>
    <s v="碳鋼"/>
    <n v="60.3"/>
    <n v="5711.5568158956548"/>
    <n v="5.7115568158956544E-3"/>
    <x v="4"/>
  </r>
  <r>
    <s v="DW-1301-50-AA1B-NA-1"/>
    <n v="4"/>
    <n v="1"/>
    <n v="25"/>
    <s v="90度彎頭"/>
    <s v="碳鋼"/>
    <n v="33.4"/>
    <n v="1752.3175503193147"/>
    <n v="1.7523175503193146E-3"/>
    <x v="4"/>
  </r>
  <r>
    <s v="DW-1301-50-AA1B-NA-1"/>
    <n v="5"/>
    <n v="1"/>
    <s v="50X25"/>
    <s v="異徑三通"/>
    <s v="碳鋼"/>
    <n v="50"/>
    <n v="11780.972450961724"/>
    <n v="1.1780972450961723E-2"/>
    <x v="4"/>
  </r>
  <r>
    <s v="DW-1301-50-AA1B-NA-1"/>
    <n v="6"/>
    <n v="1"/>
    <n v="25"/>
    <s v="盲法蘭"/>
    <s v="碳鋼"/>
    <n v="33.4"/>
    <n v="876.15877515965735"/>
    <n v="8.7615877515965731E-4"/>
    <x v="4"/>
  </r>
  <r>
    <s v="DW-1301-50-AA1B-NA-1"/>
    <n v="7"/>
    <n v="1"/>
    <n v="25"/>
    <s v="SW法蘭"/>
    <s v="碳鋼"/>
    <n v="33.4"/>
    <n v="876.15877515965735"/>
    <n v="8.7615877515965731E-4"/>
    <x v="4"/>
  </r>
  <r>
    <s v="DW-1301-50-AA1B-NA-1"/>
    <n v="8"/>
    <n v="2"/>
    <n v="50"/>
    <s v="SO法蘭"/>
    <s v="碳鋼"/>
    <n v="60.3"/>
    <n v="2855.7784079478274"/>
    <n v="2.8557784079478272E-3"/>
    <x v="4"/>
  </r>
  <r>
    <s v="DW-1301-50-AA1B-NA-2"/>
    <n v="3"/>
    <n v="1"/>
    <n v="25"/>
    <s v="90度彎頭"/>
    <s v="碳鋼"/>
    <n v="33.4"/>
    <n v="1752.3175503193147"/>
    <n v="1.7523175503193146E-3"/>
    <x v="4"/>
  </r>
  <r>
    <s v="DW-1301-50-AA1B-NA-2"/>
    <n v="4"/>
    <n v="1"/>
    <s v="50X25"/>
    <s v="同心大小頭"/>
    <s v="碳鋼"/>
    <n v="50"/>
    <n v="15707.963267948966"/>
    <n v="1.5707963267948967E-2"/>
    <x v="4"/>
  </r>
  <r>
    <s v="DW-1301-50-AA1B-NA-2"/>
    <n v="5"/>
    <n v="2"/>
    <n v="50"/>
    <s v="正三通"/>
    <s v="碳鋼"/>
    <n v="60.3"/>
    <n v="17134.670447686964"/>
    <n v="1.7134670447686962E-2"/>
    <x v="4"/>
  </r>
  <r>
    <s v="DW-1301-50-AA1B-NA-2"/>
    <n v="6"/>
    <n v="1"/>
    <n v="25"/>
    <s v="盲法蘭"/>
    <s v="碳鋼"/>
    <n v="33.4"/>
    <n v="876.15877515965735"/>
    <n v="8.7615877515965731E-4"/>
    <x v="4"/>
  </r>
  <r>
    <s v="DW-1301-50-AA1B-NA-2"/>
    <n v="7"/>
    <n v="1"/>
    <n v="25"/>
    <s v="SW法蘭"/>
    <s v="碳鋼"/>
    <n v="33.4"/>
    <n v="876.15877515965735"/>
    <n v="8.7615877515965731E-4"/>
    <x v="4"/>
  </r>
  <r>
    <s v="DW-1301-50-AA1B-NA-3"/>
    <n v="2"/>
    <n v="2"/>
    <n v="50"/>
    <s v="90度彎頭"/>
    <s v="碳鋼"/>
    <n v="60.3"/>
    <n v="5711.5568158956548"/>
    <n v="5.7115568158956544E-3"/>
    <x v="4"/>
  </r>
  <r>
    <s v="DW-1301-50-AA1B-NA-4"/>
    <n v="2"/>
    <n v="1"/>
    <n v="50"/>
    <s v="45度彎頭"/>
    <s v="碳鋼"/>
    <n v="60.3"/>
    <n v="3807.7045439304366"/>
    <n v="3.8077045439304366E-3"/>
    <x v="4"/>
  </r>
  <r>
    <s v="DW-1301-50-AA1B-NA-4"/>
    <n v="3"/>
    <n v="2"/>
    <n v="50"/>
    <s v="90度彎頭"/>
    <s v="碳鋼"/>
    <n v="60.3"/>
    <n v="5711.5568158956548"/>
    <n v="5.7115568158956544E-3"/>
    <x v="4"/>
  </r>
  <r>
    <s v="DW-1301-50-AA1B-NA-5"/>
    <n v="2"/>
    <n v="3"/>
    <n v="50"/>
    <s v="90度彎頭"/>
    <s v="碳鋼"/>
    <n v="60.3"/>
    <n v="5711.5568158956548"/>
    <n v="5.7115568158956544E-3"/>
    <x v="4"/>
  </r>
  <r>
    <s v="DW-1301-50-AA1B-NA-5"/>
    <n v="3"/>
    <n v="1"/>
    <n v="50"/>
    <s v="SO法蘭"/>
    <s v="碳鋼"/>
    <n v="60.3"/>
    <n v="2855.7784079478274"/>
    <n v="2.8557784079478272E-3"/>
    <x v="4"/>
  </r>
  <r>
    <s v="DW-1302-25-AA1B-NA-1"/>
    <n v="2"/>
    <n v="2"/>
    <n v="25"/>
    <s v="90度彎頭"/>
    <s v="碳鋼"/>
    <n v="33.4"/>
    <n v="1752.3175503193147"/>
    <n v="1.7523175503193146E-3"/>
    <x v="4"/>
  </r>
  <r>
    <s v="DW-1302-25-AA1B-NA-1"/>
    <n v="3"/>
    <n v="1"/>
    <n v="25"/>
    <s v="正三通"/>
    <s v="碳鋼"/>
    <n v="33.4"/>
    <n v="5256.9526509579446"/>
    <n v="5.2569526509579443E-3"/>
    <x v="4"/>
  </r>
  <r>
    <s v="DW-1302-25-AA1B-NA-1"/>
    <n v="4"/>
    <n v="5"/>
    <n v="25"/>
    <s v="SW法蘭"/>
    <s v="碳鋼"/>
    <n v="33.4"/>
    <n v="876.15877515965735"/>
    <n v="8.7615877515965731E-4"/>
    <x v="4"/>
  </r>
  <r>
    <s v="DW-1302-25-AA1B-NA-2"/>
    <n v="2"/>
    <n v="2"/>
    <n v="25"/>
    <s v="90度彎頭"/>
    <s v="碳鋼"/>
    <n v="33.4"/>
    <n v="1752.3175503193147"/>
    <n v="1.7523175503193146E-3"/>
    <x v="4"/>
  </r>
  <r>
    <s v="DW-1302-25-AA1B-NA-2"/>
    <n v="3"/>
    <n v="1"/>
    <n v="25"/>
    <s v="正三通"/>
    <s v="碳鋼"/>
    <n v="33.4"/>
    <n v="5256.9526509579446"/>
    <n v="5.2569526509579443E-3"/>
    <x v="4"/>
  </r>
  <r>
    <s v="DW-1302-25-AA1B-NA-2"/>
    <n v="4"/>
    <n v="2"/>
    <n v="25"/>
    <s v="SW法蘭"/>
    <s v="碳鋼"/>
    <n v="33.4"/>
    <n v="876.15877515965735"/>
    <n v="8.7615877515965731E-4"/>
    <x v="4"/>
  </r>
  <r>
    <s v="DW-1302-25-AA1B-NA-3"/>
    <n v="2"/>
    <n v="7"/>
    <n v="25"/>
    <s v="90度彎頭"/>
    <s v="碳鋼"/>
    <n v="33.4"/>
    <n v="1752.3175503193147"/>
    <n v="1.7523175503193146E-3"/>
    <x v="4"/>
  </r>
  <r>
    <s v="DW-1302-25-AA1B-NA-3"/>
    <n v="3"/>
    <n v="1"/>
    <n v="25"/>
    <s v="正三通"/>
    <s v="碳鋼"/>
    <n v="33.4"/>
    <n v="5256.9526509579446"/>
    <n v="5.2569526509579443E-3"/>
    <x v="4"/>
  </r>
  <r>
    <s v="DW-1302-25-AA1B-NA-3"/>
    <n v="4"/>
    <n v="1"/>
    <n v="25"/>
    <s v="SW法蘭"/>
    <s v="碳鋼"/>
    <n v="33.4"/>
    <n v="876.15877515965735"/>
    <n v="8.7615877515965731E-4"/>
    <x v="4"/>
  </r>
  <r>
    <s v="DW-1302-25-AA1B-NA-4"/>
    <n v="2"/>
    <n v="1"/>
    <n v="25"/>
    <s v="正三通"/>
    <s v="碳鋼"/>
    <n v="33.4"/>
    <n v="5256.9526509579446"/>
    <n v="5.2569526509579443E-3"/>
    <x v="4"/>
  </r>
  <r>
    <s v="DW-1302-25-AA1B-NA-4"/>
    <n v="3"/>
    <n v="3"/>
    <n v="25"/>
    <s v="SW法蘭"/>
    <s v="碳鋼"/>
    <n v="33.4"/>
    <n v="876.15877515965735"/>
    <n v="8.7615877515965731E-4"/>
    <x v="4"/>
  </r>
  <r>
    <s v="DW-1302-25-AA1B-NA-5"/>
    <n v="1"/>
    <n v="2"/>
    <n v="25"/>
    <s v="盲法蘭"/>
    <s v="碳鋼"/>
    <n v="33.4"/>
    <n v="876.15877515965735"/>
    <n v="8.7615877515965731E-4"/>
    <x v="4"/>
  </r>
  <r>
    <s v="DW-1302-25-AA1B-NA-6"/>
    <n v="2"/>
    <n v="1"/>
    <n v="25"/>
    <s v="90度彎頭"/>
    <s v="碳鋼"/>
    <n v="33.4"/>
    <n v="1752.3175503193147"/>
    <n v="1.7523175503193146E-3"/>
    <x v="4"/>
  </r>
  <r>
    <s v="DW-1302-25-AA1B-NA-6"/>
    <n v="3"/>
    <n v="3"/>
    <n v="25"/>
    <s v="SW法蘭"/>
    <s v="碳鋼"/>
    <n v="33.4"/>
    <n v="876.15877515965735"/>
    <n v="8.7615877515965731E-4"/>
    <x v="4"/>
  </r>
  <r>
    <s v="DW-1303-50-AA1B-NA"/>
    <n v="2"/>
    <n v="3"/>
    <n v="50"/>
    <s v="90度彎頭"/>
    <s v="碳鋼"/>
    <n v="60.3"/>
    <n v="5711.5568158956548"/>
    <n v="5.7115568158956544E-3"/>
    <x v="4"/>
  </r>
  <r>
    <s v="DW-1303-50-AA1B-NA"/>
    <n v="3"/>
    <n v="3"/>
    <n v="50"/>
    <s v="SO法蘭"/>
    <s v="碳鋼"/>
    <n v="60.3"/>
    <n v="2855.7784079478274"/>
    <n v="2.8557784079478272E-3"/>
    <x v="4"/>
  </r>
  <r>
    <s v="DW-1304-40-AA1E-NA"/>
    <n v="3"/>
    <n v="2"/>
    <n v="40"/>
    <s v="90度彎頭"/>
    <s v="不鏽鋼"/>
    <n v="48.3"/>
    <n v="3664.4950428165462"/>
    <n v="3.6644950428165461E-3"/>
    <x v="4"/>
  </r>
  <r>
    <s v="DW-1304-40-AA1E-NA"/>
    <n v="4"/>
    <n v="1"/>
    <s v="40X25"/>
    <s v="異徑接頭"/>
    <s v="不鏽鋼"/>
    <n v="40"/>
    <n v="12566.370614359172"/>
    <n v="1.2566370614359171E-2"/>
    <x v="4"/>
  </r>
  <r>
    <s v="DW-1304-40-AA1E-NA"/>
    <n v="5"/>
    <n v="1"/>
    <s v="40X25"/>
    <s v="異徑三通"/>
    <s v="不鏽鋼"/>
    <n v="40"/>
    <n v="7539.8223686155034"/>
    <n v="7.5398223686155034E-3"/>
    <x v="4"/>
  </r>
  <r>
    <s v="DW-1304-40-AA1E-NA"/>
    <n v="6"/>
    <n v="1"/>
    <n v="40"/>
    <s v="正三通"/>
    <s v="不鏽鋼"/>
    <n v="48.3"/>
    <n v="10993.485128449638"/>
    <n v="1.0993485128449637E-2"/>
    <x v="4"/>
  </r>
  <r>
    <s v="DW-1304-40-AA1E-NA"/>
    <n v="7"/>
    <n v="1"/>
    <n v="40"/>
    <s v="Y型過濾器"/>
    <s v="不鏽鋼"/>
    <n v="48.3"/>
    <s v=""/>
    <m/>
    <x v="4"/>
  </r>
  <r>
    <s v="DW-1304-40-AA1E-NA"/>
    <n v="8"/>
    <n v="2"/>
    <n v="25"/>
    <s v="SW法蘭"/>
    <s v="不鏽鋼"/>
    <n v="33.4"/>
    <n v="876.15877515965735"/>
    <n v="8.7615877515965731E-4"/>
    <x v="4"/>
  </r>
  <r>
    <s v="DW-1304-40-AA1E-NA"/>
    <n v="9"/>
    <n v="1"/>
    <n v="25"/>
    <s v="盲法蘭"/>
    <s v="不鏽鋼"/>
    <n v="33.4"/>
    <n v="876.15877515965735"/>
    <n v="8.7615877515965731E-4"/>
    <x v="4"/>
  </r>
  <r>
    <s v="DW-1304-40-AA1E-NA"/>
    <n v="10"/>
    <n v="5"/>
    <n v="40"/>
    <s v="SW法蘭"/>
    <s v="不鏽鋼"/>
    <n v="48.3"/>
    <n v="1832.2475214082731"/>
    <n v="1.8322475214082731E-3"/>
    <x v="4"/>
  </r>
  <r>
    <s v="DW-1305-40-AA1E-NA"/>
    <n v="3"/>
    <n v="1"/>
    <n v="40"/>
    <s v="90度彎頭"/>
    <s v="不鏽鋼"/>
    <n v="48.3"/>
    <n v="3664.4950428165462"/>
    <n v="3.6644950428165461E-3"/>
    <x v="4"/>
  </r>
  <r>
    <s v="DW-1305-40-AA1E-NA"/>
    <n v="4"/>
    <n v="1"/>
    <s v="40X25"/>
    <s v="異徑接頭"/>
    <s v="不鏽鋼"/>
    <n v="40"/>
    <n v="12566.370614359172"/>
    <n v="1.2566370614359171E-2"/>
    <x v="4"/>
  </r>
  <r>
    <s v="DW-1305-40-AA1E-NA"/>
    <n v="5"/>
    <n v="1"/>
    <s v="40X25"/>
    <s v="異徑三通"/>
    <s v="不鏽鋼"/>
    <n v="40"/>
    <n v="7539.8223686155034"/>
    <n v="7.5398223686155034E-3"/>
    <x v="4"/>
  </r>
  <r>
    <s v="DW-1305-40-AA1E-NA"/>
    <n v="6"/>
    <n v="1"/>
    <n v="40"/>
    <s v="Y型過濾器"/>
    <s v="不鏽鋼"/>
    <n v="48.3"/>
    <s v=""/>
    <m/>
    <x v="4"/>
  </r>
  <r>
    <s v="DW-1305-40-AA1E-NA"/>
    <n v="7"/>
    <n v="2"/>
    <n v="25"/>
    <s v="SW法蘭"/>
    <s v="不鏽鋼"/>
    <n v="33.4"/>
    <n v="876.15877515965735"/>
    <n v="8.7615877515965731E-4"/>
    <x v="4"/>
  </r>
  <r>
    <s v="DW-1305-40-AA1E-NA"/>
    <n v="8"/>
    <n v="1"/>
    <n v="25"/>
    <s v="盲法蘭"/>
    <s v="不鏽鋼"/>
    <n v="33.4"/>
    <n v="876.15877515965735"/>
    <n v="8.7615877515965731E-4"/>
    <x v="4"/>
  </r>
  <r>
    <s v="DW-1305-40-AA1E-NA"/>
    <n v="9"/>
    <n v="4"/>
    <n v="40"/>
    <s v="SW法蘭"/>
    <s v="不鏽鋼"/>
    <n v="48.3"/>
    <n v="1832.2475214082731"/>
    <n v="1.8322475214082731E-3"/>
    <x v="4"/>
  </r>
  <r>
    <s v="DW-1306-40-AA1E-NA-1"/>
    <n v="4"/>
    <n v="1"/>
    <n v="40"/>
    <s v="90度彎頭"/>
    <s v="不鏽鋼"/>
    <n v="48.3"/>
    <n v="3664.4950428165462"/>
    <n v="3.6644950428165461E-3"/>
    <x v="4"/>
  </r>
  <r>
    <s v="DW-1306-40-AA1E-NA-1"/>
    <n v="5"/>
    <n v="1"/>
    <s v="40X25"/>
    <s v="異徑接頭"/>
    <s v="不鏽鋼"/>
    <n v="40"/>
    <n v="12566.370614359172"/>
    <n v="1.2566370614359171E-2"/>
    <x v="4"/>
  </r>
  <r>
    <s v="DW-1306-40-AA1E-NA-1"/>
    <n v="6"/>
    <n v="1"/>
    <s v="40X15"/>
    <s v="異徑三通"/>
    <s v="不鏽鋼"/>
    <n v="40"/>
    <n v="7539.8223686155034"/>
    <n v="7.5398223686155034E-3"/>
    <x v="4"/>
  </r>
  <r>
    <s v="DW-1306-40-AA1E-NA-1"/>
    <n v="7"/>
    <n v="1"/>
    <n v="15"/>
    <s v="SW法蘭"/>
    <s v="不鏽鋼"/>
    <n v="21.3"/>
    <n v="356.32729275178838"/>
    <n v="3.5632729275178834E-4"/>
    <x v="4"/>
  </r>
  <r>
    <s v="DW-1306-40-AA1E-NA-1"/>
    <n v="8"/>
    <n v="1"/>
    <n v="25"/>
    <s v="SW法蘭"/>
    <s v="不鏽鋼"/>
    <n v="33.4"/>
    <n v="876.15877515965735"/>
    <n v="8.7615877515965731E-4"/>
    <x v="4"/>
  </r>
  <r>
    <s v="DW-1306-40-AA1E-NA-1"/>
    <n v="9"/>
    <n v="1"/>
    <n v="40"/>
    <s v="SW法蘭"/>
    <s v="不鏽鋼"/>
    <n v="48.3"/>
    <n v="1832.2475214082731"/>
    <n v="1.8322475214082731E-3"/>
    <x v="4"/>
  </r>
  <r>
    <s v="DW-1306-40-AA1E-NA-2"/>
    <n v="3"/>
    <n v="1"/>
    <n v="25"/>
    <s v="90度彎頭"/>
    <s v="不鏽鋼"/>
    <n v="33.4"/>
    <n v="1752.3175503193147"/>
    <n v="1.7523175503193146E-3"/>
    <x v="4"/>
  </r>
  <r>
    <s v="DW-1306-40-AA1E-NA-2"/>
    <n v="4"/>
    <n v="1"/>
    <n v="40"/>
    <s v="90度彎頭"/>
    <s v="不鏽鋼"/>
    <n v="48.3"/>
    <n v="3664.4950428165462"/>
    <n v="3.6644950428165461E-3"/>
    <x v="4"/>
  </r>
  <r>
    <s v="DW-1306-40-AA1E-NA-2"/>
    <n v="5"/>
    <n v="1"/>
    <s v="40X25"/>
    <s v="異徑三通"/>
    <s v="不鏽鋼"/>
    <n v="40"/>
    <n v="7539.8223686155034"/>
    <n v="7.5398223686155034E-3"/>
    <x v="4"/>
  </r>
  <r>
    <s v="DW-1306-40-AA1E-NA-2"/>
    <n v="6"/>
    <n v="1"/>
    <n v="25"/>
    <s v="盲法蘭"/>
    <s v="不鏽鋼"/>
    <n v="33.4"/>
    <n v="876.15877515965735"/>
    <n v="8.7615877515965731E-4"/>
    <x v="4"/>
  </r>
  <r>
    <s v="DW-1306-40-AA1E-NA-2"/>
    <n v="7"/>
    <n v="1"/>
    <n v="25"/>
    <s v="SW法蘭"/>
    <s v="不鏽鋼"/>
    <n v="33.4"/>
    <n v="876.15877515965735"/>
    <n v="8.7615877515965731E-4"/>
    <x v="4"/>
  </r>
  <r>
    <s v="DW-1306-40-AA1E-NA-2"/>
    <n v="8"/>
    <n v="2"/>
    <n v="40"/>
    <s v="SW法蘭"/>
    <s v="不鏽鋼"/>
    <n v="48.3"/>
    <n v="1832.2475214082731"/>
    <n v="1.8322475214082731E-3"/>
    <x v="4"/>
  </r>
  <r>
    <s v="DW-1306-40-AA1E-NA-3"/>
    <n v="3"/>
    <n v="3"/>
    <s v="40X25"/>
    <s v="異徑三通"/>
    <s v="不鏽鋼"/>
    <n v="40"/>
    <n v="7539.8223686155034"/>
    <n v="7.5398223686155034E-3"/>
    <x v="4"/>
  </r>
  <r>
    <s v="DW-1306-40-AA1E-NA-3"/>
    <n v="4"/>
    <n v="1"/>
    <n v="25"/>
    <s v="SW法蘭"/>
    <s v="不鏽鋼"/>
    <n v="33.4"/>
    <n v="876.15877515965735"/>
    <n v="8.7615877515965731E-4"/>
    <x v="4"/>
  </r>
  <r>
    <s v="DW-1306-40-AA1E-NA-3"/>
    <n v="5"/>
    <n v="2"/>
    <n v="40"/>
    <s v="SW法蘭"/>
    <s v="不鏽鋼"/>
    <n v="48.3"/>
    <n v="1832.2475214082731"/>
    <n v="1.8322475214082731E-3"/>
    <x v="4"/>
  </r>
  <r>
    <s v="DW-1307-40-AA1E-NA-1"/>
    <n v="4"/>
    <n v="1"/>
    <n v="40"/>
    <s v="90度彎頭"/>
    <s v="不鏽鋼"/>
    <n v="48.3"/>
    <n v="3664.4950428165462"/>
    <n v="3.6644950428165461E-3"/>
    <x v="4"/>
  </r>
  <r>
    <s v="DW-1307-40-AA1E-NA-1"/>
    <n v="5"/>
    <n v="1"/>
    <s v="40X25"/>
    <s v="異徑接頭"/>
    <s v="不鏽鋼"/>
    <n v="40"/>
    <n v="12566.370614359172"/>
    <n v="1.2566370614359171E-2"/>
    <x v="4"/>
  </r>
  <r>
    <s v="DW-1307-40-AA1E-NA-1"/>
    <n v="6"/>
    <n v="1"/>
    <s v="40X15"/>
    <s v="異徑三通"/>
    <s v="不鏽鋼"/>
    <n v="40"/>
    <n v="7539.8223686155034"/>
    <n v="7.5398223686155034E-3"/>
    <x v="4"/>
  </r>
  <r>
    <s v="DW-1307-40-AA1E-NA-1"/>
    <n v="7"/>
    <n v="1"/>
    <n v="15"/>
    <s v="SW法蘭"/>
    <s v="不鏽鋼"/>
    <n v="21.3"/>
    <n v="356.32729275178838"/>
    <n v="3.5632729275178834E-4"/>
    <x v="4"/>
  </r>
  <r>
    <s v="DW-1307-40-AA1E-NA-1"/>
    <n v="8"/>
    <n v="1"/>
    <n v="25"/>
    <s v="SW法蘭"/>
    <s v="不鏽鋼"/>
    <n v="33.4"/>
    <n v="876.15877515965735"/>
    <n v="8.7615877515965731E-4"/>
    <x v="4"/>
  </r>
  <r>
    <s v="DW-1307-40-AA1E-NA-1"/>
    <n v="9"/>
    <n v="1"/>
    <n v="40"/>
    <s v="SW法蘭"/>
    <s v="不鏽鋼"/>
    <n v="48.3"/>
    <n v="1832.2475214082731"/>
    <n v="1.8322475214082731E-3"/>
    <x v="4"/>
  </r>
  <r>
    <s v="DW-1307-40-AA1E-NA-2"/>
    <n v="2"/>
    <n v="1"/>
    <n v="40"/>
    <s v="90度彎頭"/>
    <s v="不鏽鋼"/>
    <n v="48.3"/>
    <n v="3664.4950428165462"/>
    <n v="3.6644950428165461E-3"/>
    <x v="4"/>
  </r>
  <r>
    <s v="DW-1307-40-AA1E-NA-2"/>
    <n v="3"/>
    <n v="1"/>
    <s v="40X25"/>
    <s v="異徑三通"/>
    <s v="不鏽鋼"/>
    <n v="40"/>
    <n v="7539.8223686155034"/>
    <n v="7.5398223686155034E-3"/>
    <x v="4"/>
  </r>
  <r>
    <s v="DW-1307-40-AA1E-NA-2"/>
    <n v="4"/>
    <n v="2"/>
    <n v="40"/>
    <s v="SW法蘭"/>
    <s v="不鏽鋼"/>
    <n v="48.3"/>
    <n v="1832.2475214082731"/>
    <n v="1.8322475214082731E-3"/>
    <x v="4"/>
  </r>
  <r>
    <s v="DW-1307-40-AA1E-NA-3"/>
    <n v="2"/>
    <n v="1"/>
    <n v="25"/>
    <s v="90度彎頭"/>
    <s v="不鏽鋼"/>
    <n v="33.4"/>
    <n v="1752.3175503193147"/>
    <n v="1.7523175503193146E-3"/>
    <x v="4"/>
  </r>
  <r>
    <s v="DW-1307-40-AA1E-NA-3"/>
    <n v="3"/>
    <n v="1"/>
    <n v="25"/>
    <s v="盲法蘭"/>
    <s v="不鏽鋼"/>
    <n v="33.4"/>
    <n v="876.15877515965735"/>
    <n v="8.7615877515965731E-4"/>
    <x v="4"/>
  </r>
  <r>
    <s v="DW-1307-40-AA1E-NA-3"/>
    <n v="4"/>
    <n v="1"/>
    <n v="25"/>
    <s v="SW法蘭"/>
    <s v="不鏽鋼"/>
    <n v="33.4"/>
    <n v="876.15877515965735"/>
    <n v="8.7615877515965731E-4"/>
    <x v="4"/>
  </r>
  <r>
    <s v="DW-1308-25-AA1E-NA-1"/>
    <n v="3"/>
    <n v="1"/>
    <n v="32"/>
    <s v="90度彎頭"/>
    <s v="不鏽鋼"/>
    <n v="42.2"/>
    <n v="2797.3369306094237"/>
    <n v="2.7973369306094234E-3"/>
    <x v="4"/>
  </r>
  <r>
    <s v="DW-1308-25-AA1E-NA-1"/>
    <n v="4"/>
    <n v="1"/>
    <s v="32X25"/>
    <s v="異徑接頭"/>
    <s v="不鏽鋼"/>
    <n v="32"/>
    <n v="10053.096491487338"/>
    <n v="1.0053096491487338E-2"/>
    <x v="4"/>
  </r>
  <r>
    <s v="DW-1308-25-AA1E-NA-1"/>
    <n v="5"/>
    <n v="1"/>
    <n v="25"/>
    <s v="正三通"/>
    <s v="不鏽鋼"/>
    <n v="33.4"/>
    <n v="5256.9526509579446"/>
    <n v="5.2569526509579443E-3"/>
    <x v="4"/>
  </r>
  <r>
    <s v="DW-1308-25-AA1E-NA-1"/>
    <n v="6"/>
    <n v="1"/>
    <s v="32X25"/>
    <s v="異徑三通"/>
    <s v="不鏽鋼"/>
    <n v="32"/>
    <n v="4825.4863159139222"/>
    <n v="4.8254863159139221E-3"/>
    <x v="4"/>
  </r>
  <r>
    <s v="DW-1308-25-AA1E-NA-1"/>
    <n v="7"/>
    <n v="3"/>
    <n v="25"/>
    <s v="SW法蘭"/>
    <s v="不鏽鋼"/>
    <n v="33.4"/>
    <n v="876.15877515965735"/>
    <n v="8.7615877515965731E-4"/>
    <x v="4"/>
  </r>
  <r>
    <s v="DW-1308-25-AA1E-NA-1"/>
    <n v="8"/>
    <n v="1"/>
    <n v="32"/>
    <s v="SW法蘭"/>
    <s v="不鏽鋼"/>
    <n v="42.2"/>
    <n v="1398.6684653047118"/>
    <n v="1.3986684653047117E-3"/>
    <x v="4"/>
  </r>
  <r>
    <s v="DW-1308-25-AA1E-NA-2"/>
    <n v="2"/>
    <n v="1"/>
    <n v="25"/>
    <s v="90度彎頭"/>
    <s v="不鏽鋼"/>
    <n v="33.4"/>
    <n v="1752.3175503193147"/>
    <n v="1.7523175503193146E-3"/>
    <x v="4"/>
  </r>
  <r>
    <s v="DW-1308-25-AA1E-NA-2"/>
    <n v="3"/>
    <n v="2"/>
    <n v="25"/>
    <s v="正三通"/>
    <s v="不鏽鋼"/>
    <n v="33.4"/>
    <n v="5256.9526509579446"/>
    <n v="5.2569526509579443E-3"/>
    <x v="4"/>
  </r>
  <r>
    <s v="DW-1308-25-AA1E-NA-2"/>
    <n v="4"/>
    <n v="4"/>
    <n v="25"/>
    <s v="SW法蘭"/>
    <s v="不鏽鋼"/>
    <n v="33.4"/>
    <n v="876.15877515965735"/>
    <n v="8.7615877515965731E-4"/>
    <x v="4"/>
  </r>
  <r>
    <s v="DW-1308-25-AA1E-NA-3"/>
    <n v="2"/>
    <n v="1"/>
    <n v="25"/>
    <s v="90度彎頭"/>
    <s v="不鏽鋼"/>
    <n v="33.4"/>
    <n v="1752.3175503193147"/>
    <n v="1.7523175503193146E-3"/>
    <x v="4"/>
  </r>
  <r>
    <s v="DW-1308-25-AA1E-NA-3"/>
    <n v="3"/>
    <n v="1"/>
    <n v="25"/>
    <s v="正三通"/>
    <s v="不鏽鋼"/>
    <n v="33.4"/>
    <n v="5256.9526509579446"/>
    <n v="5.2569526509579443E-3"/>
    <x v="4"/>
  </r>
  <r>
    <s v="DW-1308-25-AA1E-NA-3"/>
    <n v="4"/>
    <n v="5"/>
    <n v="25"/>
    <s v="SW法蘭"/>
    <s v="不鏽鋼"/>
    <n v="33.4"/>
    <n v="876.15877515965735"/>
    <n v="8.7615877515965731E-4"/>
    <x v="4"/>
  </r>
  <r>
    <s v="DW-1308-25-AA1E-NA-3"/>
    <n v="5"/>
    <n v="1"/>
    <n v="25"/>
    <s v="盲法蘭"/>
    <s v="不鏽鋼"/>
    <n v="33.4"/>
    <n v="876.15877515965735"/>
    <n v="8.7615877515965731E-4"/>
    <x v="4"/>
  </r>
  <r>
    <s v="DW-1308-25-AA1E-NA-4"/>
    <n v="2"/>
    <n v="2"/>
    <n v="25"/>
    <s v="90度彎頭"/>
    <s v="不鏽鋼"/>
    <n v="33.4"/>
    <n v="1752.3175503193147"/>
    <n v="1.7523175503193146E-3"/>
    <x v="4"/>
  </r>
  <r>
    <s v="DW-1308-25-AA1E-NA-4"/>
    <n v="3"/>
    <n v="1"/>
    <n v="25"/>
    <s v="SW法蘭"/>
    <s v="不鏽鋼"/>
    <n v="33.4"/>
    <n v="876.15877515965735"/>
    <n v="8.7615877515965731E-4"/>
    <x v="4"/>
  </r>
  <r>
    <s v="DW-1308-25-AA1E-NA-5"/>
    <n v="2"/>
    <n v="3"/>
    <n v="25"/>
    <s v="90度彎頭"/>
    <s v="不鏽鋼"/>
    <n v="33.4"/>
    <n v="1752.3175503193147"/>
    <n v="1.7523175503193146E-3"/>
    <x v="4"/>
  </r>
  <r>
    <s v="DW-1308-25-AA1E-NA-5"/>
    <n v="3"/>
    <n v="1"/>
    <n v="25"/>
    <s v="SW法蘭"/>
    <s v="不鏽鋼"/>
    <n v="33.4"/>
    <n v="876.15877515965735"/>
    <n v="8.7615877515965731E-4"/>
    <x v="4"/>
  </r>
  <r>
    <s v="DW-1308-25-AA1E-NA-6"/>
    <n v="3"/>
    <n v="1"/>
    <n v="15"/>
    <s v="90度彎頭"/>
    <s v="不鏽鋼"/>
    <n v="21.3"/>
    <n v="712.65458550357675"/>
    <n v="7.1265458550357668E-4"/>
    <x v="4"/>
  </r>
  <r>
    <s v="DW-1308-25-AA1E-NA-6"/>
    <n v="4"/>
    <n v="4"/>
    <n v="25"/>
    <s v="90度彎頭"/>
    <s v="不鏽鋼"/>
    <n v="33.4"/>
    <n v="1752.3175503193147"/>
    <n v="1.7523175503193146E-3"/>
    <x v="4"/>
  </r>
  <r>
    <s v="DW-1308-25-AA1E-NA-6"/>
    <n v="5"/>
    <n v="1"/>
    <n v="25"/>
    <s v="45度彎頭"/>
    <s v="不鏽鋼"/>
    <n v="33.4"/>
    <n v="1168.2117002128764"/>
    <n v="1.1682117002128763E-3"/>
    <x v="4"/>
  </r>
  <r>
    <s v="DW-1308-25-AA1E-NA-6"/>
    <n v="6"/>
    <n v="1"/>
    <s v="25X15"/>
    <s v="異徑三通"/>
    <s v="不鏽鋼"/>
    <n v="25"/>
    <n v="2945.2431127404311"/>
    <n v="2.9452431127404309E-3"/>
    <x v="4"/>
  </r>
  <r>
    <s v="DW-1308-25-AA1E-NA-6"/>
    <n v="7"/>
    <n v="1"/>
    <n v="15"/>
    <s v="SW法蘭"/>
    <s v="不鏽鋼"/>
    <n v="21.3"/>
    <n v="356.32729275178838"/>
    <n v="3.5632729275178834E-4"/>
    <x v="4"/>
  </r>
  <r>
    <s v="DW-1313-25-AA1E-NA"/>
    <n v="2"/>
    <n v="4"/>
    <n v="25"/>
    <s v="90度彎頭"/>
    <s v="不鏽鋼"/>
    <n v="33.4"/>
    <n v="1752.3175503193147"/>
    <n v="1.7523175503193146E-3"/>
    <x v="4"/>
  </r>
  <r>
    <s v="DW-1313-25-AA1E-NA"/>
    <n v="3"/>
    <n v="3"/>
    <n v="25"/>
    <s v="SW法蘭"/>
    <s v="不鏽鋼"/>
    <n v="33.4"/>
    <n v="876.15877515965735"/>
    <n v="8.7615877515965731E-4"/>
    <x v="4"/>
  </r>
  <r>
    <s v="DW-1401-25-AA1E-NA-1"/>
    <n v="2"/>
    <n v="2"/>
    <n v="15"/>
    <s v="90度彎頭"/>
    <s v="不鏽鋼"/>
    <n v="21.3"/>
    <n v="712.65458550357675"/>
    <n v="7.1265458550357668E-4"/>
    <x v="4"/>
  </r>
  <r>
    <s v="DW-1401-25-AA1E-NA-1"/>
    <n v="3"/>
    <n v="2"/>
    <n v="15"/>
    <s v="SW法蘭"/>
    <s v="不鏽鋼"/>
    <n v="21.3"/>
    <n v="356.32729275178838"/>
    <n v="3.5632729275178834E-4"/>
    <x v="4"/>
  </r>
  <r>
    <s v="DW-1401-25-AA1E-NA-2"/>
    <n v="3"/>
    <n v="3"/>
    <n v="25"/>
    <s v="45度彎頭"/>
    <s v="不鏽鋼"/>
    <n v="33.4"/>
    <n v="1168.2117002128764"/>
    <n v="1.1682117002128763E-3"/>
    <x v="4"/>
  </r>
  <r>
    <s v="DW-1401-25-AA1E-NA-2"/>
    <n v="4"/>
    <n v="2"/>
    <n v="25"/>
    <s v="90度彎頭"/>
    <s v="不鏽鋼"/>
    <n v="33.4"/>
    <n v="1752.3175503193147"/>
    <n v="1.7523175503193146E-3"/>
    <x v="4"/>
  </r>
  <r>
    <s v="DW-1401-25-AA1E-NA-2"/>
    <n v="5"/>
    <n v="2"/>
    <s v="25X15"/>
    <s v="異徑接頭"/>
    <s v="不鏽鋼"/>
    <n v="25"/>
    <n v="7853.981633974483"/>
    <n v="7.8539816339744835E-3"/>
    <x v="4"/>
  </r>
  <r>
    <s v="DW-1401-25-AA1E-NA-2"/>
    <n v="6"/>
    <n v="1"/>
    <n v="25"/>
    <s v="正三通"/>
    <s v="不鏽鋼"/>
    <n v="33.4"/>
    <n v="5256.9526509579446"/>
    <n v="5.2569526509579443E-3"/>
    <x v="4"/>
  </r>
  <r>
    <s v="DW-1401-25-AA1E-NA-2"/>
    <n v="7"/>
    <n v="2"/>
    <n v="15"/>
    <s v="SW法蘭"/>
    <s v="不鏽鋼"/>
    <n v="21.3"/>
    <n v="356.32729275178838"/>
    <n v="3.5632729275178834E-4"/>
    <x v="4"/>
  </r>
  <r>
    <s v="DW-1401-25-AA1E-NA-3"/>
    <n v="2"/>
    <n v="6"/>
    <n v="25"/>
    <s v="90度彎頭"/>
    <s v="不鏽鋼"/>
    <n v="33.4"/>
    <n v="1752.3175503193147"/>
    <n v="1.7523175503193146E-3"/>
    <x v="4"/>
  </r>
  <r>
    <s v="DW-1401-25-AA1E-NA-3"/>
    <n v="3"/>
    <n v="1"/>
    <n v="25"/>
    <s v="45度彎頭"/>
    <s v="不鏽鋼"/>
    <n v="33.4"/>
    <n v="1168.2117002128764"/>
    <n v="1.1682117002128763E-3"/>
    <x v="4"/>
  </r>
  <r>
    <s v="DW-1401-25-AA1E-NA-4"/>
    <n v="2"/>
    <n v="6"/>
    <n v="25"/>
    <s v="90度彎頭"/>
    <s v="不鏽鋼"/>
    <n v="33.4"/>
    <n v="1752.3175503193147"/>
    <n v="1.7523175503193146E-3"/>
    <x v="4"/>
  </r>
  <r>
    <s v="DW-1401-25-AA1E-NA-4"/>
    <n v="3"/>
    <n v="1"/>
    <n v="25"/>
    <s v="SW法蘭"/>
    <s v="不鏽鋼"/>
    <n v="33.4"/>
    <n v="876.15877515965735"/>
    <n v="8.7615877515965731E-4"/>
    <x v="4"/>
  </r>
  <r>
    <s v="DW-1401-25-AA1E-NA-5"/>
    <n v="2"/>
    <n v="2"/>
    <n v="25"/>
    <s v="SW法蘭"/>
    <s v="不鏽鋼"/>
    <n v="33.4"/>
    <n v="876.15877515965735"/>
    <n v="8.7615877515965731E-4"/>
    <x v="4"/>
  </r>
  <r>
    <s v="DW-1401-25-AA1E-NA-6"/>
    <n v="2"/>
    <n v="2"/>
    <n v="15"/>
    <s v="90度彎頭"/>
    <s v="不鏽鋼"/>
    <n v="21.3"/>
    <n v="712.65458550357675"/>
    <n v="7.1265458550357668E-4"/>
    <x v="4"/>
  </r>
  <r>
    <s v="DW-1401-25-AA1E-NA-6"/>
    <n v="3"/>
    <n v="2"/>
    <n v="15"/>
    <s v="SW法蘭"/>
    <s v="不鏽鋼"/>
    <n v="21.3"/>
    <n v="356.32729275178838"/>
    <n v="3.5632729275178834E-4"/>
    <x v="4"/>
  </r>
  <r>
    <s v="DW-1402-25-AA1B-NA-1"/>
    <n v="2"/>
    <n v="4"/>
    <n v="25"/>
    <s v="90度彎頭"/>
    <s v="碳鋼"/>
    <n v="33.4"/>
    <n v="1752.3175503193147"/>
    <n v="1.7523175503193146E-3"/>
    <x v="4"/>
  </r>
  <r>
    <s v="DW-1402-25-AA1B-NA-1"/>
    <n v="3"/>
    <n v="1"/>
    <n v="25"/>
    <s v="SW法蘭"/>
    <s v="碳鋼"/>
    <n v="33.4"/>
    <n v="876.15877515965735"/>
    <n v="8.7615877515965731E-4"/>
    <x v="4"/>
  </r>
  <r>
    <s v="DW-1402-25-AA1B-NA-2"/>
    <n v="2"/>
    <n v="5"/>
    <n v="25"/>
    <s v="90度彎頭"/>
    <s v="碳鋼"/>
    <n v="33.4"/>
    <n v="1752.3175503193147"/>
    <n v="1.7523175503193146E-3"/>
    <x v="4"/>
  </r>
  <r>
    <s v="DW-1402-25-AA1B-NA-3"/>
    <n v="2"/>
    <n v="2"/>
    <n v="25"/>
    <s v="45度彎頭"/>
    <s v="碳鋼"/>
    <n v="33.4"/>
    <n v="1168.2117002128764"/>
    <n v="1.1682117002128763E-3"/>
    <x v="4"/>
  </r>
  <r>
    <s v="DW-1402-25-AA1B-NA-3"/>
    <n v="3"/>
    <n v="3"/>
    <n v="25"/>
    <s v="90度彎頭"/>
    <s v="碳鋼"/>
    <n v="33.4"/>
    <n v="1752.3175503193147"/>
    <n v="1.7523175503193146E-3"/>
    <x v="4"/>
  </r>
  <r>
    <s v="DW-1402-25-AA1B-NA-4"/>
    <n v="3"/>
    <n v="2"/>
    <n v="25"/>
    <s v="90度彎頭"/>
    <s v="碳鋼"/>
    <n v="33.4"/>
    <n v="1752.3175503193147"/>
    <n v="1.7523175503193146E-3"/>
    <x v="4"/>
  </r>
  <r>
    <s v="DW-1402-25-AA1B-NA-4"/>
    <n v="4"/>
    <n v="1"/>
    <n v="25"/>
    <s v="45度彎頭"/>
    <s v="碳鋼"/>
    <n v="33.4"/>
    <n v="1168.2117002128764"/>
    <n v="1.1682117002128763E-3"/>
    <x v="4"/>
  </r>
  <r>
    <s v="DW-1402-25-AA1B-NA-4"/>
    <n v="5"/>
    <n v="2"/>
    <s v="25X15"/>
    <s v="異徑接頭"/>
    <s v="碳鋼"/>
    <n v="25"/>
    <n v="7853.981633974483"/>
    <n v="7.8539816339744835E-3"/>
    <x v="4"/>
  </r>
  <r>
    <s v="DW-1402-25-AA1B-NA-4"/>
    <n v="6"/>
    <n v="1"/>
    <n v="25"/>
    <s v="正三通"/>
    <s v="碳鋼"/>
    <n v="33.4"/>
    <n v="5256.9526509579446"/>
    <n v="5.2569526509579443E-3"/>
    <x v="4"/>
  </r>
  <r>
    <s v="DW-1402-25-AA1B-NA-4"/>
    <n v="7"/>
    <n v="2"/>
    <n v="15"/>
    <s v="SW法蘭"/>
    <s v="碳鋼"/>
    <n v="21.3"/>
    <n v="356.32729275178838"/>
    <n v="3.5632729275178834E-4"/>
    <x v="4"/>
  </r>
  <r>
    <s v="DW-1402-25-AA1B-NA-5"/>
    <n v="2"/>
    <n v="3"/>
    <n v="15"/>
    <s v="90度彎頭"/>
    <s v="碳鋼"/>
    <n v="21.3"/>
    <n v="712.65458550357675"/>
    <n v="7.1265458550357668E-4"/>
    <x v="4"/>
  </r>
  <r>
    <s v="DW-1402-25-AA1B-NA-5"/>
    <n v="3"/>
    <n v="2"/>
    <n v="15"/>
    <s v="SW法蘭"/>
    <s v="碳鋼"/>
    <n v="21.3"/>
    <n v="356.32729275178838"/>
    <n v="3.5632729275178834E-4"/>
    <x v="4"/>
  </r>
  <r>
    <s v="DW-1402-25-AA1B-NA-6"/>
    <n v="2"/>
    <n v="3"/>
    <n v="15"/>
    <s v="90度彎頭"/>
    <s v="碳鋼"/>
    <n v="21.3"/>
    <n v="712.65458550357675"/>
    <n v="7.1265458550357668E-4"/>
    <x v="4"/>
  </r>
  <r>
    <s v="DW-1402-25-AA1B-NA-6"/>
    <n v="3"/>
    <n v="2"/>
    <n v="15"/>
    <s v="SW法蘭"/>
    <s v="碳鋼"/>
    <n v="21.3"/>
    <n v="356.32729275178838"/>
    <n v="3.5632729275178834E-4"/>
    <x v="4"/>
  </r>
  <r>
    <s v="DW-1901-25-AA1B-NA"/>
    <n v="2"/>
    <n v="12"/>
    <n v="25"/>
    <s v="90度彎頭"/>
    <s v="碳鋼"/>
    <n v="33.4"/>
    <n v="1752.3175503193147"/>
    <n v="1.7523175503193146E-3"/>
    <x v="4"/>
  </r>
  <r>
    <s v="DW-1901-25-AA1B-NA"/>
    <n v="3"/>
    <n v="1"/>
    <n v="25"/>
    <s v="SW法蘭"/>
    <s v="碳鋼"/>
    <n v="33.4"/>
    <n v="876.15877515965735"/>
    <n v="8.7615877515965731E-4"/>
    <x v="4"/>
  </r>
  <r>
    <s v="DW-2101-80-AA1B-NA-1"/>
    <n v="3"/>
    <n v="1"/>
    <n v="80"/>
    <s v="90度彎頭"/>
    <s v="碳鋼"/>
    <n v="88.9"/>
    <n v="12414.333237888695"/>
    <n v="1.2414333237888694E-2"/>
    <x v="4"/>
  </r>
  <r>
    <s v="DW-2101-80-AA1B-NA-1"/>
    <n v="4"/>
    <n v="1"/>
    <n v="80"/>
    <s v="正三通"/>
    <s v="碳鋼"/>
    <n v="88.9"/>
    <n v="37242.999713666082"/>
    <n v="3.7242999713666083E-2"/>
    <x v="4"/>
  </r>
  <r>
    <s v="DW-2101-80-AA1B-NA-1"/>
    <n v="5"/>
    <n v="1"/>
    <n v="80"/>
    <s v="Y型過濾器"/>
    <s v="不鏽鋼"/>
    <n v="88.9"/>
    <s v=""/>
    <m/>
    <x v="4"/>
  </r>
  <r>
    <s v="DW-2101-80-AA1B-NA-1"/>
    <n v="6"/>
    <n v="1"/>
    <s v="80X25"/>
    <s v="承插焊支管座"/>
    <s v="碳鋼"/>
    <n v="80"/>
    <n v="15079.644737231007"/>
    <n v="1.5079644737231007E-2"/>
    <x v="4"/>
  </r>
  <r>
    <s v="DW-2101-80-AA1B-NA-1"/>
    <n v="7"/>
    <n v="1"/>
    <n v="25"/>
    <s v="盲法蘭"/>
    <s v="碳鋼"/>
    <n v="33.4"/>
    <n v="876.15877515965735"/>
    <n v="8.7615877515965731E-4"/>
    <x v="4"/>
  </r>
  <r>
    <s v="DW-2101-80-AA1B-NA-1"/>
    <n v="8"/>
    <n v="1"/>
    <n v="25"/>
    <s v="SW法蘭"/>
    <s v="碳鋼"/>
    <n v="33.4"/>
    <n v="876.15877515965735"/>
    <n v="8.7615877515965731E-4"/>
    <x v="4"/>
  </r>
  <r>
    <s v="DW-2101-80-AA1B-NA-1"/>
    <n v="9"/>
    <n v="6"/>
    <n v="80"/>
    <s v="SO法蘭"/>
    <s v="碳鋼"/>
    <n v="88.9"/>
    <n v="6207.1666189443476"/>
    <n v="6.2071666189443472E-3"/>
    <x v="4"/>
  </r>
  <r>
    <s v="DW-2101-80-AA1B-NA-2"/>
    <n v="2"/>
    <n v="1"/>
    <n v="80"/>
    <s v="90度彎頭"/>
    <s v="碳鋼"/>
    <n v="88.9"/>
    <n v="12414.333237888695"/>
    <n v="1.2414333237888694E-2"/>
    <x v="4"/>
  </r>
  <r>
    <s v="DW-2101-80-AA1B-NA-3"/>
    <n v="1"/>
    <n v="1"/>
    <n v="80"/>
    <s v="90度彎頭"/>
    <s v="碳鋼"/>
    <n v="88.9"/>
    <n v="12414.333237888695"/>
    <n v="1.2414333237888694E-2"/>
    <x v="4"/>
  </r>
  <r>
    <s v="DW-2101-80-AA1B-NA-4"/>
    <n v="2"/>
    <n v="1"/>
    <n v="80"/>
    <s v="正三通"/>
    <s v="碳鋼"/>
    <n v="88.9"/>
    <n v="37242.999713666082"/>
    <n v="3.7242999713666083E-2"/>
    <x v="4"/>
  </r>
  <r>
    <s v="DW-2101-80-AA1B-NA-4"/>
    <n v="3"/>
    <n v="1"/>
    <s v="80X50"/>
    <s v="異徑三通"/>
    <s v="碳鋼"/>
    <n v="80"/>
    <n v="30159.289474462013"/>
    <n v="3.0159289474462014E-2"/>
    <x v="4"/>
  </r>
  <r>
    <s v="DW-2101-80-AA1B-NA-4"/>
    <n v="4"/>
    <n v="1"/>
    <s v="80X25"/>
    <s v="承插焊支管座"/>
    <s v="碳鋼"/>
    <n v="80"/>
    <n v="15079.644737231007"/>
    <n v="1.5079644737231007E-2"/>
    <x v="4"/>
  </r>
  <r>
    <s v="DW-2101-80-AA1B-NA-4"/>
    <n v="5"/>
    <n v="1"/>
    <n v="80"/>
    <s v="盲法蘭"/>
    <s v="碳鋼"/>
    <n v="88.9"/>
    <n v="6207.1666189443476"/>
    <n v="6.2071666189443472E-3"/>
    <x v="4"/>
  </r>
  <r>
    <s v="DW-2101-80-AA1B-NA-4"/>
    <n v="6"/>
    <n v="1"/>
    <n v="80"/>
    <s v="SO法蘭"/>
    <s v="碳鋼"/>
    <n v="88.9"/>
    <n v="6207.1666189443476"/>
    <n v="6.2071666189443472E-3"/>
    <x v="4"/>
  </r>
  <r>
    <s v="DW-2101-80-AA1B-NA-5"/>
    <n v="2"/>
    <n v="2"/>
    <n v="80"/>
    <s v="SO法蘭"/>
    <s v="碳鋼"/>
    <n v="88.9"/>
    <n v="6207.1666189443476"/>
    <n v="6.2071666189443472E-3"/>
    <x v="4"/>
  </r>
  <r>
    <s v="DW-2101-80-AA1B-NA-6"/>
    <n v="2"/>
    <n v="2"/>
    <n v="80"/>
    <s v="90度彎頭"/>
    <s v="碳鋼"/>
    <n v="88.9"/>
    <n v="12414.333237888695"/>
    <n v="1.2414333237888694E-2"/>
    <x v="4"/>
  </r>
  <r>
    <s v="DW-2101-80-AA1B-NA-8"/>
    <n v="3"/>
    <n v="1"/>
    <n v="80"/>
    <s v="90度彎頭"/>
    <s v="碳鋼"/>
    <n v="88.9"/>
    <n v="12414.333237888695"/>
    <n v="1.2414333237888694E-2"/>
    <x v="4"/>
  </r>
  <r>
    <s v="DW-2101-80-AA1B-NA-8"/>
    <n v="4"/>
    <n v="1"/>
    <n v="80"/>
    <s v="正三通"/>
    <s v="碳鋼"/>
    <n v="88.9"/>
    <n v="37242.999713666082"/>
    <n v="3.7242999713666083E-2"/>
    <x v="4"/>
  </r>
  <r>
    <s v="DW-2101-80-AA1B-NA-8"/>
    <n v="5"/>
    <n v="1"/>
    <n v="80"/>
    <s v="Y型過濾器"/>
    <s v="不鏽鋼"/>
    <n v="88.9"/>
    <s v=""/>
    <m/>
    <x v="4"/>
  </r>
  <r>
    <s v="DW-2101-80-AA1B-NA-8"/>
    <n v="6"/>
    <n v="1"/>
    <s v="80X25"/>
    <s v="承插焊支管座"/>
    <s v="碳鋼"/>
    <n v="80"/>
    <n v="15079.644737231007"/>
    <n v="1.5079644737231007E-2"/>
    <x v="4"/>
  </r>
  <r>
    <s v="DW-2101-80-AA1B-NA-8"/>
    <n v="7"/>
    <n v="1"/>
    <n v="25"/>
    <s v="盲法蘭"/>
    <s v="碳鋼"/>
    <n v="33.4"/>
    <n v="876.15877515965735"/>
    <n v="8.7615877515965731E-4"/>
    <x v="4"/>
  </r>
  <r>
    <s v="DW-2101-80-AA1B-NA-8"/>
    <n v="8"/>
    <n v="1"/>
    <n v="25"/>
    <s v="SW法蘭"/>
    <s v="碳鋼"/>
    <n v="33.4"/>
    <n v="876.15877515965735"/>
    <n v="8.7615877515965731E-4"/>
    <x v="4"/>
  </r>
  <r>
    <s v="DW-2101-80-AA1B-NA-8"/>
    <n v="9"/>
    <n v="6"/>
    <n v="80"/>
    <s v="SO法蘭"/>
    <s v="碳鋼"/>
    <n v="88.9"/>
    <n v="6207.1666189443476"/>
    <n v="6.2071666189443472E-3"/>
    <x v="4"/>
  </r>
  <r>
    <s v="DW-2101-80-AA1B-NA-9"/>
    <n v="4"/>
    <n v="1"/>
    <s v="80X15"/>
    <s v="承插焊支管座"/>
    <s v="碳鋼"/>
    <n v="80"/>
    <n v="15079.644737231007"/>
    <n v="1.5079644737231007E-2"/>
    <x v="4"/>
  </r>
  <r>
    <s v="DW-2101-80-AA1B-NA-9"/>
    <n v="5"/>
    <n v="1"/>
    <s v="80X25"/>
    <s v="承插焊支管座"/>
    <s v="碳鋼"/>
    <n v="80"/>
    <n v="15079.644737231007"/>
    <n v="1.5079644737231007E-2"/>
    <x v="4"/>
  </r>
  <r>
    <s v="DW-2101-80-AA1B-NA-9"/>
    <n v="6"/>
    <n v="1"/>
    <n v="15"/>
    <s v="SW法蘭"/>
    <s v="碳鋼"/>
    <n v="21.3"/>
    <n v="356.32729275178838"/>
    <n v="3.5632729275178834E-4"/>
    <x v="4"/>
  </r>
  <r>
    <s v="DW-2101-80-AA1B-NA-9"/>
    <n v="7"/>
    <n v="1"/>
    <n v="25"/>
    <s v="SW法蘭"/>
    <s v="碳鋼"/>
    <n v="33.4"/>
    <n v="876.15877515965735"/>
    <n v="8.7615877515965731E-4"/>
    <x v="4"/>
  </r>
  <r>
    <s v="DW-2101-80-AA1B-NA-9"/>
    <n v="8"/>
    <n v="1"/>
    <n v="25"/>
    <s v="盲法蘭"/>
    <s v="碳鋼"/>
    <n v="33.4"/>
    <n v="876.15877515965735"/>
    <n v="8.7615877515965731E-4"/>
    <x v="4"/>
  </r>
  <r>
    <s v="DW-2101-80-AA1B-NA-9"/>
    <n v="9"/>
    <n v="2"/>
    <n v="80"/>
    <s v="SO法蘭"/>
    <s v="碳鋼"/>
    <n v="88.9"/>
    <n v="6207.1666189443476"/>
    <n v="6.2071666189443472E-3"/>
    <x v="4"/>
  </r>
  <r>
    <s v="DW-2101-80-AA1B-NA-10"/>
    <n v="2"/>
    <n v="1"/>
    <n v="80"/>
    <s v="90度彎頭"/>
    <s v="碳鋼"/>
    <n v="88.9"/>
    <n v="12414.333237888695"/>
    <n v="1.2414333237888694E-2"/>
    <x v="4"/>
  </r>
  <r>
    <s v="DW-2101-80-AA1B-NA-10"/>
    <n v="3"/>
    <n v="2"/>
    <n v="80"/>
    <s v="SO法蘭"/>
    <s v="碳鋼"/>
    <n v="88.9"/>
    <n v="6207.1666189443476"/>
    <n v="6.2071666189443472E-3"/>
    <x v="4"/>
  </r>
  <r>
    <s v="DW-2101-80-AA1B-NA-11"/>
    <n v="2"/>
    <n v="4"/>
    <n v="80"/>
    <s v="90度彎頭"/>
    <s v="碳鋼"/>
    <n v="88.9"/>
    <n v="12414.333237888695"/>
    <n v="1.2414333237888694E-2"/>
    <x v="4"/>
  </r>
  <r>
    <s v="DW-2101-80-AA1B-NA-11"/>
    <n v="3"/>
    <n v="1"/>
    <s v="80X25"/>
    <s v="承插焊支管座"/>
    <s v="碳鋼"/>
    <n v="80"/>
    <n v="15079.644737231007"/>
    <n v="1.5079644737231007E-2"/>
    <x v="4"/>
  </r>
  <r>
    <s v="DW-2101-80-AA1B-NA-12"/>
    <n v="2"/>
    <n v="1"/>
    <n v="80"/>
    <s v="90度彎頭"/>
    <s v="碳鋼"/>
    <n v="88.9"/>
    <n v="12414.333237888695"/>
    <n v="1.2414333237888694E-2"/>
    <x v="4"/>
  </r>
  <r>
    <s v="DW-2101-80-AA1B-NA-14"/>
    <n v="2"/>
    <n v="2"/>
    <n v="80"/>
    <s v="90度彎頭"/>
    <s v="碳鋼"/>
    <n v="88.9"/>
    <n v="12414.333237888695"/>
    <n v="1.2414333237888694E-2"/>
    <x v="4"/>
  </r>
  <r>
    <s v="DW-2101-80-AA1B-NA-14"/>
    <n v="3"/>
    <n v="1"/>
    <s v="80X50"/>
    <s v="異徑三通"/>
    <s v="碳鋼"/>
    <n v="80"/>
    <n v="30159.289474462013"/>
    <n v="3.0159289474462014E-2"/>
    <x v="4"/>
  </r>
  <r>
    <s v="DW-2101-80-AA1B-NA-14"/>
    <n v="4"/>
    <n v="3"/>
    <s v="80X25"/>
    <s v="承插焊支管座"/>
    <s v="碳鋼"/>
    <n v="80"/>
    <n v="15079.644737231007"/>
    <n v="1.5079644737231007E-2"/>
    <x v="4"/>
  </r>
  <r>
    <s v="DW-2101-80-AA1B-NA-15"/>
    <n v="3"/>
    <n v="1"/>
    <s v="80X25"/>
    <s v="承插焊支管座"/>
    <s v="碳鋼"/>
    <n v="80"/>
    <n v="15079.644737231007"/>
    <n v="1.5079644737231007E-2"/>
    <x v="4"/>
  </r>
  <r>
    <s v="DW-2101-80-AA1B-NA-15"/>
    <n v="4"/>
    <n v="1"/>
    <n v="25"/>
    <s v="盲法蘭"/>
    <s v="碳鋼"/>
    <n v="33.4"/>
    <n v="876.15877515965735"/>
    <n v="8.7615877515965731E-4"/>
    <x v="4"/>
  </r>
  <r>
    <s v="DW-2101-80-AA1B-NA-15"/>
    <n v="5"/>
    <n v="1"/>
    <n v="25"/>
    <s v="SW法蘭"/>
    <s v="碳鋼"/>
    <n v="33.4"/>
    <n v="876.15877515965735"/>
    <n v="8.7615877515965731E-4"/>
    <x v="4"/>
  </r>
  <r>
    <s v="DW-2101-80-AA1B-NA-15"/>
    <n v="6"/>
    <n v="1"/>
    <n v="80"/>
    <s v="SO法蘭"/>
    <s v="碳鋼"/>
    <n v="88.9"/>
    <n v="6207.1666189443476"/>
    <n v="6.2071666189443472E-3"/>
    <x v="4"/>
  </r>
  <r>
    <s v="DW-2101-80-AA1B-NA-16"/>
    <n v="1"/>
    <n v="1"/>
    <n v="80"/>
    <s v="90度彎頭"/>
    <s v="碳鋼"/>
    <n v="88.9"/>
    <n v="12414.333237888695"/>
    <n v="1.2414333237888694E-2"/>
    <x v="4"/>
  </r>
  <r>
    <s v="DW-2101-80-AA1B-NA-17"/>
    <n v="2"/>
    <n v="2"/>
    <n v="80"/>
    <s v="90度彎頭"/>
    <s v="碳鋼"/>
    <n v="88.9"/>
    <n v="12414.333237888695"/>
    <n v="1.2414333237888694E-2"/>
    <x v="4"/>
  </r>
  <r>
    <s v="DW-2101-80-AA1B-NA-18"/>
    <n v="2"/>
    <n v="2"/>
    <n v="80"/>
    <s v="90度彎頭"/>
    <s v="碳鋼"/>
    <n v="88.9"/>
    <n v="12414.333237888695"/>
    <n v="1.2414333237888694E-2"/>
    <x v="4"/>
  </r>
  <r>
    <s v="DW-2101-80-AA1B-NA-19"/>
    <n v="2"/>
    <n v="2"/>
    <n v="80"/>
    <s v="90度彎頭"/>
    <s v="碳鋼"/>
    <n v="88.9"/>
    <n v="12414.333237888695"/>
    <n v="1.2414333237888694E-2"/>
    <x v="4"/>
  </r>
  <r>
    <s v="DW-2101-80-AA1B-NA-20"/>
    <n v="2"/>
    <n v="3"/>
    <n v="80"/>
    <s v="90度彎頭"/>
    <s v="碳鋼"/>
    <n v="88.9"/>
    <n v="12414.333237888695"/>
    <n v="1.2414333237888694E-2"/>
    <x v="4"/>
  </r>
  <r>
    <s v="DW-2101-80-AA1B-NA-20"/>
    <n v="3"/>
    <n v="1"/>
    <s v="80X25"/>
    <s v="承插焊支管座"/>
    <s v="碳鋼"/>
    <n v="80"/>
    <n v="15079.644737231007"/>
    <n v="1.5079644737231007E-2"/>
    <x v="4"/>
  </r>
  <r>
    <s v="DW-2102-25-AA1B-NA"/>
    <n v="2"/>
    <n v="6"/>
    <n v="25"/>
    <s v="90度彎頭"/>
    <s v="碳鋼"/>
    <n v="33.4"/>
    <n v="1752.3175503193147"/>
    <n v="1.7523175503193146E-3"/>
    <x v="4"/>
  </r>
  <r>
    <s v="DW-2102-25-AA1B-NA"/>
    <n v="3"/>
    <n v="2"/>
    <n v="25"/>
    <s v="SW法蘭"/>
    <s v="碳鋼"/>
    <n v="33.4"/>
    <n v="876.15877515965735"/>
    <n v="8.7615877515965731E-4"/>
    <x v="4"/>
  </r>
  <r>
    <s v="DW-2103-25-AA1B-NA"/>
    <n v="2"/>
    <n v="6"/>
    <n v="25"/>
    <s v="90度彎頭"/>
    <s v="碳鋼"/>
    <n v="33.4"/>
    <n v="1752.3175503193147"/>
    <n v="1.7523175503193146E-3"/>
    <x v="4"/>
  </r>
  <r>
    <s v="DW-2103-25-AA1B-NA"/>
    <n v="3"/>
    <n v="1"/>
    <s v="80X25"/>
    <s v="承插焊支管座"/>
    <s v="碳鋼"/>
    <n v="80"/>
    <n v="15079.644737231007"/>
    <n v="1.5079644737231007E-2"/>
    <x v="4"/>
  </r>
  <r>
    <s v="DW-2103-25-AA1B-NA"/>
    <n v="4"/>
    <n v="4"/>
    <n v="25"/>
    <s v="SW法蘭"/>
    <s v="碳鋼"/>
    <n v="33.4"/>
    <n v="876.15877515965735"/>
    <n v="8.7615877515965731E-4"/>
    <x v="4"/>
  </r>
  <r>
    <s v="DW-2104-25-AA1B-NA"/>
    <n v="2"/>
    <n v="4"/>
    <n v="25"/>
    <s v="90度彎頭"/>
    <s v="碳鋼"/>
    <n v="33.4"/>
    <n v="1752.3175503193147"/>
    <n v="1.7523175503193146E-3"/>
    <x v="4"/>
  </r>
  <r>
    <s v="DW-2104-25-AA1B-NA"/>
    <n v="3"/>
    <n v="1"/>
    <s v="80X25"/>
    <s v="承插焊支管座"/>
    <s v="碳鋼"/>
    <n v="80"/>
    <n v="15079.644737231007"/>
    <n v="1.5079644737231007E-2"/>
    <x v="4"/>
  </r>
  <r>
    <s v="DW-2104-25-AA1B-NA"/>
    <n v="4"/>
    <n v="4"/>
    <n v="25"/>
    <s v="SW法蘭"/>
    <s v="碳鋼"/>
    <n v="33.4"/>
    <n v="876.15877515965735"/>
    <n v="8.7615877515965731E-4"/>
    <x v="4"/>
  </r>
  <r>
    <s v="DW-2105-25-AA1B-NA-1"/>
    <n v="2"/>
    <n v="1"/>
    <n v="25"/>
    <s v="90度彎頭"/>
    <s v="碳鋼"/>
    <n v="33.4"/>
    <n v="1752.3175503193147"/>
    <n v="1.7523175503193146E-3"/>
    <x v="4"/>
  </r>
  <r>
    <s v="DW-2105-25-AA1B-NA-1"/>
    <n v="3"/>
    <n v="3"/>
    <n v="25"/>
    <s v="SW法蘭"/>
    <s v="碳鋼"/>
    <n v="33.4"/>
    <n v="876.15877515965735"/>
    <n v="8.7615877515965731E-4"/>
    <x v="4"/>
  </r>
  <r>
    <s v="DW-2105-25-AA1B-NA-2"/>
    <n v="2"/>
    <n v="1"/>
    <n v="25"/>
    <s v="45度彎頭"/>
    <s v="碳鋼"/>
    <n v="33.4"/>
    <n v="1168.2117002128764"/>
    <n v="1.1682117002128763E-3"/>
    <x v="4"/>
  </r>
  <r>
    <s v="DW-2105-25-AA1B-NA-2"/>
    <n v="3"/>
    <n v="4"/>
    <n v="25"/>
    <s v="90度彎頭"/>
    <s v="碳鋼"/>
    <n v="33.4"/>
    <n v="1752.3175503193147"/>
    <n v="1.7523175503193146E-3"/>
    <x v="4"/>
  </r>
  <r>
    <s v="DW-2105-25-AA1B-NA-2"/>
    <n v="4"/>
    <n v="1"/>
    <n v="25"/>
    <s v="SW法蘭"/>
    <s v="碳鋼"/>
    <n v="33.4"/>
    <n v="876.15877515965735"/>
    <n v="8.7615877515965731E-4"/>
    <x v="4"/>
  </r>
  <r>
    <s v="DW-2105-25-AA1B-NA-3"/>
    <n v="2"/>
    <n v="4"/>
    <n v="25"/>
    <s v="90度彎頭"/>
    <s v="碳鋼"/>
    <n v="33.4"/>
    <n v="1752.3175503193147"/>
    <n v="1.7523175503193146E-3"/>
    <x v="4"/>
  </r>
  <r>
    <s v="DW-2105-25-AA1B-NA-3"/>
    <n v="3"/>
    <n v="1"/>
    <n v="25"/>
    <s v="正三通"/>
    <s v="碳鋼"/>
    <n v="33.4"/>
    <n v="5256.9526509579446"/>
    <n v="5.2569526509579443E-3"/>
    <x v="4"/>
  </r>
  <r>
    <s v="DW-2106-25-AA1B-NA"/>
    <n v="2"/>
    <n v="3"/>
    <n v="25"/>
    <s v="90度彎頭"/>
    <s v="碳鋼"/>
    <n v="33.4"/>
    <n v="1752.3175503193147"/>
    <n v="1.7523175503193146E-3"/>
    <x v="4"/>
  </r>
  <r>
    <s v="DW-2106-25-AA1B-NA"/>
    <n v="3"/>
    <n v="1"/>
    <n v="25"/>
    <s v="45度彎頭"/>
    <s v="碳鋼"/>
    <n v="33.4"/>
    <n v="1168.2117002128764"/>
    <n v="1.1682117002128763E-3"/>
    <x v="4"/>
  </r>
  <r>
    <s v="DW-2106-25-AA1B-NA"/>
    <n v="4"/>
    <n v="4"/>
    <n v="25"/>
    <s v="SW法蘭"/>
    <s v="碳鋼"/>
    <n v="33.4"/>
    <n v="876.15877515965735"/>
    <n v="8.7615877515965731E-4"/>
    <x v="4"/>
  </r>
  <r>
    <s v="DW-2107-25-AA1B-NA"/>
    <n v="2"/>
    <n v="6"/>
    <n v="25"/>
    <s v="90度彎頭"/>
    <s v="碳鋼"/>
    <n v="33.4"/>
    <n v="1752.3175503193147"/>
    <n v="1.7523175503193146E-3"/>
    <x v="4"/>
  </r>
  <r>
    <s v="DW-2107-25-AA1B-NA"/>
    <n v="3"/>
    <n v="1"/>
    <n v="25"/>
    <s v="正三通"/>
    <s v="碳鋼"/>
    <n v="33.4"/>
    <n v="5256.9526509579446"/>
    <n v="5.2569526509579443E-3"/>
    <x v="4"/>
  </r>
  <r>
    <s v="DW-2107-25-AA1B-NA"/>
    <n v="4"/>
    <n v="4"/>
    <n v="25"/>
    <s v="SW法蘭"/>
    <s v="碳鋼"/>
    <n v="33.4"/>
    <n v="876.15877515965735"/>
    <n v="8.7615877515965731E-4"/>
    <x v="4"/>
  </r>
  <r>
    <s v="DW-2108-25-AA1B-NA"/>
    <n v="2"/>
    <n v="8"/>
    <n v="25"/>
    <s v="90度彎頭"/>
    <s v="碳鋼"/>
    <n v="33.4"/>
    <n v="1752.3175503193147"/>
    <n v="1.7523175503193146E-3"/>
    <x v="4"/>
  </r>
  <r>
    <s v="DW-2108-25-AA1B-NA"/>
    <n v="3"/>
    <n v="1"/>
    <n v="25"/>
    <s v="45度彎頭"/>
    <s v="碳鋼"/>
    <n v="33.4"/>
    <n v="1168.2117002128764"/>
    <n v="1.1682117002128763E-3"/>
    <x v="4"/>
  </r>
  <r>
    <s v="DW-2108-25-AA1B-NA"/>
    <n v="4"/>
    <n v="4"/>
    <n v="25"/>
    <s v="SW法蘭"/>
    <s v="碳鋼"/>
    <n v="33.4"/>
    <n v="876.15877515965735"/>
    <n v="8.7615877515965731E-4"/>
    <x v="4"/>
  </r>
  <r>
    <s v="DW-2109-80-AA1B-NA-1"/>
    <n v="3"/>
    <n v="2"/>
    <n v="50"/>
    <s v="90度彎頭"/>
    <s v="碳鋼"/>
    <n v="60.3"/>
    <n v="5711.5568158956548"/>
    <n v="5.7115568158956544E-3"/>
    <x v="4"/>
  </r>
  <r>
    <s v="DW-2109-80-AA1B-NA-1"/>
    <n v="4"/>
    <n v="1"/>
    <n v="80"/>
    <s v="90度彎頭"/>
    <s v="碳鋼"/>
    <n v="88.9"/>
    <n v="12414.333237888695"/>
    <n v="1.2414333237888694E-2"/>
    <x v="4"/>
  </r>
  <r>
    <s v="DW-2109-80-AA1B-NA-1"/>
    <n v="5"/>
    <n v="1"/>
    <s v="80X50"/>
    <s v="偏心大小頭"/>
    <s v="碳鋼"/>
    <n v="80"/>
    <n v="25132.741228718343"/>
    <n v="2.5132741228718343E-2"/>
    <x v="4"/>
  </r>
  <r>
    <s v="DW-2109-80-AA1B-NA-1"/>
    <n v="6"/>
    <n v="1"/>
    <s v="50X25"/>
    <s v="異徑三通"/>
    <s v="碳鋼"/>
    <n v="50"/>
    <n v="11780.972450961724"/>
    <n v="1.1780972450961723E-2"/>
    <x v="4"/>
  </r>
  <r>
    <s v="DW-2109-80-AA1B-NA-1"/>
    <n v="7"/>
    <n v="1"/>
    <s v="80X50"/>
    <s v="異徑三通"/>
    <s v="碳鋼"/>
    <n v="80"/>
    <n v="30159.289474462013"/>
    <n v="3.0159289474462014E-2"/>
    <x v="4"/>
  </r>
  <r>
    <s v="DW-2109-80-AA1B-NA-1"/>
    <n v="8"/>
    <n v="1"/>
    <s v="80X25"/>
    <s v="承插焊支管座"/>
    <s v="碳鋼"/>
    <n v="80"/>
    <n v="15079.644737231007"/>
    <n v="1.5079644737231007E-2"/>
    <x v="4"/>
  </r>
  <r>
    <s v="DW-2109-80-AA1B-NA-2"/>
    <n v="2"/>
    <n v="4"/>
    <n v="50"/>
    <s v="90度彎頭"/>
    <s v="碳鋼"/>
    <n v="60.3"/>
    <n v="5711.5568158956548"/>
    <n v="5.7115568158956544E-3"/>
    <x v="4"/>
  </r>
  <r>
    <s v="DW-2109-80-AA1B-NA-2"/>
    <n v="3"/>
    <n v="2"/>
    <s v="50X25"/>
    <s v="同心大小頭"/>
    <s v="碳鋼"/>
    <n v="50"/>
    <n v="15707.963267948966"/>
    <n v="1.5707963267948967E-2"/>
    <x v="4"/>
  </r>
  <r>
    <s v="DW-2109-80-AA1B-NA-2"/>
    <n v="4"/>
    <n v="1"/>
    <n v="50"/>
    <s v="正三通"/>
    <s v="碳鋼"/>
    <n v="60.3"/>
    <n v="17134.670447686964"/>
    <n v="1.7134670447686962E-2"/>
    <x v="4"/>
  </r>
  <r>
    <s v="DW-2110-25-AA1B-NA"/>
    <n v="2"/>
    <n v="5"/>
    <n v="25"/>
    <s v="90度彎頭"/>
    <s v="碳鋼"/>
    <n v="33.4"/>
    <n v="1752.3175503193147"/>
    <n v="1.7523175503193146E-3"/>
    <x v="4"/>
  </r>
  <r>
    <s v="DW-2110-25-AA1B-NA"/>
    <n v="3"/>
    <n v="3"/>
    <n v="25"/>
    <s v="45度彎頭"/>
    <s v="碳鋼"/>
    <n v="33.4"/>
    <n v="1168.2117002128764"/>
    <n v="1.1682117002128763E-3"/>
    <x v="4"/>
  </r>
  <r>
    <s v="DW-2110-25-AA1B-NA"/>
    <n v="4"/>
    <n v="4"/>
    <n v="25"/>
    <s v="SW法蘭"/>
    <s v="碳鋼"/>
    <n v="33.4"/>
    <n v="876.15877515965735"/>
    <n v="8.7615877515965731E-4"/>
    <x v="4"/>
  </r>
  <r>
    <s v="DW-2111-25-AA1B-NA"/>
    <n v="2"/>
    <n v="8"/>
    <n v="25"/>
    <s v="90度彎頭"/>
    <s v="碳鋼"/>
    <n v="33.4"/>
    <n v="1752.3175503193147"/>
    <n v="1.7523175503193146E-3"/>
    <x v="4"/>
  </r>
  <r>
    <s v="DW-2111-25-AA1B-NA"/>
    <n v="3"/>
    <n v="4"/>
    <n v="25"/>
    <s v="SW法蘭"/>
    <s v="碳鋼"/>
    <n v="33.4"/>
    <n v="876.15877515965735"/>
    <n v="8.7615877515965731E-4"/>
    <x v="4"/>
  </r>
  <r>
    <s v="DW-2112-25-AA1B-NA"/>
    <n v="2"/>
    <n v="5"/>
    <n v="25"/>
    <s v="90度彎頭"/>
    <s v="碳鋼"/>
    <n v="33.4"/>
    <n v="1752.3175503193147"/>
    <n v="1.7523175503193146E-3"/>
    <x v="4"/>
  </r>
  <r>
    <s v="DW-2112-25-AA1B-NA"/>
    <n v="3"/>
    <n v="4"/>
    <n v="25"/>
    <s v="SW法蘭"/>
    <s v="碳鋼"/>
    <n v="33.4"/>
    <n v="876.15877515965735"/>
    <n v="8.7615877515965731E-4"/>
    <x v="4"/>
  </r>
  <r>
    <s v="DW-2113-25-AA1B-NA-1"/>
    <n v="2"/>
    <n v="1"/>
    <n v="25"/>
    <s v="90度彎頭"/>
    <s v="碳鋼"/>
    <n v="33.4"/>
    <n v="1752.3175503193147"/>
    <n v="1.7523175503193146E-3"/>
    <x v="4"/>
  </r>
  <r>
    <s v="DW-2113-25-AA1B-NA-1"/>
    <n v="3"/>
    <n v="3"/>
    <n v="25"/>
    <s v="SW法蘭"/>
    <s v="碳鋼"/>
    <n v="33.4"/>
    <n v="876.15877515965735"/>
    <n v="8.7615877515965731E-4"/>
    <x v="4"/>
  </r>
  <r>
    <s v="DW-2113-25-AA1B-NA-2"/>
    <n v="2"/>
    <n v="4"/>
    <n v="25"/>
    <s v="90度彎頭"/>
    <s v="碳鋼"/>
    <n v="33.4"/>
    <n v="1752.3175503193147"/>
    <n v="1.7523175503193146E-3"/>
    <x v="4"/>
  </r>
  <r>
    <s v="DW-2113-25-AA1B-NA-2"/>
    <n v="3"/>
    <n v="1"/>
    <n v="25"/>
    <s v="SW法蘭"/>
    <s v="碳鋼"/>
    <n v="33.4"/>
    <n v="876.15877515965735"/>
    <n v="8.7615877515965731E-4"/>
    <x v="4"/>
  </r>
  <r>
    <s v="DW-2114-25-AA1B-NA"/>
    <n v="2"/>
    <n v="10"/>
    <n v="25"/>
    <s v="90度彎頭"/>
    <s v="碳鋼"/>
    <n v="33.4"/>
    <n v="1752.3175503193147"/>
    <n v="1.7523175503193146E-3"/>
    <x v="4"/>
  </r>
  <r>
    <s v="DW-2114-25-AA1B-NA"/>
    <n v="3"/>
    <n v="2"/>
    <n v="25"/>
    <s v="45度彎頭"/>
    <s v="碳鋼"/>
    <n v="33.4"/>
    <n v="1168.2117002128764"/>
    <n v="1.1682117002128763E-3"/>
    <x v="4"/>
  </r>
  <r>
    <s v="DW-2114-25-AA1B-NA"/>
    <n v="4"/>
    <n v="4"/>
    <n v="25"/>
    <s v="SW法蘭"/>
    <s v="碳鋼"/>
    <n v="33.4"/>
    <n v="876.15877515965735"/>
    <n v="8.7615877515965731E-4"/>
    <x v="4"/>
  </r>
  <r>
    <s v="DW-2301-25-AA1B-NA"/>
    <n v="2"/>
    <n v="6"/>
    <n v="25"/>
    <s v="90度彎頭"/>
    <s v="碳鋼"/>
    <n v="33.4"/>
    <n v="1752.3175503193147"/>
    <n v="1.7523175503193146E-3"/>
    <x v="4"/>
  </r>
  <r>
    <s v="DW-2301-25-AA1B-NA"/>
    <n v="3"/>
    <n v="4"/>
    <n v="25"/>
    <s v="SW法蘭"/>
    <s v="碳鋼"/>
    <n v="33.4"/>
    <n v="876.15877515965735"/>
    <n v="8.7615877515965731E-4"/>
    <x v="4"/>
  </r>
  <r>
    <s v="FG-1105-200-AA1B-H100"/>
    <n v="2"/>
    <s v="3"/>
    <s v="200"/>
    <s v="90度彎頭"/>
    <s v="碳鋼"/>
    <n v="219.1"/>
    <n v="75405.779216486917"/>
    <n v="7.5405779216486918E-2"/>
    <x v="5"/>
  </r>
  <r>
    <s v="FG-1105-200-AA1B-H100"/>
    <n v="3"/>
    <s v="1"/>
    <s v="200"/>
    <s v="正三通"/>
    <s v="碳鋼"/>
    <n v="219.1"/>
    <n v="226217.33764946077"/>
    <n v="0.22621733764946075"/>
    <x v="5"/>
  </r>
  <r>
    <s v="FG-1105-200-AA1B-H100"/>
    <n v="4"/>
    <s v="3"/>
    <s v="200"/>
    <s v="SO法蘭"/>
    <s v="碳鋼"/>
    <n v="219.1"/>
    <n v="37702.889608243458"/>
    <n v="3.7702889608243459E-2"/>
    <x v="5"/>
  </r>
  <r>
    <s v="FG-1106-200-AA1B-H100-1"/>
    <n v="3"/>
    <s v="2"/>
    <s v="200"/>
    <s v="90度彎頭"/>
    <s v="碳鋼"/>
    <n v="219.1"/>
    <n v="75405.779216486917"/>
    <n v="7.5405779216486918E-2"/>
    <x v="5"/>
  </r>
  <r>
    <s v="FG-1106-200-AA1B-H100-1"/>
    <n v="4"/>
    <s v="1"/>
    <s v="300X200"/>
    <s v="同心大小頭"/>
    <s v="碳鋼"/>
    <n v="30"/>
    <n v="9424.7779607693792"/>
    <n v="9.4247779607693795E-3"/>
    <x v="5"/>
  </r>
  <r>
    <s v="FG-1106-200-AA1B-H100-1"/>
    <n v="5"/>
    <s v="1"/>
    <s v="200"/>
    <s v="SW法蘭"/>
    <s v="碳鋼"/>
    <n v="219.1"/>
    <n v="37702.889608243458"/>
    <n v="3.7702889608243459E-2"/>
    <x v="5"/>
  </r>
  <r>
    <s v="FG-1106-200-AA1B-H100-1"/>
    <n v="6"/>
    <s v="1"/>
    <s v="300"/>
    <s v="SO法蘭"/>
    <s v="碳鋼"/>
    <n v="323.89999999999998"/>
    <n v="82397.071653804"/>
    <n v="8.2397071653803999E-2"/>
    <x v="5"/>
  </r>
  <r>
    <s v="FG-1106-200-AA1B-H100-2"/>
    <n v="3"/>
    <s v="5"/>
    <s v="200"/>
    <s v="90度彎頭"/>
    <s v="碳鋼"/>
    <n v="219.1"/>
    <n v="75405.779216486917"/>
    <n v="7.5405779216486918E-2"/>
    <x v="5"/>
  </r>
  <r>
    <s v="FG-1106-200-AA1B-H100-2"/>
    <n v="4"/>
    <s v="1"/>
    <s v="200"/>
    <s v="45度彎頭"/>
    <s v="碳鋼"/>
    <n v="219.1"/>
    <n v="50270.519477657945"/>
    <n v="5.0270519477657941E-2"/>
    <x v="5"/>
  </r>
  <r>
    <s v="FG-1106-200-AA1B-H100-2"/>
    <n v="5"/>
    <s v="1"/>
    <s v="15"/>
    <s v="90度彎頭"/>
    <s v="碳鋼"/>
    <n v="21.3"/>
    <n v="712.65458550357675"/>
    <n v="7.1265458550357668E-4"/>
    <x v="5"/>
  </r>
  <r>
    <s v="FG-1106-200-AA1B-H100-2"/>
    <n v="6"/>
    <s v="1"/>
    <s v="200"/>
    <s v="正三通"/>
    <s v="碳鋼"/>
    <n v="219.1"/>
    <n v="226217.33764946077"/>
    <n v="0.22621733764946075"/>
    <x v="5"/>
  </r>
  <r>
    <s v="FG-1106-200-AA1B-H100-2"/>
    <n v="7"/>
    <s v="1"/>
    <s v="200X15"/>
    <s v="承插焊支管座"/>
    <s v="碳鋼"/>
    <n v="20"/>
    <n v="3769.9111843077517"/>
    <n v="3.7699111843077517E-3"/>
    <x v="5"/>
  </r>
  <r>
    <s v="FG-1106-200-AA1B-H100-2"/>
    <n v="8"/>
    <s v="1"/>
    <s v="15"/>
    <s v="SW法蘭"/>
    <s v="碳鋼"/>
    <n v="21.3"/>
    <n v="356.32729275178838"/>
    <n v="3.5632729275178834E-4"/>
    <x v="5"/>
  </r>
  <r>
    <s v="FG-1106-200-AA1B-H100-2"/>
    <n v="9"/>
    <s v="5"/>
    <s v="200"/>
    <s v="SO法蘭"/>
    <s v="碳鋼"/>
    <n v="219.1"/>
    <n v="37702.889608243458"/>
    <n v="3.7702889608243459E-2"/>
    <x v="5"/>
  </r>
  <r>
    <s v="FG-1107-200-AA1E-H80"/>
    <n v="3"/>
    <s v="5"/>
    <s v="200"/>
    <s v="90度彎頭"/>
    <s v="不鏽鋼"/>
    <n v="219.1"/>
    <n v="75405.779216486917"/>
    <n v="7.5405779216486918E-2"/>
    <x v="5"/>
  </r>
  <r>
    <s v="FG-1107-200-AA1E-H80"/>
    <n v="4"/>
    <s v="1"/>
    <s v="300X200"/>
    <s v="同心大小頭"/>
    <s v="不鏽鋼"/>
    <n v="30"/>
    <n v="9424.7779607693792"/>
    <n v="9.4247779607693795E-3"/>
    <x v="5"/>
  </r>
  <r>
    <s v="FG-1107-200-AA1E-H80"/>
    <n v="5"/>
    <s v="1"/>
    <s v="200"/>
    <s v="WN法蘭"/>
    <s v="不鏽鋼"/>
    <n v="219.1"/>
    <n v="37702.889608243458"/>
    <n v="3.7702889608243459E-2"/>
    <x v="5"/>
  </r>
  <r>
    <s v="FG-1107-200-AA1E-H80"/>
    <n v="6"/>
    <s v="1"/>
    <s v="300"/>
    <s v="WN法蘭"/>
    <s v="不鏽鋼"/>
    <n v="323.89999999999998"/>
    <n v="82397.071653804"/>
    <n v="8.2397071653803999E-2"/>
    <x v="5"/>
  </r>
  <r>
    <s v="HV-14202-25-AA1B-NA"/>
    <n v="1"/>
    <n v="1"/>
    <n v="25"/>
    <s v="盲法蘭"/>
    <s v="碳鋼"/>
    <n v="33.4"/>
    <n v="876.15877515965735"/>
    <n v="8.7615877515965731E-4"/>
    <x v="1"/>
  </r>
  <r>
    <s v="HV-14214-15-AA1B-NA"/>
    <n v="1"/>
    <n v="1"/>
    <n v="15"/>
    <s v="盲法蘭"/>
    <s v="碳鋼"/>
    <n v="21.3"/>
    <n v="356.32729275178838"/>
    <n v="3.5632729275178834E-4"/>
    <x v="1"/>
  </r>
  <r>
    <s v="HV-R14216-15-AA1B-NA"/>
    <n v="1"/>
    <n v="1"/>
    <n v="15"/>
    <s v="盲法蘭"/>
    <s v="碳鋼"/>
    <n v="21.3"/>
    <n v="356.32729275178838"/>
    <n v="3.5632729275178834E-4"/>
    <x v="1"/>
  </r>
  <r>
    <s v="IA-0301-15-AA1E-NA"/>
    <n v="2"/>
    <n v="3"/>
    <n v="15"/>
    <s v="90度彎頭"/>
    <s v="不鏽鋼"/>
    <n v="21.3"/>
    <n v="712.65458550357675"/>
    <n v="7.1265458550357668E-4"/>
    <x v="6"/>
  </r>
  <r>
    <s v="IA-0301-15-AA1E-NA"/>
    <n v="3"/>
    <n v="3"/>
    <n v="15"/>
    <s v="SW法蘭"/>
    <s v="不鏽鋼"/>
    <n v="21.3"/>
    <n v="356.32729275178838"/>
    <n v="3.5632729275178834E-4"/>
    <x v="6"/>
  </r>
  <r>
    <s v="IA-0501-25-AA1E-NA"/>
    <n v="3"/>
    <n v="2"/>
    <n v="25"/>
    <s v="90度彎頭"/>
    <s v="不鏽鋼"/>
    <n v="33.4"/>
    <n v="1752.3175503193147"/>
    <n v="1.7523175503193146E-3"/>
    <x v="6"/>
  </r>
  <r>
    <s v="IA-0501-25-AA1E-NA"/>
    <n v="4"/>
    <n v="1"/>
    <s v="25X15"/>
    <s v="異徑接頭"/>
    <s v="不鏽鋼"/>
    <n v="25"/>
    <n v="7853.981633974483"/>
    <n v="7.8539816339744835E-3"/>
    <x v="6"/>
  </r>
  <r>
    <s v="IA-0501-25-AA1E-NA"/>
    <n v="5"/>
    <n v="1"/>
    <n v="15"/>
    <s v="SW法蘭"/>
    <s v="不鏽鋼"/>
    <n v="21.3"/>
    <n v="356.32729275178838"/>
    <n v="3.5632729275178834E-4"/>
    <x v="6"/>
  </r>
  <r>
    <s v="IA-1011-25-AA1E-NA-1"/>
    <n v="2"/>
    <n v="2"/>
    <n v="25"/>
    <s v="90度彎頭"/>
    <s v="不鏽鋼"/>
    <n v="33.4"/>
    <n v="1752.3175503193147"/>
    <n v="1.7523175503193146E-3"/>
    <x v="6"/>
  </r>
  <r>
    <s v="IA-1011-25-AA1E-NA-1"/>
    <n v="3"/>
    <n v="1"/>
    <n v="25"/>
    <s v="正三通"/>
    <s v="不鏽鋼"/>
    <n v="33.4"/>
    <n v="5256.9526509579446"/>
    <n v="5.2569526509579443E-3"/>
    <x v="6"/>
  </r>
  <r>
    <s v="IA-1011-25-AA1E-NA-1"/>
    <n v="4"/>
    <n v="2"/>
    <n v="25"/>
    <s v="SW法蘭"/>
    <s v="不鏽鋼"/>
    <n v="33.4"/>
    <n v="876.15877515965735"/>
    <n v="8.7615877515965731E-4"/>
    <x v="6"/>
  </r>
  <r>
    <s v="IA-1011-25-AA1E-NA-2-1"/>
    <n v="3"/>
    <n v="2"/>
    <n v="15"/>
    <s v="單頭螺紋短管"/>
    <s v="不鏽鋼"/>
    <n v="21.3"/>
    <s v=""/>
    <m/>
    <x v="6"/>
  </r>
  <r>
    <s v="IA-1011-25-AA1E-NA-2-1"/>
    <n v="4"/>
    <n v="2"/>
    <s v="25X15"/>
    <s v="異徑三通"/>
    <s v="不鏽鋼"/>
    <n v="25"/>
    <n v="2945.2431127404311"/>
    <n v="2.9452431127404309E-3"/>
    <x v="6"/>
  </r>
  <r>
    <s v="IA-1011-25-AA1E-NA-2-1"/>
    <n v="5"/>
    <n v="4"/>
    <n v="15"/>
    <s v="SW法蘭"/>
    <s v="不鏽鋼"/>
    <n v="21.3"/>
    <n v="356.32729275178838"/>
    <n v="3.5632729275178834E-4"/>
    <x v="6"/>
  </r>
  <r>
    <s v="IA-1011-25-AA1E-NA-2-1"/>
    <n v="6"/>
    <n v="1"/>
    <n v="25"/>
    <s v="盲法蘭"/>
    <s v="不鏽鋼"/>
    <n v="33.4"/>
    <n v="876.15877515965735"/>
    <n v="8.7615877515965731E-4"/>
    <x v="6"/>
  </r>
  <r>
    <s v="IA-1011-25-AA1E-NA-2-1"/>
    <n v="7"/>
    <n v="1"/>
    <n v="25"/>
    <s v="SW法蘭"/>
    <s v="不鏽鋼"/>
    <n v="33.4"/>
    <n v="876.15877515965735"/>
    <n v="8.7615877515965731E-4"/>
    <x v="6"/>
  </r>
  <r>
    <s v="IA-1011-25-AA1E-NA-2-2"/>
    <n v="3"/>
    <n v="2"/>
    <n v="15"/>
    <s v="單頭螺紋短管"/>
    <s v="不鏽鋼"/>
    <n v="21.3"/>
    <s v=""/>
    <m/>
    <x v="6"/>
  </r>
  <r>
    <s v="IA-1011-25-AA1E-NA-2-2"/>
    <n v="4"/>
    <n v="1"/>
    <n v="25"/>
    <s v="90度彎頭"/>
    <s v="不鏽鋼"/>
    <n v="33.4"/>
    <n v="1752.3175503193147"/>
    <n v="1.7523175503193146E-3"/>
    <x v="6"/>
  </r>
  <r>
    <s v="IA-1011-25-AA1E-NA-2-2"/>
    <n v="5"/>
    <n v="2"/>
    <s v="25X15"/>
    <s v="異徑三通"/>
    <s v="不鏽鋼"/>
    <n v="25"/>
    <n v="2945.2431127404311"/>
    <n v="2.9452431127404309E-3"/>
    <x v="6"/>
  </r>
  <r>
    <s v="IA-1011-25-AA1E-NA-2-2"/>
    <n v="6"/>
    <n v="4"/>
    <n v="15"/>
    <s v="SW法蘭"/>
    <s v="不鏽鋼"/>
    <n v="21.3"/>
    <n v="356.32729275178838"/>
    <n v="3.5632729275178834E-4"/>
    <x v="6"/>
  </r>
  <r>
    <s v="IA-1011-25-AA1E-NA-2-3"/>
    <n v="2"/>
    <n v="1"/>
    <n v="25"/>
    <s v="90度彎頭"/>
    <s v="不鏽鋼"/>
    <n v="33.4"/>
    <n v="1752.3175503193147"/>
    <n v="1.7523175503193146E-3"/>
    <x v="6"/>
  </r>
  <r>
    <s v="IA-1011-25-AA1E-NA-2-3"/>
    <n v="3"/>
    <n v="1"/>
    <n v="25"/>
    <s v="正三通"/>
    <s v="不鏽鋼"/>
    <n v="33.4"/>
    <n v="5256.9526509579446"/>
    <n v="5.2569526509579443E-3"/>
    <x v="6"/>
  </r>
  <r>
    <s v="IA-1011-25-AA1E-NA-2-3"/>
    <n v="4"/>
    <n v="2"/>
    <n v="25"/>
    <s v="SW法蘭"/>
    <s v="不鏽鋼"/>
    <n v="33.4"/>
    <n v="876.15877515965735"/>
    <n v="8.7615877515965731E-4"/>
    <x v="6"/>
  </r>
  <r>
    <s v="IA-1101-50-AA1E-NA-1"/>
    <n v="3"/>
    <n v="1"/>
    <n v="50"/>
    <s v="90度彎頭"/>
    <s v="不鏽鋼"/>
    <n v="60.3"/>
    <n v="5711.5568158956548"/>
    <n v="5.7115568158956544E-3"/>
    <x v="6"/>
  </r>
  <r>
    <s v="IA-1101-50-AA1E-NA-1"/>
    <n v="4"/>
    <n v="2"/>
    <n v="50"/>
    <s v="45度彎頭"/>
    <s v="不鏽鋼"/>
    <n v="60.3"/>
    <n v="3807.7045439304366"/>
    <n v="3.8077045439304366E-3"/>
    <x v="6"/>
  </r>
  <r>
    <s v="IA-1101-50-AA1E-NA-1"/>
    <n v="5"/>
    <n v="1"/>
    <n v="25"/>
    <s v="單頭螺紋短管"/>
    <s v="不鏽鋼"/>
    <n v="33.4"/>
    <s v=""/>
    <m/>
    <x v="6"/>
  </r>
  <r>
    <s v="IA-1101-50-AA1E-NA-1"/>
    <n v="6"/>
    <n v="2"/>
    <n v="25"/>
    <s v="90度彎頭"/>
    <s v="不鏽鋼"/>
    <n v="33.4"/>
    <n v="1752.3175503193147"/>
    <n v="1.7523175503193146E-3"/>
    <x v="6"/>
  </r>
  <r>
    <s v="IA-1101-50-AA1E-NA-1"/>
    <n v="7"/>
    <n v="1"/>
    <s v="50X25"/>
    <s v="同心大小頭"/>
    <s v="不鏽鋼"/>
    <n v="50"/>
    <n v="15707.963267948966"/>
    <n v="1.5707963267948967E-2"/>
    <x v="6"/>
  </r>
  <r>
    <s v="IA-1101-50-AA1E-NA-1"/>
    <n v="8"/>
    <n v="2"/>
    <s v="50X25"/>
    <s v="異徑三通"/>
    <s v="不鏽鋼"/>
    <n v="50"/>
    <n v="11780.972450961724"/>
    <n v="1.1780972450961723E-2"/>
    <x v="6"/>
  </r>
  <r>
    <s v="IA-1101-50-AA1E-NA-1"/>
    <n v="9"/>
    <n v="2"/>
    <n v="25"/>
    <s v="SW法蘭"/>
    <s v="不鏽鋼"/>
    <n v="33.4"/>
    <n v="876.15877515965735"/>
    <n v="8.7615877515965731E-4"/>
    <x v="6"/>
  </r>
  <r>
    <s v="IA-1101-50-AA1E-NA-2"/>
    <n v="2"/>
    <n v="1"/>
    <n v="50"/>
    <s v="45度彎頭"/>
    <s v="不鏽鋼"/>
    <n v="60.3"/>
    <n v="3807.7045439304366"/>
    <n v="3.8077045439304366E-3"/>
    <x v="6"/>
  </r>
  <r>
    <s v="IA-1101-50-AA1E-NA-2"/>
    <n v="3"/>
    <n v="1"/>
    <n v="50"/>
    <s v="45度彎頭"/>
    <s v="不鏽鋼"/>
    <n v="60.3"/>
    <n v="3807.7045439304366"/>
    <n v="3.8077045439304366E-3"/>
    <x v="6"/>
  </r>
  <r>
    <s v="IA-1101-50-AA1E-NA-2"/>
    <n v="4"/>
    <n v="3"/>
    <n v="50"/>
    <s v="90度彎頭"/>
    <s v="不鏽鋼"/>
    <n v="60.3"/>
    <n v="5711.5568158956548"/>
    <n v="5.7115568158956544E-3"/>
    <x v="6"/>
  </r>
  <r>
    <s v="IA-1301-25-AA1E-NA"/>
    <n v="2"/>
    <n v="4"/>
    <n v="25"/>
    <s v="90度彎頭"/>
    <s v="不鏽鋼"/>
    <n v="33.4"/>
    <n v="1752.3175503193147"/>
    <n v="1.7523175503193146E-3"/>
    <x v="6"/>
  </r>
  <r>
    <s v="IA-1301-25-AA1E-NA"/>
    <n v="3"/>
    <n v="1"/>
    <n v="25"/>
    <s v="45度彎頭"/>
    <s v="不鏽鋼"/>
    <n v="33.4"/>
    <n v="1168.2117002128764"/>
    <n v="1.1682117002128763E-3"/>
    <x v="6"/>
  </r>
  <r>
    <s v="IA-1301-25-AA1E-NA"/>
    <n v="4"/>
    <n v="1"/>
    <n v="25"/>
    <s v="正三通"/>
    <s v="不鏽鋼"/>
    <n v="33.4"/>
    <n v="5256.9526509579446"/>
    <n v="5.2569526509579443E-3"/>
    <x v="6"/>
  </r>
  <r>
    <s v="IA-1301-25-AA1E-NA"/>
    <n v="5"/>
    <n v="5"/>
    <n v="25"/>
    <s v="SW法蘭"/>
    <s v="不鏽鋼"/>
    <n v="33.4"/>
    <n v="876.15877515965735"/>
    <n v="8.7615877515965731E-4"/>
    <x v="6"/>
  </r>
  <r>
    <s v="IA-1601-25-AA1E-NA"/>
    <n v="2"/>
    <n v="2"/>
    <n v="25"/>
    <s v="90度彎頭"/>
    <s v="不鏽鋼"/>
    <n v="33.4"/>
    <n v="1752.3175503193147"/>
    <n v="1.7523175503193146E-3"/>
    <x v="6"/>
  </r>
  <r>
    <s v="IA-1601-25-AA1E-NA"/>
    <n v="3"/>
    <n v="3"/>
    <n v="25"/>
    <s v="SW法蘭"/>
    <s v="不鏽鋼"/>
    <n v="33.4"/>
    <n v="876.15877515965735"/>
    <n v="8.7615877515965731E-4"/>
    <x v="6"/>
  </r>
  <r>
    <s v="IA-1701-25-AA1E-NA"/>
    <n v="2"/>
    <n v="3"/>
    <n v="25"/>
    <s v="90度彎頭"/>
    <s v="不鏽鋼"/>
    <n v="33.4"/>
    <n v="1752.3175503193147"/>
    <n v="1.7523175503193146E-3"/>
    <x v="6"/>
  </r>
  <r>
    <s v="IA-1701-25-AA1E-NA"/>
    <n v="3"/>
    <n v="1"/>
    <n v="25"/>
    <s v="正三通"/>
    <s v="不鏽鋼"/>
    <n v="33.4"/>
    <n v="5256.9526509579446"/>
    <n v="5.2569526509579443E-3"/>
    <x v="6"/>
  </r>
  <r>
    <s v="IA-1701-25-AA1E-NA"/>
    <n v="4"/>
    <n v="3"/>
    <n v="25"/>
    <s v="SW法蘭"/>
    <s v="不鏽鋼"/>
    <n v="33.4"/>
    <n v="876.15877515965735"/>
    <n v="8.7615877515965731E-4"/>
    <x v="6"/>
  </r>
  <r>
    <s v="IA-1702-15-AA1E-NA"/>
    <n v="2"/>
    <n v="1"/>
    <n v="15"/>
    <s v="單頭螺紋短管"/>
    <s v="不鏽鋼"/>
    <n v="21.3"/>
    <s v=""/>
    <m/>
    <x v="6"/>
  </r>
  <r>
    <s v="IA-1702-15-AA1E-NA"/>
    <n v="3"/>
    <n v="2"/>
    <n v="15"/>
    <s v="SW法蘭"/>
    <s v="不鏽鋼"/>
    <n v="21.3"/>
    <n v="356.32729275178838"/>
    <n v="3.5632729275178834E-4"/>
    <x v="6"/>
  </r>
  <r>
    <s v="IA-2001-80-AA1E-NA-1"/>
    <n v="3"/>
    <n v="3"/>
    <n v="80"/>
    <s v="90度彎頭"/>
    <s v="不鏽鋼"/>
    <n v="88.9"/>
    <n v="12414.333237888695"/>
    <n v="1.2414333237888694E-2"/>
    <x v="6"/>
  </r>
  <r>
    <s v="IA-2001-80-AA1E-NA-1"/>
    <n v="4"/>
    <n v="1"/>
    <s v="80X25"/>
    <s v="承插焊支管座"/>
    <s v="不鏽鋼"/>
    <n v="80"/>
    <n v="15079.644737231007"/>
    <n v="1.5079644737231007E-2"/>
    <x v="6"/>
  </r>
  <r>
    <s v="IA-2001-80-AA1E-NA-1"/>
    <n v="5"/>
    <n v="1"/>
    <n v="25"/>
    <s v="盲法蘭"/>
    <s v="不鏽鋼"/>
    <n v="33.4"/>
    <n v="876.15877515965735"/>
    <n v="8.7615877515965731E-4"/>
    <x v="6"/>
  </r>
  <r>
    <s v="IA-2001-80-AA1E-NA-1"/>
    <n v="6"/>
    <n v="1"/>
    <n v="25"/>
    <s v="SW法蘭"/>
    <s v="碳鋼"/>
    <n v="33.4"/>
    <n v="876.15877515965735"/>
    <n v="8.7615877515965731E-4"/>
    <x v="6"/>
  </r>
  <r>
    <s v="IA-2001-80-AA1E-NA-1"/>
    <n v="7"/>
    <n v="3"/>
    <n v="80"/>
    <s v="WN法蘭"/>
    <s v="不鏽鋼"/>
    <n v="88.9"/>
    <n v="6207.1666189443476"/>
    <n v="6.2071666189443472E-3"/>
    <x v="6"/>
  </r>
  <r>
    <s v="IA-2001-80-AA1E-NA-2"/>
    <n v="2"/>
    <n v="1"/>
    <n v="80"/>
    <s v="45度彎頭"/>
    <s v="不鏽鋼"/>
    <n v="88.9"/>
    <n v="8276.2221585924635"/>
    <n v="8.2762221585924636E-3"/>
    <x v="6"/>
  </r>
  <r>
    <s v="IA-2001-80-AA1E-NA-2"/>
    <n v="3"/>
    <n v="2"/>
    <n v="80"/>
    <s v="90度彎頭"/>
    <s v="不鏽鋼"/>
    <n v="88.9"/>
    <n v="12414.333237888695"/>
    <n v="1.2414333237888694E-2"/>
    <x v="6"/>
  </r>
  <r>
    <s v="IA-2001-80-AA1E-NA-3"/>
    <n v="2"/>
    <n v="6"/>
    <n v="80"/>
    <s v="90度彎頭"/>
    <s v="不鏽鋼"/>
    <n v="88.9"/>
    <n v="12414.333237888695"/>
    <n v="1.2414333237888694E-2"/>
    <x v="6"/>
  </r>
  <r>
    <s v="IA-2001-80-AA1E-NA-4"/>
    <n v="3"/>
    <n v="1"/>
    <s v="80X50"/>
    <s v="異徑三通"/>
    <s v="不鏽鋼"/>
    <n v="80"/>
    <n v="30159.289474462013"/>
    <n v="3.0159289474462014E-2"/>
    <x v="6"/>
  </r>
  <r>
    <s v="IA-2001-80-AA1E-NA-4"/>
    <n v="4"/>
    <n v="1"/>
    <s v="80X25"/>
    <s v="承插焊支管座"/>
    <s v="不鏽鋼"/>
    <n v="80"/>
    <n v="15079.644737231007"/>
    <n v="1.5079644737231007E-2"/>
    <x v="6"/>
  </r>
  <r>
    <s v="IA-2001-80-AA1E-NA-4"/>
    <n v="5"/>
    <n v="1"/>
    <n v="25"/>
    <s v="盲法蘭"/>
    <s v="不鏽鋼"/>
    <n v="33.4"/>
    <n v="876.15877515965735"/>
    <n v="8.7615877515965731E-4"/>
    <x v="6"/>
  </r>
  <r>
    <s v="IA-2001-80-AA1E-NA-4"/>
    <n v="6"/>
    <n v="1"/>
    <n v="25"/>
    <s v="SW法蘭"/>
    <s v="不鏽鋼"/>
    <n v="33.4"/>
    <n v="876.15877515965735"/>
    <n v="8.7615877515965731E-4"/>
    <x v="6"/>
  </r>
  <r>
    <s v="IA-2001-80-AA1E-NA-5"/>
    <n v="2"/>
    <n v="3"/>
    <n v="80"/>
    <s v="90度彎頭"/>
    <s v="不鏽鋼"/>
    <n v="88.9"/>
    <n v="12414.333237888695"/>
    <n v="1.2414333237888694E-2"/>
    <x v="6"/>
  </r>
  <r>
    <s v="IA-2001-80-AA1E-NA-5"/>
    <n v="3"/>
    <n v="2"/>
    <s v="80X25"/>
    <s v="承插焊支管座"/>
    <s v="不鏽鋼"/>
    <n v="80"/>
    <n v="15079.644737231007"/>
    <n v="1.5079644737231007E-2"/>
    <x v="6"/>
  </r>
  <r>
    <s v="IA-2001-80-AA1E-NA-6"/>
    <n v="2"/>
    <n v="1"/>
    <s v="80X50"/>
    <s v="異徑三通"/>
    <s v="不鏽鋼"/>
    <n v="80"/>
    <n v="30159.289474462013"/>
    <n v="3.0159289474462014E-2"/>
    <x v="6"/>
  </r>
  <r>
    <s v="IA-2001-80-AA1E-NA-6"/>
    <n v="3"/>
    <n v="4"/>
    <s v="80X25"/>
    <s v="承插焊支管座"/>
    <s v="不鏽鋼"/>
    <n v="80"/>
    <n v="15079.644737231007"/>
    <n v="1.5079644737231007E-2"/>
    <x v="6"/>
  </r>
  <r>
    <s v="IA-2001-80-AA1E-NA-7"/>
    <n v="2"/>
    <n v="6"/>
    <s v="80X25"/>
    <s v="承插焊支管座"/>
    <s v="不鏽鋼"/>
    <n v="80"/>
    <n v="15079.644737231007"/>
    <n v="1.5079644737231007E-2"/>
    <x v="6"/>
  </r>
  <r>
    <s v="IA-2001-80-AA1E-NA-7"/>
    <n v="3"/>
    <n v="1"/>
    <n v="80"/>
    <s v="盲法蘭"/>
    <s v="不鏽鋼"/>
    <n v="88.9"/>
    <n v="6207.1666189443476"/>
    <n v="6.2071666189443472E-3"/>
    <x v="6"/>
  </r>
  <r>
    <s v="IA-2001-80-AA1E-NA-7"/>
    <n v="4"/>
    <n v="1"/>
    <n v="80"/>
    <s v="WN法蘭"/>
    <s v="不鏽鋼"/>
    <n v="88.9"/>
    <n v="6207.1666189443476"/>
    <n v="6.2071666189443472E-3"/>
    <x v="6"/>
  </r>
  <r>
    <s v="IA-2001-80-AA1E-NA-8"/>
    <n v="2"/>
    <n v="2"/>
    <n v="80"/>
    <s v="90度彎頭"/>
    <s v="不鏽鋼"/>
    <n v="88.9"/>
    <n v="12414.333237888695"/>
    <n v="1.2414333237888694E-2"/>
    <x v="6"/>
  </r>
  <r>
    <s v="IA-2001-80-AA1E-NA-8"/>
    <n v="3"/>
    <n v="1"/>
    <s v="80X15"/>
    <s v="承插焊支管座"/>
    <s v="不鏽鋼"/>
    <n v="80"/>
    <n v="15079.644737231007"/>
    <n v="1.5079644737231007E-2"/>
    <x v="6"/>
  </r>
  <r>
    <s v="IA-2001-80-AA1E-NA-8"/>
    <n v="4"/>
    <n v="2"/>
    <n v="80"/>
    <s v="WN法蘭"/>
    <s v="不鏽鋼"/>
    <n v="88.9"/>
    <n v="6207.1666189443476"/>
    <n v="6.2071666189443472E-3"/>
    <x v="6"/>
  </r>
  <r>
    <s v="IA-2001-80-AA1E-NA-9"/>
    <n v="1"/>
    <n v="1"/>
    <n v="80"/>
    <s v="90度彎頭"/>
    <s v="不鏽鋼"/>
    <n v="88.9"/>
    <n v="12414.333237888695"/>
    <n v="1.2414333237888694E-2"/>
    <x v="6"/>
  </r>
  <r>
    <s v="IA-2012-25-AA1E-NA"/>
    <n v="3"/>
    <n v="1"/>
    <n v="25"/>
    <s v="90度彎頭"/>
    <s v="不鏽鋼"/>
    <n v="33.4"/>
    <n v="1752.3175503193147"/>
    <n v="1.7523175503193146E-3"/>
    <x v="6"/>
  </r>
  <r>
    <s v="IA-2012-25-AA1E-NA"/>
    <n v="4"/>
    <n v="1"/>
    <n v="15"/>
    <s v="單頭螺紋短管"/>
    <s v="不鏽鋼"/>
    <n v="21.3"/>
    <s v=""/>
    <m/>
    <x v="6"/>
  </r>
  <r>
    <s v="IA-2012-25-AA1E-NA"/>
    <n v="5"/>
    <n v="1"/>
    <n v="25"/>
    <s v="90度彎頭"/>
    <s v="不鏽鋼"/>
    <n v="33.4"/>
    <n v="1752.3175503193147"/>
    <n v="1.7523175503193146E-3"/>
    <x v="6"/>
  </r>
  <r>
    <s v="IA-2012-25-AA1E-NA"/>
    <n v="6"/>
    <n v="1"/>
    <s v="25X15"/>
    <s v="異徑接頭"/>
    <s v="不鏽鋼"/>
    <n v="25"/>
    <n v="7853.981633974483"/>
    <n v="7.8539816339744835E-3"/>
    <x v="6"/>
  </r>
  <r>
    <s v="IA-2012-25-AA1E-NA"/>
    <n v="7"/>
    <n v="2"/>
    <n v="15"/>
    <s v="SW法蘭"/>
    <s v="不鏽鋼"/>
    <n v="21.3"/>
    <n v="356.32729275178838"/>
    <n v="3.5632729275178834E-4"/>
    <x v="6"/>
  </r>
  <r>
    <s v="IA-2101-25-AA1E-NA-1"/>
    <n v="3"/>
    <n v="1"/>
    <n v="15"/>
    <s v="單頭螺紋短管"/>
    <s v="不鏽鋼"/>
    <n v="21.3"/>
    <s v=""/>
    <m/>
    <x v="6"/>
  </r>
  <r>
    <s v="IA-2101-25-AA1E-NA-1"/>
    <n v="4"/>
    <n v="2"/>
    <n v="25"/>
    <s v="90度彎頭"/>
    <s v="不鏽鋼"/>
    <n v="33.4"/>
    <n v="1752.3175503193147"/>
    <n v="1.7523175503193146E-3"/>
    <x v="6"/>
  </r>
  <r>
    <s v="IA-2101-25-AA1E-NA-1"/>
    <n v="5"/>
    <n v="1"/>
    <s v="25X15"/>
    <s v="異徑接頭"/>
    <s v="不鏽鋼"/>
    <n v="25"/>
    <n v="7853.981633974483"/>
    <n v="7.8539816339744835E-3"/>
    <x v="6"/>
  </r>
  <r>
    <s v="IA-2101-25-AA1E-NA-1"/>
    <n v="6"/>
    <n v="2"/>
    <n v="15"/>
    <s v="SW法蘭"/>
    <s v="不鏽鋼"/>
    <n v="21.3"/>
    <n v="356.32729275178838"/>
    <n v="3.5632729275178834E-4"/>
    <x v="6"/>
  </r>
  <r>
    <s v="IA-2101-25-AA1E-NA-2"/>
    <n v="2"/>
    <n v="2"/>
    <n v="25"/>
    <s v="90度彎頭"/>
    <s v="不鏽鋼"/>
    <n v="33.4"/>
    <n v="1752.3175503193147"/>
    <n v="1.7523175503193146E-3"/>
    <x v="6"/>
  </r>
  <r>
    <s v="IA-2101-25-AA1E-NA-2"/>
    <n v="3"/>
    <n v="1"/>
    <n v="25"/>
    <s v="正三通"/>
    <s v="不鏽鋼"/>
    <n v="33.4"/>
    <n v="5256.9526509579446"/>
    <n v="5.2569526509579443E-3"/>
    <x v="6"/>
  </r>
  <r>
    <s v="IA-2102-25-AA1E-NA"/>
    <n v="3"/>
    <n v="2"/>
    <n v="15"/>
    <s v="單頭螺紋短管"/>
    <s v="不鏽鋼"/>
    <n v="21.3"/>
    <s v=""/>
    <m/>
    <x v="6"/>
  </r>
  <r>
    <s v="IA-2102-25-AA1E-NA"/>
    <n v="4"/>
    <n v="2"/>
    <n v="25"/>
    <s v="90度彎頭"/>
    <s v="不鏽鋼"/>
    <n v="33.4"/>
    <n v="1752.3175503193147"/>
    <n v="1.7523175503193146E-3"/>
    <x v="6"/>
  </r>
  <r>
    <s v="IA-2102-25-AA1E-NA"/>
    <n v="5"/>
    <n v="2"/>
    <s v="25X15"/>
    <s v="異徑三通"/>
    <s v="不鏽鋼"/>
    <n v="25"/>
    <n v="2945.2431127404311"/>
    <n v="2.9452431127404309E-3"/>
    <x v="6"/>
  </r>
  <r>
    <s v="IA-2102-25-AA1E-NA"/>
    <n v="6"/>
    <n v="4"/>
    <n v="15"/>
    <s v="SW法蘭"/>
    <s v="不鏽鋼"/>
    <n v="21.3"/>
    <n v="356.32729275178838"/>
    <n v="3.5632729275178834E-4"/>
    <x v="6"/>
  </r>
  <r>
    <s v="IA-2102-25-AA1E-NA"/>
    <n v="7"/>
    <n v="1"/>
    <n v="25"/>
    <s v="盲法蘭"/>
    <s v="不鏽鋼"/>
    <n v="33.4"/>
    <n v="876.15877515965735"/>
    <n v="8.7615877515965731E-4"/>
    <x v="6"/>
  </r>
  <r>
    <s v="IA-2102-25-AA1E-NA"/>
    <n v="8"/>
    <n v="1"/>
    <n v="25"/>
    <s v="SW法蘭"/>
    <s v="不鏽鋼"/>
    <n v="33.4"/>
    <n v="876.15877515965735"/>
    <n v="8.7615877515965731E-4"/>
    <x v="6"/>
  </r>
  <r>
    <s v="IA-2103-50-AA1E-NA"/>
    <n v="2"/>
    <n v="3"/>
    <n v="50"/>
    <s v="90度彎頭"/>
    <s v="不鏽鋼"/>
    <n v="60.3"/>
    <n v="5711.5568158956548"/>
    <n v="5.7115568158956544E-3"/>
    <x v="6"/>
  </r>
  <r>
    <s v="IA-2103-50-AA1E-NA"/>
    <n v="3"/>
    <n v="1"/>
    <s v="50X25"/>
    <s v="異徑三通"/>
    <s v="不鏽鋼"/>
    <n v="50"/>
    <n v="11780.972450961724"/>
    <n v="1.1780972450961723E-2"/>
    <x v="6"/>
  </r>
  <r>
    <s v="IA-2103-50-AA1E-NA"/>
    <n v="4"/>
    <n v="3"/>
    <s v="50X25"/>
    <s v="異徑三通"/>
    <s v="不鏽鋼"/>
    <n v="50"/>
    <n v="11780.972450961724"/>
    <n v="1.1780972450961723E-2"/>
    <x v="6"/>
  </r>
  <r>
    <s v="IA-2103-50-AA1E-NA"/>
    <n v="5"/>
    <n v="1"/>
    <n v="50"/>
    <s v="盲法蘭"/>
    <s v="不鏽鋼"/>
    <n v="60.3"/>
    <n v="2855.7784079478274"/>
    <n v="2.8557784079478272E-3"/>
    <x v="6"/>
  </r>
  <r>
    <s v="IA-2103-50-AA1E-NA"/>
    <n v="6"/>
    <n v="1"/>
    <n v="50"/>
    <s v="SW法蘭"/>
    <s v="不鏽鋼"/>
    <n v="60.3"/>
    <n v="2855.7784079478274"/>
    <n v="2.8557784079478272E-3"/>
    <x v="6"/>
  </r>
  <r>
    <s v="IA-2104-25-AA1E-NA"/>
    <n v="2"/>
    <n v="1"/>
    <n v="15"/>
    <s v="單頭螺紋短管"/>
    <s v="不鏽鋼"/>
    <n v="21.3"/>
    <s v=""/>
    <m/>
    <x v="6"/>
  </r>
  <r>
    <s v="IA-2104-25-AA1E-NA"/>
    <n v="3"/>
    <n v="7"/>
    <n v="25"/>
    <s v="90度彎頭"/>
    <s v="不鏽鋼"/>
    <n v="33.4"/>
    <n v="1752.3175503193147"/>
    <n v="1.7523175503193146E-3"/>
    <x v="6"/>
  </r>
  <r>
    <s v="IA-2104-25-AA1E-NA"/>
    <n v="4"/>
    <n v="1"/>
    <s v="25X15"/>
    <s v="異徑接頭"/>
    <s v="不鏽鋼"/>
    <n v="25"/>
    <n v="7853.981633974483"/>
    <n v="7.8539816339744835E-3"/>
    <x v="6"/>
  </r>
  <r>
    <s v="IA-2104-25-AA1E-NA"/>
    <n v="5"/>
    <n v="1"/>
    <n v="25"/>
    <s v="正三通"/>
    <s v="不鏽鋼"/>
    <n v="33.4"/>
    <n v="5256.9526509579446"/>
    <n v="5.2569526509579443E-3"/>
    <x v="6"/>
  </r>
  <r>
    <s v="IA-2104-25-AA1E-NA"/>
    <n v="6"/>
    <n v="2"/>
    <n v="25"/>
    <s v="SW法蘭"/>
    <s v="不鏽鋼"/>
    <n v="33.4"/>
    <n v="876.15877515965735"/>
    <n v="8.7615877515965731E-4"/>
    <x v="6"/>
  </r>
  <r>
    <s v="IA-2105-25-AA1E-NA-1"/>
    <n v="3"/>
    <n v="1"/>
    <n v="15"/>
    <s v="單頭螺紋短管"/>
    <s v="不鏽鋼"/>
    <n v="21.3"/>
    <s v=""/>
    <m/>
    <x v="6"/>
  </r>
  <r>
    <s v="IA-2105-25-AA1E-NA-1"/>
    <n v="4"/>
    <n v="2"/>
    <n v="25"/>
    <s v="90度彎頭"/>
    <s v="不鏽鋼"/>
    <n v="33.4"/>
    <n v="1752.3175503193147"/>
    <n v="1.7523175503193146E-3"/>
    <x v="6"/>
  </r>
  <r>
    <s v="IA-2105-25-AA1E-NA-1"/>
    <n v="5"/>
    <n v="1"/>
    <s v="25X15"/>
    <s v="異徑接頭"/>
    <s v="不鏽鋼"/>
    <n v="25"/>
    <n v="7853.981633974483"/>
    <n v="7.8539816339744835E-3"/>
    <x v="6"/>
  </r>
  <r>
    <s v="IA-2105-25-AA1E-NA-1"/>
    <n v="6"/>
    <n v="2"/>
    <n v="15"/>
    <s v="SW法蘭"/>
    <s v="不鏽鋼"/>
    <n v="21.3"/>
    <n v="356.32729275178838"/>
    <n v="3.5632729275178834E-4"/>
    <x v="6"/>
  </r>
  <r>
    <s v="IA-2105-25-AA1E-NA-2"/>
    <n v="2"/>
    <n v="3"/>
    <n v="25"/>
    <s v="90度彎頭"/>
    <s v="不鏽鋼"/>
    <n v="33.4"/>
    <n v="1752.3175503193147"/>
    <n v="1.7523175503193146E-3"/>
    <x v="6"/>
  </r>
  <r>
    <s v="IA-2106-25-AA1E-NA-1"/>
    <n v="3"/>
    <s v="3"/>
    <s v="15"/>
    <s v="單頭螺紋短管"/>
    <s v="不鏽鋼"/>
    <n v="21.3"/>
    <s v=""/>
    <m/>
    <x v="6"/>
  </r>
  <r>
    <s v="IA-2106-25-AA1E-NA-1"/>
    <n v="4"/>
    <s v="3"/>
    <s v="25X15"/>
    <s v="異徑三通"/>
    <s v="不鏽鋼"/>
    <n v="25"/>
    <n v="2945.2431127404311"/>
    <n v="2.9452431127404309E-3"/>
    <x v="6"/>
  </r>
  <r>
    <s v="IA-2106-25-AA1E-NA-1"/>
    <n v="5"/>
    <s v="6"/>
    <s v="15"/>
    <s v="SW法蘭"/>
    <s v="不鏽鋼"/>
    <n v="21.3"/>
    <n v="356.32729275178838"/>
    <n v="3.5632729275178834E-4"/>
    <x v="6"/>
  </r>
  <r>
    <s v="IA-2106-25-AA1E-NA-2"/>
    <n v="3"/>
    <s v="1"/>
    <s v="15"/>
    <s v="單頭螺紋短管"/>
    <s v="不鏽鋼"/>
    <n v="21.3"/>
    <s v=""/>
    <m/>
    <x v="6"/>
  </r>
  <r>
    <s v="IA-2106-25-AA1E-NA-2"/>
    <n v="4"/>
    <s v="1"/>
    <s v="25X15"/>
    <s v="異徑三通"/>
    <s v="不鏽鋼"/>
    <n v="25"/>
    <n v="2945.2431127404311"/>
    <n v="2.9452431127404309E-3"/>
    <x v="6"/>
  </r>
  <r>
    <s v="IA-2106-25-AA1E-NA-2"/>
    <n v="5"/>
    <s v="2"/>
    <s v="15"/>
    <s v="SW法蘭"/>
    <s v="不鏽鋼"/>
    <n v="21.3"/>
    <n v="356.32729275178838"/>
    <n v="3.5632729275178834E-4"/>
    <x v="6"/>
  </r>
  <r>
    <s v="IA-2106-25-AA1E-NA-2"/>
    <n v="6"/>
    <s v="1"/>
    <s v="25"/>
    <s v="盲法蘭"/>
    <s v="不鏽鋼"/>
    <n v="33.4"/>
    <n v="876.15877515965735"/>
    <n v="8.7615877515965731E-4"/>
    <x v="6"/>
  </r>
  <r>
    <s v="IA-2106-25-AA1E-NA-2"/>
    <n v="7"/>
    <s v="1"/>
    <s v="25"/>
    <s v="SW法蘭"/>
    <s v="不鏽鋼"/>
    <n v="33.4"/>
    <n v="876.15877515965735"/>
    <n v="8.7615877515965731E-4"/>
    <x v="6"/>
  </r>
  <r>
    <s v="IA-2106-25-AA1E-NA-3"/>
    <n v="3"/>
    <s v="2"/>
    <s v="25"/>
    <s v="90度彎頭"/>
    <s v="不鏽鋼"/>
    <n v="33.4"/>
    <n v="1752.3175503193147"/>
    <n v="1.7523175503193146E-3"/>
    <x v="6"/>
  </r>
  <r>
    <s v="IA-2106-25-AA1E-NA-3"/>
    <n v="4"/>
    <s v="1"/>
    <s v="15"/>
    <s v="單頭螺紋短管"/>
    <s v="不鏽鋼"/>
    <n v="21.3"/>
    <s v=""/>
    <m/>
    <x v="6"/>
  </r>
  <r>
    <s v="IA-2106-25-AA1E-NA-3"/>
    <n v="5"/>
    <s v="3"/>
    <s v="25"/>
    <s v="90度彎頭"/>
    <s v="不鏽鋼"/>
    <n v="33.4"/>
    <n v="1752.3175503193147"/>
    <n v="1.7523175503193146E-3"/>
    <x v="6"/>
  </r>
  <r>
    <s v="IA-2106-25-AA1E-NA-3"/>
    <n v="6"/>
    <s v="1"/>
    <s v="25"/>
    <s v="45度彎頭"/>
    <s v="不鏽鋼"/>
    <n v="33.4"/>
    <n v="1168.2117002128764"/>
    <n v="1.1682117002128763E-3"/>
    <x v="6"/>
  </r>
  <r>
    <s v="IA-2106-25-AA1E-NA-3"/>
    <n v="7"/>
    <s v="1"/>
    <s v="25X15"/>
    <s v="異徑三通"/>
    <s v="不鏽鋼"/>
    <n v="25"/>
    <n v="2945.2431127404311"/>
    <n v="2.9452431127404309E-3"/>
    <x v="6"/>
  </r>
  <r>
    <s v="IA-2106-25-AA1E-NA-3"/>
    <n v="8"/>
    <s v="1"/>
    <s v="25"/>
    <s v="正三通"/>
    <s v="不鏽鋼"/>
    <n v="33.4"/>
    <n v="5256.9526509579446"/>
    <n v="5.2569526509579443E-3"/>
    <x v="6"/>
  </r>
  <r>
    <s v="IA-2106-25-AA1E-NA-3"/>
    <n v="9"/>
    <s v="2"/>
    <s v="15"/>
    <s v="SW法蘭"/>
    <s v="不鏽鋼"/>
    <n v="21.3"/>
    <n v="356.32729275178838"/>
    <n v="3.5632729275178834E-4"/>
    <x v="6"/>
  </r>
  <r>
    <s v="IA-2107-25-AA1E-NA"/>
    <n v="3"/>
    <n v="1"/>
    <n v="15"/>
    <s v="單頭螺紋短管"/>
    <s v="不鏽鋼"/>
    <n v="21.3"/>
    <s v=""/>
    <m/>
    <x v="6"/>
  </r>
  <r>
    <s v="IA-2107-25-AA1E-NA"/>
    <n v="4"/>
    <n v="6"/>
    <n v="25"/>
    <s v="90度彎頭"/>
    <s v="不鏽鋼"/>
    <n v="33.4"/>
    <n v="1752.3175503193147"/>
    <n v="1.7523175503193146E-3"/>
    <x v="6"/>
  </r>
  <r>
    <s v="IA-2107-25-AA1E-NA"/>
    <n v="5"/>
    <n v="1"/>
    <s v="25X15"/>
    <s v="異徑接頭"/>
    <s v="不鏽鋼"/>
    <n v="25"/>
    <n v="7853.981633974483"/>
    <n v="7.8539816339744835E-3"/>
    <x v="6"/>
  </r>
  <r>
    <s v="IA-2107-25-AA1E-NA"/>
    <n v="6"/>
    <n v="1"/>
    <n v="25"/>
    <s v="正三通"/>
    <s v="不鏽鋼"/>
    <n v="33.4"/>
    <n v="5256.9526509579446"/>
    <n v="5.2569526509579443E-3"/>
    <x v="6"/>
  </r>
  <r>
    <s v="IA-2107-25-AA1E-NA"/>
    <n v="7"/>
    <n v="2"/>
    <n v="15"/>
    <s v="SW法蘭"/>
    <s v="不鏽鋼"/>
    <n v="21.3"/>
    <n v="356.32729275178838"/>
    <n v="3.5632729275178834E-4"/>
    <x v="6"/>
  </r>
  <r>
    <s v="IA-2108-25-AA1E-NA"/>
    <n v="3"/>
    <n v="2"/>
    <n v="15"/>
    <s v="單頭螺紋短管"/>
    <s v="不鏽鋼"/>
    <n v="21.3"/>
    <s v=""/>
    <m/>
    <x v="6"/>
  </r>
  <r>
    <s v="IA-2108-25-AA1E-NA"/>
    <n v="4"/>
    <n v="2"/>
    <n v="25"/>
    <s v="90度彎頭"/>
    <s v="不鏽鋼"/>
    <n v="33.4"/>
    <n v="1752.3175503193147"/>
    <n v="1.7523175503193146E-3"/>
    <x v="6"/>
  </r>
  <r>
    <s v="IA-2108-25-AA1E-NA"/>
    <n v="5"/>
    <n v="3"/>
    <s v="25X15"/>
    <s v="異徑三通"/>
    <s v="不鏽鋼"/>
    <n v="25"/>
    <n v="2945.2431127404311"/>
    <n v="2.9452431127404309E-3"/>
    <x v="6"/>
  </r>
  <r>
    <s v="IA-2108-25-AA1E-NA"/>
    <n v="6"/>
    <n v="4"/>
    <n v="15"/>
    <s v="SW法蘭"/>
    <s v="不鏽鋼"/>
    <n v="21.3"/>
    <n v="356.32729275178838"/>
    <n v="3.5632729275178834E-4"/>
    <x v="6"/>
  </r>
  <r>
    <s v="IA-2108-25-AA1E-NA"/>
    <n v="7"/>
    <n v="1"/>
    <n v="25"/>
    <s v="盲法蘭"/>
    <s v="不鏽鋼"/>
    <n v="33.4"/>
    <n v="876.15877515965735"/>
    <n v="8.7615877515965731E-4"/>
    <x v="6"/>
  </r>
  <r>
    <s v="IA-2108-25-AA1E-NA"/>
    <n v="8"/>
    <n v="1"/>
    <n v="25"/>
    <s v="SW法蘭"/>
    <s v="不鏽鋼"/>
    <n v="33.4"/>
    <n v="876.15877515965735"/>
    <n v="8.7615877515965731E-4"/>
    <x v="6"/>
  </r>
  <r>
    <s v="IA-2109-25-AA1E-NA-1"/>
    <n v="3"/>
    <n v="1"/>
    <n v="15"/>
    <s v="單頭螺紋短管"/>
    <s v="不鏽鋼"/>
    <n v="21.3"/>
    <s v=""/>
    <m/>
    <x v="6"/>
  </r>
  <r>
    <s v="IA-2109-25-AA1E-NA-1"/>
    <n v="4"/>
    <n v="2"/>
    <n v="25"/>
    <s v="90度彎頭"/>
    <s v="不鏽鋼"/>
    <n v="33.4"/>
    <n v="1752.3175503193147"/>
    <n v="1.7523175503193146E-3"/>
    <x v="6"/>
  </r>
  <r>
    <s v="IA-2109-25-AA1E-NA-1"/>
    <n v="5"/>
    <n v="1"/>
    <s v="25X15"/>
    <s v="異徑三通"/>
    <s v="不鏽鋼"/>
    <n v="25"/>
    <n v="2945.2431127404311"/>
    <n v="2.9452431127404309E-3"/>
    <x v="6"/>
  </r>
  <r>
    <s v="IA-2109-25-AA1E-NA-1"/>
    <n v="6"/>
    <n v="2"/>
    <n v="15"/>
    <s v="SW法蘭"/>
    <s v="不鏽鋼"/>
    <n v="21.3"/>
    <n v="356.32729275178838"/>
    <n v="3.5632729275178834E-4"/>
    <x v="6"/>
  </r>
  <r>
    <s v="IA-2109-25-AA1E-NA-2"/>
    <n v="3"/>
    <n v="1"/>
    <n v="15"/>
    <s v="單頭螺紋短管"/>
    <s v="不鏽鋼"/>
    <n v="21.3"/>
    <s v=""/>
    <m/>
    <x v="6"/>
  </r>
  <r>
    <s v="IA-2109-25-AA1E-NA-2"/>
    <n v="4"/>
    <n v="6"/>
    <n v="25"/>
    <s v="90度彎頭"/>
    <s v="不鏽鋼"/>
    <n v="33.4"/>
    <n v="1752.3175503193147"/>
    <n v="1.7523175503193146E-3"/>
    <x v="6"/>
  </r>
  <r>
    <s v="IA-2109-25-AA1E-NA-2"/>
    <n v="5"/>
    <n v="1"/>
    <s v="25X15"/>
    <s v="異徑接頭"/>
    <s v="不鏽鋼"/>
    <n v="25"/>
    <n v="7853.981633974483"/>
    <n v="7.8539816339744835E-3"/>
    <x v="6"/>
  </r>
  <r>
    <s v="IA-2109-25-AA1E-NA-2"/>
    <n v="6"/>
    <n v="2"/>
    <n v="15"/>
    <s v="SW法蘭"/>
    <s v="不鏽鋼"/>
    <n v="21.3"/>
    <n v="356.32729275178838"/>
    <n v="3.5632729275178834E-4"/>
    <x v="6"/>
  </r>
  <r>
    <s v="IA-2109-25-AA1E-NA-3"/>
    <n v="3"/>
    <n v="2"/>
    <n v="15"/>
    <s v="單頭螺紋短管"/>
    <s v="不鏽鋼"/>
    <n v="21.3"/>
    <s v=""/>
    <m/>
    <x v="6"/>
  </r>
  <r>
    <s v="IA-2109-25-AA1E-NA-3"/>
    <n v="4"/>
    <n v="2"/>
    <s v="25X15"/>
    <s v="異徑三通"/>
    <s v="不鏽鋼"/>
    <n v="25"/>
    <n v="2945.2431127404311"/>
    <n v="2.9452431127404309E-3"/>
    <x v="6"/>
  </r>
  <r>
    <s v="IA-2109-25-AA1E-NA-3"/>
    <n v="5"/>
    <n v="4"/>
    <n v="15"/>
    <s v="SW法蘭"/>
    <s v="不鏽鋼"/>
    <n v="21.3"/>
    <n v="356.32729275178838"/>
    <n v="3.5632729275178834E-4"/>
    <x v="6"/>
  </r>
  <r>
    <s v="IA-2109-25-AA1E-NA-4"/>
    <n v="2"/>
    <n v="3"/>
    <n v="25"/>
    <s v="90度彎頭"/>
    <s v="不鏽鋼"/>
    <n v="33.4"/>
    <n v="1752.3175503193147"/>
    <n v="1.7523175503193146E-3"/>
    <x v="6"/>
  </r>
  <r>
    <s v="IA-2110-25-AA1E-NA"/>
    <n v="3"/>
    <n v="1"/>
    <n v="15"/>
    <s v="單頭螺紋短管"/>
    <s v="不鏽鋼"/>
    <n v="21.3"/>
    <s v=""/>
    <m/>
    <x v="6"/>
  </r>
  <r>
    <s v="IA-2110-25-AA1E-NA"/>
    <n v="4"/>
    <n v="3"/>
    <n v="25"/>
    <s v="90度彎頭"/>
    <s v="不鏽鋼"/>
    <n v="33.4"/>
    <n v="1752.3175503193147"/>
    <n v="1.7523175503193146E-3"/>
    <x v="6"/>
  </r>
  <r>
    <s v="IA-2110-25-AA1E-NA"/>
    <n v="5"/>
    <n v="1"/>
    <s v="25X15"/>
    <s v="異徑接頭"/>
    <s v="不鏽鋼"/>
    <n v="25"/>
    <n v="7853.981633974483"/>
    <n v="7.8539816339744835E-3"/>
    <x v="6"/>
  </r>
  <r>
    <s v="IA-2110-25-AA1E-NA"/>
    <n v="6"/>
    <n v="2"/>
    <n v="15"/>
    <s v="SW法蘭"/>
    <s v="不鏽鋼"/>
    <n v="21.3"/>
    <n v="356.32729275178838"/>
    <n v="3.5632729275178834E-4"/>
    <x v="6"/>
  </r>
  <r>
    <s v="IA-2111-25-AA1E-NA"/>
    <n v="3"/>
    <n v="1"/>
    <n v="15"/>
    <s v="單頭螺紋短管"/>
    <s v="不鏽鋼"/>
    <n v="21.3"/>
    <s v=""/>
    <m/>
    <x v="6"/>
  </r>
  <r>
    <s v="IA-2111-25-AA1E-NA"/>
    <n v="4"/>
    <n v="3"/>
    <n v="25"/>
    <s v="90度彎頭"/>
    <s v="不鏽鋼"/>
    <n v="33.4"/>
    <n v="1752.3175503193147"/>
    <n v="1.7523175503193146E-3"/>
    <x v="6"/>
  </r>
  <r>
    <s v="IA-2111-25-AA1E-NA"/>
    <n v="5"/>
    <n v="1"/>
    <s v="25X15"/>
    <s v="異徑接頭"/>
    <s v="不鏽鋼"/>
    <n v="25"/>
    <n v="7853.981633974483"/>
    <n v="7.8539816339744835E-3"/>
    <x v="6"/>
  </r>
  <r>
    <s v="IA-2111-25-AA1E-NA"/>
    <n v="6"/>
    <n v="2"/>
    <n v="15"/>
    <s v="SW法蘭"/>
    <s v="不鏽鋼"/>
    <n v="21.3"/>
    <n v="356.32729275178838"/>
    <n v="3.5632729275178834E-4"/>
    <x v="6"/>
  </r>
  <r>
    <s v="IA-2113-25-AA1E-NA"/>
    <n v="3"/>
    <n v="1"/>
    <n v="15"/>
    <s v="單頭螺紋短管"/>
    <s v="不鏽鋼"/>
    <n v="21.3"/>
    <s v=""/>
    <m/>
    <x v="6"/>
  </r>
  <r>
    <s v="IA-2113-25-AA1E-NA"/>
    <n v="4"/>
    <n v="1"/>
    <n v="25"/>
    <s v="90度彎頭"/>
    <s v="不鏽鋼"/>
    <n v="33.4"/>
    <n v="1752.3175503193147"/>
    <n v="1.7523175503193146E-3"/>
    <x v="6"/>
  </r>
  <r>
    <s v="IA-2113-25-AA1E-NA"/>
    <n v="5"/>
    <n v="1"/>
    <s v="25X15"/>
    <s v="異徑接頭"/>
    <s v="不鏽鋼"/>
    <n v="25"/>
    <n v="7853.981633974483"/>
    <n v="7.8539816339744835E-3"/>
    <x v="6"/>
  </r>
  <r>
    <s v="IA-2113-25-AA1E-NA"/>
    <n v="6"/>
    <n v="2"/>
    <n v="15"/>
    <s v="SW法蘭"/>
    <s v="不鏽鋼"/>
    <n v="21.3"/>
    <n v="356.32729275178838"/>
    <n v="3.5632729275178834E-4"/>
    <x v="6"/>
  </r>
  <r>
    <s v="IA-2114-25-AA1E-NA-1"/>
    <n v="3"/>
    <n v="3"/>
    <n v="15"/>
    <s v="單頭螺紋短管"/>
    <s v="不鏽鋼"/>
    <n v="21.3"/>
    <s v=""/>
    <m/>
    <x v="6"/>
  </r>
  <r>
    <s v="IA-2114-25-AA1E-NA-1"/>
    <n v="4"/>
    <n v="1"/>
    <n v="15"/>
    <s v="90度彎頭"/>
    <s v="不鏽鋼"/>
    <n v="21.3"/>
    <n v="712.65458550357675"/>
    <n v="7.1265458550357668E-4"/>
    <x v="6"/>
  </r>
  <r>
    <s v="IA-2114-25-AA1E-NA-1"/>
    <n v="5"/>
    <n v="1"/>
    <s v="25X15"/>
    <s v="異徑接頭"/>
    <s v="不鏽鋼"/>
    <n v="25"/>
    <n v="7853.981633974483"/>
    <n v="7.8539816339744835E-3"/>
    <x v="6"/>
  </r>
  <r>
    <s v="IA-2114-25-AA1E-NA-1"/>
    <n v="6"/>
    <n v="2"/>
    <s v="25X15"/>
    <s v="異徑三通"/>
    <s v="不鏽鋼"/>
    <n v="25"/>
    <n v="2945.2431127404311"/>
    <n v="2.9452431127404309E-3"/>
    <x v="6"/>
  </r>
  <r>
    <s v="IA-2114-25-AA1E-NA-1"/>
    <n v="7"/>
    <n v="6"/>
    <n v="15"/>
    <s v="SW法蘭"/>
    <s v="不鏽鋼"/>
    <n v="21.3"/>
    <n v="356.32729275178838"/>
    <n v="3.5632729275178834E-4"/>
    <x v="6"/>
  </r>
  <r>
    <s v="IA-2114-25-AA1E-NA-2"/>
    <n v="3"/>
    <n v="1"/>
    <n v="15"/>
    <s v="單頭螺紋短管"/>
    <s v="不鏽鋼"/>
    <n v="21.3"/>
    <s v=""/>
    <m/>
    <x v="6"/>
  </r>
  <r>
    <s v="IA-2114-25-AA1E-NA-2"/>
    <n v="4"/>
    <n v="2"/>
    <n v="25"/>
    <s v="90度彎頭"/>
    <s v="不鏽鋼"/>
    <n v="33.4"/>
    <n v="1752.3175503193147"/>
    <n v="1.7523175503193146E-3"/>
    <x v="6"/>
  </r>
  <r>
    <s v="IA-2114-25-AA1E-NA-2"/>
    <n v="5"/>
    <n v="1"/>
    <s v="25X15"/>
    <s v="異徑三通"/>
    <s v="不鏽鋼"/>
    <n v="25"/>
    <n v="2945.2431127404311"/>
    <n v="2.9452431127404309E-3"/>
    <x v="6"/>
  </r>
  <r>
    <s v="IA-2114-25-AA1E-NA-2"/>
    <n v="6"/>
    <n v="1"/>
    <n v="25"/>
    <s v="正三通"/>
    <s v="不鏽鋼"/>
    <n v="33.4"/>
    <n v="5256.9526509579446"/>
    <n v="5.2569526509579443E-3"/>
    <x v="6"/>
  </r>
  <r>
    <s v="IA-2114-25-AA1E-NA-2"/>
    <n v="7"/>
    <n v="2"/>
    <n v="15"/>
    <s v="SW法蘭"/>
    <s v="不鏽鋼"/>
    <n v="21.3"/>
    <n v="356.32729275178838"/>
    <n v="3.5632729275178834E-4"/>
    <x v="6"/>
  </r>
  <r>
    <s v="IA-2115-25-AA1E-NA-1"/>
    <n v="3"/>
    <n v="1"/>
    <n v="15"/>
    <s v="單頭螺紋短管"/>
    <s v="不鏽鋼"/>
    <n v="21.3"/>
    <s v=""/>
    <m/>
    <x v="6"/>
  </r>
  <r>
    <s v="IA-2115-25-AA1E-NA-1"/>
    <n v="4"/>
    <n v="1"/>
    <n v="15"/>
    <s v="90度彎頭"/>
    <s v="不鏽鋼"/>
    <n v="21.3"/>
    <n v="712.65458550357675"/>
    <n v="7.1265458550357668E-4"/>
    <x v="6"/>
  </r>
  <r>
    <s v="IA-2115-25-AA1E-NA-1"/>
    <n v="5"/>
    <n v="2"/>
    <n v="25"/>
    <s v="90度彎頭"/>
    <s v="不鏽鋼"/>
    <n v="33.4"/>
    <n v="1752.3175503193147"/>
    <n v="1.7523175503193146E-3"/>
    <x v="6"/>
  </r>
  <r>
    <s v="IA-2115-25-AA1E-NA-1"/>
    <n v="6"/>
    <n v="1"/>
    <s v="25X15"/>
    <s v="異徑三通"/>
    <s v="不鏽鋼"/>
    <n v="25"/>
    <n v="2945.2431127404311"/>
    <n v="2.9452431127404309E-3"/>
    <x v="6"/>
  </r>
  <r>
    <s v="IA-2115-25-AA1E-NA-1"/>
    <n v="7"/>
    <n v="2"/>
    <n v="15"/>
    <s v="SW法蘭"/>
    <s v="不鏽鋼"/>
    <n v="21.3"/>
    <n v="356.32729275178838"/>
    <n v="3.5632729275178834E-4"/>
    <x v="6"/>
  </r>
  <r>
    <s v="IA-2115-25-AA1E-NA-2"/>
    <n v="3"/>
    <n v="3"/>
    <n v="15"/>
    <s v="單頭螺紋短管"/>
    <s v="不鏽鋼"/>
    <n v="21.3"/>
    <s v=""/>
    <m/>
    <x v="6"/>
  </r>
  <r>
    <s v="IA-2115-25-AA1E-NA-2"/>
    <n v="4"/>
    <n v="3"/>
    <n v="15"/>
    <s v="90度彎頭"/>
    <s v="不鏽鋼"/>
    <n v="21.3"/>
    <n v="712.65458550357675"/>
    <n v="7.1265458550357668E-4"/>
    <x v="6"/>
  </r>
  <r>
    <s v="IA-2115-25-AA1E-NA-2"/>
    <n v="5"/>
    <n v="3"/>
    <s v="25X15"/>
    <s v="異徑三通"/>
    <s v="不鏽鋼"/>
    <n v="25"/>
    <n v="2945.2431127404311"/>
    <n v="2.9452431127404309E-3"/>
    <x v="6"/>
  </r>
  <r>
    <s v="IA-2115-25-AA1E-NA-2"/>
    <n v="6"/>
    <n v="6"/>
    <n v="15"/>
    <s v="SW法蘭"/>
    <s v="不鏽鋼"/>
    <n v="21.3"/>
    <n v="356.32729275178838"/>
    <n v="3.5632729275178834E-4"/>
    <x v="6"/>
  </r>
  <r>
    <s v="IA-2115-25-AA1E-NA-2"/>
    <n v="7"/>
    <n v="1"/>
    <n v="25"/>
    <s v="盲法蘭"/>
    <s v="不鏽鋼"/>
    <n v="33.4"/>
    <n v="876.15877515965735"/>
    <n v="8.7615877515965731E-4"/>
    <x v="6"/>
  </r>
  <r>
    <s v="IA-2115-25-AA1E-NA-2"/>
    <n v="8"/>
    <n v="1"/>
    <n v="25"/>
    <s v="SW法蘭"/>
    <s v="不鏽鋼"/>
    <n v="33.4"/>
    <n v="876.15877515965735"/>
    <n v="8.7615877515965731E-4"/>
    <x v="6"/>
  </r>
  <r>
    <s v="IA-2116-25-AA1E-NA"/>
    <n v="3"/>
    <n v="2"/>
    <n v="15"/>
    <s v="單頭螺紋短管"/>
    <s v="不鏽鋼"/>
    <n v="21.3"/>
    <s v=""/>
    <m/>
    <x v="6"/>
  </r>
  <r>
    <s v="IA-2116-25-AA1E-NA"/>
    <n v="4"/>
    <n v="3"/>
    <n v="25"/>
    <s v="90度彎頭"/>
    <s v="不鏽鋼"/>
    <n v="33.4"/>
    <n v="1752.3175503193147"/>
    <n v="1.7523175503193146E-3"/>
    <x v="6"/>
  </r>
  <r>
    <s v="IA-2116-25-AA1E-NA"/>
    <n v="5"/>
    <n v="2"/>
    <s v="25X15"/>
    <s v="異徑三通"/>
    <s v="不鏽鋼"/>
    <n v="25"/>
    <n v="2945.2431127404311"/>
    <n v="2.9452431127404309E-3"/>
    <x v="6"/>
  </r>
  <r>
    <s v="IA-2116-25-AA1E-NA"/>
    <n v="6"/>
    <n v="1"/>
    <n v="25"/>
    <s v="正三通"/>
    <s v="不鏽鋼"/>
    <n v="33.4"/>
    <n v="5256.9526509579446"/>
    <n v="5.2569526509579443E-3"/>
    <x v="6"/>
  </r>
  <r>
    <s v="IA-2116-25-AA1E-NA"/>
    <n v="7"/>
    <n v="4"/>
    <n v="15"/>
    <s v="SW法蘭"/>
    <s v="不鏽鋼"/>
    <n v="21.3"/>
    <n v="356.32729275178838"/>
    <n v="3.5632729275178834E-4"/>
    <x v="6"/>
  </r>
  <r>
    <s v="IA-2116-25-AA1E-NA"/>
    <n v="8"/>
    <n v="1"/>
    <n v="25"/>
    <s v="盲法蘭"/>
    <s v="不鏽鋼"/>
    <n v="33.4"/>
    <n v="876.15877515965735"/>
    <n v="8.7615877515965731E-4"/>
    <x v="6"/>
  </r>
  <r>
    <s v="IA-2116-25-AA1E-NA"/>
    <n v="9"/>
    <n v="1"/>
    <n v="25"/>
    <s v="SW法蘭"/>
    <s v="不鏽鋼"/>
    <n v="33.4"/>
    <n v="876.15877515965735"/>
    <n v="8.7615877515965731E-4"/>
    <x v="6"/>
  </r>
  <r>
    <s v="IA-2117-25-AA1E-NA-1"/>
    <n v="3"/>
    <n v="1"/>
    <n v="15"/>
    <s v="單頭螺紋短管"/>
    <s v="不鏽鋼"/>
    <n v="21.3"/>
    <s v=""/>
    <m/>
    <x v="6"/>
  </r>
  <r>
    <s v="IA-2117-25-AA1E-NA-1"/>
    <n v="4"/>
    <n v="3"/>
    <n v="25"/>
    <s v="90度彎頭"/>
    <s v="不鏽鋼"/>
    <n v="33.4"/>
    <n v="1752.3175503193147"/>
    <n v="1.7523175503193146E-3"/>
    <x v="6"/>
  </r>
  <r>
    <s v="IA-2117-25-AA1E-NA-1"/>
    <n v="5"/>
    <n v="1"/>
    <s v="25X15"/>
    <s v="異徑接頭"/>
    <s v="不鏽鋼"/>
    <n v="25"/>
    <n v="7853.981633974483"/>
    <n v="7.8539816339744835E-3"/>
    <x v="6"/>
  </r>
  <r>
    <s v="IA-2117-25-AA1E-NA-1"/>
    <n v="6"/>
    <n v="2"/>
    <n v="15"/>
    <s v="SW法蘭"/>
    <s v="不鏽鋼"/>
    <n v="21.3"/>
    <n v="356.32729275178838"/>
    <n v="3.5632729275178834E-4"/>
    <x v="6"/>
  </r>
  <r>
    <s v="IA-2117-25-AA1E-NA-2"/>
    <n v="3"/>
    <n v="1"/>
    <n v="15"/>
    <s v="單頭螺紋短管"/>
    <s v="不鏽鋼"/>
    <n v="21.3"/>
    <s v=""/>
    <m/>
    <x v="6"/>
  </r>
  <r>
    <s v="IA-2117-25-AA1E-NA-2"/>
    <n v="4"/>
    <n v="2"/>
    <n v="15"/>
    <s v="90度彎頭"/>
    <s v="不鏽鋼"/>
    <n v="21.3"/>
    <n v="712.65458550357675"/>
    <n v="7.1265458550357668E-4"/>
    <x v="6"/>
  </r>
  <r>
    <s v="IA-2117-25-AA1E-NA-2"/>
    <n v="5"/>
    <n v="2"/>
    <n v="25"/>
    <s v="90度彎頭"/>
    <s v="不鏽鋼"/>
    <n v="33.4"/>
    <n v="1752.3175503193147"/>
    <n v="1.7523175503193146E-3"/>
    <x v="6"/>
  </r>
  <r>
    <s v="IA-2117-25-AA1E-NA-2"/>
    <n v="6"/>
    <n v="1"/>
    <s v="25X15"/>
    <s v="異徑三通"/>
    <s v="不鏽鋼"/>
    <n v="25"/>
    <n v="2945.2431127404311"/>
    <n v="2.9452431127404309E-3"/>
    <x v="6"/>
  </r>
  <r>
    <s v="IA-2117-25-AA1E-NA-2"/>
    <n v="7"/>
    <n v="2"/>
    <n v="15"/>
    <s v="SW法蘭"/>
    <s v="不鏽鋼"/>
    <n v="21.3"/>
    <n v="356.32729275178838"/>
    <n v="3.5632729275178834E-4"/>
    <x v="6"/>
  </r>
  <r>
    <s v="IA-2118-25-AA1E-NA"/>
    <n v="3"/>
    <n v="1"/>
    <n v="15"/>
    <s v="單頭螺紋短管"/>
    <s v="不鏽鋼"/>
    <n v="21.3"/>
    <s v=""/>
    <m/>
    <x v="6"/>
  </r>
  <r>
    <s v="IA-2118-25-AA1E-NA"/>
    <n v="4"/>
    <n v="3"/>
    <n v="25"/>
    <s v="90度彎頭"/>
    <s v="不鏽鋼"/>
    <n v="33.4"/>
    <n v="1752.3175503193147"/>
    <n v="1.7523175503193146E-3"/>
    <x v="6"/>
  </r>
  <r>
    <s v="IA-2118-25-AA1E-NA"/>
    <n v="5"/>
    <n v="2"/>
    <s v="25X15"/>
    <s v="異徑三通"/>
    <s v="不鏽鋼"/>
    <n v="25"/>
    <n v="2945.2431127404311"/>
    <n v="2.9452431127404309E-3"/>
    <x v="6"/>
  </r>
  <r>
    <s v="IA-2118-25-AA1E-NA"/>
    <n v="6"/>
    <n v="2"/>
    <n v="15"/>
    <s v="SW法蘭"/>
    <s v="不鏽鋼"/>
    <n v="21.3"/>
    <n v="356.32729275178838"/>
    <n v="3.5632729275178834E-4"/>
    <x v="6"/>
  </r>
  <r>
    <s v="IA-2118-25-AA1E-NA"/>
    <n v="7"/>
    <n v="1"/>
    <n v="25"/>
    <s v="盲法蘭"/>
    <s v="不鏽鋼"/>
    <n v="33.4"/>
    <n v="876.15877515965735"/>
    <n v="8.7615877515965731E-4"/>
    <x v="6"/>
  </r>
  <r>
    <s v="IA-2118-25-AA1E-NA"/>
    <n v="8"/>
    <n v="1"/>
    <n v="25"/>
    <s v="SW法蘭"/>
    <s v="不鏽鋼"/>
    <n v="33.4"/>
    <n v="876.15877515965735"/>
    <n v="8.7615877515965731E-4"/>
    <x v="6"/>
  </r>
  <r>
    <s v="IA-2119-25-AA1E-NA"/>
    <n v="3"/>
    <n v="3"/>
    <n v="15"/>
    <s v="單頭螺紋短管"/>
    <s v="不鏽鋼"/>
    <n v="21.3"/>
    <s v=""/>
    <m/>
    <x v="6"/>
  </r>
  <r>
    <s v="IA-2119-25-AA1E-NA"/>
    <n v="4"/>
    <n v="2"/>
    <n v="25"/>
    <s v="90度彎頭"/>
    <s v="不鏽鋼"/>
    <n v="33.4"/>
    <n v="1752.3175503193147"/>
    <n v="1.7523175503193146E-3"/>
    <x v="6"/>
  </r>
  <r>
    <s v="IA-2119-25-AA1E-NA"/>
    <n v="5"/>
    <n v="1"/>
    <n v="25"/>
    <s v="45度彎頭"/>
    <s v="不鏽鋼"/>
    <n v="33.4"/>
    <n v="1168.2117002128764"/>
    <n v="1.1682117002128763E-3"/>
    <x v="6"/>
  </r>
  <r>
    <s v="IA-2119-25-AA1E-NA"/>
    <n v="6"/>
    <n v="1"/>
    <s v="25X15"/>
    <s v="異徑接頭"/>
    <s v="不鏽鋼"/>
    <n v="25"/>
    <n v="7853.981633974483"/>
    <n v="7.8539816339744835E-3"/>
    <x v="6"/>
  </r>
  <r>
    <s v="IA-2119-25-AA1E-NA"/>
    <n v="7"/>
    <n v="2"/>
    <s v="25X15"/>
    <s v="異徑三通"/>
    <s v="不鏽鋼"/>
    <n v="25"/>
    <n v="2945.2431127404311"/>
    <n v="2.9452431127404309E-3"/>
    <x v="6"/>
  </r>
  <r>
    <s v="IA-2119-25-AA1E-NA"/>
    <n v="8"/>
    <n v="6"/>
    <n v="15"/>
    <s v="SW法蘭"/>
    <s v="不鏽鋼"/>
    <n v="21.3"/>
    <n v="356.32729275178838"/>
    <n v="3.5632729275178834E-4"/>
    <x v="6"/>
  </r>
  <r>
    <s v="IA-2120-25-AA1E-NA"/>
    <n v="2"/>
    <n v="3"/>
    <n v="25"/>
    <s v="90度彎頭"/>
    <s v="不鏽鋼"/>
    <n v="33.4"/>
    <n v="1752.3175503193147"/>
    <n v="1.7523175503193146E-3"/>
    <x v="6"/>
  </r>
  <r>
    <s v="IA-2120-25-AA1E-NA"/>
    <n v="3"/>
    <n v="1"/>
    <n v="25"/>
    <s v="SW法蘭"/>
    <s v="不鏽鋼"/>
    <n v="33.4"/>
    <n v="876.15877515965735"/>
    <n v="8.7615877515965731E-4"/>
    <x v="6"/>
  </r>
  <r>
    <s v="IA-2120-25-AA1E-NA"/>
    <n v="4"/>
    <n v="1"/>
    <n v="25"/>
    <s v="盲法蘭"/>
    <s v="不鏽鋼"/>
    <n v="33.4"/>
    <n v="876.15877515965735"/>
    <n v="8.7615877515965731E-4"/>
    <x v="6"/>
  </r>
  <r>
    <s v="IA-2121-15-AA1E-NA"/>
    <n v="2"/>
    <n v="1"/>
    <n v="15"/>
    <s v="單頭螺紋短管"/>
    <s v="不鏽鋼"/>
    <n v="21.3"/>
    <s v=""/>
    <m/>
    <x v="6"/>
  </r>
  <r>
    <s v="IA-2121-15-AA1E-NA"/>
    <n v="3"/>
    <n v="4"/>
    <n v="15"/>
    <s v="90度彎頭"/>
    <s v="不鏽鋼"/>
    <n v="21.3"/>
    <n v="712.65458550357675"/>
    <n v="7.1265458550357668E-4"/>
    <x v="6"/>
  </r>
  <r>
    <s v="IA-2121-15-AA1E-NA"/>
    <n v="4"/>
    <n v="2"/>
    <n v="15"/>
    <s v="SW法蘭"/>
    <s v="不鏽鋼"/>
    <n v="21.3"/>
    <n v="356.32729275178838"/>
    <n v="3.5632729275178834E-4"/>
    <x v="6"/>
  </r>
  <r>
    <s v="IA-2122-25-AA1E-NA-1"/>
    <n v="3"/>
    <n v="2"/>
    <n v="15"/>
    <s v="單頭螺紋短管"/>
    <s v="不鏽鋼"/>
    <n v="21.3"/>
    <s v=""/>
    <m/>
    <x v="6"/>
  </r>
  <r>
    <s v="IA-2122-25-AA1E-NA-1"/>
    <n v="4"/>
    <n v="7"/>
    <n v="25"/>
    <s v="90度彎頭"/>
    <s v="不鏽鋼"/>
    <n v="33.4"/>
    <n v="1752.3175503193147"/>
    <n v="1.7523175503193146E-3"/>
    <x v="6"/>
  </r>
  <r>
    <s v="IA-2122-25-AA1E-NA-1"/>
    <n v="5"/>
    <n v="1"/>
    <s v="25X15"/>
    <s v="異徑接頭"/>
    <s v="不鏽鋼"/>
    <n v="25"/>
    <n v="7853.981633974483"/>
    <n v="7.8539816339744835E-3"/>
    <x v="6"/>
  </r>
  <r>
    <s v="IA-2122-25-AA1E-NA-1"/>
    <n v="6"/>
    <n v="1"/>
    <s v="25X15"/>
    <s v="異徑三通"/>
    <s v="不鏽鋼"/>
    <n v="25"/>
    <n v="2945.2431127404311"/>
    <n v="2.9452431127404309E-3"/>
    <x v="6"/>
  </r>
  <r>
    <s v="IA-2122-25-AA1E-NA-1"/>
    <n v="7"/>
    <n v="4"/>
    <n v="15"/>
    <s v="SW法蘭"/>
    <s v="不鏽鋼"/>
    <n v="21.3"/>
    <n v="356.32729275178838"/>
    <n v="3.5632729275178834E-4"/>
    <x v="6"/>
  </r>
  <r>
    <s v="IA-2122-25-AA1E-NA-2"/>
    <n v="2"/>
    <n v="8"/>
    <n v="25"/>
    <s v="90度彎頭"/>
    <s v="不鏽鋼"/>
    <n v="33.4"/>
    <n v="1752.3175503193147"/>
    <n v="1.7523175503193146E-3"/>
    <x v="6"/>
  </r>
  <r>
    <s v="IA-2123-25-AA1E-NA"/>
    <n v="3"/>
    <n v="1"/>
    <n v="15"/>
    <s v="單頭螺紋短管"/>
    <s v="不鏽鋼"/>
    <n v="21.3"/>
    <s v=""/>
    <m/>
    <x v="6"/>
  </r>
  <r>
    <s v="IA-2123-25-AA1E-NA"/>
    <n v="4"/>
    <n v="1"/>
    <n v="15"/>
    <s v="90度彎頭"/>
    <s v="不鏽鋼"/>
    <n v="21.3"/>
    <n v="712.65458550357675"/>
    <n v="7.1265458550357668E-4"/>
    <x v="6"/>
  </r>
  <r>
    <s v="IA-2123-25-AA1E-NA"/>
    <n v="5"/>
    <n v="4"/>
    <n v="25"/>
    <s v="90度彎頭"/>
    <s v="不鏽鋼"/>
    <n v="33.4"/>
    <n v="1752.3175503193147"/>
    <n v="1.7523175503193146E-3"/>
    <x v="6"/>
  </r>
  <r>
    <s v="IA-2123-25-AA1E-NA"/>
    <n v="6"/>
    <n v="1"/>
    <s v="25X15"/>
    <s v="異徑三通"/>
    <s v="不鏽鋼"/>
    <n v="25"/>
    <n v="2945.2431127404311"/>
    <n v="2.9452431127404309E-3"/>
    <x v="6"/>
  </r>
  <r>
    <s v="IA-2123-25-AA1E-NA"/>
    <n v="7"/>
    <n v="1"/>
    <s v="80X25"/>
    <s v="承插焊支管座"/>
    <s v="不鏽鋼"/>
    <n v="80"/>
    <n v="15079.644737231007"/>
    <n v="1.5079644737231007E-2"/>
    <x v="6"/>
  </r>
  <r>
    <s v="IA-2123-25-AA1E-NA"/>
    <n v="8"/>
    <n v="2"/>
    <n v="15"/>
    <s v="SW法蘭"/>
    <s v="不鏽鋼"/>
    <n v="21.3"/>
    <n v="356.32729275178838"/>
    <n v="3.5632729275178834E-4"/>
    <x v="6"/>
  </r>
  <r>
    <s v="IA-2123-25-AA1E-NA"/>
    <n v="9"/>
    <n v="1"/>
    <n v="25"/>
    <s v="盲法蘭"/>
    <s v="不鏽鋼"/>
    <n v="33.4"/>
    <n v="876.15877515965735"/>
    <n v="8.7615877515965731E-4"/>
    <x v="6"/>
  </r>
  <r>
    <s v="IA-2123-25-AA1E-NA"/>
    <n v="10"/>
    <n v="1"/>
    <n v="25"/>
    <s v="SW法蘭"/>
    <s v="不鏽鋼"/>
    <n v="33.4"/>
    <n v="876.15877515965735"/>
    <n v="8.7615877515965731E-4"/>
    <x v="6"/>
  </r>
  <r>
    <s v="IA-2301-25-AA1E-NA-1"/>
    <n v="2"/>
    <n v="1"/>
    <n v="25"/>
    <s v="單頭螺紋短管"/>
    <s v="不鏽鋼"/>
    <n v="33.4"/>
    <s v=""/>
    <m/>
    <x v="6"/>
  </r>
  <r>
    <s v="IA-2301-25-AA1E-NA-1"/>
    <n v="3"/>
    <n v="10"/>
    <n v="25"/>
    <s v="90度彎頭"/>
    <s v="不鏽鋼"/>
    <n v="33.4"/>
    <n v="1752.3175503193147"/>
    <n v="1.7523175503193146E-3"/>
    <x v="6"/>
  </r>
  <r>
    <s v="IA-2301-25-AA1E-NA-1"/>
    <n v="4"/>
    <n v="2"/>
    <n v="25"/>
    <s v="SW法蘭"/>
    <s v="不鏽鋼"/>
    <n v="33.4"/>
    <n v="876.15877515965735"/>
    <n v="8.7615877515965731E-4"/>
    <x v="6"/>
  </r>
  <r>
    <s v="IA-2301-25-AA1E-NA-2"/>
    <n v="2"/>
    <n v="3"/>
    <n v="25"/>
    <s v="90度彎頭"/>
    <s v="不鏽鋼"/>
    <n v="33.4"/>
    <n v="1752.3175503193147"/>
    <n v="1.7523175503193146E-3"/>
    <x v="6"/>
  </r>
  <r>
    <s v="IA-2301-25-AA1E-NA-3"/>
    <n v="2"/>
    <n v="6"/>
    <n v="25"/>
    <s v="90度彎頭"/>
    <s v="不鏽鋼"/>
    <n v="33.4"/>
    <n v="1752.3175503193147"/>
    <n v="1.7523175503193146E-3"/>
    <x v="6"/>
  </r>
  <r>
    <s v="IA-2301-25-AA1E-NA-3"/>
    <n v="3"/>
    <n v="2"/>
    <n v="25"/>
    <s v="SW法蘭"/>
    <s v="不鏽鋼"/>
    <n v="33.4"/>
    <n v="876.15877515965735"/>
    <n v="8.7615877515965731E-4"/>
    <x v="6"/>
  </r>
  <r>
    <s v="LIME-1701-100-AA2B-NA-1"/>
    <n v="2"/>
    <s v="1"/>
    <s v="100"/>
    <s v="90度彎頭_大彎_內襯陶瓷"/>
    <s v="碳鋼"/>
    <n v="114.3"/>
    <n v="20521.652903448659"/>
    <n v="2.0521652903448658E-2"/>
    <x v="7"/>
  </r>
  <r>
    <s v="LIME-1701-100-AA2B-NA-1"/>
    <n v="3"/>
    <s v="3"/>
    <s v="100"/>
    <s v="SO法蘭"/>
    <s v="碳鋼"/>
    <n v="114.3"/>
    <n v="10260.82645172433"/>
    <n v="1.0260826451724329E-2"/>
    <x v="7"/>
  </r>
  <r>
    <s v="LIME-1701-100-AA2B-NA-1"/>
    <n v="4"/>
    <s v="2"/>
    <s v="100"/>
    <s v="SW法蘭"/>
    <s v="碳鋼"/>
    <n v="114.3"/>
    <n v="10260.82645172433"/>
    <n v="1.0260826451724329E-2"/>
    <x v="7"/>
  </r>
  <r>
    <s v="LIME-1701-100-AA2B-NA-2"/>
    <n v="2"/>
    <s v="1"/>
    <s v="100"/>
    <s v="90度彎頭_大彎_內襯陶瓷"/>
    <s v="碳鋼"/>
    <n v="114.3"/>
    <n v="20521.652903448659"/>
    <n v="2.0521652903448658E-2"/>
    <x v="7"/>
  </r>
  <r>
    <s v="LIME-1701-100-AA2B-NA-2"/>
    <n v="3"/>
    <s v="2"/>
    <s v="100"/>
    <s v="SW法蘭"/>
    <s v="碳鋼"/>
    <n v="114.3"/>
    <n v="10260.82645172433"/>
    <n v="1.0260826451724329E-2"/>
    <x v="7"/>
  </r>
  <r>
    <s v="LIME-1701-100-AA2B-NA-2"/>
    <n v="4"/>
    <s v="2"/>
    <s v="100"/>
    <s v="SO法蘭"/>
    <s v="碳鋼"/>
    <n v="114.3"/>
    <n v="10260.82645172433"/>
    <n v="1.0260826451724329E-2"/>
    <x v="7"/>
  </r>
  <r>
    <s v="LIME-1703-80-AA2B-H50-1"/>
    <n v="2"/>
    <s v="1"/>
    <s v="80"/>
    <s v="45度彎頭_大彎_內襯陶瓷"/>
    <s v="碳鋼"/>
    <n v="88.9"/>
    <n v="8276.2221585924635"/>
    <n v="8.2762221585924636E-3"/>
    <x v="7"/>
  </r>
  <r>
    <s v="LIME-1703-80-AA2B-H50-1"/>
    <n v="3"/>
    <s v="6"/>
    <s v="80"/>
    <s v="SO法蘭"/>
    <s v="碳鋼"/>
    <n v="88.9"/>
    <n v="6207.1666189443476"/>
    <n v="6.2071666189443472E-3"/>
    <x v="7"/>
  </r>
  <r>
    <s v="LIME-1703-80-AA2B-H50-2"/>
    <n v="2"/>
    <s v="1"/>
    <s v="80"/>
    <s v="45度彎頭_大彎_內襯陶瓷"/>
    <s v="碳鋼"/>
    <n v="88.9"/>
    <n v="8276.2221585924635"/>
    <n v="8.2762221585924636E-3"/>
    <x v="7"/>
  </r>
  <r>
    <s v="LIME-1703-80-AA2B-H50-2"/>
    <n v="3"/>
    <s v="6"/>
    <s v="80"/>
    <s v="SO法蘭"/>
    <s v="碳鋼"/>
    <n v="88.9"/>
    <n v="6207.1666189443476"/>
    <n v="6.2071666189443472E-3"/>
    <x v="7"/>
  </r>
  <r>
    <s v="LIME-1703-80-AA2B-H50-3"/>
    <n v="2"/>
    <s v="4"/>
    <s v="80"/>
    <s v="SO法蘭"/>
    <s v="碳鋼"/>
    <n v="88.9"/>
    <n v="6207.1666189443476"/>
    <n v="6.2071666189443472E-3"/>
    <x v="7"/>
  </r>
  <r>
    <s v="LIME-1703-80-AA2B-H50-4"/>
    <n v="2"/>
    <s v="1"/>
    <s v="80"/>
    <s v="90度彎頭_大彎_內襯陶瓷"/>
    <s v="碳鋼"/>
    <n v="88.9"/>
    <n v="12414.333237888695"/>
    <n v="1.2414333237888694E-2"/>
    <x v="7"/>
  </r>
  <r>
    <s v="LIME-1703-80-AA2B-H50-4"/>
    <n v="3"/>
    <s v="4"/>
    <s v="80"/>
    <s v="SO法蘭"/>
    <s v="碳鋼"/>
    <n v="88.9"/>
    <n v="6207.1666189443476"/>
    <n v="6.2071666189443472E-3"/>
    <x v="7"/>
  </r>
  <r>
    <s v="LIME-1705-50-AA2B-NA"/>
    <n v="2"/>
    <n v="1"/>
    <n v="50"/>
    <s v="45度彎頭_大彎"/>
    <s v="碳鋼"/>
    <n v="60.3"/>
    <n v="3807.7045439304366"/>
    <n v="3.8077045439304366E-3"/>
    <x v="7"/>
  </r>
  <r>
    <s v="LIME-1705-50-AA2B-NA"/>
    <n v="3"/>
    <n v="1"/>
    <n v="50"/>
    <s v="45度彎頭_大彎"/>
    <s v="碳鋼"/>
    <n v="60.3"/>
    <n v="3807.7045439304366"/>
    <n v="3.8077045439304366E-3"/>
    <x v="7"/>
  </r>
  <r>
    <s v="LIME-1705-50-AA2B-NA"/>
    <n v="4"/>
    <n v="3"/>
    <n v="50"/>
    <s v="SO法蘭"/>
    <s v="碳鋼"/>
    <n v="60.3"/>
    <n v="2855.7784079478274"/>
    <n v="2.8557784079478272E-3"/>
    <x v="7"/>
  </r>
  <r>
    <s v="LIME-1706-50-AA2B-NA"/>
    <n v="2"/>
    <n v="1"/>
    <n v="50"/>
    <s v="45度彎頭_大彎"/>
    <s v="碳鋼"/>
    <n v="60.3"/>
    <n v="3807.7045439304366"/>
    <n v="3.8077045439304366E-3"/>
    <x v="7"/>
  </r>
  <r>
    <s v="LIME-1706-50-AA2B-NA"/>
    <n v="3"/>
    <n v="2"/>
    <n v="50"/>
    <s v="45度彎頭_大彎"/>
    <s v="碳鋼"/>
    <n v="60.3"/>
    <n v="3807.7045439304366"/>
    <n v="3.8077045439304366E-3"/>
    <x v="7"/>
  </r>
  <r>
    <s v="LIME-1706-50-AA2B-NA"/>
    <n v="4"/>
    <n v="1"/>
    <n v="50"/>
    <s v="90度彎頭_大彎"/>
    <s v="碳鋼"/>
    <n v="60.3"/>
    <n v="5711.5568158956548"/>
    <n v="5.7115568158956544E-3"/>
    <x v="7"/>
  </r>
  <r>
    <s v="LIME-1706-50-AA2B-NA"/>
    <n v="5"/>
    <n v="2"/>
    <n v="50"/>
    <s v="SO法蘭"/>
    <s v="碳鋼"/>
    <n v="60.3"/>
    <n v="2855.7784079478274"/>
    <n v="2.8557784079478272E-3"/>
    <x v="7"/>
  </r>
  <r>
    <s v="N2-1501-25-AA1B-NA-1"/>
    <n v="3"/>
    <n v="1"/>
    <n v="15"/>
    <s v="90度彎頭"/>
    <s v="碳鋼"/>
    <n v="21.3"/>
    <n v="712.65458550357675"/>
    <n v="7.1265458550357668E-4"/>
    <x v="8"/>
  </r>
  <r>
    <s v="N2-1501-25-AA1B-NA-1"/>
    <n v="4"/>
    <n v="1"/>
    <n v="25"/>
    <s v="45度彎頭"/>
    <s v="碳鋼"/>
    <n v="33.4"/>
    <n v="1168.2117002128764"/>
    <n v="1.1682117002128763E-3"/>
    <x v="8"/>
  </r>
  <r>
    <s v="N2-1501-25-AA1B-NA-1"/>
    <n v="5"/>
    <n v="5"/>
    <n v="25"/>
    <s v="90度彎頭"/>
    <s v="碳鋼"/>
    <n v="33.4"/>
    <n v="1752.3175503193147"/>
    <n v="1.7523175503193146E-3"/>
    <x v="8"/>
  </r>
  <r>
    <s v="N2-1501-25-AA1B-NA-1"/>
    <n v="6"/>
    <n v="1"/>
    <s v="25X15"/>
    <s v="異徑接頭"/>
    <s v="碳鋼"/>
    <n v="25"/>
    <n v="7853.981633974483"/>
    <n v="7.8539816339744835E-3"/>
    <x v="8"/>
  </r>
  <r>
    <s v="N2-1501-25-AA1B-NA-1"/>
    <n v="7"/>
    <n v="2"/>
    <n v="15"/>
    <s v="SW法蘭"/>
    <s v="碳鋼"/>
    <n v="21.3"/>
    <n v="356.32729275178838"/>
    <n v="3.5632729275178834E-4"/>
    <x v="8"/>
  </r>
  <r>
    <s v="N2-1501-25-AA1B-NA-1"/>
    <n v="8"/>
    <n v="3"/>
    <n v="25"/>
    <s v="SW法蘭"/>
    <s v="碳鋼"/>
    <n v="33.4"/>
    <n v="876.15877515965735"/>
    <n v="8.7615877515965731E-4"/>
    <x v="8"/>
  </r>
  <r>
    <s v="N2-1501-25-AA1B-NA-2"/>
    <n v="2"/>
    <n v="3"/>
    <n v="15"/>
    <s v="SW法蘭"/>
    <s v="碳鋼"/>
    <n v="21.3"/>
    <n v="356.32729275178838"/>
    <n v="3.5632729275178834E-4"/>
    <x v="8"/>
  </r>
  <r>
    <s v="N2-1501-25-AA1B-NA-3"/>
    <n v="3"/>
    <n v="1"/>
    <n v="15"/>
    <s v="單頭螺紋短管"/>
    <s v="碳鋼"/>
    <n v="21.3"/>
    <s v=""/>
    <m/>
    <x v="8"/>
  </r>
  <r>
    <s v="N2-1501-25-AA1B-NA-3"/>
    <n v="4"/>
    <n v="3"/>
    <n v="25"/>
    <s v="90度彎頭"/>
    <s v="碳鋼"/>
    <n v="33.4"/>
    <n v="1752.3175503193147"/>
    <n v="1.7523175503193146E-3"/>
    <x v="8"/>
  </r>
  <r>
    <s v="N2-1501-25-AA1B-NA-3"/>
    <n v="5"/>
    <n v="2"/>
    <s v="25X15"/>
    <s v="異徑接頭"/>
    <s v="碳鋼"/>
    <n v="25"/>
    <n v="7853.981633974483"/>
    <n v="7.8539816339744835E-3"/>
    <x v="8"/>
  </r>
  <r>
    <s v="N2-1501-25-AA1B-NA-3"/>
    <n v="6"/>
    <n v="1"/>
    <s v="25X15"/>
    <s v="異徑三通"/>
    <s v="碳鋼"/>
    <n v="25"/>
    <n v="2945.2431127404311"/>
    <n v="2.9452431127404309E-3"/>
    <x v="8"/>
  </r>
  <r>
    <s v="N2-1501-25-AA1B-NA-3"/>
    <n v="7"/>
    <n v="2"/>
    <n v="15"/>
    <s v="SW法蘭"/>
    <s v="碳鋼"/>
    <n v="21.3"/>
    <n v="356.32729275178838"/>
    <n v="3.5632729275178834E-4"/>
    <x v="8"/>
  </r>
  <r>
    <s v="N2-1501-25-AA1B-NA-3"/>
    <n v="8"/>
    <n v="1"/>
    <n v="15"/>
    <s v="盲法蘭"/>
    <s v="碳鋼"/>
    <n v="21.3"/>
    <n v="356.32729275178838"/>
    <n v="3.5632729275178834E-4"/>
    <x v="8"/>
  </r>
  <r>
    <s v="N2-2101-25-AA1B-NA"/>
    <n v="2"/>
    <n v="1"/>
    <n v="15"/>
    <s v="單頭螺紋短管"/>
    <s v="碳鋼"/>
    <n v="21.3"/>
    <s v=""/>
    <m/>
    <x v="8"/>
  </r>
  <r>
    <s v="N2-2101-25-AA1B-NA"/>
    <n v="3"/>
    <n v="3"/>
    <n v="25"/>
    <s v="90度彎頭"/>
    <s v="碳鋼"/>
    <n v="33.4"/>
    <n v="1752.3175503193147"/>
    <n v="1.7523175503193146E-3"/>
    <x v="8"/>
  </r>
  <r>
    <s v="N2-2101-25-AA1B-NA"/>
    <n v="4"/>
    <n v="1"/>
    <s v="25X15"/>
    <s v="異徑接頭"/>
    <s v="碳鋼"/>
    <n v="25"/>
    <n v="7853.981633974483"/>
    <n v="7.8539816339744835E-3"/>
    <x v="8"/>
  </r>
  <r>
    <s v="N2-2101-25-AA1B-NA"/>
    <n v="5"/>
    <n v="3"/>
    <n v="25"/>
    <s v="SW法蘭"/>
    <s v="碳鋼"/>
    <n v="33.4"/>
    <n v="876.15877515965735"/>
    <n v="8.7615877515965731E-4"/>
    <x v="8"/>
  </r>
  <r>
    <s v="N2-2101-25-AA1B-NA"/>
    <n v="6"/>
    <n v="1"/>
    <n v="25"/>
    <s v="盲法蘭"/>
    <s v="碳鋼"/>
    <n v="33.4"/>
    <n v="876.15877515965735"/>
    <n v="8.7615877515965731E-4"/>
    <x v="8"/>
  </r>
  <r>
    <s v="NG-0301-50-AA4B-NA-1"/>
    <n v="2"/>
    <n v="5"/>
    <n v="40"/>
    <s v="90度彎頭"/>
    <s v="碳鋼"/>
    <n v="48.3"/>
    <n v="3664.4950428165462"/>
    <n v="3.6644950428165461E-3"/>
    <x v="9"/>
  </r>
  <r>
    <s v="NG-0301-50-AA4B-NA-1"/>
    <n v="3"/>
    <n v="4"/>
    <n v="40"/>
    <s v="WN法蘭"/>
    <s v="碳鋼"/>
    <n v="48.3"/>
    <n v="1832.2475214082731"/>
    <n v="1.8322475214082731E-3"/>
    <x v="9"/>
  </r>
  <r>
    <s v="NG-0301-50-AA4B-NA-2"/>
    <n v="2"/>
    <n v="5"/>
    <n v="40"/>
    <s v="90度彎頭"/>
    <s v="碳鋼"/>
    <n v="48.3"/>
    <n v="3664.4950428165462"/>
    <n v="3.6644950428165461E-3"/>
    <x v="9"/>
  </r>
  <r>
    <s v="NG-0301-50-AA4B-NA-2"/>
    <n v="3"/>
    <n v="3"/>
    <n v="40"/>
    <s v="WN法蘭"/>
    <s v="碳鋼"/>
    <n v="48.3"/>
    <n v="1832.2475214082731"/>
    <n v="1.8322475214082731E-3"/>
    <x v="9"/>
  </r>
  <r>
    <s v="NG-0501-80-AA4B-NA-1"/>
    <n v="3"/>
    <n v="1"/>
    <n v="25"/>
    <s v="90度彎頭"/>
    <s v="碳鋼"/>
    <n v="33.4"/>
    <n v="1752.3175503193147"/>
    <n v="1.7523175503193146E-3"/>
    <x v="9"/>
  </r>
  <r>
    <s v="NG-0501-80-AA4B-NA-1"/>
    <n v="4"/>
    <n v="3"/>
    <n v="80"/>
    <s v="90度彎頭"/>
    <s v="碳鋼"/>
    <n v="88.9"/>
    <n v="12414.333237888695"/>
    <n v="1.2414333237888694E-2"/>
    <x v="9"/>
  </r>
  <r>
    <s v="NG-0501-80-AA4B-NA-1"/>
    <n v="5"/>
    <n v="2"/>
    <s v="80X25"/>
    <s v="對焊支管座"/>
    <s v="碳鋼"/>
    <n v="80"/>
    <n v="15079.644737231007"/>
    <n v="1.5079644737231007E-2"/>
    <x v="9"/>
  </r>
  <r>
    <s v="NG-0501-80-AA4B-NA-1"/>
    <n v="6"/>
    <n v="1"/>
    <n v="25"/>
    <s v="盲法蘭"/>
    <s v="碳鋼"/>
    <n v="33.4"/>
    <n v="876.15877515965735"/>
    <n v="8.7615877515965731E-4"/>
    <x v="9"/>
  </r>
  <r>
    <s v="NG-0501-80-AA4B-NA-1"/>
    <n v="7"/>
    <n v="1"/>
    <n v="25"/>
    <s v="WN法蘭"/>
    <s v="碳鋼"/>
    <n v="33.4"/>
    <n v="876.15877515965735"/>
    <n v="8.7615877515965731E-4"/>
    <x v="9"/>
  </r>
  <r>
    <s v="NG-0501-80-AA4B-NA-1"/>
    <n v="8"/>
    <n v="1"/>
    <n v="80"/>
    <s v="WN法蘭"/>
    <s v="碳鋼"/>
    <n v="88.9"/>
    <n v="6207.1666189443476"/>
    <n v="6.2071666189443472E-3"/>
    <x v="9"/>
  </r>
  <r>
    <s v="NG-0501-80-AA4B-NA-2"/>
    <n v="2"/>
    <n v="5"/>
    <n v="80"/>
    <s v="90度彎頭"/>
    <s v="碳鋼"/>
    <n v="88.9"/>
    <n v="12414.333237888695"/>
    <n v="1.2414333237888694E-2"/>
    <x v="9"/>
  </r>
  <r>
    <s v="NG-0501-80-AA4B-NA-2"/>
    <n v="3"/>
    <n v="1"/>
    <s v="80X50"/>
    <s v="偏心大小頭"/>
    <s v="碳鋼"/>
    <n v="80"/>
    <n v="25132.741228718343"/>
    <n v="2.5132741228718343E-2"/>
    <x v="9"/>
  </r>
  <r>
    <s v="NG-0501-80-AA4B-NA-2"/>
    <n v="4"/>
    <n v="2"/>
    <s v="80X50"/>
    <s v="異徑三通"/>
    <s v="碳鋼"/>
    <n v="80"/>
    <n v="30159.289474462013"/>
    <n v="3.0159289474462014E-2"/>
    <x v="9"/>
  </r>
  <r>
    <s v="NG-0501-80-AA4B-NA-2"/>
    <n v="5"/>
    <n v="1"/>
    <n v="80"/>
    <s v="WN法蘭"/>
    <s v="碳鋼"/>
    <n v="88.9"/>
    <n v="6207.1666189443476"/>
    <n v="6.2071666189443472E-3"/>
    <x v="9"/>
  </r>
  <r>
    <s v="NG-0502-25-AA4B-NA"/>
    <n v="2"/>
    <n v="1"/>
    <n v="25"/>
    <s v="45度彎頭"/>
    <s v="碳鋼"/>
    <n v="33.4"/>
    <n v="1168.2117002128764"/>
    <n v="1.1682117002128763E-3"/>
    <x v="9"/>
  </r>
  <r>
    <s v="NG-0502-25-AA4B-NA"/>
    <n v="3"/>
    <n v="4"/>
    <n v="25"/>
    <s v="90度彎頭"/>
    <s v="碳鋼"/>
    <n v="33.4"/>
    <n v="1752.3175503193147"/>
    <n v="1.7523175503193146E-3"/>
    <x v="9"/>
  </r>
  <r>
    <s v="NG-0502-25-AA4B-NA"/>
    <n v="4"/>
    <n v="4"/>
    <n v="25"/>
    <s v="WN法蘭"/>
    <s v="碳鋼"/>
    <n v="33.4"/>
    <n v="876.15877515965735"/>
    <n v="8.7615877515965731E-4"/>
    <x v="9"/>
  </r>
  <r>
    <s v="NG-0601-80-AA4B-NA-1-1"/>
    <n v="2"/>
    <n v="7"/>
    <n v="80"/>
    <s v="90度彎頭"/>
    <s v="碳鋼"/>
    <n v="88.9"/>
    <n v="12414.333237888695"/>
    <n v="1.2414333237888694E-2"/>
    <x v="9"/>
  </r>
  <r>
    <s v="NG-0601-80-AA4B-NA-1-1"/>
    <n v="3"/>
    <n v="1"/>
    <s v="80X40"/>
    <s v="偏心大小頭"/>
    <s v="碳鋼"/>
    <n v="80"/>
    <n v="25132.741228718343"/>
    <n v="2.5132741228718343E-2"/>
    <x v="9"/>
  </r>
  <r>
    <s v="NG-0601-80-AA4B-NA-1-1"/>
    <n v="4"/>
    <n v="1"/>
    <n v="80"/>
    <s v="正三通"/>
    <s v="碳鋼"/>
    <n v="88.9"/>
    <n v="37242.999713666082"/>
    <n v="3.7242999713666083E-2"/>
    <x v="9"/>
  </r>
  <r>
    <s v="NG-0601-80-AA4B-NA-1-1"/>
    <n v="5"/>
    <n v="1"/>
    <s v="80X25"/>
    <s v="對焊支管座"/>
    <s v="碳鋼"/>
    <n v="80"/>
    <n v="15079.644737231007"/>
    <n v="1.5079644737231007E-2"/>
    <x v="9"/>
  </r>
  <r>
    <s v="NG-0601-80-AA4B-NA-1-1"/>
    <n v="6"/>
    <n v="1"/>
    <n v="80"/>
    <s v="WN法蘭"/>
    <s v="碳鋼"/>
    <n v="88.9"/>
    <n v="6207.1666189443476"/>
    <n v="6.2071666189443472E-3"/>
    <x v="9"/>
  </r>
  <r>
    <s v="NG-0601-80-AA4B-NA-1-2"/>
    <n v="2"/>
    <n v="4"/>
    <n v="80"/>
    <s v="90度彎頭"/>
    <s v="碳鋼"/>
    <n v="88.9"/>
    <n v="12414.333237888695"/>
    <n v="1.2414333237888694E-2"/>
    <x v="9"/>
  </r>
  <r>
    <s v="NG-0601-80-AA4B-NA-1-2"/>
    <n v="3"/>
    <n v="1"/>
    <n v="80"/>
    <s v="45度彎頭"/>
    <s v="碳鋼"/>
    <n v="88.9"/>
    <n v="8276.2221585924635"/>
    <n v="8.2762221585924636E-3"/>
    <x v="9"/>
  </r>
  <r>
    <s v="NG-0601-80-AA4B-NA-1-2"/>
    <n v="4"/>
    <n v="1"/>
    <n v="80"/>
    <s v="WN法蘭"/>
    <s v="碳鋼"/>
    <n v="88.9"/>
    <n v="6207.1666189443476"/>
    <n v="6.2071666189443472E-3"/>
    <x v="9"/>
  </r>
  <r>
    <s v="NG-0601-80-AA4B-NA-1-3"/>
    <n v="3"/>
    <n v="2"/>
    <n v="40"/>
    <s v="90度彎頭"/>
    <s v="碳鋼"/>
    <n v="48.3"/>
    <n v="3664.4950428165462"/>
    <n v="3.6644950428165461E-3"/>
    <x v="9"/>
  </r>
  <r>
    <s v="NG-0601-80-AA4B-NA-1-3"/>
    <n v="4"/>
    <n v="2"/>
    <s v="80X40"/>
    <s v="同心大小頭"/>
    <s v="碳鋼"/>
    <n v="80"/>
    <n v="25132.741228718343"/>
    <n v="2.5132741228718343E-2"/>
    <x v="9"/>
  </r>
  <r>
    <s v="NG-0601-80-AA4B-NA-1-3"/>
    <n v="5"/>
    <n v="1"/>
    <n v="80"/>
    <s v="正三通"/>
    <s v="碳鋼"/>
    <n v="88.9"/>
    <n v="37242.999713666082"/>
    <n v="3.7242999713666083E-2"/>
    <x v="9"/>
  </r>
  <r>
    <s v="NG-0601-80-AA4B-NA-1-3"/>
    <n v="6"/>
    <n v="6"/>
    <n v="40"/>
    <s v="WN法蘭"/>
    <s v="碳鋼"/>
    <n v="48.3"/>
    <n v="1832.2475214082731"/>
    <n v="1.8322475214082731E-3"/>
    <x v="9"/>
  </r>
  <r>
    <s v="NG-0601-80-AA4B-NA-2"/>
    <n v="1"/>
    <n v="1"/>
    <n v="40"/>
    <s v="90度彎頭"/>
    <s v="碳鋼"/>
    <n v="48.3"/>
    <n v="3664.4950428165462"/>
    <n v="3.6644950428165461E-3"/>
    <x v="9"/>
  </r>
  <r>
    <s v="NG-0601-80-AA4B-NA-2"/>
    <n v="2"/>
    <n v="2"/>
    <n v="40"/>
    <s v="WN法蘭"/>
    <s v="碳鋼"/>
    <n v="48.3"/>
    <n v="1832.2475214082731"/>
    <n v="1.8322475214082731E-3"/>
    <x v="9"/>
  </r>
  <r>
    <s v="NG-0601-80-AA4B-NA-3"/>
    <n v="1"/>
    <n v="1"/>
    <n v="40"/>
    <s v="90度彎頭"/>
    <s v="碳鋼"/>
    <n v="48.3"/>
    <n v="3664.4950428165462"/>
    <n v="3.6644950428165461E-3"/>
    <x v="9"/>
  </r>
  <r>
    <s v="NG-0601-80-AA4B-NA-3"/>
    <n v="2"/>
    <n v="2"/>
    <n v="40"/>
    <s v="WN法蘭"/>
    <s v="碳鋼"/>
    <n v="48.3"/>
    <n v="1832.2475214082731"/>
    <n v="1.8322475214082731E-3"/>
    <x v="9"/>
  </r>
  <r>
    <s v="NG-0602-25-AA4B-NA"/>
    <n v="2"/>
    <n v="1"/>
    <n v="25"/>
    <s v="45度彎頭"/>
    <s v="碳鋼"/>
    <n v="33.4"/>
    <n v="1168.2117002128764"/>
    <n v="1.1682117002128763E-3"/>
    <x v="9"/>
  </r>
  <r>
    <s v="NG-0602-25-AA4B-NA"/>
    <n v="3"/>
    <n v="5"/>
    <n v="25"/>
    <s v="90度彎頭"/>
    <s v="碳鋼"/>
    <n v="33.4"/>
    <n v="1752.3175503193147"/>
    <n v="1.7523175503193146E-3"/>
    <x v="9"/>
  </r>
  <r>
    <s v="NG-0602-25-AA4B-NA"/>
    <n v="4"/>
    <n v="4"/>
    <n v="25"/>
    <s v="WN法蘭"/>
    <s v="碳鋼"/>
    <n v="33.4"/>
    <n v="876.15877515965735"/>
    <n v="8.7615877515965731E-4"/>
    <x v="9"/>
  </r>
  <r>
    <s v="NG-0701-50-AA4B-NA"/>
    <n v="3"/>
    <n v="1"/>
    <n v="50"/>
    <s v="90度彎頭"/>
    <s v="碳鋼"/>
    <n v="60.3"/>
    <n v="5711.5568158956548"/>
    <n v="5.7115568158956544E-3"/>
    <x v="9"/>
  </r>
  <r>
    <s v="NG-0701-50-AA4B-NA"/>
    <n v="4"/>
    <n v="1"/>
    <n v="50"/>
    <s v="45度彎頭"/>
    <s v="碳鋼"/>
    <n v="60.3"/>
    <n v="3807.7045439304366"/>
    <n v="3.8077045439304366E-3"/>
    <x v="9"/>
  </r>
  <r>
    <s v="NG-0701-50-AA4B-NA"/>
    <n v="5"/>
    <n v="1"/>
    <s v="50X40"/>
    <s v="同心大小頭"/>
    <s v="碳鋼"/>
    <n v="50"/>
    <n v="15707.963267948966"/>
    <n v="1.5707963267948967E-2"/>
    <x v="9"/>
  </r>
  <r>
    <s v="NG-0701-50-AA4B-NA"/>
    <n v="6"/>
    <n v="1"/>
    <n v="40"/>
    <s v="WN法蘭"/>
    <s v="碳鋼"/>
    <n v="48.3"/>
    <n v="1832.2475214082731"/>
    <n v="1.8322475214082731E-3"/>
    <x v="9"/>
  </r>
  <r>
    <s v="NG-0702-50-AA4B-NA"/>
    <n v="3"/>
    <n v="1"/>
    <n v="50"/>
    <s v="45度彎頭"/>
    <s v="碳鋼"/>
    <n v="60.3"/>
    <n v="3807.7045439304366"/>
    <n v="3.8077045439304366E-3"/>
    <x v="9"/>
  </r>
  <r>
    <s v="NG-0702-50-AA4B-NA"/>
    <n v="4"/>
    <n v="1"/>
    <s v="50X40"/>
    <s v="同心大小頭"/>
    <s v="碳鋼"/>
    <n v="50"/>
    <n v="15707.963267948966"/>
    <n v="1.5707963267948967E-2"/>
    <x v="9"/>
  </r>
  <r>
    <s v="NG-0702-50-AA4B-NA"/>
    <n v="5"/>
    <n v="1"/>
    <n v="40"/>
    <s v="WN法蘭"/>
    <s v="碳鋼"/>
    <n v="48.3"/>
    <n v="1832.2475214082731"/>
    <n v="1.8322475214082731E-3"/>
    <x v="9"/>
  </r>
  <r>
    <s v="NG-0703-50-AA4B-NA"/>
    <n v="3"/>
    <n v="3"/>
    <n v="50"/>
    <s v="90度彎頭"/>
    <s v="碳鋼"/>
    <n v="60.3"/>
    <n v="5711.5568158956548"/>
    <n v="5.7115568158956544E-3"/>
    <x v="9"/>
  </r>
  <r>
    <s v="NG-0703-50-AA4B-NA"/>
    <n v="4"/>
    <n v="1"/>
    <n v="25"/>
    <s v="盲法蘭"/>
    <s v="碳鋼"/>
    <n v="33.4"/>
    <n v="876.15877515965735"/>
    <n v="8.7615877515965731E-4"/>
    <x v="9"/>
  </r>
  <r>
    <s v="NG-0703-50-AA4B-NA"/>
    <n v="5"/>
    <n v="1"/>
    <s v="50X40"/>
    <s v="同心大小頭"/>
    <s v="碳鋼"/>
    <n v="50"/>
    <n v="15707.963267948966"/>
    <n v="1.5707963267948967E-2"/>
    <x v="9"/>
  </r>
  <r>
    <s v="NG-0703-50-AA4B-NA"/>
    <n v="6"/>
    <n v="1"/>
    <s v="50X25"/>
    <s v="異徑三通"/>
    <s v="碳鋼"/>
    <n v="50"/>
    <n v="11780.972450961724"/>
    <n v="1.1780972450961723E-2"/>
    <x v="9"/>
  </r>
  <r>
    <s v="NG-0703-50-AA4B-NA"/>
    <n v="7"/>
    <n v="1"/>
    <n v="25"/>
    <s v="WN法蘭"/>
    <s v="碳鋼"/>
    <n v="33.4"/>
    <n v="876.15877515965735"/>
    <n v="8.7615877515965731E-4"/>
    <x v="9"/>
  </r>
  <r>
    <s v="NG-0703-50-AA4B-NA"/>
    <n v="8"/>
    <n v="1"/>
    <n v="40"/>
    <s v="WN法蘭"/>
    <s v="碳鋼"/>
    <n v="48.3"/>
    <n v="1832.2475214082731"/>
    <n v="1.8322475214082731E-3"/>
    <x v="9"/>
  </r>
  <r>
    <s v="NG-2101-80-AA4B-NA-1"/>
    <n v="3"/>
    <n v="1"/>
    <n v="25"/>
    <s v="90度彎頭"/>
    <s v="碳鋼"/>
    <n v="33.4"/>
    <n v="1752.3175503193147"/>
    <n v="1.7523175503193146E-3"/>
    <x v="9"/>
  </r>
  <r>
    <s v="NG-2101-80-AA4B-NA-1"/>
    <n v="4"/>
    <n v="1"/>
    <n v="80"/>
    <s v="Y型過濾器"/>
    <s v="不鏽鋼"/>
    <n v="88.9"/>
    <s v=""/>
    <m/>
    <x v="9"/>
  </r>
  <r>
    <s v="NG-2101-80-AA4B-NA-1"/>
    <n v="5"/>
    <n v="1"/>
    <s v="80X25"/>
    <s v="對焊支管座"/>
    <s v="碳鋼"/>
    <n v="80"/>
    <n v="15079.644737231007"/>
    <n v="1.5079644737231007E-2"/>
    <x v="9"/>
  </r>
  <r>
    <s v="NG-2101-80-AA4B-NA-1"/>
    <n v="6"/>
    <n v="1"/>
    <n v="25"/>
    <s v="盲法蘭"/>
    <s v="碳鋼"/>
    <n v="33.4"/>
    <n v="876.15877515965735"/>
    <n v="8.7615877515965731E-4"/>
    <x v="9"/>
  </r>
  <r>
    <s v="NG-2101-80-AA4B-NA-1"/>
    <n v="7"/>
    <n v="1"/>
    <n v="25"/>
    <s v="WN法蘭"/>
    <s v="碳鋼"/>
    <n v="33.4"/>
    <n v="876.15877515965735"/>
    <n v="8.7615877515965731E-4"/>
    <x v="9"/>
  </r>
  <r>
    <s v="NG-2101-80-AA4B-NA-1"/>
    <n v="8"/>
    <n v="2"/>
    <n v="80"/>
    <s v="WN法蘭"/>
    <s v="碳鋼"/>
    <n v="88.9"/>
    <n v="6207.1666189443476"/>
    <n v="6.2071666189443472E-3"/>
    <x v="9"/>
  </r>
  <r>
    <s v="NG-2101-80-AA4B-NA-2"/>
    <n v="3"/>
    <n v="1"/>
    <n v="25"/>
    <s v="90度彎頭"/>
    <s v="碳鋼"/>
    <n v="33.4"/>
    <n v="1752.3175503193147"/>
    <n v="1.7523175503193146E-3"/>
    <x v="9"/>
  </r>
  <r>
    <s v="NG-2101-80-AA4B-NA-2"/>
    <n v="4"/>
    <n v="1"/>
    <s v="80X25"/>
    <s v="對焊支管座"/>
    <s v="碳鋼"/>
    <n v="80"/>
    <n v="15079.644737231007"/>
    <n v="1.5079644737231007E-2"/>
    <x v="9"/>
  </r>
  <r>
    <s v="NG-2101-80-AA4B-NA-2"/>
    <n v="5"/>
    <n v="1"/>
    <n v="25"/>
    <s v="盲法蘭"/>
    <s v="碳鋼"/>
    <n v="33.4"/>
    <n v="876.15877515965735"/>
    <n v="8.7615877515965731E-4"/>
    <x v="9"/>
  </r>
  <r>
    <s v="NG-2101-80-AA4B-NA-2"/>
    <n v="6"/>
    <n v="1"/>
    <n v="25"/>
    <s v="WN法蘭"/>
    <s v="碳鋼"/>
    <n v="33.4"/>
    <n v="876.15877515965735"/>
    <n v="8.7615877515965731E-4"/>
    <x v="9"/>
  </r>
  <r>
    <s v="NG-2101-80-AA4B-NA-2"/>
    <n v="7"/>
    <n v="2"/>
    <n v="80"/>
    <s v="WN法蘭"/>
    <s v="碳鋼"/>
    <n v="88.9"/>
    <n v="6207.1666189443476"/>
    <n v="6.2071666189443472E-3"/>
    <x v="9"/>
  </r>
  <r>
    <s v="NG-2101-80-AA4B-NA-3"/>
    <n v="3"/>
    <n v="1"/>
    <n v="25"/>
    <s v="90度彎頭"/>
    <s v="碳鋼"/>
    <n v="33.4"/>
    <n v="1752.3175503193147"/>
    <n v="1.7523175503193146E-3"/>
    <x v="9"/>
  </r>
  <r>
    <s v="NG-2101-80-AA4B-NA-3"/>
    <n v="4"/>
    <n v="1"/>
    <n v="80"/>
    <s v="Y型過濾器"/>
    <s v="不鏽鋼"/>
    <n v="88.9"/>
    <s v=""/>
    <m/>
    <x v="9"/>
  </r>
  <r>
    <s v="NG-2101-80-AA4B-NA-3"/>
    <n v="5"/>
    <n v="1"/>
    <s v="80X25"/>
    <s v="對焊支管座"/>
    <s v="碳鋼"/>
    <n v="80"/>
    <n v="15079.644737231007"/>
    <n v="1.5079644737231007E-2"/>
    <x v="9"/>
  </r>
  <r>
    <s v="NG-2101-80-AA4B-NA-3"/>
    <n v="6"/>
    <n v="1"/>
    <n v="25"/>
    <s v="盲法蘭"/>
    <s v="碳鋼"/>
    <n v="33.4"/>
    <n v="876.15877515965735"/>
    <n v="8.7615877515965731E-4"/>
    <x v="9"/>
  </r>
  <r>
    <s v="NG-2101-80-AA4B-NA-3"/>
    <n v="7"/>
    <n v="1"/>
    <n v="25"/>
    <s v="WN法蘭"/>
    <s v="碳鋼"/>
    <n v="33.4"/>
    <n v="876.15877515965735"/>
    <n v="8.7615877515965731E-4"/>
    <x v="9"/>
  </r>
  <r>
    <s v="NG-2101-80-AA4B-NA-3"/>
    <n v="8"/>
    <n v="2"/>
    <n v="80"/>
    <s v="WN法蘭"/>
    <s v="碳鋼"/>
    <n v="88.9"/>
    <n v="6207.1666189443476"/>
    <n v="6.2071666189443472E-3"/>
    <x v="9"/>
  </r>
  <r>
    <s v="NG-2101-80-AA4B-NA-4"/>
    <n v="3"/>
    <n v="1"/>
    <n v="25"/>
    <s v="90度彎頭"/>
    <s v="碳鋼"/>
    <n v="33.4"/>
    <n v="1752.3175503193147"/>
    <n v="1.7523175503193146E-3"/>
    <x v="9"/>
  </r>
  <r>
    <s v="NG-2101-80-AA4B-NA-4"/>
    <n v="4"/>
    <n v="1"/>
    <s v="80X25"/>
    <s v="對焊支管座"/>
    <s v="碳鋼"/>
    <n v="80"/>
    <n v="15079.644737231007"/>
    <n v="1.5079644737231007E-2"/>
    <x v="9"/>
  </r>
  <r>
    <s v="NG-2101-80-AA4B-NA-4"/>
    <n v="5"/>
    <n v="1"/>
    <n v="25"/>
    <s v="盲法蘭"/>
    <s v="碳鋼"/>
    <n v="33.4"/>
    <n v="876.15877515965735"/>
    <n v="8.7615877515965731E-4"/>
    <x v="9"/>
  </r>
  <r>
    <s v="NG-2101-80-AA4B-NA-4"/>
    <n v="6"/>
    <n v="1"/>
    <n v="25"/>
    <s v="WN法蘭"/>
    <s v="碳鋼"/>
    <n v="33.4"/>
    <n v="876.15877515965735"/>
    <n v="8.7615877515965731E-4"/>
    <x v="9"/>
  </r>
  <r>
    <s v="NG-2101-80-AA4B-NA-4"/>
    <n v="7"/>
    <n v="2"/>
    <n v="80"/>
    <s v="WN法蘭"/>
    <s v="碳鋼"/>
    <n v="88.9"/>
    <n v="6207.1666189443476"/>
    <n v="6.2071666189443472E-3"/>
    <x v="9"/>
  </r>
  <r>
    <s v="NG-2101-80-AA4B-NA-5"/>
    <n v="4"/>
    <n v="1"/>
    <n v="15"/>
    <s v="90度彎頭"/>
    <s v="碳鋼"/>
    <n v="21.3"/>
    <n v="712.65458550357675"/>
    <n v="7.1265458550357668E-4"/>
    <x v="9"/>
  </r>
  <r>
    <s v="NG-2101-80-AA4B-NA-5"/>
    <n v="5"/>
    <n v="1"/>
    <n v="25"/>
    <s v="90度彎頭"/>
    <s v="碳鋼"/>
    <n v="33.4"/>
    <n v="1752.3175503193147"/>
    <n v="1.7523175503193146E-3"/>
    <x v="9"/>
  </r>
  <r>
    <s v="NG-2101-80-AA4B-NA-5"/>
    <n v="6"/>
    <n v="2"/>
    <n v="80"/>
    <s v="90度彎頭"/>
    <s v="碳鋼"/>
    <n v="88.9"/>
    <n v="12414.333237888695"/>
    <n v="1.2414333237888694E-2"/>
    <x v="9"/>
  </r>
  <r>
    <s v="NG-2101-80-AA4B-NA-5"/>
    <n v="7"/>
    <n v="1"/>
    <n v="25"/>
    <s v="盲法蘭"/>
    <s v="碳鋼"/>
    <n v="33.4"/>
    <n v="876.15877515965735"/>
    <n v="8.7615877515965731E-4"/>
    <x v="9"/>
  </r>
  <r>
    <s v="NG-2101-80-AA4B-NA-5"/>
    <n v="8"/>
    <n v="1"/>
    <n v="80"/>
    <s v="正三通"/>
    <s v="碳鋼"/>
    <n v="88.9"/>
    <n v="37242.999713666082"/>
    <n v="3.7242999713666083E-2"/>
    <x v="9"/>
  </r>
  <r>
    <s v="NG-2101-80-AA4B-NA-5"/>
    <n v="9"/>
    <n v="1"/>
    <s v="80X25"/>
    <s v="對焊支管座"/>
    <s v="碳鋼"/>
    <n v="80"/>
    <n v="15079.644737231007"/>
    <n v="1.5079644737231007E-2"/>
    <x v="9"/>
  </r>
  <r>
    <s v="NG-2101-80-AA4B-NA-5"/>
    <n v="10"/>
    <n v="1"/>
    <s v="80X15"/>
    <s v="對焊支管座"/>
    <s v="碳鋼"/>
    <n v="80"/>
    <n v="15079.644737231007"/>
    <n v="1.5079644737231007E-2"/>
    <x v="9"/>
  </r>
  <r>
    <s v="NG-2101-80-AA4B-NA-5"/>
    <n v="11"/>
    <n v="1"/>
    <n v="15"/>
    <s v="WN法蘭"/>
    <s v="碳鋼"/>
    <n v="21.3"/>
    <n v="356.32729275178838"/>
    <n v="3.5632729275178834E-4"/>
    <x v="9"/>
  </r>
  <r>
    <s v="NG-2101-80-AA4B-NA-5"/>
    <n v="12"/>
    <n v="1"/>
    <n v="25"/>
    <s v="WN法蘭"/>
    <s v="碳鋼"/>
    <n v="33.4"/>
    <n v="876.15877515965735"/>
    <n v="8.7615877515965731E-4"/>
    <x v="9"/>
  </r>
  <r>
    <s v="NG-2101-80-AA4B-NA-5"/>
    <n v="13"/>
    <n v="3"/>
    <n v="80"/>
    <s v="WN法蘭"/>
    <s v="碳鋼"/>
    <n v="88.9"/>
    <n v="6207.1666189443476"/>
    <n v="6.2071666189443472E-3"/>
    <x v="9"/>
  </r>
  <r>
    <s v="NG-2101-80-AA4B-NA-6"/>
    <n v="2"/>
    <n v="1"/>
    <n v="80"/>
    <s v="正三通"/>
    <s v="碳鋼"/>
    <n v="88.9"/>
    <n v="37242.999713666082"/>
    <n v="3.7242999713666083E-2"/>
    <x v="9"/>
  </r>
  <r>
    <s v="NG-2101-80-AA4B-NA-6"/>
    <n v="3"/>
    <n v="1"/>
    <n v="80"/>
    <s v="WN法蘭"/>
    <s v="碳鋼"/>
    <n v="88.9"/>
    <n v="6207.1666189443476"/>
    <n v="6.2071666189443472E-3"/>
    <x v="9"/>
  </r>
  <r>
    <s v="NG-2101-80-AA4B-NA-7"/>
    <n v="2"/>
    <n v="1"/>
    <n v="80"/>
    <s v="正三通"/>
    <s v="碳鋼"/>
    <n v="88.9"/>
    <n v="37242.999713666082"/>
    <n v="3.7242999713666083E-2"/>
    <x v="9"/>
  </r>
  <r>
    <s v="NG-2101-80-AA4B-NA-7"/>
    <n v="3"/>
    <n v="1"/>
    <n v="80"/>
    <s v="WN法蘭"/>
    <s v="碳鋼"/>
    <n v="88.9"/>
    <n v="6207.1666189443476"/>
    <n v="6.2071666189443472E-3"/>
    <x v="9"/>
  </r>
  <r>
    <s v="NG-2101-80-AA4B-NA-8"/>
    <n v="2"/>
    <n v="3"/>
    <n v="80"/>
    <s v="90度彎頭"/>
    <s v="碳鋼"/>
    <n v="88.9"/>
    <n v="12414.333237888695"/>
    <n v="1.2414333237888694E-2"/>
    <x v="9"/>
  </r>
  <r>
    <s v="NG-2101-80-AA4B-NA-8"/>
    <n v="2"/>
    <n v="3"/>
    <n v="80"/>
    <s v="90度彎頭"/>
    <s v="碳鋼"/>
    <n v="88.9"/>
    <n v="12414.333237888695"/>
    <n v="1.2414333237888694E-2"/>
    <x v="9"/>
  </r>
  <r>
    <s v="NG-2101-80-AA4B-NA-9"/>
    <n v="2"/>
    <n v="1"/>
    <n v="80"/>
    <s v="90度彎頭"/>
    <s v="碳鋼"/>
    <n v="88.9"/>
    <n v="12414.333237888695"/>
    <n v="1.2414333237888694E-2"/>
    <x v="9"/>
  </r>
  <r>
    <s v="NG-2101-80-AA4B-NA-9"/>
    <n v="3"/>
    <n v="1"/>
    <n v="80"/>
    <s v="WN法蘭"/>
    <s v="碳鋼"/>
    <n v="88.9"/>
    <n v="6207.1666189443476"/>
    <n v="6.2071666189443472E-3"/>
    <x v="9"/>
  </r>
  <r>
    <s v="NG-2101-80-AA4B-NA-10"/>
    <n v="2"/>
    <n v="7"/>
    <n v="80"/>
    <s v="90度彎頭"/>
    <s v="碳鋼"/>
    <n v="88.9"/>
    <n v="12414.333237888695"/>
    <n v="1.2414333237888694E-2"/>
    <x v="9"/>
  </r>
  <r>
    <s v="NG-2101-80-AA4B-NA-10"/>
    <n v="3"/>
    <n v="1"/>
    <n v="80"/>
    <s v="WN法蘭"/>
    <s v="碳鋼"/>
    <n v="88.9"/>
    <n v="6207.1666189443476"/>
    <n v="6.2071666189443472E-3"/>
    <x v="9"/>
  </r>
  <r>
    <s v="NH3-1509-25-AA1E-NA-1"/>
    <n v="2"/>
    <n v="2"/>
    <n v="25"/>
    <s v="90度彎頭"/>
    <s v="不鏽鋼"/>
    <n v="33.4"/>
    <n v="1752.3175503193147"/>
    <n v="1.7523175503193146E-3"/>
    <x v="1"/>
  </r>
  <r>
    <s v="NH3-1509-25-AA1E-NA-1"/>
    <n v="3"/>
    <n v="1"/>
    <n v="25"/>
    <s v="正三通"/>
    <s v="不鏽鋼"/>
    <n v="33.4"/>
    <n v="5256.9526509579446"/>
    <n v="5.2569526509579443E-3"/>
    <x v="1"/>
  </r>
  <r>
    <s v="NH3-1509-25-AA1E-NA-1"/>
    <n v="4"/>
    <n v="2"/>
    <n v="25"/>
    <s v="SW法蘭"/>
    <s v="不鏽鋼"/>
    <n v="33.4"/>
    <n v="876.15877515965735"/>
    <n v="8.7615877515965731E-4"/>
    <x v="1"/>
  </r>
  <r>
    <s v="NH3-1509-25-AA1E-NA-1"/>
    <n v="5"/>
    <n v="1"/>
    <n v="25"/>
    <s v="盲法蘭"/>
    <s v="不鏽鋼"/>
    <n v="33.4"/>
    <n v="876.15877515965735"/>
    <n v="8.7615877515965731E-4"/>
    <x v="1"/>
  </r>
  <r>
    <s v="NH3-1509-25-AA1E-NA-2"/>
    <n v="2"/>
    <n v="3"/>
    <n v="25"/>
    <s v="90度彎頭"/>
    <s v="不鏽鋼"/>
    <n v="33.4"/>
    <n v="1752.3175503193147"/>
    <n v="1.7523175503193146E-3"/>
    <x v="1"/>
  </r>
  <r>
    <s v="NH3-1509-25-AA1E-NA-2"/>
    <n v="3"/>
    <n v="1"/>
    <n v="25"/>
    <s v="SW法蘭"/>
    <s v="不鏽鋼"/>
    <n v="33.4"/>
    <n v="876.15877515965735"/>
    <n v="8.7615877515965731E-4"/>
    <x v="1"/>
  </r>
  <r>
    <s v="PDT-R1002-1-15-AA1E-NA"/>
    <n v="2"/>
    <n v="1"/>
    <n v="15"/>
    <s v="90度彎頭"/>
    <s v="不鏽鋼"/>
    <n v="21.3"/>
    <n v="712.65458550357675"/>
    <n v="7.1265458550357668E-4"/>
    <x v="1"/>
  </r>
  <r>
    <s v="PDT-R1002-1-15-AA1E-NA"/>
    <n v="3"/>
    <n v="1"/>
    <n v="15"/>
    <s v="SW法蘭"/>
    <s v="不鏽鋼"/>
    <n v="21.3"/>
    <n v="356.32729275178838"/>
    <n v="3.5632729275178834E-4"/>
    <x v="1"/>
  </r>
  <r>
    <s v="PDT-R1002-2-15-AA1E-NA"/>
    <n v="2"/>
    <n v="1"/>
    <n v="15"/>
    <s v="90度彎頭"/>
    <s v="不鏽鋼"/>
    <n v="21.3"/>
    <n v="712.65458550357675"/>
    <n v="7.1265458550357668E-4"/>
    <x v="1"/>
  </r>
  <r>
    <s v="PDT-R1002-2-15-AA1E-NA"/>
    <n v="3"/>
    <n v="1"/>
    <n v="15"/>
    <s v="SW法蘭"/>
    <s v="不鏽鋼"/>
    <n v="21.3"/>
    <n v="356.32729275178838"/>
    <n v="3.5632729275178834E-4"/>
    <x v="1"/>
  </r>
  <r>
    <s v="PDT-R1206-2-15-AA1B-NA"/>
    <n v="2"/>
    <n v="1"/>
    <n v="15"/>
    <s v="90度彎頭"/>
    <s v="碳鋼"/>
    <n v="21.3"/>
    <n v="712.65458550357675"/>
    <n v="7.1265458550357668E-4"/>
    <x v="1"/>
  </r>
  <r>
    <s v="PDT-R1206-2-15-AA1B-NA"/>
    <n v="3"/>
    <n v="2"/>
    <n v="15"/>
    <s v="SW法蘭"/>
    <s v="碳鋼"/>
    <n v="21.3"/>
    <n v="356.32729275178838"/>
    <n v="3.5632729275178834E-4"/>
    <x v="1"/>
  </r>
  <r>
    <s v="PDT-R1207-2-15-AA1B-NA"/>
    <n v="2"/>
    <n v="1"/>
    <n v="15"/>
    <s v="90度彎頭"/>
    <s v="碳鋼"/>
    <n v="21.3"/>
    <n v="712.65458550357675"/>
    <n v="7.1265458550357668E-4"/>
    <x v="1"/>
  </r>
  <r>
    <s v="PDT-R1207-2-15-AA1B-NA"/>
    <n v="3"/>
    <n v="2"/>
    <n v="15"/>
    <s v="SW法蘭"/>
    <s v="碳鋼"/>
    <n v="21.3"/>
    <n v="356.32729275178838"/>
    <n v="3.5632729275178834E-4"/>
    <x v="1"/>
  </r>
  <r>
    <s v="PDT-R1210-2-25-AA1B-NA"/>
    <n v="2"/>
    <n v="1"/>
    <n v="25"/>
    <s v="90度彎頭"/>
    <s v="碳鋼"/>
    <n v="33.4"/>
    <n v="1752.3175503193147"/>
    <n v="1.7523175503193146E-3"/>
    <x v="1"/>
  </r>
  <r>
    <s v="PDT-R1210-2-25-AA1B-NA"/>
    <n v="3"/>
    <n v="1"/>
    <n v="25"/>
    <s v="SW法蘭"/>
    <s v="碳鋼"/>
    <n v="33.4"/>
    <n v="876.15877515965735"/>
    <n v="8.7615877515965731E-4"/>
    <x v="1"/>
  </r>
  <r>
    <s v="PT-R1001-15-AA1E-NA"/>
    <n v="2"/>
    <n v="1"/>
    <n v="15"/>
    <s v="90度彎頭"/>
    <s v="不鏽鋼"/>
    <n v="21.3"/>
    <n v="712.65458550357675"/>
    <n v="7.1265458550357668E-4"/>
    <x v="1"/>
  </r>
  <r>
    <s v="PT-R1001-15-AA1E-NA"/>
    <n v="3"/>
    <n v="1"/>
    <n v="15"/>
    <s v="SW法蘭"/>
    <s v="不鏽鋼"/>
    <n v="21.3"/>
    <n v="356.32729275178838"/>
    <n v="3.5632729275178834E-4"/>
    <x v="1"/>
  </r>
  <r>
    <s v="PT-R1003-15-AA1E-NA"/>
    <n v="2"/>
    <n v="1"/>
    <n v="15"/>
    <s v="90度彎頭"/>
    <s v="不鏽鋼"/>
    <n v="21.3"/>
    <n v="712.65458550357675"/>
    <n v="7.1265458550357668E-4"/>
    <x v="1"/>
  </r>
  <r>
    <s v="PT-R1003-15-AA1E-NA"/>
    <n v="3"/>
    <n v="1"/>
    <n v="15"/>
    <s v="SW法蘭"/>
    <s v="不鏽鋼"/>
    <n v="21.3"/>
    <n v="356.32729275178838"/>
    <n v="3.5632729275178834E-4"/>
    <x v="1"/>
  </r>
  <r>
    <s v="PT-R1004-50-AA1E-NA"/>
    <n v="2"/>
    <n v="1"/>
    <n v="50"/>
    <s v="WN法蘭"/>
    <s v="不鏽鋼"/>
    <n v="60.3"/>
    <n v="2855.7784079478274"/>
    <n v="2.8557784079478272E-3"/>
    <x v="1"/>
  </r>
  <r>
    <s v="PT-R1201-15-AA1E-NA"/>
    <n v="2"/>
    <n v="1"/>
    <n v="15"/>
    <s v="90度彎頭"/>
    <s v="不鏽鋼"/>
    <n v="21.3"/>
    <n v="712.65458550357675"/>
    <n v="7.1265458550357668E-4"/>
    <x v="1"/>
  </r>
  <r>
    <s v="PT-R1201-15-AA1E-NA"/>
    <n v="3"/>
    <n v="1"/>
    <n v="15"/>
    <s v="SW法蘭"/>
    <s v="不鏽鋼"/>
    <n v="21.3"/>
    <n v="356.32729275178838"/>
    <n v="3.5632729275178834E-4"/>
    <x v="1"/>
  </r>
  <r>
    <s v="PT-R1202-15-AA1E-NA"/>
    <n v="2"/>
    <n v="1"/>
    <n v="15"/>
    <s v="SW法蘭"/>
    <s v="不鏽鋼"/>
    <n v="21.3"/>
    <n v="356.32729275178838"/>
    <n v="3.5632729275178834E-4"/>
    <x v="1"/>
  </r>
  <r>
    <s v="PT-R1203-15-AA1B-NA"/>
    <n v="2"/>
    <n v="1"/>
    <n v="15"/>
    <s v="90度彎頭"/>
    <s v="碳鋼"/>
    <n v="21.3"/>
    <n v="712.65458550357675"/>
    <n v="7.1265458550357668E-4"/>
    <x v="1"/>
  </r>
  <r>
    <s v="PT-R1203-15-AA1B-NA"/>
    <n v="3"/>
    <n v="1"/>
    <n v="15"/>
    <s v="SW法蘭"/>
    <s v="碳鋼"/>
    <n v="21.3"/>
    <n v="356.32729275178838"/>
    <n v="3.5632729275178834E-4"/>
    <x v="1"/>
  </r>
  <r>
    <s v="PT-R1204-15-AA1B-NA"/>
    <n v="2"/>
    <n v="1"/>
    <n v="15"/>
    <s v="90度彎頭"/>
    <s v="碳鋼"/>
    <n v="21.3"/>
    <n v="712.65458550357675"/>
    <n v="7.1265458550357668E-4"/>
    <x v="1"/>
  </r>
  <r>
    <s v="PT-R1204-15-AA1B-NA"/>
    <n v="3"/>
    <n v="1"/>
    <n v="15"/>
    <s v="SW法蘭"/>
    <s v="碳鋼"/>
    <n v="21.3"/>
    <n v="356.32729275178838"/>
    <n v="3.5632729275178834E-4"/>
    <x v="1"/>
  </r>
  <r>
    <s v="PT-R1301-15-AA1B-NA"/>
    <n v="2"/>
    <n v="1"/>
    <n v="15"/>
    <s v="90度彎頭"/>
    <s v="碳鋼"/>
    <n v="21.3"/>
    <n v="712.65458550357675"/>
    <n v="7.1265458550357668E-4"/>
    <x v="1"/>
  </r>
  <r>
    <s v="PT-R1301-15-AA1B-NA"/>
    <n v="3"/>
    <n v="1"/>
    <n v="15"/>
    <s v="SW法蘭"/>
    <s v="碳鋼"/>
    <n v="21.3"/>
    <n v="356.32729275178838"/>
    <n v="3.5632729275178834E-4"/>
    <x v="1"/>
  </r>
  <r>
    <s v="PT-R1404-15-AA1B-NA"/>
    <n v="2"/>
    <n v="1"/>
    <n v="15"/>
    <s v="90度彎頭"/>
    <s v="碳鋼"/>
    <n v="21.3"/>
    <n v="712.65458550357675"/>
    <n v="7.1265458550357668E-4"/>
    <x v="1"/>
  </r>
  <r>
    <s v="PT-R1404-15-AA1B-NA"/>
    <n v="3"/>
    <n v="1"/>
    <n v="15"/>
    <s v="SW法蘭"/>
    <s v="碳鋼"/>
    <n v="21.3"/>
    <n v="356.32729275178838"/>
    <n v="3.5632729275178834E-4"/>
    <x v="1"/>
  </r>
  <r>
    <s v="PT-R1504-25-AA1B-NA"/>
    <n v="2"/>
    <n v="1"/>
    <n v="25"/>
    <s v="90度彎頭"/>
    <s v="碳鋼"/>
    <n v="33.4"/>
    <n v="1752.3175503193147"/>
    <n v="1.7523175503193146E-3"/>
    <x v="1"/>
  </r>
  <r>
    <s v="PT-R1504-25-AA1B-NA"/>
    <n v="3"/>
    <n v="2"/>
    <n v="25"/>
    <s v="SW法蘭"/>
    <s v="碳鋼"/>
    <n v="33.4"/>
    <n v="876.15877515965735"/>
    <n v="8.7615877515965731E-4"/>
    <x v="1"/>
  </r>
  <r>
    <s v="PT-R1505-25-AA1B-NA"/>
    <n v="2"/>
    <n v="1"/>
    <n v="25"/>
    <s v="90度彎頭"/>
    <s v="碳鋼"/>
    <n v="33.4"/>
    <n v="1752.3175503193147"/>
    <n v="1.7523175503193146E-3"/>
    <x v="1"/>
  </r>
  <r>
    <s v="PT-R1505-25-AA1B-NA"/>
    <n v="3"/>
    <n v="1"/>
    <n v="25"/>
    <s v="SW法蘭"/>
    <s v="碳鋼"/>
    <n v="33.4"/>
    <n v="876.15877515965735"/>
    <n v="8.7615877515965731E-4"/>
    <x v="1"/>
  </r>
  <r>
    <s v="PT-R1807-25-AA1E-NA"/>
    <n v="2"/>
    <n v="1"/>
    <n v="25"/>
    <s v="90度彎頭"/>
    <s v="不鏽鋼"/>
    <n v="33.4"/>
    <n v="1752.3175503193147"/>
    <n v="1.7523175503193146E-3"/>
    <x v="1"/>
  </r>
  <r>
    <s v="PT-R1807-25-AA1E-NA"/>
    <n v="3"/>
    <n v="2"/>
    <n v="25"/>
    <s v="SW法蘭"/>
    <s v="不鏽鋼"/>
    <n v="33.4"/>
    <n v="876.15877515965735"/>
    <n v="8.7615877515965731E-4"/>
    <x v="1"/>
  </r>
  <r>
    <s v="PT-R2402-15-AA1B-NA"/>
    <n v="2"/>
    <n v="1"/>
    <n v="15"/>
    <s v="SW法蘭"/>
    <s v="碳鋼"/>
    <n v="21.3"/>
    <n v="356.32729275178838"/>
    <n v="3.5632729275178834E-4"/>
    <x v="1"/>
  </r>
  <r>
    <s v="PZT-R1102A-15-AA1B-NA"/>
    <n v="2"/>
    <n v="1"/>
    <n v="15"/>
    <s v="正三通"/>
    <s v="碳鋼"/>
    <n v="21.3"/>
    <n v="2137.9637565107305"/>
    <n v="2.1379637565107305E-3"/>
    <x v="1"/>
  </r>
  <r>
    <s v="PZT-R1102A-15-AA1B-NA"/>
    <n v="3"/>
    <n v="4"/>
    <n v="15"/>
    <s v="SW法蘭"/>
    <s v="碳鋼"/>
    <n v="21.3"/>
    <n v="356.32729275178838"/>
    <n v="3.5632729275178834E-4"/>
    <x v="1"/>
  </r>
  <r>
    <s v="PZT-R1102A-15-AA1B-NA"/>
    <n v="4"/>
    <n v="1"/>
    <n v="15"/>
    <s v="盲法蘭"/>
    <s v="碳鋼"/>
    <n v="21.3"/>
    <n v="356.32729275178838"/>
    <n v="3.5632729275178834E-4"/>
    <x v="1"/>
  </r>
  <r>
    <s v="PZT-R1102B-15-AA1B-NA"/>
    <n v="2"/>
    <n v="1"/>
    <n v="15"/>
    <s v="正三通"/>
    <s v="碳鋼"/>
    <n v="21.3"/>
    <n v="2137.9637565107305"/>
    <n v="2.1379637565107305E-3"/>
    <x v="1"/>
  </r>
  <r>
    <s v="PZT-R1102B-15-AA1B-NA"/>
    <n v="3"/>
    <n v="4"/>
    <n v="15"/>
    <s v="SW法蘭"/>
    <s v="碳鋼"/>
    <n v="21.3"/>
    <n v="356.32729275178838"/>
    <n v="3.5632729275178834E-4"/>
    <x v="1"/>
  </r>
  <r>
    <s v="PZT-R1102B-15-AA1B-NA"/>
    <n v="4"/>
    <n v="1"/>
    <n v="15"/>
    <s v="盲法蘭"/>
    <s v="碳鋼"/>
    <n v="21.3"/>
    <n v="356.32729275178838"/>
    <n v="3.5632729275178834E-4"/>
    <x v="1"/>
  </r>
  <r>
    <s v="PZT-R1102C-15-AA1B-NA"/>
    <n v="2"/>
    <n v="1"/>
    <n v="15"/>
    <s v="正三通"/>
    <s v="碳鋼"/>
    <n v="21.3"/>
    <n v="2137.9637565107305"/>
    <n v="2.1379637565107305E-3"/>
    <x v="1"/>
  </r>
  <r>
    <s v="PZT-R1102C-15-AA1B-NA"/>
    <n v="3"/>
    <n v="4"/>
    <n v="15"/>
    <s v="SW法蘭"/>
    <s v="碳鋼"/>
    <n v="21.3"/>
    <n v="356.32729275178838"/>
    <n v="3.5632729275178834E-4"/>
    <x v="1"/>
  </r>
  <r>
    <s v="PZT-R1102C-15-AA1B-NA"/>
    <n v="4"/>
    <n v="1"/>
    <n v="15"/>
    <s v="盲法蘭"/>
    <s v="碳鋼"/>
    <n v="21.3"/>
    <n v="356.32729275178838"/>
    <n v="3.5632729275178834E-4"/>
    <x v="1"/>
  </r>
  <r>
    <s v="R181V3-A3-50-AA1E-NA"/>
    <n v="1"/>
    <n v="1"/>
    <n v="50"/>
    <s v="盲法蘭"/>
    <s v="不鏽鋼"/>
    <n v="60.3"/>
    <n v="2855.7784079478274"/>
    <n v="2.8557784079478272E-3"/>
    <x v="1"/>
  </r>
  <r>
    <s v="R242F1-1d-15-AA1B-NA"/>
    <n v="1"/>
    <n v="1"/>
    <n v="15"/>
    <s v="盲法蘭"/>
    <s v="碳鋼"/>
    <n v="21.3"/>
    <n v="356.32729275178838"/>
    <n v="3.5632729275178834E-4"/>
    <x v="1"/>
  </r>
  <r>
    <s v="R242F1-2d-15-AA1B-NA"/>
    <n v="1"/>
    <n v="1"/>
    <n v="15"/>
    <s v="盲法蘭"/>
    <s v="碳鋼"/>
    <n v="21.3"/>
    <n v="356.32729275178838"/>
    <n v="3.5632729275178834E-4"/>
    <x v="1"/>
  </r>
  <r>
    <s v="R242F1-2d-15-AA1B-NA"/>
    <n v="1"/>
    <n v="1"/>
    <n v="15"/>
    <s v="盲法蘭"/>
    <s v="碳鋼"/>
    <n v="21.3"/>
    <n v="356.32729275178838"/>
    <n v="3.5632729275178834E-4"/>
    <x v="1"/>
  </r>
  <r>
    <s v="SH-1301-15-AA1E-NA"/>
    <n v="3"/>
    <n v="3"/>
    <n v="15"/>
    <s v="90度彎頭"/>
    <s v="不鏽鋼"/>
    <n v="21.3"/>
    <n v="712.65458550357675"/>
    <n v="7.1265458550357668E-4"/>
    <x v="1"/>
  </r>
  <r>
    <s v="SH-1301-15-AA1E-NA"/>
    <n v="4"/>
    <n v="1"/>
    <s v="25X15"/>
    <s v="異徑接頭"/>
    <s v="不鏽鋼"/>
    <n v="25"/>
    <n v="7853.981633974483"/>
    <n v="7.8539816339744835E-3"/>
    <x v="1"/>
  </r>
  <r>
    <s v="SH-1301-15-AA1E-NA"/>
    <n v="5"/>
    <n v="1"/>
    <n v="15"/>
    <s v="正三通"/>
    <s v="不鏽鋼"/>
    <n v="21.3"/>
    <n v="2137.9637565107305"/>
    <n v="2.1379637565107305E-3"/>
    <x v="1"/>
  </r>
  <r>
    <s v="SH-1301-15-AA1E-NA"/>
    <n v="6"/>
    <n v="1"/>
    <s v="50X15"/>
    <s v="承插焊支管座"/>
    <s v="不鏽鋼"/>
    <n v="50"/>
    <n v="9424.7779607693792"/>
    <n v="9.4247779607693795E-3"/>
    <x v="1"/>
  </r>
  <r>
    <s v="SH-1301-15-AA1E-NA"/>
    <n v="7"/>
    <n v="5"/>
    <n v="15"/>
    <s v="SW法蘭"/>
    <s v="不鏽鋼"/>
    <n v="21.3"/>
    <n v="356.32729275178838"/>
    <n v="3.5632729275178834E-4"/>
    <x v="1"/>
  </r>
  <r>
    <s v="SH-1301-15-AA1E-NA"/>
    <n v="8"/>
    <n v="1"/>
    <n v="25"/>
    <s v="SW法蘭"/>
    <s v="不鏽鋼"/>
    <n v="33.4"/>
    <n v="876.15877515965735"/>
    <n v="8.7615877515965731E-4"/>
    <x v="1"/>
  </r>
  <r>
    <s v="SH-1302-15-AA1E-NA-1"/>
    <n v="3"/>
    <n v="3"/>
    <n v="15"/>
    <s v="90度彎頭"/>
    <s v="不鏽鋼"/>
    <n v="21.3"/>
    <n v="712.65458550357675"/>
    <n v="7.1265458550357668E-4"/>
    <x v="1"/>
  </r>
  <r>
    <s v="SH-1302-15-AA1E-NA-1"/>
    <n v="4"/>
    <n v="1"/>
    <s v="25X15"/>
    <s v="異徑接頭"/>
    <s v="不鏽鋼"/>
    <n v="25"/>
    <n v="7853.981633974483"/>
    <n v="7.8539816339744835E-3"/>
    <x v="1"/>
  </r>
  <r>
    <s v="SH-1302-15-AA1E-NA-1"/>
    <n v="5"/>
    <n v="1"/>
    <n v="15"/>
    <s v="正三通"/>
    <s v="不鏽鋼"/>
    <n v="21.3"/>
    <n v="2137.9637565107305"/>
    <n v="2.1379637565107305E-3"/>
    <x v="1"/>
  </r>
  <r>
    <s v="SH-1302-15-AA1E-NA-1"/>
    <n v="6"/>
    <n v="2"/>
    <n v="15"/>
    <s v="SW法蘭"/>
    <s v="不鏽鋼"/>
    <n v="21.3"/>
    <n v="356.32729275178838"/>
    <n v="3.5632729275178834E-4"/>
    <x v="1"/>
  </r>
  <r>
    <s v="SH-1302-15-AA1E-NA-1"/>
    <n v="7"/>
    <n v="1"/>
    <n v="25"/>
    <s v="SW法蘭"/>
    <s v="不鏽鋼"/>
    <n v="33.4"/>
    <n v="876.15877515965735"/>
    <n v="8.7615877515965731E-4"/>
    <x v="1"/>
  </r>
  <r>
    <s v="SH-1302-15-AA1E-NA-2"/>
    <n v="2"/>
    <n v="1"/>
    <n v="15"/>
    <s v="90度彎頭"/>
    <s v="不鏽鋼"/>
    <n v="21.3"/>
    <n v="712.65458550357675"/>
    <n v="7.1265458550357668E-4"/>
    <x v="1"/>
  </r>
  <r>
    <s v="SH-1302-15-AA1E-NA-2"/>
    <n v="3"/>
    <n v="1"/>
    <s v="50X15"/>
    <s v="承插焊支管座"/>
    <s v="不鏽鋼"/>
    <n v="50"/>
    <n v="9424.7779607693792"/>
    <n v="9.4247779607693795E-3"/>
    <x v="1"/>
  </r>
  <r>
    <s v="SH-1302-15-AA1E-NA-2"/>
    <n v="4"/>
    <n v="3"/>
    <n v="15"/>
    <s v="SW法蘭"/>
    <s v="不鏽鋼"/>
    <n v="21.3"/>
    <n v="356.32729275178838"/>
    <n v="3.5632729275178834E-4"/>
    <x v="1"/>
  </r>
  <r>
    <s v="SH-1303-15-AA1E-NA"/>
    <n v="3"/>
    <n v="4"/>
    <n v="15"/>
    <s v="90度彎頭"/>
    <s v="不鏽鋼"/>
    <n v="21.3"/>
    <n v="712.65458550357675"/>
    <n v="7.1265458550357668E-4"/>
    <x v="1"/>
  </r>
  <r>
    <s v="SH-1303-15-AA1E-NA"/>
    <n v="4"/>
    <n v="1"/>
    <s v="25X15"/>
    <s v="異徑接頭"/>
    <s v="不鏽鋼"/>
    <n v="25"/>
    <n v="7853.981633974483"/>
    <n v="7.8539816339744835E-3"/>
    <x v="1"/>
  </r>
  <r>
    <s v="SH-1303-15-AA1E-NA"/>
    <n v="5"/>
    <n v="1"/>
    <n v="15"/>
    <s v="正三通"/>
    <s v="不鏽鋼"/>
    <n v="21.3"/>
    <n v="2137.9637565107305"/>
    <n v="2.1379637565107305E-3"/>
    <x v="1"/>
  </r>
  <r>
    <s v="SH-1303-15-AA1E-NA"/>
    <n v="6"/>
    <n v="1"/>
    <s v="50X15"/>
    <s v="承插焊支管座"/>
    <s v="不鏽鋼"/>
    <n v="50"/>
    <n v="9424.7779607693792"/>
    <n v="9.4247779607693795E-3"/>
    <x v="1"/>
  </r>
  <r>
    <s v="SH-1303-15-AA1E-NA"/>
    <n v="7"/>
    <n v="5"/>
    <n v="15"/>
    <s v="SW法蘭"/>
    <s v="不鏽鋼"/>
    <n v="21.3"/>
    <n v="356.32729275178838"/>
    <n v="3.5632729275178834E-4"/>
    <x v="1"/>
  </r>
  <r>
    <s v="SH-1303-15-AA1E-NA"/>
    <n v="8"/>
    <n v="1"/>
    <n v="25"/>
    <s v="SW法蘭"/>
    <s v="不鏽鋼"/>
    <n v="33.4"/>
    <n v="876.15877515965735"/>
    <n v="8.7615877515965731E-4"/>
    <x v="1"/>
  </r>
  <r>
    <s v="SH-1304-15-AA1E-NA"/>
    <n v="3"/>
    <n v="3"/>
    <n v="15"/>
    <s v="90度彎頭"/>
    <s v="不鏽鋼"/>
    <n v="21.3"/>
    <n v="712.65458550357675"/>
    <n v="7.1265458550357668E-4"/>
    <x v="1"/>
  </r>
  <r>
    <s v="SH-1304-15-AA1E-NA"/>
    <n v="4"/>
    <n v="1"/>
    <s v="25X15"/>
    <s v="異徑接頭"/>
    <s v="不鏽鋼"/>
    <n v="25"/>
    <n v="7853.981633974483"/>
    <n v="7.8539816339744835E-3"/>
    <x v="1"/>
  </r>
  <r>
    <s v="SH-1304-15-AA1E-NA"/>
    <n v="5"/>
    <n v="1"/>
    <n v="15"/>
    <s v="正三通"/>
    <s v="不鏽鋼"/>
    <n v="21.3"/>
    <n v="2137.9637565107305"/>
    <n v="2.1379637565107305E-3"/>
    <x v="1"/>
  </r>
  <r>
    <s v="SH-1304-15-AA1E-NA"/>
    <n v="6"/>
    <n v="1"/>
    <s v="50X15"/>
    <s v="承插焊支管座"/>
    <s v="不鏽鋼"/>
    <n v="50"/>
    <n v="9424.7779607693792"/>
    <n v="9.4247779607693795E-3"/>
    <x v="1"/>
  </r>
  <r>
    <s v="SH-1304-15-AA1E-NA"/>
    <n v="7"/>
    <n v="5"/>
    <n v="15"/>
    <s v="SW法蘭"/>
    <s v="不鏽鋼"/>
    <n v="21.3"/>
    <n v="356.32729275178838"/>
    <n v="3.5632729275178834E-4"/>
    <x v="1"/>
  </r>
  <r>
    <s v="SH-1304-15-AA1E-NA"/>
    <n v="8"/>
    <n v="1"/>
    <n v="25"/>
    <s v="SW法蘭"/>
    <s v="不鏽鋼"/>
    <n v="33.4"/>
    <n v="876.15877515965735"/>
    <n v="8.7615877515965731E-4"/>
    <x v="1"/>
  </r>
  <r>
    <s v="SH-1305-50-AA1E-NA-1"/>
    <n v="2"/>
    <n v="2"/>
    <n v="50"/>
    <s v="45度彎頭"/>
    <s v="不鏽鋼"/>
    <n v="60.3"/>
    <n v="3807.7045439304366"/>
    <n v="3.8077045439304366E-3"/>
    <x v="1"/>
  </r>
  <r>
    <s v="SH-1305-50-AA1E-NA-1"/>
    <n v="3"/>
    <n v="2"/>
    <n v="50"/>
    <s v="45度彎頭"/>
    <s v="不鏽鋼"/>
    <n v="60.3"/>
    <n v="3807.7045439304366"/>
    <n v="3.8077045439304366E-3"/>
    <x v="1"/>
  </r>
  <r>
    <s v="SH-1305-50-AA1E-NA-1"/>
    <n v="4"/>
    <n v="1"/>
    <n v="50"/>
    <s v="正三通"/>
    <s v="不鏽鋼"/>
    <n v="60.3"/>
    <n v="17134.670447686964"/>
    <n v="1.7134670447686962E-2"/>
    <x v="1"/>
  </r>
  <r>
    <s v="SH-1305-50-AA1E-NA-2"/>
    <n v="3"/>
    <n v="3"/>
    <n v="50"/>
    <s v="90度彎頭"/>
    <s v="不鏽鋼"/>
    <n v="60.3"/>
    <n v="5711.5568158956548"/>
    <n v="5.7115568158956544E-3"/>
    <x v="1"/>
  </r>
  <r>
    <s v="SH-1305-50-AA1E-NA-2"/>
    <n v="4"/>
    <n v="1"/>
    <s v="50X32"/>
    <s v="同心大小頭"/>
    <s v="不鏽鋼"/>
    <n v="50"/>
    <n v="15707.963267948966"/>
    <n v="1.5707963267948967E-2"/>
    <x v="1"/>
  </r>
  <r>
    <s v="SH-1305-50-AA1E-NA-2"/>
    <n v="5"/>
    <n v="1"/>
    <n v="32"/>
    <s v="SW法蘭"/>
    <s v="不鏽鋼"/>
    <n v="42.2"/>
    <n v="1398.6684653047118"/>
    <n v="1.3986684653047117E-3"/>
    <x v="1"/>
  </r>
  <r>
    <s v="SH-1305-50-AA1E-NA-3"/>
    <n v="3"/>
    <n v="1"/>
    <n v="25"/>
    <s v="45度彎頭"/>
    <s v="不鏽鋼"/>
    <n v="33.4"/>
    <n v="1168.2117002128764"/>
    <n v="1.1682117002128763E-3"/>
    <x v="1"/>
  </r>
  <r>
    <s v="SH-1305-50-AA1E-NA-3"/>
    <n v="4"/>
    <n v="2"/>
    <n v="50"/>
    <s v="45度彎頭"/>
    <s v="不鏽鋼"/>
    <n v="60.3"/>
    <n v="3807.7045439304366"/>
    <n v="3.8077045439304366E-3"/>
    <x v="1"/>
  </r>
  <r>
    <s v="SH-1305-50-AA1E-NA-3"/>
    <n v="5"/>
    <n v="2"/>
    <n v="50"/>
    <s v="45度彎頭"/>
    <s v="不鏽鋼"/>
    <n v="60.3"/>
    <n v="3807.7045439304366"/>
    <n v="3.8077045439304366E-3"/>
    <x v="1"/>
  </r>
  <r>
    <s v="SH-1305-50-AA1E-NA-3"/>
    <n v="6"/>
    <n v="1"/>
    <s v="50X25"/>
    <s v="異徑三通"/>
    <s v="不鏽鋼"/>
    <n v="50"/>
    <n v="11780.972450961724"/>
    <n v="1.1780972450961723E-2"/>
    <x v="1"/>
  </r>
  <r>
    <s v="SH-1305-50-AA1E-NA-3"/>
    <n v="7"/>
    <n v="1"/>
    <n v="25"/>
    <s v="盲法蘭"/>
    <s v="不鏽鋼"/>
    <n v="33.4"/>
    <n v="876.15877515965735"/>
    <n v="8.7615877515965731E-4"/>
    <x v="1"/>
  </r>
  <r>
    <s v="SH-1305-50-AA1E-NA-3"/>
    <n v="8"/>
    <n v="1"/>
    <n v="25"/>
    <s v="SW法蘭"/>
    <s v="不鏽鋼"/>
    <n v="33.4"/>
    <n v="876.15877515965735"/>
    <n v="8.7615877515965731E-4"/>
    <x v="1"/>
  </r>
  <r>
    <s v="SH-1401-80-AA1E-NA-1"/>
    <n v="3"/>
    <n v="1"/>
    <n v="25"/>
    <s v="單頭螺紋短管"/>
    <s v="不鏽鋼"/>
    <n v="33.4"/>
    <s v=""/>
    <m/>
    <x v="1"/>
  </r>
  <r>
    <s v="SH-1401-80-AA1E-NA-1"/>
    <n v="4"/>
    <n v="1"/>
    <n v="25"/>
    <s v="90度彎頭"/>
    <s v="不鏽鋼"/>
    <n v="33.4"/>
    <n v="1752.3175503193147"/>
    <n v="1.7523175503193146E-3"/>
    <x v="1"/>
  </r>
  <r>
    <s v="SH-1401-80-AA1E-NA-1"/>
    <n v="5"/>
    <n v="1"/>
    <n v="80"/>
    <s v="Y型過濾器"/>
    <s v="不鏽鋼"/>
    <n v="88.9"/>
    <s v=""/>
    <m/>
    <x v="1"/>
  </r>
  <r>
    <s v="SH-1401-80-AA1E-NA-1"/>
    <n v="6"/>
    <n v="1"/>
    <s v="80X25"/>
    <s v="承插焊支管座"/>
    <s v="不鏽鋼"/>
    <n v="80"/>
    <n v="15079.644737231007"/>
    <n v="1.5079644737231007E-2"/>
    <x v="1"/>
  </r>
  <r>
    <s v="SH-1401-80-AA1E-NA-1"/>
    <n v="7"/>
    <n v="2"/>
    <n v="25"/>
    <s v="SW法蘭"/>
    <s v="不鏽鋼"/>
    <n v="33.4"/>
    <n v="876.15877515965735"/>
    <n v="8.7615877515965731E-4"/>
    <x v="1"/>
  </r>
  <r>
    <s v="SH-1401-80-AA1E-NA-1"/>
    <n v="8"/>
    <n v="3"/>
    <n v="80"/>
    <s v="WN法蘭"/>
    <s v="不鏽鋼"/>
    <n v="88.9"/>
    <n v="6207.1666189443476"/>
    <n v="6.2071666189443472E-3"/>
    <x v="1"/>
  </r>
  <r>
    <s v="SH-1401-80-AA1E-NA-2"/>
    <n v="2"/>
    <n v="4"/>
    <n v="80"/>
    <s v="90度彎頭"/>
    <s v="不鏽鋼"/>
    <n v="88.9"/>
    <n v="12414.333237888695"/>
    <n v="1.2414333237888694E-2"/>
    <x v="1"/>
  </r>
  <r>
    <s v="SH-1401-80-AA1E-NA-2"/>
    <n v="3"/>
    <n v="2"/>
    <n v="80"/>
    <s v="WN法蘭"/>
    <s v="不鏽鋼"/>
    <n v="88.9"/>
    <n v="6207.1666189443476"/>
    <n v="6.2071666189443472E-3"/>
    <x v="1"/>
  </r>
  <r>
    <s v="SH-1402-40-AA1E-NA"/>
    <n v="3"/>
    <n v="1"/>
    <n v="40"/>
    <s v="90度彎頭"/>
    <s v="不鏽鋼"/>
    <n v="48.3"/>
    <n v="3664.4950428165462"/>
    <n v="3.6644950428165461E-3"/>
    <x v="1"/>
  </r>
  <r>
    <s v="SH-1402-40-AA1E-NA"/>
    <n v="4"/>
    <n v="1"/>
    <s v="40X25"/>
    <s v="異徑三通"/>
    <s v="不鏽鋼"/>
    <n v="40"/>
    <n v="7539.8223686155034"/>
    <n v="7.5398223686155034E-3"/>
    <x v="1"/>
  </r>
  <r>
    <s v="SH-1402-40-AA1E-NA"/>
    <n v="5"/>
    <n v="1"/>
    <n v="40"/>
    <s v="正三通"/>
    <s v="不鏽鋼"/>
    <n v="48.3"/>
    <n v="10993.485128449638"/>
    <n v="1.0993485128449637E-2"/>
    <x v="1"/>
  </r>
  <r>
    <s v="SH-1402-40-AA1E-NA"/>
    <n v="6"/>
    <n v="1"/>
    <n v="40"/>
    <s v="Y型過濾器"/>
    <s v="不鏽鋼"/>
    <n v="48.3"/>
    <s v=""/>
    <m/>
    <x v="1"/>
  </r>
  <r>
    <s v="SH-1402-40-AA1E-NA"/>
    <n v="7"/>
    <n v="2"/>
    <n v="25"/>
    <s v="SW法蘭"/>
    <s v="不鏽鋼"/>
    <n v="33.4"/>
    <n v="876.15877515965735"/>
    <n v="8.7615877515965731E-4"/>
    <x v="1"/>
  </r>
  <r>
    <s v="SH-1402-40-AA1E-NA"/>
    <n v="8"/>
    <n v="6"/>
    <n v="40"/>
    <s v="SW法蘭"/>
    <s v="不鏽鋼"/>
    <n v="48.3"/>
    <n v="1832.2475214082731"/>
    <n v="1.8322475214082731E-3"/>
    <x v="1"/>
  </r>
  <r>
    <s v="SH-1403-25-AA1E-NA-1"/>
    <n v="2"/>
    <n v="2"/>
    <n v="25"/>
    <s v="90度彎頭"/>
    <s v="不鏽鋼"/>
    <n v="33.4"/>
    <n v="1752.3175503193147"/>
    <n v="1.7523175503193146E-3"/>
    <x v="1"/>
  </r>
  <r>
    <s v="SH-1403-25-AA1E-NA-1"/>
    <n v="3"/>
    <n v="3"/>
    <n v="25"/>
    <s v="正三通"/>
    <s v="不鏽鋼"/>
    <n v="33.4"/>
    <n v="5256.9526509579446"/>
    <n v="5.2569526509579443E-3"/>
    <x v="1"/>
  </r>
  <r>
    <s v="SH-1403-25-AA1E-NA-1"/>
    <n v="4"/>
    <n v="7"/>
    <n v="25"/>
    <s v="SW法蘭"/>
    <s v="不鏽鋼"/>
    <n v="33.4"/>
    <n v="876.15877515965735"/>
    <n v="8.7615877515965731E-4"/>
    <x v="1"/>
  </r>
  <r>
    <s v="SH-1403-25-AA1E-NA-1"/>
    <n v="5"/>
    <n v="1"/>
    <n v="25"/>
    <s v="盲法蘭"/>
    <s v="不鏽鋼"/>
    <n v="33.4"/>
    <n v="876.15877515965735"/>
    <n v="8.7615877515965731E-4"/>
    <x v="1"/>
  </r>
  <r>
    <s v="SH-1403-25-AA1E-NA-2"/>
    <n v="1"/>
    <n v="1"/>
    <n v="25"/>
    <s v="正三通"/>
    <s v="不鏽鋼"/>
    <n v="33.4"/>
    <n v="5256.9526509579446"/>
    <n v="5.2569526509579443E-3"/>
    <x v="1"/>
  </r>
  <r>
    <s v="SH-1404-40-AA1E-NA"/>
    <n v="3"/>
    <n v="1"/>
    <n v="40"/>
    <s v="90度彎頭"/>
    <s v="不鏽鋼"/>
    <n v="48.3"/>
    <n v="3664.4950428165462"/>
    <n v="3.6644950428165461E-3"/>
    <x v="1"/>
  </r>
  <r>
    <s v="SH-1404-40-AA1E-NA"/>
    <n v="4"/>
    <n v="1"/>
    <s v="40X25"/>
    <s v="異徑三通"/>
    <s v="不鏽鋼"/>
    <n v="40"/>
    <n v="7539.8223686155034"/>
    <n v="7.5398223686155034E-3"/>
    <x v="1"/>
  </r>
  <r>
    <s v="SH-1404-40-AA1E-NA"/>
    <n v="5"/>
    <n v="1"/>
    <n v="40"/>
    <s v="Y型過濾器"/>
    <s v="不鏽鋼"/>
    <n v="48.3"/>
    <s v=""/>
    <m/>
    <x v="1"/>
  </r>
  <r>
    <s v="SH-1404-40-AA1E-NA"/>
    <n v="6"/>
    <n v="2"/>
    <n v="25"/>
    <s v="SW法蘭"/>
    <s v="不鏽鋼"/>
    <n v="33.4"/>
    <n v="876.15877515965735"/>
    <n v="8.7615877515965731E-4"/>
    <x v="1"/>
  </r>
  <r>
    <s v="SH-1404-40-AA1E-NA"/>
    <n v="7"/>
    <n v="5"/>
    <n v="40"/>
    <s v="SW法蘭"/>
    <s v="不鏽鋼"/>
    <n v="48.3"/>
    <n v="1832.2475214082731"/>
    <n v="1.8322475214082731E-3"/>
    <x v="1"/>
  </r>
  <r>
    <s v="SH-1405-25-AA1E-NA"/>
    <n v="2"/>
    <n v="2"/>
    <n v="25"/>
    <s v="90度彎頭"/>
    <s v="不鏽鋼"/>
    <n v="33.4"/>
    <n v="1752.3175503193147"/>
    <n v="1.7523175503193146E-3"/>
    <x v="1"/>
  </r>
  <r>
    <s v="SH-1405-25-AA1E-NA"/>
    <n v="3"/>
    <n v="2"/>
    <n v="25"/>
    <s v="正三通"/>
    <s v="不鏽鋼"/>
    <n v="33.4"/>
    <n v="5256.9526509579446"/>
    <n v="5.2569526509579443E-3"/>
    <x v="1"/>
  </r>
  <r>
    <s v="SH-1405-25-AA1E-NA"/>
    <n v="4"/>
    <n v="7"/>
    <n v="25"/>
    <s v="SW法蘭"/>
    <s v="不鏽鋼"/>
    <n v="33.4"/>
    <n v="876.15877515965735"/>
    <n v="8.7615877515965731E-4"/>
    <x v="1"/>
  </r>
  <r>
    <s v="SH-1405-25-AA1E-NA"/>
    <n v="5"/>
    <n v="1"/>
    <n v="25"/>
    <s v="盲法蘭"/>
    <s v="不鏽鋼"/>
    <n v="33.4"/>
    <n v="876.15877515965735"/>
    <n v="8.7615877515965731E-4"/>
    <x v="1"/>
  </r>
  <r>
    <s v="SH-1406-25-AA1E-NA"/>
    <n v="2"/>
    <n v="3"/>
    <n v="25"/>
    <s v="90度彎頭"/>
    <s v="不鏽鋼"/>
    <n v="33.4"/>
    <n v="1752.3175503193147"/>
    <n v="1.7523175503193146E-3"/>
    <x v="1"/>
  </r>
  <r>
    <s v="SH-1406-25-AA1E-NA"/>
    <n v="3"/>
    <n v="3"/>
    <n v="25"/>
    <s v="SW法蘭"/>
    <s v="不鏽鋼"/>
    <n v="33.4"/>
    <n v="876.15877515965735"/>
    <n v="8.7615877515965731E-4"/>
    <x v="1"/>
  </r>
  <r>
    <s v="SH-1407-50-AA1E-NA"/>
    <n v="2"/>
    <n v="1"/>
    <n v="50"/>
    <s v="WN法蘭"/>
    <s v="不鏽鋼"/>
    <n v="60.3"/>
    <n v="2855.7784079478274"/>
    <n v="2.8557784079478272E-3"/>
    <x v="1"/>
  </r>
  <r>
    <s v="SH-1408-100-AA1E-NA"/>
    <n v="2"/>
    <n v="3"/>
    <n v="100"/>
    <s v="90度彎頭"/>
    <s v="不鏽鋼"/>
    <n v="114.3"/>
    <n v="20521.652903448659"/>
    <n v="2.0521652903448658E-2"/>
    <x v="1"/>
  </r>
  <r>
    <s v="SH-1408-100-AA1E-NA"/>
    <n v="3"/>
    <n v="1"/>
    <n v="100"/>
    <s v="45度彎頭"/>
    <s v="不鏽鋼"/>
    <n v="114.3"/>
    <n v="13681.10193563244"/>
    <n v="1.3681101935632439E-2"/>
    <x v="1"/>
  </r>
  <r>
    <s v="SH-1408-100-AA1E-NA"/>
    <n v="4"/>
    <n v="1"/>
    <s v="100X50"/>
    <s v="異徑三通"/>
    <s v="不鏽鋼"/>
    <n v="10"/>
    <n v="471.23889803846896"/>
    <n v="4.7123889803846896E-4"/>
    <x v="1"/>
  </r>
  <r>
    <s v="SH-1408-100-AA1E-NA"/>
    <n v="5"/>
    <n v="1"/>
    <n v="100"/>
    <s v="WN法蘭"/>
    <s v="不鏽鋼"/>
    <n v="114.3"/>
    <n v="10260.82645172433"/>
    <n v="1.0260826451724329E-2"/>
    <x v="1"/>
  </r>
  <r>
    <s v="SH-1409-25-AA1E-NA-1"/>
    <n v="2"/>
    <n v="1"/>
    <n v="25"/>
    <s v="SW法蘭"/>
    <s v="不鏽鋼"/>
    <n v="33.4"/>
    <n v="876.15877515965735"/>
    <n v="8.7615877515965731E-4"/>
    <x v="1"/>
  </r>
  <r>
    <s v="SH-1409-25-AA1E-NA-2"/>
    <n v="2"/>
    <n v="5"/>
    <n v="25"/>
    <s v="90度彎頭"/>
    <s v="不鏽鋼"/>
    <n v="33.4"/>
    <n v="1752.3175503193147"/>
    <n v="1.7523175503193146E-3"/>
    <x v="1"/>
  </r>
  <r>
    <s v="SH-1409-25-AA1E-NA-2"/>
    <n v="3"/>
    <n v="2"/>
    <n v="25"/>
    <s v="45度彎頭"/>
    <s v="不鏽鋼"/>
    <n v="33.4"/>
    <n v="1168.2117002128764"/>
    <n v="1.1682117002128763E-3"/>
    <x v="1"/>
  </r>
  <r>
    <s v="SH-1409-25-AA1E-NA-2"/>
    <n v="4"/>
    <n v="1"/>
    <n v="25"/>
    <s v="SW法蘭"/>
    <s v="不鏽鋼"/>
    <n v="33.4"/>
    <n v="876.15877515965735"/>
    <n v="8.7615877515965731E-4"/>
    <x v="1"/>
  </r>
  <r>
    <s v="SH-1409-25-AA1E-NA-3"/>
    <n v="2"/>
    <n v="6"/>
    <n v="25"/>
    <s v="90度彎頭"/>
    <s v="不鏽鋼"/>
    <n v="33.4"/>
    <n v="1752.3175503193147"/>
    <n v="1.7523175503193146E-3"/>
    <x v="1"/>
  </r>
  <r>
    <s v="SH-1409-25-AA1E-NA-4"/>
    <n v="2"/>
    <n v="2"/>
    <n v="25"/>
    <s v="90度彎頭"/>
    <s v="不鏽鋼"/>
    <n v="33.4"/>
    <n v="1752.3175503193147"/>
    <n v="1.7523175503193146E-3"/>
    <x v="1"/>
  </r>
  <r>
    <s v="SH-1409-25-AA1E-NA-4"/>
    <n v="3"/>
    <n v="3"/>
    <n v="25"/>
    <s v="正三通"/>
    <s v="不鏽鋼"/>
    <n v="33.4"/>
    <n v="5256.9526509579446"/>
    <n v="5.2569526509579443E-3"/>
    <x v="1"/>
  </r>
  <r>
    <s v="SH-1409-25-AA1E-NA-4"/>
    <n v="4"/>
    <n v="9"/>
    <n v="25"/>
    <s v="SW法蘭"/>
    <s v="不鏽鋼"/>
    <n v="33.4"/>
    <n v="876.15877515965735"/>
    <n v="8.7615877515965731E-4"/>
    <x v="1"/>
  </r>
  <r>
    <s v="SH-1409-25-AA1E-NA-4"/>
    <n v="5"/>
    <n v="1"/>
    <n v="25"/>
    <s v="盲法蘭"/>
    <s v="不鏽鋼"/>
    <n v="33.4"/>
    <n v="876.15877515965735"/>
    <n v="8.7615877515965731E-4"/>
    <x v="1"/>
  </r>
  <r>
    <s v="SH-1409-25-AA1E-NA-5"/>
    <n v="2"/>
    <n v="4"/>
    <n v="25"/>
    <s v="90度彎頭"/>
    <s v="不鏽鋼"/>
    <n v="33.4"/>
    <n v="1752.3175503193147"/>
    <n v="1.7523175503193146E-3"/>
    <x v="1"/>
  </r>
  <r>
    <s v="SH-1409-25-AA1E-NA-5"/>
    <n v="3"/>
    <n v="1"/>
    <n v="25"/>
    <s v="45度彎頭"/>
    <s v="不鏽鋼"/>
    <n v="33.4"/>
    <n v="1168.2117002128764"/>
    <n v="1.1682117002128763E-3"/>
    <x v="1"/>
  </r>
  <r>
    <s v="SW-1901-25-AA1E-NA"/>
    <n v="2"/>
    <n v="10"/>
    <n v="25"/>
    <s v="90度彎頭"/>
    <s v="不鏽鋼"/>
    <n v="33.4"/>
    <n v="1752.3175503193147"/>
    <n v="1.7523175503193146E-3"/>
    <x v="1"/>
  </r>
  <r>
    <s v="SW-1901-25-AA1E-NA"/>
    <n v="3"/>
    <n v="1"/>
    <n v="25"/>
    <s v="正三通"/>
    <s v="不鏽鋼"/>
    <n v="33.4"/>
    <n v="5256.9526509579446"/>
    <n v="5.2569526509579443E-3"/>
    <x v="1"/>
  </r>
  <r>
    <s v="SW-1901-25-AA1E-NA"/>
    <n v="4"/>
    <n v="5"/>
    <n v="25"/>
    <s v="SW法蘭"/>
    <s v="不鏽鋼"/>
    <n v="33.4"/>
    <n v="876.15877515965735"/>
    <n v="8.7615877515965731E-4"/>
    <x v="1"/>
  </r>
  <r>
    <s v="SW-1901-25-AA1E-NA"/>
    <n v="5"/>
    <n v="1"/>
    <n v="25"/>
    <s v="盲法蘭"/>
    <s v="不鏽鋼"/>
    <n v="33.4"/>
    <n v="876.15877515965735"/>
    <n v="8.7615877515965731E-4"/>
    <x v="1"/>
  </r>
  <r>
    <s v="SW-1914-25-AA1E-NA"/>
    <n v="3"/>
    <n v="1"/>
    <s v="25X15"/>
    <s v="異徑三通"/>
    <s v="不鏽鋼"/>
    <n v="25"/>
    <n v="2945.2431127404311"/>
    <n v="2.9452431127404309E-3"/>
    <x v="1"/>
  </r>
  <r>
    <s v="SW-1914-25-AA1E-NA"/>
    <n v="4"/>
    <n v="1"/>
    <n v="25"/>
    <s v="正三通"/>
    <s v="不鏽鋼"/>
    <n v="33.4"/>
    <n v="5256.9526509579446"/>
    <n v="5.2569526509579443E-3"/>
    <x v="1"/>
  </r>
  <r>
    <s v="SW-1914-25-AA1E-NA"/>
    <n v="5"/>
    <n v="1"/>
    <n v="15"/>
    <s v="SW法蘭"/>
    <s v="不鏽鋼"/>
    <n v="21.3"/>
    <n v="356.32729275178838"/>
    <n v="3.5632729275178834E-4"/>
    <x v="1"/>
  </r>
  <r>
    <s v="SW-1914-25-AA1E-NA"/>
    <n v="6"/>
    <n v="6"/>
    <n v="25"/>
    <s v="SW法蘭"/>
    <s v="不鏽鋼"/>
    <n v="33.4"/>
    <n v="876.15877515965735"/>
    <n v="8.7615877515965731E-4"/>
    <x v="1"/>
  </r>
  <r>
    <s v="SW-1914-25-AA1E-NA"/>
    <n v="7"/>
    <n v="1"/>
    <n v="25"/>
    <s v="盲法蘭"/>
    <s v="不鏽鋼"/>
    <n v="33.4"/>
    <n v="876.15877515965735"/>
    <n v="8.7615877515965731E-4"/>
    <x v="1"/>
  </r>
  <r>
    <s v="SW-1915-50-AA1E-NA-1"/>
    <n v="3"/>
    <n v="1"/>
    <n v="50"/>
    <s v="90度彎頭"/>
    <s v="不鏽鋼"/>
    <n v="60.3"/>
    <n v="5711.5568158956548"/>
    <n v="5.7115568158956544E-3"/>
    <x v="1"/>
  </r>
  <r>
    <s v="SW-1915-50-AA1E-NA-1"/>
    <n v="4"/>
    <n v="1"/>
    <s v="50X25"/>
    <s v="異徑三通"/>
    <s v="不鏽鋼"/>
    <n v="50"/>
    <n v="11780.972450961724"/>
    <n v="1.1780972450961723E-2"/>
    <x v="1"/>
  </r>
  <r>
    <s v="SW-1915-50-AA1E-NA-1"/>
    <n v="5"/>
    <n v="1"/>
    <n v="25"/>
    <s v="盲法蘭"/>
    <s v="不鏽鋼"/>
    <n v="33.4"/>
    <n v="876.15877515965735"/>
    <n v="8.7615877515965731E-4"/>
    <x v="1"/>
  </r>
  <r>
    <s v="SW-1915-50-AA1E-NA-1"/>
    <n v="6"/>
    <n v="1"/>
    <n v="25"/>
    <s v="SW法蘭"/>
    <s v="不鏽鋼"/>
    <n v="33.4"/>
    <n v="876.15877515965735"/>
    <n v="8.7615877515965731E-4"/>
    <x v="1"/>
  </r>
  <r>
    <s v="SW-1915-50-AA1E-NA-1"/>
    <n v="7"/>
    <n v="2"/>
    <n v="50"/>
    <s v="WN法蘭"/>
    <s v="不鏽鋼"/>
    <n v="60.3"/>
    <n v="2855.7784079478274"/>
    <n v="2.8557784079478272E-3"/>
    <x v="1"/>
  </r>
  <r>
    <s v="SW-1915-50-AA1E-NA-2"/>
    <n v="3"/>
    <n v="1"/>
    <s v="50X25"/>
    <s v="偏心大小頭"/>
    <s v="不鏽鋼"/>
    <n v="50"/>
    <n v="15707.963267948966"/>
    <n v="1.5707963267948967E-2"/>
    <x v="1"/>
  </r>
  <r>
    <s v="SW-1915-50-AA1E-NA-2"/>
    <n v="4"/>
    <n v="1"/>
    <n v="50"/>
    <s v="Y型過濾器"/>
    <s v="不鏽鋼"/>
    <n v="60.3"/>
    <s v=""/>
    <m/>
    <x v="1"/>
  </r>
  <r>
    <s v="SW-1915-50-AA1E-NA-2"/>
    <n v="5"/>
    <n v="1"/>
    <n v="25"/>
    <s v="SW法蘭"/>
    <s v="不鏽鋼"/>
    <n v="33.4"/>
    <n v="876.15877515965735"/>
    <n v="8.7615877515965731E-4"/>
    <x v="1"/>
  </r>
  <r>
    <s v="SW-1915-50-AA1E-NA-2"/>
    <n v="6"/>
    <n v="1"/>
    <n v="50"/>
    <s v="WN法蘭"/>
    <s v="不鏽鋼"/>
    <n v="60.3"/>
    <n v="2855.7784079478274"/>
    <n v="2.8557784079478272E-3"/>
    <x v="1"/>
  </r>
  <r>
    <s v="SW-1915-50-AA1E-NA-3"/>
    <n v="3"/>
    <n v="1"/>
    <n v="50"/>
    <s v="90度彎頭"/>
    <s v="不鏽鋼"/>
    <n v="60.3"/>
    <n v="5711.5568158956548"/>
    <n v="5.7115568158956544E-3"/>
    <x v="1"/>
  </r>
  <r>
    <s v="SW-1915-50-AA1E-NA-3"/>
    <n v="4"/>
    <n v="1"/>
    <s v="50X25"/>
    <s v="異徑三通"/>
    <s v="不鏽鋼"/>
    <n v="50"/>
    <n v="11780.972450961724"/>
    <n v="1.1780972450961723E-2"/>
    <x v="1"/>
  </r>
  <r>
    <s v="SW-1915-50-AA1E-NA-3"/>
    <n v="5"/>
    <n v="1"/>
    <n v="25"/>
    <s v="盲法蘭"/>
    <s v="不鏽鋼"/>
    <n v="33.4"/>
    <n v="876.15877515965735"/>
    <n v="8.7615877515965731E-4"/>
    <x v="1"/>
  </r>
  <r>
    <s v="SW-1915-50-AA1E-NA-3"/>
    <n v="6"/>
    <n v="1"/>
    <n v="25"/>
    <s v="SW法蘭"/>
    <s v="不鏽鋼"/>
    <n v="33.4"/>
    <n v="876.15877515965735"/>
    <n v="8.7615877515965731E-4"/>
    <x v="1"/>
  </r>
  <r>
    <s v="SW-1915-50-AA1E-NA-3"/>
    <n v="7"/>
    <n v="2"/>
    <n v="50"/>
    <s v="WN法蘭"/>
    <s v="不鏽鋼"/>
    <n v="60.3"/>
    <n v="2855.7784079478274"/>
    <n v="2.8557784079478272E-3"/>
    <x v="1"/>
  </r>
  <r>
    <s v="SW-1915-50-AA1E-NA-4"/>
    <n v="3"/>
    <n v="1"/>
    <s v="50X25"/>
    <s v="偏心大小頭"/>
    <s v="不鏽鋼"/>
    <n v="50"/>
    <n v="15707.963267948966"/>
    <n v="1.5707963267948967E-2"/>
    <x v="1"/>
  </r>
  <r>
    <s v="SW-1915-50-AA1E-NA-4"/>
    <n v="4"/>
    <n v="1"/>
    <n v="50"/>
    <s v="Y型過濾器"/>
    <s v="不鏽鋼"/>
    <n v="60.3"/>
    <s v=""/>
    <m/>
    <x v="1"/>
  </r>
  <r>
    <s v="SW-1915-50-AA1E-NA-4"/>
    <n v="5"/>
    <n v="1"/>
    <n v="25"/>
    <s v="SW法蘭"/>
    <s v="不鏽鋼"/>
    <n v="33.4"/>
    <n v="876.15877515965735"/>
    <n v="8.7615877515965731E-4"/>
    <x v="1"/>
  </r>
  <r>
    <s v="SW-1915-50-AA1E-NA-4"/>
    <n v="6"/>
    <n v="1"/>
    <n v="50"/>
    <s v="WN法蘭"/>
    <s v="不鏽鋼"/>
    <n v="60.3"/>
    <n v="2855.7784079478274"/>
    <n v="2.8557784079478272E-3"/>
    <x v="1"/>
  </r>
  <r>
    <s v="SW-1915-50-AA1E-NA-5"/>
    <n v="2"/>
    <n v="1"/>
    <n v="50"/>
    <s v="90度彎頭"/>
    <s v="不鏽鋼"/>
    <n v="60.3"/>
    <n v="5711.5568158956548"/>
    <n v="5.7115568158956544E-3"/>
    <x v="1"/>
  </r>
  <r>
    <s v="SW-1915-50-AA1E-NA-5"/>
    <n v="3"/>
    <n v="1"/>
    <n v="50"/>
    <s v="正三通"/>
    <s v="不鏽鋼"/>
    <n v="60.3"/>
    <n v="17134.670447686964"/>
    <n v="1.7134670447686962E-2"/>
    <x v="1"/>
  </r>
  <r>
    <s v="SW-1915-50-AA1E-NA-5"/>
    <n v="4"/>
    <n v="1"/>
    <n v="50"/>
    <s v="WN法蘭"/>
    <s v="不鏽鋼"/>
    <n v="60.3"/>
    <n v="2855.7784079478274"/>
    <n v="2.8557784079478272E-3"/>
    <x v="1"/>
  </r>
  <r>
    <s v="SW-1915-50-AA1E-NA-6"/>
    <n v="1"/>
    <n v="1"/>
    <n v="50"/>
    <s v="WN法蘭"/>
    <s v="不鏽鋼"/>
    <n v="60.3"/>
    <n v="2855.7784079478274"/>
    <n v="2.8557784079478272E-3"/>
    <x v="1"/>
  </r>
  <r>
    <s v="SW-1915-50-AA1E-NA-7"/>
    <n v="1"/>
    <n v="1"/>
    <n v="50"/>
    <s v="WN法蘭"/>
    <s v="不鏽鋼"/>
    <n v="60.3"/>
    <n v="2855.7784079478274"/>
    <n v="2.8557784079478272E-3"/>
    <x v="1"/>
  </r>
  <r>
    <s v="SW-1916-25-AA1E-NA"/>
    <n v="3"/>
    <n v="1"/>
    <n v="25"/>
    <s v="90度彎頭"/>
    <s v="不鏽鋼"/>
    <n v="33.4"/>
    <n v="1752.3175503193147"/>
    <n v="1.7523175503193146E-3"/>
    <x v="1"/>
  </r>
  <r>
    <s v="SW-1916-25-AA1E-NA"/>
    <n v="4"/>
    <n v="3"/>
    <n v="25"/>
    <s v="正三通"/>
    <s v="不鏽鋼"/>
    <n v="33.4"/>
    <n v="5256.9526509579446"/>
    <n v="5.2569526509579443E-3"/>
    <x v="1"/>
  </r>
  <r>
    <s v="SW-1916-25-AA1E-NA"/>
    <n v="5"/>
    <n v="1"/>
    <s v="25X15"/>
    <s v="異徑三通"/>
    <s v="不鏽鋼"/>
    <n v="25"/>
    <n v="2945.2431127404311"/>
    <n v="2.9452431127404309E-3"/>
    <x v="1"/>
  </r>
  <r>
    <s v="SW-1916-25-AA1E-NA"/>
    <n v="6"/>
    <n v="1"/>
    <n v="15"/>
    <s v="SW法蘭"/>
    <s v="不鏽鋼"/>
    <n v="21.3"/>
    <n v="356.32729275178838"/>
    <n v="3.5632729275178834E-4"/>
    <x v="1"/>
  </r>
  <r>
    <s v="SW-1916-25-AA1E-NA"/>
    <n v="7"/>
    <n v="6"/>
    <n v="25"/>
    <s v="SW法蘭"/>
    <s v="不鏽鋼"/>
    <n v="33.4"/>
    <n v="876.15877515965735"/>
    <n v="8.7615877515965731E-4"/>
    <x v="1"/>
  </r>
  <r>
    <s v="SW-1916-25-AA1E-NA"/>
    <n v="8"/>
    <n v="1"/>
    <n v="25"/>
    <s v="盲法蘭"/>
    <s v="不鏽鋼"/>
    <n v="33.4"/>
    <n v="876.15877515965735"/>
    <n v="8.7615877515965731E-4"/>
    <x v="1"/>
  </r>
  <r>
    <s v="SW-1917-25-AA1E-NA"/>
    <n v="2"/>
    <n v="6"/>
    <n v="25"/>
    <s v="90度彎頭"/>
    <s v="不鏽鋼"/>
    <n v="33.4"/>
    <n v="1752.3175503193147"/>
    <n v="1.7523175503193146E-3"/>
    <x v="1"/>
  </r>
  <r>
    <s v="SW-1917-25-AA1E-NA"/>
    <n v="3"/>
    <n v="3"/>
    <n v="25"/>
    <s v="SW法蘭"/>
    <s v="不鏽鋼"/>
    <n v="33.4"/>
    <n v="876.15877515965735"/>
    <n v="8.7615877515965731E-4"/>
    <x v="1"/>
  </r>
  <r>
    <s v="SW-1918-25-AA1E-NA-1"/>
    <n v="3"/>
    <n v="1"/>
    <n v="15"/>
    <s v="90度彎頭"/>
    <s v="不鏽鋼"/>
    <n v="21.3"/>
    <n v="712.65458550357675"/>
    <n v="7.1265458550357668E-4"/>
    <x v="1"/>
  </r>
  <r>
    <s v="SW-1918-25-AA1E-NA-1"/>
    <n v="4"/>
    <n v="1"/>
    <s v="25X15"/>
    <s v="異徑三通"/>
    <s v="不鏽鋼"/>
    <n v="25"/>
    <n v="2945.2431127404311"/>
    <n v="2.9452431127404309E-3"/>
    <x v="1"/>
  </r>
  <r>
    <s v="SW-1918-25-AA1E-NA-1"/>
    <n v="5"/>
    <n v="1"/>
    <n v="15"/>
    <s v="SW法蘭"/>
    <s v="不鏽鋼"/>
    <n v="21.3"/>
    <n v="356.32729275178838"/>
    <n v="3.5632729275178834E-4"/>
    <x v="1"/>
  </r>
  <r>
    <s v="SW-1918-25-AA1E-NA-1"/>
    <n v="6"/>
    <n v="1"/>
    <n v="25"/>
    <s v="SW法蘭"/>
    <s v="不鏽鋼"/>
    <n v="33.4"/>
    <n v="876.15877515965735"/>
    <n v="8.7615877515965731E-4"/>
    <x v="1"/>
  </r>
  <r>
    <s v="SW-1918-25-AA1E-NA-2"/>
    <n v="2"/>
    <n v="5"/>
    <n v="25"/>
    <s v="90度彎頭"/>
    <s v="不鏽鋼"/>
    <n v="33.4"/>
    <n v="1752.3175503193147"/>
    <n v="1.7523175503193146E-3"/>
    <x v="1"/>
  </r>
  <r>
    <s v="SW-1918-25-AA1E-NA-2"/>
    <n v="3"/>
    <n v="1"/>
    <n v="25"/>
    <s v="SW法蘭"/>
    <s v="不鏽鋼"/>
    <n v="33.4"/>
    <n v="876.15877515965735"/>
    <n v="8.7615877515965731E-4"/>
    <x v="1"/>
  </r>
  <r>
    <s v="SW-1918-25-AA1E-NA-3"/>
    <n v="2"/>
    <n v="5"/>
    <n v="25"/>
    <s v="90度彎頭"/>
    <s v="不鏽鋼"/>
    <n v="33.4"/>
    <n v="1752.3175503193147"/>
    <n v="1.7523175503193146E-3"/>
    <x v="1"/>
  </r>
  <r>
    <s v="SW-1918-25-AA1E-NA-3"/>
    <n v="3"/>
    <n v="1"/>
    <n v="25"/>
    <s v="正三通"/>
    <s v="不鏽鋼"/>
    <n v="33.4"/>
    <n v="5256.9526509579446"/>
    <n v="5.2569526509579443E-3"/>
    <x v="1"/>
  </r>
  <r>
    <s v="SW-1918-25-AA1E-NA-4"/>
    <n v="2"/>
    <n v="1"/>
    <n v="25"/>
    <s v="45度彎頭"/>
    <s v="不鏽鋼"/>
    <n v="33.4"/>
    <n v="1168.2117002128764"/>
    <n v="1.1682117002128763E-3"/>
    <x v="1"/>
  </r>
  <r>
    <s v="SW-1918-25-AA1E-NA-4"/>
    <n v="3"/>
    <n v="3"/>
    <n v="25"/>
    <s v="90度彎頭"/>
    <s v="不鏽鋼"/>
    <n v="33.4"/>
    <n v="1752.3175503193147"/>
    <n v="1.7523175503193146E-3"/>
    <x v="1"/>
  </r>
  <r>
    <s v="SW-1918-25-AA1E-NA-5"/>
    <n v="2"/>
    <n v="6"/>
    <n v="25"/>
    <s v="90度彎頭"/>
    <s v="不鏽鋼"/>
    <n v="33.4"/>
    <n v="1752.3175503193147"/>
    <n v="1.7523175503193146E-3"/>
    <x v="1"/>
  </r>
  <r>
    <s v="SW-1918-25-AA1E-NA-5"/>
    <n v="3"/>
    <n v="3"/>
    <n v="25"/>
    <s v="正三通"/>
    <s v="不鏽鋼"/>
    <n v="33.4"/>
    <n v="5256.9526509579446"/>
    <n v="5.2569526509579443E-3"/>
    <x v="1"/>
  </r>
  <r>
    <s v="SW-2101-25-AA1E-NA"/>
    <n v="2"/>
    <n v="6"/>
    <n v="25"/>
    <s v="90度彎頭"/>
    <s v="不鏽鋼"/>
    <n v="33.4"/>
    <n v="1752.3175503193147"/>
    <n v="1.7523175503193146E-3"/>
    <x v="1"/>
  </r>
  <r>
    <s v="SW-2101-25-AA1E-NA"/>
    <n v="3"/>
    <n v="3"/>
    <n v="25"/>
    <s v="SW法蘭"/>
    <s v="不鏽鋼"/>
    <n v="33.4"/>
    <n v="876.15877515965735"/>
    <n v="8.7615877515965731E-4"/>
    <x v="1"/>
  </r>
  <r>
    <s v="SW-2103-25-AA1E-NA"/>
    <n v="2"/>
    <n v="9"/>
    <n v="25"/>
    <s v="90度彎頭"/>
    <s v="不鏽鋼"/>
    <n v="33.4"/>
    <n v="1752.3175503193147"/>
    <n v="1.7523175503193146E-3"/>
    <x v="1"/>
  </r>
  <r>
    <s v="SW-2103-25-AA1E-NA"/>
    <n v="3"/>
    <n v="1"/>
    <n v="25"/>
    <s v="正三通"/>
    <s v="不鏽鋼"/>
    <n v="33.4"/>
    <n v="5256.9526509579446"/>
    <n v="5.2569526509579443E-3"/>
    <x v="1"/>
  </r>
  <r>
    <s v="SW-2103-25-AA1E-NA"/>
    <n v="4"/>
    <n v="4"/>
    <n v="25"/>
    <s v="SW法蘭"/>
    <s v="不鏽鋼"/>
    <n v="33.4"/>
    <n v="876.15877515965735"/>
    <n v="8.7615877515965731E-4"/>
    <x v="1"/>
  </r>
  <r>
    <s v="SW-2103-25-AA1E-NA"/>
    <n v="5"/>
    <n v="1"/>
    <n v="25"/>
    <s v="盲法蘭"/>
    <s v="不鏽鋼"/>
    <n v="33.4"/>
    <n v="876.15877515965735"/>
    <n v="8.7615877515965731E-4"/>
    <x v="1"/>
  </r>
  <r>
    <s v="SW-2104-25-AA1E-NA"/>
    <n v="2"/>
    <n v="3"/>
    <n v="25"/>
    <s v="90度彎頭"/>
    <s v="不鏽鋼"/>
    <n v="33.4"/>
    <n v="1752.3175503193147"/>
    <n v="1.7523175503193146E-3"/>
    <x v="1"/>
  </r>
  <r>
    <s v="SW-2104-25-AA1E-NA"/>
    <n v="3"/>
    <n v="1"/>
    <n v="25"/>
    <s v="45度彎頭"/>
    <s v="不鏽鋼"/>
    <n v="33.4"/>
    <n v="1168.2117002128764"/>
    <n v="1.1682117002128763E-3"/>
    <x v="1"/>
  </r>
  <r>
    <s v="SW-2104-25-AA1E-NA"/>
    <n v="4"/>
    <n v="3"/>
    <n v="25"/>
    <s v="SW法蘭"/>
    <s v="不鏽鋼"/>
    <n v="33.4"/>
    <n v="876.15877515965735"/>
    <n v="8.7615877515965731E-4"/>
    <x v="1"/>
  </r>
  <r>
    <s v="SW-2105-25-AA1E-NA-1"/>
    <n v="2"/>
    <n v="4"/>
    <n v="25"/>
    <s v="90度彎頭"/>
    <s v="不鏽鋼"/>
    <n v="33.4"/>
    <n v="1752.3175503193147"/>
    <n v="1.7523175503193146E-3"/>
    <x v="1"/>
  </r>
  <r>
    <s v="SW-2105-25-AA1E-NA-1"/>
    <n v="3"/>
    <n v="1"/>
    <n v="25"/>
    <s v="SW法蘭"/>
    <s v="不鏽鋼"/>
    <n v="33.4"/>
    <n v="876.15877515965735"/>
    <n v="8.7615877515965731E-4"/>
    <x v="1"/>
  </r>
  <r>
    <s v="SW-2105-25-AA1E-NA-2"/>
    <n v="2"/>
    <n v="2"/>
    <n v="25"/>
    <s v="90度彎頭"/>
    <s v="不鏽鋼"/>
    <n v="33.4"/>
    <n v="1752.3175503193147"/>
    <n v="1.7523175503193146E-3"/>
    <x v="1"/>
  </r>
  <r>
    <s v="SW-2105-25-AA1E-NA-2"/>
    <n v="3"/>
    <n v="3"/>
    <n v="25"/>
    <s v="正三通"/>
    <s v="不鏽鋼"/>
    <n v="33.4"/>
    <n v="5256.9526509579446"/>
    <n v="5.2569526509579443E-3"/>
    <x v="1"/>
  </r>
  <r>
    <s v="SW-2105-25-AA1E-NA-2"/>
    <n v="4"/>
    <n v="9"/>
    <n v="25"/>
    <s v="SW法蘭"/>
    <s v="不鏽鋼"/>
    <n v="33.4"/>
    <n v="876.15877515965735"/>
    <n v="8.7615877515965731E-4"/>
    <x v="1"/>
  </r>
  <r>
    <s v="SW-2105-25-AA1E-NA-2"/>
    <n v="5"/>
    <n v="1"/>
    <n v="25"/>
    <s v="盲法蘭"/>
    <s v="不鏽鋼"/>
    <n v="33.4"/>
    <n v="876.15877515965735"/>
    <n v="8.7615877515965731E-4"/>
    <x v="1"/>
  </r>
  <r>
    <s v="SW-2105-25-AA1E-NA-3"/>
    <n v="2"/>
    <n v="5"/>
    <n v="25"/>
    <s v="90度彎頭"/>
    <s v="不鏽鋼"/>
    <n v="33.4"/>
    <n v="1752.3175503193147"/>
    <n v="1.7523175503193146E-3"/>
    <x v="1"/>
  </r>
  <r>
    <s v="SW-2105-25-AA1E-NA-3"/>
    <n v="3"/>
    <n v="6"/>
    <n v="25"/>
    <s v="SW法蘭"/>
    <s v="不鏽鋼"/>
    <n v="33.4"/>
    <n v="876.15877515965735"/>
    <n v="8.7615877515965731E-4"/>
    <x v="1"/>
  </r>
  <r>
    <s v="SW-2106-25-AA1E-NA"/>
    <n v="2"/>
    <n v="2"/>
    <n v="25"/>
    <s v="90度彎頭"/>
    <s v="不鏽鋼"/>
    <n v="33.4"/>
    <n v="1752.3175503193147"/>
    <n v="1.7523175503193146E-3"/>
    <x v="1"/>
  </r>
  <r>
    <s v="SW-2106-25-AA1E-NA"/>
    <n v="3"/>
    <n v="4"/>
    <n v="25"/>
    <s v="SW法蘭"/>
    <s v="不鏽鋼"/>
    <n v="33.4"/>
    <n v="876.15877515965735"/>
    <n v="8.7615877515965731E-4"/>
    <x v="1"/>
  </r>
  <r>
    <s v="SW-2202-25-AA1E-NA-1"/>
    <n v="2"/>
    <n v="1"/>
    <n v="25"/>
    <s v="90度彎頭"/>
    <s v="不鏽鋼"/>
    <n v="33.4"/>
    <n v="1752.3175503193147"/>
    <n v="1.7523175503193146E-3"/>
    <x v="1"/>
  </r>
  <r>
    <s v="SW-2202-25-AA1E-NA-1"/>
    <n v="3"/>
    <n v="2"/>
    <n v="25"/>
    <s v="SW法蘭"/>
    <s v="不鏽鋼"/>
    <n v="33.4"/>
    <n v="876.15877515965735"/>
    <n v="8.7615877515965731E-4"/>
    <x v="1"/>
  </r>
  <r>
    <s v="SW-2202-25-AA1E-NA-2"/>
    <n v="2"/>
    <n v="9"/>
    <n v="25"/>
    <s v="90度彎頭"/>
    <s v="不鏽鋼"/>
    <n v="33.4"/>
    <n v="1752.3175503193147"/>
    <n v="1.7523175503193146E-3"/>
    <x v="1"/>
  </r>
  <r>
    <s v="SW-2202-25-AA1E-NA-2"/>
    <n v="3"/>
    <n v="1"/>
    <n v="25"/>
    <s v="正三通"/>
    <s v="不鏽鋼"/>
    <n v="33.4"/>
    <n v="5256.9526509579446"/>
    <n v="5.2569526509579443E-3"/>
    <x v="1"/>
  </r>
  <r>
    <s v="SW-2202-25-AA1E-NA-2"/>
    <n v="4"/>
    <n v="2"/>
    <n v="25"/>
    <s v="SW法蘭"/>
    <s v="不鏽鋼"/>
    <n v="33.4"/>
    <n v="876.15877515965735"/>
    <n v="8.7615877515965731E-4"/>
    <x v="1"/>
  </r>
  <r>
    <s v="SW-2202-25-AA1E-NA-3"/>
    <n v="2"/>
    <n v="1"/>
    <n v="25"/>
    <s v="90度彎頭"/>
    <s v="不鏽鋼"/>
    <n v="33.4"/>
    <n v="1752.3175503193147"/>
    <n v="1.7523175503193146E-3"/>
    <x v="1"/>
  </r>
  <r>
    <s v="SW-2202-25-AA1E-NA-3"/>
    <n v="3"/>
    <n v="2"/>
    <n v="25"/>
    <s v="SW法蘭"/>
    <s v="不鏽鋼"/>
    <n v="33.4"/>
    <n v="876.15877515965735"/>
    <n v="8.7615877515965731E-4"/>
    <x v="1"/>
  </r>
  <r>
    <s v="SW-2203-40-AA1E-NA-1"/>
    <n v="2"/>
    <n v="2"/>
    <n v="40"/>
    <s v="90度彎頭"/>
    <s v="不鏽鋼"/>
    <n v="48.3"/>
    <n v="3664.4950428165462"/>
    <n v="3.6644950428165461E-3"/>
    <x v="1"/>
  </r>
  <r>
    <s v="SW-2203-40-AA1E-NA-1"/>
    <n v="3"/>
    <n v="1"/>
    <n v="40"/>
    <s v="SW法蘭"/>
    <s v="不鏽鋼"/>
    <n v="48.3"/>
    <n v="1832.2475214082731"/>
    <n v="1.8322475214082731E-3"/>
    <x v="1"/>
  </r>
  <r>
    <s v="SW-2203-40-AA1E-NA-2"/>
    <n v="2"/>
    <n v="5"/>
    <n v="40"/>
    <s v="90度彎頭"/>
    <s v="不鏽鋼"/>
    <n v="48.3"/>
    <n v="3664.4950428165462"/>
    <n v="3.6644950428165461E-3"/>
    <x v="1"/>
  </r>
  <r>
    <s v="SW-2203-40-AA1E-NA-2"/>
    <n v="3"/>
    <n v="1"/>
    <s v="65X40"/>
    <s v="同心大小頭"/>
    <s v="不鏽鋼"/>
    <n v="65"/>
    <n v="20420.352248333653"/>
    <n v="2.0420352248333652E-2"/>
    <x v="1"/>
  </r>
  <r>
    <s v="TT-1301-40-AA1B-NA"/>
    <n v="2"/>
    <n v="1"/>
    <n v="40"/>
    <s v="SW法蘭"/>
    <s v="碳鋼"/>
    <n v="48.3"/>
    <n v="1832.2475214082731"/>
    <n v="1.8322475214082731E-3"/>
    <x v="1"/>
  </r>
  <r>
    <s v="TT-R1002-40-AA1E-NA"/>
    <n v="2"/>
    <n v="1"/>
    <n v="40"/>
    <s v="SW法蘭"/>
    <s v="不鏽鋼"/>
    <n v="48.3"/>
    <n v="1832.2475214082731"/>
    <n v="1.8322475214082731E-3"/>
    <x v="1"/>
  </r>
  <r>
    <s v="TT-R1206-40-AA1B-NA"/>
    <n v="2"/>
    <n v="1"/>
    <n v="40"/>
    <s v="SW法蘭"/>
    <s v="碳鋼"/>
    <n v="48.3"/>
    <n v="1832.2475214082731"/>
    <n v="1.8322475214082731E-3"/>
    <x v="1"/>
  </r>
  <r>
    <s v="TT-R1207-40-AA1E-NA"/>
    <n v="2"/>
    <n v="1"/>
    <n v="40"/>
    <s v="SW法蘭"/>
    <s v="不鏽鋼"/>
    <n v="48.3"/>
    <n v="1832.2475214082731"/>
    <n v="1.8322475214082731E-3"/>
    <x v="1"/>
  </r>
  <r>
    <s v="TT-R1403-40-AA1B-NA"/>
    <n v="2"/>
    <n v="1"/>
    <n v="40"/>
    <s v="SW法蘭"/>
    <s v="碳鋼"/>
    <n v="48.3"/>
    <n v="1832.2475214082731"/>
    <n v="1.8322475214082731E-3"/>
    <x v="1"/>
  </r>
  <r>
    <s v="TT-R1504-40-AA1B-NA"/>
    <n v="2"/>
    <n v="1"/>
    <n v="40"/>
    <s v="SW法蘭"/>
    <s v="碳鋼"/>
    <n v="48.3"/>
    <n v="1832.2475214082731"/>
    <n v="1.8322475214082731E-3"/>
    <x v="1"/>
  </r>
  <r>
    <s v="TZT-R1102A-40-AA1B-NA"/>
    <n v="2"/>
    <n v="1"/>
    <n v="40"/>
    <s v="SW法蘭"/>
    <s v="碳鋼"/>
    <n v="48.3"/>
    <n v="1832.2475214082731"/>
    <n v="1.8322475214082731E-3"/>
    <x v="1"/>
  </r>
  <r>
    <s v="TZT-R1102A-40-AA1B-NA"/>
    <n v="2"/>
    <n v="1"/>
    <n v="40"/>
    <s v="SW法蘭"/>
    <s v="碳鋼"/>
    <n v="48.3"/>
    <n v="1832.2475214082731"/>
    <n v="1.8322475214082731E-3"/>
    <x v="1"/>
  </r>
  <r>
    <s v="TZT-R1102B-40-AA1B-NA"/>
    <n v="2"/>
    <n v="1"/>
    <n v="40"/>
    <s v="SW法蘭"/>
    <s v="碳鋼"/>
    <n v="48.3"/>
    <n v="1832.2475214082731"/>
    <n v="1.8322475214082731E-3"/>
    <x v="1"/>
  </r>
  <r>
    <s v="TZT-R1102C-40-AA1B-NA"/>
    <n v="2"/>
    <n v="1"/>
    <n v="40"/>
    <s v="SW法蘭"/>
    <s v="碳鋼"/>
    <n v="48.3"/>
    <n v="1832.2475214082731"/>
    <n v="1.8322475214082731E-3"/>
    <x v="1"/>
  </r>
  <r>
    <s v="VT-1302-50-AA1E-NA"/>
    <n v="2"/>
    <n v="2"/>
    <n v="50"/>
    <s v="90度彎頭"/>
    <s v="不鏽鋼"/>
    <n v="60.3"/>
    <n v="5711.5568158956548"/>
    <n v="5.7115568158956544E-3"/>
    <x v="1"/>
  </r>
  <r>
    <s v="VT-1302-50-AA1E-NA"/>
    <n v="3"/>
    <n v="1"/>
    <n v="50"/>
    <s v="WN法蘭"/>
    <s v="不鏽鋼"/>
    <n v="60.3"/>
    <n v="2855.7784079478274"/>
    <n v="2.8557784079478272E-3"/>
    <x v="1"/>
  </r>
  <r>
    <s v="VT-1401-50-AA1E-NA"/>
    <n v="2"/>
    <n v="2"/>
    <n v="50"/>
    <s v="90度彎頭"/>
    <s v="不鏽鋼"/>
    <n v="60.3"/>
    <n v="5711.5568158956548"/>
    <n v="5.7115568158956544E-3"/>
    <x v="1"/>
  </r>
  <r>
    <s v="VT-1401-50-AA1E-NA"/>
    <n v="3"/>
    <n v="1"/>
    <n v="50"/>
    <s v="WN法蘭"/>
    <s v="不鏽鋼"/>
    <n v="60.3"/>
    <n v="2855.7784079478274"/>
    <n v="2.8557784079478272E-3"/>
    <x v="1"/>
  </r>
  <r>
    <s v="VT-1501-25-AA1E-NA"/>
    <n v="2"/>
    <n v="1"/>
    <n v="25"/>
    <s v="90度彎頭"/>
    <s v="不鏽鋼"/>
    <n v="33.4"/>
    <n v="1752.3175503193147"/>
    <n v="1.7523175503193146E-3"/>
    <x v="1"/>
  </r>
  <r>
    <s v="VT-1501-25-AA1E-NA"/>
    <n v="3"/>
    <n v="1"/>
    <n v="25"/>
    <s v="SW法蘭"/>
    <s v="不鏽鋼"/>
    <n v="33.4"/>
    <n v="876.15877515965735"/>
    <n v="8.7615877515965731E-4"/>
    <x v="1"/>
  </r>
  <r>
    <s v="VT-1502-25-AA1E-NA"/>
    <n v="2"/>
    <n v="1"/>
    <n v="25"/>
    <s v="90度彎頭"/>
    <s v="不鏽鋼"/>
    <n v="33.4"/>
    <n v="1752.3175503193147"/>
    <n v="1.7523175503193146E-3"/>
    <x v="1"/>
  </r>
  <r>
    <s v="VT-1502-25-AA1E-NA"/>
    <n v="3"/>
    <n v="1"/>
    <n v="25"/>
    <s v="SW法蘭"/>
    <s v="不鏽鋼"/>
    <n v="33.4"/>
    <n v="876.15877515965735"/>
    <n v="8.7615877515965731E-4"/>
    <x v="1"/>
  </r>
  <r>
    <s v="VT-1901-25-AA1E-NA"/>
    <n v="2"/>
    <n v="1"/>
    <n v="25"/>
    <s v="90度彎頭"/>
    <s v="不鏽鋼"/>
    <n v="33.4"/>
    <n v="1752.3175503193147"/>
    <n v="1.7523175503193146E-3"/>
    <x v="1"/>
  </r>
  <r>
    <s v="VT-1901-25-AA1E-NA"/>
    <n v="3"/>
    <n v="1"/>
    <n v="25"/>
    <s v="SW法蘭"/>
    <s v="不鏽鋼"/>
    <n v="33.4"/>
    <n v="876.15877515965735"/>
    <n v="8.7615877515965731E-4"/>
    <x v="1"/>
  </r>
  <r>
    <s v="VT-2201-25-AA1E-NA"/>
    <n v="2"/>
    <n v="2"/>
    <n v="25"/>
    <s v="90度彎頭"/>
    <s v="不鏽鋼"/>
    <n v="33.4"/>
    <n v="1752.3175503193147"/>
    <n v="1.7523175503193146E-3"/>
    <x v="1"/>
  </r>
  <r>
    <s v="VT-2201-25-AA1E-NA"/>
    <n v="3"/>
    <n v="1"/>
    <n v="25"/>
    <s v="SW法蘭"/>
    <s v="不鏽鋼"/>
    <n v="33.4"/>
    <n v="876.15877515965735"/>
    <n v="8.7615877515965731E-4"/>
    <x v="1"/>
  </r>
  <r>
    <s v="WW-0102-50-AA1E-NA"/>
    <n v="2"/>
    <n v="1"/>
    <n v="50"/>
    <s v="90度彎頭"/>
    <s v="不鏽鋼"/>
    <n v="60.3"/>
    <n v="5711.5568158956548"/>
    <n v="5.7115568158956544E-3"/>
    <x v="1"/>
  </r>
  <r>
    <s v="WW-0102-50-AA1E-NA"/>
    <n v="3"/>
    <n v="1"/>
    <n v="50"/>
    <s v="WN法蘭"/>
    <s v="不鏽鋼"/>
    <n v="60.3"/>
    <n v="2855.7784079478274"/>
    <n v="2.8557784079478272E-3"/>
    <x v="1"/>
  </r>
  <r>
    <s v="WW-0501-25-AA1E-NA-1"/>
    <n v="2"/>
    <n v="5"/>
    <n v="25"/>
    <s v="90度彎頭"/>
    <s v="不鏽鋼"/>
    <n v="33.4"/>
    <n v="1752.3175503193147"/>
    <n v="1.7523175503193146E-3"/>
    <x v="1"/>
  </r>
  <r>
    <s v="WW-0501-25-AA1E-NA-2"/>
    <n v="2"/>
    <n v="1"/>
    <n v="25"/>
    <s v="單頭螺紋短管"/>
    <s v="不鏽鋼"/>
    <n v="33.4"/>
    <s v=""/>
    <m/>
    <x v="1"/>
  </r>
  <r>
    <s v="WW-0501-25-AA1E-NA-2"/>
    <n v="3"/>
    <n v="1"/>
    <n v="25"/>
    <s v="90度彎頭"/>
    <s v="不鏽鋼"/>
    <n v="33.4"/>
    <n v="1752.3175503193147"/>
    <n v="1.7523175503193146E-3"/>
    <x v="1"/>
  </r>
  <r>
    <s v="WW-0501-25-AA1E-NA-2"/>
    <n v="4"/>
    <n v="1"/>
    <n v="25"/>
    <s v="正三通"/>
    <s v="不鏽鋼"/>
    <n v="33.4"/>
    <n v="5256.9526509579446"/>
    <n v="5.2569526509579443E-3"/>
    <x v="1"/>
  </r>
  <r>
    <s v="WW-0501-25-AA1E-NA-2"/>
    <n v="5"/>
    <n v="2"/>
    <n v="25"/>
    <s v="SW法蘭"/>
    <s v="不鏽鋼"/>
    <n v="33.4"/>
    <n v="876.15877515965735"/>
    <n v="8.7615877515965731E-4"/>
    <x v="1"/>
  </r>
  <r>
    <s v="WW-1101-50-AA1E-NA"/>
    <n v="2"/>
    <n v="1"/>
    <n v="50"/>
    <s v="90度彎頭"/>
    <s v="不鏽鋼"/>
    <n v="60.3"/>
    <n v="5711.5568158956548"/>
    <n v="5.7115568158956544E-3"/>
    <x v="1"/>
  </r>
  <r>
    <s v="WW-1101-50-AA1E-NA"/>
    <n v="3"/>
    <n v="1"/>
    <n v="50"/>
    <s v="WN法蘭"/>
    <s v="不鏽鋼"/>
    <n v="60.3"/>
    <n v="2855.7784079478274"/>
    <n v="2.8557784079478272E-3"/>
    <x v="1"/>
  </r>
  <r>
    <s v="WW-1301-50-AA1B-NA"/>
    <n v="2"/>
    <n v="3"/>
    <n v="50"/>
    <s v="90度彎頭"/>
    <s v="碳鋼"/>
    <n v="60.3"/>
    <n v="5711.5568158956548"/>
    <n v="5.7115568158956544E-3"/>
    <x v="10"/>
  </r>
  <r>
    <s v="WW-1301-50-AA1B-NA"/>
    <n v="3"/>
    <n v="3"/>
    <n v="50"/>
    <s v="SO法蘭"/>
    <s v="碳鋼"/>
    <n v="60.3"/>
    <n v="2855.7784079478274"/>
    <n v="2.8557784079478272E-3"/>
    <x v="10"/>
  </r>
  <r>
    <s v="WW-1302-80-AA1E-NA"/>
    <n v="2"/>
    <n v="3"/>
    <n v="80"/>
    <s v="90度彎頭"/>
    <s v="不鏽鋼"/>
    <n v="88.9"/>
    <n v="12414.333237888695"/>
    <n v="1.2414333237888694E-2"/>
    <x v="1"/>
  </r>
  <r>
    <s v="WW-1302-80-AA1E-NA"/>
    <n v="3"/>
    <n v="1"/>
    <s v="80X50"/>
    <s v="異徑三通"/>
    <s v="不鏽鋼"/>
    <n v="80"/>
    <n v="30159.289474462013"/>
    <n v="3.0159289474462014E-2"/>
    <x v="1"/>
  </r>
  <r>
    <s v="WW-1302-80-AA1E-NA"/>
    <n v="4"/>
    <n v="1"/>
    <n v="80"/>
    <s v="WN法蘭"/>
    <s v="不鏽鋼"/>
    <n v="88.9"/>
    <n v="6207.1666189443476"/>
    <n v="6.2071666189443472E-3"/>
    <x v="1"/>
  </r>
  <r>
    <s v="WW-1303-50-AA1E-NA"/>
    <n v="2"/>
    <n v="1"/>
    <n v="50"/>
    <s v="WN法蘭"/>
    <s v="不鏽鋼"/>
    <n v="60.3"/>
    <n v="2855.7784079478274"/>
    <n v="2.8557784079478272E-3"/>
    <x v="1"/>
  </r>
  <r>
    <s v="WW-1304-50-AA1B-NA"/>
    <n v="2"/>
    <n v="9"/>
    <n v="50"/>
    <s v="90度彎頭"/>
    <s v="碳鋼"/>
    <n v="60.3"/>
    <n v="5711.5568158956548"/>
    <n v="5.7115568158956544E-3"/>
    <x v="10"/>
  </r>
  <r>
    <s v="WW-1304-50-AA1B-NA"/>
    <n v="3"/>
    <n v="1"/>
    <n v="50"/>
    <s v="45度彎頭"/>
    <s v="碳鋼"/>
    <n v="60.3"/>
    <n v="3807.7045439304366"/>
    <n v="3.8077045439304366E-3"/>
    <x v="10"/>
  </r>
  <r>
    <s v="WW-1504-50-AA1E-NA"/>
    <n v="2"/>
    <n v="3"/>
    <n v="50"/>
    <s v="90度彎頭"/>
    <s v="不鏽鋼"/>
    <n v="60.3"/>
    <n v="5711.5568158956548"/>
    <n v="5.7115568158956544E-3"/>
    <x v="1"/>
  </r>
  <r>
    <s v="WW-1504-50-AA1E-NA"/>
    <n v="3"/>
    <n v="1"/>
    <n v="50"/>
    <s v="WN法蘭"/>
    <s v="不鏽鋼"/>
    <n v="60.3"/>
    <n v="2855.7784079478274"/>
    <n v="2.8557784079478272E-3"/>
    <x v="1"/>
  </r>
  <r>
    <s v="WW-1901-50-AA1E-NA"/>
    <n v="2"/>
    <n v="1"/>
    <n v="50"/>
    <s v="WN法蘭"/>
    <s v="不鏽鋼"/>
    <n v="60.3"/>
    <n v="2855.7784079478274"/>
    <n v="2.8557784079478272E-3"/>
    <x v="1"/>
  </r>
  <r>
    <s v="WW-1902-50-AA1E-NA"/>
    <n v="2"/>
    <n v="1"/>
    <n v="50"/>
    <s v="90度彎頭"/>
    <s v="不鏽鋼"/>
    <n v="60.3"/>
    <n v="5711.5568158956548"/>
    <n v="5.7115568158956544E-3"/>
    <x v="1"/>
  </r>
  <r>
    <s v="WW-1902-50-AA1E-NA"/>
    <n v="3"/>
    <n v="1"/>
    <n v="50"/>
    <s v="正三通"/>
    <s v="不鏽鋼"/>
    <n v="60.3"/>
    <n v="17134.670447686964"/>
    <n v="1.7134670447686962E-2"/>
    <x v="1"/>
  </r>
  <r>
    <s v="WW-1902-50-AA1E-NA"/>
    <n v="4"/>
    <n v="1"/>
    <n v="50"/>
    <s v="WN法蘭"/>
    <s v="不鏽鋼"/>
    <n v="60.3"/>
    <n v="2855.7784079478274"/>
    <n v="2.8557784079478272E-3"/>
    <x v="1"/>
  </r>
  <r>
    <s v="WW-1904-25-AA1E-NA"/>
    <n v="2"/>
    <n v="1"/>
    <n v="25"/>
    <s v="90度彎頭"/>
    <s v="不鏽鋼"/>
    <n v="33.4"/>
    <n v="1752.3175503193147"/>
    <n v="1.7523175503193146E-3"/>
    <x v="1"/>
  </r>
  <r>
    <s v="WW-1904-25-AA1E-NA"/>
    <n v="3"/>
    <n v="1"/>
    <n v="25"/>
    <s v="SW法蘭"/>
    <s v="不鏽鋼"/>
    <n v="33.4"/>
    <n v="876.15877515965735"/>
    <n v="8.7615877515965731E-4"/>
    <x v="1"/>
  </r>
  <r>
    <s v="WW-2001-50-AA1B-NA-1"/>
    <n v="2"/>
    <n v="1"/>
    <n v="50"/>
    <s v="45度彎頭"/>
    <s v="碳鋼"/>
    <n v="60.3"/>
    <n v="3807.7045439304366"/>
    <n v="3.8077045439304366E-3"/>
    <x v="10"/>
  </r>
  <r>
    <s v="WW-2001-50-AA1B-NA-1"/>
    <n v="3"/>
    <n v="8"/>
    <n v="50"/>
    <s v="90度彎頭"/>
    <s v="碳鋼"/>
    <n v="60.3"/>
    <n v="5711.5568158956548"/>
    <n v="5.7115568158956544E-3"/>
    <x v="10"/>
  </r>
  <r>
    <s v="WW-2001-50-AA1B-NA-2"/>
    <n v="3"/>
    <n v="3"/>
    <n v="50"/>
    <s v="90度彎頭"/>
    <s v="碳鋼"/>
    <n v="60.3"/>
    <n v="5711.5568158956548"/>
    <n v="5.7115568158956544E-3"/>
    <x v="10"/>
  </r>
  <r>
    <s v="WW-2001-50-AA1B-NA-2"/>
    <n v="4"/>
    <n v="2"/>
    <n v="25"/>
    <s v="90度彎頭"/>
    <s v="碳鋼"/>
    <n v="33.4"/>
    <n v="1752.3175503193147"/>
    <n v="1.7523175503193146E-3"/>
    <x v="10"/>
  </r>
  <r>
    <s v="WW-2001-50-AA1B-NA-2"/>
    <n v="5"/>
    <n v="2"/>
    <s v="50X25"/>
    <s v="同心大小頭"/>
    <s v="碳鋼"/>
    <n v="50"/>
    <n v="15707.963267948966"/>
    <n v="1.5707963267948967E-2"/>
    <x v="10"/>
  </r>
  <r>
    <s v="WW-2001-50-AA1B-NA-2"/>
    <n v="6"/>
    <n v="1"/>
    <n v="50"/>
    <s v="正三通"/>
    <s v="碳鋼"/>
    <n v="60.3"/>
    <n v="17134.670447686964"/>
    <n v="1.7134670447686962E-2"/>
    <x v="10"/>
  </r>
  <r>
    <s v="WW-2001-50-AA1B-NA-2"/>
    <n v="7"/>
    <n v="2"/>
    <s v="50X25"/>
    <s v="異徑三通"/>
    <s v="碳鋼"/>
    <n v="50"/>
    <n v="11780.972450961724"/>
    <n v="1.1780972450961723E-2"/>
    <x v="10"/>
  </r>
  <r>
    <s v="WW-2001-50-AA1B-NA-3"/>
    <n v="3"/>
    <n v="4"/>
    <n v="50"/>
    <s v="90度彎頭"/>
    <s v="碳鋼"/>
    <n v="60.3"/>
    <n v="5711.5568158956548"/>
    <n v="5.7115568158956544E-3"/>
    <x v="10"/>
  </r>
  <r>
    <s v="WW-2001-50-AA1B-NA-3"/>
    <n v="4"/>
    <n v="1"/>
    <n v="25"/>
    <s v="90度彎頭"/>
    <s v="碳鋼"/>
    <n v="33.4"/>
    <n v="1752.3175503193147"/>
    <n v="1.7523175503193146E-3"/>
    <x v="10"/>
  </r>
  <r>
    <s v="WW-2001-50-AA1B-NA-3"/>
    <n v="5"/>
    <n v="1"/>
    <s v="50X25"/>
    <s v="同心大小頭"/>
    <s v="碳鋼"/>
    <n v="50"/>
    <n v="15707.963267948966"/>
    <n v="1.5707963267948967E-2"/>
    <x v="10"/>
  </r>
  <r>
    <s v="WW-2001-50-AA1B-NA-3"/>
    <n v="6"/>
    <n v="1"/>
    <s v="50X25"/>
    <s v="異徑三通"/>
    <s v="碳鋼"/>
    <n v="50"/>
    <n v="11780.972450961724"/>
    <n v="1.1780972450961723E-2"/>
    <x v="10"/>
  </r>
  <r>
    <s v="WW-2001-50-AA1B-NA-4"/>
    <n v="2"/>
    <n v="4"/>
    <n v="50"/>
    <s v="90度彎頭"/>
    <s v="碳鋼"/>
    <n v="60.3"/>
    <n v="5711.5568158956548"/>
    <n v="5.7115568158956544E-3"/>
    <x v="10"/>
  </r>
  <r>
    <s v="WW-2001-50-AA1B-NA-4"/>
    <n v="3"/>
    <n v="1"/>
    <n v="50"/>
    <s v="正三通"/>
    <s v="碳鋼"/>
    <n v="60.3"/>
    <n v="17134.670447686964"/>
    <n v="1.7134670447686962E-2"/>
    <x v="10"/>
  </r>
  <r>
    <s v="WW-2001-50-AA1B-NA-5"/>
    <n v="2"/>
    <n v="4"/>
    <n v="50"/>
    <s v="45度彎頭"/>
    <s v="碳鋼"/>
    <n v="60.3"/>
    <n v="3807.7045439304366"/>
    <n v="3.8077045439304366E-3"/>
    <x v="10"/>
  </r>
  <r>
    <s v="WW-2001-50-AA1B-NA-5"/>
    <n v="3"/>
    <n v="2"/>
    <n v="50"/>
    <s v="90度彎頭"/>
    <s v="碳鋼"/>
    <n v="60.3"/>
    <n v="5711.5568158956548"/>
    <n v="5.7115568158956544E-3"/>
    <x v="10"/>
  </r>
  <r>
    <s v="WW-2001-50-AA1B-NA-5"/>
    <n v="4"/>
    <n v="2"/>
    <n v="50"/>
    <s v="正三通"/>
    <s v="碳鋼"/>
    <n v="60.3"/>
    <n v="17134.670447686964"/>
    <n v="1.7134670447686962E-2"/>
    <x v="10"/>
  </r>
  <r>
    <s v="WW-2001-50-AA1B-NA-6"/>
    <n v="2"/>
    <n v="2"/>
    <n v="50"/>
    <s v="45度彎頭"/>
    <s v="碳鋼"/>
    <n v="60.3"/>
    <n v="3807.7045439304366"/>
    <n v="3.8077045439304366E-3"/>
    <x v="10"/>
  </r>
  <r>
    <s v="WW-2001-50-AA1B-NA-6"/>
    <n v="3"/>
    <n v="2"/>
    <s v="50X25"/>
    <s v="異徑三通"/>
    <s v="碳鋼"/>
    <n v="50"/>
    <n v="11780.972450961724"/>
    <n v="1.1780972450961723E-2"/>
    <x v="10"/>
  </r>
  <r>
    <s v="WW-2001-50-AA1B-NA-6"/>
    <n v="4"/>
    <n v="1"/>
    <n v="50"/>
    <s v="SO法蘭"/>
    <s v="碳鋼"/>
    <n v="60.3"/>
    <n v="2855.7784079478274"/>
    <n v="2.8557784079478272E-3"/>
    <x v="10"/>
  </r>
  <r>
    <s v="WW-2001-50-AA1B-NA-6"/>
    <n v="5"/>
    <n v="1"/>
    <n v="50"/>
    <s v="盲法蘭"/>
    <s v="碳鋼"/>
    <n v="60.3"/>
    <n v="2855.7784079478274"/>
    <n v="2.8557784079478272E-3"/>
    <x v="10"/>
  </r>
  <r>
    <s v="WW-2002-25-AA1B-NA"/>
    <n v="2"/>
    <s v="4"/>
    <s v="25"/>
    <s v="90度彎頭"/>
    <s v="碳鋼"/>
    <n v="33.4"/>
    <n v="1752.3175503193147"/>
    <n v="1.7523175503193146E-3"/>
    <x v="10"/>
  </r>
  <r>
    <s v="WW-2002-25-AA1B-NA"/>
    <n v="3"/>
    <s v="1"/>
    <s v="25"/>
    <s v="正三通"/>
    <s v="碳鋼"/>
    <n v="33.4"/>
    <n v="5256.9526509579446"/>
    <n v="5.2569526509579443E-3"/>
    <x v="10"/>
  </r>
  <r>
    <s v="WW-2002-25-AA1B-NA"/>
    <n v="4"/>
    <s v="4"/>
    <s v="25"/>
    <s v="SW法蘭"/>
    <s v="碳鋼"/>
    <n v="33.4"/>
    <n v="876.15877515965735"/>
    <n v="8.7615877515965731E-4"/>
    <x v="10"/>
  </r>
  <r>
    <s v="WW-2003-25-AA1B-NA"/>
    <n v="2"/>
    <s v="1"/>
    <s v="25"/>
    <s v="45度彎頭"/>
    <s v="碳鋼"/>
    <n v="33.4"/>
    <n v="1168.2117002128764"/>
    <n v="1.1682117002128763E-3"/>
    <x v="10"/>
  </r>
  <r>
    <s v="WW-2003-25-AA1B-NA"/>
    <n v="3"/>
    <s v="1"/>
    <s v="25"/>
    <s v="正三通"/>
    <s v="碳鋼"/>
    <n v="33.4"/>
    <n v="5256.9526509579446"/>
    <n v="5.2569526509579443E-3"/>
    <x v="10"/>
  </r>
  <r>
    <s v="WW-2003-25-AA1B-NA"/>
    <n v="4"/>
    <s v="1"/>
    <s v="25"/>
    <s v="SW法蘭"/>
    <s v="碳鋼"/>
    <n v="33.4"/>
    <n v="876.15877515965735"/>
    <n v="8.7615877515965731E-4"/>
    <x v="10"/>
  </r>
  <r>
    <s v="WW-2004-25-AA1B-NA"/>
    <n v="2"/>
    <n v="1"/>
    <n v="25"/>
    <s v="45度彎頭"/>
    <s v="碳鋼"/>
    <n v="33.4"/>
    <n v="1168.2117002128764"/>
    <n v="1.1682117002128763E-3"/>
    <x v="10"/>
  </r>
  <r>
    <s v="WW-2004-25-AA1B-NA"/>
    <n v="3"/>
    <n v="1"/>
    <n v="25"/>
    <s v="90度彎頭"/>
    <s v="碳鋼"/>
    <n v="33.4"/>
    <n v="1752.3175503193147"/>
    <n v="1.7523175503193146E-3"/>
    <x v="10"/>
  </r>
  <r>
    <s v="WW-2004-25-AA1B-NA"/>
    <n v="4"/>
    <n v="3"/>
    <n v="25"/>
    <s v="SW法蘭"/>
    <s v="碳鋼"/>
    <n v="33.4"/>
    <n v="876.15877515965735"/>
    <n v="8.7615877515965731E-4"/>
    <x v="10"/>
  </r>
  <r>
    <s v="WW-2005-50-AA1B-NA-1"/>
    <n v="4"/>
    <n v="1"/>
    <n v="15"/>
    <s v="90度彎頭"/>
    <s v="碳鋼"/>
    <n v="21.3"/>
    <n v="712.65458550357675"/>
    <n v="7.1265458550357668E-4"/>
    <x v="10"/>
  </r>
  <r>
    <s v="WW-2005-50-AA1B-NA-1"/>
    <n v="5"/>
    <n v="2"/>
    <n v="25"/>
    <s v="90度彎頭"/>
    <s v="碳鋼"/>
    <n v="33.4"/>
    <n v="1752.3175503193147"/>
    <n v="1.7523175503193146E-3"/>
    <x v="10"/>
  </r>
  <r>
    <s v="WW-2005-50-AA1B-NA-1"/>
    <n v="6"/>
    <n v="1"/>
    <s v="50X25"/>
    <s v="同心大小頭"/>
    <s v="碳鋼"/>
    <n v="50"/>
    <n v="15707.963267948966"/>
    <n v="1.5707963267948967E-2"/>
    <x v="10"/>
  </r>
  <r>
    <s v="WW-2005-50-AA1B-NA-1"/>
    <n v="7"/>
    <n v="1"/>
    <s v="50X25"/>
    <s v="異徑三通"/>
    <s v="碳鋼"/>
    <n v="50"/>
    <n v="11780.972450961724"/>
    <n v="1.1780972450961723E-2"/>
    <x v="10"/>
  </r>
  <r>
    <s v="WW-2005-50-AA1B-NA-1"/>
    <n v="8"/>
    <n v="1"/>
    <s v="50X15"/>
    <s v="承插焊支管座"/>
    <s v="碳鋼"/>
    <n v="50"/>
    <n v="9424.7779607693792"/>
    <n v="9.4247779607693795E-3"/>
    <x v="10"/>
  </r>
  <r>
    <s v="WW-2005-50-AA1B-NA-2"/>
    <n v="4"/>
    <n v="1"/>
    <n v="15"/>
    <s v="90度彎頭"/>
    <s v="碳鋼"/>
    <n v="21.3"/>
    <n v="712.65458550357675"/>
    <n v="7.1265458550357668E-4"/>
    <x v="10"/>
  </r>
  <r>
    <s v="WW-2005-50-AA1B-NA-2"/>
    <n v="5"/>
    <n v="6"/>
    <n v="25"/>
    <s v="90度彎頭"/>
    <s v="碳鋼"/>
    <n v="33.4"/>
    <n v="1752.3175503193147"/>
    <n v="1.7523175503193146E-3"/>
    <x v="10"/>
  </r>
  <r>
    <s v="WW-2005-50-AA1B-NA-2"/>
    <n v="6"/>
    <n v="3"/>
    <s v="50X25"/>
    <s v="同心大小頭"/>
    <s v="碳鋼"/>
    <n v="50"/>
    <n v="15707.963267948966"/>
    <n v="1.5707963267948967E-2"/>
    <x v="10"/>
  </r>
  <r>
    <s v="WW-2005-50-AA1B-NA-2"/>
    <n v="7"/>
    <n v="3"/>
    <s v="50X25"/>
    <s v="異徑三通"/>
    <s v="碳鋼"/>
    <n v="50"/>
    <n v="11780.972450961724"/>
    <n v="1.1780972450961723E-2"/>
    <x v="10"/>
  </r>
  <r>
    <s v="WW-2005-50-AA1B-NA-2"/>
    <n v="8"/>
    <n v="1"/>
    <s v="50X15"/>
    <s v="承插焊支管座"/>
    <s v="碳鋼"/>
    <n v="50"/>
    <n v="9424.7779607693792"/>
    <n v="9.4247779607693795E-3"/>
    <x v="10"/>
  </r>
  <r>
    <s v="WW-2005-50-AA1B-NA-2"/>
    <n v="9"/>
    <n v="1"/>
    <n v="50"/>
    <s v="盲法蘭"/>
    <s v="碳鋼"/>
    <n v="60.3"/>
    <n v="2855.7784079478274"/>
    <n v="2.8557784079478272E-3"/>
    <x v="10"/>
  </r>
  <r>
    <s v="WW-2005-50-AA1B-NA-2"/>
    <n v="10"/>
    <n v="1"/>
    <n v="50"/>
    <s v="SO法蘭"/>
    <s v="碳鋼"/>
    <n v="60.3"/>
    <n v="2855.7784079478274"/>
    <n v="2.8557784079478272E-3"/>
    <x v="10"/>
  </r>
  <r>
    <s v="WW-2201-50-AA1E-NA"/>
    <n v="2"/>
    <n v="2"/>
    <n v="50"/>
    <s v="90度彎頭"/>
    <s v="不鏽鋼"/>
    <n v="60.3"/>
    <n v="5711.5568158956548"/>
    <n v="5.7115568158956544E-3"/>
    <x v="1"/>
  </r>
  <r>
    <s v="WW-2201-50-AA1E-NA"/>
    <n v="3"/>
    <n v="1"/>
    <n v="50"/>
    <s v="正三通"/>
    <s v="不鏽鋼"/>
    <n v="60.3"/>
    <n v="17134.670447686964"/>
    <n v="1.7134670447686962E-2"/>
    <x v="1"/>
  </r>
  <r>
    <s v="WW-2201-50-AA1E-NA"/>
    <n v="4"/>
    <n v="2"/>
    <n v="50"/>
    <s v="WN法蘭"/>
    <s v="不鏽鋼"/>
    <n v="60.3"/>
    <n v="2855.7784079478274"/>
    <n v="2.8557784079478272E-3"/>
    <x v="1"/>
  </r>
  <r>
    <s v="WW-2202-25-AA1E-NA"/>
    <n v="2"/>
    <n v="2"/>
    <n v="25"/>
    <s v="90度彎頭"/>
    <s v="不鏽鋼"/>
    <n v="33.4"/>
    <n v="1752.3175503193147"/>
    <n v="1.7523175503193146E-3"/>
    <x v="1"/>
  </r>
  <r>
    <s v="WW-2202-25-AA1E-NA"/>
    <n v="3"/>
    <n v="1"/>
    <n v="25"/>
    <s v="正三通"/>
    <s v="不鏽鋼"/>
    <n v="33.4"/>
    <n v="5256.9526509579446"/>
    <n v="5.2569526509579443E-3"/>
    <x v="1"/>
  </r>
  <r>
    <s v="WW-2202-25-AA1E-NA"/>
    <n v="4"/>
    <n v="4"/>
    <n v="25"/>
    <s v="SW法蘭"/>
    <s v="不鏽鋼"/>
    <n v="33.4"/>
    <n v="876.15877515965735"/>
    <n v="8.7615877515965731E-4"/>
    <x v="1"/>
  </r>
  <r>
    <s v="WW-2301-50-AA1E-NA"/>
    <n v="2"/>
    <n v="1"/>
    <n v="50"/>
    <s v="90度彎頭"/>
    <s v="不鏽鋼"/>
    <n v="60.3"/>
    <n v="5711.5568158956548"/>
    <n v="5.7115568158956544E-3"/>
    <x v="1"/>
  </r>
  <r>
    <s v="WW-2301-50-AA1E-NA"/>
    <n v="3"/>
    <n v="1"/>
    <n v="50"/>
    <s v="WN法蘭"/>
    <s v="不鏽鋼"/>
    <n v="60.3"/>
    <n v="2855.7784079478274"/>
    <n v="2.8557784079478272E-3"/>
    <x v="1"/>
  </r>
  <r>
    <s v="WW-2302-25-AA1B-NA"/>
    <n v="2"/>
    <n v="1"/>
    <n v="25"/>
    <s v="90度彎頭"/>
    <s v="碳鋼"/>
    <n v="33.4"/>
    <n v="1752.3175503193147"/>
    <n v="1.7523175503193146E-3"/>
    <x v="10"/>
  </r>
  <r>
    <s v="WW-2302-25-AA1B-NA"/>
    <n v="3"/>
    <n v="1"/>
    <n v="25"/>
    <s v="SW法蘭"/>
    <s v="碳鋼"/>
    <n v="33.4"/>
    <n v="876.15877515965735"/>
    <n v="8.7615877515965731E-4"/>
    <x v="10"/>
  </r>
  <r>
    <s v="LIME-1703-80-AA2B-H50-5"/>
    <n v="2"/>
    <s v="1"/>
    <s v="80"/>
    <s v="45度彎頭_大彎_內襯陶瓷"/>
    <s v="碳鋼"/>
    <n v="88.9"/>
    <n v="8276.2221585924635"/>
    <n v="8.2762221585924636E-3"/>
    <x v="7"/>
  </r>
  <r>
    <s v="LIME-1703-80-AA2B-H50-5"/>
    <n v="3"/>
    <s v="4"/>
    <s v="80"/>
    <s v="SO法蘭"/>
    <s v="碳鋼"/>
    <n v="88.9"/>
    <n v="6207.1666189443476"/>
    <n v="6.2071666189443472E-3"/>
    <x v="7"/>
  </r>
  <r>
    <s v="LIME-1703-80-AA2B-H50-5"/>
    <n v="2"/>
    <s v="1"/>
    <s v="80"/>
    <s v="45度彎頭_大彎_內襯陶瓷"/>
    <s v="碳鋼"/>
    <n v="88.9"/>
    <n v="8276.2221585924635"/>
    <n v="8.2762221585924636E-3"/>
    <x v="7"/>
  </r>
  <r>
    <s v="LIME-1703-80-AA2B-H50-5"/>
    <n v="3"/>
    <s v="4"/>
    <s v="80"/>
    <s v="SO法蘭"/>
    <s v="碳鋼"/>
    <n v="88.9"/>
    <n v="6207.1666189443476"/>
    <n v="6.2071666189443472E-3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7">
  <r>
    <x v="0"/>
    <x v="0"/>
    <x v="0"/>
    <s v="AC-1801-50-AA2B-NA"/>
    <s v="2&quot;-AC-1801-AA2B-NA"/>
    <s v="04/22/'25"/>
    <s v=""/>
    <s v=""/>
    <s v=""/>
    <s v=""/>
    <s v="REV.1"/>
    <s v="04/22/'25"/>
    <m/>
    <s v="0001"/>
    <m/>
    <m/>
    <x v="0"/>
    <s v="AC"/>
    <s v="1801"/>
    <x v="0"/>
    <s v="NA"/>
    <x v="0"/>
    <s v="智源"/>
    <m/>
    <m/>
    <s v="AC-1801"/>
    <m/>
    <n v="1.02"/>
    <s v=""/>
    <s v="/"/>
    <s v="活性炭"/>
    <s v="/"/>
    <m/>
    <m/>
    <s v="1-63 深灰色"/>
    <s v="AC-1801-AA2B-NA"/>
    <x v="0"/>
    <m/>
  </r>
  <r>
    <x v="1"/>
    <x v="1"/>
    <x v="1"/>
    <s v="AC-1801-50-AA2B-NA"/>
    <s v="2&quot;-AC-1801-AA2B-NA"/>
    <s v="04/22/'25"/>
    <s v=""/>
    <s v=""/>
    <s v=""/>
    <s v=""/>
    <s v="REV.1"/>
    <s v="04/22/'25"/>
    <m/>
    <s v="0002"/>
    <m/>
    <m/>
    <x v="0"/>
    <s v="AC"/>
    <s v="1801"/>
    <x v="0"/>
    <s v="NA"/>
    <x v="0"/>
    <s v="智源"/>
    <m/>
    <m/>
    <s v="AC-1801"/>
    <m/>
    <n v="1.02"/>
    <s v=""/>
    <s v="/"/>
    <s v="活性炭"/>
    <s v="/"/>
    <m/>
    <m/>
    <s v="1-63 深灰色"/>
    <s v="AC-1801-AA2B-NA"/>
    <x v="0"/>
    <m/>
  </r>
  <r>
    <x v="2"/>
    <x v="2"/>
    <x v="2"/>
    <s v="AC-1802-65-AA2B-NA"/>
    <s v="2 1/2&quot;-AC-1802-AA2B-NA"/>
    <s v="04/22/'25"/>
    <s v=""/>
    <s v=""/>
    <s v=""/>
    <s v=""/>
    <s v="REV.1"/>
    <s v="04/22/'25"/>
    <m/>
    <s v="0003"/>
    <m/>
    <m/>
    <x v="1"/>
    <s v="AC"/>
    <s v="1802"/>
    <x v="0"/>
    <s v="NA"/>
    <x v="0"/>
    <s v="智源"/>
    <m/>
    <m/>
    <s v="AC-1802"/>
    <m/>
    <n v="1.02"/>
    <s v=""/>
    <s v="/"/>
    <s v="活性炭"/>
    <s v="/"/>
    <m/>
    <m/>
    <s v="1-63 深灰色"/>
    <s v="AC-1802-AA2B-NA"/>
    <x v="0"/>
    <m/>
  </r>
  <r>
    <x v="3"/>
    <x v="3"/>
    <x v="0"/>
    <s v="AMO-0601-25-AA1E-NA"/>
    <s v="1&quot;-AMO-0601-AA1E-NA"/>
    <s v="04/22/'25"/>
    <s v=""/>
    <s v=""/>
    <s v=""/>
    <s v=""/>
    <s v="REV.1"/>
    <s v="04/22/'25"/>
    <m/>
    <s v="0004"/>
    <m/>
    <m/>
    <x v="2"/>
    <s v="AMO"/>
    <s v="0601"/>
    <x v="1"/>
    <s v="NA"/>
    <x v="1"/>
    <s v="智源"/>
    <m/>
    <m/>
    <s v="AMO-0601"/>
    <m/>
    <n v="6.12"/>
    <n v="9.18"/>
    <s v="水"/>
    <s v="氨水"/>
    <n v="0.05"/>
    <m/>
    <m/>
    <s v=""/>
    <s v="AMO-0601-AA1E-NA"/>
    <x v="0"/>
    <m/>
  </r>
  <r>
    <x v="4"/>
    <x v="4"/>
    <x v="1"/>
    <s v="AMO-0601-25-AA1E-NA"/>
    <s v="1&quot;-AMO-0601-AA1E-NA"/>
    <s v="04/22/'25"/>
    <s v=""/>
    <s v=""/>
    <s v=""/>
    <s v=""/>
    <s v="REV.1"/>
    <s v="04/22/'25"/>
    <m/>
    <s v="0005"/>
    <m/>
    <m/>
    <x v="2"/>
    <s v="AMO"/>
    <s v="0601"/>
    <x v="1"/>
    <s v="NA"/>
    <x v="1"/>
    <s v="智源"/>
    <m/>
    <m/>
    <s v="AMO-0601"/>
    <m/>
    <n v="6.12"/>
    <n v="9.18"/>
    <s v="水"/>
    <s v="氨水"/>
    <n v="0.05"/>
    <m/>
    <m/>
    <s v=""/>
    <s v="AMO-0601-AA1E-NA"/>
    <x v="0"/>
    <m/>
  </r>
  <r>
    <x v="5"/>
    <x v="5"/>
    <x v="2"/>
    <s v="AMO-0602-15-AA1E-NA"/>
    <s v="1/2&quot;-AMO-0602-AA1E-NA"/>
    <s v="04/22/'25"/>
    <s v=""/>
    <s v=""/>
    <s v=""/>
    <s v=""/>
    <s v="REV.1"/>
    <s v="04/22/'25"/>
    <m/>
    <s v="0006"/>
    <m/>
    <m/>
    <x v="3"/>
    <s v="AMO"/>
    <s v="0602"/>
    <x v="1"/>
    <s v="NA"/>
    <x v="1"/>
    <s v="智源"/>
    <m/>
    <m/>
    <s v="AMO-0602"/>
    <m/>
    <n v="6.12"/>
    <n v="9.18"/>
    <s v="水"/>
    <s v="氨水"/>
    <n v="0.05"/>
    <m/>
    <m/>
    <s v=""/>
    <s v="AMO-0602-AA1E-NA"/>
    <x v="0"/>
    <m/>
  </r>
  <r>
    <x v="6"/>
    <x v="6"/>
    <x v="2"/>
    <s v="AMO-0603-15-AA1E-NA"/>
    <s v="1/2&quot;-AMO-0603-AA1E-NA"/>
    <s v="04/22/'25"/>
    <s v=""/>
    <s v=""/>
    <s v=""/>
    <s v=""/>
    <s v="REV.1"/>
    <s v="04/22/'25"/>
    <m/>
    <s v="0007"/>
    <m/>
    <m/>
    <x v="3"/>
    <s v="AMO"/>
    <s v="0603"/>
    <x v="1"/>
    <s v="NA"/>
    <x v="1"/>
    <s v="智源"/>
    <m/>
    <m/>
    <s v="AMO-0603"/>
    <m/>
    <n v="6.12"/>
    <n v="9.18"/>
    <s v="水"/>
    <s v="氨水"/>
    <n v="0.05"/>
    <m/>
    <m/>
    <s v=""/>
    <s v="AMO-0603-AA1E-NA"/>
    <x v="0"/>
    <m/>
  </r>
  <r>
    <x v="7"/>
    <x v="7"/>
    <x v="2"/>
    <s v="AMO-0604-15-AA1E-NA"/>
    <s v="1/2&quot;-AMO-0604-AA1E-NA"/>
    <s v="04/22/'25"/>
    <s v=""/>
    <s v=""/>
    <s v=""/>
    <s v=""/>
    <s v="REV.1"/>
    <s v="04/22/'25"/>
    <m/>
    <s v="0008"/>
    <m/>
    <m/>
    <x v="3"/>
    <s v="AMO"/>
    <s v="0604"/>
    <x v="1"/>
    <s v="NA"/>
    <x v="1"/>
    <s v="智源"/>
    <m/>
    <m/>
    <s v="AMO-0604"/>
    <m/>
    <n v="6.12"/>
    <n v="9.18"/>
    <s v="水"/>
    <s v="氨水"/>
    <n v="0.05"/>
    <m/>
    <m/>
    <s v=""/>
    <s v="AMO-0604-AA1E-NA"/>
    <x v="0"/>
    <m/>
  </r>
  <r>
    <x v="8"/>
    <x v="8"/>
    <x v="2"/>
    <s v="AMO-0605-15-AA1E-NA"/>
    <s v="1/2&quot;-AMO-0605-AA1E-NA"/>
    <s v="04/22/'25"/>
    <s v=""/>
    <s v=""/>
    <s v=""/>
    <s v=""/>
    <s v="REV.1"/>
    <s v="04/22/'25"/>
    <m/>
    <s v="0009"/>
    <m/>
    <m/>
    <x v="3"/>
    <s v="AMO"/>
    <s v="0605"/>
    <x v="1"/>
    <s v="NA"/>
    <x v="1"/>
    <s v="智源"/>
    <m/>
    <m/>
    <s v="AMO-0605"/>
    <m/>
    <s v=""/>
    <s v=""/>
    <s v=""/>
    <s v="氨水"/>
    <s v=""/>
    <m/>
    <m/>
    <s v=""/>
    <s v="AMO-0605-AA1E-NA"/>
    <x v="0"/>
    <m/>
  </r>
  <r>
    <x v="9"/>
    <x v="9"/>
    <x v="3"/>
    <s v="AMO-1510-25-AA1E-NA"/>
    <s v="1&quot;-AMO-1510-AA1E-NA"/>
    <s v="04/22/'25"/>
    <s v=""/>
    <s v=""/>
    <s v=""/>
    <s v=""/>
    <s v="REV.1"/>
    <s v="04/22/'25"/>
    <m/>
    <s v="0010"/>
    <m/>
    <m/>
    <x v="2"/>
    <s v="AMO"/>
    <s v="1510"/>
    <x v="1"/>
    <s v="NA"/>
    <x v="1"/>
    <s v="智源"/>
    <m/>
    <m/>
    <s v="AMO-1510"/>
    <m/>
    <n v="6.12"/>
    <n v="9.18"/>
    <s v="水"/>
    <s v="氨水"/>
    <n v="0.05"/>
    <m/>
    <m/>
    <s v=""/>
    <s v="AMO-1510-AA1E-NA"/>
    <x v="0"/>
    <m/>
  </r>
  <r>
    <x v="10"/>
    <x v="10"/>
    <x v="4"/>
    <s v="AMO-1510-25-AA1E-NA"/>
    <s v="1&quot;-AMO-1510-AA1E-NA"/>
    <s v="04/22/'25"/>
    <s v=""/>
    <s v=""/>
    <s v=""/>
    <s v=""/>
    <s v="REV.1"/>
    <s v="04/22/'25"/>
    <m/>
    <s v="0011"/>
    <m/>
    <m/>
    <x v="2"/>
    <s v="AMO"/>
    <s v="1510"/>
    <x v="1"/>
    <s v="NA"/>
    <x v="1"/>
    <s v="智源"/>
    <m/>
    <m/>
    <s v="AMO-1510"/>
    <m/>
    <n v="6.12"/>
    <n v="9.18"/>
    <s v="水"/>
    <s v="氨水"/>
    <n v="0.05"/>
    <m/>
    <m/>
    <s v=""/>
    <s v="AMO-1510-AA1E-NA"/>
    <x v="0"/>
    <m/>
  </r>
  <r>
    <x v="11"/>
    <x v="11"/>
    <x v="5"/>
    <s v="AMO-1510-25-AA1E-NA"/>
    <s v="1&quot;-AMO-1510-AA1E-NA"/>
    <s v="04/22/'25"/>
    <s v=""/>
    <s v=""/>
    <s v=""/>
    <s v=""/>
    <s v="REV.1"/>
    <s v="04/22/'25"/>
    <m/>
    <s v="0012"/>
    <m/>
    <m/>
    <x v="2"/>
    <s v="AMO"/>
    <s v="1510"/>
    <x v="1"/>
    <s v="NA"/>
    <x v="1"/>
    <s v="智源"/>
    <m/>
    <m/>
    <s v="AMO-1510"/>
    <m/>
    <n v="6.12"/>
    <n v="9.18"/>
    <s v="水"/>
    <s v="氨水"/>
    <n v="0.05"/>
    <m/>
    <m/>
    <s v=""/>
    <s v="AMO-1510-AA1E-NA"/>
    <x v="0"/>
    <m/>
  </r>
  <r>
    <x v="12"/>
    <x v="12"/>
    <x v="6"/>
    <s v="AMO-1510-25-AA1E-NA"/>
    <s v="1&quot;-AMO-1510-AA1E-NA"/>
    <s v="04/22/'25"/>
    <s v=""/>
    <s v=""/>
    <s v=""/>
    <s v=""/>
    <s v="REV.1"/>
    <s v="04/22/'25"/>
    <m/>
    <s v="0013"/>
    <m/>
    <m/>
    <x v="2"/>
    <s v="AMO"/>
    <s v="1510"/>
    <x v="1"/>
    <s v="NA"/>
    <x v="1"/>
    <s v="智源"/>
    <m/>
    <m/>
    <s v="AMO-1510"/>
    <m/>
    <n v="6.12"/>
    <n v="9.18"/>
    <s v="水"/>
    <s v="氨水"/>
    <n v="0.05"/>
    <m/>
    <m/>
    <s v=""/>
    <s v="AMO-1510-AA1E-NA"/>
    <x v="0"/>
    <m/>
  </r>
  <r>
    <x v="13"/>
    <x v="13"/>
    <x v="7"/>
    <s v="AMO-1510-25-AA1E-NA"/>
    <s v="1&quot;-AMO-1510-AA1E-NA"/>
    <s v="04/22/'25"/>
    <s v=""/>
    <s v=""/>
    <s v=""/>
    <s v=""/>
    <s v="REV.1"/>
    <s v="04/22/'25"/>
    <m/>
    <s v="0014"/>
    <m/>
    <m/>
    <x v="2"/>
    <s v="AMO"/>
    <s v="1510"/>
    <x v="1"/>
    <s v="NA"/>
    <x v="1"/>
    <s v="智源"/>
    <m/>
    <m/>
    <s v="AMO-1510"/>
    <m/>
    <n v="6.12"/>
    <n v="9.18"/>
    <s v="水"/>
    <s v="氨水"/>
    <n v="0.05"/>
    <m/>
    <m/>
    <s v=""/>
    <s v="AMO-1510-AA1E-NA"/>
    <x v="0"/>
    <m/>
  </r>
  <r>
    <x v="14"/>
    <x v="14"/>
    <x v="8"/>
    <s v="AMO-1510-25-AA1E-NA"/>
    <s v="1&quot;-AMO-1510-AA1E-NA"/>
    <s v="04/22/'25"/>
    <s v=""/>
    <s v=""/>
    <s v=""/>
    <s v=""/>
    <s v="REV.1"/>
    <s v="04/22/'25"/>
    <m/>
    <s v="0015"/>
    <m/>
    <m/>
    <x v="2"/>
    <s v="AMO"/>
    <s v="1510"/>
    <x v="1"/>
    <s v="NA"/>
    <x v="1"/>
    <s v="智源"/>
    <m/>
    <m/>
    <s v="AMO-1510"/>
    <m/>
    <n v="6.12"/>
    <n v="9.18"/>
    <s v="水"/>
    <s v="氨水"/>
    <n v="0.05"/>
    <m/>
    <m/>
    <s v=""/>
    <s v="AMO-1510-AA1E-NA"/>
    <x v="0"/>
    <m/>
  </r>
  <r>
    <x v="15"/>
    <x v="15"/>
    <x v="9"/>
    <s v="AMO-1510-25-AA1E-NA"/>
    <s v="1&quot;-AMO-1510-AA1E-NA"/>
    <s v="04/22/'25"/>
    <s v=""/>
    <s v=""/>
    <s v=""/>
    <s v=""/>
    <s v="REV.1"/>
    <s v="04/22/'25"/>
    <m/>
    <s v="0016"/>
    <m/>
    <m/>
    <x v="2"/>
    <s v="AMO"/>
    <s v="1510"/>
    <x v="1"/>
    <s v="NA"/>
    <x v="1"/>
    <s v="智源"/>
    <m/>
    <m/>
    <s v="AMO-1510"/>
    <m/>
    <n v="6.12"/>
    <n v="9.18"/>
    <s v="水"/>
    <s v="氨水"/>
    <n v="0.05"/>
    <m/>
    <m/>
    <s v=""/>
    <s v="AMO-1510-AA1E-NA"/>
    <x v="0"/>
    <m/>
  </r>
  <r>
    <x v="16"/>
    <x v="16"/>
    <x v="10"/>
    <s v="AMO-1510-25-AA1E-NA"/>
    <s v="1&quot;-AMO-1510-AA1E-NA"/>
    <s v="04/22/'25"/>
    <s v=""/>
    <s v=""/>
    <s v=""/>
    <s v=""/>
    <s v="REV.1"/>
    <s v="04/22/'25"/>
    <m/>
    <s v="0017"/>
    <m/>
    <m/>
    <x v="2"/>
    <s v="AMO"/>
    <s v="1510"/>
    <x v="1"/>
    <s v="NA"/>
    <x v="1"/>
    <s v="智源"/>
    <m/>
    <m/>
    <s v="AMO-1510"/>
    <m/>
    <n v="6.12"/>
    <n v="9.18"/>
    <s v="水"/>
    <s v="氨水"/>
    <n v="0.05"/>
    <m/>
    <m/>
    <s v=""/>
    <s v="AMO-1510-AA1E-NA"/>
    <x v="0"/>
    <m/>
  </r>
  <r>
    <x v="17"/>
    <x v="17"/>
    <x v="11"/>
    <s v="AMO-1511-25-AA1E-NA"/>
    <s v="1&quot;-AMO-1511-AA1E-NA"/>
    <s v="04/22/'25"/>
    <s v=""/>
    <s v=""/>
    <s v=""/>
    <s v=""/>
    <s v="REV.1"/>
    <s v="04/22/'25"/>
    <m/>
    <s v="0018"/>
    <m/>
    <m/>
    <x v="2"/>
    <s v="AMO"/>
    <s v="1511"/>
    <x v="1"/>
    <s v="NA"/>
    <x v="1"/>
    <s v="智源"/>
    <m/>
    <m/>
    <s v="AMO-1511"/>
    <m/>
    <n v="6.12"/>
    <n v="9.18"/>
    <s v="水"/>
    <s v="氨水"/>
    <n v="0.05"/>
    <m/>
    <m/>
    <s v=""/>
    <s v="AMO-1511-AA1E-NA"/>
    <x v="0"/>
    <m/>
  </r>
  <r>
    <x v="18"/>
    <x v="18"/>
    <x v="12"/>
    <s v="AMO-1511-25-AA1E-NA"/>
    <s v="1&quot;-AMO-1511-AA1E-NA"/>
    <s v="04/22/'25"/>
    <s v=""/>
    <s v=""/>
    <s v=""/>
    <s v=""/>
    <s v="REV.1"/>
    <s v="04/22/'25"/>
    <m/>
    <s v="0019"/>
    <m/>
    <m/>
    <x v="2"/>
    <s v="AMO"/>
    <s v="1511"/>
    <x v="1"/>
    <s v="NA"/>
    <x v="1"/>
    <s v="智源"/>
    <m/>
    <m/>
    <s v="AMO-1511"/>
    <m/>
    <n v="6.12"/>
    <n v="9.18"/>
    <s v="水"/>
    <s v="氨水"/>
    <n v="0.05"/>
    <m/>
    <m/>
    <s v=""/>
    <s v="AMO-1511-AA1E-NA"/>
    <x v="0"/>
    <m/>
  </r>
  <r>
    <x v="19"/>
    <x v="19"/>
    <x v="13"/>
    <s v="AMO-1511-25-AA1E-NA"/>
    <s v="1&quot;-AMO-1511-AA1E-NA"/>
    <s v="04/22/'25"/>
    <s v=""/>
    <s v=""/>
    <s v=""/>
    <s v=""/>
    <s v="REV.1"/>
    <s v="04/22/'25"/>
    <m/>
    <s v="0020"/>
    <m/>
    <m/>
    <x v="2"/>
    <s v="AMO"/>
    <s v="1511"/>
    <x v="1"/>
    <s v="NA"/>
    <x v="1"/>
    <s v="智源"/>
    <m/>
    <m/>
    <s v="AMO-1511"/>
    <m/>
    <n v="6.12"/>
    <n v="9.18"/>
    <s v="水"/>
    <s v="氨水"/>
    <n v="0.05"/>
    <m/>
    <m/>
    <s v=""/>
    <s v="AMO-1511-AA1E-NA"/>
    <x v="0"/>
    <m/>
  </r>
  <r>
    <x v="20"/>
    <x v="20"/>
    <x v="14"/>
    <s v="AMO-1511-25-AA1E-NA"/>
    <s v="1&quot;-AMO-1511-AA1E-NA"/>
    <s v="04/22/'25"/>
    <s v=""/>
    <s v=""/>
    <s v=""/>
    <s v=""/>
    <s v="REV.1"/>
    <s v="04/22/'25"/>
    <m/>
    <s v="0021"/>
    <m/>
    <m/>
    <x v="2"/>
    <s v="AMO"/>
    <s v="1511"/>
    <x v="1"/>
    <s v="NA"/>
    <x v="1"/>
    <s v="智源"/>
    <m/>
    <m/>
    <s v="AMO-1511"/>
    <m/>
    <n v="6.12"/>
    <n v="9.18"/>
    <s v="水"/>
    <s v="氨水"/>
    <n v="0.05"/>
    <m/>
    <m/>
    <s v=""/>
    <s v="AMO-1511-AA1E-NA"/>
    <x v="0"/>
    <m/>
  </r>
  <r>
    <x v="21"/>
    <x v="21"/>
    <x v="15"/>
    <s v="AMO-1511-25-AA1E-NA"/>
    <s v="1&quot;-AMO-1511-AA1E-NA"/>
    <s v="04/22/'25"/>
    <s v=""/>
    <s v=""/>
    <s v=""/>
    <s v=""/>
    <s v="REV.1"/>
    <s v="04/22/'25"/>
    <m/>
    <s v="0022"/>
    <m/>
    <m/>
    <x v="2"/>
    <s v="AMO"/>
    <s v="1511"/>
    <x v="1"/>
    <s v="NA"/>
    <x v="1"/>
    <s v="智源"/>
    <m/>
    <m/>
    <s v="AMO-1511"/>
    <m/>
    <n v="6.12"/>
    <n v="9.18"/>
    <s v="水"/>
    <s v="氨水"/>
    <n v="0.05"/>
    <m/>
    <m/>
    <s v=""/>
    <s v="AMO-1511-AA1E-NA"/>
    <x v="0"/>
    <m/>
  </r>
  <r>
    <x v="22"/>
    <x v="22"/>
    <x v="16"/>
    <s v="AMO-1511-25-AA1E-NA"/>
    <s v="1&quot;-AMO-1511-AA1E-NA"/>
    <s v="04/22/'25"/>
    <s v=""/>
    <s v=""/>
    <s v=""/>
    <s v=""/>
    <s v="REV.1"/>
    <s v="04/22/'25"/>
    <m/>
    <s v="0023"/>
    <m/>
    <m/>
    <x v="2"/>
    <s v="AMO"/>
    <s v="1511"/>
    <x v="1"/>
    <s v="NA"/>
    <x v="1"/>
    <s v="智源"/>
    <m/>
    <m/>
    <s v="AMO-1511"/>
    <m/>
    <n v="6.12"/>
    <n v="9.18"/>
    <s v="水"/>
    <s v="氨水"/>
    <n v="0.05"/>
    <m/>
    <m/>
    <s v=""/>
    <s v="AMO-1511-AA1E-NA"/>
    <x v="0"/>
    <m/>
  </r>
  <r>
    <x v="23"/>
    <x v="23"/>
    <x v="2"/>
    <s v="AR-1701-100-AA1B-NA"/>
    <s v="4&quot;-AR-1701-AA1B-NA"/>
    <s v="04/22/'25"/>
    <s v="06/03/'25"/>
    <s v=""/>
    <s v=""/>
    <s v=""/>
    <s v="REV.2"/>
    <s v="06/03/'25"/>
    <m/>
    <s v="0024"/>
    <m/>
    <m/>
    <x v="4"/>
    <s v="AR"/>
    <s v="1701"/>
    <x v="2"/>
    <s v="NA"/>
    <x v="0"/>
    <s v="智源"/>
    <m/>
    <m/>
    <s v="AR-1701"/>
    <m/>
    <n v="0.82"/>
    <s v=""/>
    <s v="/"/>
    <s v="空氣"/>
    <s v="/"/>
    <m/>
    <m/>
    <s v=""/>
    <s v="AR-1701-AA1B-NA"/>
    <x v="0"/>
    <m/>
  </r>
  <r>
    <x v="24"/>
    <x v="24"/>
    <x v="2"/>
    <s v="AR-1702-100-AA1B-NA"/>
    <s v="4&quot;-AR-1702-AA1B-NA"/>
    <s v="04/22/'25"/>
    <s v="06/03/'25"/>
    <s v=""/>
    <s v=""/>
    <s v=""/>
    <s v="REV.2"/>
    <s v="06/03/'25"/>
    <m/>
    <s v="0025"/>
    <m/>
    <m/>
    <x v="4"/>
    <s v="AR"/>
    <s v="1702"/>
    <x v="2"/>
    <s v="NA"/>
    <x v="0"/>
    <s v="智源"/>
    <m/>
    <m/>
    <s v="AR-1702"/>
    <m/>
    <n v="0.82"/>
    <s v=""/>
    <s v="/"/>
    <s v="空氣"/>
    <s v="/"/>
    <m/>
    <m/>
    <s v=""/>
    <s v="AR-1702-AA1B-NA"/>
    <x v="0"/>
    <m/>
  </r>
  <r>
    <x v="25"/>
    <x v="25"/>
    <x v="2"/>
    <s v="AR-1703-80-AA1B-H50"/>
    <s v="3&quot;-AR-1703-AA1B-H50"/>
    <s v="04/22/'25"/>
    <s v=""/>
    <s v=""/>
    <s v=""/>
    <s v=""/>
    <s v="REV.1"/>
    <s v="04/22/'25"/>
    <m/>
    <s v="0026"/>
    <m/>
    <m/>
    <x v="5"/>
    <s v="AR"/>
    <s v="1703"/>
    <x v="2"/>
    <s v="H50"/>
    <x v="0"/>
    <s v="智源"/>
    <m/>
    <m/>
    <s v="AR-1703"/>
    <m/>
    <n v="0.82"/>
    <s v=""/>
    <s v="/"/>
    <s v="空氣"/>
    <s v="/"/>
    <m/>
    <m/>
    <s v=""/>
    <s v="AR-1703-AA1B-H50"/>
    <x v="0"/>
    <m/>
  </r>
  <r>
    <x v="26"/>
    <x v="26"/>
    <x v="2"/>
    <s v="AR-1801-50-AA1B-NA"/>
    <s v="2&quot;-AR-1801-AA1B-NA"/>
    <s v="04/22/'25"/>
    <s v="06/03/'25"/>
    <s v=""/>
    <s v=""/>
    <s v=""/>
    <s v="REV.2"/>
    <s v="06/03/'25"/>
    <m/>
    <s v="0027"/>
    <m/>
    <m/>
    <x v="0"/>
    <s v="AR"/>
    <s v="1801"/>
    <x v="2"/>
    <s v="NA"/>
    <x v="0"/>
    <s v="智源"/>
    <m/>
    <m/>
    <s v="AR-1801"/>
    <m/>
    <n v="0.82"/>
    <s v=""/>
    <s v="/"/>
    <s v="空氣"/>
    <s v="/"/>
    <m/>
    <m/>
    <s v=""/>
    <s v="AR-1801-AA1B-NA"/>
    <x v="0"/>
    <m/>
  </r>
  <r>
    <x v="27"/>
    <x v="27"/>
    <x v="2"/>
    <s v="AR-1802-50-AA1B-NA"/>
    <s v="2&quot;-AR-1802-AA1B-NA"/>
    <s v="04/22/'25"/>
    <s v="06/03/'25"/>
    <s v=""/>
    <s v=""/>
    <s v=""/>
    <s v="REV.2"/>
    <s v="06/03/'25"/>
    <m/>
    <s v="0028"/>
    <m/>
    <m/>
    <x v="0"/>
    <s v="AR"/>
    <s v="1802"/>
    <x v="2"/>
    <s v="NA"/>
    <x v="0"/>
    <s v="智源"/>
    <m/>
    <m/>
    <s v="AR-1802"/>
    <m/>
    <n v="0.82"/>
    <s v=""/>
    <s v="/"/>
    <s v="空氣"/>
    <s v="/"/>
    <m/>
    <m/>
    <s v=""/>
    <s v="AR-1802-AA1B-NA"/>
    <x v="0"/>
    <m/>
  </r>
  <r>
    <x v="28"/>
    <x v="28"/>
    <x v="2"/>
    <s v="AR-1804-65-AA1B-NA"/>
    <s v="2 1/2&quot;-AR-1804-AA1B-NA"/>
    <s v="04/22/'25"/>
    <s v=""/>
    <s v=""/>
    <s v=""/>
    <s v=""/>
    <s v="REV.1"/>
    <s v="04/22/'25"/>
    <m/>
    <s v="0029"/>
    <m/>
    <m/>
    <x v="1"/>
    <s v="AR"/>
    <s v="1804"/>
    <x v="2"/>
    <s v="NA"/>
    <x v="0"/>
    <s v="智源"/>
    <m/>
    <m/>
    <s v="AR-1804"/>
    <m/>
    <s v=""/>
    <s v=""/>
    <s v=""/>
    <s v="空氣"/>
    <s v=""/>
    <m/>
    <m/>
    <s v=""/>
    <s v="AR-1804-AA1B-NA"/>
    <x v="0"/>
    <m/>
  </r>
  <r>
    <x v="29"/>
    <x v="29"/>
    <x v="2"/>
    <s v="AT-R1301-65-AA1B-NA"/>
    <s v="2 1/2&quot;-AT-R1301-AA1B-NA"/>
    <s v="04/22/'25"/>
    <s v="06/17/'25"/>
    <s v=""/>
    <s v=""/>
    <s v=""/>
    <s v="REV.2"/>
    <s v="06/17/'25"/>
    <m/>
    <s v="0030"/>
    <m/>
    <m/>
    <x v="1"/>
    <s v="Trim"/>
    <s v="AT-R1301"/>
    <x v="2"/>
    <s v="NA"/>
    <x v="0"/>
    <s v="智源"/>
    <m/>
    <m/>
    <s v="Trim-AT-R1301"/>
    <m/>
    <s v=""/>
    <s v=""/>
    <s v=""/>
    <s v="Trim"/>
    <s v=""/>
    <m/>
    <m/>
    <s v=""/>
    <s v="AT-R1301-AA1B-NA"/>
    <x v="0"/>
    <m/>
  </r>
  <r>
    <x v="30"/>
    <x v="30"/>
    <x v="17"/>
    <s v="AZT-R1101-A-80-AA1B"/>
    <s v="3&quot;-AZT-R1101-A-80-AA1B"/>
    <s v="04/22/'25"/>
    <s v="06/17/'25"/>
    <s v=""/>
    <s v=""/>
    <s v=""/>
    <s v="REV.2"/>
    <s v="06/17/'25"/>
    <m/>
    <s v="0031"/>
    <m/>
    <m/>
    <x v="5"/>
    <s v="Trim"/>
    <s v="AZT-R1101"/>
    <x v="2"/>
    <s v=""/>
    <x v="0"/>
    <s v="智源"/>
    <m/>
    <m/>
    <s v="Trim-AZT-R1101"/>
    <m/>
    <s v=""/>
    <s v=""/>
    <s v=""/>
    <s v="Trim"/>
    <s v=""/>
    <m/>
    <m/>
    <s v=""/>
    <s v="AZT-R1101-80-AA1B"/>
    <x v="0"/>
    <m/>
  </r>
  <r>
    <x v="31"/>
    <x v="31"/>
    <x v="18"/>
    <s v="AZT-R1101-B-80-AA1B"/>
    <s v="3&quot;-AZT-R1101-B-80-AA1B"/>
    <s v="04/22/'25"/>
    <s v="06/17/'25"/>
    <s v=""/>
    <s v=""/>
    <s v=""/>
    <s v="REV.2"/>
    <s v="06/17/'25"/>
    <m/>
    <s v="0032"/>
    <m/>
    <m/>
    <x v="5"/>
    <s v="Trim"/>
    <s v="AZT-R1101"/>
    <x v="2"/>
    <s v=""/>
    <x v="0"/>
    <s v="智源"/>
    <m/>
    <m/>
    <s v="Trim-AZT-R1101"/>
    <m/>
    <s v=""/>
    <s v=""/>
    <s v=""/>
    <s v="Trim"/>
    <s v=""/>
    <m/>
    <m/>
    <s v=""/>
    <s v="AZT-R1101-80-AA1B"/>
    <x v="0"/>
    <m/>
  </r>
  <r>
    <x v="32"/>
    <x v="32"/>
    <x v="19"/>
    <s v="AZT-R1101-C-80-AA1B"/>
    <s v="3&quot;-AZT-R1101-C-80-AA1B"/>
    <s v="04/22/'25"/>
    <s v="06/17/'25"/>
    <s v=""/>
    <s v=""/>
    <s v=""/>
    <s v="REV.2"/>
    <s v="06/17/'25"/>
    <m/>
    <s v="0033"/>
    <m/>
    <m/>
    <x v="5"/>
    <s v="Trim"/>
    <s v="AZT-R1101"/>
    <x v="2"/>
    <s v=""/>
    <x v="0"/>
    <s v="智源"/>
    <m/>
    <m/>
    <s v="Trim-AZT-R1101"/>
    <m/>
    <s v=""/>
    <s v=""/>
    <s v=""/>
    <s v="Trim"/>
    <s v=""/>
    <m/>
    <m/>
    <s v=""/>
    <s v="AZT-R1101-80-AA1B"/>
    <x v="0"/>
    <m/>
  </r>
  <r>
    <x v="33"/>
    <x v="33"/>
    <x v="0"/>
    <s v="BICAR-1601-100-AA2B-NA"/>
    <s v="4&quot;-BICAR-1601-AA2B-NA"/>
    <s v="04/22/'25"/>
    <s v="04/30/'25"/>
    <s v="06/03/'25"/>
    <s v=""/>
    <s v=""/>
    <s v="REV.3"/>
    <s v="06/03/'25"/>
    <m/>
    <s v="0034"/>
    <m/>
    <m/>
    <x v="4"/>
    <s v="BICAR"/>
    <s v="1601"/>
    <x v="0"/>
    <s v="NA"/>
    <x v="0"/>
    <s v="智源"/>
    <m/>
    <m/>
    <s v="BICAR-1601"/>
    <m/>
    <n v="1.02"/>
    <s v=""/>
    <s v="/"/>
    <s v="小蘇打"/>
    <s v="/"/>
    <m/>
    <m/>
    <s v="1-14 奶黃色"/>
    <s v="BICAR-1601-AA2B-NA"/>
    <x v="0"/>
    <m/>
  </r>
  <r>
    <x v="34"/>
    <x v="34"/>
    <x v="1"/>
    <s v="BICAR-1601-100-AA2B-NA"/>
    <s v="4&quot;-BICAR-1601-AA2B-NA"/>
    <s v="04/22/'25"/>
    <s v="04/30/'25"/>
    <s v="06/03/'25"/>
    <s v=""/>
    <s v=""/>
    <s v="REV.3"/>
    <s v="06/03/'25"/>
    <m/>
    <s v="0035"/>
    <m/>
    <m/>
    <x v="4"/>
    <s v="BICAR"/>
    <s v="1601"/>
    <x v="0"/>
    <s v="NA"/>
    <x v="0"/>
    <s v="智源"/>
    <m/>
    <m/>
    <s v="BICAR-1601"/>
    <m/>
    <n v="1.02"/>
    <s v=""/>
    <s v="/"/>
    <s v="小蘇打"/>
    <s v="/"/>
    <m/>
    <m/>
    <s v="1-14 奶黃色"/>
    <s v="BICAR-1601-AA2B-NA"/>
    <x v="0"/>
    <m/>
  </r>
  <r>
    <x v="35"/>
    <x v="35"/>
    <x v="2"/>
    <s v="BICAR-1602-100-AA2B-NA"/>
    <s v="4&quot;-BICAR-1602-AA2B-NA"/>
    <s v="04/22/'25"/>
    <s v="04/30/'25"/>
    <s v="06/03/'25"/>
    <s v=""/>
    <s v=""/>
    <s v="REV.3"/>
    <s v="06/03/'25"/>
    <m/>
    <s v="0036"/>
    <m/>
    <m/>
    <x v="4"/>
    <s v="BICAR"/>
    <s v="1602"/>
    <x v="0"/>
    <s v="NA"/>
    <x v="0"/>
    <s v="智源"/>
    <m/>
    <m/>
    <s v="BICAR-1602"/>
    <m/>
    <n v="1.02"/>
    <s v=""/>
    <s v="/"/>
    <s v="小蘇打"/>
    <s v="/"/>
    <m/>
    <m/>
    <s v="1-14 奶黃色"/>
    <s v="BICAR-1602-AA2B-NA"/>
    <x v="0"/>
    <m/>
  </r>
  <r>
    <x v="36"/>
    <x v="36"/>
    <x v="20"/>
    <s v="BICAR-1602-100-AA2B-NA"/>
    <s v="4&quot;-BICAR-1602-AA2B-NA"/>
    <s v="04/22/'25"/>
    <s v="04/30/'25"/>
    <s v=""/>
    <s v=""/>
    <s v=""/>
    <s v="REV.2"/>
    <s v="04/30/'25"/>
    <m/>
    <s v="0037"/>
    <m/>
    <m/>
    <x v="4"/>
    <s v="BICAR"/>
    <s v="1602"/>
    <x v="0"/>
    <s v="NA"/>
    <x v="0"/>
    <s v="智源"/>
    <m/>
    <m/>
    <s v="BICAR-1602"/>
    <m/>
    <n v="1.02"/>
    <s v=""/>
    <s v="/"/>
    <s v="小蘇打"/>
    <s v="/"/>
    <m/>
    <m/>
    <s v="1-14 奶黃色"/>
    <m/>
    <x v="1"/>
    <m/>
  </r>
  <r>
    <x v="37"/>
    <x v="37"/>
    <x v="2"/>
    <s v="BICAR-1603-100-AA2B-NA"/>
    <s v="4&quot;-BICAR-1603-AA2B-NA"/>
    <s v="04/22/'25"/>
    <s v="04/30/'25"/>
    <s v="06/03/'25"/>
    <s v=""/>
    <s v=""/>
    <s v="REV.3"/>
    <s v="06/03/'25"/>
    <m/>
    <s v="0038"/>
    <m/>
    <m/>
    <x v="4"/>
    <s v="BICAR"/>
    <s v="1603"/>
    <x v="0"/>
    <s v="NA"/>
    <x v="0"/>
    <s v="智源"/>
    <m/>
    <m/>
    <s v="BICAR-1603"/>
    <m/>
    <n v="1.02"/>
    <s v=""/>
    <s v="/"/>
    <s v="小蘇打"/>
    <s v="/"/>
    <m/>
    <m/>
    <s v="1-14 奶黃色"/>
    <s v="BICAR-1603-AA2B-NA"/>
    <x v="0"/>
    <m/>
  </r>
  <r>
    <x v="38"/>
    <x v="38"/>
    <x v="20"/>
    <s v="BICAR-1603-100-AA2B-NA"/>
    <s v="4&quot;-BICAR-1603-AA2B-NA"/>
    <s v="04/22/'25"/>
    <s v="04/30/'25"/>
    <s v=""/>
    <s v=""/>
    <s v=""/>
    <s v="REV.2"/>
    <s v="04/30/'25"/>
    <m/>
    <s v="0039"/>
    <m/>
    <m/>
    <x v="4"/>
    <s v="BICAR"/>
    <s v="1603"/>
    <x v="0"/>
    <s v="NA"/>
    <x v="0"/>
    <s v="智源"/>
    <m/>
    <m/>
    <s v="BICAR-1603"/>
    <m/>
    <n v="1.02"/>
    <s v=""/>
    <s v="/"/>
    <s v="小蘇打"/>
    <s v="/"/>
    <m/>
    <m/>
    <s v="1-14 奶黃色"/>
    <m/>
    <x v="1"/>
    <m/>
  </r>
  <r>
    <x v="39"/>
    <x v="39"/>
    <x v="21"/>
    <s v="CA-0601-25-AA1B-NA"/>
    <s v="1&quot;-CA-0601-AA1B-NA"/>
    <s v="04/22/'25"/>
    <s v=""/>
    <s v=""/>
    <s v=""/>
    <s v=""/>
    <s v="REV.1"/>
    <s v="04/22/'25"/>
    <m/>
    <s v="0040"/>
    <m/>
    <m/>
    <x v="2"/>
    <s v="CA"/>
    <s v="0601"/>
    <x v="2"/>
    <s v="NA"/>
    <x v="0"/>
    <s v="智源"/>
    <m/>
    <m/>
    <s v="CA-0601"/>
    <m/>
    <n v="10.199999999999999"/>
    <n v="15.3"/>
    <s v="水"/>
    <s v="壓縮空氣"/>
    <s v="/"/>
    <m/>
    <m/>
    <s v="1-05 大洋綠"/>
    <s v="CA-0601-AA1B-NA"/>
    <x v="0"/>
    <m/>
  </r>
  <r>
    <x v="40"/>
    <x v="40"/>
    <x v="22"/>
    <s v="CA-0601-25-AA1B-NA"/>
    <s v="1&quot;-CA-0601-AA1B-NA"/>
    <s v="04/22/'25"/>
    <s v="06/03/'25"/>
    <s v=""/>
    <s v=""/>
    <s v=""/>
    <s v="REV.2"/>
    <s v="06/03/'25"/>
    <m/>
    <s v="0041"/>
    <m/>
    <m/>
    <x v="2"/>
    <s v="CA"/>
    <s v="0601"/>
    <x v="2"/>
    <s v="NA"/>
    <x v="0"/>
    <s v="智源"/>
    <m/>
    <m/>
    <s v="CA-0601"/>
    <m/>
    <n v="10.199999999999999"/>
    <n v="15.3"/>
    <s v="水"/>
    <s v="壓縮空氣"/>
    <s v="/"/>
    <m/>
    <m/>
    <s v="1-05 大洋綠"/>
    <s v="CA-0601-AA1B-NA"/>
    <x v="0"/>
    <m/>
  </r>
  <r>
    <x v="41"/>
    <x v="41"/>
    <x v="23"/>
    <s v="CA-0601-25-AA1B-NA"/>
    <s v="1&quot;-CA-0601-AA1B-NA"/>
    <s v="04/22/'25"/>
    <s v=""/>
    <s v=""/>
    <s v=""/>
    <s v=""/>
    <s v="REV.1"/>
    <s v="04/22/'25"/>
    <m/>
    <s v="0042"/>
    <m/>
    <m/>
    <x v="2"/>
    <s v="CA"/>
    <s v="0601"/>
    <x v="2"/>
    <s v="NA"/>
    <x v="0"/>
    <s v="智源"/>
    <m/>
    <m/>
    <s v="CA-0601"/>
    <m/>
    <n v="10.199999999999999"/>
    <n v="15.3"/>
    <s v="水"/>
    <s v="壓縮空氣"/>
    <s v="/"/>
    <m/>
    <m/>
    <s v="1-05 大洋綠"/>
    <s v="CA-0601-AA1B-NA"/>
    <x v="0"/>
    <m/>
  </r>
  <r>
    <x v="42"/>
    <x v="42"/>
    <x v="24"/>
    <s v="CA-0601-25-AA1B-NA"/>
    <s v="1&quot;-CA-0601-AA1B-NA"/>
    <s v="04/22/'25"/>
    <s v=""/>
    <s v=""/>
    <s v=""/>
    <s v=""/>
    <s v="REV.1"/>
    <s v="04/22/'25"/>
    <m/>
    <s v="0043"/>
    <m/>
    <m/>
    <x v="2"/>
    <s v="CA"/>
    <s v="0601"/>
    <x v="2"/>
    <s v="NA"/>
    <x v="0"/>
    <s v="智源"/>
    <m/>
    <m/>
    <s v="CA-0601"/>
    <m/>
    <n v="10.199999999999999"/>
    <n v="15.3"/>
    <s v="水"/>
    <s v="壓縮空氣"/>
    <s v="/"/>
    <m/>
    <m/>
    <s v="1-05 大洋綠"/>
    <s v="CA-0601-AA1B-NA"/>
    <x v="0"/>
    <m/>
  </r>
  <r>
    <x v="43"/>
    <x v="43"/>
    <x v="25"/>
    <s v="CA-0601-25-AA1B-NA"/>
    <s v="1&quot;-CA-0601-AA1B-NA"/>
    <s v="04/22/'25"/>
    <s v=""/>
    <s v=""/>
    <s v=""/>
    <s v=""/>
    <s v="REV.1"/>
    <s v="04/22/'25"/>
    <m/>
    <s v="0044"/>
    <m/>
    <m/>
    <x v="2"/>
    <s v="CA"/>
    <s v="0601"/>
    <x v="2"/>
    <s v="NA"/>
    <x v="0"/>
    <s v="智源"/>
    <m/>
    <m/>
    <s v="CA-0601"/>
    <m/>
    <n v="10.199999999999999"/>
    <n v="15.3"/>
    <s v="水"/>
    <s v="壓縮空氣"/>
    <s v="/"/>
    <m/>
    <m/>
    <s v="1-05 大洋綠"/>
    <s v="CA-0601-AA1B-NA"/>
    <x v="0"/>
    <m/>
  </r>
  <r>
    <x v="44"/>
    <x v="44"/>
    <x v="26"/>
    <s v="CA-0601-25-AA1B-NA"/>
    <s v="1&quot;-CA-0601-AA1B-NA"/>
    <s v="04/22/'25"/>
    <s v=""/>
    <s v=""/>
    <s v=""/>
    <s v=""/>
    <s v="REV.1"/>
    <s v="04/22/'25"/>
    <m/>
    <s v="0045"/>
    <m/>
    <m/>
    <x v="2"/>
    <s v="CA"/>
    <s v="0601"/>
    <x v="2"/>
    <s v="NA"/>
    <x v="0"/>
    <s v="智源"/>
    <m/>
    <m/>
    <s v="CA-0601"/>
    <m/>
    <n v="10.199999999999999"/>
    <n v="15.3"/>
    <s v="水"/>
    <s v="壓縮空氣"/>
    <s v="/"/>
    <m/>
    <m/>
    <s v="1-05 大洋綠"/>
    <s v="CA-0601-AA1B-NA"/>
    <x v="0"/>
    <m/>
  </r>
  <r>
    <x v="45"/>
    <x v="45"/>
    <x v="27"/>
    <s v="CA-0601-25-AA1B-NA"/>
    <s v="1&quot;-CA-0601-AA1B-NA"/>
    <s v="04/22/'25"/>
    <s v=""/>
    <s v=""/>
    <s v=""/>
    <s v=""/>
    <s v="REV.1"/>
    <s v="04/22/'25"/>
    <m/>
    <s v="0046"/>
    <m/>
    <m/>
    <x v="2"/>
    <s v="CA"/>
    <s v="0601"/>
    <x v="2"/>
    <s v="NA"/>
    <x v="0"/>
    <s v="智源"/>
    <m/>
    <m/>
    <s v="CA-0601"/>
    <m/>
    <n v="10.199999999999999"/>
    <n v="15.3"/>
    <s v="水"/>
    <s v="壓縮空氣"/>
    <s v="/"/>
    <m/>
    <m/>
    <s v="1-05 大洋綠"/>
    <s v="CA-0601-AA1B-NA"/>
    <x v="0"/>
    <m/>
  </r>
  <r>
    <x v="46"/>
    <x v="46"/>
    <x v="28"/>
    <s v="CA-0601-25-AA1B-NA"/>
    <s v="1&quot;-CA-0601-AA1B-NA"/>
    <s v="04/22/'25"/>
    <s v=""/>
    <s v=""/>
    <s v=""/>
    <s v=""/>
    <s v="REV.1"/>
    <s v="04/22/'25"/>
    <m/>
    <s v="0047"/>
    <m/>
    <m/>
    <x v="2"/>
    <s v="CA"/>
    <s v="0601"/>
    <x v="2"/>
    <s v="NA"/>
    <x v="0"/>
    <s v="智源"/>
    <m/>
    <m/>
    <s v="CA-0601"/>
    <m/>
    <n v="10.199999999999999"/>
    <n v="15.3"/>
    <s v="水"/>
    <s v="壓縮空氣"/>
    <s v="/"/>
    <m/>
    <m/>
    <s v="1-05 大洋綠"/>
    <s v="CA-0601-AA1B-NA"/>
    <x v="0"/>
    <m/>
  </r>
  <r>
    <x v="47"/>
    <x v="47"/>
    <x v="29"/>
    <s v="CA-0601-25-AA1B-NA"/>
    <s v="1&quot;-CA-0601-AA1B-NA"/>
    <s v="04/22/'25"/>
    <s v=""/>
    <s v=""/>
    <s v=""/>
    <s v=""/>
    <s v="REV.1"/>
    <s v="04/22/'25"/>
    <m/>
    <s v="0048"/>
    <m/>
    <m/>
    <x v="2"/>
    <s v="CA"/>
    <s v="0601"/>
    <x v="2"/>
    <s v="NA"/>
    <x v="0"/>
    <s v="智源"/>
    <m/>
    <m/>
    <s v="CA-0601"/>
    <m/>
    <n v="10.199999999999999"/>
    <n v="15.3"/>
    <s v="水"/>
    <s v="壓縮空氣"/>
    <s v="/"/>
    <m/>
    <m/>
    <s v="1-05 大洋綠"/>
    <s v="CA-0601-AA1B-NA"/>
    <x v="0"/>
    <m/>
  </r>
  <r>
    <x v="48"/>
    <x v="48"/>
    <x v="2"/>
    <s v="CA-0602-15-AA1B-NA"/>
    <s v="1/2&quot;-CA-0602-AA1B-NA"/>
    <s v="04/22/'25"/>
    <s v=""/>
    <s v=""/>
    <s v=""/>
    <s v=""/>
    <s v="REV.1"/>
    <s v="04/22/'25"/>
    <m/>
    <s v="0049"/>
    <m/>
    <m/>
    <x v="3"/>
    <s v="CA"/>
    <s v="0602"/>
    <x v="2"/>
    <s v="NA"/>
    <x v="0"/>
    <s v="智源"/>
    <m/>
    <m/>
    <s v="CA-0602"/>
    <m/>
    <n v="10.199999999999999"/>
    <n v="15.3"/>
    <s v="水"/>
    <s v="壓縮空氣"/>
    <s v="/"/>
    <m/>
    <m/>
    <s v="1-05 大洋綠"/>
    <s v="CA-0602-AA1B-NA"/>
    <x v="0"/>
    <m/>
  </r>
  <r>
    <x v="49"/>
    <x v="49"/>
    <x v="2"/>
    <s v="CA-0603-15-AA1B-NA"/>
    <s v="1/2&quot;-CA-0603-AA1B-NA"/>
    <s v="04/22/'25"/>
    <s v=""/>
    <s v=""/>
    <s v=""/>
    <s v=""/>
    <s v="REV.1"/>
    <s v="04/22/'25"/>
    <m/>
    <s v="0050"/>
    <m/>
    <m/>
    <x v="3"/>
    <s v="CA"/>
    <s v="0603"/>
    <x v="2"/>
    <s v="NA"/>
    <x v="0"/>
    <s v="智源"/>
    <m/>
    <m/>
    <s v="CA-0603"/>
    <m/>
    <n v="10.199999999999999"/>
    <n v="15.3"/>
    <s v="水"/>
    <s v="壓縮空氣"/>
    <s v="/"/>
    <m/>
    <m/>
    <s v="1-05 大洋綠"/>
    <s v="CA-0603-AA1B-NA"/>
    <x v="0"/>
    <m/>
  </r>
  <r>
    <x v="50"/>
    <x v="50"/>
    <x v="2"/>
    <s v="CA-0604-15-AA1B-NA"/>
    <s v="1/2&quot;-CA-0604-AA1B-NA"/>
    <s v="04/22/'25"/>
    <s v=""/>
    <s v=""/>
    <s v=""/>
    <s v=""/>
    <s v="REV.1"/>
    <s v="04/22/'25"/>
    <m/>
    <s v="0051"/>
    <m/>
    <m/>
    <x v="3"/>
    <s v="CA"/>
    <s v="0604"/>
    <x v="2"/>
    <s v="NA"/>
    <x v="0"/>
    <s v="智源"/>
    <m/>
    <m/>
    <s v="CA-0604"/>
    <m/>
    <n v="10.199999999999999"/>
    <n v="15.3"/>
    <s v="水"/>
    <s v="壓縮空氣"/>
    <s v="/"/>
    <m/>
    <m/>
    <s v="1-05 大洋綠"/>
    <s v="CA-0604-AA1B-NA"/>
    <x v="0"/>
    <m/>
  </r>
  <r>
    <x v="51"/>
    <x v="51"/>
    <x v="2"/>
    <s v="CA-0605-15-AA1B-NA"/>
    <s v="1/2&quot;-CA-0605-AA1B-NA"/>
    <s v="04/22/'25"/>
    <s v=""/>
    <s v=""/>
    <s v=""/>
    <s v=""/>
    <s v="REV.1"/>
    <s v="04/22/'25"/>
    <m/>
    <s v="0052"/>
    <m/>
    <m/>
    <x v="3"/>
    <s v="CA"/>
    <s v="0605"/>
    <x v="2"/>
    <s v="NA"/>
    <x v="0"/>
    <s v="智源"/>
    <m/>
    <m/>
    <s v="CA-0605"/>
    <m/>
    <s v=""/>
    <s v=""/>
    <s v=""/>
    <s v="壓縮空氣"/>
    <s v=""/>
    <m/>
    <m/>
    <s v="1-05 大洋綠"/>
    <s v="CA-0605-AA1B-NA"/>
    <x v="0"/>
    <m/>
  </r>
  <r>
    <x v="52"/>
    <x v="52"/>
    <x v="17"/>
    <s v="CA-1001-50-AA1B-NA"/>
    <s v="2&quot;-CA-1001-AA1B-NA"/>
    <s v="04/22/'25"/>
    <s v="04/30/'25"/>
    <s v=""/>
    <s v=""/>
    <s v=""/>
    <s v="REV.2"/>
    <s v="04/30/'25"/>
    <m/>
    <s v="0053"/>
    <m/>
    <m/>
    <x v="0"/>
    <s v="CA"/>
    <s v="1001"/>
    <x v="2"/>
    <s v="NA"/>
    <x v="0"/>
    <s v="智源"/>
    <m/>
    <m/>
    <s v="CA-1001"/>
    <m/>
    <n v="10.199999999999999"/>
    <n v="15.3"/>
    <s v="水"/>
    <s v="壓縮空氣"/>
    <s v="/"/>
    <m/>
    <m/>
    <s v="1-05 大洋綠"/>
    <s v="CA-1001-AA1B-NA"/>
    <x v="0"/>
    <m/>
  </r>
  <r>
    <x v="53"/>
    <x v="53"/>
    <x v="18"/>
    <s v="CA-1001-50-AA1B-NA"/>
    <s v="2&quot;-CA-1001-AA1B-NA"/>
    <s v="04/22/'25"/>
    <s v="04/30/'25"/>
    <s v=""/>
    <s v=""/>
    <s v=""/>
    <s v="REV.2"/>
    <s v="04/30/'25"/>
    <m/>
    <s v="0054"/>
    <m/>
    <m/>
    <x v="0"/>
    <s v="CA"/>
    <s v="1001"/>
    <x v="2"/>
    <s v="NA"/>
    <x v="0"/>
    <s v="智源"/>
    <m/>
    <m/>
    <s v="CA-1001"/>
    <m/>
    <n v="10.199999999999999"/>
    <n v="15.3"/>
    <s v="水"/>
    <s v="壓縮空氣"/>
    <s v="/"/>
    <m/>
    <m/>
    <s v="1-05 大洋綠"/>
    <s v="CA-1001-AA1B-NA"/>
    <x v="0"/>
    <m/>
  </r>
  <r>
    <x v="54"/>
    <x v="54"/>
    <x v="19"/>
    <s v="CA-1001-50-AA1B-NA"/>
    <s v="2&quot;-CA-1001-AA1B-NA"/>
    <s v="04/22/'25"/>
    <s v="04/30/'25"/>
    <s v=""/>
    <s v=""/>
    <s v=""/>
    <s v="REV.2"/>
    <s v="04/30/'25"/>
    <m/>
    <s v="0055"/>
    <m/>
    <m/>
    <x v="0"/>
    <s v="CA"/>
    <s v="1001"/>
    <x v="2"/>
    <s v="NA"/>
    <x v="0"/>
    <s v="智源"/>
    <m/>
    <m/>
    <s v="CA-1001"/>
    <m/>
    <n v="10.199999999999999"/>
    <n v="15.3"/>
    <s v="水"/>
    <s v="壓縮空氣"/>
    <s v="/"/>
    <m/>
    <m/>
    <s v="1-05 大洋綠"/>
    <s v="CA-1001-AA1B-NA"/>
    <x v="0"/>
    <m/>
  </r>
  <r>
    <x v="55"/>
    <x v="55"/>
    <x v="3"/>
    <s v="CA-1002-50-AA1B-NA"/>
    <s v="2&quot;-CA-1002-AA1B-NA"/>
    <s v="04/22/'25"/>
    <s v="04/30/'25"/>
    <s v=""/>
    <s v=""/>
    <s v=""/>
    <s v="REV.2"/>
    <s v="04/30/'25"/>
    <m/>
    <s v="0056"/>
    <m/>
    <m/>
    <x v="0"/>
    <s v="CA"/>
    <s v="1002"/>
    <x v="2"/>
    <s v="NA"/>
    <x v="0"/>
    <s v="智源"/>
    <m/>
    <m/>
    <s v="CA-1002"/>
    <m/>
    <n v="10.199999999999999"/>
    <n v="15.3"/>
    <s v="水"/>
    <s v="壓縮空氣"/>
    <s v="/"/>
    <m/>
    <m/>
    <s v="1-05 大洋綠"/>
    <s v="CA-1002-AA1B-NA"/>
    <x v="0"/>
    <m/>
  </r>
  <r>
    <x v="56"/>
    <x v="56"/>
    <x v="4"/>
    <s v="CA-1002-50-AA1B-NA"/>
    <s v="2&quot;-CA-1002-AA1B-NA"/>
    <s v="04/22/'25"/>
    <s v="04/30/'25"/>
    <s v=""/>
    <s v=""/>
    <s v=""/>
    <s v="REV.2"/>
    <s v="04/30/'25"/>
    <m/>
    <s v="0057"/>
    <m/>
    <m/>
    <x v="0"/>
    <s v="CA"/>
    <s v="1002"/>
    <x v="2"/>
    <s v="NA"/>
    <x v="0"/>
    <s v="智源"/>
    <m/>
    <m/>
    <s v="CA-1002"/>
    <m/>
    <n v="10.199999999999999"/>
    <n v="15.3"/>
    <s v="水"/>
    <s v="壓縮空氣"/>
    <s v="/"/>
    <m/>
    <m/>
    <s v="1-05 大洋綠"/>
    <s v="CA-1002-AA1B-NA"/>
    <x v="0"/>
    <m/>
  </r>
  <r>
    <x v="57"/>
    <x v="57"/>
    <x v="5"/>
    <s v="CA-1002-50-AA1B-NA"/>
    <s v="2&quot;-CA-1002-AA1B-NA"/>
    <s v="04/22/'25"/>
    <s v="04/30/'25"/>
    <s v=""/>
    <s v=""/>
    <s v=""/>
    <s v="REV.2"/>
    <s v="04/30/'25"/>
    <m/>
    <s v="0058"/>
    <m/>
    <m/>
    <x v="0"/>
    <s v="CA"/>
    <s v="1002"/>
    <x v="2"/>
    <s v="NA"/>
    <x v="0"/>
    <s v="智源"/>
    <m/>
    <m/>
    <s v="CA-1002"/>
    <m/>
    <n v="10.199999999999999"/>
    <n v="15.3"/>
    <s v="水"/>
    <s v="壓縮空氣"/>
    <s v="/"/>
    <m/>
    <m/>
    <s v="1-05 大洋綠"/>
    <s v="CA-1002-AA1B-NA"/>
    <x v="0"/>
    <m/>
  </r>
  <r>
    <x v="58"/>
    <x v="58"/>
    <x v="6"/>
    <s v="CA-1002-50-AA1B-NA"/>
    <s v="2&quot;-CA-1002-AA1B-NA"/>
    <s v="04/22/'25"/>
    <s v="04/30/'25"/>
    <s v=""/>
    <s v=""/>
    <s v=""/>
    <s v="REV.2"/>
    <s v="04/30/'25"/>
    <m/>
    <s v="0059"/>
    <m/>
    <m/>
    <x v="0"/>
    <s v="CA"/>
    <s v="1002"/>
    <x v="2"/>
    <s v="NA"/>
    <x v="0"/>
    <s v="智源"/>
    <m/>
    <m/>
    <s v="CA-1002"/>
    <m/>
    <n v="10.199999999999999"/>
    <n v="15.3"/>
    <s v="水"/>
    <s v="壓縮空氣"/>
    <s v="/"/>
    <m/>
    <m/>
    <s v="1-05 大洋綠"/>
    <s v="CA-1002-AA1B-NA"/>
    <x v="0"/>
    <m/>
  </r>
  <r>
    <x v="59"/>
    <x v="59"/>
    <x v="7"/>
    <s v="CA-1002-50-AA1B-NA"/>
    <s v="2&quot;-CA-1002-AA1B-NA"/>
    <s v="04/22/'25"/>
    <s v="04/30/'25"/>
    <s v=""/>
    <s v=""/>
    <s v=""/>
    <s v="REV.2"/>
    <s v="04/30/'25"/>
    <m/>
    <s v="0060"/>
    <m/>
    <m/>
    <x v="0"/>
    <s v="CA"/>
    <s v="1002"/>
    <x v="2"/>
    <s v="NA"/>
    <x v="0"/>
    <s v="智源"/>
    <m/>
    <m/>
    <s v="CA-1002"/>
    <m/>
    <n v="10.199999999999999"/>
    <n v="15.3"/>
    <s v="水"/>
    <s v="壓縮空氣"/>
    <s v="/"/>
    <m/>
    <m/>
    <s v="1-05 大洋綠"/>
    <s v="CA-1002-AA1B-NA"/>
    <x v="0"/>
    <m/>
  </r>
  <r>
    <x v="60"/>
    <x v="60"/>
    <x v="8"/>
    <s v="CA-1002-50-AA1B-NA"/>
    <s v="2&quot;-CA-1002-AA1B-NA"/>
    <s v="04/22/'25"/>
    <s v="04/30/'25"/>
    <s v=""/>
    <s v=""/>
    <s v=""/>
    <s v="REV.2"/>
    <s v="04/30/'25"/>
    <m/>
    <s v="0061"/>
    <m/>
    <m/>
    <x v="0"/>
    <s v="CA"/>
    <s v="1002"/>
    <x v="2"/>
    <s v="NA"/>
    <x v="0"/>
    <s v="智源"/>
    <m/>
    <m/>
    <s v="CA-1002"/>
    <m/>
    <n v="10.199999999999999"/>
    <n v="15.3"/>
    <s v="水"/>
    <s v="壓縮空氣"/>
    <s v="/"/>
    <m/>
    <m/>
    <s v="1-05 大洋綠"/>
    <s v="CA-1002-AA1B-NA"/>
    <x v="0"/>
    <m/>
  </r>
  <r>
    <x v="61"/>
    <x v="61"/>
    <x v="9"/>
    <s v="CA-1002-50-AA1B-NA"/>
    <s v="2&quot;-CA-1002-AA1B-NA"/>
    <s v="04/22/'25"/>
    <s v="04/30/'25"/>
    <s v=""/>
    <s v=""/>
    <s v=""/>
    <s v="REV.2"/>
    <s v="04/30/'25"/>
    <m/>
    <s v="0062"/>
    <m/>
    <m/>
    <x v="0"/>
    <s v="CA"/>
    <s v="1002"/>
    <x v="2"/>
    <s v="NA"/>
    <x v="0"/>
    <s v="智源"/>
    <m/>
    <m/>
    <s v="CA-1002"/>
    <m/>
    <n v="10.199999999999999"/>
    <n v="15.3"/>
    <s v="水"/>
    <s v="壓縮空氣"/>
    <s v="/"/>
    <m/>
    <m/>
    <s v="1-05 大洋綠"/>
    <s v="CA-1002-AA1B-NA"/>
    <x v="0"/>
    <m/>
  </r>
  <r>
    <x v="62"/>
    <x v="62"/>
    <x v="10"/>
    <s v="CA-1002-50-AA1B-NA"/>
    <s v="2&quot;-CA-1002-AA1B-NA"/>
    <s v="04/22/'25"/>
    <s v="04/30/'25"/>
    <s v=""/>
    <s v=""/>
    <s v=""/>
    <s v="REV.2"/>
    <s v="04/30/'25"/>
    <m/>
    <s v="0063"/>
    <m/>
    <m/>
    <x v="0"/>
    <s v="CA"/>
    <s v="1002"/>
    <x v="2"/>
    <s v="NA"/>
    <x v="0"/>
    <s v="智源"/>
    <m/>
    <m/>
    <s v="CA-1002"/>
    <m/>
    <n v="10.199999999999999"/>
    <n v="15.3"/>
    <s v="水"/>
    <s v="壓縮空氣"/>
    <s v="/"/>
    <m/>
    <m/>
    <s v="1-05 大洋綠"/>
    <s v="CA-1002-AA1B-NA"/>
    <x v="0"/>
    <m/>
  </r>
  <r>
    <x v="63"/>
    <x v="63"/>
    <x v="30"/>
    <s v="CA-1101-15-AA1B-NA"/>
    <s v="1/2&quot;-CA-1101-AA1B-NA"/>
    <s v="04/22/'25"/>
    <s v="06/03/'25"/>
    <s v=""/>
    <s v=""/>
    <s v=""/>
    <s v="REV.2"/>
    <s v="06/03/'25"/>
    <m/>
    <s v="0064"/>
    <m/>
    <m/>
    <x v="3"/>
    <s v="CA"/>
    <s v="1101"/>
    <x v="2"/>
    <s v="NA"/>
    <x v="0"/>
    <s v="智源"/>
    <m/>
    <m/>
    <s v="CA-1101"/>
    <m/>
    <n v="10.199999999999999"/>
    <n v="15.3"/>
    <s v="水"/>
    <s v="壓縮空氣"/>
    <s v="/"/>
    <m/>
    <m/>
    <s v="1-05 大洋綠"/>
    <s v="CA-1101-AA1B-NA"/>
    <x v="0"/>
    <m/>
  </r>
  <r>
    <x v="64"/>
    <x v="64"/>
    <x v="31"/>
    <s v="CA-1101-15-AA1B-NA"/>
    <s v="1/2&quot;-CA-1101-AA1B-NA"/>
    <s v="04/22/'25"/>
    <s v=""/>
    <s v=""/>
    <s v=""/>
    <s v=""/>
    <s v="REV.1"/>
    <s v="04/22/'25"/>
    <m/>
    <s v="0065"/>
    <m/>
    <m/>
    <x v="3"/>
    <s v="CA"/>
    <s v="1101"/>
    <x v="2"/>
    <s v="NA"/>
    <x v="0"/>
    <s v="智源"/>
    <m/>
    <m/>
    <s v="CA-1101"/>
    <m/>
    <n v="10.199999999999999"/>
    <n v="15.3"/>
    <s v="水"/>
    <s v="壓縮空氣"/>
    <s v="/"/>
    <m/>
    <m/>
    <s v="1-05 大洋綠"/>
    <s v="CA-1101-AA1B-NA"/>
    <x v="0"/>
    <m/>
  </r>
  <r>
    <x v="65"/>
    <x v="65"/>
    <x v="32"/>
    <s v="CA-1101-15-AA1B-NA"/>
    <s v="1/2&quot;-CA-1101-AA1B-NA"/>
    <s v="04/22/'25"/>
    <s v=""/>
    <s v=""/>
    <s v=""/>
    <s v=""/>
    <s v="REV.1"/>
    <s v="04/22/'25"/>
    <m/>
    <s v="0066"/>
    <m/>
    <m/>
    <x v="3"/>
    <s v="CA"/>
    <s v="1101"/>
    <x v="2"/>
    <s v="NA"/>
    <x v="0"/>
    <s v="智源"/>
    <m/>
    <m/>
    <s v="CA-1101"/>
    <m/>
    <n v="10.199999999999999"/>
    <n v="15.3"/>
    <s v="水"/>
    <s v="壓縮空氣"/>
    <s v="/"/>
    <m/>
    <m/>
    <s v="1-05 大洋綠"/>
    <s v="CA-1101-AA1B-NA"/>
    <x v="0"/>
    <m/>
  </r>
  <r>
    <x v="66"/>
    <x v="66"/>
    <x v="33"/>
    <s v="CA-1101-15-AA1B-NA"/>
    <s v="1/2&quot;-CA-1101-AA1B-NA"/>
    <s v="04/22/'25"/>
    <s v=""/>
    <s v=""/>
    <s v=""/>
    <s v=""/>
    <s v="REV.1"/>
    <s v="04/22/'25"/>
    <m/>
    <s v="0067"/>
    <m/>
    <m/>
    <x v="3"/>
    <s v="CA"/>
    <s v="1101"/>
    <x v="2"/>
    <s v="NA"/>
    <x v="0"/>
    <s v="智源"/>
    <m/>
    <m/>
    <s v="CA-1101"/>
    <m/>
    <n v="10.199999999999999"/>
    <n v="15.3"/>
    <s v="水"/>
    <s v="壓縮空氣"/>
    <s v="/"/>
    <m/>
    <m/>
    <s v="1-05 大洋綠"/>
    <s v="CA-1101-AA1B-NA"/>
    <x v="0"/>
    <m/>
  </r>
  <r>
    <x v="67"/>
    <x v="67"/>
    <x v="34"/>
    <s v="CA-1101-15-AA1B-NA"/>
    <s v="1/2&quot;-CA-1101-AA1B-NA"/>
    <s v="04/22/'25"/>
    <s v=""/>
    <s v=""/>
    <s v=""/>
    <s v=""/>
    <s v="REV.1"/>
    <s v="04/22/'25"/>
    <m/>
    <s v="0068"/>
    <m/>
    <m/>
    <x v="3"/>
    <s v="CA"/>
    <s v="1101"/>
    <x v="2"/>
    <s v="NA"/>
    <x v="0"/>
    <s v="智源"/>
    <m/>
    <m/>
    <s v="CA-1101"/>
    <m/>
    <n v="10.199999999999999"/>
    <n v="15.3"/>
    <s v="水"/>
    <s v="壓縮空氣"/>
    <s v="/"/>
    <m/>
    <m/>
    <s v="1-05 大洋綠"/>
    <s v="CA-1101-AA1B-NA"/>
    <x v="0"/>
    <m/>
  </r>
  <r>
    <x v="68"/>
    <x v="68"/>
    <x v="35"/>
    <s v="CA-1301-50-AA1B-NA"/>
    <s v="2&quot;-CA-1301-AA1B-NA"/>
    <s v="04/22/'25"/>
    <s v="06/03/'25"/>
    <s v=""/>
    <s v=""/>
    <s v=""/>
    <s v="REV.2"/>
    <s v="06/03/'25"/>
    <m/>
    <s v="0069"/>
    <m/>
    <m/>
    <x v="0"/>
    <s v="CA"/>
    <s v="1301"/>
    <x v="2"/>
    <s v="NA"/>
    <x v="0"/>
    <s v="智源"/>
    <m/>
    <m/>
    <s v="CA-1301"/>
    <m/>
    <n v="10.199999999999999"/>
    <n v="15.3"/>
    <s v="水"/>
    <s v="壓縮空氣"/>
    <s v="/"/>
    <m/>
    <m/>
    <s v="1-05 大洋綠"/>
    <s v="CA-1301-AA1B-NA"/>
    <x v="0"/>
    <m/>
  </r>
  <r>
    <x v="69"/>
    <x v="69"/>
    <x v="36"/>
    <s v="CA-1301-50-AA1B-NA"/>
    <s v="2&quot;-CA-1301-AA1B-NA"/>
    <s v="04/22/'25"/>
    <s v=""/>
    <s v=""/>
    <s v=""/>
    <s v=""/>
    <s v="REV.1"/>
    <s v="04/22/'25"/>
    <m/>
    <s v="0070"/>
    <m/>
    <m/>
    <x v="0"/>
    <s v="CA"/>
    <s v="1301"/>
    <x v="2"/>
    <s v="NA"/>
    <x v="0"/>
    <s v="智源"/>
    <m/>
    <m/>
    <s v="CA-1301"/>
    <m/>
    <n v="10.199999999999999"/>
    <n v="15.3"/>
    <s v="水"/>
    <s v="壓縮空氣"/>
    <s v="/"/>
    <m/>
    <m/>
    <s v="1-05 大洋綠"/>
    <s v="CA-1301-AA1B-NA"/>
    <x v="0"/>
    <m/>
  </r>
  <r>
    <x v="70"/>
    <x v="70"/>
    <x v="37"/>
    <s v="CA-1301-50-AA1B-NA"/>
    <s v="2&quot;-CA-1301-AA1B-NA"/>
    <s v="04/22/'25"/>
    <s v=""/>
    <s v=""/>
    <s v=""/>
    <s v=""/>
    <s v="REV.1"/>
    <s v="04/22/'25"/>
    <m/>
    <s v="0071"/>
    <m/>
    <m/>
    <x v="0"/>
    <s v="CA"/>
    <s v="1301"/>
    <x v="2"/>
    <s v="NA"/>
    <x v="0"/>
    <s v="智源"/>
    <m/>
    <m/>
    <s v="CA-1301"/>
    <m/>
    <n v="10.199999999999999"/>
    <n v="15.3"/>
    <s v="水"/>
    <s v="壓縮空氣"/>
    <s v="/"/>
    <m/>
    <m/>
    <s v="1-05 大洋綠"/>
    <s v="CA-1301-AA1B-NA"/>
    <x v="0"/>
    <m/>
  </r>
  <r>
    <x v="71"/>
    <x v="71"/>
    <x v="38"/>
    <s v="CA-1301-50-AA1B-NA"/>
    <s v="2&quot;-CA-1301-AA1B-NA"/>
    <s v="04/22/'25"/>
    <s v=""/>
    <s v=""/>
    <s v=""/>
    <s v=""/>
    <s v="REV.1"/>
    <s v="04/22/'25"/>
    <m/>
    <s v="0072"/>
    <m/>
    <m/>
    <x v="0"/>
    <s v="CA"/>
    <s v="1301"/>
    <x v="2"/>
    <s v="NA"/>
    <x v="0"/>
    <s v="智源"/>
    <m/>
    <m/>
    <s v="CA-1301"/>
    <m/>
    <n v="10.199999999999999"/>
    <n v="15.3"/>
    <s v="水"/>
    <s v="壓縮空氣"/>
    <s v="/"/>
    <m/>
    <m/>
    <s v="1-05 大洋綠"/>
    <s v="CA-1301-AA1B-NA"/>
    <x v="0"/>
    <m/>
  </r>
  <r>
    <x v="72"/>
    <x v="72"/>
    <x v="2"/>
    <s v="CA-1303-25-AA1B-NA"/>
    <s v="1&quot;-CA-1303-AA1B-NA"/>
    <s v="04/22/'25"/>
    <s v=""/>
    <s v=""/>
    <s v=""/>
    <s v=""/>
    <s v="REV.1"/>
    <s v="04/22/'25"/>
    <m/>
    <s v="0073"/>
    <m/>
    <m/>
    <x v="2"/>
    <s v="CA"/>
    <s v="1303"/>
    <x v="2"/>
    <s v="NA"/>
    <x v="0"/>
    <s v="智源"/>
    <m/>
    <m/>
    <s v="CA-1303"/>
    <m/>
    <n v="10.199999999999999"/>
    <n v="15.3"/>
    <s v="水"/>
    <s v="壓縮空氣"/>
    <s v="/"/>
    <m/>
    <m/>
    <s v="1-05 大洋綠"/>
    <s v="CA-1303-AA1B-NA"/>
    <x v="0"/>
    <m/>
  </r>
  <r>
    <x v="73"/>
    <x v="73"/>
    <x v="0"/>
    <s v="CA-1304-25-AA1B-NA"/>
    <s v="1&quot;-CA-1304-AA1B-NA"/>
    <s v="04/22/'25"/>
    <s v=""/>
    <s v=""/>
    <s v=""/>
    <s v=""/>
    <s v="REV.1"/>
    <s v="04/22/'25"/>
    <m/>
    <s v="0074"/>
    <m/>
    <m/>
    <x v="2"/>
    <s v="CA"/>
    <s v="1304"/>
    <x v="2"/>
    <s v="NA"/>
    <x v="0"/>
    <s v="智源"/>
    <m/>
    <m/>
    <s v="CA-1304"/>
    <m/>
    <n v="10.199999999999999"/>
    <n v="15.3"/>
    <s v="水"/>
    <s v="壓縮空氣"/>
    <s v="/"/>
    <m/>
    <m/>
    <s v="1-05 大洋綠"/>
    <s v="CA-1304-AA1B-NA"/>
    <x v="0"/>
    <m/>
  </r>
  <r>
    <x v="74"/>
    <x v="74"/>
    <x v="1"/>
    <s v="CA-1304-25-AA1B-NA"/>
    <s v="1&quot;-CA-1304-AA1B-NA"/>
    <s v="04/22/'25"/>
    <s v=""/>
    <s v=""/>
    <s v=""/>
    <s v=""/>
    <s v="REV.1"/>
    <s v="04/22/'25"/>
    <m/>
    <s v="0075"/>
    <m/>
    <m/>
    <x v="2"/>
    <s v="CA"/>
    <s v="1304"/>
    <x v="2"/>
    <s v="NA"/>
    <x v="0"/>
    <s v="智源"/>
    <m/>
    <m/>
    <s v="CA-1304"/>
    <m/>
    <n v="10.199999999999999"/>
    <n v="15.3"/>
    <s v="水"/>
    <s v="壓縮空氣"/>
    <s v="/"/>
    <m/>
    <m/>
    <s v="1-05 大洋綠"/>
    <s v="CA-1304-AA1B-NA"/>
    <x v="0"/>
    <m/>
  </r>
  <r>
    <x v="75"/>
    <x v="75"/>
    <x v="2"/>
    <s v="CA-1305-25-AA1B-NA"/>
    <s v="1&quot;-CA-1305-AA1B-NA"/>
    <s v="04/22/'25"/>
    <s v=""/>
    <s v=""/>
    <s v=""/>
    <s v=""/>
    <s v="REV.1"/>
    <s v="04/22/'25"/>
    <m/>
    <s v="0076"/>
    <m/>
    <m/>
    <x v="2"/>
    <s v="CA"/>
    <s v="1305"/>
    <x v="2"/>
    <s v="NA"/>
    <x v="0"/>
    <s v="智源"/>
    <m/>
    <m/>
    <s v="CA-1305"/>
    <m/>
    <n v="10.199999999999999"/>
    <n v="15.3"/>
    <s v="水"/>
    <s v="壓縮空氣"/>
    <s v="/"/>
    <m/>
    <m/>
    <s v="1-05 大洋綠"/>
    <s v="CA-1305-AA1B-NA"/>
    <x v="0"/>
    <m/>
  </r>
  <r>
    <x v="76"/>
    <x v="76"/>
    <x v="0"/>
    <s v="CA-1306-25-AA1B-NA"/>
    <s v="1&quot;-CA-1306-AA1B-NA"/>
    <s v="04/22/'25"/>
    <s v=""/>
    <s v=""/>
    <s v=""/>
    <s v=""/>
    <s v="REV.1"/>
    <s v="04/22/'25"/>
    <m/>
    <s v="0077"/>
    <m/>
    <m/>
    <x v="2"/>
    <s v="CA"/>
    <s v="1306"/>
    <x v="2"/>
    <s v="NA"/>
    <x v="0"/>
    <s v="智源"/>
    <m/>
    <m/>
    <s v="CA-1306"/>
    <m/>
    <n v="10.199999999999999"/>
    <n v="15.3"/>
    <s v="水"/>
    <s v="壓縮空氣"/>
    <s v="/"/>
    <m/>
    <m/>
    <s v="1-05 大洋綠"/>
    <s v="CA-1306-AA1B-NA"/>
    <x v="0"/>
    <m/>
  </r>
  <r>
    <x v="77"/>
    <x v="77"/>
    <x v="1"/>
    <s v="CA-1306-25-AA1B-NA"/>
    <s v="1&quot;-CA-1306-AA1B-NA"/>
    <s v="04/22/'25"/>
    <s v=""/>
    <s v=""/>
    <s v=""/>
    <s v=""/>
    <s v="REV.1"/>
    <s v="04/22/'25"/>
    <m/>
    <s v="0078"/>
    <m/>
    <m/>
    <x v="2"/>
    <s v="CA"/>
    <s v="1306"/>
    <x v="2"/>
    <s v="NA"/>
    <x v="0"/>
    <s v="智源"/>
    <m/>
    <m/>
    <s v="CA-1306"/>
    <m/>
    <n v="10.199999999999999"/>
    <n v="15.3"/>
    <s v="水"/>
    <s v="壓縮空氣"/>
    <s v="/"/>
    <m/>
    <m/>
    <s v="1-05 大洋綠"/>
    <s v="CA-1306-AA1B-NA"/>
    <x v="0"/>
    <m/>
  </r>
  <r>
    <x v="78"/>
    <x v="78"/>
    <x v="0"/>
    <s v="CA-1307-80-AA1B-NA"/>
    <s v="3&quot;-CA-1307-AA1B-NA"/>
    <s v="04/22/'25"/>
    <s v=""/>
    <s v=""/>
    <s v=""/>
    <s v=""/>
    <s v="REV.1"/>
    <s v="04/22/'25"/>
    <m/>
    <s v="0079"/>
    <m/>
    <m/>
    <x v="5"/>
    <s v="CA"/>
    <s v="1307"/>
    <x v="2"/>
    <s v="NA"/>
    <x v="0"/>
    <s v="智源"/>
    <m/>
    <m/>
    <s v="CA-1307"/>
    <m/>
    <s v=""/>
    <s v=""/>
    <s v=""/>
    <s v="壓縮空氣"/>
    <s v=""/>
    <m/>
    <m/>
    <s v="1-05 大洋綠"/>
    <s v="CA-1307-AA1B-NA"/>
    <x v="0"/>
    <m/>
  </r>
  <r>
    <x v="79"/>
    <x v="79"/>
    <x v="1"/>
    <s v="CA-1307-80-AA1B-NA"/>
    <s v="3&quot;-CA-1307-AA1B-NA"/>
    <s v="04/22/'25"/>
    <s v="06/03/'25"/>
    <s v=""/>
    <s v=""/>
    <s v=""/>
    <s v="REV.2"/>
    <s v="06/03/'25"/>
    <m/>
    <s v="0080"/>
    <m/>
    <m/>
    <x v="5"/>
    <s v="CA"/>
    <s v="1307"/>
    <x v="2"/>
    <s v="NA"/>
    <x v="0"/>
    <s v="智源"/>
    <m/>
    <m/>
    <s v="CA-1307"/>
    <m/>
    <s v=""/>
    <s v=""/>
    <s v=""/>
    <s v="壓縮空氣"/>
    <s v=""/>
    <m/>
    <m/>
    <s v="1-05 大洋綠"/>
    <s v="CA-1307-AA1B-NA"/>
    <x v="0"/>
    <m/>
  </r>
  <r>
    <x v="80"/>
    <x v="80"/>
    <x v="35"/>
    <s v="CA-1501-25-AA1B-NA"/>
    <s v="1&quot;-CA-1501-AA1B-NA"/>
    <s v="04/22/'25"/>
    <s v=""/>
    <s v=""/>
    <s v=""/>
    <s v=""/>
    <s v="REV.1"/>
    <s v="04/22/'25"/>
    <m/>
    <s v="0081"/>
    <m/>
    <m/>
    <x v="2"/>
    <s v="CA"/>
    <s v="1501"/>
    <x v="2"/>
    <s v="NA"/>
    <x v="0"/>
    <s v="智源"/>
    <m/>
    <m/>
    <s v="CA-1501"/>
    <m/>
    <n v="10.199999999999999"/>
    <n v="15.3"/>
    <s v="水"/>
    <s v="壓縮空氣"/>
    <s v="/"/>
    <m/>
    <m/>
    <s v="1-05 大洋綠"/>
    <s v="CA-1501-AA1B-NA"/>
    <x v="0"/>
    <m/>
  </r>
  <r>
    <x v="81"/>
    <x v="81"/>
    <x v="36"/>
    <s v="CA-1501-25-AA1B-NA"/>
    <s v="1&quot;-CA-1501-AA1B-NA"/>
    <s v="04/22/'25"/>
    <s v=""/>
    <s v=""/>
    <s v=""/>
    <s v=""/>
    <s v="REV.1"/>
    <s v="04/22/'25"/>
    <m/>
    <s v="0082"/>
    <m/>
    <m/>
    <x v="2"/>
    <s v="CA"/>
    <s v="1501"/>
    <x v="2"/>
    <s v="NA"/>
    <x v="0"/>
    <s v="智源"/>
    <m/>
    <m/>
    <s v="CA-1501"/>
    <m/>
    <n v="10.199999999999999"/>
    <n v="15.3"/>
    <s v="水"/>
    <s v="壓縮空氣"/>
    <s v="/"/>
    <m/>
    <m/>
    <s v="1-05 大洋綠"/>
    <s v="CA-1501-AA1B-NA"/>
    <x v="0"/>
    <m/>
  </r>
  <r>
    <x v="82"/>
    <x v="82"/>
    <x v="37"/>
    <s v="CA-1501-25-AA1B-NA"/>
    <s v="1&quot;-CA-1501-AA1B-NA"/>
    <s v="04/22/'25"/>
    <s v=""/>
    <s v=""/>
    <s v=""/>
    <s v=""/>
    <s v="REV.1"/>
    <s v="04/22/'25"/>
    <m/>
    <s v="0083"/>
    <m/>
    <m/>
    <x v="2"/>
    <s v="CA"/>
    <s v="1501"/>
    <x v="2"/>
    <s v="NA"/>
    <x v="0"/>
    <s v="智源"/>
    <m/>
    <m/>
    <s v="CA-1501"/>
    <m/>
    <n v="10.199999999999999"/>
    <n v="15.3"/>
    <s v="水"/>
    <s v="壓縮空氣"/>
    <s v="/"/>
    <m/>
    <m/>
    <s v="1-05 大洋綠"/>
    <s v="CA-1501-AA1B-NA"/>
    <x v="0"/>
    <m/>
  </r>
  <r>
    <x v="83"/>
    <x v="83"/>
    <x v="38"/>
    <s v="CA-1501-25-AA1B-NA"/>
    <s v="1&quot;-CA-1501-AA1B-NA"/>
    <s v="04/22/'25"/>
    <s v=""/>
    <s v=""/>
    <s v=""/>
    <s v=""/>
    <s v="REV.1"/>
    <s v="04/22/'25"/>
    <m/>
    <s v="0084"/>
    <m/>
    <m/>
    <x v="2"/>
    <s v="CA"/>
    <s v="1501"/>
    <x v="2"/>
    <s v="NA"/>
    <x v="0"/>
    <s v="智源"/>
    <m/>
    <m/>
    <s v="CA-1501"/>
    <m/>
    <n v="10.199999999999999"/>
    <n v="15.3"/>
    <s v="水"/>
    <s v="壓縮空氣"/>
    <s v="/"/>
    <m/>
    <m/>
    <s v="1-05 大洋綠"/>
    <s v="CA-1501-AA1B-NA"/>
    <x v="0"/>
    <m/>
  </r>
  <r>
    <x v="84"/>
    <x v="84"/>
    <x v="2"/>
    <s v="CA-1601-25-AA1B-NA"/>
    <s v="1&quot;-CA-1601-AA1B-NA"/>
    <s v="04/22/'25"/>
    <s v=""/>
    <s v=""/>
    <s v=""/>
    <s v=""/>
    <s v="REV.1"/>
    <s v="04/22/'25"/>
    <m/>
    <s v="0085"/>
    <m/>
    <m/>
    <x v="2"/>
    <s v="CA"/>
    <s v="1601"/>
    <x v="2"/>
    <s v="NA"/>
    <x v="0"/>
    <s v="智源"/>
    <m/>
    <m/>
    <s v="CA-1601"/>
    <m/>
    <n v="10.199999999999999"/>
    <n v="15.3"/>
    <s v="水"/>
    <s v="壓縮空氣"/>
    <s v="/"/>
    <m/>
    <m/>
    <s v="1-05 大洋綠"/>
    <s v="CA-1601-AA1B-NA"/>
    <x v="0"/>
    <m/>
  </r>
  <r>
    <x v="85"/>
    <x v="85"/>
    <x v="17"/>
    <s v="CA-1602-25-AA1B-NA"/>
    <s v="1&quot;-CA-1602-AA1B-NA"/>
    <s v="04/22/'25"/>
    <s v=""/>
    <s v=""/>
    <s v=""/>
    <s v=""/>
    <s v="REV.1"/>
    <s v="04/22/'25"/>
    <m/>
    <s v="0086"/>
    <m/>
    <m/>
    <x v="2"/>
    <s v="CA"/>
    <s v="1602"/>
    <x v="2"/>
    <s v="NA"/>
    <x v="0"/>
    <s v="智源"/>
    <m/>
    <m/>
    <s v="CA-1602"/>
    <m/>
    <n v="10.199999999999999"/>
    <n v="15.3"/>
    <s v="水"/>
    <s v="壓縮空氣"/>
    <s v="/"/>
    <m/>
    <m/>
    <s v="1-05 大洋綠"/>
    <s v="CA-1602-AA1B-NA"/>
    <x v="0"/>
    <m/>
  </r>
  <r>
    <x v="86"/>
    <x v="86"/>
    <x v="18"/>
    <s v="CA-1602-25-AA1B-NA"/>
    <s v="1&quot;-CA-1602-AA1B-NA"/>
    <s v="04/22/'25"/>
    <s v="06/17/'25"/>
    <s v=""/>
    <s v=""/>
    <s v=""/>
    <s v="REV.2"/>
    <s v="06/17/'25"/>
    <m/>
    <s v="0087"/>
    <m/>
    <m/>
    <x v="2"/>
    <s v="CA"/>
    <s v="1602"/>
    <x v="2"/>
    <s v="NA"/>
    <x v="0"/>
    <s v="智源"/>
    <m/>
    <m/>
    <s v="CA-1602"/>
    <m/>
    <n v="10.199999999999999"/>
    <n v="15.3"/>
    <s v="水"/>
    <s v="壓縮空氣"/>
    <s v="/"/>
    <m/>
    <m/>
    <s v="1-05 大洋綠"/>
    <s v="CA-1602-AA1B-NA"/>
    <x v="0"/>
    <m/>
  </r>
  <r>
    <x v="87"/>
    <x v="87"/>
    <x v="19"/>
    <s v="CA-1602-25-AA1B-NA"/>
    <s v="1&quot;-CA-1602-AA1B-NA"/>
    <s v="04/22/'25"/>
    <s v=""/>
    <s v=""/>
    <s v=""/>
    <s v=""/>
    <s v="REV.1"/>
    <s v="04/22/'25"/>
    <m/>
    <s v="0088"/>
    <m/>
    <m/>
    <x v="2"/>
    <s v="CA"/>
    <s v="1602"/>
    <x v="2"/>
    <s v="NA"/>
    <x v="0"/>
    <s v="智源"/>
    <m/>
    <m/>
    <s v="CA-1602"/>
    <m/>
    <n v="10.199999999999999"/>
    <n v="15.3"/>
    <s v="水"/>
    <s v="壓縮空氣"/>
    <s v="/"/>
    <m/>
    <m/>
    <s v="1-05 大洋綠"/>
    <s v="CA-1602-AA1B-NA"/>
    <x v="0"/>
    <m/>
  </r>
  <r>
    <x v="88"/>
    <x v="88"/>
    <x v="2"/>
    <s v="CA-1701-25-AA1B-NA"/>
    <s v="1&quot;-CA-1701-AA1B-NA"/>
    <s v="04/22/'25"/>
    <s v=""/>
    <s v=""/>
    <s v=""/>
    <s v=""/>
    <s v="REV.1"/>
    <s v="04/22/'25"/>
    <m/>
    <s v="0089"/>
    <m/>
    <m/>
    <x v="2"/>
    <s v="CA"/>
    <s v="1701"/>
    <x v="2"/>
    <s v="NA"/>
    <x v="0"/>
    <s v="智源"/>
    <m/>
    <m/>
    <s v="CA-1701"/>
    <m/>
    <n v="10.199999999999999"/>
    <n v="15.3"/>
    <s v="水"/>
    <s v="壓縮空氣"/>
    <s v="/"/>
    <m/>
    <m/>
    <s v="1-05 大洋綠"/>
    <s v="CA-1701-AA1B-NA"/>
    <x v="0"/>
    <m/>
  </r>
  <r>
    <x v="89"/>
    <x v="89"/>
    <x v="17"/>
    <s v="CA-1801-25-AA1B-NA"/>
    <s v="1&quot;-CA-1801-AA1B-NA"/>
    <s v="04/22/'25"/>
    <s v=""/>
    <s v=""/>
    <s v=""/>
    <s v=""/>
    <s v="REV.1"/>
    <s v="04/22/'25"/>
    <m/>
    <s v="0090"/>
    <m/>
    <m/>
    <x v="2"/>
    <s v="CA"/>
    <s v="1801"/>
    <x v="2"/>
    <s v="NA"/>
    <x v="0"/>
    <s v="智源"/>
    <m/>
    <m/>
    <s v="CA-1801"/>
    <m/>
    <n v="10.199999999999999"/>
    <n v="15.3"/>
    <s v="水"/>
    <s v="壓縮空氣"/>
    <s v="/"/>
    <m/>
    <m/>
    <s v="1-05 大洋綠"/>
    <s v="CA-1801-AA1B-NA"/>
    <x v="0"/>
    <m/>
  </r>
  <r>
    <x v="90"/>
    <x v="90"/>
    <x v="18"/>
    <s v="CA-1801-25-AA1B-NA"/>
    <s v="1&quot;-CA-1801-AA1B-NA"/>
    <s v="04/22/'25"/>
    <s v=""/>
    <s v=""/>
    <s v=""/>
    <s v=""/>
    <s v="REV.1"/>
    <s v="04/22/'25"/>
    <m/>
    <s v="0091"/>
    <m/>
    <m/>
    <x v="2"/>
    <s v="CA"/>
    <s v="1801"/>
    <x v="2"/>
    <s v="NA"/>
    <x v="0"/>
    <s v="智源"/>
    <m/>
    <m/>
    <s v="CA-1801"/>
    <m/>
    <n v="10.199999999999999"/>
    <n v="15.3"/>
    <s v="水"/>
    <s v="壓縮空氣"/>
    <s v="/"/>
    <m/>
    <m/>
    <s v="1-05 大洋綠"/>
    <s v="CA-1801-AA1B-NA"/>
    <x v="0"/>
    <m/>
  </r>
  <r>
    <x v="91"/>
    <x v="91"/>
    <x v="19"/>
    <s v="CA-1801-25-AA1B-NA"/>
    <s v="1&quot;-CA-1801-AA1B-NA"/>
    <s v="04/22/'25"/>
    <s v=""/>
    <s v=""/>
    <s v=""/>
    <s v=""/>
    <s v="REV.1"/>
    <s v="04/22/'25"/>
    <m/>
    <s v="0092"/>
    <m/>
    <m/>
    <x v="2"/>
    <s v="CA"/>
    <s v="1801"/>
    <x v="2"/>
    <s v="NA"/>
    <x v="0"/>
    <s v="智源"/>
    <m/>
    <m/>
    <s v="CA-1801"/>
    <m/>
    <n v="10.199999999999999"/>
    <n v="15.3"/>
    <s v="水"/>
    <s v="壓縮空氣"/>
    <s v="/"/>
    <m/>
    <m/>
    <s v="1-05 大洋綠"/>
    <s v="CA-1801-AA1B-NA"/>
    <x v="0"/>
    <m/>
  </r>
  <r>
    <x v="92"/>
    <x v="92"/>
    <x v="39"/>
    <s v="CA-2001-100-AA1B-NA"/>
    <s v="4&quot;-CA-2001-AA1B-NA"/>
    <s v="04/22/'25"/>
    <s v="06/17/'25"/>
    <s v=""/>
    <s v=""/>
    <s v=""/>
    <s v="REV.2"/>
    <s v="06/17/'25"/>
    <m/>
    <s v="0093"/>
    <m/>
    <m/>
    <x v="4"/>
    <s v="CA"/>
    <s v="2001"/>
    <x v="2"/>
    <s v="NA"/>
    <x v="0"/>
    <s v="智源"/>
    <m/>
    <m/>
    <s v="CA-2001"/>
    <m/>
    <n v="10.199999999999999"/>
    <n v="15.3"/>
    <s v="水"/>
    <s v="壓縮空氣"/>
    <s v="/"/>
    <m/>
    <m/>
    <s v="1-05 大洋綠"/>
    <s v="CA-2001-AA1B-NA"/>
    <x v="0"/>
    <m/>
  </r>
  <r>
    <x v="93"/>
    <x v="93"/>
    <x v="40"/>
    <s v="CA-2001-100-AA1B-NA"/>
    <s v="4&quot;-CA-2001-AA1B-NA"/>
    <s v="04/22/'25"/>
    <s v=""/>
    <s v=""/>
    <s v=""/>
    <s v=""/>
    <s v="REV.1"/>
    <s v="04/22/'25"/>
    <m/>
    <s v="0094"/>
    <m/>
    <m/>
    <x v="4"/>
    <s v="CA"/>
    <s v="2001"/>
    <x v="2"/>
    <s v="NA"/>
    <x v="0"/>
    <s v="智源"/>
    <m/>
    <m/>
    <s v="CA-2001"/>
    <m/>
    <n v="10.199999999999999"/>
    <n v="15.3"/>
    <s v="水"/>
    <s v="壓縮空氣"/>
    <s v="/"/>
    <m/>
    <m/>
    <s v="1-05 大洋綠"/>
    <s v="CA-2001-AA1B-NA"/>
    <x v="0"/>
    <m/>
  </r>
  <r>
    <x v="94"/>
    <x v="94"/>
    <x v="41"/>
    <s v="CA-2001-100-AA1B-NA"/>
    <s v="4&quot;-CA-2001-AA1B-NA"/>
    <s v="04/22/'25"/>
    <s v="06/03/'25"/>
    <s v=""/>
    <s v=""/>
    <s v=""/>
    <s v="REV.2"/>
    <s v="06/03/'25"/>
    <m/>
    <s v="0095"/>
    <m/>
    <m/>
    <x v="4"/>
    <s v="CA"/>
    <s v="2001"/>
    <x v="2"/>
    <s v="NA"/>
    <x v="0"/>
    <s v="智源"/>
    <m/>
    <m/>
    <s v="CA-2001"/>
    <m/>
    <n v="10.199999999999999"/>
    <n v="15.3"/>
    <s v="水"/>
    <s v="壓縮空氣"/>
    <s v="/"/>
    <m/>
    <m/>
    <s v="1-05 大洋綠"/>
    <s v="CA-2001-AA1B-NA"/>
    <x v="0"/>
    <m/>
  </r>
  <r>
    <x v="95"/>
    <x v="95"/>
    <x v="42"/>
    <s v="CA-2001-100-AA1B-NA"/>
    <s v="4&quot;-CA-2001-AA1B-NA"/>
    <s v="04/22/'25"/>
    <s v=""/>
    <s v=""/>
    <s v=""/>
    <s v=""/>
    <s v="REV.1"/>
    <s v="04/22/'25"/>
    <m/>
    <s v="0096"/>
    <m/>
    <m/>
    <x v="4"/>
    <s v="CA"/>
    <s v="2001"/>
    <x v="2"/>
    <s v="NA"/>
    <x v="0"/>
    <s v="智源"/>
    <m/>
    <m/>
    <s v="CA-2001"/>
    <m/>
    <n v="10.199999999999999"/>
    <n v="15.3"/>
    <s v="水"/>
    <s v="壓縮空氣"/>
    <s v="/"/>
    <m/>
    <m/>
    <s v="1-05 大洋綠"/>
    <s v="CA-2001-AA1B-NA"/>
    <x v="0"/>
    <m/>
  </r>
  <r>
    <x v="96"/>
    <x v="96"/>
    <x v="43"/>
    <s v="CA-2001-100-AA1B-NA"/>
    <s v="4&quot;-CA-2001-AA1B-NA"/>
    <s v="04/22/'25"/>
    <s v=""/>
    <s v=""/>
    <s v=""/>
    <s v=""/>
    <s v="REV.1"/>
    <s v="04/22/'25"/>
    <m/>
    <s v="0097"/>
    <m/>
    <m/>
    <x v="4"/>
    <s v="CA"/>
    <s v="2001"/>
    <x v="2"/>
    <s v="NA"/>
    <x v="0"/>
    <s v="智源"/>
    <m/>
    <m/>
    <s v="CA-2001"/>
    <m/>
    <n v="10.199999999999999"/>
    <n v="15.3"/>
    <s v="水"/>
    <s v="壓縮空氣"/>
    <s v="/"/>
    <m/>
    <m/>
    <s v="1-05 大洋綠"/>
    <s v="CA-2001-AA1B-NA"/>
    <x v="0"/>
    <m/>
  </r>
  <r>
    <x v="97"/>
    <x v="97"/>
    <x v="44"/>
    <s v="CA-2001-100-AA1B-NA"/>
    <s v="4&quot;-CA-2001-AA1B-NA"/>
    <s v="04/22/'25"/>
    <s v=""/>
    <s v=""/>
    <s v=""/>
    <s v=""/>
    <s v="REV.1"/>
    <s v="04/22/'25"/>
    <m/>
    <s v="0098"/>
    <m/>
    <m/>
    <x v="4"/>
    <s v="CA"/>
    <s v="2001"/>
    <x v="2"/>
    <s v="NA"/>
    <x v="0"/>
    <s v="智源"/>
    <m/>
    <m/>
    <s v="CA-2001"/>
    <m/>
    <n v="10.199999999999999"/>
    <n v="15.3"/>
    <s v="水"/>
    <s v="壓縮空氣"/>
    <s v="/"/>
    <m/>
    <m/>
    <s v="1-05 大洋綠"/>
    <s v="CA-2001-AA1B-NA"/>
    <x v="0"/>
    <m/>
  </r>
  <r>
    <x v="98"/>
    <x v="98"/>
    <x v="45"/>
    <s v="CA-2001-100-AA1B-NA"/>
    <s v="4&quot;-CA-2001-AA1B-NA"/>
    <s v="04/22/'25"/>
    <s v=""/>
    <s v=""/>
    <s v=""/>
    <s v=""/>
    <s v="REV.1"/>
    <s v="04/22/'25"/>
    <m/>
    <s v="0099"/>
    <m/>
    <m/>
    <x v="4"/>
    <s v="CA"/>
    <s v="2001"/>
    <x v="2"/>
    <s v="NA"/>
    <x v="0"/>
    <s v="智源"/>
    <m/>
    <m/>
    <s v="CA-2001"/>
    <m/>
    <n v="10.199999999999999"/>
    <n v="15.3"/>
    <s v="水"/>
    <s v="壓縮空氣"/>
    <s v="/"/>
    <m/>
    <m/>
    <s v="1-05 大洋綠"/>
    <s v="CA-2001-AA1B-NA"/>
    <x v="0"/>
    <m/>
  </r>
  <r>
    <x v="99"/>
    <x v="99"/>
    <x v="2"/>
    <s v="CA-2002-50-AA1B-NA"/>
    <s v="2&quot;-CA-2002-AA1B-NA"/>
    <s v="04/22/'25"/>
    <s v="06/03/'25"/>
    <s v=""/>
    <s v=""/>
    <s v=""/>
    <s v="REV.2"/>
    <s v="06/03/'25"/>
    <m/>
    <s v="0100"/>
    <m/>
    <m/>
    <x v="0"/>
    <s v="CA"/>
    <s v="2002"/>
    <x v="2"/>
    <s v="NA"/>
    <x v="0"/>
    <s v="智源"/>
    <m/>
    <m/>
    <s v="CA-2002"/>
    <m/>
    <n v="10.199999999999999"/>
    <n v="15.3"/>
    <s v="水"/>
    <s v="壓縮空氣"/>
    <s v="/"/>
    <m/>
    <m/>
    <s v="1-05 大洋綠"/>
    <s v="CA-2002-AA1B-NA"/>
    <x v="0"/>
    <m/>
  </r>
  <r>
    <x v="100"/>
    <x v="100"/>
    <x v="2"/>
    <s v="CA-2003-50-AA1B-NA"/>
    <s v="2&quot;-CA-2003-AA1B-NA"/>
    <s v="04/22/'25"/>
    <s v="06/03/'25"/>
    <s v=""/>
    <s v=""/>
    <s v=""/>
    <s v="REV.2"/>
    <s v="06/03/'25"/>
    <m/>
    <s v="0101"/>
    <m/>
    <m/>
    <x v="0"/>
    <s v="CA"/>
    <s v="2003"/>
    <x v="2"/>
    <s v="NA"/>
    <x v="0"/>
    <s v="智源"/>
    <m/>
    <m/>
    <s v="CA-2003"/>
    <m/>
    <n v="10.199999999999999"/>
    <n v="15.3"/>
    <s v="水"/>
    <s v="壓縮空氣"/>
    <s v="/"/>
    <m/>
    <m/>
    <s v="1-05 大洋綠"/>
    <s v="CA-2003-AA1B-NA"/>
    <x v="0"/>
    <m/>
  </r>
  <r>
    <x v="101"/>
    <x v="101"/>
    <x v="2"/>
    <s v="CA-2004-50-AA1B-NA"/>
    <s v="2&quot;-CA-2004-AA1B-NA"/>
    <s v="04/22/'25"/>
    <s v="06/03/'25"/>
    <s v=""/>
    <s v=""/>
    <s v=""/>
    <s v="REV.2"/>
    <s v="06/03/'25"/>
    <m/>
    <s v="0102"/>
    <m/>
    <m/>
    <x v="0"/>
    <s v="CA"/>
    <s v="2004"/>
    <x v="2"/>
    <s v="NA"/>
    <x v="0"/>
    <s v="智源"/>
    <m/>
    <m/>
    <s v="CA-2004"/>
    <m/>
    <n v="10.199999999999999"/>
    <n v="15.3"/>
    <s v="水"/>
    <s v="壓縮空氣"/>
    <s v="/"/>
    <m/>
    <m/>
    <s v="1-05 大洋綠"/>
    <s v="CA-2004-AA1B-NA"/>
    <x v="0"/>
    <m/>
  </r>
  <r>
    <x v="102"/>
    <x v="102"/>
    <x v="2"/>
    <s v="CA-2005-100-AA1B-NA"/>
    <s v="4&quot;-CA-2005-AA1B-NA"/>
    <s v="04/22/'25"/>
    <s v=""/>
    <s v=""/>
    <s v=""/>
    <s v=""/>
    <s v="REV.1"/>
    <s v="04/22/'25"/>
    <m/>
    <s v="0103"/>
    <m/>
    <m/>
    <x v="4"/>
    <s v="CA"/>
    <s v="2005"/>
    <x v="2"/>
    <s v="NA"/>
    <x v="0"/>
    <s v="智源"/>
    <m/>
    <m/>
    <s v="CA-2005"/>
    <m/>
    <n v="10.199999999999999"/>
    <n v="15.3"/>
    <s v="水"/>
    <s v="壓縮空氣"/>
    <s v="/"/>
    <m/>
    <m/>
    <s v="1-05 大洋綠"/>
    <s v="CA-2005-AA1B-NA"/>
    <x v="0"/>
    <m/>
  </r>
  <r>
    <x v="103"/>
    <x v="103"/>
    <x v="17"/>
    <s v="CA-2006-100-AA1B-NA"/>
    <s v="4&quot;-CA-2006-AA1B-NA"/>
    <s v="04/22/'25"/>
    <s v="06/03/'25"/>
    <s v=""/>
    <s v=""/>
    <s v=""/>
    <s v="REV.2"/>
    <s v="06/03/'25"/>
    <m/>
    <s v="0104"/>
    <m/>
    <m/>
    <x v="4"/>
    <s v="CA"/>
    <s v="2006"/>
    <x v="2"/>
    <s v="NA"/>
    <x v="0"/>
    <s v="智源"/>
    <m/>
    <m/>
    <s v="CA-2006"/>
    <m/>
    <n v="10.199999999999999"/>
    <n v="15.3"/>
    <s v="水"/>
    <s v="壓縮空氣"/>
    <s v="/"/>
    <m/>
    <m/>
    <s v="1-05 大洋綠"/>
    <s v="CA-2006-AA1B-NA"/>
    <x v="0"/>
    <m/>
  </r>
  <r>
    <x v="104"/>
    <x v="104"/>
    <x v="18"/>
    <s v="CA-2006-100-AA1B-NA"/>
    <s v="4&quot;-CA-2006-AA1B-NA"/>
    <s v="04/22/'25"/>
    <s v=""/>
    <s v=""/>
    <s v=""/>
    <s v=""/>
    <s v="REV.1"/>
    <s v="04/22/'25"/>
    <m/>
    <s v="0105"/>
    <m/>
    <m/>
    <x v="4"/>
    <s v="CA"/>
    <s v="2006"/>
    <x v="2"/>
    <s v="NA"/>
    <x v="0"/>
    <s v="智源"/>
    <m/>
    <m/>
    <s v="CA-2006"/>
    <m/>
    <n v="10.199999999999999"/>
    <n v="15.3"/>
    <s v="水"/>
    <s v="壓縮空氣"/>
    <s v="/"/>
    <m/>
    <m/>
    <s v="1-05 大洋綠"/>
    <s v="CA-2006-AA1B-NA"/>
    <x v="0"/>
    <m/>
  </r>
  <r>
    <x v="105"/>
    <x v="105"/>
    <x v="19"/>
    <s v="CA-2006-100-AA1B-NA"/>
    <s v="4&quot;-CA-2006-AA1B-NA"/>
    <s v="04/22/'25"/>
    <s v=""/>
    <s v=""/>
    <s v=""/>
    <s v=""/>
    <s v="REV.1"/>
    <s v="04/22/'25"/>
    <m/>
    <s v="0106"/>
    <m/>
    <m/>
    <x v="4"/>
    <s v="CA"/>
    <s v="2006"/>
    <x v="2"/>
    <s v="NA"/>
    <x v="0"/>
    <s v="智源"/>
    <m/>
    <m/>
    <s v="CA-2006"/>
    <m/>
    <n v="10.199999999999999"/>
    <n v="15.3"/>
    <s v="水"/>
    <s v="壓縮空氣"/>
    <s v="/"/>
    <m/>
    <m/>
    <s v="1-05 大洋綠"/>
    <s v="CA-2006-AA1B-NA"/>
    <x v="0"/>
    <m/>
  </r>
  <r>
    <x v="106"/>
    <x v="106"/>
    <x v="0"/>
    <s v="CA-2007-100-AA1B-NA"/>
    <s v="4&quot;-CA-2007-AA1B-NA"/>
    <s v="04/22/'25"/>
    <s v="06/03/'25"/>
    <s v=""/>
    <s v=""/>
    <s v=""/>
    <s v="REV.2"/>
    <s v="06/03/'25"/>
    <m/>
    <s v="0107"/>
    <m/>
    <m/>
    <x v="4"/>
    <s v="CA"/>
    <s v="2007"/>
    <x v="2"/>
    <s v="NA"/>
    <x v="0"/>
    <s v="智源"/>
    <m/>
    <m/>
    <s v="CA-2007"/>
    <m/>
    <n v="10.199999999999999"/>
    <n v="15.3"/>
    <s v="水"/>
    <s v="壓縮空氣"/>
    <s v="/"/>
    <m/>
    <m/>
    <s v="1-05 大洋綠"/>
    <s v="CA-2007-AA1B-NA"/>
    <x v="0"/>
    <m/>
  </r>
  <r>
    <x v="107"/>
    <x v="107"/>
    <x v="1"/>
    <s v="CA-2007-100-AA1B-NA"/>
    <s v="4&quot;-CA-2007-AA1B-NA"/>
    <s v="04/22/'25"/>
    <s v=""/>
    <s v=""/>
    <s v=""/>
    <s v=""/>
    <s v="REV.1"/>
    <s v="04/22/'25"/>
    <m/>
    <s v="0108"/>
    <m/>
    <m/>
    <x v="4"/>
    <s v="CA"/>
    <s v="2007"/>
    <x v="2"/>
    <s v="NA"/>
    <x v="0"/>
    <s v="智源"/>
    <m/>
    <m/>
    <s v="CA-2007"/>
    <m/>
    <n v="10.199999999999999"/>
    <n v="15.3"/>
    <s v="水"/>
    <s v="壓縮空氣"/>
    <s v="/"/>
    <m/>
    <m/>
    <s v="1-05 大洋綠"/>
    <s v="CA-2007-AA1B-NA"/>
    <x v="0"/>
    <m/>
  </r>
  <r>
    <x v="108"/>
    <x v="108"/>
    <x v="39"/>
    <s v="CA-2008-100-AA1B-NA"/>
    <s v="4&quot;-CA-2008-AA1B-NA"/>
    <s v="04/22/'25"/>
    <s v="06/03/'25"/>
    <s v=""/>
    <s v=""/>
    <s v=""/>
    <s v="REV.2"/>
    <s v="06/03/'25"/>
    <m/>
    <s v="0109"/>
    <m/>
    <m/>
    <x v="4"/>
    <s v="CA"/>
    <s v="2008"/>
    <x v="2"/>
    <s v="NA"/>
    <x v="0"/>
    <s v="智源"/>
    <m/>
    <m/>
    <s v="CA-2008"/>
    <m/>
    <n v="10.199999999999999"/>
    <n v="15.3"/>
    <s v="水"/>
    <s v="壓縮空氣"/>
    <s v="/"/>
    <m/>
    <m/>
    <s v="1-05 大洋綠"/>
    <s v="CA-2008-AA1B-NA"/>
    <x v="0"/>
    <m/>
  </r>
  <r>
    <x v="109"/>
    <x v="109"/>
    <x v="40"/>
    <s v="CA-2008-100-AA1B-NA"/>
    <s v="4&quot;-CA-2008-AA1B-NA"/>
    <s v="04/22/'25"/>
    <s v=""/>
    <s v=""/>
    <s v=""/>
    <s v=""/>
    <s v="REV.1"/>
    <s v="04/22/'25"/>
    <m/>
    <s v="0110"/>
    <m/>
    <m/>
    <x v="4"/>
    <s v="CA"/>
    <s v="2008"/>
    <x v="2"/>
    <s v="NA"/>
    <x v="0"/>
    <s v="智源"/>
    <m/>
    <m/>
    <s v="CA-2008"/>
    <m/>
    <n v="10.199999999999999"/>
    <n v="15.3"/>
    <s v="水"/>
    <s v="壓縮空氣"/>
    <s v="/"/>
    <m/>
    <m/>
    <s v="1-05 大洋綠"/>
    <s v="CA-2008-AA1B-NA"/>
    <x v="0"/>
    <m/>
  </r>
  <r>
    <x v="110"/>
    <x v="110"/>
    <x v="41"/>
    <s v="CA-2008-100-AA1B-NA"/>
    <s v="4&quot;-CA-2008-AA1B-NA"/>
    <s v="04/22/'25"/>
    <s v=""/>
    <s v=""/>
    <s v=""/>
    <s v=""/>
    <s v="REV.1"/>
    <s v="04/22/'25"/>
    <m/>
    <s v="0111"/>
    <m/>
    <m/>
    <x v="4"/>
    <s v="CA"/>
    <s v="2008"/>
    <x v="2"/>
    <s v="NA"/>
    <x v="0"/>
    <s v="智源"/>
    <m/>
    <m/>
    <s v="CA-2008"/>
    <m/>
    <n v="10.199999999999999"/>
    <n v="15.3"/>
    <s v="水"/>
    <s v="壓縮空氣"/>
    <s v="/"/>
    <m/>
    <m/>
    <s v="1-05 大洋綠"/>
    <s v="CA-2008-AA1B-NA"/>
    <x v="0"/>
    <m/>
  </r>
  <r>
    <x v="111"/>
    <x v="111"/>
    <x v="42"/>
    <s v="CA-2008-100-AA1B-NA"/>
    <s v="4&quot;-CA-2008-AA1B-NA"/>
    <s v="04/22/'25"/>
    <s v=""/>
    <s v=""/>
    <s v=""/>
    <s v=""/>
    <s v="REV.1"/>
    <s v="04/22/'25"/>
    <m/>
    <s v="0112"/>
    <m/>
    <m/>
    <x v="4"/>
    <s v="CA"/>
    <s v="2008"/>
    <x v="2"/>
    <s v="NA"/>
    <x v="0"/>
    <s v="智源"/>
    <m/>
    <m/>
    <s v="CA-2008"/>
    <m/>
    <n v="10.199999999999999"/>
    <n v="15.3"/>
    <s v="水"/>
    <s v="壓縮空氣"/>
    <s v="/"/>
    <m/>
    <m/>
    <s v="1-05 大洋綠"/>
    <s v="CA-2008-AA1B-NA"/>
    <x v="0"/>
    <m/>
  </r>
  <r>
    <x v="112"/>
    <x v="112"/>
    <x v="43"/>
    <s v="CA-2008-100-AA1B-NA"/>
    <s v="4&quot;-CA-2008-AA1B-NA"/>
    <s v="04/22/'25"/>
    <s v=""/>
    <s v=""/>
    <s v=""/>
    <s v=""/>
    <s v="REV.1"/>
    <s v="04/22/'25"/>
    <m/>
    <s v="0113"/>
    <m/>
    <m/>
    <x v="4"/>
    <s v="CA"/>
    <s v="2008"/>
    <x v="2"/>
    <s v="NA"/>
    <x v="0"/>
    <s v="智源"/>
    <m/>
    <m/>
    <s v="CA-2008"/>
    <m/>
    <n v="10.199999999999999"/>
    <n v="15.3"/>
    <s v="水"/>
    <s v="壓縮空氣"/>
    <s v="/"/>
    <m/>
    <m/>
    <s v="1-05 大洋綠"/>
    <s v="CA-2008-AA1B-NA"/>
    <x v="0"/>
    <m/>
  </r>
  <r>
    <x v="113"/>
    <x v="113"/>
    <x v="44"/>
    <s v="CA-2008-100-AA1B-NA"/>
    <s v="4&quot;-CA-2008-AA1B-NA"/>
    <s v="04/22/'25"/>
    <s v=""/>
    <s v=""/>
    <s v=""/>
    <s v=""/>
    <s v="REV.1"/>
    <s v="04/22/'25"/>
    <m/>
    <s v="0114"/>
    <m/>
    <m/>
    <x v="4"/>
    <s v="CA"/>
    <s v="2008"/>
    <x v="2"/>
    <s v="NA"/>
    <x v="0"/>
    <s v="智源"/>
    <m/>
    <m/>
    <s v="CA-2008"/>
    <m/>
    <n v="10.199999999999999"/>
    <n v="15.3"/>
    <s v="水"/>
    <s v="壓縮空氣"/>
    <s v="/"/>
    <m/>
    <m/>
    <s v="1-05 大洋綠"/>
    <s v="CA-2008-AA1B-NA"/>
    <x v="0"/>
    <m/>
  </r>
  <r>
    <x v="114"/>
    <x v="114"/>
    <x v="45"/>
    <s v="CA-2008-100-AA1B-NA"/>
    <s v="4&quot;-CA-2008-AA1B-NA"/>
    <s v="04/22/'25"/>
    <s v=""/>
    <s v=""/>
    <s v=""/>
    <s v=""/>
    <s v="REV.1"/>
    <s v="04/22/'25"/>
    <m/>
    <s v="0115"/>
    <m/>
    <m/>
    <x v="4"/>
    <s v="CA"/>
    <s v="2008"/>
    <x v="2"/>
    <s v="NA"/>
    <x v="0"/>
    <s v="智源"/>
    <m/>
    <m/>
    <s v="CA-2008"/>
    <m/>
    <n v="10.199999999999999"/>
    <n v="15.3"/>
    <s v="水"/>
    <s v="壓縮空氣"/>
    <s v="/"/>
    <m/>
    <m/>
    <s v="1-05 大洋綠"/>
    <s v="CA-2008-AA1B-NA"/>
    <x v="0"/>
    <m/>
  </r>
  <r>
    <x v="115"/>
    <x v="115"/>
    <x v="2"/>
    <s v="CA-2009-80-AA1B-NA"/>
    <s v="3&quot;-CA-2009-AA1B-NA"/>
    <s v="04/22/'25"/>
    <s v="06/03/'25"/>
    <s v=""/>
    <s v=""/>
    <s v=""/>
    <s v="REV.2"/>
    <s v="06/03/'25"/>
    <m/>
    <s v="0116"/>
    <m/>
    <m/>
    <x v="5"/>
    <s v="CA"/>
    <s v="2009"/>
    <x v="2"/>
    <s v="NA"/>
    <x v="0"/>
    <s v="智源"/>
    <m/>
    <m/>
    <s v="CA-2009"/>
    <m/>
    <n v="10.199999999999999"/>
    <n v="15.3"/>
    <s v="水"/>
    <s v="壓縮空氣"/>
    <s v="/"/>
    <m/>
    <m/>
    <s v="1-05 大洋綠"/>
    <s v="CA-2009-AA1B-NA"/>
    <x v="0"/>
    <m/>
  </r>
  <r>
    <x v="116"/>
    <x v="116"/>
    <x v="2"/>
    <s v="CA-2010-100-AA1B-NA"/>
    <s v="4&quot;-CA-2010-AA1B-NA"/>
    <s v="04/22/'25"/>
    <s v=""/>
    <s v=""/>
    <s v=""/>
    <s v=""/>
    <s v="REV.1"/>
    <s v="04/22/'25"/>
    <m/>
    <s v="0117"/>
    <m/>
    <m/>
    <x v="4"/>
    <s v="CA"/>
    <s v="2010"/>
    <x v="2"/>
    <s v="NA"/>
    <x v="0"/>
    <s v="智源"/>
    <m/>
    <m/>
    <s v="CA-2010"/>
    <m/>
    <n v="10.199999999999999"/>
    <n v="15.3"/>
    <s v="水"/>
    <s v="壓縮空氣"/>
    <s v="/"/>
    <m/>
    <m/>
    <s v="1-05 大洋綠"/>
    <s v="CA-2010-AA1B-NA"/>
    <x v="0"/>
    <m/>
  </r>
  <r>
    <x v="117"/>
    <x v="117"/>
    <x v="17"/>
    <s v="CA-2011-50-AA1B-NA"/>
    <s v="2&quot;-CA-2011-AA1B-NA"/>
    <s v="04/22/'25"/>
    <s v="06/03/'25"/>
    <s v=""/>
    <s v=""/>
    <s v=""/>
    <s v="REV.2"/>
    <s v="06/03/'25"/>
    <m/>
    <s v="0118"/>
    <m/>
    <m/>
    <x v="0"/>
    <s v="CA"/>
    <s v="2011"/>
    <x v="2"/>
    <s v="NA"/>
    <x v="0"/>
    <s v="智源"/>
    <m/>
    <m/>
    <s v="CA-2011"/>
    <m/>
    <n v="10.199999999999999"/>
    <n v="15.3"/>
    <s v="水"/>
    <s v="壓縮空氣"/>
    <s v="/"/>
    <m/>
    <m/>
    <s v="1-05 大洋綠"/>
    <s v="CA-2011-AA1B-NA"/>
    <x v="0"/>
    <m/>
  </r>
  <r>
    <x v="118"/>
    <x v="118"/>
    <x v="18"/>
    <s v="CA-2011-50-AA1B-NA"/>
    <s v="2&quot;-CA-2011-AA1B-NA"/>
    <s v="04/22/'25"/>
    <s v=""/>
    <s v=""/>
    <s v=""/>
    <s v=""/>
    <s v="REV.1"/>
    <s v="04/22/'25"/>
    <m/>
    <s v="0119"/>
    <m/>
    <m/>
    <x v="0"/>
    <s v="CA"/>
    <s v="2011"/>
    <x v="2"/>
    <s v="NA"/>
    <x v="0"/>
    <s v="智源"/>
    <m/>
    <m/>
    <s v="CA-2011"/>
    <m/>
    <n v="10.199999999999999"/>
    <n v="15.3"/>
    <s v="水"/>
    <s v="壓縮空氣"/>
    <s v="/"/>
    <m/>
    <m/>
    <s v="1-05 大洋綠"/>
    <s v="CA-2011-AA1B-NA"/>
    <x v="0"/>
    <m/>
  </r>
  <r>
    <x v="119"/>
    <x v="119"/>
    <x v="19"/>
    <s v="CA-2011-50-AA1B-NA"/>
    <s v="2&quot;-CA-2011-AA1B-NA"/>
    <s v="04/22/'25"/>
    <s v=""/>
    <s v=""/>
    <s v=""/>
    <s v=""/>
    <s v="REV.1"/>
    <s v="04/22/'25"/>
    <m/>
    <s v="0120"/>
    <m/>
    <m/>
    <x v="0"/>
    <s v="CA"/>
    <s v="2011"/>
    <x v="2"/>
    <s v="NA"/>
    <x v="0"/>
    <s v="智源"/>
    <m/>
    <m/>
    <s v="CA-2011"/>
    <m/>
    <n v="10.199999999999999"/>
    <n v="15.3"/>
    <s v="水"/>
    <s v="壓縮空氣"/>
    <s v="/"/>
    <m/>
    <m/>
    <s v="1-05 大洋綠"/>
    <s v="CA-2011-AA1B-NA"/>
    <x v="0"/>
    <m/>
  </r>
  <r>
    <x v="120"/>
    <x v="120"/>
    <x v="2"/>
    <s v="CA-2012-40-AA1B-NA"/>
    <s v="1 1/2&quot;-CA-2012-AA1B-NA"/>
    <s v="04/22/'25"/>
    <s v=""/>
    <s v=""/>
    <s v=""/>
    <s v=""/>
    <s v="REV.1"/>
    <s v="04/22/'25"/>
    <m/>
    <s v="0121"/>
    <m/>
    <m/>
    <x v="6"/>
    <s v="CA"/>
    <s v="2012"/>
    <x v="2"/>
    <s v="NA"/>
    <x v="0"/>
    <s v="智源"/>
    <m/>
    <m/>
    <s v="CA-2012"/>
    <m/>
    <n v="10.199999999999999"/>
    <n v="15.3"/>
    <s v="水"/>
    <s v="壓縮空氣"/>
    <s v="/"/>
    <m/>
    <m/>
    <s v="1-05 大洋綠"/>
    <s v="CA-2012-AA1B-NA"/>
    <x v="0"/>
    <m/>
  </r>
  <r>
    <x v="121"/>
    <x v="121"/>
    <x v="2"/>
    <s v="CA-2013-40-AA1B-NA"/>
    <s v="1 1/2&quot;-CA-2013-AA1B-NA"/>
    <s v="04/22/'25"/>
    <s v="06/03/'25"/>
    <s v=""/>
    <s v=""/>
    <s v=""/>
    <s v="REV.2"/>
    <s v="06/03/'25"/>
    <m/>
    <s v="0122"/>
    <m/>
    <m/>
    <x v="6"/>
    <s v="CA"/>
    <s v="2013"/>
    <x v="2"/>
    <s v="NA"/>
    <x v="0"/>
    <s v="智源"/>
    <m/>
    <m/>
    <s v="CA-2013"/>
    <m/>
    <n v="10.199999999999999"/>
    <n v="15.3"/>
    <s v="水"/>
    <s v="壓縮空氣"/>
    <s v="/"/>
    <m/>
    <m/>
    <s v="1-05 大洋綠"/>
    <s v="CA-2013-AA1B-NA"/>
    <x v="0"/>
    <m/>
  </r>
  <r>
    <x v="122"/>
    <x v="122"/>
    <x v="2"/>
    <s v="CA-2014-40-AA1B-NA"/>
    <s v="1 1/2&quot;-CA-2014-AA1B-NA"/>
    <s v="04/22/'25"/>
    <s v="06/03/'25"/>
    <s v=""/>
    <s v=""/>
    <s v=""/>
    <s v="REV.2"/>
    <s v="06/03/'25"/>
    <m/>
    <s v="0123"/>
    <m/>
    <m/>
    <x v="6"/>
    <s v="CA"/>
    <s v="2014"/>
    <x v="2"/>
    <s v="NA"/>
    <x v="0"/>
    <s v="智源"/>
    <m/>
    <m/>
    <s v="CA-2014"/>
    <m/>
    <n v="10.199999999999999"/>
    <n v="15.3"/>
    <s v="水"/>
    <s v="壓縮空氣"/>
    <s v="/"/>
    <m/>
    <m/>
    <s v="1-05 大洋綠"/>
    <s v="CA-2014-AA1B-NA"/>
    <x v="0"/>
    <m/>
  </r>
  <r>
    <x v="123"/>
    <x v="123"/>
    <x v="2"/>
    <s v="CA-2015-40-AA1B-NA"/>
    <s v="1 1/2&quot;-CA-2015-AA1B-NA"/>
    <s v="04/22/'25"/>
    <s v=""/>
    <s v=""/>
    <s v=""/>
    <s v=""/>
    <s v="REV.1"/>
    <s v="04/22/'25"/>
    <m/>
    <s v="0124"/>
    <m/>
    <m/>
    <x v="6"/>
    <s v="CA"/>
    <s v="2015"/>
    <x v="2"/>
    <s v="NA"/>
    <x v="0"/>
    <s v="智源"/>
    <m/>
    <m/>
    <s v="CA-2015"/>
    <m/>
    <n v="10.199999999999999"/>
    <n v="15.3"/>
    <s v="水"/>
    <s v="壓縮空氣"/>
    <s v="/"/>
    <m/>
    <m/>
    <s v="1-05 大洋綠"/>
    <s v="CA-2015-AA1B-NA"/>
    <x v="0"/>
    <m/>
  </r>
  <r>
    <x v="124"/>
    <x v="124"/>
    <x v="2"/>
    <s v="CA-2016-40-AA1B-NA"/>
    <s v="1 1/2&quot;-CA-2016-AA1B-NA"/>
    <s v="04/22/'25"/>
    <s v="06/03/'25"/>
    <s v=""/>
    <s v=""/>
    <s v=""/>
    <s v="REV.2"/>
    <s v="06/03/'25"/>
    <m/>
    <s v="0125"/>
    <m/>
    <m/>
    <x v="6"/>
    <s v="CA"/>
    <s v="2016"/>
    <x v="2"/>
    <s v="NA"/>
    <x v="0"/>
    <s v="智源"/>
    <m/>
    <m/>
    <s v="CA-2016"/>
    <m/>
    <n v="10.199999999999999"/>
    <n v="15.3"/>
    <s v="水"/>
    <s v="壓縮空氣"/>
    <s v="/"/>
    <m/>
    <m/>
    <s v="1-05 大洋綠"/>
    <s v="CA-2016-AA1B-NA"/>
    <x v="0"/>
    <m/>
  </r>
  <r>
    <x v="125"/>
    <x v="125"/>
    <x v="2"/>
    <s v="CA-2017-40-AA1B-NA"/>
    <s v="1 1/2&quot;-CA-2017-AA1B-NA"/>
    <s v="04/22/'25"/>
    <s v="06/03/'25"/>
    <s v=""/>
    <s v=""/>
    <s v=""/>
    <s v="REV.2"/>
    <s v="06/03/'25"/>
    <m/>
    <s v="0126"/>
    <m/>
    <m/>
    <x v="6"/>
    <s v="CA"/>
    <s v="2017"/>
    <x v="2"/>
    <s v="NA"/>
    <x v="0"/>
    <s v="智源"/>
    <m/>
    <m/>
    <s v="CA-2017"/>
    <m/>
    <s v=""/>
    <s v=""/>
    <s v=""/>
    <s v="壓縮空氣"/>
    <s v=""/>
    <m/>
    <m/>
    <s v="1-05 大洋綠"/>
    <s v="CA-2017-AA1B-NA"/>
    <x v="0"/>
    <m/>
  </r>
  <r>
    <x v="126"/>
    <x v="126"/>
    <x v="2"/>
    <s v="CA-2018-40-AA1B-NA"/>
    <s v="1 1/2&quot;-CA-2018-AA1B-NA"/>
    <s v="04/22/'25"/>
    <s v="06/03/'25"/>
    <s v=""/>
    <s v=""/>
    <s v=""/>
    <s v="REV.2"/>
    <s v="06/03/'25"/>
    <m/>
    <s v="0127"/>
    <m/>
    <m/>
    <x v="6"/>
    <s v="CA"/>
    <s v="2018"/>
    <x v="2"/>
    <s v="NA"/>
    <x v="0"/>
    <s v="智源"/>
    <m/>
    <m/>
    <s v="CA-2018"/>
    <m/>
    <s v=""/>
    <s v=""/>
    <s v=""/>
    <s v="壓縮空氣"/>
    <s v=""/>
    <m/>
    <m/>
    <s v="1-05 大洋綠"/>
    <s v="CA-2018-AA1B-NA"/>
    <x v="0"/>
    <m/>
  </r>
  <r>
    <x v="127"/>
    <x v="127"/>
    <x v="0"/>
    <s v="CA-2101-50-AA1B-NA"/>
    <s v="2&quot;-CA-2101-AA1B-NA"/>
    <s v="04/22/'25"/>
    <s v=""/>
    <s v=""/>
    <s v=""/>
    <s v=""/>
    <s v="REV.1"/>
    <s v="04/22/'25"/>
    <m/>
    <s v="0128"/>
    <m/>
    <m/>
    <x v="0"/>
    <s v="CA"/>
    <s v="2101"/>
    <x v="2"/>
    <s v="NA"/>
    <x v="0"/>
    <s v="智源"/>
    <m/>
    <m/>
    <s v="CA-2101"/>
    <m/>
    <n v="10.199999999999999"/>
    <n v="15.3"/>
    <s v="水"/>
    <s v="壓縮空氣"/>
    <s v="/"/>
    <m/>
    <m/>
    <s v="1-05 大洋綠"/>
    <s v="CA-2101-AA1B-NA"/>
    <x v="0"/>
    <m/>
  </r>
  <r>
    <x v="128"/>
    <x v="128"/>
    <x v="1"/>
    <s v="CA-2101-50-AA1B-NA"/>
    <s v="2&quot;-CA-2101-AA1B-NA"/>
    <s v="04/22/'25"/>
    <s v=""/>
    <s v=""/>
    <s v=""/>
    <s v=""/>
    <s v="REV.1"/>
    <s v="04/22/'25"/>
    <m/>
    <s v="0129"/>
    <m/>
    <m/>
    <x v="0"/>
    <s v="CA"/>
    <s v="2101"/>
    <x v="2"/>
    <s v="NA"/>
    <x v="0"/>
    <s v="智源"/>
    <m/>
    <m/>
    <s v="CA-2101"/>
    <m/>
    <n v="10.199999999999999"/>
    <n v="15.3"/>
    <s v="水"/>
    <s v="壓縮空氣"/>
    <s v="/"/>
    <m/>
    <m/>
    <s v="1-05 大洋綠"/>
    <s v="CA-2101-AA1B-NA"/>
    <x v="0"/>
    <m/>
  </r>
  <r>
    <x v="129"/>
    <x v="129"/>
    <x v="2"/>
    <s v="CA-2102-25-AA1B-NA"/>
    <s v="1&quot;-CA-2102-AA1B-NA"/>
    <s v="04/22/'25"/>
    <s v="06/03/'25"/>
    <s v=""/>
    <s v=""/>
    <s v=""/>
    <s v="REV.2"/>
    <s v="06/03/'25"/>
    <m/>
    <s v="0130"/>
    <m/>
    <m/>
    <x v="2"/>
    <s v="CA"/>
    <s v="2102"/>
    <x v="2"/>
    <s v="NA"/>
    <x v="0"/>
    <s v="智源"/>
    <m/>
    <m/>
    <s v="CA-2102"/>
    <m/>
    <n v="10.199999999999999"/>
    <n v="15.3"/>
    <s v="水"/>
    <s v="壓縮空氣"/>
    <s v="/"/>
    <m/>
    <m/>
    <s v="1-05 大洋綠"/>
    <s v="CA-2102-AA1B-NA"/>
    <x v="0"/>
    <m/>
  </r>
  <r>
    <x v="130"/>
    <x v="130"/>
    <x v="2"/>
    <s v="CA-2103-25-AA1B-NA"/>
    <s v="1&quot;-CA-2103-AA1B-NA"/>
    <s v="04/22/'25"/>
    <s v="06/03/'25"/>
    <s v=""/>
    <s v=""/>
    <s v=""/>
    <s v="REV.2"/>
    <s v="06/03/'25"/>
    <m/>
    <s v="0131"/>
    <m/>
    <m/>
    <x v="2"/>
    <s v="CA"/>
    <s v="2103"/>
    <x v="2"/>
    <s v="NA"/>
    <x v="0"/>
    <s v="智源"/>
    <m/>
    <m/>
    <s v="CA-2103"/>
    <m/>
    <n v="10.199999999999999"/>
    <n v="15.3"/>
    <s v="水"/>
    <s v="壓縮空氣"/>
    <s v="/"/>
    <m/>
    <m/>
    <s v="1-05 大洋綠"/>
    <s v="CA-2103-AA1B-NA"/>
    <x v="0"/>
    <m/>
  </r>
  <r>
    <x v="131"/>
    <x v="131"/>
    <x v="2"/>
    <s v="CA-2104-25-AA1B-NA"/>
    <s v="1&quot;-CA-2104-AA1B-NA"/>
    <s v="04/22/'25"/>
    <s v="06/03/'25"/>
    <s v="06/17/'25"/>
    <s v=""/>
    <s v=""/>
    <s v="REV.3"/>
    <s v="06/17/'25"/>
    <m/>
    <s v="0132"/>
    <m/>
    <m/>
    <x v="2"/>
    <s v="CA"/>
    <s v="2104"/>
    <x v="2"/>
    <s v="NA"/>
    <x v="0"/>
    <s v="智源"/>
    <m/>
    <m/>
    <s v="CA-2104"/>
    <m/>
    <n v="10.199999999999999"/>
    <n v="15.3"/>
    <s v="水"/>
    <s v="壓縮空氣"/>
    <s v="/"/>
    <m/>
    <m/>
    <s v="1-05 大洋綠"/>
    <s v="CA-2104-AA1B-NA"/>
    <x v="0"/>
    <m/>
  </r>
  <r>
    <x v="132"/>
    <x v="132"/>
    <x v="0"/>
    <s v="CA-2105-25-AA1B-NA"/>
    <s v="1&quot;-CA-2105-AA1B-NA"/>
    <s v="04/22/'25"/>
    <s v="06/03/'25"/>
    <s v=""/>
    <s v=""/>
    <s v=""/>
    <s v="REV.2"/>
    <s v="06/03/'25"/>
    <m/>
    <s v="0133"/>
    <m/>
    <m/>
    <x v="2"/>
    <s v="CA"/>
    <s v="2105"/>
    <x v="2"/>
    <s v="NA"/>
    <x v="0"/>
    <s v="智源"/>
    <m/>
    <m/>
    <s v="CA-2105"/>
    <m/>
    <n v="10.199999999999999"/>
    <n v="15.3"/>
    <s v="水"/>
    <s v="壓縮空氣"/>
    <s v="/"/>
    <m/>
    <m/>
    <s v="1-05 大洋綠"/>
    <s v="CA-2105-AA1B-NA"/>
    <x v="0"/>
    <m/>
  </r>
  <r>
    <x v="133"/>
    <x v="133"/>
    <x v="1"/>
    <s v="CA-2105-25-AA1B-NA"/>
    <s v="1&quot;-CA-2105-AA1B-NA"/>
    <s v="04/22/'25"/>
    <s v="06/03/'25"/>
    <s v=""/>
    <s v=""/>
    <s v=""/>
    <s v="REV.2"/>
    <s v="06/03/'25"/>
    <m/>
    <s v="0134"/>
    <m/>
    <m/>
    <x v="2"/>
    <s v="CA"/>
    <s v="2105"/>
    <x v="2"/>
    <s v="NA"/>
    <x v="0"/>
    <s v="智源"/>
    <m/>
    <m/>
    <s v="CA-2105"/>
    <m/>
    <n v="10.199999999999999"/>
    <n v="15.3"/>
    <s v="水"/>
    <s v="壓縮空氣"/>
    <s v="/"/>
    <m/>
    <m/>
    <s v="1-05 大洋綠"/>
    <s v="CA-2105-AA1B-NA"/>
    <x v="0"/>
    <m/>
  </r>
  <r>
    <x v="134"/>
    <x v="134"/>
    <x v="2"/>
    <s v="CA-2106-25-AA1B-NA"/>
    <s v="1&quot;-CA-2106-AA1B-NA"/>
    <s v="04/22/'25"/>
    <s v="06/03/'25"/>
    <s v=""/>
    <s v=""/>
    <s v=""/>
    <s v="REV.2"/>
    <s v="06/03/'25"/>
    <m/>
    <s v="0135"/>
    <m/>
    <m/>
    <x v="2"/>
    <s v="CA"/>
    <s v="2106"/>
    <x v="2"/>
    <s v="NA"/>
    <x v="0"/>
    <s v="智源"/>
    <m/>
    <m/>
    <s v="CA-2106"/>
    <m/>
    <n v="10.199999999999999"/>
    <n v="15.3"/>
    <s v="水"/>
    <s v="壓縮空氣"/>
    <s v="/"/>
    <m/>
    <m/>
    <s v="1-05 大洋綠"/>
    <s v="CA-2106-AA1B-NA"/>
    <x v="0"/>
    <m/>
  </r>
  <r>
    <x v="135"/>
    <x v="135"/>
    <x v="2"/>
    <s v="CA-2107-25-AA1B-NA"/>
    <s v="1&quot;-CA-2107-AA1B-NA"/>
    <s v="04/22/'25"/>
    <s v="06/03/'25"/>
    <s v=""/>
    <s v=""/>
    <s v=""/>
    <s v="REV.2"/>
    <s v="06/03/'25"/>
    <m/>
    <s v="0136"/>
    <m/>
    <m/>
    <x v="2"/>
    <s v="CA"/>
    <s v="2107"/>
    <x v="2"/>
    <s v="NA"/>
    <x v="0"/>
    <s v="智源"/>
    <m/>
    <m/>
    <s v="CA-2107"/>
    <m/>
    <n v="10.199999999999999"/>
    <n v="15.3"/>
    <s v="水"/>
    <s v="壓縮空氣"/>
    <s v="/"/>
    <m/>
    <m/>
    <s v="1-05 大洋綠"/>
    <s v="CA-2107-AA1B-NA"/>
    <x v="0"/>
    <m/>
  </r>
  <r>
    <x v="136"/>
    <x v="136"/>
    <x v="0"/>
    <s v="CA-2108-25-AA1B-NA"/>
    <s v="1&quot;-CA-2108-AA1B-NA"/>
    <s v="04/22/'25"/>
    <s v="06/03/'25"/>
    <s v=""/>
    <s v=""/>
    <s v=""/>
    <s v="REV.2"/>
    <s v="06/03/'25"/>
    <m/>
    <s v="0137"/>
    <m/>
    <m/>
    <x v="2"/>
    <s v="CA"/>
    <s v="2108"/>
    <x v="2"/>
    <s v="NA"/>
    <x v="0"/>
    <s v="智源"/>
    <m/>
    <m/>
    <s v="CA-2108"/>
    <m/>
    <n v="10.199999999999999"/>
    <n v="15.3"/>
    <s v="水"/>
    <s v="壓縮空氣"/>
    <s v="/"/>
    <m/>
    <m/>
    <s v="1-05 大洋綠"/>
    <s v="CA-2108-AA1B-NA"/>
    <x v="0"/>
    <m/>
  </r>
  <r>
    <x v="137"/>
    <x v="137"/>
    <x v="1"/>
    <s v="CA-2108-25-AA1B-NA"/>
    <s v="1&quot;-CA-2108-AA1B-NA"/>
    <s v="04/22/'25"/>
    <s v="06/03/'25"/>
    <s v=""/>
    <s v=""/>
    <s v=""/>
    <s v="REV.2"/>
    <s v="06/03/'25"/>
    <m/>
    <s v="0138"/>
    <m/>
    <m/>
    <x v="2"/>
    <s v="CA"/>
    <s v="2108"/>
    <x v="2"/>
    <s v="NA"/>
    <x v="0"/>
    <s v="智源"/>
    <m/>
    <m/>
    <s v="CA-2108"/>
    <m/>
    <n v="10.199999999999999"/>
    <n v="15.3"/>
    <s v="水"/>
    <s v="壓縮空氣"/>
    <s v="/"/>
    <m/>
    <m/>
    <s v="1-05 大洋綠"/>
    <s v="CA-2108-AA1B-NA"/>
    <x v="0"/>
    <m/>
  </r>
  <r>
    <x v="138"/>
    <x v="138"/>
    <x v="2"/>
    <s v="CA-2109-25-AA1B-NA"/>
    <s v="1&quot;-CA-2109-AA1B-NA"/>
    <s v="04/22/'25"/>
    <s v="06/03/'25"/>
    <s v=""/>
    <s v=""/>
    <s v=""/>
    <s v="REV.2"/>
    <s v="06/03/'25"/>
    <m/>
    <s v="0139"/>
    <m/>
    <m/>
    <x v="2"/>
    <s v="CA"/>
    <s v="2109"/>
    <x v="2"/>
    <s v="NA"/>
    <x v="0"/>
    <s v="智源"/>
    <m/>
    <m/>
    <s v="CA-2109"/>
    <m/>
    <n v="10.199999999999999"/>
    <n v="15.3"/>
    <s v="水"/>
    <s v="壓縮空氣"/>
    <s v="/"/>
    <m/>
    <m/>
    <s v="1-05 大洋綠"/>
    <s v="CA-2109-AA1B-NA"/>
    <x v="0"/>
    <m/>
  </r>
  <r>
    <x v="139"/>
    <x v="139"/>
    <x v="2"/>
    <s v="CA-2110-25-AA1B-NA"/>
    <s v="1&quot;-CA-2110-AA1B-NA"/>
    <s v="04/22/'25"/>
    <s v="06/03/'25"/>
    <s v=""/>
    <s v=""/>
    <s v=""/>
    <s v="REV.2"/>
    <s v="06/03/'25"/>
    <m/>
    <s v="0140"/>
    <m/>
    <m/>
    <x v="2"/>
    <s v="CA"/>
    <s v="2110"/>
    <x v="2"/>
    <s v="NA"/>
    <x v="0"/>
    <s v="智源"/>
    <m/>
    <m/>
    <s v="CA-2110"/>
    <m/>
    <n v="10.199999999999999"/>
    <n v="15.3"/>
    <s v="水"/>
    <s v="壓縮空氣"/>
    <s v="/"/>
    <m/>
    <m/>
    <s v="1-05 大洋綠"/>
    <s v="CA-2110-AA1B-NA"/>
    <x v="0"/>
    <m/>
  </r>
  <r>
    <x v="140"/>
    <x v="140"/>
    <x v="2"/>
    <s v="CA-2111-25-AA1B-NA"/>
    <s v="1&quot;-CA-2111-AA1B-NA"/>
    <s v="04/22/'25"/>
    <s v="06/03/'25"/>
    <s v="06/17/'25"/>
    <s v=""/>
    <s v=""/>
    <s v="REV.3"/>
    <s v="06/17/'25"/>
    <m/>
    <s v="0141"/>
    <m/>
    <m/>
    <x v="2"/>
    <s v="CA"/>
    <s v="2111"/>
    <x v="2"/>
    <s v="NA"/>
    <x v="0"/>
    <s v="智源"/>
    <m/>
    <m/>
    <s v="CA-2111"/>
    <m/>
    <n v="10.199999999999999"/>
    <n v="15.3"/>
    <s v="水"/>
    <s v="壓縮空氣"/>
    <s v="/"/>
    <m/>
    <m/>
    <s v="1-05 大洋綠"/>
    <s v="CA-2111-AA1B-NA"/>
    <x v="0"/>
    <m/>
  </r>
  <r>
    <x v="141"/>
    <x v="141"/>
    <x v="2"/>
    <s v="CA-2112-25-AA1B-NA"/>
    <s v="1&quot;-CA-2112-AA1B-NA"/>
    <s v="04/22/'25"/>
    <s v="06/03/'25"/>
    <s v=""/>
    <s v=""/>
    <s v=""/>
    <s v="REV.2"/>
    <s v="06/03/'25"/>
    <m/>
    <s v="0142"/>
    <m/>
    <m/>
    <x v="2"/>
    <s v="CA"/>
    <s v="2112"/>
    <x v="2"/>
    <s v="NA"/>
    <x v="0"/>
    <s v="智源"/>
    <m/>
    <m/>
    <s v="CA-2112"/>
    <m/>
    <n v="10.199999999999999"/>
    <n v="15.3"/>
    <s v="水"/>
    <s v="壓縮空氣"/>
    <s v="/"/>
    <m/>
    <m/>
    <s v="1-05 大洋綠"/>
    <s v="CA-2112-AA1B-NA"/>
    <x v="0"/>
    <m/>
  </r>
  <r>
    <x v="142"/>
    <x v="142"/>
    <x v="2"/>
    <s v="CA-2113-25-AA1B-NA"/>
    <s v="1&quot;-CA-2113-AA1B-NA"/>
    <s v="04/22/'25"/>
    <s v="06/03/'25"/>
    <s v=""/>
    <s v=""/>
    <s v=""/>
    <s v="REV.2"/>
    <s v="06/03/'25"/>
    <m/>
    <s v="0143"/>
    <m/>
    <m/>
    <x v="2"/>
    <s v="CA"/>
    <s v="2113"/>
    <x v="2"/>
    <s v="NA"/>
    <x v="0"/>
    <s v="智源"/>
    <m/>
    <m/>
    <s v="CA-2113"/>
    <m/>
    <n v="10.199999999999999"/>
    <n v="15.3"/>
    <s v="水"/>
    <s v="壓縮空氣"/>
    <s v="/"/>
    <m/>
    <m/>
    <s v="1-05 大洋綠"/>
    <s v="CA-2113-AA1B-NA"/>
    <x v="0"/>
    <m/>
  </r>
  <r>
    <x v="143"/>
    <x v="143"/>
    <x v="2"/>
    <s v="CA-2114-25-AA1B-NA"/>
    <s v="1&quot;-CA-2114-AA1B-NA"/>
    <s v="04/22/'25"/>
    <s v="06/03/'25"/>
    <s v=""/>
    <s v=""/>
    <s v=""/>
    <s v="REV.2"/>
    <s v="06/03/'25"/>
    <m/>
    <s v="0144"/>
    <m/>
    <m/>
    <x v="2"/>
    <s v="CA"/>
    <s v="2114"/>
    <x v="2"/>
    <s v="NA"/>
    <x v="0"/>
    <s v="智源"/>
    <m/>
    <m/>
    <s v="CA-2114"/>
    <m/>
    <n v="10.199999999999999"/>
    <n v="15.3"/>
    <s v="水"/>
    <s v="壓縮空氣"/>
    <s v="/"/>
    <m/>
    <m/>
    <s v="1-05 大洋綠"/>
    <s v="CA-2114-AA1B-NA"/>
    <x v="0"/>
    <m/>
  </r>
  <r>
    <x v="144"/>
    <x v="144"/>
    <x v="2"/>
    <s v="CA-2115-25-AA1B-NA"/>
    <s v="1&quot;-CA-2115-AA1B-NA"/>
    <s v="04/22/'25"/>
    <s v=""/>
    <s v=""/>
    <s v=""/>
    <s v=""/>
    <s v="REV.1"/>
    <s v="04/22/'25"/>
    <m/>
    <s v="0145"/>
    <m/>
    <m/>
    <x v="2"/>
    <s v="CA"/>
    <s v="2115"/>
    <x v="2"/>
    <s v="NA"/>
    <x v="0"/>
    <s v="智源"/>
    <m/>
    <m/>
    <s v="CA-2115"/>
    <m/>
    <n v="10.199999999999999"/>
    <n v="15.3"/>
    <s v="水"/>
    <s v="壓縮空氣"/>
    <s v="/"/>
    <m/>
    <m/>
    <s v="1-05 大洋綠"/>
    <s v="CA-2115-AA1B-NA"/>
    <x v="0"/>
    <m/>
  </r>
  <r>
    <x v="145"/>
    <x v="145"/>
    <x v="2"/>
    <s v="CA-2116-25-AA1B-NA"/>
    <s v="1&quot;-CA-2116-AA1B-NA"/>
    <s v="04/22/'25"/>
    <s v=""/>
    <s v=""/>
    <s v=""/>
    <s v=""/>
    <s v="REV.1"/>
    <s v="04/22/'25"/>
    <m/>
    <s v="0146"/>
    <m/>
    <m/>
    <x v="2"/>
    <s v="CA"/>
    <s v="2116"/>
    <x v="2"/>
    <s v="NA"/>
    <x v="0"/>
    <s v="智源"/>
    <m/>
    <m/>
    <s v="CA-2116"/>
    <m/>
    <n v="10.199999999999999"/>
    <n v="15.3"/>
    <s v="水"/>
    <s v="壓縮空氣"/>
    <s v="/"/>
    <m/>
    <m/>
    <s v="1-05 大洋綠"/>
    <s v="CA-2116-AA1B-NA"/>
    <x v="0"/>
    <m/>
  </r>
  <r>
    <x v="146"/>
    <x v="146"/>
    <x v="2"/>
    <s v="CA-2117-25-AA1B-NA"/>
    <s v="1&quot;-CA-2117-AA1B-NA"/>
    <s v="04/22/'25"/>
    <s v=""/>
    <s v=""/>
    <s v=""/>
    <s v=""/>
    <s v="REV.1"/>
    <s v="04/22/'25"/>
    <m/>
    <s v="0147"/>
    <m/>
    <m/>
    <x v="2"/>
    <s v="CA"/>
    <s v="2117"/>
    <x v="2"/>
    <s v="NA"/>
    <x v="0"/>
    <s v="智源"/>
    <m/>
    <m/>
    <s v="CA-2117"/>
    <m/>
    <n v="10.199999999999999"/>
    <n v="15.3"/>
    <s v="水"/>
    <s v="壓縮空氣"/>
    <s v="/"/>
    <m/>
    <m/>
    <s v="1-05 大洋綠"/>
    <s v="CA-2117-AA1B-NA"/>
    <x v="0"/>
    <m/>
  </r>
  <r>
    <x v="147"/>
    <x v="147"/>
    <x v="39"/>
    <s v="CA-2301-50-AA1B-NA"/>
    <s v="2&quot;-CA-2301-AA1B-NA"/>
    <s v="04/22/'25"/>
    <s v=""/>
    <s v=""/>
    <s v=""/>
    <s v=""/>
    <s v="REV.1"/>
    <s v="04/22/'25"/>
    <m/>
    <s v="0148"/>
    <m/>
    <m/>
    <x v="0"/>
    <s v="CA"/>
    <s v="2301"/>
    <x v="2"/>
    <s v="NA"/>
    <x v="0"/>
    <s v="智源"/>
    <m/>
    <m/>
    <s v="CA-2301"/>
    <m/>
    <n v="10.199999999999999"/>
    <n v="15.3"/>
    <s v="水"/>
    <s v="壓縮空氣"/>
    <s v="/"/>
    <m/>
    <m/>
    <s v="1-05 大洋綠"/>
    <s v="CA-2301-AA1B-NA"/>
    <x v="0"/>
    <m/>
  </r>
  <r>
    <x v="148"/>
    <x v="148"/>
    <x v="40"/>
    <s v="CA-2301-50-AA1B-NA"/>
    <s v="2&quot;-CA-2301-AA1B-NA"/>
    <s v="04/22/'25"/>
    <s v=""/>
    <s v=""/>
    <s v=""/>
    <s v=""/>
    <s v="REV.1"/>
    <s v="04/22/'25"/>
    <m/>
    <s v="0149"/>
    <m/>
    <m/>
    <x v="0"/>
    <s v="CA"/>
    <s v="2301"/>
    <x v="2"/>
    <s v="NA"/>
    <x v="0"/>
    <s v="智源"/>
    <m/>
    <m/>
    <s v="CA-2301"/>
    <m/>
    <n v="10.199999999999999"/>
    <n v="15.3"/>
    <s v="水"/>
    <s v="壓縮空氣"/>
    <s v="/"/>
    <m/>
    <m/>
    <s v="1-05 大洋綠"/>
    <s v="CA-2301-AA1B-NA"/>
    <x v="0"/>
    <m/>
  </r>
  <r>
    <x v="149"/>
    <x v="149"/>
    <x v="41"/>
    <s v="CA-2301-50-AA1B-NA"/>
    <s v="2&quot;-CA-2301-AA1B-NA"/>
    <s v="04/22/'25"/>
    <s v=""/>
    <s v=""/>
    <s v=""/>
    <s v=""/>
    <s v="REV.1"/>
    <s v="04/22/'25"/>
    <m/>
    <s v="0150"/>
    <m/>
    <m/>
    <x v="0"/>
    <s v="CA"/>
    <s v="2301"/>
    <x v="2"/>
    <s v="NA"/>
    <x v="0"/>
    <s v="智源"/>
    <m/>
    <m/>
    <s v="CA-2301"/>
    <m/>
    <n v="10.199999999999999"/>
    <n v="15.3"/>
    <s v="水"/>
    <s v="壓縮空氣"/>
    <s v="/"/>
    <m/>
    <m/>
    <s v="1-05 大洋綠"/>
    <s v="CA-2301-AA1B-NA"/>
    <x v="0"/>
    <m/>
  </r>
  <r>
    <x v="150"/>
    <x v="150"/>
    <x v="42"/>
    <s v="CA-2301-50-AA1B-NA"/>
    <s v="2&quot;-CA-2301-AA1B-NA"/>
    <s v="04/22/'25"/>
    <s v=""/>
    <s v=""/>
    <s v=""/>
    <s v=""/>
    <s v="REV.1"/>
    <s v="04/22/'25"/>
    <m/>
    <s v="0151"/>
    <m/>
    <m/>
    <x v="0"/>
    <s v="CA"/>
    <s v="2301"/>
    <x v="2"/>
    <s v="NA"/>
    <x v="0"/>
    <s v="智源"/>
    <m/>
    <m/>
    <s v="CA-2301"/>
    <m/>
    <n v="10.199999999999999"/>
    <n v="15.3"/>
    <s v="水"/>
    <s v="壓縮空氣"/>
    <s v="/"/>
    <m/>
    <m/>
    <s v="1-05 大洋綠"/>
    <s v="CA-2301-AA1B-NA"/>
    <x v="0"/>
    <m/>
  </r>
  <r>
    <x v="151"/>
    <x v="151"/>
    <x v="43"/>
    <s v="CA-2301-50-AA1B-NA"/>
    <s v="2&quot;-CA-2301-AA1B-NA"/>
    <s v="04/22/'25"/>
    <s v=""/>
    <s v=""/>
    <s v=""/>
    <s v=""/>
    <s v="REV.1"/>
    <s v="04/22/'25"/>
    <m/>
    <s v="0152"/>
    <m/>
    <m/>
    <x v="0"/>
    <s v="CA"/>
    <s v="2301"/>
    <x v="2"/>
    <s v="NA"/>
    <x v="0"/>
    <s v="智源"/>
    <m/>
    <m/>
    <s v="CA-2301"/>
    <m/>
    <n v="10.199999999999999"/>
    <n v="15.3"/>
    <s v="水"/>
    <s v="壓縮空氣"/>
    <s v="/"/>
    <m/>
    <m/>
    <s v="1-05 大洋綠"/>
    <s v="CA-2301-AA1B-NA"/>
    <x v="0"/>
    <m/>
  </r>
  <r>
    <x v="152"/>
    <x v="152"/>
    <x v="44"/>
    <s v="CA-2301-50-AA1B-NA"/>
    <s v="2&quot;-CA-2301-AA1B-NA"/>
    <s v="04/22/'25"/>
    <s v=""/>
    <s v=""/>
    <s v=""/>
    <s v=""/>
    <s v="REV.1"/>
    <s v="04/22/'25"/>
    <m/>
    <s v="0153"/>
    <m/>
    <m/>
    <x v="0"/>
    <s v="CA"/>
    <s v="2301"/>
    <x v="2"/>
    <s v="NA"/>
    <x v="0"/>
    <s v="智源"/>
    <m/>
    <m/>
    <s v="CA-2301"/>
    <m/>
    <n v="10.199999999999999"/>
    <n v="15.3"/>
    <s v="水"/>
    <s v="壓縮空氣"/>
    <s v="/"/>
    <m/>
    <m/>
    <s v="1-05 大洋綠"/>
    <s v="CA-2301-AA1B-NA"/>
    <x v="0"/>
    <m/>
  </r>
  <r>
    <x v="153"/>
    <x v="153"/>
    <x v="45"/>
    <s v="CA-2301-50-AA1B-NA"/>
    <s v="2&quot;-CA-2301-AA1B-NA"/>
    <s v="04/22/'25"/>
    <s v=""/>
    <s v=""/>
    <s v=""/>
    <s v=""/>
    <s v="REV.1"/>
    <s v="04/22/'25"/>
    <m/>
    <s v="0154"/>
    <m/>
    <m/>
    <x v="0"/>
    <s v="CA"/>
    <s v="2301"/>
    <x v="2"/>
    <s v="NA"/>
    <x v="0"/>
    <s v="智源"/>
    <m/>
    <m/>
    <s v="CA-2301"/>
    <m/>
    <n v="10.199999999999999"/>
    <n v="15.3"/>
    <s v="水"/>
    <s v="壓縮空氣"/>
    <s v="/"/>
    <m/>
    <m/>
    <s v="1-05 大洋綠"/>
    <s v="CA-2301-AA1B-NA"/>
    <x v="0"/>
    <m/>
  </r>
  <r>
    <x v="154"/>
    <x v="154"/>
    <x v="35"/>
    <s v="CA-2302-50-AA1B-NA"/>
    <s v="2&quot;-CA-2302-AA1B-NA"/>
    <s v="04/22/'25"/>
    <s v=""/>
    <s v=""/>
    <s v=""/>
    <s v=""/>
    <s v="REV.1"/>
    <s v="04/22/'25"/>
    <m/>
    <s v="0155"/>
    <m/>
    <m/>
    <x v="0"/>
    <s v="CA"/>
    <s v="2302"/>
    <x v="2"/>
    <s v="NA"/>
    <x v="0"/>
    <s v="智源"/>
    <m/>
    <m/>
    <s v="CA-2302"/>
    <m/>
    <n v="10.199999999999999"/>
    <n v="15.3"/>
    <s v="水"/>
    <s v="壓縮空氣"/>
    <s v="/"/>
    <m/>
    <m/>
    <s v="1-05 大洋綠"/>
    <s v="CA-2302-AA1B-NA"/>
    <x v="0"/>
    <m/>
  </r>
  <r>
    <x v="155"/>
    <x v="155"/>
    <x v="36"/>
    <s v="CA-2302-50-AA1B-NA"/>
    <s v="2&quot;-CA-2302-AA1B-NA"/>
    <s v="04/22/'25"/>
    <s v=""/>
    <s v=""/>
    <s v=""/>
    <s v=""/>
    <s v="REV.1"/>
    <s v="04/22/'25"/>
    <m/>
    <s v="0156"/>
    <m/>
    <m/>
    <x v="0"/>
    <s v="CA"/>
    <s v="2302"/>
    <x v="2"/>
    <s v="NA"/>
    <x v="0"/>
    <s v="智源"/>
    <m/>
    <m/>
    <s v="CA-2302"/>
    <m/>
    <n v="10.199999999999999"/>
    <n v="15.3"/>
    <s v="水"/>
    <s v="壓縮空氣"/>
    <s v="/"/>
    <m/>
    <m/>
    <s v="1-05 大洋綠"/>
    <s v="CA-2302-AA1B-NA"/>
    <x v="0"/>
    <m/>
  </r>
  <r>
    <x v="156"/>
    <x v="156"/>
    <x v="37"/>
    <s v="CA-2302-50-AA1B-NA"/>
    <s v="2&quot;-CA-2302-AA1B-NA"/>
    <s v="04/22/'25"/>
    <s v=""/>
    <s v=""/>
    <s v=""/>
    <s v=""/>
    <s v="REV.1"/>
    <s v="04/22/'25"/>
    <m/>
    <s v="0157"/>
    <m/>
    <m/>
    <x v="0"/>
    <s v="CA"/>
    <s v="2302"/>
    <x v="2"/>
    <s v="NA"/>
    <x v="0"/>
    <s v="智源"/>
    <m/>
    <m/>
    <s v="CA-2302"/>
    <m/>
    <n v="10.199999999999999"/>
    <n v="15.3"/>
    <s v="水"/>
    <s v="壓縮空氣"/>
    <s v="/"/>
    <m/>
    <m/>
    <s v="1-05 大洋綠"/>
    <s v="CA-2302-AA1B-NA"/>
    <x v="0"/>
    <m/>
  </r>
  <r>
    <x v="157"/>
    <x v="157"/>
    <x v="38"/>
    <s v="CA-2302-50-AA1B-NA"/>
    <s v="2&quot;-CA-2302-AA1B-NA"/>
    <s v="04/22/'25"/>
    <s v=""/>
    <s v=""/>
    <s v=""/>
    <s v=""/>
    <s v="REV.1"/>
    <s v="04/22/'25"/>
    <m/>
    <s v="0158"/>
    <m/>
    <m/>
    <x v="0"/>
    <s v="CA"/>
    <s v="2302"/>
    <x v="2"/>
    <s v="NA"/>
    <x v="0"/>
    <s v="智源"/>
    <m/>
    <m/>
    <s v="CA-2302"/>
    <m/>
    <n v="10.199999999999999"/>
    <n v="15.3"/>
    <s v="水"/>
    <s v="壓縮空氣"/>
    <s v="/"/>
    <m/>
    <m/>
    <s v="1-05 大洋綠"/>
    <s v="CA-2302-AA1B-NA"/>
    <x v="0"/>
    <m/>
  </r>
  <r>
    <x v="158"/>
    <x v="158"/>
    <x v="2"/>
    <s v="CWR-0301-15-AA1E-NA"/>
    <s v="1/2&quot;-CWR-0301-AA1E-NA"/>
    <s v="04/22/'25"/>
    <s v=""/>
    <s v=""/>
    <s v=""/>
    <s v=""/>
    <s v="REV.1"/>
    <s v="04/22/'25"/>
    <m/>
    <s v="0159"/>
    <m/>
    <m/>
    <x v="3"/>
    <s v="CWR"/>
    <s v="0301"/>
    <x v="1"/>
    <s v="NA"/>
    <x v="1"/>
    <s v="智源"/>
    <m/>
    <m/>
    <s v="CWR-0301"/>
    <m/>
    <s v=""/>
    <s v=""/>
    <s v=""/>
    <s v="迴圈冷卻水回水"/>
    <s v=""/>
    <m/>
    <m/>
    <s v=""/>
    <s v="CWR-0301-AA1E-NA"/>
    <x v="0"/>
    <m/>
  </r>
  <r>
    <x v="159"/>
    <x v="159"/>
    <x v="17"/>
    <s v="CWR-0502-25-AA1E-NA"/>
    <s v="1&quot;-CWR-0502-AA1E-NA"/>
    <s v="04/22/'25"/>
    <s v=""/>
    <s v=""/>
    <s v=""/>
    <s v=""/>
    <s v="REV.1"/>
    <s v="04/22/'25"/>
    <m/>
    <s v="0160"/>
    <m/>
    <m/>
    <x v="2"/>
    <s v="CWR"/>
    <s v="0502"/>
    <x v="1"/>
    <s v="NA"/>
    <x v="1"/>
    <s v="智源"/>
    <m/>
    <m/>
    <s v="CWR-0502"/>
    <m/>
    <s v=""/>
    <s v=""/>
    <s v=""/>
    <s v="迴圈冷卻水回水"/>
    <s v=""/>
    <m/>
    <m/>
    <s v=""/>
    <s v="CWR-0502-AA1E-NA"/>
    <x v="0"/>
    <m/>
  </r>
  <r>
    <x v="160"/>
    <x v="160"/>
    <x v="18"/>
    <s v="CWR-0502-25-AA1E-NA"/>
    <s v="1&quot;-CWR-0502-AA1E-NA"/>
    <s v="04/22/'25"/>
    <s v=""/>
    <s v=""/>
    <s v=""/>
    <s v=""/>
    <s v="REV.1"/>
    <s v="04/22/'25"/>
    <m/>
    <s v="0161"/>
    <m/>
    <m/>
    <x v="2"/>
    <s v="CWR"/>
    <s v="0502"/>
    <x v="1"/>
    <s v="NA"/>
    <x v="1"/>
    <s v="智源"/>
    <m/>
    <m/>
    <s v="CWR-0502"/>
    <m/>
    <s v=""/>
    <s v=""/>
    <s v=""/>
    <s v="迴圈冷卻水回水"/>
    <s v=""/>
    <m/>
    <m/>
    <s v=""/>
    <s v="CWR-0502-AA1E-NA"/>
    <x v="0"/>
    <m/>
  </r>
  <r>
    <x v="161"/>
    <x v="161"/>
    <x v="19"/>
    <s v="CWR-0502-25-AA1E-NA"/>
    <s v="1&quot;-CWR-0502-AA1E-NA"/>
    <s v="04/22/'25"/>
    <s v=""/>
    <s v=""/>
    <s v=""/>
    <s v=""/>
    <s v="REV.1"/>
    <s v="04/22/'25"/>
    <m/>
    <s v="0162"/>
    <m/>
    <m/>
    <x v="2"/>
    <s v="CWR"/>
    <s v="0502"/>
    <x v="1"/>
    <s v="NA"/>
    <x v="1"/>
    <s v="智源"/>
    <m/>
    <m/>
    <s v="CWR-0502"/>
    <m/>
    <s v=""/>
    <s v=""/>
    <s v=""/>
    <s v="迴圈冷卻水回水"/>
    <s v=""/>
    <m/>
    <m/>
    <s v=""/>
    <s v="CWR-0502-AA1E-NA"/>
    <x v="0"/>
    <m/>
  </r>
  <r>
    <x v="162"/>
    <x v="162"/>
    <x v="2"/>
    <s v="CWR-0503-20-AA1E-NA"/>
    <s v="3/4&quot;-CWR-0503-AA1E-NA"/>
    <s v="04/22/'25"/>
    <s v=""/>
    <s v=""/>
    <s v=""/>
    <s v=""/>
    <s v="REV.1"/>
    <s v="04/22/'25"/>
    <m/>
    <s v="0163"/>
    <m/>
    <m/>
    <x v="7"/>
    <s v="CWR"/>
    <s v="0503"/>
    <x v="1"/>
    <s v="NA"/>
    <x v="1"/>
    <s v="智源"/>
    <m/>
    <m/>
    <s v="CWR-0503"/>
    <m/>
    <s v=""/>
    <s v=""/>
    <s v=""/>
    <s v="迴圈冷卻水回水"/>
    <s v=""/>
    <m/>
    <m/>
    <s v=""/>
    <s v="CWR-0503-AA1E-NA"/>
    <x v="0"/>
    <m/>
  </r>
  <r>
    <x v="163"/>
    <x v="163"/>
    <x v="2"/>
    <s v="CWR-0505-40-AA1E-NA"/>
    <s v="1 1/2&quot;-CWR-0505-AA1E-NA"/>
    <s v="04/22/'25"/>
    <s v=""/>
    <s v=""/>
    <s v=""/>
    <s v=""/>
    <s v="REV.1"/>
    <s v="04/22/'25"/>
    <m/>
    <s v="0164"/>
    <m/>
    <m/>
    <x v="6"/>
    <s v="CWR"/>
    <s v="0505"/>
    <x v="1"/>
    <s v="NA"/>
    <x v="1"/>
    <s v="智源"/>
    <m/>
    <m/>
    <s v="CWR-0505"/>
    <m/>
    <s v=""/>
    <s v=""/>
    <s v=""/>
    <s v="迴圈冷卻水回水"/>
    <s v=""/>
    <m/>
    <m/>
    <s v=""/>
    <s v="CWR-0505-AA1E-NA"/>
    <x v="0"/>
    <m/>
  </r>
  <r>
    <x v="164"/>
    <x v="164"/>
    <x v="2"/>
    <s v="CWR-0506-25-AA1E-NA"/>
    <s v="1&quot;-CWR-0506-AA1E-NA"/>
    <s v="04/22/'25"/>
    <s v=""/>
    <s v=""/>
    <s v=""/>
    <s v=""/>
    <s v="REV.1"/>
    <s v="04/22/'25"/>
    <m/>
    <s v="0165"/>
    <m/>
    <m/>
    <x v="2"/>
    <s v="CWR"/>
    <s v="0506"/>
    <x v="1"/>
    <s v="NA"/>
    <x v="1"/>
    <s v="智源"/>
    <m/>
    <m/>
    <s v="CWR-0506"/>
    <m/>
    <n v="7.14"/>
    <n v="10.71"/>
    <s v="水"/>
    <s v="迴圈冷卻水回水"/>
    <s v="/"/>
    <m/>
    <m/>
    <s v=""/>
    <s v="CWR-0506-AA1E-NA"/>
    <x v="0"/>
    <m/>
  </r>
  <r>
    <x v="165"/>
    <x v="165"/>
    <x v="0"/>
    <s v="CWR-0801-40-AA1E-NA"/>
    <s v="1 1/2&quot;-CWR-0801-AA1E-NA"/>
    <s v="04/22/'25"/>
    <s v=""/>
    <s v=""/>
    <s v=""/>
    <s v=""/>
    <s v="REV.1"/>
    <s v="04/22/'25"/>
    <m/>
    <s v="0166"/>
    <m/>
    <m/>
    <x v="6"/>
    <s v="CWR"/>
    <s v="0801"/>
    <x v="1"/>
    <s v="NA"/>
    <x v="1"/>
    <s v="智源"/>
    <m/>
    <m/>
    <s v="CWR-0801"/>
    <m/>
    <n v="7.14"/>
    <n v="10.71"/>
    <s v="水"/>
    <s v="迴圈冷卻水回水"/>
    <s v="/"/>
    <m/>
    <m/>
    <s v=""/>
    <s v="CWR-0801-AA1E-NA"/>
    <x v="0"/>
    <m/>
  </r>
  <r>
    <x v="166"/>
    <x v="166"/>
    <x v="1"/>
    <s v="CWR-0801-40-AA1E-NA"/>
    <s v="1 1/2&quot;-CWR-0801-AA1E-NA"/>
    <s v="04/22/'25"/>
    <s v=""/>
    <s v=""/>
    <s v=""/>
    <s v=""/>
    <s v="REV.1"/>
    <s v="04/22/'25"/>
    <m/>
    <s v="0167"/>
    <m/>
    <m/>
    <x v="6"/>
    <s v="CWR"/>
    <s v="0801"/>
    <x v="1"/>
    <s v="NA"/>
    <x v="1"/>
    <s v="智源"/>
    <m/>
    <m/>
    <s v="CWR-0801"/>
    <m/>
    <n v="7.14"/>
    <n v="10.71"/>
    <s v="水"/>
    <s v="迴圈冷卻水回水"/>
    <s v="/"/>
    <m/>
    <m/>
    <s v=""/>
    <s v="CWR-0801-AA1E-NA"/>
    <x v="0"/>
    <m/>
  </r>
  <r>
    <x v="167"/>
    <x v="167"/>
    <x v="2"/>
    <s v="CWR-0802-25-AA1E-NA"/>
    <s v="1&quot;-CWR-0802-AA1E-NA"/>
    <s v="04/22/'25"/>
    <s v=""/>
    <s v=""/>
    <s v=""/>
    <s v=""/>
    <s v="REV.1"/>
    <s v="04/22/'25"/>
    <m/>
    <s v="0168"/>
    <m/>
    <m/>
    <x v="2"/>
    <s v="CWR"/>
    <s v="0802"/>
    <x v="1"/>
    <s v="NA"/>
    <x v="1"/>
    <s v="智源"/>
    <m/>
    <m/>
    <s v="CWR-0802"/>
    <m/>
    <n v="7.14"/>
    <n v="10.71"/>
    <s v="水"/>
    <s v="迴圈冷卻水回水"/>
    <s v="/"/>
    <m/>
    <m/>
    <s v=""/>
    <s v="CWR-0802-AA1E-NA"/>
    <x v="0"/>
    <m/>
  </r>
  <r>
    <x v="168"/>
    <x v="168"/>
    <x v="2"/>
    <s v="CWR-0803-25-AA1E-NA"/>
    <s v="1&quot;-CWR-0803-AA1E-NA"/>
    <s v="04/22/'25"/>
    <s v=""/>
    <s v=""/>
    <s v=""/>
    <s v=""/>
    <s v="REV.1"/>
    <s v="04/22/'25"/>
    <m/>
    <s v="0169"/>
    <m/>
    <m/>
    <x v="2"/>
    <s v="CWR"/>
    <s v="0803"/>
    <x v="1"/>
    <s v="NA"/>
    <x v="1"/>
    <s v="智源"/>
    <m/>
    <m/>
    <s v="CWR-0803"/>
    <m/>
    <n v="7.14"/>
    <n v="10.71"/>
    <s v="水"/>
    <s v="迴圈冷卻水回水"/>
    <s v="/"/>
    <m/>
    <m/>
    <s v=""/>
    <s v="CWR-0803-AA1E-NA"/>
    <x v="0"/>
    <m/>
  </r>
  <r>
    <x v="169"/>
    <x v="169"/>
    <x v="2"/>
    <s v="CWR-0804-25-AA1E-NA"/>
    <s v="1&quot;-CWR-0804-AA1E-NA"/>
    <s v="04/22/'25"/>
    <s v=""/>
    <s v=""/>
    <s v=""/>
    <s v=""/>
    <s v="REV.1"/>
    <s v="04/22/'25"/>
    <m/>
    <s v="0170"/>
    <m/>
    <m/>
    <x v="2"/>
    <s v="CWR"/>
    <s v="0804"/>
    <x v="1"/>
    <s v="NA"/>
    <x v="1"/>
    <s v="智源"/>
    <m/>
    <m/>
    <s v="CWR-0804"/>
    <m/>
    <n v="7.14"/>
    <n v="10.71"/>
    <s v="水"/>
    <s v="迴圈冷卻水回水"/>
    <s v="/"/>
    <m/>
    <m/>
    <s v=""/>
    <s v="CWR-0804-AA1E-NA"/>
    <x v="0"/>
    <m/>
  </r>
  <r>
    <x v="170"/>
    <x v="170"/>
    <x v="2"/>
    <s v="CWR-0805-25-AA1E-NA"/>
    <s v="1&quot;-CWR-0805-AA1E-NA"/>
    <s v="04/22/'25"/>
    <s v=""/>
    <s v=""/>
    <s v=""/>
    <s v=""/>
    <s v="REV.1"/>
    <s v="04/22/'25"/>
    <m/>
    <s v="0171"/>
    <m/>
    <m/>
    <x v="2"/>
    <s v="CWR"/>
    <s v="0805"/>
    <x v="1"/>
    <s v="NA"/>
    <x v="1"/>
    <s v="智源"/>
    <m/>
    <m/>
    <s v="CWR-0805"/>
    <m/>
    <n v="7.14"/>
    <n v="10.71"/>
    <s v="水"/>
    <s v="迴圈冷卻水回水"/>
    <s v="/"/>
    <m/>
    <m/>
    <s v=""/>
    <s v="CWR-0805-AA1E-NA"/>
    <x v="0"/>
    <m/>
  </r>
  <r>
    <x v="171"/>
    <x v="171"/>
    <x v="0"/>
    <s v="CWR-1201-40-AA1E-NA"/>
    <s v="1 1/2&quot;-CWR-1201-AA1E-NA"/>
    <s v="04/22/'25"/>
    <s v=""/>
    <s v=""/>
    <s v=""/>
    <s v=""/>
    <s v="REV.1"/>
    <s v="04/22/'25"/>
    <m/>
    <s v="0172"/>
    <m/>
    <m/>
    <x v="6"/>
    <s v="CWR"/>
    <s v="1201"/>
    <x v="1"/>
    <s v="NA"/>
    <x v="1"/>
    <s v="智源"/>
    <m/>
    <m/>
    <s v="CWR-1201"/>
    <m/>
    <n v="7.14"/>
    <n v="10.71"/>
    <s v="水"/>
    <s v="迴圈冷卻水回水"/>
    <s v="/"/>
    <m/>
    <m/>
    <s v=""/>
    <s v="CWR-1201-AA1E-NA"/>
    <x v="0"/>
    <m/>
  </r>
  <r>
    <x v="172"/>
    <x v="172"/>
    <x v="1"/>
    <s v="CWR-1201-40-AA1E-NA"/>
    <s v="1 1/2&quot;-CWR-1201-AA1E-NA"/>
    <s v="04/22/'25"/>
    <s v=""/>
    <s v=""/>
    <s v=""/>
    <s v=""/>
    <s v="REV.1"/>
    <s v="04/22/'25"/>
    <m/>
    <s v="0173"/>
    <m/>
    <m/>
    <x v="6"/>
    <s v="CWR"/>
    <s v="1201"/>
    <x v="1"/>
    <s v="NA"/>
    <x v="1"/>
    <s v="智源"/>
    <m/>
    <m/>
    <s v="CWR-1201"/>
    <m/>
    <n v="7.14"/>
    <n v="10.71"/>
    <s v="水"/>
    <s v="迴圈冷卻水回水"/>
    <s v="/"/>
    <m/>
    <m/>
    <s v=""/>
    <s v="CWR-1201-AA1E-NA"/>
    <x v="0"/>
    <m/>
  </r>
  <r>
    <x v="173"/>
    <x v="173"/>
    <x v="11"/>
    <s v="CWR-2201-65-AA1E-NA"/>
    <s v="2 1/2&quot;-CWR-2201-AA1E-NA"/>
    <s v="04/22/'25"/>
    <s v=""/>
    <s v=""/>
    <s v=""/>
    <s v=""/>
    <s v="REV.1"/>
    <s v="04/22/'25"/>
    <m/>
    <s v="0174"/>
    <m/>
    <m/>
    <x v="1"/>
    <s v="CWR"/>
    <s v="2201"/>
    <x v="1"/>
    <s v="NA"/>
    <x v="1"/>
    <s v="智源"/>
    <m/>
    <m/>
    <s v="CWR-2201"/>
    <m/>
    <n v="7.14"/>
    <n v="10.71"/>
    <s v="水"/>
    <s v="迴圈冷卻水回水"/>
    <s v="/"/>
    <m/>
    <m/>
    <s v=""/>
    <s v="CWR-2201-AA1E-NA"/>
    <x v="0"/>
    <m/>
  </r>
  <r>
    <x v="174"/>
    <x v="174"/>
    <x v="12"/>
    <s v="CWR-2201-65-AA1E-NA"/>
    <s v="2 1/2&quot;-CWR-2201-AA1E-NA"/>
    <s v="04/22/'25"/>
    <s v=""/>
    <s v=""/>
    <s v=""/>
    <s v=""/>
    <s v="REV.1"/>
    <s v="04/22/'25"/>
    <m/>
    <s v="0175"/>
    <m/>
    <m/>
    <x v="1"/>
    <s v="CWR"/>
    <s v="2201"/>
    <x v="1"/>
    <s v="NA"/>
    <x v="1"/>
    <s v="智源"/>
    <m/>
    <m/>
    <s v="CWR-2201"/>
    <m/>
    <n v="7.14"/>
    <n v="10.71"/>
    <s v="水"/>
    <s v="迴圈冷卻水回水"/>
    <s v="/"/>
    <m/>
    <m/>
    <s v=""/>
    <s v="CWR-2201-AA1E-NA"/>
    <x v="0"/>
    <m/>
  </r>
  <r>
    <x v="175"/>
    <x v="175"/>
    <x v="13"/>
    <s v="CWR-2201-65-AA1E-NA"/>
    <s v="2 1/2&quot;-CWR-2201-AA1E-NA"/>
    <s v="04/22/'25"/>
    <s v=""/>
    <s v=""/>
    <s v=""/>
    <s v=""/>
    <s v="REV.1"/>
    <s v="04/22/'25"/>
    <m/>
    <s v="0176"/>
    <m/>
    <m/>
    <x v="1"/>
    <s v="CWR"/>
    <s v="2201"/>
    <x v="1"/>
    <s v="NA"/>
    <x v="1"/>
    <s v="智源"/>
    <m/>
    <m/>
    <s v="CWR-2201"/>
    <m/>
    <n v="7.14"/>
    <n v="10.71"/>
    <s v="水"/>
    <s v="迴圈冷卻水回水"/>
    <s v="/"/>
    <m/>
    <m/>
    <s v=""/>
    <s v="CWR-2201-AA1E-NA"/>
    <x v="0"/>
    <m/>
  </r>
  <r>
    <x v="176"/>
    <x v="176"/>
    <x v="14"/>
    <s v="CWR-2201-65-AA1E-NA"/>
    <s v="2 1/2&quot;-CWR-2201-AA1E-NA"/>
    <s v="04/22/'25"/>
    <s v=""/>
    <s v=""/>
    <s v=""/>
    <s v=""/>
    <s v="REV.1"/>
    <s v="04/22/'25"/>
    <m/>
    <s v="0177"/>
    <m/>
    <m/>
    <x v="1"/>
    <s v="CWR"/>
    <s v="2201"/>
    <x v="1"/>
    <s v="NA"/>
    <x v="1"/>
    <s v="智源"/>
    <m/>
    <m/>
    <s v="CWR-2201"/>
    <m/>
    <n v="7.14"/>
    <n v="10.71"/>
    <s v="水"/>
    <s v="迴圈冷卻水回水"/>
    <s v="/"/>
    <m/>
    <m/>
    <s v=""/>
    <s v="CWR-2201-AA1E-NA"/>
    <x v="0"/>
    <m/>
  </r>
  <r>
    <x v="177"/>
    <x v="177"/>
    <x v="15"/>
    <s v="CWR-2201-65-AA1E-NA"/>
    <s v="2 1/2&quot;-CWR-2201-AA1E-NA"/>
    <s v="04/22/'25"/>
    <s v=""/>
    <s v=""/>
    <s v=""/>
    <s v=""/>
    <s v="REV.1"/>
    <s v="04/22/'25"/>
    <m/>
    <s v="0178"/>
    <m/>
    <m/>
    <x v="1"/>
    <s v="CWR"/>
    <s v="2201"/>
    <x v="1"/>
    <s v="NA"/>
    <x v="1"/>
    <s v="智源"/>
    <m/>
    <m/>
    <s v="CWR-2201"/>
    <m/>
    <n v="7.14"/>
    <n v="10.71"/>
    <s v="水"/>
    <s v="迴圈冷卻水回水"/>
    <s v="/"/>
    <m/>
    <m/>
    <s v=""/>
    <s v="CWR-2201-AA1E-NA"/>
    <x v="0"/>
    <m/>
  </r>
  <r>
    <x v="178"/>
    <x v="178"/>
    <x v="16"/>
    <s v="CWR-2201-65-AA1E-NA"/>
    <s v="2 1/2&quot;-CWR-2201-AA1E-NA"/>
    <s v="04/22/'25"/>
    <s v=""/>
    <s v=""/>
    <s v=""/>
    <s v=""/>
    <s v="REV.1"/>
    <s v="04/22/'25"/>
    <m/>
    <s v="0179"/>
    <m/>
    <m/>
    <x v="1"/>
    <s v="CWR"/>
    <s v="2201"/>
    <x v="1"/>
    <s v="NA"/>
    <x v="1"/>
    <s v="智源"/>
    <m/>
    <m/>
    <s v="CWR-2201"/>
    <m/>
    <n v="7.14"/>
    <n v="10.71"/>
    <s v="水"/>
    <s v="迴圈冷卻水回水"/>
    <s v="/"/>
    <m/>
    <m/>
    <s v=""/>
    <s v="CWR-2201-AA1E-NA"/>
    <x v="0"/>
    <m/>
  </r>
  <r>
    <x v="179"/>
    <x v="179"/>
    <x v="17"/>
    <s v="CWR-2202-65-AA1E-NA"/>
    <s v="2 1/2&quot;-CWR-2202-AA1E-NA"/>
    <s v="04/22/'25"/>
    <s v=""/>
    <s v=""/>
    <s v=""/>
    <s v=""/>
    <s v="REV.1"/>
    <s v="04/22/'25"/>
    <m/>
    <s v="0180"/>
    <m/>
    <m/>
    <x v="1"/>
    <s v="CWR"/>
    <s v="2202"/>
    <x v="1"/>
    <s v="NA"/>
    <x v="1"/>
    <s v="智源"/>
    <m/>
    <m/>
    <s v="CWR-2202"/>
    <m/>
    <n v="7.14"/>
    <n v="10.71"/>
    <s v="水"/>
    <s v="迴圈冷卻水回水"/>
    <s v="/"/>
    <m/>
    <m/>
    <s v=""/>
    <s v="CWR-2202-AA1E-NA"/>
    <x v="0"/>
    <m/>
  </r>
  <r>
    <x v="180"/>
    <x v="180"/>
    <x v="18"/>
    <s v="CWR-2202-65-AA1E-NA"/>
    <s v="2 1/2&quot;-CWR-2202-AA1E-NA"/>
    <s v="04/22/'25"/>
    <s v=""/>
    <s v=""/>
    <s v=""/>
    <s v=""/>
    <s v="REV.1"/>
    <s v="04/22/'25"/>
    <m/>
    <s v="0181"/>
    <m/>
    <m/>
    <x v="1"/>
    <s v="CWR"/>
    <s v="2202"/>
    <x v="1"/>
    <s v="NA"/>
    <x v="1"/>
    <s v="智源"/>
    <m/>
    <m/>
    <s v="CWR-2202"/>
    <m/>
    <n v="7.14"/>
    <n v="10.71"/>
    <s v="水"/>
    <s v="迴圈冷卻水回水"/>
    <s v="/"/>
    <m/>
    <m/>
    <s v=""/>
    <s v="CWR-2202-AA1E-NA"/>
    <x v="0"/>
    <m/>
  </r>
  <r>
    <x v="181"/>
    <x v="181"/>
    <x v="19"/>
    <s v="CWR-2202-65-AA1E-NA"/>
    <s v="2 1/2&quot;-CWR-2202-AA1E-NA"/>
    <s v="04/22/'25"/>
    <s v=""/>
    <s v=""/>
    <s v=""/>
    <s v=""/>
    <s v="REV.1"/>
    <s v="04/22/'25"/>
    <m/>
    <s v="0182"/>
    <m/>
    <m/>
    <x v="1"/>
    <s v="CWR"/>
    <s v="2202"/>
    <x v="1"/>
    <s v="NA"/>
    <x v="1"/>
    <s v="智源"/>
    <m/>
    <m/>
    <s v="CWR-2202"/>
    <m/>
    <n v="7.14"/>
    <n v="10.71"/>
    <s v="水"/>
    <s v="迴圈冷卻水回水"/>
    <s v="/"/>
    <m/>
    <m/>
    <s v=""/>
    <s v="CWR-2202-AA1E-NA"/>
    <x v="0"/>
    <m/>
  </r>
  <r>
    <x v="182"/>
    <x v="182"/>
    <x v="2"/>
    <s v="CWS-0301-25-AA1E-NA"/>
    <s v="1&quot;-CWS-0301-AA1E-NA"/>
    <s v="04/22/'25"/>
    <s v=""/>
    <s v=""/>
    <s v=""/>
    <s v=""/>
    <s v="REV.1"/>
    <s v="04/22/'25"/>
    <m/>
    <s v="0183"/>
    <m/>
    <m/>
    <x v="2"/>
    <s v="CWS"/>
    <s v="0301"/>
    <x v="1"/>
    <s v="NA"/>
    <x v="1"/>
    <s v="智源"/>
    <m/>
    <m/>
    <s v="CWS-0301"/>
    <m/>
    <n v="7.14"/>
    <n v="10.71"/>
    <s v="水"/>
    <s v="迴圈冷卻水上水"/>
    <s v="/"/>
    <m/>
    <m/>
    <s v=""/>
    <s v="CWS-0301-AA1E-NA"/>
    <x v="0"/>
    <m/>
  </r>
  <r>
    <x v="183"/>
    <x v="183"/>
    <x v="17"/>
    <s v="CWS-0501-40-AA1E-NA"/>
    <s v="1 1/2&quot;-CWS-0501-AA1E-NA"/>
    <s v="04/22/'25"/>
    <s v=""/>
    <s v=""/>
    <s v=""/>
    <s v=""/>
    <s v="REV.1"/>
    <s v="04/22/'25"/>
    <m/>
    <s v="0184"/>
    <m/>
    <m/>
    <x v="6"/>
    <s v="CWS"/>
    <s v="0501"/>
    <x v="1"/>
    <s v="NA"/>
    <x v="1"/>
    <s v="智源"/>
    <m/>
    <m/>
    <s v="CWS-0501"/>
    <m/>
    <n v="7.14"/>
    <n v="10.71"/>
    <s v="水"/>
    <s v="迴圈冷卻水上水"/>
    <s v="/"/>
    <m/>
    <m/>
    <s v=""/>
    <s v="CWS-0501-AA1E-NA"/>
    <x v="0"/>
    <m/>
  </r>
  <r>
    <x v="184"/>
    <x v="184"/>
    <x v="18"/>
    <s v="CWS-0501-40-AA1E-NA"/>
    <s v="1 1/2&quot;-CWS-0501-AA1E-NA"/>
    <s v="04/22/'25"/>
    <s v=""/>
    <s v=""/>
    <s v=""/>
    <s v=""/>
    <s v="REV.1"/>
    <s v="04/22/'25"/>
    <m/>
    <s v="0185"/>
    <m/>
    <m/>
    <x v="6"/>
    <s v="CWS"/>
    <s v="0501"/>
    <x v="1"/>
    <s v="NA"/>
    <x v="1"/>
    <s v="智源"/>
    <m/>
    <m/>
    <s v="CWS-0501"/>
    <m/>
    <n v="7.14"/>
    <n v="10.71"/>
    <s v="水"/>
    <s v="迴圈冷卻水上水"/>
    <s v="/"/>
    <m/>
    <m/>
    <s v=""/>
    <s v="CWS-0501-AA1E-NA"/>
    <x v="0"/>
    <m/>
  </r>
  <r>
    <x v="185"/>
    <x v="185"/>
    <x v="19"/>
    <s v="CWS-0501-40-AA1E-NA"/>
    <s v="1 1/2&quot;-CWS-0501-AA1E-NA"/>
    <s v="04/22/'25"/>
    <s v=""/>
    <s v=""/>
    <s v=""/>
    <s v=""/>
    <s v="REV.1"/>
    <s v="04/22/'25"/>
    <m/>
    <s v="0186"/>
    <m/>
    <m/>
    <x v="6"/>
    <s v="CWS"/>
    <s v="0501"/>
    <x v="1"/>
    <s v="NA"/>
    <x v="1"/>
    <s v="智源"/>
    <m/>
    <m/>
    <s v="CWS-0501"/>
    <m/>
    <n v="7.14"/>
    <n v="10.71"/>
    <s v="水"/>
    <s v="迴圈冷卻水上水"/>
    <s v="/"/>
    <m/>
    <m/>
    <s v=""/>
    <s v="CWS-0501-AA1E-NA"/>
    <x v="0"/>
    <m/>
  </r>
  <r>
    <x v="186"/>
    <x v="186"/>
    <x v="2"/>
    <s v="CWS-0502-20-AA1E-NA"/>
    <s v="3/4&quot;-CWS-0502-AA1E-NA"/>
    <s v="04/22/'25"/>
    <s v=""/>
    <s v=""/>
    <s v=""/>
    <s v=""/>
    <s v="REV.1"/>
    <s v="04/22/'25"/>
    <m/>
    <s v="0187"/>
    <m/>
    <m/>
    <x v="7"/>
    <s v="CWS"/>
    <s v="0502"/>
    <x v="1"/>
    <s v="NA"/>
    <x v="1"/>
    <s v="智源"/>
    <m/>
    <m/>
    <s v="CWS-0502"/>
    <m/>
    <n v="7.14"/>
    <n v="10.71"/>
    <s v="水"/>
    <s v="迴圈冷卻水上水"/>
    <s v="/"/>
    <m/>
    <m/>
    <s v=""/>
    <s v="CWS-0502-AA1E-NA"/>
    <x v="0"/>
    <m/>
  </r>
  <r>
    <x v="187"/>
    <x v="187"/>
    <x v="2"/>
    <s v="CWS-0503-20-AA1E-NA"/>
    <s v="3/4&quot;-CWS-0503-AA1E-NA"/>
    <s v="04/22/'25"/>
    <s v=""/>
    <s v=""/>
    <s v=""/>
    <s v=""/>
    <s v="REV.1"/>
    <s v="04/22/'25"/>
    <m/>
    <s v="0188"/>
    <m/>
    <m/>
    <x v="7"/>
    <s v="CWS"/>
    <s v="0503"/>
    <x v="1"/>
    <s v="NA"/>
    <x v="1"/>
    <s v="智源"/>
    <m/>
    <m/>
    <s v="CWS-0503"/>
    <m/>
    <s v=""/>
    <s v=""/>
    <s v=""/>
    <s v="迴圈冷卻水上水"/>
    <s v=""/>
    <m/>
    <m/>
    <s v=""/>
    <s v="CWS-0503-AA1E-NA"/>
    <x v="0"/>
    <m/>
  </r>
  <r>
    <x v="188"/>
    <x v="188"/>
    <x v="2"/>
    <s v="CWS-0505-25-AA1E-NA"/>
    <s v="1&quot;-CWS-0505-AA1E-NA"/>
    <s v="04/22/'25"/>
    <s v=""/>
    <s v=""/>
    <s v=""/>
    <s v=""/>
    <s v="REV.1"/>
    <s v="04/22/'25"/>
    <m/>
    <s v="0189"/>
    <m/>
    <m/>
    <x v="2"/>
    <s v="CWS"/>
    <s v="0505"/>
    <x v="1"/>
    <s v="NA"/>
    <x v="1"/>
    <s v="智源"/>
    <m/>
    <m/>
    <s v="CWS-0505"/>
    <m/>
    <n v="7.14"/>
    <n v="10.71"/>
    <s v="水"/>
    <s v="迴圈冷卻水上水"/>
    <s v="/"/>
    <m/>
    <m/>
    <s v=""/>
    <s v="CWS-0505-AA1E-NA"/>
    <x v="0"/>
    <m/>
  </r>
  <r>
    <x v="189"/>
    <x v="189"/>
    <x v="2"/>
    <s v="CWS-0506-25-AA1E-NN"/>
    <s v="1&quot;-CWS-0506-AA1E-NN"/>
    <s v="04/22/'25"/>
    <s v=""/>
    <s v=""/>
    <s v=""/>
    <s v=""/>
    <s v="REV.1"/>
    <s v="04/22/'25"/>
    <m/>
    <s v="0190"/>
    <m/>
    <m/>
    <x v="2"/>
    <s v="CWS"/>
    <s v="0506"/>
    <x v="1"/>
    <s v="NN"/>
    <x v="1"/>
    <s v="智源"/>
    <m/>
    <m/>
    <s v="CWS-0506"/>
    <m/>
    <s v=""/>
    <s v=""/>
    <s v=""/>
    <s v="迴圈冷卻水上水"/>
    <s v=""/>
    <m/>
    <m/>
    <s v=""/>
    <s v="CWS-0506-AA1E-NN"/>
    <x v="0"/>
    <m/>
  </r>
  <r>
    <x v="190"/>
    <x v="190"/>
    <x v="17"/>
    <s v="CWS-0801-40-AA1E-NA"/>
    <s v="1 1/2&quot;-CWS-0801-AA1E-NA"/>
    <s v="04/22/'25"/>
    <s v=""/>
    <s v=""/>
    <s v=""/>
    <s v=""/>
    <s v="REV.1"/>
    <s v="04/22/'25"/>
    <m/>
    <s v="0191"/>
    <m/>
    <m/>
    <x v="6"/>
    <s v="CWS"/>
    <s v="0801"/>
    <x v="1"/>
    <s v="NA"/>
    <x v="1"/>
    <s v="智源"/>
    <m/>
    <m/>
    <s v="CWS-0801"/>
    <m/>
    <n v="7.14"/>
    <n v="10.71"/>
    <s v="水"/>
    <s v="迴圈冷卻水上水"/>
    <s v="/"/>
    <m/>
    <m/>
    <s v=""/>
    <s v="CWS-0801-AA1E-NA"/>
    <x v="0"/>
    <m/>
  </r>
  <r>
    <x v="191"/>
    <x v="191"/>
    <x v="18"/>
    <s v="CWS-0801-40-AA1E-NA"/>
    <s v="1 1/2&quot;-CWS-0801-AA1E-NA"/>
    <s v="04/22/'25"/>
    <s v=""/>
    <s v=""/>
    <s v=""/>
    <s v=""/>
    <s v="REV.1"/>
    <s v="04/22/'25"/>
    <m/>
    <s v="0192"/>
    <m/>
    <m/>
    <x v="6"/>
    <s v="CWS"/>
    <s v="0801"/>
    <x v="1"/>
    <s v="NA"/>
    <x v="1"/>
    <s v="智源"/>
    <m/>
    <m/>
    <s v="CWS-0801"/>
    <m/>
    <n v="7.14"/>
    <n v="10.71"/>
    <s v="水"/>
    <s v="迴圈冷卻水上水"/>
    <s v="/"/>
    <m/>
    <m/>
    <s v=""/>
    <s v="CWS-0801-AA1E-NA"/>
    <x v="0"/>
    <m/>
  </r>
  <r>
    <x v="192"/>
    <x v="192"/>
    <x v="19"/>
    <s v="CWS-0801-40-AA1E-NA"/>
    <s v="1 1/2&quot;-CWS-0801-AA1E-NA"/>
    <s v="04/22/'25"/>
    <s v=""/>
    <s v=""/>
    <s v=""/>
    <s v=""/>
    <s v="REV.1"/>
    <s v="04/22/'25"/>
    <m/>
    <s v="0193"/>
    <m/>
    <m/>
    <x v="6"/>
    <s v="CWS"/>
    <s v="0801"/>
    <x v="1"/>
    <s v="NA"/>
    <x v="1"/>
    <s v="智源"/>
    <m/>
    <m/>
    <s v="CWS-0801"/>
    <m/>
    <n v="7.14"/>
    <n v="10.71"/>
    <s v="水"/>
    <s v="迴圈冷卻水上水"/>
    <s v="/"/>
    <m/>
    <m/>
    <s v=""/>
    <s v="CWS-0801-AA1E-NA"/>
    <x v="0"/>
    <m/>
  </r>
  <r>
    <x v="193"/>
    <x v="193"/>
    <x v="2"/>
    <s v="CWS-0802-25-AA1E-NA"/>
    <s v="1&quot;-CWS-0802-AA1E-NA"/>
    <s v="04/22/'25"/>
    <s v=""/>
    <s v=""/>
    <s v=""/>
    <s v=""/>
    <s v="REV.1"/>
    <s v="04/22/'25"/>
    <m/>
    <s v="0194"/>
    <m/>
    <m/>
    <x v="2"/>
    <s v="CWS"/>
    <s v="0802"/>
    <x v="1"/>
    <s v="NA"/>
    <x v="1"/>
    <s v="智源"/>
    <m/>
    <m/>
    <s v="CWS-0802"/>
    <m/>
    <n v="7.14"/>
    <n v="10.71"/>
    <s v="水"/>
    <s v="迴圈冷卻水上水"/>
    <s v="/"/>
    <m/>
    <m/>
    <s v=""/>
    <s v="CWS-0802-AA1E-NA"/>
    <x v="0"/>
    <m/>
  </r>
  <r>
    <x v="194"/>
    <x v="194"/>
    <x v="2"/>
    <s v="CWS-0803-25-AA1E-NA"/>
    <s v="1&quot;-CWS-0803-AA1E-NA"/>
    <s v="04/22/'25"/>
    <s v=""/>
    <s v=""/>
    <s v=""/>
    <s v=""/>
    <s v="REV.1"/>
    <s v="04/22/'25"/>
    <m/>
    <s v="0195"/>
    <m/>
    <m/>
    <x v="2"/>
    <s v="CWS"/>
    <s v="0803"/>
    <x v="1"/>
    <s v="NA"/>
    <x v="1"/>
    <s v="智源"/>
    <m/>
    <m/>
    <s v="CWS-0803"/>
    <m/>
    <n v="7.14"/>
    <n v="10.71"/>
    <s v="水"/>
    <s v="迴圈冷卻水上水"/>
    <s v="/"/>
    <m/>
    <m/>
    <s v=""/>
    <s v="CWS-0803-AA1E-NA"/>
    <x v="0"/>
    <m/>
  </r>
  <r>
    <x v="195"/>
    <x v="195"/>
    <x v="2"/>
    <s v="CWS-0804-25-AA1E-NA"/>
    <s v="1&quot;-CWS-0804-AA1E-NA"/>
    <s v="04/22/'25"/>
    <s v=""/>
    <s v=""/>
    <s v=""/>
    <s v=""/>
    <s v="REV.1"/>
    <s v="04/22/'25"/>
    <m/>
    <s v="0196"/>
    <m/>
    <m/>
    <x v="2"/>
    <s v="CWS"/>
    <s v="0804"/>
    <x v="1"/>
    <s v="NA"/>
    <x v="1"/>
    <s v="智源"/>
    <m/>
    <m/>
    <s v="CWS-0804"/>
    <m/>
    <n v="7.14"/>
    <n v="10.71"/>
    <s v="水"/>
    <s v="迴圈冷卻水上水"/>
    <s v="/"/>
    <m/>
    <m/>
    <s v=""/>
    <s v="CWS-0804-AA1E-NA"/>
    <x v="0"/>
    <m/>
  </r>
  <r>
    <x v="196"/>
    <x v="196"/>
    <x v="2"/>
    <s v="CWS-0805-25-AA1E-NA"/>
    <s v="1&quot;-CWS-0805-AA1E-NA"/>
    <s v="04/22/'25"/>
    <s v=""/>
    <s v=""/>
    <s v=""/>
    <s v=""/>
    <s v="REV.1"/>
    <s v="04/22/'25"/>
    <m/>
    <s v="0197"/>
    <m/>
    <m/>
    <x v="2"/>
    <s v="CWS"/>
    <s v="0805"/>
    <x v="1"/>
    <s v="NA"/>
    <x v="1"/>
    <s v="智源"/>
    <m/>
    <m/>
    <s v="CWS-0805"/>
    <m/>
    <n v="7.14"/>
    <n v="10.71"/>
    <s v="水"/>
    <s v="迴圈冷卻水上水"/>
    <s v="/"/>
    <m/>
    <m/>
    <s v=""/>
    <s v="CWS-0805-AA1E-NA"/>
    <x v="0"/>
    <m/>
  </r>
  <r>
    <x v="197"/>
    <x v="197"/>
    <x v="2"/>
    <s v="CWS-1201-40-AA1E-NA"/>
    <s v="1 1/2&quot;-CWS-1201-AA1E-NA"/>
    <s v="04/22/'25"/>
    <s v=""/>
    <s v=""/>
    <s v=""/>
    <s v=""/>
    <s v="REV.1"/>
    <s v="04/22/'25"/>
    <m/>
    <s v="0198"/>
    <m/>
    <m/>
    <x v="6"/>
    <s v="CWS"/>
    <s v="1201"/>
    <x v="1"/>
    <s v="NA"/>
    <x v="1"/>
    <s v="智源"/>
    <m/>
    <m/>
    <s v="CWS-1201"/>
    <m/>
    <n v="7.14"/>
    <n v="10.71"/>
    <s v="水"/>
    <s v="迴圈冷卻水上水"/>
    <s v="/"/>
    <m/>
    <m/>
    <s v=""/>
    <s v="CWS-1201-AA1E-NA"/>
    <x v="0"/>
    <m/>
  </r>
  <r>
    <x v="198"/>
    <x v="198"/>
    <x v="11"/>
    <s v="CWS-2201-65-AA1E-NA"/>
    <s v="2 1/2&quot;-CWS-2201-AA1E-NA"/>
    <s v="04/22/'25"/>
    <s v=""/>
    <s v=""/>
    <s v=""/>
    <s v=""/>
    <s v="REV.1"/>
    <s v="04/22/'25"/>
    <m/>
    <s v="0199"/>
    <m/>
    <m/>
    <x v="1"/>
    <s v="CWS"/>
    <s v="2201"/>
    <x v="1"/>
    <s v="NA"/>
    <x v="1"/>
    <s v="智源"/>
    <m/>
    <m/>
    <s v="CWS-2201"/>
    <m/>
    <n v="7.14"/>
    <n v="10.71"/>
    <s v="水"/>
    <s v="迴圈冷卻水上水"/>
    <s v="/"/>
    <m/>
    <m/>
    <s v=""/>
    <s v="CWS-2201-AA1E-NA"/>
    <x v="0"/>
    <m/>
  </r>
  <r>
    <x v="199"/>
    <x v="199"/>
    <x v="12"/>
    <s v="CWS-2201-65-AA1E-NA"/>
    <s v="2 1/2&quot;-CWS-2201-AA1E-NA"/>
    <s v="04/22/'25"/>
    <s v=""/>
    <s v=""/>
    <s v=""/>
    <s v=""/>
    <s v="REV.1"/>
    <s v="04/22/'25"/>
    <m/>
    <s v="0200"/>
    <m/>
    <m/>
    <x v="1"/>
    <s v="CWS"/>
    <s v="2201"/>
    <x v="1"/>
    <s v="NA"/>
    <x v="1"/>
    <s v="智源"/>
    <m/>
    <m/>
    <s v="CWS-2201"/>
    <m/>
    <n v="7.14"/>
    <n v="10.71"/>
    <s v="水"/>
    <s v="迴圈冷卻水上水"/>
    <s v="/"/>
    <m/>
    <m/>
    <s v=""/>
    <s v="CWS-2201-AA1E-NA"/>
    <x v="0"/>
    <m/>
  </r>
  <r>
    <x v="200"/>
    <x v="200"/>
    <x v="13"/>
    <s v="CWS-2201-65-AA1E-NA"/>
    <s v="2 1/2&quot;-CWS-2201-AA1E-NA"/>
    <s v="04/22/'25"/>
    <s v="06/03/'25"/>
    <s v=""/>
    <s v=""/>
    <s v=""/>
    <s v="REV.2"/>
    <s v="06/03/'25"/>
    <m/>
    <s v="0201"/>
    <m/>
    <m/>
    <x v="1"/>
    <s v="CWS"/>
    <s v="2201"/>
    <x v="1"/>
    <s v="NA"/>
    <x v="1"/>
    <s v="智源"/>
    <m/>
    <m/>
    <s v="CWS-2201"/>
    <m/>
    <n v="7.14"/>
    <n v="10.71"/>
    <s v="水"/>
    <s v="迴圈冷卻水上水"/>
    <s v="/"/>
    <m/>
    <m/>
    <s v=""/>
    <s v="CWS-2201-AA1E-NA"/>
    <x v="0"/>
    <m/>
  </r>
  <r>
    <x v="201"/>
    <x v="201"/>
    <x v="14"/>
    <s v="CWS-2201-65-AA1E-NA"/>
    <s v="2 1/2&quot;-CWS-2201-AA1E-NA"/>
    <s v="04/22/'25"/>
    <s v=""/>
    <s v=""/>
    <s v=""/>
    <s v=""/>
    <s v="REV.1"/>
    <s v="04/22/'25"/>
    <m/>
    <s v="0202"/>
    <m/>
    <m/>
    <x v="1"/>
    <s v="CWS"/>
    <s v="2201"/>
    <x v="1"/>
    <s v="NA"/>
    <x v="1"/>
    <s v="智源"/>
    <m/>
    <m/>
    <s v="CWS-2201"/>
    <m/>
    <n v="7.14"/>
    <n v="10.71"/>
    <s v="水"/>
    <s v="迴圈冷卻水上水"/>
    <s v="/"/>
    <m/>
    <m/>
    <s v=""/>
    <s v="CWS-2201-AA1E-NA"/>
    <x v="0"/>
    <m/>
  </r>
  <r>
    <x v="202"/>
    <x v="202"/>
    <x v="15"/>
    <s v="CWS-2201-65-AA1E-NA"/>
    <s v="2 1/2&quot;-CWS-2201-AA1E-NA"/>
    <s v="04/22/'25"/>
    <s v=""/>
    <s v=""/>
    <s v=""/>
    <s v=""/>
    <s v="REV.1"/>
    <s v="04/22/'25"/>
    <m/>
    <s v="0203"/>
    <m/>
    <m/>
    <x v="1"/>
    <s v="CWS"/>
    <s v="2201"/>
    <x v="1"/>
    <s v="NA"/>
    <x v="1"/>
    <s v="智源"/>
    <m/>
    <m/>
    <s v="CWS-2201"/>
    <m/>
    <n v="7.14"/>
    <n v="10.71"/>
    <s v="水"/>
    <s v="迴圈冷卻水上水"/>
    <s v="/"/>
    <m/>
    <m/>
    <s v=""/>
    <s v="CWS-2201-AA1E-NA"/>
    <x v="0"/>
    <m/>
  </r>
  <r>
    <x v="203"/>
    <x v="203"/>
    <x v="16"/>
    <s v="CWS-2201-65-AA1E-NA"/>
    <s v="2 1/2&quot;-CWS-2201-AA1E-NA"/>
    <s v="04/22/'25"/>
    <s v=""/>
    <s v=""/>
    <s v=""/>
    <s v=""/>
    <s v="REV.1"/>
    <s v="04/22/'25"/>
    <m/>
    <s v="0204"/>
    <m/>
    <m/>
    <x v="1"/>
    <s v="CWS"/>
    <s v="2201"/>
    <x v="1"/>
    <s v="NA"/>
    <x v="1"/>
    <s v="智源"/>
    <m/>
    <m/>
    <s v="CWS-2201"/>
    <m/>
    <n v="7.14"/>
    <n v="10.71"/>
    <s v="水"/>
    <s v="迴圈冷卻水上水"/>
    <s v="/"/>
    <m/>
    <m/>
    <s v=""/>
    <s v="CWS-2201-AA1E-NA"/>
    <x v="0"/>
    <m/>
  </r>
  <r>
    <x v="204"/>
    <x v="204"/>
    <x v="17"/>
    <s v="CWS-2203-65-AA1E-NA"/>
    <s v="2 1/2&quot;-CWS-2203-AA1E-NA"/>
    <s v="04/22/'25"/>
    <s v=""/>
    <s v=""/>
    <s v=""/>
    <s v=""/>
    <s v="REV.1"/>
    <s v="04/22/'25"/>
    <m/>
    <s v="0205"/>
    <m/>
    <m/>
    <x v="1"/>
    <s v="CWS"/>
    <s v="2203"/>
    <x v="1"/>
    <s v="NA"/>
    <x v="1"/>
    <s v="智源"/>
    <m/>
    <m/>
    <s v="CWS-2203"/>
    <m/>
    <n v="7.14"/>
    <n v="10.71"/>
    <s v="水"/>
    <s v="迴圈冷卻水上水"/>
    <s v="/"/>
    <m/>
    <m/>
    <s v=""/>
    <s v="CWS-2203-AA1E-NA"/>
    <x v="0"/>
    <m/>
  </r>
  <r>
    <x v="205"/>
    <x v="205"/>
    <x v="18"/>
    <s v="CWS-2203-65-AA1E-NA"/>
    <s v="2 1/2&quot;-CWS-2203-AA1E-NA"/>
    <s v="04/22/'25"/>
    <s v="06/03/'25"/>
    <s v=""/>
    <s v=""/>
    <s v=""/>
    <s v="REV.2"/>
    <s v="06/03/'25"/>
    <m/>
    <s v="0206"/>
    <m/>
    <m/>
    <x v="1"/>
    <s v="CWS"/>
    <s v="2203"/>
    <x v="1"/>
    <s v="NA"/>
    <x v="1"/>
    <s v="智源"/>
    <m/>
    <m/>
    <s v="CWS-2203"/>
    <m/>
    <n v="7.14"/>
    <n v="10.71"/>
    <s v="水"/>
    <s v="迴圈冷卻水上水"/>
    <s v="/"/>
    <m/>
    <m/>
    <s v=""/>
    <s v="CWS-2203-AA1E-NA"/>
    <x v="0"/>
    <m/>
  </r>
  <r>
    <x v="206"/>
    <x v="206"/>
    <x v="19"/>
    <s v="CWS-2203-65-AA1E-NA"/>
    <s v="2 1/2&quot;-CWS-2203-AA1E-NA"/>
    <s v="04/22/'25"/>
    <s v=""/>
    <s v=""/>
    <s v=""/>
    <s v=""/>
    <s v="REV.1"/>
    <s v="04/22/'25"/>
    <m/>
    <s v="0207"/>
    <m/>
    <m/>
    <x v="1"/>
    <s v="CWS"/>
    <s v="2203"/>
    <x v="1"/>
    <s v="NA"/>
    <x v="1"/>
    <s v="智源"/>
    <m/>
    <m/>
    <s v="CWS-2203"/>
    <m/>
    <n v="7.14"/>
    <n v="10.71"/>
    <s v="水"/>
    <s v="迴圈冷卻水上水"/>
    <s v="/"/>
    <m/>
    <m/>
    <s v=""/>
    <s v="CWS-2203-AA1E-NA"/>
    <x v="0"/>
    <m/>
  </r>
  <r>
    <x v="207"/>
    <x v="207"/>
    <x v="2"/>
    <s v="CWS-2204-65-AA1E-NA"/>
    <s v="2 1/2&quot;-CWS-2204-AA1E-NA"/>
    <s v="04/22/'25"/>
    <s v=""/>
    <s v=""/>
    <s v=""/>
    <s v=""/>
    <s v="REV.1"/>
    <s v="04/22/'25"/>
    <m/>
    <s v="0208"/>
    <m/>
    <m/>
    <x v="1"/>
    <s v="CWS"/>
    <s v="2204"/>
    <x v="1"/>
    <s v="NA"/>
    <x v="1"/>
    <s v="智源"/>
    <m/>
    <m/>
    <s v="CWS-2204"/>
    <m/>
    <n v="7.14"/>
    <n v="10.71"/>
    <s v="水"/>
    <s v="迴圈冷卻水上水"/>
    <s v="/"/>
    <m/>
    <m/>
    <s v=""/>
    <s v="CWS-2204-AA1E-NA"/>
    <x v="0"/>
    <m/>
  </r>
  <r>
    <x v="208"/>
    <x v="208"/>
    <x v="35"/>
    <s v="CWS-2205-25-AA1E-NA"/>
    <s v="1&quot;-CWS-2205-AA1E-NA"/>
    <s v="04/22/'25"/>
    <s v=""/>
    <s v=""/>
    <s v=""/>
    <s v=""/>
    <s v="REV.1"/>
    <s v="04/22/'25"/>
    <m/>
    <s v="0209"/>
    <m/>
    <m/>
    <x v="2"/>
    <s v="CWS"/>
    <s v="2205"/>
    <x v="1"/>
    <s v="NA"/>
    <x v="1"/>
    <s v="智源"/>
    <m/>
    <m/>
    <s v="CWS-2205"/>
    <m/>
    <n v="7.14"/>
    <n v="10.71"/>
    <s v="水"/>
    <s v="迴圈冷卻水上水"/>
    <s v="/"/>
    <m/>
    <m/>
    <s v=""/>
    <s v="CWS-2205-AA1E-NA"/>
    <x v="0"/>
    <m/>
  </r>
  <r>
    <x v="209"/>
    <x v="209"/>
    <x v="36"/>
    <s v="CWS-2205-25-AA1E-NA"/>
    <s v="1&quot;-CWS-2205-AA1E-NA"/>
    <s v="04/22/'25"/>
    <s v=""/>
    <s v=""/>
    <s v=""/>
    <s v=""/>
    <s v="REV.1"/>
    <s v="04/22/'25"/>
    <m/>
    <s v="0210"/>
    <m/>
    <m/>
    <x v="2"/>
    <s v="CWS"/>
    <s v="2205"/>
    <x v="1"/>
    <s v="NA"/>
    <x v="1"/>
    <s v="智源"/>
    <m/>
    <m/>
    <s v="CWS-2205"/>
    <m/>
    <n v="7.14"/>
    <n v="10.71"/>
    <s v="水"/>
    <s v="迴圈冷卻水上水"/>
    <s v="/"/>
    <m/>
    <m/>
    <s v=""/>
    <s v="CWS-2205-AA1E-NA"/>
    <x v="0"/>
    <m/>
  </r>
  <r>
    <x v="210"/>
    <x v="210"/>
    <x v="37"/>
    <s v="CWS-2205-25-AA1E-NA"/>
    <s v="1&quot;-CWS-2205-AA1E-NA"/>
    <s v="04/22/'25"/>
    <s v=""/>
    <s v=""/>
    <s v=""/>
    <s v=""/>
    <s v="REV.1"/>
    <s v="04/22/'25"/>
    <m/>
    <s v="0211"/>
    <m/>
    <m/>
    <x v="2"/>
    <s v="CWS"/>
    <s v="2205"/>
    <x v="1"/>
    <s v="NA"/>
    <x v="1"/>
    <s v="智源"/>
    <m/>
    <m/>
    <s v="CWS-2205"/>
    <m/>
    <n v="7.14"/>
    <n v="10.71"/>
    <s v="水"/>
    <s v="迴圈冷卻水上水"/>
    <s v="/"/>
    <m/>
    <m/>
    <s v=""/>
    <s v="CWS-2205-AA1E-NA"/>
    <x v="0"/>
    <m/>
  </r>
  <r>
    <x v="211"/>
    <x v="211"/>
    <x v="38"/>
    <s v="CWS-2205-25-AA1E-NA"/>
    <s v="1&quot;-CWS-2205-AA1E-NA"/>
    <s v="04/22/'25"/>
    <s v=""/>
    <s v=""/>
    <s v=""/>
    <s v=""/>
    <s v="REV.1"/>
    <s v="04/22/'25"/>
    <m/>
    <s v="0212"/>
    <m/>
    <m/>
    <x v="2"/>
    <s v="CWS"/>
    <s v="2205"/>
    <x v="1"/>
    <s v="NA"/>
    <x v="1"/>
    <s v="智源"/>
    <m/>
    <m/>
    <s v="CWS-2205"/>
    <m/>
    <n v="7.14"/>
    <n v="10.71"/>
    <s v="水"/>
    <s v="迴圈冷卻水上水"/>
    <s v="/"/>
    <m/>
    <m/>
    <s v=""/>
    <s v="CWS-2205-AA1E-NA"/>
    <x v="0"/>
    <m/>
  </r>
  <r>
    <x v="212"/>
    <x v="212"/>
    <x v="2"/>
    <s v="DW-0101-50-AA1B-NA"/>
    <s v="2&quot;-DW-0101-AA1B-NA"/>
    <s v="04/22/'25"/>
    <s v=""/>
    <s v=""/>
    <s v=""/>
    <s v=""/>
    <s v="REV.1"/>
    <s v="04/22/'25"/>
    <m/>
    <s v="0213"/>
    <m/>
    <m/>
    <x v="0"/>
    <s v="DW"/>
    <s v="0101"/>
    <x v="2"/>
    <s v="NA"/>
    <x v="0"/>
    <s v="智源"/>
    <m/>
    <m/>
    <s v="DW-0101"/>
    <m/>
    <n v="5.0999999999999996"/>
    <n v="7.65"/>
    <s v="水"/>
    <s v="工業水"/>
    <s v="/"/>
    <m/>
    <m/>
    <s v="1-45 天藍色"/>
    <s v="DW-0101-AA1B-NA"/>
    <x v="0"/>
    <m/>
  </r>
  <r>
    <x v="213"/>
    <x v="213"/>
    <x v="0"/>
    <s v="DW-0301-25-AA1B-NA"/>
    <s v="1&quot;-DW-0301-AA1B-NA"/>
    <s v="04/22/'25"/>
    <s v=""/>
    <s v=""/>
    <s v=""/>
    <s v=""/>
    <s v="REV.1"/>
    <s v="04/22/'25"/>
    <m/>
    <s v="0214"/>
    <m/>
    <m/>
    <x v="2"/>
    <s v="DW"/>
    <s v="0301"/>
    <x v="2"/>
    <s v="NA"/>
    <x v="0"/>
    <s v="智源"/>
    <m/>
    <m/>
    <s v="DW-0301"/>
    <m/>
    <n v="5.0999999999999996"/>
    <n v="7.65"/>
    <s v="水"/>
    <s v="工業水"/>
    <s v="/"/>
    <m/>
    <m/>
    <s v="1-45 天藍色"/>
    <s v="DW-0301-AA1B-NA"/>
    <x v="0"/>
    <m/>
  </r>
  <r>
    <x v="214"/>
    <x v="214"/>
    <x v="1"/>
    <s v="DW-0301-25-AA1B-NA"/>
    <s v="1&quot;-DW-0301-AA1B-NA"/>
    <s v="04/22/'25"/>
    <s v=""/>
    <s v=""/>
    <s v=""/>
    <s v=""/>
    <s v="REV.1"/>
    <s v="04/22/'25"/>
    <m/>
    <s v="0215"/>
    <m/>
    <m/>
    <x v="2"/>
    <s v="DW"/>
    <s v="0301"/>
    <x v="2"/>
    <s v="NA"/>
    <x v="0"/>
    <s v="智源"/>
    <m/>
    <m/>
    <s v="DW-0301"/>
    <m/>
    <n v="5.0999999999999996"/>
    <n v="7.65"/>
    <s v="水"/>
    <s v="工業水"/>
    <s v="/"/>
    <m/>
    <m/>
    <s v="1-45 天藍色"/>
    <s v="DW-0301-AA1B-NA"/>
    <x v="0"/>
    <m/>
  </r>
  <r>
    <x v="215"/>
    <x v="215"/>
    <x v="46"/>
    <s v="DW-0401-50-AA1B-NA"/>
    <s v="2&quot;-DW-0401-AA1B-NA"/>
    <s v="04/22/'25"/>
    <s v=""/>
    <s v=""/>
    <s v=""/>
    <s v=""/>
    <s v="REV.1"/>
    <s v="04/22/'25"/>
    <m/>
    <s v="0216"/>
    <m/>
    <m/>
    <x v="0"/>
    <s v="DW"/>
    <s v="0401"/>
    <x v="2"/>
    <s v="NA"/>
    <x v="0"/>
    <s v="智源"/>
    <m/>
    <m/>
    <s v="DW-0401"/>
    <m/>
    <n v="5.0999999999999996"/>
    <n v="7.65"/>
    <s v="水"/>
    <s v="工業水"/>
    <s v="/"/>
    <m/>
    <m/>
    <s v="1-45 天藍色"/>
    <s v="DW-0401-AA1B-NA"/>
    <x v="0"/>
    <m/>
  </r>
  <r>
    <x v="216"/>
    <x v="216"/>
    <x v="47"/>
    <s v="DW-0401-50-AA1B-NA"/>
    <s v="2&quot;-DW-0401-AA1B-NA"/>
    <s v="04/22/'25"/>
    <s v="06/03/'25"/>
    <s v=""/>
    <s v=""/>
    <s v=""/>
    <s v="REV.2"/>
    <s v="06/03/'25"/>
    <m/>
    <s v="0217"/>
    <m/>
    <m/>
    <x v="0"/>
    <s v="DW"/>
    <s v="0401"/>
    <x v="2"/>
    <s v="NA"/>
    <x v="0"/>
    <s v="智源"/>
    <m/>
    <m/>
    <s v="DW-0401"/>
    <m/>
    <n v="5.0999999999999996"/>
    <n v="7.65"/>
    <s v="水"/>
    <s v="工業水"/>
    <s v="/"/>
    <m/>
    <m/>
    <s v="1-45 天藍色"/>
    <s v="DW-0401-AA1B-NA"/>
    <x v="0"/>
    <m/>
  </r>
  <r>
    <x v="217"/>
    <x v="217"/>
    <x v="48"/>
    <s v="DW-0401-50-AA1B-NA"/>
    <s v="2&quot;-DW-0401-AA1B-NA"/>
    <s v="04/22/'25"/>
    <s v=""/>
    <s v=""/>
    <s v=""/>
    <s v=""/>
    <s v="REV.1"/>
    <s v="04/22/'25"/>
    <m/>
    <s v="0218"/>
    <m/>
    <m/>
    <x v="0"/>
    <s v="DW"/>
    <s v="0401"/>
    <x v="2"/>
    <s v="NA"/>
    <x v="0"/>
    <s v="智源"/>
    <m/>
    <m/>
    <s v="DW-0401"/>
    <m/>
    <n v="5.0999999999999996"/>
    <n v="7.65"/>
    <s v="水"/>
    <s v="工業水"/>
    <s v="/"/>
    <m/>
    <m/>
    <s v="1-45 天藍色"/>
    <s v="DW-0401-AA1B-NA"/>
    <x v="0"/>
    <m/>
  </r>
  <r>
    <x v="218"/>
    <x v="218"/>
    <x v="49"/>
    <s v="DW-0401-50-AA1B-NA"/>
    <s v="2&quot;-DW-0401-AA1B-NA"/>
    <s v="04/22/'25"/>
    <s v=""/>
    <s v=""/>
    <s v=""/>
    <s v=""/>
    <s v="REV.1"/>
    <s v="04/22/'25"/>
    <m/>
    <s v="0219"/>
    <m/>
    <m/>
    <x v="0"/>
    <s v="DW"/>
    <s v="0401"/>
    <x v="2"/>
    <s v="NA"/>
    <x v="0"/>
    <s v="智源"/>
    <m/>
    <m/>
    <s v="DW-0401"/>
    <m/>
    <n v="5.0999999999999996"/>
    <n v="7.65"/>
    <s v="水"/>
    <s v="工業水"/>
    <s v="/"/>
    <m/>
    <m/>
    <s v="1-45 天藍色"/>
    <s v="DW-0401-AA1B-NA"/>
    <x v="0"/>
    <m/>
  </r>
  <r>
    <x v="219"/>
    <x v="219"/>
    <x v="50"/>
    <s v="DW-0401-50-AA1B-NA"/>
    <s v="2&quot;-DW-0401-AA1B-NA"/>
    <s v="04/22/'25"/>
    <s v=""/>
    <s v=""/>
    <s v=""/>
    <s v=""/>
    <s v="REV.1"/>
    <s v="04/22/'25"/>
    <m/>
    <s v="0220"/>
    <m/>
    <m/>
    <x v="0"/>
    <s v="DW"/>
    <s v="0401"/>
    <x v="2"/>
    <s v="NA"/>
    <x v="0"/>
    <s v="智源"/>
    <m/>
    <m/>
    <s v="DW-0401"/>
    <m/>
    <n v="5.0999999999999996"/>
    <n v="7.65"/>
    <s v="水"/>
    <s v="工業水"/>
    <s v="/"/>
    <m/>
    <m/>
    <s v="1-45 天藍色"/>
    <s v="DW-0401-AA1B-NA"/>
    <x v="0"/>
    <m/>
  </r>
  <r>
    <x v="220"/>
    <x v="220"/>
    <x v="51"/>
    <s v="DW-0401-50-AA1B-NA"/>
    <s v="2&quot;-DW-0401-AA1B-NA"/>
    <s v="04/22/'25"/>
    <s v=""/>
    <s v=""/>
    <s v=""/>
    <s v=""/>
    <s v="REV.1"/>
    <s v="04/22/'25"/>
    <m/>
    <s v="0221"/>
    <m/>
    <m/>
    <x v="0"/>
    <s v="DW"/>
    <s v="0401"/>
    <x v="2"/>
    <s v="NA"/>
    <x v="0"/>
    <s v="智源"/>
    <m/>
    <m/>
    <s v="DW-0401"/>
    <m/>
    <n v="5.0999999999999996"/>
    <n v="7.65"/>
    <s v="水"/>
    <s v="工業水"/>
    <s v="/"/>
    <m/>
    <m/>
    <s v="1-45 天藍色"/>
    <s v="DW-0401-AA1B-NA"/>
    <x v="0"/>
    <m/>
  </r>
  <r>
    <x v="221"/>
    <x v="221"/>
    <x v="52"/>
    <s v="DW-0401-50-AA1B-NA"/>
    <s v="2&quot;-DW-0401-AA1B-NA"/>
    <s v="04/22/'25"/>
    <s v=""/>
    <s v=""/>
    <s v=""/>
    <s v=""/>
    <s v="REV.1"/>
    <s v="04/22/'25"/>
    <m/>
    <s v="0222"/>
    <m/>
    <m/>
    <x v="0"/>
    <s v="DW"/>
    <s v="0401"/>
    <x v="2"/>
    <s v="NA"/>
    <x v="0"/>
    <s v="智源"/>
    <m/>
    <m/>
    <s v="DW-0401"/>
    <m/>
    <n v="5.0999999999999996"/>
    <n v="7.65"/>
    <s v="水"/>
    <s v="工業水"/>
    <s v="/"/>
    <m/>
    <m/>
    <s v="1-45 天藍色"/>
    <s v="DW-0401-AA1B-NA"/>
    <x v="0"/>
    <m/>
  </r>
  <r>
    <x v="222"/>
    <x v="222"/>
    <x v="53"/>
    <s v="DW-0401-50-AA1B-NA"/>
    <s v="2&quot;-DW-0401-AA1B-NA"/>
    <s v="04/22/'25"/>
    <s v=""/>
    <s v=""/>
    <s v=""/>
    <s v=""/>
    <s v="REV.1"/>
    <s v="04/22/'25"/>
    <m/>
    <s v="0223"/>
    <m/>
    <m/>
    <x v="0"/>
    <s v="DW"/>
    <s v="0401"/>
    <x v="2"/>
    <s v="NA"/>
    <x v="0"/>
    <s v="智源"/>
    <m/>
    <m/>
    <s v="DW-0401"/>
    <m/>
    <n v="5.0999999999999996"/>
    <n v="7.65"/>
    <s v="水"/>
    <s v="工業水"/>
    <s v="/"/>
    <m/>
    <m/>
    <s v="1-45 天藍色"/>
    <s v="DW-0401-AA1B-NA"/>
    <x v="0"/>
    <m/>
  </r>
  <r>
    <x v="223"/>
    <x v="223"/>
    <x v="54"/>
    <s v="DW-0401-50-AA1B-NA"/>
    <s v="2&quot;-DW-0401-AA1B-NA"/>
    <s v="04/22/'25"/>
    <s v=""/>
    <s v=""/>
    <s v=""/>
    <s v=""/>
    <s v="REV.1"/>
    <s v="04/22/'25"/>
    <m/>
    <s v="0224"/>
    <m/>
    <m/>
    <x v="0"/>
    <s v="DW"/>
    <s v="0401"/>
    <x v="2"/>
    <s v="NA"/>
    <x v="0"/>
    <s v="智源"/>
    <m/>
    <m/>
    <s v="DW-0401"/>
    <m/>
    <n v="5.0999999999999996"/>
    <n v="7.65"/>
    <s v="水"/>
    <s v="工業水"/>
    <s v="/"/>
    <m/>
    <m/>
    <s v="1-45 天藍色"/>
    <s v="DW-0401-AA1B-NA"/>
    <x v="0"/>
    <m/>
  </r>
  <r>
    <x v="224"/>
    <x v="224"/>
    <x v="55"/>
    <s v="DW-0401-50-AA1B-NA"/>
    <s v="2&quot;-DW-0401-AA1B-NA"/>
    <s v="04/22/'25"/>
    <s v=""/>
    <s v=""/>
    <s v=""/>
    <s v=""/>
    <s v="REV.1"/>
    <s v="04/22/'25"/>
    <m/>
    <s v="0225"/>
    <m/>
    <m/>
    <x v="0"/>
    <s v="DW"/>
    <s v="0401"/>
    <x v="2"/>
    <s v="NA"/>
    <x v="0"/>
    <s v="智源"/>
    <m/>
    <m/>
    <s v="DW-0401"/>
    <m/>
    <n v="5.0999999999999996"/>
    <n v="7.65"/>
    <s v="水"/>
    <s v="工業水"/>
    <s v="/"/>
    <m/>
    <m/>
    <s v="1-45 天藍色"/>
    <s v="DW-0401-AA1B-NA"/>
    <x v="0"/>
    <m/>
  </r>
  <r>
    <x v="225"/>
    <x v="225"/>
    <x v="56"/>
    <s v="DW-0401-50-AA1B-NA"/>
    <s v="2&quot;-DW-0401-AA1B-NA"/>
    <s v="04/22/'25"/>
    <s v=""/>
    <s v=""/>
    <s v=""/>
    <s v=""/>
    <s v="REV.1"/>
    <s v="04/22/'25"/>
    <m/>
    <s v="0226"/>
    <m/>
    <m/>
    <x v="0"/>
    <s v="DW"/>
    <s v="0401"/>
    <x v="2"/>
    <s v="NA"/>
    <x v="0"/>
    <s v="智源"/>
    <m/>
    <m/>
    <s v="DW-0401"/>
    <m/>
    <n v="5.0999999999999996"/>
    <n v="7.65"/>
    <s v="水"/>
    <s v="工業水"/>
    <s v="/"/>
    <m/>
    <m/>
    <s v="1-45 天藍色"/>
    <s v="DW-0401-AA1B-NA"/>
    <x v="0"/>
    <m/>
  </r>
  <r>
    <x v="226"/>
    <x v="226"/>
    <x v="57"/>
    <s v="DW-0401-50-AA1B-NA"/>
    <s v="2&quot;-DW-0401-AA1B-NA"/>
    <s v="04/22/'25"/>
    <s v=""/>
    <s v=""/>
    <s v=""/>
    <s v=""/>
    <s v="REV.1"/>
    <s v="04/22/'25"/>
    <m/>
    <s v="0227"/>
    <m/>
    <m/>
    <x v="0"/>
    <s v="DW"/>
    <s v="0401"/>
    <x v="2"/>
    <s v="NA"/>
    <x v="0"/>
    <s v="智源"/>
    <m/>
    <m/>
    <s v="DW-0401"/>
    <m/>
    <n v="5.0999999999999996"/>
    <n v="7.65"/>
    <s v="水"/>
    <s v="工業水"/>
    <s v="/"/>
    <m/>
    <m/>
    <s v="1-45 天藍色"/>
    <s v="DW-0401-AA1B-NA"/>
    <x v="0"/>
    <m/>
  </r>
  <r>
    <x v="227"/>
    <x v="227"/>
    <x v="58"/>
    <s v="DW-0401-50-AA1B-NA"/>
    <s v="2&quot;-DW-0401-AA1B-NA"/>
    <s v="04/22/'25"/>
    <s v=""/>
    <s v=""/>
    <s v=""/>
    <s v=""/>
    <s v="REV.1"/>
    <s v="04/22/'25"/>
    <m/>
    <s v="0228"/>
    <m/>
    <m/>
    <x v="0"/>
    <s v="DW"/>
    <s v="0401"/>
    <x v="2"/>
    <s v="NA"/>
    <x v="0"/>
    <s v="智源"/>
    <m/>
    <m/>
    <s v="DW-0401"/>
    <m/>
    <n v="5.0999999999999996"/>
    <n v="7.65"/>
    <s v="水"/>
    <s v="工業水"/>
    <s v="/"/>
    <m/>
    <m/>
    <s v="1-45 天藍色"/>
    <s v="DW-0401-AA1B-NA"/>
    <x v="0"/>
    <m/>
  </r>
  <r>
    <x v="228"/>
    <x v="228"/>
    <x v="59"/>
    <s v="DW-0401-50-AA1B-NA"/>
    <s v="2&quot;-DW-0401-AA1B-NA"/>
    <s v="04/22/'25"/>
    <s v=""/>
    <s v=""/>
    <s v=""/>
    <s v=""/>
    <s v="REV.1"/>
    <s v="04/22/'25"/>
    <m/>
    <s v="0229"/>
    <m/>
    <m/>
    <x v="0"/>
    <s v="DW"/>
    <s v="0401"/>
    <x v="2"/>
    <s v="NA"/>
    <x v="0"/>
    <s v="智源"/>
    <m/>
    <m/>
    <s v="DW-0401"/>
    <m/>
    <n v="5.0999999999999996"/>
    <n v="7.65"/>
    <s v="水"/>
    <s v="工業水"/>
    <s v="/"/>
    <m/>
    <m/>
    <s v="1-45 天藍色"/>
    <s v="DW-0401-AA1B-NA"/>
    <x v="0"/>
    <m/>
  </r>
  <r>
    <x v="229"/>
    <x v="229"/>
    <x v="60"/>
    <s v="DW-0401-50-AA1B-NA"/>
    <s v="2&quot;-DW-0401-AA1B-NA"/>
    <s v="04/22/'25"/>
    <s v=""/>
    <s v=""/>
    <s v=""/>
    <s v=""/>
    <s v="REV.1"/>
    <s v="04/22/'25"/>
    <m/>
    <s v="0230"/>
    <m/>
    <m/>
    <x v="0"/>
    <s v="DW"/>
    <s v="0401"/>
    <x v="2"/>
    <s v="NA"/>
    <x v="0"/>
    <s v="智源"/>
    <m/>
    <m/>
    <s v="DW-0401"/>
    <m/>
    <n v="5.0999999999999996"/>
    <n v="7.65"/>
    <s v="水"/>
    <s v="工業水"/>
    <s v="/"/>
    <m/>
    <m/>
    <s v="1-45 天藍色"/>
    <s v="DW-0401-AA1B-NA"/>
    <x v="0"/>
    <m/>
  </r>
  <r>
    <x v="230"/>
    <x v="230"/>
    <x v="0"/>
    <s v="DW-0402-25-AA1B-NA"/>
    <s v="1&quot;-DW-0402-AA1B-NA"/>
    <s v="04/22/'25"/>
    <s v=""/>
    <s v=""/>
    <s v=""/>
    <s v=""/>
    <s v="REV.1"/>
    <s v="04/22/'25"/>
    <m/>
    <s v="0231"/>
    <m/>
    <m/>
    <x v="2"/>
    <s v="DW"/>
    <s v="0402"/>
    <x v="2"/>
    <s v="NA"/>
    <x v="0"/>
    <s v="智源"/>
    <m/>
    <m/>
    <s v="DW-0402"/>
    <m/>
    <n v="5.0999999999999996"/>
    <n v="7.65"/>
    <s v="水"/>
    <s v="工業水"/>
    <s v="/"/>
    <m/>
    <m/>
    <s v="1-45 天藍色"/>
    <s v="DW-0402-AA1B-NA"/>
    <x v="0"/>
    <m/>
  </r>
  <r>
    <x v="231"/>
    <x v="231"/>
    <x v="1"/>
    <s v="DW-0402-25-AA1B-NA"/>
    <s v="1&quot;-DW-0402-AA1B-NA"/>
    <s v="04/22/'25"/>
    <s v=""/>
    <s v=""/>
    <s v=""/>
    <s v=""/>
    <s v="REV.1"/>
    <s v="04/22/'25"/>
    <m/>
    <s v="0232"/>
    <m/>
    <m/>
    <x v="2"/>
    <s v="DW"/>
    <s v="0402"/>
    <x v="2"/>
    <s v="NA"/>
    <x v="0"/>
    <s v="智源"/>
    <m/>
    <m/>
    <s v="DW-0402"/>
    <m/>
    <n v="5.0999999999999996"/>
    <n v="7.65"/>
    <s v="水"/>
    <s v="工業水"/>
    <s v="/"/>
    <m/>
    <m/>
    <s v="1-45 天藍色"/>
    <s v="DW-0402-AA1B-NA"/>
    <x v="0"/>
    <m/>
  </r>
  <r>
    <x v="232"/>
    <x v="232"/>
    <x v="2"/>
    <s v="DW-0403-25-AA1B-NA"/>
    <s v="1&quot;-DW-0403-AA1B-NA"/>
    <s v="04/22/'25"/>
    <s v="06/03/'25"/>
    <s v=""/>
    <s v=""/>
    <s v=""/>
    <s v="REV.2"/>
    <s v="06/03/'25"/>
    <m/>
    <s v="0233"/>
    <m/>
    <m/>
    <x v="2"/>
    <s v="DW"/>
    <s v="0403"/>
    <x v="2"/>
    <s v="NA"/>
    <x v="0"/>
    <s v="智源"/>
    <m/>
    <m/>
    <s v="DW-0403"/>
    <m/>
    <n v="5.0999999999999996"/>
    <n v="7.65"/>
    <s v="水"/>
    <s v="工業水"/>
    <s v="/"/>
    <m/>
    <m/>
    <s v="1-45 天藍色"/>
    <s v="DW-0403-AA1B-NA"/>
    <x v="0"/>
    <m/>
  </r>
  <r>
    <x v="233"/>
    <x v="233"/>
    <x v="2"/>
    <s v="DW-0404-25-AA1B-NA"/>
    <s v="1&quot;-DW-0404-AA1B-NA"/>
    <s v="04/22/'25"/>
    <s v=""/>
    <s v=""/>
    <s v=""/>
    <s v=""/>
    <s v="REV.1"/>
    <s v="04/22/'25"/>
    <m/>
    <s v="0234"/>
    <m/>
    <m/>
    <x v="2"/>
    <s v="DW"/>
    <s v="0404"/>
    <x v="2"/>
    <s v="NA"/>
    <x v="0"/>
    <s v="智源"/>
    <m/>
    <m/>
    <s v="DW-0404"/>
    <m/>
    <n v="5.0999999999999996"/>
    <n v="7.65"/>
    <s v="水"/>
    <s v="工業水"/>
    <s v="/"/>
    <m/>
    <m/>
    <s v="1-45 天藍色"/>
    <s v="DW-0404-AA1B-NA"/>
    <x v="0"/>
    <m/>
  </r>
  <r>
    <x v="234"/>
    <x v="234"/>
    <x v="2"/>
    <s v="DW-0405-25-AA1B-NA"/>
    <s v="1&quot;-DW-0405-AA1B-NA"/>
    <s v="04/22/'25"/>
    <s v="06/03/'25"/>
    <s v=""/>
    <s v=""/>
    <s v=""/>
    <s v="REV.2"/>
    <s v="06/03/'25"/>
    <m/>
    <s v="0235"/>
    <m/>
    <m/>
    <x v="2"/>
    <s v="DW"/>
    <s v="0405"/>
    <x v="2"/>
    <s v="NA"/>
    <x v="0"/>
    <s v="智源"/>
    <m/>
    <m/>
    <s v="DW-0405"/>
    <m/>
    <n v="5.0999999999999996"/>
    <n v="7.65"/>
    <s v="水"/>
    <s v="工業水"/>
    <s v="/"/>
    <m/>
    <m/>
    <s v="1-45 天藍色"/>
    <s v="DW-0405-AA1B-NA"/>
    <x v="0"/>
    <m/>
  </r>
  <r>
    <x v="235"/>
    <x v="235"/>
    <x v="30"/>
    <s v="DW-1301-50-AA1B-NA"/>
    <s v="2&quot;-DW-1301-AA1B-NA"/>
    <s v="04/22/'25"/>
    <s v="06/03/'25"/>
    <s v=""/>
    <s v=""/>
    <s v=""/>
    <s v="REV.2"/>
    <s v="06/03/'25"/>
    <m/>
    <s v="0236"/>
    <m/>
    <m/>
    <x v="0"/>
    <s v="DW"/>
    <s v="1301"/>
    <x v="2"/>
    <s v="NA"/>
    <x v="0"/>
    <s v="智源"/>
    <m/>
    <m/>
    <s v="DW-1301"/>
    <m/>
    <n v="5.0999999999999996"/>
    <n v="7.65"/>
    <s v="水"/>
    <s v="工業水"/>
    <s v="/"/>
    <m/>
    <m/>
    <s v="1-45 天藍色"/>
    <s v="DW-1301-AA1B-NA"/>
    <x v="0"/>
    <m/>
  </r>
  <r>
    <x v="236"/>
    <x v="236"/>
    <x v="31"/>
    <s v="DW-1301-50-AA1B-NA"/>
    <s v="2&quot;-DW-1301-AA1B-NA"/>
    <s v="04/22/'25"/>
    <s v=""/>
    <s v=""/>
    <s v=""/>
    <s v=""/>
    <s v="REV.1"/>
    <s v="04/22/'25"/>
    <m/>
    <s v="0237"/>
    <m/>
    <m/>
    <x v="0"/>
    <s v="DW"/>
    <s v="1301"/>
    <x v="2"/>
    <s v="NA"/>
    <x v="0"/>
    <s v="智源"/>
    <m/>
    <m/>
    <s v="DW-1301"/>
    <m/>
    <n v="5.0999999999999996"/>
    <n v="7.65"/>
    <s v="水"/>
    <s v="工業水"/>
    <s v="/"/>
    <m/>
    <m/>
    <s v="1-45 天藍色"/>
    <s v="DW-1301-AA1B-NA"/>
    <x v="0"/>
    <m/>
  </r>
  <r>
    <x v="237"/>
    <x v="237"/>
    <x v="32"/>
    <s v="DW-1301-50-AA1B-NA"/>
    <s v="2&quot;-DW-1301-AA1B-NA"/>
    <s v="04/22/'25"/>
    <s v=""/>
    <s v=""/>
    <s v=""/>
    <s v=""/>
    <s v="REV.1"/>
    <s v="04/22/'25"/>
    <m/>
    <s v="0238"/>
    <m/>
    <m/>
    <x v="0"/>
    <s v="DW"/>
    <s v="1301"/>
    <x v="2"/>
    <s v="NA"/>
    <x v="0"/>
    <s v="智源"/>
    <m/>
    <m/>
    <s v="DW-1301"/>
    <m/>
    <n v="5.0999999999999996"/>
    <n v="7.65"/>
    <s v="水"/>
    <s v="工業水"/>
    <s v="/"/>
    <m/>
    <m/>
    <s v="1-45 天藍色"/>
    <s v="DW-1301-AA1B-NA"/>
    <x v="0"/>
    <m/>
  </r>
  <r>
    <x v="238"/>
    <x v="238"/>
    <x v="33"/>
    <s v="DW-1301-50-AA1B-NA"/>
    <s v="2&quot;-DW-1301-AA1B-NA"/>
    <s v="04/22/'25"/>
    <s v=""/>
    <s v=""/>
    <s v=""/>
    <s v=""/>
    <s v="REV.1"/>
    <s v="04/22/'25"/>
    <m/>
    <s v="0239"/>
    <m/>
    <m/>
    <x v="0"/>
    <s v="DW"/>
    <s v="1301"/>
    <x v="2"/>
    <s v="NA"/>
    <x v="0"/>
    <s v="智源"/>
    <m/>
    <m/>
    <s v="DW-1301"/>
    <m/>
    <n v="5.0999999999999996"/>
    <n v="7.65"/>
    <s v="水"/>
    <s v="工業水"/>
    <s v="/"/>
    <m/>
    <m/>
    <s v="1-45 天藍色"/>
    <s v="DW-1301-AA1B-NA"/>
    <x v="0"/>
    <m/>
  </r>
  <r>
    <x v="239"/>
    <x v="239"/>
    <x v="34"/>
    <s v="DW-1301-50-AA1B-NA"/>
    <s v="2&quot;-DW-1301-AA1B-NA"/>
    <s v="04/22/'25"/>
    <s v=""/>
    <s v=""/>
    <s v=""/>
    <s v=""/>
    <s v="REV.1"/>
    <s v="04/22/'25"/>
    <m/>
    <s v="0240"/>
    <m/>
    <m/>
    <x v="0"/>
    <s v="DW"/>
    <s v="1301"/>
    <x v="2"/>
    <s v="NA"/>
    <x v="0"/>
    <s v="智源"/>
    <m/>
    <m/>
    <s v="DW-1301"/>
    <m/>
    <n v="5.0999999999999996"/>
    <n v="7.65"/>
    <s v="水"/>
    <s v="工業水"/>
    <s v="/"/>
    <m/>
    <m/>
    <s v="1-45 天藍色"/>
    <s v="DW-1301-AA1B-NA"/>
    <x v="0"/>
    <m/>
  </r>
  <r>
    <x v="240"/>
    <x v="240"/>
    <x v="11"/>
    <s v="DW-1302-25-AA1B-NA"/>
    <s v="1&quot;-DW-1302-AA1B-NA"/>
    <s v="04/22/'25"/>
    <s v=""/>
    <s v=""/>
    <s v=""/>
    <s v=""/>
    <s v="REV.1"/>
    <s v="04/22/'25"/>
    <m/>
    <s v="0241"/>
    <m/>
    <m/>
    <x v="2"/>
    <s v="DW"/>
    <s v="1302"/>
    <x v="2"/>
    <s v="NA"/>
    <x v="0"/>
    <s v="智源"/>
    <m/>
    <m/>
    <s v="DW-1302"/>
    <m/>
    <n v="5.0999999999999996"/>
    <n v="7.65"/>
    <s v="水"/>
    <s v="工業水"/>
    <s v="/"/>
    <m/>
    <m/>
    <s v="1-45 天藍色"/>
    <s v="DW-1302-AA1B-NA"/>
    <x v="0"/>
    <m/>
  </r>
  <r>
    <x v="241"/>
    <x v="241"/>
    <x v="12"/>
    <s v="DW-1302-25-AA1B-NA"/>
    <s v="1&quot;-DW-1302-AA1B-NA"/>
    <s v="04/22/'25"/>
    <s v=""/>
    <s v=""/>
    <s v=""/>
    <s v=""/>
    <s v="REV.1"/>
    <s v="04/22/'25"/>
    <m/>
    <s v="0242"/>
    <m/>
    <m/>
    <x v="2"/>
    <s v="DW"/>
    <s v="1302"/>
    <x v="2"/>
    <s v="NA"/>
    <x v="0"/>
    <s v="智源"/>
    <m/>
    <m/>
    <s v="DW-1302"/>
    <m/>
    <n v="5.0999999999999996"/>
    <n v="7.65"/>
    <s v="水"/>
    <s v="工業水"/>
    <s v="/"/>
    <m/>
    <m/>
    <s v="1-45 天藍色"/>
    <s v="DW-1302-AA1B-NA"/>
    <x v="0"/>
    <m/>
  </r>
  <r>
    <x v="242"/>
    <x v="242"/>
    <x v="13"/>
    <s v="DW-1302-25-AA1B-NA"/>
    <s v="1&quot;-DW-1302-AA1B-NA"/>
    <s v="04/22/'25"/>
    <s v=""/>
    <s v=""/>
    <s v=""/>
    <s v=""/>
    <s v="REV.1"/>
    <s v="04/22/'25"/>
    <m/>
    <s v="0243"/>
    <m/>
    <m/>
    <x v="2"/>
    <s v="DW"/>
    <s v="1302"/>
    <x v="2"/>
    <s v="NA"/>
    <x v="0"/>
    <s v="智源"/>
    <m/>
    <m/>
    <s v="DW-1302"/>
    <m/>
    <n v="5.0999999999999996"/>
    <n v="7.65"/>
    <s v="水"/>
    <s v="工業水"/>
    <s v="/"/>
    <m/>
    <m/>
    <s v="1-45 天藍色"/>
    <s v="DW-1302-AA1B-NA"/>
    <x v="0"/>
    <m/>
  </r>
  <r>
    <x v="243"/>
    <x v="243"/>
    <x v="14"/>
    <s v="DW-1302-25-AA1B-NA"/>
    <s v="1&quot;-DW-1302-AA1B-NA"/>
    <s v="04/22/'25"/>
    <s v=""/>
    <s v=""/>
    <s v=""/>
    <s v=""/>
    <s v="REV.1"/>
    <s v="04/22/'25"/>
    <m/>
    <s v="0244"/>
    <m/>
    <m/>
    <x v="2"/>
    <s v="DW"/>
    <s v="1302"/>
    <x v="2"/>
    <s v="NA"/>
    <x v="0"/>
    <s v="智源"/>
    <m/>
    <m/>
    <s v="DW-1302"/>
    <m/>
    <n v="5.0999999999999996"/>
    <n v="7.65"/>
    <s v="水"/>
    <s v="工業水"/>
    <s v="/"/>
    <m/>
    <m/>
    <s v="1-45 天藍色"/>
    <s v="DW-1302-AA1B-NA"/>
    <x v="0"/>
    <m/>
  </r>
  <r>
    <x v="244"/>
    <x v="244"/>
    <x v="15"/>
    <s v="DW-1302-25-AA1B-NA"/>
    <s v="1&quot;-DW-1302-AA1B-NA"/>
    <s v="04/22/'25"/>
    <s v=""/>
    <s v=""/>
    <s v=""/>
    <s v=""/>
    <s v="REV.1"/>
    <s v="04/22/'25"/>
    <m/>
    <s v="0245"/>
    <m/>
    <m/>
    <x v="2"/>
    <s v="DW"/>
    <s v="1302"/>
    <x v="2"/>
    <s v="NA"/>
    <x v="0"/>
    <s v="智源"/>
    <m/>
    <m/>
    <s v="DW-1302"/>
    <m/>
    <n v="5.0999999999999996"/>
    <n v="7.65"/>
    <s v="水"/>
    <s v="工業水"/>
    <s v="/"/>
    <m/>
    <m/>
    <s v="1-45 天藍色"/>
    <s v="DW-1302-AA1B-NA"/>
    <x v="0"/>
    <m/>
  </r>
  <r>
    <x v="245"/>
    <x v="245"/>
    <x v="16"/>
    <s v="DW-1302-25-AA1B-NA"/>
    <s v="1&quot;-DW-1302-AA1B-NA"/>
    <s v="04/22/'25"/>
    <s v=""/>
    <s v=""/>
    <s v=""/>
    <s v=""/>
    <s v="REV.1"/>
    <s v="04/22/'25"/>
    <m/>
    <s v="0246"/>
    <m/>
    <m/>
    <x v="2"/>
    <s v="DW"/>
    <s v="1302"/>
    <x v="2"/>
    <s v="NA"/>
    <x v="0"/>
    <s v="智源"/>
    <m/>
    <m/>
    <s v="DW-1302"/>
    <m/>
    <n v="5.0999999999999996"/>
    <n v="7.65"/>
    <s v="水"/>
    <s v="工業水"/>
    <s v="/"/>
    <m/>
    <m/>
    <s v="1-45 天藍色"/>
    <s v="DW-1302-AA1B-NA"/>
    <x v="0"/>
    <m/>
  </r>
  <r>
    <x v="246"/>
    <x v="246"/>
    <x v="2"/>
    <s v="DW-1303-50-AA1B-NA"/>
    <s v="2&quot;-DW-1303-AA1B-NA"/>
    <s v="04/22/'25"/>
    <s v=""/>
    <s v=""/>
    <s v=""/>
    <s v=""/>
    <s v="REV.1"/>
    <s v="04/22/'25"/>
    <m/>
    <s v="0247"/>
    <m/>
    <m/>
    <x v="0"/>
    <s v="DW"/>
    <s v="1303"/>
    <x v="2"/>
    <s v="NA"/>
    <x v="0"/>
    <s v="智源"/>
    <m/>
    <m/>
    <s v="DW-1303"/>
    <m/>
    <n v="5.0999999999999996"/>
    <n v="7.65"/>
    <s v="水"/>
    <s v="工業水"/>
    <s v="/"/>
    <m/>
    <m/>
    <s v="1-45 天藍色"/>
    <s v="DW-1303-AA1B-NA"/>
    <x v="0"/>
    <m/>
  </r>
  <r>
    <x v="247"/>
    <x v="247"/>
    <x v="2"/>
    <s v="DW-1304-40-AA1E-NA"/>
    <s v="1 1/2&quot;-DW-1304-AA1E-NA"/>
    <s v="04/22/'25"/>
    <s v=""/>
    <s v=""/>
    <s v=""/>
    <s v=""/>
    <s v="REV.1"/>
    <s v="04/22/'25"/>
    <m/>
    <s v="0248"/>
    <m/>
    <m/>
    <x v="6"/>
    <s v="DW"/>
    <s v="1304"/>
    <x v="1"/>
    <s v="NA"/>
    <x v="1"/>
    <s v="智源"/>
    <m/>
    <m/>
    <s v="DW-1304"/>
    <m/>
    <n v="5.0999999999999996"/>
    <n v="7.65"/>
    <s v="水"/>
    <s v="工業水"/>
    <s v="/"/>
    <m/>
    <m/>
    <s v="1-45 天藍色"/>
    <s v="DW-1304-AA1E-NA"/>
    <x v="0"/>
    <m/>
  </r>
  <r>
    <x v="248"/>
    <x v="248"/>
    <x v="2"/>
    <s v="DW-1305-40-AA1E-NA"/>
    <s v="1 1/2&quot;-DW-1305-AA1E-NA"/>
    <s v="04/22/'25"/>
    <s v=""/>
    <s v=""/>
    <s v=""/>
    <s v=""/>
    <s v="REV.1"/>
    <s v="04/22/'25"/>
    <m/>
    <s v="0249"/>
    <m/>
    <m/>
    <x v="6"/>
    <s v="DW"/>
    <s v="1305"/>
    <x v="1"/>
    <s v="NA"/>
    <x v="1"/>
    <s v="智源"/>
    <m/>
    <m/>
    <s v="DW-1305"/>
    <m/>
    <n v="5.0999999999999996"/>
    <n v="7.65"/>
    <s v="水"/>
    <s v="工業水"/>
    <s v="/"/>
    <m/>
    <m/>
    <s v="1-45 天藍色"/>
    <s v="DW-1305-AA1E-NA"/>
    <x v="0"/>
    <m/>
  </r>
  <r>
    <x v="249"/>
    <x v="249"/>
    <x v="17"/>
    <s v="DW-1306-40-AA1E-NA"/>
    <s v="1 1/2&quot;-DW-1306-AA1E-NA"/>
    <s v="04/22/'25"/>
    <s v=""/>
    <s v=""/>
    <s v=""/>
    <s v=""/>
    <s v="REV.1"/>
    <s v="04/22/'25"/>
    <m/>
    <s v="0250"/>
    <m/>
    <m/>
    <x v="6"/>
    <s v="DW"/>
    <s v="1306"/>
    <x v="1"/>
    <s v="NA"/>
    <x v="1"/>
    <s v="智源"/>
    <m/>
    <m/>
    <s v="DW-1306"/>
    <m/>
    <n v="5.0999999999999996"/>
    <n v="7.65"/>
    <s v="水"/>
    <s v="工業水"/>
    <s v="/"/>
    <m/>
    <m/>
    <s v="1-45 天藍色"/>
    <s v="DW-1306-AA1E-NA"/>
    <x v="0"/>
    <m/>
  </r>
  <r>
    <x v="250"/>
    <x v="250"/>
    <x v="18"/>
    <s v="DW-1306-40-AA1E-NA"/>
    <s v="1 1/2&quot;-DW-1306-AA1E-NA"/>
    <s v="04/22/'25"/>
    <s v=""/>
    <s v=""/>
    <s v=""/>
    <s v=""/>
    <s v="REV.1"/>
    <s v="04/22/'25"/>
    <m/>
    <s v="0251"/>
    <m/>
    <m/>
    <x v="6"/>
    <s v="DW"/>
    <s v="1306"/>
    <x v="1"/>
    <s v="NA"/>
    <x v="1"/>
    <s v="智源"/>
    <m/>
    <m/>
    <s v="DW-1306"/>
    <m/>
    <n v="5.0999999999999996"/>
    <n v="7.65"/>
    <s v="水"/>
    <s v="工業水"/>
    <s v="/"/>
    <m/>
    <m/>
    <s v="1-45 天藍色"/>
    <s v="DW-1306-AA1E-NA"/>
    <x v="0"/>
    <m/>
  </r>
  <r>
    <x v="251"/>
    <x v="251"/>
    <x v="19"/>
    <s v="DW-1306-40-AA1E-NA"/>
    <s v="1 1/2&quot;-DW-1306-AA1E-NA"/>
    <s v="04/22/'25"/>
    <s v=""/>
    <s v=""/>
    <s v=""/>
    <s v=""/>
    <s v="REV.1"/>
    <s v="04/22/'25"/>
    <m/>
    <s v="0252"/>
    <m/>
    <m/>
    <x v="6"/>
    <s v="DW"/>
    <s v="1306"/>
    <x v="1"/>
    <s v="NA"/>
    <x v="1"/>
    <s v="智源"/>
    <m/>
    <m/>
    <s v="DW-1306"/>
    <m/>
    <n v="5.0999999999999996"/>
    <n v="7.65"/>
    <s v="水"/>
    <s v="工業水"/>
    <s v="/"/>
    <m/>
    <m/>
    <s v="1-45 天藍色"/>
    <s v="DW-1306-AA1E-NA"/>
    <x v="0"/>
    <m/>
  </r>
  <r>
    <x v="252"/>
    <x v="252"/>
    <x v="17"/>
    <s v="DW-1307-40-AA1E-NA"/>
    <s v="1 1/2&quot;-DW-1307-AA1E-NA"/>
    <s v="04/22/'25"/>
    <s v=""/>
    <s v=""/>
    <s v=""/>
    <s v=""/>
    <s v="REV.1"/>
    <s v="04/22/'25"/>
    <m/>
    <s v="0253"/>
    <m/>
    <m/>
    <x v="6"/>
    <s v="DW"/>
    <s v="1307"/>
    <x v="1"/>
    <s v="NA"/>
    <x v="1"/>
    <s v="智源"/>
    <m/>
    <m/>
    <s v="DW-1307"/>
    <m/>
    <n v="5.0999999999999996"/>
    <n v="7.65"/>
    <s v="水"/>
    <s v="工業水"/>
    <s v="/"/>
    <m/>
    <m/>
    <s v="1-45 天藍色"/>
    <s v="DW-1307-AA1E-NA"/>
    <x v="0"/>
    <m/>
  </r>
  <r>
    <x v="253"/>
    <x v="253"/>
    <x v="18"/>
    <s v="DW-1307-40-AA1E-NA"/>
    <s v="1 1/2&quot;-DW-1307-AA1E-NA"/>
    <s v="04/22/'25"/>
    <s v=""/>
    <s v=""/>
    <s v=""/>
    <s v=""/>
    <s v="REV.1"/>
    <s v="04/22/'25"/>
    <m/>
    <s v="0254"/>
    <m/>
    <m/>
    <x v="6"/>
    <s v="DW"/>
    <s v="1307"/>
    <x v="1"/>
    <s v="NA"/>
    <x v="1"/>
    <s v="智源"/>
    <m/>
    <m/>
    <s v="DW-1307"/>
    <m/>
    <n v="5.0999999999999996"/>
    <n v="7.65"/>
    <s v="水"/>
    <s v="工業水"/>
    <s v="/"/>
    <m/>
    <m/>
    <s v="1-45 天藍色"/>
    <s v="DW-1307-AA1E-NA"/>
    <x v="0"/>
    <m/>
  </r>
  <r>
    <x v="254"/>
    <x v="254"/>
    <x v="19"/>
    <s v="DW-1307-40-AA1E-NA"/>
    <s v="1 1/2&quot;-DW-1307-AA1E-NA"/>
    <s v="04/22/'25"/>
    <s v=""/>
    <s v=""/>
    <s v=""/>
    <s v=""/>
    <s v="REV.1"/>
    <s v="04/22/'25"/>
    <m/>
    <s v="0255"/>
    <m/>
    <m/>
    <x v="6"/>
    <s v="DW"/>
    <s v="1307"/>
    <x v="1"/>
    <s v="NA"/>
    <x v="1"/>
    <s v="智源"/>
    <m/>
    <m/>
    <s v="DW-1307"/>
    <m/>
    <n v="5.0999999999999996"/>
    <n v="7.65"/>
    <s v="水"/>
    <s v="工業水"/>
    <s v="/"/>
    <m/>
    <m/>
    <s v="1-45 天藍色"/>
    <s v="DW-1307-AA1E-NA"/>
    <x v="0"/>
    <m/>
  </r>
  <r>
    <x v="255"/>
    <x v="255"/>
    <x v="11"/>
    <s v="DW-1308-25-AA1E-NA"/>
    <s v="1&quot;-DW-1308-AA1E-NA"/>
    <s v="04/22/'25"/>
    <s v=""/>
    <s v=""/>
    <s v=""/>
    <s v=""/>
    <s v="REV.1"/>
    <s v="04/22/'25"/>
    <m/>
    <s v="0256"/>
    <m/>
    <m/>
    <x v="2"/>
    <s v="DW"/>
    <s v="1308"/>
    <x v="1"/>
    <s v="NA"/>
    <x v="1"/>
    <s v="智源"/>
    <m/>
    <m/>
    <s v="DW-1308"/>
    <m/>
    <n v="5.0999999999999996"/>
    <n v="7.65"/>
    <s v="水"/>
    <s v="工業水"/>
    <s v="/"/>
    <m/>
    <m/>
    <s v="1-45 天藍色"/>
    <s v="DW-1308-AA1E-NA"/>
    <x v="0"/>
    <m/>
  </r>
  <r>
    <x v="256"/>
    <x v="256"/>
    <x v="12"/>
    <s v="DW-1308-25-AA1E-NA"/>
    <s v="1&quot;-DW-1308-AA1E-NA"/>
    <s v="04/22/'25"/>
    <s v=""/>
    <s v=""/>
    <s v=""/>
    <s v=""/>
    <s v="REV.1"/>
    <s v="04/22/'25"/>
    <m/>
    <s v="0257"/>
    <m/>
    <m/>
    <x v="2"/>
    <s v="DW"/>
    <s v="1308"/>
    <x v="1"/>
    <s v="NA"/>
    <x v="1"/>
    <s v="智源"/>
    <m/>
    <m/>
    <s v="DW-1308"/>
    <m/>
    <n v="5.0999999999999996"/>
    <n v="7.65"/>
    <s v="水"/>
    <s v="工業水"/>
    <s v="/"/>
    <m/>
    <m/>
    <s v="1-45 天藍色"/>
    <s v="DW-1308-AA1E-NA"/>
    <x v="0"/>
    <m/>
  </r>
  <r>
    <x v="257"/>
    <x v="257"/>
    <x v="13"/>
    <s v="DW-1308-25-AA1E-NA"/>
    <s v="1&quot;-DW-1308-AA1E-NA"/>
    <s v="04/22/'25"/>
    <s v=""/>
    <s v=""/>
    <s v=""/>
    <s v=""/>
    <s v="REV.1"/>
    <s v="04/22/'25"/>
    <m/>
    <s v="0258"/>
    <m/>
    <m/>
    <x v="2"/>
    <s v="DW"/>
    <s v="1308"/>
    <x v="1"/>
    <s v="NA"/>
    <x v="1"/>
    <s v="智源"/>
    <m/>
    <m/>
    <s v="DW-1308"/>
    <m/>
    <n v="5.0999999999999996"/>
    <n v="7.65"/>
    <s v="水"/>
    <s v="工業水"/>
    <s v="/"/>
    <m/>
    <m/>
    <s v="1-45 天藍色"/>
    <s v="DW-1308-AA1E-NA"/>
    <x v="0"/>
    <m/>
  </r>
  <r>
    <x v="258"/>
    <x v="258"/>
    <x v="14"/>
    <s v="DW-1308-25-AA1E-NA"/>
    <s v="1&quot;-DW-1308-AA1E-NA"/>
    <s v="04/22/'25"/>
    <s v=""/>
    <s v=""/>
    <s v=""/>
    <s v=""/>
    <s v="REV.1"/>
    <s v="04/22/'25"/>
    <m/>
    <s v="0259"/>
    <m/>
    <m/>
    <x v="2"/>
    <s v="DW"/>
    <s v="1308"/>
    <x v="1"/>
    <s v="NA"/>
    <x v="1"/>
    <s v="智源"/>
    <m/>
    <m/>
    <s v="DW-1308"/>
    <m/>
    <n v="5.0999999999999996"/>
    <n v="7.65"/>
    <s v="水"/>
    <s v="工業水"/>
    <s v="/"/>
    <m/>
    <m/>
    <s v="1-45 天藍色"/>
    <s v="DW-1308-AA1E-NA"/>
    <x v="0"/>
    <m/>
  </r>
  <r>
    <x v="259"/>
    <x v="259"/>
    <x v="15"/>
    <s v="DW-1308-25-AA1E-NA"/>
    <s v="1&quot;-DW-1308-AA1E-NA"/>
    <s v="04/22/'25"/>
    <s v=""/>
    <s v=""/>
    <s v=""/>
    <s v=""/>
    <s v="REV.1"/>
    <s v="04/22/'25"/>
    <m/>
    <s v="0260"/>
    <m/>
    <m/>
    <x v="2"/>
    <s v="DW"/>
    <s v="1308"/>
    <x v="1"/>
    <s v="NA"/>
    <x v="1"/>
    <s v="智源"/>
    <m/>
    <m/>
    <s v="DW-1308"/>
    <m/>
    <n v="5.0999999999999996"/>
    <n v="7.65"/>
    <s v="水"/>
    <s v="工業水"/>
    <s v="/"/>
    <m/>
    <m/>
    <s v="1-45 天藍色"/>
    <s v="DW-1308-AA1E-NA"/>
    <x v="0"/>
    <m/>
  </r>
  <r>
    <x v="260"/>
    <x v="260"/>
    <x v="16"/>
    <s v="DW-1308-25-AA1E-NA"/>
    <s v="1&quot;-DW-1308-AA1E-NA"/>
    <s v="04/22/'25"/>
    <s v=""/>
    <s v=""/>
    <s v=""/>
    <s v=""/>
    <s v="REV.1"/>
    <s v="04/22/'25"/>
    <m/>
    <s v="0261"/>
    <m/>
    <m/>
    <x v="2"/>
    <s v="DW"/>
    <s v="1308"/>
    <x v="1"/>
    <s v="NA"/>
    <x v="1"/>
    <s v="智源"/>
    <m/>
    <m/>
    <s v="DW-1308"/>
    <m/>
    <n v="5.0999999999999996"/>
    <n v="7.65"/>
    <s v="水"/>
    <s v="工業水"/>
    <s v="/"/>
    <m/>
    <m/>
    <s v="1-45 天藍色"/>
    <s v="DW-1308-AA1E-NA"/>
    <x v="0"/>
    <m/>
  </r>
  <r>
    <x v="261"/>
    <x v="261"/>
    <x v="2"/>
    <s v="DW-1313-25-AA1E-NA"/>
    <s v="1&quot;-DW-1313-AA1E-NA"/>
    <s v="04/22/'25"/>
    <s v=""/>
    <s v=""/>
    <s v=""/>
    <s v=""/>
    <s v="REV.1"/>
    <s v="04/22/'25"/>
    <m/>
    <s v="0262"/>
    <m/>
    <m/>
    <x v="2"/>
    <s v="DW"/>
    <s v="1313"/>
    <x v="1"/>
    <s v="NA"/>
    <x v="1"/>
    <s v="智源"/>
    <m/>
    <m/>
    <s v="DW-1313"/>
    <m/>
    <n v="5.0999999999999996"/>
    <n v="7.65"/>
    <s v="水"/>
    <s v="工業水"/>
    <s v="/"/>
    <m/>
    <m/>
    <s v="1-45 天藍色"/>
    <s v="DW-1313-AA1E-NA"/>
    <x v="0"/>
    <m/>
  </r>
  <r>
    <x v="262"/>
    <x v="262"/>
    <x v="11"/>
    <s v="DW-1401-25-AA1E-NA"/>
    <s v="1&quot;-DW-1401-AA1E-NA"/>
    <s v="04/22/'25"/>
    <s v=""/>
    <s v=""/>
    <s v=""/>
    <s v=""/>
    <s v="REV.1"/>
    <s v="04/22/'25"/>
    <m/>
    <s v="0263"/>
    <m/>
    <m/>
    <x v="2"/>
    <s v="DW"/>
    <s v="1401"/>
    <x v="1"/>
    <s v="NA"/>
    <x v="1"/>
    <s v="智源"/>
    <m/>
    <m/>
    <s v="DW-1401"/>
    <m/>
    <s v=""/>
    <s v=""/>
    <s v=""/>
    <s v="工業水"/>
    <s v=""/>
    <m/>
    <m/>
    <s v="1-45 天藍色"/>
    <s v="DW-1401-AA1E-NA"/>
    <x v="0"/>
    <m/>
  </r>
  <r>
    <x v="263"/>
    <x v="263"/>
    <x v="12"/>
    <s v="DW-1401-25-AA1E-NA"/>
    <s v="1&quot;-DW-1401-AA1E-NA"/>
    <s v="04/22/'25"/>
    <s v=""/>
    <s v=""/>
    <s v=""/>
    <s v=""/>
    <s v="REV.1"/>
    <s v="04/22/'25"/>
    <m/>
    <s v="0264"/>
    <m/>
    <m/>
    <x v="2"/>
    <s v="DW"/>
    <s v="1401"/>
    <x v="1"/>
    <s v="NA"/>
    <x v="1"/>
    <s v="智源"/>
    <m/>
    <m/>
    <s v="DW-1401"/>
    <m/>
    <s v=""/>
    <s v=""/>
    <s v=""/>
    <s v="工業水"/>
    <s v=""/>
    <m/>
    <m/>
    <s v="1-45 天藍色"/>
    <s v="DW-1401-AA1E-NA"/>
    <x v="0"/>
    <m/>
  </r>
  <r>
    <x v="264"/>
    <x v="264"/>
    <x v="13"/>
    <s v="DW-1401-25-AA1E-NA"/>
    <s v="1&quot;-DW-1401-AA1E-NA"/>
    <s v="04/22/'25"/>
    <s v=""/>
    <s v=""/>
    <s v=""/>
    <s v=""/>
    <s v="REV.1"/>
    <s v="04/22/'25"/>
    <m/>
    <s v="0265"/>
    <m/>
    <m/>
    <x v="2"/>
    <s v="DW"/>
    <s v="1401"/>
    <x v="1"/>
    <s v="NA"/>
    <x v="1"/>
    <s v="智源"/>
    <m/>
    <m/>
    <s v="DW-1401"/>
    <m/>
    <s v=""/>
    <s v=""/>
    <s v=""/>
    <s v="工業水"/>
    <s v=""/>
    <m/>
    <m/>
    <s v="1-45 天藍色"/>
    <s v="DW-1401-AA1E-NA"/>
    <x v="0"/>
    <m/>
  </r>
  <r>
    <x v="265"/>
    <x v="265"/>
    <x v="14"/>
    <s v="DW-1401-25-AA1E-NA"/>
    <s v="1&quot;-DW-1401-AA1E-NA"/>
    <s v="04/22/'25"/>
    <s v=""/>
    <s v=""/>
    <s v=""/>
    <s v=""/>
    <s v="REV.1"/>
    <s v="04/22/'25"/>
    <m/>
    <s v="0266"/>
    <m/>
    <m/>
    <x v="2"/>
    <s v="DW"/>
    <s v="1401"/>
    <x v="1"/>
    <s v="NA"/>
    <x v="1"/>
    <s v="智源"/>
    <m/>
    <m/>
    <s v="DW-1401"/>
    <m/>
    <s v=""/>
    <s v=""/>
    <s v=""/>
    <s v="工業水"/>
    <s v=""/>
    <m/>
    <m/>
    <s v="1-45 天藍色"/>
    <s v="DW-1401-AA1E-NA"/>
    <x v="0"/>
    <m/>
  </r>
  <r>
    <x v="266"/>
    <x v="266"/>
    <x v="15"/>
    <s v="DW-1401-25-AA1E-NA"/>
    <s v="1&quot;-DW-1401-AA1E-NA"/>
    <s v="04/22/'25"/>
    <s v=""/>
    <s v=""/>
    <s v=""/>
    <s v=""/>
    <s v="REV.1"/>
    <s v="04/22/'25"/>
    <m/>
    <s v="0267"/>
    <m/>
    <m/>
    <x v="2"/>
    <s v="DW"/>
    <s v="1401"/>
    <x v="1"/>
    <s v="NA"/>
    <x v="1"/>
    <s v="智源"/>
    <m/>
    <m/>
    <s v="DW-1401"/>
    <m/>
    <s v=""/>
    <s v=""/>
    <s v=""/>
    <s v="工業水"/>
    <s v=""/>
    <m/>
    <m/>
    <s v="1-45 天藍色"/>
    <s v="DW-1401-AA1E-NA"/>
    <x v="0"/>
    <m/>
  </r>
  <r>
    <x v="267"/>
    <x v="267"/>
    <x v="16"/>
    <s v="DW-1401-25-AA1E-NA"/>
    <s v="1&quot;-DW-1401-AA1E-NA"/>
    <s v="04/22/'25"/>
    <s v=""/>
    <s v=""/>
    <s v=""/>
    <s v=""/>
    <s v="REV.1"/>
    <s v="04/22/'25"/>
    <m/>
    <s v="0268"/>
    <m/>
    <m/>
    <x v="2"/>
    <s v="DW"/>
    <s v="1401"/>
    <x v="1"/>
    <s v="NA"/>
    <x v="1"/>
    <s v="智源"/>
    <m/>
    <m/>
    <s v="DW-1401"/>
    <m/>
    <s v=""/>
    <s v=""/>
    <s v=""/>
    <s v="工業水"/>
    <s v=""/>
    <m/>
    <m/>
    <s v="1-45 天藍色"/>
    <s v="DW-1401-AA1E-NA"/>
    <x v="0"/>
    <m/>
  </r>
  <r>
    <x v="268"/>
    <x v="268"/>
    <x v="11"/>
    <s v="DW-1402-25-AA1B-NA"/>
    <s v="1&quot;-DW-1402-AA1B-NA"/>
    <s v="04/22/'25"/>
    <s v=""/>
    <s v=""/>
    <s v=""/>
    <s v=""/>
    <s v="REV.1"/>
    <s v="04/22/'25"/>
    <m/>
    <s v="0269"/>
    <m/>
    <m/>
    <x v="2"/>
    <s v="DW"/>
    <s v="1402"/>
    <x v="2"/>
    <s v="NA"/>
    <x v="0"/>
    <s v="智源"/>
    <m/>
    <m/>
    <s v="DW-1402"/>
    <m/>
    <n v="5.0999999999999996"/>
    <n v="7.65"/>
    <s v="水"/>
    <s v="工業水"/>
    <s v="/"/>
    <m/>
    <m/>
    <s v="1-45 天藍色"/>
    <s v="DW-1402-AA1B-NA"/>
    <x v="0"/>
    <m/>
  </r>
  <r>
    <x v="269"/>
    <x v="269"/>
    <x v="12"/>
    <s v="DW-1402-25-AA1B-NA"/>
    <s v="1&quot;-DW-1402-AA1B-NA"/>
    <s v="04/22/'25"/>
    <s v=""/>
    <s v=""/>
    <s v=""/>
    <s v=""/>
    <s v="REV.1"/>
    <s v="04/22/'25"/>
    <m/>
    <s v="0270"/>
    <m/>
    <m/>
    <x v="2"/>
    <s v="DW"/>
    <s v="1402"/>
    <x v="2"/>
    <s v="NA"/>
    <x v="0"/>
    <s v="智源"/>
    <m/>
    <m/>
    <s v="DW-1402"/>
    <m/>
    <n v="5.0999999999999996"/>
    <n v="7.65"/>
    <s v="水"/>
    <s v="工業水"/>
    <s v="/"/>
    <m/>
    <m/>
    <s v="1-45 天藍色"/>
    <s v="DW-1402-AA1B-NA"/>
    <x v="0"/>
    <m/>
  </r>
  <r>
    <x v="270"/>
    <x v="270"/>
    <x v="13"/>
    <s v="DW-1402-25-AA1B-NA"/>
    <s v="1&quot;-DW-1402-AA1B-NA"/>
    <s v="04/22/'25"/>
    <s v=""/>
    <s v=""/>
    <s v=""/>
    <s v=""/>
    <s v="REV.1"/>
    <s v="04/22/'25"/>
    <m/>
    <s v="0271"/>
    <m/>
    <m/>
    <x v="2"/>
    <s v="DW"/>
    <s v="1402"/>
    <x v="2"/>
    <s v="NA"/>
    <x v="0"/>
    <s v="智源"/>
    <m/>
    <m/>
    <s v="DW-1402"/>
    <m/>
    <n v="5.0999999999999996"/>
    <n v="7.65"/>
    <s v="水"/>
    <s v="工業水"/>
    <s v="/"/>
    <m/>
    <m/>
    <s v="1-45 天藍色"/>
    <s v="DW-1402-AA1B-NA"/>
    <x v="0"/>
    <m/>
  </r>
  <r>
    <x v="271"/>
    <x v="271"/>
    <x v="14"/>
    <s v="DW-1402-25-AA1B-NA"/>
    <s v="1&quot;-DW-1402-AA1B-NA"/>
    <s v="04/22/'25"/>
    <s v=""/>
    <s v=""/>
    <s v=""/>
    <s v=""/>
    <s v="REV.1"/>
    <s v="04/22/'25"/>
    <m/>
    <s v="0272"/>
    <m/>
    <m/>
    <x v="2"/>
    <s v="DW"/>
    <s v="1402"/>
    <x v="2"/>
    <s v="NA"/>
    <x v="0"/>
    <s v="智源"/>
    <m/>
    <m/>
    <s v="DW-1402"/>
    <m/>
    <n v="5.0999999999999996"/>
    <n v="7.65"/>
    <s v="水"/>
    <s v="工業水"/>
    <s v="/"/>
    <m/>
    <m/>
    <s v="1-45 天藍色"/>
    <s v="DW-1402-AA1B-NA"/>
    <x v="0"/>
    <m/>
  </r>
  <r>
    <x v="272"/>
    <x v="272"/>
    <x v="15"/>
    <s v="DW-1402-25-AA1B-NA"/>
    <s v="1&quot;-DW-1402-AA1B-NA"/>
    <s v="04/22/'25"/>
    <s v=""/>
    <s v=""/>
    <s v=""/>
    <s v=""/>
    <s v="REV.1"/>
    <s v="04/22/'25"/>
    <m/>
    <s v="0273"/>
    <m/>
    <m/>
    <x v="2"/>
    <s v="DW"/>
    <s v="1402"/>
    <x v="2"/>
    <s v="NA"/>
    <x v="0"/>
    <s v="智源"/>
    <m/>
    <m/>
    <s v="DW-1402"/>
    <m/>
    <n v="5.0999999999999996"/>
    <n v="7.65"/>
    <s v="水"/>
    <s v="工業水"/>
    <s v="/"/>
    <m/>
    <m/>
    <s v="1-45 天藍色"/>
    <s v="DW-1402-AA1B-NA"/>
    <x v="0"/>
    <m/>
  </r>
  <r>
    <x v="273"/>
    <x v="273"/>
    <x v="16"/>
    <s v="DW-1402-25-AA1B-NA"/>
    <s v="1&quot;-DW-1402-AA1B-NA"/>
    <s v="04/22/'25"/>
    <s v=""/>
    <s v=""/>
    <s v=""/>
    <s v=""/>
    <s v="REV.1"/>
    <s v="04/22/'25"/>
    <m/>
    <s v="0274"/>
    <m/>
    <m/>
    <x v="2"/>
    <s v="DW"/>
    <s v="1402"/>
    <x v="2"/>
    <s v="NA"/>
    <x v="0"/>
    <s v="智源"/>
    <m/>
    <m/>
    <s v="DW-1402"/>
    <m/>
    <n v="5.0999999999999996"/>
    <n v="7.65"/>
    <s v="水"/>
    <s v="工業水"/>
    <s v="/"/>
    <m/>
    <m/>
    <s v="1-45 天藍色"/>
    <s v="DW-1402-AA1B-NA"/>
    <x v="0"/>
    <m/>
  </r>
  <r>
    <x v="274"/>
    <x v="274"/>
    <x v="2"/>
    <s v="DW-1901-25-AA1B-NA"/>
    <s v="1&quot;-DW-1901-AA1B-NA"/>
    <s v="04/22/'25"/>
    <s v=""/>
    <s v=""/>
    <s v=""/>
    <s v=""/>
    <s v="REV.1"/>
    <s v="04/22/'25"/>
    <m/>
    <s v="0275"/>
    <m/>
    <m/>
    <x v="2"/>
    <s v="DW"/>
    <s v="1901"/>
    <x v="2"/>
    <s v="NA"/>
    <x v="0"/>
    <s v="智源"/>
    <m/>
    <m/>
    <s v="DW-1901"/>
    <m/>
    <n v="5.0999999999999996"/>
    <n v="7.65"/>
    <s v="水"/>
    <s v="工業水"/>
    <s v="/"/>
    <m/>
    <m/>
    <s v="1-45 天藍色"/>
    <s v="DW-1901-AA1B-NA"/>
    <x v="0"/>
    <m/>
  </r>
  <r>
    <x v="275"/>
    <x v="275"/>
    <x v="61"/>
    <s v="DW-2101-80-AA1B-NA"/>
    <s v="3&quot;-DW-2101-AA1B-NA"/>
    <s v="04/22/'25"/>
    <s v=""/>
    <s v=""/>
    <s v=""/>
    <s v=""/>
    <s v="REV.1"/>
    <s v="04/22/'25"/>
    <m/>
    <s v="0276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76"/>
    <x v="276"/>
    <x v="62"/>
    <s v="DW-2101-80-AA1B-NA"/>
    <s v="3&quot;-DW-2101-AA1B-NA"/>
    <s v="04/22/'25"/>
    <s v=""/>
    <s v=""/>
    <s v=""/>
    <s v=""/>
    <s v="REV.1"/>
    <s v="04/22/'25"/>
    <m/>
    <s v="0277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77"/>
    <x v="277"/>
    <x v="63"/>
    <s v="DW-2101-80-AA1B-NA"/>
    <s v="3&quot;-DW-2101-AA1B-NA"/>
    <s v="04/22/'25"/>
    <s v=""/>
    <s v=""/>
    <s v=""/>
    <s v=""/>
    <s v="REV.1"/>
    <s v="04/22/'25"/>
    <m/>
    <s v="0278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78"/>
    <x v="278"/>
    <x v="64"/>
    <s v="DW-2101-80-AA1B-NA"/>
    <s v="3&quot;-DW-2101-AA1B-NA"/>
    <s v="04/22/'25"/>
    <s v=""/>
    <s v=""/>
    <s v=""/>
    <s v=""/>
    <s v="REV.1"/>
    <s v="04/22/'25"/>
    <m/>
    <s v="0279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79"/>
    <x v="279"/>
    <x v="65"/>
    <s v="DW-2101-80-AA1B-NA"/>
    <s v="3&quot;-DW-2101-AA1B-NA"/>
    <s v="04/22/'25"/>
    <s v=""/>
    <s v=""/>
    <s v=""/>
    <s v=""/>
    <s v="REV.1"/>
    <s v="04/22/'25"/>
    <m/>
    <s v="0280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80"/>
    <x v="280"/>
    <x v="66"/>
    <s v="DW-2101-80-AA1B-NA"/>
    <s v="3&quot;-DW-2101-AA1B-NA"/>
    <s v="04/22/'25"/>
    <s v=""/>
    <s v=""/>
    <s v=""/>
    <s v=""/>
    <s v="REV.1"/>
    <s v="04/22/'25"/>
    <m/>
    <s v="0281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81"/>
    <x v="281"/>
    <x v="67"/>
    <s v="DW-2101-80-AA1B-NA"/>
    <s v="3&quot;-DW-2101-AA1B-NA"/>
    <s v="04/22/'25"/>
    <s v=""/>
    <s v=""/>
    <s v=""/>
    <s v=""/>
    <s v="REV.1"/>
    <s v="04/22/'25"/>
    <m/>
    <s v="0282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82"/>
    <x v="282"/>
    <x v="68"/>
    <s v="DW-2101-80-AA1B-NA"/>
    <s v="3&quot;-DW-2101-AA1B-NA"/>
    <s v="04/22/'25"/>
    <s v=""/>
    <s v=""/>
    <s v=""/>
    <s v=""/>
    <s v="REV.1"/>
    <s v="04/22/'25"/>
    <m/>
    <s v="0283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83"/>
    <x v="283"/>
    <x v="69"/>
    <s v="DW-2101-80-AA1B-NA"/>
    <s v="3&quot;-DW-2101-AA1B-NA"/>
    <s v="04/22/'25"/>
    <s v=""/>
    <s v=""/>
    <s v=""/>
    <s v=""/>
    <s v="REV.1"/>
    <s v="04/22/'25"/>
    <m/>
    <s v="0284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84"/>
    <x v="284"/>
    <x v="70"/>
    <s v="DW-2101-80-AA1B-NA"/>
    <s v="3&quot;-DW-2101-AA1B-NA"/>
    <s v="04/22/'25"/>
    <s v=""/>
    <s v=""/>
    <s v=""/>
    <s v=""/>
    <s v="REV.1"/>
    <s v="04/22/'25"/>
    <m/>
    <s v="0285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85"/>
    <x v="285"/>
    <x v="71"/>
    <s v="DW-2101-80-AA1B-NA"/>
    <s v="3&quot;-DW-2101-AA1B-NA"/>
    <s v="04/22/'25"/>
    <s v=""/>
    <s v=""/>
    <s v=""/>
    <s v=""/>
    <s v="REV.1"/>
    <s v="04/22/'25"/>
    <m/>
    <s v="0286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86"/>
    <x v="286"/>
    <x v="72"/>
    <s v="DW-2101-80-AA1B-NA"/>
    <s v="3&quot;-DW-2101-AA1B-NA"/>
    <s v="04/22/'25"/>
    <s v=""/>
    <s v=""/>
    <s v=""/>
    <s v=""/>
    <s v="REV.1"/>
    <s v="04/22/'25"/>
    <m/>
    <s v="0287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87"/>
    <x v="287"/>
    <x v="73"/>
    <s v="DW-2101-80-AA1B-NA"/>
    <s v="3&quot;-DW-2101-AA1B-NA"/>
    <s v="04/22/'25"/>
    <s v=""/>
    <s v=""/>
    <s v=""/>
    <s v=""/>
    <s v="REV.1"/>
    <s v="04/22/'25"/>
    <m/>
    <s v="0288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88"/>
    <x v="288"/>
    <x v="74"/>
    <s v="DW-2101-80-AA1B-NA"/>
    <s v="3&quot;-DW-2101-AA1B-NA"/>
    <s v="04/22/'25"/>
    <s v=""/>
    <s v=""/>
    <s v=""/>
    <s v=""/>
    <s v="REV.1"/>
    <s v="04/22/'25"/>
    <m/>
    <s v="0289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89"/>
    <x v="289"/>
    <x v="75"/>
    <s v="DW-2101-80-AA1B-NA"/>
    <s v="3&quot;-DW-2101-AA1B-NA"/>
    <s v="04/22/'25"/>
    <s v="06/03/'25"/>
    <s v=""/>
    <s v=""/>
    <s v=""/>
    <s v="REV.2"/>
    <s v="06/03/'25"/>
    <m/>
    <s v="0290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90"/>
    <x v="290"/>
    <x v="76"/>
    <s v="DW-2101-80-AA1B-NA"/>
    <s v="3&quot;-DW-2101-AA1B-NA"/>
    <s v="04/22/'25"/>
    <s v=""/>
    <s v=""/>
    <s v=""/>
    <s v=""/>
    <s v="REV.1"/>
    <s v="04/22/'25"/>
    <m/>
    <s v="0291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91"/>
    <x v="291"/>
    <x v="77"/>
    <s v="DW-2101-80-AA1B-NA"/>
    <s v="3&quot;-DW-2101-AA1B-NA"/>
    <s v="04/22/'25"/>
    <s v=""/>
    <s v=""/>
    <s v=""/>
    <s v=""/>
    <s v="REV.1"/>
    <s v="04/22/'25"/>
    <m/>
    <s v="0292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92"/>
    <x v="292"/>
    <x v="78"/>
    <s v="DW-2101-80-AA1B-NA"/>
    <s v="3&quot;-DW-2101-AA1B-NA"/>
    <s v="04/22/'25"/>
    <s v=""/>
    <s v=""/>
    <s v=""/>
    <s v=""/>
    <s v="REV.1"/>
    <s v="04/22/'25"/>
    <m/>
    <s v="0293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93"/>
    <x v="293"/>
    <x v="79"/>
    <s v="DW-2101-80-AA1B-NA"/>
    <s v="3&quot;-DW-2101-AA1B-NA"/>
    <s v="04/22/'25"/>
    <s v=""/>
    <s v=""/>
    <s v=""/>
    <s v=""/>
    <s v="REV.1"/>
    <s v="04/22/'25"/>
    <m/>
    <s v="0294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94"/>
    <x v="294"/>
    <x v="80"/>
    <s v="DW-2101-80-AA1B-NA"/>
    <s v="3&quot;-DW-2101-AA1B-NA"/>
    <s v="04/22/'25"/>
    <s v=""/>
    <s v=""/>
    <s v=""/>
    <s v=""/>
    <s v="REV.1"/>
    <s v="04/22/'25"/>
    <m/>
    <s v="0295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95"/>
    <x v="295"/>
    <x v="81"/>
    <s v="DW-2101-80-AA1B-NA"/>
    <s v="3&quot;-DW-2101-AA1B-NA"/>
    <s v="04/22/'25"/>
    <s v=""/>
    <s v=""/>
    <s v=""/>
    <s v=""/>
    <s v="REV.1"/>
    <s v="04/22/'25"/>
    <m/>
    <s v="0296"/>
    <m/>
    <m/>
    <x v="5"/>
    <s v="DW"/>
    <s v="2101"/>
    <x v="2"/>
    <s v="NA"/>
    <x v="0"/>
    <s v="智源"/>
    <m/>
    <m/>
    <s v="DW-2101"/>
    <m/>
    <n v="5.0999999999999996"/>
    <n v="7.65"/>
    <s v="水"/>
    <s v="工業水"/>
    <s v="/"/>
    <m/>
    <m/>
    <s v="1-45 天藍色"/>
    <s v="DW-2101-AA1B-NA"/>
    <x v="0"/>
    <m/>
  </r>
  <r>
    <x v="296"/>
    <x v="296"/>
    <x v="2"/>
    <s v="DW-2102-25-AA1B-NA"/>
    <s v="1&quot;-DW-2102-AA1B-NA"/>
    <s v="04/22/'25"/>
    <s v="06/03/'25"/>
    <s v=""/>
    <s v=""/>
    <s v=""/>
    <s v="REV.2"/>
    <s v="06/03/'25"/>
    <m/>
    <s v="0297"/>
    <m/>
    <m/>
    <x v="2"/>
    <s v="DW"/>
    <s v="2102"/>
    <x v="2"/>
    <s v="NA"/>
    <x v="0"/>
    <s v="智源"/>
    <m/>
    <m/>
    <s v="DW-2102"/>
    <m/>
    <n v="5.0999999999999996"/>
    <n v="7.65"/>
    <s v="水"/>
    <s v="工業水"/>
    <s v="/"/>
    <m/>
    <m/>
    <s v="1-45 天藍色"/>
    <s v="DW-2102-AA1B-NA"/>
    <x v="0"/>
    <m/>
  </r>
  <r>
    <x v="297"/>
    <x v="297"/>
    <x v="2"/>
    <s v="DW-2103-25-AA1B-NA"/>
    <s v="1&quot;-DW-2103-AA1B-NA"/>
    <s v="04/22/'25"/>
    <s v="06/03/'25"/>
    <s v=""/>
    <s v=""/>
    <s v=""/>
    <s v="REV.2"/>
    <s v="06/03/'25"/>
    <m/>
    <s v="0298"/>
    <m/>
    <m/>
    <x v="2"/>
    <s v="DW"/>
    <s v="2103"/>
    <x v="2"/>
    <s v="NA"/>
    <x v="0"/>
    <s v="智源"/>
    <m/>
    <m/>
    <s v="DW-2103"/>
    <m/>
    <n v="5.0999999999999996"/>
    <n v="7.65"/>
    <s v="水"/>
    <s v="工業水"/>
    <s v="/"/>
    <m/>
    <m/>
    <s v="1-45 天藍色"/>
    <s v="DW-2103-AA1B-NA"/>
    <x v="0"/>
    <m/>
  </r>
  <r>
    <x v="298"/>
    <x v="298"/>
    <x v="2"/>
    <s v="DW-2104-25-AA1B-NA"/>
    <s v="1&quot;-DW-2104-AA1B-NA"/>
    <s v="04/22/'25"/>
    <s v="06/03/'25"/>
    <s v=""/>
    <s v=""/>
    <s v=""/>
    <s v="REV.2"/>
    <s v="06/03/'25"/>
    <m/>
    <s v="0299"/>
    <m/>
    <m/>
    <x v="2"/>
    <s v="DW"/>
    <s v="2104"/>
    <x v="2"/>
    <s v="NA"/>
    <x v="0"/>
    <s v="智源"/>
    <m/>
    <m/>
    <s v="DW-2104"/>
    <m/>
    <n v="5.0999999999999996"/>
    <n v="7.65"/>
    <s v="水"/>
    <s v="工業水"/>
    <s v="/"/>
    <m/>
    <m/>
    <s v="1-45 天藍色"/>
    <s v="DW-2104-AA1B-NA"/>
    <x v="0"/>
    <m/>
  </r>
  <r>
    <x v="299"/>
    <x v="299"/>
    <x v="17"/>
    <s v="DW-2105-25-AA1B-NA"/>
    <s v="1&quot;-DW-2105-AA1B-NA"/>
    <s v="04/22/'25"/>
    <s v="06/03/'25"/>
    <s v=""/>
    <s v=""/>
    <s v=""/>
    <s v="REV.2"/>
    <s v="06/03/'25"/>
    <m/>
    <s v="0300"/>
    <m/>
    <m/>
    <x v="2"/>
    <s v="DW"/>
    <s v="2105"/>
    <x v="2"/>
    <s v="NA"/>
    <x v="0"/>
    <s v="智源"/>
    <m/>
    <m/>
    <s v="DW-2105"/>
    <m/>
    <n v="5.0999999999999996"/>
    <n v="7.65"/>
    <s v="水"/>
    <s v="工業水"/>
    <s v="/"/>
    <m/>
    <m/>
    <s v="1-45 天藍色"/>
    <s v="DW-2105-AA1B-NA"/>
    <x v="0"/>
    <m/>
  </r>
  <r>
    <x v="300"/>
    <x v="300"/>
    <x v="18"/>
    <s v="DW-2105-25-AA1B-NA"/>
    <s v="1&quot;-DW-2105-AA1B-NA"/>
    <s v="04/22/'25"/>
    <s v=""/>
    <s v=""/>
    <s v=""/>
    <s v=""/>
    <s v="REV.1"/>
    <s v="04/22/'25"/>
    <m/>
    <s v="0301"/>
    <m/>
    <m/>
    <x v="2"/>
    <s v="DW"/>
    <s v="2105"/>
    <x v="2"/>
    <s v="NA"/>
    <x v="0"/>
    <s v="智源"/>
    <m/>
    <m/>
    <s v="DW-2105"/>
    <m/>
    <n v="5.0999999999999996"/>
    <n v="7.65"/>
    <s v="水"/>
    <s v="工業水"/>
    <s v="/"/>
    <m/>
    <m/>
    <s v="1-45 天藍色"/>
    <s v="DW-2105-AA1B-NA"/>
    <x v="0"/>
    <m/>
  </r>
  <r>
    <x v="301"/>
    <x v="301"/>
    <x v="19"/>
    <s v="DW-2105-25-AA1B-NA"/>
    <s v="1&quot;-DW-2105-AA1B-NA"/>
    <s v="04/22/'25"/>
    <s v=""/>
    <s v=""/>
    <s v=""/>
    <s v=""/>
    <s v="REV.1"/>
    <s v="04/22/'25"/>
    <m/>
    <s v="0302"/>
    <m/>
    <m/>
    <x v="2"/>
    <s v="DW"/>
    <s v="2105"/>
    <x v="2"/>
    <s v="NA"/>
    <x v="0"/>
    <s v="智源"/>
    <m/>
    <m/>
    <s v="DW-2105"/>
    <m/>
    <n v="5.0999999999999996"/>
    <n v="7.65"/>
    <s v="水"/>
    <s v="工業水"/>
    <s v="/"/>
    <m/>
    <m/>
    <s v="1-45 天藍色"/>
    <s v="DW-2105-AA1B-NA"/>
    <x v="0"/>
    <m/>
  </r>
  <r>
    <x v="302"/>
    <x v="302"/>
    <x v="2"/>
    <s v="DW-2106-25-AA1B-NA"/>
    <s v="1&quot;-DW-2106-AA1B-NA"/>
    <s v="04/22/'25"/>
    <s v="06/03/'25"/>
    <s v=""/>
    <s v=""/>
    <s v=""/>
    <s v="REV.2"/>
    <s v="06/03/'25"/>
    <m/>
    <s v="0303"/>
    <m/>
    <m/>
    <x v="2"/>
    <s v="DW"/>
    <s v="2106"/>
    <x v="2"/>
    <s v="NA"/>
    <x v="0"/>
    <s v="智源"/>
    <m/>
    <m/>
    <s v="DW-2106"/>
    <m/>
    <n v="5.0999999999999996"/>
    <n v="7.65"/>
    <s v="水"/>
    <s v="工業水"/>
    <s v="/"/>
    <m/>
    <m/>
    <s v="1-45 天藍色"/>
    <s v="DW-2106-AA1B-NA"/>
    <x v="0"/>
    <m/>
  </r>
  <r>
    <x v="303"/>
    <x v="303"/>
    <x v="2"/>
    <s v="DW-2107-25-AA1B-NA"/>
    <s v="1&quot;-DW-2107-AA1B-NA"/>
    <s v="04/22/'25"/>
    <s v="06/03/'25"/>
    <s v=""/>
    <s v=""/>
    <s v=""/>
    <s v="REV.2"/>
    <s v="06/03/'25"/>
    <m/>
    <s v="0304"/>
    <m/>
    <m/>
    <x v="2"/>
    <s v="DW"/>
    <s v="2107"/>
    <x v="2"/>
    <s v="NA"/>
    <x v="0"/>
    <s v="智源"/>
    <m/>
    <m/>
    <s v="DW-2107"/>
    <m/>
    <n v="5.0999999999999996"/>
    <n v="7.65"/>
    <s v="水"/>
    <s v="工業水"/>
    <s v="/"/>
    <m/>
    <m/>
    <s v="1-45 天藍色"/>
    <s v="DW-2107-AA1B-NA"/>
    <x v="0"/>
    <m/>
  </r>
  <r>
    <x v="304"/>
    <x v="304"/>
    <x v="2"/>
    <s v="DW-2108-25-AA1B-NA"/>
    <s v="1&quot;-DW-2108-AA1B-NA"/>
    <s v="04/22/'25"/>
    <s v="06/03/'25"/>
    <s v=""/>
    <s v=""/>
    <s v=""/>
    <s v="REV.2"/>
    <s v="06/03/'25"/>
    <m/>
    <s v="0305"/>
    <m/>
    <m/>
    <x v="2"/>
    <s v="DW"/>
    <s v="2108"/>
    <x v="2"/>
    <s v="NA"/>
    <x v="0"/>
    <s v="智源"/>
    <m/>
    <m/>
    <s v="DW-2108"/>
    <m/>
    <n v="5.0999999999999996"/>
    <n v="7.65"/>
    <s v="水"/>
    <s v="工業水"/>
    <s v="/"/>
    <m/>
    <m/>
    <s v="1-45 天藍色"/>
    <s v="DW-2108-AA1B-NA"/>
    <x v="0"/>
    <m/>
  </r>
  <r>
    <x v="305"/>
    <x v="305"/>
    <x v="0"/>
    <s v="DW-2109-80-AA1B-NA"/>
    <s v="3&quot;-DW-2109-AA1B-NA"/>
    <s v="04/22/'25"/>
    <s v=""/>
    <s v=""/>
    <s v=""/>
    <s v=""/>
    <s v="REV.1"/>
    <s v="04/22/'25"/>
    <m/>
    <s v="0306"/>
    <m/>
    <m/>
    <x v="5"/>
    <s v="DW"/>
    <s v="2109"/>
    <x v="2"/>
    <s v="NA"/>
    <x v="0"/>
    <s v="智源"/>
    <m/>
    <m/>
    <s v="DW-2109"/>
    <m/>
    <n v="5.0999999999999996"/>
    <n v="7.65"/>
    <s v="水"/>
    <s v="工業水"/>
    <s v="/"/>
    <m/>
    <m/>
    <s v="1-45 天藍色"/>
    <s v="DW-2109-AA1B-NA"/>
    <x v="0"/>
    <m/>
  </r>
  <r>
    <x v="306"/>
    <x v="306"/>
    <x v="1"/>
    <s v="DW-2109-80-AA1B-NA"/>
    <s v="3&quot;-DW-2109-AA1B-NA"/>
    <s v="04/22/'25"/>
    <s v=""/>
    <s v=""/>
    <s v=""/>
    <s v=""/>
    <s v="REV.1"/>
    <s v="04/22/'25"/>
    <m/>
    <s v="0307"/>
    <m/>
    <m/>
    <x v="5"/>
    <s v="DW"/>
    <s v="2109"/>
    <x v="2"/>
    <s v="NA"/>
    <x v="0"/>
    <s v="智源"/>
    <m/>
    <m/>
    <s v="DW-2109"/>
    <m/>
    <n v="5.0999999999999996"/>
    <n v="7.65"/>
    <s v="水"/>
    <s v="工業水"/>
    <s v="/"/>
    <m/>
    <m/>
    <s v="1-45 天藍色"/>
    <s v="DW-2109-AA1B-NA"/>
    <x v="0"/>
    <m/>
  </r>
  <r>
    <x v="307"/>
    <x v="307"/>
    <x v="2"/>
    <s v="DW-2110-25-AA1B-NA"/>
    <s v="1&quot;-DW-2110-AA1B-NA"/>
    <s v="04/22/'25"/>
    <s v="06/03/'25"/>
    <s v=""/>
    <s v=""/>
    <s v=""/>
    <s v="REV.2"/>
    <s v="06/03/'25"/>
    <m/>
    <s v="0308"/>
    <m/>
    <m/>
    <x v="2"/>
    <s v="DW"/>
    <s v="2110"/>
    <x v="2"/>
    <s v="NA"/>
    <x v="0"/>
    <s v="智源"/>
    <m/>
    <m/>
    <s v="DW-2110"/>
    <m/>
    <n v="5.0999999999999996"/>
    <n v="7.65"/>
    <s v="水"/>
    <s v="工業水"/>
    <s v="/"/>
    <m/>
    <m/>
    <s v="1-45 天藍色"/>
    <s v="DW-2110-AA1B-NA"/>
    <x v="0"/>
    <m/>
  </r>
  <r>
    <x v="308"/>
    <x v="308"/>
    <x v="2"/>
    <s v="DW-2111-25-AA1B-NA"/>
    <s v="1&quot;-DW-2111-AA1B-NA"/>
    <s v="04/22/'25"/>
    <s v="06/03/'25"/>
    <s v=""/>
    <s v=""/>
    <s v=""/>
    <s v="REV.2"/>
    <s v="06/03/'25"/>
    <m/>
    <s v="0309"/>
    <m/>
    <m/>
    <x v="2"/>
    <s v="DW"/>
    <s v="2111"/>
    <x v="2"/>
    <s v="NA"/>
    <x v="0"/>
    <s v="智源"/>
    <m/>
    <m/>
    <s v="DW-2111"/>
    <m/>
    <n v="5.0999999999999996"/>
    <n v="7.65"/>
    <s v="水"/>
    <s v="工業水"/>
    <s v="/"/>
    <m/>
    <m/>
    <s v="1-45 天藍色"/>
    <s v="DW-2111-AA1B-NA"/>
    <x v="0"/>
    <m/>
  </r>
  <r>
    <x v="309"/>
    <x v="309"/>
    <x v="2"/>
    <s v="DW-2112-25-AA1B-NA"/>
    <s v="1&quot;-DW-2112-AA1B-NA"/>
    <s v="04/22/'25"/>
    <s v="06/03/'25"/>
    <s v=""/>
    <s v=""/>
    <s v=""/>
    <s v="REV.2"/>
    <s v="06/03/'25"/>
    <m/>
    <s v="0310"/>
    <m/>
    <m/>
    <x v="2"/>
    <s v="DW"/>
    <s v="2112"/>
    <x v="2"/>
    <s v="NA"/>
    <x v="0"/>
    <s v="智源"/>
    <m/>
    <m/>
    <s v="DW-2112"/>
    <m/>
    <n v="5.0999999999999996"/>
    <n v="7.65"/>
    <s v="水"/>
    <s v="工業水"/>
    <s v="/"/>
    <m/>
    <m/>
    <s v="1-45 天藍色"/>
    <s v="DW-2112-AA1B-NA"/>
    <x v="0"/>
    <m/>
  </r>
  <r>
    <x v="310"/>
    <x v="310"/>
    <x v="0"/>
    <s v="DW-2113-25-AA1B-NA"/>
    <s v="1&quot;-DW-2113-AA1B-NA"/>
    <s v="04/22/'25"/>
    <s v="06/03/'25"/>
    <s v=""/>
    <s v=""/>
    <s v=""/>
    <s v="REV.2"/>
    <s v="06/03/'25"/>
    <m/>
    <s v="0311"/>
    <m/>
    <m/>
    <x v="2"/>
    <s v="DW"/>
    <s v="2113"/>
    <x v="2"/>
    <s v="NA"/>
    <x v="0"/>
    <s v="智源"/>
    <m/>
    <m/>
    <s v="DW-2113"/>
    <m/>
    <n v="5.0999999999999996"/>
    <n v="7.65"/>
    <s v="水"/>
    <s v="工業水"/>
    <s v="/"/>
    <m/>
    <m/>
    <s v="1-45 天藍色"/>
    <s v="DW-2113-AA1B-NA"/>
    <x v="0"/>
    <m/>
  </r>
  <r>
    <x v="311"/>
    <x v="311"/>
    <x v="1"/>
    <s v="DW-2113-25-AA1B-NA"/>
    <s v="1&quot;-DW-2113-AA1B-NA"/>
    <s v="04/22/'25"/>
    <s v=""/>
    <s v=""/>
    <s v=""/>
    <s v=""/>
    <s v="REV.1"/>
    <s v="04/22/'25"/>
    <m/>
    <s v="0312"/>
    <m/>
    <m/>
    <x v="2"/>
    <s v="DW"/>
    <s v="2113"/>
    <x v="2"/>
    <s v="NA"/>
    <x v="0"/>
    <s v="智源"/>
    <m/>
    <m/>
    <s v="DW-2113"/>
    <m/>
    <n v="5.0999999999999996"/>
    <n v="7.65"/>
    <s v="水"/>
    <s v="工業水"/>
    <s v="/"/>
    <m/>
    <m/>
    <s v="1-45 天藍色"/>
    <s v="DW-2113-AA1B-NA"/>
    <x v="0"/>
    <m/>
  </r>
  <r>
    <x v="312"/>
    <x v="312"/>
    <x v="2"/>
    <s v="DW-2114-25-AA1B-NA"/>
    <s v="1&quot;-DW-2114-AA1B-NA"/>
    <s v="04/22/'25"/>
    <s v="06/03/'25"/>
    <s v=""/>
    <s v=""/>
    <s v=""/>
    <s v="REV.2"/>
    <s v="06/03/'25"/>
    <m/>
    <s v="0313"/>
    <m/>
    <m/>
    <x v="2"/>
    <s v="DW"/>
    <s v="2114"/>
    <x v="2"/>
    <s v="NA"/>
    <x v="0"/>
    <s v="智源"/>
    <m/>
    <m/>
    <s v="DW-2114"/>
    <m/>
    <n v="5.0999999999999996"/>
    <n v="7.65"/>
    <s v="水"/>
    <s v="工業水"/>
    <s v="/"/>
    <m/>
    <m/>
    <s v="1-45 天藍色"/>
    <s v="DW-2114-AA1B-NA"/>
    <x v="0"/>
    <m/>
  </r>
  <r>
    <x v="313"/>
    <x v="313"/>
    <x v="2"/>
    <s v="DW-2301-25-AA1B-NA"/>
    <s v="1&quot;-DW-2301-AA1B-NA"/>
    <s v="04/22/'25"/>
    <s v="06/03/'25"/>
    <s v=""/>
    <s v=""/>
    <s v=""/>
    <s v="REV.2"/>
    <s v="06/03/'25"/>
    <m/>
    <s v="0314"/>
    <m/>
    <m/>
    <x v="2"/>
    <s v="DW"/>
    <s v="2301"/>
    <x v="2"/>
    <s v="NA"/>
    <x v="0"/>
    <s v="智源"/>
    <m/>
    <m/>
    <s v="DW-2301"/>
    <m/>
    <n v="5.0999999999999996"/>
    <n v="7.65"/>
    <s v="水"/>
    <s v="工業水"/>
    <s v="/"/>
    <m/>
    <m/>
    <s v="1-45 天藍色"/>
    <s v="DW-2301-AA1B-NA"/>
    <x v="0"/>
    <m/>
  </r>
  <r>
    <x v="314"/>
    <x v="314"/>
    <x v="2"/>
    <s v="FG-1105-200-AA1B-H100"/>
    <s v="8&quot;-FG-1105-AA1B-H100"/>
    <s v="04/22/'25"/>
    <s v="04/30/'25"/>
    <s v=""/>
    <s v=""/>
    <s v=""/>
    <s v="REV.2"/>
    <s v="04/30/'25"/>
    <m/>
    <s v="0315"/>
    <m/>
    <m/>
    <x v="8"/>
    <s v="FG"/>
    <s v="1105"/>
    <x v="2"/>
    <s v="H100"/>
    <x v="0"/>
    <s v="智源"/>
    <m/>
    <m/>
    <s v="FG-1105"/>
    <m/>
    <n v="-0.1"/>
    <s v=""/>
    <s v="/"/>
    <s v="煙氣"/>
    <s v="/"/>
    <m/>
    <m/>
    <s v="1502 銀色"/>
    <s v="FG-1105-AA1B-H100"/>
    <x v="0"/>
    <m/>
  </r>
  <r>
    <x v="315"/>
    <x v="315"/>
    <x v="0"/>
    <s v="FG-1106-200-AA1B-H100"/>
    <s v="8&quot;-FG-1106-AA1B-H100"/>
    <s v="04/22/'25"/>
    <s v="04/30/'25"/>
    <s v="06/03/'25"/>
    <s v=""/>
    <s v=""/>
    <s v="REV.3"/>
    <s v="06/03/'25"/>
    <m/>
    <s v="0316"/>
    <m/>
    <m/>
    <x v="8"/>
    <s v="FG"/>
    <s v="1106"/>
    <x v="2"/>
    <s v="H100"/>
    <x v="0"/>
    <s v="智源"/>
    <m/>
    <m/>
    <s v="FG-1106"/>
    <m/>
    <s v=""/>
    <s v=""/>
    <s v="/"/>
    <s v="煙氣"/>
    <s v="/"/>
    <m/>
    <m/>
    <s v="1502 銀色"/>
    <s v="FG-1106-AA1B-H100"/>
    <x v="0"/>
    <m/>
  </r>
  <r>
    <x v="316"/>
    <x v="316"/>
    <x v="1"/>
    <s v="FG-1106-200-AA1B-H100"/>
    <s v="8&quot;-FG-1106-AA1B-H100"/>
    <s v="04/22/'25"/>
    <s v="04/30/'25"/>
    <s v="06/03/'25"/>
    <s v=""/>
    <s v=""/>
    <s v="REV.3"/>
    <s v="06/03/'25"/>
    <m/>
    <s v="0317"/>
    <m/>
    <m/>
    <x v="8"/>
    <s v="FG"/>
    <s v="1106"/>
    <x v="2"/>
    <s v="H100"/>
    <x v="0"/>
    <s v="智源"/>
    <m/>
    <m/>
    <s v="FG-1106"/>
    <m/>
    <s v=""/>
    <s v=""/>
    <s v="/"/>
    <s v="煙氣"/>
    <s v="/"/>
    <m/>
    <m/>
    <s v="1502 銀色"/>
    <s v="FG-1106-AA1B-H100"/>
    <x v="0"/>
    <m/>
  </r>
  <r>
    <x v="317"/>
    <x v="317"/>
    <x v="2"/>
    <s v="FG-1107-200-AA1E-H80"/>
    <s v="8&quot;-FG-1107-AA1E-H80"/>
    <s v="04/22/'25"/>
    <s v="04/30/'25"/>
    <s v=""/>
    <s v=""/>
    <s v=""/>
    <s v="REV.2"/>
    <s v="04/30/'25"/>
    <m/>
    <s v="0318"/>
    <m/>
    <m/>
    <x v="8"/>
    <s v="FG"/>
    <s v="1107"/>
    <x v="1"/>
    <s v="H80"/>
    <x v="1"/>
    <s v="智源"/>
    <m/>
    <m/>
    <s v="FG-1107"/>
    <m/>
    <s v=""/>
    <s v=""/>
    <s v=""/>
    <s v="煙氣"/>
    <s v=""/>
    <m/>
    <m/>
    <s v="1502 銀色"/>
    <s v="FG-1107-AA1E-H80"/>
    <x v="0"/>
    <m/>
  </r>
  <r>
    <x v="318"/>
    <x v="318"/>
    <x v="2"/>
    <s v="HV-11218-15-AA1E-NA"/>
    <s v="1/2&quot;-HV-11218-AA1E-NA"/>
    <s v="04/22/'25"/>
    <s v=""/>
    <s v=""/>
    <s v=""/>
    <s v=""/>
    <s v="REV.1"/>
    <s v="04/22/'25"/>
    <m/>
    <s v="0319"/>
    <m/>
    <m/>
    <x v="3"/>
    <s v="Trim"/>
    <s v="HV-11218"/>
    <x v="1"/>
    <s v="NA"/>
    <x v="1"/>
    <s v="智源"/>
    <m/>
    <m/>
    <s v="Trim-HV-11218"/>
    <m/>
    <s v=""/>
    <s v=""/>
    <s v=""/>
    <s v="Trim"/>
    <s v=""/>
    <m/>
    <m/>
    <s v=""/>
    <s v="HV-11218-AA1E-NA"/>
    <x v="0"/>
    <m/>
  </r>
  <r>
    <x v="319"/>
    <x v="319"/>
    <x v="2"/>
    <s v="HV-11219-15-AA1E-NA"/>
    <s v="1/2&quot;-HV-11219-AA1E-NA"/>
    <s v="04/22/'25"/>
    <s v=""/>
    <s v=""/>
    <s v=""/>
    <s v=""/>
    <s v="REV.1"/>
    <s v="04/22/'25"/>
    <m/>
    <s v="0320"/>
    <m/>
    <m/>
    <x v="3"/>
    <s v="Trim"/>
    <s v="HV-11219"/>
    <x v="1"/>
    <s v="NA"/>
    <x v="1"/>
    <s v="智源"/>
    <m/>
    <m/>
    <s v="Trim-HV-11219"/>
    <m/>
    <s v=""/>
    <s v=""/>
    <s v=""/>
    <s v="Trim"/>
    <s v=""/>
    <m/>
    <m/>
    <s v=""/>
    <s v="HV-11219-AA1E-NA"/>
    <x v="0"/>
    <m/>
  </r>
  <r>
    <x v="320"/>
    <x v="320"/>
    <x v="2"/>
    <s v="HV-11220-15-AA1E-NA"/>
    <s v="1/2&quot;-HV-11220-AA1E-NA"/>
    <s v="04/22/'25"/>
    <s v=""/>
    <s v=""/>
    <s v=""/>
    <s v=""/>
    <s v="REV.1"/>
    <s v="04/22/'25"/>
    <m/>
    <s v="0321"/>
    <m/>
    <m/>
    <x v="3"/>
    <s v="Trim"/>
    <s v="HV-11220"/>
    <x v="1"/>
    <s v="NA"/>
    <x v="1"/>
    <s v="智源"/>
    <m/>
    <m/>
    <s v="Trim-HV-11220"/>
    <m/>
    <s v=""/>
    <s v=""/>
    <s v=""/>
    <s v="Trim"/>
    <s v=""/>
    <m/>
    <m/>
    <s v=""/>
    <s v="HV-11220-AA1E-NA"/>
    <x v="0"/>
    <m/>
  </r>
  <r>
    <x v="321"/>
    <x v="321"/>
    <x v="2"/>
    <s v="HV-11238-15-AA1E-NA"/>
    <s v="1/2&quot;-HV-11238-AA1E-NA"/>
    <s v="04/22/'25"/>
    <s v=""/>
    <s v=""/>
    <s v=""/>
    <s v=""/>
    <s v="REV.1"/>
    <s v="04/22/'25"/>
    <m/>
    <s v="0322"/>
    <m/>
    <m/>
    <x v="3"/>
    <s v="Trim"/>
    <s v="HV-11238"/>
    <x v="1"/>
    <s v="NA"/>
    <x v="1"/>
    <s v="智源"/>
    <m/>
    <m/>
    <s v="Trim-HV-11238"/>
    <m/>
    <s v=""/>
    <s v=""/>
    <s v=""/>
    <s v="Trim"/>
    <s v=""/>
    <m/>
    <m/>
    <s v=""/>
    <s v="HV-11238-AA1E-NA"/>
    <x v="0"/>
    <m/>
  </r>
  <r>
    <x v="322"/>
    <x v="322"/>
    <x v="2"/>
    <s v="HV-13260-25-AA1E-NA"/>
    <s v="1&quot;-HV-13260-AA1E-NA"/>
    <s v="04/22/'25"/>
    <s v=""/>
    <s v=""/>
    <s v=""/>
    <s v=""/>
    <s v="REV.1"/>
    <s v="04/22/'25"/>
    <m/>
    <s v="0323"/>
    <m/>
    <m/>
    <x v="2"/>
    <s v="Trim"/>
    <s v="HV-13260"/>
    <x v="1"/>
    <s v="NA"/>
    <x v="1"/>
    <s v="智源"/>
    <m/>
    <m/>
    <s v="Trim-HV-13260"/>
    <m/>
    <s v=""/>
    <s v=""/>
    <s v=""/>
    <s v="Trim"/>
    <s v=""/>
    <m/>
    <m/>
    <s v=""/>
    <s v="HV-13260-AA1E-NA"/>
    <x v="0"/>
    <m/>
  </r>
  <r>
    <x v="323"/>
    <x v="323"/>
    <x v="2"/>
    <s v="HV-13261-25-AA1E-NA"/>
    <s v="1&quot;-HV-13261-AA1E-NA"/>
    <s v="04/22/'25"/>
    <s v=""/>
    <s v=""/>
    <s v=""/>
    <s v=""/>
    <s v="REV.1"/>
    <s v="04/22/'25"/>
    <m/>
    <s v="0324"/>
    <m/>
    <m/>
    <x v="2"/>
    <s v="Trim"/>
    <s v="HV-13261"/>
    <x v="1"/>
    <s v="NA"/>
    <x v="1"/>
    <s v="智源"/>
    <m/>
    <m/>
    <s v="Trim-HV-13261"/>
    <m/>
    <s v=""/>
    <s v=""/>
    <s v=""/>
    <s v="Trim"/>
    <s v=""/>
    <m/>
    <m/>
    <s v=""/>
    <s v="HV-13261-AA1E-NA"/>
    <x v="0"/>
    <m/>
  </r>
  <r>
    <x v="324"/>
    <x v="324"/>
    <x v="2"/>
    <s v="HV-13262-25-AA1E-NA"/>
    <s v="1&quot;-HV-13262-AA1E-NA"/>
    <s v="04/22/'25"/>
    <s v=""/>
    <s v=""/>
    <s v=""/>
    <s v=""/>
    <s v="REV.1"/>
    <s v="04/22/'25"/>
    <m/>
    <s v="0325"/>
    <m/>
    <m/>
    <x v="2"/>
    <s v="Trim"/>
    <s v="HV-13262"/>
    <x v="1"/>
    <s v="NA"/>
    <x v="1"/>
    <s v="智源"/>
    <m/>
    <m/>
    <s v="Trim-HV-13262"/>
    <m/>
    <s v=""/>
    <s v=""/>
    <s v=""/>
    <s v="Trim"/>
    <s v=""/>
    <m/>
    <m/>
    <s v=""/>
    <s v="HV-13262-AA1E-NA"/>
    <x v="0"/>
    <m/>
  </r>
  <r>
    <x v="325"/>
    <x v="325"/>
    <x v="2"/>
    <s v="HV-13263-25-AA1E-NA"/>
    <s v="1&quot;-HV-13263-AA1E-NA"/>
    <s v="04/22/'25"/>
    <s v=""/>
    <s v=""/>
    <s v=""/>
    <s v=""/>
    <s v="REV.1"/>
    <s v="04/22/'25"/>
    <m/>
    <s v="0326"/>
    <m/>
    <m/>
    <x v="2"/>
    <s v="Trim"/>
    <s v="HV-13263"/>
    <x v="1"/>
    <s v="NA"/>
    <x v="1"/>
    <s v="智源"/>
    <m/>
    <m/>
    <s v="Trim-HV-13263"/>
    <m/>
    <s v=""/>
    <s v=""/>
    <s v=""/>
    <s v="Trim"/>
    <s v=""/>
    <m/>
    <m/>
    <s v=""/>
    <s v="HV-13263-AA1E-NA"/>
    <x v="0"/>
    <m/>
  </r>
  <r>
    <x v="326"/>
    <x v="326"/>
    <x v="2"/>
    <s v="HV-14202-25-AA1B-NA"/>
    <s v="1&quot;-HV-14202-AA1B-NA"/>
    <s v="04/22/'25"/>
    <s v=""/>
    <s v=""/>
    <s v=""/>
    <s v=""/>
    <s v="REV.1"/>
    <s v="04/22/'25"/>
    <m/>
    <s v="0327"/>
    <m/>
    <m/>
    <x v="2"/>
    <s v="Trim"/>
    <s v="HV-14202"/>
    <x v="2"/>
    <s v="NA"/>
    <x v="0"/>
    <s v="智源"/>
    <m/>
    <m/>
    <s v="Trim-HV-14202"/>
    <m/>
    <s v=""/>
    <s v=""/>
    <s v=""/>
    <s v="Trim"/>
    <s v=""/>
    <m/>
    <m/>
    <s v=""/>
    <s v="HV-14202-AA1B-NA"/>
    <x v="0"/>
    <m/>
  </r>
  <r>
    <x v="327"/>
    <x v="327"/>
    <x v="2"/>
    <s v="HV-14214-15-AA1B-NA"/>
    <s v="1/2&quot;-HV-14214-AA1B-NA"/>
    <s v="04/22/'25"/>
    <s v=""/>
    <s v=""/>
    <s v=""/>
    <s v=""/>
    <s v="REV.1"/>
    <s v="04/22/'25"/>
    <m/>
    <s v="0328"/>
    <m/>
    <m/>
    <x v="3"/>
    <s v="Trim"/>
    <s v="HV-14214"/>
    <x v="2"/>
    <s v="NA"/>
    <x v="0"/>
    <s v="智源"/>
    <m/>
    <m/>
    <s v="Trim-HV-14214"/>
    <m/>
    <s v=""/>
    <s v=""/>
    <s v=""/>
    <s v="Trim"/>
    <s v=""/>
    <m/>
    <m/>
    <s v=""/>
    <s v="HV-14214-AA1B-NA"/>
    <x v="0"/>
    <m/>
  </r>
  <r>
    <x v="328"/>
    <x v="328"/>
    <x v="2"/>
    <s v="HV-R14216-15-AA1B-NA"/>
    <s v="1/2&quot;-HV-R14216-AA1B-NA"/>
    <s v="04/22/'25"/>
    <s v=""/>
    <s v=""/>
    <s v=""/>
    <s v=""/>
    <s v="REV.1"/>
    <s v="04/22/'25"/>
    <m/>
    <s v="0329"/>
    <m/>
    <m/>
    <x v="3"/>
    <s v="Trim"/>
    <s v="HV-R14216"/>
    <x v="2"/>
    <s v="NA"/>
    <x v="0"/>
    <s v="智源"/>
    <m/>
    <m/>
    <s v="Trim-HV-R14216"/>
    <m/>
    <s v=""/>
    <s v=""/>
    <s v=""/>
    <s v="Trim"/>
    <s v=""/>
    <m/>
    <m/>
    <s v=""/>
    <s v="HV-R14216-AA1B-NA"/>
    <x v="0"/>
    <m/>
  </r>
  <r>
    <x v="329"/>
    <x v="329"/>
    <x v="2"/>
    <s v="IA-0301-15-AA1E-NA"/>
    <s v="1/2&quot;-IA-0301-AA1E-NA"/>
    <s v="04/22/'25"/>
    <s v=""/>
    <s v=""/>
    <s v=""/>
    <s v=""/>
    <s v="REV.1"/>
    <s v="04/22/'25"/>
    <m/>
    <s v="0330"/>
    <m/>
    <m/>
    <x v="3"/>
    <s v="IA"/>
    <s v="0301"/>
    <x v="1"/>
    <s v="NA"/>
    <x v="1"/>
    <s v="智源"/>
    <m/>
    <m/>
    <s v="IA-0301"/>
    <m/>
    <n v="10.199999999999999"/>
    <n v="11.73"/>
    <s v="空氣"/>
    <s v="儀表空氣"/>
    <s v="/"/>
    <m/>
    <m/>
    <s v="1-90 椰子綠"/>
    <s v="IA-0301-AA1E-NA"/>
    <x v="0"/>
    <m/>
  </r>
  <r>
    <x v="330"/>
    <x v="330"/>
    <x v="2"/>
    <s v="IA-0501-25-AA1E-NA"/>
    <s v="1&quot;-IA-0501-AA1E-NA"/>
    <s v="04/22/'25"/>
    <s v=""/>
    <s v=""/>
    <s v=""/>
    <s v=""/>
    <s v="REV.1"/>
    <s v="04/22/'25"/>
    <m/>
    <s v="0331"/>
    <m/>
    <m/>
    <x v="2"/>
    <s v="IA"/>
    <s v="0501"/>
    <x v="1"/>
    <s v="NA"/>
    <x v="1"/>
    <s v="智源"/>
    <m/>
    <m/>
    <s v="IA-0501"/>
    <m/>
    <s v=""/>
    <s v=""/>
    <s v=""/>
    <s v="儀表空氣"/>
    <s v=""/>
    <m/>
    <m/>
    <s v="1-90 椰子綠"/>
    <s v="IA-0501-AA1E-NA"/>
    <x v="0"/>
    <m/>
  </r>
  <r>
    <x v="331"/>
    <x v="331"/>
    <x v="35"/>
    <s v="IA-1011-25-AA1E-NA"/>
    <s v="1&quot;-IA-1011-AA1E-NA"/>
    <s v="04/22/'25"/>
    <s v=""/>
    <s v=""/>
    <s v=""/>
    <s v=""/>
    <s v="REV.1"/>
    <s v="04/22/'25"/>
    <m/>
    <s v="0332"/>
    <m/>
    <m/>
    <x v="2"/>
    <s v="IA"/>
    <s v="1011"/>
    <x v="1"/>
    <s v="NA"/>
    <x v="1"/>
    <s v="智源"/>
    <m/>
    <m/>
    <s v="IA-1011"/>
    <m/>
    <n v="10.199999999999999"/>
    <n v="11.73"/>
    <s v="空氣"/>
    <s v="儀表空氣"/>
    <s v="/"/>
    <m/>
    <m/>
    <s v="1-90 椰子綠"/>
    <s v="IA-1011-AA1E-NA"/>
    <x v="0"/>
    <m/>
  </r>
  <r>
    <x v="332"/>
    <x v="332"/>
    <x v="36"/>
    <s v="IA-1011-25-AA1E-NA"/>
    <s v="1&quot;-IA-1011-AA1E-NA"/>
    <s v="04/22/'25"/>
    <s v=""/>
    <s v=""/>
    <s v=""/>
    <s v=""/>
    <s v="REV.1"/>
    <s v="04/22/'25"/>
    <m/>
    <s v="0333"/>
    <m/>
    <m/>
    <x v="2"/>
    <s v="IA"/>
    <s v="1011"/>
    <x v="1"/>
    <s v="NA"/>
    <x v="1"/>
    <s v="智源"/>
    <m/>
    <m/>
    <s v="IA-1011"/>
    <m/>
    <n v="10.199999999999999"/>
    <n v="11.73"/>
    <s v="空氣"/>
    <s v="儀表空氣"/>
    <s v="/"/>
    <m/>
    <m/>
    <s v="1-90 椰子綠"/>
    <s v="IA-1011-AA1E-NA"/>
    <x v="0"/>
    <m/>
  </r>
  <r>
    <x v="333"/>
    <x v="333"/>
    <x v="37"/>
    <s v="IA-1011-25-AA1E-NA"/>
    <s v="1&quot;-IA-1011-AA1E-NA"/>
    <s v="04/22/'25"/>
    <s v=""/>
    <s v=""/>
    <s v=""/>
    <s v=""/>
    <s v="REV.1"/>
    <s v="04/22/'25"/>
    <m/>
    <s v="0334"/>
    <m/>
    <m/>
    <x v="2"/>
    <s v="IA"/>
    <s v="1011"/>
    <x v="1"/>
    <s v="NA"/>
    <x v="1"/>
    <s v="智源"/>
    <m/>
    <m/>
    <s v="IA-1011"/>
    <m/>
    <n v="10.199999999999999"/>
    <n v="11.73"/>
    <s v="空氣"/>
    <s v="儀表空氣"/>
    <s v="/"/>
    <m/>
    <m/>
    <s v="1-90 椰子綠"/>
    <s v="IA-1011-AA1E-NA"/>
    <x v="0"/>
    <m/>
  </r>
  <r>
    <x v="334"/>
    <x v="334"/>
    <x v="38"/>
    <s v="IA-1011-25-AA1E-NA"/>
    <s v="1&quot;-IA-1011-AA1E-NA"/>
    <s v="04/22/'25"/>
    <s v=""/>
    <s v=""/>
    <s v=""/>
    <s v=""/>
    <s v="REV.1"/>
    <s v="04/22/'25"/>
    <m/>
    <s v="0335"/>
    <m/>
    <m/>
    <x v="2"/>
    <s v="IA"/>
    <s v="1011"/>
    <x v="1"/>
    <s v="NA"/>
    <x v="1"/>
    <s v="智源"/>
    <m/>
    <m/>
    <s v="IA-1011"/>
    <m/>
    <n v="10.199999999999999"/>
    <n v="11.73"/>
    <s v="空氣"/>
    <s v="儀表空氣"/>
    <s v="/"/>
    <m/>
    <m/>
    <s v="1-90 椰子綠"/>
    <s v="IA-1011-AA1E-NA"/>
    <x v="0"/>
    <m/>
  </r>
  <r>
    <x v="335"/>
    <x v="335"/>
    <x v="0"/>
    <s v="IA-1101-50-AA1E-NA"/>
    <s v="2&quot;-IA-1101-AA1E-NA"/>
    <s v="04/22/'25"/>
    <s v=""/>
    <s v=""/>
    <s v=""/>
    <s v=""/>
    <s v="REV.1"/>
    <s v="04/22/'25"/>
    <m/>
    <s v="0336"/>
    <m/>
    <m/>
    <x v="0"/>
    <s v="IA"/>
    <s v="1101"/>
    <x v="1"/>
    <s v="NA"/>
    <x v="1"/>
    <s v="智源"/>
    <m/>
    <m/>
    <s v="IA-1101"/>
    <m/>
    <n v="10.199999999999999"/>
    <n v="11.73"/>
    <s v="空氣"/>
    <s v="儀表空氣"/>
    <s v="/"/>
    <m/>
    <m/>
    <s v="1-90 椰子綠"/>
    <s v="IA-1101-AA1E-NA"/>
    <x v="0"/>
    <m/>
  </r>
  <r>
    <x v="336"/>
    <x v="336"/>
    <x v="1"/>
    <s v="IA-1101-50-AA1E-NA"/>
    <s v="2&quot;-IA-1101-AA1E-NA"/>
    <s v="04/22/'25"/>
    <s v=""/>
    <s v=""/>
    <s v=""/>
    <s v=""/>
    <s v="REV.1"/>
    <s v="04/22/'25"/>
    <m/>
    <s v="0337"/>
    <m/>
    <m/>
    <x v="0"/>
    <s v="IA"/>
    <s v="1101"/>
    <x v="1"/>
    <s v="NA"/>
    <x v="1"/>
    <s v="智源"/>
    <m/>
    <m/>
    <s v="IA-1101"/>
    <m/>
    <n v="10.199999999999999"/>
    <n v="11.73"/>
    <s v="空氣"/>
    <s v="儀表空氣"/>
    <s v="/"/>
    <m/>
    <m/>
    <s v="1-90 椰子綠"/>
    <s v="IA-1101-AA1E-NA"/>
    <x v="0"/>
    <m/>
  </r>
  <r>
    <x v="337"/>
    <x v="337"/>
    <x v="2"/>
    <s v="IA-1301-25-AA1E-NA"/>
    <s v="1&quot;-IA-1301-AA1E-NA"/>
    <s v="04/22/'25"/>
    <s v=""/>
    <s v=""/>
    <s v=""/>
    <s v=""/>
    <s v="REV.1"/>
    <s v="04/22/'25"/>
    <m/>
    <s v="0338"/>
    <m/>
    <m/>
    <x v="2"/>
    <s v="IA"/>
    <s v="1301"/>
    <x v="1"/>
    <s v="NA"/>
    <x v="1"/>
    <s v="智源"/>
    <m/>
    <m/>
    <s v="IA-1301"/>
    <m/>
    <n v="10.199999999999999"/>
    <n v="11.73"/>
    <s v="空氣"/>
    <s v="儀表空氣"/>
    <s v="/"/>
    <m/>
    <m/>
    <s v="1-90 椰子綠"/>
    <s v="IA-1301-AA1E-NA"/>
    <x v="0"/>
    <m/>
  </r>
  <r>
    <x v="338"/>
    <x v="338"/>
    <x v="2"/>
    <s v="IA-1601-25-AA1E-NA"/>
    <s v="1&quot;-IA-1601-AA1E-NA"/>
    <s v="04/22/'25"/>
    <s v=""/>
    <s v=""/>
    <s v=""/>
    <s v=""/>
    <s v="REV.1"/>
    <s v="04/22/'25"/>
    <m/>
    <s v="0339"/>
    <m/>
    <m/>
    <x v="2"/>
    <s v="IA"/>
    <s v="1601"/>
    <x v="1"/>
    <s v="NA"/>
    <x v="1"/>
    <s v="智源"/>
    <m/>
    <m/>
    <s v="IA-1601"/>
    <m/>
    <n v="10.199999999999999"/>
    <n v="11.73"/>
    <s v="空氣"/>
    <s v="儀表空氣"/>
    <s v="/"/>
    <m/>
    <m/>
    <s v="1-90 椰子綠"/>
    <s v="IA-1601-AA1E-NA"/>
    <x v="0"/>
    <m/>
  </r>
  <r>
    <x v="339"/>
    <x v="339"/>
    <x v="2"/>
    <s v="IA-1701-25-AA1E-NA"/>
    <s v="1&quot;-IA-1701-AA1E-NA"/>
    <s v="04/22/'25"/>
    <s v=""/>
    <s v=""/>
    <s v=""/>
    <s v=""/>
    <s v="REV.1"/>
    <s v="04/22/'25"/>
    <m/>
    <s v="0340"/>
    <m/>
    <m/>
    <x v="2"/>
    <s v="IA"/>
    <s v="1701"/>
    <x v="1"/>
    <s v="NA"/>
    <x v="1"/>
    <s v="智源"/>
    <m/>
    <m/>
    <s v="IA-1701"/>
    <m/>
    <n v="10.199999999999999"/>
    <n v="11.73"/>
    <s v="空氣"/>
    <s v="儀表空氣"/>
    <s v="/"/>
    <m/>
    <m/>
    <s v="1-90 椰子綠"/>
    <s v="IA-1701-AA1E-NA"/>
    <x v="0"/>
    <m/>
  </r>
  <r>
    <x v="340"/>
    <x v="340"/>
    <x v="2"/>
    <s v="IA-1702-15-AA1E-NA"/>
    <s v="1/2&quot;-IA-1702-AA1E-NA"/>
    <s v="04/22/'25"/>
    <s v=""/>
    <s v=""/>
    <s v=""/>
    <s v=""/>
    <s v="REV.1"/>
    <s v="04/22/'25"/>
    <m/>
    <s v="0341"/>
    <m/>
    <m/>
    <x v="3"/>
    <s v="IA"/>
    <s v="1702"/>
    <x v="1"/>
    <s v="NA"/>
    <x v="1"/>
    <s v="智源"/>
    <m/>
    <m/>
    <s v="IA-1702"/>
    <m/>
    <n v="10.199999999999999"/>
    <n v="11.73"/>
    <s v="空氣"/>
    <s v="儀表空氣"/>
    <s v="/"/>
    <m/>
    <m/>
    <s v="1-90 椰子綠"/>
    <s v="IA-1702-AA1E-NA"/>
    <x v="0"/>
    <m/>
  </r>
  <r>
    <x v="341"/>
    <x v="341"/>
    <x v="21"/>
    <s v="IA-2001-80-AA1E-NA"/>
    <s v="3&quot;-IA-2001-AA1E-NA"/>
    <s v="04/22/'25"/>
    <s v=""/>
    <s v=""/>
    <s v=""/>
    <s v=""/>
    <s v="REV.1"/>
    <s v="04/22/'25"/>
    <m/>
    <s v="0342"/>
    <m/>
    <m/>
    <x v="5"/>
    <s v="IA"/>
    <s v="2001"/>
    <x v="1"/>
    <s v="NA"/>
    <x v="1"/>
    <s v="智源"/>
    <m/>
    <m/>
    <s v="IA-2001"/>
    <m/>
    <n v="10.199999999999999"/>
    <n v="11.73"/>
    <s v="空氣"/>
    <s v="儀表空氣"/>
    <s v="/"/>
    <m/>
    <m/>
    <s v="1-90 椰子綠"/>
    <s v="IA-2001-AA1E-NA"/>
    <x v="0"/>
    <m/>
  </r>
  <r>
    <x v="342"/>
    <x v="342"/>
    <x v="22"/>
    <s v="IA-2001-80-AA1E-NA"/>
    <s v="3&quot;-IA-2001-AA1E-NA"/>
    <s v="04/22/'25"/>
    <s v=""/>
    <s v=""/>
    <s v=""/>
    <s v=""/>
    <s v="REV.1"/>
    <s v="04/22/'25"/>
    <m/>
    <s v="0343"/>
    <m/>
    <m/>
    <x v="5"/>
    <s v="IA"/>
    <s v="2001"/>
    <x v="1"/>
    <s v="NA"/>
    <x v="1"/>
    <s v="智源"/>
    <m/>
    <m/>
    <s v="IA-2001"/>
    <m/>
    <n v="10.199999999999999"/>
    <n v="11.73"/>
    <s v="空氣"/>
    <s v="儀表空氣"/>
    <s v="/"/>
    <m/>
    <m/>
    <s v="1-90 椰子綠"/>
    <s v="IA-2001-AA1E-NA"/>
    <x v="0"/>
    <m/>
  </r>
  <r>
    <x v="343"/>
    <x v="343"/>
    <x v="23"/>
    <s v="IA-2001-80-AA1E-NA"/>
    <s v="3&quot;-IA-2001-AA1E-NA"/>
    <s v="04/22/'25"/>
    <s v=""/>
    <s v=""/>
    <s v=""/>
    <s v=""/>
    <s v="REV.1"/>
    <s v="04/22/'25"/>
    <m/>
    <s v="0344"/>
    <m/>
    <m/>
    <x v="5"/>
    <s v="IA"/>
    <s v="2001"/>
    <x v="1"/>
    <s v="NA"/>
    <x v="1"/>
    <s v="智源"/>
    <m/>
    <m/>
    <s v="IA-2001"/>
    <m/>
    <n v="10.199999999999999"/>
    <n v="11.73"/>
    <s v="空氣"/>
    <s v="儀表空氣"/>
    <s v="/"/>
    <m/>
    <m/>
    <s v="1-90 椰子綠"/>
    <s v="IA-2001-AA1E-NA"/>
    <x v="0"/>
    <m/>
  </r>
  <r>
    <x v="344"/>
    <x v="344"/>
    <x v="24"/>
    <s v="IA-2001-80-AA1E-NA"/>
    <s v="3&quot;-IA-2001-AA1E-NA"/>
    <s v="04/22/'25"/>
    <s v=""/>
    <s v=""/>
    <s v=""/>
    <s v=""/>
    <s v="REV.1"/>
    <s v="04/22/'25"/>
    <m/>
    <s v="0345"/>
    <m/>
    <m/>
    <x v="5"/>
    <s v="IA"/>
    <s v="2001"/>
    <x v="1"/>
    <s v="NA"/>
    <x v="1"/>
    <s v="智源"/>
    <m/>
    <m/>
    <s v="IA-2001"/>
    <m/>
    <n v="10.199999999999999"/>
    <n v="11.73"/>
    <s v="空氣"/>
    <s v="儀表空氣"/>
    <s v="/"/>
    <m/>
    <m/>
    <s v="1-90 椰子綠"/>
    <s v="IA-2001-AA1E-NA"/>
    <x v="0"/>
    <m/>
  </r>
  <r>
    <x v="345"/>
    <x v="345"/>
    <x v="25"/>
    <s v="IA-2001-80-AA1E-NA"/>
    <s v="3&quot;-IA-2001-AA1E-NA"/>
    <s v="04/22/'25"/>
    <s v=""/>
    <s v=""/>
    <s v=""/>
    <s v=""/>
    <s v="REV.1"/>
    <s v="04/22/'25"/>
    <m/>
    <s v="0346"/>
    <m/>
    <m/>
    <x v="5"/>
    <s v="IA"/>
    <s v="2001"/>
    <x v="1"/>
    <s v="NA"/>
    <x v="1"/>
    <s v="智源"/>
    <m/>
    <m/>
    <s v="IA-2001"/>
    <m/>
    <n v="10.199999999999999"/>
    <n v="11.73"/>
    <s v="空氣"/>
    <s v="儀表空氣"/>
    <s v="/"/>
    <m/>
    <m/>
    <s v="1-90 椰子綠"/>
    <s v="IA-2001-AA1E-NA"/>
    <x v="0"/>
    <m/>
  </r>
  <r>
    <x v="346"/>
    <x v="346"/>
    <x v="26"/>
    <s v="IA-2001-80-AA1E-NA"/>
    <s v="3&quot;-IA-2001-AA1E-NA"/>
    <s v="04/22/'25"/>
    <s v=""/>
    <s v=""/>
    <s v=""/>
    <s v=""/>
    <s v="REV.1"/>
    <s v="04/22/'25"/>
    <m/>
    <s v="0347"/>
    <m/>
    <m/>
    <x v="5"/>
    <s v="IA"/>
    <s v="2001"/>
    <x v="1"/>
    <s v="NA"/>
    <x v="1"/>
    <s v="智源"/>
    <m/>
    <m/>
    <s v="IA-2001"/>
    <m/>
    <n v="10.199999999999999"/>
    <n v="11.73"/>
    <s v="空氣"/>
    <s v="儀表空氣"/>
    <s v="/"/>
    <m/>
    <m/>
    <s v="1-90 椰子綠"/>
    <s v="IA-2001-AA1E-NA"/>
    <x v="0"/>
    <m/>
  </r>
  <r>
    <x v="347"/>
    <x v="347"/>
    <x v="27"/>
    <s v="IA-2001-80-AA1E-NA"/>
    <s v="3&quot;-IA-2001-AA1E-NA"/>
    <s v="04/22/'25"/>
    <s v=""/>
    <s v=""/>
    <s v=""/>
    <s v=""/>
    <s v="REV.1"/>
    <s v="04/22/'25"/>
    <m/>
    <s v="0348"/>
    <m/>
    <m/>
    <x v="5"/>
    <s v="IA"/>
    <s v="2001"/>
    <x v="1"/>
    <s v="NA"/>
    <x v="1"/>
    <s v="智源"/>
    <m/>
    <m/>
    <s v="IA-2001"/>
    <m/>
    <n v="10.199999999999999"/>
    <n v="11.73"/>
    <s v="空氣"/>
    <s v="儀表空氣"/>
    <s v="/"/>
    <m/>
    <m/>
    <s v="1-90 椰子綠"/>
    <s v="IA-2001-AA1E-NA"/>
    <x v="0"/>
    <m/>
  </r>
  <r>
    <x v="348"/>
    <x v="348"/>
    <x v="28"/>
    <s v="IA-2001-80-AA1E-NA"/>
    <s v="3&quot;-IA-2001-AA1E-NA"/>
    <s v="04/22/'25"/>
    <s v=""/>
    <s v=""/>
    <s v=""/>
    <s v=""/>
    <s v="REV.1"/>
    <s v="04/22/'25"/>
    <m/>
    <s v="0349"/>
    <m/>
    <m/>
    <x v="5"/>
    <s v="IA"/>
    <s v="2001"/>
    <x v="1"/>
    <s v="NA"/>
    <x v="1"/>
    <s v="智源"/>
    <m/>
    <m/>
    <s v="IA-2001"/>
    <m/>
    <n v="10.199999999999999"/>
    <n v="11.73"/>
    <s v="空氣"/>
    <s v="儀表空氣"/>
    <s v="/"/>
    <m/>
    <m/>
    <s v="1-90 椰子綠"/>
    <s v="IA-2001-AA1E-NA"/>
    <x v="0"/>
    <m/>
  </r>
  <r>
    <x v="349"/>
    <x v="349"/>
    <x v="29"/>
    <s v="IA-2001-80-AA1E-NA"/>
    <s v="3&quot;-IA-2001-AA1E-NA"/>
    <s v="04/22/'25"/>
    <s v=""/>
    <s v=""/>
    <s v=""/>
    <s v=""/>
    <s v="REV.1"/>
    <s v="04/22/'25"/>
    <m/>
    <s v="0350"/>
    <m/>
    <m/>
    <x v="5"/>
    <s v="IA"/>
    <s v="2001"/>
    <x v="1"/>
    <s v="NA"/>
    <x v="1"/>
    <s v="智源"/>
    <m/>
    <m/>
    <s v="IA-2001"/>
    <m/>
    <n v="10.199999999999999"/>
    <n v="11.73"/>
    <s v="空氣"/>
    <s v="儀表空氣"/>
    <s v="/"/>
    <m/>
    <m/>
    <s v="1-90 椰子綠"/>
    <s v="IA-2001-AA1E-NA"/>
    <x v="0"/>
    <m/>
  </r>
  <r>
    <x v="350"/>
    <x v="350"/>
    <x v="2"/>
    <s v="IA-2012-25-AA1E-NA"/>
    <s v="1&quot;-IA-2012-AA1E-NA"/>
    <s v="04/22/'25"/>
    <s v="06/03/'25"/>
    <s v=""/>
    <s v=""/>
    <s v=""/>
    <s v="REV.2"/>
    <s v="06/03/'25"/>
    <m/>
    <s v="0351"/>
    <m/>
    <m/>
    <x v="2"/>
    <s v="IA"/>
    <s v="2012"/>
    <x v="1"/>
    <s v="NA"/>
    <x v="1"/>
    <s v="智源"/>
    <m/>
    <m/>
    <s v="IA-2012"/>
    <m/>
    <s v=""/>
    <s v=""/>
    <s v=""/>
    <s v="儀表空氣"/>
    <s v=""/>
    <m/>
    <m/>
    <s v="1-90 椰子綠"/>
    <s v="IA-2012-AA1E-NA"/>
    <x v="0"/>
    <m/>
  </r>
  <r>
    <x v="351"/>
    <x v="351"/>
    <x v="0"/>
    <s v="IA-2101-25-AA1E-NA"/>
    <s v="1&quot;-IA-2101-AA1E-NA"/>
    <s v="04/22/'25"/>
    <s v=""/>
    <s v=""/>
    <s v=""/>
    <s v=""/>
    <s v="REV.1"/>
    <s v="04/22/'25"/>
    <m/>
    <s v="0352"/>
    <m/>
    <m/>
    <x v="2"/>
    <s v="IA"/>
    <s v="2101"/>
    <x v="1"/>
    <s v="NA"/>
    <x v="1"/>
    <s v="智源"/>
    <m/>
    <m/>
    <s v="IA-2101"/>
    <m/>
    <n v="10.199999999999999"/>
    <n v="11.73"/>
    <s v="空氣"/>
    <s v="儀表空氣"/>
    <s v="/"/>
    <m/>
    <m/>
    <s v="1-90 椰子綠"/>
    <s v="IA-2101-AA1E-NA"/>
    <x v="0"/>
    <m/>
  </r>
  <r>
    <x v="352"/>
    <x v="352"/>
    <x v="1"/>
    <s v="IA-2101-25-AA1E-NA"/>
    <s v="1&quot;-IA-2101-AA1E-NA"/>
    <s v="04/22/'25"/>
    <s v=""/>
    <s v=""/>
    <s v=""/>
    <s v=""/>
    <s v="REV.1"/>
    <s v="04/22/'25"/>
    <m/>
    <s v="0353"/>
    <m/>
    <m/>
    <x v="2"/>
    <s v="IA"/>
    <s v="2101"/>
    <x v="1"/>
    <s v="NA"/>
    <x v="1"/>
    <s v="智源"/>
    <m/>
    <m/>
    <s v="IA-2101"/>
    <m/>
    <n v="10.199999999999999"/>
    <n v="11.73"/>
    <s v="空氣"/>
    <s v="儀表空氣"/>
    <s v="/"/>
    <m/>
    <m/>
    <s v="1-90 椰子綠"/>
    <s v="IA-2101-AA1E-NA"/>
    <x v="0"/>
    <m/>
  </r>
  <r>
    <x v="353"/>
    <x v="353"/>
    <x v="2"/>
    <s v="IA-2102-25-AA1E-NA"/>
    <s v="1&quot;-IA-2102-AA1E-NA"/>
    <s v="04/22/'25"/>
    <s v=""/>
    <s v=""/>
    <s v=""/>
    <s v=""/>
    <s v="REV.1"/>
    <s v="04/22/'25"/>
    <m/>
    <s v="0354"/>
    <m/>
    <m/>
    <x v="2"/>
    <s v="IA"/>
    <s v="2102"/>
    <x v="1"/>
    <s v="NA"/>
    <x v="1"/>
    <s v="智源"/>
    <m/>
    <m/>
    <s v="IA-2102"/>
    <m/>
    <n v="10.199999999999999"/>
    <n v="11.73"/>
    <s v="空氣"/>
    <s v="儀表空氣"/>
    <s v="/"/>
    <m/>
    <m/>
    <s v="1-90 椰子綠"/>
    <s v="IA-2102-AA1E-NA"/>
    <x v="0"/>
    <m/>
  </r>
  <r>
    <x v="354"/>
    <x v="354"/>
    <x v="2"/>
    <s v="IA-2103-50-AA1E-NA"/>
    <s v="2&quot;-IA-2103-AA1E-NA"/>
    <s v="04/22/'25"/>
    <s v="06/03/'25"/>
    <s v=""/>
    <s v=""/>
    <s v=""/>
    <s v="REV.2"/>
    <s v="06/03/'25"/>
    <m/>
    <s v="0355"/>
    <m/>
    <m/>
    <x v="0"/>
    <s v="IA"/>
    <s v="2103"/>
    <x v="1"/>
    <s v="NA"/>
    <x v="1"/>
    <s v="智源"/>
    <m/>
    <m/>
    <s v="IA-2103"/>
    <m/>
    <n v="10.199999999999999"/>
    <n v="11.73"/>
    <s v="空氣"/>
    <s v="儀表空氣"/>
    <s v="/"/>
    <m/>
    <m/>
    <s v="1-90 椰子綠"/>
    <s v="IA-2103-AA1E-NA"/>
    <x v="0"/>
    <m/>
  </r>
  <r>
    <x v="355"/>
    <x v="355"/>
    <x v="2"/>
    <s v="IA-2104-25-AA1E-NA"/>
    <s v="1&quot;-IA-2104-AA1E-NA"/>
    <s v="04/22/'25"/>
    <s v=""/>
    <s v=""/>
    <s v=""/>
    <s v=""/>
    <s v="REV.1"/>
    <s v="04/22/'25"/>
    <m/>
    <s v="0356"/>
    <m/>
    <m/>
    <x v="2"/>
    <s v="IA"/>
    <s v="2104"/>
    <x v="1"/>
    <s v="NA"/>
    <x v="1"/>
    <s v="智源"/>
    <m/>
    <m/>
    <s v="IA-2104"/>
    <m/>
    <n v="10.199999999999999"/>
    <n v="11.73"/>
    <s v="空氣"/>
    <s v="儀表空氣"/>
    <s v="/"/>
    <m/>
    <m/>
    <s v="1-90 椰子綠"/>
    <s v="IA-2104-AA1E-NA"/>
    <x v="0"/>
    <m/>
  </r>
  <r>
    <x v="356"/>
    <x v="356"/>
    <x v="0"/>
    <s v="IA-2105-25-AA1E-NA"/>
    <s v="1&quot;-IA-2105-AA1E-NA"/>
    <s v="04/22/'25"/>
    <s v=""/>
    <s v=""/>
    <s v=""/>
    <s v=""/>
    <s v="REV.1"/>
    <s v="04/22/'25"/>
    <m/>
    <s v="0357"/>
    <m/>
    <m/>
    <x v="2"/>
    <s v="IA"/>
    <s v="2105"/>
    <x v="1"/>
    <s v="NA"/>
    <x v="1"/>
    <s v="智源"/>
    <m/>
    <m/>
    <s v="IA-2105"/>
    <m/>
    <n v="10.199999999999999"/>
    <n v="11.73"/>
    <s v="空氣"/>
    <s v="儀表空氣"/>
    <s v="/"/>
    <m/>
    <m/>
    <s v="1-90 椰子綠"/>
    <s v="IA-2105-AA1E-NA"/>
    <x v="0"/>
    <m/>
  </r>
  <r>
    <x v="357"/>
    <x v="357"/>
    <x v="1"/>
    <s v="IA-2105-25-AA1E-NA"/>
    <s v="1&quot;-IA-2105-AA1E-NA"/>
    <s v="04/22/'25"/>
    <s v=""/>
    <s v=""/>
    <s v=""/>
    <s v=""/>
    <s v="REV.1"/>
    <s v="04/22/'25"/>
    <m/>
    <s v="0358"/>
    <m/>
    <m/>
    <x v="2"/>
    <s v="IA"/>
    <s v="2105"/>
    <x v="1"/>
    <s v="NA"/>
    <x v="1"/>
    <s v="智源"/>
    <m/>
    <m/>
    <s v="IA-2105"/>
    <m/>
    <n v="10.199999999999999"/>
    <n v="11.73"/>
    <s v="空氣"/>
    <s v="儀表空氣"/>
    <s v="/"/>
    <m/>
    <m/>
    <s v="1-90 椰子綠"/>
    <s v="IA-2105-AA1E-NA"/>
    <x v="0"/>
    <m/>
  </r>
  <r>
    <x v="358"/>
    <x v="358"/>
    <x v="17"/>
    <s v="IA-2106-25-AA1E-NA"/>
    <s v="1&quot;-IA-2106-AA1E-NA"/>
    <s v="04/22/'25"/>
    <s v="04/30/'25"/>
    <s v=""/>
    <s v=""/>
    <s v=""/>
    <s v="REV.2"/>
    <s v="04/30/'25"/>
    <m/>
    <s v="0359"/>
    <m/>
    <m/>
    <x v="2"/>
    <s v="IA"/>
    <s v="2106"/>
    <x v="1"/>
    <s v="NA"/>
    <x v="1"/>
    <s v="智源"/>
    <m/>
    <m/>
    <s v="IA-2106"/>
    <m/>
    <n v="10.199999999999999"/>
    <n v="11.73"/>
    <s v="空氣"/>
    <s v="儀表空氣"/>
    <s v="/"/>
    <m/>
    <m/>
    <s v="1-90 椰子綠"/>
    <s v="IA-2106-AA1E-NA"/>
    <x v="0"/>
    <m/>
  </r>
  <r>
    <x v="359"/>
    <x v="359"/>
    <x v="18"/>
    <s v="IA-2106-25-AA1E-NA"/>
    <s v="1&quot;-IA-2106-AA1E-NA"/>
    <s v="04/22/'25"/>
    <s v="04/30/'25"/>
    <s v=""/>
    <s v=""/>
    <s v=""/>
    <s v="REV.2"/>
    <s v="04/30/'25"/>
    <m/>
    <s v="0360"/>
    <m/>
    <m/>
    <x v="2"/>
    <s v="IA"/>
    <s v="2106"/>
    <x v="1"/>
    <s v="NA"/>
    <x v="1"/>
    <s v="智源"/>
    <m/>
    <m/>
    <s v="IA-2106"/>
    <m/>
    <n v="10.199999999999999"/>
    <n v="11.73"/>
    <s v="空氣"/>
    <s v="儀表空氣"/>
    <s v="/"/>
    <m/>
    <m/>
    <s v="1-90 椰子綠"/>
    <s v="IA-2106-AA1E-NA"/>
    <x v="0"/>
    <m/>
  </r>
  <r>
    <x v="360"/>
    <x v="360"/>
    <x v="19"/>
    <s v="IA-2106-25-AA1E-NA"/>
    <s v="1&quot;-IA-2106-AA1E-NA"/>
    <s v="04/22/'25"/>
    <s v="04/30/'25"/>
    <s v="06/17/'25"/>
    <s v=""/>
    <s v=""/>
    <s v="REV.3"/>
    <s v="06/17/'25"/>
    <m/>
    <s v="0361"/>
    <m/>
    <m/>
    <x v="2"/>
    <s v="IA"/>
    <s v="2106"/>
    <x v="1"/>
    <s v="NA"/>
    <x v="1"/>
    <s v="智源"/>
    <m/>
    <m/>
    <s v="IA-2106"/>
    <m/>
    <n v="10.199999999999999"/>
    <n v="11.73"/>
    <s v="空氣"/>
    <s v="儀表空氣"/>
    <s v="/"/>
    <m/>
    <m/>
    <s v="1-90 椰子綠"/>
    <s v="IA-2106-AA1E-NA"/>
    <x v="0"/>
    <m/>
  </r>
  <r>
    <x v="361"/>
    <x v="361"/>
    <x v="2"/>
    <s v="IA-2107-25-AA1E-NA"/>
    <s v="1&quot;-IA-2107-AA1E-NA"/>
    <s v="04/22/'25"/>
    <s v=""/>
    <s v=""/>
    <s v=""/>
    <s v=""/>
    <s v="REV.1"/>
    <s v="04/22/'25"/>
    <m/>
    <s v="0362"/>
    <m/>
    <m/>
    <x v="2"/>
    <s v="IA"/>
    <s v="2107"/>
    <x v="1"/>
    <s v="NA"/>
    <x v="1"/>
    <s v="智源"/>
    <m/>
    <m/>
    <s v="IA-2107"/>
    <m/>
    <n v="10.199999999999999"/>
    <n v="11.73"/>
    <s v="空氣"/>
    <s v="儀表空氣"/>
    <s v="/"/>
    <m/>
    <m/>
    <s v="1-90 椰子綠"/>
    <s v="IA-2107-AA1E-NA"/>
    <x v="0"/>
    <m/>
  </r>
  <r>
    <x v="362"/>
    <x v="362"/>
    <x v="2"/>
    <s v="IA-2108-25-AA1E-NA"/>
    <s v="1&quot;-IA-2108-AA1E-NA"/>
    <s v="04/22/'25"/>
    <s v=""/>
    <s v=""/>
    <s v=""/>
    <s v=""/>
    <s v="REV.1"/>
    <s v="04/22/'25"/>
    <m/>
    <s v="0363"/>
    <m/>
    <m/>
    <x v="2"/>
    <s v="IA"/>
    <s v="2108"/>
    <x v="1"/>
    <s v="NA"/>
    <x v="1"/>
    <s v="智源"/>
    <m/>
    <m/>
    <s v="IA-2108"/>
    <m/>
    <n v="10.199999999999999"/>
    <n v="11.73"/>
    <s v="空氣"/>
    <s v="儀表空氣"/>
    <s v="/"/>
    <m/>
    <m/>
    <s v="1-90 椰子綠"/>
    <s v="IA-2108-AA1E-NA"/>
    <x v="0"/>
    <m/>
  </r>
  <r>
    <x v="363"/>
    <x v="363"/>
    <x v="35"/>
    <s v="IA-2109-25-AA1E-NA"/>
    <s v="1&quot;-IA-2109-AA1E-NA"/>
    <s v="04/22/'25"/>
    <s v=""/>
    <s v=""/>
    <s v=""/>
    <s v=""/>
    <s v="REV.1"/>
    <s v="04/22/'25"/>
    <m/>
    <s v="0364"/>
    <m/>
    <m/>
    <x v="2"/>
    <s v="IA"/>
    <s v="2109"/>
    <x v="1"/>
    <s v="NA"/>
    <x v="1"/>
    <s v="智源"/>
    <m/>
    <m/>
    <s v="IA-2109"/>
    <m/>
    <n v="10.199999999999999"/>
    <n v="11.73"/>
    <s v="空氣"/>
    <s v="儀表空氣"/>
    <s v="/"/>
    <m/>
    <m/>
    <s v="1-90 椰子綠"/>
    <s v="IA-2109-AA1E-NA"/>
    <x v="0"/>
    <m/>
  </r>
  <r>
    <x v="364"/>
    <x v="364"/>
    <x v="36"/>
    <s v="IA-2109-25-AA1E-NA"/>
    <s v="1&quot;-IA-2109-AA1E-NA"/>
    <s v="04/22/'25"/>
    <s v=""/>
    <s v=""/>
    <s v=""/>
    <s v=""/>
    <s v="REV.1"/>
    <s v="04/22/'25"/>
    <m/>
    <s v="0365"/>
    <m/>
    <m/>
    <x v="2"/>
    <s v="IA"/>
    <s v="2109"/>
    <x v="1"/>
    <s v="NA"/>
    <x v="1"/>
    <s v="智源"/>
    <m/>
    <m/>
    <s v="IA-2109"/>
    <m/>
    <n v="10.199999999999999"/>
    <n v="11.73"/>
    <s v="空氣"/>
    <s v="儀表空氣"/>
    <s v="/"/>
    <m/>
    <m/>
    <s v="1-90 椰子綠"/>
    <s v="IA-2109-AA1E-NA"/>
    <x v="0"/>
    <m/>
  </r>
  <r>
    <x v="365"/>
    <x v="365"/>
    <x v="37"/>
    <s v="IA-2109-25-AA1E-NA"/>
    <s v="1&quot;-IA-2109-AA1E-NA"/>
    <s v="04/22/'25"/>
    <s v=""/>
    <s v=""/>
    <s v=""/>
    <s v=""/>
    <s v="REV.1"/>
    <s v="04/22/'25"/>
    <m/>
    <s v="0366"/>
    <m/>
    <m/>
    <x v="2"/>
    <s v="IA"/>
    <s v="2109"/>
    <x v="1"/>
    <s v="NA"/>
    <x v="1"/>
    <s v="智源"/>
    <m/>
    <m/>
    <s v="IA-2109"/>
    <m/>
    <n v="10.199999999999999"/>
    <n v="11.73"/>
    <s v="空氣"/>
    <s v="儀表空氣"/>
    <s v="/"/>
    <m/>
    <m/>
    <s v="1-90 椰子綠"/>
    <s v="IA-2109-AA1E-NA"/>
    <x v="0"/>
    <m/>
  </r>
  <r>
    <x v="366"/>
    <x v="366"/>
    <x v="38"/>
    <s v="IA-2109-25-AA1E-NA"/>
    <s v="1&quot;-IA-2109-AA1E-NA"/>
    <s v="04/22/'25"/>
    <s v=""/>
    <s v=""/>
    <s v=""/>
    <s v=""/>
    <s v="REV.1"/>
    <s v="04/22/'25"/>
    <m/>
    <s v="0367"/>
    <m/>
    <m/>
    <x v="2"/>
    <s v="IA"/>
    <s v="2109"/>
    <x v="1"/>
    <s v="NA"/>
    <x v="1"/>
    <s v="智源"/>
    <m/>
    <m/>
    <s v="IA-2109"/>
    <m/>
    <n v="10.199999999999999"/>
    <n v="11.73"/>
    <s v="空氣"/>
    <s v="儀表空氣"/>
    <s v="/"/>
    <m/>
    <m/>
    <s v="1-90 椰子綠"/>
    <s v="IA-2109-AA1E-NA"/>
    <x v="0"/>
    <m/>
  </r>
  <r>
    <x v="367"/>
    <x v="367"/>
    <x v="2"/>
    <s v="IA-2110-25-AA1E-NA"/>
    <s v="1&quot;-IA-2110-AA1E-NA"/>
    <s v="04/22/'25"/>
    <s v=""/>
    <s v=""/>
    <s v=""/>
    <s v=""/>
    <s v="REV.1"/>
    <s v="04/22/'25"/>
    <m/>
    <s v="0368"/>
    <m/>
    <m/>
    <x v="2"/>
    <s v="IA"/>
    <s v="2110"/>
    <x v="1"/>
    <s v="NA"/>
    <x v="1"/>
    <s v="智源"/>
    <m/>
    <m/>
    <s v="IA-2110"/>
    <m/>
    <n v="10.199999999999999"/>
    <n v="11.73"/>
    <s v="空氣"/>
    <s v="儀表空氣"/>
    <s v="/"/>
    <m/>
    <m/>
    <s v="1-90 椰子綠"/>
    <s v="IA-2110-AA1E-NA"/>
    <x v="0"/>
    <m/>
  </r>
  <r>
    <x v="368"/>
    <x v="368"/>
    <x v="2"/>
    <s v="IA-2111-25-AA1E-NA"/>
    <s v="1&quot;-IA-2111-AA1E-NA"/>
    <s v="04/22/'25"/>
    <s v=""/>
    <s v=""/>
    <s v=""/>
    <s v=""/>
    <s v="REV.1"/>
    <s v="04/22/'25"/>
    <m/>
    <s v="0369"/>
    <m/>
    <m/>
    <x v="2"/>
    <s v="IA"/>
    <s v="2111"/>
    <x v="1"/>
    <s v="NA"/>
    <x v="1"/>
    <s v="智源"/>
    <m/>
    <m/>
    <s v="IA-2111"/>
    <m/>
    <n v="10.199999999999999"/>
    <n v="11.73"/>
    <s v="空氣"/>
    <s v="儀表空氣"/>
    <s v="/"/>
    <m/>
    <m/>
    <s v="1-90 椰子綠"/>
    <s v="IA-2111-AA1E-NA"/>
    <x v="0"/>
    <m/>
  </r>
  <r>
    <x v="369"/>
    <x v="369"/>
    <x v="2"/>
    <s v="IA-2113-25-AA1E-NA"/>
    <s v="1&quot;-IA-2113-AA1E-NA"/>
    <s v="04/22/'25"/>
    <s v=""/>
    <s v=""/>
    <s v=""/>
    <s v=""/>
    <s v="REV.1"/>
    <s v="04/22/'25"/>
    <m/>
    <s v="0370"/>
    <m/>
    <m/>
    <x v="2"/>
    <s v="IA"/>
    <s v="2113"/>
    <x v="1"/>
    <s v="NA"/>
    <x v="1"/>
    <s v="智源"/>
    <m/>
    <m/>
    <s v="IA-2113"/>
    <m/>
    <n v="10.199999999999999"/>
    <n v="11.73"/>
    <s v="空氣"/>
    <s v="儀表空氣"/>
    <s v="/"/>
    <m/>
    <m/>
    <s v="1-90 椰子綠"/>
    <s v="IA-2113-AA1E-NA"/>
    <x v="0"/>
    <m/>
  </r>
  <r>
    <x v="370"/>
    <x v="370"/>
    <x v="0"/>
    <s v="IA-2114-25-AA1E-NA"/>
    <s v="1&quot;-IA-2114-AA1E-NA"/>
    <s v="04/22/'25"/>
    <s v=""/>
    <s v=""/>
    <s v=""/>
    <s v=""/>
    <s v="REV.1"/>
    <s v="04/22/'25"/>
    <m/>
    <s v="0371"/>
    <m/>
    <m/>
    <x v="2"/>
    <s v="IA"/>
    <s v="2114"/>
    <x v="1"/>
    <s v="NA"/>
    <x v="1"/>
    <s v="智源"/>
    <m/>
    <m/>
    <s v="IA-2114"/>
    <m/>
    <n v="10.199999999999999"/>
    <n v="11.73"/>
    <s v="空氣"/>
    <s v="儀表空氣"/>
    <s v="/"/>
    <m/>
    <m/>
    <s v="1-90 椰子綠"/>
    <s v="IA-2114-AA1E-NA"/>
    <x v="0"/>
    <m/>
  </r>
  <r>
    <x v="371"/>
    <x v="371"/>
    <x v="1"/>
    <s v="IA-2114-25-AA1E-NA"/>
    <s v="1&quot;-IA-2114-AA1E-NA"/>
    <s v="04/22/'25"/>
    <s v=""/>
    <s v=""/>
    <s v=""/>
    <s v=""/>
    <s v="REV.1"/>
    <s v="04/22/'25"/>
    <m/>
    <s v="0372"/>
    <m/>
    <m/>
    <x v="2"/>
    <s v="IA"/>
    <s v="2114"/>
    <x v="1"/>
    <s v="NA"/>
    <x v="1"/>
    <s v="智源"/>
    <m/>
    <m/>
    <s v="IA-2114"/>
    <m/>
    <n v="10.199999999999999"/>
    <n v="11.73"/>
    <s v="空氣"/>
    <s v="儀表空氣"/>
    <s v="/"/>
    <m/>
    <m/>
    <s v="1-90 椰子綠"/>
    <s v="IA-2114-AA1E-NA"/>
    <x v="0"/>
    <m/>
  </r>
  <r>
    <x v="372"/>
    <x v="372"/>
    <x v="0"/>
    <s v="IA-2115-25-AA1E-NA"/>
    <s v="1&quot;-IA-2115-AA1E-NA"/>
    <s v="04/22/'25"/>
    <s v=""/>
    <s v=""/>
    <s v=""/>
    <s v=""/>
    <s v="REV.1"/>
    <s v="04/22/'25"/>
    <m/>
    <s v="0373"/>
    <m/>
    <m/>
    <x v="2"/>
    <s v="IA"/>
    <s v="2115"/>
    <x v="1"/>
    <s v="NA"/>
    <x v="1"/>
    <s v="智源"/>
    <m/>
    <m/>
    <s v="IA-2115"/>
    <m/>
    <n v="10.199999999999999"/>
    <n v="11.73"/>
    <s v="空氣"/>
    <s v="儀表空氣"/>
    <s v="/"/>
    <m/>
    <m/>
    <s v="1-90 椰子綠"/>
    <s v="IA-2115-AA1E-NA"/>
    <x v="0"/>
    <m/>
  </r>
  <r>
    <x v="373"/>
    <x v="373"/>
    <x v="1"/>
    <s v="IA-2115-25-AA1E-NA"/>
    <s v="1&quot;-IA-2115-AA1E-NA"/>
    <s v="04/22/'25"/>
    <s v=""/>
    <s v=""/>
    <s v=""/>
    <s v=""/>
    <s v="REV.1"/>
    <s v="04/22/'25"/>
    <m/>
    <s v="0374"/>
    <m/>
    <m/>
    <x v="2"/>
    <s v="IA"/>
    <s v="2115"/>
    <x v="1"/>
    <s v="NA"/>
    <x v="1"/>
    <s v="智源"/>
    <m/>
    <m/>
    <s v="IA-2115"/>
    <m/>
    <n v="10.199999999999999"/>
    <n v="11.73"/>
    <s v="空氣"/>
    <s v="儀表空氣"/>
    <s v="/"/>
    <m/>
    <m/>
    <s v="1-90 椰子綠"/>
    <s v="IA-2115-AA1E-NA"/>
    <x v="0"/>
    <m/>
  </r>
  <r>
    <x v="374"/>
    <x v="374"/>
    <x v="2"/>
    <s v="IA-2116-25-AA1E-NA"/>
    <s v="1&quot;-IA-2116-AA1E-NA"/>
    <s v="04/22/'25"/>
    <s v=""/>
    <s v=""/>
    <s v=""/>
    <s v=""/>
    <s v="REV.1"/>
    <s v="04/22/'25"/>
    <m/>
    <s v="0375"/>
    <m/>
    <m/>
    <x v="2"/>
    <s v="IA"/>
    <s v="2116"/>
    <x v="1"/>
    <s v="NA"/>
    <x v="1"/>
    <s v="智源"/>
    <m/>
    <m/>
    <s v="IA-2116"/>
    <m/>
    <n v="10.199999999999999"/>
    <n v="11.73"/>
    <s v="空氣"/>
    <s v="儀表空氣"/>
    <s v="/"/>
    <m/>
    <m/>
    <s v="1-90 椰子綠"/>
    <s v="IA-2116-AA1E-NA"/>
    <x v="0"/>
    <m/>
  </r>
  <r>
    <x v="375"/>
    <x v="375"/>
    <x v="0"/>
    <s v="IA-2117-25-AA1E-NA"/>
    <s v="1&quot;-IA-2117-AA1E-NA"/>
    <s v="04/22/'25"/>
    <s v=""/>
    <s v=""/>
    <s v=""/>
    <s v=""/>
    <s v="REV.1"/>
    <s v="04/22/'25"/>
    <m/>
    <s v="0376"/>
    <m/>
    <m/>
    <x v="2"/>
    <s v="IA"/>
    <s v="2117"/>
    <x v="1"/>
    <s v="NA"/>
    <x v="1"/>
    <s v="智源"/>
    <m/>
    <m/>
    <s v="IA-2117"/>
    <m/>
    <n v="10.199999999999999"/>
    <n v="11.73"/>
    <s v="空氣"/>
    <s v="儀表空氣"/>
    <s v="/"/>
    <m/>
    <m/>
    <s v="1-90 椰子綠"/>
    <s v="IA-2117-AA1E-NA"/>
    <x v="0"/>
    <m/>
  </r>
  <r>
    <x v="376"/>
    <x v="376"/>
    <x v="1"/>
    <s v="IA-2117-25-AA1E-NA"/>
    <s v="1&quot;-IA-2117-AA1E-NA"/>
    <s v="04/22/'25"/>
    <s v=""/>
    <s v=""/>
    <s v=""/>
    <s v=""/>
    <s v="REV.1"/>
    <s v="04/22/'25"/>
    <m/>
    <s v="0377"/>
    <m/>
    <m/>
    <x v="2"/>
    <s v="IA"/>
    <s v="2117"/>
    <x v="1"/>
    <s v="NA"/>
    <x v="1"/>
    <s v="智源"/>
    <m/>
    <m/>
    <s v="IA-2117"/>
    <m/>
    <n v="10.199999999999999"/>
    <n v="11.73"/>
    <s v="空氣"/>
    <s v="儀表空氣"/>
    <s v="/"/>
    <m/>
    <m/>
    <s v="1-90 椰子綠"/>
    <s v="IA-2117-AA1E-NA"/>
    <x v="0"/>
    <m/>
  </r>
  <r>
    <x v="377"/>
    <x v="377"/>
    <x v="2"/>
    <s v="IA-2118-25-AA1E-NA"/>
    <s v="1&quot;-IA-2118-AA1E-NA"/>
    <s v="04/22/'25"/>
    <s v=""/>
    <s v=""/>
    <s v=""/>
    <s v=""/>
    <s v="REV.1"/>
    <s v="04/22/'25"/>
    <m/>
    <s v="0378"/>
    <m/>
    <m/>
    <x v="2"/>
    <s v="IA"/>
    <s v="2118"/>
    <x v="1"/>
    <s v="NA"/>
    <x v="1"/>
    <s v="智源"/>
    <m/>
    <m/>
    <s v="IA-2118"/>
    <m/>
    <n v="10.199999999999999"/>
    <n v="11.73"/>
    <s v="空氣"/>
    <s v="儀表空氣"/>
    <s v="/"/>
    <m/>
    <m/>
    <s v="1-90 椰子綠"/>
    <s v="IA-2118-AA1E-NA"/>
    <x v="0"/>
    <m/>
  </r>
  <r>
    <x v="378"/>
    <x v="378"/>
    <x v="2"/>
    <s v="IA-2119-25-AA1E-NA"/>
    <s v="1&quot;-IA-2119-AA1E-NA"/>
    <s v="04/22/'25"/>
    <s v=""/>
    <s v=""/>
    <s v=""/>
    <s v=""/>
    <s v="REV.1"/>
    <s v="04/22/'25"/>
    <m/>
    <s v="0379"/>
    <m/>
    <m/>
    <x v="2"/>
    <s v="IA"/>
    <s v="2119"/>
    <x v="1"/>
    <s v="NA"/>
    <x v="1"/>
    <s v="智源"/>
    <m/>
    <m/>
    <s v="IA-2119"/>
    <m/>
    <n v="10.199999999999999"/>
    <n v="11.73"/>
    <s v="空氣"/>
    <s v="儀表空氣"/>
    <s v="/"/>
    <m/>
    <m/>
    <s v="1-90 椰子綠"/>
    <s v="IA-2119-AA1E-NA"/>
    <x v="0"/>
    <m/>
  </r>
  <r>
    <x v="379"/>
    <x v="379"/>
    <x v="2"/>
    <s v="IA-2120-25-AA1E-NA"/>
    <s v="1&quot;-IA-2120-AA1E-NA"/>
    <s v="04/22/'25"/>
    <s v=""/>
    <s v=""/>
    <s v=""/>
    <s v=""/>
    <s v="REV.1"/>
    <s v="04/22/'25"/>
    <m/>
    <s v="0380"/>
    <m/>
    <m/>
    <x v="2"/>
    <s v="IA"/>
    <s v="2120"/>
    <x v="1"/>
    <s v="NA"/>
    <x v="1"/>
    <s v="智源"/>
    <m/>
    <m/>
    <s v="IA-2120"/>
    <m/>
    <n v="10.199999999999999"/>
    <n v="11.73"/>
    <s v="空氣"/>
    <s v="儀表空氣"/>
    <s v="/"/>
    <m/>
    <m/>
    <s v="1-90 椰子綠"/>
    <s v="IA-2120-AA1E-NA"/>
    <x v="0"/>
    <m/>
  </r>
  <r>
    <x v="380"/>
    <x v="380"/>
    <x v="2"/>
    <s v="IA-2121-15-AA1E-NA"/>
    <s v="1/2&quot;-IA-2121-AA1E-NA"/>
    <s v="04/22/'25"/>
    <s v=""/>
    <s v=""/>
    <s v=""/>
    <s v=""/>
    <s v="REV.1"/>
    <s v="04/22/'25"/>
    <m/>
    <s v="0381"/>
    <m/>
    <m/>
    <x v="3"/>
    <s v="IA"/>
    <s v="2121"/>
    <x v="1"/>
    <s v="NA"/>
    <x v="1"/>
    <s v="智源"/>
    <m/>
    <m/>
    <s v="IA-2121"/>
    <m/>
    <s v=""/>
    <s v=""/>
    <s v=""/>
    <s v="儀表空氣"/>
    <s v=""/>
    <m/>
    <m/>
    <s v="1-90 椰子綠"/>
    <s v="IA-2121-AA1E-NA"/>
    <x v="0"/>
    <m/>
  </r>
  <r>
    <x v="381"/>
    <x v="381"/>
    <x v="0"/>
    <s v="IA-2122-25-AA1E-NA"/>
    <s v="1&quot;-IA-2122-AA1E-NA"/>
    <s v="04/22/'25"/>
    <s v=""/>
    <s v=""/>
    <s v=""/>
    <s v=""/>
    <s v="REV.1"/>
    <s v="04/22/'25"/>
    <m/>
    <s v="0382"/>
    <m/>
    <m/>
    <x v="2"/>
    <s v="IA"/>
    <s v="2122"/>
    <x v="1"/>
    <s v="NA"/>
    <x v="1"/>
    <s v="智源"/>
    <m/>
    <m/>
    <s v="IA-2122"/>
    <m/>
    <s v=""/>
    <s v=""/>
    <s v=""/>
    <s v="儀表空氣"/>
    <s v=""/>
    <m/>
    <m/>
    <s v="1-90 椰子綠"/>
    <s v="IA-2122-AA1E-NA"/>
    <x v="0"/>
    <m/>
  </r>
  <r>
    <x v="382"/>
    <x v="382"/>
    <x v="1"/>
    <s v="IA-2122-25-AA1E-NA"/>
    <s v="1&quot;-IA-2122-AA1E-NA"/>
    <s v="04/22/'25"/>
    <s v=""/>
    <s v=""/>
    <s v=""/>
    <s v=""/>
    <s v="REV.1"/>
    <s v="04/22/'25"/>
    <m/>
    <s v="0383"/>
    <m/>
    <m/>
    <x v="2"/>
    <s v="IA"/>
    <s v="2122"/>
    <x v="1"/>
    <s v="NA"/>
    <x v="1"/>
    <s v="智源"/>
    <m/>
    <m/>
    <s v="IA-2122"/>
    <m/>
    <s v=""/>
    <s v=""/>
    <s v=""/>
    <s v="儀表空氣"/>
    <s v=""/>
    <m/>
    <m/>
    <s v="1-90 椰子綠"/>
    <s v="IA-2122-AA1E-NA"/>
    <x v="0"/>
    <m/>
  </r>
  <r>
    <x v="383"/>
    <x v="383"/>
    <x v="2"/>
    <s v="IA-2123-25-AA1E-NA"/>
    <s v="1&quot;-IA-2123-AA1E-NA"/>
    <s v="04/22/'25"/>
    <s v=""/>
    <s v=""/>
    <s v=""/>
    <s v=""/>
    <s v="REV.1"/>
    <s v="04/22/'25"/>
    <m/>
    <s v="0384"/>
    <m/>
    <m/>
    <x v="2"/>
    <s v="IA"/>
    <s v="2123"/>
    <x v="1"/>
    <s v="NA"/>
    <x v="1"/>
    <s v="智源"/>
    <m/>
    <m/>
    <s v="IA-2123"/>
    <m/>
    <n v="10.199999999999999"/>
    <n v="11.73"/>
    <s v="空氣"/>
    <s v="儀表空氣"/>
    <s v="/"/>
    <m/>
    <m/>
    <s v="1-90 椰子綠"/>
    <s v="IA-2123-AA1E-NA"/>
    <x v="0"/>
    <m/>
  </r>
  <r>
    <x v="384"/>
    <x v="384"/>
    <x v="17"/>
    <s v="IA-2301-25-AA1E-NA"/>
    <s v="1&quot;-IA-2301-AA1E-NA"/>
    <s v="04/22/'25"/>
    <s v=""/>
    <s v=""/>
    <s v=""/>
    <s v=""/>
    <s v="REV.1"/>
    <s v="04/22/'25"/>
    <m/>
    <s v="0385"/>
    <m/>
    <m/>
    <x v="2"/>
    <s v="IA"/>
    <s v="2301"/>
    <x v="1"/>
    <s v="NA"/>
    <x v="1"/>
    <s v="智源"/>
    <m/>
    <m/>
    <s v="IA-2301"/>
    <m/>
    <n v="10.199999999999999"/>
    <n v="11.73"/>
    <s v="空氣"/>
    <s v="儀表空氣"/>
    <s v="/"/>
    <m/>
    <m/>
    <s v="1-90 椰子綠"/>
    <s v="IA-2301-AA1E-NA"/>
    <x v="0"/>
    <m/>
  </r>
  <r>
    <x v="385"/>
    <x v="385"/>
    <x v="18"/>
    <s v="IA-2301-25-AA1E-NA"/>
    <s v="1&quot;-IA-2301-AA1E-NA"/>
    <s v="04/22/'25"/>
    <s v=""/>
    <s v=""/>
    <s v=""/>
    <s v=""/>
    <s v="REV.1"/>
    <s v="04/22/'25"/>
    <m/>
    <s v="0386"/>
    <m/>
    <m/>
    <x v="2"/>
    <s v="IA"/>
    <s v="2301"/>
    <x v="1"/>
    <s v="NA"/>
    <x v="1"/>
    <s v="智源"/>
    <m/>
    <m/>
    <s v="IA-2301"/>
    <m/>
    <n v="10.199999999999999"/>
    <n v="11.73"/>
    <s v="空氣"/>
    <s v="儀表空氣"/>
    <s v="/"/>
    <m/>
    <m/>
    <s v="1-90 椰子綠"/>
    <s v="IA-2301-AA1E-NA"/>
    <x v="0"/>
    <m/>
  </r>
  <r>
    <x v="386"/>
    <x v="386"/>
    <x v="19"/>
    <s v="IA-2301-25-AA1E-NA"/>
    <s v="1&quot;-IA-2301-AA1E-NA"/>
    <s v="04/22/'25"/>
    <s v=""/>
    <s v=""/>
    <s v=""/>
    <s v=""/>
    <s v="REV.1"/>
    <s v="04/22/'25"/>
    <m/>
    <s v="0387"/>
    <m/>
    <m/>
    <x v="2"/>
    <s v="IA"/>
    <s v="2301"/>
    <x v="1"/>
    <s v="NA"/>
    <x v="1"/>
    <s v="智源"/>
    <m/>
    <m/>
    <s v="IA-2301"/>
    <m/>
    <n v="10.199999999999999"/>
    <n v="11.73"/>
    <s v="空氣"/>
    <s v="儀表空氣"/>
    <s v="/"/>
    <m/>
    <m/>
    <s v="1-90 椰子綠"/>
    <s v="IA-2301-AA1E-NA"/>
    <x v="0"/>
    <m/>
  </r>
  <r>
    <x v="387"/>
    <x v="387"/>
    <x v="0"/>
    <s v="LG-R1303-50-AA1E-NA"/>
    <s v="2&quot;-LG-R1303-AA1E-NA"/>
    <s v="04/22/'25"/>
    <s v=""/>
    <s v=""/>
    <s v=""/>
    <s v=""/>
    <s v="REV.1"/>
    <s v="04/22/'25"/>
    <m/>
    <s v="0388"/>
    <m/>
    <m/>
    <x v="0"/>
    <s v="Trim"/>
    <s v="LG-R1303"/>
    <x v="1"/>
    <s v="NA"/>
    <x v="1"/>
    <s v="智源"/>
    <m/>
    <m/>
    <s v="Trim-LG-R1303"/>
    <m/>
    <s v=""/>
    <s v=""/>
    <s v=""/>
    <s v="Trim"/>
    <s v=""/>
    <m/>
    <m/>
    <s v=""/>
    <s v="LG-R1303-AA1E-NA"/>
    <x v="0"/>
    <m/>
  </r>
  <r>
    <x v="388"/>
    <x v="388"/>
    <x v="1"/>
    <s v="LG-R1303-50-AA1E-NA"/>
    <s v="2&quot;-LG-R1303-AA1E-NA"/>
    <s v="04/22/'25"/>
    <s v=""/>
    <s v=""/>
    <s v=""/>
    <s v=""/>
    <s v="REV.1"/>
    <s v="04/22/'25"/>
    <m/>
    <s v="0389"/>
    <m/>
    <m/>
    <x v="0"/>
    <s v="Trim"/>
    <s v="LG-R1303"/>
    <x v="1"/>
    <s v="NA"/>
    <x v="1"/>
    <s v="智源"/>
    <m/>
    <m/>
    <s v="Trim-LG-R1303"/>
    <m/>
    <s v=""/>
    <s v=""/>
    <s v=""/>
    <s v="Trim"/>
    <s v=""/>
    <m/>
    <m/>
    <s v=""/>
    <s v="LG-R1303-AA1E-NA"/>
    <x v="0"/>
    <m/>
  </r>
  <r>
    <x v="389"/>
    <x v="389"/>
    <x v="0"/>
    <s v="LG-R1304-50-AA1E-NA"/>
    <s v="2&quot;-LG-R1304-AA1E-NA"/>
    <s v="04/22/'25"/>
    <s v=""/>
    <s v=""/>
    <s v=""/>
    <s v=""/>
    <s v="REV.1"/>
    <s v="04/22/'25"/>
    <m/>
    <s v="0390"/>
    <m/>
    <m/>
    <x v="0"/>
    <s v="Trim"/>
    <s v="LG-R1304"/>
    <x v="1"/>
    <s v="NA"/>
    <x v="1"/>
    <s v="智源"/>
    <m/>
    <m/>
    <s v="Trim-LG-R1304"/>
    <m/>
    <s v=""/>
    <s v=""/>
    <s v=""/>
    <s v="Trim"/>
    <s v=""/>
    <m/>
    <m/>
    <s v=""/>
    <s v="LG-R1304-AA1E-NA"/>
    <x v="0"/>
    <m/>
  </r>
  <r>
    <x v="390"/>
    <x v="390"/>
    <x v="1"/>
    <s v="LG-R1304-50-AA1E-NA"/>
    <s v="2&quot;-LG-R1304-AA1E-NA"/>
    <s v="04/22/'25"/>
    <s v=""/>
    <s v=""/>
    <s v=""/>
    <s v=""/>
    <s v="REV.1"/>
    <s v="04/22/'25"/>
    <m/>
    <s v="0391"/>
    <m/>
    <m/>
    <x v="0"/>
    <s v="Trim"/>
    <s v="LG-R1304"/>
    <x v="1"/>
    <s v="NA"/>
    <x v="1"/>
    <s v="智源"/>
    <m/>
    <m/>
    <s v="Trim-LG-R1304"/>
    <m/>
    <s v=""/>
    <s v=""/>
    <s v=""/>
    <s v="Trim"/>
    <s v=""/>
    <m/>
    <m/>
    <s v=""/>
    <s v="LG-R1304-AA1E-NA"/>
    <x v="0"/>
    <m/>
  </r>
  <r>
    <x v="391"/>
    <x v="391"/>
    <x v="0"/>
    <s v="LG-R1501-25-AA1E-NA"/>
    <s v="1&quot;-LG-R1501-AA1E-NA"/>
    <s v="04/22/'25"/>
    <s v=""/>
    <s v=""/>
    <s v=""/>
    <s v=""/>
    <s v="REV.1"/>
    <s v="04/22/'25"/>
    <m/>
    <s v="0392"/>
    <m/>
    <m/>
    <x v="2"/>
    <s v="Trim"/>
    <s v="LG-R1501"/>
    <x v="1"/>
    <s v="NA"/>
    <x v="1"/>
    <s v="智源"/>
    <m/>
    <m/>
    <s v="Trim-LG-R1501"/>
    <m/>
    <s v=""/>
    <s v=""/>
    <s v=""/>
    <s v="Trim"/>
    <s v=""/>
    <m/>
    <m/>
    <s v=""/>
    <s v="LG-R1501-AA1E-NA"/>
    <x v="0"/>
    <m/>
  </r>
  <r>
    <x v="392"/>
    <x v="392"/>
    <x v="1"/>
    <s v="LG-R1501-25-AA1E-NA"/>
    <s v="1&quot;-LG-R1501-AA1E-NA"/>
    <s v="04/22/'25"/>
    <s v=""/>
    <s v=""/>
    <s v=""/>
    <s v=""/>
    <s v="REV.1"/>
    <s v="04/22/'25"/>
    <m/>
    <s v="0393"/>
    <m/>
    <m/>
    <x v="2"/>
    <s v="Trim"/>
    <s v="LG-R1501"/>
    <x v="1"/>
    <s v="NA"/>
    <x v="1"/>
    <s v="智源"/>
    <m/>
    <m/>
    <s v="Trim-LG-R1501"/>
    <m/>
    <s v=""/>
    <s v=""/>
    <s v=""/>
    <s v="Trim"/>
    <s v=""/>
    <m/>
    <m/>
    <s v=""/>
    <s v="LG-R1501-AA1E-NA"/>
    <x v="0"/>
    <m/>
  </r>
  <r>
    <x v="393"/>
    <x v="393"/>
    <x v="0"/>
    <s v="LG-R1503-25-AA1E-NA"/>
    <s v="1&quot;-LG-R1503-AA1E-NA"/>
    <s v="04/22/'25"/>
    <s v=""/>
    <s v=""/>
    <s v=""/>
    <s v=""/>
    <s v="REV.1"/>
    <s v="04/22/'25"/>
    <m/>
    <s v="0394"/>
    <m/>
    <m/>
    <x v="2"/>
    <s v="Trim"/>
    <s v="LG-R1503"/>
    <x v="1"/>
    <s v="NA"/>
    <x v="1"/>
    <s v="智源"/>
    <m/>
    <m/>
    <s v="Trim-LG-R1503"/>
    <m/>
    <s v=""/>
    <s v=""/>
    <s v=""/>
    <s v="Trim"/>
    <s v=""/>
    <m/>
    <m/>
    <s v=""/>
    <s v="LG-R1503-AA1E-NA"/>
    <x v="0"/>
    <m/>
  </r>
  <r>
    <x v="394"/>
    <x v="394"/>
    <x v="1"/>
    <s v="LG-R1503-25-AA1E-NA"/>
    <s v="1&quot;-LG-R1503-AA1E-NA"/>
    <s v="04/22/'25"/>
    <s v=""/>
    <s v=""/>
    <s v=""/>
    <s v=""/>
    <s v="REV.1"/>
    <s v="04/22/'25"/>
    <m/>
    <s v="0395"/>
    <m/>
    <m/>
    <x v="2"/>
    <s v="Trim"/>
    <s v="LG-R1503"/>
    <x v="1"/>
    <s v="NA"/>
    <x v="1"/>
    <s v="智源"/>
    <m/>
    <m/>
    <s v="Trim-LG-R1503"/>
    <m/>
    <s v=""/>
    <s v=""/>
    <s v=""/>
    <s v="Trim"/>
    <s v=""/>
    <m/>
    <m/>
    <s v=""/>
    <s v="LG-R1503-AA1E-NA"/>
    <x v="0"/>
    <m/>
  </r>
  <r>
    <x v="395"/>
    <x v="395"/>
    <x v="0"/>
    <s v="LG-R1801-50-AA1E-NA"/>
    <s v="2&quot;-LG-R1801-AA1E-NA"/>
    <s v="04/22/'25"/>
    <s v=""/>
    <s v=""/>
    <s v=""/>
    <s v=""/>
    <s v="REV.1"/>
    <s v="04/22/'25"/>
    <m/>
    <s v="0396"/>
    <m/>
    <m/>
    <x v="0"/>
    <s v="Trim"/>
    <s v="LG-R1801"/>
    <x v="1"/>
    <s v="NA"/>
    <x v="1"/>
    <s v="智源"/>
    <m/>
    <m/>
    <s v="Trim-LG-R1801"/>
    <m/>
    <s v=""/>
    <s v=""/>
    <s v=""/>
    <s v="Trim"/>
    <s v=""/>
    <m/>
    <m/>
    <s v=""/>
    <s v="LG-R1801-AA1E-NA"/>
    <x v="0"/>
    <m/>
  </r>
  <r>
    <x v="396"/>
    <x v="396"/>
    <x v="1"/>
    <s v="LG-R1801-50-AA1E-NA"/>
    <s v="2&quot;-LG-R1801-AA1E-NA"/>
    <s v="04/22/'25"/>
    <s v=""/>
    <s v=""/>
    <s v=""/>
    <s v=""/>
    <s v="REV.1"/>
    <s v="04/22/'25"/>
    <m/>
    <s v="0397"/>
    <m/>
    <m/>
    <x v="0"/>
    <s v="Trim"/>
    <s v="LG-R1801"/>
    <x v="1"/>
    <s v="NA"/>
    <x v="1"/>
    <s v="智源"/>
    <m/>
    <m/>
    <s v="Trim-LG-R1801"/>
    <m/>
    <s v=""/>
    <s v=""/>
    <s v=""/>
    <s v="Trim"/>
    <s v=""/>
    <m/>
    <m/>
    <s v=""/>
    <s v="LG-R1801-AA1E-NA"/>
    <x v="0"/>
    <m/>
  </r>
  <r>
    <x v="397"/>
    <x v="397"/>
    <x v="0"/>
    <s v="LG-R1802-50-AA1E-NA"/>
    <s v="2&quot;-LG-R1802-AA1E-NA"/>
    <s v="04/22/'25"/>
    <s v=""/>
    <s v=""/>
    <s v=""/>
    <s v=""/>
    <s v="REV.1"/>
    <s v="04/22/'25"/>
    <m/>
    <s v="0398"/>
    <m/>
    <m/>
    <x v="0"/>
    <s v="Trim"/>
    <s v="LG-R1802"/>
    <x v="1"/>
    <s v="NA"/>
    <x v="1"/>
    <s v="智源"/>
    <m/>
    <m/>
    <s v="Trim-LG-R1802"/>
    <m/>
    <s v=""/>
    <s v=""/>
    <s v=""/>
    <s v="Trim"/>
    <s v=""/>
    <m/>
    <m/>
    <s v=""/>
    <s v="LG-R1802-AA1E-NA"/>
    <x v="0"/>
    <m/>
  </r>
  <r>
    <x v="398"/>
    <x v="398"/>
    <x v="1"/>
    <s v="LG-R1802-50-AA1E-NA"/>
    <s v="2&quot;-LG-R1802-AA1E-NA"/>
    <s v="04/22/'25"/>
    <s v=""/>
    <s v=""/>
    <s v=""/>
    <s v=""/>
    <s v="REV.1"/>
    <s v="04/22/'25"/>
    <m/>
    <s v="0399"/>
    <m/>
    <m/>
    <x v="0"/>
    <s v="Trim"/>
    <s v="LG-R1802"/>
    <x v="1"/>
    <s v="NA"/>
    <x v="1"/>
    <s v="智源"/>
    <m/>
    <m/>
    <s v="Trim-LG-R1802"/>
    <m/>
    <s v=""/>
    <s v=""/>
    <s v=""/>
    <s v="Trim"/>
    <s v=""/>
    <m/>
    <m/>
    <s v=""/>
    <s v="LG-R1802-AA1E-NA"/>
    <x v="0"/>
    <m/>
  </r>
  <r>
    <x v="399"/>
    <x v="399"/>
    <x v="0"/>
    <s v="LIME-1701-100-AA2B-NA"/>
    <s v="4&quot;-LIME-1701-AA2B-NA"/>
    <s v="04/22/'25"/>
    <s v="04/30/'25"/>
    <s v="06/03/'25"/>
    <s v=""/>
    <s v=""/>
    <s v="REV.3"/>
    <s v="06/03/'25"/>
    <m/>
    <s v="0400"/>
    <m/>
    <m/>
    <x v="4"/>
    <s v="LIME"/>
    <s v="1701"/>
    <x v="0"/>
    <s v="NA"/>
    <x v="0"/>
    <s v="智源"/>
    <m/>
    <m/>
    <s v="LIME-1701"/>
    <m/>
    <n v="1.02"/>
    <s v=""/>
    <s v="/"/>
    <s v="消石灰"/>
    <s v="/"/>
    <m/>
    <m/>
    <s v="1-13 奶白色"/>
    <s v="LIME-1701-AA2B-NA"/>
    <x v="0"/>
    <m/>
  </r>
  <r>
    <x v="400"/>
    <x v="400"/>
    <x v="1"/>
    <s v="LIME-1701-100-AA2B-NA"/>
    <s v="4&quot;-LIME-1701-AA2B-NA"/>
    <s v="04/22/'25"/>
    <s v="04/30/'25"/>
    <s v="06/03/'25"/>
    <s v=""/>
    <s v=""/>
    <s v="REV.3"/>
    <s v="06/03/'25"/>
    <m/>
    <s v="0401"/>
    <m/>
    <m/>
    <x v="4"/>
    <s v="LIME"/>
    <s v="1701"/>
    <x v="0"/>
    <s v="NA"/>
    <x v="0"/>
    <s v="智源"/>
    <m/>
    <m/>
    <s v="LIME-1701"/>
    <m/>
    <n v="1.02"/>
    <s v=""/>
    <s v="/"/>
    <s v="消石灰"/>
    <s v="/"/>
    <m/>
    <m/>
    <s v="1-13 奶白色"/>
    <s v="LIME-1701-AA2B-NA"/>
    <x v="0"/>
    <m/>
  </r>
  <r>
    <x v="401"/>
    <x v="401"/>
    <x v="30"/>
    <s v="LIME-1703-80-AA2B-H50"/>
    <s v="3&quot;-LIME-1703-AA2B-H50"/>
    <s v="04/22/'25"/>
    <s v="04/30/'25"/>
    <s v="06/03/'25"/>
    <s v=""/>
    <s v=""/>
    <s v="REV.3"/>
    <s v="06/03/'25"/>
    <m/>
    <s v="0402"/>
    <m/>
    <m/>
    <x v="5"/>
    <s v="LIME"/>
    <s v="1703"/>
    <x v="0"/>
    <s v="H50"/>
    <x v="0"/>
    <s v="智源"/>
    <m/>
    <m/>
    <s v="LIME-1703"/>
    <m/>
    <n v="1.02"/>
    <s v=""/>
    <s v="/"/>
    <s v="消石灰"/>
    <s v="/"/>
    <m/>
    <m/>
    <s v="1-13 奶白色"/>
    <s v="LIME-1703-AA2B-H50"/>
    <x v="0"/>
    <m/>
  </r>
  <r>
    <x v="402"/>
    <x v="402"/>
    <x v="31"/>
    <s v="LIME-1703-80-AA2B-H50"/>
    <s v="3&quot;-LIME-1703-AA2B-H50"/>
    <s v="04/22/'25"/>
    <s v="04/30/'25"/>
    <s v="06/03/'25"/>
    <s v=""/>
    <s v=""/>
    <s v="REV.3"/>
    <s v="06/03/'25"/>
    <m/>
    <s v="0403"/>
    <m/>
    <m/>
    <x v="5"/>
    <s v="LIME"/>
    <s v="1703"/>
    <x v="0"/>
    <s v="H50"/>
    <x v="0"/>
    <s v="智源"/>
    <m/>
    <m/>
    <s v="LIME-1703"/>
    <m/>
    <n v="1.02"/>
    <s v=""/>
    <s v="/"/>
    <s v="消石灰"/>
    <s v="/"/>
    <m/>
    <m/>
    <s v="1-13 奶白色"/>
    <s v="LIME-1703-AA2B-H50"/>
    <x v="0"/>
    <m/>
  </r>
  <r>
    <x v="403"/>
    <x v="403"/>
    <x v="32"/>
    <s v="LIME-1703-80-AA2B-H50"/>
    <s v="3&quot;-LIME-1703-AA2B-H50"/>
    <s v="04/22/'25"/>
    <s v="04/30/'25"/>
    <s v="06/03/'25"/>
    <s v=""/>
    <s v=""/>
    <s v="REV.3"/>
    <s v="06/03/'25"/>
    <m/>
    <s v="0404"/>
    <m/>
    <m/>
    <x v="5"/>
    <s v="LIME"/>
    <s v="1703"/>
    <x v="0"/>
    <s v="H50"/>
    <x v="0"/>
    <s v="智源"/>
    <m/>
    <m/>
    <s v="LIME-1703"/>
    <m/>
    <n v="1.02"/>
    <s v=""/>
    <s v="/"/>
    <s v="消石灰"/>
    <s v="/"/>
    <m/>
    <m/>
    <s v="1-13 奶白色"/>
    <s v="LIME-1703-AA2B-H50"/>
    <x v="0"/>
    <m/>
  </r>
  <r>
    <x v="404"/>
    <x v="404"/>
    <x v="33"/>
    <s v="LIME-1703-80-AA2B-H50"/>
    <s v="3&quot;-LIME-1703-AA2B-H50"/>
    <s v="04/22/'25"/>
    <s v="04/30/'25"/>
    <s v="06/03/'25"/>
    <s v=""/>
    <s v=""/>
    <s v="REV.3"/>
    <s v="06/03/'25"/>
    <m/>
    <s v="0405"/>
    <m/>
    <m/>
    <x v="5"/>
    <s v="LIME"/>
    <s v="1703"/>
    <x v="0"/>
    <s v="H50"/>
    <x v="0"/>
    <s v="智源"/>
    <m/>
    <m/>
    <s v="LIME-1703"/>
    <m/>
    <n v="1.02"/>
    <s v=""/>
    <s v="/"/>
    <s v="消石灰"/>
    <s v="/"/>
    <m/>
    <m/>
    <s v="1-13 奶白色"/>
    <s v="LIME-1703-AA2B-H50"/>
    <x v="0"/>
    <m/>
  </r>
  <r>
    <x v="405"/>
    <x v="405"/>
    <x v="34"/>
    <s v="LIME-1703-80-AA2B-H50"/>
    <s v="3&quot;-LIME-1703-AA2B-H50"/>
    <s v="04/30/'25"/>
    <s v="06/03/'25"/>
    <s v=""/>
    <s v=""/>
    <s v=""/>
    <s v="REV.2"/>
    <s v="06/03/'25"/>
    <m/>
    <s v="405_1"/>
    <m/>
    <m/>
    <x v="5"/>
    <s v="LIME"/>
    <s v="1703"/>
    <x v="0"/>
    <s v="H50"/>
    <x v="0"/>
    <s v="智源"/>
    <m/>
    <m/>
    <s v="LIME-1703"/>
    <m/>
    <n v="1.02"/>
    <s v=""/>
    <s v="/"/>
    <s v="消石灰"/>
    <s v="/"/>
    <m/>
    <m/>
    <s v="1-13 奶白色"/>
    <s v="LIME-1703-AA2B-H50"/>
    <x v="1"/>
    <m/>
  </r>
  <r>
    <x v="406"/>
    <x v="406"/>
    <x v="2"/>
    <s v="LIME-1705-50-AA2B-NA"/>
    <s v="2&quot;-LIME-1705-AA2B-NA"/>
    <s v="04/22/'25"/>
    <s v=""/>
    <s v=""/>
    <s v=""/>
    <s v=""/>
    <s v="REV.1"/>
    <s v="04/22/'25"/>
    <m/>
    <s v="0406"/>
    <m/>
    <m/>
    <x v="0"/>
    <s v="LIME"/>
    <s v="1705"/>
    <x v="0"/>
    <s v="NA"/>
    <x v="0"/>
    <s v="智源"/>
    <m/>
    <m/>
    <s v="LIME-1705"/>
    <m/>
    <s v=""/>
    <s v=""/>
    <s v=""/>
    <s v="消石灰"/>
    <s v=""/>
    <m/>
    <m/>
    <s v="1-13 奶白色"/>
    <s v="LIME-1705-AA2B-NA"/>
    <x v="0"/>
    <m/>
  </r>
  <r>
    <x v="407"/>
    <x v="407"/>
    <x v="2"/>
    <s v="LIME-1706-50-AA2B-NA"/>
    <s v="2&quot;-LIME-1706-AA2B-NA"/>
    <s v="04/22/'25"/>
    <s v=""/>
    <s v=""/>
    <s v=""/>
    <s v=""/>
    <s v="REV.1"/>
    <s v="04/22/'25"/>
    <m/>
    <s v="0407"/>
    <m/>
    <m/>
    <x v="0"/>
    <s v="LIME"/>
    <s v="1706"/>
    <x v="0"/>
    <s v="NA"/>
    <x v="0"/>
    <s v="智源"/>
    <m/>
    <m/>
    <s v="LIME-1706"/>
    <m/>
    <s v=""/>
    <s v=""/>
    <s v=""/>
    <s v="消石灰"/>
    <s v=""/>
    <m/>
    <m/>
    <s v="1-13 奶白色"/>
    <s v="LIME-1706-AA2B-NA"/>
    <x v="0"/>
    <m/>
  </r>
  <r>
    <x v="408"/>
    <x v="408"/>
    <x v="2"/>
    <s v="LS-R1001-50-AA1B-NA"/>
    <s v="2&quot;-LS-R1001-AA1B-NA"/>
    <s v="04/22/'25"/>
    <s v=""/>
    <s v=""/>
    <s v=""/>
    <s v=""/>
    <s v="REV.1"/>
    <s v="04/22/'25"/>
    <m/>
    <s v="0408"/>
    <m/>
    <m/>
    <x v="0"/>
    <s v="Trim"/>
    <s v="LS-R1001"/>
    <x v="2"/>
    <s v="NA"/>
    <x v="0"/>
    <s v="智源"/>
    <m/>
    <m/>
    <s v="Trim-LS-R1001"/>
    <m/>
    <s v=""/>
    <s v=""/>
    <s v=""/>
    <s v="Trim"/>
    <s v=""/>
    <m/>
    <m/>
    <s v=""/>
    <s v="LS-R1001-AA1B-NA"/>
    <x v="0"/>
    <m/>
  </r>
  <r>
    <x v="409"/>
    <x v="409"/>
    <x v="2"/>
    <s v="LS-R1002-50-AA1B-NA"/>
    <s v="2&quot;-LS-R1002-AA1B-NA"/>
    <s v="04/22/'25"/>
    <s v=""/>
    <s v=""/>
    <s v=""/>
    <s v=""/>
    <s v="REV.1"/>
    <s v="04/22/'25"/>
    <m/>
    <s v="0409"/>
    <m/>
    <m/>
    <x v="0"/>
    <s v="Trim"/>
    <s v="LS-R1002"/>
    <x v="2"/>
    <s v="NA"/>
    <x v="0"/>
    <s v="智源"/>
    <m/>
    <m/>
    <s v="Trim-LS-R1002"/>
    <m/>
    <s v=""/>
    <s v=""/>
    <s v=""/>
    <s v="Trim"/>
    <s v=""/>
    <m/>
    <m/>
    <s v=""/>
    <s v="LS-R1002-AA1B-NA"/>
    <x v="0"/>
    <m/>
  </r>
  <r>
    <x v="410"/>
    <x v="410"/>
    <x v="2"/>
    <s v="LS-R1003-50-AA1E-NA"/>
    <s v="2&quot;-LS-R1003-AA1E-NA"/>
    <s v="04/22/'25"/>
    <s v=""/>
    <s v=""/>
    <s v=""/>
    <s v=""/>
    <s v="REV.1"/>
    <s v="04/22/'25"/>
    <m/>
    <s v="0410"/>
    <m/>
    <m/>
    <x v="0"/>
    <s v="Trim"/>
    <s v="LS-R1003"/>
    <x v="1"/>
    <s v="NA"/>
    <x v="1"/>
    <s v="智源"/>
    <m/>
    <m/>
    <s v="Trim-LS-R1003"/>
    <m/>
    <s v=""/>
    <s v=""/>
    <s v=""/>
    <s v="Trim"/>
    <s v=""/>
    <m/>
    <m/>
    <s v=""/>
    <s v="LS-R1003-AA1E-NA"/>
    <x v="0"/>
    <m/>
  </r>
  <r>
    <x v="411"/>
    <x v="411"/>
    <x v="2"/>
    <s v="LS-R1004-50-AA1E-NA"/>
    <s v="2&quot;-LS-R1004-AA1E-NA"/>
    <s v="04/22/'25"/>
    <s v=""/>
    <s v=""/>
    <s v=""/>
    <s v=""/>
    <s v="REV.1"/>
    <s v="04/22/'25"/>
    <m/>
    <s v="0411"/>
    <m/>
    <m/>
    <x v="0"/>
    <s v="Trim"/>
    <s v="LS-R1004"/>
    <x v="1"/>
    <s v="NA"/>
    <x v="1"/>
    <s v="智源"/>
    <m/>
    <m/>
    <s v="Trim-LS-R1004"/>
    <m/>
    <s v=""/>
    <s v=""/>
    <s v=""/>
    <s v="Trim"/>
    <s v=""/>
    <m/>
    <m/>
    <s v=""/>
    <s v="LS-R1004-AA1E-NA"/>
    <x v="0"/>
    <m/>
  </r>
  <r>
    <x v="412"/>
    <x v="412"/>
    <x v="2"/>
    <s v="LS-R1005-50-AA1E-NA"/>
    <s v="2&quot;-LS-R1005-AA1E-NA"/>
    <s v="04/22/'25"/>
    <s v=""/>
    <s v=""/>
    <s v=""/>
    <s v=""/>
    <s v="REV.1"/>
    <s v="04/22/'25"/>
    <m/>
    <s v="0412"/>
    <m/>
    <m/>
    <x v="0"/>
    <s v="Trim"/>
    <s v="LS-R1005"/>
    <x v="1"/>
    <s v="NA"/>
    <x v="1"/>
    <s v="智源"/>
    <m/>
    <m/>
    <s v="Trim-LS-R1005"/>
    <m/>
    <s v=""/>
    <s v=""/>
    <s v=""/>
    <s v="Trim"/>
    <s v=""/>
    <m/>
    <m/>
    <s v=""/>
    <s v="LS-R1005-AA1E-NA"/>
    <x v="0"/>
    <m/>
  </r>
  <r>
    <x v="413"/>
    <x v="413"/>
    <x v="2"/>
    <s v="LS-R1006-50-AA1E-NA"/>
    <s v="2&quot;-LS-R1006-AA1E-NA"/>
    <s v="04/22/'25"/>
    <s v=""/>
    <s v=""/>
    <s v=""/>
    <s v=""/>
    <s v="REV.1"/>
    <s v="04/22/'25"/>
    <m/>
    <s v="0413"/>
    <m/>
    <m/>
    <x v="0"/>
    <s v="Trim"/>
    <s v="LS-R1006"/>
    <x v="1"/>
    <s v="NA"/>
    <x v="1"/>
    <s v="智源"/>
    <m/>
    <m/>
    <s v="Trim-LS-R1006"/>
    <m/>
    <s v=""/>
    <s v=""/>
    <s v=""/>
    <s v="Trim"/>
    <s v=""/>
    <m/>
    <m/>
    <s v=""/>
    <s v="LS-R1006-AA1E-NA"/>
    <x v="0"/>
    <m/>
  </r>
  <r>
    <x v="414"/>
    <x v="414"/>
    <x v="2"/>
    <s v="LS-R1007-50-AA1E-NA"/>
    <s v="2&quot;-LS-R1007-AA1E-NA"/>
    <s v="04/22/'25"/>
    <s v=""/>
    <s v=""/>
    <s v=""/>
    <s v=""/>
    <s v="REV.1"/>
    <s v="04/22/'25"/>
    <m/>
    <s v="0414"/>
    <m/>
    <m/>
    <x v="0"/>
    <s v="Trim"/>
    <s v="LS-R1007"/>
    <x v="1"/>
    <s v="NA"/>
    <x v="1"/>
    <s v="智源"/>
    <m/>
    <m/>
    <s v="Trim-LS-R1007"/>
    <m/>
    <s v=""/>
    <s v=""/>
    <s v=""/>
    <s v="Trim"/>
    <s v=""/>
    <m/>
    <m/>
    <s v=""/>
    <s v="LS-R1007-AA1E-NA"/>
    <x v="0"/>
    <m/>
  </r>
  <r>
    <x v="415"/>
    <x v="415"/>
    <x v="2"/>
    <s v="LS-R1008-50-AA1E-NA"/>
    <s v="2&quot;-LS-R1008-AA1E-NA"/>
    <s v="04/22/'25"/>
    <s v=""/>
    <s v=""/>
    <s v=""/>
    <s v=""/>
    <s v="REV.1"/>
    <s v="04/22/'25"/>
    <m/>
    <s v="0415"/>
    <m/>
    <m/>
    <x v="0"/>
    <s v="Trim"/>
    <s v="LS-R1008"/>
    <x v="1"/>
    <s v="NA"/>
    <x v="1"/>
    <s v="智源"/>
    <m/>
    <m/>
    <s v="Trim-LS-R1008"/>
    <m/>
    <s v=""/>
    <s v=""/>
    <s v=""/>
    <s v="Trim"/>
    <s v=""/>
    <m/>
    <m/>
    <s v=""/>
    <s v="LS-R1008-AA1E-NA"/>
    <x v="0"/>
    <m/>
  </r>
  <r>
    <x v="416"/>
    <x v="416"/>
    <x v="2"/>
    <s v="LS-R1009-50-AA1E-NA"/>
    <s v="2&quot;-LS-R1009-AA1E-NA"/>
    <s v="04/22/'25"/>
    <s v=""/>
    <s v=""/>
    <s v=""/>
    <s v=""/>
    <s v="REV.1"/>
    <s v="04/22/'25"/>
    <m/>
    <s v="0416"/>
    <m/>
    <m/>
    <x v="0"/>
    <s v="Trim"/>
    <s v="LS-R1009"/>
    <x v="1"/>
    <s v="NA"/>
    <x v="1"/>
    <s v="智源"/>
    <m/>
    <m/>
    <s v="Trim-LS-R1009"/>
    <m/>
    <s v=""/>
    <s v=""/>
    <s v=""/>
    <s v="Trim"/>
    <s v=""/>
    <m/>
    <m/>
    <s v=""/>
    <s v="LS-R1009-AA1E-NA"/>
    <x v="0"/>
    <m/>
  </r>
  <r>
    <x v="417"/>
    <x v="417"/>
    <x v="2"/>
    <s v="LS-R1010-50-AA1E-NA"/>
    <s v="2&quot;-LS-R1010-AA1E-NA"/>
    <s v="04/22/'25"/>
    <s v=""/>
    <s v=""/>
    <s v=""/>
    <s v=""/>
    <s v="REV.1"/>
    <s v="04/22/'25"/>
    <m/>
    <s v="0417"/>
    <m/>
    <m/>
    <x v="0"/>
    <s v="Trim"/>
    <s v="LS-R1010"/>
    <x v="1"/>
    <s v="NA"/>
    <x v="1"/>
    <s v="智源"/>
    <m/>
    <m/>
    <s v="Trim-LS-R1010"/>
    <m/>
    <s v=""/>
    <s v=""/>
    <s v=""/>
    <s v="Trim"/>
    <s v=""/>
    <m/>
    <m/>
    <s v=""/>
    <s v="LS-R1010-AA1E-NA"/>
    <x v="0"/>
    <m/>
  </r>
  <r>
    <x v="418"/>
    <x v="418"/>
    <x v="2"/>
    <s v="LS-R1301-50-AA1E-NA"/>
    <s v="2&quot;-LS-R1301-AA1E-NA"/>
    <s v="04/22/'25"/>
    <s v=""/>
    <s v=""/>
    <s v=""/>
    <s v=""/>
    <s v="REV.1"/>
    <s v="04/22/'25"/>
    <m/>
    <s v="0418"/>
    <m/>
    <m/>
    <x v="0"/>
    <s v="Trim"/>
    <s v="LS-R1301"/>
    <x v="1"/>
    <s v="NA"/>
    <x v="1"/>
    <s v="智源"/>
    <m/>
    <m/>
    <s v="Trim-LS-R1301"/>
    <m/>
    <s v=""/>
    <s v=""/>
    <s v=""/>
    <s v="Trim"/>
    <s v=""/>
    <m/>
    <m/>
    <s v=""/>
    <s v="LS-R1301-AA1E-NA"/>
    <x v="0"/>
    <m/>
  </r>
  <r>
    <x v="419"/>
    <x v="419"/>
    <x v="2"/>
    <s v="LS-R1302-50-AA1B-NA"/>
    <s v="2&quot;-LS-R1302-AA1B-NA"/>
    <s v="04/22/'25"/>
    <s v=""/>
    <s v=""/>
    <s v=""/>
    <s v=""/>
    <s v="REV.1"/>
    <s v="04/22/'25"/>
    <m/>
    <s v="0419"/>
    <m/>
    <m/>
    <x v="0"/>
    <s v="Trim"/>
    <s v="LS-R1302"/>
    <x v="2"/>
    <s v="NA"/>
    <x v="0"/>
    <s v="智源"/>
    <m/>
    <m/>
    <s v="Trim-LS-R1302"/>
    <m/>
    <s v=""/>
    <s v=""/>
    <s v=""/>
    <s v="Trim"/>
    <s v=""/>
    <m/>
    <m/>
    <s v=""/>
    <s v="LS-R1302-AA1B-NA"/>
    <x v="0"/>
    <m/>
  </r>
  <r>
    <x v="420"/>
    <x v="420"/>
    <x v="2"/>
    <s v="LS-R1401A-50-AA1B-NA"/>
    <s v="2&quot;-LS-R1401A-AA1B-NA"/>
    <s v="04/22/'25"/>
    <s v=""/>
    <s v=""/>
    <s v=""/>
    <s v=""/>
    <s v="REV.1"/>
    <s v="04/22/'25"/>
    <m/>
    <s v="0420"/>
    <m/>
    <m/>
    <x v="0"/>
    <s v="Trim"/>
    <s v="LS-R1401A"/>
    <x v="2"/>
    <s v="NA"/>
    <x v="0"/>
    <s v="智源"/>
    <m/>
    <m/>
    <s v="Trim-LS-R1401A"/>
    <m/>
    <s v=""/>
    <s v=""/>
    <s v=""/>
    <s v="Trim"/>
    <s v=""/>
    <m/>
    <m/>
    <s v=""/>
    <s v="LS-R1401A-AA1B-NA"/>
    <x v="0"/>
    <m/>
  </r>
  <r>
    <x v="421"/>
    <x v="421"/>
    <x v="2"/>
    <s v="LS-R1401B-50-AA1B-NA"/>
    <s v="2&quot;-LS-R1401B-AA1B-NA"/>
    <s v="04/22/'25"/>
    <s v=""/>
    <s v=""/>
    <s v=""/>
    <s v=""/>
    <s v="REV.1"/>
    <s v="04/22/'25"/>
    <m/>
    <s v="0421"/>
    <m/>
    <m/>
    <x v="0"/>
    <s v="Trim"/>
    <s v="LS-R1401B"/>
    <x v="2"/>
    <s v="NA"/>
    <x v="0"/>
    <s v="智源"/>
    <m/>
    <m/>
    <s v="Trim-LS-R1401B"/>
    <m/>
    <s v=""/>
    <s v=""/>
    <s v=""/>
    <s v="Trim"/>
    <s v=""/>
    <m/>
    <m/>
    <s v=""/>
    <s v="LS-R1401B-AA1B-NA"/>
    <x v="0"/>
    <m/>
  </r>
  <r>
    <x v="422"/>
    <x v="422"/>
    <x v="2"/>
    <s v="LS-R1401C-50-AA1B-NA"/>
    <s v="2&quot;-LS-R1401C-AA1B-NA"/>
    <s v="04/22/'25"/>
    <s v=""/>
    <s v=""/>
    <s v=""/>
    <s v=""/>
    <s v="REV.1"/>
    <s v="04/22/'25"/>
    <m/>
    <s v="0422"/>
    <m/>
    <m/>
    <x v="0"/>
    <s v="Trim"/>
    <s v="LS-R1401C"/>
    <x v="2"/>
    <s v="NA"/>
    <x v="0"/>
    <s v="智源"/>
    <m/>
    <m/>
    <s v="Trim-LS-R1401C"/>
    <m/>
    <s v=""/>
    <s v=""/>
    <s v=""/>
    <s v="Trim"/>
    <s v=""/>
    <m/>
    <m/>
    <s v=""/>
    <s v="LS-R1401C-AA1B-NA"/>
    <x v="0"/>
    <m/>
  </r>
  <r>
    <x v="423"/>
    <x v="423"/>
    <x v="2"/>
    <s v="LS-R1401D-50-AA1B-NA"/>
    <s v="2&quot;-LS-R1401D-AA1B-NA"/>
    <s v="04/22/'25"/>
    <s v=""/>
    <s v=""/>
    <s v=""/>
    <s v=""/>
    <s v="REV.1"/>
    <s v="04/22/'25"/>
    <m/>
    <s v="0423"/>
    <m/>
    <m/>
    <x v="0"/>
    <s v="Trim"/>
    <s v="LS-R1401D"/>
    <x v="2"/>
    <s v="NA"/>
    <x v="0"/>
    <s v="智源"/>
    <m/>
    <m/>
    <s v="Trim-LS-R1401D"/>
    <m/>
    <s v=""/>
    <s v=""/>
    <s v=""/>
    <s v="Trim"/>
    <s v=""/>
    <m/>
    <m/>
    <s v=""/>
    <s v="LS-R1401D-AA1B-NA"/>
    <x v="0"/>
    <m/>
  </r>
  <r>
    <x v="424"/>
    <x v="424"/>
    <x v="2"/>
    <s v="LS-R1402-50-AA1B-NA"/>
    <s v="2&quot;-LS-R1402-AA1B-NA"/>
    <s v="04/22/'25"/>
    <s v=""/>
    <s v=""/>
    <s v=""/>
    <s v=""/>
    <s v="REV.1"/>
    <s v="04/22/'25"/>
    <m/>
    <s v="0424"/>
    <m/>
    <m/>
    <x v="0"/>
    <s v="Trim"/>
    <s v="LS-R1402"/>
    <x v="2"/>
    <s v="NA"/>
    <x v="0"/>
    <s v="智源"/>
    <m/>
    <m/>
    <s v="Trim-LS-R1402"/>
    <m/>
    <s v=""/>
    <s v=""/>
    <s v=""/>
    <s v="Trim"/>
    <s v=""/>
    <m/>
    <m/>
    <s v=""/>
    <s v="LS-R1402-AA1B-NA"/>
    <x v="0"/>
    <m/>
  </r>
  <r>
    <x v="425"/>
    <x v="425"/>
    <x v="2"/>
    <s v="LS-R1403-50-AA1B-NA"/>
    <s v="2&quot;-LS-R1403-AA1B-NA"/>
    <s v="04/22/'25"/>
    <s v=""/>
    <s v=""/>
    <s v=""/>
    <s v=""/>
    <s v="REV.1"/>
    <s v="04/22/'25"/>
    <m/>
    <s v="0425"/>
    <m/>
    <m/>
    <x v="0"/>
    <s v="Trim"/>
    <s v="LS-R1403"/>
    <x v="2"/>
    <s v="NA"/>
    <x v="0"/>
    <s v="智源"/>
    <m/>
    <m/>
    <s v="Trim-LS-R1403"/>
    <m/>
    <s v=""/>
    <s v=""/>
    <s v=""/>
    <s v="Trim"/>
    <s v=""/>
    <m/>
    <m/>
    <s v=""/>
    <s v="LS-R1403-AA1B-NA"/>
    <x v="0"/>
    <m/>
  </r>
  <r>
    <x v="426"/>
    <x v="426"/>
    <x v="2"/>
    <s v="LS-R1404-50-AA2B-NA"/>
    <s v="2&quot;-LS-R1404-AA2B-NA"/>
    <s v="04/22/'25"/>
    <s v=""/>
    <s v=""/>
    <s v=""/>
    <s v=""/>
    <s v="REV.1"/>
    <s v="04/22/'25"/>
    <m/>
    <s v="0426"/>
    <m/>
    <m/>
    <x v="0"/>
    <s v="Trim"/>
    <s v="LS-R1404"/>
    <x v="0"/>
    <s v="NA"/>
    <x v="0"/>
    <s v="智源"/>
    <m/>
    <m/>
    <s v="Trim-LS-R1404"/>
    <m/>
    <s v=""/>
    <s v=""/>
    <s v=""/>
    <s v="Trim"/>
    <s v=""/>
    <m/>
    <m/>
    <s v=""/>
    <s v="LS-R1404-AA2B-NA"/>
    <x v="0"/>
    <m/>
  </r>
  <r>
    <x v="427"/>
    <x v="427"/>
    <x v="2"/>
    <s v="LS-R1405-50-AA2B-NA"/>
    <s v="2&quot;-LS-R1405-AA2B-NA"/>
    <s v="04/22/'25"/>
    <s v=""/>
    <s v=""/>
    <s v=""/>
    <s v=""/>
    <s v="REV.1"/>
    <s v="04/22/'25"/>
    <m/>
    <s v="0427"/>
    <m/>
    <m/>
    <x v="0"/>
    <s v="Trim"/>
    <s v="LS-R1405"/>
    <x v="0"/>
    <s v="NA"/>
    <x v="0"/>
    <s v="智源"/>
    <m/>
    <m/>
    <s v="Trim-LS-R1405"/>
    <m/>
    <s v=""/>
    <s v=""/>
    <s v=""/>
    <s v="Trim"/>
    <s v=""/>
    <m/>
    <m/>
    <s v=""/>
    <s v="LS-R1405-AA2B-NA"/>
    <x v="0"/>
    <m/>
  </r>
  <r>
    <x v="428"/>
    <x v="428"/>
    <x v="2"/>
    <s v="LS-R1406-50-AA2B-NA"/>
    <s v="2&quot;-LS-R1406-AA2B-NA"/>
    <s v="04/22/'25"/>
    <s v=""/>
    <s v=""/>
    <s v=""/>
    <s v=""/>
    <s v="REV.1"/>
    <s v="04/22/'25"/>
    <m/>
    <s v="0428"/>
    <m/>
    <m/>
    <x v="0"/>
    <s v="Trim"/>
    <s v="LS-R1406"/>
    <x v="0"/>
    <s v="NA"/>
    <x v="0"/>
    <s v="智源"/>
    <m/>
    <m/>
    <s v="Trim-LS-R1406"/>
    <m/>
    <s v=""/>
    <s v=""/>
    <s v=""/>
    <s v="Trim"/>
    <s v=""/>
    <m/>
    <m/>
    <s v=""/>
    <s v="LS-R1406-AA2B-NA"/>
    <x v="0"/>
    <m/>
  </r>
  <r>
    <x v="429"/>
    <x v="429"/>
    <x v="2"/>
    <s v="LS-R1407-50-AA2B-NA"/>
    <s v="2&quot;-LS-R1407-AA2B-NA"/>
    <s v="04/22/'25"/>
    <s v=""/>
    <s v=""/>
    <s v=""/>
    <s v=""/>
    <s v="REV.1"/>
    <s v="04/22/'25"/>
    <m/>
    <s v="0429"/>
    <m/>
    <m/>
    <x v="0"/>
    <s v="Trim"/>
    <s v="LS-R1407"/>
    <x v="0"/>
    <s v="NA"/>
    <x v="0"/>
    <s v="智源"/>
    <m/>
    <m/>
    <s v="Trim-LS-R1407"/>
    <m/>
    <s v=""/>
    <s v=""/>
    <s v=""/>
    <s v="Trim"/>
    <s v=""/>
    <m/>
    <m/>
    <s v=""/>
    <s v="LS-R1407-AA2B-NA"/>
    <x v="0"/>
    <m/>
  </r>
  <r>
    <x v="430"/>
    <x v="430"/>
    <x v="0"/>
    <s v="LT-R1301-50-AA1B-NA"/>
    <s v="2&quot;-LT-R1301-AA1B-NA"/>
    <s v="04/22/'25"/>
    <s v=""/>
    <s v=""/>
    <s v=""/>
    <s v=""/>
    <s v="REV.1"/>
    <s v="04/22/'25"/>
    <m/>
    <s v="0430"/>
    <m/>
    <m/>
    <x v="0"/>
    <s v="Trim"/>
    <s v="LT-R1301"/>
    <x v="2"/>
    <s v="NA"/>
    <x v="0"/>
    <s v="智源"/>
    <m/>
    <m/>
    <s v="Trim-LT-R1301"/>
    <m/>
    <s v=""/>
    <s v=""/>
    <s v=""/>
    <s v="Trim"/>
    <s v=""/>
    <m/>
    <m/>
    <s v=""/>
    <s v="LT-R1301-AA1B-NA"/>
    <x v="0"/>
    <m/>
  </r>
  <r>
    <x v="431"/>
    <x v="431"/>
    <x v="1"/>
    <s v="LT-R1301-50-AA1B-NA"/>
    <s v="2&quot;-LT-R1301-AA1B-NA"/>
    <s v="04/22/'25"/>
    <s v=""/>
    <s v=""/>
    <s v=""/>
    <s v=""/>
    <s v="REV.1"/>
    <s v="04/22/'25"/>
    <m/>
    <s v="0431"/>
    <m/>
    <m/>
    <x v="0"/>
    <s v="Trim"/>
    <s v="LT-R1301"/>
    <x v="2"/>
    <s v="NA"/>
    <x v="0"/>
    <s v="智源"/>
    <m/>
    <m/>
    <s v="Trim-LT-R1301"/>
    <m/>
    <s v=""/>
    <s v=""/>
    <s v=""/>
    <s v="Trim"/>
    <s v=""/>
    <m/>
    <m/>
    <s v=""/>
    <s v="LT-R1301-AA1B-NA"/>
    <x v="0"/>
    <m/>
  </r>
  <r>
    <x v="432"/>
    <x v="432"/>
    <x v="2"/>
    <s v="LT-R1305-80-AA1E-NA"/>
    <s v="3&quot;-LT-R1305-AA1E-NA"/>
    <s v="04/22/'25"/>
    <s v=""/>
    <s v=""/>
    <s v=""/>
    <s v=""/>
    <s v="REV.1"/>
    <s v="04/22/'25"/>
    <m/>
    <s v="0432"/>
    <m/>
    <m/>
    <x v="5"/>
    <s v="Trim"/>
    <s v="LT-R1305"/>
    <x v="1"/>
    <s v="NA"/>
    <x v="1"/>
    <s v="智源"/>
    <m/>
    <m/>
    <s v="Trim-LT-R1305"/>
    <m/>
    <s v=""/>
    <s v=""/>
    <s v=""/>
    <s v="Trim"/>
    <s v=""/>
    <m/>
    <m/>
    <s v=""/>
    <s v="LT-R1305-AA1E-NA"/>
    <x v="0"/>
    <m/>
  </r>
  <r>
    <x v="433"/>
    <x v="433"/>
    <x v="0"/>
    <s v="LT-R1501-1-50-AA1E"/>
    <s v="2&quot;-LT-R1501-1-50-AA1E"/>
    <s v="04/22/'25"/>
    <s v=""/>
    <s v=""/>
    <s v=""/>
    <s v=""/>
    <s v="REV.1"/>
    <s v="04/22/'25"/>
    <m/>
    <s v="0433"/>
    <m/>
    <m/>
    <x v="0"/>
    <s v="Trim"/>
    <s v="LT-R1501"/>
    <x v="1"/>
    <s v=""/>
    <x v="1"/>
    <s v="智源"/>
    <m/>
    <m/>
    <s v="Trim-LT-R1501"/>
    <m/>
    <s v=""/>
    <s v=""/>
    <s v=""/>
    <s v="Trim"/>
    <s v=""/>
    <m/>
    <m/>
    <s v=""/>
    <s v="LT-R1501-50-AA1E"/>
    <x v="0"/>
    <m/>
  </r>
  <r>
    <x v="434"/>
    <x v="434"/>
    <x v="1"/>
    <s v="LT-R1501-2-50-AA1E"/>
    <s v="2&quot;-LT-R1501-2-50-AA1E"/>
    <s v="04/22/'25"/>
    <s v=""/>
    <s v=""/>
    <s v=""/>
    <s v=""/>
    <s v="REV.1"/>
    <s v="04/22/'25"/>
    <m/>
    <s v="0434"/>
    <m/>
    <m/>
    <x v="0"/>
    <s v="Trim"/>
    <s v="LT-R1501"/>
    <x v="1"/>
    <s v=""/>
    <x v="1"/>
    <s v="智源"/>
    <m/>
    <m/>
    <s v="Trim-LT-R1501"/>
    <m/>
    <s v=""/>
    <s v=""/>
    <s v=""/>
    <s v="Trim"/>
    <s v=""/>
    <m/>
    <m/>
    <s v=""/>
    <s v="LT-R1501-50-AA1E"/>
    <x v="0"/>
    <m/>
  </r>
  <r>
    <x v="435"/>
    <x v="435"/>
    <x v="2"/>
    <s v="LT-R1503-50-AA1E-NA"/>
    <s v="2&quot;-LT-R1503-AA1E-NA"/>
    <s v="04/22/'25"/>
    <s v=""/>
    <s v=""/>
    <s v=""/>
    <s v=""/>
    <s v="REV.1"/>
    <s v="04/22/'25"/>
    <m/>
    <s v="0435"/>
    <m/>
    <m/>
    <x v="0"/>
    <s v="Trim"/>
    <s v="LT-R1503"/>
    <x v="1"/>
    <s v="NA"/>
    <x v="1"/>
    <s v="智源"/>
    <m/>
    <m/>
    <s v="Trim-LT-R1503"/>
    <m/>
    <s v=""/>
    <s v=""/>
    <s v=""/>
    <s v="Trim"/>
    <s v=""/>
    <m/>
    <m/>
    <s v=""/>
    <s v="LT-R1503-AA1E-NA"/>
    <x v="0"/>
    <m/>
  </r>
  <r>
    <x v="436"/>
    <x v="436"/>
    <x v="17"/>
    <s v="N2-1501-25-AA1B-NA"/>
    <s v="1&quot;-N2-1501-AA1B-NA"/>
    <s v="04/22/'25"/>
    <s v="06/03/'25"/>
    <s v=""/>
    <s v=""/>
    <s v=""/>
    <s v="REV.2"/>
    <s v="06/03/'25"/>
    <m/>
    <s v="0436"/>
    <m/>
    <m/>
    <x v="2"/>
    <s v="N2"/>
    <s v="1501"/>
    <x v="2"/>
    <s v="NA"/>
    <x v="0"/>
    <s v="智源"/>
    <m/>
    <m/>
    <s v="N2-1501"/>
    <m/>
    <n v="10.199999999999999"/>
    <n v="15.3"/>
    <s v="水"/>
    <s v="氮氣"/>
    <s v="/"/>
    <m/>
    <m/>
    <s v="純白"/>
    <s v="N2-1501-AA1B-NA"/>
    <x v="0"/>
    <m/>
  </r>
  <r>
    <x v="437"/>
    <x v="437"/>
    <x v="18"/>
    <s v="N2-1501-25-AA1B-NA"/>
    <s v="1&quot;-N2-1501-AA1B-NA"/>
    <s v="04/22/'25"/>
    <s v="06/03/'25"/>
    <s v=""/>
    <s v=""/>
    <s v=""/>
    <s v="REV.2"/>
    <s v="06/03/'25"/>
    <m/>
    <s v="0437"/>
    <m/>
    <m/>
    <x v="2"/>
    <s v="N2"/>
    <s v="1501"/>
    <x v="2"/>
    <s v="NA"/>
    <x v="0"/>
    <s v="智源"/>
    <m/>
    <m/>
    <s v="N2-1501"/>
    <m/>
    <n v="10.199999999999999"/>
    <n v="15.3"/>
    <s v="水"/>
    <s v="氮氣"/>
    <s v="/"/>
    <m/>
    <m/>
    <s v="純白"/>
    <s v="N2-1501-AA1B-NA"/>
    <x v="0"/>
    <m/>
  </r>
  <r>
    <x v="438"/>
    <x v="438"/>
    <x v="19"/>
    <s v="N2-1501-25-AA1B-NA"/>
    <s v="1&quot;-N2-1501-AA1B-NA"/>
    <s v="04/22/'25"/>
    <s v="06/03/'25"/>
    <s v=""/>
    <s v=""/>
    <s v=""/>
    <s v="REV.2"/>
    <s v="06/03/'25"/>
    <m/>
    <s v="0438"/>
    <m/>
    <m/>
    <x v="2"/>
    <s v="N2"/>
    <s v="1501"/>
    <x v="2"/>
    <s v="NA"/>
    <x v="0"/>
    <s v="智源"/>
    <m/>
    <m/>
    <s v="N2-1501"/>
    <m/>
    <n v="10.199999999999999"/>
    <n v="15.3"/>
    <s v="水"/>
    <s v="氮氣"/>
    <s v="/"/>
    <m/>
    <m/>
    <s v="純白"/>
    <s v="N2-1501-AA1B-NA"/>
    <x v="0"/>
    <m/>
  </r>
  <r>
    <x v="439"/>
    <x v="439"/>
    <x v="2"/>
    <s v="N2-2101-25-AA1B-NA"/>
    <s v="1&quot;-N2-2101-AA1B-NA"/>
    <s v="04/22/'25"/>
    <s v="06/03/'25"/>
    <s v="06/17/'25"/>
    <s v=""/>
    <s v=""/>
    <s v="REV.3"/>
    <s v="06/17/'25"/>
    <m/>
    <s v="0439"/>
    <m/>
    <m/>
    <x v="2"/>
    <s v="N2"/>
    <s v="2101"/>
    <x v="2"/>
    <s v="NA"/>
    <x v="0"/>
    <s v="智源"/>
    <m/>
    <m/>
    <s v="N2-2101"/>
    <m/>
    <n v="10.199999999999999"/>
    <n v="15.3"/>
    <s v="水"/>
    <s v="氮氣"/>
    <s v="/"/>
    <m/>
    <m/>
    <s v="純白"/>
    <s v="N2-2101-AA1B-NA"/>
    <x v="0"/>
    <m/>
  </r>
  <r>
    <x v="440"/>
    <x v="440"/>
    <x v="0"/>
    <s v="NG-0301-50-AA4B-NA"/>
    <s v="2&quot;-NG-0301-AA4B-NA"/>
    <s v="04/22/'25"/>
    <s v=""/>
    <s v=""/>
    <s v=""/>
    <s v=""/>
    <s v="REV.1"/>
    <s v="04/22/'25"/>
    <m/>
    <s v="0440"/>
    <m/>
    <m/>
    <x v="0"/>
    <s v="NG"/>
    <s v="0301"/>
    <x v="3"/>
    <s v="NA"/>
    <x v="2"/>
    <s v="智源"/>
    <m/>
    <m/>
    <s v="NG-0301"/>
    <m/>
    <n v="2.04"/>
    <n v="3.06"/>
    <s v="水"/>
    <s v="天然氣"/>
    <n v="0.1"/>
    <m/>
    <m/>
    <s v="1-85 藏金黃"/>
    <s v="NG-0301-AA4B-NA"/>
    <x v="0"/>
    <m/>
  </r>
  <r>
    <x v="441"/>
    <x v="441"/>
    <x v="1"/>
    <s v="NG-0301-50-AA4B-NA"/>
    <s v="2&quot;-NG-0301-AA4B-NA"/>
    <s v="04/22/'25"/>
    <s v=""/>
    <s v=""/>
    <s v=""/>
    <s v=""/>
    <s v="REV.1"/>
    <s v="04/22/'25"/>
    <m/>
    <s v="0441"/>
    <m/>
    <m/>
    <x v="0"/>
    <s v="NG"/>
    <s v="0301"/>
    <x v="3"/>
    <s v="NA"/>
    <x v="2"/>
    <s v="智源"/>
    <m/>
    <m/>
    <s v="NG-0301"/>
    <m/>
    <n v="2.04"/>
    <n v="3.06"/>
    <s v="水"/>
    <s v="天然氣"/>
    <n v="0.1"/>
    <m/>
    <m/>
    <s v="1-85 藏金黃"/>
    <s v="NG-0301-AA4B-NA"/>
    <x v="0"/>
    <m/>
  </r>
  <r>
    <x v="442"/>
    <x v="442"/>
    <x v="0"/>
    <s v="NG-0501-80-AA4B-NA"/>
    <s v="3&quot;-NG-0501-AA4B-NA"/>
    <s v="04/22/'25"/>
    <s v=""/>
    <s v=""/>
    <s v=""/>
    <s v=""/>
    <s v="REV.1"/>
    <s v="04/22/'25"/>
    <m/>
    <s v="0442"/>
    <m/>
    <m/>
    <x v="5"/>
    <s v="NG"/>
    <s v="0501"/>
    <x v="3"/>
    <s v="NA"/>
    <x v="2"/>
    <s v="智源"/>
    <m/>
    <m/>
    <s v="NG-0501"/>
    <m/>
    <n v="2.04"/>
    <n v="3.06"/>
    <s v="水"/>
    <s v="天然氣"/>
    <n v="0.1"/>
    <m/>
    <m/>
    <s v="1-85 藏金黃"/>
    <s v="NG-0501-AA4B-NA"/>
    <x v="0"/>
    <m/>
  </r>
  <r>
    <x v="443"/>
    <x v="443"/>
    <x v="1"/>
    <s v="NG-0501-80-AA4B-NA"/>
    <s v="3&quot;-NG-0501-AA4B-NA"/>
    <s v="04/22/'25"/>
    <s v=""/>
    <s v=""/>
    <s v=""/>
    <s v=""/>
    <s v="REV.1"/>
    <s v="04/22/'25"/>
    <m/>
    <s v="0443"/>
    <m/>
    <m/>
    <x v="5"/>
    <s v="NG"/>
    <s v="0501"/>
    <x v="3"/>
    <s v="NA"/>
    <x v="2"/>
    <s v="智源"/>
    <m/>
    <m/>
    <s v="NG-0501"/>
    <m/>
    <n v="2.04"/>
    <n v="3.06"/>
    <s v="水"/>
    <s v="天然氣"/>
    <n v="0.1"/>
    <m/>
    <m/>
    <s v="1-85 藏金黃"/>
    <s v="NG-0501-AA4B-NA"/>
    <x v="0"/>
    <m/>
  </r>
  <r>
    <x v="444"/>
    <x v="444"/>
    <x v="2"/>
    <s v="NG-0502-25-AA4B-NA"/>
    <s v="1&quot;-NG-0502-AA4B-NA"/>
    <s v="04/22/'25"/>
    <s v=""/>
    <s v=""/>
    <s v=""/>
    <s v=""/>
    <s v="REV.1"/>
    <s v="04/22/'25"/>
    <m/>
    <s v="0444"/>
    <m/>
    <m/>
    <x v="2"/>
    <s v="NG"/>
    <s v="0502"/>
    <x v="3"/>
    <s v="NA"/>
    <x v="2"/>
    <s v="智源"/>
    <m/>
    <m/>
    <s v="NG-0502"/>
    <m/>
    <n v="2.04"/>
    <s v=""/>
    <s v="/"/>
    <s v="天然氣"/>
    <s v="/"/>
    <m/>
    <m/>
    <s v="1-85 藏金黃"/>
    <s v="NG-0502-AA4B-NA"/>
    <x v="0"/>
    <m/>
  </r>
  <r>
    <x v="445"/>
    <x v="445"/>
    <x v="30"/>
    <s v="NG-0601-80-AA4B-NA"/>
    <s v="3&quot;-NG-0601-AA4B-NA"/>
    <s v="04/22/'25"/>
    <s v=""/>
    <s v=""/>
    <s v=""/>
    <s v=""/>
    <s v="REV.1"/>
    <s v="04/22/'25"/>
    <m/>
    <s v="0445"/>
    <m/>
    <m/>
    <x v="5"/>
    <s v="NG"/>
    <s v="0601"/>
    <x v="3"/>
    <s v="NA"/>
    <x v="2"/>
    <s v="智源"/>
    <m/>
    <m/>
    <s v="NG-0601"/>
    <m/>
    <n v="2.04"/>
    <n v="3.06"/>
    <s v="水"/>
    <s v="天然氣"/>
    <n v="0.1"/>
    <m/>
    <m/>
    <s v="1-85 藏金黃"/>
    <s v="NG-0601-AA4B-NA"/>
    <x v="0"/>
    <m/>
  </r>
  <r>
    <x v="446"/>
    <x v="446"/>
    <x v="31"/>
    <s v="NG-0601-80-AA4B-NA"/>
    <s v="3&quot;-NG-0601-AA4B-NA"/>
    <s v="04/22/'25"/>
    <s v=""/>
    <s v=""/>
    <s v=""/>
    <s v=""/>
    <s v="REV.1"/>
    <s v="04/22/'25"/>
    <m/>
    <s v="0446"/>
    <m/>
    <m/>
    <x v="5"/>
    <s v="NG"/>
    <s v="0601"/>
    <x v="3"/>
    <s v="NA"/>
    <x v="2"/>
    <s v="智源"/>
    <m/>
    <m/>
    <s v="NG-0601"/>
    <m/>
    <n v="2.04"/>
    <n v="3.06"/>
    <s v="水"/>
    <s v="天然氣"/>
    <n v="0.1"/>
    <m/>
    <m/>
    <s v="1-85 藏金黃"/>
    <s v="NG-0601-AA4B-NA"/>
    <x v="0"/>
    <m/>
  </r>
  <r>
    <x v="447"/>
    <x v="447"/>
    <x v="32"/>
    <s v="NG-0601-80-AA4B-NA"/>
    <s v="3&quot;-NG-0601-AA4B-NA"/>
    <s v="04/22/'25"/>
    <s v=""/>
    <s v=""/>
    <s v=""/>
    <s v=""/>
    <s v="REV.1"/>
    <s v="04/22/'25"/>
    <m/>
    <s v="0447"/>
    <m/>
    <m/>
    <x v="5"/>
    <s v="NG"/>
    <s v="0601"/>
    <x v="3"/>
    <s v="NA"/>
    <x v="2"/>
    <s v="智源"/>
    <m/>
    <m/>
    <s v="NG-0601"/>
    <m/>
    <n v="2.04"/>
    <n v="3.06"/>
    <s v="水"/>
    <s v="天然氣"/>
    <n v="0.1"/>
    <m/>
    <m/>
    <s v="1-85 藏金黃"/>
    <s v="NG-0601-AA4B-NA"/>
    <x v="0"/>
    <m/>
  </r>
  <r>
    <x v="448"/>
    <x v="448"/>
    <x v="33"/>
    <s v="NG-0601-80-AA4B-NA"/>
    <s v="3&quot;-NG-0601-AA4B-NA"/>
    <s v="04/22/'25"/>
    <s v=""/>
    <s v=""/>
    <s v=""/>
    <s v=""/>
    <s v="REV.1"/>
    <s v="04/22/'25"/>
    <m/>
    <s v="0448"/>
    <m/>
    <m/>
    <x v="5"/>
    <s v="NG"/>
    <s v="0601"/>
    <x v="3"/>
    <s v="NA"/>
    <x v="2"/>
    <s v="智源"/>
    <m/>
    <m/>
    <s v="NG-0601"/>
    <m/>
    <n v="2.04"/>
    <n v="3.06"/>
    <s v="水"/>
    <s v="天然氣"/>
    <n v="0.1"/>
    <m/>
    <m/>
    <s v="1-85 藏金黃"/>
    <s v="NG-0601-AA4B-NA"/>
    <x v="0"/>
    <m/>
  </r>
  <r>
    <x v="449"/>
    <x v="449"/>
    <x v="34"/>
    <s v="NG-0601-80-AA4B-NA"/>
    <s v="3&quot;-NG-0601-AA4B-NA"/>
    <s v="04/22/'25"/>
    <s v=""/>
    <s v=""/>
    <s v=""/>
    <s v=""/>
    <s v="REV.1"/>
    <s v="04/22/'25"/>
    <m/>
    <s v="0449"/>
    <m/>
    <m/>
    <x v="5"/>
    <s v="NG"/>
    <s v="0601"/>
    <x v="3"/>
    <s v="NA"/>
    <x v="2"/>
    <s v="智源"/>
    <m/>
    <m/>
    <s v="NG-0601"/>
    <m/>
    <n v="2.04"/>
    <n v="3.06"/>
    <s v="水"/>
    <s v="天然氣"/>
    <n v="0.1"/>
    <m/>
    <m/>
    <s v="1-85 藏金黃"/>
    <s v="NG-0601-AA4B-NA"/>
    <x v="0"/>
    <m/>
  </r>
  <r>
    <x v="450"/>
    <x v="450"/>
    <x v="2"/>
    <s v="NG-0602-25-AA4B-NA"/>
    <s v="1&quot;-NG-0602-AA4B-NA"/>
    <s v="04/22/'25"/>
    <s v=""/>
    <s v=""/>
    <s v=""/>
    <s v=""/>
    <s v="REV.1"/>
    <s v="04/22/'25"/>
    <m/>
    <s v="0450"/>
    <m/>
    <m/>
    <x v="2"/>
    <s v="NG"/>
    <s v="0602"/>
    <x v="3"/>
    <s v="NA"/>
    <x v="2"/>
    <s v="智源"/>
    <m/>
    <m/>
    <s v="NG-0602"/>
    <m/>
    <n v="2.04"/>
    <s v=""/>
    <s v="/"/>
    <s v="天然氣"/>
    <s v="/"/>
    <m/>
    <m/>
    <s v="1-85 藏金黃"/>
    <s v="NG-0602-AA4B-NA"/>
    <x v="0"/>
    <m/>
  </r>
  <r>
    <x v="451"/>
    <x v="451"/>
    <x v="2"/>
    <s v="NG-0701-50-AA4B-NA"/>
    <s v="2&quot;-NG-0701-AA4B-NA"/>
    <s v="04/22/'25"/>
    <s v=""/>
    <s v=""/>
    <s v=""/>
    <s v=""/>
    <s v="REV.1"/>
    <s v="04/22/'25"/>
    <m/>
    <s v="0451"/>
    <m/>
    <m/>
    <x v="0"/>
    <s v="NG"/>
    <s v="0701"/>
    <x v="3"/>
    <s v="NA"/>
    <x v="2"/>
    <s v="智源"/>
    <m/>
    <m/>
    <s v="NG-0701"/>
    <m/>
    <n v="2.04"/>
    <n v="3.06"/>
    <s v="水"/>
    <s v="天然氣"/>
    <n v="0.1"/>
    <m/>
    <m/>
    <s v="1-85 藏金黃"/>
    <s v="NG-0701-AA4B-NA"/>
    <x v="0"/>
    <m/>
  </r>
  <r>
    <x v="452"/>
    <x v="452"/>
    <x v="2"/>
    <s v="NG-0702-50-AA4B-NA"/>
    <s v="2&quot;-NG-0702-AA4B-NA"/>
    <s v="04/22/'25"/>
    <s v=""/>
    <s v=""/>
    <s v=""/>
    <s v=""/>
    <s v="REV.1"/>
    <s v="04/22/'25"/>
    <m/>
    <s v="0452"/>
    <m/>
    <m/>
    <x v="0"/>
    <s v="NG"/>
    <s v="0702"/>
    <x v="3"/>
    <s v="NA"/>
    <x v="2"/>
    <s v="智源"/>
    <m/>
    <m/>
    <s v="NG-0702"/>
    <m/>
    <n v="2.04"/>
    <n v="3.06"/>
    <s v="水"/>
    <s v="天然氣"/>
    <n v="0.1"/>
    <m/>
    <m/>
    <s v="1-85 藏金黃"/>
    <s v="NG-0702-AA4B-NA"/>
    <x v="0"/>
    <m/>
  </r>
  <r>
    <x v="453"/>
    <x v="453"/>
    <x v="2"/>
    <s v="NG-0703-50-AA4B-NA"/>
    <s v="2&quot;-NG-0703-AA4B-NA"/>
    <s v="04/22/'25"/>
    <s v=""/>
    <s v=""/>
    <s v=""/>
    <s v=""/>
    <s v="REV.1"/>
    <s v="04/22/'25"/>
    <m/>
    <s v="0453"/>
    <m/>
    <m/>
    <x v="0"/>
    <s v="NG"/>
    <s v="0703"/>
    <x v="3"/>
    <s v="NA"/>
    <x v="2"/>
    <s v="智源"/>
    <m/>
    <m/>
    <s v="NG-0703"/>
    <m/>
    <n v="2.04"/>
    <n v="3.06"/>
    <s v="水"/>
    <s v="天然氣"/>
    <n v="0.1"/>
    <m/>
    <m/>
    <s v="1-85 藏金黃"/>
    <s v="NG-0703-AA4B-NA"/>
    <x v="0"/>
    <m/>
  </r>
  <r>
    <x v="454"/>
    <x v="454"/>
    <x v="82"/>
    <s v="NG-2101-80-AA4B-NA"/>
    <s v="3&quot;-NG-2101-AA4B-NA"/>
    <s v="04/22/'25"/>
    <s v=""/>
    <s v=""/>
    <s v=""/>
    <s v=""/>
    <s v="REV.1"/>
    <s v="04/22/'25"/>
    <m/>
    <s v="0454"/>
    <m/>
    <m/>
    <x v="5"/>
    <s v="NG"/>
    <s v="2101"/>
    <x v="3"/>
    <s v="NA"/>
    <x v="2"/>
    <s v="智源"/>
    <m/>
    <m/>
    <s v="NG-2101"/>
    <m/>
    <n v="2.04"/>
    <n v="3.06"/>
    <s v="水"/>
    <s v="天然氣"/>
    <n v="0.1"/>
    <m/>
    <m/>
    <s v="1-85 藏金黃"/>
    <s v="NG-2101-AA4B-NA"/>
    <x v="0"/>
    <m/>
  </r>
  <r>
    <x v="455"/>
    <x v="455"/>
    <x v="83"/>
    <s v="NG-2101-80-AA4B-NA"/>
    <s v="3&quot;-NG-2101-AA4B-NA"/>
    <s v="04/22/'25"/>
    <s v=""/>
    <s v=""/>
    <s v=""/>
    <s v=""/>
    <s v="REV.1"/>
    <s v="04/22/'25"/>
    <m/>
    <s v="0455"/>
    <m/>
    <m/>
    <x v="5"/>
    <s v="NG"/>
    <s v="2101"/>
    <x v="3"/>
    <s v="NA"/>
    <x v="2"/>
    <s v="智源"/>
    <m/>
    <m/>
    <s v="NG-2101"/>
    <m/>
    <n v="2.04"/>
    <n v="3.06"/>
    <s v="水"/>
    <s v="天然氣"/>
    <n v="0.1"/>
    <m/>
    <m/>
    <s v="1-85 藏金黃"/>
    <s v="NG-2101-AA4B-NA"/>
    <x v="0"/>
    <m/>
  </r>
  <r>
    <x v="456"/>
    <x v="456"/>
    <x v="84"/>
    <s v="NG-2101-80-AA4B-NA"/>
    <s v="3&quot;-NG-2101-AA4B-NA"/>
    <s v="04/22/'25"/>
    <s v=""/>
    <s v=""/>
    <s v=""/>
    <s v=""/>
    <s v="REV.1"/>
    <s v="04/22/'25"/>
    <m/>
    <s v="0456"/>
    <m/>
    <m/>
    <x v="5"/>
    <s v="NG"/>
    <s v="2101"/>
    <x v="3"/>
    <s v="NA"/>
    <x v="2"/>
    <s v="智源"/>
    <m/>
    <m/>
    <s v="NG-2101"/>
    <m/>
    <n v="2.04"/>
    <n v="3.06"/>
    <s v="水"/>
    <s v="天然氣"/>
    <n v="0.1"/>
    <m/>
    <m/>
    <s v="1-85 藏金黃"/>
    <s v="NG-2101-AA4B-NA"/>
    <x v="0"/>
    <m/>
  </r>
  <r>
    <x v="457"/>
    <x v="457"/>
    <x v="85"/>
    <s v="NG-2101-80-AA4B-NA"/>
    <s v="3&quot;-NG-2101-AA4B-NA"/>
    <s v="04/22/'25"/>
    <s v=""/>
    <s v=""/>
    <s v=""/>
    <s v=""/>
    <s v="REV.1"/>
    <s v="04/22/'25"/>
    <m/>
    <s v="0457"/>
    <m/>
    <m/>
    <x v="5"/>
    <s v="NG"/>
    <s v="2101"/>
    <x v="3"/>
    <s v="NA"/>
    <x v="2"/>
    <s v="智源"/>
    <m/>
    <m/>
    <s v="NG-2101"/>
    <m/>
    <n v="2.04"/>
    <n v="3.06"/>
    <s v="水"/>
    <s v="天然氣"/>
    <n v="0.1"/>
    <m/>
    <m/>
    <s v="1-85 藏金黃"/>
    <s v="NG-2101-AA4B-NA"/>
    <x v="0"/>
    <m/>
  </r>
  <r>
    <x v="458"/>
    <x v="458"/>
    <x v="86"/>
    <s v="NG-2101-80-AA4B-NA"/>
    <s v="3&quot;-NG-2101-AA4B-NA"/>
    <s v="04/22/'25"/>
    <s v=""/>
    <s v=""/>
    <s v=""/>
    <s v=""/>
    <s v="REV.1"/>
    <s v="04/22/'25"/>
    <m/>
    <s v="0458"/>
    <m/>
    <m/>
    <x v="5"/>
    <s v="NG"/>
    <s v="2101"/>
    <x v="3"/>
    <s v="NA"/>
    <x v="2"/>
    <s v="智源"/>
    <m/>
    <m/>
    <s v="NG-2101"/>
    <m/>
    <n v="2.04"/>
    <n v="3.06"/>
    <s v="水"/>
    <s v="天然氣"/>
    <n v="0.1"/>
    <m/>
    <m/>
    <s v="1-85 藏金黃"/>
    <s v="NG-2101-AA4B-NA"/>
    <x v="0"/>
    <m/>
  </r>
  <r>
    <x v="459"/>
    <x v="459"/>
    <x v="87"/>
    <s v="NG-2101-80-AA4B-NA"/>
    <s v="3&quot;-NG-2101-AA4B-NA"/>
    <s v="04/22/'25"/>
    <s v=""/>
    <s v=""/>
    <s v=""/>
    <s v=""/>
    <s v="REV.1"/>
    <s v="04/22/'25"/>
    <m/>
    <s v="0459"/>
    <m/>
    <m/>
    <x v="5"/>
    <s v="NG"/>
    <s v="2101"/>
    <x v="3"/>
    <s v="NA"/>
    <x v="2"/>
    <s v="智源"/>
    <m/>
    <m/>
    <s v="NG-2101"/>
    <m/>
    <n v="2.04"/>
    <n v="3.06"/>
    <s v="水"/>
    <s v="天然氣"/>
    <n v="0.1"/>
    <m/>
    <m/>
    <s v="1-85 藏金黃"/>
    <s v="NG-2101-AA4B-NA"/>
    <x v="0"/>
    <m/>
  </r>
  <r>
    <x v="460"/>
    <x v="460"/>
    <x v="88"/>
    <s v="NG-2101-80-AA4B-NA"/>
    <s v="3&quot;-NG-2101-AA4B-NA"/>
    <s v="04/22/'25"/>
    <s v=""/>
    <s v=""/>
    <s v=""/>
    <s v=""/>
    <s v="REV.1"/>
    <s v="04/22/'25"/>
    <m/>
    <s v="0460"/>
    <m/>
    <m/>
    <x v="5"/>
    <s v="NG"/>
    <s v="2101"/>
    <x v="3"/>
    <s v="NA"/>
    <x v="2"/>
    <s v="智源"/>
    <m/>
    <m/>
    <s v="NG-2101"/>
    <m/>
    <n v="2.04"/>
    <n v="3.06"/>
    <s v="水"/>
    <s v="天然氣"/>
    <n v="0.1"/>
    <m/>
    <m/>
    <s v="1-85 藏金黃"/>
    <s v="NG-2101-AA4B-NA"/>
    <x v="0"/>
    <m/>
  </r>
  <r>
    <x v="461"/>
    <x v="461"/>
    <x v="89"/>
    <s v="NG-2101-80-AA4B-NA"/>
    <s v="3&quot;-NG-2101-AA4B-NA"/>
    <s v="04/22/'25"/>
    <s v=""/>
    <s v=""/>
    <s v=""/>
    <s v=""/>
    <s v="REV.1"/>
    <s v="04/22/'25"/>
    <m/>
    <s v="0461"/>
    <m/>
    <m/>
    <x v="5"/>
    <s v="NG"/>
    <s v="2101"/>
    <x v="3"/>
    <s v="NA"/>
    <x v="2"/>
    <s v="智源"/>
    <m/>
    <m/>
    <s v="NG-2101"/>
    <m/>
    <n v="2.04"/>
    <n v="3.06"/>
    <s v="水"/>
    <s v="天然氣"/>
    <n v="0.1"/>
    <m/>
    <m/>
    <s v="1-85 藏金黃"/>
    <s v="NG-2101-AA4B-NA"/>
    <x v="0"/>
    <m/>
  </r>
  <r>
    <x v="462"/>
    <x v="462"/>
    <x v="90"/>
    <s v="NG-2101-80-AA4B-NA"/>
    <s v="3&quot;-NG-2101-AA4B-NA"/>
    <s v="04/22/'25"/>
    <s v=""/>
    <s v=""/>
    <s v=""/>
    <s v=""/>
    <s v="REV.1"/>
    <s v="04/22/'25"/>
    <m/>
    <s v="0462"/>
    <m/>
    <m/>
    <x v="5"/>
    <s v="NG"/>
    <s v="2101"/>
    <x v="3"/>
    <s v="NA"/>
    <x v="2"/>
    <s v="智源"/>
    <m/>
    <m/>
    <s v="NG-2101"/>
    <m/>
    <n v="2.04"/>
    <n v="3.06"/>
    <s v="水"/>
    <s v="天然氣"/>
    <n v="0.1"/>
    <m/>
    <m/>
    <s v="1-85 藏金黃"/>
    <s v="NG-2101-AA4B-NA"/>
    <x v="0"/>
    <m/>
  </r>
  <r>
    <x v="463"/>
    <x v="463"/>
    <x v="91"/>
    <s v="NG-2101-80-AA4B-NA"/>
    <s v="3&quot;-NG-2101-AA4B-NA"/>
    <s v="04/22/'25"/>
    <s v=""/>
    <s v=""/>
    <s v=""/>
    <s v=""/>
    <s v="REV.1"/>
    <s v="04/22/'25"/>
    <m/>
    <s v="0463"/>
    <m/>
    <m/>
    <x v="5"/>
    <s v="NG"/>
    <s v="2101"/>
    <x v="3"/>
    <s v="NA"/>
    <x v="2"/>
    <s v="智源"/>
    <m/>
    <m/>
    <s v="NG-2101"/>
    <m/>
    <n v="2.04"/>
    <n v="3.06"/>
    <s v="水"/>
    <s v="天然氣"/>
    <n v="0.1"/>
    <m/>
    <m/>
    <s v="1-85 藏金黃"/>
    <s v="NG-2101-AA4B-NA"/>
    <x v="0"/>
    <m/>
  </r>
  <r>
    <x v="464"/>
    <x v="464"/>
    <x v="0"/>
    <s v="NH3-1509-25-AA1E-NA"/>
    <s v="1&quot;-NH3-1509-AA1E-NA"/>
    <s v="04/22/'25"/>
    <s v=""/>
    <s v=""/>
    <s v=""/>
    <s v=""/>
    <s v="REV.1"/>
    <s v="04/22/'25"/>
    <m/>
    <s v="0464"/>
    <m/>
    <m/>
    <x v="2"/>
    <s v="Trim"/>
    <s v="NH3-1509"/>
    <x v="1"/>
    <s v="NA"/>
    <x v="1"/>
    <s v="智源"/>
    <m/>
    <m/>
    <s v="Trim-NH3-1509"/>
    <m/>
    <n v="1.02"/>
    <s v=""/>
    <s v="/"/>
    <s v="Trim"/>
    <s v="/"/>
    <m/>
    <m/>
    <s v=""/>
    <s v="NH3-1509-AA1E-NA"/>
    <x v="0"/>
    <m/>
  </r>
  <r>
    <x v="465"/>
    <x v="465"/>
    <x v="1"/>
    <s v="NH3-1509-25-AA1E-NA"/>
    <s v="1&quot;-NH3-1509-AA1E-NA"/>
    <s v="04/22/'25"/>
    <s v=""/>
    <s v=""/>
    <s v=""/>
    <s v=""/>
    <s v="REV.1"/>
    <s v="04/22/'25"/>
    <m/>
    <s v="0465"/>
    <m/>
    <m/>
    <x v="2"/>
    <s v="Trim"/>
    <s v="NH3-1509"/>
    <x v="1"/>
    <s v="NA"/>
    <x v="1"/>
    <s v="智源"/>
    <m/>
    <m/>
    <s v="Trim-NH3-1509"/>
    <m/>
    <n v="1.02"/>
    <s v=""/>
    <s v="/"/>
    <s v="Trim"/>
    <s v="/"/>
    <m/>
    <m/>
    <s v=""/>
    <s v="NH3-1509-AA1E-NA"/>
    <x v="0"/>
    <m/>
  </r>
  <r>
    <x v="466"/>
    <x v="466"/>
    <x v="0"/>
    <s v="PDT-R1002-1-15-AA1E"/>
    <s v="1/2&quot;-PDT-R1002-1-15-AA1E"/>
    <s v="04/22/'25"/>
    <s v="06/17/'25"/>
    <s v=""/>
    <s v=""/>
    <s v=""/>
    <s v="REV.2"/>
    <s v="06/17/'25"/>
    <m/>
    <s v="0466"/>
    <m/>
    <m/>
    <x v="3"/>
    <s v="Trim"/>
    <s v="PDT-R1002"/>
    <x v="1"/>
    <s v=""/>
    <x v="1"/>
    <s v="智源"/>
    <m/>
    <m/>
    <s v="Trim-PDT-R1002"/>
    <m/>
    <s v=""/>
    <s v=""/>
    <s v=""/>
    <s v="Trim"/>
    <s v=""/>
    <m/>
    <m/>
    <s v=""/>
    <s v="PDT-R1002-15-AA1E"/>
    <x v="0"/>
    <m/>
  </r>
  <r>
    <x v="467"/>
    <x v="467"/>
    <x v="1"/>
    <s v="PDT-R1002-2-15-AA1E"/>
    <s v="1/2&quot;-PDT-R1002-2-15-AA1E"/>
    <s v="04/22/'25"/>
    <s v="06/17/'25"/>
    <s v=""/>
    <s v=""/>
    <s v=""/>
    <s v="REV.2"/>
    <s v="06/17/'25"/>
    <m/>
    <s v="0467"/>
    <m/>
    <m/>
    <x v="3"/>
    <s v="Trim"/>
    <s v="PDT-R1002"/>
    <x v="1"/>
    <s v=""/>
    <x v="1"/>
    <s v="智源"/>
    <m/>
    <m/>
    <s v="Trim-PDT-R1002"/>
    <m/>
    <s v=""/>
    <s v=""/>
    <s v=""/>
    <s v="Trim"/>
    <s v=""/>
    <m/>
    <m/>
    <s v=""/>
    <s v="PDT-R1002-15-AA1E"/>
    <x v="0"/>
    <m/>
  </r>
  <r>
    <x v="468"/>
    <x v="468"/>
    <x v="0"/>
    <s v="PDT-R1206-1-15-AA1B"/>
    <s v="1/2&quot;-PDT-R1206-1-15-AA1B"/>
    <s v="04/22/'25"/>
    <s v="06/17/'25"/>
    <s v=""/>
    <s v=""/>
    <s v=""/>
    <s v="REV.2"/>
    <s v="06/17/'25"/>
    <m/>
    <s v="0468"/>
    <m/>
    <m/>
    <x v="3"/>
    <s v="Trim"/>
    <s v="PDT-R1206"/>
    <x v="2"/>
    <s v=""/>
    <x v="0"/>
    <s v="智源"/>
    <m/>
    <m/>
    <s v="Trim-PDT-R1206"/>
    <m/>
    <s v=""/>
    <s v=""/>
    <s v=""/>
    <s v="Trim"/>
    <s v=""/>
    <m/>
    <m/>
    <s v=""/>
    <s v="PDT-R1206-15-AA1B"/>
    <x v="0"/>
    <m/>
  </r>
  <r>
    <x v="469"/>
    <x v="469"/>
    <x v="1"/>
    <s v="PDT-R1206-2-15-AA1B"/>
    <s v="1/2&quot;-PDT-R1206-2-15-AA1B"/>
    <s v="04/22/'25"/>
    <s v="06/17/'25"/>
    <s v=""/>
    <s v=""/>
    <s v=""/>
    <s v="REV.2"/>
    <s v="06/17/'25"/>
    <m/>
    <s v="0469"/>
    <m/>
    <m/>
    <x v="3"/>
    <s v="Trim"/>
    <s v="PDT-R1206"/>
    <x v="2"/>
    <s v=""/>
    <x v="0"/>
    <s v="智源"/>
    <m/>
    <m/>
    <s v="Trim-PDT-R1206"/>
    <m/>
    <s v=""/>
    <s v=""/>
    <s v=""/>
    <s v="Trim"/>
    <s v=""/>
    <m/>
    <m/>
    <s v=""/>
    <s v="PDT-R1206-15-AA1B"/>
    <x v="0"/>
    <m/>
  </r>
  <r>
    <x v="470"/>
    <x v="470"/>
    <x v="0"/>
    <s v="PDT-R1207-1-15-AA1B"/>
    <s v="1/2&quot;-PDT-R1207-1-15-AA1B"/>
    <s v="04/22/'25"/>
    <s v="06/17/'25"/>
    <s v=""/>
    <s v=""/>
    <s v=""/>
    <s v="REV.2"/>
    <s v="06/17/'25"/>
    <m/>
    <s v="0470"/>
    <m/>
    <m/>
    <x v="3"/>
    <s v="Trim"/>
    <s v="PDT-R1207"/>
    <x v="2"/>
    <s v=""/>
    <x v="0"/>
    <s v="智源"/>
    <m/>
    <m/>
    <s v="Trim-PDT-R1207"/>
    <m/>
    <s v=""/>
    <s v=""/>
    <s v=""/>
    <s v="Trim"/>
    <s v=""/>
    <m/>
    <m/>
    <s v=""/>
    <s v="PDT-R1207-15-AA1B"/>
    <x v="0"/>
    <m/>
  </r>
  <r>
    <x v="471"/>
    <x v="471"/>
    <x v="1"/>
    <s v="PDT-R1207-2-15-AA1B"/>
    <s v="1/2&quot;-PDT-R1207-2-15-AA1B"/>
    <s v="04/22/'25"/>
    <s v="06/17/'25"/>
    <s v=""/>
    <s v=""/>
    <s v=""/>
    <s v="REV.2"/>
    <s v="06/17/'25"/>
    <m/>
    <s v="0471"/>
    <m/>
    <m/>
    <x v="3"/>
    <s v="Trim"/>
    <s v="PDT-R1207"/>
    <x v="2"/>
    <s v=""/>
    <x v="0"/>
    <s v="智源"/>
    <m/>
    <m/>
    <s v="Trim-PDT-R1207"/>
    <m/>
    <s v=""/>
    <s v=""/>
    <s v=""/>
    <s v="Trim"/>
    <s v=""/>
    <m/>
    <m/>
    <s v=""/>
    <s v="PDT-R1207-15-AA1B"/>
    <x v="0"/>
    <m/>
  </r>
  <r>
    <x v="472"/>
    <x v="472"/>
    <x v="2"/>
    <s v="PDT-R1208-1-25-AA1B"/>
    <s v="1&quot;-PDT-R1208-1-25-AA1B"/>
    <s v="04/22/'25"/>
    <s v="06/17/'25"/>
    <s v=""/>
    <s v=""/>
    <s v=""/>
    <s v="REV.2"/>
    <s v="06/17/'25"/>
    <m/>
    <s v="0472"/>
    <m/>
    <m/>
    <x v="2"/>
    <s v="Trim"/>
    <s v="PDT-R1208"/>
    <x v="2"/>
    <s v=""/>
    <x v="0"/>
    <s v="智源"/>
    <m/>
    <m/>
    <s v="Trim-PDT-R1208"/>
    <m/>
    <s v=""/>
    <s v=""/>
    <s v=""/>
    <s v="Trim"/>
    <s v=""/>
    <m/>
    <m/>
    <s v=""/>
    <s v="PDT-R1208-25-AA1B"/>
    <x v="0"/>
    <m/>
  </r>
  <r>
    <x v="473"/>
    <x v="473"/>
    <x v="2"/>
    <s v="PDT-R1208-2-25-AA1E"/>
    <s v="1&quot;-PDT-R1208-2-25-AA1E"/>
    <s v="04/22/'25"/>
    <s v="06/17/'25"/>
    <s v=""/>
    <s v=""/>
    <s v=""/>
    <s v="REV.2"/>
    <s v="06/17/'25"/>
    <m/>
    <s v="0473"/>
    <m/>
    <m/>
    <x v="2"/>
    <s v="Trim"/>
    <s v="PDT-R1208"/>
    <x v="1"/>
    <s v=""/>
    <x v="1"/>
    <s v="智源"/>
    <m/>
    <m/>
    <s v="Trim-PDT-R1208"/>
    <m/>
    <s v=""/>
    <s v=""/>
    <s v=""/>
    <s v="Trim"/>
    <s v=""/>
    <m/>
    <m/>
    <s v=""/>
    <s v="PDT-R1208-25-AA1E"/>
    <x v="0"/>
    <m/>
  </r>
  <r>
    <x v="474"/>
    <x v="474"/>
    <x v="2"/>
    <s v="PDT-R1210-1-25-AA1E"/>
    <s v="1&quot;-PDT-R1210-1-25-AA1E"/>
    <s v="04/22/'25"/>
    <s v="06/17/'25"/>
    <s v=""/>
    <s v=""/>
    <s v=""/>
    <s v="REV.2"/>
    <s v="06/17/'25"/>
    <m/>
    <s v="0474"/>
    <m/>
    <m/>
    <x v="2"/>
    <s v="Trim"/>
    <s v="PDT-R1210"/>
    <x v="1"/>
    <s v=""/>
    <x v="1"/>
    <s v="智源"/>
    <m/>
    <m/>
    <s v="Trim-PDT-R1210"/>
    <m/>
    <s v=""/>
    <s v=""/>
    <s v=""/>
    <s v="Trim"/>
    <s v=""/>
    <m/>
    <m/>
    <s v=""/>
    <s v="PDT-R1210-25-AA1E"/>
    <x v="0"/>
    <m/>
  </r>
  <r>
    <x v="475"/>
    <x v="475"/>
    <x v="2"/>
    <s v="PDT-R1210-2-25-AA1B"/>
    <s v="1&quot;-PDT-R1210-2-25-AA1B"/>
    <s v="04/22/'25"/>
    <s v="06/17/'25"/>
    <s v=""/>
    <s v=""/>
    <s v=""/>
    <s v="REV.2"/>
    <s v="06/17/'25"/>
    <m/>
    <s v="0475"/>
    <m/>
    <m/>
    <x v="2"/>
    <s v="Trim"/>
    <s v="PDT-R1210"/>
    <x v="2"/>
    <s v=""/>
    <x v="0"/>
    <s v="智源"/>
    <m/>
    <m/>
    <s v="Trim-PDT-R1210"/>
    <m/>
    <s v=""/>
    <s v=""/>
    <s v=""/>
    <s v="Trim"/>
    <s v=""/>
    <m/>
    <m/>
    <s v=""/>
    <s v="PDT-R1210-25-AA1B"/>
    <x v="0"/>
    <m/>
  </r>
  <r>
    <x v="476"/>
    <x v="476"/>
    <x v="0"/>
    <s v="PDT-R1411A-15-AA1E-NA"/>
    <s v="1/2&quot;-PDT-R1411A-AA1E-NA"/>
    <s v="04/22/'25"/>
    <s v=""/>
    <s v=""/>
    <s v=""/>
    <s v=""/>
    <s v="REV.1"/>
    <s v="04/22/'25"/>
    <m/>
    <s v="0476"/>
    <m/>
    <m/>
    <x v="3"/>
    <s v="Trim"/>
    <s v="PDT-R1411A"/>
    <x v="1"/>
    <s v="NA"/>
    <x v="1"/>
    <s v="智源"/>
    <m/>
    <m/>
    <s v="Trim-PDT-R1411A"/>
    <m/>
    <s v=""/>
    <s v=""/>
    <s v=""/>
    <s v="Trim"/>
    <s v=""/>
    <m/>
    <m/>
    <s v=""/>
    <s v="PDT-R1411A-AA1E-NA"/>
    <x v="0"/>
    <m/>
  </r>
  <r>
    <x v="477"/>
    <x v="477"/>
    <x v="1"/>
    <s v="PDT-R1411A-15-AA1E-NA"/>
    <s v="1/2&quot;-PDT-R1411A-AA1E-NA"/>
    <s v="04/22/'25"/>
    <s v=""/>
    <s v=""/>
    <s v=""/>
    <s v=""/>
    <s v="REV.1"/>
    <s v="04/22/'25"/>
    <m/>
    <s v="0477"/>
    <m/>
    <m/>
    <x v="3"/>
    <s v="Trim"/>
    <s v="PDT-R1411A"/>
    <x v="1"/>
    <s v="NA"/>
    <x v="1"/>
    <s v="智源"/>
    <m/>
    <m/>
    <s v="Trim-PDT-R1411A"/>
    <m/>
    <s v=""/>
    <s v=""/>
    <s v=""/>
    <s v="Trim"/>
    <s v=""/>
    <m/>
    <m/>
    <s v=""/>
    <s v="PDT-R1411A-AA1E-NA"/>
    <x v="0"/>
    <m/>
  </r>
  <r>
    <x v="478"/>
    <x v="478"/>
    <x v="0"/>
    <s v="PDT-R1411B-15-AA1E-NA"/>
    <s v="1/2&quot;-PDT-R1411B-AA1E-NA"/>
    <s v="04/22/'25"/>
    <s v=""/>
    <s v=""/>
    <s v=""/>
    <s v=""/>
    <s v="REV.1"/>
    <s v="04/22/'25"/>
    <m/>
    <s v="0478"/>
    <m/>
    <m/>
    <x v="3"/>
    <s v="Trim"/>
    <s v="PDT-R1411B"/>
    <x v="1"/>
    <s v="NA"/>
    <x v="1"/>
    <s v="智源"/>
    <m/>
    <m/>
    <s v="Trim-PDT-R1411B"/>
    <m/>
    <s v=""/>
    <s v=""/>
    <s v=""/>
    <s v="Trim"/>
    <s v=""/>
    <m/>
    <m/>
    <s v=""/>
    <s v="PDT-R1411B-AA1E-NA"/>
    <x v="0"/>
    <m/>
  </r>
  <r>
    <x v="479"/>
    <x v="479"/>
    <x v="1"/>
    <s v="PDT-R1411B-15-AA1E-NA"/>
    <s v="1/2&quot;-PDT-R1411B-AA1E-NA"/>
    <s v="04/22/'25"/>
    <s v=""/>
    <s v=""/>
    <s v=""/>
    <s v=""/>
    <s v="REV.1"/>
    <s v="04/22/'25"/>
    <m/>
    <s v="0479"/>
    <m/>
    <m/>
    <x v="3"/>
    <s v="Trim"/>
    <s v="PDT-R1411B"/>
    <x v="1"/>
    <s v="NA"/>
    <x v="1"/>
    <s v="智源"/>
    <m/>
    <m/>
    <s v="Trim-PDT-R1411B"/>
    <m/>
    <s v=""/>
    <s v=""/>
    <s v=""/>
    <s v="Trim"/>
    <s v=""/>
    <m/>
    <m/>
    <s v=""/>
    <s v="PDT-R1411B-AA1E-NA"/>
    <x v="0"/>
    <m/>
  </r>
  <r>
    <x v="480"/>
    <x v="480"/>
    <x v="0"/>
    <s v="PDT-R1411C-15-AA1E-NA"/>
    <s v="1/2&quot;-PDT-R1411C-AA1E-NA"/>
    <s v="04/22/'25"/>
    <s v=""/>
    <s v=""/>
    <s v=""/>
    <s v=""/>
    <s v="REV.1"/>
    <s v="04/22/'25"/>
    <m/>
    <s v="0480"/>
    <m/>
    <m/>
    <x v="3"/>
    <s v="Trim"/>
    <s v="PDT-R1411C"/>
    <x v="1"/>
    <s v="NA"/>
    <x v="1"/>
    <s v="智源"/>
    <m/>
    <m/>
    <s v="Trim-PDT-R1411C"/>
    <m/>
    <s v=""/>
    <s v=""/>
    <s v=""/>
    <s v="Trim"/>
    <s v=""/>
    <m/>
    <m/>
    <s v=""/>
    <s v="PDT-R1411C-AA1E-NA"/>
    <x v="0"/>
    <m/>
  </r>
  <r>
    <x v="481"/>
    <x v="481"/>
    <x v="1"/>
    <s v="PDT-R1411C-15-AA1E-NA"/>
    <s v="1/2&quot;-PDT-R1411C-AA1E-NA"/>
    <s v="04/22/'25"/>
    <s v=""/>
    <s v=""/>
    <s v=""/>
    <s v=""/>
    <s v="REV.1"/>
    <s v="04/22/'25"/>
    <m/>
    <s v="0481"/>
    <m/>
    <m/>
    <x v="3"/>
    <s v="Trim"/>
    <s v="PDT-R1411C"/>
    <x v="1"/>
    <s v="NA"/>
    <x v="1"/>
    <s v="智源"/>
    <m/>
    <m/>
    <s v="Trim-PDT-R1411C"/>
    <m/>
    <s v=""/>
    <s v=""/>
    <s v=""/>
    <s v="Trim"/>
    <s v=""/>
    <m/>
    <m/>
    <s v=""/>
    <s v="PDT-R1411C-AA1E-NA"/>
    <x v="0"/>
    <m/>
  </r>
  <r>
    <x v="482"/>
    <x v="482"/>
    <x v="0"/>
    <s v="PDT-R1411D-15-AA1E-NA"/>
    <s v="1/2&quot;-PDT-R1411D-AA1E-NA"/>
    <s v="04/22/'25"/>
    <s v=""/>
    <s v=""/>
    <s v=""/>
    <s v=""/>
    <s v="REV.1"/>
    <s v="04/22/'25"/>
    <m/>
    <s v="0482"/>
    <m/>
    <m/>
    <x v="3"/>
    <s v="Trim"/>
    <s v="PDT-R1411D"/>
    <x v="1"/>
    <s v="NA"/>
    <x v="1"/>
    <s v="智源"/>
    <m/>
    <m/>
    <s v="Trim-PDT-R1411D"/>
    <m/>
    <s v=""/>
    <s v=""/>
    <s v=""/>
    <s v="Trim"/>
    <s v=""/>
    <m/>
    <m/>
    <s v=""/>
    <s v="PDT-R1411D-AA1E-NA"/>
    <x v="0"/>
    <m/>
  </r>
  <r>
    <x v="483"/>
    <x v="483"/>
    <x v="1"/>
    <s v="PDT-R1411D-15-AA1E-NA"/>
    <s v="1/2&quot;-PDT-R1411D-AA1E-NA"/>
    <s v="04/22/'25"/>
    <s v=""/>
    <s v=""/>
    <s v=""/>
    <s v=""/>
    <s v="REV.1"/>
    <s v="04/22/'25"/>
    <m/>
    <s v="0483"/>
    <m/>
    <m/>
    <x v="3"/>
    <s v="Trim"/>
    <s v="PDT-R1411D"/>
    <x v="1"/>
    <s v="NA"/>
    <x v="1"/>
    <s v="智源"/>
    <m/>
    <m/>
    <s v="Trim-PDT-R1411D"/>
    <m/>
    <s v=""/>
    <s v=""/>
    <s v=""/>
    <s v="Trim"/>
    <s v=""/>
    <m/>
    <m/>
    <s v=""/>
    <s v="PDT-R1411D-AA1E-NA"/>
    <x v="0"/>
    <m/>
  </r>
  <r>
    <x v="484"/>
    <x v="484"/>
    <x v="0"/>
    <s v="PDT-R1414-1-15-AA1B"/>
    <s v="1/2&quot;-PDT-R1414-1-15-AA1B"/>
    <s v="04/22/'25"/>
    <s v=""/>
    <s v=""/>
    <s v=""/>
    <s v=""/>
    <s v="REV.1"/>
    <s v="04/22/'25"/>
    <m/>
    <s v="0484"/>
    <m/>
    <m/>
    <x v="3"/>
    <s v="Trim"/>
    <s v="PDT-R1414"/>
    <x v="2"/>
    <s v=""/>
    <x v="0"/>
    <s v="智源"/>
    <m/>
    <m/>
    <s v="Trim-PDT-R1414"/>
    <m/>
    <s v=""/>
    <s v=""/>
    <s v=""/>
    <s v="Trim"/>
    <s v=""/>
    <m/>
    <m/>
    <s v=""/>
    <s v="PDT-R1414-15-AA1B"/>
    <x v="0"/>
    <m/>
  </r>
  <r>
    <x v="485"/>
    <x v="485"/>
    <x v="1"/>
    <s v="PDT-R1414-2-15-AA1B"/>
    <s v="1/2&quot;-PDT-R1414-2-15-AA1B"/>
    <s v="04/22/'25"/>
    <s v=""/>
    <s v=""/>
    <s v=""/>
    <s v=""/>
    <s v="REV.1"/>
    <s v="04/22/'25"/>
    <m/>
    <s v="0485"/>
    <m/>
    <m/>
    <x v="3"/>
    <s v="Trim"/>
    <s v="PDT-R1414"/>
    <x v="2"/>
    <s v=""/>
    <x v="0"/>
    <s v="智源"/>
    <m/>
    <m/>
    <s v="Trim-PDT-R1414"/>
    <m/>
    <s v=""/>
    <s v=""/>
    <s v=""/>
    <s v="Trim"/>
    <s v=""/>
    <m/>
    <m/>
    <s v=""/>
    <s v="PDT-R1414-15-AA1B"/>
    <x v="0"/>
    <m/>
  </r>
  <r>
    <x v="486"/>
    <x v="486"/>
    <x v="2"/>
    <s v="PG-R1401A-25-AA1B-NA"/>
    <s v="1&quot;-PG-R1401A-AA1B-NA"/>
    <s v="04/22/'25"/>
    <s v=""/>
    <s v=""/>
    <s v=""/>
    <s v=""/>
    <s v="REV.1"/>
    <s v="04/22/'25"/>
    <m/>
    <s v="0486"/>
    <m/>
    <m/>
    <x v="2"/>
    <s v="Trim"/>
    <s v="PG-R1401A"/>
    <x v="2"/>
    <s v="NA"/>
    <x v="0"/>
    <s v="智源"/>
    <m/>
    <m/>
    <s v="Trim-PG-R1401A"/>
    <m/>
    <s v=""/>
    <s v=""/>
    <s v=""/>
    <s v="Trim"/>
    <s v=""/>
    <m/>
    <m/>
    <s v=""/>
    <s v="PG-R1401A-AA1B-NA"/>
    <x v="0"/>
    <m/>
  </r>
  <r>
    <x v="487"/>
    <x v="487"/>
    <x v="2"/>
    <s v="PG-R1401B-25-AA1B-NA"/>
    <s v="1&quot;-PG-R1401B-AA1B-NA"/>
    <s v="04/22/'25"/>
    <s v=""/>
    <s v=""/>
    <s v=""/>
    <s v=""/>
    <s v="REV.1"/>
    <s v="04/22/'25"/>
    <m/>
    <s v="0487"/>
    <m/>
    <m/>
    <x v="2"/>
    <s v="Trim"/>
    <s v="PG-R1401B"/>
    <x v="2"/>
    <s v="NA"/>
    <x v="0"/>
    <s v="智源"/>
    <m/>
    <m/>
    <s v="Trim-PG-R1401B"/>
    <m/>
    <s v=""/>
    <s v=""/>
    <s v=""/>
    <s v="Trim"/>
    <s v=""/>
    <m/>
    <m/>
    <s v=""/>
    <s v="PG-R1401B-AA1B-NA"/>
    <x v="0"/>
    <m/>
  </r>
  <r>
    <x v="488"/>
    <x v="488"/>
    <x v="2"/>
    <s v="PG-R1402-25-AA1B-NA"/>
    <s v="1&quot;-PG-R1402-AA1B-NA"/>
    <s v="04/22/'25"/>
    <s v=""/>
    <s v=""/>
    <s v=""/>
    <s v=""/>
    <s v="REV.1"/>
    <s v="04/22/'25"/>
    <m/>
    <s v="0488"/>
    <m/>
    <m/>
    <x v="2"/>
    <s v="Trim"/>
    <s v="PG-R1402"/>
    <x v="2"/>
    <s v="NA"/>
    <x v="0"/>
    <s v="智源"/>
    <m/>
    <m/>
    <s v="Trim-PG-R1402"/>
    <m/>
    <s v=""/>
    <s v=""/>
    <s v=""/>
    <s v="Trim"/>
    <s v=""/>
    <m/>
    <m/>
    <s v=""/>
    <s v="PG-R1402-AA1B-NA"/>
    <x v="0"/>
    <m/>
  </r>
  <r>
    <x v="489"/>
    <x v="489"/>
    <x v="2"/>
    <s v="PG-R2402-25-AA1B-NA"/>
    <s v="1&quot;-PG-R2402-AA1B-NA"/>
    <s v="04/22/'25"/>
    <s v=""/>
    <s v=""/>
    <s v=""/>
    <s v=""/>
    <s v="REV.1"/>
    <s v="04/22/'25"/>
    <m/>
    <s v="0489"/>
    <m/>
    <m/>
    <x v="2"/>
    <s v="Trim"/>
    <s v="PG-R2402"/>
    <x v="2"/>
    <s v="NA"/>
    <x v="0"/>
    <s v="智源"/>
    <m/>
    <m/>
    <s v="Trim-PG-R2402"/>
    <m/>
    <s v=""/>
    <s v=""/>
    <s v=""/>
    <s v="Trim"/>
    <s v=""/>
    <m/>
    <m/>
    <s v=""/>
    <s v="PG-R2402-AA1B-NA"/>
    <x v="0"/>
    <m/>
  </r>
  <r>
    <x v="490"/>
    <x v="490"/>
    <x v="2"/>
    <s v="PG-R2403-25-AA1B-NA"/>
    <s v="1&quot;-PG-R2403-AA1B-NA"/>
    <s v="04/22/'25"/>
    <s v=""/>
    <s v=""/>
    <s v=""/>
    <s v=""/>
    <s v="REV.1"/>
    <s v="04/22/'25"/>
    <m/>
    <s v="0490"/>
    <m/>
    <m/>
    <x v="2"/>
    <s v="Trim"/>
    <s v="PG-R2403"/>
    <x v="2"/>
    <s v="NA"/>
    <x v="0"/>
    <s v="智源"/>
    <m/>
    <m/>
    <s v="Trim-PG-R2403"/>
    <m/>
    <s v=""/>
    <s v=""/>
    <s v=""/>
    <s v="Trim"/>
    <s v=""/>
    <m/>
    <m/>
    <s v=""/>
    <s v="PG-R2403-AA1B-NA"/>
    <x v="0"/>
    <m/>
  </r>
  <r>
    <x v="491"/>
    <x v="491"/>
    <x v="2"/>
    <s v="PG-R2404-25-AA1B-NA"/>
    <s v="1&quot;-PG-R2404-AA1B-NA"/>
    <s v="04/22/'25"/>
    <s v=""/>
    <s v=""/>
    <s v=""/>
    <s v=""/>
    <s v="REV.1"/>
    <s v="04/22/'25"/>
    <m/>
    <s v="0491"/>
    <m/>
    <m/>
    <x v="2"/>
    <s v="Trim"/>
    <s v="PG-R2404"/>
    <x v="2"/>
    <s v="NA"/>
    <x v="0"/>
    <s v="智源"/>
    <m/>
    <m/>
    <s v="Trim-PG-R2404"/>
    <m/>
    <s v=""/>
    <s v=""/>
    <s v=""/>
    <s v="Trim"/>
    <s v=""/>
    <m/>
    <m/>
    <s v=""/>
    <s v="PG-R2404-AA1B-NA"/>
    <x v="0"/>
    <m/>
  </r>
  <r>
    <x v="492"/>
    <x v="492"/>
    <x v="2"/>
    <s v="PT-R1001-15-AA1E-NA"/>
    <s v="1/2&quot;-PT-R1001-AA1E-NA"/>
    <s v="04/22/'25"/>
    <s v="06/17/'25"/>
    <s v=""/>
    <s v=""/>
    <s v=""/>
    <s v="REV.2"/>
    <s v="06/17/'25"/>
    <m/>
    <s v="0492"/>
    <m/>
    <m/>
    <x v="3"/>
    <s v="Trim"/>
    <s v="PT-R1001"/>
    <x v="1"/>
    <s v="NA"/>
    <x v="1"/>
    <s v="智源"/>
    <m/>
    <m/>
    <s v="Trim-PT-R1001"/>
    <m/>
    <s v=""/>
    <s v=""/>
    <s v=""/>
    <s v="Trim"/>
    <s v=""/>
    <m/>
    <m/>
    <s v=""/>
    <s v="PT-R1001-AA1E-NA"/>
    <x v="0"/>
    <m/>
  </r>
  <r>
    <x v="493"/>
    <x v="493"/>
    <x v="2"/>
    <s v="PT-R1003-15-AA1E-NA"/>
    <s v="1/2&quot;-PT-R1003-AA1E-NA"/>
    <s v="04/22/'25"/>
    <s v="06/17/'25"/>
    <s v=""/>
    <s v=""/>
    <s v=""/>
    <s v="REV.2"/>
    <s v="06/17/'25"/>
    <m/>
    <s v="0493"/>
    <m/>
    <m/>
    <x v="3"/>
    <s v="Trim"/>
    <s v="PT-R1003"/>
    <x v="1"/>
    <s v="NA"/>
    <x v="1"/>
    <s v="智源"/>
    <m/>
    <m/>
    <s v="Trim-PT-R1003"/>
    <m/>
    <s v=""/>
    <s v=""/>
    <s v=""/>
    <s v="Trim"/>
    <s v=""/>
    <m/>
    <m/>
    <s v=""/>
    <s v="PT-R1003-AA1E-NA"/>
    <x v="0"/>
    <m/>
  </r>
  <r>
    <x v="494"/>
    <x v="494"/>
    <x v="2"/>
    <s v="PT-R1004-50-AA1E-NA"/>
    <s v="2&quot;-PT-R1004-AA1E-NA"/>
    <s v="04/22/'25"/>
    <s v=""/>
    <s v=""/>
    <s v=""/>
    <s v=""/>
    <s v="REV.1"/>
    <s v="04/22/'25"/>
    <m/>
    <s v="0494"/>
    <m/>
    <m/>
    <x v="0"/>
    <s v="Trim"/>
    <s v="PT-R1004"/>
    <x v="1"/>
    <s v="NA"/>
    <x v="1"/>
    <s v="智源"/>
    <m/>
    <m/>
    <s v="Trim-PT-R1004"/>
    <m/>
    <s v=""/>
    <s v=""/>
    <s v=""/>
    <s v="Trim"/>
    <s v=""/>
    <m/>
    <m/>
    <s v=""/>
    <s v="PT-R1004-AA1E-NA"/>
    <x v="0"/>
    <m/>
  </r>
  <r>
    <x v="495"/>
    <x v="495"/>
    <x v="2"/>
    <s v="PT-R1103-50-AA1E-NA"/>
    <s v="2&quot;-PT-R1103-AA1E-NA"/>
    <s v="04/22/'25"/>
    <s v=""/>
    <s v=""/>
    <s v=""/>
    <s v=""/>
    <s v="REV.1"/>
    <s v="04/22/'25"/>
    <m/>
    <s v="0495"/>
    <m/>
    <m/>
    <x v="0"/>
    <s v="Trim"/>
    <s v="PT-R1103"/>
    <x v="1"/>
    <s v="NA"/>
    <x v="1"/>
    <s v="智源"/>
    <m/>
    <m/>
    <s v="Trim-PT-R1103"/>
    <m/>
    <s v=""/>
    <s v=""/>
    <s v=""/>
    <s v="Trim"/>
    <s v=""/>
    <m/>
    <m/>
    <s v=""/>
    <s v="PT-R1103-AA1E-NA"/>
    <x v="0"/>
    <m/>
  </r>
  <r>
    <x v="496"/>
    <x v="496"/>
    <x v="2"/>
    <s v="PT-R1107-50-AA1E-NA"/>
    <s v="2&quot;-PT-R1107-AA1E-NA"/>
    <s v="04/22/'25"/>
    <s v=""/>
    <s v=""/>
    <s v=""/>
    <s v=""/>
    <s v="REV.1"/>
    <s v="04/22/'25"/>
    <m/>
    <s v="0496"/>
    <m/>
    <m/>
    <x v="0"/>
    <s v="Trim"/>
    <s v="PT-R1107"/>
    <x v="1"/>
    <s v="NA"/>
    <x v="1"/>
    <s v="智源"/>
    <m/>
    <m/>
    <s v="Trim-PT-R1107"/>
    <m/>
    <s v=""/>
    <s v=""/>
    <s v=""/>
    <s v="Trim"/>
    <s v=""/>
    <m/>
    <m/>
    <s v=""/>
    <s v="PT-R1107-AA1E-NA"/>
    <x v="0"/>
    <m/>
  </r>
  <r>
    <x v="497"/>
    <x v="497"/>
    <x v="2"/>
    <s v="PT-R1201-15-AA1E-NA"/>
    <s v="1/2&quot;-PT-R1201-AA1E-NA"/>
    <s v="04/22/'25"/>
    <s v="06/17/'25"/>
    <s v=""/>
    <s v=""/>
    <s v=""/>
    <s v="REV.2"/>
    <s v="06/17/'25"/>
    <m/>
    <s v="0497"/>
    <m/>
    <m/>
    <x v="3"/>
    <s v="Trim"/>
    <s v="PT-R1201"/>
    <x v="1"/>
    <s v="NA"/>
    <x v="1"/>
    <s v="智源"/>
    <m/>
    <m/>
    <s v="Trim-PT-R1201"/>
    <m/>
    <s v=""/>
    <s v=""/>
    <s v=""/>
    <s v="Trim"/>
    <s v=""/>
    <m/>
    <m/>
    <s v=""/>
    <s v="PT-R1201-AA1E-NA"/>
    <x v="0"/>
    <m/>
  </r>
  <r>
    <x v="498"/>
    <x v="498"/>
    <x v="2"/>
    <s v="PT-R1202-15-AA1E-NA"/>
    <s v="1/2&quot;-PT-R1202-AA1E-NA"/>
    <s v="04/22/'25"/>
    <s v=""/>
    <s v=""/>
    <s v=""/>
    <s v=""/>
    <s v="REV.1"/>
    <s v="04/22/'25"/>
    <m/>
    <s v="0498"/>
    <m/>
    <m/>
    <x v="3"/>
    <s v="Trim"/>
    <s v="PT-R1202"/>
    <x v="1"/>
    <s v="NA"/>
    <x v="1"/>
    <s v="智源"/>
    <m/>
    <m/>
    <s v="Trim-PT-R1202"/>
    <m/>
    <s v=""/>
    <s v=""/>
    <s v=""/>
    <s v="Trim"/>
    <s v=""/>
    <m/>
    <m/>
    <s v=""/>
    <s v="PT-R1202-AA1E-NA"/>
    <x v="0"/>
    <m/>
  </r>
  <r>
    <x v="499"/>
    <x v="499"/>
    <x v="2"/>
    <s v="PT-R1203-15-AA1B-NA"/>
    <s v="1/2&quot;-PT-R1203-AA1B-NA"/>
    <s v="04/22/'25"/>
    <s v="06/17/'25"/>
    <s v=""/>
    <s v=""/>
    <s v=""/>
    <s v="REV.2"/>
    <s v="06/17/'25"/>
    <m/>
    <s v="0499"/>
    <m/>
    <m/>
    <x v="3"/>
    <s v="Trim"/>
    <s v="PT-R1203"/>
    <x v="2"/>
    <s v="NA"/>
    <x v="0"/>
    <s v="智源"/>
    <m/>
    <m/>
    <s v="Trim-PT-R1203"/>
    <m/>
    <s v=""/>
    <s v=""/>
    <s v=""/>
    <s v="Trim"/>
    <s v=""/>
    <m/>
    <m/>
    <s v=""/>
    <s v="PT-R1203-AA1B-NA"/>
    <x v="0"/>
    <m/>
  </r>
  <r>
    <x v="500"/>
    <x v="500"/>
    <x v="2"/>
    <s v="PT-R1204-15-AA1B-NA"/>
    <s v="1/2&quot;-PT-R1204-AA1B-NA"/>
    <s v="04/22/'25"/>
    <s v=""/>
    <s v=""/>
    <s v=""/>
    <s v=""/>
    <s v="REV.1"/>
    <s v="04/22/'25"/>
    <m/>
    <s v="0500"/>
    <m/>
    <m/>
    <x v="3"/>
    <s v="Trim"/>
    <s v="PT-R1204"/>
    <x v="2"/>
    <s v="NA"/>
    <x v="0"/>
    <s v="智源"/>
    <m/>
    <m/>
    <s v="Trim-PT-R1204"/>
    <m/>
    <s v=""/>
    <s v=""/>
    <s v=""/>
    <s v="Trim"/>
    <s v=""/>
    <m/>
    <m/>
    <s v=""/>
    <s v="PT-R1204-AA1B-NA"/>
    <x v="0"/>
    <m/>
  </r>
  <r>
    <x v="501"/>
    <x v="501"/>
    <x v="2"/>
    <s v="PT-R1301-15-AA1B-NA"/>
    <s v="1/2&quot;-PT-R1301-AA1B-NA"/>
    <s v="04/22/'25"/>
    <s v="06/17/'25"/>
    <s v=""/>
    <s v=""/>
    <s v=""/>
    <s v="REV.2"/>
    <s v="06/17/'25"/>
    <m/>
    <s v="0501"/>
    <m/>
    <m/>
    <x v="3"/>
    <s v="Trim"/>
    <s v="PT-R1301"/>
    <x v="2"/>
    <s v="NA"/>
    <x v="0"/>
    <s v="智源"/>
    <m/>
    <m/>
    <s v="Trim-PT-R1301"/>
    <m/>
    <s v=""/>
    <s v=""/>
    <s v=""/>
    <s v="Trim"/>
    <s v=""/>
    <m/>
    <m/>
    <s v=""/>
    <s v="PT-R1301-AA1B-NA"/>
    <x v="0"/>
    <m/>
  </r>
  <r>
    <x v="502"/>
    <x v="502"/>
    <x v="2"/>
    <s v="PT-R1308-25-AA1B-NA"/>
    <s v="1&quot;-PT-R1308-AA1B-NA"/>
    <s v="04/22/'25"/>
    <s v=""/>
    <s v=""/>
    <s v=""/>
    <s v=""/>
    <s v="REV.1"/>
    <s v="04/22/'25"/>
    <m/>
    <s v="0502"/>
    <m/>
    <m/>
    <x v="2"/>
    <s v="Trim"/>
    <s v="PT-R1308"/>
    <x v="2"/>
    <s v="NA"/>
    <x v="0"/>
    <s v="智源"/>
    <m/>
    <m/>
    <s v="Trim-PT-R1308"/>
    <m/>
    <s v=""/>
    <s v=""/>
    <s v=""/>
    <s v="Trim"/>
    <s v=""/>
    <m/>
    <m/>
    <s v=""/>
    <s v="PT-R1308-AA1B-NA"/>
    <x v="0"/>
    <m/>
  </r>
  <r>
    <x v="503"/>
    <x v="503"/>
    <x v="2"/>
    <s v="PT-R1401-50-AA2B-NA"/>
    <s v="2&quot;-PT-R1401-AA2B-NA"/>
    <s v="04/22/'25"/>
    <s v=""/>
    <s v=""/>
    <s v=""/>
    <s v=""/>
    <s v="REV.1"/>
    <s v="04/22/'25"/>
    <m/>
    <s v="0503"/>
    <m/>
    <m/>
    <x v="0"/>
    <s v="Trim"/>
    <s v="PT-R1401"/>
    <x v="0"/>
    <s v="NA"/>
    <x v="0"/>
    <s v="智源"/>
    <m/>
    <m/>
    <s v="Trim-PT-R1401"/>
    <m/>
    <s v=""/>
    <s v=""/>
    <s v=""/>
    <s v="Trim"/>
    <s v=""/>
    <m/>
    <m/>
    <s v=""/>
    <s v="PT-R1401-AA2B-NA"/>
    <x v="0"/>
    <m/>
  </r>
  <r>
    <x v="504"/>
    <x v="504"/>
    <x v="2"/>
    <s v="PT-R1402-25-AA1E-NA"/>
    <s v="1&quot;-PT-R1402-AA1E-NA"/>
    <s v="04/22/'25"/>
    <s v=""/>
    <s v=""/>
    <s v=""/>
    <s v=""/>
    <s v="REV.1"/>
    <s v="04/22/'25"/>
    <m/>
    <s v="0504"/>
    <m/>
    <m/>
    <x v="2"/>
    <s v="Trim"/>
    <s v="PT-R1402"/>
    <x v="1"/>
    <s v="NA"/>
    <x v="1"/>
    <s v="智源"/>
    <m/>
    <m/>
    <s v="Trim-PT-R1402"/>
    <m/>
    <s v=""/>
    <s v=""/>
    <s v=""/>
    <s v="Trim"/>
    <s v=""/>
    <m/>
    <m/>
    <s v=""/>
    <s v="PT-R1402-AA1E-NA"/>
    <x v="0"/>
    <m/>
  </r>
  <r>
    <x v="505"/>
    <x v="505"/>
    <x v="2"/>
    <s v="PT-R1404-15-AA1B-NA"/>
    <s v="1/2&quot;-PT-R1404-AA1B-NA"/>
    <s v="04/22/'25"/>
    <s v="06/17/'25"/>
    <s v=""/>
    <s v=""/>
    <s v=""/>
    <s v="REV.2"/>
    <s v="06/17/'25"/>
    <m/>
    <s v="0505"/>
    <m/>
    <m/>
    <x v="3"/>
    <s v="Trim"/>
    <s v="PT-R1404"/>
    <x v="2"/>
    <s v="NA"/>
    <x v="0"/>
    <s v="智源"/>
    <m/>
    <m/>
    <s v="Trim-PT-R1404"/>
    <m/>
    <s v=""/>
    <s v=""/>
    <s v=""/>
    <s v="Trim"/>
    <s v=""/>
    <m/>
    <m/>
    <s v=""/>
    <s v="PT-R1404-AA1B-NA"/>
    <x v="0"/>
    <m/>
  </r>
  <r>
    <x v="506"/>
    <x v="506"/>
    <x v="2"/>
    <s v="PT-R1407-25-AA1E-NA"/>
    <s v="1&quot;-PT-R1407-AA1E-NA"/>
    <s v="04/22/'25"/>
    <s v=""/>
    <s v=""/>
    <s v=""/>
    <s v=""/>
    <s v="REV.1"/>
    <s v="04/22/'25"/>
    <m/>
    <s v="0506"/>
    <m/>
    <m/>
    <x v="2"/>
    <s v="Trim"/>
    <s v="PT-R1407"/>
    <x v="1"/>
    <s v="NA"/>
    <x v="1"/>
    <s v="智源"/>
    <m/>
    <m/>
    <s v="Trim-PT-R1407"/>
    <m/>
    <s v=""/>
    <s v=""/>
    <s v=""/>
    <s v="Trim"/>
    <s v=""/>
    <m/>
    <m/>
    <s v=""/>
    <s v="PT-R1407-AA1E-NA"/>
    <x v="0"/>
    <m/>
  </r>
  <r>
    <x v="507"/>
    <x v="507"/>
    <x v="2"/>
    <s v="PT-R1408-50-AA2B-NA"/>
    <s v="2&quot;-PT-R1408-AA2B-NA"/>
    <s v="04/22/'25"/>
    <s v=""/>
    <s v=""/>
    <s v=""/>
    <s v=""/>
    <s v="REV.1"/>
    <s v="04/22/'25"/>
    <m/>
    <s v="0507"/>
    <m/>
    <m/>
    <x v="0"/>
    <s v="Trim"/>
    <s v="PT-R1408"/>
    <x v="0"/>
    <s v="NA"/>
    <x v="0"/>
    <s v="智源"/>
    <m/>
    <m/>
    <s v="Trim-PT-R1408"/>
    <m/>
    <s v=""/>
    <s v=""/>
    <s v=""/>
    <s v="Trim"/>
    <s v=""/>
    <m/>
    <m/>
    <s v=""/>
    <s v="PT-R1408-AA2B-NA"/>
    <x v="0"/>
    <m/>
  </r>
  <r>
    <x v="508"/>
    <x v="508"/>
    <x v="2"/>
    <s v="PT-R1504-25-AA1B-NA"/>
    <s v="1&quot;-PT-R1504-AA1B-NA"/>
    <s v="04/22/'25"/>
    <s v="06/17/'25"/>
    <s v=""/>
    <s v=""/>
    <s v=""/>
    <s v="REV.2"/>
    <s v="06/17/'25"/>
    <m/>
    <s v="0508"/>
    <m/>
    <m/>
    <x v="2"/>
    <s v="Trim"/>
    <s v="PT-R1504"/>
    <x v="2"/>
    <s v="NA"/>
    <x v="0"/>
    <s v="智源"/>
    <m/>
    <m/>
    <s v="Trim-PT-R1504"/>
    <m/>
    <s v=""/>
    <s v=""/>
    <s v=""/>
    <s v="Trim"/>
    <s v=""/>
    <m/>
    <m/>
    <s v=""/>
    <s v="PT-R1504-AA1B-NA"/>
    <x v="0"/>
    <m/>
  </r>
  <r>
    <x v="509"/>
    <x v="509"/>
    <x v="2"/>
    <s v="PT-R1505-25-AA1B-NA"/>
    <s v="1&quot;-PT-R1505-AA1B-NA"/>
    <s v="04/22/'25"/>
    <s v="06/17/'25"/>
    <s v=""/>
    <s v=""/>
    <s v=""/>
    <s v="REV.2"/>
    <s v="06/17/'25"/>
    <m/>
    <s v="0509"/>
    <m/>
    <m/>
    <x v="2"/>
    <s v="Trim"/>
    <s v="PT-R1505"/>
    <x v="2"/>
    <s v="NA"/>
    <x v="0"/>
    <s v="智源"/>
    <m/>
    <m/>
    <s v="Trim-PT-R1505"/>
    <m/>
    <s v=""/>
    <s v=""/>
    <s v=""/>
    <s v="Trim"/>
    <s v=""/>
    <m/>
    <m/>
    <s v=""/>
    <s v="PT-R1505-AA1B-NA"/>
    <x v="0"/>
    <m/>
  </r>
  <r>
    <x v="510"/>
    <x v="510"/>
    <x v="2"/>
    <s v="PT-R1506-50-AA1E-NA"/>
    <s v="2&quot;-PT-R1506-AA1E-NA"/>
    <s v="04/22/'25"/>
    <s v=""/>
    <s v=""/>
    <s v=""/>
    <s v=""/>
    <s v="REV.1"/>
    <s v="04/22/'25"/>
    <m/>
    <s v="0510"/>
    <m/>
    <m/>
    <x v="0"/>
    <s v="Trim"/>
    <s v="PT-R1506"/>
    <x v="1"/>
    <s v="NA"/>
    <x v="1"/>
    <s v="智源"/>
    <m/>
    <m/>
    <s v="Trim-PT-R1506"/>
    <m/>
    <s v=""/>
    <s v=""/>
    <s v=""/>
    <s v="Trim"/>
    <s v=""/>
    <m/>
    <m/>
    <s v=""/>
    <s v="PT-R1506-AA1E-NA"/>
    <x v="0"/>
    <m/>
  </r>
  <r>
    <x v="511"/>
    <x v="511"/>
    <x v="2"/>
    <s v="PT-R1807-25-AA1E-NA"/>
    <s v="1&quot;-PT-R1807-AA1E-NA"/>
    <s v="04/22/'25"/>
    <s v=""/>
    <s v=""/>
    <s v=""/>
    <s v=""/>
    <s v="REV.1"/>
    <s v="04/22/'25"/>
    <m/>
    <s v="0511"/>
    <m/>
    <m/>
    <x v="2"/>
    <s v="Trim"/>
    <s v="PT-R1807"/>
    <x v="1"/>
    <s v="NA"/>
    <x v="1"/>
    <s v="智源"/>
    <m/>
    <m/>
    <s v="Trim-PT-R1807"/>
    <m/>
    <s v=""/>
    <s v=""/>
    <s v=""/>
    <s v="Trim"/>
    <s v=""/>
    <m/>
    <m/>
    <s v=""/>
    <s v="PT-R1807-AA1E-NA"/>
    <x v="0"/>
    <m/>
  </r>
  <r>
    <x v="512"/>
    <x v="512"/>
    <x v="2"/>
    <s v="PT-R2402-15-AA1B-NA"/>
    <s v="1/2&quot;-PT-R2402-AA1B-NA"/>
    <s v="04/22/'25"/>
    <s v=""/>
    <s v=""/>
    <s v=""/>
    <s v=""/>
    <s v="REV.1"/>
    <s v="04/22/'25"/>
    <m/>
    <s v="0512"/>
    <m/>
    <m/>
    <x v="3"/>
    <s v="Trim"/>
    <s v="PT-R2402"/>
    <x v="2"/>
    <s v="NA"/>
    <x v="0"/>
    <s v="智源"/>
    <m/>
    <m/>
    <s v="Trim-PT-R2402"/>
    <m/>
    <s v=""/>
    <s v=""/>
    <s v=""/>
    <s v="Trim"/>
    <s v=""/>
    <m/>
    <m/>
    <s v=""/>
    <s v="PT-R2402-AA1B-NA"/>
    <x v="0"/>
    <m/>
  </r>
  <r>
    <x v="513"/>
    <x v="513"/>
    <x v="2"/>
    <s v="PT-R2404-15-AA1B-NA"/>
    <s v="1/2&quot;-PT-R2404-AA1B-NA"/>
    <s v="04/22/'25"/>
    <s v=""/>
    <s v=""/>
    <s v=""/>
    <s v=""/>
    <s v="REV.1"/>
    <s v="04/22/'25"/>
    <m/>
    <s v="0513"/>
    <m/>
    <m/>
    <x v="3"/>
    <s v="Trim"/>
    <s v="PT-R2404"/>
    <x v="2"/>
    <s v="NA"/>
    <x v="0"/>
    <s v="智源"/>
    <m/>
    <m/>
    <s v="Trim-PT-R2404"/>
    <m/>
    <s v=""/>
    <s v=""/>
    <s v=""/>
    <s v="Trim"/>
    <s v=""/>
    <m/>
    <m/>
    <s v=""/>
    <s v="PT-R2404-AA1B-NA"/>
    <x v="0"/>
    <m/>
  </r>
  <r>
    <x v="514"/>
    <x v="514"/>
    <x v="2"/>
    <s v="PZT-R1102A-15-AA1B-NA"/>
    <s v="1/2&quot;-PZT-R1102A-AA1B-NA"/>
    <s v="04/22/'25"/>
    <s v="06/17/'25"/>
    <s v=""/>
    <s v=""/>
    <s v=""/>
    <s v="REV.2"/>
    <s v="06/17/'25"/>
    <m/>
    <s v="0514"/>
    <m/>
    <m/>
    <x v="3"/>
    <s v="Trim"/>
    <s v="PZT-R1102A"/>
    <x v="2"/>
    <s v="NA"/>
    <x v="0"/>
    <s v="智源"/>
    <m/>
    <m/>
    <s v="Trim-PZT-R1102A"/>
    <m/>
    <s v=""/>
    <s v=""/>
    <s v=""/>
    <s v="Trim"/>
    <s v=""/>
    <m/>
    <m/>
    <s v=""/>
    <s v="PZT-R1102A-AA1B-NA"/>
    <x v="0"/>
    <m/>
  </r>
  <r>
    <x v="515"/>
    <x v="515"/>
    <x v="2"/>
    <s v="PZT-R1102B-15-AA1B-NA"/>
    <s v="1/2&quot;-PZT-R1102B-AA1B-NA"/>
    <s v="04/22/'25"/>
    <s v="06/17/'25"/>
    <s v=""/>
    <s v=""/>
    <s v=""/>
    <s v="REV.2"/>
    <s v="06/17/'25"/>
    <m/>
    <s v="0515"/>
    <m/>
    <m/>
    <x v="3"/>
    <s v="Trim"/>
    <s v="PZT-R1102B"/>
    <x v="2"/>
    <s v="NA"/>
    <x v="0"/>
    <s v="智源"/>
    <m/>
    <m/>
    <s v="Trim-PZT-R1102B"/>
    <m/>
    <s v=""/>
    <s v=""/>
    <s v=""/>
    <s v="Trim"/>
    <s v=""/>
    <m/>
    <m/>
    <s v=""/>
    <s v="PZT-R1102B-AA1B-NA"/>
    <x v="0"/>
    <m/>
  </r>
  <r>
    <x v="516"/>
    <x v="516"/>
    <x v="2"/>
    <s v="PZT-R1102C-15-AA1B-NA"/>
    <s v="1/2&quot;-PZT-R1102C-AA1B-NA"/>
    <s v="04/22/'25"/>
    <s v="06/17/'25"/>
    <s v=""/>
    <s v=""/>
    <s v=""/>
    <s v="REV.2"/>
    <s v="06/17/'25"/>
    <m/>
    <s v="0516"/>
    <m/>
    <m/>
    <x v="3"/>
    <s v="Trim"/>
    <s v="PZT-R1102C"/>
    <x v="2"/>
    <s v="NA"/>
    <x v="0"/>
    <s v="智源"/>
    <m/>
    <m/>
    <s v="Trim-PZT-R1102C"/>
    <m/>
    <s v=""/>
    <s v=""/>
    <s v=""/>
    <s v="Trim"/>
    <s v=""/>
    <m/>
    <m/>
    <s v=""/>
    <s v="PZT-R1102C-AA1B-NA"/>
    <x v="0"/>
    <m/>
  </r>
  <r>
    <x v="517"/>
    <x v="517"/>
    <x v="2"/>
    <s v="R181V3-A3-50-AA1E-NA"/>
    <s v="2&quot;-R181V3-A3-AA1E-NA"/>
    <s v="04/22/'25"/>
    <s v=""/>
    <s v=""/>
    <s v=""/>
    <s v=""/>
    <s v="REV.1"/>
    <s v="04/22/'25"/>
    <m/>
    <s v="0517"/>
    <m/>
    <m/>
    <x v="0"/>
    <s v="Trim"/>
    <s v="R181V3-A3"/>
    <x v="1"/>
    <s v="NA"/>
    <x v="1"/>
    <s v="智源"/>
    <m/>
    <m/>
    <s v="Trim-R181V3-A3"/>
    <m/>
    <s v=""/>
    <s v=""/>
    <s v=""/>
    <s v="Trim"/>
    <s v=""/>
    <m/>
    <m/>
    <s v=""/>
    <s v="R181V3-A3-AA1E-NA"/>
    <x v="0"/>
    <m/>
  </r>
  <r>
    <x v="518"/>
    <x v="518"/>
    <x v="2"/>
    <s v="R242F1-1d-15-AA1B-NA"/>
    <s v="1/2&quot;-R242F1-1d-AA1B-NA"/>
    <s v="04/22/'25"/>
    <s v=""/>
    <s v=""/>
    <s v=""/>
    <s v=""/>
    <s v="REV.1"/>
    <s v="04/22/'25"/>
    <m/>
    <s v="0518"/>
    <m/>
    <m/>
    <x v="3"/>
    <s v="Trim"/>
    <s v="R242F1-1d"/>
    <x v="2"/>
    <s v="NA"/>
    <x v="0"/>
    <s v="智源"/>
    <m/>
    <m/>
    <s v="Trim-R242F1-1d"/>
    <m/>
    <s v=""/>
    <s v=""/>
    <s v=""/>
    <s v="Trim"/>
    <s v=""/>
    <m/>
    <m/>
    <s v=""/>
    <s v="R242F1-1d-AA1B-NA"/>
    <x v="0"/>
    <m/>
  </r>
  <r>
    <x v="519"/>
    <x v="519"/>
    <x v="2"/>
    <s v="R242F1-2d-15-AA1B-NA"/>
    <s v="1/2&quot;-R242F1-2d-AA1B-NA"/>
    <s v="04/22/'25"/>
    <s v=""/>
    <s v=""/>
    <s v=""/>
    <s v=""/>
    <s v="REV.1"/>
    <s v="04/22/'25"/>
    <m/>
    <s v="0519"/>
    <m/>
    <m/>
    <x v="3"/>
    <s v="Trim"/>
    <s v="R242F1-2d"/>
    <x v="2"/>
    <s v="NA"/>
    <x v="0"/>
    <s v="智源"/>
    <m/>
    <m/>
    <s v="Trim-R242F1-2d"/>
    <m/>
    <s v=""/>
    <s v=""/>
    <s v=""/>
    <s v="Trim"/>
    <s v=""/>
    <m/>
    <m/>
    <s v=""/>
    <s v="R242F1-2d-AA1B-NA"/>
    <x v="0"/>
    <m/>
  </r>
  <r>
    <x v="520"/>
    <x v="520"/>
    <x v="2"/>
    <s v="SH-1301-15-AA1E-NA"/>
    <s v="1/2&quot;-SH-1301-AA1E-NA"/>
    <s v="04/22/'25"/>
    <s v=""/>
    <s v=""/>
    <s v=""/>
    <s v=""/>
    <s v="REV.1"/>
    <s v="04/22/'25"/>
    <m/>
    <s v="0520"/>
    <m/>
    <m/>
    <x v="3"/>
    <s v="SH"/>
    <s v="1301"/>
    <x v="1"/>
    <s v="NA"/>
    <x v="1"/>
    <s v="智源"/>
    <m/>
    <m/>
    <s v="SH-1301"/>
    <m/>
    <n v="10.199999999999999"/>
    <n v="15.3"/>
    <s v="水"/>
    <s v="苟性鈉溶液"/>
    <n v="0.05"/>
    <m/>
    <m/>
    <s v=""/>
    <s v="SH-1301-AA1E-NA"/>
    <x v="0"/>
    <m/>
  </r>
  <r>
    <x v="521"/>
    <x v="521"/>
    <x v="0"/>
    <s v="SH-1302-15-AA1E-NA"/>
    <s v="1/2&quot;-SH-1302-AA1E-NA"/>
    <s v="04/22/'25"/>
    <s v=""/>
    <s v=""/>
    <s v=""/>
    <s v=""/>
    <s v="REV.1"/>
    <s v="04/22/'25"/>
    <m/>
    <s v="0521"/>
    <m/>
    <m/>
    <x v="3"/>
    <s v="SH"/>
    <s v="1302"/>
    <x v="1"/>
    <s v="NA"/>
    <x v="1"/>
    <s v="智源"/>
    <m/>
    <m/>
    <s v="SH-1302"/>
    <m/>
    <n v="10.199999999999999"/>
    <n v="15.3"/>
    <s v="水"/>
    <s v="苟性鈉溶液"/>
    <n v="0.05"/>
    <m/>
    <m/>
    <s v=""/>
    <s v="SH-1302-AA1E-NA"/>
    <x v="0"/>
    <m/>
  </r>
  <r>
    <x v="522"/>
    <x v="522"/>
    <x v="1"/>
    <s v="SH-1302-15-AA1E-NA"/>
    <s v="1/2&quot;-SH-1302-AA1E-NA"/>
    <s v="04/22/'25"/>
    <s v=""/>
    <s v=""/>
    <s v=""/>
    <s v=""/>
    <s v="REV.1"/>
    <s v="04/22/'25"/>
    <m/>
    <s v="0522"/>
    <m/>
    <m/>
    <x v="3"/>
    <s v="SH"/>
    <s v="1302"/>
    <x v="1"/>
    <s v="NA"/>
    <x v="1"/>
    <s v="智源"/>
    <m/>
    <m/>
    <s v="SH-1302"/>
    <m/>
    <n v="10.199999999999999"/>
    <n v="15.3"/>
    <s v="水"/>
    <s v="苟性鈉溶液"/>
    <n v="0.05"/>
    <m/>
    <m/>
    <s v=""/>
    <s v="SH-1302-AA1E-NA"/>
    <x v="0"/>
    <m/>
  </r>
  <r>
    <x v="523"/>
    <x v="523"/>
    <x v="2"/>
    <s v="SH-1303-15-AA1E-NA"/>
    <s v="1/2&quot;-SH-1303-AA1E-NA"/>
    <s v="04/22/'25"/>
    <s v=""/>
    <s v=""/>
    <s v=""/>
    <s v=""/>
    <s v="REV.1"/>
    <s v="04/22/'25"/>
    <m/>
    <s v="0523"/>
    <m/>
    <m/>
    <x v="3"/>
    <s v="SH"/>
    <s v="1303"/>
    <x v="1"/>
    <s v="NA"/>
    <x v="1"/>
    <s v="智源"/>
    <m/>
    <m/>
    <s v="SH-1303"/>
    <m/>
    <n v="10.199999999999999"/>
    <n v="15.3"/>
    <s v="水"/>
    <s v="苟性鈉溶液"/>
    <n v="0.05"/>
    <m/>
    <m/>
    <s v=""/>
    <s v="SH-1303-AA1E-NA"/>
    <x v="0"/>
    <m/>
  </r>
  <r>
    <x v="524"/>
    <x v="524"/>
    <x v="2"/>
    <s v="SH-1304-15-AA1E-NA"/>
    <s v="1/2&quot;-SH-1304-AA1E-NA"/>
    <s v="04/22/'25"/>
    <s v=""/>
    <s v=""/>
    <s v=""/>
    <s v=""/>
    <s v="REV.1"/>
    <s v="04/22/'25"/>
    <m/>
    <s v="0524"/>
    <m/>
    <m/>
    <x v="3"/>
    <s v="SH"/>
    <s v="1304"/>
    <x v="1"/>
    <s v="NA"/>
    <x v="1"/>
    <s v="智源"/>
    <m/>
    <m/>
    <s v="SH-1304"/>
    <m/>
    <n v="10.199999999999999"/>
    <n v="15.3"/>
    <s v="水"/>
    <s v="苟性鈉溶液"/>
    <n v="0.05"/>
    <m/>
    <m/>
    <s v=""/>
    <s v="SH-1304-AA1E-NA"/>
    <x v="0"/>
    <m/>
  </r>
  <r>
    <x v="525"/>
    <x v="525"/>
    <x v="17"/>
    <s v="SH-1305-50-AA1E-NA"/>
    <s v="2&quot;-SH-1305-AA1E-NA"/>
    <s v="04/22/'25"/>
    <s v=""/>
    <s v=""/>
    <s v=""/>
    <s v=""/>
    <s v="REV.1"/>
    <s v="04/22/'25"/>
    <m/>
    <s v="0525"/>
    <m/>
    <m/>
    <x v="0"/>
    <s v="SH"/>
    <s v="1305"/>
    <x v="1"/>
    <s v="NA"/>
    <x v="1"/>
    <s v="智源"/>
    <m/>
    <m/>
    <s v="SH-1305"/>
    <m/>
    <s v=""/>
    <s v=""/>
    <s v=""/>
    <s v="苟性鈉溶液"/>
    <s v=""/>
    <m/>
    <m/>
    <s v=""/>
    <s v="SH-1305-AA1E-NA"/>
    <x v="0"/>
    <m/>
  </r>
  <r>
    <x v="526"/>
    <x v="526"/>
    <x v="18"/>
    <s v="SH-1305-50-AA1E-NA"/>
    <s v="2&quot;-SH-1305-AA1E-NA"/>
    <s v="04/22/'25"/>
    <s v=""/>
    <s v=""/>
    <s v=""/>
    <s v=""/>
    <s v="REV.1"/>
    <s v="04/22/'25"/>
    <m/>
    <s v="0526"/>
    <m/>
    <m/>
    <x v="0"/>
    <s v="SH"/>
    <s v="1305"/>
    <x v="1"/>
    <s v="NA"/>
    <x v="1"/>
    <s v="智源"/>
    <m/>
    <m/>
    <s v="SH-1305"/>
    <m/>
    <s v=""/>
    <s v=""/>
    <s v=""/>
    <s v="苟性鈉溶液"/>
    <s v=""/>
    <m/>
    <m/>
    <s v=""/>
    <s v="SH-1305-AA1E-NA"/>
    <x v="0"/>
    <m/>
  </r>
  <r>
    <x v="527"/>
    <x v="527"/>
    <x v="19"/>
    <s v="SH-1305-50-AA1E-NA"/>
    <s v="2&quot;-SH-1305-AA1E-NA"/>
    <s v="04/22/'25"/>
    <s v="06/17/'25"/>
    <s v=""/>
    <s v=""/>
    <s v=""/>
    <s v="REV.2"/>
    <s v="06/17/'25"/>
    <m/>
    <s v="0527"/>
    <m/>
    <m/>
    <x v="0"/>
    <s v="SH"/>
    <s v="1305"/>
    <x v="1"/>
    <s v="NA"/>
    <x v="1"/>
    <s v="智源"/>
    <m/>
    <m/>
    <s v="SH-1305"/>
    <m/>
    <s v=""/>
    <s v=""/>
    <s v=""/>
    <s v="苟性鈉溶液"/>
    <s v=""/>
    <m/>
    <m/>
    <s v=""/>
    <s v="SH-1305-AA1E-NA"/>
    <x v="0"/>
    <m/>
  </r>
  <r>
    <x v="528"/>
    <x v="528"/>
    <x v="0"/>
    <s v="SH-1401-80-AA1E-NA"/>
    <s v="3&quot;-SH-1401-AA1E-NA"/>
    <s v="04/22/'25"/>
    <s v=""/>
    <s v=""/>
    <s v=""/>
    <s v=""/>
    <s v="REV.1"/>
    <s v="04/22/'25"/>
    <m/>
    <s v="0528"/>
    <m/>
    <m/>
    <x v="5"/>
    <s v="SH"/>
    <s v="1401"/>
    <x v="1"/>
    <s v="NA"/>
    <x v="1"/>
    <s v="智源"/>
    <m/>
    <m/>
    <s v="SH-1401"/>
    <m/>
    <n v="4.08"/>
    <n v="6.12"/>
    <s v="水"/>
    <s v="苟性鈉溶液"/>
    <n v="0.05"/>
    <m/>
    <m/>
    <s v=""/>
    <s v="SH-1401-AA1E-NA"/>
    <x v="0"/>
    <m/>
  </r>
  <r>
    <x v="529"/>
    <x v="529"/>
    <x v="1"/>
    <s v="SH-1401-80-AA1E-NA"/>
    <s v="3&quot;-SH-1401-AA1E-NA"/>
    <s v="04/22/'25"/>
    <s v=""/>
    <s v=""/>
    <s v=""/>
    <s v=""/>
    <s v="REV.1"/>
    <s v="04/22/'25"/>
    <m/>
    <s v="0529"/>
    <m/>
    <m/>
    <x v="5"/>
    <s v="SH"/>
    <s v="1401"/>
    <x v="1"/>
    <s v="NA"/>
    <x v="1"/>
    <s v="智源"/>
    <m/>
    <m/>
    <s v="SH-1401"/>
    <m/>
    <n v="4.08"/>
    <n v="6.12"/>
    <s v="水"/>
    <s v="苟性鈉溶液"/>
    <n v="0.05"/>
    <m/>
    <m/>
    <s v=""/>
    <s v="SH-1401-AA1E-NA"/>
    <x v="0"/>
    <m/>
  </r>
  <r>
    <x v="530"/>
    <x v="530"/>
    <x v="2"/>
    <s v="SH-1402-40-AA1E-NA"/>
    <s v="1 1/2&quot;-SH-1402-AA1E-NA"/>
    <s v="04/22/'25"/>
    <s v="06/17/'25"/>
    <s v=""/>
    <s v=""/>
    <s v=""/>
    <s v="REV.2"/>
    <s v="06/17/'25"/>
    <m/>
    <s v="0530"/>
    <m/>
    <m/>
    <x v="6"/>
    <s v="SH"/>
    <s v="1402"/>
    <x v="1"/>
    <s v="NA"/>
    <x v="1"/>
    <s v="智源"/>
    <m/>
    <m/>
    <s v="SH-1402"/>
    <m/>
    <n v="10.199999999999999"/>
    <n v="15.3"/>
    <s v="水"/>
    <s v="苟性鈉溶液"/>
    <n v="0.05"/>
    <m/>
    <m/>
    <s v=""/>
    <s v="SH-1402-AA1E-NA"/>
    <x v="0"/>
    <m/>
  </r>
  <r>
    <x v="531"/>
    <x v="531"/>
    <x v="0"/>
    <s v="SH-1403-25-AA1E-NA"/>
    <s v="1&quot;-SH-1403-AA1E-NA"/>
    <s v="04/22/'25"/>
    <s v=""/>
    <s v=""/>
    <s v=""/>
    <s v=""/>
    <s v="REV.1"/>
    <s v="04/22/'25"/>
    <m/>
    <s v="0531"/>
    <m/>
    <m/>
    <x v="2"/>
    <s v="SH"/>
    <s v="1403"/>
    <x v="1"/>
    <s v="NA"/>
    <x v="1"/>
    <s v="智源"/>
    <m/>
    <m/>
    <s v="SH-1403"/>
    <m/>
    <n v="10.199999999999999"/>
    <n v="15.3"/>
    <s v="水"/>
    <s v="苟性鈉溶液"/>
    <n v="0.05"/>
    <m/>
    <m/>
    <s v=""/>
    <s v="SH-1403-AA1E-NA"/>
    <x v="0"/>
    <m/>
  </r>
  <r>
    <x v="532"/>
    <x v="532"/>
    <x v="1"/>
    <s v="SH-1403-25-AA1E-NA"/>
    <s v="1&quot;-SH-1403-AA1E-NA"/>
    <s v="04/22/'25"/>
    <s v=""/>
    <s v=""/>
    <s v=""/>
    <s v=""/>
    <s v="REV.1"/>
    <s v="04/22/'25"/>
    <m/>
    <s v="0532"/>
    <m/>
    <m/>
    <x v="2"/>
    <s v="SH"/>
    <s v="1403"/>
    <x v="1"/>
    <s v="NA"/>
    <x v="1"/>
    <s v="智源"/>
    <m/>
    <m/>
    <s v="SH-1403"/>
    <m/>
    <n v="10.199999999999999"/>
    <n v="15.3"/>
    <s v="水"/>
    <s v="苟性鈉溶液"/>
    <n v="0.05"/>
    <m/>
    <m/>
    <s v=""/>
    <s v="SH-1403-AA1E-NA"/>
    <x v="0"/>
    <m/>
  </r>
  <r>
    <x v="533"/>
    <x v="533"/>
    <x v="2"/>
    <s v="SH-1404-40-AA1E-NA"/>
    <s v="1 1/2&quot;-SH-1404-AA1E-NA"/>
    <s v="04/22/'25"/>
    <s v=""/>
    <s v=""/>
    <s v=""/>
    <s v=""/>
    <s v="REV.1"/>
    <s v="04/22/'25"/>
    <m/>
    <s v="0533"/>
    <m/>
    <m/>
    <x v="6"/>
    <s v="SH"/>
    <s v="1404"/>
    <x v="1"/>
    <s v="NA"/>
    <x v="1"/>
    <s v="智源"/>
    <m/>
    <m/>
    <s v="SH-1404"/>
    <m/>
    <n v="10.199999999999999"/>
    <n v="15.3"/>
    <s v="水"/>
    <s v="苟性鈉溶液"/>
    <n v="0.05"/>
    <m/>
    <m/>
    <s v=""/>
    <s v="SH-1404-AA1E-NA"/>
    <x v="0"/>
    <m/>
  </r>
  <r>
    <x v="534"/>
    <x v="534"/>
    <x v="2"/>
    <s v="SH-1405-25-AA1E-NA"/>
    <s v="1&quot;-SH-1405-AA1E-NA"/>
    <s v="04/22/'25"/>
    <s v="06/17/'25"/>
    <s v=""/>
    <s v=""/>
    <s v=""/>
    <s v="REV.2"/>
    <s v="06/17/'25"/>
    <m/>
    <s v="0534"/>
    <m/>
    <m/>
    <x v="2"/>
    <s v="SH"/>
    <s v="1405"/>
    <x v="1"/>
    <s v="NA"/>
    <x v="1"/>
    <s v="智源"/>
    <m/>
    <m/>
    <s v="SH-1405"/>
    <m/>
    <n v="10.199999999999999"/>
    <n v="15.3"/>
    <s v="水"/>
    <s v="苟性鈉溶液"/>
    <n v="0.05"/>
    <m/>
    <m/>
    <s v=""/>
    <s v="SH-1405-AA1E-NA"/>
    <x v="0"/>
    <m/>
  </r>
  <r>
    <x v="535"/>
    <x v="535"/>
    <x v="2"/>
    <s v="SH-1406-25-AA1E-NA"/>
    <s v="1&quot;-SH-1406-AA1E-NA"/>
    <s v="04/22/'25"/>
    <s v=""/>
    <s v=""/>
    <s v=""/>
    <s v=""/>
    <s v="REV.1"/>
    <s v="04/22/'25"/>
    <m/>
    <s v="0535"/>
    <m/>
    <m/>
    <x v="2"/>
    <s v="SH"/>
    <s v="1406"/>
    <x v="1"/>
    <s v="NA"/>
    <x v="1"/>
    <s v="智源"/>
    <m/>
    <m/>
    <s v="SH-1406"/>
    <m/>
    <n v="10.199999999999999"/>
    <n v="15.3"/>
    <s v="水"/>
    <s v="苟性鈉溶液"/>
    <n v="0.05"/>
    <m/>
    <m/>
    <s v=""/>
    <s v="SH-1406-AA1E-NA"/>
    <x v="0"/>
    <m/>
  </r>
  <r>
    <x v="536"/>
    <x v="536"/>
    <x v="2"/>
    <s v="SH-1407-50-AA1E-NA"/>
    <s v="2&quot;-SH-1407-AA1E-NA"/>
    <s v="04/22/'25"/>
    <s v=""/>
    <s v=""/>
    <s v=""/>
    <s v=""/>
    <s v="REV.1"/>
    <s v="04/22/'25"/>
    <m/>
    <s v="0536"/>
    <m/>
    <m/>
    <x v="0"/>
    <s v="SH"/>
    <s v="1407"/>
    <x v="1"/>
    <s v="NA"/>
    <x v="1"/>
    <s v="智源"/>
    <m/>
    <m/>
    <s v="SH-1407"/>
    <m/>
    <n v="10.199999999999999"/>
    <n v="15.3"/>
    <s v="水"/>
    <s v="苟性鈉溶液"/>
    <n v="0.05"/>
    <m/>
    <m/>
    <s v=""/>
    <s v="SH-1407-AA1E-NA"/>
    <x v="0"/>
    <m/>
  </r>
  <r>
    <x v="537"/>
    <x v="537"/>
    <x v="2"/>
    <s v="SH-1408-100-AA1E-NA"/>
    <s v="4&quot;-SH-1408-AA1E-NA"/>
    <s v="04/22/'25"/>
    <s v=""/>
    <s v=""/>
    <s v=""/>
    <s v=""/>
    <s v="REV.1"/>
    <s v="04/22/'25"/>
    <m/>
    <s v="0537"/>
    <m/>
    <m/>
    <x v="4"/>
    <s v="SH"/>
    <s v="1408"/>
    <x v="1"/>
    <s v="NA"/>
    <x v="1"/>
    <s v="智源"/>
    <m/>
    <m/>
    <s v="SH-1408"/>
    <m/>
    <n v="1.02"/>
    <s v=""/>
    <s v="/"/>
    <s v="苟性鈉溶液"/>
    <s v="/"/>
    <m/>
    <m/>
    <s v=""/>
    <s v="SH-1408-AA1E-NA"/>
    <x v="0"/>
    <m/>
  </r>
  <r>
    <x v="538"/>
    <x v="538"/>
    <x v="30"/>
    <s v="SH-1409-25-AA1E-NA"/>
    <s v="1&quot;-SH-1409-AA1E-NA"/>
    <s v="04/22/'25"/>
    <s v=""/>
    <s v=""/>
    <s v=""/>
    <s v=""/>
    <s v="REV.1"/>
    <s v="04/22/'25"/>
    <m/>
    <s v="0538"/>
    <m/>
    <m/>
    <x v="2"/>
    <s v="SH"/>
    <s v="1409"/>
    <x v="1"/>
    <s v="NA"/>
    <x v="1"/>
    <s v="智源"/>
    <m/>
    <m/>
    <s v="SH-1409"/>
    <m/>
    <n v="10.199999999999999"/>
    <n v="15.3"/>
    <s v="水"/>
    <s v="苟性鈉溶液"/>
    <n v="0.05"/>
    <m/>
    <m/>
    <s v=""/>
    <s v="SH-1409-AA1E-NA"/>
    <x v="0"/>
    <m/>
  </r>
  <r>
    <x v="539"/>
    <x v="539"/>
    <x v="31"/>
    <s v="SH-1409-25-AA1E-NA"/>
    <s v="1&quot;-SH-1409-AA1E-NA"/>
    <s v="04/22/'25"/>
    <s v=""/>
    <s v=""/>
    <s v=""/>
    <s v=""/>
    <s v="REV.1"/>
    <s v="04/22/'25"/>
    <m/>
    <s v="0539"/>
    <m/>
    <m/>
    <x v="2"/>
    <s v="SH"/>
    <s v="1409"/>
    <x v="1"/>
    <s v="NA"/>
    <x v="1"/>
    <s v="智源"/>
    <m/>
    <m/>
    <s v="SH-1409"/>
    <m/>
    <n v="10.199999999999999"/>
    <n v="15.3"/>
    <s v="水"/>
    <s v="苟性鈉溶液"/>
    <n v="0.05"/>
    <m/>
    <m/>
    <s v=""/>
    <s v="SH-1409-AA1E-NA"/>
    <x v="0"/>
    <m/>
  </r>
  <r>
    <x v="540"/>
    <x v="540"/>
    <x v="32"/>
    <s v="SH-1409-25-AA1E-NA"/>
    <s v="1&quot;-SH-1409-AA1E-NA"/>
    <s v="04/22/'25"/>
    <s v=""/>
    <s v=""/>
    <s v=""/>
    <s v=""/>
    <s v="REV.1"/>
    <s v="04/22/'25"/>
    <m/>
    <s v="0540"/>
    <m/>
    <m/>
    <x v="2"/>
    <s v="SH"/>
    <s v="1409"/>
    <x v="1"/>
    <s v="NA"/>
    <x v="1"/>
    <s v="智源"/>
    <m/>
    <m/>
    <s v="SH-1409"/>
    <m/>
    <n v="10.199999999999999"/>
    <n v="15.3"/>
    <s v="水"/>
    <s v="苟性鈉溶液"/>
    <n v="0.05"/>
    <m/>
    <m/>
    <s v=""/>
    <s v="SH-1409-AA1E-NA"/>
    <x v="0"/>
    <m/>
  </r>
  <r>
    <x v="541"/>
    <x v="541"/>
    <x v="33"/>
    <s v="SH-1409-25-AA1E-NA"/>
    <s v="1&quot;-SH-1409-AA1E-NA"/>
    <s v="04/22/'25"/>
    <s v=""/>
    <s v=""/>
    <s v=""/>
    <s v=""/>
    <s v="REV.1"/>
    <s v="04/22/'25"/>
    <m/>
    <s v="0541"/>
    <m/>
    <m/>
    <x v="2"/>
    <s v="SH"/>
    <s v="1409"/>
    <x v="1"/>
    <s v="NA"/>
    <x v="1"/>
    <s v="智源"/>
    <m/>
    <m/>
    <s v="SH-1409"/>
    <m/>
    <n v="10.199999999999999"/>
    <n v="15.3"/>
    <s v="水"/>
    <s v="苟性鈉溶液"/>
    <n v="0.05"/>
    <m/>
    <m/>
    <s v=""/>
    <s v="SH-1409-AA1E-NA"/>
    <x v="0"/>
    <m/>
  </r>
  <r>
    <x v="542"/>
    <x v="542"/>
    <x v="34"/>
    <s v="SH-1409-25-AA1E-NA"/>
    <s v="1&quot;-SH-1409-AA1E-NA"/>
    <s v="04/22/'25"/>
    <s v=""/>
    <s v=""/>
    <s v=""/>
    <s v=""/>
    <s v="REV.1"/>
    <s v="04/22/'25"/>
    <m/>
    <s v="0542"/>
    <m/>
    <m/>
    <x v="2"/>
    <s v="SH"/>
    <s v="1409"/>
    <x v="1"/>
    <s v="NA"/>
    <x v="1"/>
    <s v="智源"/>
    <m/>
    <m/>
    <s v="SH-1409"/>
    <m/>
    <n v="10.199999999999999"/>
    <n v="15.3"/>
    <s v="水"/>
    <s v="苟性鈉溶液"/>
    <n v="0.05"/>
    <m/>
    <m/>
    <s v=""/>
    <s v="SH-1409-AA1E-NA"/>
    <x v="0"/>
    <m/>
  </r>
  <r>
    <x v="543"/>
    <x v="543"/>
    <x v="2"/>
    <s v="SW-1901-25-AA1E-NA"/>
    <s v="1&quot;-SW-1901-AA1E-NA"/>
    <s v="04/22/'25"/>
    <s v=""/>
    <s v=""/>
    <s v=""/>
    <s v=""/>
    <s v="REV.1"/>
    <s v="04/22/'25"/>
    <m/>
    <s v="0543"/>
    <m/>
    <m/>
    <x v="2"/>
    <s v="SW"/>
    <s v="1901"/>
    <x v="1"/>
    <s v="NA"/>
    <x v="1"/>
    <s v="智源"/>
    <m/>
    <m/>
    <s v="SW-1901"/>
    <m/>
    <n v="4.08"/>
    <n v="6.12"/>
    <s v="水"/>
    <s v="軟化水"/>
    <s v="/"/>
    <m/>
    <m/>
    <s v=""/>
    <s v="SW-1901-AA1E-NA"/>
    <x v="0"/>
    <m/>
  </r>
  <r>
    <x v="544"/>
    <x v="544"/>
    <x v="2"/>
    <s v="SW-1914-25-AA1E-NA"/>
    <s v="1&quot;-SW-1914-AA1E-NA"/>
    <s v="04/22/'25"/>
    <s v=""/>
    <s v=""/>
    <s v=""/>
    <s v=""/>
    <s v="REV.1"/>
    <s v="04/22/'25"/>
    <m/>
    <s v="0544"/>
    <m/>
    <m/>
    <x v="2"/>
    <s v="SW"/>
    <s v="1914"/>
    <x v="1"/>
    <s v="NA"/>
    <x v="1"/>
    <s v="智源"/>
    <m/>
    <m/>
    <s v="SW-1914"/>
    <m/>
    <n v="4.08"/>
    <n v="6.12"/>
    <s v="水"/>
    <s v="軟化水"/>
    <s v="/"/>
    <m/>
    <m/>
    <s v=""/>
    <s v="SW-1914-AA1E-NA"/>
    <x v="0"/>
    <m/>
  </r>
  <r>
    <x v="545"/>
    <x v="545"/>
    <x v="39"/>
    <s v="SW-1915-50-AA1E-NA"/>
    <s v="2&quot;-SW-1915-AA1E-NA"/>
    <s v="04/22/'25"/>
    <s v=""/>
    <s v=""/>
    <s v=""/>
    <s v=""/>
    <s v="REV.1"/>
    <s v="04/22/'25"/>
    <m/>
    <s v="0545"/>
    <m/>
    <m/>
    <x v="0"/>
    <s v="SW"/>
    <s v="1915"/>
    <x v="1"/>
    <s v="NA"/>
    <x v="1"/>
    <s v="智源"/>
    <m/>
    <m/>
    <s v="SW-1915"/>
    <m/>
    <n v="4.08"/>
    <n v="6.12"/>
    <s v="水"/>
    <s v="軟化水"/>
    <s v="/"/>
    <m/>
    <m/>
    <s v=""/>
    <s v="SW-1915-AA1E-NA"/>
    <x v="0"/>
    <m/>
  </r>
  <r>
    <x v="546"/>
    <x v="546"/>
    <x v="40"/>
    <s v="SW-1915-50-AA1E-NA"/>
    <s v="2&quot;-SW-1915-AA1E-NA"/>
    <s v="04/22/'25"/>
    <s v=""/>
    <s v=""/>
    <s v=""/>
    <s v=""/>
    <s v="REV.1"/>
    <s v="04/22/'25"/>
    <m/>
    <s v="0546"/>
    <m/>
    <m/>
    <x v="0"/>
    <s v="SW"/>
    <s v="1915"/>
    <x v="1"/>
    <s v="NA"/>
    <x v="1"/>
    <s v="智源"/>
    <m/>
    <m/>
    <s v="SW-1915"/>
    <m/>
    <n v="4.08"/>
    <n v="6.12"/>
    <s v="水"/>
    <s v="軟化水"/>
    <s v="/"/>
    <m/>
    <m/>
    <s v=""/>
    <s v="SW-1915-AA1E-NA"/>
    <x v="0"/>
    <m/>
  </r>
  <r>
    <x v="547"/>
    <x v="547"/>
    <x v="41"/>
    <s v="SW-1915-50-AA1E-NA"/>
    <s v="2&quot;-SW-1915-AA1E-NA"/>
    <s v="04/22/'25"/>
    <s v=""/>
    <s v=""/>
    <s v=""/>
    <s v=""/>
    <s v="REV.1"/>
    <s v="04/22/'25"/>
    <m/>
    <s v="0547"/>
    <m/>
    <m/>
    <x v="0"/>
    <s v="SW"/>
    <s v="1915"/>
    <x v="1"/>
    <s v="NA"/>
    <x v="1"/>
    <s v="智源"/>
    <m/>
    <m/>
    <s v="SW-1915"/>
    <m/>
    <n v="4.08"/>
    <n v="6.12"/>
    <s v="水"/>
    <s v="軟化水"/>
    <s v="/"/>
    <m/>
    <m/>
    <s v=""/>
    <s v="SW-1915-AA1E-NA"/>
    <x v="0"/>
    <m/>
  </r>
  <r>
    <x v="548"/>
    <x v="548"/>
    <x v="42"/>
    <s v="SW-1915-50-AA1E-NA"/>
    <s v="2&quot;-SW-1915-AA1E-NA"/>
    <s v="04/22/'25"/>
    <s v=""/>
    <s v=""/>
    <s v=""/>
    <s v=""/>
    <s v="REV.1"/>
    <s v="04/22/'25"/>
    <m/>
    <s v="0548"/>
    <m/>
    <m/>
    <x v="0"/>
    <s v="SW"/>
    <s v="1915"/>
    <x v="1"/>
    <s v="NA"/>
    <x v="1"/>
    <s v="智源"/>
    <m/>
    <m/>
    <s v="SW-1915"/>
    <m/>
    <n v="4.08"/>
    <n v="6.12"/>
    <s v="水"/>
    <s v="軟化水"/>
    <s v="/"/>
    <m/>
    <m/>
    <s v=""/>
    <s v="SW-1915-AA1E-NA"/>
    <x v="0"/>
    <m/>
  </r>
  <r>
    <x v="549"/>
    <x v="549"/>
    <x v="43"/>
    <s v="SW-1915-50-AA1E-NA"/>
    <s v="2&quot;-SW-1915-AA1E-NA"/>
    <s v="04/22/'25"/>
    <s v=""/>
    <s v=""/>
    <s v=""/>
    <s v=""/>
    <s v="REV.1"/>
    <s v="04/22/'25"/>
    <m/>
    <s v="0549"/>
    <m/>
    <m/>
    <x v="0"/>
    <s v="SW"/>
    <s v="1915"/>
    <x v="1"/>
    <s v="NA"/>
    <x v="1"/>
    <s v="智源"/>
    <m/>
    <m/>
    <s v="SW-1915"/>
    <m/>
    <n v="4.08"/>
    <n v="6.12"/>
    <s v="水"/>
    <s v="軟化水"/>
    <s v="/"/>
    <m/>
    <m/>
    <s v=""/>
    <s v="SW-1915-AA1E-NA"/>
    <x v="0"/>
    <m/>
  </r>
  <r>
    <x v="550"/>
    <x v="550"/>
    <x v="44"/>
    <s v="SW-1915-50-AA1E-NA"/>
    <s v="2&quot;-SW-1915-AA1E-NA"/>
    <s v="04/22/'25"/>
    <s v=""/>
    <s v=""/>
    <s v=""/>
    <s v=""/>
    <s v="REV.1"/>
    <s v="04/22/'25"/>
    <m/>
    <s v="0550"/>
    <m/>
    <m/>
    <x v="0"/>
    <s v="SW"/>
    <s v="1915"/>
    <x v="1"/>
    <s v="NA"/>
    <x v="1"/>
    <s v="智源"/>
    <m/>
    <m/>
    <s v="SW-1915"/>
    <m/>
    <n v="4.08"/>
    <n v="6.12"/>
    <s v="水"/>
    <s v="軟化水"/>
    <s v="/"/>
    <m/>
    <m/>
    <s v=""/>
    <s v="SW-1915-AA1E-NA"/>
    <x v="0"/>
    <m/>
  </r>
  <r>
    <x v="551"/>
    <x v="551"/>
    <x v="45"/>
    <s v="SW-1915-50-AA1E-NA"/>
    <s v="2&quot;-SW-1915-AA1E-NA"/>
    <s v="04/22/'25"/>
    <s v=""/>
    <s v=""/>
    <s v=""/>
    <s v=""/>
    <s v="REV.1"/>
    <s v="04/22/'25"/>
    <m/>
    <s v="0551"/>
    <m/>
    <m/>
    <x v="0"/>
    <s v="SW"/>
    <s v="1915"/>
    <x v="1"/>
    <s v="NA"/>
    <x v="1"/>
    <s v="智源"/>
    <m/>
    <m/>
    <s v="SW-1915"/>
    <m/>
    <n v="4.08"/>
    <n v="6.12"/>
    <s v="水"/>
    <s v="軟化水"/>
    <s v="/"/>
    <m/>
    <m/>
    <s v=""/>
    <s v="SW-1915-AA1E-NA"/>
    <x v="0"/>
    <m/>
  </r>
  <r>
    <x v="552"/>
    <x v="552"/>
    <x v="2"/>
    <s v="SW-1916-25-AA1E-NA"/>
    <s v="1&quot;-SW-1916-AA1E-NA"/>
    <s v="04/22/'25"/>
    <s v=""/>
    <s v=""/>
    <s v=""/>
    <s v=""/>
    <s v="REV.1"/>
    <s v="04/22/'25"/>
    <m/>
    <s v="0552"/>
    <m/>
    <m/>
    <x v="2"/>
    <s v="SW"/>
    <s v="1916"/>
    <x v="1"/>
    <s v="NA"/>
    <x v="1"/>
    <s v="智源"/>
    <m/>
    <m/>
    <s v="SW-1916"/>
    <m/>
    <n v="4.08"/>
    <n v="6.12"/>
    <s v="水"/>
    <s v="軟化水"/>
    <s v="/"/>
    <m/>
    <m/>
    <s v=""/>
    <s v="SW-1916-AA1E-NA"/>
    <x v="0"/>
    <m/>
  </r>
  <r>
    <x v="553"/>
    <x v="553"/>
    <x v="2"/>
    <s v="SW-1917-25-AA1E-NA"/>
    <s v="1&quot;-SW-1917-AA1E-NA"/>
    <s v="04/22/'25"/>
    <s v=""/>
    <s v=""/>
    <s v=""/>
    <s v=""/>
    <s v="REV.1"/>
    <s v="04/22/'25"/>
    <m/>
    <s v="0553"/>
    <m/>
    <m/>
    <x v="2"/>
    <s v="SW"/>
    <s v="1917"/>
    <x v="1"/>
    <s v="NA"/>
    <x v="1"/>
    <s v="智源"/>
    <m/>
    <m/>
    <s v="SW-1917"/>
    <m/>
    <n v="4.08"/>
    <n v="6.12"/>
    <s v="水"/>
    <s v="軟化水"/>
    <s v="/"/>
    <m/>
    <m/>
    <s v=""/>
    <s v="SW-1917-AA1E-NA"/>
    <x v="0"/>
    <m/>
  </r>
  <r>
    <x v="554"/>
    <x v="554"/>
    <x v="30"/>
    <s v="SW-1918-25-AA1E-NA"/>
    <s v="1&quot;-SW-1918-AA1E-NA"/>
    <s v="04/22/'25"/>
    <s v=""/>
    <s v=""/>
    <s v=""/>
    <s v=""/>
    <s v="REV.1"/>
    <s v="04/22/'25"/>
    <m/>
    <s v="0554"/>
    <m/>
    <m/>
    <x v="2"/>
    <s v="SW"/>
    <s v="1918"/>
    <x v="1"/>
    <s v="NA"/>
    <x v="1"/>
    <s v="智源"/>
    <m/>
    <m/>
    <s v="SW-1918"/>
    <m/>
    <n v="4.08"/>
    <n v="6.12"/>
    <s v="水"/>
    <s v="軟化水"/>
    <s v="/"/>
    <m/>
    <m/>
    <s v=""/>
    <s v="SW-1918-AA1E-NA"/>
    <x v="0"/>
    <m/>
  </r>
  <r>
    <x v="555"/>
    <x v="555"/>
    <x v="31"/>
    <s v="SW-1918-25-AA1E-NA"/>
    <s v="1&quot;-SW-1918-AA1E-NA"/>
    <s v="04/22/'25"/>
    <s v=""/>
    <s v=""/>
    <s v=""/>
    <s v=""/>
    <s v="REV.1"/>
    <s v="04/22/'25"/>
    <m/>
    <s v="0555"/>
    <m/>
    <m/>
    <x v="2"/>
    <s v="SW"/>
    <s v="1918"/>
    <x v="1"/>
    <s v="NA"/>
    <x v="1"/>
    <s v="智源"/>
    <m/>
    <m/>
    <s v="SW-1918"/>
    <m/>
    <n v="4.08"/>
    <n v="6.12"/>
    <s v="水"/>
    <s v="軟化水"/>
    <s v="/"/>
    <m/>
    <m/>
    <s v=""/>
    <s v="SW-1918-AA1E-NA"/>
    <x v="0"/>
    <m/>
  </r>
  <r>
    <x v="556"/>
    <x v="556"/>
    <x v="32"/>
    <s v="SW-1918-25-AA1E-NA"/>
    <s v="1&quot;-SW-1918-AA1E-NA"/>
    <s v="04/22/'25"/>
    <s v=""/>
    <s v=""/>
    <s v=""/>
    <s v=""/>
    <s v="REV.1"/>
    <s v="04/22/'25"/>
    <m/>
    <s v="0556"/>
    <m/>
    <m/>
    <x v="2"/>
    <s v="SW"/>
    <s v="1918"/>
    <x v="1"/>
    <s v="NA"/>
    <x v="1"/>
    <s v="智源"/>
    <m/>
    <m/>
    <s v="SW-1918"/>
    <m/>
    <n v="4.08"/>
    <n v="6.12"/>
    <s v="水"/>
    <s v="軟化水"/>
    <s v="/"/>
    <m/>
    <m/>
    <s v=""/>
    <s v="SW-1918-AA1E-NA"/>
    <x v="0"/>
    <m/>
  </r>
  <r>
    <x v="557"/>
    <x v="557"/>
    <x v="33"/>
    <s v="SW-1918-25-AA1E-NA"/>
    <s v="1&quot;-SW-1918-AA1E-NA"/>
    <s v="04/22/'25"/>
    <s v=""/>
    <s v=""/>
    <s v=""/>
    <s v=""/>
    <s v="REV.1"/>
    <s v="04/22/'25"/>
    <m/>
    <s v="0557"/>
    <m/>
    <m/>
    <x v="2"/>
    <s v="SW"/>
    <s v="1918"/>
    <x v="1"/>
    <s v="NA"/>
    <x v="1"/>
    <s v="智源"/>
    <m/>
    <m/>
    <s v="SW-1918"/>
    <m/>
    <n v="4.08"/>
    <n v="6.12"/>
    <s v="水"/>
    <s v="軟化水"/>
    <s v="/"/>
    <m/>
    <m/>
    <s v=""/>
    <s v="SW-1918-AA1E-NA"/>
    <x v="0"/>
    <m/>
  </r>
  <r>
    <x v="558"/>
    <x v="558"/>
    <x v="34"/>
    <s v="SW-1918-25-AA1E-NA"/>
    <s v="1&quot;-SW-1918-AA1E-NA"/>
    <s v="04/22/'25"/>
    <s v=""/>
    <s v=""/>
    <s v=""/>
    <s v=""/>
    <s v="REV.1"/>
    <s v="04/22/'25"/>
    <m/>
    <s v="0558"/>
    <m/>
    <m/>
    <x v="2"/>
    <s v="SW"/>
    <s v="1918"/>
    <x v="1"/>
    <s v="NA"/>
    <x v="1"/>
    <s v="智源"/>
    <m/>
    <m/>
    <s v="SW-1918"/>
    <m/>
    <n v="4.08"/>
    <n v="6.12"/>
    <s v="水"/>
    <s v="軟化水"/>
    <s v="/"/>
    <m/>
    <m/>
    <s v=""/>
    <s v="SW-1918-AA1E-NA"/>
    <x v="0"/>
    <m/>
  </r>
  <r>
    <x v="559"/>
    <x v="559"/>
    <x v="2"/>
    <s v="SW-2101-25-AA1E-NA"/>
    <s v="1&quot;-SW-2101-AA1E-NA"/>
    <s v="04/22/'25"/>
    <s v=""/>
    <s v=""/>
    <s v=""/>
    <s v=""/>
    <s v="REV.1"/>
    <s v="04/22/'25"/>
    <m/>
    <s v="0559"/>
    <m/>
    <m/>
    <x v="2"/>
    <s v="SW"/>
    <s v="2101"/>
    <x v="1"/>
    <s v="NA"/>
    <x v="1"/>
    <s v="智源"/>
    <m/>
    <m/>
    <s v="SW-2101"/>
    <m/>
    <n v="4.08"/>
    <n v="6.12"/>
    <s v="水"/>
    <s v="軟化水"/>
    <s v="/"/>
    <m/>
    <m/>
    <s v=""/>
    <s v="SW-2101-AA1E-NA"/>
    <x v="0"/>
    <m/>
  </r>
  <r>
    <x v="560"/>
    <x v="560"/>
    <x v="2"/>
    <s v="SW-2103-25-AA1E-NA"/>
    <s v="1&quot;-SW-2103-AA1E-NA"/>
    <s v="04/22/'25"/>
    <s v=""/>
    <s v=""/>
    <s v=""/>
    <s v=""/>
    <s v="REV.1"/>
    <s v="04/22/'25"/>
    <m/>
    <s v="0560"/>
    <m/>
    <m/>
    <x v="2"/>
    <s v="SW"/>
    <s v="2103"/>
    <x v="1"/>
    <s v="NA"/>
    <x v="1"/>
    <s v="智源"/>
    <m/>
    <m/>
    <s v="SW-2103"/>
    <m/>
    <n v="4.08"/>
    <n v="6.12"/>
    <s v="水"/>
    <s v="軟化水"/>
    <s v="/"/>
    <m/>
    <m/>
    <s v=""/>
    <s v="SW-2103-AA1E-NA"/>
    <x v="0"/>
    <m/>
  </r>
  <r>
    <x v="561"/>
    <x v="561"/>
    <x v="2"/>
    <s v="SW-2104-25-AA1E-NA"/>
    <s v="1&quot;-SW-2104-AA1E-NA"/>
    <s v="04/22/'25"/>
    <s v=""/>
    <s v=""/>
    <s v=""/>
    <s v=""/>
    <s v="REV.1"/>
    <s v="04/22/'25"/>
    <m/>
    <s v="0561"/>
    <m/>
    <m/>
    <x v="2"/>
    <s v="SW"/>
    <s v="2104"/>
    <x v="1"/>
    <s v="NA"/>
    <x v="1"/>
    <s v="智源"/>
    <m/>
    <m/>
    <s v="SW-2104"/>
    <m/>
    <n v="4.08"/>
    <n v="6.12"/>
    <s v="水"/>
    <s v="軟化水"/>
    <s v="/"/>
    <m/>
    <m/>
    <s v=""/>
    <s v="SW-2104-AA1E-NA"/>
    <x v="0"/>
    <m/>
  </r>
  <r>
    <x v="562"/>
    <x v="562"/>
    <x v="17"/>
    <s v="SW-2105-25-AA1E-NA"/>
    <s v="1&quot;-SW-2105-AA1E-NA"/>
    <s v="04/22/'25"/>
    <s v=""/>
    <s v=""/>
    <s v=""/>
    <s v=""/>
    <s v="REV.1"/>
    <s v="04/22/'25"/>
    <m/>
    <s v="0562"/>
    <m/>
    <m/>
    <x v="2"/>
    <s v="SW"/>
    <s v="2105"/>
    <x v="1"/>
    <s v="NA"/>
    <x v="1"/>
    <s v="智源"/>
    <m/>
    <m/>
    <s v="SW-2105"/>
    <m/>
    <n v="4.08"/>
    <n v="6.12"/>
    <s v="水"/>
    <s v="軟化水"/>
    <s v="/"/>
    <m/>
    <m/>
    <s v=""/>
    <s v="SW-2105-AA1E-NA"/>
    <x v="0"/>
    <m/>
  </r>
  <r>
    <x v="563"/>
    <x v="563"/>
    <x v="18"/>
    <s v="SW-2105-25-AA1E-NA"/>
    <s v="1&quot;-SW-2105-AA1E-NA"/>
    <s v="04/22/'25"/>
    <s v=""/>
    <s v=""/>
    <s v=""/>
    <s v=""/>
    <s v="REV.1"/>
    <s v="04/22/'25"/>
    <m/>
    <s v="0563"/>
    <m/>
    <m/>
    <x v="2"/>
    <s v="SW"/>
    <s v="2105"/>
    <x v="1"/>
    <s v="NA"/>
    <x v="1"/>
    <s v="智源"/>
    <m/>
    <m/>
    <s v="SW-2105"/>
    <m/>
    <n v="4.08"/>
    <n v="6.12"/>
    <s v="水"/>
    <s v="軟化水"/>
    <s v="/"/>
    <m/>
    <m/>
    <s v=""/>
    <s v="SW-2105-AA1E-NA"/>
    <x v="0"/>
    <m/>
  </r>
  <r>
    <x v="564"/>
    <x v="564"/>
    <x v="19"/>
    <s v="SW-2105-25-AA1E-NA"/>
    <s v="1&quot;-SW-2105-AA1E-NA"/>
    <s v="04/22/'25"/>
    <s v=""/>
    <s v=""/>
    <s v=""/>
    <s v=""/>
    <s v="REV.1"/>
    <s v="04/22/'25"/>
    <m/>
    <s v="0564"/>
    <m/>
    <m/>
    <x v="2"/>
    <s v="SW"/>
    <s v="2105"/>
    <x v="1"/>
    <s v="NA"/>
    <x v="1"/>
    <s v="智源"/>
    <m/>
    <m/>
    <s v="SW-2105"/>
    <m/>
    <n v="4.08"/>
    <n v="6.12"/>
    <s v="水"/>
    <s v="軟化水"/>
    <s v="/"/>
    <m/>
    <m/>
    <s v=""/>
    <s v="SW-2105-AA1E-NA"/>
    <x v="0"/>
    <m/>
  </r>
  <r>
    <x v="565"/>
    <x v="565"/>
    <x v="2"/>
    <s v="SW-2106-25-AA1E-NA"/>
    <s v="1&quot;-SW-2106-AA1E-NA"/>
    <s v="04/22/'25"/>
    <s v=""/>
    <s v=""/>
    <s v=""/>
    <s v=""/>
    <s v="REV.1"/>
    <s v="04/22/'25"/>
    <m/>
    <s v="0565"/>
    <m/>
    <m/>
    <x v="2"/>
    <s v="SW"/>
    <s v="2106"/>
    <x v="1"/>
    <s v="NA"/>
    <x v="1"/>
    <s v="智源"/>
    <m/>
    <m/>
    <s v="SW-2106"/>
    <m/>
    <n v="4.08"/>
    <n v="6.12"/>
    <s v="水"/>
    <s v="軟化水"/>
    <s v="/"/>
    <m/>
    <m/>
    <s v=""/>
    <s v="SW-2106-AA1E-NA"/>
    <x v="0"/>
    <m/>
  </r>
  <r>
    <x v="566"/>
    <x v="566"/>
    <x v="17"/>
    <s v="SW-2202-25-AA1E-NA"/>
    <s v="1&quot;-SW-2202-AA1E-NA"/>
    <s v="04/22/'25"/>
    <s v=""/>
    <s v=""/>
    <s v=""/>
    <s v=""/>
    <s v="REV.1"/>
    <s v="04/22/'25"/>
    <m/>
    <s v="0566"/>
    <m/>
    <m/>
    <x v="2"/>
    <s v="SW"/>
    <s v="2202"/>
    <x v="1"/>
    <s v="NA"/>
    <x v="1"/>
    <s v="智源"/>
    <m/>
    <m/>
    <s v="SW-2202"/>
    <m/>
    <n v="4.08"/>
    <n v="6.12"/>
    <s v="水"/>
    <s v="軟化水"/>
    <s v="/"/>
    <m/>
    <m/>
    <s v=""/>
    <s v="SW-2202-AA1E-NA"/>
    <x v="0"/>
    <m/>
  </r>
  <r>
    <x v="567"/>
    <x v="567"/>
    <x v="18"/>
    <s v="SW-2202-25-AA1E-NA"/>
    <s v="1&quot;-SW-2202-AA1E-NA"/>
    <s v="04/22/'25"/>
    <s v=""/>
    <s v=""/>
    <s v=""/>
    <s v=""/>
    <s v="REV.1"/>
    <s v="04/22/'25"/>
    <m/>
    <s v="0567"/>
    <m/>
    <m/>
    <x v="2"/>
    <s v="SW"/>
    <s v="2202"/>
    <x v="1"/>
    <s v="NA"/>
    <x v="1"/>
    <s v="智源"/>
    <m/>
    <m/>
    <s v="SW-2202"/>
    <m/>
    <n v="4.08"/>
    <n v="6.12"/>
    <s v="水"/>
    <s v="軟化水"/>
    <s v="/"/>
    <m/>
    <m/>
    <s v=""/>
    <s v="SW-2202-AA1E-NA"/>
    <x v="0"/>
    <m/>
  </r>
  <r>
    <x v="568"/>
    <x v="568"/>
    <x v="19"/>
    <s v="SW-2202-25-AA1E-NA"/>
    <s v="1&quot;-SW-2202-AA1E-NA"/>
    <s v="04/22/'25"/>
    <s v=""/>
    <s v=""/>
    <s v=""/>
    <s v=""/>
    <s v="REV.1"/>
    <s v="04/22/'25"/>
    <m/>
    <s v="0568"/>
    <m/>
    <m/>
    <x v="2"/>
    <s v="SW"/>
    <s v="2202"/>
    <x v="1"/>
    <s v="NA"/>
    <x v="1"/>
    <s v="智源"/>
    <m/>
    <m/>
    <s v="SW-2202"/>
    <m/>
    <n v="4.08"/>
    <n v="6.12"/>
    <s v="水"/>
    <s v="軟化水"/>
    <s v="/"/>
    <m/>
    <m/>
    <s v=""/>
    <s v="SW-2202-AA1E-NA"/>
    <x v="0"/>
    <m/>
  </r>
  <r>
    <x v="569"/>
    <x v="569"/>
    <x v="0"/>
    <s v="SW-2203-40-AA1E-NA"/>
    <s v="1 1/2&quot;-SW-2203-AA1E-NA"/>
    <s v="04/22/'25"/>
    <s v=""/>
    <s v=""/>
    <s v=""/>
    <s v=""/>
    <s v="REV.1"/>
    <s v="04/22/'25"/>
    <m/>
    <s v="0569"/>
    <m/>
    <m/>
    <x v="6"/>
    <s v="SW"/>
    <s v="2203"/>
    <x v="1"/>
    <s v="NA"/>
    <x v="1"/>
    <s v="智源"/>
    <m/>
    <m/>
    <s v="SW-2203"/>
    <m/>
    <n v="4.08"/>
    <n v="6.12"/>
    <s v="水"/>
    <s v="軟化水"/>
    <s v="/"/>
    <m/>
    <m/>
    <s v=""/>
    <s v="SW-2203-AA1E-NA"/>
    <x v="0"/>
    <m/>
  </r>
  <r>
    <x v="570"/>
    <x v="570"/>
    <x v="1"/>
    <s v="SW-2203-40-AA1E-NA"/>
    <s v="1 1/2&quot;-SW-2203-AA1E-NA"/>
    <s v="04/22/'25"/>
    <s v=""/>
    <s v=""/>
    <s v=""/>
    <s v=""/>
    <s v="REV.1"/>
    <s v="04/22/'25"/>
    <m/>
    <s v="0570"/>
    <m/>
    <m/>
    <x v="6"/>
    <s v="SW"/>
    <s v="2203"/>
    <x v="1"/>
    <s v="NA"/>
    <x v="1"/>
    <s v="智源"/>
    <m/>
    <m/>
    <s v="SW-2203"/>
    <m/>
    <n v="4.08"/>
    <n v="6.12"/>
    <s v="水"/>
    <s v="軟化水"/>
    <s v="/"/>
    <m/>
    <m/>
    <s v=""/>
    <s v="SW-2203-AA1E-NA"/>
    <x v="0"/>
    <m/>
  </r>
  <r>
    <x v="571"/>
    <x v="571"/>
    <x v="2"/>
    <s v="TT-1301-40-AA1B-NA"/>
    <s v="1 1/2&quot;-TT-1301-AA1B-NA"/>
    <s v="04/22/'25"/>
    <s v="06/17/'25"/>
    <s v=""/>
    <s v=""/>
    <s v=""/>
    <s v="REV.2"/>
    <s v="06/17/'25"/>
    <m/>
    <s v="0571"/>
    <m/>
    <m/>
    <x v="6"/>
    <s v="Trim"/>
    <s v="TT-1301"/>
    <x v="2"/>
    <s v="NA"/>
    <x v="0"/>
    <s v="智源"/>
    <m/>
    <m/>
    <s v="Trim-TT-1301"/>
    <m/>
    <s v=""/>
    <s v=""/>
    <s v=""/>
    <s v="Trim"/>
    <s v=""/>
    <m/>
    <m/>
    <s v=""/>
    <s v="TT-1301-AA1B-NA"/>
    <x v="0"/>
    <m/>
  </r>
  <r>
    <x v="572"/>
    <x v="572"/>
    <x v="2"/>
    <s v="TT-R1001-40-AA1B-NA"/>
    <s v="1 1/2&quot;-TT-R1001-AA1B-NA"/>
    <s v="04/22/'25"/>
    <s v=""/>
    <s v=""/>
    <s v=""/>
    <s v=""/>
    <s v="REV.1"/>
    <s v="04/22/'25"/>
    <m/>
    <s v="0572"/>
    <m/>
    <m/>
    <x v="6"/>
    <s v="Trim"/>
    <s v="TT-R1001"/>
    <x v="2"/>
    <s v="NA"/>
    <x v="0"/>
    <s v="智源"/>
    <m/>
    <m/>
    <s v="Trim-TT-R1001"/>
    <m/>
    <s v=""/>
    <s v=""/>
    <s v=""/>
    <s v="Trim"/>
    <s v=""/>
    <m/>
    <m/>
    <s v=""/>
    <s v="TT-R1001-AA1B-NA"/>
    <x v="0"/>
    <m/>
  </r>
  <r>
    <x v="573"/>
    <x v="573"/>
    <x v="2"/>
    <s v="TT-R1002-40-AA1E-NA"/>
    <s v="1 1/2&quot;-TT-R1002-AA1E-NA"/>
    <s v="04/22/'25"/>
    <s v="06/17/'25"/>
    <s v=""/>
    <s v=""/>
    <s v=""/>
    <s v="REV.2"/>
    <s v="06/17/'25"/>
    <m/>
    <s v="0573"/>
    <m/>
    <m/>
    <x v="6"/>
    <s v="Trim"/>
    <s v="TT-R1002"/>
    <x v="1"/>
    <s v="NA"/>
    <x v="1"/>
    <s v="智源"/>
    <m/>
    <m/>
    <s v="Trim-TT-R1002"/>
    <m/>
    <s v=""/>
    <s v=""/>
    <s v=""/>
    <s v="Trim"/>
    <s v=""/>
    <m/>
    <m/>
    <s v=""/>
    <s v="TT-R1002-AA1E-NA"/>
    <x v="0"/>
    <m/>
  </r>
  <r>
    <x v="574"/>
    <x v="574"/>
    <x v="2"/>
    <s v="TT-R1003-40-AA1B-NA"/>
    <s v="1 1/2&quot;-TT-R1003-AA1B-NA"/>
    <s v="04/22/'25"/>
    <s v=""/>
    <s v=""/>
    <s v=""/>
    <s v=""/>
    <s v="REV.1"/>
    <s v="04/22/'25"/>
    <m/>
    <s v="0574"/>
    <m/>
    <m/>
    <x v="6"/>
    <s v="Trim"/>
    <s v="TT-R1003"/>
    <x v="2"/>
    <s v="NA"/>
    <x v="0"/>
    <s v="智源"/>
    <m/>
    <m/>
    <s v="Trim-TT-R1003"/>
    <m/>
    <s v=""/>
    <s v=""/>
    <s v=""/>
    <s v="Trim"/>
    <s v=""/>
    <m/>
    <m/>
    <s v=""/>
    <s v="TT-R1003-AA1B-NA"/>
    <x v="0"/>
    <m/>
  </r>
  <r>
    <x v="575"/>
    <x v="575"/>
    <x v="2"/>
    <s v="TT-R1004-40-AA1E-NA"/>
    <s v="1 1/2&quot;-TT-R1004-AA1E-NA"/>
    <s v="04/22/'25"/>
    <s v=""/>
    <s v=""/>
    <s v=""/>
    <s v=""/>
    <s v="REV.1"/>
    <s v="04/22/'25"/>
    <m/>
    <s v="0575"/>
    <m/>
    <m/>
    <x v="6"/>
    <s v="Trim"/>
    <s v="TT-R1004"/>
    <x v="1"/>
    <s v="NA"/>
    <x v="1"/>
    <s v="智源"/>
    <m/>
    <m/>
    <s v="Trim-TT-R1004"/>
    <m/>
    <s v=""/>
    <s v=""/>
    <s v=""/>
    <s v="Trim"/>
    <s v=""/>
    <m/>
    <m/>
    <s v=""/>
    <s v="TT-R1004-AA1E-NA"/>
    <x v="0"/>
    <m/>
  </r>
  <r>
    <x v="576"/>
    <x v="576"/>
    <x v="2"/>
    <s v="TT-R1005-40-AA1E-NA"/>
    <s v="1 1/2&quot;-TT-R1005-AA1E-NA"/>
    <s v="04/22/'25"/>
    <s v=""/>
    <s v=""/>
    <s v=""/>
    <s v=""/>
    <s v="REV.1"/>
    <s v="04/22/'25"/>
    <m/>
    <s v="0576"/>
    <m/>
    <m/>
    <x v="6"/>
    <s v="Trim"/>
    <s v="TT-R1005"/>
    <x v="1"/>
    <s v="NA"/>
    <x v="1"/>
    <s v="智源"/>
    <m/>
    <m/>
    <s v="Trim-TT-R1005"/>
    <m/>
    <s v=""/>
    <s v=""/>
    <s v=""/>
    <s v="Trim"/>
    <s v=""/>
    <m/>
    <m/>
    <s v=""/>
    <s v="TT-R1005-AA1E-NA"/>
    <x v="0"/>
    <m/>
  </r>
  <r>
    <x v="577"/>
    <x v="577"/>
    <x v="2"/>
    <s v="TT-R1006-40-AA1E-NA"/>
    <s v="1 1/2&quot;-TT-R1006-AA1E-NA"/>
    <s v="04/22/'25"/>
    <s v=""/>
    <s v=""/>
    <s v=""/>
    <s v=""/>
    <s v="REV.1"/>
    <s v="04/22/'25"/>
    <m/>
    <s v="0577"/>
    <m/>
    <m/>
    <x v="6"/>
    <s v="Trim"/>
    <s v="TT-R1006"/>
    <x v="1"/>
    <s v="NA"/>
    <x v="1"/>
    <s v="智源"/>
    <m/>
    <m/>
    <s v="Trim-TT-R1006"/>
    <m/>
    <s v=""/>
    <s v=""/>
    <s v=""/>
    <s v="Trim"/>
    <s v=""/>
    <m/>
    <m/>
    <s v=""/>
    <s v="TT-R1006-AA1E-NA"/>
    <x v="0"/>
    <m/>
  </r>
  <r>
    <x v="578"/>
    <x v="578"/>
    <x v="2"/>
    <s v="TT-R1011-40-AA1E-NA"/>
    <s v="1 1/2&quot;-TT-R1011-AA1E-NA"/>
    <s v="04/22/'25"/>
    <s v=""/>
    <s v=""/>
    <s v=""/>
    <s v=""/>
    <s v="REV.1"/>
    <s v="04/22/'25"/>
    <m/>
    <s v="0578"/>
    <m/>
    <m/>
    <x v="6"/>
    <s v="Trim"/>
    <s v="TT-R1011"/>
    <x v="1"/>
    <s v="NA"/>
    <x v="1"/>
    <s v="智源"/>
    <m/>
    <m/>
    <s v="Trim-TT-R1011"/>
    <m/>
    <s v=""/>
    <s v=""/>
    <s v=""/>
    <s v="Trim"/>
    <s v=""/>
    <m/>
    <m/>
    <s v=""/>
    <s v="TT-R1011-AA1E-NA"/>
    <x v="0"/>
    <m/>
  </r>
  <r>
    <x v="579"/>
    <x v="579"/>
    <x v="2"/>
    <s v="TT-R1104A-40-AA1B-NA"/>
    <s v="1 1/2&quot;-TT-R1104A-AA1B-NA"/>
    <s v="04/22/'25"/>
    <s v="06/17/'25"/>
    <s v=""/>
    <s v=""/>
    <s v=""/>
    <s v="REV.2"/>
    <s v="06/17/'25"/>
    <m/>
    <s v="0579"/>
    <m/>
    <m/>
    <x v="6"/>
    <s v="Trim"/>
    <s v="TT-R1104A"/>
    <x v="2"/>
    <s v="NA"/>
    <x v="0"/>
    <s v="智源"/>
    <m/>
    <m/>
    <s v="Trim-TT-R1104A"/>
    <m/>
    <s v=""/>
    <s v=""/>
    <s v=""/>
    <s v="Trim"/>
    <s v=""/>
    <m/>
    <m/>
    <s v=""/>
    <s v="TT-R1104A-AA1B-NA"/>
    <x v="0"/>
    <m/>
  </r>
  <r>
    <x v="580"/>
    <x v="580"/>
    <x v="2"/>
    <s v="TT-R1104B-40-AA1B-NA"/>
    <s v="1 1/2&quot;-TT-R1104B-AA1B-NA"/>
    <s v="04/22/'25"/>
    <s v="06/17/'25"/>
    <s v=""/>
    <s v=""/>
    <s v=""/>
    <s v="REV.2"/>
    <s v="06/17/'25"/>
    <m/>
    <s v="0580"/>
    <m/>
    <m/>
    <x v="6"/>
    <s v="Trim"/>
    <s v="TT-R1104B"/>
    <x v="2"/>
    <s v="NA"/>
    <x v="0"/>
    <s v="智源"/>
    <m/>
    <m/>
    <s v="Trim-TT-R1104B"/>
    <m/>
    <s v=""/>
    <s v=""/>
    <s v=""/>
    <s v="Trim"/>
    <s v=""/>
    <m/>
    <m/>
    <s v=""/>
    <s v="TT-R1104B-AA1B-NA"/>
    <x v="0"/>
    <m/>
  </r>
  <r>
    <x v="581"/>
    <x v="581"/>
    <x v="2"/>
    <s v="TT-R1104C-40-AA1B-NA"/>
    <s v="1 1/2&quot;-TT-R1104C-AA1B-NA"/>
    <s v="04/22/'25"/>
    <s v="06/17/'25"/>
    <s v=""/>
    <s v=""/>
    <s v=""/>
    <s v="REV.2"/>
    <s v="06/17/'25"/>
    <m/>
    <s v="0581"/>
    <m/>
    <m/>
    <x v="6"/>
    <s v="Trim"/>
    <s v="TT-R1104C"/>
    <x v="2"/>
    <s v="NA"/>
    <x v="0"/>
    <s v="智源"/>
    <m/>
    <m/>
    <s v="Trim-TT-R1104C"/>
    <m/>
    <s v=""/>
    <s v=""/>
    <s v=""/>
    <s v="Trim"/>
    <s v=""/>
    <m/>
    <m/>
    <s v=""/>
    <s v="TT-R1104C-AA1B-NA"/>
    <x v="0"/>
    <m/>
  </r>
  <r>
    <x v="582"/>
    <x v="582"/>
    <x v="2"/>
    <s v="TT-R1108-40-AA1B-NA"/>
    <s v="1 1/2&quot;-TT-R1108-AA1B-NA"/>
    <s v="04/22/'25"/>
    <s v="06/17/'25"/>
    <s v=""/>
    <s v=""/>
    <s v=""/>
    <s v="REV.2"/>
    <s v="06/17/'25"/>
    <m/>
    <s v="0582"/>
    <m/>
    <m/>
    <x v="6"/>
    <s v="Trim"/>
    <s v="TT-R1108"/>
    <x v="2"/>
    <s v="NA"/>
    <x v="0"/>
    <s v="智源"/>
    <m/>
    <m/>
    <s v="Trim-TT-R1108"/>
    <m/>
    <s v=""/>
    <s v=""/>
    <s v=""/>
    <s v="Trim"/>
    <s v=""/>
    <m/>
    <m/>
    <s v=""/>
    <s v="TT-R1108-AA1B-NA"/>
    <x v="0"/>
    <m/>
  </r>
  <r>
    <x v="583"/>
    <x v="583"/>
    <x v="2"/>
    <s v="TT-R1204-40-AA1B-NA"/>
    <s v="1 1/2&quot;-TT-R1204-AA1B-NA"/>
    <s v="04/22/'25"/>
    <s v="06/17/'25"/>
    <s v=""/>
    <s v=""/>
    <s v=""/>
    <s v="REV.2"/>
    <s v="06/17/'25"/>
    <m/>
    <s v="0583"/>
    <m/>
    <m/>
    <x v="6"/>
    <s v="Trim"/>
    <s v="TT-R1204"/>
    <x v="2"/>
    <s v="NA"/>
    <x v="0"/>
    <s v="智源"/>
    <m/>
    <m/>
    <s v="Trim-TT-R1204"/>
    <m/>
    <s v=""/>
    <s v=""/>
    <s v=""/>
    <s v="Trim"/>
    <s v=""/>
    <m/>
    <m/>
    <s v=""/>
    <s v="TT-R1204-AA1B-NA"/>
    <x v="0"/>
    <m/>
  </r>
  <r>
    <x v="584"/>
    <x v="584"/>
    <x v="2"/>
    <s v="TT-R1205-40-AA1E-NA"/>
    <s v="1 1/2&quot;-TT-R1205-AA1E-NA"/>
    <s v="04/22/'25"/>
    <s v="06/17/'25"/>
    <s v=""/>
    <s v=""/>
    <s v=""/>
    <s v="REV.2"/>
    <s v="06/17/'25"/>
    <m/>
    <s v="0584"/>
    <m/>
    <m/>
    <x v="6"/>
    <s v="Trim"/>
    <s v="TT-R1205"/>
    <x v="1"/>
    <s v="NA"/>
    <x v="1"/>
    <s v="智源"/>
    <m/>
    <m/>
    <s v="Trim-TT-R1205"/>
    <m/>
    <s v=""/>
    <s v=""/>
    <s v=""/>
    <s v="Trim"/>
    <s v=""/>
    <m/>
    <m/>
    <s v=""/>
    <s v="TT-R1205-AA1E-NA"/>
    <x v="0"/>
    <m/>
  </r>
  <r>
    <x v="585"/>
    <x v="585"/>
    <x v="2"/>
    <s v="TT-R1206-40-AA1B-NA"/>
    <s v="1 1/2&quot;-TT-R1206-AA1B-NA"/>
    <s v="04/22/'25"/>
    <s v="06/17/'25"/>
    <s v=""/>
    <s v=""/>
    <s v=""/>
    <s v="REV.2"/>
    <s v="06/17/'25"/>
    <m/>
    <s v="0585"/>
    <m/>
    <m/>
    <x v="6"/>
    <s v="Trim"/>
    <s v="TT-R1206"/>
    <x v="2"/>
    <s v="NA"/>
    <x v="0"/>
    <s v="智源"/>
    <m/>
    <m/>
    <s v="Trim-TT-R1206"/>
    <m/>
    <s v=""/>
    <s v=""/>
    <s v=""/>
    <s v="Trim"/>
    <s v=""/>
    <m/>
    <m/>
    <s v=""/>
    <s v="TT-R1206-AA1B-NA"/>
    <x v="0"/>
    <m/>
  </r>
  <r>
    <x v="586"/>
    <x v="586"/>
    <x v="2"/>
    <s v="TT-R1207-40-AA1E-NA"/>
    <s v="1 1/2&quot;-TT-R1207-AA1E-NA"/>
    <s v="04/22/'25"/>
    <s v="06/17/'25"/>
    <s v=""/>
    <s v=""/>
    <s v=""/>
    <s v="REV.2"/>
    <s v="06/17/'25"/>
    <m/>
    <s v="0586"/>
    <m/>
    <m/>
    <x v="6"/>
    <s v="Trim"/>
    <s v="TT-R1207"/>
    <x v="1"/>
    <s v="NA"/>
    <x v="1"/>
    <s v="智源"/>
    <m/>
    <m/>
    <s v="Trim-TT-R1207"/>
    <m/>
    <s v=""/>
    <s v=""/>
    <s v=""/>
    <s v="Trim"/>
    <s v=""/>
    <m/>
    <m/>
    <s v=""/>
    <s v="TT-R1207-AA1E-NA"/>
    <x v="0"/>
    <m/>
  </r>
  <r>
    <x v="587"/>
    <x v="587"/>
    <x v="2"/>
    <s v="TT-R1401A-40-AA1B-NA"/>
    <s v="1 1/2&quot;-TT-R1401A-AA1B-NA"/>
    <s v="04/22/'25"/>
    <s v=""/>
    <s v=""/>
    <s v=""/>
    <s v=""/>
    <s v="REV.1"/>
    <s v="04/22/'25"/>
    <m/>
    <s v="0587"/>
    <m/>
    <m/>
    <x v="6"/>
    <s v="Trim"/>
    <s v="TT-R1401A"/>
    <x v="2"/>
    <s v="NA"/>
    <x v="0"/>
    <s v="智源"/>
    <m/>
    <m/>
    <s v="Trim-TT-R1401A"/>
    <m/>
    <s v=""/>
    <s v=""/>
    <s v=""/>
    <s v="Trim"/>
    <s v=""/>
    <m/>
    <m/>
    <s v=""/>
    <s v="TT-R1401A-AA1B-NA"/>
    <x v="0"/>
    <m/>
  </r>
  <r>
    <x v="588"/>
    <x v="588"/>
    <x v="2"/>
    <s v="TT-R1401B-40-AA1B-NA"/>
    <s v="1 1/2&quot;-TT-R1401B-AA1B-NA"/>
    <s v="04/22/'25"/>
    <s v=""/>
    <s v=""/>
    <s v=""/>
    <s v=""/>
    <s v="REV.1"/>
    <s v="04/22/'25"/>
    <m/>
    <s v="0588"/>
    <m/>
    <m/>
    <x v="6"/>
    <s v="Trim"/>
    <s v="TT-R1401B"/>
    <x v="2"/>
    <s v="NA"/>
    <x v="0"/>
    <s v="智源"/>
    <m/>
    <m/>
    <s v="Trim-TT-R1401B"/>
    <m/>
    <s v=""/>
    <s v=""/>
    <s v=""/>
    <s v="Trim"/>
    <s v=""/>
    <m/>
    <m/>
    <s v=""/>
    <s v="TT-R1401B-AA1B-NA"/>
    <x v="0"/>
    <m/>
  </r>
  <r>
    <x v="589"/>
    <x v="589"/>
    <x v="2"/>
    <s v="TT-R1401C-40-AA1B-NA"/>
    <s v="1 1/2&quot;-TT-R1401C-AA1B-NA"/>
    <s v="04/22/'25"/>
    <s v=""/>
    <s v=""/>
    <s v=""/>
    <s v=""/>
    <s v="REV.1"/>
    <s v="04/22/'25"/>
    <m/>
    <s v="1278"/>
    <m/>
    <m/>
    <x v="6"/>
    <s v="Trim"/>
    <s v="TT-R1401C"/>
    <x v="2"/>
    <s v="NA"/>
    <x v="0"/>
    <s v="智源"/>
    <m/>
    <m/>
    <s v="Trim-TT-R1401C"/>
    <m/>
    <s v=""/>
    <s v=""/>
    <s v=""/>
    <s v="Trim"/>
    <s v=""/>
    <m/>
    <m/>
    <s v=""/>
    <s v="TT-R1401C-AA1B-NA"/>
    <x v="0"/>
    <m/>
  </r>
  <r>
    <x v="590"/>
    <x v="590"/>
    <x v="2"/>
    <s v="TT-R1401D-40-AA1B-NA"/>
    <s v="1 1/2&quot;-TT-R1401D-AA1B-NA"/>
    <s v="04/22/'25"/>
    <s v=""/>
    <s v=""/>
    <s v=""/>
    <s v=""/>
    <s v="REV.1"/>
    <s v="04/22/'25"/>
    <m/>
    <s v="1279"/>
    <m/>
    <m/>
    <x v="6"/>
    <s v="Trim"/>
    <s v="TT-R1401D"/>
    <x v="2"/>
    <s v="NA"/>
    <x v="0"/>
    <s v="智源"/>
    <m/>
    <m/>
    <s v="Trim-TT-R1401D"/>
    <m/>
    <s v=""/>
    <s v=""/>
    <s v=""/>
    <s v="Trim"/>
    <s v=""/>
    <m/>
    <m/>
    <s v=""/>
    <s v="TT-R1401D-AA1B-NA"/>
    <x v="0"/>
    <m/>
  </r>
  <r>
    <x v="591"/>
    <x v="591"/>
    <x v="2"/>
    <s v="TT-R1402A-40-AA1B-NA"/>
    <s v="1 1/2&quot;-TT-R1402A-AA1B-NA"/>
    <s v="04/22/'25"/>
    <s v=""/>
    <s v=""/>
    <s v=""/>
    <s v=""/>
    <s v="REV.1"/>
    <s v="04/22/'25"/>
    <m/>
    <s v="1280"/>
    <m/>
    <m/>
    <x v="6"/>
    <s v="Trim"/>
    <s v="TT-R1402A"/>
    <x v="2"/>
    <s v="NA"/>
    <x v="0"/>
    <s v="智源"/>
    <m/>
    <m/>
    <s v="Trim-TT-R1402A"/>
    <m/>
    <s v=""/>
    <s v=""/>
    <s v=""/>
    <s v="Trim"/>
    <s v=""/>
    <m/>
    <m/>
    <s v=""/>
    <s v="TT-R1402A-AA1B-NA"/>
    <x v="0"/>
    <m/>
  </r>
  <r>
    <x v="592"/>
    <x v="592"/>
    <x v="2"/>
    <s v="TT-R1402B-40-AA1B-NA"/>
    <s v="1 1/2&quot;-TT-R1402B-AA1B-NA"/>
    <s v="04/22/'25"/>
    <s v=""/>
    <s v=""/>
    <s v=""/>
    <s v=""/>
    <s v="REV.1"/>
    <s v="04/22/'25"/>
    <m/>
    <s v="1281"/>
    <m/>
    <m/>
    <x v="6"/>
    <s v="Trim"/>
    <s v="TT-R1402B"/>
    <x v="2"/>
    <s v="NA"/>
    <x v="0"/>
    <s v="智源"/>
    <m/>
    <m/>
    <s v="Trim-TT-R1402B"/>
    <m/>
    <s v=""/>
    <s v=""/>
    <s v=""/>
    <s v="Trim"/>
    <s v=""/>
    <m/>
    <m/>
    <s v=""/>
    <s v="TT-R1402B-AA1B-NA"/>
    <x v="0"/>
    <m/>
  </r>
  <r>
    <x v="593"/>
    <x v="593"/>
    <x v="2"/>
    <s v="TT-R1402C-40-AA1B-NA"/>
    <s v="1 1/2&quot;-TT-R1402C-AA1B-NA"/>
    <s v="04/22/'25"/>
    <s v=""/>
    <s v=""/>
    <s v=""/>
    <s v=""/>
    <s v="REV.1"/>
    <s v="04/22/'25"/>
    <m/>
    <s v="1282"/>
    <m/>
    <m/>
    <x v="6"/>
    <s v="Trim"/>
    <s v="TT-R1402C"/>
    <x v="2"/>
    <s v="NA"/>
    <x v="0"/>
    <s v="智源"/>
    <m/>
    <m/>
    <s v="Trim-TT-R1402C"/>
    <m/>
    <s v=""/>
    <s v=""/>
    <s v=""/>
    <s v="Trim"/>
    <s v=""/>
    <m/>
    <m/>
    <s v=""/>
    <s v="TT-R1402C-AA1B-NA"/>
    <x v="0"/>
    <m/>
  </r>
  <r>
    <x v="594"/>
    <x v="594"/>
    <x v="2"/>
    <s v="TT-R1402D-40-AA1B-NA"/>
    <s v="1 1/2&quot;-TT-R1402D-AA1B-NA"/>
    <s v="04/22/'25"/>
    <s v=""/>
    <s v=""/>
    <s v=""/>
    <s v=""/>
    <s v="REV.1"/>
    <s v="04/22/'25"/>
    <m/>
    <s v="1283"/>
    <m/>
    <m/>
    <x v="6"/>
    <s v="Trim"/>
    <s v="TT-R1402D"/>
    <x v="2"/>
    <s v="NA"/>
    <x v="0"/>
    <s v="智源"/>
    <m/>
    <m/>
    <s v="Trim-TT-R1402D"/>
    <m/>
    <s v=""/>
    <s v=""/>
    <s v=""/>
    <s v="Trim"/>
    <s v=""/>
    <m/>
    <m/>
    <s v=""/>
    <s v="TT-R1402D-AA1B-NA"/>
    <x v="0"/>
    <m/>
  </r>
  <r>
    <x v="595"/>
    <x v="595"/>
    <x v="2"/>
    <s v="TT-R1403-40-AA1B-NA"/>
    <s v="1 1/2&quot;-TT-R1403-AA1B-NA"/>
    <s v="04/22/'25"/>
    <s v="06/17/'25"/>
    <s v=""/>
    <s v=""/>
    <s v=""/>
    <s v="REV.2"/>
    <s v="06/17/'25"/>
    <m/>
    <s v="1284"/>
    <m/>
    <m/>
    <x v="6"/>
    <s v="Trim"/>
    <s v="TT-R1403"/>
    <x v="2"/>
    <s v="NA"/>
    <x v="0"/>
    <s v="智源"/>
    <m/>
    <m/>
    <s v="Trim-TT-R1403"/>
    <m/>
    <s v=""/>
    <s v=""/>
    <s v=""/>
    <s v="Trim"/>
    <s v=""/>
    <m/>
    <m/>
    <s v=""/>
    <s v="TT-R1403-AA1B-NA"/>
    <x v="0"/>
    <m/>
  </r>
  <r>
    <x v="596"/>
    <x v="596"/>
    <x v="2"/>
    <s v="TT-R1404-40-AA1E-NA"/>
    <s v="1 1/2&quot;-TT-R1404-AA1E-NA"/>
    <s v="04/22/'25"/>
    <s v=""/>
    <s v=""/>
    <s v=""/>
    <s v=""/>
    <s v="REV.1"/>
    <s v="04/22/'25"/>
    <m/>
    <s v="1285"/>
    <m/>
    <m/>
    <x v="6"/>
    <s v="Trim"/>
    <s v="TT-R1404"/>
    <x v="1"/>
    <s v="NA"/>
    <x v="1"/>
    <s v="智源"/>
    <m/>
    <m/>
    <s v="Trim-TT-R1404"/>
    <m/>
    <s v=""/>
    <s v=""/>
    <s v=""/>
    <s v="Trim"/>
    <s v=""/>
    <m/>
    <m/>
    <s v=""/>
    <s v="TT-R1404-AA1E-NA"/>
    <x v="0"/>
    <m/>
  </r>
  <r>
    <x v="597"/>
    <x v="597"/>
    <x v="2"/>
    <s v="TT-R1404A-40-AA1E-NA"/>
    <s v="1 1/2&quot;-TT-R1404A-AA1E-NA"/>
    <s v="04/22/'25"/>
    <s v=""/>
    <s v=""/>
    <s v=""/>
    <s v=""/>
    <s v="REV.1"/>
    <s v="04/22/'25"/>
    <m/>
    <s v="1286"/>
    <m/>
    <m/>
    <x v="6"/>
    <s v="Trim"/>
    <s v="TT-R1404A"/>
    <x v="1"/>
    <s v="NA"/>
    <x v="1"/>
    <s v="智源"/>
    <m/>
    <m/>
    <s v="Trim-TT-R1404A"/>
    <m/>
    <s v=""/>
    <s v=""/>
    <s v=""/>
    <s v="Trim"/>
    <s v=""/>
    <m/>
    <m/>
    <s v=""/>
    <s v="TT-R1404A-AA1E-NA"/>
    <x v="0"/>
    <m/>
  </r>
  <r>
    <x v="598"/>
    <x v="598"/>
    <x v="2"/>
    <s v="TT-R1404B-40-AA1E-NA"/>
    <s v="1 1/2&quot;-TT-R1404B-AA1E-NA"/>
    <s v="04/22/'25"/>
    <s v=""/>
    <s v=""/>
    <s v=""/>
    <s v=""/>
    <s v="REV.1"/>
    <s v="04/22/'25"/>
    <m/>
    <s v="1287"/>
    <m/>
    <m/>
    <x v="6"/>
    <s v="Trim"/>
    <s v="TT-R1404B"/>
    <x v="1"/>
    <s v="NA"/>
    <x v="1"/>
    <s v="智源"/>
    <m/>
    <m/>
    <s v="Trim-TT-R1404B"/>
    <m/>
    <s v=""/>
    <s v=""/>
    <s v=""/>
    <s v="Trim"/>
    <s v=""/>
    <m/>
    <m/>
    <s v=""/>
    <s v="TT-R1404B-AA1E-NA"/>
    <x v="0"/>
    <m/>
  </r>
  <r>
    <x v="599"/>
    <x v="599"/>
    <x v="2"/>
    <s v="TT-R1404C-40-AA1E-NA"/>
    <s v="1 1/2&quot;-TT-R1404C-AA1E-NA"/>
    <s v="04/22/'25"/>
    <s v=""/>
    <s v=""/>
    <s v=""/>
    <s v=""/>
    <s v="REV.1"/>
    <s v="04/22/'25"/>
    <m/>
    <s v="1288"/>
    <m/>
    <m/>
    <x v="6"/>
    <s v="Trim"/>
    <s v="TT-R1404C"/>
    <x v="1"/>
    <s v="NA"/>
    <x v="1"/>
    <s v="智源"/>
    <m/>
    <m/>
    <s v="Trim-TT-R1404C"/>
    <m/>
    <s v=""/>
    <s v=""/>
    <s v=""/>
    <s v="Trim"/>
    <s v=""/>
    <m/>
    <m/>
    <s v=""/>
    <s v="TT-R1404C-AA1E-NA"/>
    <x v="0"/>
    <m/>
  </r>
  <r>
    <x v="600"/>
    <x v="600"/>
    <x v="2"/>
    <s v="TT-R1404D-40-AA1E-NA"/>
    <s v="1 1/2&quot;-TT-R1404D-AA1E-NA"/>
    <s v="04/22/'25"/>
    <s v=""/>
    <s v=""/>
    <s v=""/>
    <s v=""/>
    <s v="REV.1"/>
    <s v="04/22/'25"/>
    <m/>
    <s v="1289"/>
    <m/>
    <m/>
    <x v="6"/>
    <s v="Trim"/>
    <s v="TT-R1404D"/>
    <x v="1"/>
    <s v="NA"/>
    <x v="1"/>
    <s v="智源"/>
    <m/>
    <m/>
    <s v="Trim-TT-R1404D"/>
    <m/>
    <s v=""/>
    <s v=""/>
    <s v=""/>
    <s v="Trim"/>
    <s v=""/>
    <m/>
    <m/>
    <s v=""/>
    <s v="TT-R1404D-AA1E-NA"/>
    <x v="0"/>
    <m/>
  </r>
  <r>
    <x v="601"/>
    <x v="601"/>
    <x v="2"/>
    <s v="TT-R1409-40-AA1B-NA"/>
    <s v="1 1/2&quot;-TT-R1409-AA1B-NA"/>
    <s v="04/22/'25"/>
    <s v=""/>
    <s v=""/>
    <s v=""/>
    <s v=""/>
    <s v="REV.1"/>
    <s v="04/22/'25"/>
    <m/>
    <s v="1290"/>
    <m/>
    <m/>
    <x v="6"/>
    <s v="Trim"/>
    <s v="TT-R1409"/>
    <x v="2"/>
    <s v="NA"/>
    <x v="0"/>
    <s v="智源"/>
    <m/>
    <m/>
    <s v="Trim-TT-R1409"/>
    <m/>
    <s v=""/>
    <s v=""/>
    <s v=""/>
    <s v="Trim"/>
    <s v=""/>
    <m/>
    <m/>
    <s v=""/>
    <s v="TT-R1409-AA1B-NA"/>
    <x v="0"/>
    <m/>
  </r>
  <r>
    <x v="602"/>
    <x v="602"/>
    <x v="2"/>
    <s v="TT-R1503-40-AA1B-NA"/>
    <s v="1 1/2&quot;-TT-R1503-AA1B-NA"/>
    <s v="04/22/'25"/>
    <s v="06/17/'25"/>
    <s v=""/>
    <s v=""/>
    <s v=""/>
    <s v="REV.2"/>
    <s v="06/17/'25"/>
    <m/>
    <s v="1291"/>
    <m/>
    <m/>
    <x v="6"/>
    <s v="Trim"/>
    <s v="TT-R1503"/>
    <x v="2"/>
    <s v="NA"/>
    <x v="0"/>
    <s v="智源"/>
    <m/>
    <m/>
    <s v="Trim-TT-R1503"/>
    <m/>
    <s v=""/>
    <s v=""/>
    <s v=""/>
    <s v="Trim"/>
    <s v=""/>
    <m/>
    <m/>
    <s v=""/>
    <s v="TT-R1503-AA1B-NA"/>
    <x v="0"/>
    <m/>
  </r>
  <r>
    <x v="603"/>
    <x v="603"/>
    <x v="2"/>
    <s v="TT-R1504-40-AA1B-NA"/>
    <s v="1 1/2&quot;-TT-R1504-AA1B-NA"/>
    <s v="04/22/'25"/>
    <s v="06/17/'25"/>
    <s v=""/>
    <s v=""/>
    <s v=""/>
    <s v="REV.2"/>
    <s v="06/17/'25"/>
    <m/>
    <s v="1292"/>
    <m/>
    <m/>
    <x v="6"/>
    <s v="Trim"/>
    <s v="TT-R1504"/>
    <x v="2"/>
    <s v="NA"/>
    <x v="0"/>
    <s v="智源"/>
    <m/>
    <m/>
    <s v="Trim-TT-R1504"/>
    <m/>
    <s v=""/>
    <s v=""/>
    <s v=""/>
    <s v="Trim"/>
    <s v=""/>
    <m/>
    <m/>
    <s v=""/>
    <s v="TT-R1504-AA1B-NA"/>
    <x v="0"/>
    <m/>
  </r>
  <r>
    <x v="604"/>
    <x v="604"/>
    <x v="2"/>
    <s v="TZT-R1101A-40-AA1B-NA"/>
    <s v="1 1/2&quot;-TZT-R1101A-AA1B-NA"/>
    <s v="04/22/'25"/>
    <s v="06/17/'25"/>
    <s v=""/>
    <s v=""/>
    <s v=""/>
    <s v="REV.2"/>
    <s v="06/17/'25"/>
    <m/>
    <s v="1293"/>
    <m/>
    <m/>
    <x v="6"/>
    <s v="Trim"/>
    <s v="TZT-R1101A"/>
    <x v="2"/>
    <s v="NA"/>
    <x v="0"/>
    <s v="智源"/>
    <m/>
    <m/>
    <s v="Trim-TZT-R1101A"/>
    <m/>
    <s v=""/>
    <s v=""/>
    <s v=""/>
    <s v="Trim"/>
    <s v=""/>
    <m/>
    <m/>
    <s v=""/>
    <s v="TZT-R1101A-AA1B-NA"/>
    <x v="0"/>
    <m/>
  </r>
  <r>
    <x v="605"/>
    <x v="605"/>
    <x v="2"/>
    <s v="TZT-R1101B-40-AA1B-NA"/>
    <s v="1 1/2&quot;-TZT-R1101B-AA1B-NA"/>
    <s v="04/22/'25"/>
    <s v="06/17/'25"/>
    <s v=""/>
    <s v=""/>
    <s v=""/>
    <s v="REV.2"/>
    <s v="06/17/'25"/>
    <m/>
    <s v="1294"/>
    <m/>
    <m/>
    <x v="6"/>
    <s v="Trim"/>
    <s v="TZT-R1101B"/>
    <x v="2"/>
    <s v="NA"/>
    <x v="0"/>
    <s v="智源"/>
    <m/>
    <m/>
    <s v="Trim-TZT-R1101B"/>
    <m/>
    <s v=""/>
    <s v=""/>
    <s v=""/>
    <s v="Trim"/>
    <s v=""/>
    <m/>
    <m/>
    <s v=""/>
    <s v="TZT-R1101B-AA1B-NA"/>
    <x v="0"/>
    <m/>
  </r>
  <r>
    <x v="606"/>
    <x v="606"/>
    <x v="2"/>
    <s v="TZT-R1101C-40-AA1B-NA"/>
    <s v="1 1/2&quot;-TZT-R1101C-AA1B-NA"/>
    <s v="04/22/'25"/>
    <s v="06/17/'25"/>
    <s v=""/>
    <s v=""/>
    <s v=""/>
    <s v="REV.2"/>
    <s v="06/17/'25"/>
    <m/>
    <s v="1295"/>
    <m/>
    <m/>
    <x v="6"/>
    <s v="Trim"/>
    <s v="TZT-R1101C"/>
    <x v="2"/>
    <s v="NA"/>
    <x v="0"/>
    <s v="智源"/>
    <m/>
    <m/>
    <s v="Trim-TZT-R1101C"/>
    <m/>
    <s v=""/>
    <s v=""/>
    <s v=""/>
    <s v="Trim"/>
    <s v=""/>
    <m/>
    <m/>
    <s v=""/>
    <s v="TZT-R1101C-AA1B-NA"/>
    <x v="0"/>
    <m/>
  </r>
  <r>
    <x v="607"/>
    <x v="607"/>
    <x v="2"/>
    <s v="TZT-R1102A-40-AA1B-NA"/>
    <s v="1 1/2&quot;-TZT-R1102A-AA1B-NA"/>
    <s v="04/22/'25"/>
    <s v="06/17/'25"/>
    <s v=""/>
    <s v=""/>
    <s v=""/>
    <s v="REV.2"/>
    <s v="06/17/'25"/>
    <m/>
    <s v="1296"/>
    <m/>
    <m/>
    <x v="6"/>
    <s v="Trim"/>
    <s v="TZT-R1102A"/>
    <x v="2"/>
    <s v="NA"/>
    <x v="0"/>
    <s v="智源"/>
    <m/>
    <m/>
    <s v="Trim-TZT-R1102A"/>
    <m/>
    <s v=""/>
    <s v=""/>
    <s v=""/>
    <s v="Trim"/>
    <s v=""/>
    <m/>
    <m/>
    <s v=""/>
    <s v="TZT-R1102A-AA1B-NA"/>
    <x v="0"/>
    <m/>
  </r>
  <r>
    <x v="608"/>
    <x v="608"/>
    <x v="2"/>
    <s v="TZT-R1102B-40-AA1B-NA"/>
    <s v="1 1/2&quot;-TZT-R1102B-AA1B-NA"/>
    <s v="04/22/'25"/>
    <s v="06/17/'25"/>
    <s v=""/>
    <s v=""/>
    <s v=""/>
    <s v="REV.2"/>
    <s v="06/17/'25"/>
    <m/>
    <s v="1297"/>
    <m/>
    <m/>
    <x v="6"/>
    <s v="Trim"/>
    <s v="TZT-R1102B"/>
    <x v="2"/>
    <s v="NA"/>
    <x v="0"/>
    <s v="智源"/>
    <m/>
    <m/>
    <s v="Trim-TZT-R1102B"/>
    <m/>
    <s v=""/>
    <s v=""/>
    <s v=""/>
    <s v="Trim"/>
    <s v=""/>
    <m/>
    <m/>
    <s v=""/>
    <s v="TZT-R1102B-AA1B-NA"/>
    <x v="0"/>
    <m/>
  </r>
  <r>
    <x v="609"/>
    <x v="609"/>
    <x v="2"/>
    <s v="TZT-R1102C-40-AA1B-NA"/>
    <s v="1 1/2&quot;-TZT-R1102C-AA1B-NA"/>
    <s v="04/22/'25"/>
    <s v="06/17/'25"/>
    <s v=""/>
    <s v=""/>
    <s v=""/>
    <s v="REV.2"/>
    <s v="06/17/'25"/>
    <m/>
    <s v="1298"/>
    <m/>
    <m/>
    <x v="6"/>
    <s v="Trim"/>
    <s v="TZT-R1102C"/>
    <x v="2"/>
    <s v="NA"/>
    <x v="0"/>
    <s v="智源"/>
    <m/>
    <m/>
    <s v="Trim-TZT-R1102C"/>
    <m/>
    <s v=""/>
    <s v=""/>
    <s v=""/>
    <s v="Trim"/>
    <s v=""/>
    <m/>
    <m/>
    <s v=""/>
    <s v="TZT-R1102C-AA1B-NA"/>
    <x v="0"/>
    <m/>
  </r>
  <r>
    <x v="610"/>
    <x v="610"/>
    <x v="2"/>
    <s v="TZT-R1403A-40-AA1E-NA"/>
    <s v="1 1/2&quot;-TZT-R1403A-AA1E-NA"/>
    <s v="04/22/'25"/>
    <s v=""/>
    <s v=""/>
    <s v=""/>
    <s v=""/>
    <s v="REV.1"/>
    <s v="04/22/'25"/>
    <m/>
    <s v="1299"/>
    <m/>
    <m/>
    <x v="6"/>
    <s v="Trim"/>
    <s v="TZT-R1403A"/>
    <x v="1"/>
    <s v="NA"/>
    <x v="1"/>
    <s v="智源"/>
    <m/>
    <m/>
    <s v="Trim-TZT-R1403A"/>
    <m/>
    <s v=""/>
    <s v=""/>
    <s v=""/>
    <s v="Trim"/>
    <s v=""/>
    <m/>
    <m/>
    <s v=""/>
    <s v="TZT-R1403A-AA1E-NA"/>
    <x v="0"/>
    <m/>
  </r>
  <r>
    <x v="611"/>
    <x v="611"/>
    <x v="2"/>
    <s v="TZT-R1403B-40-AA1E-NA"/>
    <s v="1 1/2&quot;-TZT-R1403B-AA1E-NA"/>
    <s v="04/22/'25"/>
    <s v=""/>
    <s v=""/>
    <s v=""/>
    <s v=""/>
    <s v="REV.1"/>
    <s v="04/22/'25"/>
    <m/>
    <s v="1300"/>
    <m/>
    <m/>
    <x v="6"/>
    <s v="Trim"/>
    <s v="TZT-R1403B"/>
    <x v="1"/>
    <s v="NA"/>
    <x v="1"/>
    <s v="智源"/>
    <m/>
    <m/>
    <s v="Trim-TZT-R1403B"/>
    <m/>
    <s v=""/>
    <s v=""/>
    <s v=""/>
    <s v="Trim"/>
    <s v=""/>
    <m/>
    <m/>
    <s v=""/>
    <s v="TZT-R1403B-AA1E-NA"/>
    <x v="0"/>
    <m/>
  </r>
  <r>
    <x v="612"/>
    <x v="612"/>
    <x v="2"/>
    <s v="TZT-R1403C-40-AA1E-NA"/>
    <s v="1 1/2&quot;-TZT-R1403C-AA1E-NA"/>
    <s v="04/22/'25"/>
    <s v=""/>
    <s v=""/>
    <s v=""/>
    <s v=""/>
    <s v="REV.1"/>
    <s v="04/22/'25"/>
    <m/>
    <s v="1301"/>
    <m/>
    <m/>
    <x v="6"/>
    <s v="Trim"/>
    <s v="TZT-R1403C"/>
    <x v="1"/>
    <s v="NA"/>
    <x v="1"/>
    <s v="智源"/>
    <m/>
    <m/>
    <s v="Trim-TZT-R1403C"/>
    <m/>
    <s v=""/>
    <s v=""/>
    <s v=""/>
    <s v="Trim"/>
    <s v=""/>
    <m/>
    <m/>
    <s v=""/>
    <s v="TZT-R1403C-AA1E-NA"/>
    <x v="0"/>
    <m/>
  </r>
  <r>
    <x v="613"/>
    <x v="613"/>
    <x v="2"/>
    <s v="VT-1302-50-AA1E-NA"/>
    <s v="2&quot;-VT-1302-AA1E-NA"/>
    <s v="04/22/'25"/>
    <s v=""/>
    <s v=""/>
    <s v=""/>
    <s v=""/>
    <s v="REV.1"/>
    <s v="04/22/'25"/>
    <m/>
    <s v="1302"/>
    <m/>
    <m/>
    <x v="0"/>
    <s v="VT"/>
    <s v="1302"/>
    <x v="1"/>
    <s v="NA"/>
    <x v="1"/>
    <s v="智源"/>
    <m/>
    <m/>
    <s v="VT-1302"/>
    <m/>
    <s v=""/>
    <s v=""/>
    <s v=""/>
    <s v="放空"/>
    <s v=""/>
    <m/>
    <m/>
    <s v=""/>
    <s v="VT-1302-AA1E-NA"/>
    <x v="0"/>
    <m/>
  </r>
  <r>
    <x v="614"/>
    <x v="614"/>
    <x v="2"/>
    <s v="VT-1401-50-AA1E-NA"/>
    <s v="2&quot;-VT-1401-AA1E-NA"/>
    <s v="04/22/'25"/>
    <s v=""/>
    <s v=""/>
    <s v=""/>
    <s v=""/>
    <s v="REV.1"/>
    <s v="04/22/'25"/>
    <m/>
    <s v="1303"/>
    <m/>
    <m/>
    <x v="0"/>
    <s v="VT"/>
    <s v="1401"/>
    <x v="1"/>
    <s v="NA"/>
    <x v="1"/>
    <s v="智源"/>
    <m/>
    <m/>
    <s v="VT-1401"/>
    <m/>
    <n v="1.02"/>
    <s v=""/>
    <s v="/"/>
    <s v="放空"/>
    <s v="/"/>
    <m/>
    <m/>
    <s v=""/>
    <s v="VT-1401-AA1E-NA"/>
    <x v="0"/>
    <m/>
  </r>
  <r>
    <x v="615"/>
    <x v="615"/>
    <x v="2"/>
    <s v="VT-1501-25-AA1E-NA"/>
    <s v="1&quot;-VT-1501-AA1E-NA"/>
    <s v="04/22/'25"/>
    <s v=""/>
    <s v=""/>
    <s v=""/>
    <s v=""/>
    <s v="REV.1"/>
    <s v="04/22/'25"/>
    <m/>
    <s v="1304"/>
    <m/>
    <m/>
    <x v="2"/>
    <s v="VT"/>
    <s v="1501"/>
    <x v="1"/>
    <s v="NA"/>
    <x v="1"/>
    <s v="智源"/>
    <m/>
    <m/>
    <s v="VT-1501"/>
    <m/>
    <n v="1.02"/>
    <s v=""/>
    <s v="/"/>
    <s v="放空"/>
    <s v="/"/>
    <m/>
    <m/>
    <s v=""/>
    <s v="VT-1501-AA1E-NA"/>
    <x v="0"/>
    <m/>
  </r>
  <r>
    <x v="616"/>
    <x v="616"/>
    <x v="2"/>
    <s v="VT-1502-25-AA1E-NA"/>
    <s v="1&quot;-VT-1502-AA1E-NA"/>
    <s v="04/22/'25"/>
    <s v=""/>
    <s v=""/>
    <s v=""/>
    <s v=""/>
    <s v="REV.1"/>
    <s v="04/22/'25"/>
    <m/>
    <s v="1305"/>
    <m/>
    <m/>
    <x v="2"/>
    <s v="VT"/>
    <s v="1502"/>
    <x v="1"/>
    <s v="NA"/>
    <x v="1"/>
    <s v="智源"/>
    <m/>
    <m/>
    <s v="VT-1502"/>
    <m/>
    <n v="1.02"/>
    <s v=""/>
    <s v="/"/>
    <s v="放空"/>
    <s v="/"/>
    <m/>
    <m/>
    <s v=""/>
    <s v="VT-1502-AA1E-NA"/>
    <x v="0"/>
    <m/>
  </r>
  <r>
    <x v="617"/>
    <x v="617"/>
    <x v="2"/>
    <s v="VT-1901-25-AA1E-NA"/>
    <s v="1&quot;-VT-1901-AA1E-NA"/>
    <s v="04/22/'25"/>
    <s v=""/>
    <s v=""/>
    <s v=""/>
    <s v=""/>
    <s v="REV.1"/>
    <s v="04/22/'25"/>
    <m/>
    <s v="1306"/>
    <m/>
    <m/>
    <x v="2"/>
    <s v="VT"/>
    <s v="1901"/>
    <x v="1"/>
    <s v="NA"/>
    <x v="1"/>
    <s v="智源"/>
    <m/>
    <m/>
    <s v="VT-1901"/>
    <m/>
    <n v="1.02"/>
    <s v=""/>
    <s v="/"/>
    <s v="放空"/>
    <s v="/"/>
    <m/>
    <m/>
    <s v=""/>
    <s v="VT-1901-AA1E-NA"/>
    <x v="0"/>
    <m/>
  </r>
  <r>
    <x v="618"/>
    <x v="618"/>
    <x v="2"/>
    <s v="VT-2201-25-AA1E-NA"/>
    <s v="1&quot;-VT-2201-AA1E-NA"/>
    <s v="04/22/'25"/>
    <s v=""/>
    <s v=""/>
    <s v=""/>
    <s v=""/>
    <s v="REV.1"/>
    <s v="04/22/'25"/>
    <m/>
    <s v="0618"/>
    <m/>
    <m/>
    <x v="2"/>
    <s v="VT"/>
    <s v="2201"/>
    <x v="1"/>
    <s v="NA"/>
    <x v="1"/>
    <s v="智源"/>
    <m/>
    <m/>
    <s v="VT-2201"/>
    <m/>
    <n v="1.02"/>
    <s v=""/>
    <s v="/"/>
    <s v="放空"/>
    <s v="/"/>
    <m/>
    <m/>
    <s v=""/>
    <s v="VT-2201-AA1E-NA"/>
    <x v="0"/>
    <m/>
  </r>
  <r>
    <x v="619"/>
    <x v="619"/>
    <x v="2"/>
    <s v="WW-0102-50-AA1E-NA"/>
    <s v="2&quot;-WW-0102-AA1E-NA"/>
    <s v="04/22/'25"/>
    <s v=""/>
    <s v=""/>
    <s v=""/>
    <s v=""/>
    <s v="REV.1"/>
    <s v="04/22/'25"/>
    <m/>
    <s v="0619"/>
    <m/>
    <m/>
    <x v="0"/>
    <s v="WW"/>
    <s v="0102"/>
    <x v="1"/>
    <s v="NA"/>
    <x v="1"/>
    <s v="智源"/>
    <m/>
    <m/>
    <s v="WW-0102"/>
    <m/>
    <n v="1.02"/>
    <s v=""/>
    <s v="/"/>
    <s v="廢水"/>
    <s v="/"/>
    <m/>
    <m/>
    <s v=""/>
    <s v="WW-0102-AA1E-NA"/>
    <x v="0"/>
    <m/>
  </r>
  <r>
    <x v="620"/>
    <x v="620"/>
    <x v="0"/>
    <s v="WW-0501-25-AA1E-NA"/>
    <s v="1&quot;-WW-0501-AA1E-NA"/>
    <s v="04/22/'25"/>
    <s v=""/>
    <s v=""/>
    <s v=""/>
    <s v=""/>
    <s v="REV.1"/>
    <s v="04/22/'25"/>
    <m/>
    <s v="0620"/>
    <m/>
    <m/>
    <x v="2"/>
    <s v="WW"/>
    <s v="0501"/>
    <x v="1"/>
    <s v="NA"/>
    <x v="1"/>
    <s v="智源"/>
    <m/>
    <m/>
    <s v="WW-0501"/>
    <m/>
    <n v="0.1"/>
    <s v=""/>
    <s v="/"/>
    <s v="廢水"/>
    <s v="/"/>
    <m/>
    <m/>
    <s v=""/>
    <s v="WW-0501-AA1E-NA"/>
    <x v="0"/>
    <m/>
  </r>
  <r>
    <x v="621"/>
    <x v="621"/>
    <x v="1"/>
    <s v="WW-0501-25-AA1E-NA"/>
    <s v="1&quot;-WW-0501-AA1E-NA"/>
    <s v="04/22/'25"/>
    <s v=""/>
    <s v=""/>
    <s v=""/>
    <s v=""/>
    <s v="REV.1"/>
    <s v="04/22/'25"/>
    <m/>
    <s v="0621"/>
    <m/>
    <m/>
    <x v="2"/>
    <s v="WW"/>
    <s v="0501"/>
    <x v="1"/>
    <s v="NA"/>
    <x v="1"/>
    <s v="智源"/>
    <m/>
    <m/>
    <s v="WW-0501"/>
    <m/>
    <n v="0.1"/>
    <s v=""/>
    <s v="/"/>
    <s v="廢水"/>
    <s v="/"/>
    <m/>
    <m/>
    <s v=""/>
    <s v="WW-0501-AA1E-NA"/>
    <x v="0"/>
    <m/>
  </r>
  <r>
    <x v="622"/>
    <x v="622"/>
    <x v="2"/>
    <s v="WW-1101-50-AA1E-NA"/>
    <s v="2&quot;-WW-1101-AA1E-NA"/>
    <s v="04/22/'25"/>
    <s v=""/>
    <s v=""/>
    <s v=""/>
    <s v=""/>
    <s v="REV.1"/>
    <s v="04/22/'25"/>
    <m/>
    <s v="0622"/>
    <m/>
    <m/>
    <x v="0"/>
    <s v="WW"/>
    <s v="1101"/>
    <x v="1"/>
    <s v="NA"/>
    <x v="1"/>
    <s v="智源"/>
    <m/>
    <m/>
    <s v="WW-1101"/>
    <m/>
    <s v=""/>
    <s v=""/>
    <s v=""/>
    <s v="廢水"/>
    <s v=""/>
    <m/>
    <m/>
    <s v=""/>
    <s v="WW-1101-AA1E-NA"/>
    <x v="0"/>
    <m/>
  </r>
  <r>
    <x v="623"/>
    <x v="623"/>
    <x v="2"/>
    <s v="WW-1301-50-AA1B-NA"/>
    <s v="2&quot;-WW-1301-AA1B-NA"/>
    <s v="04/22/'25"/>
    <s v=""/>
    <s v=""/>
    <s v=""/>
    <s v=""/>
    <s v="REV.1"/>
    <s v="04/22/'25"/>
    <m/>
    <s v="0623"/>
    <m/>
    <m/>
    <x v="0"/>
    <s v="WW"/>
    <s v="1301"/>
    <x v="2"/>
    <s v="NA"/>
    <x v="0"/>
    <s v="智源"/>
    <m/>
    <m/>
    <s v="WW-1301"/>
    <m/>
    <s v=""/>
    <s v=""/>
    <s v=""/>
    <s v="廢水"/>
    <s v=""/>
    <m/>
    <m/>
    <s v="1-38鼠灰色"/>
    <s v="WW-1301-AA1B-NA"/>
    <x v="0"/>
    <m/>
  </r>
  <r>
    <x v="624"/>
    <x v="624"/>
    <x v="2"/>
    <s v="WW-1302-80-AA1E-NA"/>
    <s v="3&quot;-WW-1302-AA1E-NA"/>
    <s v="04/22/'25"/>
    <s v=""/>
    <s v=""/>
    <s v=""/>
    <s v=""/>
    <s v="REV.1"/>
    <s v="04/22/'25"/>
    <m/>
    <s v="0624"/>
    <m/>
    <m/>
    <x v="5"/>
    <s v="WW"/>
    <s v="1302"/>
    <x v="1"/>
    <s v="NA"/>
    <x v="1"/>
    <s v="智源"/>
    <m/>
    <m/>
    <s v="WW-1302"/>
    <m/>
    <n v="1.02"/>
    <s v=""/>
    <s v="/"/>
    <s v="廢水"/>
    <s v="/"/>
    <m/>
    <m/>
    <s v=""/>
    <s v="WW-1302-AA1E-NA"/>
    <x v="0"/>
    <m/>
  </r>
  <r>
    <x v="625"/>
    <x v="625"/>
    <x v="2"/>
    <s v="WW-1303-50-AA1E-NA"/>
    <s v="2&quot;-WW-1303-AA1E-NA"/>
    <s v="04/22/'25"/>
    <s v=""/>
    <s v=""/>
    <s v=""/>
    <s v=""/>
    <s v="REV.1"/>
    <s v="04/22/'25"/>
    <m/>
    <s v="0625"/>
    <m/>
    <m/>
    <x v="0"/>
    <s v="WW"/>
    <s v="1303"/>
    <x v="1"/>
    <s v="NA"/>
    <x v="1"/>
    <s v="智源"/>
    <m/>
    <m/>
    <s v="WW-1303"/>
    <m/>
    <s v=""/>
    <s v=""/>
    <s v=""/>
    <s v="廢水"/>
    <s v=""/>
    <m/>
    <m/>
    <s v=""/>
    <s v="WW-1303-AA1E-NA"/>
    <x v="0"/>
    <m/>
  </r>
  <r>
    <x v="626"/>
    <x v="626"/>
    <x v="2"/>
    <s v="WW-1304-50-AA1B-NA"/>
    <s v="2&quot;-WW-1304-AA1B-NA"/>
    <s v="04/22/'25"/>
    <s v=""/>
    <s v=""/>
    <s v=""/>
    <s v=""/>
    <s v="REV.1"/>
    <s v="04/22/'25"/>
    <m/>
    <s v="0626"/>
    <m/>
    <m/>
    <x v="0"/>
    <s v="WW"/>
    <s v="1304"/>
    <x v="2"/>
    <s v="NA"/>
    <x v="0"/>
    <s v="智源"/>
    <m/>
    <m/>
    <s v="WW-1304"/>
    <m/>
    <s v=""/>
    <s v=""/>
    <s v=""/>
    <s v="廢水"/>
    <s v=""/>
    <m/>
    <m/>
    <s v="1-38鼠灰色"/>
    <s v="WW-1304-AA1B-NA"/>
    <x v="0"/>
    <m/>
  </r>
  <r>
    <x v="627"/>
    <x v="627"/>
    <x v="2"/>
    <s v="WW-1504-50-AA1E-NA"/>
    <s v="2&quot;-WW-1504-AA1E-NA"/>
    <s v="04/22/'25"/>
    <s v=""/>
    <s v=""/>
    <s v=""/>
    <s v=""/>
    <s v="REV.1"/>
    <s v="04/22/'25"/>
    <m/>
    <s v="0627"/>
    <m/>
    <m/>
    <x v="0"/>
    <s v="WW"/>
    <s v="1504"/>
    <x v="1"/>
    <s v="NA"/>
    <x v="1"/>
    <s v="智源"/>
    <m/>
    <m/>
    <s v="WW-1504"/>
    <m/>
    <n v="1.02"/>
    <s v=""/>
    <s v="/"/>
    <s v="廢水"/>
    <s v="/"/>
    <m/>
    <m/>
    <s v=""/>
    <s v="WW-1504-AA1E-NA"/>
    <x v="0"/>
    <m/>
  </r>
  <r>
    <x v="628"/>
    <x v="628"/>
    <x v="2"/>
    <s v="WW-1901-50-AA1E-NA"/>
    <s v="2&quot;-WW-1901-AA1E-NA"/>
    <s v="04/22/'25"/>
    <s v=""/>
    <s v=""/>
    <s v=""/>
    <s v=""/>
    <s v="REV.1"/>
    <s v="04/22/'25"/>
    <m/>
    <s v="0628"/>
    <m/>
    <m/>
    <x v="0"/>
    <s v="WW"/>
    <s v="1901"/>
    <x v="1"/>
    <s v="NA"/>
    <x v="1"/>
    <s v="智源"/>
    <m/>
    <m/>
    <s v="WW-1901"/>
    <m/>
    <n v="1.02"/>
    <s v=""/>
    <s v="/"/>
    <s v="廢水"/>
    <s v="/"/>
    <m/>
    <m/>
    <s v=""/>
    <s v="WW-1901-AA1E-NA"/>
    <x v="0"/>
    <m/>
  </r>
  <r>
    <x v="629"/>
    <x v="629"/>
    <x v="2"/>
    <s v="WW-1902-50-AA1E-NA"/>
    <s v="2&quot;-WW-1902-AA1E-NA"/>
    <s v="04/22/'25"/>
    <s v=""/>
    <s v=""/>
    <s v=""/>
    <s v=""/>
    <s v="REV.1"/>
    <s v="04/22/'25"/>
    <m/>
    <s v="0629"/>
    <m/>
    <m/>
    <x v="0"/>
    <s v="WW"/>
    <s v="1902"/>
    <x v="1"/>
    <s v="NA"/>
    <x v="1"/>
    <s v="智源"/>
    <m/>
    <m/>
    <s v="WW-1902"/>
    <m/>
    <n v="1.02"/>
    <s v=""/>
    <s v="/"/>
    <s v="廢水"/>
    <s v="/"/>
    <m/>
    <m/>
    <s v=""/>
    <s v="WW-1902-AA1E-NA"/>
    <x v="0"/>
    <m/>
  </r>
  <r>
    <x v="630"/>
    <x v="630"/>
    <x v="2"/>
    <s v="WW-1904-25-AA1E-NA"/>
    <s v="1&quot;-WW-1904-AA1E-NA"/>
    <s v="04/22/'25"/>
    <s v=""/>
    <s v=""/>
    <s v=""/>
    <s v=""/>
    <s v="REV.1"/>
    <s v="04/22/'25"/>
    <m/>
    <s v="0630"/>
    <m/>
    <m/>
    <x v="2"/>
    <s v="WW"/>
    <s v="1904"/>
    <x v="1"/>
    <s v="NA"/>
    <x v="1"/>
    <s v="智源"/>
    <m/>
    <m/>
    <s v="WW-1904"/>
    <m/>
    <n v="1.02"/>
    <n v="1.53"/>
    <s v="水"/>
    <s v="廢水"/>
    <s v="/"/>
    <m/>
    <m/>
    <s v=""/>
    <s v="WW-1904-AA1E-NA"/>
    <x v="0"/>
    <m/>
  </r>
  <r>
    <x v="631"/>
    <x v="631"/>
    <x v="11"/>
    <s v="WW-2001-50-AA1B-NA"/>
    <s v="2&quot;-WW-2001-AA1B-NA"/>
    <s v="04/22/'25"/>
    <s v=""/>
    <s v=""/>
    <s v=""/>
    <s v=""/>
    <s v="REV.1"/>
    <s v="04/22/'25"/>
    <m/>
    <s v="0631"/>
    <m/>
    <m/>
    <x v="0"/>
    <s v="WW"/>
    <s v="2001"/>
    <x v="2"/>
    <s v="NA"/>
    <x v="0"/>
    <s v="智源"/>
    <m/>
    <m/>
    <s v="WW-2001"/>
    <m/>
    <s v=""/>
    <s v=""/>
    <s v=""/>
    <s v="廢水"/>
    <s v=""/>
    <m/>
    <m/>
    <s v="1-38鼠灰色"/>
    <s v="WW-2001-AA1B-NA"/>
    <x v="0"/>
    <m/>
  </r>
  <r>
    <x v="632"/>
    <x v="632"/>
    <x v="12"/>
    <s v="WW-2001-50-AA1B-NA"/>
    <s v="2&quot;-WW-2001-AA1B-NA"/>
    <s v="04/22/'25"/>
    <s v=""/>
    <s v=""/>
    <s v=""/>
    <s v=""/>
    <s v="REV.1"/>
    <s v="04/22/'25"/>
    <m/>
    <s v="0632"/>
    <m/>
    <m/>
    <x v="0"/>
    <s v="WW"/>
    <s v="2001"/>
    <x v="2"/>
    <s v="NA"/>
    <x v="0"/>
    <s v="智源"/>
    <m/>
    <m/>
    <s v="WW-2001"/>
    <m/>
    <s v=""/>
    <s v=""/>
    <s v=""/>
    <s v="廢水"/>
    <s v=""/>
    <m/>
    <m/>
    <s v="1-38鼠灰色"/>
    <s v="WW-2001-AA1B-NA"/>
    <x v="0"/>
    <m/>
  </r>
  <r>
    <x v="633"/>
    <x v="633"/>
    <x v="13"/>
    <s v="WW-2001-50-AA1B-NA"/>
    <s v="2&quot;-WW-2001-AA1B-NA"/>
    <s v="04/22/'25"/>
    <s v=""/>
    <s v=""/>
    <s v=""/>
    <s v=""/>
    <s v="REV.1"/>
    <s v="04/22/'25"/>
    <m/>
    <s v="0633"/>
    <m/>
    <m/>
    <x v="0"/>
    <s v="WW"/>
    <s v="2001"/>
    <x v="2"/>
    <s v="NA"/>
    <x v="0"/>
    <s v="智源"/>
    <m/>
    <m/>
    <s v="WW-2001"/>
    <m/>
    <s v=""/>
    <s v=""/>
    <s v=""/>
    <s v="廢水"/>
    <s v=""/>
    <m/>
    <m/>
    <s v="1-38鼠灰色"/>
    <s v="WW-2001-AA1B-NA"/>
    <x v="0"/>
    <m/>
  </r>
  <r>
    <x v="634"/>
    <x v="634"/>
    <x v="14"/>
    <s v="WW-2001-50-AA1B-NA"/>
    <s v="2&quot;-WW-2001-AA1B-NA"/>
    <s v="04/22/'25"/>
    <s v=""/>
    <s v=""/>
    <s v=""/>
    <s v=""/>
    <s v="REV.1"/>
    <s v="04/22/'25"/>
    <m/>
    <s v="0634"/>
    <m/>
    <m/>
    <x v="0"/>
    <s v="WW"/>
    <s v="2001"/>
    <x v="2"/>
    <s v="NA"/>
    <x v="0"/>
    <s v="智源"/>
    <m/>
    <m/>
    <s v="WW-2001"/>
    <m/>
    <s v=""/>
    <s v=""/>
    <s v=""/>
    <s v="廢水"/>
    <s v=""/>
    <m/>
    <m/>
    <s v="1-38鼠灰色"/>
    <s v="WW-2001-AA1B-NA"/>
    <x v="0"/>
    <m/>
  </r>
  <r>
    <x v="635"/>
    <x v="635"/>
    <x v="15"/>
    <s v="WW-2001-50-AA1B-NA"/>
    <s v="2&quot;-WW-2001-AA1B-NA"/>
    <s v="04/22/'25"/>
    <s v=""/>
    <s v=""/>
    <s v=""/>
    <s v=""/>
    <s v="REV.1"/>
    <s v="04/22/'25"/>
    <m/>
    <s v="0635"/>
    <m/>
    <m/>
    <x v="0"/>
    <s v="WW"/>
    <s v="2001"/>
    <x v="2"/>
    <s v="NA"/>
    <x v="0"/>
    <s v="智源"/>
    <m/>
    <m/>
    <s v="WW-2001"/>
    <m/>
    <s v=""/>
    <s v=""/>
    <s v=""/>
    <s v="廢水"/>
    <s v=""/>
    <m/>
    <m/>
    <s v="1-38鼠灰色"/>
    <s v="WW-2001-AA1B-NA"/>
    <x v="0"/>
    <m/>
  </r>
  <r>
    <x v="636"/>
    <x v="636"/>
    <x v="16"/>
    <s v="WW-2001-50-AA1B-NA"/>
    <s v="2&quot;-WW-2001-AA1B-NA"/>
    <s v="04/22/'25"/>
    <s v=""/>
    <s v=""/>
    <s v=""/>
    <s v=""/>
    <s v="REV.1"/>
    <s v="04/22/'25"/>
    <m/>
    <s v="0636"/>
    <m/>
    <m/>
    <x v="0"/>
    <s v="WW"/>
    <s v="2001"/>
    <x v="2"/>
    <s v="NA"/>
    <x v="0"/>
    <s v="智源"/>
    <m/>
    <m/>
    <s v="WW-2001"/>
    <m/>
    <s v=""/>
    <s v=""/>
    <s v=""/>
    <s v="廢水"/>
    <s v=""/>
    <m/>
    <m/>
    <s v="1-38鼠灰色"/>
    <s v="WW-2001-AA1B-NA"/>
    <x v="0"/>
    <m/>
  </r>
  <r>
    <x v="637"/>
    <x v="637"/>
    <x v="2"/>
    <s v="WW-2002-25-AA1B-NA"/>
    <s v="1&quot;-WW-2002-AA1B-NA"/>
    <s v="04/22/'25"/>
    <s v=""/>
    <s v=""/>
    <s v=""/>
    <s v=""/>
    <s v="REV.1"/>
    <s v="04/22/'25"/>
    <m/>
    <s v="0637"/>
    <m/>
    <m/>
    <x v="2"/>
    <s v="WW"/>
    <s v="2002"/>
    <x v="2"/>
    <s v="NA"/>
    <x v="0"/>
    <s v="智源"/>
    <m/>
    <m/>
    <s v="WW-2002"/>
    <m/>
    <n v="1.02"/>
    <s v=""/>
    <s v="/"/>
    <s v="廢水"/>
    <s v="/"/>
    <m/>
    <m/>
    <s v="1-38鼠灰色"/>
    <s v="WW-2002-AA1B-NA"/>
    <x v="0"/>
    <m/>
  </r>
  <r>
    <x v="638"/>
    <x v="638"/>
    <x v="2"/>
    <s v="WW-2003-25-AA1B-NA"/>
    <s v="1&quot;-WW-2003-AA1B-NA"/>
    <s v="04/22/'25"/>
    <s v=""/>
    <s v=""/>
    <s v=""/>
    <s v=""/>
    <s v="REV.1"/>
    <s v="04/22/'25"/>
    <m/>
    <s v="0638"/>
    <m/>
    <m/>
    <x v="2"/>
    <s v="WW"/>
    <s v="2003"/>
    <x v="2"/>
    <s v="NA"/>
    <x v="0"/>
    <s v="智源"/>
    <m/>
    <m/>
    <s v="WW-2003"/>
    <m/>
    <n v="1.02"/>
    <s v=""/>
    <s v="/"/>
    <s v="廢水"/>
    <s v="/"/>
    <m/>
    <m/>
    <s v="1-38鼠灰色"/>
    <s v="WW-2003-AA1B-NA"/>
    <x v="0"/>
    <m/>
  </r>
  <r>
    <x v="639"/>
    <x v="639"/>
    <x v="2"/>
    <s v="WW-2004-25-AA1B-NA"/>
    <s v="1&quot;-WW-2004-AA1B-NA"/>
    <s v="04/22/'25"/>
    <s v=""/>
    <s v=""/>
    <s v=""/>
    <s v=""/>
    <s v="REV.1"/>
    <s v="04/22/'25"/>
    <m/>
    <s v="0639"/>
    <m/>
    <m/>
    <x v="2"/>
    <s v="WW"/>
    <s v="2004"/>
    <x v="2"/>
    <s v="NA"/>
    <x v="0"/>
    <s v="智源"/>
    <m/>
    <m/>
    <s v="WW-2004"/>
    <m/>
    <n v="1.02"/>
    <s v=""/>
    <s v="/"/>
    <s v="廢水"/>
    <s v="/"/>
    <m/>
    <m/>
    <s v="1-38鼠灰色"/>
    <s v="WW-2004-AA1B-NA"/>
    <x v="0"/>
    <m/>
  </r>
  <r>
    <x v="640"/>
    <x v="640"/>
    <x v="0"/>
    <s v="WW-2005-50-AA1B-NA"/>
    <s v="2&quot;-WW-2005-AA1B-NA"/>
    <s v="04/22/'25"/>
    <s v=""/>
    <s v=""/>
    <s v=""/>
    <s v=""/>
    <s v="REV.1"/>
    <s v="04/22/'25"/>
    <m/>
    <s v="0640"/>
    <m/>
    <m/>
    <x v="0"/>
    <s v="WW"/>
    <s v="2005"/>
    <x v="2"/>
    <s v="NA"/>
    <x v="0"/>
    <s v="智源"/>
    <m/>
    <m/>
    <s v="WW-2005"/>
    <m/>
    <s v=""/>
    <s v=""/>
    <s v=""/>
    <s v="廢水"/>
    <s v=""/>
    <m/>
    <m/>
    <s v="1-38鼠灰色"/>
    <s v="WW-2005-AA1B-NA"/>
    <x v="0"/>
    <m/>
  </r>
  <r>
    <x v="641"/>
    <x v="641"/>
    <x v="1"/>
    <s v="WW-2005-50-AA1B-NA"/>
    <s v="2&quot;-WW-2005-AA1B-NA"/>
    <s v="04/22/'25"/>
    <s v=""/>
    <s v=""/>
    <s v=""/>
    <s v=""/>
    <s v="REV.1"/>
    <s v="04/22/'25"/>
    <m/>
    <s v="0641"/>
    <m/>
    <m/>
    <x v="0"/>
    <s v="WW"/>
    <s v="2005"/>
    <x v="2"/>
    <s v="NA"/>
    <x v="0"/>
    <s v="智源"/>
    <m/>
    <m/>
    <s v="WW-2005"/>
    <m/>
    <s v=""/>
    <s v=""/>
    <s v=""/>
    <s v="廢水"/>
    <s v=""/>
    <m/>
    <m/>
    <s v="1-38鼠灰色"/>
    <s v="WW-2005-AA1B-NA"/>
    <x v="0"/>
    <m/>
  </r>
  <r>
    <x v="642"/>
    <x v="642"/>
    <x v="2"/>
    <s v="WW-2201-50-AA1E-NA"/>
    <s v="2&quot;-WW-2201-AA1E-NA"/>
    <s v="04/22/'25"/>
    <s v=""/>
    <s v=""/>
    <s v=""/>
    <s v=""/>
    <s v="REV.1"/>
    <s v="04/22/'25"/>
    <m/>
    <s v="0642"/>
    <m/>
    <m/>
    <x v="0"/>
    <s v="WW"/>
    <s v="2201"/>
    <x v="1"/>
    <s v="NA"/>
    <x v="1"/>
    <s v="智源"/>
    <m/>
    <m/>
    <s v="WW-2201"/>
    <m/>
    <n v="1.02"/>
    <s v=""/>
    <s v="/"/>
    <s v="廢水"/>
    <s v="/"/>
    <m/>
    <m/>
    <s v=""/>
    <s v="WW-2201-AA1E-NA"/>
    <x v="0"/>
    <m/>
  </r>
  <r>
    <x v="643"/>
    <x v="643"/>
    <x v="2"/>
    <s v="WW-2202-25-AA1E-NA"/>
    <s v="1&quot;-WW-2202-AA1E-NA"/>
    <s v="04/22/'25"/>
    <s v=""/>
    <s v=""/>
    <s v=""/>
    <s v=""/>
    <s v="REV.1"/>
    <s v="04/22/'25"/>
    <m/>
    <s v="0643"/>
    <m/>
    <m/>
    <x v="2"/>
    <s v="WW"/>
    <s v="2202"/>
    <x v="1"/>
    <s v="NA"/>
    <x v="1"/>
    <s v="智源"/>
    <m/>
    <m/>
    <s v="WW-2202"/>
    <m/>
    <s v=""/>
    <s v=""/>
    <s v=""/>
    <s v="廢水"/>
    <s v=""/>
    <m/>
    <m/>
    <s v=""/>
    <s v="WW-2202-AA1E-NA"/>
    <x v="0"/>
    <m/>
  </r>
  <r>
    <x v="644"/>
    <x v="644"/>
    <x v="2"/>
    <s v="WW-2301-50-AA1E-NA"/>
    <s v="2&quot;-WW-2301-AA1E-NA"/>
    <s v="04/22/'25"/>
    <s v=""/>
    <s v=""/>
    <s v=""/>
    <s v=""/>
    <s v="REV.1"/>
    <s v="04/22/'25"/>
    <m/>
    <s v="0644"/>
    <m/>
    <m/>
    <x v="0"/>
    <s v="WW"/>
    <s v="2301"/>
    <x v="1"/>
    <s v="NA"/>
    <x v="1"/>
    <s v="智源"/>
    <m/>
    <m/>
    <s v="WW-2301"/>
    <m/>
    <s v=""/>
    <s v=""/>
    <s v=""/>
    <s v="廢水"/>
    <s v=""/>
    <m/>
    <m/>
    <s v=""/>
    <s v="WW-2301-AA1E-NA"/>
    <x v="0"/>
    <m/>
  </r>
  <r>
    <x v="645"/>
    <x v="645"/>
    <x v="2"/>
    <s v="WW-2302-25-AA1B-NA"/>
    <s v="1&quot;-WW-2302-AA1B-NA"/>
    <s v="04/22/'25"/>
    <s v=""/>
    <s v=""/>
    <s v=""/>
    <s v=""/>
    <s v="REV.1"/>
    <s v="04/22/'25"/>
    <m/>
    <s v="0645"/>
    <m/>
    <m/>
    <x v="2"/>
    <s v="WW"/>
    <s v="2302"/>
    <x v="2"/>
    <s v="NA"/>
    <x v="0"/>
    <s v="智源"/>
    <m/>
    <m/>
    <s v="WW-2302"/>
    <m/>
    <s v=""/>
    <s v=""/>
    <s v=""/>
    <s v="廢水"/>
    <s v=""/>
    <m/>
    <m/>
    <s v="1-38鼠灰色"/>
    <s v="WW-2302-AA1B-NA"/>
    <x v="0"/>
    <m/>
  </r>
  <r>
    <x v="646"/>
    <x v="646"/>
    <x v="2"/>
    <s v="SS-R1102-40-AA1B-NA"/>
    <s v="1 1/2&quot;-SS-R1102-AA1B-NA"/>
    <s v="06/17/'25"/>
    <s v=""/>
    <s v=""/>
    <s v=""/>
    <s v=""/>
    <s v="REV.1"/>
    <s v="06/17/'25"/>
    <m/>
    <s v="0646"/>
    <m/>
    <m/>
    <x v="6"/>
    <s v="SS"/>
    <s v="R1102"/>
    <x v="2"/>
    <s v="NA"/>
    <x v="0"/>
    <s v="智源"/>
    <m/>
    <m/>
    <s v="SS-R1102"/>
    <m/>
    <s v=""/>
    <s v=""/>
    <s v=""/>
    <s v="非正式圖面"/>
    <s v=""/>
    <m/>
    <m/>
    <s v=""/>
    <s v="SS-R1102-AA1B-NA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61C2F9-48CA-4DC1-9922-915879402231}" name="樞紐分析表1" cacheId="2" applyNumberFormats="0" applyBorderFormats="0" applyFontFormats="0" applyPatternFormats="0" applyAlignmentFormats="0" applyWidthHeightFormats="1" dataCaption="值" updatedVersion="8" minRefreshableVersion="3" showDrill="0" useAutoFormatting="1" itemPrintTitles="1" createdVersion="8" indent="0" compact="0" compactData="0" multipleFieldFilters="0">
  <location ref="A2:G647" firstHeaderRow="1" firstDataRow="1" firstDataCol="7"/>
  <pivotFields count="38">
    <pivotField axis="axisRow" compact="0" numFmtId="1" outline="0" showAll="0" sortType="ascending" defaultSubtotal="0">
      <items count="648">
        <item m="1" x="64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405"/>
      </items>
    </pivotField>
    <pivotField axis="axisRow" compact="0" outline="0" showAll="0" defaultSubtotal="0">
      <items count="6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648"/>
        <item x="36"/>
        <item m="1" x="649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24"/>
        <item x="225"/>
        <item x="226"/>
        <item x="227"/>
        <item x="228"/>
        <item x="229"/>
        <item x="216"/>
        <item x="217"/>
        <item x="218"/>
        <item x="219"/>
        <item x="220"/>
        <item x="221"/>
        <item x="222"/>
        <item x="223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84"/>
        <item x="285"/>
        <item x="286"/>
        <item x="287"/>
        <item x="288"/>
        <item x="289"/>
        <item x="290"/>
        <item x="291"/>
        <item x="292"/>
        <item x="293"/>
        <item x="276"/>
        <item x="294"/>
        <item x="295"/>
        <item x="277"/>
        <item x="278"/>
        <item x="279"/>
        <item x="280"/>
        <item x="281"/>
        <item x="282"/>
        <item x="283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63"/>
        <item x="455"/>
        <item x="456"/>
        <item x="457"/>
        <item x="458"/>
        <item x="459"/>
        <item x="460"/>
        <item x="461"/>
        <item x="462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35"/>
        <item x="37"/>
        <item x="405"/>
        <item m="1" x="647"/>
        <item x="646"/>
      </items>
    </pivotField>
    <pivotField axis="axisRow" compact="0" outline="0" showAll="0" defaultSubtotal="0">
      <items count="92">
        <item x="2"/>
        <item x="82"/>
        <item x="46"/>
        <item x="0"/>
        <item x="61"/>
        <item x="17"/>
        <item x="35"/>
        <item x="30"/>
        <item x="11"/>
        <item x="39"/>
        <item x="3"/>
        <item x="21"/>
        <item x="91"/>
        <item x="55"/>
        <item x="70"/>
        <item x="56"/>
        <item x="71"/>
        <item x="57"/>
        <item x="72"/>
        <item x="58"/>
        <item x="73"/>
        <item x="59"/>
        <item x="74"/>
        <item x="60"/>
        <item x="75"/>
        <item x="76"/>
        <item x="77"/>
        <item x="78"/>
        <item x="79"/>
        <item x="83"/>
        <item x="47"/>
        <item x="1"/>
        <item x="62"/>
        <item x="18"/>
        <item x="36"/>
        <item x="31"/>
        <item x="12"/>
        <item x="40"/>
        <item x="4"/>
        <item x="22"/>
        <item x="80"/>
        <item x="81"/>
        <item x="84"/>
        <item x="48"/>
        <item x="63"/>
        <item x="19"/>
        <item x="37"/>
        <item x="32"/>
        <item x="13"/>
        <item x="41"/>
        <item x="5"/>
        <item x="23"/>
        <item x="85"/>
        <item x="49"/>
        <item x="64"/>
        <item x="38"/>
        <item x="33"/>
        <item x="14"/>
        <item x="42"/>
        <item x="6"/>
        <item x="24"/>
        <item x="86"/>
        <item x="50"/>
        <item x="65"/>
        <item x="34"/>
        <item x="15"/>
        <item x="43"/>
        <item x="7"/>
        <item x="25"/>
        <item x="87"/>
        <item x="51"/>
        <item x="66"/>
        <item x="16"/>
        <item x="44"/>
        <item x="8"/>
        <item x="26"/>
        <item x="88"/>
        <item x="52"/>
        <item x="67"/>
        <item x="45"/>
        <item x="9"/>
        <item x="27"/>
        <item x="89"/>
        <item x="53"/>
        <item x="68"/>
        <item x="10"/>
        <item x="28"/>
        <item x="90"/>
        <item x="54"/>
        <item x="69"/>
        <item x="29"/>
        <item x="20"/>
      </items>
    </pivotField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">
        <item x="3"/>
        <item x="7"/>
        <item x="2"/>
        <item x="6"/>
        <item x="0"/>
        <item x="1"/>
        <item x="5"/>
        <item x="4"/>
        <item x="8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">
        <item x="2"/>
        <item x="1"/>
        <item x="0"/>
        <item x="3"/>
        <item m="1" x="4"/>
      </items>
    </pivotField>
    <pivotField compact="0" outline="0" showAll="0" defaultSubtotal="0"/>
    <pivotField axis="axisRow" compact="0" outline="0" showAll="0" defaultSubtotal="0">
      <items count="4">
        <item x="2"/>
        <item x="0"/>
        <item x="1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axis="axisRow" compact="0" outline="0" subtotalTop="0" showAll="0" defaultSubtotal="0">
      <items count="2">
        <item h="1" x="1"/>
        <item x="0"/>
      </items>
    </pivotField>
    <pivotField compact="0" outline="0" showAll="0" defaultSubtotal="0"/>
  </pivotFields>
  <rowFields count="7">
    <field x="0"/>
    <field x="1"/>
    <field x="2"/>
    <field x="16"/>
    <field x="19"/>
    <field x="21"/>
    <field x="36"/>
  </rowFields>
  <rowItems count="645">
    <i>
      <x v="1"/>
      <x/>
      <x v="3"/>
      <x v="4"/>
      <x v="2"/>
      <x v="1"/>
      <x v="1"/>
    </i>
    <i>
      <x v="2"/>
      <x v="1"/>
      <x v="31"/>
      <x v="4"/>
      <x v="2"/>
      <x v="1"/>
      <x v="1"/>
    </i>
    <i>
      <x v="3"/>
      <x v="2"/>
      <x/>
      <x v="5"/>
      <x v="2"/>
      <x v="1"/>
      <x v="1"/>
    </i>
    <i>
      <x v="4"/>
      <x v="3"/>
      <x v="3"/>
      <x v="2"/>
      <x v="1"/>
      <x v="2"/>
      <x v="1"/>
    </i>
    <i>
      <x v="5"/>
      <x v="4"/>
      <x v="31"/>
      <x v="2"/>
      <x v="1"/>
      <x v="2"/>
      <x v="1"/>
    </i>
    <i>
      <x v="6"/>
      <x v="5"/>
      <x/>
      <x/>
      <x v="1"/>
      <x v="2"/>
      <x v="1"/>
    </i>
    <i>
      <x v="7"/>
      <x v="6"/>
      <x/>
      <x/>
      <x v="1"/>
      <x v="2"/>
      <x v="1"/>
    </i>
    <i>
      <x v="8"/>
      <x v="7"/>
      <x/>
      <x/>
      <x v="1"/>
      <x v="2"/>
      <x v="1"/>
    </i>
    <i>
      <x v="9"/>
      <x v="8"/>
      <x/>
      <x/>
      <x v="1"/>
      <x v="2"/>
      <x v="1"/>
    </i>
    <i>
      <x v="10"/>
      <x v="9"/>
      <x v="10"/>
      <x v="2"/>
      <x v="1"/>
      <x v="2"/>
      <x v="1"/>
    </i>
    <i>
      <x v="11"/>
      <x v="10"/>
      <x v="38"/>
      <x v="2"/>
      <x v="1"/>
      <x v="2"/>
      <x v="1"/>
    </i>
    <i>
      <x v="12"/>
      <x v="11"/>
      <x v="50"/>
      <x v="2"/>
      <x v="1"/>
      <x v="2"/>
      <x v="1"/>
    </i>
    <i>
      <x v="13"/>
      <x v="12"/>
      <x v="59"/>
      <x v="2"/>
      <x v="1"/>
      <x v="2"/>
      <x v="1"/>
    </i>
    <i>
      <x v="14"/>
      <x v="13"/>
      <x v="67"/>
      <x v="2"/>
      <x v="1"/>
      <x v="2"/>
      <x v="1"/>
    </i>
    <i>
      <x v="15"/>
      <x v="14"/>
      <x v="74"/>
      <x v="2"/>
      <x v="1"/>
      <x v="2"/>
      <x v="1"/>
    </i>
    <i>
      <x v="16"/>
      <x v="15"/>
      <x v="80"/>
      <x v="2"/>
      <x v="1"/>
      <x v="2"/>
      <x v="1"/>
    </i>
    <i>
      <x v="17"/>
      <x v="16"/>
      <x v="85"/>
      <x v="2"/>
      <x v="1"/>
      <x v="2"/>
      <x v="1"/>
    </i>
    <i>
      <x v="18"/>
      <x v="17"/>
      <x v="8"/>
      <x v="2"/>
      <x v="1"/>
      <x v="2"/>
      <x v="1"/>
    </i>
    <i>
      <x v="19"/>
      <x v="18"/>
      <x v="36"/>
      <x v="2"/>
      <x v="1"/>
      <x v="2"/>
      <x v="1"/>
    </i>
    <i>
      <x v="20"/>
      <x v="19"/>
      <x v="48"/>
      <x v="2"/>
      <x v="1"/>
      <x v="2"/>
      <x v="1"/>
    </i>
    <i>
      <x v="21"/>
      <x v="20"/>
      <x v="57"/>
      <x v="2"/>
      <x v="1"/>
      <x v="2"/>
      <x v="1"/>
    </i>
    <i>
      <x v="22"/>
      <x v="21"/>
      <x v="65"/>
      <x v="2"/>
      <x v="1"/>
      <x v="2"/>
      <x v="1"/>
    </i>
    <i>
      <x v="23"/>
      <x v="22"/>
      <x v="72"/>
      <x v="2"/>
      <x v="1"/>
      <x v="2"/>
      <x v="1"/>
    </i>
    <i>
      <x v="24"/>
      <x v="23"/>
      <x/>
      <x v="7"/>
      <x/>
      <x v="1"/>
      <x v="1"/>
    </i>
    <i>
      <x v="25"/>
      <x v="24"/>
      <x/>
      <x v="7"/>
      <x/>
      <x v="1"/>
      <x v="1"/>
    </i>
    <i>
      <x v="26"/>
      <x v="25"/>
      <x/>
      <x v="6"/>
      <x/>
      <x v="1"/>
      <x v="1"/>
    </i>
    <i>
      <x v="27"/>
      <x v="26"/>
      <x/>
      <x v="4"/>
      <x/>
      <x v="1"/>
      <x v="1"/>
    </i>
    <i>
      <x v="28"/>
      <x v="27"/>
      <x/>
      <x v="4"/>
      <x/>
      <x v="1"/>
      <x v="1"/>
    </i>
    <i>
      <x v="29"/>
      <x v="28"/>
      <x/>
      <x v="5"/>
      <x/>
      <x v="1"/>
      <x v="1"/>
    </i>
    <i>
      <x v="30"/>
      <x v="29"/>
      <x/>
      <x v="5"/>
      <x/>
      <x v="1"/>
      <x v="1"/>
    </i>
    <i>
      <x v="31"/>
      <x v="30"/>
      <x v="5"/>
      <x v="6"/>
      <x/>
      <x v="1"/>
      <x v="1"/>
    </i>
    <i>
      <x v="32"/>
      <x v="31"/>
      <x v="33"/>
      <x v="6"/>
      <x/>
      <x v="1"/>
      <x v="1"/>
    </i>
    <i>
      <x v="33"/>
      <x v="32"/>
      <x v="45"/>
      <x v="6"/>
      <x/>
      <x v="1"/>
      <x v="1"/>
    </i>
    <i>
      <x v="34"/>
      <x v="33"/>
      <x v="3"/>
      <x v="7"/>
      <x v="2"/>
      <x v="1"/>
      <x v="1"/>
    </i>
    <i>
      <x v="35"/>
      <x v="34"/>
      <x v="31"/>
      <x v="7"/>
      <x v="2"/>
      <x v="1"/>
      <x v="1"/>
    </i>
    <i>
      <x v="36"/>
      <x v="645"/>
      <x/>
      <x v="7"/>
      <x v="2"/>
      <x v="1"/>
      <x v="1"/>
    </i>
    <i>
      <x v="38"/>
      <x v="646"/>
      <x/>
      <x v="7"/>
      <x v="2"/>
      <x v="1"/>
      <x v="1"/>
    </i>
    <i>
      <x v="40"/>
      <x v="39"/>
      <x v="11"/>
      <x v="2"/>
      <x/>
      <x v="1"/>
      <x v="1"/>
    </i>
    <i>
      <x v="41"/>
      <x v="40"/>
      <x v="39"/>
      <x v="2"/>
      <x/>
      <x v="1"/>
      <x v="1"/>
    </i>
    <i>
      <x v="42"/>
      <x v="41"/>
      <x v="51"/>
      <x v="2"/>
      <x/>
      <x v="1"/>
      <x v="1"/>
    </i>
    <i>
      <x v="43"/>
      <x v="42"/>
      <x v="60"/>
      <x v="2"/>
      <x/>
      <x v="1"/>
      <x v="1"/>
    </i>
    <i>
      <x v="44"/>
      <x v="43"/>
      <x v="68"/>
      <x v="2"/>
      <x/>
      <x v="1"/>
      <x v="1"/>
    </i>
    <i>
      <x v="45"/>
      <x v="44"/>
      <x v="75"/>
      <x v="2"/>
      <x/>
      <x v="1"/>
      <x v="1"/>
    </i>
    <i>
      <x v="46"/>
      <x v="45"/>
      <x v="81"/>
      <x v="2"/>
      <x/>
      <x v="1"/>
      <x v="1"/>
    </i>
    <i>
      <x v="47"/>
      <x v="46"/>
      <x v="86"/>
      <x v="2"/>
      <x/>
      <x v="1"/>
      <x v="1"/>
    </i>
    <i>
      <x v="48"/>
      <x v="47"/>
      <x v="90"/>
      <x v="2"/>
      <x/>
      <x v="1"/>
      <x v="1"/>
    </i>
    <i>
      <x v="49"/>
      <x v="48"/>
      <x/>
      <x/>
      <x/>
      <x v="1"/>
      <x v="1"/>
    </i>
    <i>
      <x v="50"/>
      <x v="49"/>
      <x/>
      <x/>
      <x/>
      <x v="1"/>
      <x v="1"/>
    </i>
    <i>
      <x v="51"/>
      <x v="50"/>
      <x/>
      <x/>
      <x/>
      <x v="1"/>
      <x v="1"/>
    </i>
    <i>
      <x v="52"/>
      <x v="51"/>
      <x/>
      <x/>
      <x/>
      <x v="1"/>
      <x v="1"/>
    </i>
    <i>
      <x v="53"/>
      <x v="52"/>
      <x v="5"/>
      <x v="4"/>
      <x/>
      <x v="1"/>
      <x v="1"/>
    </i>
    <i>
      <x v="54"/>
      <x v="53"/>
      <x v="33"/>
      <x v="4"/>
      <x/>
      <x v="1"/>
      <x v="1"/>
    </i>
    <i>
      <x v="55"/>
      <x v="54"/>
      <x v="45"/>
      <x v="4"/>
      <x/>
      <x v="1"/>
      <x v="1"/>
    </i>
    <i>
      <x v="56"/>
      <x v="55"/>
      <x v="10"/>
      <x v="4"/>
      <x/>
      <x v="1"/>
      <x v="1"/>
    </i>
    <i>
      <x v="57"/>
      <x v="56"/>
      <x v="38"/>
      <x v="4"/>
      <x/>
      <x v="1"/>
      <x v="1"/>
    </i>
    <i>
      <x v="58"/>
      <x v="57"/>
      <x v="50"/>
      <x v="4"/>
      <x/>
      <x v="1"/>
      <x v="1"/>
    </i>
    <i>
      <x v="59"/>
      <x v="58"/>
      <x v="59"/>
      <x v="4"/>
      <x/>
      <x v="1"/>
      <x v="1"/>
    </i>
    <i>
      <x v="60"/>
      <x v="59"/>
      <x v="67"/>
      <x v="4"/>
      <x/>
      <x v="1"/>
      <x v="1"/>
    </i>
    <i>
      <x v="61"/>
      <x v="60"/>
      <x v="74"/>
      <x v="4"/>
      <x/>
      <x v="1"/>
      <x v="1"/>
    </i>
    <i>
      <x v="62"/>
      <x v="61"/>
      <x v="80"/>
      <x v="4"/>
      <x/>
      <x v="1"/>
      <x v="1"/>
    </i>
    <i>
      <x v="63"/>
      <x v="62"/>
      <x v="85"/>
      <x v="4"/>
      <x/>
      <x v="1"/>
      <x v="1"/>
    </i>
    <i>
      <x v="64"/>
      <x v="63"/>
      <x v="7"/>
      <x/>
      <x/>
      <x v="1"/>
      <x v="1"/>
    </i>
    <i>
      <x v="65"/>
      <x v="64"/>
      <x v="35"/>
      <x/>
      <x/>
      <x v="1"/>
      <x v="1"/>
    </i>
    <i>
      <x v="66"/>
      <x v="65"/>
      <x v="47"/>
      <x/>
      <x/>
      <x v="1"/>
      <x v="1"/>
    </i>
    <i>
      <x v="67"/>
      <x v="66"/>
      <x v="56"/>
      <x/>
      <x/>
      <x v="1"/>
      <x v="1"/>
    </i>
    <i>
      <x v="68"/>
      <x v="67"/>
      <x v="64"/>
      <x/>
      <x/>
      <x v="1"/>
      <x v="1"/>
    </i>
    <i>
      <x v="69"/>
      <x v="68"/>
      <x v="6"/>
      <x v="4"/>
      <x/>
      <x v="1"/>
      <x v="1"/>
    </i>
    <i>
      <x v="70"/>
      <x v="69"/>
      <x v="34"/>
      <x v="4"/>
      <x/>
      <x v="1"/>
      <x v="1"/>
    </i>
    <i>
      <x v="71"/>
      <x v="70"/>
      <x v="46"/>
      <x v="4"/>
      <x/>
      <x v="1"/>
      <x v="1"/>
    </i>
    <i>
      <x v="72"/>
      <x v="71"/>
      <x v="55"/>
      <x v="4"/>
      <x/>
      <x v="1"/>
      <x v="1"/>
    </i>
    <i>
      <x v="73"/>
      <x v="72"/>
      <x/>
      <x v="2"/>
      <x/>
      <x v="1"/>
      <x v="1"/>
    </i>
    <i>
      <x v="74"/>
      <x v="73"/>
      <x v="3"/>
      <x v="2"/>
      <x/>
      <x v="1"/>
      <x v="1"/>
    </i>
    <i>
      <x v="75"/>
      <x v="74"/>
      <x v="31"/>
      <x v="2"/>
      <x/>
      <x v="1"/>
      <x v="1"/>
    </i>
    <i>
      <x v="76"/>
      <x v="75"/>
      <x/>
      <x v="2"/>
      <x/>
      <x v="1"/>
      <x v="1"/>
    </i>
    <i>
      <x v="77"/>
      <x v="76"/>
      <x v="3"/>
      <x v="2"/>
      <x/>
      <x v="1"/>
      <x v="1"/>
    </i>
    <i>
      <x v="78"/>
      <x v="77"/>
      <x v="31"/>
      <x v="2"/>
      <x/>
      <x v="1"/>
      <x v="1"/>
    </i>
    <i>
      <x v="79"/>
      <x v="78"/>
      <x v="3"/>
      <x v="6"/>
      <x/>
      <x v="1"/>
      <x v="1"/>
    </i>
    <i>
      <x v="80"/>
      <x v="79"/>
      <x v="31"/>
      <x v="6"/>
      <x/>
      <x v="1"/>
      <x v="1"/>
    </i>
    <i>
      <x v="81"/>
      <x v="80"/>
      <x v="6"/>
      <x v="2"/>
      <x/>
      <x v="1"/>
      <x v="1"/>
    </i>
    <i>
      <x v="82"/>
      <x v="81"/>
      <x v="34"/>
      <x v="2"/>
      <x/>
      <x v="1"/>
      <x v="1"/>
    </i>
    <i>
      <x v="83"/>
      <x v="82"/>
      <x v="46"/>
      <x v="2"/>
      <x/>
      <x v="1"/>
      <x v="1"/>
    </i>
    <i>
      <x v="84"/>
      <x v="83"/>
      <x v="55"/>
      <x v="2"/>
      <x/>
      <x v="1"/>
      <x v="1"/>
    </i>
    <i>
      <x v="85"/>
      <x v="84"/>
      <x/>
      <x v="2"/>
      <x/>
      <x v="1"/>
      <x v="1"/>
    </i>
    <i>
      <x v="86"/>
      <x v="85"/>
      <x v="5"/>
      <x v="2"/>
      <x/>
      <x v="1"/>
      <x v="1"/>
    </i>
    <i>
      <x v="87"/>
      <x v="86"/>
      <x v="33"/>
      <x v="2"/>
      <x/>
      <x v="1"/>
      <x v="1"/>
    </i>
    <i>
      <x v="88"/>
      <x v="87"/>
      <x v="45"/>
      <x v="2"/>
      <x/>
      <x v="1"/>
      <x v="1"/>
    </i>
    <i>
      <x v="89"/>
      <x v="88"/>
      <x/>
      <x v="2"/>
      <x/>
      <x v="1"/>
      <x v="1"/>
    </i>
    <i>
      <x v="90"/>
      <x v="89"/>
      <x v="5"/>
      <x v="2"/>
      <x/>
      <x v="1"/>
      <x v="1"/>
    </i>
    <i>
      <x v="91"/>
      <x v="90"/>
      <x v="33"/>
      <x v="2"/>
      <x/>
      <x v="1"/>
      <x v="1"/>
    </i>
    <i>
      <x v="92"/>
      <x v="91"/>
      <x v="45"/>
      <x v="2"/>
      <x/>
      <x v="1"/>
      <x v="1"/>
    </i>
    <i>
      <x v="93"/>
      <x v="92"/>
      <x v="9"/>
      <x v="7"/>
      <x/>
      <x v="1"/>
      <x v="1"/>
    </i>
    <i>
      <x v="94"/>
      <x v="93"/>
      <x v="37"/>
      <x v="7"/>
      <x/>
      <x v="1"/>
      <x v="1"/>
    </i>
    <i>
      <x v="95"/>
      <x v="94"/>
      <x v="49"/>
      <x v="7"/>
      <x/>
      <x v="1"/>
      <x v="1"/>
    </i>
    <i>
      <x v="96"/>
      <x v="95"/>
      <x v="58"/>
      <x v="7"/>
      <x/>
      <x v="1"/>
      <x v="1"/>
    </i>
    <i>
      <x v="97"/>
      <x v="96"/>
      <x v="66"/>
      <x v="7"/>
      <x/>
      <x v="1"/>
      <x v="1"/>
    </i>
    <i>
      <x v="98"/>
      <x v="97"/>
      <x v="73"/>
      <x v="7"/>
      <x/>
      <x v="1"/>
      <x v="1"/>
    </i>
    <i>
      <x v="99"/>
      <x v="98"/>
      <x v="79"/>
      <x v="7"/>
      <x/>
      <x v="1"/>
      <x v="1"/>
    </i>
    <i>
      <x v="100"/>
      <x v="99"/>
      <x/>
      <x v="4"/>
      <x/>
      <x v="1"/>
      <x v="1"/>
    </i>
    <i>
      <x v="101"/>
      <x v="100"/>
      <x/>
      <x v="4"/>
      <x/>
      <x v="1"/>
      <x v="1"/>
    </i>
    <i>
      <x v="102"/>
      <x v="101"/>
      <x/>
      <x v="4"/>
      <x/>
      <x v="1"/>
      <x v="1"/>
    </i>
    <i>
      <x v="103"/>
      <x v="102"/>
      <x/>
      <x v="7"/>
      <x/>
      <x v="1"/>
      <x v="1"/>
    </i>
    <i>
      <x v="104"/>
      <x v="103"/>
      <x v="5"/>
      <x v="7"/>
      <x/>
      <x v="1"/>
      <x v="1"/>
    </i>
    <i>
      <x v="105"/>
      <x v="104"/>
      <x v="33"/>
      <x v="7"/>
      <x/>
      <x v="1"/>
      <x v="1"/>
    </i>
    <i>
      <x v="106"/>
      <x v="105"/>
      <x v="45"/>
      <x v="7"/>
      <x/>
      <x v="1"/>
      <x v="1"/>
    </i>
    <i>
      <x v="107"/>
      <x v="106"/>
      <x v="3"/>
      <x v="7"/>
      <x/>
      <x v="1"/>
      <x v="1"/>
    </i>
    <i>
      <x v="108"/>
      <x v="107"/>
      <x v="31"/>
      <x v="7"/>
      <x/>
      <x v="1"/>
      <x v="1"/>
    </i>
    <i>
      <x v="109"/>
      <x v="108"/>
      <x v="9"/>
      <x v="7"/>
      <x/>
      <x v="1"/>
      <x v="1"/>
    </i>
    <i>
      <x v="110"/>
      <x v="109"/>
      <x v="37"/>
      <x v="7"/>
      <x/>
      <x v="1"/>
      <x v="1"/>
    </i>
    <i>
      <x v="111"/>
      <x v="110"/>
      <x v="49"/>
      <x v="7"/>
      <x/>
      <x v="1"/>
      <x v="1"/>
    </i>
    <i>
      <x v="112"/>
      <x v="111"/>
      <x v="58"/>
      <x v="7"/>
      <x/>
      <x v="1"/>
      <x v="1"/>
    </i>
    <i>
      <x v="113"/>
      <x v="112"/>
      <x v="66"/>
      <x v="7"/>
      <x/>
      <x v="1"/>
      <x v="1"/>
    </i>
    <i>
      <x v="114"/>
      <x v="113"/>
      <x v="73"/>
      <x v="7"/>
      <x/>
      <x v="1"/>
      <x v="1"/>
    </i>
    <i>
      <x v="115"/>
      <x v="114"/>
      <x v="79"/>
      <x v="7"/>
      <x/>
      <x v="1"/>
      <x v="1"/>
    </i>
    <i>
      <x v="116"/>
      <x v="115"/>
      <x/>
      <x v="6"/>
      <x/>
      <x v="1"/>
      <x v="1"/>
    </i>
    <i>
      <x v="117"/>
      <x v="116"/>
      <x/>
      <x v="7"/>
      <x/>
      <x v="1"/>
      <x v="1"/>
    </i>
    <i>
      <x v="118"/>
      <x v="117"/>
      <x v="5"/>
      <x v="4"/>
      <x/>
      <x v="1"/>
      <x v="1"/>
    </i>
    <i>
      <x v="119"/>
      <x v="118"/>
      <x v="33"/>
      <x v="4"/>
      <x/>
      <x v="1"/>
      <x v="1"/>
    </i>
    <i>
      <x v="120"/>
      <x v="119"/>
      <x v="45"/>
      <x v="4"/>
      <x/>
      <x v="1"/>
      <x v="1"/>
    </i>
    <i>
      <x v="121"/>
      <x v="120"/>
      <x/>
      <x v="3"/>
      <x/>
      <x v="1"/>
      <x v="1"/>
    </i>
    <i>
      <x v="122"/>
      <x v="121"/>
      <x/>
      <x v="3"/>
      <x/>
      <x v="1"/>
      <x v="1"/>
    </i>
    <i>
      <x v="123"/>
      <x v="122"/>
      <x/>
      <x v="3"/>
      <x/>
      <x v="1"/>
      <x v="1"/>
    </i>
    <i>
      <x v="124"/>
      <x v="123"/>
      <x/>
      <x v="3"/>
      <x/>
      <x v="1"/>
      <x v="1"/>
    </i>
    <i>
      <x v="125"/>
      <x v="124"/>
      <x/>
      <x v="3"/>
      <x/>
      <x v="1"/>
      <x v="1"/>
    </i>
    <i>
      <x v="126"/>
      <x v="125"/>
      <x/>
      <x v="3"/>
      <x/>
      <x v="1"/>
      <x v="1"/>
    </i>
    <i>
      <x v="127"/>
      <x v="126"/>
      <x/>
      <x v="3"/>
      <x/>
      <x v="1"/>
      <x v="1"/>
    </i>
    <i>
      <x v="128"/>
      <x v="127"/>
      <x v="3"/>
      <x v="4"/>
      <x/>
      <x v="1"/>
      <x v="1"/>
    </i>
    <i>
      <x v="129"/>
      <x v="128"/>
      <x v="31"/>
      <x v="4"/>
      <x/>
      <x v="1"/>
      <x v="1"/>
    </i>
    <i>
      <x v="130"/>
      <x v="129"/>
      <x/>
      <x v="2"/>
      <x/>
      <x v="1"/>
      <x v="1"/>
    </i>
    <i>
      <x v="131"/>
      <x v="130"/>
      <x/>
      <x v="2"/>
      <x/>
      <x v="1"/>
      <x v="1"/>
    </i>
    <i>
      <x v="132"/>
      <x v="131"/>
      <x/>
      <x v="2"/>
      <x/>
      <x v="1"/>
      <x v="1"/>
    </i>
    <i>
      <x v="133"/>
      <x v="132"/>
      <x v="3"/>
      <x v="2"/>
      <x/>
      <x v="1"/>
      <x v="1"/>
    </i>
    <i>
      <x v="134"/>
      <x v="133"/>
      <x v="31"/>
      <x v="2"/>
      <x/>
      <x v="1"/>
      <x v="1"/>
    </i>
    <i>
      <x v="135"/>
      <x v="134"/>
      <x/>
      <x v="2"/>
      <x/>
      <x v="1"/>
      <x v="1"/>
    </i>
    <i>
      <x v="136"/>
      <x v="135"/>
      <x/>
      <x v="2"/>
      <x/>
      <x v="1"/>
      <x v="1"/>
    </i>
    <i>
      <x v="137"/>
      <x v="136"/>
      <x v="3"/>
      <x v="2"/>
      <x/>
      <x v="1"/>
      <x v="1"/>
    </i>
    <i>
      <x v="138"/>
      <x v="137"/>
      <x v="31"/>
      <x v="2"/>
      <x/>
      <x v="1"/>
      <x v="1"/>
    </i>
    <i>
      <x v="139"/>
      <x v="138"/>
      <x/>
      <x v="2"/>
      <x/>
      <x v="1"/>
      <x v="1"/>
    </i>
    <i>
      <x v="140"/>
      <x v="139"/>
      <x/>
      <x v="2"/>
      <x/>
      <x v="1"/>
      <x v="1"/>
    </i>
    <i>
      <x v="141"/>
      <x v="140"/>
      <x/>
      <x v="2"/>
      <x/>
      <x v="1"/>
      <x v="1"/>
    </i>
    <i>
      <x v="142"/>
      <x v="141"/>
      <x/>
      <x v="2"/>
      <x/>
      <x v="1"/>
      <x v="1"/>
    </i>
    <i>
      <x v="143"/>
      <x v="142"/>
      <x/>
      <x v="2"/>
      <x/>
      <x v="1"/>
      <x v="1"/>
    </i>
    <i>
      <x v="144"/>
      <x v="143"/>
      <x/>
      <x v="2"/>
      <x/>
      <x v="1"/>
      <x v="1"/>
    </i>
    <i>
      <x v="145"/>
      <x v="144"/>
      <x/>
      <x v="2"/>
      <x/>
      <x v="1"/>
      <x v="1"/>
    </i>
    <i>
      <x v="146"/>
      <x v="145"/>
      <x/>
      <x v="2"/>
      <x/>
      <x v="1"/>
      <x v="1"/>
    </i>
    <i>
      <x v="147"/>
      <x v="146"/>
      <x/>
      <x v="2"/>
      <x/>
      <x v="1"/>
      <x v="1"/>
    </i>
    <i>
      <x v="148"/>
      <x v="147"/>
      <x v="9"/>
      <x v="4"/>
      <x/>
      <x v="1"/>
      <x v="1"/>
    </i>
    <i>
      <x v="149"/>
      <x v="148"/>
      <x v="37"/>
      <x v="4"/>
      <x/>
      <x v="1"/>
      <x v="1"/>
    </i>
    <i>
      <x v="150"/>
      <x v="149"/>
      <x v="49"/>
      <x v="4"/>
      <x/>
      <x v="1"/>
      <x v="1"/>
    </i>
    <i>
      <x v="151"/>
      <x v="150"/>
      <x v="58"/>
      <x v="4"/>
      <x/>
      <x v="1"/>
      <x v="1"/>
    </i>
    <i>
      <x v="152"/>
      <x v="151"/>
      <x v="66"/>
      <x v="4"/>
      <x/>
      <x v="1"/>
      <x v="1"/>
    </i>
    <i>
      <x v="153"/>
      <x v="152"/>
      <x v="73"/>
      <x v="4"/>
      <x/>
      <x v="1"/>
      <x v="1"/>
    </i>
    <i>
      <x v="154"/>
      <x v="153"/>
      <x v="79"/>
      <x v="4"/>
      <x/>
      <x v="1"/>
      <x v="1"/>
    </i>
    <i>
      <x v="155"/>
      <x v="154"/>
      <x v="6"/>
      <x v="4"/>
      <x/>
      <x v="1"/>
      <x v="1"/>
    </i>
    <i>
      <x v="156"/>
      <x v="155"/>
      <x v="34"/>
      <x v="4"/>
      <x/>
      <x v="1"/>
      <x v="1"/>
    </i>
    <i>
      <x v="157"/>
      <x v="156"/>
      <x v="46"/>
      <x v="4"/>
      <x/>
      <x v="1"/>
      <x v="1"/>
    </i>
    <i>
      <x v="158"/>
      <x v="157"/>
      <x v="55"/>
      <x v="4"/>
      <x/>
      <x v="1"/>
      <x v="1"/>
    </i>
    <i>
      <x v="159"/>
      <x v="158"/>
      <x/>
      <x/>
      <x v="1"/>
      <x v="2"/>
      <x v="1"/>
    </i>
    <i>
      <x v="160"/>
      <x v="159"/>
      <x v="5"/>
      <x v="2"/>
      <x v="1"/>
      <x v="2"/>
      <x v="1"/>
    </i>
    <i>
      <x v="161"/>
      <x v="160"/>
      <x v="33"/>
      <x v="2"/>
      <x v="1"/>
      <x v="2"/>
      <x v="1"/>
    </i>
    <i>
      <x v="162"/>
      <x v="161"/>
      <x v="45"/>
      <x v="2"/>
      <x v="1"/>
      <x v="2"/>
      <x v="1"/>
    </i>
    <i>
      <x v="163"/>
      <x v="162"/>
      <x/>
      <x v="1"/>
      <x v="1"/>
      <x v="2"/>
      <x v="1"/>
    </i>
    <i>
      <x v="164"/>
      <x v="163"/>
      <x/>
      <x v="3"/>
      <x v="1"/>
      <x v="2"/>
      <x v="1"/>
    </i>
    <i>
      <x v="165"/>
      <x v="164"/>
      <x/>
      <x v="2"/>
      <x v="1"/>
      <x v="2"/>
      <x v="1"/>
    </i>
    <i>
      <x v="166"/>
      <x v="165"/>
      <x v="3"/>
      <x v="3"/>
      <x v="1"/>
      <x v="2"/>
      <x v="1"/>
    </i>
    <i>
      <x v="167"/>
      <x v="166"/>
      <x v="31"/>
      <x v="3"/>
      <x v="1"/>
      <x v="2"/>
      <x v="1"/>
    </i>
    <i>
      <x v="168"/>
      <x v="167"/>
      <x/>
      <x v="2"/>
      <x v="1"/>
      <x v="2"/>
      <x v="1"/>
    </i>
    <i>
      <x v="169"/>
      <x v="168"/>
      <x/>
      <x v="2"/>
      <x v="1"/>
      <x v="2"/>
      <x v="1"/>
    </i>
    <i>
      <x v="170"/>
      <x v="169"/>
      <x/>
      <x v="2"/>
      <x v="1"/>
      <x v="2"/>
      <x v="1"/>
    </i>
    <i>
      <x v="171"/>
      <x v="170"/>
      <x/>
      <x v="2"/>
      <x v="1"/>
      <x v="2"/>
      <x v="1"/>
    </i>
    <i>
      <x v="172"/>
      <x v="171"/>
      <x v="3"/>
      <x v="3"/>
      <x v="1"/>
      <x v="2"/>
      <x v="1"/>
    </i>
    <i>
      <x v="173"/>
      <x v="172"/>
      <x v="31"/>
      <x v="3"/>
      <x v="1"/>
      <x v="2"/>
      <x v="1"/>
    </i>
    <i>
      <x v="174"/>
      <x v="173"/>
      <x v="8"/>
      <x v="5"/>
      <x v="1"/>
      <x v="2"/>
      <x v="1"/>
    </i>
    <i>
      <x v="175"/>
      <x v="174"/>
      <x v="36"/>
      <x v="5"/>
      <x v="1"/>
      <x v="2"/>
      <x v="1"/>
    </i>
    <i>
      <x v="176"/>
      <x v="175"/>
      <x v="48"/>
      <x v="5"/>
      <x v="1"/>
      <x v="2"/>
      <x v="1"/>
    </i>
    <i>
      <x v="177"/>
      <x v="176"/>
      <x v="57"/>
      <x v="5"/>
      <x v="1"/>
      <x v="2"/>
      <x v="1"/>
    </i>
    <i>
      <x v="178"/>
      <x v="177"/>
      <x v="65"/>
      <x v="5"/>
      <x v="1"/>
      <x v="2"/>
      <x v="1"/>
    </i>
    <i>
      <x v="179"/>
      <x v="178"/>
      <x v="72"/>
      <x v="5"/>
      <x v="1"/>
      <x v="2"/>
      <x v="1"/>
    </i>
    <i>
      <x v="180"/>
      <x v="179"/>
      <x v="5"/>
      <x v="5"/>
      <x v="1"/>
      <x v="2"/>
      <x v="1"/>
    </i>
    <i>
      <x v="181"/>
      <x v="180"/>
      <x v="33"/>
      <x v="5"/>
      <x v="1"/>
      <x v="2"/>
      <x v="1"/>
    </i>
    <i>
      <x v="182"/>
      <x v="181"/>
      <x v="45"/>
      <x v="5"/>
      <x v="1"/>
      <x v="2"/>
      <x v="1"/>
    </i>
    <i>
      <x v="183"/>
      <x v="182"/>
      <x/>
      <x v="2"/>
      <x v="1"/>
      <x v="2"/>
      <x v="1"/>
    </i>
    <i>
      <x v="184"/>
      <x v="183"/>
      <x v="5"/>
      <x v="3"/>
      <x v="1"/>
      <x v="2"/>
      <x v="1"/>
    </i>
    <i>
      <x v="185"/>
      <x v="184"/>
      <x v="33"/>
      <x v="3"/>
      <x v="1"/>
      <x v="2"/>
      <x v="1"/>
    </i>
    <i>
      <x v="186"/>
      <x v="185"/>
      <x v="45"/>
      <x v="3"/>
      <x v="1"/>
      <x v="2"/>
      <x v="1"/>
    </i>
    <i>
      <x v="187"/>
      <x v="186"/>
      <x/>
      <x v="1"/>
      <x v="1"/>
      <x v="2"/>
      <x v="1"/>
    </i>
    <i>
      <x v="188"/>
      <x v="187"/>
      <x/>
      <x v="1"/>
      <x v="1"/>
      <x v="2"/>
      <x v="1"/>
    </i>
    <i>
      <x v="189"/>
      <x v="188"/>
      <x/>
      <x v="2"/>
      <x v="1"/>
      <x v="2"/>
      <x v="1"/>
    </i>
    <i>
      <x v="190"/>
      <x v="189"/>
      <x/>
      <x v="2"/>
      <x v="1"/>
      <x v="2"/>
      <x v="1"/>
    </i>
    <i>
      <x v="191"/>
      <x v="190"/>
      <x v="5"/>
      <x v="3"/>
      <x v="1"/>
      <x v="2"/>
      <x v="1"/>
    </i>
    <i>
      <x v="192"/>
      <x v="191"/>
      <x v="33"/>
      <x v="3"/>
      <x v="1"/>
      <x v="2"/>
      <x v="1"/>
    </i>
    <i>
      <x v="193"/>
      <x v="192"/>
      <x v="45"/>
      <x v="3"/>
      <x v="1"/>
      <x v="2"/>
      <x v="1"/>
    </i>
    <i>
      <x v="194"/>
      <x v="193"/>
      <x/>
      <x v="2"/>
      <x v="1"/>
      <x v="2"/>
      <x v="1"/>
    </i>
    <i>
      <x v="195"/>
      <x v="194"/>
      <x/>
      <x v="2"/>
      <x v="1"/>
      <x v="2"/>
      <x v="1"/>
    </i>
    <i>
      <x v="196"/>
      <x v="195"/>
      <x/>
      <x v="2"/>
      <x v="1"/>
      <x v="2"/>
      <x v="1"/>
    </i>
    <i>
      <x v="197"/>
      <x v="196"/>
      <x/>
      <x v="2"/>
      <x v="1"/>
      <x v="2"/>
      <x v="1"/>
    </i>
    <i>
      <x v="198"/>
      <x v="197"/>
      <x/>
      <x v="3"/>
      <x v="1"/>
      <x v="2"/>
      <x v="1"/>
    </i>
    <i>
      <x v="199"/>
      <x v="198"/>
      <x v="8"/>
      <x v="5"/>
      <x v="1"/>
      <x v="2"/>
      <x v="1"/>
    </i>
    <i>
      <x v="200"/>
      <x v="199"/>
      <x v="36"/>
      <x v="5"/>
      <x v="1"/>
      <x v="2"/>
      <x v="1"/>
    </i>
    <i>
      <x v="201"/>
      <x v="200"/>
      <x v="48"/>
      <x v="5"/>
      <x v="1"/>
      <x v="2"/>
      <x v="1"/>
    </i>
    <i>
      <x v="202"/>
      <x v="201"/>
      <x v="57"/>
      <x v="5"/>
      <x v="1"/>
      <x v="2"/>
      <x v="1"/>
    </i>
    <i>
      <x v="203"/>
      <x v="202"/>
      <x v="65"/>
      <x v="5"/>
      <x v="1"/>
      <x v="2"/>
      <x v="1"/>
    </i>
    <i>
      <x v="204"/>
      <x v="203"/>
      <x v="72"/>
      <x v="5"/>
      <x v="1"/>
      <x v="2"/>
      <x v="1"/>
    </i>
    <i>
      <x v="205"/>
      <x v="204"/>
      <x v="5"/>
      <x v="5"/>
      <x v="1"/>
      <x v="2"/>
      <x v="1"/>
    </i>
    <i>
      <x v="206"/>
      <x v="205"/>
      <x v="33"/>
      <x v="5"/>
      <x v="1"/>
      <x v="2"/>
      <x v="1"/>
    </i>
    <i>
      <x v="207"/>
      <x v="206"/>
      <x v="45"/>
      <x v="5"/>
      <x v="1"/>
      <x v="2"/>
      <x v="1"/>
    </i>
    <i>
      <x v="208"/>
      <x v="207"/>
      <x/>
      <x v="5"/>
      <x v="1"/>
      <x v="2"/>
      <x v="1"/>
    </i>
    <i>
      <x v="209"/>
      <x v="208"/>
      <x v="6"/>
      <x v="2"/>
      <x v="1"/>
      <x v="2"/>
      <x v="1"/>
    </i>
    <i>
      <x v="210"/>
      <x v="209"/>
      <x v="34"/>
      <x v="2"/>
      <x v="1"/>
      <x v="2"/>
      <x v="1"/>
    </i>
    <i>
      <x v="211"/>
      <x v="210"/>
      <x v="46"/>
      <x v="2"/>
      <x v="1"/>
      <x v="2"/>
      <x v="1"/>
    </i>
    <i>
      <x v="212"/>
      <x v="211"/>
      <x v="55"/>
      <x v="2"/>
      <x v="1"/>
      <x v="2"/>
      <x v="1"/>
    </i>
    <i>
      <x v="213"/>
      <x v="212"/>
      <x/>
      <x v="4"/>
      <x/>
      <x v="1"/>
      <x v="1"/>
    </i>
    <i>
      <x v="214"/>
      <x v="213"/>
      <x v="3"/>
      <x v="2"/>
      <x/>
      <x v="1"/>
      <x v="1"/>
    </i>
    <i>
      <x v="215"/>
      <x v="214"/>
      <x v="31"/>
      <x v="2"/>
      <x/>
      <x v="1"/>
      <x v="1"/>
    </i>
    <i>
      <x v="216"/>
      <x v="215"/>
      <x v="2"/>
      <x v="4"/>
      <x/>
      <x v="1"/>
      <x v="1"/>
    </i>
    <i>
      <x v="217"/>
      <x v="222"/>
      <x v="30"/>
      <x v="4"/>
      <x/>
      <x v="1"/>
      <x v="1"/>
    </i>
    <i>
      <x v="218"/>
      <x v="223"/>
      <x v="43"/>
      <x v="4"/>
      <x/>
      <x v="1"/>
      <x v="1"/>
    </i>
    <i>
      <x v="219"/>
      <x v="224"/>
      <x v="53"/>
      <x v="4"/>
      <x/>
      <x v="1"/>
      <x v="1"/>
    </i>
    <i>
      <x v="220"/>
      <x v="225"/>
      <x v="62"/>
      <x v="4"/>
      <x/>
      <x v="1"/>
      <x v="1"/>
    </i>
    <i>
      <x v="221"/>
      <x v="226"/>
      <x v="70"/>
      <x v="4"/>
      <x/>
      <x v="1"/>
      <x v="1"/>
    </i>
    <i>
      <x v="222"/>
      <x v="227"/>
      <x v="77"/>
      <x v="4"/>
      <x/>
      <x v="1"/>
      <x v="1"/>
    </i>
    <i>
      <x v="223"/>
      <x v="228"/>
      <x v="83"/>
      <x v="4"/>
      <x/>
      <x v="1"/>
      <x v="1"/>
    </i>
    <i>
      <x v="224"/>
      <x v="229"/>
      <x v="88"/>
      <x v="4"/>
      <x/>
      <x v="1"/>
      <x v="1"/>
    </i>
    <i>
      <x v="225"/>
      <x v="216"/>
      <x v="13"/>
      <x v="4"/>
      <x/>
      <x v="1"/>
      <x v="1"/>
    </i>
    <i>
      <x v="226"/>
      <x v="217"/>
      <x v="15"/>
      <x v="4"/>
      <x/>
      <x v="1"/>
      <x v="1"/>
    </i>
    <i>
      <x v="227"/>
      <x v="218"/>
      <x v="17"/>
      <x v="4"/>
      <x/>
      <x v="1"/>
      <x v="1"/>
    </i>
    <i>
      <x v="228"/>
      <x v="219"/>
      <x v="19"/>
      <x v="4"/>
      <x/>
      <x v="1"/>
      <x v="1"/>
    </i>
    <i>
      <x v="229"/>
      <x v="220"/>
      <x v="21"/>
      <x v="4"/>
      <x/>
      <x v="1"/>
      <x v="1"/>
    </i>
    <i>
      <x v="230"/>
      <x v="221"/>
      <x v="23"/>
      <x v="4"/>
      <x/>
      <x v="1"/>
      <x v="1"/>
    </i>
    <i>
      <x v="231"/>
      <x v="230"/>
      <x v="3"/>
      <x v="2"/>
      <x/>
      <x v="1"/>
      <x v="1"/>
    </i>
    <i>
      <x v="232"/>
      <x v="231"/>
      <x v="31"/>
      <x v="2"/>
      <x/>
      <x v="1"/>
      <x v="1"/>
    </i>
    <i>
      <x v="233"/>
      <x v="232"/>
      <x/>
      <x v="2"/>
      <x/>
      <x v="1"/>
      <x v="1"/>
    </i>
    <i>
      <x v="234"/>
      <x v="233"/>
      <x/>
      <x v="2"/>
      <x/>
      <x v="1"/>
      <x v="1"/>
    </i>
    <i>
      <x v="235"/>
      <x v="234"/>
      <x/>
      <x v="2"/>
      <x/>
      <x v="1"/>
      <x v="1"/>
    </i>
    <i>
      <x v="236"/>
      <x v="235"/>
      <x v="7"/>
      <x v="4"/>
      <x/>
      <x v="1"/>
      <x v="1"/>
    </i>
    <i>
      <x v="237"/>
      <x v="236"/>
      <x v="35"/>
      <x v="4"/>
      <x/>
      <x v="1"/>
      <x v="1"/>
    </i>
    <i>
      <x v="238"/>
      <x v="237"/>
      <x v="47"/>
      <x v="4"/>
      <x/>
      <x v="1"/>
      <x v="1"/>
    </i>
    <i>
      <x v="239"/>
      <x v="238"/>
      <x v="56"/>
      <x v="4"/>
      <x/>
      <x v="1"/>
      <x v="1"/>
    </i>
    <i>
      <x v="240"/>
      <x v="239"/>
      <x v="64"/>
      <x v="4"/>
      <x/>
      <x v="1"/>
      <x v="1"/>
    </i>
    <i>
      <x v="241"/>
      <x v="240"/>
      <x v="8"/>
      <x v="2"/>
      <x/>
      <x v="1"/>
      <x v="1"/>
    </i>
    <i>
      <x v="242"/>
      <x v="241"/>
      <x v="36"/>
      <x v="2"/>
      <x/>
      <x v="1"/>
      <x v="1"/>
    </i>
    <i>
      <x v="243"/>
      <x v="242"/>
      <x v="48"/>
      <x v="2"/>
      <x/>
      <x v="1"/>
      <x v="1"/>
    </i>
    <i>
      <x v="244"/>
      <x v="243"/>
      <x v="57"/>
      <x v="2"/>
      <x/>
      <x v="1"/>
      <x v="1"/>
    </i>
    <i>
      <x v="245"/>
      <x v="244"/>
      <x v="65"/>
      <x v="2"/>
      <x/>
      <x v="1"/>
      <x v="1"/>
    </i>
    <i>
      <x v="246"/>
      <x v="245"/>
      <x v="72"/>
      <x v="2"/>
      <x/>
      <x v="1"/>
      <x v="1"/>
    </i>
    <i>
      <x v="247"/>
      <x v="246"/>
      <x/>
      <x v="4"/>
      <x/>
      <x v="1"/>
      <x v="1"/>
    </i>
    <i>
      <x v="248"/>
      <x v="247"/>
      <x/>
      <x v="3"/>
      <x v="1"/>
      <x v="2"/>
      <x v="1"/>
    </i>
    <i>
      <x v="249"/>
      <x v="248"/>
      <x/>
      <x v="3"/>
      <x v="1"/>
      <x v="2"/>
      <x v="1"/>
    </i>
    <i>
      <x v="250"/>
      <x v="249"/>
      <x v="5"/>
      <x v="3"/>
      <x v="1"/>
      <x v="2"/>
      <x v="1"/>
    </i>
    <i>
      <x v="251"/>
      <x v="250"/>
      <x v="33"/>
      <x v="3"/>
      <x v="1"/>
      <x v="2"/>
      <x v="1"/>
    </i>
    <i>
      <x v="252"/>
      <x v="251"/>
      <x v="45"/>
      <x v="3"/>
      <x v="1"/>
      <x v="2"/>
      <x v="1"/>
    </i>
    <i>
      <x v="253"/>
      <x v="252"/>
      <x v="5"/>
      <x v="3"/>
      <x v="1"/>
      <x v="2"/>
      <x v="1"/>
    </i>
    <i>
      <x v="254"/>
      <x v="253"/>
      <x v="33"/>
      <x v="3"/>
      <x v="1"/>
      <x v="2"/>
      <x v="1"/>
    </i>
    <i>
      <x v="255"/>
      <x v="254"/>
      <x v="45"/>
      <x v="3"/>
      <x v="1"/>
      <x v="2"/>
      <x v="1"/>
    </i>
    <i>
      <x v="256"/>
      <x v="255"/>
      <x v="8"/>
      <x v="2"/>
      <x v="1"/>
      <x v="2"/>
      <x v="1"/>
    </i>
    <i>
      <x v="257"/>
      <x v="256"/>
      <x v="36"/>
      <x v="2"/>
      <x v="1"/>
      <x v="2"/>
      <x v="1"/>
    </i>
    <i>
      <x v="258"/>
      <x v="257"/>
      <x v="48"/>
      <x v="2"/>
      <x v="1"/>
      <x v="2"/>
      <x v="1"/>
    </i>
    <i>
      <x v="259"/>
      <x v="258"/>
      <x v="57"/>
      <x v="2"/>
      <x v="1"/>
      <x v="2"/>
      <x v="1"/>
    </i>
    <i>
      <x v="260"/>
      <x v="259"/>
      <x v="65"/>
      <x v="2"/>
      <x v="1"/>
      <x v="2"/>
      <x v="1"/>
    </i>
    <i>
      <x v="261"/>
      <x v="260"/>
      <x v="72"/>
      <x v="2"/>
      <x v="1"/>
      <x v="2"/>
      <x v="1"/>
    </i>
    <i>
      <x v="262"/>
      <x v="261"/>
      <x/>
      <x v="2"/>
      <x v="1"/>
      <x v="2"/>
      <x v="1"/>
    </i>
    <i>
      <x v="263"/>
      <x v="262"/>
      <x v="8"/>
      <x v="2"/>
      <x v="1"/>
      <x v="2"/>
      <x v="1"/>
    </i>
    <i>
      <x v="264"/>
      <x v="263"/>
      <x v="36"/>
      <x v="2"/>
      <x v="1"/>
      <x v="2"/>
      <x v="1"/>
    </i>
    <i>
      <x v="265"/>
      <x v="264"/>
      <x v="48"/>
      <x v="2"/>
      <x v="1"/>
      <x v="2"/>
      <x v="1"/>
    </i>
    <i>
      <x v="266"/>
      <x v="265"/>
      <x v="57"/>
      <x v="2"/>
      <x v="1"/>
      <x v="2"/>
      <x v="1"/>
    </i>
    <i>
      <x v="267"/>
      <x v="266"/>
      <x v="65"/>
      <x v="2"/>
      <x v="1"/>
      <x v="2"/>
      <x v="1"/>
    </i>
    <i>
      <x v="268"/>
      <x v="267"/>
      <x v="72"/>
      <x v="2"/>
      <x v="1"/>
      <x v="2"/>
      <x v="1"/>
    </i>
    <i>
      <x v="269"/>
      <x v="268"/>
      <x v="8"/>
      <x v="2"/>
      <x/>
      <x v="1"/>
      <x v="1"/>
    </i>
    <i>
      <x v="270"/>
      <x v="269"/>
      <x v="36"/>
      <x v="2"/>
      <x/>
      <x v="1"/>
      <x v="1"/>
    </i>
    <i>
      <x v="271"/>
      <x v="270"/>
      <x v="48"/>
      <x v="2"/>
      <x/>
      <x v="1"/>
      <x v="1"/>
    </i>
    <i>
      <x v="272"/>
      <x v="271"/>
      <x v="57"/>
      <x v="2"/>
      <x/>
      <x v="1"/>
      <x v="1"/>
    </i>
    <i>
      <x v="273"/>
      <x v="272"/>
      <x v="65"/>
      <x v="2"/>
      <x/>
      <x v="1"/>
      <x v="1"/>
    </i>
    <i>
      <x v="274"/>
      <x v="273"/>
      <x v="72"/>
      <x v="2"/>
      <x/>
      <x v="1"/>
      <x v="1"/>
    </i>
    <i>
      <x v="275"/>
      <x v="274"/>
      <x/>
      <x v="2"/>
      <x/>
      <x v="1"/>
      <x v="1"/>
    </i>
    <i>
      <x v="276"/>
      <x v="275"/>
      <x v="4"/>
      <x v="6"/>
      <x/>
      <x v="1"/>
      <x v="1"/>
    </i>
    <i>
      <x v="277"/>
      <x v="286"/>
      <x v="32"/>
      <x v="6"/>
      <x/>
      <x v="1"/>
      <x v="1"/>
    </i>
    <i>
      <x v="278"/>
      <x v="289"/>
      <x v="44"/>
      <x v="6"/>
      <x/>
      <x v="1"/>
      <x v="1"/>
    </i>
    <i>
      <x v="279"/>
      <x v="290"/>
      <x v="54"/>
      <x v="6"/>
      <x/>
      <x v="1"/>
      <x v="1"/>
    </i>
    <i>
      <x v="280"/>
      <x v="291"/>
      <x v="63"/>
      <x v="6"/>
      <x/>
      <x v="1"/>
      <x v="1"/>
    </i>
    <i>
      <x v="281"/>
      <x v="292"/>
      <x v="71"/>
      <x v="6"/>
      <x/>
      <x v="1"/>
      <x v="1"/>
    </i>
    <i>
      <x v="282"/>
      <x v="293"/>
      <x v="78"/>
      <x v="6"/>
      <x/>
      <x v="1"/>
      <x v="1"/>
    </i>
    <i>
      <x v="283"/>
      <x v="294"/>
      <x v="84"/>
      <x v="6"/>
      <x/>
      <x v="1"/>
      <x v="1"/>
    </i>
    <i>
      <x v="284"/>
      <x v="295"/>
      <x v="89"/>
      <x v="6"/>
      <x/>
      <x v="1"/>
      <x v="1"/>
    </i>
    <i>
      <x v="285"/>
      <x v="276"/>
      <x v="14"/>
      <x v="6"/>
      <x/>
      <x v="1"/>
      <x v="1"/>
    </i>
    <i>
      <x v="286"/>
      <x v="277"/>
      <x v="16"/>
      <x v="6"/>
      <x/>
      <x v="1"/>
      <x v="1"/>
    </i>
    <i>
      <x v="287"/>
      <x v="278"/>
      <x v="18"/>
      <x v="6"/>
      <x/>
      <x v="1"/>
      <x v="1"/>
    </i>
    <i>
      <x v="288"/>
      <x v="279"/>
      <x v="20"/>
      <x v="6"/>
      <x/>
      <x v="1"/>
      <x v="1"/>
    </i>
    <i>
      <x v="289"/>
      <x v="280"/>
      <x v="22"/>
      <x v="6"/>
      <x/>
      <x v="1"/>
      <x v="1"/>
    </i>
    <i>
      <x v="290"/>
      <x v="281"/>
      <x v="24"/>
      <x v="6"/>
      <x/>
      <x v="1"/>
      <x v="1"/>
    </i>
    <i>
      <x v="291"/>
      <x v="282"/>
      <x v="25"/>
      <x v="6"/>
      <x/>
      <x v="1"/>
      <x v="1"/>
    </i>
    <i>
      <x v="292"/>
      <x v="283"/>
      <x v="26"/>
      <x v="6"/>
      <x/>
      <x v="1"/>
      <x v="1"/>
    </i>
    <i>
      <x v="293"/>
      <x v="284"/>
      <x v="27"/>
      <x v="6"/>
      <x/>
      <x v="1"/>
      <x v="1"/>
    </i>
    <i>
      <x v="294"/>
      <x v="285"/>
      <x v="28"/>
      <x v="6"/>
      <x/>
      <x v="1"/>
      <x v="1"/>
    </i>
    <i>
      <x v="295"/>
      <x v="287"/>
      <x v="40"/>
      <x v="6"/>
      <x/>
      <x v="1"/>
      <x v="1"/>
    </i>
    <i>
      <x v="296"/>
      <x v="288"/>
      <x v="41"/>
      <x v="6"/>
      <x/>
      <x v="1"/>
      <x v="1"/>
    </i>
    <i>
      <x v="297"/>
      <x v="296"/>
      <x/>
      <x v="2"/>
      <x/>
      <x v="1"/>
      <x v="1"/>
    </i>
    <i>
      <x v="298"/>
      <x v="297"/>
      <x/>
      <x v="2"/>
      <x/>
      <x v="1"/>
      <x v="1"/>
    </i>
    <i>
      <x v="299"/>
      <x v="298"/>
      <x/>
      <x v="2"/>
      <x/>
      <x v="1"/>
      <x v="1"/>
    </i>
    <i>
      <x v="300"/>
      <x v="299"/>
      <x v="5"/>
      <x v="2"/>
      <x/>
      <x v="1"/>
      <x v="1"/>
    </i>
    <i>
      <x v="301"/>
      <x v="300"/>
      <x v="33"/>
      <x v="2"/>
      <x/>
      <x v="1"/>
      <x v="1"/>
    </i>
    <i>
      <x v="302"/>
      <x v="301"/>
      <x v="45"/>
      <x v="2"/>
      <x/>
      <x v="1"/>
      <x v="1"/>
    </i>
    <i>
      <x v="303"/>
      <x v="302"/>
      <x/>
      <x v="2"/>
      <x/>
      <x v="1"/>
      <x v="1"/>
    </i>
    <i>
      <x v="304"/>
      <x v="303"/>
      <x/>
      <x v="2"/>
      <x/>
      <x v="1"/>
      <x v="1"/>
    </i>
    <i>
      <x v="305"/>
      <x v="304"/>
      <x/>
      <x v="2"/>
      <x/>
      <x v="1"/>
      <x v="1"/>
    </i>
    <i>
      <x v="306"/>
      <x v="305"/>
      <x v="3"/>
      <x v="6"/>
      <x/>
      <x v="1"/>
      <x v="1"/>
    </i>
    <i>
      <x v="307"/>
      <x v="306"/>
      <x v="31"/>
      <x v="6"/>
      <x/>
      <x v="1"/>
      <x v="1"/>
    </i>
    <i>
      <x v="308"/>
      <x v="307"/>
      <x/>
      <x v="2"/>
      <x/>
      <x v="1"/>
      <x v="1"/>
    </i>
    <i>
      <x v="309"/>
      <x v="308"/>
      <x/>
      <x v="2"/>
      <x/>
      <x v="1"/>
      <x v="1"/>
    </i>
    <i>
      <x v="310"/>
      <x v="309"/>
      <x/>
      <x v="2"/>
      <x/>
      <x v="1"/>
      <x v="1"/>
    </i>
    <i>
      <x v="311"/>
      <x v="310"/>
      <x v="3"/>
      <x v="2"/>
      <x/>
      <x v="1"/>
      <x v="1"/>
    </i>
    <i>
      <x v="312"/>
      <x v="311"/>
      <x v="31"/>
      <x v="2"/>
      <x/>
      <x v="1"/>
      <x v="1"/>
    </i>
    <i>
      <x v="313"/>
      <x v="312"/>
      <x/>
      <x v="2"/>
      <x/>
      <x v="1"/>
      <x v="1"/>
    </i>
    <i>
      <x v="314"/>
      <x v="313"/>
      <x/>
      <x v="2"/>
      <x/>
      <x v="1"/>
      <x v="1"/>
    </i>
    <i>
      <x v="315"/>
      <x v="314"/>
      <x/>
      <x v="8"/>
      <x/>
      <x v="1"/>
      <x v="1"/>
    </i>
    <i>
      <x v="316"/>
      <x v="315"/>
      <x v="3"/>
      <x v="8"/>
      <x/>
      <x v="1"/>
      <x v="1"/>
    </i>
    <i>
      <x v="317"/>
      <x v="316"/>
      <x v="31"/>
      <x v="8"/>
      <x/>
      <x v="1"/>
      <x v="1"/>
    </i>
    <i>
      <x v="318"/>
      <x v="317"/>
      <x/>
      <x v="8"/>
      <x v="1"/>
      <x v="2"/>
      <x v="1"/>
    </i>
    <i>
      <x v="319"/>
      <x v="318"/>
      <x/>
      <x/>
      <x v="1"/>
      <x v="2"/>
      <x v="1"/>
    </i>
    <i>
      <x v="320"/>
      <x v="319"/>
      <x/>
      <x/>
      <x v="1"/>
      <x v="2"/>
      <x v="1"/>
    </i>
    <i>
      <x v="321"/>
      <x v="320"/>
      <x/>
      <x/>
      <x v="1"/>
      <x v="2"/>
      <x v="1"/>
    </i>
    <i>
      <x v="322"/>
      <x v="321"/>
      <x/>
      <x/>
      <x v="1"/>
      <x v="2"/>
      <x v="1"/>
    </i>
    <i>
      <x v="323"/>
      <x v="322"/>
      <x/>
      <x v="2"/>
      <x v="1"/>
      <x v="2"/>
      <x v="1"/>
    </i>
    <i>
      <x v="324"/>
      <x v="323"/>
      <x/>
      <x v="2"/>
      <x v="1"/>
      <x v="2"/>
      <x v="1"/>
    </i>
    <i>
      <x v="325"/>
      <x v="324"/>
      <x/>
      <x v="2"/>
      <x v="1"/>
      <x v="2"/>
      <x v="1"/>
    </i>
    <i>
      <x v="326"/>
      <x v="325"/>
      <x/>
      <x v="2"/>
      <x v="1"/>
      <x v="2"/>
      <x v="1"/>
    </i>
    <i>
      <x v="327"/>
      <x v="326"/>
      <x/>
      <x v="2"/>
      <x/>
      <x v="1"/>
      <x v="1"/>
    </i>
    <i>
      <x v="328"/>
      <x v="327"/>
      <x/>
      <x/>
      <x/>
      <x v="1"/>
      <x v="1"/>
    </i>
    <i>
      <x v="329"/>
      <x v="328"/>
      <x/>
      <x/>
      <x/>
      <x v="1"/>
      <x v="1"/>
    </i>
    <i>
      <x v="330"/>
      <x v="329"/>
      <x/>
      <x/>
      <x v="1"/>
      <x v="2"/>
      <x v="1"/>
    </i>
    <i>
      <x v="331"/>
      <x v="330"/>
      <x/>
      <x v="2"/>
      <x v="1"/>
      <x v="2"/>
      <x v="1"/>
    </i>
    <i>
      <x v="332"/>
      <x v="331"/>
      <x v="6"/>
      <x v="2"/>
      <x v="1"/>
      <x v="2"/>
      <x v="1"/>
    </i>
    <i>
      <x v="333"/>
      <x v="332"/>
      <x v="34"/>
      <x v="2"/>
      <x v="1"/>
      <x v="2"/>
      <x v="1"/>
    </i>
    <i>
      <x v="334"/>
      <x v="333"/>
      <x v="46"/>
      <x v="2"/>
      <x v="1"/>
      <x v="2"/>
      <x v="1"/>
    </i>
    <i>
      <x v="335"/>
      <x v="334"/>
      <x v="55"/>
      <x v="2"/>
      <x v="1"/>
      <x v="2"/>
      <x v="1"/>
    </i>
    <i>
      <x v="336"/>
      <x v="335"/>
      <x v="3"/>
      <x v="4"/>
      <x v="1"/>
      <x v="2"/>
      <x v="1"/>
    </i>
    <i>
      <x v="337"/>
      <x v="336"/>
      <x v="31"/>
      <x v="4"/>
      <x v="1"/>
      <x v="2"/>
      <x v="1"/>
    </i>
    <i>
      <x v="338"/>
      <x v="337"/>
      <x/>
      <x v="2"/>
      <x v="1"/>
      <x v="2"/>
      <x v="1"/>
    </i>
    <i>
      <x v="339"/>
      <x v="338"/>
      <x/>
      <x v="2"/>
      <x v="1"/>
      <x v="2"/>
      <x v="1"/>
    </i>
    <i>
      <x v="340"/>
      <x v="339"/>
      <x/>
      <x v="2"/>
      <x v="1"/>
      <x v="2"/>
      <x v="1"/>
    </i>
    <i>
      <x v="341"/>
      <x v="340"/>
      <x/>
      <x/>
      <x v="1"/>
      <x v="2"/>
      <x v="1"/>
    </i>
    <i>
      <x v="342"/>
      <x v="341"/>
      <x v="11"/>
      <x v="6"/>
      <x v="1"/>
      <x v="2"/>
      <x v="1"/>
    </i>
    <i>
      <x v="343"/>
      <x v="342"/>
      <x v="39"/>
      <x v="6"/>
      <x v="1"/>
      <x v="2"/>
      <x v="1"/>
    </i>
    <i>
      <x v="344"/>
      <x v="343"/>
      <x v="51"/>
      <x v="6"/>
      <x v="1"/>
      <x v="2"/>
      <x v="1"/>
    </i>
    <i>
      <x v="345"/>
      <x v="344"/>
      <x v="60"/>
      <x v="6"/>
      <x v="1"/>
      <x v="2"/>
      <x v="1"/>
    </i>
    <i>
      <x v="346"/>
      <x v="345"/>
      <x v="68"/>
      <x v="6"/>
      <x v="1"/>
      <x v="2"/>
      <x v="1"/>
    </i>
    <i>
      <x v="347"/>
      <x v="346"/>
      <x v="75"/>
      <x v="6"/>
      <x v="1"/>
      <x v="2"/>
      <x v="1"/>
    </i>
    <i>
      <x v="348"/>
      <x v="347"/>
      <x v="81"/>
      <x v="6"/>
      <x v="1"/>
      <x v="2"/>
      <x v="1"/>
    </i>
    <i>
      <x v="349"/>
      <x v="348"/>
      <x v="86"/>
      <x v="6"/>
      <x v="1"/>
      <x v="2"/>
      <x v="1"/>
    </i>
    <i>
      <x v="350"/>
      <x v="349"/>
      <x v="90"/>
      <x v="6"/>
      <x v="1"/>
      <x v="2"/>
      <x v="1"/>
    </i>
    <i>
      <x v="351"/>
      <x v="350"/>
      <x/>
      <x v="2"/>
      <x v="1"/>
      <x v="2"/>
      <x v="1"/>
    </i>
    <i>
      <x v="352"/>
      <x v="351"/>
      <x v="3"/>
      <x v="2"/>
      <x v="1"/>
      <x v="2"/>
      <x v="1"/>
    </i>
    <i>
      <x v="353"/>
      <x v="352"/>
      <x v="31"/>
      <x v="2"/>
      <x v="1"/>
      <x v="2"/>
      <x v="1"/>
    </i>
    <i>
      <x v="354"/>
      <x v="353"/>
      <x/>
      <x v="2"/>
      <x v="1"/>
      <x v="2"/>
      <x v="1"/>
    </i>
    <i>
      <x v="355"/>
      <x v="354"/>
      <x/>
      <x v="4"/>
      <x v="1"/>
      <x v="2"/>
      <x v="1"/>
    </i>
    <i>
      <x v="356"/>
      <x v="355"/>
      <x/>
      <x v="2"/>
      <x v="1"/>
      <x v="2"/>
      <x v="1"/>
    </i>
    <i>
      <x v="357"/>
      <x v="356"/>
      <x v="3"/>
      <x v="2"/>
      <x v="1"/>
      <x v="2"/>
      <x v="1"/>
    </i>
    <i>
      <x v="358"/>
      <x v="357"/>
      <x v="31"/>
      <x v="2"/>
      <x v="1"/>
      <x v="2"/>
      <x v="1"/>
    </i>
    <i>
      <x v="359"/>
      <x v="358"/>
      <x v="5"/>
      <x v="2"/>
      <x v="1"/>
      <x v="2"/>
      <x v="1"/>
    </i>
    <i>
      <x v="360"/>
      <x v="359"/>
      <x v="33"/>
      <x v="2"/>
      <x v="1"/>
      <x v="2"/>
      <x v="1"/>
    </i>
    <i>
      <x v="361"/>
      <x v="360"/>
      <x v="45"/>
      <x v="2"/>
      <x v="1"/>
      <x v="2"/>
      <x v="1"/>
    </i>
    <i>
      <x v="362"/>
      <x v="361"/>
      <x/>
      <x v="2"/>
      <x v="1"/>
      <x v="2"/>
      <x v="1"/>
    </i>
    <i>
      <x v="363"/>
      <x v="362"/>
      <x/>
      <x v="2"/>
      <x v="1"/>
      <x v="2"/>
      <x v="1"/>
    </i>
    <i>
      <x v="364"/>
      <x v="363"/>
      <x v="6"/>
      <x v="2"/>
      <x v="1"/>
      <x v="2"/>
      <x v="1"/>
    </i>
    <i>
      <x v="365"/>
      <x v="364"/>
      <x v="34"/>
      <x v="2"/>
      <x v="1"/>
      <x v="2"/>
      <x v="1"/>
    </i>
    <i>
      <x v="366"/>
      <x v="365"/>
      <x v="46"/>
      <x v="2"/>
      <x v="1"/>
      <x v="2"/>
      <x v="1"/>
    </i>
    <i>
      <x v="367"/>
      <x v="366"/>
      <x v="55"/>
      <x v="2"/>
      <x v="1"/>
      <x v="2"/>
      <x v="1"/>
    </i>
    <i>
      <x v="368"/>
      <x v="367"/>
      <x/>
      <x v="2"/>
      <x v="1"/>
      <x v="2"/>
      <x v="1"/>
    </i>
    <i>
      <x v="369"/>
      <x v="368"/>
      <x/>
      <x v="2"/>
      <x v="1"/>
      <x v="2"/>
      <x v="1"/>
    </i>
    <i>
      <x v="370"/>
      <x v="369"/>
      <x/>
      <x v="2"/>
      <x v="1"/>
      <x v="2"/>
      <x v="1"/>
    </i>
    <i>
      <x v="371"/>
      <x v="370"/>
      <x v="3"/>
      <x v="2"/>
      <x v="1"/>
      <x v="2"/>
      <x v="1"/>
    </i>
    <i>
      <x v="372"/>
      <x v="371"/>
      <x v="31"/>
      <x v="2"/>
      <x v="1"/>
      <x v="2"/>
      <x v="1"/>
    </i>
    <i>
      <x v="373"/>
      <x v="372"/>
      <x v="3"/>
      <x v="2"/>
      <x v="1"/>
      <x v="2"/>
      <x v="1"/>
    </i>
    <i>
      <x v="374"/>
      <x v="373"/>
      <x v="31"/>
      <x v="2"/>
      <x v="1"/>
      <x v="2"/>
      <x v="1"/>
    </i>
    <i>
      <x v="375"/>
      <x v="374"/>
      <x/>
      <x v="2"/>
      <x v="1"/>
      <x v="2"/>
      <x v="1"/>
    </i>
    <i>
      <x v="376"/>
      <x v="375"/>
      <x v="3"/>
      <x v="2"/>
      <x v="1"/>
      <x v="2"/>
      <x v="1"/>
    </i>
    <i>
      <x v="377"/>
      <x v="376"/>
      <x v="31"/>
      <x v="2"/>
      <x v="1"/>
      <x v="2"/>
      <x v="1"/>
    </i>
    <i>
      <x v="378"/>
      <x v="377"/>
      <x/>
      <x v="2"/>
      <x v="1"/>
      <x v="2"/>
      <x v="1"/>
    </i>
    <i>
      <x v="379"/>
      <x v="378"/>
      <x/>
      <x v="2"/>
      <x v="1"/>
      <x v="2"/>
      <x v="1"/>
    </i>
    <i>
      <x v="380"/>
      <x v="379"/>
      <x/>
      <x v="2"/>
      <x v="1"/>
      <x v="2"/>
      <x v="1"/>
    </i>
    <i>
      <x v="381"/>
      <x v="380"/>
      <x/>
      <x/>
      <x v="1"/>
      <x v="2"/>
      <x v="1"/>
    </i>
    <i>
      <x v="382"/>
      <x v="381"/>
      <x v="3"/>
      <x v="2"/>
      <x v="1"/>
      <x v="2"/>
      <x v="1"/>
    </i>
    <i>
      <x v="383"/>
      <x v="382"/>
      <x v="31"/>
      <x v="2"/>
      <x v="1"/>
      <x v="2"/>
      <x v="1"/>
    </i>
    <i>
      <x v="384"/>
      <x v="383"/>
      <x/>
      <x v="2"/>
      <x v="1"/>
      <x v="2"/>
      <x v="1"/>
    </i>
    <i>
      <x v="385"/>
      <x v="384"/>
      <x v="5"/>
      <x v="2"/>
      <x v="1"/>
      <x v="2"/>
      <x v="1"/>
    </i>
    <i>
      <x v="386"/>
      <x v="385"/>
      <x v="33"/>
      <x v="2"/>
      <x v="1"/>
      <x v="2"/>
      <x v="1"/>
    </i>
    <i>
      <x v="387"/>
      <x v="386"/>
      <x v="45"/>
      <x v="2"/>
      <x v="1"/>
      <x v="2"/>
      <x v="1"/>
    </i>
    <i>
      <x v="388"/>
      <x v="387"/>
      <x v="3"/>
      <x v="4"/>
      <x v="1"/>
      <x v="2"/>
      <x v="1"/>
    </i>
    <i>
      <x v="389"/>
      <x v="388"/>
      <x v="31"/>
      <x v="4"/>
      <x v="1"/>
      <x v="2"/>
      <x v="1"/>
    </i>
    <i>
      <x v="390"/>
      <x v="389"/>
      <x v="3"/>
      <x v="4"/>
      <x v="1"/>
      <x v="2"/>
      <x v="1"/>
    </i>
    <i>
      <x v="391"/>
      <x v="390"/>
      <x v="31"/>
      <x v="4"/>
      <x v="1"/>
      <x v="2"/>
      <x v="1"/>
    </i>
    <i>
      <x v="392"/>
      <x v="391"/>
      <x v="3"/>
      <x v="2"/>
      <x v="1"/>
      <x v="2"/>
      <x v="1"/>
    </i>
    <i>
      <x v="393"/>
      <x v="392"/>
      <x v="31"/>
      <x v="2"/>
      <x v="1"/>
      <x v="2"/>
      <x v="1"/>
    </i>
    <i>
      <x v="394"/>
      <x v="393"/>
      <x v="3"/>
      <x v="2"/>
      <x v="1"/>
      <x v="2"/>
      <x v="1"/>
    </i>
    <i>
      <x v="395"/>
      <x v="394"/>
      <x v="31"/>
      <x v="2"/>
      <x v="1"/>
      <x v="2"/>
      <x v="1"/>
    </i>
    <i>
      <x v="396"/>
      <x v="395"/>
      <x v="3"/>
      <x v="4"/>
      <x v="1"/>
      <x v="2"/>
      <x v="1"/>
    </i>
    <i>
      <x v="397"/>
      <x v="396"/>
      <x v="31"/>
      <x v="4"/>
      <x v="1"/>
      <x v="2"/>
      <x v="1"/>
    </i>
    <i>
      <x v="398"/>
      <x v="397"/>
      <x v="3"/>
      <x v="4"/>
      <x v="1"/>
      <x v="2"/>
      <x v="1"/>
    </i>
    <i>
      <x v="399"/>
      <x v="398"/>
      <x v="31"/>
      <x v="4"/>
      <x v="1"/>
      <x v="2"/>
      <x v="1"/>
    </i>
    <i>
      <x v="400"/>
      <x v="399"/>
      <x v="3"/>
      <x v="7"/>
      <x v="2"/>
      <x v="1"/>
      <x v="1"/>
    </i>
    <i>
      <x v="401"/>
      <x v="400"/>
      <x v="31"/>
      <x v="7"/>
      <x v="2"/>
      <x v="1"/>
      <x v="1"/>
    </i>
    <i>
      <x v="402"/>
      <x v="401"/>
      <x v="7"/>
      <x v="6"/>
      <x v="2"/>
      <x v="1"/>
      <x v="1"/>
    </i>
    <i>
      <x v="403"/>
      <x v="402"/>
      <x v="35"/>
      <x v="6"/>
      <x v="2"/>
      <x v="1"/>
      <x v="1"/>
    </i>
    <i>
      <x v="404"/>
      <x v="403"/>
      <x v="47"/>
      <x v="6"/>
      <x v="2"/>
      <x v="1"/>
      <x v="1"/>
    </i>
    <i>
      <x v="405"/>
      <x v="404"/>
      <x v="56"/>
      <x v="6"/>
      <x v="2"/>
      <x v="1"/>
      <x v="1"/>
    </i>
    <i>
      <x v="406"/>
      <x v="405"/>
      <x/>
      <x v="4"/>
      <x v="2"/>
      <x v="1"/>
      <x v="1"/>
    </i>
    <i>
      <x v="407"/>
      <x v="406"/>
      <x/>
      <x v="4"/>
      <x v="2"/>
      <x v="1"/>
      <x v="1"/>
    </i>
    <i>
      <x v="408"/>
      <x v="407"/>
      <x/>
      <x v="4"/>
      <x/>
      <x v="1"/>
      <x v="1"/>
    </i>
    <i>
      <x v="409"/>
      <x v="408"/>
      <x/>
      <x v="4"/>
      <x/>
      <x v="1"/>
      <x v="1"/>
    </i>
    <i>
      <x v="410"/>
      <x v="409"/>
      <x/>
      <x v="4"/>
      <x v="1"/>
      <x v="2"/>
      <x v="1"/>
    </i>
    <i>
      <x v="411"/>
      <x v="410"/>
      <x/>
      <x v="4"/>
      <x v="1"/>
      <x v="2"/>
      <x v="1"/>
    </i>
    <i>
      <x v="412"/>
      <x v="411"/>
      <x/>
      <x v="4"/>
      <x v="1"/>
      <x v="2"/>
      <x v="1"/>
    </i>
    <i>
      <x v="413"/>
      <x v="412"/>
      <x/>
      <x v="4"/>
      <x v="1"/>
      <x v="2"/>
      <x v="1"/>
    </i>
    <i>
      <x v="414"/>
      <x v="413"/>
      <x/>
      <x v="4"/>
      <x v="1"/>
      <x v="2"/>
      <x v="1"/>
    </i>
    <i>
      <x v="415"/>
      <x v="414"/>
      <x/>
      <x v="4"/>
      <x v="1"/>
      <x v="2"/>
      <x v="1"/>
    </i>
    <i>
      <x v="416"/>
      <x v="415"/>
      <x/>
      <x v="4"/>
      <x v="1"/>
      <x v="2"/>
      <x v="1"/>
    </i>
    <i>
      <x v="417"/>
      <x v="416"/>
      <x/>
      <x v="4"/>
      <x v="1"/>
      <x v="2"/>
      <x v="1"/>
    </i>
    <i>
      <x v="418"/>
      <x v="417"/>
      <x/>
      <x v="4"/>
      <x v="1"/>
      <x v="2"/>
      <x v="1"/>
    </i>
    <i>
      <x v="419"/>
      <x v="418"/>
      <x/>
      <x v="4"/>
      <x/>
      <x v="1"/>
      <x v="1"/>
    </i>
    <i>
      <x v="420"/>
      <x v="419"/>
      <x/>
      <x v="4"/>
      <x/>
      <x v="1"/>
      <x v="1"/>
    </i>
    <i>
      <x v="421"/>
      <x v="420"/>
      <x/>
      <x v="4"/>
      <x/>
      <x v="1"/>
      <x v="1"/>
    </i>
    <i>
      <x v="422"/>
      <x v="421"/>
      <x/>
      <x v="4"/>
      <x/>
      <x v="1"/>
      <x v="1"/>
    </i>
    <i>
      <x v="423"/>
      <x v="422"/>
      <x/>
      <x v="4"/>
      <x/>
      <x v="1"/>
      <x v="1"/>
    </i>
    <i>
      <x v="424"/>
      <x v="423"/>
      <x/>
      <x v="4"/>
      <x/>
      <x v="1"/>
      <x v="1"/>
    </i>
    <i>
      <x v="425"/>
      <x v="424"/>
      <x/>
      <x v="4"/>
      <x/>
      <x v="1"/>
      <x v="1"/>
    </i>
    <i>
      <x v="426"/>
      <x v="425"/>
      <x/>
      <x v="4"/>
      <x v="2"/>
      <x v="1"/>
      <x v="1"/>
    </i>
    <i>
      <x v="427"/>
      <x v="426"/>
      <x/>
      <x v="4"/>
      <x v="2"/>
      <x v="1"/>
      <x v="1"/>
    </i>
    <i>
      <x v="428"/>
      <x v="427"/>
      <x/>
      <x v="4"/>
      <x v="2"/>
      <x v="1"/>
      <x v="1"/>
    </i>
    <i>
      <x v="429"/>
      <x v="428"/>
      <x/>
      <x v="4"/>
      <x v="2"/>
      <x v="1"/>
      <x v="1"/>
    </i>
    <i>
      <x v="430"/>
      <x v="429"/>
      <x v="3"/>
      <x v="4"/>
      <x/>
      <x v="1"/>
      <x v="1"/>
    </i>
    <i>
      <x v="431"/>
      <x v="430"/>
      <x v="31"/>
      <x v="4"/>
      <x/>
      <x v="1"/>
      <x v="1"/>
    </i>
    <i>
      <x v="432"/>
      <x v="431"/>
      <x/>
      <x v="6"/>
      <x v="1"/>
      <x v="2"/>
      <x v="1"/>
    </i>
    <i>
      <x v="433"/>
      <x v="432"/>
      <x v="3"/>
      <x v="4"/>
      <x v="1"/>
      <x v="2"/>
      <x v="1"/>
    </i>
    <i>
      <x v="434"/>
      <x v="433"/>
      <x v="31"/>
      <x v="4"/>
      <x v="1"/>
      <x v="2"/>
      <x v="1"/>
    </i>
    <i>
      <x v="435"/>
      <x v="434"/>
      <x/>
      <x v="4"/>
      <x v="1"/>
      <x v="2"/>
      <x v="1"/>
    </i>
    <i>
      <x v="436"/>
      <x v="435"/>
      <x v="5"/>
      <x v="2"/>
      <x/>
      <x v="1"/>
      <x v="1"/>
    </i>
    <i>
      <x v="437"/>
      <x v="436"/>
      <x v="33"/>
      <x v="2"/>
      <x/>
      <x v="1"/>
      <x v="1"/>
    </i>
    <i>
      <x v="438"/>
      <x v="437"/>
      <x v="45"/>
      <x v="2"/>
      <x/>
      <x v="1"/>
      <x v="1"/>
    </i>
    <i>
      <x v="439"/>
      <x v="438"/>
      <x/>
      <x v="2"/>
      <x/>
      <x v="1"/>
      <x v="1"/>
    </i>
    <i>
      <x v="440"/>
      <x v="439"/>
      <x v="3"/>
      <x v="4"/>
      <x v="3"/>
      <x/>
      <x v="1"/>
    </i>
    <i>
      <x v="441"/>
      <x v="440"/>
      <x v="31"/>
      <x v="4"/>
      <x v="3"/>
      <x/>
      <x v="1"/>
    </i>
    <i>
      <x v="442"/>
      <x v="441"/>
      <x v="3"/>
      <x v="6"/>
      <x v="3"/>
      <x/>
      <x v="1"/>
    </i>
    <i>
      <x v="443"/>
      <x v="442"/>
      <x v="31"/>
      <x v="6"/>
      <x v="3"/>
      <x/>
      <x v="1"/>
    </i>
    <i>
      <x v="444"/>
      <x v="443"/>
      <x/>
      <x v="2"/>
      <x v="3"/>
      <x/>
      <x v="1"/>
    </i>
    <i>
      <x v="445"/>
      <x v="444"/>
      <x v="7"/>
      <x v="6"/>
      <x v="3"/>
      <x/>
      <x v="1"/>
    </i>
    <i>
      <x v="446"/>
      <x v="445"/>
      <x v="35"/>
      <x v="6"/>
      <x v="3"/>
      <x/>
      <x v="1"/>
    </i>
    <i>
      <x v="447"/>
      <x v="446"/>
      <x v="47"/>
      <x v="6"/>
      <x v="3"/>
      <x/>
      <x v="1"/>
    </i>
    <i>
      <x v="448"/>
      <x v="447"/>
      <x v="56"/>
      <x v="6"/>
      <x v="3"/>
      <x/>
      <x v="1"/>
    </i>
    <i>
      <x v="449"/>
      <x v="448"/>
      <x v="64"/>
      <x v="6"/>
      <x v="3"/>
      <x/>
      <x v="1"/>
    </i>
    <i>
      <x v="450"/>
      <x v="449"/>
      <x/>
      <x v="2"/>
      <x v="3"/>
      <x/>
      <x v="1"/>
    </i>
    <i>
      <x v="451"/>
      <x v="450"/>
      <x/>
      <x v="4"/>
      <x v="3"/>
      <x/>
      <x v="1"/>
    </i>
    <i>
      <x v="452"/>
      <x v="451"/>
      <x/>
      <x v="4"/>
      <x v="3"/>
      <x/>
      <x v="1"/>
    </i>
    <i>
      <x v="453"/>
      <x v="452"/>
      <x/>
      <x v="4"/>
      <x v="3"/>
      <x/>
      <x v="1"/>
    </i>
    <i>
      <x v="454"/>
      <x v="453"/>
      <x v="1"/>
      <x v="6"/>
      <x v="3"/>
      <x/>
      <x v="1"/>
    </i>
    <i>
      <x v="455"/>
      <x v="455"/>
      <x v="29"/>
      <x v="6"/>
      <x v="3"/>
      <x/>
      <x v="1"/>
    </i>
    <i>
      <x v="456"/>
      <x v="456"/>
      <x v="42"/>
      <x v="6"/>
      <x v="3"/>
      <x/>
      <x v="1"/>
    </i>
    <i>
      <x v="457"/>
      <x v="457"/>
      <x v="52"/>
      <x v="6"/>
      <x v="3"/>
      <x/>
      <x v="1"/>
    </i>
    <i>
      <x v="458"/>
      <x v="458"/>
      <x v="61"/>
      <x v="6"/>
      <x v="3"/>
      <x/>
      <x v="1"/>
    </i>
    <i>
      <x v="459"/>
      <x v="459"/>
      <x v="69"/>
      <x v="6"/>
      <x v="3"/>
      <x/>
      <x v="1"/>
    </i>
    <i>
      <x v="460"/>
      <x v="460"/>
      <x v="76"/>
      <x v="6"/>
      <x v="3"/>
      <x/>
      <x v="1"/>
    </i>
    <i>
      <x v="461"/>
      <x v="461"/>
      <x v="82"/>
      <x v="6"/>
      <x v="3"/>
      <x/>
      <x v="1"/>
    </i>
    <i>
      <x v="462"/>
      <x v="462"/>
      <x v="87"/>
      <x v="6"/>
      <x v="3"/>
      <x/>
      <x v="1"/>
    </i>
    <i>
      <x v="463"/>
      <x v="454"/>
      <x v="12"/>
      <x v="6"/>
      <x v="3"/>
      <x/>
      <x v="1"/>
    </i>
    <i>
      <x v="464"/>
      <x v="463"/>
      <x v="3"/>
      <x v="2"/>
      <x v="1"/>
      <x v="2"/>
      <x v="1"/>
    </i>
    <i>
      <x v="465"/>
      <x v="464"/>
      <x v="31"/>
      <x v="2"/>
      <x v="1"/>
      <x v="2"/>
      <x v="1"/>
    </i>
    <i>
      <x v="466"/>
      <x v="465"/>
      <x v="3"/>
      <x/>
      <x v="1"/>
      <x v="2"/>
      <x v="1"/>
    </i>
    <i>
      <x v="467"/>
      <x v="466"/>
      <x v="31"/>
      <x/>
      <x v="1"/>
      <x v="2"/>
      <x v="1"/>
    </i>
    <i>
      <x v="468"/>
      <x v="467"/>
      <x v="3"/>
      <x/>
      <x/>
      <x v="1"/>
      <x v="1"/>
    </i>
    <i>
      <x v="469"/>
      <x v="468"/>
      <x v="31"/>
      <x/>
      <x/>
      <x v="1"/>
      <x v="1"/>
    </i>
    <i>
      <x v="470"/>
      <x v="469"/>
      <x v="3"/>
      <x/>
      <x/>
      <x v="1"/>
      <x v="1"/>
    </i>
    <i>
      <x v="471"/>
      <x v="470"/>
      <x v="31"/>
      <x/>
      <x/>
      <x v="1"/>
      <x v="1"/>
    </i>
    <i>
      <x v="472"/>
      <x v="471"/>
      <x/>
      <x v="2"/>
      <x/>
      <x v="1"/>
      <x v="1"/>
    </i>
    <i>
      <x v="473"/>
      <x v="472"/>
      <x/>
      <x v="2"/>
      <x v="1"/>
      <x v="2"/>
      <x v="1"/>
    </i>
    <i>
      <x v="474"/>
      <x v="473"/>
      <x/>
      <x v="2"/>
      <x v="1"/>
      <x v="2"/>
      <x v="1"/>
    </i>
    <i>
      <x v="475"/>
      <x v="474"/>
      <x/>
      <x v="2"/>
      <x/>
      <x v="1"/>
      <x v="1"/>
    </i>
    <i>
      <x v="476"/>
      <x v="475"/>
      <x v="3"/>
      <x/>
      <x v="1"/>
      <x v="2"/>
      <x v="1"/>
    </i>
    <i>
      <x v="477"/>
      <x v="476"/>
      <x v="31"/>
      <x/>
      <x v="1"/>
      <x v="2"/>
      <x v="1"/>
    </i>
    <i>
      <x v="478"/>
      <x v="477"/>
      <x v="3"/>
      <x/>
      <x v="1"/>
      <x v="2"/>
      <x v="1"/>
    </i>
    <i>
      <x v="479"/>
      <x v="478"/>
      <x v="31"/>
      <x/>
      <x v="1"/>
      <x v="2"/>
      <x v="1"/>
    </i>
    <i>
      <x v="480"/>
      <x v="479"/>
      <x v="3"/>
      <x/>
      <x v="1"/>
      <x v="2"/>
      <x v="1"/>
    </i>
    <i>
      <x v="481"/>
      <x v="480"/>
      <x v="31"/>
      <x/>
      <x v="1"/>
      <x v="2"/>
      <x v="1"/>
    </i>
    <i>
      <x v="482"/>
      <x v="481"/>
      <x v="3"/>
      <x/>
      <x v="1"/>
      <x v="2"/>
      <x v="1"/>
    </i>
    <i>
      <x v="483"/>
      <x v="482"/>
      <x v="31"/>
      <x/>
      <x v="1"/>
      <x v="2"/>
      <x v="1"/>
    </i>
    <i>
      <x v="484"/>
      <x v="483"/>
      <x v="3"/>
      <x/>
      <x/>
      <x v="1"/>
      <x v="1"/>
    </i>
    <i>
      <x v="485"/>
      <x v="484"/>
      <x v="31"/>
      <x/>
      <x/>
      <x v="1"/>
      <x v="1"/>
    </i>
    <i>
      <x v="486"/>
      <x v="485"/>
      <x/>
      <x v="2"/>
      <x/>
      <x v="1"/>
      <x v="1"/>
    </i>
    <i>
      <x v="487"/>
      <x v="486"/>
      <x/>
      <x v="2"/>
      <x/>
      <x v="1"/>
      <x v="1"/>
    </i>
    <i>
      <x v="488"/>
      <x v="487"/>
      <x/>
      <x v="2"/>
      <x/>
      <x v="1"/>
      <x v="1"/>
    </i>
    <i>
      <x v="489"/>
      <x v="488"/>
      <x/>
      <x v="2"/>
      <x/>
      <x v="1"/>
      <x v="1"/>
    </i>
    <i>
      <x v="490"/>
      <x v="489"/>
      <x/>
      <x v="2"/>
      <x/>
      <x v="1"/>
      <x v="1"/>
    </i>
    <i>
      <x v="491"/>
      <x v="490"/>
      <x/>
      <x v="2"/>
      <x/>
      <x v="1"/>
      <x v="1"/>
    </i>
    <i>
      <x v="492"/>
      <x v="491"/>
      <x/>
      <x/>
      <x v="1"/>
      <x v="2"/>
      <x v="1"/>
    </i>
    <i>
      <x v="493"/>
      <x v="492"/>
      <x/>
      <x/>
      <x v="1"/>
      <x v="2"/>
      <x v="1"/>
    </i>
    <i>
      <x v="494"/>
      <x v="493"/>
      <x/>
      <x v="4"/>
      <x v="1"/>
      <x v="2"/>
      <x v="1"/>
    </i>
    <i>
      <x v="495"/>
      <x v="494"/>
      <x/>
      <x v="4"/>
      <x v="1"/>
      <x v="2"/>
      <x v="1"/>
    </i>
    <i>
      <x v="496"/>
      <x v="495"/>
      <x/>
      <x v="4"/>
      <x v="1"/>
      <x v="2"/>
      <x v="1"/>
    </i>
    <i>
      <x v="497"/>
      <x v="496"/>
      <x/>
      <x/>
      <x v="1"/>
      <x v="2"/>
      <x v="1"/>
    </i>
    <i>
      <x v="498"/>
      <x v="497"/>
      <x/>
      <x/>
      <x v="1"/>
      <x v="2"/>
      <x v="1"/>
    </i>
    <i>
      <x v="499"/>
      <x v="498"/>
      <x/>
      <x/>
      <x/>
      <x v="1"/>
      <x v="1"/>
    </i>
    <i>
      <x v="500"/>
      <x v="499"/>
      <x/>
      <x/>
      <x/>
      <x v="1"/>
      <x v="1"/>
    </i>
    <i>
      <x v="501"/>
      <x v="500"/>
      <x/>
      <x/>
      <x/>
      <x v="1"/>
      <x v="1"/>
    </i>
    <i>
      <x v="502"/>
      <x v="501"/>
      <x/>
      <x v="2"/>
      <x/>
      <x v="1"/>
      <x v="1"/>
    </i>
    <i>
      <x v="503"/>
      <x v="502"/>
      <x/>
      <x v="4"/>
      <x v="2"/>
      <x v="1"/>
      <x v="1"/>
    </i>
    <i>
      <x v="504"/>
      <x v="503"/>
      <x/>
      <x v="2"/>
      <x v="1"/>
      <x v="2"/>
      <x v="1"/>
    </i>
    <i>
      <x v="505"/>
      <x v="504"/>
      <x/>
      <x/>
      <x/>
      <x v="1"/>
      <x v="1"/>
    </i>
    <i>
      <x v="506"/>
      <x v="505"/>
      <x/>
      <x v="2"/>
      <x v="1"/>
      <x v="2"/>
      <x v="1"/>
    </i>
    <i>
      <x v="507"/>
      <x v="506"/>
      <x/>
      <x v="4"/>
      <x v="2"/>
      <x v="1"/>
      <x v="1"/>
    </i>
    <i>
      <x v="508"/>
      <x v="507"/>
      <x/>
      <x v="2"/>
      <x/>
      <x v="1"/>
      <x v="1"/>
    </i>
    <i>
      <x v="509"/>
      <x v="508"/>
      <x/>
      <x v="2"/>
      <x/>
      <x v="1"/>
      <x v="1"/>
    </i>
    <i>
      <x v="510"/>
      <x v="509"/>
      <x/>
      <x v="4"/>
      <x v="1"/>
      <x v="2"/>
      <x v="1"/>
    </i>
    <i>
      <x v="511"/>
      <x v="510"/>
      <x/>
      <x v="2"/>
      <x v="1"/>
      <x v="2"/>
      <x v="1"/>
    </i>
    <i>
      <x v="512"/>
      <x v="511"/>
      <x/>
      <x/>
      <x/>
      <x v="1"/>
      <x v="1"/>
    </i>
    <i>
      <x v="513"/>
      <x v="512"/>
      <x/>
      <x/>
      <x/>
      <x v="1"/>
      <x v="1"/>
    </i>
    <i>
      <x v="514"/>
      <x v="513"/>
      <x/>
      <x/>
      <x/>
      <x v="1"/>
      <x v="1"/>
    </i>
    <i>
      <x v="515"/>
      <x v="514"/>
      <x/>
      <x/>
      <x/>
      <x v="1"/>
      <x v="1"/>
    </i>
    <i>
      <x v="516"/>
      <x v="515"/>
      <x/>
      <x/>
      <x/>
      <x v="1"/>
      <x v="1"/>
    </i>
    <i>
      <x v="517"/>
      <x v="516"/>
      <x/>
      <x v="4"/>
      <x v="1"/>
      <x v="2"/>
      <x v="1"/>
    </i>
    <i>
      <x v="518"/>
      <x v="517"/>
      <x/>
      <x/>
      <x/>
      <x v="1"/>
      <x v="1"/>
    </i>
    <i>
      <x v="519"/>
      <x v="518"/>
      <x/>
      <x/>
      <x/>
      <x v="1"/>
      <x v="1"/>
    </i>
    <i>
      <x v="520"/>
      <x v="519"/>
      <x/>
      <x/>
      <x v="1"/>
      <x v="2"/>
      <x v="1"/>
    </i>
    <i>
      <x v="521"/>
      <x v="520"/>
      <x v="3"/>
      <x/>
      <x v="1"/>
      <x v="2"/>
      <x v="1"/>
    </i>
    <i>
      <x v="522"/>
      <x v="521"/>
      <x v="31"/>
      <x/>
      <x v="1"/>
      <x v="2"/>
      <x v="1"/>
    </i>
    <i>
      <x v="523"/>
      <x v="522"/>
      <x/>
      <x/>
      <x v="1"/>
      <x v="2"/>
      <x v="1"/>
    </i>
    <i>
      <x v="524"/>
      <x v="523"/>
      <x/>
      <x/>
      <x v="1"/>
      <x v="2"/>
      <x v="1"/>
    </i>
    <i>
      <x v="525"/>
      <x v="524"/>
      <x v="5"/>
      <x v="4"/>
      <x v="1"/>
      <x v="2"/>
      <x v="1"/>
    </i>
    <i>
      <x v="526"/>
      <x v="525"/>
      <x v="33"/>
      <x v="4"/>
      <x v="1"/>
      <x v="2"/>
      <x v="1"/>
    </i>
    <i>
      <x v="527"/>
      <x v="526"/>
      <x v="45"/>
      <x v="4"/>
      <x v="1"/>
      <x v="2"/>
      <x v="1"/>
    </i>
    <i>
      <x v="528"/>
      <x v="527"/>
      <x v="3"/>
      <x v="6"/>
      <x v="1"/>
      <x v="2"/>
      <x v="1"/>
    </i>
    <i>
      <x v="529"/>
      <x v="528"/>
      <x v="31"/>
      <x v="6"/>
      <x v="1"/>
      <x v="2"/>
      <x v="1"/>
    </i>
    <i>
      <x v="530"/>
      <x v="529"/>
      <x/>
      <x v="3"/>
      <x v="1"/>
      <x v="2"/>
      <x v="1"/>
    </i>
    <i>
      <x v="531"/>
      <x v="530"/>
      <x v="3"/>
      <x v="2"/>
      <x v="1"/>
      <x v="2"/>
      <x v="1"/>
    </i>
    <i>
      <x v="532"/>
      <x v="531"/>
      <x v="31"/>
      <x v="2"/>
      <x v="1"/>
      <x v="2"/>
      <x v="1"/>
    </i>
    <i>
      <x v="533"/>
      <x v="532"/>
      <x/>
      <x v="3"/>
      <x v="1"/>
      <x v="2"/>
      <x v="1"/>
    </i>
    <i>
      <x v="534"/>
      <x v="533"/>
      <x/>
      <x v="2"/>
      <x v="1"/>
      <x v="2"/>
      <x v="1"/>
    </i>
    <i>
      <x v="535"/>
      <x v="534"/>
      <x/>
      <x v="2"/>
      <x v="1"/>
      <x v="2"/>
      <x v="1"/>
    </i>
    <i>
      <x v="536"/>
      <x v="535"/>
      <x/>
      <x v="4"/>
      <x v="1"/>
      <x v="2"/>
      <x v="1"/>
    </i>
    <i>
      <x v="537"/>
      <x v="536"/>
      <x/>
      <x v="7"/>
      <x v="1"/>
      <x v="2"/>
      <x v="1"/>
    </i>
    <i>
      <x v="538"/>
      <x v="537"/>
      <x v="7"/>
      <x v="2"/>
      <x v="1"/>
      <x v="2"/>
      <x v="1"/>
    </i>
    <i>
      <x v="539"/>
      <x v="538"/>
      <x v="35"/>
      <x v="2"/>
      <x v="1"/>
      <x v="2"/>
      <x v="1"/>
    </i>
    <i>
      <x v="540"/>
      <x v="539"/>
      <x v="47"/>
      <x v="2"/>
      <x v="1"/>
      <x v="2"/>
      <x v="1"/>
    </i>
    <i>
      <x v="541"/>
      <x v="540"/>
      <x v="56"/>
      <x v="2"/>
      <x v="1"/>
      <x v="2"/>
      <x v="1"/>
    </i>
    <i>
      <x v="542"/>
      <x v="541"/>
      <x v="64"/>
      <x v="2"/>
      <x v="1"/>
      <x v="2"/>
      <x v="1"/>
    </i>
    <i>
      <x v="543"/>
      <x v="542"/>
      <x/>
      <x v="2"/>
      <x v="1"/>
      <x v="2"/>
      <x v="1"/>
    </i>
    <i>
      <x v="544"/>
      <x v="543"/>
      <x/>
      <x v="2"/>
      <x v="1"/>
      <x v="2"/>
      <x v="1"/>
    </i>
    <i>
      <x v="545"/>
      <x v="544"/>
      <x v="9"/>
      <x v="4"/>
      <x v="1"/>
      <x v="2"/>
      <x v="1"/>
    </i>
    <i>
      <x v="546"/>
      <x v="545"/>
      <x v="37"/>
      <x v="4"/>
      <x v="1"/>
      <x v="2"/>
      <x v="1"/>
    </i>
    <i>
      <x v="547"/>
      <x v="546"/>
      <x v="49"/>
      <x v="4"/>
      <x v="1"/>
      <x v="2"/>
      <x v="1"/>
    </i>
    <i>
      <x v="548"/>
      <x v="547"/>
      <x v="58"/>
      <x v="4"/>
      <x v="1"/>
      <x v="2"/>
      <x v="1"/>
    </i>
    <i>
      <x v="549"/>
      <x v="548"/>
      <x v="66"/>
      <x v="4"/>
      <x v="1"/>
      <x v="2"/>
      <x v="1"/>
    </i>
    <i>
      <x v="550"/>
      <x v="549"/>
      <x v="73"/>
      <x v="4"/>
      <x v="1"/>
      <x v="2"/>
      <x v="1"/>
    </i>
    <i>
      <x v="551"/>
      <x v="550"/>
      <x v="79"/>
      <x v="4"/>
      <x v="1"/>
      <x v="2"/>
      <x v="1"/>
    </i>
    <i>
      <x v="552"/>
      <x v="551"/>
      <x/>
      <x v="2"/>
      <x v="1"/>
      <x v="2"/>
      <x v="1"/>
    </i>
    <i>
      <x v="553"/>
      <x v="552"/>
      <x/>
      <x v="2"/>
      <x v="1"/>
      <x v="2"/>
      <x v="1"/>
    </i>
    <i>
      <x v="554"/>
      <x v="553"/>
      <x v="7"/>
      <x v="2"/>
      <x v="1"/>
      <x v="2"/>
      <x v="1"/>
    </i>
    <i>
      <x v="555"/>
      <x v="554"/>
      <x v="35"/>
      <x v="2"/>
      <x v="1"/>
      <x v="2"/>
      <x v="1"/>
    </i>
    <i>
      <x v="556"/>
      <x v="555"/>
      <x v="47"/>
      <x v="2"/>
      <x v="1"/>
      <x v="2"/>
      <x v="1"/>
    </i>
    <i>
      <x v="557"/>
      <x v="556"/>
      <x v="56"/>
      <x v="2"/>
      <x v="1"/>
      <x v="2"/>
      <x v="1"/>
    </i>
    <i>
      <x v="558"/>
      <x v="557"/>
      <x v="64"/>
      <x v="2"/>
      <x v="1"/>
      <x v="2"/>
      <x v="1"/>
    </i>
    <i>
      <x v="559"/>
      <x v="558"/>
      <x/>
      <x v="2"/>
      <x v="1"/>
      <x v="2"/>
      <x v="1"/>
    </i>
    <i>
      <x v="560"/>
      <x v="559"/>
      <x/>
      <x v="2"/>
      <x v="1"/>
      <x v="2"/>
      <x v="1"/>
    </i>
    <i>
      <x v="561"/>
      <x v="560"/>
      <x/>
      <x v="2"/>
      <x v="1"/>
      <x v="2"/>
      <x v="1"/>
    </i>
    <i>
      <x v="562"/>
      <x v="561"/>
      <x v="5"/>
      <x v="2"/>
      <x v="1"/>
      <x v="2"/>
      <x v="1"/>
    </i>
    <i>
      <x v="563"/>
      <x v="562"/>
      <x v="33"/>
      <x v="2"/>
      <x v="1"/>
      <x v="2"/>
      <x v="1"/>
    </i>
    <i>
      <x v="564"/>
      <x v="563"/>
      <x v="45"/>
      <x v="2"/>
      <x v="1"/>
      <x v="2"/>
      <x v="1"/>
    </i>
    <i>
      <x v="565"/>
      <x v="564"/>
      <x/>
      <x v="2"/>
      <x v="1"/>
      <x v="2"/>
      <x v="1"/>
    </i>
    <i>
      <x v="566"/>
      <x v="565"/>
      <x v="5"/>
      <x v="2"/>
      <x v="1"/>
      <x v="2"/>
      <x v="1"/>
    </i>
    <i>
      <x v="567"/>
      <x v="566"/>
      <x v="33"/>
      <x v="2"/>
      <x v="1"/>
      <x v="2"/>
      <x v="1"/>
    </i>
    <i>
      <x v="568"/>
      <x v="567"/>
      <x v="45"/>
      <x v="2"/>
      <x v="1"/>
      <x v="2"/>
      <x v="1"/>
    </i>
    <i>
      <x v="569"/>
      <x v="568"/>
      <x v="3"/>
      <x v="3"/>
      <x v="1"/>
      <x v="2"/>
      <x v="1"/>
    </i>
    <i>
      <x v="570"/>
      <x v="569"/>
      <x v="31"/>
      <x v="3"/>
      <x v="1"/>
      <x v="2"/>
      <x v="1"/>
    </i>
    <i>
      <x v="571"/>
      <x v="570"/>
      <x/>
      <x v="3"/>
      <x/>
      <x v="1"/>
      <x v="1"/>
    </i>
    <i>
      <x v="572"/>
      <x v="571"/>
      <x/>
      <x v="3"/>
      <x/>
      <x v="1"/>
      <x v="1"/>
    </i>
    <i>
      <x v="573"/>
      <x v="572"/>
      <x/>
      <x v="3"/>
      <x v="1"/>
      <x v="2"/>
      <x v="1"/>
    </i>
    <i>
      <x v="574"/>
      <x v="573"/>
      <x/>
      <x v="3"/>
      <x/>
      <x v="1"/>
      <x v="1"/>
    </i>
    <i>
      <x v="575"/>
      <x v="574"/>
      <x/>
      <x v="3"/>
      <x v="1"/>
      <x v="2"/>
      <x v="1"/>
    </i>
    <i>
      <x v="576"/>
      <x v="575"/>
      <x/>
      <x v="3"/>
      <x v="1"/>
      <x v="2"/>
      <x v="1"/>
    </i>
    <i>
      <x v="577"/>
      <x v="576"/>
      <x/>
      <x v="3"/>
      <x v="1"/>
      <x v="2"/>
      <x v="1"/>
    </i>
    <i>
      <x v="578"/>
      <x v="577"/>
      <x/>
      <x v="3"/>
      <x v="1"/>
      <x v="2"/>
      <x v="1"/>
    </i>
    <i>
      <x v="579"/>
      <x v="578"/>
      <x/>
      <x v="3"/>
      <x/>
      <x v="1"/>
      <x v="1"/>
    </i>
    <i>
      <x v="580"/>
      <x v="579"/>
      <x/>
      <x v="3"/>
      <x/>
      <x v="1"/>
      <x v="1"/>
    </i>
    <i>
      <x v="581"/>
      <x v="580"/>
      <x/>
      <x v="3"/>
      <x/>
      <x v="1"/>
      <x v="1"/>
    </i>
    <i>
      <x v="582"/>
      <x v="581"/>
      <x/>
      <x v="3"/>
      <x/>
      <x v="1"/>
      <x v="1"/>
    </i>
    <i>
      <x v="583"/>
      <x v="582"/>
      <x/>
      <x v="3"/>
      <x/>
      <x v="1"/>
      <x v="1"/>
    </i>
    <i>
      <x v="584"/>
      <x v="583"/>
      <x/>
      <x v="3"/>
      <x v="1"/>
      <x v="2"/>
      <x v="1"/>
    </i>
    <i>
      <x v="585"/>
      <x v="584"/>
      <x/>
      <x v="3"/>
      <x/>
      <x v="1"/>
      <x v="1"/>
    </i>
    <i>
      <x v="586"/>
      <x v="585"/>
      <x/>
      <x v="3"/>
      <x v="1"/>
      <x v="2"/>
      <x v="1"/>
    </i>
    <i>
      <x v="587"/>
      <x v="586"/>
      <x/>
      <x v="3"/>
      <x/>
      <x v="1"/>
      <x v="1"/>
    </i>
    <i>
      <x v="588"/>
      <x v="587"/>
      <x/>
      <x v="3"/>
      <x/>
      <x v="1"/>
      <x v="1"/>
    </i>
    <i>
      <x v="589"/>
      <x v="588"/>
      <x/>
      <x v="3"/>
      <x/>
      <x v="1"/>
      <x v="1"/>
    </i>
    <i>
      <x v="590"/>
      <x v="589"/>
      <x/>
      <x v="3"/>
      <x/>
      <x v="1"/>
      <x v="1"/>
    </i>
    <i>
      <x v="591"/>
      <x v="590"/>
      <x/>
      <x v="3"/>
      <x/>
      <x v="1"/>
      <x v="1"/>
    </i>
    <i>
      <x v="592"/>
      <x v="591"/>
      <x/>
      <x v="3"/>
      <x/>
      <x v="1"/>
      <x v="1"/>
    </i>
    <i>
      <x v="593"/>
      <x v="592"/>
      <x/>
      <x v="3"/>
      <x/>
      <x v="1"/>
      <x v="1"/>
    </i>
    <i>
      <x v="594"/>
      <x v="593"/>
      <x/>
      <x v="3"/>
      <x/>
      <x v="1"/>
      <x v="1"/>
    </i>
    <i>
      <x v="595"/>
      <x v="594"/>
      <x/>
      <x v="3"/>
      <x/>
      <x v="1"/>
      <x v="1"/>
    </i>
    <i>
      <x v="596"/>
      <x v="595"/>
      <x/>
      <x v="3"/>
      <x v="1"/>
      <x v="2"/>
      <x v="1"/>
    </i>
    <i>
      <x v="597"/>
      <x v="596"/>
      <x/>
      <x v="3"/>
      <x v="1"/>
      <x v="2"/>
      <x v="1"/>
    </i>
    <i>
      <x v="598"/>
      <x v="597"/>
      <x/>
      <x v="3"/>
      <x v="1"/>
      <x v="2"/>
      <x v="1"/>
    </i>
    <i>
      <x v="599"/>
      <x v="598"/>
      <x/>
      <x v="3"/>
      <x v="1"/>
      <x v="2"/>
      <x v="1"/>
    </i>
    <i>
      <x v="600"/>
      <x v="599"/>
      <x/>
      <x v="3"/>
      <x v="1"/>
      <x v="2"/>
      <x v="1"/>
    </i>
    <i>
      <x v="601"/>
      <x v="600"/>
      <x/>
      <x v="3"/>
      <x/>
      <x v="1"/>
      <x v="1"/>
    </i>
    <i>
      <x v="602"/>
      <x v="601"/>
      <x/>
      <x v="3"/>
      <x/>
      <x v="1"/>
      <x v="1"/>
    </i>
    <i>
      <x v="603"/>
      <x v="602"/>
      <x/>
      <x v="3"/>
      <x/>
      <x v="1"/>
      <x v="1"/>
    </i>
    <i>
      <x v="604"/>
      <x v="603"/>
      <x/>
      <x v="3"/>
      <x/>
      <x v="1"/>
      <x v="1"/>
    </i>
    <i>
      <x v="605"/>
      <x v="604"/>
      <x/>
      <x v="3"/>
      <x/>
      <x v="1"/>
      <x v="1"/>
    </i>
    <i>
      <x v="606"/>
      <x v="605"/>
      <x/>
      <x v="3"/>
      <x/>
      <x v="1"/>
      <x v="1"/>
    </i>
    <i>
      <x v="607"/>
      <x v="606"/>
      <x/>
      <x v="3"/>
      <x/>
      <x v="1"/>
      <x v="1"/>
    </i>
    <i>
      <x v="608"/>
      <x v="607"/>
      <x/>
      <x v="3"/>
      <x/>
      <x v="1"/>
      <x v="1"/>
    </i>
    <i>
      <x v="609"/>
      <x v="608"/>
      <x/>
      <x v="3"/>
      <x/>
      <x v="1"/>
      <x v="1"/>
    </i>
    <i>
      <x v="610"/>
      <x v="609"/>
      <x/>
      <x v="3"/>
      <x v="1"/>
      <x v="2"/>
      <x v="1"/>
    </i>
    <i>
      <x v="611"/>
      <x v="610"/>
      <x/>
      <x v="3"/>
      <x v="1"/>
      <x v="2"/>
      <x v="1"/>
    </i>
    <i>
      <x v="612"/>
      <x v="611"/>
      <x/>
      <x v="3"/>
      <x v="1"/>
      <x v="2"/>
      <x v="1"/>
    </i>
    <i>
      <x v="613"/>
      <x v="612"/>
      <x/>
      <x v="4"/>
      <x v="1"/>
      <x v="2"/>
      <x v="1"/>
    </i>
    <i>
      <x v="614"/>
      <x v="613"/>
      <x/>
      <x v="4"/>
      <x v="1"/>
      <x v="2"/>
      <x v="1"/>
    </i>
    <i>
      <x v="615"/>
      <x v="614"/>
      <x/>
      <x v="2"/>
      <x v="1"/>
      <x v="2"/>
      <x v="1"/>
    </i>
    <i>
      <x v="616"/>
      <x v="615"/>
      <x/>
      <x v="2"/>
      <x v="1"/>
      <x v="2"/>
      <x v="1"/>
    </i>
    <i>
      <x v="617"/>
      <x v="616"/>
      <x/>
      <x v="2"/>
      <x v="1"/>
      <x v="2"/>
      <x v="1"/>
    </i>
    <i>
      <x v="618"/>
      <x v="617"/>
      <x/>
      <x v="2"/>
      <x v="1"/>
      <x v="2"/>
      <x v="1"/>
    </i>
    <i>
      <x v="619"/>
      <x v="618"/>
      <x/>
      <x v="4"/>
      <x v="1"/>
      <x v="2"/>
      <x v="1"/>
    </i>
    <i>
      <x v="620"/>
      <x v="619"/>
      <x v="3"/>
      <x v="2"/>
      <x v="1"/>
      <x v="2"/>
      <x v="1"/>
    </i>
    <i>
      <x v="621"/>
      <x v="620"/>
      <x v="31"/>
      <x v="2"/>
      <x v="1"/>
      <x v="2"/>
      <x v="1"/>
    </i>
    <i>
      <x v="622"/>
      <x v="621"/>
      <x/>
      <x v="4"/>
      <x v="1"/>
      <x v="2"/>
      <x v="1"/>
    </i>
    <i>
      <x v="623"/>
      <x v="622"/>
      <x/>
      <x v="4"/>
      <x/>
      <x v="1"/>
      <x v="1"/>
    </i>
    <i>
      <x v="624"/>
      <x v="623"/>
      <x/>
      <x v="6"/>
      <x v="1"/>
      <x v="2"/>
      <x v="1"/>
    </i>
    <i>
      <x v="625"/>
      <x v="624"/>
      <x/>
      <x v="4"/>
      <x v="1"/>
      <x v="2"/>
      <x v="1"/>
    </i>
    <i>
      <x v="626"/>
      <x v="625"/>
      <x/>
      <x v="4"/>
      <x/>
      <x v="1"/>
      <x v="1"/>
    </i>
    <i>
      <x v="627"/>
      <x v="626"/>
      <x/>
      <x v="4"/>
      <x v="1"/>
      <x v="2"/>
      <x v="1"/>
    </i>
    <i>
      <x v="628"/>
      <x v="627"/>
      <x/>
      <x v="4"/>
      <x v="1"/>
      <x v="2"/>
      <x v="1"/>
    </i>
    <i>
      <x v="629"/>
      <x v="628"/>
      <x/>
      <x v="4"/>
      <x v="1"/>
      <x v="2"/>
      <x v="1"/>
    </i>
    <i>
      <x v="630"/>
      <x v="629"/>
      <x/>
      <x v="2"/>
      <x v="1"/>
      <x v="2"/>
      <x v="1"/>
    </i>
    <i>
      <x v="631"/>
      <x v="630"/>
      <x v="8"/>
      <x v="4"/>
      <x/>
      <x v="1"/>
      <x v="1"/>
    </i>
    <i>
      <x v="632"/>
      <x v="631"/>
      <x v="36"/>
      <x v="4"/>
      <x/>
      <x v="1"/>
      <x v="1"/>
    </i>
    <i>
      <x v="633"/>
      <x v="632"/>
      <x v="48"/>
      <x v="4"/>
      <x/>
      <x v="1"/>
      <x v="1"/>
    </i>
    <i>
      <x v="634"/>
      <x v="633"/>
      <x v="57"/>
      <x v="4"/>
      <x/>
      <x v="1"/>
      <x v="1"/>
    </i>
    <i>
      <x v="635"/>
      <x v="634"/>
      <x v="65"/>
      <x v="4"/>
      <x/>
      <x v="1"/>
      <x v="1"/>
    </i>
    <i>
      <x v="636"/>
      <x v="635"/>
      <x v="72"/>
      <x v="4"/>
      <x/>
      <x v="1"/>
      <x v="1"/>
    </i>
    <i>
      <x v="637"/>
      <x v="636"/>
      <x/>
      <x v="2"/>
      <x/>
      <x v="1"/>
      <x v="1"/>
    </i>
    <i>
      <x v="638"/>
      <x v="637"/>
      <x/>
      <x v="2"/>
      <x/>
      <x v="1"/>
      <x v="1"/>
    </i>
    <i>
      <x v="639"/>
      <x v="638"/>
      <x/>
      <x v="2"/>
      <x/>
      <x v="1"/>
      <x v="1"/>
    </i>
    <i>
      <x v="640"/>
      <x v="639"/>
      <x v="3"/>
      <x v="4"/>
      <x/>
      <x v="1"/>
      <x v="1"/>
    </i>
    <i>
      <x v="641"/>
      <x v="640"/>
      <x v="31"/>
      <x v="4"/>
      <x/>
      <x v="1"/>
      <x v="1"/>
    </i>
    <i>
      <x v="642"/>
      <x v="641"/>
      <x/>
      <x v="4"/>
      <x v="1"/>
      <x v="2"/>
      <x v="1"/>
    </i>
    <i>
      <x v="643"/>
      <x v="642"/>
      <x/>
      <x v="2"/>
      <x v="1"/>
      <x v="2"/>
      <x v="1"/>
    </i>
    <i>
      <x v="644"/>
      <x v="643"/>
      <x/>
      <x v="4"/>
      <x v="1"/>
      <x v="2"/>
      <x v="1"/>
    </i>
    <i>
      <x v="645"/>
      <x v="644"/>
      <x/>
      <x v="2"/>
      <x/>
      <x v="1"/>
      <x v="1"/>
    </i>
    <i>
      <x v="646"/>
      <x v="649"/>
      <x/>
      <x v="3"/>
      <x/>
      <x v="1"/>
      <x v="1"/>
    </i>
    <i t="grand">
      <x/>
    </i>
  </rowItems>
  <colItems count="1">
    <i/>
  </colItems>
  <formats count="4581">
    <format dxfId="4582">
      <pivotArea type="all" dataOnly="0" outline="0" fieldPosition="0"/>
    </format>
    <format dxfId="4581">
      <pivotArea outline="0" collapsedLevelsAreSubtotals="1" fieldPosition="0"/>
    </format>
    <format dxfId="4580">
      <pivotArea type="origin" dataOnly="0" labelOnly="1" outline="0" fieldPosition="0"/>
    </format>
    <format dxfId="4579">
      <pivotArea field="0" type="button" dataOnly="0" labelOnly="1" outline="0" axis="axisRow" fieldPosition="0"/>
    </format>
    <format dxfId="4578">
      <pivotArea field="1" type="button" dataOnly="0" labelOnly="1" outline="0" axis="axisRow" fieldPosition="1"/>
    </format>
    <format dxfId="4577">
      <pivotArea field="2" type="button" dataOnly="0" labelOnly="1" outline="0" axis="axisRow" fieldPosition="2"/>
    </format>
    <format dxfId="4576">
      <pivotArea dataOnly="0" labelOnly="1" outline="0" fieldPosition="0">
        <references count="1">
          <reference field="0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4575">
      <pivotArea dataOnly="0" labelOnly="1" outline="0" fieldPosition="0">
        <references count="1">
          <reference field="0" count="50"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</reference>
        </references>
      </pivotArea>
    </format>
    <format dxfId="4574">
      <pivotArea dataOnly="0" labelOnly="1" outline="0" fieldPosition="0">
        <references count="1">
          <reference field="0" count="50"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</reference>
        </references>
      </pivotArea>
    </format>
    <format dxfId="4573">
      <pivotArea dataOnly="0" labelOnly="1" outline="0" fieldPosition="0">
        <references count="1">
          <reference field="0" count="50"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</reference>
        </references>
      </pivotArea>
    </format>
    <format dxfId="4572">
      <pivotArea dataOnly="0" labelOnly="1" outline="0" fieldPosition="0">
        <references count="1">
          <reference field="0" count="50"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  <x v="250"/>
          </reference>
        </references>
      </pivotArea>
    </format>
    <format dxfId="4571">
      <pivotArea dataOnly="0" labelOnly="1" outline="0" fieldPosition="0">
        <references count="1">
          <reference field="0" count="50"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</reference>
        </references>
      </pivotArea>
    </format>
    <format dxfId="4570">
      <pivotArea dataOnly="0" labelOnly="1" outline="0" fieldPosition="0">
        <references count="1">
          <reference field="0" count="50"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</reference>
        </references>
      </pivotArea>
    </format>
    <format dxfId="4569">
      <pivotArea dataOnly="0" labelOnly="1" outline="0" fieldPosition="0">
        <references count="1">
          <reference field="0" count="50"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</reference>
        </references>
      </pivotArea>
    </format>
    <format dxfId="4568">
      <pivotArea dataOnly="0" labelOnly="1" outline="0" fieldPosition="0">
        <references count="1">
          <reference field="0" count="50"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</reference>
        </references>
      </pivotArea>
    </format>
    <format dxfId="4567">
      <pivotArea dataOnly="0" labelOnly="1" outline="0" fieldPosition="0">
        <references count="1">
          <reference field="0" count="50"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  <x v="500"/>
          </reference>
        </references>
      </pivotArea>
    </format>
    <format dxfId="4566">
      <pivotArea dataOnly="0" labelOnly="1" outline="0" fieldPosition="0">
        <references count="1">
          <reference field="0" count="50"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</reference>
        </references>
      </pivotArea>
    </format>
    <format dxfId="4565">
      <pivotArea dataOnly="0" labelOnly="1" outline="0" fieldPosition="0">
        <references count="1">
          <reference field="0" count="50"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</reference>
        </references>
      </pivotArea>
    </format>
    <format dxfId="4564">
      <pivotArea dataOnly="0" labelOnly="1" outline="0" fieldPosition="0">
        <references count="1">
          <reference field="0" count="45"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</reference>
        </references>
      </pivotArea>
    </format>
    <format dxfId="4563">
      <pivotArea dataOnly="0" labelOnly="1" grandRow="1" outline="0" fieldPosition="0"/>
    </format>
    <format dxfId="4562">
      <pivotArea dataOnly="0" labelOnly="1" outline="0" fieldPosition="0">
        <references count="2">
          <reference field="0" count="1" selected="0">
            <x v="1"/>
          </reference>
          <reference field="1" count="1">
            <x v="0"/>
          </reference>
        </references>
      </pivotArea>
    </format>
    <format dxfId="4561">
      <pivotArea dataOnly="0" labelOnly="1" outline="0" fieldPosition="0">
        <references count="2">
          <reference field="0" count="1" selected="0">
            <x v="2"/>
          </reference>
          <reference field="1" count="1">
            <x v="1"/>
          </reference>
        </references>
      </pivotArea>
    </format>
    <format dxfId="4560">
      <pivotArea dataOnly="0" labelOnly="1" outline="0" fieldPosition="0">
        <references count="2">
          <reference field="0" count="1" selected="0">
            <x v="3"/>
          </reference>
          <reference field="1" count="1">
            <x v="2"/>
          </reference>
        </references>
      </pivotArea>
    </format>
    <format dxfId="4559">
      <pivotArea dataOnly="0" labelOnly="1" outline="0" fieldPosition="0">
        <references count="2">
          <reference field="0" count="1" selected="0">
            <x v="4"/>
          </reference>
          <reference field="1" count="1">
            <x v="3"/>
          </reference>
        </references>
      </pivotArea>
    </format>
    <format dxfId="4558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4557">
      <pivotArea dataOnly="0" labelOnly="1" outline="0" fieldPosition="0">
        <references count="2">
          <reference field="0" count="1" selected="0">
            <x v="6"/>
          </reference>
          <reference field="1" count="1">
            <x v="5"/>
          </reference>
        </references>
      </pivotArea>
    </format>
    <format dxfId="4556">
      <pivotArea dataOnly="0" labelOnly="1" outline="0" fieldPosition="0">
        <references count="2">
          <reference field="0" count="1" selected="0">
            <x v="7"/>
          </reference>
          <reference field="1" count="1">
            <x v="6"/>
          </reference>
        </references>
      </pivotArea>
    </format>
    <format dxfId="4555">
      <pivotArea dataOnly="0" labelOnly="1" outline="0" fieldPosition="0">
        <references count="2">
          <reference field="0" count="1" selected="0">
            <x v="8"/>
          </reference>
          <reference field="1" count="1">
            <x v="7"/>
          </reference>
        </references>
      </pivotArea>
    </format>
    <format dxfId="4554">
      <pivotArea dataOnly="0" labelOnly="1" outline="0" fieldPosition="0">
        <references count="2">
          <reference field="0" count="1" selected="0">
            <x v="9"/>
          </reference>
          <reference field="1" count="1">
            <x v="8"/>
          </reference>
        </references>
      </pivotArea>
    </format>
    <format dxfId="4553">
      <pivotArea dataOnly="0" labelOnly="1" outline="0" fieldPosition="0">
        <references count="2">
          <reference field="0" count="1" selected="0">
            <x v="10"/>
          </reference>
          <reference field="1" count="1">
            <x v="9"/>
          </reference>
        </references>
      </pivotArea>
    </format>
    <format dxfId="4552">
      <pivotArea dataOnly="0" labelOnly="1" outline="0" fieldPosition="0">
        <references count="2">
          <reference field="0" count="1" selected="0">
            <x v="11"/>
          </reference>
          <reference field="1" count="1">
            <x v="10"/>
          </reference>
        </references>
      </pivotArea>
    </format>
    <format dxfId="4551">
      <pivotArea dataOnly="0" labelOnly="1" outline="0" fieldPosition="0">
        <references count="2">
          <reference field="0" count="1" selected="0">
            <x v="12"/>
          </reference>
          <reference field="1" count="1">
            <x v="11"/>
          </reference>
        </references>
      </pivotArea>
    </format>
    <format dxfId="4550">
      <pivotArea dataOnly="0" labelOnly="1" outline="0" fieldPosition="0">
        <references count="2">
          <reference field="0" count="1" selected="0">
            <x v="13"/>
          </reference>
          <reference field="1" count="1">
            <x v="12"/>
          </reference>
        </references>
      </pivotArea>
    </format>
    <format dxfId="4549">
      <pivotArea dataOnly="0" labelOnly="1" outline="0" fieldPosition="0">
        <references count="2">
          <reference field="0" count="1" selected="0">
            <x v="14"/>
          </reference>
          <reference field="1" count="1">
            <x v="13"/>
          </reference>
        </references>
      </pivotArea>
    </format>
    <format dxfId="4548">
      <pivotArea dataOnly="0" labelOnly="1" outline="0" fieldPosition="0">
        <references count="2">
          <reference field="0" count="1" selected="0">
            <x v="15"/>
          </reference>
          <reference field="1" count="1">
            <x v="14"/>
          </reference>
        </references>
      </pivotArea>
    </format>
    <format dxfId="4547">
      <pivotArea dataOnly="0" labelOnly="1" outline="0" fieldPosition="0">
        <references count="2">
          <reference field="0" count="1" selected="0">
            <x v="16"/>
          </reference>
          <reference field="1" count="1">
            <x v="15"/>
          </reference>
        </references>
      </pivotArea>
    </format>
    <format dxfId="4546">
      <pivotArea dataOnly="0" labelOnly="1" outline="0" fieldPosition="0">
        <references count="2">
          <reference field="0" count="1" selected="0">
            <x v="17"/>
          </reference>
          <reference field="1" count="1">
            <x v="16"/>
          </reference>
        </references>
      </pivotArea>
    </format>
    <format dxfId="4545">
      <pivotArea dataOnly="0" labelOnly="1" outline="0" fieldPosition="0">
        <references count="2">
          <reference field="0" count="1" selected="0">
            <x v="18"/>
          </reference>
          <reference field="1" count="1">
            <x v="17"/>
          </reference>
        </references>
      </pivotArea>
    </format>
    <format dxfId="4544">
      <pivotArea dataOnly="0" labelOnly="1" outline="0" fieldPosition="0">
        <references count="2">
          <reference field="0" count="1" selected="0">
            <x v="19"/>
          </reference>
          <reference field="1" count="1">
            <x v="18"/>
          </reference>
        </references>
      </pivotArea>
    </format>
    <format dxfId="4543">
      <pivotArea dataOnly="0" labelOnly="1" outline="0" fieldPosition="0">
        <references count="2">
          <reference field="0" count="1" selected="0">
            <x v="20"/>
          </reference>
          <reference field="1" count="1">
            <x v="19"/>
          </reference>
        </references>
      </pivotArea>
    </format>
    <format dxfId="4542">
      <pivotArea dataOnly="0" labelOnly="1" outline="0" fieldPosition="0">
        <references count="2">
          <reference field="0" count="1" selected="0">
            <x v="21"/>
          </reference>
          <reference field="1" count="1">
            <x v="20"/>
          </reference>
        </references>
      </pivotArea>
    </format>
    <format dxfId="4541">
      <pivotArea dataOnly="0" labelOnly="1" outline="0" fieldPosition="0">
        <references count="2">
          <reference field="0" count="1" selected="0">
            <x v="22"/>
          </reference>
          <reference field="1" count="1">
            <x v="21"/>
          </reference>
        </references>
      </pivotArea>
    </format>
    <format dxfId="4540">
      <pivotArea dataOnly="0" labelOnly="1" outline="0" fieldPosition="0">
        <references count="2">
          <reference field="0" count="1" selected="0">
            <x v="23"/>
          </reference>
          <reference field="1" count="1">
            <x v="22"/>
          </reference>
        </references>
      </pivotArea>
    </format>
    <format dxfId="4539">
      <pivotArea dataOnly="0" labelOnly="1" outline="0" fieldPosition="0">
        <references count="2">
          <reference field="0" count="1" selected="0">
            <x v="24"/>
          </reference>
          <reference field="1" count="1">
            <x v="23"/>
          </reference>
        </references>
      </pivotArea>
    </format>
    <format dxfId="4538">
      <pivotArea dataOnly="0" labelOnly="1" outline="0" fieldPosition="0">
        <references count="2">
          <reference field="0" count="1" selected="0">
            <x v="25"/>
          </reference>
          <reference field="1" count="1">
            <x v="24"/>
          </reference>
        </references>
      </pivotArea>
    </format>
    <format dxfId="4537">
      <pivotArea dataOnly="0" labelOnly="1" outline="0" fieldPosition="0">
        <references count="2">
          <reference field="0" count="1" selected="0">
            <x v="26"/>
          </reference>
          <reference field="1" count="1">
            <x v="25"/>
          </reference>
        </references>
      </pivotArea>
    </format>
    <format dxfId="4536">
      <pivotArea dataOnly="0" labelOnly="1" outline="0" fieldPosition="0">
        <references count="2">
          <reference field="0" count="1" selected="0">
            <x v="27"/>
          </reference>
          <reference field="1" count="1">
            <x v="26"/>
          </reference>
        </references>
      </pivotArea>
    </format>
    <format dxfId="4535">
      <pivotArea dataOnly="0" labelOnly="1" outline="0" fieldPosition="0">
        <references count="2">
          <reference field="0" count="1" selected="0">
            <x v="28"/>
          </reference>
          <reference field="1" count="1">
            <x v="27"/>
          </reference>
        </references>
      </pivotArea>
    </format>
    <format dxfId="4534">
      <pivotArea dataOnly="0" labelOnly="1" outline="0" fieldPosition="0">
        <references count="2">
          <reference field="0" count="1" selected="0">
            <x v="29"/>
          </reference>
          <reference field="1" count="1">
            <x v="28"/>
          </reference>
        </references>
      </pivotArea>
    </format>
    <format dxfId="4533">
      <pivotArea dataOnly="0" labelOnly="1" outline="0" fieldPosition="0">
        <references count="2">
          <reference field="0" count="1" selected="0">
            <x v="30"/>
          </reference>
          <reference field="1" count="1">
            <x v="29"/>
          </reference>
        </references>
      </pivotArea>
    </format>
    <format dxfId="4532">
      <pivotArea dataOnly="0" labelOnly="1" outline="0" fieldPosition="0">
        <references count="2">
          <reference field="0" count="1" selected="0">
            <x v="31"/>
          </reference>
          <reference field="1" count="1">
            <x v="30"/>
          </reference>
        </references>
      </pivotArea>
    </format>
    <format dxfId="4531">
      <pivotArea dataOnly="0" labelOnly="1" outline="0" fieldPosition="0">
        <references count="2">
          <reference field="0" count="1" selected="0">
            <x v="32"/>
          </reference>
          <reference field="1" count="1">
            <x v="31"/>
          </reference>
        </references>
      </pivotArea>
    </format>
    <format dxfId="4530">
      <pivotArea dataOnly="0" labelOnly="1" outline="0" fieldPosition="0">
        <references count="2">
          <reference field="0" count="1" selected="0">
            <x v="33"/>
          </reference>
          <reference field="1" count="1">
            <x v="32"/>
          </reference>
        </references>
      </pivotArea>
    </format>
    <format dxfId="4529">
      <pivotArea dataOnly="0" labelOnly="1" outline="0" fieldPosition="0">
        <references count="2">
          <reference field="0" count="1" selected="0">
            <x v="34"/>
          </reference>
          <reference field="1" count="1">
            <x v="33"/>
          </reference>
        </references>
      </pivotArea>
    </format>
    <format dxfId="4528">
      <pivotArea dataOnly="0" labelOnly="1" outline="0" fieldPosition="0">
        <references count="2">
          <reference field="0" count="1" selected="0">
            <x v="35"/>
          </reference>
          <reference field="1" count="1">
            <x v="34"/>
          </reference>
        </references>
      </pivotArea>
    </format>
    <format dxfId="4527">
      <pivotArea dataOnly="0" labelOnly="1" outline="0" fieldPosition="0">
        <references count="2">
          <reference field="0" count="1" selected="0">
            <x v="36"/>
          </reference>
          <reference field="1" count="1">
            <x v="35"/>
          </reference>
        </references>
      </pivotArea>
    </format>
    <format dxfId="4526">
      <pivotArea dataOnly="0" labelOnly="1" outline="0" fieldPosition="0">
        <references count="2">
          <reference field="0" count="1" selected="0">
            <x v="37"/>
          </reference>
          <reference field="1" count="1">
            <x v="36"/>
          </reference>
        </references>
      </pivotArea>
    </format>
    <format dxfId="4525">
      <pivotArea dataOnly="0" labelOnly="1" outline="0" fieldPosition="0">
        <references count="2">
          <reference field="0" count="1" selected="0">
            <x v="38"/>
          </reference>
          <reference field="1" count="1">
            <x v="37"/>
          </reference>
        </references>
      </pivotArea>
    </format>
    <format dxfId="4524">
      <pivotArea dataOnly="0" labelOnly="1" outline="0" fieldPosition="0">
        <references count="2">
          <reference field="0" count="1" selected="0">
            <x v="39"/>
          </reference>
          <reference field="1" count="1">
            <x v="38"/>
          </reference>
        </references>
      </pivotArea>
    </format>
    <format dxfId="4523">
      <pivotArea dataOnly="0" labelOnly="1" outline="0" fieldPosition="0">
        <references count="2">
          <reference field="0" count="1" selected="0">
            <x v="40"/>
          </reference>
          <reference field="1" count="1">
            <x v="39"/>
          </reference>
        </references>
      </pivotArea>
    </format>
    <format dxfId="4522">
      <pivotArea dataOnly="0" labelOnly="1" outline="0" fieldPosition="0">
        <references count="2">
          <reference field="0" count="1" selected="0">
            <x v="41"/>
          </reference>
          <reference field="1" count="1">
            <x v="40"/>
          </reference>
        </references>
      </pivotArea>
    </format>
    <format dxfId="4521">
      <pivotArea dataOnly="0" labelOnly="1" outline="0" fieldPosition="0">
        <references count="2">
          <reference field="0" count="1" selected="0">
            <x v="42"/>
          </reference>
          <reference field="1" count="1">
            <x v="41"/>
          </reference>
        </references>
      </pivotArea>
    </format>
    <format dxfId="4520">
      <pivotArea dataOnly="0" labelOnly="1" outline="0" fieldPosition="0">
        <references count="2">
          <reference field="0" count="1" selected="0">
            <x v="43"/>
          </reference>
          <reference field="1" count="1">
            <x v="42"/>
          </reference>
        </references>
      </pivotArea>
    </format>
    <format dxfId="4519">
      <pivotArea dataOnly="0" labelOnly="1" outline="0" fieldPosition="0">
        <references count="2">
          <reference field="0" count="1" selected="0">
            <x v="44"/>
          </reference>
          <reference field="1" count="1">
            <x v="43"/>
          </reference>
        </references>
      </pivotArea>
    </format>
    <format dxfId="4518">
      <pivotArea dataOnly="0" labelOnly="1" outline="0" fieldPosition="0">
        <references count="2">
          <reference field="0" count="1" selected="0">
            <x v="45"/>
          </reference>
          <reference field="1" count="1">
            <x v="44"/>
          </reference>
        </references>
      </pivotArea>
    </format>
    <format dxfId="4517">
      <pivotArea dataOnly="0" labelOnly="1" outline="0" fieldPosition="0">
        <references count="2">
          <reference field="0" count="1" selected="0">
            <x v="46"/>
          </reference>
          <reference field="1" count="1">
            <x v="45"/>
          </reference>
        </references>
      </pivotArea>
    </format>
    <format dxfId="4516">
      <pivotArea dataOnly="0" labelOnly="1" outline="0" fieldPosition="0">
        <references count="2">
          <reference field="0" count="1" selected="0">
            <x v="47"/>
          </reference>
          <reference field="1" count="1">
            <x v="46"/>
          </reference>
        </references>
      </pivotArea>
    </format>
    <format dxfId="4515">
      <pivotArea dataOnly="0" labelOnly="1" outline="0" fieldPosition="0">
        <references count="2">
          <reference field="0" count="1" selected="0">
            <x v="48"/>
          </reference>
          <reference field="1" count="1">
            <x v="47"/>
          </reference>
        </references>
      </pivotArea>
    </format>
    <format dxfId="4514">
      <pivotArea dataOnly="0" labelOnly="1" outline="0" fieldPosition="0">
        <references count="2">
          <reference field="0" count="1" selected="0">
            <x v="49"/>
          </reference>
          <reference field="1" count="1">
            <x v="48"/>
          </reference>
        </references>
      </pivotArea>
    </format>
    <format dxfId="4513">
      <pivotArea dataOnly="0" labelOnly="1" outline="0" fieldPosition="0">
        <references count="2">
          <reference field="0" count="1" selected="0">
            <x v="50"/>
          </reference>
          <reference field="1" count="1">
            <x v="49"/>
          </reference>
        </references>
      </pivotArea>
    </format>
    <format dxfId="4512">
      <pivotArea dataOnly="0" labelOnly="1" outline="0" fieldPosition="0">
        <references count="2">
          <reference field="0" count="1" selected="0">
            <x v="51"/>
          </reference>
          <reference field="1" count="1">
            <x v="50"/>
          </reference>
        </references>
      </pivotArea>
    </format>
    <format dxfId="4511">
      <pivotArea dataOnly="0" labelOnly="1" outline="0" fieldPosition="0">
        <references count="2">
          <reference field="0" count="1" selected="0">
            <x v="52"/>
          </reference>
          <reference field="1" count="1">
            <x v="51"/>
          </reference>
        </references>
      </pivotArea>
    </format>
    <format dxfId="4510">
      <pivotArea dataOnly="0" labelOnly="1" outline="0" fieldPosition="0">
        <references count="2">
          <reference field="0" count="1" selected="0">
            <x v="53"/>
          </reference>
          <reference field="1" count="1">
            <x v="52"/>
          </reference>
        </references>
      </pivotArea>
    </format>
    <format dxfId="4509">
      <pivotArea dataOnly="0" labelOnly="1" outline="0" fieldPosition="0">
        <references count="2">
          <reference field="0" count="1" selected="0">
            <x v="54"/>
          </reference>
          <reference field="1" count="1">
            <x v="53"/>
          </reference>
        </references>
      </pivotArea>
    </format>
    <format dxfId="4508">
      <pivotArea dataOnly="0" labelOnly="1" outline="0" fieldPosition="0">
        <references count="2">
          <reference field="0" count="1" selected="0">
            <x v="55"/>
          </reference>
          <reference field="1" count="1">
            <x v="54"/>
          </reference>
        </references>
      </pivotArea>
    </format>
    <format dxfId="4507">
      <pivotArea dataOnly="0" labelOnly="1" outline="0" fieldPosition="0">
        <references count="2">
          <reference field="0" count="1" selected="0">
            <x v="56"/>
          </reference>
          <reference field="1" count="1">
            <x v="55"/>
          </reference>
        </references>
      </pivotArea>
    </format>
    <format dxfId="4506">
      <pivotArea dataOnly="0" labelOnly="1" outline="0" fieldPosition="0">
        <references count="2">
          <reference field="0" count="1" selected="0">
            <x v="57"/>
          </reference>
          <reference field="1" count="1">
            <x v="56"/>
          </reference>
        </references>
      </pivotArea>
    </format>
    <format dxfId="4505">
      <pivotArea dataOnly="0" labelOnly="1" outline="0" fieldPosition="0">
        <references count="2">
          <reference field="0" count="1" selected="0">
            <x v="58"/>
          </reference>
          <reference field="1" count="1">
            <x v="57"/>
          </reference>
        </references>
      </pivotArea>
    </format>
    <format dxfId="4504">
      <pivotArea dataOnly="0" labelOnly="1" outline="0" fieldPosition="0">
        <references count="2">
          <reference field="0" count="1" selected="0">
            <x v="59"/>
          </reference>
          <reference field="1" count="1">
            <x v="58"/>
          </reference>
        </references>
      </pivotArea>
    </format>
    <format dxfId="4503">
      <pivotArea dataOnly="0" labelOnly="1" outline="0" fieldPosition="0">
        <references count="2">
          <reference field="0" count="1" selected="0">
            <x v="60"/>
          </reference>
          <reference field="1" count="1">
            <x v="59"/>
          </reference>
        </references>
      </pivotArea>
    </format>
    <format dxfId="4502">
      <pivotArea dataOnly="0" labelOnly="1" outline="0" fieldPosition="0">
        <references count="2">
          <reference field="0" count="1" selected="0">
            <x v="61"/>
          </reference>
          <reference field="1" count="1">
            <x v="60"/>
          </reference>
        </references>
      </pivotArea>
    </format>
    <format dxfId="4501">
      <pivotArea dataOnly="0" labelOnly="1" outline="0" fieldPosition="0">
        <references count="2">
          <reference field="0" count="1" selected="0">
            <x v="62"/>
          </reference>
          <reference field="1" count="1">
            <x v="61"/>
          </reference>
        </references>
      </pivotArea>
    </format>
    <format dxfId="4500">
      <pivotArea dataOnly="0" labelOnly="1" outline="0" fieldPosition="0">
        <references count="2">
          <reference field="0" count="1" selected="0">
            <x v="63"/>
          </reference>
          <reference field="1" count="1">
            <x v="62"/>
          </reference>
        </references>
      </pivotArea>
    </format>
    <format dxfId="4499">
      <pivotArea dataOnly="0" labelOnly="1" outline="0" fieldPosition="0">
        <references count="2">
          <reference field="0" count="1" selected="0">
            <x v="64"/>
          </reference>
          <reference field="1" count="1">
            <x v="63"/>
          </reference>
        </references>
      </pivotArea>
    </format>
    <format dxfId="4498">
      <pivotArea dataOnly="0" labelOnly="1" outline="0" fieldPosition="0">
        <references count="2">
          <reference field="0" count="1" selected="0">
            <x v="65"/>
          </reference>
          <reference field="1" count="1">
            <x v="64"/>
          </reference>
        </references>
      </pivotArea>
    </format>
    <format dxfId="4497">
      <pivotArea dataOnly="0" labelOnly="1" outline="0" fieldPosition="0">
        <references count="2">
          <reference field="0" count="1" selected="0">
            <x v="66"/>
          </reference>
          <reference field="1" count="1">
            <x v="65"/>
          </reference>
        </references>
      </pivotArea>
    </format>
    <format dxfId="4496">
      <pivotArea dataOnly="0" labelOnly="1" outline="0" fieldPosition="0">
        <references count="2">
          <reference field="0" count="1" selected="0">
            <x v="67"/>
          </reference>
          <reference field="1" count="1">
            <x v="66"/>
          </reference>
        </references>
      </pivotArea>
    </format>
    <format dxfId="4495">
      <pivotArea dataOnly="0" labelOnly="1" outline="0" fieldPosition="0">
        <references count="2">
          <reference field="0" count="1" selected="0">
            <x v="68"/>
          </reference>
          <reference field="1" count="1">
            <x v="67"/>
          </reference>
        </references>
      </pivotArea>
    </format>
    <format dxfId="4494">
      <pivotArea dataOnly="0" labelOnly="1" outline="0" fieldPosition="0">
        <references count="2">
          <reference field="0" count="1" selected="0">
            <x v="69"/>
          </reference>
          <reference field="1" count="1">
            <x v="68"/>
          </reference>
        </references>
      </pivotArea>
    </format>
    <format dxfId="4493">
      <pivotArea dataOnly="0" labelOnly="1" outline="0" fieldPosition="0">
        <references count="2">
          <reference field="0" count="1" selected="0">
            <x v="70"/>
          </reference>
          <reference field="1" count="1">
            <x v="69"/>
          </reference>
        </references>
      </pivotArea>
    </format>
    <format dxfId="4492">
      <pivotArea dataOnly="0" labelOnly="1" outline="0" fieldPosition="0">
        <references count="2">
          <reference field="0" count="1" selected="0">
            <x v="71"/>
          </reference>
          <reference field="1" count="1">
            <x v="70"/>
          </reference>
        </references>
      </pivotArea>
    </format>
    <format dxfId="4491">
      <pivotArea dataOnly="0" labelOnly="1" outline="0" fieldPosition="0">
        <references count="2">
          <reference field="0" count="1" selected="0">
            <x v="72"/>
          </reference>
          <reference field="1" count="1">
            <x v="71"/>
          </reference>
        </references>
      </pivotArea>
    </format>
    <format dxfId="4490">
      <pivotArea dataOnly="0" labelOnly="1" outline="0" fieldPosition="0">
        <references count="2">
          <reference field="0" count="1" selected="0">
            <x v="73"/>
          </reference>
          <reference field="1" count="1">
            <x v="72"/>
          </reference>
        </references>
      </pivotArea>
    </format>
    <format dxfId="4489">
      <pivotArea dataOnly="0" labelOnly="1" outline="0" fieldPosition="0">
        <references count="2">
          <reference field="0" count="1" selected="0">
            <x v="74"/>
          </reference>
          <reference field="1" count="1">
            <x v="73"/>
          </reference>
        </references>
      </pivotArea>
    </format>
    <format dxfId="4488">
      <pivotArea dataOnly="0" labelOnly="1" outline="0" fieldPosition="0">
        <references count="2">
          <reference field="0" count="1" selected="0">
            <x v="75"/>
          </reference>
          <reference field="1" count="1">
            <x v="74"/>
          </reference>
        </references>
      </pivotArea>
    </format>
    <format dxfId="4487">
      <pivotArea dataOnly="0" labelOnly="1" outline="0" fieldPosition="0">
        <references count="2">
          <reference field="0" count="1" selected="0">
            <x v="76"/>
          </reference>
          <reference field="1" count="1">
            <x v="75"/>
          </reference>
        </references>
      </pivotArea>
    </format>
    <format dxfId="4486">
      <pivotArea dataOnly="0" labelOnly="1" outline="0" fieldPosition="0">
        <references count="2">
          <reference field="0" count="1" selected="0">
            <x v="77"/>
          </reference>
          <reference field="1" count="1">
            <x v="76"/>
          </reference>
        </references>
      </pivotArea>
    </format>
    <format dxfId="4485">
      <pivotArea dataOnly="0" labelOnly="1" outline="0" fieldPosition="0">
        <references count="2">
          <reference field="0" count="1" selected="0">
            <x v="78"/>
          </reference>
          <reference field="1" count="1">
            <x v="77"/>
          </reference>
        </references>
      </pivotArea>
    </format>
    <format dxfId="4484">
      <pivotArea dataOnly="0" labelOnly="1" outline="0" fieldPosition="0">
        <references count="2">
          <reference field="0" count="1" selected="0">
            <x v="79"/>
          </reference>
          <reference field="1" count="1">
            <x v="78"/>
          </reference>
        </references>
      </pivotArea>
    </format>
    <format dxfId="4483">
      <pivotArea dataOnly="0" labelOnly="1" outline="0" fieldPosition="0">
        <references count="2">
          <reference field="0" count="1" selected="0">
            <x v="80"/>
          </reference>
          <reference field="1" count="1">
            <x v="79"/>
          </reference>
        </references>
      </pivotArea>
    </format>
    <format dxfId="4482">
      <pivotArea dataOnly="0" labelOnly="1" outline="0" fieldPosition="0">
        <references count="2">
          <reference field="0" count="1" selected="0">
            <x v="81"/>
          </reference>
          <reference field="1" count="1">
            <x v="80"/>
          </reference>
        </references>
      </pivotArea>
    </format>
    <format dxfId="4481">
      <pivotArea dataOnly="0" labelOnly="1" outline="0" fieldPosition="0">
        <references count="2">
          <reference field="0" count="1" selected="0">
            <x v="82"/>
          </reference>
          <reference field="1" count="1">
            <x v="81"/>
          </reference>
        </references>
      </pivotArea>
    </format>
    <format dxfId="4480">
      <pivotArea dataOnly="0" labelOnly="1" outline="0" fieldPosition="0">
        <references count="2">
          <reference field="0" count="1" selected="0">
            <x v="83"/>
          </reference>
          <reference field="1" count="1">
            <x v="82"/>
          </reference>
        </references>
      </pivotArea>
    </format>
    <format dxfId="4479">
      <pivotArea dataOnly="0" labelOnly="1" outline="0" fieldPosition="0">
        <references count="2">
          <reference field="0" count="1" selected="0">
            <x v="84"/>
          </reference>
          <reference field="1" count="1">
            <x v="83"/>
          </reference>
        </references>
      </pivotArea>
    </format>
    <format dxfId="4478">
      <pivotArea dataOnly="0" labelOnly="1" outline="0" fieldPosition="0">
        <references count="2">
          <reference field="0" count="1" selected="0">
            <x v="85"/>
          </reference>
          <reference field="1" count="1">
            <x v="84"/>
          </reference>
        </references>
      </pivotArea>
    </format>
    <format dxfId="4477">
      <pivotArea dataOnly="0" labelOnly="1" outline="0" fieldPosition="0">
        <references count="2">
          <reference field="0" count="1" selected="0">
            <x v="86"/>
          </reference>
          <reference field="1" count="1">
            <x v="85"/>
          </reference>
        </references>
      </pivotArea>
    </format>
    <format dxfId="4476">
      <pivotArea dataOnly="0" labelOnly="1" outline="0" fieldPosition="0">
        <references count="2">
          <reference field="0" count="1" selected="0">
            <x v="87"/>
          </reference>
          <reference field="1" count="1">
            <x v="86"/>
          </reference>
        </references>
      </pivotArea>
    </format>
    <format dxfId="4475">
      <pivotArea dataOnly="0" labelOnly="1" outline="0" fieldPosition="0">
        <references count="2">
          <reference field="0" count="1" selected="0">
            <x v="88"/>
          </reference>
          <reference field="1" count="1">
            <x v="87"/>
          </reference>
        </references>
      </pivotArea>
    </format>
    <format dxfId="4474">
      <pivotArea dataOnly="0" labelOnly="1" outline="0" fieldPosition="0">
        <references count="2">
          <reference field="0" count="1" selected="0">
            <x v="89"/>
          </reference>
          <reference field="1" count="1">
            <x v="88"/>
          </reference>
        </references>
      </pivotArea>
    </format>
    <format dxfId="4473">
      <pivotArea dataOnly="0" labelOnly="1" outline="0" fieldPosition="0">
        <references count="2">
          <reference field="0" count="1" selected="0">
            <x v="90"/>
          </reference>
          <reference field="1" count="1">
            <x v="89"/>
          </reference>
        </references>
      </pivotArea>
    </format>
    <format dxfId="4472">
      <pivotArea dataOnly="0" labelOnly="1" outline="0" fieldPosition="0">
        <references count="2">
          <reference field="0" count="1" selected="0">
            <x v="91"/>
          </reference>
          <reference field="1" count="1">
            <x v="90"/>
          </reference>
        </references>
      </pivotArea>
    </format>
    <format dxfId="4471">
      <pivotArea dataOnly="0" labelOnly="1" outline="0" fieldPosition="0">
        <references count="2">
          <reference field="0" count="1" selected="0">
            <x v="92"/>
          </reference>
          <reference field="1" count="1">
            <x v="91"/>
          </reference>
        </references>
      </pivotArea>
    </format>
    <format dxfId="4470">
      <pivotArea dataOnly="0" labelOnly="1" outline="0" fieldPosition="0">
        <references count="2">
          <reference field="0" count="1" selected="0">
            <x v="93"/>
          </reference>
          <reference field="1" count="1">
            <x v="92"/>
          </reference>
        </references>
      </pivotArea>
    </format>
    <format dxfId="4469">
      <pivotArea dataOnly="0" labelOnly="1" outline="0" fieldPosition="0">
        <references count="2">
          <reference field="0" count="1" selected="0">
            <x v="94"/>
          </reference>
          <reference field="1" count="1">
            <x v="93"/>
          </reference>
        </references>
      </pivotArea>
    </format>
    <format dxfId="4468">
      <pivotArea dataOnly="0" labelOnly="1" outline="0" fieldPosition="0">
        <references count="2">
          <reference field="0" count="1" selected="0">
            <x v="95"/>
          </reference>
          <reference field="1" count="1">
            <x v="94"/>
          </reference>
        </references>
      </pivotArea>
    </format>
    <format dxfId="4467">
      <pivotArea dataOnly="0" labelOnly="1" outline="0" fieldPosition="0">
        <references count="2">
          <reference field="0" count="1" selected="0">
            <x v="96"/>
          </reference>
          <reference field="1" count="1">
            <x v="95"/>
          </reference>
        </references>
      </pivotArea>
    </format>
    <format dxfId="4466">
      <pivotArea dataOnly="0" labelOnly="1" outline="0" fieldPosition="0">
        <references count="2">
          <reference field="0" count="1" selected="0">
            <x v="97"/>
          </reference>
          <reference field="1" count="1">
            <x v="96"/>
          </reference>
        </references>
      </pivotArea>
    </format>
    <format dxfId="4465">
      <pivotArea dataOnly="0" labelOnly="1" outline="0" fieldPosition="0">
        <references count="2">
          <reference field="0" count="1" selected="0">
            <x v="98"/>
          </reference>
          <reference field="1" count="1">
            <x v="97"/>
          </reference>
        </references>
      </pivotArea>
    </format>
    <format dxfId="4464">
      <pivotArea dataOnly="0" labelOnly="1" outline="0" fieldPosition="0">
        <references count="2">
          <reference field="0" count="1" selected="0">
            <x v="99"/>
          </reference>
          <reference field="1" count="1">
            <x v="98"/>
          </reference>
        </references>
      </pivotArea>
    </format>
    <format dxfId="4463">
      <pivotArea dataOnly="0" labelOnly="1" outline="0" fieldPosition="0">
        <references count="2">
          <reference field="0" count="1" selected="0">
            <x v="100"/>
          </reference>
          <reference field="1" count="1">
            <x v="99"/>
          </reference>
        </references>
      </pivotArea>
    </format>
    <format dxfId="4462">
      <pivotArea dataOnly="0" labelOnly="1" outline="0" fieldPosition="0">
        <references count="2">
          <reference field="0" count="1" selected="0">
            <x v="101"/>
          </reference>
          <reference field="1" count="1">
            <x v="100"/>
          </reference>
        </references>
      </pivotArea>
    </format>
    <format dxfId="4461">
      <pivotArea dataOnly="0" labelOnly="1" outline="0" fieldPosition="0">
        <references count="2">
          <reference field="0" count="1" selected="0">
            <x v="102"/>
          </reference>
          <reference field="1" count="1">
            <x v="101"/>
          </reference>
        </references>
      </pivotArea>
    </format>
    <format dxfId="4460">
      <pivotArea dataOnly="0" labelOnly="1" outline="0" fieldPosition="0">
        <references count="2">
          <reference field="0" count="1" selected="0">
            <x v="103"/>
          </reference>
          <reference field="1" count="1">
            <x v="102"/>
          </reference>
        </references>
      </pivotArea>
    </format>
    <format dxfId="4459">
      <pivotArea dataOnly="0" labelOnly="1" outline="0" fieldPosition="0">
        <references count="2">
          <reference field="0" count="1" selected="0">
            <x v="104"/>
          </reference>
          <reference field="1" count="1">
            <x v="103"/>
          </reference>
        </references>
      </pivotArea>
    </format>
    <format dxfId="4458">
      <pivotArea dataOnly="0" labelOnly="1" outline="0" fieldPosition="0">
        <references count="2">
          <reference field="0" count="1" selected="0">
            <x v="105"/>
          </reference>
          <reference field="1" count="1">
            <x v="104"/>
          </reference>
        </references>
      </pivotArea>
    </format>
    <format dxfId="4457">
      <pivotArea dataOnly="0" labelOnly="1" outline="0" fieldPosition="0">
        <references count="2">
          <reference field="0" count="1" selected="0">
            <x v="106"/>
          </reference>
          <reference field="1" count="1">
            <x v="105"/>
          </reference>
        </references>
      </pivotArea>
    </format>
    <format dxfId="4456">
      <pivotArea dataOnly="0" labelOnly="1" outline="0" fieldPosition="0">
        <references count="2">
          <reference field="0" count="1" selected="0">
            <x v="107"/>
          </reference>
          <reference field="1" count="1">
            <x v="106"/>
          </reference>
        </references>
      </pivotArea>
    </format>
    <format dxfId="4455">
      <pivotArea dataOnly="0" labelOnly="1" outline="0" fieldPosition="0">
        <references count="2">
          <reference field="0" count="1" selected="0">
            <x v="108"/>
          </reference>
          <reference field="1" count="1">
            <x v="107"/>
          </reference>
        </references>
      </pivotArea>
    </format>
    <format dxfId="4454">
      <pivotArea dataOnly="0" labelOnly="1" outline="0" fieldPosition="0">
        <references count="2">
          <reference field="0" count="1" selected="0">
            <x v="109"/>
          </reference>
          <reference field="1" count="1">
            <x v="108"/>
          </reference>
        </references>
      </pivotArea>
    </format>
    <format dxfId="4453">
      <pivotArea dataOnly="0" labelOnly="1" outline="0" fieldPosition="0">
        <references count="2">
          <reference field="0" count="1" selected="0">
            <x v="110"/>
          </reference>
          <reference field="1" count="1">
            <x v="109"/>
          </reference>
        </references>
      </pivotArea>
    </format>
    <format dxfId="4452">
      <pivotArea dataOnly="0" labelOnly="1" outline="0" fieldPosition="0">
        <references count="2">
          <reference field="0" count="1" selected="0">
            <x v="111"/>
          </reference>
          <reference field="1" count="1">
            <x v="110"/>
          </reference>
        </references>
      </pivotArea>
    </format>
    <format dxfId="4451">
      <pivotArea dataOnly="0" labelOnly="1" outline="0" fieldPosition="0">
        <references count="2">
          <reference field="0" count="1" selected="0">
            <x v="112"/>
          </reference>
          <reference field="1" count="1">
            <x v="111"/>
          </reference>
        </references>
      </pivotArea>
    </format>
    <format dxfId="4450">
      <pivotArea dataOnly="0" labelOnly="1" outline="0" fieldPosition="0">
        <references count="2">
          <reference field="0" count="1" selected="0">
            <x v="113"/>
          </reference>
          <reference field="1" count="1">
            <x v="112"/>
          </reference>
        </references>
      </pivotArea>
    </format>
    <format dxfId="4449">
      <pivotArea dataOnly="0" labelOnly="1" outline="0" fieldPosition="0">
        <references count="2">
          <reference field="0" count="1" selected="0">
            <x v="114"/>
          </reference>
          <reference field="1" count="1">
            <x v="113"/>
          </reference>
        </references>
      </pivotArea>
    </format>
    <format dxfId="4448">
      <pivotArea dataOnly="0" labelOnly="1" outline="0" fieldPosition="0">
        <references count="2">
          <reference field="0" count="1" selected="0">
            <x v="115"/>
          </reference>
          <reference field="1" count="1">
            <x v="114"/>
          </reference>
        </references>
      </pivotArea>
    </format>
    <format dxfId="4447">
      <pivotArea dataOnly="0" labelOnly="1" outline="0" fieldPosition="0">
        <references count="2">
          <reference field="0" count="1" selected="0">
            <x v="116"/>
          </reference>
          <reference field="1" count="1">
            <x v="115"/>
          </reference>
        </references>
      </pivotArea>
    </format>
    <format dxfId="4446">
      <pivotArea dataOnly="0" labelOnly="1" outline="0" fieldPosition="0">
        <references count="2">
          <reference field="0" count="1" selected="0">
            <x v="117"/>
          </reference>
          <reference field="1" count="1">
            <x v="116"/>
          </reference>
        </references>
      </pivotArea>
    </format>
    <format dxfId="4445">
      <pivotArea dataOnly="0" labelOnly="1" outline="0" fieldPosition="0">
        <references count="2">
          <reference field="0" count="1" selected="0">
            <x v="118"/>
          </reference>
          <reference field="1" count="1">
            <x v="117"/>
          </reference>
        </references>
      </pivotArea>
    </format>
    <format dxfId="4444">
      <pivotArea dataOnly="0" labelOnly="1" outline="0" fieldPosition="0">
        <references count="2">
          <reference field="0" count="1" selected="0">
            <x v="119"/>
          </reference>
          <reference field="1" count="1">
            <x v="118"/>
          </reference>
        </references>
      </pivotArea>
    </format>
    <format dxfId="4443">
      <pivotArea dataOnly="0" labelOnly="1" outline="0" fieldPosition="0">
        <references count="2">
          <reference field="0" count="1" selected="0">
            <x v="120"/>
          </reference>
          <reference field="1" count="1">
            <x v="119"/>
          </reference>
        </references>
      </pivotArea>
    </format>
    <format dxfId="4442">
      <pivotArea dataOnly="0" labelOnly="1" outline="0" fieldPosition="0">
        <references count="2">
          <reference field="0" count="1" selected="0">
            <x v="121"/>
          </reference>
          <reference field="1" count="1">
            <x v="120"/>
          </reference>
        </references>
      </pivotArea>
    </format>
    <format dxfId="4441">
      <pivotArea dataOnly="0" labelOnly="1" outline="0" fieldPosition="0">
        <references count="2">
          <reference field="0" count="1" selected="0">
            <x v="122"/>
          </reference>
          <reference field="1" count="1">
            <x v="121"/>
          </reference>
        </references>
      </pivotArea>
    </format>
    <format dxfId="4440">
      <pivotArea dataOnly="0" labelOnly="1" outline="0" fieldPosition="0">
        <references count="2">
          <reference field="0" count="1" selected="0">
            <x v="123"/>
          </reference>
          <reference field="1" count="1">
            <x v="122"/>
          </reference>
        </references>
      </pivotArea>
    </format>
    <format dxfId="4439">
      <pivotArea dataOnly="0" labelOnly="1" outline="0" fieldPosition="0">
        <references count="2">
          <reference field="0" count="1" selected="0">
            <x v="124"/>
          </reference>
          <reference field="1" count="1">
            <x v="123"/>
          </reference>
        </references>
      </pivotArea>
    </format>
    <format dxfId="4438">
      <pivotArea dataOnly="0" labelOnly="1" outline="0" fieldPosition="0">
        <references count="2">
          <reference field="0" count="1" selected="0">
            <x v="125"/>
          </reference>
          <reference field="1" count="1">
            <x v="124"/>
          </reference>
        </references>
      </pivotArea>
    </format>
    <format dxfId="4437">
      <pivotArea dataOnly="0" labelOnly="1" outline="0" fieldPosition="0">
        <references count="2">
          <reference field="0" count="1" selected="0">
            <x v="126"/>
          </reference>
          <reference field="1" count="1">
            <x v="125"/>
          </reference>
        </references>
      </pivotArea>
    </format>
    <format dxfId="4436">
      <pivotArea dataOnly="0" labelOnly="1" outline="0" fieldPosition="0">
        <references count="2">
          <reference field="0" count="1" selected="0">
            <x v="127"/>
          </reference>
          <reference field="1" count="1">
            <x v="126"/>
          </reference>
        </references>
      </pivotArea>
    </format>
    <format dxfId="4435">
      <pivotArea dataOnly="0" labelOnly="1" outline="0" fieldPosition="0">
        <references count="2">
          <reference field="0" count="1" selected="0">
            <x v="128"/>
          </reference>
          <reference field="1" count="1">
            <x v="127"/>
          </reference>
        </references>
      </pivotArea>
    </format>
    <format dxfId="4434">
      <pivotArea dataOnly="0" labelOnly="1" outline="0" fieldPosition="0">
        <references count="2">
          <reference field="0" count="1" selected="0">
            <x v="129"/>
          </reference>
          <reference field="1" count="1">
            <x v="128"/>
          </reference>
        </references>
      </pivotArea>
    </format>
    <format dxfId="4433">
      <pivotArea dataOnly="0" labelOnly="1" outline="0" fieldPosition="0">
        <references count="2">
          <reference field="0" count="1" selected="0">
            <x v="130"/>
          </reference>
          <reference field="1" count="1">
            <x v="129"/>
          </reference>
        </references>
      </pivotArea>
    </format>
    <format dxfId="4432">
      <pivotArea dataOnly="0" labelOnly="1" outline="0" fieldPosition="0">
        <references count="2">
          <reference field="0" count="1" selected="0">
            <x v="131"/>
          </reference>
          <reference field="1" count="1">
            <x v="130"/>
          </reference>
        </references>
      </pivotArea>
    </format>
    <format dxfId="4431">
      <pivotArea dataOnly="0" labelOnly="1" outline="0" fieldPosition="0">
        <references count="2">
          <reference field="0" count="1" selected="0">
            <x v="132"/>
          </reference>
          <reference field="1" count="1">
            <x v="131"/>
          </reference>
        </references>
      </pivotArea>
    </format>
    <format dxfId="4430">
      <pivotArea dataOnly="0" labelOnly="1" outline="0" fieldPosition="0">
        <references count="2">
          <reference field="0" count="1" selected="0">
            <x v="133"/>
          </reference>
          <reference field="1" count="1">
            <x v="132"/>
          </reference>
        </references>
      </pivotArea>
    </format>
    <format dxfId="4429">
      <pivotArea dataOnly="0" labelOnly="1" outline="0" fieldPosition="0">
        <references count="2">
          <reference field="0" count="1" selected="0">
            <x v="134"/>
          </reference>
          <reference field="1" count="1">
            <x v="133"/>
          </reference>
        </references>
      </pivotArea>
    </format>
    <format dxfId="4428">
      <pivotArea dataOnly="0" labelOnly="1" outline="0" fieldPosition="0">
        <references count="2">
          <reference field="0" count="1" selected="0">
            <x v="135"/>
          </reference>
          <reference field="1" count="1">
            <x v="134"/>
          </reference>
        </references>
      </pivotArea>
    </format>
    <format dxfId="4427">
      <pivotArea dataOnly="0" labelOnly="1" outline="0" fieldPosition="0">
        <references count="2">
          <reference field="0" count="1" selected="0">
            <x v="136"/>
          </reference>
          <reference field="1" count="1">
            <x v="135"/>
          </reference>
        </references>
      </pivotArea>
    </format>
    <format dxfId="4426">
      <pivotArea dataOnly="0" labelOnly="1" outline="0" fieldPosition="0">
        <references count="2">
          <reference field="0" count="1" selected="0">
            <x v="137"/>
          </reference>
          <reference field="1" count="1">
            <x v="136"/>
          </reference>
        </references>
      </pivotArea>
    </format>
    <format dxfId="4425">
      <pivotArea dataOnly="0" labelOnly="1" outline="0" fieldPosition="0">
        <references count="2">
          <reference field="0" count="1" selected="0">
            <x v="138"/>
          </reference>
          <reference field="1" count="1">
            <x v="137"/>
          </reference>
        </references>
      </pivotArea>
    </format>
    <format dxfId="4424">
      <pivotArea dataOnly="0" labelOnly="1" outline="0" fieldPosition="0">
        <references count="2">
          <reference field="0" count="1" selected="0">
            <x v="139"/>
          </reference>
          <reference field="1" count="1">
            <x v="138"/>
          </reference>
        </references>
      </pivotArea>
    </format>
    <format dxfId="4423">
      <pivotArea dataOnly="0" labelOnly="1" outline="0" fieldPosition="0">
        <references count="2">
          <reference field="0" count="1" selected="0">
            <x v="140"/>
          </reference>
          <reference field="1" count="1">
            <x v="139"/>
          </reference>
        </references>
      </pivotArea>
    </format>
    <format dxfId="4422">
      <pivotArea dataOnly="0" labelOnly="1" outline="0" fieldPosition="0">
        <references count="2">
          <reference field="0" count="1" selected="0">
            <x v="141"/>
          </reference>
          <reference field="1" count="1">
            <x v="140"/>
          </reference>
        </references>
      </pivotArea>
    </format>
    <format dxfId="4421">
      <pivotArea dataOnly="0" labelOnly="1" outline="0" fieldPosition="0">
        <references count="2">
          <reference field="0" count="1" selected="0">
            <x v="142"/>
          </reference>
          <reference field="1" count="1">
            <x v="141"/>
          </reference>
        </references>
      </pivotArea>
    </format>
    <format dxfId="4420">
      <pivotArea dataOnly="0" labelOnly="1" outline="0" fieldPosition="0">
        <references count="2">
          <reference field="0" count="1" selected="0">
            <x v="143"/>
          </reference>
          <reference field="1" count="1">
            <x v="142"/>
          </reference>
        </references>
      </pivotArea>
    </format>
    <format dxfId="4419">
      <pivotArea dataOnly="0" labelOnly="1" outline="0" fieldPosition="0">
        <references count="2">
          <reference field="0" count="1" selected="0">
            <x v="144"/>
          </reference>
          <reference field="1" count="1">
            <x v="143"/>
          </reference>
        </references>
      </pivotArea>
    </format>
    <format dxfId="4418">
      <pivotArea dataOnly="0" labelOnly="1" outline="0" fieldPosition="0">
        <references count="2">
          <reference field="0" count="1" selected="0">
            <x v="145"/>
          </reference>
          <reference field="1" count="1">
            <x v="144"/>
          </reference>
        </references>
      </pivotArea>
    </format>
    <format dxfId="4417">
      <pivotArea dataOnly="0" labelOnly="1" outline="0" fieldPosition="0">
        <references count="2">
          <reference field="0" count="1" selected="0">
            <x v="146"/>
          </reference>
          <reference field="1" count="1">
            <x v="145"/>
          </reference>
        </references>
      </pivotArea>
    </format>
    <format dxfId="4416">
      <pivotArea dataOnly="0" labelOnly="1" outline="0" fieldPosition="0">
        <references count="2">
          <reference field="0" count="1" selected="0">
            <x v="147"/>
          </reference>
          <reference field="1" count="1">
            <x v="146"/>
          </reference>
        </references>
      </pivotArea>
    </format>
    <format dxfId="4415">
      <pivotArea dataOnly="0" labelOnly="1" outline="0" fieldPosition="0">
        <references count="2">
          <reference field="0" count="1" selected="0">
            <x v="148"/>
          </reference>
          <reference field="1" count="1">
            <x v="147"/>
          </reference>
        </references>
      </pivotArea>
    </format>
    <format dxfId="4414">
      <pivotArea dataOnly="0" labelOnly="1" outline="0" fieldPosition="0">
        <references count="2">
          <reference field="0" count="1" selected="0">
            <x v="149"/>
          </reference>
          <reference field="1" count="1">
            <x v="148"/>
          </reference>
        </references>
      </pivotArea>
    </format>
    <format dxfId="4413">
      <pivotArea dataOnly="0" labelOnly="1" outline="0" fieldPosition="0">
        <references count="2">
          <reference field="0" count="1" selected="0">
            <x v="150"/>
          </reference>
          <reference field="1" count="1">
            <x v="149"/>
          </reference>
        </references>
      </pivotArea>
    </format>
    <format dxfId="4412">
      <pivotArea dataOnly="0" labelOnly="1" outline="0" fieldPosition="0">
        <references count="2">
          <reference field="0" count="1" selected="0">
            <x v="151"/>
          </reference>
          <reference field="1" count="1">
            <x v="150"/>
          </reference>
        </references>
      </pivotArea>
    </format>
    <format dxfId="4411">
      <pivotArea dataOnly="0" labelOnly="1" outline="0" fieldPosition="0">
        <references count="2">
          <reference field="0" count="1" selected="0">
            <x v="152"/>
          </reference>
          <reference field="1" count="1">
            <x v="151"/>
          </reference>
        </references>
      </pivotArea>
    </format>
    <format dxfId="4410">
      <pivotArea dataOnly="0" labelOnly="1" outline="0" fieldPosition="0">
        <references count="2">
          <reference field="0" count="1" selected="0">
            <x v="153"/>
          </reference>
          <reference field="1" count="1">
            <x v="152"/>
          </reference>
        </references>
      </pivotArea>
    </format>
    <format dxfId="4409">
      <pivotArea dataOnly="0" labelOnly="1" outline="0" fieldPosition="0">
        <references count="2">
          <reference field="0" count="1" selected="0">
            <x v="154"/>
          </reference>
          <reference field="1" count="1">
            <x v="153"/>
          </reference>
        </references>
      </pivotArea>
    </format>
    <format dxfId="4408">
      <pivotArea dataOnly="0" labelOnly="1" outline="0" fieldPosition="0">
        <references count="2">
          <reference field="0" count="1" selected="0">
            <x v="155"/>
          </reference>
          <reference field="1" count="1">
            <x v="154"/>
          </reference>
        </references>
      </pivotArea>
    </format>
    <format dxfId="4407">
      <pivotArea dataOnly="0" labelOnly="1" outline="0" fieldPosition="0">
        <references count="2">
          <reference field="0" count="1" selected="0">
            <x v="156"/>
          </reference>
          <reference field="1" count="1">
            <x v="155"/>
          </reference>
        </references>
      </pivotArea>
    </format>
    <format dxfId="4406">
      <pivotArea dataOnly="0" labelOnly="1" outline="0" fieldPosition="0">
        <references count="2">
          <reference field="0" count="1" selected="0">
            <x v="157"/>
          </reference>
          <reference field="1" count="1">
            <x v="156"/>
          </reference>
        </references>
      </pivotArea>
    </format>
    <format dxfId="4405">
      <pivotArea dataOnly="0" labelOnly="1" outline="0" fieldPosition="0">
        <references count="2">
          <reference field="0" count="1" selected="0">
            <x v="158"/>
          </reference>
          <reference field="1" count="1">
            <x v="157"/>
          </reference>
        </references>
      </pivotArea>
    </format>
    <format dxfId="4404">
      <pivotArea dataOnly="0" labelOnly="1" outline="0" fieldPosition="0">
        <references count="2">
          <reference field="0" count="1" selected="0">
            <x v="159"/>
          </reference>
          <reference field="1" count="1">
            <x v="158"/>
          </reference>
        </references>
      </pivotArea>
    </format>
    <format dxfId="4403">
      <pivotArea dataOnly="0" labelOnly="1" outline="0" fieldPosition="0">
        <references count="2">
          <reference field="0" count="1" selected="0">
            <x v="160"/>
          </reference>
          <reference field="1" count="1">
            <x v="159"/>
          </reference>
        </references>
      </pivotArea>
    </format>
    <format dxfId="4402">
      <pivotArea dataOnly="0" labelOnly="1" outline="0" fieldPosition="0">
        <references count="2">
          <reference field="0" count="1" selected="0">
            <x v="161"/>
          </reference>
          <reference field="1" count="1">
            <x v="160"/>
          </reference>
        </references>
      </pivotArea>
    </format>
    <format dxfId="4401">
      <pivotArea dataOnly="0" labelOnly="1" outline="0" fieldPosition="0">
        <references count="2">
          <reference field="0" count="1" selected="0">
            <x v="162"/>
          </reference>
          <reference field="1" count="1">
            <x v="161"/>
          </reference>
        </references>
      </pivotArea>
    </format>
    <format dxfId="4400">
      <pivotArea dataOnly="0" labelOnly="1" outline="0" fieldPosition="0">
        <references count="2">
          <reference field="0" count="1" selected="0">
            <x v="163"/>
          </reference>
          <reference field="1" count="1">
            <x v="162"/>
          </reference>
        </references>
      </pivotArea>
    </format>
    <format dxfId="4399">
      <pivotArea dataOnly="0" labelOnly="1" outline="0" fieldPosition="0">
        <references count="2">
          <reference field="0" count="1" selected="0">
            <x v="164"/>
          </reference>
          <reference field="1" count="1">
            <x v="163"/>
          </reference>
        </references>
      </pivotArea>
    </format>
    <format dxfId="4398">
      <pivotArea dataOnly="0" labelOnly="1" outline="0" fieldPosition="0">
        <references count="2">
          <reference field="0" count="1" selected="0">
            <x v="165"/>
          </reference>
          <reference field="1" count="1">
            <x v="164"/>
          </reference>
        </references>
      </pivotArea>
    </format>
    <format dxfId="4397">
      <pivotArea dataOnly="0" labelOnly="1" outline="0" fieldPosition="0">
        <references count="2">
          <reference field="0" count="1" selected="0">
            <x v="166"/>
          </reference>
          <reference field="1" count="1">
            <x v="165"/>
          </reference>
        </references>
      </pivotArea>
    </format>
    <format dxfId="4396">
      <pivotArea dataOnly="0" labelOnly="1" outline="0" fieldPosition="0">
        <references count="2">
          <reference field="0" count="1" selected="0">
            <x v="167"/>
          </reference>
          <reference field="1" count="1">
            <x v="166"/>
          </reference>
        </references>
      </pivotArea>
    </format>
    <format dxfId="4395">
      <pivotArea dataOnly="0" labelOnly="1" outline="0" fieldPosition="0">
        <references count="2">
          <reference field="0" count="1" selected="0">
            <x v="168"/>
          </reference>
          <reference field="1" count="1">
            <x v="167"/>
          </reference>
        </references>
      </pivotArea>
    </format>
    <format dxfId="4394">
      <pivotArea dataOnly="0" labelOnly="1" outline="0" fieldPosition="0">
        <references count="2">
          <reference field="0" count="1" selected="0">
            <x v="169"/>
          </reference>
          <reference field="1" count="1">
            <x v="168"/>
          </reference>
        </references>
      </pivotArea>
    </format>
    <format dxfId="4393">
      <pivotArea dataOnly="0" labelOnly="1" outline="0" fieldPosition="0">
        <references count="2">
          <reference field="0" count="1" selected="0">
            <x v="170"/>
          </reference>
          <reference field="1" count="1">
            <x v="169"/>
          </reference>
        </references>
      </pivotArea>
    </format>
    <format dxfId="4392">
      <pivotArea dataOnly="0" labelOnly="1" outline="0" fieldPosition="0">
        <references count="2">
          <reference field="0" count="1" selected="0">
            <x v="171"/>
          </reference>
          <reference field="1" count="1">
            <x v="170"/>
          </reference>
        </references>
      </pivotArea>
    </format>
    <format dxfId="4391">
      <pivotArea dataOnly="0" labelOnly="1" outline="0" fieldPosition="0">
        <references count="2">
          <reference field="0" count="1" selected="0">
            <x v="172"/>
          </reference>
          <reference field="1" count="1">
            <x v="171"/>
          </reference>
        </references>
      </pivotArea>
    </format>
    <format dxfId="4390">
      <pivotArea dataOnly="0" labelOnly="1" outline="0" fieldPosition="0">
        <references count="2">
          <reference field="0" count="1" selected="0">
            <x v="173"/>
          </reference>
          <reference field="1" count="1">
            <x v="172"/>
          </reference>
        </references>
      </pivotArea>
    </format>
    <format dxfId="4389">
      <pivotArea dataOnly="0" labelOnly="1" outline="0" fieldPosition="0">
        <references count="2">
          <reference field="0" count="1" selected="0">
            <x v="174"/>
          </reference>
          <reference field="1" count="1">
            <x v="173"/>
          </reference>
        </references>
      </pivotArea>
    </format>
    <format dxfId="4388">
      <pivotArea dataOnly="0" labelOnly="1" outline="0" fieldPosition="0">
        <references count="2">
          <reference field="0" count="1" selected="0">
            <x v="175"/>
          </reference>
          <reference field="1" count="1">
            <x v="174"/>
          </reference>
        </references>
      </pivotArea>
    </format>
    <format dxfId="4387">
      <pivotArea dataOnly="0" labelOnly="1" outline="0" fieldPosition="0">
        <references count="2">
          <reference field="0" count="1" selected="0">
            <x v="176"/>
          </reference>
          <reference field="1" count="1">
            <x v="175"/>
          </reference>
        </references>
      </pivotArea>
    </format>
    <format dxfId="4386">
      <pivotArea dataOnly="0" labelOnly="1" outline="0" fieldPosition="0">
        <references count="2">
          <reference field="0" count="1" selected="0">
            <x v="177"/>
          </reference>
          <reference field="1" count="1">
            <x v="176"/>
          </reference>
        </references>
      </pivotArea>
    </format>
    <format dxfId="4385">
      <pivotArea dataOnly="0" labelOnly="1" outline="0" fieldPosition="0">
        <references count="2">
          <reference field="0" count="1" selected="0">
            <x v="178"/>
          </reference>
          <reference field="1" count="1">
            <x v="177"/>
          </reference>
        </references>
      </pivotArea>
    </format>
    <format dxfId="4384">
      <pivotArea dataOnly="0" labelOnly="1" outline="0" fieldPosition="0">
        <references count="2">
          <reference field="0" count="1" selected="0">
            <x v="179"/>
          </reference>
          <reference field="1" count="1">
            <x v="178"/>
          </reference>
        </references>
      </pivotArea>
    </format>
    <format dxfId="4383">
      <pivotArea dataOnly="0" labelOnly="1" outline="0" fieldPosition="0">
        <references count="2">
          <reference field="0" count="1" selected="0">
            <x v="180"/>
          </reference>
          <reference field="1" count="1">
            <x v="179"/>
          </reference>
        </references>
      </pivotArea>
    </format>
    <format dxfId="4382">
      <pivotArea dataOnly="0" labelOnly="1" outline="0" fieldPosition="0">
        <references count="2">
          <reference field="0" count="1" selected="0">
            <x v="181"/>
          </reference>
          <reference field="1" count="1">
            <x v="180"/>
          </reference>
        </references>
      </pivotArea>
    </format>
    <format dxfId="4381">
      <pivotArea dataOnly="0" labelOnly="1" outline="0" fieldPosition="0">
        <references count="2">
          <reference field="0" count="1" selected="0">
            <x v="182"/>
          </reference>
          <reference field="1" count="1">
            <x v="181"/>
          </reference>
        </references>
      </pivotArea>
    </format>
    <format dxfId="4380">
      <pivotArea dataOnly="0" labelOnly="1" outline="0" fieldPosition="0">
        <references count="2">
          <reference field="0" count="1" selected="0">
            <x v="183"/>
          </reference>
          <reference field="1" count="1">
            <x v="182"/>
          </reference>
        </references>
      </pivotArea>
    </format>
    <format dxfId="4379">
      <pivotArea dataOnly="0" labelOnly="1" outline="0" fieldPosition="0">
        <references count="2">
          <reference field="0" count="1" selected="0">
            <x v="184"/>
          </reference>
          <reference field="1" count="1">
            <x v="183"/>
          </reference>
        </references>
      </pivotArea>
    </format>
    <format dxfId="4378">
      <pivotArea dataOnly="0" labelOnly="1" outline="0" fieldPosition="0">
        <references count="2">
          <reference field="0" count="1" selected="0">
            <x v="185"/>
          </reference>
          <reference field="1" count="1">
            <x v="184"/>
          </reference>
        </references>
      </pivotArea>
    </format>
    <format dxfId="4377">
      <pivotArea dataOnly="0" labelOnly="1" outline="0" fieldPosition="0">
        <references count="2">
          <reference field="0" count="1" selected="0">
            <x v="186"/>
          </reference>
          <reference field="1" count="1">
            <x v="185"/>
          </reference>
        </references>
      </pivotArea>
    </format>
    <format dxfId="4376">
      <pivotArea dataOnly="0" labelOnly="1" outline="0" fieldPosition="0">
        <references count="2">
          <reference field="0" count="1" selected="0">
            <x v="187"/>
          </reference>
          <reference field="1" count="1">
            <x v="186"/>
          </reference>
        </references>
      </pivotArea>
    </format>
    <format dxfId="4375">
      <pivotArea dataOnly="0" labelOnly="1" outline="0" fieldPosition="0">
        <references count="2">
          <reference field="0" count="1" selected="0">
            <x v="188"/>
          </reference>
          <reference field="1" count="1">
            <x v="187"/>
          </reference>
        </references>
      </pivotArea>
    </format>
    <format dxfId="4374">
      <pivotArea dataOnly="0" labelOnly="1" outline="0" fieldPosition="0">
        <references count="2">
          <reference field="0" count="1" selected="0">
            <x v="189"/>
          </reference>
          <reference field="1" count="1">
            <x v="188"/>
          </reference>
        </references>
      </pivotArea>
    </format>
    <format dxfId="4373">
      <pivotArea dataOnly="0" labelOnly="1" outline="0" fieldPosition="0">
        <references count="2">
          <reference field="0" count="1" selected="0">
            <x v="190"/>
          </reference>
          <reference field="1" count="1">
            <x v="189"/>
          </reference>
        </references>
      </pivotArea>
    </format>
    <format dxfId="4372">
      <pivotArea dataOnly="0" labelOnly="1" outline="0" fieldPosition="0">
        <references count="2">
          <reference field="0" count="1" selected="0">
            <x v="191"/>
          </reference>
          <reference field="1" count="1">
            <x v="190"/>
          </reference>
        </references>
      </pivotArea>
    </format>
    <format dxfId="4371">
      <pivotArea dataOnly="0" labelOnly="1" outline="0" fieldPosition="0">
        <references count="2">
          <reference field="0" count="1" selected="0">
            <x v="192"/>
          </reference>
          <reference field="1" count="1">
            <x v="191"/>
          </reference>
        </references>
      </pivotArea>
    </format>
    <format dxfId="4370">
      <pivotArea dataOnly="0" labelOnly="1" outline="0" fieldPosition="0">
        <references count="2">
          <reference field="0" count="1" selected="0">
            <x v="193"/>
          </reference>
          <reference field="1" count="1">
            <x v="192"/>
          </reference>
        </references>
      </pivotArea>
    </format>
    <format dxfId="4369">
      <pivotArea dataOnly="0" labelOnly="1" outline="0" fieldPosition="0">
        <references count="2">
          <reference field="0" count="1" selected="0">
            <x v="194"/>
          </reference>
          <reference field="1" count="1">
            <x v="193"/>
          </reference>
        </references>
      </pivotArea>
    </format>
    <format dxfId="4368">
      <pivotArea dataOnly="0" labelOnly="1" outline="0" fieldPosition="0">
        <references count="2">
          <reference field="0" count="1" selected="0">
            <x v="195"/>
          </reference>
          <reference field="1" count="1">
            <x v="194"/>
          </reference>
        </references>
      </pivotArea>
    </format>
    <format dxfId="4367">
      <pivotArea dataOnly="0" labelOnly="1" outline="0" fieldPosition="0">
        <references count="2">
          <reference field="0" count="1" selected="0">
            <x v="196"/>
          </reference>
          <reference field="1" count="1">
            <x v="195"/>
          </reference>
        </references>
      </pivotArea>
    </format>
    <format dxfId="4366">
      <pivotArea dataOnly="0" labelOnly="1" outline="0" fieldPosition="0">
        <references count="2">
          <reference field="0" count="1" selected="0">
            <x v="197"/>
          </reference>
          <reference field="1" count="1">
            <x v="196"/>
          </reference>
        </references>
      </pivotArea>
    </format>
    <format dxfId="4365">
      <pivotArea dataOnly="0" labelOnly="1" outline="0" fieldPosition="0">
        <references count="2">
          <reference field="0" count="1" selected="0">
            <x v="198"/>
          </reference>
          <reference field="1" count="1">
            <x v="197"/>
          </reference>
        </references>
      </pivotArea>
    </format>
    <format dxfId="4364">
      <pivotArea dataOnly="0" labelOnly="1" outline="0" fieldPosition="0">
        <references count="2">
          <reference field="0" count="1" selected="0">
            <x v="199"/>
          </reference>
          <reference field="1" count="1">
            <x v="198"/>
          </reference>
        </references>
      </pivotArea>
    </format>
    <format dxfId="4363">
      <pivotArea dataOnly="0" labelOnly="1" outline="0" fieldPosition="0">
        <references count="2">
          <reference field="0" count="1" selected="0">
            <x v="200"/>
          </reference>
          <reference field="1" count="1">
            <x v="199"/>
          </reference>
        </references>
      </pivotArea>
    </format>
    <format dxfId="4362">
      <pivotArea dataOnly="0" labelOnly="1" outline="0" fieldPosition="0">
        <references count="2">
          <reference field="0" count="1" selected="0">
            <x v="201"/>
          </reference>
          <reference field="1" count="1">
            <x v="200"/>
          </reference>
        </references>
      </pivotArea>
    </format>
    <format dxfId="4361">
      <pivotArea dataOnly="0" labelOnly="1" outline="0" fieldPosition="0">
        <references count="2">
          <reference field="0" count="1" selected="0">
            <x v="202"/>
          </reference>
          <reference field="1" count="1">
            <x v="201"/>
          </reference>
        </references>
      </pivotArea>
    </format>
    <format dxfId="4360">
      <pivotArea dataOnly="0" labelOnly="1" outline="0" fieldPosition="0">
        <references count="2">
          <reference field="0" count="1" selected="0">
            <x v="203"/>
          </reference>
          <reference field="1" count="1">
            <x v="202"/>
          </reference>
        </references>
      </pivotArea>
    </format>
    <format dxfId="4359">
      <pivotArea dataOnly="0" labelOnly="1" outline="0" fieldPosition="0">
        <references count="2">
          <reference field="0" count="1" selected="0">
            <x v="204"/>
          </reference>
          <reference field="1" count="1">
            <x v="203"/>
          </reference>
        </references>
      </pivotArea>
    </format>
    <format dxfId="4358">
      <pivotArea dataOnly="0" labelOnly="1" outline="0" fieldPosition="0">
        <references count="2">
          <reference field="0" count="1" selected="0">
            <x v="205"/>
          </reference>
          <reference field="1" count="1">
            <x v="204"/>
          </reference>
        </references>
      </pivotArea>
    </format>
    <format dxfId="4357">
      <pivotArea dataOnly="0" labelOnly="1" outline="0" fieldPosition="0">
        <references count="2">
          <reference field="0" count="1" selected="0">
            <x v="206"/>
          </reference>
          <reference field="1" count="1">
            <x v="205"/>
          </reference>
        </references>
      </pivotArea>
    </format>
    <format dxfId="4356">
      <pivotArea dataOnly="0" labelOnly="1" outline="0" fieldPosition="0">
        <references count="2">
          <reference field="0" count="1" selected="0">
            <x v="207"/>
          </reference>
          <reference field="1" count="1">
            <x v="206"/>
          </reference>
        </references>
      </pivotArea>
    </format>
    <format dxfId="4355">
      <pivotArea dataOnly="0" labelOnly="1" outline="0" fieldPosition="0">
        <references count="2">
          <reference field="0" count="1" selected="0">
            <x v="208"/>
          </reference>
          <reference field="1" count="1">
            <x v="207"/>
          </reference>
        </references>
      </pivotArea>
    </format>
    <format dxfId="4354">
      <pivotArea dataOnly="0" labelOnly="1" outline="0" fieldPosition="0">
        <references count="2">
          <reference field="0" count="1" selected="0">
            <x v="209"/>
          </reference>
          <reference field="1" count="1">
            <x v="208"/>
          </reference>
        </references>
      </pivotArea>
    </format>
    <format dxfId="4353">
      <pivotArea dataOnly="0" labelOnly="1" outline="0" fieldPosition="0">
        <references count="2">
          <reference field="0" count="1" selected="0">
            <x v="210"/>
          </reference>
          <reference field="1" count="1">
            <x v="209"/>
          </reference>
        </references>
      </pivotArea>
    </format>
    <format dxfId="4352">
      <pivotArea dataOnly="0" labelOnly="1" outline="0" fieldPosition="0">
        <references count="2">
          <reference field="0" count="1" selected="0">
            <x v="211"/>
          </reference>
          <reference field="1" count="1">
            <x v="210"/>
          </reference>
        </references>
      </pivotArea>
    </format>
    <format dxfId="4351">
      <pivotArea dataOnly="0" labelOnly="1" outline="0" fieldPosition="0">
        <references count="2">
          <reference field="0" count="1" selected="0">
            <x v="212"/>
          </reference>
          <reference field="1" count="1">
            <x v="211"/>
          </reference>
        </references>
      </pivotArea>
    </format>
    <format dxfId="4350">
      <pivotArea dataOnly="0" labelOnly="1" outline="0" fieldPosition="0">
        <references count="2">
          <reference field="0" count="1" selected="0">
            <x v="213"/>
          </reference>
          <reference field="1" count="1">
            <x v="212"/>
          </reference>
        </references>
      </pivotArea>
    </format>
    <format dxfId="4349">
      <pivotArea dataOnly="0" labelOnly="1" outline="0" fieldPosition="0">
        <references count="2">
          <reference field="0" count="1" selected="0">
            <x v="214"/>
          </reference>
          <reference field="1" count="1">
            <x v="213"/>
          </reference>
        </references>
      </pivotArea>
    </format>
    <format dxfId="4348">
      <pivotArea dataOnly="0" labelOnly="1" outline="0" fieldPosition="0">
        <references count="2">
          <reference field="0" count="1" selected="0">
            <x v="215"/>
          </reference>
          <reference field="1" count="1">
            <x v="214"/>
          </reference>
        </references>
      </pivotArea>
    </format>
    <format dxfId="4347">
      <pivotArea dataOnly="0" labelOnly="1" outline="0" fieldPosition="0">
        <references count="2">
          <reference field="0" count="1" selected="0">
            <x v="216"/>
          </reference>
          <reference field="1" count="1">
            <x v="215"/>
          </reference>
        </references>
      </pivotArea>
    </format>
    <format dxfId="4346">
      <pivotArea dataOnly="0" labelOnly="1" outline="0" fieldPosition="0">
        <references count="2">
          <reference field="0" count="1" selected="0">
            <x v="217"/>
          </reference>
          <reference field="1" count="1">
            <x v="216"/>
          </reference>
        </references>
      </pivotArea>
    </format>
    <format dxfId="4345">
      <pivotArea dataOnly="0" labelOnly="1" outline="0" fieldPosition="0">
        <references count="2">
          <reference field="0" count="1" selected="0">
            <x v="218"/>
          </reference>
          <reference field="1" count="1">
            <x v="217"/>
          </reference>
        </references>
      </pivotArea>
    </format>
    <format dxfId="4344">
      <pivotArea dataOnly="0" labelOnly="1" outline="0" fieldPosition="0">
        <references count="2">
          <reference field="0" count="1" selected="0">
            <x v="219"/>
          </reference>
          <reference field="1" count="1">
            <x v="218"/>
          </reference>
        </references>
      </pivotArea>
    </format>
    <format dxfId="4343">
      <pivotArea dataOnly="0" labelOnly="1" outline="0" fieldPosition="0">
        <references count="2">
          <reference field="0" count="1" selected="0">
            <x v="220"/>
          </reference>
          <reference field="1" count="1">
            <x v="219"/>
          </reference>
        </references>
      </pivotArea>
    </format>
    <format dxfId="4342">
      <pivotArea dataOnly="0" labelOnly="1" outline="0" fieldPosition="0">
        <references count="2">
          <reference field="0" count="1" selected="0">
            <x v="221"/>
          </reference>
          <reference field="1" count="1">
            <x v="220"/>
          </reference>
        </references>
      </pivotArea>
    </format>
    <format dxfId="4341">
      <pivotArea dataOnly="0" labelOnly="1" outline="0" fieldPosition="0">
        <references count="2">
          <reference field="0" count="1" selected="0">
            <x v="222"/>
          </reference>
          <reference field="1" count="1">
            <x v="221"/>
          </reference>
        </references>
      </pivotArea>
    </format>
    <format dxfId="4340">
      <pivotArea dataOnly="0" labelOnly="1" outline="0" fieldPosition="0">
        <references count="2">
          <reference field="0" count="1" selected="0">
            <x v="223"/>
          </reference>
          <reference field="1" count="1">
            <x v="222"/>
          </reference>
        </references>
      </pivotArea>
    </format>
    <format dxfId="4339">
      <pivotArea dataOnly="0" labelOnly="1" outline="0" fieldPosition="0">
        <references count="2">
          <reference field="0" count="1" selected="0">
            <x v="224"/>
          </reference>
          <reference field="1" count="1">
            <x v="223"/>
          </reference>
        </references>
      </pivotArea>
    </format>
    <format dxfId="4338">
      <pivotArea dataOnly="0" labelOnly="1" outline="0" fieldPosition="0">
        <references count="2">
          <reference field="0" count="1" selected="0">
            <x v="225"/>
          </reference>
          <reference field="1" count="1">
            <x v="224"/>
          </reference>
        </references>
      </pivotArea>
    </format>
    <format dxfId="4337">
      <pivotArea dataOnly="0" labelOnly="1" outline="0" fieldPosition="0">
        <references count="2">
          <reference field="0" count="1" selected="0">
            <x v="226"/>
          </reference>
          <reference field="1" count="1">
            <x v="225"/>
          </reference>
        </references>
      </pivotArea>
    </format>
    <format dxfId="4336">
      <pivotArea dataOnly="0" labelOnly="1" outline="0" fieldPosition="0">
        <references count="2">
          <reference field="0" count="1" selected="0">
            <x v="227"/>
          </reference>
          <reference field="1" count="1">
            <x v="226"/>
          </reference>
        </references>
      </pivotArea>
    </format>
    <format dxfId="4335">
      <pivotArea dataOnly="0" labelOnly="1" outline="0" fieldPosition="0">
        <references count="2">
          <reference field="0" count="1" selected="0">
            <x v="228"/>
          </reference>
          <reference field="1" count="1">
            <x v="227"/>
          </reference>
        </references>
      </pivotArea>
    </format>
    <format dxfId="4334">
      <pivotArea dataOnly="0" labelOnly="1" outline="0" fieldPosition="0">
        <references count="2">
          <reference field="0" count="1" selected="0">
            <x v="229"/>
          </reference>
          <reference field="1" count="1">
            <x v="228"/>
          </reference>
        </references>
      </pivotArea>
    </format>
    <format dxfId="4333">
      <pivotArea dataOnly="0" labelOnly="1" outline="0" fieldPosition="0">
        <references count="2">
          <reference field="0" count="1" selected="0">
            <x v="230"/>
          </reference>
          <reference field="1" count="1">
            <x v="229"/>
          </reference>
        </references>
      </pivotArea>
    </format>
    <format dxfId="4332">
      <pivotArea dataOnly="0" labelOnly="1" outline="0" fieldPosition="0">
        <references count="2">
          <reference field="0" count="1" selected="0">
            <x v="231"/>
          </reference>
          <reference field="1" count="1">
            <x v="230"/>
          </reference>
        </references>
      </pivotArea>
    </format>
    <format dxfId="4331">
      <pivotArea dataOnly="0" labelOnly="1" outline="0" fieldPosition="0">
        <references count="2">
          <reference field="0" count="1" selected="0">
            <x v="232"/>
          </reference>
          <reference field="1" count="1">
            <x v="231"/>
          </reference>
        </references>
      </pivotArea>
    </format>
    <format dxfId="4330">
      <pivotArea dataOnly="0" labelOnly="1" outline="0" fieldPosition="0">
        <references count="2">
          <reference field="0" count="1" selected="0">
            <x v="233"/>
          </reference>
          <reference field="1" count="1">
            <x v="232"/>
          </reference>
        </references>
      </pivotArea>
    </format>
    <format dxfId="4329">
      <pivotArea dataOnly="0" labelOnly="1" outline="0" fieldPosition="0">
        <references count="2">
          <reference field="0" count="1" selected="0">
            <x v="234"/>
          </reference>
          <reference field="1" count="1">
            <x v="233"/>
          </reference>
        </references>
      </pivotArea>
    </format>
    <format dxfId="4328">
      <pivotArea dataOnly="0" labelOnly="1" outline="0" fieldPosition="0">
        <references count="2">
          <reference field="0" count="1" selected="0">
            <x v="235"/>
          </reference>
          <reference field="1" count="1">
            <x v="234"/>
          </reference>
        </references>
      </pivotArea>
    </format>
    <format dxfId="4327">
      <pivotArea dataOnly="0" labelOnly="1" outline="0" fieldPosition="0">
        <references count="2">
          <reference field="0" count="1" selected="0">
            <x v="236"/>
          </reference>
          <reference field="1" count="1">
            <x v="235"/>
          </reference>
        </references>
      </pivotArea>
    </format>
    <format dxfId="4326">
      <pivotArea dataOnly="0" labelOnly="1" outline="0" fieldPosition="0">
        <references count="2">
          <reference field="0" count="1" selected="0">
            <x v="237"/>
          </reference>
          <reference field="1" count="1">
            <x v="236"/>
          </reference>
        </references>
      </pivotArea>
    </format>
    <format dxfId="4325">
      <pivotArea dataOnly="0" labelOnly="1" outline="0" fieldPosition="0">
        <references count="2">
          <reference field="0" count="1" selected="0">
            <x v="238"/>
          </reference>
          <reference field="1" count="1">
            <x v="237"/>
          </reference>
        </references>
      </pivotArea>
    </format>
    <format dxfId="4324">
      <pivotArea dataOnly="0" labelOnly="1" outline="0" fieldPosition="0">
        <references count="2">
          <reference field="0" count="1" selected="0">
            <x v="239"/>
          </reference>
          <reference field="1" count="1">
            <x v="238"/>
          </reference>
        </references>
      </pivotArea>
    </format>
    <format dxfId="4323">
      <pivotArea dataOnly="0" labelOnly="1" outline="0" fieldPosition="0">
        <references count="2">
          <reference field="0" count="1" selected="0">
            <x v="240"/>
          </reference>
          <reference field="1" count="1">
            <x v="239"/>
          </reference>
        </references>
      </pivotArea>
    </format>
    <format dxfId="4322">
      <pivotArea dataOnly="0" labelOnly="1" outline="0" fieldPosition="0">
        <references count="2">
          <reference field="0" count="1" selected="0">
            <x v="241"/>
          </reference>
          <reference field="1" count="1">
            <x v="240"/>
          </reference>
        </references>
      </pivotArea>
    </format>
    <format dxfId="4321">
      <pivotArea dataOnly="0" labelOnly="1" outline="0" fieldPosition="0">
        <references count="2">
          <reference field="0" count="1" selected="0">
            <x v="242"/>
          </reference>
          <reference field="1" count="1">
            <x v="241"/>
          </reference>
        </references>
      </pivotArea>
    </format>
    <format dxfId="4320">
      <pivotArea dataOnly="0" labelOnly="1" outline="0" fieldPosition="0">
        <references count="2">
          <reference field="0" count="1" selected="0">
            <x v="243"/>
          </reference>
          <reference field="1" count="1">
            <x v="242"/>
          </reference>
        </references>
      </pivotArea>
    </format>
    <format dxfId="4319">
      <pivotArea dataOnly="0" labelOnly="1" outline="0" fieldPosition="0">
        <references count="2">
          <reference field="0" count="1" selected="0">
            <x v="244"/>
          </reference>
          <reference field="1" count="1">
            <x v="243"/>
          </reference>
        </references>
      </pivotArea>
    </format>
    <format dxfId="4318">
      <pivotArea dataOnly="0" labelOnly="1" outline="0" fieldPosition="0">
        <references count="2">
          <reference field="0" count="1" selected="0">
            <x v="245"/>
          </reference>
          <reference field="1" count="1">
            <x v="244"/>
          </reference>
        </references>
      </pivotArea>
    </format>
    <format dxfId="4317">
      <pivotArea dataOnly="0" labelOnly="1" outline="0" fieldPosition="0">
        <references count="2">
          <reference field="0" count="1" selected="0">
            <x v="246"/>
          </reference>
          <reference field="1" count="1">
            <x v="245"/>
          </reference>
        </references>
      </pivotArea>
    </format>
    <format dxfId="4316">
      <pivotArea dataOnly="0" labelOnly="1" outline="0" fieldPosition="0">
        <references count="2">
          <reference field="0" count="1" selected="0">
            <x v="247"/>
          </reference>
          <reference field="1" count="1">
            <x v="246"/>
          </reference>
        </references>
      </pivotArea>
    </format>
    <format dxfId="4315">
      <pivotArea dataOnly="0" labelOnly="1" outline="0" fieldPosition="0">
        <references count="2">
          <reference field="0" count="1" selected="0">
            <x v="248"/>
          </reference>
          <reference field="1" count="1">
            <x v="247"/>
          </reference>
        </references>
      </pivotArea>
    </format>
    <format dxfId="4314">
      <pivotArea dataOnly="0" labelOnly="1" outline="0" fieldPosition="0">
        <references count="2">
          <reference field="0" count="1" selected="0">
            <x v="249"/>
          </reference>
          <reference field="1" count="1">
            <x v="248"/>
          </reference>
        </references>
      </pivotArea>
    </format>
    <format dxfId="4313">
      <pivotArea dataOnly="0" labelOnly="1" outline="0" fieldPosition="0">
        <references count="2">
          <reference field="0" count="1" selected="0">
            <x v="250"/>
          </reference>
          <reference field="1" count="1">
            <x v="249"/>
          </reference>
        </references>
      </pivotArea>
    </format>
    <format dxfId="4312">
      <pivotArea dataOnly="0" labelOnly="1" outline="0" fieldPosition="0">
        <references count="2">
          <reference field="0" count="1" selected="0">
            <x v="251"/>
          </reference>
          <reference field="1" count="1">
            <x v="250"/>
          </reference>
        </references>
      </pivotArea>
    </format>
    <format dxfId="4311">
      <pivotArea dataOnly="0" labelOnly="1" outline="0" fieldPosition="0">
        <references count="2">
          <reference field="0" count="1" selected="0">
            <x v="252"/>
          </reference>
          <reference field="1" count="1">
            <x v="251"/>
          </reference>
        </references>
      </pivotArea>
    </format>
    <format dxfId="4310">
      <pivotArea dataOnly="0" labelOnly="1" outline="0" fieldPosition="0">
        <references count="2">
          <reference field="0" count="1" selected="0">
            <x v="253"/>
          </reference>
          <reference field="1" count="1">
            <x v="252"/>
          </reference>
        </references>
      </pivotArea>
    </format>
    <format dxfId="4309">
      <pivotArea dataOnly="0" labelOnly="1" outline="0" fieldPosition="0">
        <references count="2">
          <reference field="0" count="1" selected="0">
            <x v="254"/>
          </reference>
          <reference field="1" count="1">
            <x v="253"/>
          </reference>
        </references>
      </pivotArea>
    </format>
    <format dxfId="4308">
      <pivotArea dataOnly="0" labelOnly="1" outline="0" fieldPosition="0">
        <references count="2">
          <reference field="0" count="1" selected="0">
            <x v="255"/>
          </reference>
          <reference field="1" count="1">
            <x v="254"/>
          </reference>
        </references>
      </pivotArea>
    </format>
    <format dxfId="4307">
      <pivotArea dataOnly="0" labelOnly="1" outline="0" fieldPosition="0">
        <references count="2">
          <reference field="0" count="1" selected="0">
            <x v="256"/>
          </reference>
          <reference field="1" count="1">
            <x v="255"/>
          </reference>
        </references>
      </pivotArea>
    </format>
    <format dxfId="4306">
      <pivotArea dataOnly="0" labelOnly="1" outline="0" fieldPosition="0">
        <references count="2">
          <reference field="0" count="1" selected="0">
            <x v="257"/>
          </reference>
          <reference field="1" count="1">
            <x v="256"/>
          </reference>
        </references>
      </pivotArea>
    </format>
    <format dxfId="4305">
      <pivotArea dataOnly="0" labelOnly="1" outline="0" fieldPosition="0">
        <references count="2">
          <reference field="0" count="1" selected="0">
            <x v="258"/>
          </reference>
          <reference field="1" count="1">
            <x v="257"/>
          </reference>
        </references>
      </pivotArea>
    </format>
    <format dxfId="4304">
      <pivotArea dataOnly="0" labelOnly="1" outline="0" fieldPosition="0">
        <references count="2">
          <reference field="0" count="1" selected="0">
            <x v="259"/>
          </reference>
          <reference field="1" count="1">
            <x v="258"/>
          </reference>
        </references>
      </pivotArea>
    </format>
    <format dxfId="4303">
      <pivotArea dataOnly="0" labelOnly="1" outline="0" fieldPosition="0">
        <references count="2">
          <reference field="0" count="1" selected="0">
            <x v="260"/>
          </reference>
          <reference field="1" count="1">
            <x v="259"/>
          </reference>
        </references>
      </pivotArea>
    </format>
    <format dxfId="4302">
      <pivotArea dataOnly="0" labelOnly="1" outline="0" fieldPosition="0">
        <references count="2">
          <reference field="0" count="1" selected="0">
            <x v="261"/>
          </reference>
          <reference field="1" count="1">
            <x v="260"/>
          </reference>
        </references>
      </pivotArea>
    </format>
    <format dxfId="4301">
      <pivotArea dataOnly="0" labelOnly="1" outline="0" fieldPosition="0">
        <references count="2">
          <reference field="0" count="1" selected="0">
            <x v="262"/>
          </reference>
          <reference field="1" count="1">
            <x v="261"/>
          </reference>
        </references>
      </pivotArea>
    </format>
    <format dxfId="4300">
      <pivotArea dataOnly="0" labelOnly="1" outline="0" fieldPosition="0">
        <references count="2">
          <reference field="0" count="1" selected="0">
            <x v="263"/>
          </reference>
          <reference field="1" count="1">
            <x v="262"/>
          </reference>
        </references>
      </pivotArea>
    </format>
    <format dxfId="4299">
      <pivotArea dataOnly="0" labelOnly="1" outline="0" fieldPosition="0">
        <references count="2">
          <reference field="0" count="1" selected="0">
            <x v="264"/>
          </reference>
          <reference field="1" count="1">
            <x v="263"/>
          </reference>
        </references>
      </pivotArea>
    </format>
    <format dxfId="4298">
      <pivotArea dataOnly="0" labelOnly="1" outline="0" fieldPosition="0">
        <references count="2">
          <reference field="0" count="1" selected="0">
            <x v="265"/>
          </reference>
          <reference field="1" count="1">
            <x v="264"/>
          </reference>
        </references>
      </pivotArea>
    </format>
    <format dxfId="4297">
      <pivotArea dataOnly="0" labelOnly="1" outline="0" fieldPosition="0">
        <references count="2">
          <reference field="0" count="1" selected="0">
            <x v="266"/>
          </reference>
          <reference field="1" count="1">
            <x v="265"/>
          </reference>
        </references>
      </pivotArea>
    </format>
    <format dxfId="4296">
      <pivotArea dataOnly="0" labelOnly="1" outline="0" fieldPosition="0">
        <references count="2">
          <reference field="0" count="1" selected="0">
            <x v="267"/>
          </reference>
          <reference field="1" count="1">
            <x v="266"/>
          </reference>
        </references>
      </pivotArea>
    </format>
    <format dxfId="4295">
      <pivotArea dataOnly="0" labelOnly="1" outline="0" fieldPosition="0">
        <references count="2">
          <reference field="0" count="1" selected="0">
            <x v="268"/>
          </reference>
          <reference field="1" count="1">
            <x v="267"/>
          </reference>
        </references>
      </pivotArea>
    </format>
    <format dxfId="4294">
      <pivotArea dataOnly="0" labelOnly="1" outline="0" fieldPosition="0">
        <references count="2">
          <reference field="0" count="1" selected="0">
            <x v="269"/>
          </reference>
          <reference field="1" count="1">
            <x v="268"/>
          </reference>
        </references>
      </pivotArea>
    </format>
    <format dxfId="4293">
      <pivotArea dataOnly="0" labelOnly="1" outline="0" fieldPosition="0">
        <references count="2">
          <reference field="0" count="1" selected="0">
            <x v="270"/>
          </reference>
          <reference field="1" count="1">
            <x v="269"/>
          </reference>
        </references>
      </pivotArea>
    </format>
    <format dxfId="4292">
      <pivotArea dataOnly="0" labelOnly="1" outline="0" fieldPosition="0">
        <references count="2">
          <reference field="0" count="1" selected="0">
            <x v="271"/>
          </reference>
          <reference field="1" count="1">
            <x v="270"/>
          </reference>
        </references>
      </pivotArea>
    </format>
    <format dxfId="4291">
      <pivotArea dataOnly="0" labelOnly="1" outline="0" fieldPosition="0">
        <references count="2">
          <reference field="0" count="1" selected="0">
            <x v="272"/>
          </reference>
          <reference field="1" count="1">
            <x v="271"/>
          </reference>
        </references>
      </pivotArea>
    </format>
    <format dxfId="4290">
      <pivotArea dataOnly="0" labelOnly="1" outline="0" fieldPosition="0">
        <references count="2">
          <reference field="0" count="1" selected="0">
            <x v="273"/>
          </reference>
          <reference field="1" count="1">
            <x v="272"/>
          </reference>
        </references>
      </pivotArea>
    </format>
    <format dxfId="4289">
      <pivotArea dataOnly="0" labelOnly="1" outline="0" fieldPosition="0">
        <references count="2">
          <reference field="0" count="1" selected="0">
            <x v="274"/>
          </reference>
          <reference field="1" count="1">
            <x v="273"/>
          </reference>
        </references>
      </pivotArea>
    </format>
    <format dxfId="4288">
      <pivotArea dataOnly="0" labelOnly="1" outline="0" fieldPosition="0">
        <references count="2">
          <reference field="0" count="1" selected="0">
            <x v="275"/>
          </reference>
          <reference field="1" count="1">
            <x v="274"/>
          </reference>
        </references>
      </pivotArea>
    </format>
    <format dxfId="4287">
      <pivotArea dataOnly="0" labelOnly="1" outline="0" fieldPosition="0">
        <references count="2">
          <reference field="0" count="1" selected="0">
            <x v="276"/>
          </reference>
          <reference field="1" count="1">
            <x v="275"/>
          </reference>
        </references>
      </pivotArea>
    </format>
    <format dxfId="4286">
      <pivotArea dataOnly="0" labelOnly="1" outline="0" fieldPosition="0">
        <references count="2">
          <reference field="0" count="1" selected="0">
            <x v="277"/>
          </reference>
          <reference field="1" count="1">
            <x v="276"/>
          </reference>
        </references>
      </pivotArea>
    </format>
    <format dxfId="4285">
      <pivotArea dataOnly="0" labelOnly="1" outline="0" fieldPosition="0">
        <references count="2">
          <reference field="0" count="1" selected="0">
            <x v="278"/>
          </reference>
          <reference field="1" count="1">
            <x v="277"/>
          </reference>
        </references>
      </pivotArea>
    </format>
    <format dxfId="4284">
      <pivotArea dataOnly="0" labelOnly="1" outline="0" fieldPosition="0">
        <references count="2">
          <reference field="0" count="1" selected="0">
            <x v="279"/>
          </reference>
          <reference field="1" count="1">
            <x v="278"/>
          </reference>
        </references>
      </pivotArea>
    </format>
    <format dxfId="4283">
      <pivotArea dataOnly="0" labelOnly="1" outline="0" fieldPosition="0">
        <references count="2">
          <reference field="0" count="1" selected="0">
            <x v="280"/>
          </reference>
          <reference field="1" count="1">
            <x v="279"/>
          </reference>
        </references>
      </pivotArea>
    </format>
    <format dxfId="4282">
      <pivotArea dataOnly="0" labelOnly="1" outline="0" fieldPosition="0">
        <references count="2">
          <reference field="0" count="1" selected="0">
            <x v="281"/>
          </reference>
          <reference field="1" count="1">
            <x v="280"/>
          </reference>
        </references>
      </pivotArea>
    </format>
    <format dxfId="4281">
      <pivotArea dataOnly="0" labelOnly="1" outline="0" fieldPosition="0">
        <references count="2">
          <reference field="0" count="1" selected="0">
            <x v="282"/>
          </reference>
          <reference field="1" count="1">
            <x v="281"/>
          </reference>
        </references>
      </pivotArea>
    </format>
    <format dxfId="4280">
      <pivotArea dataOnly="0" labelOnly="1" outline="0" fieldPosition="0">
        <references count="2">
          <reference field="0" count="1" selected="0">
            <x v="283"/>
          </reference>
          <reference field="1" count="1">
            <x v="282"/>
          </reference>
        </references>
      </pivotArea>
    </format>
    <format dxfId="4279">
      <pivotArea dataOnly="0" labelOnly="1" outline="0" fieldPosition="0">
        <references count="2">
          <reference field="0" count="1" selected="0">
            <x v="284"/>
          </reference>
          <reference field="1" count="1">
            <x v="283"/>
          </reference>
        </references>
      </pivotArea>
    </format>
    <format dxfId="4278">
      <pivotArea dataOnly="0" labelOnly="1" outline="0" fieldPosition="0">
        <references count="2">
          <reference field="0" count="1" selected="0">
            <x v="285"/>
          </reference>
          <reference field="1" count="1">
            <x v="284"/>
          </reference>
        </references>
      </pivotArea>
    </format>
    <format dxfId="4277">
      <pivotArea dataOnly="0" labelOnly="1" outline="0" fieldPosition="0">
        <references count="2">
          <reference field="0" count="1" selected="0">
            <x v="286"/>
          </reference>
          <reference field="1" count="1">
            <x v="285"/>
          </reference>
        </references>
      </pivotArea>
    </format>
    <format dxfId="4276">
      <pivotArea dataOnly="0" labelOnly="1" outline="0" fieldPosition="0">
        <references count="2">
          <reference field="0" count="1" selected="0">
            <x v="287"/>
          </reference>
          <reference field="1" count="1">
            <x v="286"/>
          </reference>
        </references>
      </pivotArea>
    </format>
    <format dxfId="4275">
      <pivotArea dataOnly="0" labelOnly="1" outline="0" fieldPosition="0">
        <references count="2">
          <reference field="0" count="1" selected="0">
            <x v="288"/>
          </reference>
          <reference field="1" count="1">
            <x v="287"/>
          </reference>
        </references>
      </pivotArea>
    </format>
    <format dxfId="4274">
      <pivotArea dataOnly="0" labelOnly="1" outline="0" fieldPosition="0">
        <references count="2">
          <reference field="0" count="1" selected="0">
            <x v="289"/>
          </reference>
          <reference field="1" count="1">
            <x v="288"/>
          </reference>
        </references>
      </pivotArea>
    </format>
    <format dxfId="4273">
      <pivotArea dataOnly="0" labelOnly="1" outline="0" fieldPosition="0">
        <references count="2">
          <reference field="0" count="1" selected="0">
            <x v="290"/>
          </reference>
          <reference field="1" count="1">
            <x v="289"/>
          </reference>
        </references>
      </pivotArea>
    </format>
    <format dxfId="4272">
      <pivotArea dataOnly="0" labelOnly="1" outline="0" fieldPosition="0">
        <references count="2">
          <reference field="0" count="1" selected="0">
            <x v="291"/>
          </reference>
          <reference field="1" count="1">
            <x v="290"/>
          </reference>
        </references>
      </pivotArea>
    </format>
    <format dxfId="4271">
      <pivotArea dataOnly="0" labelOnly="1" outline="0" fieldPosition="0">
        <references count="2">
          <reference field="0" count="1" selected="0">
            <x v="292"/>
          </reference>
          <reference field="1" count="1">
            <x v="291"/>
          </reference>
        </references>
      </pivotArea>
    </format>
    <format dxfId="4270">
      <pivotArea dataOnly="0" labelOnly="1" outline="0" fieldPosition="0">
        <references count="2">
          <reference field="0" count="1" selected="0">
            <x v="293"/>
          </reference>
          <reference field="1" count="1">
            <x v="292"/>
          </reference>
        </references>
      </pivotArea>
    </format>
    <format dxfId="4269">
      <pivotArea dataOnly="0" labelOnly="1" outline="0" fieldPosition="0">
        <references count="2">
          <reference field="0" count="1" selected="0">
            <x v="294"/>
          </reference>
          <reference field="1" count="1">
            <x v="293"/>
          </reference>
        </references>
      </pivotArea>
    </format>
    <format dxfId="4268">
      <pivotArea dataOnly="0" labelOnly="1" outline="0" fieldPosition="0">
        <references count="2">
          <reference field="0" count="1" selected="0">
            <x v="295"/>
          </reference>
          <reference field="1" count="1">
            <x v="294"/>
          </reference>
        </references>
      </pivotArea>
    </format>
    <format dxfId="4267">
      <pivotArea dataOnly="0" labelOnly="1" outline="0" fieldPosition="0">
        <references count="2">
          <reference field="0" count="1" selected="0">
            <x v="296"/>
          </reference>
          <reference field="1" count="1">
            <x v="295"/>
          </reference>
        </references>
      </pivotArea>
    </format>
    <format dxfId="4266">
      <pivotArea dataOnly="0" labelOnly="1" outline="0" fieldPosition="0">
        <references count="2">
          <reference field="0" count="1" selected="0">
            <x v="297"/>
          </reference>
          <reference field="1" count="1">
            <x v="296"/>
          </reference>
        </references>
      </pivotArea>
    </format>
    <format dxfId="4265">
      <pivotArea dataOnly="0" labelOnly="1" outline="0" fieldPosition="0">
        <references count="2">
          <reference field="0" count="1" selected="0">
            <x v="298"/>
          </reference>
          <reference field="1" count="1">
            <x v="297"/>
          </reference>
        </references>
      </pivotArea>
    </format>
    <format dxfId="4264">
      <pivotArea dataOnly="0" labelOnly="1" outline="0" fieldPosition="0">
        <references count="2">
          <reference field="0" count="1" selected="0">
            <x v="299"/>
          </reference>
          <reference field="1" count="1">
            <x v="298"/>
          </reference>
        </references>
      </pivotArea>
    </format>
    <format dxfId="4263">
      <pivotArea dataOnly="0" labelOnly="1" outline="0" fieldPosition="0">
        <references count="2">
          <reference field="0" count="1" selected="0">
            <x v="300"/>
          </reference>
          <reference field="1" count="1">
            <x v="299"/>
          </reference>
        </references>
      </pivotArea>
    </format>
    <format dxfId="4262">
      <pivotArea dataOnly="0" labelOnly="1" outline="0" fieldPosition="0">
        <references count="2">
          <reference field="0" count="1" selected="0">
            <x v="301"/>
          </reference>
          <reference field="1" count="1">
            <x v="300"/>
          </reference>
        </references>
      </pivotArea>
    </format>
    <format dxfId="4261">
      <pivotArea dataOnly="0" labelOnly="1" outline="0" fieldPosition="0">
        <references count="2">
          <reference field="0" count="1" selected="0">
            <x v="302"/>
          </reference>
          <reference field="1" count="1">
            <x v="301"/>
          </reference>
        </references>
      </pivotArea>
    </format>
    <format dxfId="4260">
      <pivotArea dataOnly="0" labelOnly="1" outline="0" fieldPosition="0">
        <references count="2">
          <reference field="0" count="1" selected="0">
            <x v="303"/>
          </reference>
          <reference field="1" count="1">
            <x v="302"/>
          </reference>
        </references>
      </pivotArea>
    </format>
    <format dxfId="4259">
      <pivotArea dataOnly="0" labelOnly="1" outline="0" fieldPosition="0">
        <references count="2">
          <reference field="0" count="1" selected="0">
            <x v="304"/>
          </reference>
          <reference field="1" count="1">
            <x v="303"/>
          </reference>
        </references>
      </pivotArea>
    </format>
    <format dxfId="4258">
      <pivotArea dataOnly="0" labelOnly="1" outline="0" fieldPosition="0">
        <references count="2">
          <reference field="0" count="1" selected="0">
            <x v="305"/>
          </reference>
          <reference field="1" count="1">
            <x v="304"/>
          </reference>
        </references>
      </pivotArea>
    </format>
    <format dxfId="4257">
      <pivotArea dataOnly="0" labelOnly="1" outline="0" fieldPosition="0">
        <references count="2">
          <reference field="0" count="1" selected="0">
            <x v="306"/>
          </reference>
          <reference field="1" count="1">
            <x v="305"/>
          </reference>
        </references>
      </pivotArea>
    </format>
    <format dxfId="4256">
      <pivotArea dataOnly="0" labelOnly="1" outline="0" fieldPosition="0">
        <references count="2">
          <reference field="0" count="1" selected="0">
            <x v="307"/>
          </reference>
          <reference field="1" count="1">
            <x v="306"/>
          </reference>
        </references>
      </pivotArea>
    </format>
    <format dxfId="4255">
      <pivotArea dataOnly="0" labelOnly="1" outline="0" fieldPosition="0">
        <references count="2">
          <reference field="0" count="1" selected="0">
            <x v="308"/>
          </reference>
          <reference field="1" count="1">
            <x v="307"/>
          </reference>
        </references>
      </pivotArea>
    </format>
    <format dxfId="4254">
      <pivotArea dataOnly="0" labelOnly="1" outline="0" fieldPosition="0">
        <references count="2">
          <reference field="0" count="1" selected="0">
            <x v="309"/>
          </reference>
          <reference field="1" count="1">
            <x v="308"/>
          </reference>
        </references>
      </pivotArea>
    </format>
    <format dxfId="4253">
      <pivotArea dataOnly="0" labelOnly="1" outline="0" fieldPosition="0">
        <references count="2">
          <reference field="0" count="1" selected="0">
            <x v="310"/>
          </reference>
          <reference field="1" count="1">
            <x v="309"/>
          </reference>
        </references>
      </pivotArea>
    </format>
    <format dxfId="4252">
      <pivotArea dataOnly="0" labelOnly="1" outline="0" fieldPosition="0">
        <references count="2">
          <reference field="0" count="1" selected="0">
            <x v="311"/>
          </reference>
          <reference field="1" count="1">
            <x v="310"/>
          </reference>
        </references>
      </pivotArea>
    </format>
    <format dxfId="4251">
      <pivotArea dataOnly="0" labelOnly="1" outline="0" fieldPosition="0">
        <references count="2">
          <reference field="0" count="1" selected="0">
            <x v="312"/>
          </reference>
          <reference field="1" count="1">
            <x v="311"/>
          </reference>
        </references>
      </pivotArea>
    </format>
    <format dxfId="4250">
      <pivotArea dataOnly="0" labelOnly="1" outline="0" fieldPosition="0">
        <references count="2">
          <reference field="0" count="1" selected="0">
            <x v="313"/>
          </reference>
          <reference field="1" count="1">
            <x v="312"/>
          </reference>
        </references>
      </pivotArea>
    </format>
    <format dxfId="4249">
      <pivotArea dataOnly="0" labelOnly="1" outline="0" fieldPosition="0">
        <references count="2">
          <reference field="0" count="1" selected="0">
            <x v="314"/>
          </reference>
          <reference field="1" count="1">
            <x v="313"/>
          </reference>
        </references>
      </pivotArea>
    </format>
    <format dxfId="4248">
      <pivotArea dataOnly="0" labelOnly="1" outline="0" fieldPosition="0">
        <references count="2">
          <reference field="0" count="1" selected="0">
            <x v="315"/>
          </reference>
          <reference field="1" count="1">
            <x v="314"/>
          </reference>
        </references>
      </pivotArea>
    </format>
    <format dxfId="4247">
      <pivotArea dataOnly="0" labelOnly="1" outline="0" fieldPosition="0">
        <references count="2">
          <reference field="0" count="1" selected="0">
            <x v="316"/>
          </reference>
          <reference field="1" count="1">
            <x v="315"/>
          </reference>
        </references>
      </pivotArea>
    </format>
    <format dxfId="4246">
      <pivotArea dataOnly="0" labelOnly="1" outline="0" fieldPosition="0">
        <references count="2">
          <reference field="0" count="1" selected="0">
            <x v="317"/>
          </reference>
          <reference field="1" count="1">
            <x v="316"/>
          </reference>
        </references>
      </pivotArea>
    </format>
    <format dxfId="4245">
      <pivotArea dataOnly="0" labelOnly="1" outline="0" fieldPosition="0">
        <references count="2">
          <reference field="0" count="1" selected="0">
            <x v="318"/>
          </reference>
          <reference field="1" count="1">
            <x v="317"/>
          </reference>
        </references>
      </pivotArea>
    </format>
    <format dxfId="4244">
      <pivotArea dataOnly="0" labelOnly="1" outline="0" fieldPosition="0">
        <references count="2">
          <reference field="0" count="1" selected="0">
            <x v="319"/>
          </reference>
          <reference field="1" count="1">
            <x v="318"/>
          </reference>
        </references>
      </pivotArea>
    </format>
    <format dxfId="4243">
      <pivotArea dataOnly="0" labelOnly="1" outline="0" fieldPosition="0">
        <references count="2">
          <reference field="0" count="1" selected="0">
            <x v="320"/>
          </reference>
          <reference field="1" count="1">
            <x v="319"/>
          </reference>
        </references>
      </pivotArea>
    </format>
    <format dxfId="4242">
      <pivotArea dataOnly="0" labelOnly="1" outline="0" fieldPosition="0">
        <references count="2">
          <reference field="0" count="1" selected="0">
            <x v="321"/>
          </reference>
          <reference field="1" count="1">
            <x v="320"/>
          </reference>
        </references>
      </pivotArea>
    </format>
    <format dxfId="4241">
      <pivotArea dataOnly="0" labelOnly="1" outline="0" fieldPosition="0">
        <references count="2">
          <reference field="0" count="1" selected="0">
            <x v="322"/>
          </reference>
          <reference field="1" count="1">
            <x v="321"/>
          </reference>
        </references>
      </pivotArea>
    </format>
    <format dxfId="4240">
      <pivotArea dataOnly="0" labelOnly="1" outline="0" fieldPosition="0">
        <references count="2">
          <reference field="0" count="1" selected="0">
            <x v="323"/>
          </reference>
          <reference field="1" count="1">
            <x v="322"/>
          </reference>
        </references>
      </pivotArea>
    </format>
    <format dxfId="4239">
      <pivotArea dataOnly="0" labelOnly="1" outline="0" fieldPosition="0">
        <references count="2">
          <reference field="0" count="1" selected="0">
            <x v="324"/>
          </reference>
          <reference field="1" count="1">
            <x v="323"/>
          </reference>
        </references>
      </pivotArea>
    </format>
    <format dxfId="4238">
      <pivotArea dataOnly="0" labelOnly="1" outline="0" fieldPosition="0">
        <references count="2">
          <reference field="0" count="1" selected="0">
            <x v="325"/>
          </reference>
          <reference field="1" count="1">
            <x v="324"/>
          </reference>
        </references>
      </pivotArea>
    </format>
    <format dxfId="4237">
      <pivotArea dataOnly="0" labelOnly="1" outline="0" fieldPosition="0">
        <references count="2">
          <reference field="0" count="1" selected="0">
            <x v="326"/>
          </reference>
          <reference field="1" count="1">
            <x v="325"/>
          </reference>
        </references>
      </pivotArea>
    </format>
    <format dxfId="4236">
      <pivotArea dataOnly="0" labelOnly="1" outline="0" fieldPosition="0">
        <references count="2">
          <reference field="0" count="1" selected="0">
            <x v="327"/>
          </reference>
          <reference field="1" count="1">
            <x v="326"/>
          </reference>
        </references>
      </pivotArea>
    </format>
    <format dxfId="4235">
      <pivotArea dataOnly="0" labelOnly="1" outline="0" fieldPosition="0">
        <references count="2">
          <reference field="0" count="1" selected="0">
            <x v="328"/>
          </reference>
          <reference field="1" count="1">
            <x v="327"/>
          </reference>
        </references>
      </pivotArea>
    </format>
    <format dxfId="4234">
      <pivotArea dataOnly="0" labelOnly="1" outline="0" fieldPosition="0">
        <references count="2">
          <reference field="0" count="1" selected="0">
            <x v="329"/>
          </reference>
          <reference field="1" count="1">
            <x v="328"/>
          </reference>
        </references>
      </pivotArea>
    </format>
    <format dxfId="4233">
      <pivotArea dataOnly="0" labelOnly="1" outline="0" fieldPosition="0">
        <references count="2">
          <reference field="0" count="1" selected="0">
            <x v="330"/>
          </reference>
          <reference field="1" count="1">
            <x v="329"/>
          </reference>
        </references>
      </pivotArea>
    </format>
    <format dxfId="4232">
      <pivotArea dataOnly="0" labelOnly="1" outline="0" fieldPosition="0">
        <references count="2">
          <reference field="0" count="1" selected="0">
            <x v="331"/>
          </reference>
          <reference field="1" count="1">
            <x v="330"/>
          </reference>
        </references>
      </pivotArea>
    </format>
    <format dxfId="4231">
      <pivotArea dataOnly="0" labelOnly="1" outline="0" fieldPosition="0">
        <references count="2">
          <reference field="0" count="1" selected="0">
            <x v="332"/>
          </reference>
          <reference field="1" count="1">
            <x v="331"/>
          </reference>
        </references>
      </pivotArea>
    </format>
    <format dxfId="4230">
      <pivotArea dataOnly="0" labelOnly="1" outline="0" fieldPosition="0">
        <references count="2">
          <reference field="0" count="1" selected="0">
            <x v="333"/>
          </reference>
          <reference field="1" count="1">
            <x v="332"/>
          </reference>
        </references>
      </pivotArea>
    </format>
    <format dxfId="4229">
      <pivotArea dataOnly="0" labelOnly="1" outline="0" fieldPosition="0">
        <references count="2">
          <reference field="0" count="1" selected="0">
            <x v="334"/>
          </reference>
          <reference field="1" count="1">
            <x v="333"/>
          </reference>
        </references>
      </pivotArea>
    </format>
    <format dxfId="4228">
      <pivotArea dataOnly="0" labelOnly="1" outline="0" fieldPosition="0">
        <references count="2">
          <reference field="0" count="1" selected="0">
            <x v="335"/>
          </reference>
          <reference field="1" count="1">
            <x v="334"/>
          </reference>
        </references>
      </pivotArea>
    </format>
    <format dxfId="4227">
      <pivotArea dataOnly="0" labelOnly="1" outline="0" fieldPosition="0">
        <references count="2">
          <reference field="0" count="1" selected="0">
            <x v="336"/>
          </reference>
          <reference field="1" count="1">
            <x v="335"/>
          </reference>
        </references>
      </pivotArea>
    </format>
    <format dxfId="4226">
      <pivotArea dataOnly="0" labelOnly="1" outline="0" fieldPosition="0">
        <references count="2">
          <reference field="0" count="1" selected="0">
            <x v="337"/>
          </reference>
          <reference field="1" count="1">
            <x v="336"/>
          </reference>
        </references>
      </pivotArea>
    </format>
    <format dxfId="4225">
      <pivotArea dataOnly="0" labelOnly="1" outline="0" fieldPosition="0">
        <references count="2">
          <reference field="0" count="1" selected="0">
            <x v="338"/>
          </reference>
          <reference field="1" count="1">
            <x v="337"/>
          </reference>
        </references>
      </pivotArea>
    </format>
    <format dxfId="4224">
      <pivotArea dataOnly="0" labelOnly="1" outline="0" fieldPosition="0">
        <references count="2">
          <reference field="0" count="1" selected="0">
            <x v="339"/>
          </reference>
          <reference field="1" count="1">
            <x v="338"/>
          </reference>
        </references>
      </pivotArea>
    </format>
    <format dxfId="4223">
      <pivotArea dataOnly="0" labelOnly="1" outline="0" fieldPosition="0">
        <references count="2">
          <reference field="0" count="1" selected="0">
            <x v="340"/>
          </reference>
          <reference field="1" count="1">
            <x v="339"/>
          </reference>
        </references>
      </pivotArea>
    </format>
    <format dxfId="4222">
      <pivotArea dataOnly="0" labelOnly="1" outline="0" fieldPosition="0">
        <references count="2">
          <reference field="0" count="1" selected="0">
            <x v="341"/>
          </reference>
          <reference field="1" count="1">
            <x v="340"/>
          </reference>
        </references>
      </pivotArea>
    </format>
    <format dxfId="4221">
      <pivotArea dataOnly="0" labelOnly="1" outline="0" fieldPosition="0">
        <references count="2">
          <reference field="0" count="1" selected="0">
            <x v="342"/>
          </reference>
          <reference field="1" count="1">
            <x v="341"/>
          </reference>
        </references>
      </pivotArea>
    </format>
    <format dxfId="4220">
      <pivotArea dataOnly="0" labelOnly="1" outline="0" fieldPosition="0">
        <references count="2">
          <reference field="0" count="1" selected="0">
            <x v="343"/>
          </reference>
          <reference field="1" count="1">
            <x v="342"/>
          </reference>
        </references>
      </pivotArea>
    </format>
    <format dxfId="4219">
      <pivotArea dataOnly="0" labelOnly="1" outline="0" fieldPosition="0">
        <references count="2">
          <reference field="0" count="1" selected="0">
            <x v="344"/>
          </reference>
          <reference field="1" count="1">
            <x v="343"/>
          </reference>
        </references>
      </pivotArea>
    </format>
    <format dxfId="4218">
      <pivotArea dataOnly="0" labelOnly="1" outline="0" fieldPosition="0">
        <references count="2">
          <reference field="0" count="1" selected="0">
            <x v="345"/>
          </reference>
          <reference field="1" count="1">
            <x v="344"/>
          </reference>
        </references>
      </pivotArea>
    </format>
    <format dxfId="4217">
      <pivotArea dataOnly="0" labelOnly="1" outline="0" fieldPosition="0">
        <references count="2">
          <reference field="0" count="1" selected="0">
            <x v="346"/>
          </reference>
          <reference field="1" count="1">
            <x v="345"/>
          </reference>
        </references>
      </pivotArea>
    </format>
    <format dxfId="4216">
      <pivotArea dataOnly="0" labelOnly="1" outline="0" fieldPosition="0">
        <references count="2">
          <reference field="0" count="1" selected="0">
            <x v="347"/>
          </reference>
          <reference field="1" count="1">
            <x v="346"/>
          </reference>
        </references>
      </pivotArea>
    </format>
    <format dxfId="4215">
      <pivotArea dataOnly="0" labelOnly="1" outline="0" fieldPosition="0">
        <references count="2">
          <reference field="0" count="1" selected="0">
            <x v="348"/>
          </reference>
          <reference field="1" count="1">
            <x v="347"/>
          </reference>
        </references>
      </pivotArea>
    </format>
    <format dxfId="4214">
      <pivotArea dataOnly="0" labelOnly="1" outline="0" fieldPosition="0">
        <references count="2">
          <reference field="0" count="1" selected="0">
            <x v="349"/>
          </reference>
          <reference field="1" count="1">
            <x v="348"/>
          </reference>
        </references>
      </pivotArea>
    </format>
    <format dxfId="4213">
      <pivotArea dataOnly="0" labelOnly="1" outline="0" fieldPosition="0">
        <references count="2">
          <reference field="0" count="1" selected="0">
            <x v="350"/>
          </reference>
          <reference field="1" count="1">
            <x v="349"/>
          </reference>
        </references>
      </pivotArea>
    </format>
    <format dxfId="4212">
      <pivotArea dataOnly="0" labelOnly="1" outline="0" fieldPosition="0">
        <references count="2">
          <reference field="0" count="1" selected="0">
            <x v="351"/>
          </reference>
          <reference field="1" count="1">
            <x v="350"/>
          </reference>
        </references>
      </pivotArea>
    </format>
    <format dxfId="4211">
      <pivotArea dataOnly="0" labelOnly="1" outline="0" fieldPosition="0">
        <references count="2">
          <reference field="0" count="1" selected="0">
            <x v="352"/>
          </reference>
          <reference field="1" count="1">
            <x v="351"/>
          </reference>
        </references>
      </pivotArea>
    </format>
    <format dxfId="4210">
      <pivotArea dataOnly="0" labelOnly="1" outline="0" fieldPosition="0">
        <references count="2">
          <reference field="0" count="1" selected="0">
            <x v="353"/>
          </reference>
          <reference field="1" count="1">
            <x v="352"/>
          </reference>
        </references>
      </pivotArea>
    </format>
    <format dxfId="4209">
      <pivotArea dataOnly="0" labelOnly="1" outline="0" fieldPosition="0">
        <references count="2">
          <reference field="0" count="1" selected="0">
            <x v="354"/>
          </reference>
          <reference field="1" count="1">
            <x v="353"/>
          </reference>
        </references>
      </pivotArea>
    </format>
    <format dxfId="4208">
      <pivotArea dataOnly="0" labelOnly="1" outline="0" fieldPosition="0">
        <references count="2">
          <reference field="0" count="1" selected="0">
            <x v="355"/>
          </reference>
          <reference field="1" count="1">
            <x v="354"/>
          </reference>
        </references>
      </pivotArea>
    </format>
    <format dxfId="4207">
      <pivotArea dataOnly="0" labelOnly="1" outline="0" fieldPosition="0">
        <references count="2">
          <reference field="0" count="1" selected="0">
            <x v="356"/>
          </reference>
          <reference field="1" count="1">
            <x v="355"/>
          </reference>
        </references>
      </pivotArea>
    </format>
    <format dxfId="4206">
      <pivotArea dataOnly="0" labelOnly="1" outline="0" fieldPosition="0">
        <references count="2">
          <reference field="0" count="1" selected="0">
            <x v="357"/>
          </reference>
          <reference field="1" count="1">
            <x v="356"/>
          </reference>
        </references>
      </pivotArea>
    </format>
    <format dxfId="4205">
      <pivotArea dataOnly="0" labelOnly="1" outline="0" fieldPosition="0">
        <references count="2">
          <reference field="0" count="1" selected="0">
            <x v="358"/>
          </reference>
          <reference field="1" count="1">
            <x v="357"/>
          </reference>
        </references>
      </pivotArea>
    </format>
    <format dxfId="4204">
      <pivotArea dataOnly="0" labelOnly="1" outline="0" fieldPosition="0">
        <references count="2">
          <reference field="0" count="1" selected="0">
            <x v="359"/>
          </reference>
          <reference field="1" count="1">
            <x v="358"/>
          </reference>
        </references>
      </pivotArea>
    </format>
    <format dxfId="4203">
      <pivotArea dataOnly="0" labelOnly="1" outline="0" fieldPosition="0">
        <references count="2">
          <reference field="0" count="1" selected="0">
            <x v="360"/>
          </reference>
          <reference field="1" count="1">
            <x v="359"/>
          </reference>
        </references>
      </pivotArea>
    </format>
    <format dxfId="4202">
      <pivotArea dataOnly="0" labelOnly="1" outline="0" fieldPosition="0">
        <references count="2">
          <reference field="0" count="1" selected="0">
            <x v="361"/>
          </reference>
          <reference field="1" count="1">
            <x v="360"/>
          </reference>
        </references>
      </pivotArea>
    </format>
    <format dxfId="4201">
      <pivotArea dataOnly="0" labelOnly="1" outline="0" fieldPosition="0">
        <references count="2">
          <reference field="0" count="1" selected="0">
            <x v="362"/>
          </reference>
          <reference field="1" count="1">
            <x v="361"/>
          </reference>
        </references>
      </pivotArea>
    </format>
    <format dxfId="4200">
      <pivotArea dataOnly="0" labelOnly="1" outline="0" fieldPosition="0">
        <references count="2">
          <reference field="0" count="1" selected="0">
            <x v="363"/>
          </reference>
          <reference field="1" count="1">
            <x v="362"/>
          </reference>
        </references>
      </pivotArea>
    </format>
    <format dxfId="4199">
      <pivotArea dataOnly="0" labelOnly="1" outline="0" fieldPosition="0">
        <references count="2">
          <reference field="0" count="1" selected="0">
            <x v="364"/>
          </reference>
          <reference field="1" count="1">
            <x v="363"/>
          </reference>
        </references>
      </pivotArea>
    </format>
    <format dxfId="4198">
      <pivotArea dataOnly="0" labelOnly="1" outline="0" fieldPosition="0">
        <references count="2">
          <reference field="0" count="1" selected="0">
            <x v="365"/>
          </reference>
          <reference field="1" count="1">
            <x v="364"/>
          </reference>
        </references>
      </pivotArea>
    </format>
    <format dxfId="4197">
      <pivotArea dataOnly="0" labelOnly="1" outline="0" fieldPosition="0">
        <references count="2">
          <reference field="0" count="1" selected="0">
            <x v="366"/>
          </reference>
          <reference field="1" count="1">
            <x v="365"/>
          </reference>
        </references>
      </pivotArea>
    </format>
    <format dxfId="4196">
      <pivotArea dataOnly="0" labelOnly="1" outline="0" fieldPosition="0">
        <references count="2">
          <reference field="0" count="1" selected="0">
            <x v="367"/>
          </reference>
          <reference field="1" count="1">
            <x v="366"/>
          </reference>
        </references>
      </pivotArea>
    </format>
    <format dxfId="4195">
      <pivotArea dataOnly="0" labelOnly="1" outline="0" fieldPosition="0">
        <references count="2">
          <reference field="0" count="1" selected="0">
            <x v="368"/>
          </reference>
          <reference field="1" count="1">
            <x v="367"/>
          </reference>
        </references>
      </pivotArea>
    </format>
    <format dxfId="4194">
      <pivotArea dataOnly="0" labelOnly="1" outline="0" fieldPosition="0">
        <references count="2">
          <reference field="0" count="1" selected="0">
            <x v="369"/>
          </reference>
          <reference field="1" count="1">
            <x v="368"/>
          </reference>
        </references>
      </pivotArea>
    </format>
    <format dxfId="4193">
      <pivotArea dataOnly="0" labelOnly="1" outline="0" fieldPosition="0">
        <references count="2">
          <reference field="0" count="1" selected="0">
            <x v="370"/>
          </reference>
          <reference field="1" count="1">
            <x v="369"/>
          </reference>
        </references>
      </pivotArea>
    </format>
    <format dxfId="4192">
      <pivotArea dataOnly="0" labelOnly="1" outline="0" fieldPosition="0">
        <references count="2">
          <reference field="0" count="1" selected="0">
            <x v="371"/>
          </reference>
          <reference field="1" count="1">
            <x v="370"/>
          </reference>
        </references>
      </pivotArea>
    </format>
    <format dxfId="4191">
      <pivotArea dataOnly="0" labelOnly="1" outline="0" fieldPosition="0">
        <references count="2">
          <reference field="0" count="1" selected="0">
            <x v="372"/>
          </reference>
          <reference field="1" count="1">
            <x v="371"/>
          </reference>
        </references>
      </pivotArea>
    </format>
    <format dxfId="4190">
      <pivotArea dataOnly="0" labelOnly="1" outline="0" fieldPosition="0">
        <references count="2">
          <reference field="0" count="1" selected="0">
            <x v="373"/>
          </reference>
          <reference field="1" count="1">
            <x v="372"/>
          </reference>
        </references>
      </pivotArea>
    </format>
    <format dxfId="4189">
      <pivotArea dataOnly="0" labelOnly="1" outline="0" fieldPosition="0">
        <references count="2">
          <reference field="0" count="1" selected="0">
            <x v="374"/>
          </reference>
          <reference field="1" count="1">
            <x v="373"/>
          </reference>
        </references>
      </pivotArea>
    </format>
    <format dxfId="4188">
      <pivotArea dataOnly="0" labelOnly="1" outline="0" fieldPosition="0">
        <references count="2">
          <reference field="0" count="1" selected="0">
            <x v="375"/>
          </reference>
          <reference field="1" count="1">
            <x v="374"/>
          </reference>
        </references>
      </pivotArea>
    </format>
    <format dxfId="4187">
      <pivotArea dataOnly="0" labelOnly="1" outline="0" fieldPosition="0">
        <references count="2">
          <reference field="0" count="1" selected="0">
            <x v="376"/>
          </reference>
          <reference field="1" count="1">
            <x v="375"/>
          </reference>
        </references>
      </pivotArea>
    </format>
    <format dxfId="4186">
      <pivotArea dataOnly="0" labelOnly="1" outline="0" fieldPosition="0">
        <references count="2">
          <reference field="0" count="1" selected="0">
            <x v="377"/>
          </reference>
          <reference field="1" count="1">
            <x v="376"/>
          </reference>
        </references>
      </pivotArea>
    </format>
    <format dxfId="4185">
      <pivotArea dataOnly="0" labelOnly="1" outline="0" fieldPosition="0">
        <references count="2">
          <reference field="0" count="1" selected="0">
            <x v="378"/>
          </reference>
          <reference field="1" count="1">
            <x v="377"/>
          </reference>
        </references>
      </pivotArea>
    </format>
    <format dxfId="4184">
      <pivotArea dataOnly="0" labelOnly="1" outline="0" fieldPosition="0">
        <references count="2">
          <reference field="0" count="1" selected="0">
            <x v="379"/>
          </reference>
          <reference field="1" count="1">
            <x v="378"/>
          </reference>
        </references>
      </pivotArea>
    </format>
    <format dxfId="4183">
      <pivotArea dataOnly="0" labelOnly="1" outline="0" fieldPosition="0">
        <references count="2">
          <reference field="0" count="1" selected="0">
            <x v="380"/>
          </reference>
          <reference field="1" count="1">
            <x v="379"/>
          </reference>
        </references>
      </pivotArea>
    </format>
    <format dxfId="4182">
      <pivotArea dataOnly="0" labelOnly="1" outline="0" fieldPosition="0">
        <references count="2">
          <reference field="0" count="1" selected="0">
            <x v="381"/>
          </reference>
          <reference field="1" count="1">
            <x v="380"/>
          </reference>
        </references>
      </pivotArea>
    </format>
    <format dxfId="4181">
      <pivotArea dataOnly="0" labelOnly="1" outline="0" fieldPosition="0">
        <references count="2">
          <reference field="0" count="1" selected="0">
            <x v="382"/>
          </reference>
          <reference field="1" count="1">
            <x v="381"/>
          </reference>
        </references>
      </pivotArea>
    </format>
    <format dxfId="4180">
      <pivotArea dataOnly="0" labelOnly="1" outline="0" fieldPosition="0">
        <references count="2">
          <reference field="0" count="1" selected="0">
            <x v="383"/>
          </reference>
          <reference field="1" count="1">
            <x v="382"/>
          </reference>
        </references>
      </pivotArea>
    </format>
    <format dxfId="4179">
      <pivotArea dataOnly="0" labelOnly="1" outline="0" fieldPosition="0">
        <references count="2">
          <reference field="0" count="1" selected="0">
            <x v="384"/>
          </reference>
          <reference field="1" count="1">
            <x v="383"/>
          </reference>
        </references>
      </pivotArea>
    </format>
    <format dxfId="4178">
      <pivotArea dataOnly="0" labelOnly="1" outline="0" fieldPosition="0">
        <references count="2">
          <reference field="0" count="1" selected="0">
            <x v="385"/>
          </reference>
          <reference field="1" count="1">
            <x v="384"/>
          </reference>
        </references>
      </pivotArea>
    </format>
    <format dxfId="4177">
      <pivotArea dataOnly="0" labelOnly="1" outline="0" fieldPosition="0">
        <references count="2">
          <reference field="0" count="1" selected="0">
            <x v="386"/>
          </reference>
          <reference field="1" count="1">
            <x v="385"/>
          </reference>
        </references>
      </pivotArea>
    </format>
    <format dxfId="4176">
      <pivotArea dataOnly="0" labelOnly="1" outline="0" fieldPosition="0">
        <references count="2">
          <reference field="0" count="1" selected="0">
            <x v="387"/>
          </reference>
          <reference field="1" count="1">
            <x v="386"/>
          </reference>
        </references>
      </pivotArea>
    </format>
    <format dxfId="4175">
      <pivotArea dataOnly="0" labelOnly="1" outline="0" fieldPosition="0">
        <references count="2">
          <reference field="0" count="1" selected="0">
            <x v="388"/>
          </reference>
          <reference field="1" count="1">
            <x v="387"/>
          </reference>
        </references>
      </pivotArea>
    </format>
    <format dxfId="4174">
      <pivotArea dataOnly="0" labelOnly="1" outline="0" fieldPosition="0">
        <references count="2">
          <reference field="0" count="1" selected="0">
            <x v="389"/>
          </reference>
          <reference field="1" count="1">
            <x v="388"/>
          </reference>
        </references>
      </pivotArea>
    </format>
    <format dxfId="4173">
      <pivotArea dataOnly="0" labelOnly="1" outline="0" fieldPosition="0">
        <references count="2">
          <reference field="0" count="1" selected="0">
            <x v="390"/>
          </reference>
          <reference field="1" count="1">
            <x v="389"/>
          </reference>
        </references>
      </pivotArea>
    </format>
    <format dxfId="4172">
      <pivotArea dataOnly="0" labelOnly="1" outline="0" fieldPosition="0">
        <references count="2">
          <reference field="0" count="1" selected="0">
            <x v="391"/>
          </reference>
          <reference field="1" count="1">
            <x v="390"/>
          </reference>
        </references>
      </pivotArea>
    </format>
    <format dxfId="4171">
      <pivotArea dataOnly="0" labelOnly="1" outline="0" fieldPosition="0">
        <references count="2">
          <reference field="0" count="1" selected="0">
            <x v="392"/>
          </reference>
          <reference field="1" count="1">
            <x v="391"/>
          </reference>
        </references>
      </pivotArea>
    </format>
    <format dxfId="4170">
      <pivotArea dataOnly="0" labelOnly="1" outline="0" fieldPosition="0">
        <references count="2">
          <reference field="0" count="1" selected="0">
            <x v="393"/>
          </reference>
          <reference field="1" count="1">
            <x v="392"/>
          </reference>
        </references>
      </pivotArea>
    </format>
    <format dxfId="4169">
      <pivotArea dataOnly="0" labelOnly="1" outline="0" fieldPosition="0">
        <references count="2">
          <reference field="0" count="1" selected="0">
            <x v="394"/>
          </reference>
          <reference field="1" count="1">
            <x v="393"/>
          </reference>
        </references>
      </pivotArea>
    </format>
    <format dxfId="4168">
      <pivotArea dataOnly="0" labelOnly="1" outline="0" fieldPosition="0">
        <references count="2">
          <reference field="0" count="1" selected="0">
            <x v="395"/>
          </reference>
          <reference field="1" count="1">
            <x v="394"/>
          </reference>
        </references>
      </pivotArea>
    </format>
    <format dxfId="4167">
      <pivotArea dataOnly="0" labelOnly="1" outline="0" fieldPosition="0">
        <references count="2">
          <reference field="0" count="1" selected="0">
            <x v="396"/>
          </reference>
          <reference field="1" count="1">
            <x v="395"/>
          </reference>
        </references>
      </pivotArea>
    </format>
    <format dxfId="4166">
      <pivotArea dataOnly="0" labelOnly="1" outline="0" fieldPosition="0">
        <references count="2">
          <reference field="0" count="1" selected="0">
            <x v="397"/>
          </reference>
          <reference field="1" count="1">
            <x v="396"/>
          </reference>
        </references>
      </pivotArea>
    </format>
    <format dxfId="4165">
      <pivotArea dataOnly="0" labelOnly="1" outline="0" fieldPosition="0">
        <references count="2">
          <reference field="0" count="1" selected="0">
            <x v="398"/>
          </reference>
          <reference field="1" count="1">
            <x v="397"/>
          </reference>
        </references>
      </pivotArea>
    </format>
    <format dxfId="4164">
      <pivotArea dataOnly="0" labelOnly="1" outline="0" fieldPosition="0">
        <references count="2">
          <reference field="0" count="1" selected="0">
            <x v="399"/>
          </reference>
          <reference field="1" count="1">
            <x v="398"/>
          </reference>
        </references>
      </pivotArea>
    </format>
    <format dxfId="4163">
      <pivotArea dataOnly="0" labelOnly="1" outline="0" fieldPosition="0">
        <references count="2">
          <reference field="0" count="1" selected="0">
            <x v="400"/>
          </reference>
          <reference field="1" count="1">
            <x v="399"/>
          </reference>
        </references>
      </pivotArea>
    </format>
    <format dxfId="4162">
      <pivotArea dataOnly="0" labelOnly="1" outline="0" fieldPosition="0">
        <references count="2">
          <reference field="0" count="1" selected="0">
            <x v="401"/>
          </reference>
          <reference field="1" count="1">
            <x v="400"/>
          </reference>
        </references>
      </pivotArea>
    </format>
    <format dxfId="4161">
      <pivotArea dataOnly="0" labelOnly="1" outline="0" fieldPosition="0">
        <references count="2">
          <reference field="0" count="1" selected="0">
            <x v="402"/>
          </reference>
          <reference field="1" count="1">
            <x v="401"/>
          </reference>
        </references>
      </pivotArea>
    </format>
    <format dxfId="4160">
      <pivotArea dataOnly="0" labelOnly="1" outline="0" fieldPosition="0">
        <references count="2">
          <reference field="0" count="1" selected="0">
            <x v="403"/>
          </reference>
          <reference field="1" count="1">
            <x v="402"/>
          </reference>
        </references>
      </pivotArea>
    </format>
    <format dxfId="4159">
      <pivotArea dataOnly="0" labelOnly="1" outline="0" fieldPosition="0">
        <references count="2">
          <reference field="0" count="1" selected="0">
            <x v="404"/>
          </reference>
          <reference field="1" count="1">
            <x v="403"/>
          </reference>
        </references>
      </pivotArea>
    </format>
    <format dxfId="4158">
      <pivotArea dataOnly="0" labelOnly="1" outline="0" fieldPosition="0">
        <references count="2">
          <reference field="0" count="1" selected="0">
            <x v="405"/>
          </reference>
          <reference field="1" count="1">
            <x v="404"/>
          </reference>
        </references>
      </pivotArea>
    </format>
    <format dxfId="4157">
      <pivotArea dataOnly="0" labelOnly="1" outline="0" fieldPosition="0">
        <references count="2">
          <reference field="0" count="1" selected="0">
            <x v="406"/>
          </reference>
          <reference field="1" count="1">
            <x v="405"/>
          </reference>
        </references>
      </pivotArea>
    </format>
    <format dxfId="4156">
      <pivotArea dataOnly="0" labelOnly="1" outline="0" fieldPosition="0">
        <references count="2">
          <reference field="0" count="1" selected="0">
            <x v="407"/>
          </reference>
          <reference field="1" count="1">
            <x v="406"/>
          </reference>
        </references>
      </pivotArea>
    </format>
    <format dxfId="4155">
      <pivotArea dataOnly="0" labelOnly="1" outline="0" fieldPosition="0">
        <references count="2">
          <reference field="0" count="1" selected="0">
            <x v="408"/>
          </reference>
          <reference field="1" count="1">
            <x v="407"/>
          </reference>
        </references>
      </pivotArea>
    </format>
    <format dxfId="4154">
      <pivotArea dataOnly="0" labelOnly="1" outline="0" fieldPosition="0">
        <references count="2">
          <reference field="0" count="1" selected="0">
            <x v="409"/>
          </reference>
          <reference field="1" count="1">
            <x v="408"/>
          </reference>
        </references>
      </pivotArea>
    </format>
    <format dxfId="4153">
      <pivotArea dataOnly="0" labelOnly="1" outline="0" fieldPosition="0">
        <references count="2">
          <reference field="0" count="1" selected="0">
            <x v="410"/>
          </reference>
          <reference field="1" count="1">
            <x v="409"/>
          </reference>
        </references>
      </pivotArea>
    </format>
    <format dxfId="4152">
      <pivotArea dataOnly="0" labelOnly="1" outline="0" fieldPosition="0">
        <references count="2">
          <reference field="0" count="1" selected="0">
            <x v="411"/>
          </reference>
          <reference field="1" count="1">
            <x v="410"/>
          </reference>
        </references>
      </pivotArea>
    </format>
    <format dxfId="4151">
      <pivotArea dataOnly="0" labelOnly="1" outline="0" fieldPosition="0">
        <references count="2">
          <reference field="0" count="1" selected="0">
            <x v="412"/>
          </reference>
          <reference field="1" count="1">
            <x v="411"/>
          </reference>
        </references>
      </pivotArea>
    </format>
    <format dxfId="4150">
      <pivotArea dataOnly="0" labelOnly="1" outline="0" fieldPosition="0">
        <references count="2">
          <reference field="0" count="1" selected="0">
            <x v="413"/>
          </reference>
          <reference field="1" count="1">
            <x v="412"/>
          </reference>
        </references>
      </pivotArea>
    </format>
    <format dxfId="4149">
      <pivotArea dataOnly="0" labelOnly="1" outline="0" fieldPosition="0">
        <references count="2">
          <reference field="0" count="1" selected="0">
            <x v="414"/>
          </reference>
          <reference field="1" count="1">
            <x v="413"/>
          </reference>
        </references>
      </pivotArea>
    </format>
    <format dxfId="4148">
      <pivotArea dataOnly="0" labelOnly="1" outline="0" fieldPosition="0">
        <references count="2">
          <reference field="0" count="1" selected="0">
            <x v="415"/>
          </reference>
          <reference field="1" count="1">
            <x v="414"/>
          </reference>
        </references>
      </pivotArea>
    </format>
    <format dxfId="4147">
      <pivotArea dataOnly="0" labelOnly="1" outline="0" fieldPosition="0">
        <references count="2">
          <reference field="0" count="1" selected="0">
            <x v="416"/>
          </reference>
          <reference field="1" count="1">
            <x v="415"/>
          </reference>
        </references>
      </pivotArea>
    </format>
    <format dxfId="4146">
      <pivotArea dataOnly="0" labelOnly="1" outline="0" fieldPosition="0">
        <references count="2">
          <reference field="0" count="1" selected="0">
            <x v="417"/>
          </reference>
          <reference field="1" count="1">
            <x v="416"/>
          </reference>
        </references>
      </pivotArea>
    </format>
    <format dxfId="4145">
      <pivotArea dataOnly="0" labelOnly="1" outline="0" fieldPosition="0">
        <references count="2">
          <reference field="0" count="1" selected="0">
            <x v="418"/>
          </reference>
          <reference field="1" count="1">
            <x v="417"/>
          </reference>
        </references>
      </pivotArea>
    </format>
    <format dxfId="4144">
      <pivotArea dataOnly="0" labelOnly="1" outline="0" fieldPosition="0">
        <references count="2">
          <reference field="0" count="1" selected="0">
            <x v="419"/>
          </reference>
          <reference field="1" count="1">
            <x v="418"/>
          </reference>
        </references>
      </pivotArea>
    </format>
    <format dxfId="4143">
      <pivotArea dataOnly="0" labelOnly="1" outline="0" fieldPosition="0">
        <references count="2">
          <reference field="0" count="1" selected="0">
            <x v="420"/>
          </reference>
          <reference field="1" count="1">
            <x v="419"/>
          </reference>
        </references>
      </pivotArea>
    </format>
    <format dxfId="4142">
      <pivotArea dataOnly="0" labelOnly="1" outline="0" fieldPosition="0">
        <references count="2">
          <reference field="0" count="1" selected="0">
            <x v="421"/>
          </reference>
          <reference field="1" count="1">
            <x v="420"/>
          </reference>
        </references>
      </pivotArea>
    </format>
    <format dxfId="4141">
      <pivotArea dataOnly="0" labelOnly="1" outline="0" fieldPosition="0">
        <references count="2">
          <reference field="0" count="1" selected="0">
            <x v="422"/>
          </reference>
          <reference field="1" count="1">
            <x v="421"/>
          </reference>
        </references>
      </pivotArea>
    </format>
    <format dxfId="4140">
      <pivotArea dataOnly="0" labelOnly="1" outline="0" fieldPosition="0">
        <references count="2">
          <reference field="0" count="1" selected="0">
            <x v="423"/>
          </reference>
          <reference field="1" count="1">
            <x v="422"/>
          </reference>
        </references>
      </pivotArea>
    </format>
    <format dxfId="4139">
      <pivotArea dataOnly="0" labelOnly="1" outline="0" fieldPosition="0">
        <references count="2">
          <reference field="0" count="1" selected="0">
            <x v="424"/>
          </reference>
          <reference field="1" count="1">
            <x v="423"/>
          </reference>
        </references>
      </pivotArea>
    </format>
    <format dxfId="4138">
      <pivotArea dataOnly="0" labelOnly="1" outline="0" fieldPosition="0">
        <references count="2">
          <reference field="0" count="1" selected="0">
            <x v="425"/>
          </reference>
          <reference field="1" count="1">
            <x v="424"/>
          </reference>
        </references>
      </pivotArea>
    </format>
    <format dxfId="4137">
      <pivotArea dataOnly="0" labelOnly="1" outline="0" fieldPosition="0">
        <references count="2">
          <reference field="0" count="1" selected="0">
            <x v="426"/>
          </reference>
          <reference field="1" count="1">
            <x v="425"/>
          </reference>
        </references>
      </pivotArea>
    </format>
    <format dxfId="4136">
      <pivotArea dataOnly="0" labelOnly="1" outline="0" fieldPosition="0">
        <references count="2">
          <reference field="0" count="1" selected="0">
            <x v="427"/>
          </reference>
          <reference field="1" count="1">
            <x v="426"/>
          </reference>
        </references>
      </pivotArea>
    </format>
    <format dxfId="4135">
      <pivotArea dataOnly="0" labelOnly="1" outline="0" fieldPosition="0">
        <references count="2">
          <reference field="0" count="1" selected="0">
            <x v="428"/>
          </reference>
          <reference field="1" count="1">
            <x v="427"/>
          </reference>
        </references>
      </pivotArea>
    </format>
    <format dxfId="4134">
      <pivotArea dataOnly="0" labelOnly="1" outline="0" fieldPosition="0">
        <references count="2">
          <reference field="0" count="1" selected="0">
            <x v="429"/>
          </reference>
          <reference field="1" count="1">
            <x v="428"/>
          </reference>
        </references>
      </pivotArea>
    </format>
    <format dxfId="4133">
      <pivotArea dataOnly="0" labelOnly="1" outline="0" fieldPosition="0">
        <references count="2">
          <reference field="0" count="1" selected="0">
            <x v="430"/>
          </reference>
          <reference field="1" count="1">
            <x v="429"/>
          </reference>
        </references>
      </pivotArea>
    </format>
    <format dxfId="4132">
      <pivotArea dataOnly="0" labelOnly="1" outline="0" fieldPosition="0">
        <references count="2">
          <reference field="0" count="1" selected="0">
            <x v="431"/>
          </reference>
          <reference field="1" count="1">
            <x v="430"/>
          </reference>
        </references>
      </pivotArea>
    </format>
    <format dxfId="4131">
      <pivotArea dataOnly="0" labelOnly="1" outline="0" fieldPosition="0">
        <references count="2">
          <reference field="0" count="1" selected="0">
            <x v="432"/>
          </reference>
          <reference field="1" count="1">
            <x v="431"/>
          </reference>
        </references>
      </pivotArea>
    </format>
    <format dxfId="4130">
      <pivotArea dataOnly="0" labelOnly="1" outline="0" fieldPosition="0">
        <references count="2">
          <reference field="0" count="1" selected="0">
            <x v="433"/>
          </reference>
          <reference field="1" count="1">
            <x v="432"/>
          </reference>
        </references>
      </pivotArea>
    </format>
    <format dxfId="4129">
      <pivotArea dataOnly="0" labelOnly="1" outline="0" fieldPosition="0">
        <references count="2">
          <reference field="0" count="1" selected="0">
            <x v="434"/>
          </reference>
          <reference field="1" count="1">
            <x v="433"/>
          </reference>
        </references>
      </pivotArea>
    </format>
    <format dxfId="4128">
      <pivotArea dataOnly="0" labelOnly="1" outline="0" fieldPosition="0">
        <references count="2">
          <reference field="0" count="1" selected="0">
            <x v="435"/>
          </reference>
          <reference field="1" count="1">
            <x v="434"/>
          </reference>
        </references>
      </pivotArea>
    </format>
    <format dxfId="4127">
      <pivotArea dataOnly="0" labelOnly="1" outline="0" fieldPosition="0">
        <references count="2">
          <reference field="0" count="1" selected="0">
            <x v="436"/>
          </reference>
          <reference field="1" count="1">
            <x v="435"/>
          </reference>
        </references>
      </pivotArea>
    </format>
    <format dxfId="4126">
      <pivotArea dataOnly="0" labelOnly="1" outline="0" fieldPosition="0">
        <references count="2">
          <reference field="0" count="1" selected="0">
            <x v="437"/>
          </reference>
          <reference field="1" count="1">
            <x v="436"/>
          </reference>
        </references>
      </pivotArea>
    </format>
    <format dxfId="4125">
      <pivotArea dataOnly="0" labelOnly="1" outline="0" fieldPosition="0">
        <references count="2">
          <reference field="0" count="1" selected="0">
            <x v="438"/>
          </reference>
          <reference field="1" count="1">
            <x v="437"/>
          </reference>
        </references>
      </pivotArea>
    </format>
    <format dxfId="4124">
      <pivotArea dataOnly="0" labelOnly="1" outline="0" fieldPosition="0">
        <references count="2">
          <reference field="0" count="1" selected="0">
            <x v="439"/>
          </reference>
          <reference field="1" count="1">
            <x v="438"/>
          </reference>
        </references>
      </pivotArea>
    </format>
    <format dxfId="4123">
      <pivotArea dataOnly="0" labelOnly="1" outline="0" fieldPosition="0">
        <references count="2">
          <reference field="0" count="1" selected="0">
            <x v="440"/>
          </reference>
          <reference field="1" count="1">
            <x v="439"/>
          </reference>
        </references>
      </pivotArea>
    </format>
    <format dxfId="4122">
      <pivotArea dataOnly="0" labelOnly="1" outline="0" fieldPosition="0">
        <references count="2">
          <reference field="0" count="1" selected="0">
            <x v="441"/>
          </reference>
          <reference field="1" count="1">
            <x v="440"/>
          </reference>
        </references>
      </pivotArea>
    </format>
    <format dxfId="4121">
      <pivotArea dataOnly="0" labelOnly="1" outline="0" fieldPosition="0">
        <references count="2">
          <reference field="0" count="1" selected="0">
            <x v="442"/>
          </reference>
          <reference field="1" count="1">
            <x v="441"/>
          </reference>
        </references>
      </pivotArea>
    </format>
    <format dxfId="4120">
      <pivotArea dataOnly="0" labelOnly="1" outline="0" fieldPosition="0">
        <references count="2">
          <reference field="0" count="1" selected="0">
            <x v="443"/>
          </reference>
          <reference field="1" count="1">
            <x v="442"/>
          </reference>
        </references>
      </pivotArea>
    </format>
    <format dxfId="4119">
      <pivotArea dataOnly="0" labelOnly="1" outline="0" fieldPosition="0">
        <references count="2">
          <reference field="0" count="1" selected="0">
            <x v="444"/>
          </reference>
          <reference field="1" count="1">
            <x v="443"/>
          </reference>
        </references>
      </pivotArea>
    </format>
    <format dxfId="4118">
      <pivotArea dataOnly="0" labelOnly="1" outline="0" fieldPosition="0">
        <references count="2">
          <reference field="0" count="1" selected="0">
            <x v="445"/>
          </reference>
          <reference field="1" count="1">
            <x v="444"/>
          </reference>
        </references>
      </pivotArea>
    </format>
    <format dxfId="4117">
      <pivotArea dataOnly="0" labelOnly="1" outline="0" fieldPosition="0">
        <references count="2">
          <reference field="0" count="1" selected="0">
            <x v="446"/>
          </reference>
          <reference field="1" count="1">
            <x v="445"/>
          </reference>
        </references>
      </pivotArea>
    </format>
    <format dxfId="4116">
      <pivotArea dataOnly="0" labelOnly="1" outline="0" fieldPosition="0">
        <references count="2">
          <reference field="0" count="1" selected="0">
            <x v="447"/>
          </reference>
          <reference field="1" count="1">
            <x v="446"/>
          </reference>
        </references>
      </pivotArea>
    </format>
    <format dxfId="4115">
      <pivotArea dataOnly="0" labelOnly="1" outline="0" fieldPosition="0">
        <references count="2">
          <reference field="0" count="1" selected="0">
            <x v="448"/>
          </reference>
          <reference field="1" count="1">
            <x v="447"/>
          </reference>
        </references>
      </pivotArea>
    </format>
    <format dxfId="4114">
      <pivotArea dataOnly="0" labelOnly="1" outline="0" fieldPosition="0">
        <references count="2">
          <reference field="0" count="1" selected="0">
            <x v="449"/>
          </reference>
          <reference field="1" count="1">
            <x v="448"/>
          </reference>
        </references>
      </pivotArea>
    </format>
    <format dxfId="4113">
      <pivotArea dataOnly="0" labelOnly="1" outline="0" fieldPosition="0">
        <references count="2">
          <reference field="0" count="1" selected="0">
            <x v="450"/>
          </reference>
          <reference field="1" count="1">
            <x v="449"/>
          </reference>
        </references>
      </pivotArea>
    </format>
    <format dxfId="4112">
      <pivotArea dataOnly="0" labelOnly="1" outline="0" fieldPosition="0">
        <references count="2">
          <reference field="0" count="1" selected="0">
            <x v="451"/>
          </reference>
          <reference field="1" count="1">
            <x v="450"/>
          </reference>
        </references>
      </pivotArea>
    </format>
    <format dxfId="4111">
      <pivotArea dataOnly="0" labelOnly="1" outline="0" fieldPosition="0">
        <references count="2">
          <reference field="0" count="1" selected="0">
            <x v="452"/>
          </reference>
          <reference field="1" count="1">
            <x v="451"/>
          </reference>
        </references>
      </pivotArea>
    </format>
    <format dxfId="4110">
      <pivotArea dataOnly="0" labelOnly="1" outline="0" fieldPosition="0">
        <references count="2">
          <reference field="0" count="1" selected="0">
            <x v="453"/>
          </reference>
          <reference field="1" count="1">
            <x v="452"/>
          </reference>
        </references>
      </pivotArea>
    </format>
    <format dxfId="4109">
      <pivotArea dataOnly="0" labelOnly="1" outline="0" fieldPosition="0">
        <references count="2">
          <reference field="0" count="1" selected="0">
            <x v="454"/>
          </reference>
          <reference field="1" count="1">
            <x v="453"/>
          </reference>
        </references>
      </pivotArea>
    </format>
    <format dxfId="4108">
      <pivotArea dataOnly="0" labelOnly="1" outline="0" fieldPosition="0">
        <references count="2">
          <reference field="0" count="1" selected="0">
            <x v="455"/>
          </reference>
          <reference field="1" count="1">
            <x v="454"/>
          </reference>
        </references>
      </pivotArea>
    </format>
    <format dxfId="4107">
      <pivotArea dataOnly="0" labelOnly="1" outline="0" fieldPosition="0">
        <references count="2">
          <reference field="0" count="1" selected="0">
            <x v="456"/>
          </reference>
          <reference field="1" count="1">
            <x v="455"/>
          </reference>
        </references>
      </pivotArea>
    </format>
    <format dxfId="4106">
      <pivotArea dataOnly="0" labelOnly="1" outline="0" fieldPosition="0">
        <references count="2">
          <reference field="0" count="1" selected="0">
            <x v="457"/>
          </reference>
          <reference field="1" count="1">
            <x v="456"/>
          </reference>
        </references>
      </pivotArea>
    </format>
    <format dxfId="4105">
      <pivotArea dataOnly="0" labelOnly="1" outline="0" fieldPosition="0">
        <references count="2">
          <reference field="0" count="1" selected="0">
            <x v="458"/>
          </reference>
          <reference field="1" count="1">
            <x v="457"/>
          </reference>
        </references>
      </pivotArea>
    </format>
    <format dxfId="4104">
      <pivotArea dataOnly="0" labelOnly="1" outline="0" fieldPosition="0">
        <references count="2">
          <reference field="0" count="1" selected="0">
            <x v="459"/>
          </reference>
          <reference field="1" count="1">
            <x v="458"/>
          </reference>
        </references>
      </pivotArea>
    </format>
    <format dxfId="4103">
      <pivotArea dataOnly="0" labelOnly="1" outline="0" fieldPosition="0">
        <references count="2">
          <reference field="0" count="1" selected="0">
            <x v="460"/>
          </reference>
          <reference field="1" count="1">
            <x v="459"/>
          </reference>
        </references>
      </pivotArea>
    </format>
    <format dxfId="4102">
      <pivotArea dataOnly="0" labelOnly="1" outline="0" fieldPosition="0">
        <references count="2">
          <reference field="0" count="1" selected="0">
            <x v="461"/>
          </reference>
          <reference field="1" count="1">
            <x v="460"/>
          </reference>
        </references>
      </pivotArea>
    </format>
    <format dxfId="4101">
      <pivotArea dataOnly="0" labelOnly="1" outline="0" fieldPosition="0">
        <references count="2">
          <reference field="0" count="1" selected="0">
            <x v="462"/>
          </reference>
          <reference field="1" count="1">
            <x v="461"/>
          </reference>
        </references>
      </pivotArea>
    </format>
    <format dxfId="4100">
      <pivotArea dataOnly="0" labelOnly="1" outline="0" fieldPosition="0">
        <references count="2">
          <reference field="0" count="1" selected="0">
            <x v="463"/>
          </reference>
          <reference field="1" count="1">
            <x v="462"/>
          </reference>
        </references>
      </pivotArea>
    </format>
    <format dxfId="4099">
      <pivotArea dataOnly="0" labelOnly="1" outline="0" fieldPosition="0">
        <references count="2">
          <reference field="0" count="1" selected="0">
            <x v="464"/>
          </reference>
          <reference field="1" count="1">
            <x v="463"/>
          </reference>
        </references>
      </pivotArea>
    </format>
    <format dxfId="4098">
      <pivotArea dataOnly="0" labelOnly="1" outline="0" fieldPosition="0">
        <references count="2">
          <reference field="0" count="1" selected="0">
            <x v="465"/>
          </reference>
          <reference field="1" count="1">
            <x v="464"/>
          </reference>
        </references>
      </pivotArea>
    </format>
    <format dxfId="4097">
      <pivotArea dataOnly="0" labelOnly="1" outline="0" fieldPosition="0">
        <references count="2">
          <reference field="0" count="1" selected="0">
            <x v="466"/>
          </reference>
          <reference field="1" count="1">
            <x v="465"/>
          </reference>
        </references>
      </pivotArea>
    </format>
    <format dxfId="4096">
      <pivotArea dataOnly="0" labelOnly="1" outline="0" fieldPosition="0">
        <references count="2">
          <reference field="0" count="1" selected="0">
            <x v="467"/>
          </reference>
          <reference field="1" count="1">
            <x v="466"/>
          </reference>
        </references>
      </pivotArea>
    </format>
    <format dxfId="4095">
      <pivotArea dataOnly="0" labelOnly="1" outline="0" fieldPosition="0">
        <references count="2">
          <reference field="0" count="1" selected="0">
            <x v="468"/>
          </reference>
          <reference field="1" count="1">
            <x v="467"/>
          </reference>
        </references>
      </pivotArea>
    </format>
    <format dxfId="4094">
      <pivotArea dataOnly="0" labelOnly="1" outline="0" fieldPosition="0">
        <references count="2">
          <reference field="0" count="1" selected="0">
            <x v="469"/>
          </reference>
          <reference field="1" count="1">
            <x v="468"/>
          </reference>
        </references>
      </pivotArea>
    </format>
    <format dxfId="4093">
      <pivotArea dataOnly="0" labelOnly="1" outline="0" fieldPosition="0">
        <references count="2">
          <reference field="0" count="1" selected="0">
            <x v="470"/>
          </reference>
          <reference field="1" count="1">
            <x v="469"/>
          </reference>
        </references>
      </pivotArea>
    </format>
    <format dxfId="4092">
      <pivotArea dataOnly="0" labelOnly="1" outline="0" fieldPosition="0">
        <references count="2">
          <reference field="0" count="1" selected="0">
            <x v="471"/>
          </reference>
          <reference field="1" count="1">
            <x v="470"/>
          </reference>
        </references>
      </pivotArea>
    </format>
    <format dxfId="4091">
      <pivotArea dataOnly="0" labelOnly="1" outline="0" fieldPosition="0">
        <references count="2">
          <reference field="0" count="1" selected="0">
            <x v="472"/>
          </reference>
          <reference field="1" count="1">
            <x v="471"/>
          </reference>
        </references>
      </pivotArea>
    </format>
    <format dxfId="4090">
      <pivotArea dataOnly="0" labelOnly="1" outline="0" fieldPosition="0">
        <references count="2">
          <reference field="0" count="1" selected="0">
            <x v="473"/>
          </reference>
          <reference field="1" count="1">
            <x v="472"/>
          </reference>
        </references>
      </pivotArea>
    </format>
    <format dxfId="4089">
      <pivotArea dataOnly="0" labelOnly="1" outline="0" fieldPosition="0">
        <references count="2">
          <reference field="0" count="1" selected="0">
            <x v="474"/>
          </reference>
          <reference field="1" count="1">
            <x v="473"/>
          </reference>
        </references>
      </pivotArea>
    </format>
    <format dxfId="4088">
      <pivotArea dataOnly="0" labelOnly="1" outline="0" fieldPosition="0">
        <references count="2">
          <reference field="0" count="1" selected="0">
            <x v="475"/>
          </reference>
          <reference field="1" count="1">
            <x v="474"/>
          </reference>
        </references>
      </pivotArea>
    </format>
    <format dxfId="4087">
      <pivotArea dataOnly="0" labelOnly="1" outline="0" fieldPosition="0">
        <references count="2">
          <reference field="0" count="1" selected="0">
            <x v="476"/>
          </reference>
          <reference field="1" count="1">
            <x v="475"/>
          </reference>
        </references>
      </pivotArea>
    </format>
    <format dxfId="4086">
      <pivotArea dataOnly="0" labelOnly="1" outline="0" fieldPosition="0">
        <references count="2">
          <reference field="0" count="1" selected="0">
            <x v="477"/>
          </reference>
          <reference field="1" count="1">
            <x v="476"/>
          </reference>
        </references>
      </pivotArea>
    </format>
    <format dxfId="4085">
      <pivotArea dataOnly="0" labelOnly="1" outline="0" fieldPosition="0">
        <references count="2">
          <reference field="0" count="1" selected="0">
            <x v="478"/>
          </reference>
          <reference field="1" count="1">
            <x v="477"/>
          </reference>
        </references>
      </pivotArea>
    </format>
    <format dxfId="4084">
      <pivotArea dataOnly="0" labelOnly="1" outline="0" fieldPosition="0">
        <references count="2">
          <reference field="0" count="1" selected="0">
            <x v="479"/>
          </reference>
          <reference field="1" count="1">
            <x v="478"/>
          </reference>
        </references>
      </pivotArea>
    </format>
    <format dxfId="4083">
      <pivotArea dataOnly="0" labelOnly="1" outline="0" fieldPosition="0">
        <references count="2">
          <reference field="0" count="1" selected="0">
            <x v="480"/>
          </reference>
          <reference field="1" count="1">
            <x v="479"/>
          </reference>
        </references>
      </pivotArea>
    </format>
    <format dxfId="4082">
      <pivotArea dataOnly="0" labelOnly="1" outline="0" fieldPosition="0">
        <references count="2">
          <reference field="0" count="1" selected="0">
            <x v="481"/>
          </reference>
          <reference field="1" count="1">
            <x v="480"/>
          </reference>
        </references>
      </pivotArea>
    </format>
    <format dxfId="4081">
      <pivotArea dataOnly="0" labelOnly="1" outline="0" fieldPosition="0">
        <references count="2">
          <reference field="0" count="1" selected="0">
            <x v="482"/>
          </reference>
          <reference field="1" count="1">
            <x v="481"/>
          </reference>
        </references>
      </pivotArea>
    </format>
    <format dxfId="4080">
      <pivotArea dataOnly="0" labelOnly="1" outline="0" fieldPosition="0">
        <references count="2">
          <reference field="0" count="1" selected="0">
            <x v="483"/>
          </reference>
          <reference field="1" count="1">
            <x v="482"/>
          </reference>
        </references>
      </pivotArea>
    </format>
    <format dxfId="4079">
      <pivotArea dataOnly="0" labelOnly="1" outline="0" fieldPosition="0">
        <references count="2">
          <reference field="0" count="1" selected="0">
            <x v="484"/>
          </reference>
          <reference field="1" count="1">
            <x v="483"/>
          </reference>
        </references>
      </pivotArea>
    </format>
    <format dxfId="4078">
      <pivotArea dataOnly="0" labelOnly="1" outline="0" fieldPosition="0">
        <references count="2">
          <reference field="0" count="1" selected="0">
            <x v="485"/>
          </reference>
          <reference field="1" count="1">
            <x v="484"/>
          </reference>
        </references>
      </pivotArea>
    </format>
    <format dxfId="4077">
      <pivotArea dataOnly="0" labelOnly="1" outline="0" fieldPosition="0">
        <references count="2">
          <reference field="0" count="1" selected="0">
            <x v="486"/>
          </reference>
          <reference field="1" count="1">
            <x v="485"/>
          </reference>
        </references>
      </pivotArea>
    </format>
    <format dxfId="4076">
      <pivotArea dataOnly="0" labelOnly="1" outline="0" fieldPosition="0">
        <references count="2">
          <reference field="0" count="1" selected="0">
            <x v="487"/>
          </reference>
          <reference field="1" count="1">
            <x v="486"/>
          </reference>
        </references>
      </pivotArea>
    </format>
    <format dxfId="4075">
      <pivotArea dataOnly="0" labelOnly="1" outline="0" fieldPosition="0">
        <references count="2">
          <reference field="0" count="1" selected="0">
            <x v="488"/>
          </reference>
          <reference field="1" count="1">
            <x v="487"/>
          </reference>
        </references>
      </pivotArea>
    </format>
    <format dxfId="4074">
      <pivotArea dataOnly="0" labelOnly="1" outline="0" fieldPosition="0">
        <references count="2">
          <reference field="0" count="1" selected="0">
            <x v="489"/>
          </reference>
          <reference field="1" count="1">
            <x v="488"/>
          </reference>
        </references>
      </pivotArea>
    </format>
    <format dxfId="4073">
      <pivotArea dataOnly="0" labelOnly="1" outline="0" fieldPosition="0">
        <references count="2">
          <reference field="0" count="1" selected="0">
            <x v="490"/>
          </reference>
          <reference field="1" count="1">
            <x v="489"/>
          </reference>
        </references>
      </pivotArea>
    </format>
    <format dxfId="4072">
      <pivotArea dataOnly="0" labelOnly="1" outline="0" fieldPosition="0">
        <references count="2">
          <reference field="0" count="1" selected="0">
            <x v="491"/>
          </reference>
          <reference field="1" count="1">
            <x v="490"/>
          </reference>
        </references>
      </pivotArea>
    </format>
    <format dxfId="4071">
      <pivotArea dataOnly="0" labelOnly="1" outline="0" fieldPosition="0">
        <references count="2">
          <reference field="0" count="1" selected="0">
            <x v="492"/>
          </reference>
          <reference field="1" count="1">
            <x v="491"/>
          </reference>
        </references>
      </pivotArea>
    </format>
    <format dxfId="4070">
      <pivotArea dataOnly="0" labelOnly="1" outline="0" fieldPosition="0">
        <references count="2">
          <reference field="0" count="1" selected="0">
            <x v="493"/>
          </reference>
          <reference field="1" count="1">
            <x v="492"/>
          </reference>
        </references>
      </pivotArea>
    </format>
    <format dxfId="4069">
      <pivotArea dataOnly="0" labelOnly="1" outline="0" fieldPosition="0">
        <references count="2">
          <reference field="0" count="1" selected="0">
            <x v="494"/>
          </reference>
          <reference field="1" count="1">
            <x v="493"/>
          </reference>
        </references>
      </pivotArea>
    </format>
    <format dxfId="4068">
      <pivotArea dataOnly="0" labelOnly="1" outline="0" fieldPosition="0">
        <references count="2">
          <reference field="0" count="1" selected="0">
            <x v="495"/>
          </reference>
          <reference field="1" count="1">
            <x v="494"/>
          </reference>
        </references>
      </pivotArea>
    </format>
    <format dxfId="4067">
      <pivotArea dataOnly="0" labelOnly="1" outline="0" fieldPosition="0">
        <references count="2">
          <reference field="0" count="1" selected="0">
            <x v="496"/>
          </reference>
          <reference field="1" count="1">
            <x v="495"/>
          </reference>
        </references>
      </pivotArea>
    </format>
    <format dxfId="4066">
      <pivotArea dataOnly="0" labelOnly="1" outline="0" fieldPosition="0">
        <references count="2">
          <reference field="0" count="1" selected="0">
            <x v="497"/>
          </reference>
          <reference field="1" count="1">
            <x v="496"/>
          </reference>
        </references>
      </pivotArea>
    </format>
    <format dxfId="4065">
      <pivotArea dataOnly="0" labelOnly="1" outline="0" fieldPosition="0">
        <references count="2">
          <reference field="0" count="1" selected="0">
            <x v="498"/>
          </reference>
          <reference field="1" count="1">
            <x v="497"/>
          </reference>
        </references>
      </pivotArea>
    </format>
    <format dxfId="4064">
      <pivotArea dataOnly="0" labelOnly="1" outline="0" fieldPosition="0">
        <references count="2">
          <reference field="0" count="1" selected="0">
            <x v="499"/>
          </reference>
          <reference field="1" count="1">
            <x v="498"/>
          </reference>
        </references>
      </pivotArea>
    </format>
    <format dxfId="4063">
      <pivotArea dataOnly="0" labelOnly="1" outline="0" fieldPosition="0">
        <references count="2">
          <reference field="0" count="1" selected="0">
            <x v="500"/>
          </reference>
          <reference field="1" count="1">
            <x v="499"/>
          </reference>
        </references>
      </pivotArea>
    </format>
    <format dxfId="4062">
      <pivotArea dataOnly="0" labelOnly="1" outline="0" fieldPosition="0">
        <references count="2">
          <reference field="0" count="1" selected="0">
            <x v="501"/>
          </reference>
          <reference field="1" count="1">
            <x v="500"/>
          </reference>
        </references>
      </pivotArea>
    </format>
    <format dxfId="4061">
      <pivotArea dataOnly="0" labelOnly="1" outline="0" fieldPosition="0">
        <references count="2">
          <reference field="0" count="1" selected="0">
            <x v="502"/>
          </reference>
          <reference field="1" count="1">
            <x v="501"/>
          </reference>
        </references>
      </pivotArea>
    </format>
    <format dxfId="4060">
      <pivotArea dataOnly="0" labelOnly="1" outline="0" fieldPosition="0">
        <references count="2">
          <reference field="0" count="1" selected="0">
            <x v="503"/>
          </reference>
          <reference field="1" count="1">
            <x v="502"/>
          </reference>
        </references>
      </pivotArea>
    </format>
    <format dxfId="4059">
      <pivotArea dataOnly="0" labelOnly="1" outline="0" fieldPosition="0">
        <references count="2">
          <reference field="0" count="1" selected="0">
            <x v="504"/>
          </reference>
          <reference field="1" count="1">
            <x v="503"/>
          </reference>
        </references>
      </pivotArea>
    </format>
    <format dxfId="4058">
      <pivotArea dataOnly="0" labelOnly="1" outline="0" fieldPosition="0">
        <references count="2">
          <reference field="0" count="1" selected="0">
            <x v="505"/>
          </reference>
          <reference field="1" count="1">
            <x v="504"/>
          </reference>
        </references>
      </pivotArea>
    </format>
    <format dxfId="4057">
      <pivotArea dataOnly="0" labelOnly="1" outline="0" fieldPosition="0">
        <references count="2">
          <reference field="0" count="1" selected="0">
            <x v="506"/>
          </reference>
          <reference field="1" count="1">
            <x v="505"/>
          </reference>
        </references>
      </pivotArea>
    </format>
    <format dxfId="4056">
      <pivotArea dataOnly="0" labelOnly="1" outline="0" fieldPosition="0">
        <references count="2">
          <reference field="0" count="1" selected="0">
            <x v="507"/>
          </reference>
          <reference field="1" count="1">
            <x v="506"/>
          </reference>
        </references>
      </pivotArea>
    </format>
    <format dxfId="4055">
      <pivotArea dataOnly="0" labelOnly="1" outline="0" fieldPosition="0">
        <references count="2">
          <reference field="0" count="1" selected="0">
            <x v="508"/>
          </reference>
          <reference field="1" count="1">
            <x v="507"/>
          </reference>
        </references>
      </pivotArea>
    </format>
    <format dxfId="4054">
      <pivotArea dataOnly="0" labelOnly="1" outline="0" fieldPosition="0">
        <references count="2">
          <reference field="0" count="1" selected="0">
            <x v="509"/>
          </reference>
          <reference field="1" count="1">
            <x v="508"/>
          </reference>
        </references>
      </pivotArea>
    </format>
    <format dxfId="4053">
      <pivotArea dataOnly="0" labelOnly="1" outline="0" fieldPosition="0">
        <references count="2">
          <reference field="0" count="1" selected="0">
            <x v="510"/>
          </reference>
          <reference field="1" count="1">
            <x v="509"/>
          </reference>
        </references>
      </pivotArea>
    </format>
    <format dxfId="4052">
      <pivotArea dataOnly="0" labelOnly="1" outline="0" fieldPosition="0">
        <references count="2">
          <reference field="0" count="1" selected="0">
            <x v="511"/>
          </reference>
          <reference field="1" count="1">
            <x v="510"/>
          </reference>
        </references>
      </pivotArea>
    </format>
    <format dxfId="4051">
      <pivotArea dataOnly="0" labelOnly="1" outline="0" fieldPosition="0">
        <references count="2">
          <reference field="0" count="1" selected="0">
            <x v="512"/>
          </reference>
          <reference field="1" count="1">
            <x v="511"/>
          </reference>
        </references>
      </pivotArea>
    </format>
    <format dxfId="4050">
      <pivotArea dataOnly="0" labelOnly="1" outline="0" fieldPosition="0">
        <references count="2">
          <reference field="0" count="1" selected="0">
            <x v="513"/>
          </reference>
          <reference field="1" count="1">
            <x v="512"/>
          </reference>
        </references>
      </pivotArea>
    </format>
    <format dxfId="4049">
      <pivotArea dataOnly="0" labelOnly="1" outline="0" fieldPosition="0">
        <references count="2">
          <reference field="0" count="1" selected="0">
            <x v="514"/>
          </reference>
          <reference field="1" count="1">
            <x v="513"/>
          </reference>
        </references>
      </pivotArea>
    </format>
    <format dxfId="4048">
      <pivotArea dataOnly="0" labelOnly="1" outline="0" fieldPosition="0">
        <references count="2">
          <reference field="0" count="1" selected="0">
            <x v="515"/>
          </reference>
          <reference field="1" count="1">
            <x v="514"/>
          </reference>
        </references>
      </pivotArea>
    </format>
    <format dxfId="4047">
      <pivotArea dataOnly="0" labelOnly="1" outline="0" fieldPosition="0">
        <references count="2">
          <reference field="0" count="1" selected="0">
            <x v="516"/>
          </reference>
          <reference field="1" count="1">
            <x v="515"/>
          </reference>
        </references>
      </pivotArea>
    </format>
    <format dxfId="4046">
      <pivotArea dataOnly="0" labelOnly="1" outline="0" fieldPosition="0">
        <references count="2">
          <reference field="0" count="1" selected="0">
            <x v="517"/>
          </reference>
          <reference field="1" count="1">
            <x v="516"/>
          </reference>
        </references>
      </pivotArea>
    </format>
    <format dxfId="4045">
      <pivotArea dataOnly="0" labelOnly="1" outline="0" fieldPosition="0">
        <references count="2">
          <reference field="0" count="1" selected="0">
            <x v="518"/>
          </reference>
          <reference field="1" count="1">
            <x v="517"/>
          </reference>
        </references>
      </pivotArea>
    </format>
    <format dxfId="4044">
      <pivotArea dataOnly="0" labelOnly="1" outline="0" fieldPosition="0">
        <references count="2">
          <reference field="0" count="1" selected="0">
            <x v="519"/>
          </reference>
          <reference field="1" count="1">
            <x v="518"/>
          </reference>
        </references>
      </pivotArea>
    </format>
    <format dxfId="4043">
      <pivotArea dataOnly="0" labelOnly="1" outline="0" fieldPosition="0">
        <references count="2">
          <reference field="0" count="1" selected="0">
            <x v="520"/>
          </reference>
          <reference field="1" count="1">
            <x v="519"/>
          </reference>
        </references>
      </pivotArea>
    </format>
    <format dxfId="4042">
      <pivotArea dataOnly="0" labelOnly="1" outline="0" fieldPosition="0">
        <references count="2">
          <reference field="0" count="1" selected="0">
            <x v="521"/>
          </reference>
          <reference field="1" count="1">
            <x v="520"/>
          </reference>
        </references>
      </pivotArea>
    </format>
    <format dxfId="4041">
      <pivotArea dataOnly="0" labelOnly="1" outline="0" fieldPosition="0">
        <references count="2">
          <reference field="0" count="1" selected="0">
            <x v="522"/>
          </reference>
          <reference field="1" count="1">
            <x v="521"/>
          </reference>
        </references>
      </pivotArea>
    </format>
    <format dxfId="4040">
      <pivotArea dataOnly="0" labelOnly="1" outline="0" fieldPosition="0">
        <references count="2">
          <reference field="0" count="1" selected="0">
            <x v="523"/>
          </reference>
          <reference field="1" count="1">
            <x v="522"/>
          </reference>
        </references>
      </pivotArea>
    </format>
    <format dxfId="4039">
      <pivotArea dataOnly="0" labelOnly="1" outline="0" fieldPosition="0">
        <references count="2">
          <reference field="0" count="1" selected="0">
            <x v="524"/>
          </reference>
          <reference field="1" count="1">
            <x v="523"/>
          </reference>
        </references>
      </pivotArea>
    </format>
    <format dxfId="4038">
      <pivotArea dataOnly="0" labelOnly="1" outline="0" fieldPosition="0">
        <references count="2">
          <reference field="0" count="1" selected="0">
            <x v="525"/>
          </reference>
          <reference field="1" count="1">
            <x v="524"/>
          </reference>
        </references>
      </pivotArea>
    </format>
    <format dxfId="4037">
      <pivotArea dataOnly="0" labelOnly="1" outline="0" fieldPosition="0">
        <references count="2">
          <reference field="0" count="1" selected="0">
            <x v="526"/>
          </reference>
          <reference field="1" count="1">
            <x v="525"/>
          </reference>
        </references>
      </pivotArea>
    </format>
    <format dxfId="4036">
      <pivotArea dataOnly="0" labelOnly="1" outline="0" fieldPosition="0">
        <references count="2">
          <reference field="0" count="1" selected="0">
            <x v="527"/>
          </reference>
          <reference field="1" count="1">
            <x v="526"/>
          </reference>
        </references>
      </pivotArea>
    </format>
    <format dxfId="4035">
      <pivotArea dataOnly="0" labelOnly="1" outline="0" fieldPosition="0">
        <references count="2">
          <reference field="0" count="1" selected="0">
            <x v="528"/>
          </reference>
          <reference field="1" count="1">
            <x v="527"/>
          </reference>
        </references>
      </pivotArea>
    </format>
    <format dxfId="4034">
      <pivotArea dataOnly="0" labelOnly="1" outline="0" fieldPosition="0">
        <references count="2">
          <reference field="0" count="1" selected="0">
            <x v="529"/>
          </reference>
          <reference field="1" count="1">
            <x v="528"/>
          </reference>
        </references>
      </pivotArea>
    </format>
    <format dxfId="4033">
      <pivotArea dataOnly="0" labelOnly="1" outline="0" fieldPosition="0">
        <references count="2">
          <reference field="0" count="1" selected="0">
            <x v="530"/>
          </reference>
          <reference field="1" count="1">
            <x v="529"/>
          </reference>
        </references>
      </pivotArea>
    </format>
    <format dxfId="4032">
      <pivotArea dataOnly="0" labelOnly="1" outline="0" fieldPosition="0">
        <references count="2">
          <reference field="0" count="1" selected="0">
            <x v="531"/>
          </reference>
          <reference field="1" count="1">
            <x v="530"/>
          </reference>
        </references>
      </pivotArea>
    </format>
    <format dxfId="4031">
      <pivotArea dataOnly="0" labelOnly="1" outline="0" fieldPosition="0">
        <references count="2">
          <reference field="0" count="1" selected="0">
            <x v="532"/>
          </reference>
          <reference field="1" count="1">
            <x v="531"/>
          </reference>
        </references>
      </pivotArea>
    </format>
    <format dxfId="4030">
      <pivotArea dataOnly="0" labelOnly="1" outline="0" fieldPosition="0">
        <references count="2">
          <reference field="0" count="1" selected="0">
            <x v="533"/>
          </reference>
          <reference field="1" count="1">
            <x v="532"/>
          </reference>
        </references>
      </pivotArea>
    </format>
    <format dxfId="4029">
      <pivotArea dataOnly="0" labelOnly="1" outline="0" fieldPosition="0">
        <references count="2">
          <reference field="0" count="1" selected="0">
            <x v="534"/>
          </reference>
          <reference field="1" count="1">
            <x v="533"/>
          </reference>
        </references>
      </pivotArea>
    </format>
    <format dxfId="4028">
      <pivotArea dataOnly="0" labelOnly="1" outline="0" fieldPosition="0">
        <references count="2">
          <reference field="0" count="1" selected="0">
            <x v="535"/>
          </reference>
          <reference field="1" count="1">
            <x v="534"/>
          </reference>
        </references>
      </pivotArea>
    </format>
    <format dxfId="4027">
      <pivotArea dataOnly="0" labelOnly="1" outline="0" fieldPosition="0">
        <references count="2">
          <reference field="0" count="1" selected="0">
            <x v="536"/>
          </reference>
          <reference field="1" count="1">
            <x v="535"/>
          </reference>
        </references>
      </pivotArea>
    </format>
    <format dxfId="4026">
      <pivotArea dataOnly="0" labelOnly="1" outline="0" fieldPosition="0">
        <references count="2">
          <reference field="0" count="1" selected="0">
            <x v="537"/>
          </reference>
          <reference field="1" count="1">
            <x v="536"/>
          </reference>
        </references>
      </pivotArea>
    </format>
    <format dxfId="4025">
      <pivotArea dataOnly="0" labelOnly="1" outline="0" fieldPosition="0">
        <references count="2">
          <reference field="0" count="1" selected="0">
            <x v="538"/>
          </reference>
          <reference field="1" count="1">
            <x v="537"/>
          </reference>
        </references>
      </pivotArea>
    </format>
    <format dxfId="4024">
      <pivotArea dataOnly="0" labelOnly="1" outline="0" fieldPosition="0">
        <references count="2">
          <reference field="0" count="1" selected="0">
            <x v="539"/>
          </reference>
          <reference field="1" count="1">
            <x v="538"/>
          </reference>
        </references>
      </pivotArea>
    </format>
    <format dxfId="4023">
      <pivotArea dataOnly="0" labelOnly="1" outline="0" fieldPosition="0">
        <references count="2">
          <reference field="0" count="1" selected="0">
            <x v="540"/>
          </reference>
          <reference field="1" count="1">
            <x v="539"/>
          </reference>
        </references>
      </pivotArea>
    </format>
    <format dxfId="4022">
      <pivotArea dataOnly="0" labelOnly="1" outline="0" fieldPosition="0">
        <references count="2">
          <reference field="0" count="1" selected="0">
            <x v="541"/>
          </reference>
          <reference field="1" count="1">
            <x v="540"/>
          </reference>
        </references>
      </pivotArea>
    </format>
    <format dxfId="4021">
      <pivotArea dataOnly="0" labelOnly="1" outline="0" fieldPosition="0">
        <references count="2">
          <reference field="0" count="1" selected="0">
            <x v="542"/>
          </reference>
          <reference field="1" count="1">
            <x v="541"/>
          </reference>
        </references>
      </pivotArea>
    </format>
    <format dxfId="4020">
      <pivotArea dataOnly="0" labelOnly="1" outline="0" fieldPosition="0">
        <references count="2">
          <reference field="0" count="1" selected="0">
            <x v="543"/>
          </reference>
          <reference field="1" count="1">
            <x v="542"/>
          </reference>
        </references>
      </pivotArea>
    </format>
    <format dxfId="4019">
      <pivotArea dataOnly="0" labelOnly="1" outline="0" fieldPosition="0">
        <references count="2">
          <reference field="0" count="1" selected="0">
            <x v="544"/>
          </reference>
          <reference field="1" count="1">
            <x v="543"/>
          </reference>
        </references>
      </pivotArea>
    </format>
    <format dxfId="4018">
      <pivotArea dataOnly="0" labelOnly="1" outline="0" fieldPosition="0">
        <references count="2">
          <reference field="0" count="1" selected="0">
            <x v="545"/>
          </reference>
          <reference field="1" count="1">
            <x v="544"/>
          </reference>
        </references>
      </pivotArea>
    </format>
    <format dxfId="4017">
      <pivotArea dataOnly="0" labelOnly="1" outline="0" fieldPosition="0">
        <references count="2">
          <reference field="0" count="1" selected="0">
            <x v="546"/>
          </reference>
          <reference field="1" count="1">
            <x v="545"/>
          </reference>
        </references>
      </pivotArea>
    </format>
    <format dxfId="4016">
      <pivotArea dataOnly="0" labelOnly="1" outline="0" fieldPosition="0">
        <references count="2">
          <reference field="0" count="1" selected="0">
            <x v="547"/>
          </reference>
          <reference field="1" count="1">
            <x v="546"/>
          </reference>
        </references>
      </pivotArea>
    </format>
    <format dxfId="4015">
      <pivotArea dataOnly="0" labelOnly="1" outline="0" fieldPosition="0">
        <references count="2">
          <reference field="0" count="1" selected="0">
            <x v="548"/>
          </reference>
          <reference field="1" count="1">
            <x v="547"/>
          </reference>
        </references>
      </pivotArea>
    </format>
    <format dxfId="4014">
      <pivotArea dataOnly="0" labelOnly="1" outline="0" fieldPosition="0">
        <references count="2">
          <reference field="0" count="1" selected="0">
            <x v="549"/>
          </reference>
          <reference field="1" count="1">
            <x v="548"/>
          </reference>
        </references>
      </pivotArea>
    </format>
    <format dxfId="4013">
      <pivotArea dataOnly="0" labelOnly="1" outline="0" fieldPosition="0">
        <references count="2">
          <reference field="0" count="1" selected="0">
            <x v="550"/>
          </reference>
          <reference field="1" count="1">
            <x v="549"/>
          </reference>
        </references>
      </pivotArea>
    </format>
    <format dxfId="4012">
      <pivotArea dataOnly="0" labelOnly="1" outline="0" fieldPosition="0">
        <references count="2">
          <reference field="0" count="1" selected="0">
            <x v="551"/>
          </reference>
          <reference field="1" count="1">
            <x v="550"/>
          </reference>
        </references>
      </pivotArea>
    </format>
    <format dxfId="4011">
      <pivotArea dataOnly="0" labelOnly="1" outline="0" fieldPosition="0">
        <references count="2">
          <reference field="0" count="1" selected="0">
            <x v="552"/>
          </reference>
          <reference field="1" count="1">
            <x v="551"/>
          </reference>
        </references>
      </pivotArea>
    </format>
    <format dxfId="4010">
      <pivotArea dataOnly="0" labelOnly="1" outline="0" fieldPosition="0">
        <references count="2">
          <reference field="0" count="1" selected="0">
            <x v="553"/>
          </reference>
          <reference field="1" count="1">
            <x v="552"/>
          </reference>
        </references>
      </pivotArea>
    </format>
    <format dxfId="4009">
      <pivotArea dataOnly="0" labelOnly="1" outline="0" fieldPosition="0">
        <references count="2">
          <reference field="0" count="1" selected="0">
            <x v="554"/>
          </reference>
          <reference field="1" count="1">
            <x v="553"/>
          </reference>
        </references>
      </pivotArea>
    </format>
    <format dxfId="4008">
      <pivotArea dataOnly="0" labelOnly="1" outline="0" fieldPosition="0">
        <references count="2">
          <reference field="0" count="1" selected="0">
            <x v="555"/>
          </reference>
          <reference field="1" count="1">
            <x v="554"/>
          </reference>
        </references>
      </pivotArea>
    </format>
    <format dxfId="4007">
      <pivotArea dataOnly="0" labelOnly="1" outline="0" fieldPosition="0">
        <references count="2">
          <reference field="0" count="1" selected="0">
            <x v="556"/>
          </reference>
          <reference field="1" count="1">
            <x v="555"/>
          </reference>
        </references>
      </pivotArea>
    </format>
    <format dxfId="4006">
      <pivotArea dataOnly="0" labelOnly="1" outline="0" fieldPosition="0">
        <references count="2">
          <reference field="0" count="1" selected="0">
            <x v="557"/>
          </reference>
          <reference field="1" count="1">
            <x v="556"/>
          </reference>
        </references>
      </pivotArea>
    </format>
    <format dxfId="4005">
      <pivotArea dataOnly="0" labelOnly="1" outline="0" fieldPosition="0">
        <references count="2">
          <reference field="0" count="1" selected="0">
            <x v="558"/>
          </reference>
          <reference field="1" count="1">
            <x v="557"/>
          </reference>
        </references>
      </pivotArea>
    </format>
    <format dxfId="4004">
      <pivotArea dataOnly="0" labelOnly="1" outline="0" fieldPosition="0">
        <references count="2">
          <reference field="0" count="1" selected="0">
            <x v="559"/>
          </reference>
          <reference field="1" count="1">
            <x v="558"/>
          </reference>
        </references>
      </pivotArea>
    </format>
    <format dxfId="4003">
      <pivotArea dataOnly="0" labelOnly="1" outline="0" fieldPosition="0">
        <references count="2">
          <reference field="0" count="1" selected="0">
            <x v="560"/>
          </reference>
          <reference field="1" count="1">
            <x v="559"/>
          </reference>
        </references>
      </pivotArea>
    </format>
    <format dxfId="4002">
      <pivotArea dataOnly="0" labelOnly="1" outline="0" fieldPosition="0">
        <references count="2">
          <reference field="0" count="1" selected="0">
            <x v="561"/>
          </reference>
          <reference field="1" count="1">
            <x v="560"/>
          </reference>
        </references>
      </pivotArea>
    </format>
    <format dxfId="4001">
      <pivotArea dataOnly="0" labelOnly="1" outline="0" fieldPosition="0">
        <references count="2">
          <reference field="0" count="1" selected="0">
            <x v="562"/>
          </reference>
          <reference field="1" count="1">
            <x v="561"/>
          </reference>
        </references>
      </pivotArea>
    </format>
    <format dxfId="4000">
      <pivotArea dataOnly="0" labelOnly="1" outline="0" fieldPosition="0">
        <references count="2">
          <reference field="0" count="1" selected="0">
            <x v="563"/>
          </reference>
          <reference field="1" count="1">
            <x v="562"/>
          </reference>
        </references>
      </pivotArea>
    </format>
    <format dxfId="3999">
      <pivotArea dataOnly="0" labelOnly="1" outline="0" fieldPosition="0">
        <references count="2">
          <reference field="0" count="1" selected="0">
            <x v="564"/>
          </reference>
          <reference field="1" count="1">
            <x v="563"/>
          </reference>
        </references>
      </pivotArea>
    </format>
    <format dxfId="3998">
      <pivotArea dataOnly="0" labelOnly="1" outline="0" fieldPosition="0">
        <references count="2">
          <reference field="0" count="1" selected="0">
            <x v="565"/>
          </reference>
          <reference field="1" count="1">
            <x v="564"/>
          </reference>
        </references>
      </pivotArea>
    </format>
    <format dxfId="3997">
      <pivotArea dataOnly="0" labelOnly="1" outline="0" fieldPosition="0">
        <references count="2">
          <reference field="0" count="1" selected="0">
            <x v="566"/>
          </reference>
          <reference field="1" count="1">
            <x v="565"/>
          </reference>
        </references>
      </pivotArea>
    </format>
    <format dxfId="3996">
      <pivotArea dataOnly="0" labelOnly="1" outline="0" fieldPosition="0">
        <references count="2">
          <reference field="0" count="1" selected="0">
            <x v="567"/>
          </reference>
          <reference field="1" count="1">
            <x v="566"/>
          </reference>
        </references>
      </pivotArea>
    </format>
    <format dxfId="3995">
      <pivotArea dataOnly="0" labelOnly="1" outline="0" fieldPosition="0">
        <references count="2">
          <reference field="0" count="1" selected="0">
            <x v="568"/>
          </reference>
          <reference field="1" count="1">
            <x v="567"/>
          </reference>
        </references>
      </pivotArea>
    </format>
    <format dxfId="3994">
      <pivotArea dataOnly="0" labelOnly="1" outline="0" fieldPosition="0">
        <references count="2">
          <reference field="0" count="1" selected="0">
            <x v="569"/>
          </reference>
          <reference field="1" count="1">
            <x v="568"/>
          </reference>
        </references>
      </pivotArea>
    </format>
    <format dxfId="3993">
      <pivotArea dataOnly="0" labelOnly="1" outline="0" fieldPosition="0">
        <references count="2">
          <reference field="0" count="1" selected="0">
            <x v="570"/>
          </reference>
          <reference field="1" count="1">
            <x v="569"/>
          </reference>
        </references>
      </pivotArea>
    </format>
    <format dxfId="3992">
      <pivotArea dataOnly="0" labelOnly="1" outline="0" fieldPosition="0">
        <references count="2">
          <reference field="0" count="1" selected="0">
            <x v="571"/>
          </reference>
          <reference field="1" count="1">
            <x v="570"/>
          </reference>
        </references>
      </pivotArea>
    </format>
    <format dxfId="3991">
      <pivotArea dataOnly="0" labelOnly="1" outline="0" fieldPosition="0">
        <references count="2">
          <reference field="0" count="1" selected="0">
            <x v="572"/>
          </reference>
          <reference field="1" count="1">
            <x v="571"/>
          </reference>
        </references>
      </pivotArea>
    </format>
    <format dxfId="3990">
      <pivotArea dataOnly="0" labelOnly="1" outline="0" fieldPosition="0">
        <references count="2">
          <reference field="0" count="1" selected="0">
            <x v="573"/>
          </reference>
          <reference field="1" count="1">
            <x v="572"/>
          </reference>
        </references>
      </pivotArea>
    </format>
    <format dxfId="3989">
      <pivotArea dataOnly="0" labelOnly="1" outline="0" fieldPosition="0">
        <references count="2">
          <reference field="0" count="1" selected="0">
            <x v="574"/>
          </reference>
          <reference field="1" count="1">
            <x v="573"/>
          </reference>
        </references>
      </pivotArea>
    </format>
    <format dxfId="3988">
      <pivotArea dataOnly="0" labelOnly="1" outline="0" fieldPosition="0">
        <references count="2">
          <reference field="0" count="1" selected="0">
            <x v="575"/>
          </reference>
          <reference field="1" count="1">
            <x v="574"/>
          </reference>
        </references>
      </pivotArea>
    </format>
    <format dxfId="3987">
      <pivotArea dataOnly="0" labelOnly="1" outline="0" fieldPosition="0">
        <references count="2">
          <reference field="0" count="1" selected="0">
            <x v="576"/>
          </reference>
          <reference field="1" count="1">
            <x v="575"/>
          </reference>
        </references>
      </pivotArea>
    </format>
    <format dxfId="3986">
      <pivotArea dataOnly="0" labelOnly="1" outline="0" fieldPosition="0">
        <references count="2">
          <reference field="0" count="1" selected="0">
            <x v="577"/>
          </reference>
          <reference field="1" count="1">
            <x v="576"/>
          </reference>
        </references>
      </pivotArea>
    </format>
    <format dxfId="3985">
      <pivotArea dataOnly="0" labelOnly="1" outline="0" fieldPosition="0">
        <references count="2">
          <reference field="0" count="1" selected="0">
            <x v="578"/>
          </reference>
          <reference field="1" count="1">
            <x v="577"/>
          </reference>
        </references>
      </pivotArea>
    </format>
    <format dxfId="3984">
      <pivotArea dataOnly="0" labelOnly="1" outline="0" fieldPosition="0">
        <references count="2">
          <reference field="0" count="1" selected="0">
            <x v="579"/>
          </reference>
          <reference field="1" count="1">
            <x v="578"/>
          </reference>
        </references>
      </pivotArea>
    </format>
    <format dxfId="3983">
      <pivotArea dataOnly="0" labelOnly="1" outline="0" fieldPosition="0">
        <references count="2">
          <reference field="0" count="1" selected="0">
            <x v="580"/>
          </reference>
          <reference field="1" count="1">
            <x v="579"/>
          </reference>
        </references>
      </pivotArea>
    </format>
    <format dxfId="3982">
      <pivotArea dataOnly="0" labelOnly="1" outline="0" fieldPosition="0">
        <references count="2">
          <reference field="0" count="1" selected="0">
            <x v="581"/>
          </reference>
          <reference field="1" count="1">
            <x v="580"/>
          </reference>
        </references>
      </pivotArea>
    </format>
    <format dxfId="3981">
      <pivotArea dataOnly="0" labelOnly="1" outline="0" fieldPosition="0">
        <references count="2">
          <reference field="0" count="1" selected="0">
            <x v="582"/>
          </reference>
          <reference field="1" count="1">
            <x v="581"/>
          </reference>
        </references>
      </pivotArea>
    </format>
    <format dxfId="3980">
      <pivotArea dataOnly="0" labelOnly="1" outline="0" fieldPosition="0">
        <references count="2">
          <reference field="0" count="1" selected="0">
            <x v="583"/>
          </reference>
          <reference field="1" count="1">
            <x v="582"/>
          </reference>
        </references>
      </pivotArea>
    </format>
    <format dxfId="3979">
      <pivotArea dataOnly="0" labelOnly="1" outline="0" fieldPosition="0">
        <references count="2">
          <reference field="0" count="1" selected="0">
            <x v="584"/>
          </reference>
          <reference field="1" count="1">
            <x v="583"/>
          </reference>
        </references>
      </pivotArea>
    </format>
    <format dxfId="3978">
      <pivotArea dataOnly="0" labelOnly="1" outline="0" fieldPosition="0">
        <references count="2">
          <reference field="0" count="1" selected="0">
            <x v="585"/>
          </reference>
          <reference field="1" count="1">
            <x v="584"/>
          </reference>
        </references>
      </pivotArea>
    </format>
    <format dxfId="3977">
      <pivotArea dataOnly="0" labelOnly="1" outline="0" fieldPosition="0">
        <references count="2">
          <reference field="0" count="1" selected="0">
            <x v="586"/>
          </reference>
          <reference field="1" count="1">
            <x v="585"/>
          </reference>
        </references>
      </pivotArea>
    </format>
    <format dxfId="3976">
      <pivotArea dataOnly="0" labelOnly="1" outline="0" fieldPosition="0">
        <references count="2">
          <reference field="0" count="1" selected="0">
            <x v="587"/>
          </reference>
          <reference field="1" count="1">
            <x v="586"/>
          </reference>
        </references>
      </pivotArea>
    </format>
    <format dxfId="3975">
      <pivotArea dataOnly="0" labelOnly="1" outline="0" fieldPosition="0">
        <references count="2">
          <reference field="0" count="1" selected="0">
            <x v="588"/>
          </reference>
          <reference field="1" count="1">
            <x v="587"/>
          </reference>
        </references>
      </pivotArea>
    </format>
    <format dxfId="3974">
      <pivotArea dataOnly="0" labelOnly="1" outline="0" fieldPosition="0">
        <references count="2">
          <reference field="0" count="1" selected="0">
            <x v="589"/>
          </reference>
          <reference field="1" count="1">
            <x v="588"/>
          </reference>
        </references>
      </pivotArea>
    </format>
    <format dxfId="3973">
      <pivotArea dataOnly="0" labelOnly="1" outline="0" fieldPosition="0">
        <references count="2">
          <reference field="0" count="1" selected="0">
            <x v="590"/>
          </reference>
          <reference field="1" count="1">
            <x v="589"/>
          </reference>
        </references>
      </pivotArea>
    </format>
    <format dxfId="3972">
      <pivotArea dataOnly="0" labelOnly="1" outline="0" fieldPosition="0">
        <references count="2">
          <reference field="0" count="1" selected="0">
            <x v="591"/>
          </reference>
          <reference field="1" count="1">
            <x v="590"/>
          </reference>
        </references>
      </pivotArea>
    </format>
    <format dxfId="3971">
      <pivotArea dataOnly="0" labelOnly="1" outline="0" fieldPosition="0">
        <references count="2">
          <reference field="0" count="1" selected="0">
            <x v="592"/>
          </reference>
          <reference field="1" count="1">
            <x v="591"/>
          </reference>
        </references>
      </pivotArea>
    </format>
    <format dxfId="3970">
      <pivotArea dataOnly="0" labelOnly="1" outline="0" fieldPosition="0">
        <references count="2">
          <reference field="0" count="1" selected="0">
            <x v="593"/>
          </reference>
          <reference field="1" count="1">
            <x v="592"/>
          </reference>
        </references>
      </pivotArea>
    </format>
    <format dxfId="3969">
      <pivotArea dataOnly="0" labelOnly="1" outline="0" fieldPosition="0">
        <references count="2">
          <reference field="0" count="1" selected="0">
            <x v="594"/>
          </reference>
          <reference field="1" count="1">
            <x v="593"/>
          </reference>
        </references>
      </pivotArea>
    </format>
    <format dxfId="3968">
      <pivotArea dataOnly="0" labelOnly="1" outline="0" fieldPosition="0">
        <references count="2">
          <reference field="0" count="1" selected="0">
            <x v="595"/>
          </reference>
          <reference field="1" count="1">
            <x v="594"/>
          </reference>
        </references>
      </pivotArea>
    </format>
    <format dxfId="3967">
      <pivotArea dataOnly="0" labelOnly="1" outline="0" fieldPosition="0">
        <references count="2">
          <reference field="0" count="1" selected="0">
            <x v="596"/>
          </reference>
          <reference field="1" count="1">
            <x v="595"/>
          </reference>
        </references>
      </pivotArea>
    </format>
    <format dxfId="3966">
      <pivotArea dataOnly="0" labelOnly="1" outline="0" fieldPosition="0">
        <references count="2">
          <reference field="0" count="1" selected="0">
            <x v="597"/>
          </reference>
          <reference field="1" count="1">
            <x v="596"/>
          </reference>
        </references>
      </pivotArea>
    </format>
    <format dxfId="3965">
      <pivotArea dataOnly="0" labelOnly="1" outline="0" fieldPosition="0">
        <references count="2">
          <reference field="0" count="1" selected="0">
            <x v="598"/>
          </reference>
          <reference field="1" count="1">
            <x v="597"/>
          </reference>
        </references>
      </pivotArea>
    </format>
    <format dxfId="3964">
      <pivotArea dataOnly="0" labelOnly="1" outline="0" fieldPosition="0">
        <references count="2">
          <reference field="0" count="1" selected="0">
            <x v="599"/>
          </reference>
          <reference field="1" count="1">
            <x v="598"/>
          </reference>
        </references>
      </pivotArea>
    </format>
    <format dxfId="3963">
      <pivotArea dataOnly="0" labelOnly="1" outline="0" fieldPosition="0">
        <references count="2">
          <reference field="0" count="1" selected="0">
            <x v="600"/>
          </reference>
          <reference field="1" count="1">
            <x v="599"/>
          </reference>
        </references>
      </pivotArea>
    </format>
    <format dxfId="3962">
      <pivotArea dataOnly="0" labelOnly="1" outline="0" fieldPosition="0">
        <references count="2">
          <reference field="0" count="1" selected="0">
            <x v="601"/>
          </reference>
          <reference field="1" count="1">
            <x v="600"/>
          </reference>
        </references>
      </pivotArea>
    </format>
    <format dxfId="3961">
      <pivotArea dataOnly="0" labelOnly="1" outline="0" fieldPosition="0">
        <references count="2">
          <reference field="0" count="1" selected="0">
            <x v="602"/>
          </reference>
          <reference field="1" count="1">
            <x v="601"/>
          </reference>
        </references>
      </pivotArea>
    </format>
    <format dxfId="3960">
      <pivotArea dataOnly="0" labelOnly="1" outline="0" fieldPosition="0">
        <references count="2">
          <reference field="0" count="1" selected="0">
            <x v="603"/>
          </reference>
          <reference field="1" count="1">
            <x v="602"/>
          </reference>
        </references>
      </pivotArea>
    </format>
    <format dxfId="3959">
      <pivotArea dataOnly="0" labelOnly="1" outline="0" fieldPosition="0">
        <references count="2">
          <reference field="0" count="1" selected="0">
            <x v="604"/>
          </reference>
          <reference field="1" count="1">
            <x v="603"/>
          </reference>
        </references>
      </pivotArea>
    </format>
    <format dxfId="3958">
      <pivotArea dataOnly="0" labelOnly="1" outline="0" fieldPosition="0">
        <references count="2">
          <reference field="0" count="1" selected="0">
            <x v="605"/>
          </reference>
          <reference field="1" count="1">
            <x v="604"/>
          </reference>
        </references>
      </pivotArea>
    </format>
    <format dxfId="3957">
      <pivotArea dataOnly="0" labelOnly="1" outline="0" fieldPosition="0">
        <references count="2">
          <reference field="0" count="1" selected="0">
            <x v="606"/>
          </reference>
          <reference field="1" count="1">
            <x v="605"/>
          </reference>
        </references>
      </pivotArea>
    </format>
    <format dxfId="3956">
      <pivotArea dataOnly="0" labelOnly="1" outline="0" fieldPosition="0">
        <references count="2">
          <reference field="0" count="1" selected="0">
            <x v="607"/>
          </reference>
          <reference field="1" count="1">
            <x v="606"/>
          </reference>
        </references>
      </pivotArea>
    </format>
    <format dxfId="3955">
      <pivotArea dataOnly="0" labelOnly="1" outline="0" fieldPosition="0">
        <references count="2">
          <reference field="0" count="1" selected="0">
            <x v="608"/>
          </reference>
          <reference field="1" count="1">
            <x v="607"/>
          </reference>
        </references>
      </pivotArea>
    </format>
    <format dxfId="3954">
      <pivotArea dataOnly="0" labelOnly="1" outline="0" fieldPosition="0">
        <references count="2">
          <reference field="0" count="1" selected="0">
            <x v="609"/>
          </reference>
          <reference field="1" count="1">
            <x v="608"/>
          </reference>
        </references>
      </pivotArea>
    </format>
    <format dxfId="3953">
      <pivotArea dataOnly="0" labelOnly="1" outline="0" fieldPosition="0">
        <references count="2">
          <reference field="0" count="1" selected="0">
            <x v="610"/>
          </reference>
          <reference field="1" count="1">
            <x v="609"/>
          </reference>
        </references>
      </pivotArea>
    </format>
    <format dxfId="3952">
      <pivotArea dataOnly="0" labelOnly="1" outline="0" fieldPosition="0">
        <references count="2">
          <reference field="0" count="1" selected="0">
            <x v="611"/>
          </reference>
          <reference field="1" count="1">
            <x v="610"/>
          </reference>
        </references>
      </pivotArea>
    </format>
    <format dxfId="3951">
      <pivotArea dataOnly="0" labelOnly="1" outline="0" fieldPosition="0">
        <references count="2">
          <reference field="0" count="1" selected="0">
            <x v="612"/>
          </reference>
          <reference field="1" count="1">
            <x v="611"/>
          </reference>
        </references>
      </pivotArea>
    </format>
    <format dxfId="3950">
      <pivotArea dataOnly="0" labelOnly="1" outline="0" fieldPosition="0">
        <references count="2">
          <reference field="0" count="1" selected="0">
            <x v="613"/>
          </reference>
          <reference field="1" count="1">
            <x v="612"/>
          </reference>
        </references>
      </pivotArea>
    </format>
    <format dxfId="3949">
      <pivotArea dataOnly="0" labelOnly="1" outline="0" fieldPosition="0">
        <references count="2">
          <reference field="0" count="1" selected="0">
            <x v="614"/>
          </reference>
          <reference field="1" count="1">
            <x v="613"/>
          </reference>
        </references>
      </pivotArea>
    </format>
    <format dxfId="3948">
      <pivotArea dataOnly="0" labelOnly="1" outline="0" fieldPosition="0">
        <references count="2">
          <reference field="0" count="1" selected="0">
            <x v="615"/>
          </reference>
          <reference field="1" count="1">
            <x v="614"/>
          </reference>
        </references>
      </pivotArea>
    </format>
    <format dxfId="3947">
      <pivotArea dataOnly="0" labelOnly="1" outline="0" fieldPosition="0">
        <references count="2">
          <reference field="0" count="1" selected="0">
            <x v="616"/>
          </reference>
          <reference field="1" count="1">
            <x v="615"/>
          </reference>
        </references>
      </pivotArea>
    </format>
    <format dxfId="3946">
      <pivotArea dataOnly="0" labelOnly="1" outline="0" fieldPosition="0">
        <references count="2">
          <reference field="0" count="1" selected="0">
            <x v="617"/>
          </reference>
          <reference field="1" count="1">
            <x v="616"/>
          </reference>
        </references>
      </pivotArea>
    </format>
    <format dxfId="3945">
      <pivotArea dataOnly="0" labelOnly="1" outline="0" fieldPosition="0">
        <references count="2">
          <reference field="0" count="1" selected="0">
            <x v="618"/>
          </reference>
          <reference field="1" count="1">
            <x v="617"/>
          </reference>
        </references>
      </pivotArea>
    </format>
    <format dxfId="3944">
      <pivotArea dataOnly="0" labelOnly="1" outline="0" fieldPosition="0">
        <references count="2">
          <reference field="0" count="1" selected="0">
            <x v="619"/>
          </reference>
          <reference field="1" count="1">
            <x v="618"/>
          </reference>
        </references>
      </pivotArea>
    </format>
    <format dxfId="3943">
      <pivotArea dataOnly="0" labelOnly="1" outline="0" fieldPosition="0">
        <references count="2">
          <reference field="0" count="1" selected="0">
            <x v="620"/>
          </reference>
          <reference field="1" count="1">
            <x v="619"/>
          </reference>
        </references>
      </pivotArea>
    </format>
    <format dxfId="3942">
      <pivotArea dataOnly="0" labelOnly="1" outline="0" fieldPosition="0">
        <references count="2">
          <reference field="0" count="1" selected="0">
            <x v="621"/>
          </reference>
          <reference field="1" count="1">
            <x v="620"/>
          </reference>
        </references>
      </pivotArea>
    </format>
    <format dxfId="3941">
      <pivotArea dataOnly="0" labelOnly="1" outline="0" fieldPosition="0">
        <references count="2">
          <reference field="0" count="1" selected="0">
            <x v="622"/>
          </reference>
          <reference field="1" count="1">
            <x v="621"/>
          </reference>
        </references>
      </pivotArea>
    </format>
    <format dxfId="3940">
      <pivotArea dataOnly="0" labelOnly="1" outline="0" fieldPosition="0">
        <references count="2">
          <reference field="0" count="1" selected="0">
            <x v="623"/>
          </reference>
          <reference field="1" count="1">
            <x v="622"/>
          </reference>
        </references>
      </pivotArea>
    </format>
    <format dxfId="3939">
      <pivotArea dataOnly="0" labelOnly="1" outline="0" fieldPosition="0">
        <references count="2">
          <reference field="0" count="1" selected="0">
            <x v="624"/>
          </reference>
          <reference field="1" count="1">
            <x v="623"/>
          </reference>
        </references>
      </pivotArea>
    </format>
    <format dxfId="3938">
      <pivotArea dataOnly="0" labelOnly="1" outline="0" fieldPosition="0">
        <references count="2">
          <reference field="0" count="1" selected="0">
            <x v="625"/>
          </reference>
          <reference field="1" count="1">
            <x v="624"/>
          </reference>
        </references>
      </pivotArea>
    </format>
    <format dxfId="3937">
      <pivotArea dataOnly="0" labelOnly="1" outline="0" fieldPosition="0">
        <references count="2">
          <reference field="0" count="1" selected="0">
            <x v="626"/>
          </reference>
          <reference field="1" count="1">
            <x v="625"/>
          </reference>
        </references>
      </pivotArea>
    </format>
    <format dxfId="3936">
      <pivotArea dataOnly="0" labelOnly="1" outline="0" fieldPosition="0">
        <references count="2">
          <reference field="0" count="1" selected="0">
            <x v="627"/>
          </reference>
          <reference field="1" count="1">
            <x v="626"/>
          </reference>
        </references>
      </pivotArea>
    </format>
    <format dxfId="3935">
      <pivotArea dataOnly="0" labelOnly="1" outline="0" fieldPosition="0">
        <references count="2">
          <reference field="0" count="1" selected="0">
            <x v="628"/>
          </reference>
          <reference field="1" count="1">
            <x v="627"/>
          </reference>
        </references>
      </pivotArea>
    </format>
    <format dxfId="3934">
      <pivotArea dataOnly="0" labelOnly="1" outline="0" fieldPosition="0">
        <references count="2">
          <reference field="0" count="1" selected="0">
            <x v="629"/>
          </reference>
          <reference field="1" count="1">
            <x v="628"/>
          </reference>
        </references>
      </pivotArea>
    </format>
    <format dxfId="3933">
      <pivotArea dataOnly="0" labelOnly="1" outline="0" fieldPosition="0">
        <references count="2">
          <reference field="0" count="1" selected="0">
            <x v="630"/>
          </reference>
          <reference field="1" count="1">
            <x v="629"/>
          </reference>
        </references>
      </pivotArea>
    </format>
    <format dxfId="3932">
      <pivotArea dataOnly="0" labelOnly="1" outline="0" fieldPosition="0">
        <references count="2">
          <reference field="0" count="1" selected="0">
            <x v="631"/>
          </reference>
          <reference field="1" count="1">
            <x v="630"/>
          </reference>
        </references>
      </pivotArea>
    </format>
    <format dxfId="3931">
      <pivotArea dataOnly="0" labelOnly="1" outline="0" fieldPosition="0">
        <references count="2">
          <reference field="0" count="1" selected="0">
            <x v="632"/>
          </reference>
          <reference field="1" count="1">
            <x v="631"/>
          </reference>
        </references>
      </pivotArea>
    </format>
    <format dxfId="3930">
      <pivotArea dataOnly="0" labelOnly="1" outline="0" fieldPosition="0">
        <references count="2">
          <reference field="0" count="1" selected="0">
            <x v="633"/>
          </reference>
          <reference field="1" count="1">
            <x v="632"/>
          </reference>
        </references>
      </pivotArea>
    </format>
    <format dxfId="3929">
      <pivotArea dataOnly="0" labelOnly="1" outline="0" fieldPosition="0">
        <references count="2">
          <reference field="0" count="1" selected="0">
            <x v="634"/>
          </reference>
          <reference field="1" count="1">
            <x v="633"/>
          </reference>
        </references>
      </pivotArea>
    </format>
    <format dxfId="3928">
      <pivotArea dataOnly="0" labelOnly="1" outline="0" fieldPosition="0">
        <references count="2">
          <reference field="0" count="1" selected="0">
            <x v="635"/>
          </reference>
          <reference field="1" count="1">
            <x v="634"/>
          </reference>
        </references>
      </pivotArea>
    </format>
    <format dxfId="3927">
      <pivotArea dataOnly="0" labelOnly="1" outline="0" fieldPosition="0">
        <references count="2">
          <reference field="0" count="1" selected="0">
            <x v="636"/>
          </reference>
          <reference field="1" count="1">
            <x v="635"/>
          </reference>
        </references>
      </pivotArea>
    </format>
    <format dxfId="3926">
      <pivotArea dataOnly="0" labelOnly="1" outline="0" fieldPosition="0">
        <references count="2">
          <reference field="0" count="1" selected="0">
            <x v="637"/>
          </reference>
          <reference field="1" count="1">
            <x v="636"/>
          </reference>
        </references>
      </pivotArea>
    </format>
    <format dxfId="3925">
      <pivotArea dataOnly="0" labelOnly="1" outline="0" fieldPosition="0">
        <references count="2">
          <reference field="0" count="1" selected="0">
            <x v="638"/>
          </reference>
          <reference field="1" count="1">
            <x v="637"/>
          </reference>
        </references>
      </pivotArea>
    </format>
    <format dxfId="3924">
      <pivotArea dataOnly="0" labelOnly="1" outline="0" fieldPosition="0">
        <references count="2">
          <reference field="0" count="1" selected="0">
            <x v="639"/>
          </reference>
          <reference field="1" count="1">
            <x v="638"/>
          </reference>
        </references>
      </pivotArea>
    </format>
    <format dxfId="3923">
      <pivotArea dataOnly="0" labelOnly="1" outline="0" fieldPosition="0">
        <references count="2">
          <reference field="0" count="1" selected="0">
            <x v="640"/>
          </reference>
          <reference field="1" count="1">
            <x v="639"/>
          </reference>
        </references>
      </pivotArea>
    </format>
    <format dxfId="3922">
      <pivotArea dataOnly="0" labelOnly="1" outline="0" fieldPosition="0">
        <references count="2">
          <reference field="0" count="1" selected="0">
            <x v="641"/>
          </reference>
          <reference field="1" count="1">
            <x v="640"/>
          </reference>
        </references>
      </pivotArea>
    </format>
    <format dxfId="3921">
      <pivotArea dataOnly="0" labelOnly="1" outline="0" fieldPosition="0">
        <references count="2">
          <reference field="0" count="1" selected="0">
            <x v="642"/>
          </reference>
          <reference field="1" count="1">
            <x v="641"/>
          </reference>
        </references>
      </pivotArea>
    </format>
    <format dxfId="3920">
      <pivotArea dataOnly="0" labelOnly="1" outline="0" fieldPosition="0">
        <references count="2">
          <reference field="0" count="1" selected="0">
            <x v="643"/>
          </reference>
          <reference field="1" count="1">
            <x v="642"/>
          </reference>
        </references>
      </pivotArea>
    </format>
    <format dxfId="3919">
      <pivotArea dataOnly="0" labelOnly="1" outline="0" fieldPosition="0">
        <references count="2">
          <reference field="0" count="1" selected="0">
            <x v="644"/>
          </reference>
          <reference field="1" count="1">
            <x v="643"/>
          </reference>
        </references>
      </pivotArea>
    </format>
    <format dxfId="3918">
      <pivotArea dataOnly="0" labelOnly="1" outline="0" fieldPosition="0">
        <references count="2">
          <reference field="0" count="1" selected="0">
            <x v="645"/>
          </reference>
          <reference field="1" count="1">
            <x v="644"/>
          </reference>
        </references>
      </pivotArea>
    </format>
    <format dxfId="3917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0"/>
          </reference>
          <reference field="2" count="1">
            <x v="3"/>
          </reference>
        </references>
      </pivotArea>
    </format>
    <format dxfId="3916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2" count="1">
            <x v="31"/>
          </reference>
        </references>
      </pivotArea>
    </format>
    <format dxfId="3915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3914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"/>
          </reference>
          <reference field="2" count="1">
            <x v="3"/>
          </reference>
        </references>
      </pivotArea>
    </format>
    <format dxfId="391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2" count="1">
            <x v="31"/>
          </reference>
        </references>
      </pivotArea>
    </format>
    <format dxfId="3912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5"/>
          </reference>
          <reference field="2" count="1">
            <x v="0"/>
          </reference>
        </references>
      </pivotArea>
    </format>
    <format dxfId="3911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6"/>
          </reference>
          <reference field="2" count="1">
            <x v="0"/>
          </reference>
        </references>
      </pivotArea>
    </format>
    <format dxfId="3910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7"/>
          </reference>
          <reference field="2" count="1">
            <x v="0"/>
          </reference>
        </references>
      </pivotArea>
    </format>
    <format dxfId="3909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8"/>
          </reference>
          <reference field="2" count="1">
            <x v="0"/>
          </reference>
        </references>
      </pivotArea>
    </format>
    <format dxfId="3908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9"/>
          </reference>
          <reference field="2" count="1">
            <x v="10"/>
          </reference>
        </references>
      </pivotArea>
    </format>
    <format dxfId="3907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10"/>
          </reference>
          <reference field="2" count="1">
            <x v="38"/>
          </reference>
        </references>
      </pivotArea>
    </format>
    <format dxfId="3906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11"/>
          </reference>
          <reference field="2" count="1">
            <x v="50"/>
          </reference>
        </references>
      </pivotArea>
    </format>
    <format dxfId="3905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12"/>
          </reference>
          <reference field="2" count="1">
            <x v="59"/>
          </reference>
        </references>
      </pivotArea>
    </format>
    <format dxfId="3904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13"/>
          </reference>
          <reference field="2" count="1">
            <x v="67"/>
          </reference>
        </references>
      </pivotArea>
    </format>
    <format dxfId="3903">
      <pivotArea dataOnly="0" labelOnly="1" outline="0" fieldPosition="0">
        <references count="3">
          <reference field="0" count="1" selected="0">
            <x v="15"/>
          </reference>
          <reference field="1" count="1" selected="0">
            <x v="14"/>
          </reference>
          <reference field="2" count="1">
            <x v="74"/>
          </reference>
        </references>
      </pivotArea>
    </format>
    <format dxfId="3902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15"/>
          </reference>
          <reference field="2" count="1">
            <x v="80"/>
          </reference>
        </references>
      </pivotArea>
    </format>
    <format dxfId="3901">
      <pivotArea dataOnly="0" labelOnly="1" outline="0" fieldPosition="0">
        <references count="3">
          <reference field="0" count="1" selected="0">
            <x v="17"/>
          </reference>
          <reference field="1" count="1" selected="0">
            <x v="16"/>
          </reference>
          <reference field="2" count="1">
            <x v="85"/>
          </reference>
        </references>
      </pivotArea>
    </format>
    <format dxfId="3900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17"/>
          </reference>
          <reference field="2" count="1">
            <x v="8"/>
          </reference>
        </references>
      </pivotArea>
    </format>
    <format dxfId="3899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8"/>
          </reference>
          <reference field="2" count="1">
            <x v="36"/>
          </reference>
        </references>
      </pivotArea>
    </format>
    <format dxfId="3898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"/>
          </reference>
          <reference field="2" count="1">
            <x v="48"/>
          </reference>
        </references>
      </pivotArea>
    </format>
    <format dxfId="3897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0"/>
          </reference>
          <reference field="2" count="1">
            <x v="57"/>
          </reference>
        </references>
      </pivotArea>
    </format>
    <format dxfId="3896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21"/>
          </reference>
          <reference field="2" count="1">
            <x v="65"/>
          </reference>
        </references>
      </pivotArea>
    </format>
    <format dxfId="3895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22"/>
          </reference>
          <reference field="2" count="1">
            <x v="72"/>
          </reference>
        </references>
      </pivotArea>
    </format>
    <format dxfId="3894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23"/>
          </reference>
          <reference field="2" count="1">
            <x v="0"/>
          </reference>
        </references>
      </pivotArea>
    </format>
    <format dxfId="389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24"/>
          </reference>
          <reference field="2" count="1">
            <x v="0"/>
          </reference>
        </references>
      </pivotArea>
    </format>
    <format dxfId="3892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5"/>
          </reference>
          <reference field="2" count="1">
            <x v="0"/>
          </reference>
        </references>
      </pivotArea>
    </format>
    <format dxfId="3891">
      <pivotArea dataOnly="0" labelOnly="1" outline="0" fieldPosition="0">
        <references count="3">
          <reference field="0" count="1" selected="0">
            <x v="27"/>
          </reference>
          <reference field="1" count="1" selected="0">
            <x v="26"/>
          </reference>
          <reference field="2" count="1">
            <x v="0"/>
          </reference>
        </references>
      </pivotArea>
    </format>
    <format dxfId="3890">
      <pivotArea dataOnly="0" labelOnly="1" outline="0" fieldPosition="0">
        <references count="3">
          <reference field="0" count="1" selected="0">
            <x v="28"/>
          </reference>
          <reference field="1" count="1" selected="0">
            <x v="27"/>
          </reference>
          <reference field="2" count="1">
            <x v="0"/>
          </reference>
        </references>
      </pivotArea>
    </format>
    <format dxfId="3889">
      <pivotArea dataOnly="0" labelOnly="1" outline="0" fieldPosition="0">
        <references count="3">
          <reference field="0" count="1" selected="0">
            <x v="29"/>
          </reference>
          <reference field="1" count="1" selected="0">
            <x v="28"/>
          </reference>
          <reference field="2" count="1">
            <x v="0"/>
          </reference>
        </references>
      </pivotArea>
    </format>
    <format dxfId="3888">
      <pivotArea dataOnly="0" labelOnly="1" outline="0" fieldPosition="0">
        <references count="3">
          <reference field="0" count="1" selected="0">
            <x v="30"/>
          </reference>
          <reference field="1" count="1" selected="0">
            <x v="29"/>
          </reference>
          <reference field="2" count="1">
            <x v="0"/>
          </reference>
        </references>
      </pivotArea>
    </format>
    <format dxfId="3887">
      <pivotArea dataOnly="0" labelOnly="1" outline="0" fieldPosition="0">
        <references count="3">
          <reference field="0" count="1" selected="0">
            <x v="31"/>
          </reference>
          <reference field="1" count="1" selected="0">
            <x v="30"/>
          </reference>
          <reference field="2" count="1">
            <x v="5"/>
          </reference>
        </references>
      </pivotArea>
    </format>
    <format dxfId="3886">
      <pivotArea dataOnly="0" labelOnly="1" outline="0" fieldPosition="0">
        <references count="3">
          <reference field="0" count="1" selected="0">
            <x v="32"/>
          </reference>
          <reference field="1" count="1" selected="0">
            <x v="31"/>
          </reference>
          <reference field="2" count="1">
            <x v="33"/>
          </reference>
        </references>
      </pivotArea>
    </format>
    <format dxfId="3885">
      <pivotArea dataOnly="0" labelOnly="1" outline="0" fieldPosition="0">
        <references count="3">
          <reference field="0" count="1" selected="0">
            <x v="33"/>
          </reference>
          <reference field="1" count="1" selected="0">
            <x v="32"/>
          </reference>
          <reference field="2" count="1">
            <x v="45"/>
          </reference>
        </references>
      </pivotArea>
    </format>
    <format dxfId="3884">
      <pivotArea dataOnly="0" labelOnly="1" outline="0" fieldPosition="0">
        <references count="3">
          <reference field="0" count="1" selected="0">
            <x v="34"/>
          </reference>
          <reference field="1" count="1" selected="0">
            <x v="33"/>
          </reference>
          <reference field="2" count="1">
            <x v="3"/>
          </reference>
        </references>
      </pivotArea>
    </format>
    <format dxfId="3883">
      <pivotArea dataOnly="0" labelOnly="1" outline="0" fieldPosition="0">
        <references count="3">
          <reference field="0" count="1" selected="0">
            <x v="35"/>
          </reference>
          <reference field="1" count="1" selected="0">
            <x v="34"/>
          </reference>
          <reference field="2" count="1">
            <x v="31"/>
          </reference>
        </references>
      </pivotArea>
    </format>
    <format dxfId="3882">
      <pivotArea dataOnly="0" labelOnly="1" outline="0" fieldPosition="0">
        <references count="3">
          <reference field="0" count="1" selected="0">
            <x v="36"/>
          </reference>
          <reference field="1" count="1" selected="0">
            <x v="35"/>
          </reference>
          <reference field="2" count="1">
            <x v="3"/>
          </reference>
        </references>
      </pivotArea>
    </format>
    <format dxfId="3881">
      <pivotArea dataOnly="0" labelOnly="1" outline="0" fieldPosition="0">
        <references count="3">
          <reference field="0" count="1" selected="0">
            <x v="37"/>
          </reference>
          <reference field="1" count="1" selected="0">
            <x v="36"/>
          </reference>
          <reference field="2" count="1">
            <x v="31"/>
          </reference>
        </references>
      </pivotArea>
    </format>
    <format dxfId="3880">
      <pivotArea dataOnly="0" labelOnly="1" outline="0" fieldPosition="0">
        <references count="3">
          <reference field="0" count="1" selected="0">
            <x v="38"/>
          </reference>
          <reference field="1" count="1" selected="0">
            <x v="37"/>
          </reference>
          <reference field="2" count="1">
            <x v="3"/>
          </reference>
        </references>
      </pivotArea>
    </format>
    <format dxfId="3879">
      <pivotArea dataOnly="0" labelOnly="1" outline="0" fieldPosition="0">
        <references count="3">
          <reference field="0" count="1" selected="0">
            <x v="39"/>
          </reference>
          <reference field="1" count="1" selected="0">
            <x v="38"/>
          </reference>
          <reference field="2" count="1">
            <x v="31"/>
          </reference>
        </references>
      </pivotArea>
    </format>
    <format dxfId="3878">
      <pivotArea dataOnly="0" labelOnly="1" outline="0" fieldPosition="0">
        <references count="3">
          <reference field="0" count="1" selected="0">
            <x v="40"/>
          </reference>
          <reference field="1" count="1" selected="0">
            <x v="39"/>
          </reference>
          <reference field="2" count="1">
            <x v="11"/>
          </reference>
        </references>
      </pivotArea>
    </format>
    <format dxfId="3877">
      <pivotArea dataOnly="0" labelOnly="1" outline="0" fieldPosition="0">
        <references count="3">
          <reference field="0" count="1" selected="0">
            <x v="41"/>
          </reference>
          <reference field="1" count="1" selected="0">
            <x v="40"/>
          </reference>
          <reference field="2" count="1">
            <x v="39"/>
          </reference>
        </references>
      </pivotArea>
    </format>
    <format dxfId="3876">
      <pivotArea dataOnly="0" labelOnly="1" outline="0" fieldPosition="0">
        <references count="3">
          <reference field="0" count="1" selected="0">
            <x v="42"/>
          </reference>
          <reference field="1" count="1" selected="0">
            <x v="41"/>
          </reference>
          <reference field="2" count="1">
            <x v="51"/>
          </reference>
        </references>
      </pivotArea>
    </format>
    <format dxfId="3875">
      <pivotArea dataOnly="0" labelOnly="1" outline="0" fieldPosition="0">
        <references count="3">
          <reference field="0" count="1" selected="0">
            <x v="43"/>
          </reference>
          <reference field="1" count="1" selected="0">
            <x v="42"/>
          </reference>
          <reference field="2" count="1">
            <x v="60"/>
          </reference>
        </references>
      </pivotArea>
    </format>
    <format dxfId="3874">
      <pivotArea dataOnly="0" labelOnly="1" outline="0" fieldPosition="0">
        <references count="3">
          <reference field="0" count="1" selected="0">
            <x v="44"/>
          </reference>
          <reference field="1" count="1" selected="0">
            <x v="43"/>
          </reference>
          <reference field="2" count="1">
            <x v="68"/>
          </reference>
        </references>
      </pivotArea>
    </format>
    <format dxfId="3873">
      <pivotArea dataOnly="0" labelOnly="1" outline="0" fieldPosition="0">
        <references count="3">
          <reference field="0" count="1" selected="0">
            <x v="45"/>
          </reference>
          <reference field="1" count="1" selected="0">
            <x v="44"/>
          </reference>
          <reference field="2" count="1">
            <x v="75"/>
          </reference>
        </references>
      </pivotArea>
    </format>
    <format dxfId="3872">
      <pivotArea dataOnly="0" labelOnly="1" outline="0" fieldPosition="0">
        <references count="3">
          <reference field="0" count="1" selected="0">
            <x v="46"/>
          </reference>
          <reference field="1" count="1" selected="0">
            <x v="45"/>
          </reference>
          <reference field="2" count="1">
            <x v="81"/>
          </reference>
        </references>
      </pivotArea>
    </format>
    <format dxfId="3871">
      <pivotArea dataOnly="0" labelOnly="1" outline="0" fieldPosition="0">
        <references count="3">
          <reference field="0" count="1" selected="0">
            <x v="47"/>
          </reference>
          <reference field="1" count="1" selected="0">
            <x v="46"/>
          </reference>
          <reference field="2" count="1">
            <x v="86"/>
          </reference>
        </references>
      </pivotArea>
    </format>
    <format dxfId="3870">
      <pivotArea dataOnly="0" labelOnly="1" outline="0" fieldPosition="0">
        <references count="3">
          <reference field="0" count="1" selected="0">
            <x v="48"/>
          </reference>
          <reference field="1" count="1" selected="0">
            <x v="47"/>
          </reference>
          <reference field="2" count="1">
            <x v="90"/>
          </reference>
        </references>
      </pivotArea>
    </format>
    <format dxfId="3869">
      <pivotArea dataOnly="0" labelOnly="1" outline="0" fieldPosition="0">
        <references count="3">
          <reference field="0" count="1" selected="0">
            <x v="49"/>
          </reference>
          <reference field="1" count="1" selected="0">
            <x v="48"/>
          </reference>
          <reference field="2" count="1">
            <x v="0"/>
          </reference>
        </references>
      </pivotArea>
    </format>
    <format dxfId="3868">
      <pivotArea dataOnly="0" labelOnly="1" outline="0" fieldPosition="0">
        <references count="3">
          <reference field="0" count="1" selected="0">
            <x v="50"/>
          </reference>
          <reference field="1" count="1" selected="0">
            <x v="49"/>
          </reference>
          <reference field="2" count="1">
            <x v="0"/>
          </reference>
        </references>
      </pivotArea>
    </format>
    <format dxfId="3867">
      <pivotArea dataOnly="0" labelOnly="1" outline="0" fieldPosition="0">
        <references count="3">
          <reference field="0" count="1" selected="0">
            <x v="51"/>
          </reference>
          <reference field="1" count="1" selected="0">
            <x v="50"/>
          </reference>
          <reference field="2" count="1">
            <x v="0"/>
          </reference>
        </references>
      </pivotArea>
    </format>
    <format dxfId="3866">
      <pivotArea dataOnly="0" labelOnly="1" outline="0" fieldPosition="0">
        <references count="3">
          <reference field="0" count="1" selected="0">
            <x v="52"/>
          </reference>
          <reference field="1" count="1" selected="0">
            <x v="51"/>
          </reference>
          <reference field="2" count="1">
            <x v="0"/>
          </reference>
        </references>
      </pivotArea>
    </format>
    <format dxfId="3865">
      <pivotArea dataOnly="0" labelOnly="1" outline="0" fieldPosition="0">
        <references count="3">
          <reference field="0" count="1" selected="0">
            <x v="53"/>
          </reference>
          <reference field="1" count="1" selected="0">
            <x v="52"/>
          </reference>
          <reference field="2" count="1">
            <x v="5"/>
          </reference>
        </references>
      </pivotArea>
    </format>
    <format dxfId="3864">
      <pivotArea dataOnly="0" labelOnly="1" outline="0" fieldPosition="0">
        <references count="3">
          <reference field="0" count="1" selected="0">
            <x v="54"/>
          </reference>
          <reference field="1" count="1" selected="0">
            <x v="53"/>
          </reference>
          <reference field="2" count="1">
            <x v="33"/>
          </reference>
        </references>
      </pivotArea>
    </format>
    <format dxfId="3863">
      <pivotArea dataOnly="0" labelOnly="1" outline="0" fieldPosition="0">
        <references count="3">
          <reference field="0" count="1" selected="0">
            <x v="55"/>
          </reference>
          <reference field="1" count="1" selected="0">
            <x v="54"/>
          </reference>
          <reference field="2" count="1">
            <x v="45"/>
          </reference>
        </references>
      </pivotArea>
    </format>
    <format dxfId="3862">
      <pivotArea dataOnly="0" labelOnly="1" outline="0" fieldPosition="0">
        <references count="3">
          <reference field="0" count="1" selected="0">
            <x v="56"/>
          </reference>
          <reference field="1" count="1" selected="0">
            <x v="55"/>
          </reference>
          <reference field="2" count="1">
            <x v="10"/>
          </reference>
        </references>
      </pivotArea>
    </format>
    <format dxfId="3861">
      <pivotArea dataOnly="0" labelOnly="1" outline="0" fieldPosition="0">
        <references count="3">
          <reference field="0" count="1" selected="0">
            <x v="57"/>
          </reference>
          <reference field="1" count="1" selected="0">
            <x v="56"/>
          </reference>
          <reference field="2" count="1">
            <x v="38"/>
          </reference>
        </references>
      </pivotArea>
    </format>
    <format dxfId="3860">
      <pivotArea dataOnly="0" labelOnly="1" outline="0" fieldPosition="0">
        <references count="3">
          <reference field="0" count="1" selected="0">
            <x v="58"/>
          </reference>
          <reference field="1" count="1" selected="0">
            <x v="57"/>
          </reference>
          <reference field="2" count="1">
            <x v="50"/>
          </reference>
        </references>
      </pivotArea>
    </format>
    <format dxfId="3859">
      <pivotArea dataOnly="0" labelOnly="1" outline="0" fieldPosition="0">
        <references count="3">
          <reference field="0" count="1" selected="0">
            <x v="59"/>
          </reference>
          <reference field="1" count="1" selected="0">
            <x v="58"/>
          </reference>
          <reference field="2" count="1">
            <x v="59"/>
          </reference>
        </references>
      </pivotArea>
    </format>
    <format dxfId="3858">
      <pivotArea dataOnly="0" labelOnly="1" outline="0" fieldPosition="0">
        <references count="3">
          <reference field="0" count="1" selected="0">
            <x v="60"/>
          </reference>
          <reference field="1" count="1" selected="0">
            <x v="59"/>
          </reference>
          <reference field="2" count="1">
            <x v="67"/>
          </reference>
        </references>
      </pivotArea>
    </format>
    <format dxfId="3857">
      <pivotArea dataOnly="0" labelOnly="1" outline="0" fieldPosition="0">
        <references count="3">
          <reference field="0" count="1" selected="0">
            <x v="61"/>
          </reference>
          <reference field="1" count="1" selected="0">
            <x v="60"/>
          </reference>
          <reference field="2" count="1">
            <x v="74"/>
          </reference>
        </references>
      </pivotArea>
    </format>
    <format dxfId="3856">
      <pivotArea dataOnly="0" labelOnly="1" outline="0" fieldPosition="0">
        <references count="3">
          <reference field="0" count="1" selected="0">
            <x v="62"/>
          </reference>
          <reference field="1" count="1" selected="0">
            <x v="61"/>
          </reference>
          <reference field="2" count="1">
            <x v="80"/>
          </reference>
        </references>
      </pivotArea>
    </format>
    <format dxfId="3855">
      <pivotArea dataOnly="0" labelOnly="1" outline="0" fieldPosition="0">
        <references count="3">
          <reference field="0" count="1" selected="0">
            <x v="63"/>
          </reference>
          <reference field="1" count="1" selected="0">
            <x v="62"/>
          </reference>
          <reference field="2" count="1">
            <x v="85"/>
          </reference>
        </references>
      </pivotArea>
    </format>
    <format dxfId="3854">
      <pivotArea dataOnly="0" labelOnly="1" outline="0" fieldPosition="0">
        <references count="3">
          <reference field="0" count="1" selected="0">
            <x v="64"/>
          </reference>
          <reference field="1" count="1" selected="0">
            <x v="63"/>
          </reference>
          <reference field="2" count="1">
            <x v="7"/>
          </reference>
        </references>
      </pivotArea>
    </format>
    <format dxfId="3853">
      <pivotArea dataOnly="0" labelOnly="1" outline="0" fieldPosition="0">
        <references count="3">
          <reference field="0" count="1" selected="0">
            <x v="65"/>
          </reference>
          <reference field="1" count="1" selected="0">
            <x v="64"/>
          </reference>
          <reference field="2" count="1">
            <x v="35"/>
          </reference>
        </references>
      </pivotArea>
    </format>
    <format dxfId="3852">
      <pivotArea dataOnly="0" labelOnly="1" outline="0" fieldPosition="0">
        <references count="3">
          <reference field="0" count="1" selected="0">
            <x v="66"/>
          </reference>
          <reference field="1" count="1" selected="0">
            <x v="65"/>
          </reference>
          <reference field="2" count="1">
            <x v="47"/>
          </reference>
        </references>
      </pivotArea>
    </format>
    <format dxfId="3851">
      <pivotArea dataOnly="0" labelOnly="1" outline="0" fieldPosition="0">
        <references count="3">
          <reference field="0" count="1" selected="0">
            <x v="67"/>
          </reference>
          <reference field="1" count="1" selected="0">
            <x v="66"/>
          </reference>
          <reference field="2" count="1">
            <x v="56"/>
          </reference>
        </references>
      </pivotArea>
    </format>
    <format dxfId="3850">
      <pivotArea dataOnly="0" labelOnly="1" outline="0" fieldPosition="0">
        <references count="3">
          <reference field="0" count="1" selected="0">
            <x v="68"/>
          </reference>
          <reference field="1" count="1" selected="0">
            <x v="67"/>
          </reference>
          <reference field="2" count="1">
            <x v="64"/>
          </reference>
        </references>
      </pivotArea>
    </format>
    <format dxfId="3849">
      <pivotArea dataOnly="0" labelOnly="1" outline="0" fieldPosition="0">
        <references count="3">
          <reference field="0" count="1" selected="0">
            <x v="69"/>
          </reference>
          <reference field="1" count="1" selected="0">
            <x v="68"/>
          </reference>
          <reference field="2" count="1">
            <x v="6"/>
          </reference>
        </references>
      </pivotArea>
    </format>
    <format dxfId="3848">
      <pivotArea dataOnly="0" labelOnly="1" outline="0" fieldPosition="0">
        <references count="3">
          <reference field="0" count="1" selected="0">
            <x v="70"/>
          </reference>
          <reference field="1" count="1" selected="0">
            <x v="69"/>
          </reference>
          <reference field="2" count="1">
            <x v="34"/>
          </reference>
        </references>
      </pivotArea>
    </format>
    <format dxfId="3847">
      <pivotArea dataOnly="0" labelOnly="1" outline="0" fieldPosition="0">
        <references count="3">
          <reference field="0" count="1" selected="0">
            <x v="71"/>
          </reference>
          <reference field="1" count="1" selected="0">
            <x v="70"/>
          </reference>
          <reference field="2" count="1">
            <x v="46"/>
          </reference>
        </references>
      </pivotArea>
    </format>
    <format dxfId="3846">
      <pivotArea dataOnly="0" labelOnly="1" outline="0" fieldPosition="0">
        <references count="3">
          <reference field="0" count="1" selected="0">
            <x v="72"/>
          </reference>
          <reference field="1" count="1" selected="0">
            <x v="71"/>
          </reference>
          <reference field="2" count="1">
            <x v="55"/>
          </reference>
        </references>
      </pivotArea>
    </format>
    <format dxfId="3845">
      <pivotArea dataOnly="0" labelOnly="1" outline="0" fieldPosition="0">
        <references count="3">
          <reference field="0" count="1" selected="0">
            <x v="73"/>
          </reference>
          <reference field="1" count="1" selected="0">
            <x v="72"/>
          </reference>
          <reference field="2" count="1">
            <x v="0"/>
          </reference>
        </references>
      </pivotArea>
    </format>
    <format dxfId="3844">
      <pivotArea dataOnly="0" labelOnly="1" outline="0" fieldPosition="0">
        <references count="3">
          <reference field="0" count="1" selected="0">
            <x v="74"/>
          </reference>
          <reference field="1" count="1" selected="0">
            <x v="73"/>
          </reference>
          <reference field="2" count="1">
            <x v="3"/>
          </reference>
        </references>
      </pivotArea>
    </format>
    <format dxfId="3843">
      <pivotArea dataOnly="0" labelOnly="1" outline="0" fieldPosition="0">
        <references count="3">
          <reference field="0" count="1" selected="0">
            <x v="75"/>
          </reference>
          <reference field="1" count="1" selected="0">
            <x v="74"/>
          </reference>
          <reference field="2" count="1">
            <x v="31"/>
          </reference>
        </references>
      </pivotArea>
    </format>
    <format dxfId="3842">
      <pivotArea dataOnly="0" labelOnly="1" outline="0" fieldPosition="0">
        <references count="3">
          <reference field="0" count="1" selected="0">
            <x v="76"/>
          </reference>
          <reference field="1" count="1" selected="0">
            <x v="75"/>
          </reference>
          <reference field="2" count="1">
            <x v="0"/>
          </reference>
        </references>
      </pivotArea>
    </format>
    <format dxfId="3841">
      <pivotArea dataOnly="0" labelOnly="1" outline="0" fieldPosition="0">
        <references count="3">
          <reference field="0" count="1" selected="0">
            <x v="77"/>
          </reference>
          <reference field="1" count="1" selected="0">
            <x v="76"/>
          </reference>
          <reference field="2" count="1">
            <x v="3"/>
          </reference>
        </references>
      </pivotArea>
    </format>
    <format dxfId="3840">
      <pivotArea dataOnly="0" labelOnly="1" outline="0" fieldPosition="0">
        <references count="3">
          <reference field="0" count="1" selected="0">
            <x v="78"/>
          </reference>
          <reference field="1" count="1" selected="0">
            <x v="77"/>
          </reference>
          <reference field="2" count="1">
            <x v="31"/>
          </reference>
        </references>
      </pivotArea>
    </format>
    <format dxfId="3839">
      <pivotArea dataOnly="0" labelOnly="1" outline="0" fieldPosition="0">
        <references count="3">
          <reference field="0" count="1" selected="0">
            <x v="79"/>
          </reference>
          <reference field="1" count="1" selected="0">
            <x v="78"/>
          </reference>
          <reference field="2" count="1">
            <x v="3"/>
          </reference>
        </references>
      </pivotArea>
    </format>
    <format dxfId="3838">
      <pivotArea dataOnly="0" labelOnly="1" outline="0" fieldPosition="0">
        <references count="3">
          <reference field="0" count="1" selected="0">
            <x v="80"/>
          </reference>
          <reference field="1" count="1" selected="0">
            <x v="79"/>
          </reference>
          <reference field="2" count="1">
            <x v="31"/>
          </reference>
        </references>
      </pivotArea>
    </format>
    <format dxfId="3837">
      <pivotArea dataOnly="0" labelOnly="1" outline="0" fieldPosition="0">
        <references count="3">
          <reference field="0" count="1" selected="0">
            <x v="81"/>
          </reference>
          <reference field="1" count="1" selected="0">
            <x v="80"/>
          </reference>
          <reference field="2" count="1">
            <x v="6"/>
          </reference>
        </references>
      </pivotArea>
    </format>
    <format dxfId="3836">
      <pivotArea dataOnly="0" labelOnly="1" outline="0" fieldPosition="0">
        <references count="3">
          <reference field="0" count="1" selected="0">
            <x v="82"/>
          </reference>
          <reference field="1" count="1" selected="0">
            <x v="81"/>
          </reference>
          <reference field="2" count="1">
            <x v="34"/>
          </reference>
        </references>
      </pivotArea>
    </format>
    <format dxfId="3835">
      <pivotArea dataOnly="0" labelOnly="1" outline="0" fieldPosition="0">
        <references count="3">
          <reference field="0" count="1" selected="0">
            <x v="83"/>
          </reference>
          <reference field="1" count="1" selected="0">
            <x v="82"/>
          </reference>
          <reference field="2" count="1">
            <x v="46"/>
          </reference>
        </references>
      </pivotArea>
    </format>
    <format dxfId="3834">
      <pivotArea dataOnly="0" labelOnly="1" outline="0" fieldPosition="0">
        <references count="3">
          <reference field="0" count="1" selected="0">
            <x v="84"/>
          </reference>
          <reference field="1" count="1" selected="0">
            <x v="83"/>
          </reference>
          <reference field="2" count="1">
            <x v="55"/>
          </reference>
        </references>
      </pivotArea>
    </format>
    <format dxfId="3833">
      <pivotArea dataOnly="0" labelOnly="1" outline="0" fieldPosition="0">
        <references count="3">
          <reference field="0" count="1" selected="0">
            <x v="85"/>
          </reference>
          <reference field="1" count="1" selected="0">
            <x v="84"/>
          </reference>
          <reference field="2" count="1">
            <x v="0"/>
          </reference>
        </references>
      </pivotArea>
    </format>
    <format dxfId="3832">
      <pivotArea dataOnly="0" labelOnly="1" outline="0" fieldPosition="0">
        <references count="3">
          <reference field="0" count="1" selected="0">
            <x v="86"/>
          </reference>
          <reference field="1" count="1" selected="0">
            <x v="85"/>
          </reference>
          <reference field="2" count="1">
            <x v="5"/>
          </reference>
        </references>
      </pivotArea>
    </format>
    <format dxfId="3831">
      <pivotArea dataOnly="0" labelOnly="1" outline="0" fieldPosition="0">
        <references count="3">
          <reference field="0" count="1" selected="0">
            <x v="87"/>
          </reference>
          <reference field="1" count="1" selected="0">
            <x v="86"/>
          </reference>
          <reference field="2" count="1">
            <x v="33"/>
          </reference>
        </references>
      </pivotArea>
    </format>
    <format dxfId="3830">
      <pivotArea dataOnly="0" labelOnly="1" outline="0" fieldPosition="0">
        <references count="3">
          <reference field="0" count="1" selected="0">
            <x v="88"/>
          </reference>
          <reference field="1" count="1" selected="0">
            <x v="87"/>
          </reference>
          <reference field="2" count="1">
            <x v="45"/>
          </reference>
        </references>
      </pivotArea>
    </format>
    <format dxfId="3829">
      <pivotArea dataOnly="0" labelOnly="1" outline="0" fieldPosition="0">
        <references count="3">
          <reference field="0" count="1" selected="0">
            <x v="89"/>
          </reference>
          <reference field="1" count="1" selected="0">
            <x v="88"/>
          </reference>
          <reference field="2" count="1">
            <x v="0"/>
          </reference>
        </references>
      </pivotArea>
    </format>
    <format dxfId="3828">
      <pivotArea dataOnly="0" labelOnly="1" outline="0" fieldPosition="0">
        <references count="3">
          <reference field="0" count="1" selected="0">
            <x v="90"/>
          </reference>
          <reference field="1" count="1" selected="0">
            <x v="89"/>
          </reference>
          <reference field="2" count="1">
            <x v="5"/>
          </reference>
        </references>
      </pivotArea>
    </format>
    <format dxfId="3827">
      <pivotArea dataOnly="0" labelOnly="1" outline="0" fieldPosition="0">
        <references count="3">
          <reference field="0" count="1" selected="0">
            <x v="91"/>
          </reference>
          <reference field="1" count="1" selected="0">
            <x v="90"/>
          </reference>
          <reference field="2" count="1">
            <x v="33"/>
          </reference>
        </references>
      </pivotArea>
    </format>
    <format dxfId="3826">
      <pivotArea dataOnly="0" labelOnly="1" outline="0" fieldPosition="0">
        <references count="3">
          <reference field="0" count="1" selected="0">
            <x v="92"/>
          </reference>
          <reference field="1" count="1" selected="0">
            <x v="91"/>
          </reference>
          <reference field="2" count="1">
            <x v="45"/>
          </reference>
        </references>
      </pivotArea>
    </format>
    <format dxfId="3825">
      <pivotArea dataOnly="0" labelOnly="1" outline="0" fieldPosition="0">
        <references count="3">
          <reference field="0" count="1" selected="0">
            <x v="93"/>
          </reference>
          <reference field="1" count="1" selected="0">
            <x v="92"/>
          </reference>
          <reference field="2" count="1">
            <x v="9"/>
          </reference>
        </references>
      </pivotArea>
    </format>
    <format dxfId="3824">
      <pivotArea dataOnly="0" labelOnly="1" outline="0" fieldPosition="0">
        <references count="3">
          <reference field="0" count="1" selected="0">
            <x v="94"/>
          </reference>
          <reference field="1" count="1" selected="0">
            <x v="93"/>
          </reference>
          <reference field="2" count="1">
            <x v="37"/>
          </reference>
        </references>
      </pivotArea>
    </format>
    <format dxfId="3823">
      <pivotArea dataOnly="0" labelOnly="1" outline="0" fieldPosition="0">
        <references count="3">
          <reference field="0" count="1" selected="0">
            <x v="95"/>
          </reference>
          <reference field="1" count="1" selected="0">
            <x v="94"/>
          </reference>
          <reference field="2" count="1">
            <x v="49"/>
          </reference>
        </references>
      </pivotArea>
    </format>
    <format dxfId="3822">
      <pivotArea dataOnly="0" labelOnly="1" outline="0" fieldPosition="0">
        <references count="3">
          <reference field="0" count="1" selected="0">
            <x v="96"/>
          </reference>
          <reference field="1" count="1" selected="0">
            <x v="95"/>
          </reference>
          <reference field="2" count="1">
            <x v="58"/>
          </reference>
        </references>
      </pivotArea>
    </format>
    <format dxfId="3821">
      <pivotArea dataOnly="0" labelOnly="1" outline="0" fieldPosition="0">
        <references count="3">
          <reference field="0" count="1" selected="0">
            <x v="97"/>
          </reference>
          <reference field="1" count="1" selected="0">
            <x v="96"/>
          </reference>
          <reference field="2" count="1">
            <x v="66"/>
          </reference>
        </references>
      </pivotArea>
    </format>
    <format dxfId="3820">
      <pivotArea dataOnly="0" labelOnly="1" outline="0" fieldPosition="0">
        <references count="3">
          <reference field="0" count="1" selected="0">
            <x v="98"/>
          </reference>
          <reference field="1" count="1" selected="0">
            <x v="97"/>
          </reference>
          <reference field="2" count="1">
            <x v="73"/>
          </reference>
        </references>
      </pivotArea>
    </format>
    <format dxfId="3819">
      <pivotArea dataOnly="0" labelOnly="1" outline="0" fieldPosition="0">
        <references count="3">
          <reference field="0" count="1" selected="0">
            <x v="99"/>
          </reference>
          <reference field="1" count="1" selected="0">
            <x v="98"/>
          </reference>
          <reference field="2" count="1">
            <x v="79"/>
          </reference>
        </references>
      </pivotArea>
    </format>
    <format dxfId="3818">
      <pivotArea dataOnly="0" labelOnly="1" outline="0" fieldPosition="0">
        <references count="3">
          <reference field="0" count="1" selected="0">
            <x v="100"/>
          </reference>
          <reference field="1" count="1" selected="0">
            <x v="99"/>
          </reference>
          <reference field="2" count="1">
            <x v="0"/>
          </reference>
        </references>
      </pivotArea>
    </format>
    <format dxfId="3817">
      <pivotArea dataOnly="0" labelOnly="1" outline="0" fieldPosition="0">
        <references count="3">
          <reference field="0" count="1" selected="0">
            <x v="101"/>
          </reference>
          <reference field="1" count="1" selected="0">
            <x v="100"/>
          </reference>
          <reference field="2" count="1">
            <x v="0"/>
          </reference>
        </references>
      </pivotArea>
    </format>
    <format dxfId="3816">
      <pivotArea dataOnly="0" labelOnly="1" outline="0" fieldPosition="0">
        <references count="3">
          <reference field="0" count="1" selected="0">
            <x v="102"/>
          </reference>
          <reference field="1" count="1" selected="0">
            <x v="101"/>
          </reference>
          <reference field="2" count="1">
            <x v="0"/>
          </reference>
        </references>
      </pivotArea>
    </format>
    <format dxfId="3815">
      <pivotArea dataOnly="0" labelOnly="1" outline="0" fieldPosition="0">
        <references count="3">
          <reference field="0" count="1" selected="0">
            <x v="103"/>
          </reference>
          <reference field="1" count="1" selected="0">
            <x v="102"/>
          </reference>
          <reference field="2" count="1">
            <x v="0"/>
          </reference>
        </references>
      </pivotArea>
    </format>
    <format dxfId="3814">
      <pivotArea dataOnly="0" labelOnly="1" outline="0" fieldPosition="0">
        <references count="3">
          <reference field="0" count="1" selected="0">
            <x v="104"/>
          </reference>
          <reference field="1" count="1" selected="0">
            <x v="103"/>
          </reference>
          <reference field="2" count="1">
            <x v="5"/>
          </reference>
        </references>
      </pivotArea>
    </format>
    <format dxfId="3813">
      <pivotArea dataOnly="0" labelOnly="1" outline="0" fieldPosition="0">
        <references count="3">
          <reference field="0" count="1" selected="0">
            <x v="105"/>
          </reference>
          <reference field="1" count="1" selected="0">
            <x v="104"/>
          </reference>
          <reference field="2" count="1">
            <x v="33"/>
          </reference>
        </references>
      </pivotArea>
    </format>
    <format dxfId="3812">
      <pivotArea dataOnly="0" labelOnly="1" outline="0" fieldPosition="0">
        <references count="3">
          <reference field="0" count="1" selected="0">
            <x v="106"/>
          </reference>
          <reference field="1" count="1" selected="0">
            <x v="105"/>
          </reference>
          <reference field="2" count="1">
            <x v="45"/>
          </reference>
        </references>
      </pivotArea>
    </format>
    <format dxfId="3811">
      <pivotArea dataOnly="0" labelOnly="1" outline="0" fieldPosition="0">
        <references count="3">
          <reference field="0" count="1" selected="0">
            <x v="107"/>
          </reference>
          <reference field="1" count="1" selected="0">
            <x v="106"/>
          </reference>
          <reference field="2" count="1">
            <x v="3"/>
          </reference>
        </references>
      </pivotArea>
    </format>
    <format dxfId="3810">
      <pivotArea dataOnly="0" labelOnly="1" outline="0" fieldPosition="0">
        <references count="3">
          <reference field="0" count="1" selected="0">
            <x v="108"/>
          </reference>
          <reference field="1" count="1" selected="0">
            <x v="107"/>
          </reference>
          <reference field="2" count="1">
            <x v="31"/>
          </reference>
        </references>
      </pivotArea>
    </format>
    <format dxfId="3809">
      <pivotArea dataOnly="0" labelOnly="1" outline="0" fieldPosition="0">
        <references count="3">
          <reference field="0" count="1" selected="0">
            <x v="109"/>
          </reference>
          <reference field="1" count="1" selected="0">
            <x v="108"/>
          </reference>
          <reference field="2" count="1">
            <x v="9"/>
          </reference>
        </references>
      </pivotArea>
    </format>
    <format dxfId="3808">
      <pivotArea dataOnly="0" labelOnly="1" outline="0" fieldPosition="0">
        <references count="3">
          <reference field="0" count="1" selected="0">
            <x v="110"/>
          </reference>
          <reference field="1" count="1" selected="0">
            <x v="109"/>
          </reference>
          <reference field="2" count="1">
            <x v="37"/>
          </reference>
        </references>
      </pivotArea>
    </format>
    <format dxfId="3807">
      <pivotArea dataOnly="0" labelOnly="1" outline="0" fieldPosition="0">
        <references count="3">
          <reference field="0" count="1" selected="0">
            <x v="111"/>
          </reference>
          <reference field="1" count="1" selected="0">
            <x v="110"/>
          </reference>
          <reference field="2" count="1">
            <x v="49"/>
          </reference>
        </references>
      </pivotArea>
    </format>
    <format dxfId="3806">
      <pivotArea dataOnly="0" labelOnly="1" outline="0" fieldPosition="0">
        <references count="3">
          <reference field="0" count="1" selected="0">
            <x v="112"/>
          </reference>
          <reference field="1" count="1" selected="0">
            <x v="111"/>
          </reference>
          <reference field="2" count="1">
            <x v="58"/>
          </reference>
        </references>
      </pivotArea>
    </format>
    <format dxfId="3805">
      <pivotArea dataOnly="0" labelOnly="1" outline="0" fieldPosition="0">
        <references count="3">
          <reference field="0" count="1" selected="0">
            <x v="113"/>
          </reference>
          <reference field="1" count="1" selected="0">
            <x v="112"/>
          </reference>
          <reference field="2" count="1">
            <x v="66"/>
          </reference>
        </references>
      </pivotArea>
    </format>
    <format dxfId="3804">
      <pivotArea dataOnly="0" labelOnly="1" outline="0" fieldPosition="0">
        <references count="3">
          <reference field="0" count="1" selected="0">
            <x v="114"/>
          </reference>
          <reference field="1" count="1" selected="0">
            <x v="113"/>
          </reference>
          <reference field="2" count="1">
            <x v="73"/>
          </reference>
        </references>
      </pivotArea>
    </format>
    <format dxfId="3803">
      <pivotArea dataOnly="0" labelOnly="1" outline="0" fieldPosition="0">
        <references count="3">
          <reference field="0" count="1" selected="0">
            <x v="115"/>
          </reference>
          <reference field="1" count="1" selected="0">
            <x v="114"/>
          </reference>
          <reference field="2" count="1">
            <x v="79"/>
          </reference>
        </references>
      </pivotArea>
    </format>
    <format dxfId="3802">
      <pivotArea dataOnly="0" labelOnly="1" outline="0" fieldPosition="0">
        <references count="3">
          <reference field="0" count="1" selected="0">
            <x v="116"/>
          </reference>
          <reference field="1" count="1" selected="0">
            <x v="115"/>
          </reference>
          <reference field="2" count="1">
            <x v="0"/>
          </reference>
        </references>
      </pivotArea>
    </format>
    <format dxfId="3801">
      <pivotArea dataOnly="0" labelOnly="1" outline="0" fieldPosition="0">
        <references count="3">
          <reference field="0" count="1" selected="0">
            <x v="117"/>
          </reference>
          <reference field="1" count="1" selected="0">
            <x v="116"/>
          </reference>
          <reference field="2" count="1">
            <x v="0"/>
          </reference>
        </references>
      </pivotArea>
    </format>
    <format dxfId="3800">
      <pivotArea dataOnly="0" labelOnly="1" outline="0" fieldPosition="0">
        <references count="3">
          <reference field="0" count="1" selected="0">
            <x v="118"/>
          </reference>
          <reference field="1" count="1" selected="0">
            <x v="117"/>
          </reference>
          <reference field="2" count="1">
            <x v="5"/>
          </reference>
        </references>
      </pivotArea>
    </format>
    <format dxfId="3799">
      <pivotArea dataOnly="0" labelOnly="1" outline="0" fieldPosition="0">
        <references count="3">
          <reference field="0" count="1" selected="0">
            <x v="119"/>
          </reference>
          <reference field="1" count="1" selected="0">
            <x v="118"/>
          </reference>
          <reference field="2" count="1">
            <x v="33"/>
          </reference>
        </references>
      </pivotArea>
    </format>
    <format dxfId="3798">
      <pivotArea dataOnly="0" labelOnly="1" outline="0" fieldPosition="0">
        <references count="3">
          <reference field="0" count="1" selected="0">
            <x v="120"/>
          </reference>
          <reference field="1" count="1" selected="0">
            <x v="119"/>
          </reference>
          <reference field="2" count="1">
            <x v="45"/>
          </reference>
        </references>
      </pivotArea>
    </format>
    <format dxfId="3797">
      <pivotArea dataOnly="0" labelOnly="1" outline="0" fieldPosition="0">
        <references count="3">
          <reference field="0" count="1" selected="0">
            <x v="121"/>
          </reference>
          <reference field="1" count="1" selected="0">
            <x v="120"/>
          </reference>
          <reference field="2" count="1">
            <x v="0"/>
          </reference>
        </references>
      </pivotArea>
    </format>
    <format dxfId="3796">
      <pivotArea dataOnly="0" labelOnly="1" outline="0" fieldPosition="0">
        <references count="3">
          <reference field="0" count="1" selected="0">
            <x v="122"/>
          </reference>
          <reference field="1" count="1" selected="0">
            <x v="121"/>
          </reference>
          <reference field="2" count="1">
            <x v="0"/>
          </reference>
        </references>
      </pivotArea>
    </format>
    <format dxfId="3795">
      <pivotArea dataOnly="0" labelOnly="1" outline="0" fieldPosition="0">
        <references count="3">
          <reference field="0" count="1" selected="0">
            <x v="123"/>
          </reference>
          <reference field="1" count="1" selected="0">
            <x v="122"/>
          </reference>
          <reference field="2" count="1">
            <x v="0"/>
          </reference>
        </references>
      </pivotArea>
    </format>
    <format dxfId="3794">
      <pivotArea dataOnly="0" labelOnly="1" outline="0" fieldPosition="0">
        <references count="3">
          <reference field="0" count="1" selected="0">
            <x v="124"/>
          </reference>
          <reference field="1" count="1" selected="0">
            <x v="123"/>
          </reference>
          <reference field="2" count="1">
            <x v="0"/>
          </reference>
        </references>
      </pivotArea>
    </format>
    <format dxfId="3793">
      <pivotArea dataOnly="0" labelOnly="1" outline="0" fieldPosition="0">
        <references count="3">
          <reference field="0" count="1" selected="0">
            <x v="125"/>
          </reference>
          <reference field="1" count="1" selected="0">
            <x v="124"/>
          </reference>
          <reference field="2" count="1">
            <x v="0"/>
          </reference>
        </references>
      </pivotArea>
    </format>
    <format dxfId="3792">
      <pivotArea dataOnly="0" labelOnly="1" outline="0" fieldPosition="0">
        <references count="3">
          <reference field="0" count="1" selected="0">
            <x v="126"/>
          </reference>
          <reference field="1" count="1" selected="0">
            <x v="125"/>
          </reference>
          <reference field="2" count="1">
            <x v="0"/>
          </reference>
        </references>
      </pivotArea>
    </format>
    <format dxfId="3791">
      <pivotArea dataOnly="0" labelOnly="1" outline="0" fieldPosition="0">
        <references count="3">
          <reference field="0" count="1" selected="0">
            <x v="127"/>
          </reference>
          <reference field="1" count="1" selected="0">
            <x v="126"/>
          </reference>
          <reference field="2" count="1">
            <x v="0"/>
          </reference>
        </references>
      </pivotArea>
    </format>
    <format dxfId="3790">
      <pivotArea dataOnly="0" labelOnly="1" outline="0" fieldPosition="0">
        <references count="3">
          <reference field="0" count="1" selected="0">
            <x v="128"/>
          </reference>
          <reference field="1" count="1" selected="0">
            <x v="127"/>
          </reference>
          <reference field="2" count="1">
            <x v="3"/>
          </reference>
        </references>
      </pivotArea>
    </format>
    <format dxfId="3789">
      <pivotArea dataOnly="0" labelOnly="1" outline="0" fieldPosition="0">
        <references count="3">
          <reference field="0" count="1" selected="0">
            <x v="129"/>
          </reference>
          <reference field="1" count="1" selected="0">
            <x v="128"/>
          </reference>
          <reference field="2" count="1">
            <x v="31"/>
          </reference>
        </references>
      </pivotArea>
    </format>
    <format dxfId="3788">
      <pivotArea dataOnly="0" labelOnly="1" outline="0" fieldPosition="0">
        <references count="3">
          <reference field="0" count="1" selected="0">
            <x v="130"/>
          </reference>
          <reference field="1" count="1" selected="0">
            <x v="129"/>
          </reference>
          <reference field="2" count="1">
            <x v="0"/>
          </reference>
        </references>
      </pivotArea>
    </format>
    <format dxfId="3787">
      <pivotArea dataOnly="0" labelOnly="1" outline="0" fieldPosition="0">
        <references count="3">
          <reference field="0" count="1" selected="0">
            <x v="131"/>
          </reference>
          <reference field="1" count="1" selected="0">
            <x v="130"/>
          </reference>
          <reference field="2" count="1">
            <x v="0"/>
          </reference>
        </references>
      </pivotArea>
    </format>
    <format dxfId="3786">
      <pivotArea dataOnly="0" labelOnly="1" outline="0" fieldPosition="0">
        <references count="3">
          <reference field="0" count="1" selected="0">
            <x v="132"/>
          </reference>
          <reference field="1" count="1" selected="0">
            <x v="131"/>
          </reference>
          <reference field="2" count="1">
            <x v="0"/>
          </reference>
        </references>
      </pivotArea>
    </format>
    <format dxfId="3785">
      <pivotArea dataOnly="0" labelOnly="1" outline="0" fieldPosition="0">
        <references count="3">
          <reference field="0" count="1" selected="0">
            <x v="133"/>
          </reference>
          <reference field="1" count="1" selected="0">
            <x v="132"/>
          </reference>
          <reference field="2" count="1">
            <x v="3"/>
          </reference>
        </references>
      </pivotArea>
    </format>
    <format dxfId="3784">
      <pivotArea dataOnly="0" labelOnly="1" outline="0" fieldPosition="0">
        <references count="3">
          <reference field="0" count="1" selected="0">
            <x v="134"/>
          </reference>
          <reference field="1" count="1" selected="0">
            <x v="133"/>
          </reference>
          <reference field="2" count="1">
            <x v="31"/>
          </reference>
        </references>
      </pivotArea>
    </format>
    <format dxfId="3783">
      <pivotArea dataOnly="0" labelOnly="1" outline="0" fieldPosition="0">
        <references count="3">
          <reference field="0" count="1" selected="0">
            <x v="135"/>
          </reference>
          <reference field="1" count="1" selected="0">
            <x v="134"/>
          </reference>
          <reference field="2" count="1">
            <x v="0"/>
          </reference>
        </references>
      </pivotArea>
    </format>
    <format dxfId="3782">
      <pivotArea dataOnly="0" labelOnly="1" outline="0" fieldPosition="0">
        <references count="3">
          <reference field="0" count="1" selected="0">
            <x v="136"/>
          </reference>
          <reference field="1" count="1" selected="0">
            <x v="135"/>
          </reference>
          <reference field="2" count="1">
            <x v="0"/>
          </reference>
        </references>
      </pivotArea>
    </format>
    <format dxfId="3781">
      <pivotArea dataOnly="0" labelOnly="1" outline="0" fieldPosition="0">
        <references count="3">
          <reference field="0" count="1" selected="0">
            <x v="137"/>
          </reference>
          <reference field="1" count="1" selected="0">
            <x v="136"/>
          </reference>
          <reference field="2" count="1">
            <x v="3"/>
          </reference>
        </references>
      </pivotArea>
    </format>
    <format dxfId="3780">
      <pivotArea dataOnly="0" labelOnly="1" outline="0" fieldPosition="0">
        <references count="3">
          <reference field="0" count="1" selected="0">
            <x v="138"/>
          </reference>
          <reference field="1" count="1" selected="0">
            <x v="137"/>
          </reference>
          <reference field="2" count="1">
            <x v="31"/>
          </reference>
        </references>
      </pivotArea>
    </format>
    <format dxfId="3779">
      <pivotArea dataOnly="0" labelOnly="1" outline="0" fieldPosition="0">
        <references count="3">
          <reference field="0" count="1" selected="0">
            <x v="139"/>
          </reference>
          <reference field="1" count="1" selected="0">
            <x v="138"/>
          </reference>
          <reference field="2" count="1">
            <x v="0"/>
          </reference>
        </references>
      </pivotArea>
    </format>
    <format dxfId="3778">
      <pivotArea dataOnly="0" labelOnly="1" outline="0" fieldPosition="0">
        <references count="3">
          <reference field="0" count="1" selected="0">
            <x v="140"/>
          </reference>
          <reference field="1" count="1" selected="0">
            <x v="139"/>
          </reference>
          <reference field="2" count="1">
            <x v="0"/>
          </reference>
        </references>
      </pivotArea>
    </format>
    <format dxfId="3777">
      <pivotArea dataOnly="0" labelOnly="1" outline="0" fieldPosition="0">
        <references count="3">
          <reference field="0" count="1" selected="0">
            <x v="141"/>
          </reference>
          <reference field="1" count="1" selected="0">
            <x v="140"/>
          </reference>
          <reference field="2" count="1">
            <x v="0"/>
          </reference>
        </references>
      </pivotArea>
    </format>
    <format dxfId="3776">
      <pivotArea dataOnly="0" labelOnly="1" outline="0" fieldPosition="0">
        <references count="3">
          <reference field="0" count="1" selected="0">
            <x v="142"/>
          </reference>
          <reference field="1" count="1" selected="0">
            <x v="141"/>
          </reference>
          <reference field="2" count="1">
            <x v="0"/>
          </reference>
        </references>
      </pivotArea>
    </format>
    <format dxfId="3775">
      <pivotArea dataOnly="0" labelOnly="1" outline="0" fieldPosition="0">
        <references count="3">
          <reference field="0" count="1" selected="0">
            <x v="143"/>
          </reference>
          <reference field="1" count="1" selected="0">
            <x v="142"/>
          </reference>
          <reference field="2" count="1">
            <x v="0"/>
          </reference>
        </references>
      </pivotArea>
    </format>
    <format dxfId="3774">
      <pivotArea dataOnly="0" labelOnly="1" outline="0" fieldPosition="0">
        <references count="3">
          <reference field="0" count="1" selected="0">
            <x v="144"/>
          </reference>
          <reference field="1" count="1" selected="0">
            <x v="143"/>
          </reference>
          <reference field="2" count="1">
            <x v="0"/>
          </reference>
        </references>
      </pivotArea>
    </format>
    <format dxfId="3773">
      <pivotArea dataOnly="0" labelOnly="1" outline="0" fieldPosition="0">
        <references count="3">
          <reference field="0" count="1" selected="0">
            <x v="145"/>
          </reference>
          <reference field="1" count="1" selected="0">
            <x v="144"/>
          </reference>
          <reference field="2" count="1">
            <x v="0"/>
          </reference>
        </references>
      </pivotArea>
    </format>
    <format dxfId="3772">
      <pivotArea dataOnly="0" labelOnly="1" outline="0" fieldPosition="0">
        <references count="3">
          <reference field="0" count="1" selected="0">
            <x v="146"/>
          </reference>
          <reference field="1" count="1" selected="0">
            <x v="145"/>
          </reference>
          <reference field="2" count="1">
            <x v="0"/>
          </reference>
        </references>
      </pivotArea>
    </format>
    <format dxfId="3771">
      <pivotArea dataOnly="0" labelOnly="1" outline="0" fieldPosition="0">
        <references count="3">
          <reference field="0" count="1" selected="0">
            <x v="147"/>
          </reference>
          <reference field="1" count="1" selected="0">
            <x v="146"/>
          </reference>
          <reference field="2" count="1">
            <x v="0"/>
          </reference>
        </references>
      </pivotArea>
    </format>
    <format dxfId="3770">
      <pivotArea dataOnly="0" labelOnly="1" outline="0" fieldPosition="0">
        <references count="3">
          <reference field="0" count="1" selected="0">
            <x v="148"/>
          </reference>
          <reference field="1" count="1" selected="0">
            <x v="147"/>
          </reference>
          <reference field="2" count="1">
            <x v="9"/>
          </reference>
        </references>
      </pivotArea>
    </format>
    <format dxfId="3769">
      <pivotArea dataOnly="0" labelOnly="1" outline="0" fieldPosition="0">
        <references count="3">
          <reference field="0" count="1" selected="0">
            <x v="149"/>
          </reference>
          <reference field="1" count="1" selected="0">
            <x v="148"/>
          </reference>
          <reference field="2" count="1">
            <x v="37"/>
          </reference>
        </references>
      </pivotArea>
    </format>
    <format dxfId="3768">
      <pivotArea dataOnly="0" labelOnly="1" outline="0" fieldPosition="0">
        <references count="3">
          <reference field="0" count="1" selected="0">
            <x v="150"/>
          </reference>
          <reference field="1" count="1" selected="0">
            <x v="149"/>
          </reference>
          <reference field="2" count="1">
            <x v="49"/>
          </reference>
        </references>
      </pivotArea>
    </format>
    <format dxfId="3767">
      <pivotArea dataOnly="0" labelOnly="1" outline="0" fieldPosition="0">
        <references count="3">
          <reference field="0" count="1" selected="0">
            <x v="151"/>
          </reference>
          <reference field="1" count="1" selected="0">
            <x v="150"/>
          </reference>
          <reference field="2" count="1">
            <x v="58"/>
          </reference>
        </references>
      </pivotArea>
    </format>
    <format dxfId="3766">
      <pivotArea dataOnly="0" labelOnly="1" outline="0" fieldPosition="0">
        <references count="3">
          <reference field="0" count="1" selected="0">
            <x v="152"/>
          </reference>
          <reference field="1" count="1" selected="0">
            <x v="151"/>
          </reference>
          <reference field="2" count="1">
            <x v="66"/>
          </reference>
        </references>
      </pivotArea>
    </format>
    <format dxfId="3765">
      <pivotArea dataOnly="0" labelOnly="1" outline="0" fieldPosition="0">
        <references count="3">
          <reference field="0" count="1" selected="0">
            <x v="153"/>
          </reference>
          <reference field="1" count="1" selected="0">
            <x v="152"/>
          </reference>
          <reference field="2" count="1">
            <x v="73"/>
          </reference>
        </references>
      </pivotArea>
    </format>
    <format dxfId="3764">
      <pivotArea dataOnly="0" labelOnly="1" outline="0" fieldPosition="0">
        <references count="3">
          <reference field="0" count="1" selected="0">
            <x v="154"/>
          </reference>
          <reference field="1" count="1" selected="0">
            <x v="153"/>
          </reference>
          <reference field="2" count="1">
            <x v="79"/>
          </reference>
        </references>
      </pivotArea>
    </format>
    <format dxfId="3763">
      <pivotArea dataOnly="0" labelOnly="1" outline="0" fieldPosition="0">
        <references count="3">
          <reference field="0" count="1" selected="0">
            <x v="155"/>
          </reference>
          <reference field="1" count="1" selected="0">
            <x v="154"/>
          </reference>
          <reference field="2" count="1">
            <x v="6"/>
          </reference>
        </references>
      </pivotArea>
    </format>
    <format dxfId="3762">
      <pivotArea dataOnly="0" labelOnly="1" outline="0" fieldPosition="0">
        <references count="3">
          <reference field="0" count="1" selected="0">
            <x v="156"/>
          </reference>
          <reference field="1" count="1" selected="0">
            <x v="155"/>
          </reference>
          <reference field="2" count="1">
            <x v="34"/>
          </reference>
        </references>
      </pivotArea>
    </format>
    <format dxfId="3761">
      <pivotArea dataOnly="0" labelOnly="1" outline="0" fieldPosition="0">
        <references count="3">
          <reference field="0" count="1" selected="0">
            <x v="157"/>
          </reference>
          <reference field="1" count="1" selected="0">
            <x v="156"/>
          </reference>
          <reference field="2" count="1">
            <x v="46"/>
          </reference>
        </references>
      </pivotArea>
    </format>
    <format dxfId="3760">
      <pivotArea dataOnly="0" labelOnly="1" outline="0" fieldPosition="0">
        <references count="3">
          <reference field="0" count="1" selected="0">
            <x v="158"/>
          </reference>
          <reference field="1" count="1" selected="0">
            <x v="157"/>
          </reference>
          <reference field="2" count="1">
            <x v="55"/>
          </reference>
        </references>
      </pivotArea>
    </format>
    <format dxfId="3759">
      <pivotArea dataOnly="0" labelOnly="1" outline="0" fieldPosition="0">
        <references count="3">
          <reference field="0" count="1" selected="0">
            <x v="159"/>
          </reference>
          <reference field="1" count="1" selected="0">
            <x v="158"/>
          </reference>
          <reference field="2" count="1">
            <x v="0"/>
          </reference>
        </references>
      </pivotArea>
    </format>
    <format dxfId="3758">
      <pivotArea dataOnly="0" labelOnly="1" outline="0" fieldPosition="0">
        <references count="3">
          <reference field="0" count="1" selected="0">
            <x v="160"/>
          </reference>
          <reference field="1" count="1" selected="0">
            <x v="159"/>
          </reference>
          <reference field="2" count="1">
            <x v="5"/>
          </reference>
        </references>
      </pivotArea>
    </format>
    <format dxfId="3757">
      <pivotArea dataOnly="0" labelOnly="1" outline="0" fieldPosition="0">
        <references count="3">
          <reference field="0" count="1" selected="0">
            <x v="161"/>
          </reference>
          <reference field="1" count="1" selected="0">
            <x v="160"/>
          </reference>
          <reference field="2" count="1">
            <x v="33"/>
          </reference>
        </references>
      </pivotArea>
    </format>
    <format dxfId="3756">
      <pivotArea dataOnly="0" labelOnly="1" outline="0" fieldPosition="0">
        <references count="3">
          <reference field="0" count="1" selected="0">
            <x v="162"/>
          </reference>
          <reference field="1" count="1" selected="0">
            <x v="161"/>
          </reference>
          <reference field="2" count="1">
            <x v="45"/>
          </reference>
        </references>
      </pivotArea>
    </format>
    <format dxfId="3755">
      <pivotArea dataOnly="0" labelOnly="1" outline="0" fieldPosition="0">
        <references count="3">
          <reference field="0" count="1" selected="0">
            <x v="163"/>
          </reference>
          <reference field="1" count="1" selected="0">
            <x v="162"/>
          </reference>
          <reference field="2" count="1">
            <x v="0"/>
          </reference>
        </references>
      </pivotArea>
    </format>
    <format dxfId="3754">
      <pivotArea dataOnly="0" labelOnly="1" outline="0" fieldPosition="0">
        <references count="3">
          <reference field="0" count="1" selected="0">
            <x v="164"/>
          </reference>
          <reference field="1" count="1" selected="0">
            <x v="163"/>
          </reference>
          <reference field="2" count="1">
            <x v="0"/>
          </reference>
        </references>
      </pivotArea>
    </format>
    <format dxfId="3753">
      <pivotArea dataOnly="0" labelOnly="1" outline="0" fieldPosition="0">
        <references count="3">
          <reference field="0" count="1" selected="0">
            <x v="165"/>
          </reference>
          <reference field="1" count="1" selected="0">
            <x v="164"/>
          </reference>
          <reference field="2" count="1">
            <x v="0"/>
          </reference>
        </references>
      </pivotArea>
    </format>
    <format dxfId="3752">
      <pivotArea dataOnly="0" labelOnly="1" outline="0" fieldPosition="0">
        <references count="3">
          <reference field="0" count="1" selected="0">
            <x v="166"/>
          </reference>
          <reference field="1" count="1" selected="0">
            <x v="165"/>
          </reference>
          <reference field="2" count="1">
            <x v="3"/>
          </reference>
        </references>
      </pivotArea>
    </format>
    <format dxfId="3751">
      <pivotArea dataOnly="0" labelOnly="1" outline="0" fieldPosition="0">
        <references count="3">
          <reference field="0" count="1" selected="0">
            <x v="167"/>
          </reference>
          <reference field="1" count="1" selected="0">
            <x v="166"/>
          </reference>
          <reference field="2" count="1">
            <x v="31"/>
          </reference>
        </references>
      </pivotArea>
    </format>
    <format dxfId="3750">
      <pivotArea dataOnly="0" labelOnly="1" outline="0" fieldPosition="0">
        <references count="3">
          <reference field="0" count="1" selected="0">
            <x v="168"/>
          </reference>
          <reference field="1" count="1" selected="0">
            <x v="167"/>
          </reference>
          <reference field="2" count="1">
            <x v="0"/>
          </reference>
        </references>
      </pivotArea>
    </format>
    <format dxfId="3749">
      <pivotArea dataOnly="0" labelOnly="1" outline="0" fieldPosition="0">
        <references count="3">
          <reference field="0" count="1" selected="0">
            <x v="169"/>
          </reference>
          <reference field="1" count="1" selected="0">
            <x v="168"/>
          </reference>
          <reference field="2" count="1">
            <x v="0"/>
          </reference>
        </references>
      </pivotArea>
    </format>
    <format dxfId="3748">
      <pivotArea dataOnly="0" labelOnly="1" outline="0" fieldPosition="0">
        <references count="3">
          <reference field="0" count="1" selected="0">
            <x v="170"/>
          </reference>
          <reference field="1" count="1" selected="0">
            <x v="169"/>
          </reference>
          <reference field="2" count="1">
            <x v="0"/>
          </reference>
        </references>
      </pivotArea>
    </format>
    <format dxfId="3747">
      <pivotArea dataOnly="0" labelOnly="1" outline="0" fieldPosition="0">
        <references count="3">
          <reference field="0" count="1" selected="0">
            <x v="171"/>
          </reference>
          <reference field="1" count="1" selected="0">
            <x v="170"/>
          </reference>
          <reference field="2" count="1">
            <x v="0"/>
          </reference>
        </references>
      </pivotArea>
    </format>
    <format dxfId="3746">
      <pivotArea dataOnly="0" labelOnly="1" outline="0" fieldPosition="0">
        <references count="3">
          <reference field="0" count="1" selected="0">
            <x v="172"/>
          </reference>
          <reference field="1" count="1" selected="0">
            <x v="171"/>
          </reference>
          <reference field="2" count="1">
            <x v="3"/>
          </reference>
        </references>
      </pivotArea>
    </format>
    <format dxfId="3745">
      <pivotArea dataOnly="0" labelOnly="1" outline="0" fieldPosition="0">
        <references count="3">
          <reference field="0" count="1" selected="0">
            <x v="173"/>
          </reference>
          <reference field="1" count="1" selected="0">
            <x v="172"/>
          </reference>
          <reference field="2" count="1">
            <x v="31"/>
          </reference>
        </references>
      </pivotArea>
    </format>
    <format dxfId="3744">
      <pivotArea dataOnly="0" labelOnly="1" outline="0" fieldPosition="0">
        <references count="3">
          <reference field="0" count="1" selected="0">
            <x v="174"/>
          </reference>
          <reference field="1" count="1" selected="0">
            <x v="173"/>
          </reference>
          <reference field="2" count="1">
            <x v="8"/>
          </reference>
        </references>
      </pivotArea>
    </format>
    <format dxfId="3743">
      <pivotArea dataOnly="0" labelOnly="1" outline="0" fieldPosition="0">
        <references count="3">
          <reference field="0" count="1" selected="0">
            <x v="175"/>
          </reference>
          <reference field="1" count="1" selected="0">
            <x v="174"/>
          </reference>
          <reference field="2" count="1">
            <x v="36"/>
          </reference>
        </references>
      </pivotArea>
    </format>
    <format dxfId="3742">
      <pivotArea dataOnly="0" labelOnly="1" outline="0" fieldPosition="0">
        <references count="3">
          <reference field="0" count="1" selected="0">
            <x v="176"/>
          </reference>
          <reference field="1" count="1" selected="0">
            <x v="175"/>
          </reference>
          <reference field="2" count="1">
            <x v="48"/>
          </reference>
        </references>
      </pivotArea>
    </format>
    <format dxfId="3741">
      <pivotArea dataOnly="0" labelOnly="1" outline="0" fieldPosition="0">
        <references count="3">
          <reference field="0" count="1" selected="0">
            <x v="177"/>
          </reference>
          <reference field="1" count="1" selected="0">
            <x v="176"/>
          </reference>
          <reference field="2" count="1">
            <x v="57"/>
          </reference>
        </references>
      </pivotArea>
    </format>
    <format dxfId="3740">
      <pivotArea dataOnly="0" labelOnly="1" outline="0" fieldPosition="0">
        <references count="3">
          <reference field="0" count="1" selected="0">
            <x v="178"/>
          </reference>
          <reference field="1" count="1" selected="0">
            <x v="177"/>
          </reference>
          <reference field="2" count="1">
            <x v="65"/>
          </reference>
        </references>
      </pivotArea>
    </format>
    <format dxfId="3739">
      <pivotArea dataOnly="0" labelOnly="1" outline="0" fieldPosition="0">
        <references count="3">
          <reference field="0" count="1" selected="0">
            <x v="179"/>
          </reference>
          <reference field="1" count="1" selected="0">
            <x v="178"/>
          </reference>
          <reference field="2" count="1">
            <x v="72"/>
          </reference>
        </references>
      </pivotArea>
    </format>
    <format dxfId="3738">
      <pivotArea dataOnly="0" labelOnly="1" outline="0" fieldPosition="0">
        <references count="3">
          <reference field="0" count="1" selected="0">
            <x v="180"/>
          </reference>
          <reference field="1" count="1" selected="0">
            <x v="179"/>
          </reference>
          <reference field="2" count="1">
            <x v="5"/>
          </reference>
        </references>
      </pivotArea>
    </format>
    <format dxfId="3737">
      <pivotArea dataOnly="0" labelOnly="1" outline="0" fieldPosition="0">
        <references count="3">
          <reference field="0" count="1" selected="0">
            <x v="181"/>
          </reference>
          <reference field="1" count="1" selected="0">
            <x v="180"/>
          </reference>
          <reference field="2" count="1">
            <x v="33"/>
          </reference>
        </references>
      </pivotArea>
    </format>
    <format dxfId="3736">
      <pivotArea dataOnly="0" labelOnly="1" outline="0" fieldPosition="0">
        <references count="3">
          <reference field="0" count="1" selected="0">
            <x v="182"/>
          </reference>
          <reference field="1" count="1" selected="0">
            <x v="181"/>
          </reference>
          <reference field="2" count="1">
            <x v="45"/>
          </reference>
        </references>
      </pivotArea>
    </format>
    <format dxfId="3735">
      <pivotArea dataOnly="0" labelOnly="1" outline="0" fieldPosition="0">
        <references count="3">
          <reference field="0" count="1" selected="0">
            <x v="183"/>
          </reference>
          <reference field="1" count="1" selected="0">
            <x v="182"/>
          </reference>
          <reference field="2" count="1">
            <x v="0"/>
          </reference>
        </references>
      </pivotArea>
    </format>
    <format dxfId="3734">
      <pivotArea dataOnly="0" labelOnly="1" outline="0" fieldPosition="0">
        <references count="3">
          <reference field="0" count="1" selected="0">
            <x v="184"/>
          </reference>
          <reference field="1" count="1" selected="0">
            <x v="183"/>
          </reference>
          <reference field="2" count="1">
            <x v="5"/>
          </reference>
        </references>
      </pivotArea>
    </format>
    <format dxfId="3733">
      <pivotArea dataOnly="0" labelOnly="1" outline="0" fieldPosition="0">
        <references count="3">
          <reference field="0" count="1" selected="0">
            <x v="185"/>
          </reference>
          <reference field="1" count="1" selected="0">
            <x v="184"/>
          </reference>
          <reference field="2" count="1">
            <x v="33"/>
          </reference>
        </references>
      </pivotArea>
    </format>
    <format dxfId="3732">
      <pivotArea dataOnly="0" labelOnly="1" outline="0" fieldPosition="0">
        <references count="3">
          <reference field="0" count="1" selected="0">
            <x v="186"/>
          </reference>
          <reference field="1" count="1" selected="0">
            <x v="185"/>
          </reference>
          <reference field="2" count="1">
            <x v="45"/>
          </reference>
        </references>
      </pivotArea>
    </format>
    <format dxfId="3731">
      <pivotArea dataOnly="0" labelOnly="1" outline="0" fieldPosition="0">
        <references count="3">
          <reference field="0" count="1" selected="0">
            <x v="187"/>
          </reference>
          <reference field="1" count="1" selected="0">
            <x v="186"/>
          </reference>
          <reference field="2" count="1">
            <x v="0"/>
          </reference>
        </references>
      </pivotArea>
    </format>
    <format dxfId="3730">
      <pivotArea dataOnly="0" labelOnly="1" outline="0" fieldPosition="0">
        <references count="3">
          <reference field="0" count="1" selected="0">
            <x v="188"/>
          </reference>
          <reference field="1" count="1" selected="0">
            <x v="187"/>
          </reference>
          <reference field="2" count="1">
            <x v="0"/>
          </reference>
        </references>
      </pivotArea>
    </format>
    <format dxfId="3729">
      <pivotArea dataOnly="0" labelOnly="1" outline="0" fieldPosition="0">
        <references count="3">
          <reference field="0" count="1" selected="0">
            <x v="189"/>
          </reference>
          <reference field="1" count="1" selected="0">
            <x v="188"/>
          </reference>
          <reference field="2" count="1">
            <x v="0"/>
          </reference>
        </references>
      </pivotArea>
    </format>
    <format dxfId="3728">
      <pivotArea dataOnly="0" labelOnly="1" outline="0" fieldPosition="0">
        <references count="3">
          <reference field="0" count="1" selected="0">
            <x v="190"/>
          </reference>
          <reference field="1" count="1" selected="0">
            <x v="189"/>
          </reference>
          <reference field="2" count="1">
            <x v="0"/>
          </reference>
        </references>
      </pivotArea>
    </format>
    <format dxfId="3727">
      <pivotArea dataOnly="0" labelOnly="1" outline="0" fieldPosition="0">
        <references count="3">
          <reference field="0" count="1" selected="0">
            <x v="191"/>
          </reference>
          <reference field="1" count="1" selected="0">
            <x v="190"/>
          </reference>
          <reference field="2" count="1">
            <x v="5"/>
          </reference>
        </references>
      </pivotArea>
    </format>
    <format dxfId="3726">
      <pivotArea dataOnly="0" labelOnly="1" outline="0" fieldPosition="0">
        <references count="3">
          <reference field="0" count="1" selected="0">
            <x v="192"/>
          </reference>
          <reference field="1" count="1" selected="0">
            <x v="191"/>
          </reference>
          <reference field="2" count="1">
            <x v="33"/>
          </reference>
        </references>
      </pivotArea>
    </format>
    <format dxfId="3725">
      <pivotArea dataOnly="0" labelOnly="1" outline="0" fieldPosition="0">
        <references count="3">
          <reference field="0" count="1" selected="0">
            <x v="193"/>
          </reference>
          <reference field="1" count="1" selected="0">
            <x v="192"/>
          </reference>
          <reference field="2" count="1">
            <x v="45"/>
          </reference>
        </references>
      </pivotArea>
    </format>
    <format dxfId="3724">
      <pivotArea dataOnly="0" labelOnly="1" outline="0" fieldPosition="0">
        <references count="3">
          <reference field="0" count="1" selected="0">
            <x v="194"/>
          </reference>
          <reference field="1" count="1" selected="0">
            <x v="193"/>
          </reference>
          <reference field="2" count="1">
            <x v="0"/>
          </reference>
        </references>
      </pivotArea>
    </format>
    <format dxfId="3723">
      <pivotArea dataOnly="0" labelOnly="1" outline="0" fieldPosition="0">
        <references count="3">
          <reference field="0" count="1" selected="0">
            <x v="195"/>
          </reference>
          <reference field="1" count="1" selected="0">
            <x v="194"/>
          </reference>
          <reference field="2" count="1">
            <x v="0"/>
          </reference>
        </references>
      </pivotArea>
    </format>
    <format dxfId="3722">
      <pivotArea dataOnly="0" labelOnly="1" outline="0" fieldPosition="0">
        <references count="3">
          <reference field="0" count="1" selected="0">
            <x v="196"/>
          </reference>
          <reference field="1" count="1" selected="0">
            <x v="195"/>
          </reference>
          <reference field="2" count="1">
            <x v="0"/>
          </reference>
        </references>
      </pivotArea>
    </format>
    <format dxfId="3721">
      <pivotArea dataOnly="0" labelOnly="1" outline="0" fieldPosition="0">
        <references count="3">
          <reference field="0" count="1" selected="0">
            <x v="197"/>
          </reference>
          <reference field="1" count="1" selected="0">
            <x v="196"/>
          </reference>
          <reference field="2" count="1">
            <x v="0"/>
          </reference>
        </references>
      </pivotArea>
    </format>
    <format dxfId="3720">
      <pivotArea dataOnly="0" labelOnly="1" outline="0" fieldPosition="0">
        <references count="3">
          <reference field="0" count="1" selected="0">
            <x v="198"/>
          </reference>
          <reference field="1" count="1" selected="0">
            <x v="197"/>
          </reference>
          <reference field="2" count="1">
            <x v="0"/>
          </reference>
        </references>
      </pivotArea>
    </format>
    <format dxfId="3719">
      <pivotArea dataOnly="0" labelOnly="1" outline="0" fieldPosition="0">
        <references count="3">
          <reference field="0" count="1" selected="0">
            <x v="199"/>
          </reference>
          <reference field="1" count="1" selected="0">
            <x v="198"/>
          </reference>
          <reference field="2" count="1">
            <x v="8"/>
          </reference>
        </references>
      </pivotArea>
    </format>
    <format dxfId="3718">
      <pivotArea dataOnly="0" labelOnly="1" outline="0" fieldPosition="0">
        <references count="3">
          <reference field="0" count="1" selected="0">
            <x v="200"/>
          </reference>
          <reference field="1" count="1" selected="0">
            <x v="199"/>
          </reference>
          <reference field="2" count="1">
            <x v="36"/>
          </reference>
        </references>
      </pivotArea>
    </format>
    <format dxfId="3717">
      <pivotArea dataOnly="0" labelOnly="1" outline="0" fieldPosition="0">
        <references count="3">
          <reference field="0" count="1" selected="0">
            <x v="201"/>
          </reference>
          <reference field="1" count="1" selected="0">
            <x v="200"/>
          </reference>
          <reference field="2" count="1">
            <x v="48"/>
          </reference>
        </references>
      </pivotArea>
    </format>
    <format dxfId="3716">
      <pivotArea dataOnly="0" labelOnly="1" outline="0" fieldPosition="0">
        <references count="3">
          <reference field="0" count="1" selected="0">
            <x v="202"/>
          </reference>
          <reference field="1" count="1" selected="0">
            <x v="201"/>
          </reference>
          <reference field="2" count="1">
            <x v="57"/>
          </reference>
        </references>
      </pivotArea>
    </format>
    <format dxfId="3715">
      <pivotArea dataOnly="0" labelOnly="1" outline="0" fieldPosition="0">
        <references count="3">
          <reference field="0" count="1" selected="0">
            <x v="203"/>
          </reference>
          <reference field="1" count="1" selected="0">
            <x v="202"/>
          </reference>
          <reference field="2" count="1">
            <x v="65"/>
          </reference>
        </references>
      </pivotArea>
    </format>
    <format dxfId="3714">
      <pivotArea dataOnly="0" labelOnly="1" outline="0" fieldPosition="0">
        <references count="3">
          <reference field="0" count="1" selected="0">
            <x v="204"/>
          </reference>
          <reference field="1" count="1" selected="0">
            <x v="203"/>
          </reference>
          <reference field="2" count="1">
            <x v="72"/>
          </reference>
        </references>
      </pivotArea>
    </format>
    <format dxfId="3713">
      <pivotArea dataOnly="0" labelOnly="1" outline="0" fieldPosition="0">
        <references count="3">
          <reference field="0" count="1" selected="0">
            <x v="205"/>
          </reference>
          <reference field="1" count="1" selected="0">
            <x v="204"/>
          </reference>
          <reference field="2" count="1">
            <x v="5"/>
          </reference>
        </references>
      </pivotArea>
    </format>
    <format dxfId="3712">
      <pivotArea dataOnly="0" labelOnly="1" outline="0" fieldPosition="0">
        <references count="3">
          <reference field="0" count="1" selected="0">
            <x v="206"/>
          </reference>
          <reference field="1" count="1" selected="0">
            <x v="205"/>
          </reference>
          <reference field="2" count="1">
            <x v="33"/>
          </reference>
        </references>
      </pivotArea>
    </format>
    <format dxfId="3711">
      <pivotArea dataOnly="0" labelOnly="1" outline="0" fieldPosition="0">
        <references count="3">
          <reference field="0" count="1" selected="0">
            <x v="207"/>
          </reference>
          <reference field="1" count="1" selected="0">
            <x v="206"/>
          </reference>
          <reference field="2" count="1">
            <x v="45"/>
          </reference>
        </references>
      </pivotArea>
    </format>
    <format dxfId="3710">
      <pivotArea dataOnly="0" labelOnly="1" outline="0" fieldPosition="0">
        <references count="3">
          <reference field="0" count="1" selected="0">
            <x v="208"/>
          </reference>
          <reference field="1" count="1" selected="0">
            <x v="207"/>
          </reference>
          <reference field="2" count="1">
            <x v="0"/>
          </reference>
        </references>
      </pivotArea>
    </format>
    <format dxfId="3709">
      <pivotArea dataOnly="0" labelOnly="1" outline="0" fieldPosition="0">
        <references count="3">
          <reference field="0" count="1" selected="0">
            <x v="209"/>
          </reference>
          <reference field="1" count="1" selected="0">
            <x v="208"/>
          </reference>
          <reference field="2" count="1">
            <x v="6"/>
          </reference>
        </references>
      </pivotArea>
    </format>
    <format dxfId="3708">
      <pivotArea dataOnly="0" labelOnly="1" outline="0" fieldPosition="0">
        <references count="3">
          <reference field="0" count="1" selected="0">
            <x v="210"/>
          </reference>
          <reference field="1" count="1" selected="0">
            <x v="209"/>
          </reference>
          <reference field="2" count="1">
            <x v="34"/>
          </reference>
        </references>
      </pivotArea>
    </format>
    <format dxfId="3707">
      <pivotArea dataOnly="0" labelOnly="1" outline="0" fieldPosition="0">
        <references count="3">
          <reference field="0" count="1" selected="0">
            <x v="211"/>
          </reference>
          <reference field="1" count="1" selected="0">
            <x v="210"/>
          </reference>
          <reference field="2" count="1">
            <x v="46"/>
          </reference>
        </references>
      </pivotArea>
    </format>
    <format dxfId="3706">
      <pivotArea dataOnly="0" labelOnly="1" outline="0" fieldPosition="0">
        <references count="3">
          <reference field="0" count="1" selected="0">
            <x v="212"/>
          </reference>
          <reference field="1" count="1" selected="0">
            <x v="211"/>
          </reference>
          <reference field="2" count="1">
            <x v="55"/>
          </reference>
        </references>
      </pivotArea>
    </format>
    <format dxfId="3705">
      <pivotArea dataOnly="0" labelOnly="1" outline="0" fieldPosition="0">
        <references count="3">
          <reference field="0" count="1" selected="0">
            <x v="213"/>
          </reference>
          <reference field="1" count="1" selected="0">
            <x v="212"/>
          </reference>
          <reference field="2" count="1">
            <x v="0"/>
          </reference>
        </references>
      </pivotArea>
    </format>
    <format dxfId="3704">
      <pivotArea dataOnly="0" labelOnly="1" outline="0" fieldPosition="0">
        <references count="3">
          <reference field="0" count="1" selected="0">
            <x v="214"/>
          </reference>
          <reference field="1" count="1" selected="0">
            <x v="213"/>
          </reference>
          <reference field="2" count="1">
            <x v="3"/>
          </reference>
        </references>
      </pivotArea>
    </format>
    <format dxfId="3703">
      <pivotArea dataOnly="0" labelOnly="1" outline="0" fieldPosition="0">
        <references count="3">
          <reference field="0" count="1" selected="0">
            <x v="215"/>
          </reference>
          <reference field="1" count="1" selected="0">
            <x v="214"/>
          </reference>
          <reference field="2" count="1">
            <x v="31"/>
          </reference>
        </references>
      </pivotArea>
    </format>
    <format dxfId="3702">
      <pivotArea dataOnly="0" labelOnly="1" outline="0" fieldPosition="0">
        <references count="3">
          <reference field="0" count="1" selected="0">
            <x v="216"/>
          </reference>
          <reference field="1" count="1" selected="0">
            <x v="215"/>
          </reference>
          <reference field="2" count="1">
            <x v="2"/>
          </reference>
        </references>
      </pivotArea>
    </format>
    <format dxfId="3701">
      <pivotArea dataOnly="0" labelOnly="1" outline="0" fieldPosition="0">
        <references count="3">
          <reference field="0" count="1" selected="0">
            <x v="217"/>
          </reference>
          <reference field="1" count="1" selected="0">
            <x v="216"/>
          </reference>
          <reference field="2" count="1">
            <x v="30"/>
          </reference>
        </references>
      </pivotArea>
    </format>
    <format dxfId="3700">
      <pivotArea dataOnly="0" labelOnly="1" outline="0" fieldPosition="0">
        <references count="3">
          <reference field="0" count="1" selected="0">
            <x v="218"/>
          </reference>
          <reference field="1" count="1" selected="0">
            <x v="217"/>
          </reference>
          <reference field="2" count="1">
            <x v="43"/>
          </reference>
        </references>
      </pivotArea>
    </format>
    <format dxfId="3699">
      <pivotArea dataOnly="0" labelOnly="1" outline="0" fieldPosition="0">
        <references count="3">
          <reference field="0" count="1" selected="0">
            <x v="219"/>
          </reference>
          <reference field="1" count="1" selected="0">
            <x v="218"/>
          </reference>
          <reference field="2" count="1">
            <x v="53"/>
          </reference>
        </references>
      </pivotArea>
    </format>
    <format dxfId="3698">
      <pivotArea dataOnly="0" labelOnly="1" outline="0" fieldPosition="0">
        <references count="3">
          <reference field="0" count="1" selected="0">
            <x v="220"/>
          </reference>
          <reference field="1" count="1" selected="0">
            <x v="219"/>
          </reference>
          <reference field="2" count="1">
            <x v="62"/>
          </reference>
        </references>
      </pivotArea>
    </format>
    <format dxfId="3697">
      <pivotArea dataOnly="0" labelOnly="1" outline="0" fieldPosition="0">
        <references count="3">
          <reference field="0" count="1" selected="0">
            <x v="221"/>
          </reference>
          <reference field="1" count="1" selected="0">
            <x v="220"/>
          </reference>
          <reference field="2" count="1">
            <x v="70"/>
          </reference>
        </references>
      </pivotArea>
    </format>
    <format dxfId="3696">
      <pivotArea dataOnly="0" labelOnly="1" outline="0" fieldPosition="0">
        <references count="3">
          <reference field="0" count="1" selected="0">
            <x v="222"/>
          </reference>
          <reference field="1" count="1" selected="0">
            <x v="221"/>
          </reference>
          <reference field="2" count="1">
            <x v="77"/>
          </reference>
        </references>
      </pivotArea>
    </format>
    <format dxfId="3695">
      <pivotArea dataOnly="0" labelOnly="1" outline="0" fieldPosition="0">
        <references count="3">
          <reference field="0" count="1" selected="0">
            <x v="223"/>
          </reference>
          <reference field="1" count="1" selected="0">
            <x v="222"/>
          </reference>
          <reference field="2" count="1">
            <x v="83"/>
          </reference>
        </references>
      </pivotArea>
    </format>
    <format dxfId="3694">
      <pivotArea dataOnly="0" labelOnly="1" outline="0" fieldPosition="0">
        <references count="3">
          <reference field="0" count="1" selected="0">
            <x v="224"/>
          </reference>
          <reference field="1" count="1" selected="0">
            <x v="223"/>
          </reference>
          <reference field="2" count="1">
            <x v="88"/>
          </reference>
        </references>
      </pivotArea>
    </format>
    <format dxfId="3693">
      <pivotArea dataOnly="0" labelOnly="1" outline="0" fieldPosition="0">
        <references count="3">
          <reference field="0" count="1" selected="0">
            <x v="225"/>
          </reference>
          <reference field="1" count="1" selected="0">
            <x v="224"/>
          </reference>
          <reference field="2" count="1">
            <x v="13"/>
          </reference>
        </references>
      </pivotArea>
    </format>
    <format dxfId="3692">
      <pivotArea dataOnly="0" labelOnly="1" outline="0" fieldPosition="0">
        <references count="3">
          <reference field="0" count="1" selected="0">
            <x v="226"/>
          </reference>
          <reference field="1" count="1" selected="0">
            <x v="225"/>
          </reference>
          <reference field="2" count="1">
            <x v="15"/>
          </reference>
        </references>
      </pivotArea>
    </format>
    <format dxfId="3691">
      <pivotArea dataOnly="0" labelOnly="1" outline="0" fieldPosition="0">
        <references count="3">
          <reference field="0" count="1" selected="0">
            <x v="227"/>
          </reference>
          <reference field="1" count="1" selected="0">
            <x v="226"/>
          </reference>
          <reference field="2" count="1">
            <x v="17"/>
          </reference>
        </references>
      </pivotArea>
    </format>
    <format dxfId="3690">
      <pivotArea dataOnly="0" labelOnly="1" outline="0" fieldPosition="0">
        <references count="3">
          <reference field="0" count="1" selected="0">
            <x v="228"/>
          </reference>
          <reference field="1" count="1" selected="0">
            <x v="227"/>
          </reference>
          <reference field="2" count="1">
            <x v="19"/>
          </reference>
        </references>
      </pivotArea>
    </format>
    <format dxfId="3689">
      <pivotArea dataOnly="0" labelOnly="1" outline="0" fieldPosition="0">
        <references count="3">
          <reference field="0" count="1" selected="0">
            <x v="229"/>
          </reference>
          <reference field="1" count="1" selected="0">
            <x v="228"/>
          </reference>
          <reference field="2" count="1">
            <x v="21"/>
          </reference>
        </references>
      </pivotArea>
    </format>
    <format dxfId="3688">
      <pivotArea dataOnly="0" labelOnly="1" outline="0" fieldPosition="0">
        <references count="3">
          <reference field="0" count="1" selected="0">
            <x v="230"/>
          </reference>
          <reference field="1" count="1" selected="0">
            <x v="229"/>
          </reference>
          <reference field="2" count="1">
            <x v="23"/>
          </reference>
        </references>
      </pivotArea>
    </format>
    <format dxfId="3687">
      <pivotArea dataOnly="0" labelOnly="1" outline="0" fieldPosition="0">
        <references count="3">
          <reference field="0" count="1" selected="0">
            <x v="231"/>
          </reference>
          <reference field="1" count="1" selected="0">
            <x v="230"/>
          </reference>
          <reference field="2" count="1">
            <x v="3"/>
          </reference>
        </references>
      </pivotArea>
    </format>
    <format dxfId="3686">
      <pivotArea dataOnly="0" labelOnly="1" outline="0" fieldPosition="0">
        <references count="3">
          <reference field="0" count="1" selected="0">
            <x v="232"/>
          </reference>
          <reference field="1" count="1" selected="0">
            <x v="231"/>
          </reference>
          <reference field="2" count="1">
            <x v="31"/>
          </reference>
        </references>
      </pivotArea>
    </format>
    <format dxfId="3685">
      <pivotArea dataOnly="0" labelOnly="1" outline="0" fieldPosition="0">
        <references count="3">
          <reference field="0" count="1" selected="0">
            <x v="233"/>
          </reference>
          <reference field="1" count="1" selected="0">
            <x v="232"/>
          </reference>
          <reference field="2" count="1">
            <x v="0"/>
          </reference>
        </references>
      </pivotArea>
    </format>
    <format dxfId="3684">
      <pivotArea dataOnly="0" labelOnly="1" outline="0" fieldPosition="0">
        <references count="3">
          <reference field="0" count="1" selected="0">
            <x v="234"/>
          </reference>
          <reference field="1" count="1" selected="0">
            <x v="233"/>
          </reference>
          <reference field="2" count="1">
            <x v="0"/>
          </reference>
        </references>
      </pivotArea>
    </format>
    <format dxfId="3683">
      <pivotArea dataOnly="0" labelOnly="1" outline="0" fieldPosition="0">
        <references count="3">
          <reference field="0" count="1" selected="0">
            <x v="235"/>
          </reference>
          <reference field="1" count="1" selected="0">
            <x v="234"/>
          </reference>
          <reference field="2" count="1">
            <x v="0"/>
          </reference>
        </references>
      </pivotArea>
    </format>
    <format dxfId="3682">
      <pivotArea dataOnly="0" labelOnly="1" outline="0" fieldPosition="0">
        <references count="3">
          <reference field="0" count="1" selected="0">
            <x v="236"/>
          </reference>
          <reference field="1" count="1" selected="0">
            <x v="235"/>
          </reference>
          <reference field="2" count="1">
            <x v="7"/>
          </reference>
        </references>
      </pivotArea>
    </format>
    <format dxfId="3681">
      <pivotArea dataOnly="0" labelOnly="1" outline="0" fieldPosition="0">
        <references count="3">
          <reference field="0" count="1" selected="0">
            <x v="237"/>
          </reference>
          <reference field="1" count="1" selected="0">
            <x v="236"/>
          </reference>
          <reference field="2" count="1">
            <x v="35"/>
          </reference>
        </references>
      </pivotArea>
    </format>
    <format dxfId="3680">
      <pivotArea dataOnly="0" labelOnly="1" outline="0" fieldPosition="0">
        <references count="3">
          <reference field="0" count="1" selected="0">
            <x v="238"/>
          </reference>
          <reference field="1" count="1" selected="0">
            <x v="237"/>
          </reference>
          <reference field="2" count="1">
            <x v="47"/>
          </reference>
        </references>
      </pivotArea>
    </format>
    <format dxfId="3679">
      <pivotArea dataOnly="0" labelOnly="1" outline="0" fieldPosition="0">
        <references count="3">
          <reference field="0" count="1" selected="0">
            <x v="239"/>
          </reference>
          <reference field="1" count="1" selected="0">
            <x v="238"/>
          </reference>
          <reference field="2" count="1">
            <x v="56"/>
          </reference>
        </references>
      </pivotArea>
    </format>
    <format dxfId="3678">
      <pivotArea dataOnly="0" labelOnly="1" outline="0" fieldPosition="0">
        <references count="3">
          <reference field="0" count="1" selected="0">
            <x v="240"/>
          </reference>
          <reference field="1" count="1" selected="0">
            <x v="239"/>
          </reference>
          <reference field="2" count="1">
            <x v="64"/>
          </reference>
        </references>
      </pivotArea>
    </format>
    <format dxfId="3677">
      <pivotArea dataOnly="0" labelOnly="1" outline="0" fieldPosition="0">
        <references count="3">
          <reference field="0" count="1" selected="0">
            <x v="241"/>
          </reference>
          <reference field="1" count="1" selected="0">
            <x v="240"/>
          </reference>
          <reference field="2" count="1">
            <x v="8"/>
          </reference>
        </references>
      </pivotArea>
    </format>
    <format dxfId="3676">
      <pivotArea dataOnly="0" labelOnly="1" outline="0" fieldPosition="0">
        <references count="3">
          <reference field="0" count="1" selected="0">
            <x v="242"/>
          </reference>
          <reference field="1" count="1" selected="0">
            <x v="241"/>
          </reference>
          <reference field="2" count="1">
            <x v="36"/>
          </reference>
        </references>
      </pivotArea>
    </format>
    <format dxfId="3675">
      <pivotArea dataOnly="0" labelOnly="1" outline="0" fieldPosition="0">
        <references count="3">
          <reference field="0" count="1" selected="0">
            <x v="243"/>
          </reference>
          <reference field="1" count="1" selected="0">
            <x v="242"/>
          </reference>
          <reference field="2" count="1">
            <x v="48"/>
          </reference>
        </references>
      </pivotArea>
    </format>
    <format dxfId="3674">
      <pivotArea dataOnly="0" labelOnly="1" outline="0" fieldPosition="0">
        <references count="3">
          <reference field="0" count="1" selected="0">
            <x v="244"/>
          </reference>
          <reference field="1" count="1" selected="0">
            <x v="243"/>
          </reference>
          <reference field="2" count="1">
            <x v="57"/>
          </reference>
        </references>
      </pivotArea>
    </format>
    <format dxfId="3673">
      <pivotArea dataOnly="0" labelOnly="1" outline="0" fieldPosition="0">
        <references count="3">
          <reference field="0" count="1" selected="0">
            <x v="245"/>
          </reference>
          <reference field="1" count="1" selected="0">
            <x v="244"/>
          </reference>
          <reference field="2" count="1">
            <x v="65"/>
          </reference>
        </references>
      </pivotArea>
    </format>
    <format dxfId="3672">
      <pivotArea dataOnly="0" labelOnly="1" outline="0" fieldPosition="0">
        <references count="3">
          <reference field="0" count="1" selected="0">
            <x v="246"/>
          </reference>
          <reference field="1" count="1" selected="0">
            <x v="245"/>
          </reference>
          <reference field="2" count="1">
            <x v="72"/>
          </reference>
        </references>
      </pivotArea>
    </format>
    <format dxfId="3671">
      <pivotArea dataOnly="0" labelOnly="1" outline="0" fieldPosition="0">
        <references count="3">
          <reference field="0" count="1" selected="0">
            <x v="247"/>
          </reference>
          <reference field="1" count="1" selected="0">
            <x v="246"/>
          </reference>
          <reference field="2" count="1">
            <x v="0"/>
          </reference>
        </references>
      </pivotArea>
    </format>
    <format dxfId="3670">
      <pivotArea dataOnly="0" labelOnly="1" outline="0" fieldPosition="0">
        <references count="3">
          <reference field="0" count="1" selected="0">
            <x v="248"/>
          </reference>
          <reference field="1" count="1" selected="0">
            <x v="247"/>
          </reference>
          <reference field="2" count="1">
            <x v="0"/>
          </reference>
        </references>
      </pivotArea>
    </format>
    <format dxfId="3669">
      <pivotArea dataOnly="0" labelOnly="1" outline="0" fieldPosition="0">
        <references count="3">
          <reference field="0" count="1" selected="0">
            <x v="249"/>
          </reference>
          <reference field="1" count="1" selected="0">
            <x v="248"/>
          </reference>
          <reference field="2" count="1">
            <x v="0"/>
          </reference>
        </references>
      </pivotArea>
    </format>
    <format dxfId="3668">
      <pivotArea dataOnly="0" labelOnly="1" outline="0" fieldPosition="0">
        <references count="3">
          <reference field="0" count="1" selected="0">
            <x v="250"/>
          </reference>
          <reference field="1" count="1" selected="0">
            <x v="249"/>
          </reference>
          <reference field="2" count="1">
            <x v="5"/>
          </reference>
        </references>
      </pivotArea>
    </format>
    <format dxfId="3667">
      <pivotArea dataOnly="0" labelOnly="1" outline="0" fieldPosition="0">
        <references count="3">
          <reference field="0" count="1" selected="0">
            <x v="251"/>
          </reference>
          <reference field="1" count="1" selected="0">
            <x v="250"/>
          </reference>
          <reference field="2" count="1">
            <x v="33"/>
          </reference>
        </references>
      </pivotArea>
    </format>
    <format dxfId="3666">
      <pivotArea dataOnly="0" labelOnly="1" outline="0" fieldPosition="0">
        <references count="3">
          <reference field="0" count="1" selected="0">
            <x v="252"/>
          </reference>
          <reference field="1" count="1" selected="0">
            <x v="251"/>
          </reference>
          <reference field="2" count="1">
            <x v="45"/>
          </reference>
        </references>
      </pivotArea>
    </format>
    <format dxfId="3665">
      <pivotArea dataOnly="0" labelOnly="1" outline="0" fieldPosition="0">
        <references count="3">
          <reference field="0" count="1" selected="0">
            <x v="253"/>
          </reference>
          <reference field="1" count="1" selected="0">
            <x v="252"/>
          </reference>
          <reference field="2" count="1">
            <x v="5"/>
          </reference>
        </references>
      </pivotArea>
    </format>
    <format dxfId="3664">
      <pivotArea dataOnly="0" labelOnly="1" outline="0" fieldPosition="0">
        <references count="3">
          <reference field="0" count="1" selected="0">
            <x v="254"/>
          </reference>
          <reference field="1" count="1" selected="0">
            <x v="253"/>
          </reference>
          <reference field="2" count="1">
            <x v="33"/>
          </reference>
        </references>
      </pivotArea>
    </format>
    <format dxfId="3663">
      <pivotArea dataOnly="0" labelOnly="1" outline="0" fieldPosition="0">
        <references count="3">
          <reference field="0" count="1" selected="0">
            <x v="255"/>
          </reference>
          <reference field="1" count="1" selected="0">
            <x v="254"/>
          </reference>
          <reference field="2" count="1">
            <x v="45"/>
          </reference>
        </references>
      </pivotArea>
    </format>
    <format dxfId="3662">
      <pivotArea dataOnly="0" labelOnly="1" outline="0" fieldPosition="0">
        <references count="3">
          <reference field="0" count="1" selected="0">
            <x v="256"/>
          </reference>
          <reference field="1" count="1" selected="0">
            <x v="255"/>
          </reference>
          <reference field="2" count="1">
            <x v="8"/>
          </reference>
        </references>
      </pivotArea>
    </format>
    <format dxfId="3661">
      <pivotArea dataOnly="0" labelOnly="1" outline="0" fieldPosition="0">
        <references count="3">
          <reference field="0" count="1" selected="0">
            <x v="257"/>
          </reference>
          <reference field="1" count="1" selected="0">
            <x v="256"/>
          </reference>
          <reference field="2" count="1">
            <x v="36"/>
          </reference>
        </references>
      </pivotArea>
    </format>
    <format dxfId="3660">
      <pivotArea dataOnly="0" labelOnly="1" outline="0" fieldPosition="0">
        <references count="3">
          <reference field="0" count="1" selected="0">
            <x v="258"/>
          </reference>
          <reference field="1" count="1" selected="0">
            <x v="257"/>
          </reference>
          <reference field="2" count="1">
            <x v="48"/>
          </reference>
        </references>
      </pivotArea>
    </format>
    <format dxfId="3659">
      <pivotArea dataOnly="0" labelOnly="1" outline="0" fieldPosition="0">
        <references count="3">
          <reference field="0" count="1" selected="0">
            <x v="259"/>
          </reference>
          <reference field="1" count="1" selected="0">
            <x v="258"/>
          </reference>
          <reference field="2" count="1">
            <x v="57"/>
          </reference>
        </references>
      </pivotArea>
    </format>
    <format dxfId="3658">
      <pivotArea dataOnly="0" labelOnly="1" outline="0" fieldPosition="0">
        <references count="3">
          <reference field="0" count="1" selected="0">
            <x v="260"/>
          </reference>
          <reference field="1" count="1" selected="0">
            <x v="259"/>
          </reference>
          <reference field="2" count="1">
            <x v="65"/>
          </reference>
        </references>
      </pivotArea>
    </format>
    <format dxfId="3657">
      <pivotArea dataOnly="0" labelOnly="1" outline="0" fieldPosition="0">
        <references count="3">
          <reference field="0" count="1" selected="0">
            <x v="261"/>
          </reference>
          <reference field="1" count="1" selected="0">
            <x v="260"/>
          </reference>
          <reference field="2" count="1">
            <x v="72"/>
          </reference>
        </references>
      </pivotArea>
    </format>
    <format dxfId="3656">
      <pivotArea dataOnly="0" labelOnly="1" outline="0" fieldPosition="0">
        <references count="3">
          <reference field="0" count="1" selected="0">
            <x v="262"/>
          </reference>
          <reference field="1" count="1" selected="0">
            <x v="261"/>
          </reference>
          <reference field="2" count="1">
            <x v="0"/>
          </reference>
        </references>
      </pivotArea>
    </format>
    <format dxfId="3655">
      <pivotArea dataOnly="0" labelOnly="1" outline="0" fieldPosition="0">
        <references count="3">
          <reference field="0" count="1" selected="0">
            <x v="263"/>
          </reference>
          <reference field="1" count="1" selected="0">
            <x v="262"/>
          </reference>
          <reference field="2" count="1">
            <x v="8"/>
          </reference>
        </references>
      </pivotArea>
    </format>
    <format dxfId="3654">
      <pivotArea dataOnly="0" labelOnly="1" outline="0" fieldPosition="0">
        <references count="3">
          <reference field="0" count="1" selected="0">
            <x v="264"/>
          </reference>
          <reference field="1" count="1" selected="0">
            <x v="263"/>
          </reference>
          <reference field="2" count="1">
            <x v="36"/>
          </reference>
        </references>
      </pivotArea>
    </format>
    <format dxfId="3653">
      <pivotArea dataOnly="0" labelOnly="1" outline="0" fieldPosition="0">
        <references count="3">
          <reference field="0" count="1" selected="0">
            <x v="265"/>
          </reference>
          <reference field="1" count="1" selected="0">
            <x v="264"/>
          </reference>
          <reference field="2" count="1">
            <x v="48"/>
          </reference>
        </references>
      </pivotArea>
    </format>
    <format dxfId="3652">
      <pivotArea dataOnly="0" labelOnly="1" outline="0" fieldPosition="0">
        <references count="3">
          <reference field="0" count="1" selected="0">
            <x v="266"/>
          </reference>
          <reference field="1" count="1" selected="0">
            <x v="265"/>
          </reference>
          <reference field="2" count="1">
            <x v="57"/>
          </reference>
        </references>
      </pivotArea>
    </format>
    <format dxfId="3651">
      <pivotArea dataOnly="0" labelOnly="1" outline="0" fieldPosition="0">
        <references count="3">
          <reference field="0" count="1" selected="0">
            <x v="267"/>
          </reference>
          <reference field="1" count="1" selected="0">
            <x v="266"/>
          </reference>
          <reference field="2" count="1">
            <x v="65"/>
          </reference>
        </references>
      </pivotArea>
    </format>
    <format dxfId="3650">
      <pivotArea dataOnly="0" labelOnly="1" outline="0" fieldPosition="0">
        <references count="3">
          <reference field="0" count="1" selected="0">
            <x v="268"/>
          </reference>
          <reference field="1" count="1" selected="0">
            <x v="267"/>
          </reference>
          <reference field="2" count="1">
            <x v="72"/>
          </reference>
        </references>
      </pivotArea>
    </format>
    <format dxfId="3649">
      <pivotArea dataOnly="0" labelOnly="1" outline="0" fieldPosition="0">
        <references count="3">
          <reference field="0" count="1" selected="0">
            <x v="269"/>
          </reference>
          <reference field="1" count="1" selected="0">
            <x v="268"/>
          </reference>
          <reference field="2" count="1">
            <x v="8"/>
          </reference>
        </references>
      </pivotArea>
    </format>
    <format dxfId="3648">
      <pivotArea dataOnly="0" labelOnly="1" outline="0" fieldPosition="0">
        <references count="3">
          <reference field="0" count="1" selected="0">
            <x v="270"/>
          </reference>
          <reference field="1" count="1" selected="0">
            <x v="269"/>
          </reference>
          <reference field="2" count="1">
            <x v="36"/>
          </reference>
        </references>
      </pivotArea>
    </format>
    <format dxfId="3647">
      <pivotArea dataOnly="0" labelOnly="1" outline="0" fieldPosition="0">
        <references count="3">
          <reference field="0" count="1" selected="0">
            <x v="271"/>
          </reference>
          <reference field="1" count="1" selected="0">
            <x v="270"/>
          </reference>
          <reference field="2" count="1">
            <x v="48"/>
          </reference>
        </references>
      </pivotArea>
    </format>
    <format dxfId="3646">
      <pivotArea dataOnly="0" labelOnly="1" outline="0" fieldPosition="0">
        <references count="3">
          <reference field="0" count="1" selected="0">
            <x v="272"/>
          </reference>
          <reference field="1" count="1" selected="0">
            <x v="271"/>
          </reference>
          <reference field="2" count="1">
            <x v="57"/>
          </reference>
        </references>
      </pivotArea>
    </format>
    <format dxfId="3645">
      <pivotArea dataOnly="0" labelOnly="1" outline="0" fieldPosition="0">
        <references count="3">
          <reference field="0" count="1" selected="0">
            <x v="273"/>
          </reference>
          <reference field="1" count="1" selected="0">
            <x v="272"/>
          </reference>
          <reference field="2" count="1">
            <x v="65"/>
          </reference>
        </references>
      </pivotArea>
    </format>
    <format dxfId="3644">
      <pivotArea dataOnly="0" labelOnly="1" outline="0" fieldPosition="0">
        <references count="3">
          <reference field="0" count="1" selected="0">
            <x v="274"/>
          </reference>
          <reference field="1" count="1" selected="0">
            <x v="273"/>
          </reference>
          <reference field="2" count="1">
            <x v="72"/>
          </reference>
        </references>
      </pivotArea>
    </format>
    <format dxfId="3643">
      <pivotArea dataOnly="0" labelOnly="1" outline="0" fieldPosition="0">
        <references count="3">
          <reference field="0" count="1" selected="0">
            <x v="275"/>
          </reference>
          <reference field="1" count="1" selected="0">
            <x v="274"/>
          </reference>
          <reference field="2" count="1">
            <x v="0"/>
          </reference>
        </references>
      </pivotArea>
    </format>
    <format dxfId="3642">
      <pivotArea dataOnly="0" labelOnly="1" outline="0" fieldPosition="0">
        <references count="3">
          <reference field="0" count="1" selected="0">
            <x v="276"/>
          </reference>
          <reference field="1" count="1" selected="0">
            <x v="275"/>
          </reference>
          <reference field="2" count="1">
            <x v="4"/>
          </reference>
        </references>
      </pivotArea>
    </format>
    <format dxfId="3641">
      <pivotArea dataOnly="0" labelOnly="1" outline="0" fieldPosition="0">
        <references count="3">
          <reference field="0" count="1" selected="0">
            <x v="277"/>
          </reference>
          <reference field="1" count="1" selected="0">
            <x v="276"/>
          </reference>
          <reference field="2" count="1">
            <x v="32"/>
          </reference>
        </references>
      </pivotArea>
    </format>
    <format dxfId="3640">
      <pivotArea dataOnly="0" labelOnly="1" outline="0" fieldPosition="0">
        <references count="3">
          <reference field="0" count="1" selected="0">
            <x v="278"/>
          </reference>
          <reference field="1" count="1" selected="0">
            <x v="277"/>
          </reference>
          <reference field="2" count="1">
            <x v="44"/>
          </reference>
        </references>
      </pivotArea>
    </format>
    <format dxfId="3639">
      <pivotArea dataOnly="0" labelOnly="1" outline="0" fieldPosition="0">
        <references count="3">
          <reference field="0" count="1" selected="0">
            <x v="279"/>
          </reference>
          <reference field="1" count="1" selected="0">
            <x v="278"/>
          </reference>
          <reference field="2" count="1">
            <x v="54"/>
          </reference>
        </references>
      </pivotArea>
    </format>
    <format dxfId="3638">
      <pivotArea dataOnly="0" labelOnly="1" outline="0" fieldPosition="0">
        <references count="3">
          <reference field="0" count="1" selected="0">
            <x v="280"/>
          </reference>
          <reference field="1" count="1" selected="0">
            <x v="279"/>
          </reference>
          <reference field="2" count="1">
            <x v="63"/>
          </reference>
        </references>
      </pivotArea>
    </format>
    <format dxfId="3637">
      <pivotArea dataOnly="0" labelOnly="1" outline="0" fieldPosition="0">
        <references count="3">
          <reference field="0" count="1" selected="0">
            <x v="281"/>
          </reference>
          <reference field="1" count="1" selected="0">
            <x v="280"/>
          </reference>
          <reference field="2" count="1">
            <x v="71"/>
          </reference>
        </references>
      </pivotArea>
    </format>
    <format dxfId="3636">
      <pivotArea dataOnly="0" labelOnly="1" outline="0" fieldPosition="0">
        <references count="3">
          <reference field="0" count="1" selected="0">
            <x v="282"/>
          </reference>
          <reference field="1" count="1" selected="0">
            <x v="281"/>
          </reference>
          <reference field="2" count="1">
            <x v="78"/>
          </reference>
        </references>
      </pivotArea>
    </format>
    <format dxfId="3635">
      <pivotArea dataOnly="0" labelOnly="1" outline="0" fieldPosition="0">
        <references count="3">
          <reference field="0" count="1" selected="0">
            <x v="283"/>
          </reference>
          <reference field="1" count="1" selected="0">
            <x v="282"/>
          </reference>
          <reference field="2" count="1">
            <x v="84"/>
          </reference>
        </references>
      </pivotArea>
    </format>
    <format dxfId="3634">
      <pivotArea dataOnly="0" labelOnly="1" outline="0" fieldPosition="0">
        <references count="3">
          <reference field="0" count="1" selected="0">
            <x v="284"/>
          </reference>
          <reference field="1" count="1" selected="0">
            <x v="283"/>
          </reference>
          <reference field="2" count="1">
            <x v="89"/>
          </reference>
        </references>
      </pivotArea>
    </format>
    <format dxfId="3633">
      <pivotArea dataOnly="0" labelOnly="1" outline="0" fieldPosition="0">
        <references count="3">
          <reference field="0" count="1" selected="0">
            <x v="285"/>
          </reference>
          <reference field="1" count="1" selected="0">
            <x v="284"/>
          </reference>
          <reference field="2" count="1">
            <x v="14"/>
          </reference>
        </references>
      </pivotArea>
    </format>
    <format dxfId="3632">
      <pivotArea dataOnly="0" labelOnly="1" outline="0" fieldPosition="0">
        <references count="3">
          <reference field="0" count="1" selected="0">
            <x v="286"/>
          </reference>
          <reference field="1" count="1" selected="0">
            <x v="285"/>
          </reference>
          <reference field="2" count="1">
            <x v="16"/>
          </reference>
        </references>
      </pivotArea>
    </format>
    <format dxfId="3631">
      <pivotArea dataOnly="0" labelOnly="1" outline="0" fieldPosition="0">
        <references count="3">
          <reference field="0" count="1" selected="0">
            <x v="287"/>
          </reference>
          <reference field="1" count="1" selected="0">
            <x v="286"/>
          </reference>
          <reference field="2" count="1">
            <x v="18"/>
          </reference>
        </references>
      </pivotArea>
    </format>
    <format dxfId="3630">
      <pivotArea dataOnly="0" labelOnly="1" outline="0" fieldPosition="0">
        <references count="3">
          <reference field="0" count="1" selected="0">
            <x v="288"/>
          </reference>
          <reference field="1" count="1" selected="0">
            <x v="287"/>
          </reference>
          <reference field="2" count="1">
            <x v="20"/>
          </reference>
        </references>
      </pivotArea>
    </format>
    <format dxfId="3629">
      <pivotArea dataOnly="0" labelOnly="1" outline="0" fieldPosition="0">
        <references count="3">
          <reference field="0" count="1" selected="0">
            <x v="289"/>
          </reference>
          <reference field="1" count="1" selected="0">
            <x v="288"/>
          </reference>
          <reference field="2" count="1">
            <x v="22"/>
          </reference>
        </references>
      </pivotArea>
    </format>
    <format dxfId="3628">
      <pivotArea dataOnly="0" labelOnly="1" outline="0" fieldPosition="0">
        <references count="3">
          <reference field="0" count="1" selected="0">
            <x v="290"/>
          </reference>
          <reference field="1" count="1" selected="0">
            <x v="289"/>
          </reference>
          <reference field="2" count="1">
            <x v="24"/>
          </reference>
        </references>
      </pivotArea>
    </format>
    <format dxfId="3627">
      <pivotArea dataOnly="0" labelOnly="1" outline="0" fieldPosition="0">
        <references count="3">
          <reference field="0" count="1" selected="0">
            <x v="291"/>
          </reference>
          <reference field="1" count="1" selected="0">
            <x v="290"/>
          </reference>
          <reference field="2" count="1">
            <x v="25"/>
          </reference>
        </references>
      </pivotArea>
    </format>
    <format dxfId="3626">
      <pivotArea dataOnly="0" labelOnly="1" outline="0" fieldPosition="0">
        <references count="3">
          <reference field="0" count="1" selected="0">
            <x v="292"/>
          </reference>
          <reference field="1" count="1" selected="0">
            <x v="291"/>
          </reference>
          <reference field="2" count="1">
            <x v="26"/>
          </reference>
        </references>
      </pivotArea>
    </format>
    <format dxfId="3625">
      <pivotArea dataOnly="0" labelOnly="1" outline="0" fieldPosition="0">
        <references count="3">
          <reference field="0" count="1" selected="0">
            <x v="293"/>
          </reference>
          <reference field="1" count="1" selected="0">
            <x v="292"/>
          </reference>
          <reference field="2" count="1">
            <x v="27"/>
          </reference>
        </references>
      </pivotArea>
    </format>
    <format dxfId="3624">
      <pivotArea dataOnly="0" labelOnly="1" outline="0" fieldPosition="0">
        <references count="3">
          <reference field="0" count="1" selected="0">
            <x v="294"/>
          </reference>
          <reference field="1" count="1" selected="0">
            <x v="293"/>
          </reference>
          <reference field="2" count="1">
            <x v="28"/>
          </reference>
        </references>
      </pivotArea>
    </format>
    <format dxfId="3623">
      <pivotArea dataOnly="0" labelOnly="1" outline="0" fieldPosition="0">
        <references count="3">
          <reference field="0" count="1" selected="0">
            <x v="295"/>
          </reference>
          <reference field="1" count="1" selected="0">
            <x v="294"/>
          </reference>
          <reference field="2" count="1">
            <x v="40"/>
          </reference>
        </references>
      </pivotArea>
    </format>
    <format dxfId="3622">
      <pivotArea dataOnly="0" labelOnly="1" outline="0" fieldPosition="0">
        <references count="3">
          <reference field="0" count="1" selected="0">
            <x v="296"/>
          </reference>
          <reference field="1" count="1" selected="0">
            <x v="295"/>
          </reference>
          <reference field="2" count="1">
            <x v="41"/>
          </reference>
        </references>
      </pivotArea>
    </format>
    <format dxfId="3621">
      <pivotArea dataOnly="0" labelOnly="1" outline="0" fieldPosition="0">
        <references count="3">
          <reference field="0" count="1" selected="0">
            <x v="297"/>
          </reference>
          <reference field="1" count="1" selected="0">
            <x v="296"/>
          </reference>
          <reference field="2" count="1">
            <x v="0"/>
          </reference>
        </references>
      </pivotArea>
    </format>
    <format dxfId="3620">
      <pivotArea dataOnly="0" labelOnly="1" outline="0" fieldPosition="0">
        <references count="3">
          <reference field="0" count="1" selected="0">
            <x v="298"/>
          </reference>
          <reference field="1" count="1" selected="0">
            <x v="297"/>
          </reference>
          <reference field="2" count="1">
            <x v="0"/>
          </reference>
        </references>
      </pivotArea>
    </format>
    <format dxfId="3619">
      <pivotArea dataOnly="0" labelOnly="1" outline="0" fieldPosition="0">
        <references count="3">
          <reference field="0" count="1" selected="0">
            <x v="299"/>
          </reference>
          <reference field="1" count="1" selected="0">
            <x v="298"/>
          </reference>
          <reference field="2" count="1">
            <x v="0"/>
          </reference>
        </references>
      </pivotArea>
    </format>
    <format dxfId="3618">
      <pivotArea dataOnly="0" labelOnly="1" outline="0" fieldPosition="0">
        <references count="3">
          <reference field="0" count="1" selected="0">
            <x v="300"/>
          </reference>
          <reference field="1" count="1" selected="0">
            <x v="299"/>
          </reference>
          <reference field="2" count="1">
            <x v="5"/>
          </reference>
        </references>
      </pivotArea>
    </format>
    <format dxfId="3617">
      <pivotArea dataOnly="0" labelOnly="1" outline="0" fieldPosition="0">
        <references count="3">
          <reference field="0" count="1" selected="0">
            <x v="301"/>
          </reference>
          <reference field="1" count="1" selected="0">
            <x v="300"/>
          </reference>
          <reference field="2" count="1">
            <x v="33"/>
          </reference>
        </references>
      </pivotArea>
    </format>
    <format dxfId="3616">
      <pivotArea dataOnly="0" labelOnly="1" outline="0" fieldPosition="0">
        <references count="3">
          <reference field="0" count="1" selected="0">
            <x v="302"/>
          </reference>
          <reference field="1" count="1" selected="0">
            <x v="301"/>
          </reference>
          <reference field="2" count="1">
            <x v="45"/>
          </reference>
        </references>
      </pivotArea>
    </format>
    <format dxfId="3615">
      <pivotArea dataOnly="0" labelOnly="1" outline="0" fieldPosition="0">
        <references count="3">
          <reference field="0" count="1" selected="0">
            <x v="303"/>
          </reference>
          <reference field="1" count="1" selected="0">
            <x v="302"/>
          </reference>
          <reference field="2" count="1">
            <x v="0"/>
          </reference>
        </references>
      </pivotArea>
    </format>
    <format dxfId="3614">
      <pivotArea dataOnly="0" labelOnly="1" outline="0" fieldPosition="0">
        <references count="3">
          <reference field="0" count="1" selected="0">
            <x v="304"/>
          </reference>
          <reference field="1" count="1" selected="0">
            <x v="303"/>
          </reference>
          <reference field="2" count="1">
            <x v="0"/>
          </reference>
        </references>
      </pivotArea>
    </format>
    <format dxfId="3613">
      <pivotArea dataOnly="0" labelOnly="1" outline="0" fieldPosition="0">
        <references count="3">
          <reference field="0" count="1" selected="0">
            <x v="305"/>
          </reference>
          <reference field="1" count="1" selected="0">
            <x v="304"/>
          </reference>
          <reference field="2" count="1">
            <x v="0"/>
          </reference>
        </references>
      </pivotArea>
    </format>
    <format dxfId="3612">
      <pivotArea dataOnly="0" labelOnly="1" outline="0" fieldPosition="0">
        <references count="3">
          <reference field="0" count="1" selected="0">
            <x v="306"/>
          </reference>
          <reference field="1" count="1" selected="0">
            <x v="305"/>
          </reference>
          <reference field="2" count="1">
            <x v="3"/>
          </reference>
        </references>
      </pivotArea>
    </format>
    <format dxfId="3611">
      <pivotArea dataOnly="0" labelOnly="1" outline="0" fieldPosition="0">
        <references count="3">
          <reference field="0" count="1" selected="0">
            <x v="307"/>
          </reference>
          <reference field="1" count="1" selected="0">
            <x v="306"/>
          </reference>
          <reference field="2" count="1">
            <x v="31"/>
          </reference>
        </references>
      </pivotArea>
    </format>
    <format dxfId="3610">
      <pivotArea dataOnly="0" labelOnly="1" outline="0" fieldPosition="0">
        <references count="3">
          <reference field="0" count="1" selected="0">
            <x v="308"/>
          </reference>
          <reference field="1" count="1" selected="0">
            <x v="307"/>
          </reference>
          <reference field="2" count="1">
            <x v="0"/>
          </reference>
        </references>
      </pivotArea>
    </format>
    <format dxfId="3609">
      <pivotArea dataOnly="0" labelOnly="1" outline="0" fieldPosition="0">
        <references count="3">
          <reference field="0" count="1" selected="0">
            <x v="309"/>
          </reference>
          <reference field="1" count="1" selected="0">
            <x v="308"/>
          </reference>
          <reference field="2" count="1">
            <x v="0"/>
          </reference>
        </references>
      </pivotArea>
    </format>
    <format dxfId="3608">
      <pivotArea dataOnly="0" labelOnly="1" outline="0" fieldPosition="0">
        <references count="3">
          <reference field="0" count="1" selected="0">
            <x v="310"/>
          </reference>
          <reference field="1" count="1" selected="0">
            <x v="309"/>
          </reference>
          <reference field="2" count="1">
            <x v="0"/>
          </reference>
        </references>
      </pivotArea>
    </format>
    <format dxfId="3607">
      <pivotArea dataOnly="0" labelOnly="1" outline="0" fieldPosition="0">
        <references count="3">
          <reference field="0" count="1" selected="0">
            <x v="311"/>
          </reference>
          <reference field="1" count="1" selected="0">
            <x v="310"/>
          </reference>
          <reference field="2" count="1">
            <x v="3"/>
          </reference>
        </references>
      </pivotArea>
    </format>
    <format dxfId="3606">
      <pivotArea dataOnly="0" labelOnly="1" outline="0" fieldPosition="0">
        <references count="3">
          <reference field="0" count="1" selected="0">
            <x v="312"/>
          </reference>
          <reference field="1" count="1" selected="0">
            <x v="311"/>
          </reference>
          <reference field="2" count="1">
            <x v="31"/>
          </reference>
        </references>
      </pivotArea>
    </format>
    <format dxfId="3605">
      <pivotArea dataOnly="0" labelOnly="1" outline="0" fieldPosition="0">
        <references count="3">
          <reference field="0" count="1" selected="0">
            <x v="313"/>
          </reference>
          <reference field="1" count="1" selected="0">
            <x v="312"/>
          </reference>
          <reference field="2" count="1">
            <x v="0"/>
          </reference>
        </references>
      </pivotArea>
    </format>
    <format dxfId="3604">
      <pivotArea dataOnly="0" labelOnly="1" outline="0" fieldPosition="0">
        <references count="3">
          <reference field="0" count="1" selected="0">
            <x v="314"/>
          </reference>
          <reference field="1" count="1" selected="0">
            <x v="313"/>
          </reference>
          <reference field="2" count="1">
            <x v="0"/>
          </reference>
        </references>
      </pivotArea>
    </format>
    <format dxfId="3603">
      <pivotArea dataOnly="0" labelOnly="1" outline="0" fieldPosition="0">
        <references count="3">
          <reference field="0" count="1" selected="0">
            <x v="315"/>
          </reference>
          <reference field="1" count="1" selected="0">
            <x v="314"/>
          </reference>
          <reference field="2" count="1">
            <x v="0"/>
          </reference>
        </references>
      </pivotArea>
    </format>
    <format dxfId="3602">
      <pivotArea dataOnly="0" labelOnly="1" outline="0" fieldPosition="0">
        <references count="3">
          <reference field="0" count="1" selected="0">
            <x v="316"/>
          </reference>
          <reference field="1" count="1" selected="0">
            <x v="315"/>
          </reference>
          <reference field="2" count="1">
            <x v="3"/>
          </reference>
        </references>
      </pivotArea>
    </format>
    <format dxfId="3601">
      <pivotArea dataOnly="0" labelOnly="1" outline="0" fieldPosition="0">
        <references count="3">
          <reference field="0" count="1" selected="0">
            <x v="317"/>
          </reference>
          <reference field="1" count="1" selected="0">
            <x v="316"/>
          </reference>
          <reference field="2" count="1">
            <x v="31"/>
          </reference>
        </references>
      </pivotArea>
    </format>
    <format dxfId="3600">
      <pivotArea dataOnly="0" labelOnly="1" outline="0" fieldPosition="0">
        <references count="3">
          <reference field="0" count="1" selected="0">
            <x v="318"/>
          </reference>
          <reference field="1" count="1" selected="0">
            <x v="317"/>
          </reference>
          <reference field="2" count="1">
            <x v="0"/>
          </reference>
        </references>
      </pivotArea>
    </format>
    <format dxfId="3599">
      <pivotArea dataOnly="0" labelOnly="1" outline="0" fieldPosition="0">
        <references count="3">
          <reference field="0" count="1" selected="0">
            <x v="319"/>
          </reference>
          <reference field="1" count="1" selected="0">
            <x v="318"/>
          </reference>
          <reference field="2" count="1">
            <x v="0"/>
          </reference>
        </references>
      </pivotArea>
    </format>
    <format dxfId="3598">
      <pivotArea dataOnly="0" labelOnly="1" outline="0" fieldPosition="0">
        <references count="3">
          <reference field="0" count="1" selected="0">
            <x v="320"/>
          </reference>
          <reference field="1" count="1" selected="0">
            <x v="319"/>
          </reference>
          <reference field="2" count="1">
            <x v="0"/>
          </reference>
        </references>
      </pivotArea>
    </format>
    <format dxfId="3597">
      <pivotArea dataOnly="0" labelOnly="1" outline="0" fieldPosition="0">
        <references count="3">
          <reference field="0" count="1" selected="0">
            <x v="321"/>
          </reference>
          <reference field="1" count="1" selected="0">
            <x v="320"/>
          </reference>
          <reference field="2" count="1">
            <x v="0"/>
          </reference>
        </references>
      </pivotArea>
    </format>
    <format dxfId="3596">
      <pivotArea dataOnly="0" labelOnly="1" outline="0" fieldPosition="0">
        <references count="3">
          <reference field="0" count="1" selected="0">
            <x v="322"/>
          </reference>
          <reference field="1" count="1" selected="0">
            <x v="321"/>
          </reference>
          <reference field="2" count="1">
            <x v="0"/>
          </reference>
        </references>
      </pivotArea>
    </format>
    <format dxfId="3595">
      <pivotArea dataOnly="0" labelOnly="1" outline="0" fieldPosition="0">
        <references count="3">
          <reference field="0" count="1" selected="0">
            <x v="323"/>
          </reference>
          <reference field="1" count="1" selected="0">
            <x v="322"/>
          </reference>
          <reference field="2" count="1">
            <x v="0"/>
          </reference>
        </references>
      </pivotArea>
    </format>
    <format dxfId="3594">
      <pivotArea dataOnly="0" labelOnly="1" outline="0" fieldPosition="0">
        <references count="3">
          <reference field="0" count="1" selected="0">
            <x v="324"/>
          </reference>
          <reference field="1" count="1" selected="0">
            <x v="323"/>
          </reference>
          <reference field="2" count="1">
            <x v="0"/>
          </reference>
        </references>
      </pivotArea>
    </format>
    <format dxfId="3593">
      <pivotArea dataOnly="0" labelOnly="1" outline="0" fieldPosition="0">
        <references count="3">
          <reference field="0" count="1" selected="0">
            <x v="325"/>
          </reference>
          <reference field="1" count="1" selected="0">
            <x v="324"/>
          </reference>
          <reference field="2" count="1">
            <x v="0"/>
          </reference>
        </references>
      </pivotArea>
    </format>
    <format dxfId="3592">
      <pivotArea dataOnly="0" labelOnly="1" outline="0" fieldPosition="0">
        <references count="3">
          <reference field="0" count="1" selected="0">
            <x v="326"/>
          </reference>
          <reference field="1" count="1" selected="0">
            <x v="325"/>
          </reference>
          <reference field="2" count="1">
            <x v="0"/>
          </reference>
        </references>
      </pivotArea>
    </format>
    <format dxfId="3591">
      <pivotArea dataOnly="0" labelOnly="1" outline="0" fieldPosition="0">
        <references count="3">
          <reference field="0" count="1" selected="0">
            <x v="327"/>
          </reference>
          <reference field="1" count="1" selected="0">
            <x v="326"/>
          </reference>
          <reference field="2" count="1">
            <x v="0"/>
          </reference>
        </references>
      </pivotArea>
    </format>
    <format dxfId="3590">
      <pivotArea dataOnly="0" labelOnly="1" outline="0" fieldPosition="0">
        <references count="3">
          <reference field="0" count="1" selected="0">
            <x v="328"/>
          </reference>
          <reference field="1" count="1" selected="0">
            <x v="327"/>
          </reference>
          <reference field="2" count="1">
            <x v="0"/>
          </reference>
        </references>
      </pivotArea>
    </format>
    <format dxfId="3589">
      <pivotArea dataOnly="0" labelOnly="1" outline="0" fieldPosition="0">
        <references count="3">
          <reference field="0" count="1" selected="0">
            <x v="329"/>
          </reference>
          <reference field="1" count="1" selected="0">
            <x v="328"/>
          </reference>
          <reference field="2" count="1">
            <x v="0"/>
          </reference>
        </references>
      </pivotArea>
    </format>
    <format dxfId="3588">
      <pivotArea dataOnly="0" labelOnly="1" outline="0" fieldPosition="0">
        <references count="3">
          <reference field="0" count="1" selected="0">
            <x v="330"/>
          </reference>
          <reference field="1" count="1" selected="0">
            <x v="329"/>
          </reference>
          <reference field="2" count="1">
            <x v="0"/>
          </reference>
        </references>
      </pivotArea>
    </format>
    <format dxfId="3587">
      <pivotArea dataOnly="0" labelOnly="1" outline="0" fieldPosition="0">
        <references count="3">
          <reference field="0" count="1" selected="0">
            <x v="331"/>
          </reference>
          <reference field="1" count="1" selected="0">
            <x v="330"/>
          </reference>
          <reference field="2" count="1">
            <x v="0"/>
          </reference>
        </references>
      </pivotArea>
    </format>
    <format dxfId="3586">
      <pivotArea dataOnly="0" labelOnly="1" outline="0" fieldPosition="0">
        <references count="3">
          <reference field="0" count="1" selected="0">
            <x v="332"/>
          </reference>
          <reference field="1" count="1" selected="0">
            <x v="331"/>
          </reference>
          <reference field="2" count="1">
            <x v="6"/>
          </reference>
        </references>
      </pivotArea>
    </format>
    <format dxfId="3585">
      <pivotArea dataOnly="0" labelOnly="1" outline="0" fieldPosition="0">
        <references count="3">
          <reference field="0" count="1" selected="0">
            <x v="333"/>
          </reference>
          <reference field="1" count="1" selected="0">
            <x v="332"/>
          </reference>
          <reference field="2" count="1">
            <x v="34"/>
          </reference>
        </references>
      </pivotArea>
    </format>
    <format dxfId="3584">
      <pivotArea dataOnly="0" labelOnly="1" outline="0" fieldPosition="0">
        <references count="3">
          <reference field="0" count="1" selected="0">
            <x v="334"/>
          </reference>
          <reference field="1" count="1" selected="0">
            <x v="333"/>
          </reference>
          <reference field="2" count="1">
            <x v="46"/>
          </reference>
        </references>
      </pivotArea>
    </format>
    <format dxfId="3583">
      <pivotArea dataOnly="0" labelOnly="1" outline="0" fieldPosition="0">
        <references count="3">
          <reference field="0" count="1" selected="0">
            <x v="335"/>
          </reference>
          <reference field="1" count="1" selected="0">
            <x v="334"/>
          </reference>
          <reference field="2" count="1">
            <x v="55"/>
          </reference>
        </references>
      </pivotArea>
    </format>
    <format dxfId="3582">
      <pivotArea dataOnly="0" labelOnly="1" outline="0" fieldPosition="0">
        <references count="3">
          <reference field="0" count="1" selected="0">
            <x v="336"/>
          </reference>
          <reference field="1" count="1" selected="0">
            <x v="335"/>
          </reference>
          <reference field="2" count="1">
            <x v="3"/>
          </reference>
        </references>
      </pivotArea>
    </format>
    <format dxfId="3581">
      <pivotArea dataOnly="0" labelOnly="1" outline="0" fieldPosition="0">
        <references count="3">
          <reference field="0" count="1" selected="0">
            <x v="337"/>
          </reference>
          <reference field="1" count="1" selected="0">
            <x v="336"/>
          </reference>
          <reference field="2" count="1">
            <x v="31"/>
          </reference>
        </references>
      </pivotArea>
    </format>
    <format dxfId="3580">
      <pivotArea dataOnly="0" labelOnly="1" outline="0" fieldPosition="0">
        <references count="3">
          <reference field="0" count="1" selected="0">
            <x v="338"/>
          </reference>
          <reference field="1" count="1" selected="0">
            <x v="337"/>
          </reference>
          <reference field="2" count="1">
            <x v="0"/>
          </reference>
        </references>
      </pivotArea>
    </format>
    <format dxfId="3579">
      <pivotArea dataOnly="0" labelOnly="1" outline="0" fieldPosition="0">
        <references count="3">
          <reference field="0" count="1" selected="0">
            <x v="339"/>
          </reference>
          <reference field="1" count="1" selected="0">
            <x v="338"/>
          </reference>
          <reference field="2" count="1">
            <x v="0"/>
          </reference>
        </references>
      </pivotArea>
    </format>
    <format dxfId="3578">
      <pivotArea dataOnly="0" labelOnly="1" outline="0" fieldPosition="0">
        <references count="3">
          <reference field="0" count="1" selected="0">
            <x v="340"/>
          </reference>
          <reference field="1" count="1" selected="0">
            <x v="339"/>
          </reference>
          <reference field="2" count="1">
            <x v="0"/>
          </reference>
        </references>
      </pivotArea>
    </format>
    <format dxfId="3577">
      <pivotArea dataOnly="0" labelOnly="1" outline="0" fieldPosition="0">
        <references count="3">
          <reference field="0" count="1" selected="0">
            <x v="341"/>
          </reference>
          <reference field="1" count="1" selected="0">
            <x v="340"/>
          </reference>
          <reference field="2" count="1">
            <x v="0"/>
          </reference>
        </references>
      </pivotArea>
    </format>
    <format dxfId="3576">
      <pivotArea dataOnly="0" labelOnly="1" outline="0" fieldPosition="0">
        <references count="3">
          <reference field="0" count="1" selected="0">
            <x v="342"/>
          </reference>
          <reference field="1" count="1" selected="0">
            <x v="341"/>
          </reference>
          <reference field="2" count="1">
            <x v="11"/>
          </reference>
        </references>
      </pivotArea>
    </format>
    <format dxfId="3575">
      <pivotArea dataOnly="0" labelOnly="1" outline="0" fieldPosition="0">
        <references count="3">
          <reference field="0" count="1" selected="0">
            <x v="343"/>
          </reference>
          <reference field="1" count="1" selected="0">
            <x v="342"/>
          </reference>
          <reference field="2" count="1">
            <x v="39"/>
          </reference>
        </references>
      </pivotArea>
    </format>
    <format dxfId="3574">
      <pivotArea dataOnly="0" labelOnly="1" outline="0" fieldPosition="0">
        <references count="3">
          <reference field="0" count="1" selected="0">
            <x v="344"/>
          </reference>
          <reference field="1" count="1" selected="0">
            <x v="343"/>
          </reference>
          <reference field="2" count="1">
            <x v="51"/>
          </reference>
        </references>
      </pivotArea>
    </format>
    <format dxfId="3573">
      <pivotArea dataOnly="0" labelOnly="1" outline="0" fieldPosition="0">
        <references count="3">
          <reference field="0" count="1" selected="0">
            <x v="345"/>
          </reference>
          <reference field="1" count="1" selected="0">
            <x v="344"/>
          </reference>
          <reference field="2" count="1">
            <x v="60"/>
          </reference>
        </references>
      </pivotArea>
    </format>
    <format dxfId="3572">
      <pivotArea dataOnly="0" labelOnly="1" outline="0" fieldPosition="0">
        <references count="3">
          <reference field="0" count="1" selected="0">
            <x v="346"/>
          </reference>
          <reference field="1" count="1" selected="0">
            <x v="345"/>
          </reference>
          <reference field="2" count="1">
            <x v="68"/>
          </reference>
        </references>
      </pivotArea>
    </format>
    <format dxfId="3571">
      <pivotArea dataOnly="0" labelOnly="1" outline="0" fieldPosition="0">
        <references count="3">
          <reference field="0" count="1" selected="0">
            <x v="347"/>
          </reference>
          <reference field="1" count="1" selected="0">
            <x v="346"/>
          </reference>
          <reference field="2" count="1">
            <x v="75"/>
          </reference>
        </references>
      </pivotArea>
    </format>
    <format dxfId="3570">
      <pivotArea dataOnly="0" labelOnly="1" outline="0" fieldPosition="0">
        <references count="3">
          <reference field="0" count="1" selected="0">
            <x v="348"/>
          </reference>
          <reference field="1" count="1" selected="0">
            <x v="347"/>
          </reference>
          <reference field="2" count="1">
            <x v="81"/>
          </reference>
        </references>
      </pivotArea>
    </format>
    <format dxfId="3569">
      <pivotArea dataOnly="0" labelOnly="1" outline="0" fieldPosition="0">
        <references count="3">
          <reference field="0" count="1" selected="0">
            <x v="349"/>
          </reference>
          <reference field="1" count="1" selected="0">
            <x v="348"/>
          </reference>
          <reference field="2" count="1">
            <x v="86"/>
          </reference>
        </references>
      </pivotArea>
    </format>
    <format dxfId="3568">
      <pivotArea dataOnly="0" labelOnly="1" outline="0" fieldPosition="0">
        <references count="3">
          <reference field="0" count="1" selected="0">
            <x v="350"/>
          </reference>
          <reference field="1" count="1" selected="0">
            <x v="349"/>
          </reference>
          <reference field="2" count="1">
            <x v="90"/>
          </reference>
        </references>
      </pivotArea>
    </format>
    <format dxfId="3567">
      <pivotArea dataOnly="0" labelOnly="1" outline="0" fieldPosition="0">
        <references count="3">
          <reference field="0" count="1" selected="0">
            <x v="351"/>
          </reference>
          <reference field="1" count="1" selected="0">
            <x v="350"/>
          </reference>
          <reference field="2" count="1">
            <x v="0"/>
          </reference>
        </references>
      </pivotArea>
    </format>
    <format dxfId="3566">
      <pivotArea dataOnly="0" labelOnly="1" outline="0" fieldPosition="0">
        <references count="3">
          <reference field="0" count="1" selected="0">
            <x v="352"/>
          </reference>
          <reference field="1" count="1" selected="0">
            <x v="351"/>
          </reference>
          <reference field="2" count="1">
            <x v="3"/>
          </reference>
        </references>
      </pivotArea>
    </format>
    <format dxfId="3565">
      <pivotArea dataOnly="0" labelOnly="1" outline="0" fieldPosition="0">
        <references count="3">
          <reference field="0" count="1" selected="0">
            <x v="353"/>
          </reference>
          <reference field="1" count="1" selected="0">
            <x v="352"/>
          </reference>
          <reference field="2" count="1">
            <x v="31"/>
          </reference>
        </references>
      </pivotArea>
    </format>
    <format dxfId="3564">
      <pivotArea dataOnly="0" labelOnly="1" outline="0" fieldPosition="0">
        <references count="3">
          <reference field="0" count="1" selected="0">
            <x v="354"/>
          </reference>
          <reference field="1" count="1" selected="0">
            <x v="353"/>
          </reference>
          <reference field="2" count="1">
            <x v="0"/>
          </reference>
        </references>
      </pivotArea>
    </format>
    <format dxfId="3563">
      <pivotArea dataOnly="0" labelOnly="1" outline="0" fieldPosition="0">
        <references count="3">
          <reference field="0" count="1" selected="0">
            <x v="355"/>
          </reference>
          <reference field="1" count="1" selected="0">
            <x v="354"/>
          </reference>
          <reference field="2" count="1">
            <x v="0"/>
          </reference>
        </references>
      </pivotArea>
    </format>
    <format dxfId="3562">
      <pivotArea dataOnly="0" labelOnly="1" outline="0" fieldPosition="0">
        <references count="3">
          <reference field="0" count="1" selected="0">
            <x v="356"/>
          </reference>
          <reference field="1" count="1" selected="0">
            <x v="355"/>
          </reference>
          <reference field="2" count="1">
            <x v="0"/>
          </reference>
        </references>
      </pivotArea>
    </format>
    <format dxfId="3561">
      <pivotArea dataOnly="0" labelOnly="1" outline="0" fieldPosition="0">
        <references count="3">
          <reference field="0" count="1" selected="0">
            <x v="357"/>
          </reference>
          <reference field="1" count="1" selected="0">
            <x v="356"/>
          </reference>
          <reference field="2" count="1">
            <x v="3"/>
          </reference>
        </references>
      </pivotArea>
    </format>
    <format dxfId="3560">
      <pivotArea dataOnly="0" labelOnly="1" outline="0" fieldPosition="0">
        <references count="3">
          <reference field="0" count="1" selected="0">
            <x v="358"/>
          </reference>
          <reference field="1" count="1" selected="0">
            <x v="357"/>
          </reference>
          <reference field="2" count="1">
            <x v="31"/>
          </reference>
        </references>
      </pivotArea>
    </format>
    <format dxfId="3559">
      <pivotArea dataOnly="0" labelOnly="1" outline="0" fieldPosition="0">
        <references count="3">
          <reference field="0" count="1" selected="0">
            <x v="359"/>
          </reference>
          <reference field="1" count="1" selected="0">
            <x v="358"/>
          </reference>
          <reference field="2" count="1">
            <x v="5"/>
          </reference>
        </references>
      </pivotArea>
    </format>
    <format dxfId="3558">
      <pivotArea dataOnly="0" labelOnly="1" outline="0" fieldPosition="0">
        <references count="3">
          <reference field="0" count="1" selected="0">
            <x v="360"/>
          </reference>
          <reference field="1" count="1" selected="0">
            <x v="359"/>
          </reference>
          <reference field="2" count="1">
            <x v="33"/>
          </reference>
        </references>
      </pivotArea>
    </format>
    <format dxfId="3557">
      <pivotArea dataOnly="0" labelOnly="1" outline="0" fieldPosition="0">
        <references count="3">
          <reference field="0" count="1" selected="0">
            <x v="361"/>
          </reference>
          <reference field="1" count="1" selected="0">
            <x v="360"/>
          </reference>
          <reference field="2" count="1">
            <x v="45"/>
          </reference>
        </references>
      </pivotArea>
    </format>
    <format dxfId="3556">
      <pivotArea dataOnly="0" labelOnly="1" outline="0" fieldPosition="0">
        <references count="3">
          <reference field="0" count="1" selected="0">
            <x v="362"/>
          </reference>
          <reference field="1" count="1" selected="0">
            <x v="361"/>
          </reference>
          <reference field="2" count="1">
            <x v="0"/>
          </reference>
        </references>
      </pivotArea>
    </format>
    <format dxfId="3555">
      <pivotArea dataOnly="0" labelOnly="1" outline="0" fieldPosition="0">
        <references count="3">
          <reference field="0" count="1" selected="0">
            <x v="363"/>
          </reference>
          <reference field="1" count="1" selected="0">
            <x v="362"/>
          </reference>
          <reference field="2" count="1">
            <x v="0"/>
          </reference>
        </references>
      </pivotArea>
    </format>
    <format dxfId="3554">
      <pivotArea dataOnly="0" labelOnly="1" outline="0" fieldPosition="0">
        <references count="3">
          <reference field="0" count="1" selected="0">
            <x v="364"/>
          </reference>
          <reference field="1" count="1" selected="0">
            <x v="363"/>
          </reference>
          <reference field="2" count="1">
            <x v="6"/>
          </reference>
        </references>
      </pivotArea>
    </format>
    <format dxfId="3553">
      <pivotArea dataOnly="0" labelOnly="1" outline="0" fieldPosition="0">
        <references count="3">
          <reference field="0" count="1" selected="0">
            <x v="365"/>
          </reference>
          <reference field="1" count="1" selected="0">
            <x v="364"/>
          </reference>
          <reference field="2" count="1">
            <x v="34"/>
          </reference>
        </references>
      </pivotArea>
    </format>
    <format dxfId="3552">
      <pivotArea dataOnly="0" labelOnly="1" outline="0" fieldPosition="0">
        <references count="3">
          <reference field="0" count="1" selected="0">
            <x v="366"/>
          </reference>
          <reference field="1" count="1" selected="0">
            <x v="365"/>
          </reference>
          <reference field="2" count="1">
            <x v="46"/>
          </reference>
        </references>
      </pivotArea>
    </format>
    <format dxfId="3551">
      <pivotArea dataOnly="0" labelOnly="1" outline="0" fieldPosition="0">
        <references count="3">
          <reference field="0" count="1" selected="0">
            <x v="367"/>
          </reference>
          <reference field="1" count="1" selected="0">
            <x v="366"/>
          </reference>
          <reference field="2" count="1">
            <x v="55"/>
          </reference>
        </references>
      </pivotArea>
    </format>
    <format dxfId="3550">
      <pivotArea dataOnly="0" labelOnly="1" outline="0" fieldPosition="0">
        <references count="3">
          <reference field="0" count="1" selected="0">
            <x v="368"/>
          </reference>
          <reference field="1" count="1" selected="0">
            <x v="367"/>
          </reference>
          <reference field="2" count="1">
            <x v="0"/>
          </reference>
        </references>
      </pivotArea>
    </format>
    <format dxfId="3549">
      <pivotArea dataOnly="0" labelOnly="1" outline="0" fieldPosition="0">
        <references count="3">
          <reference field="0" count="1" selected="0">
            <x v="369"/>
          </reference>
          <reference field="1" count="1" selected="0">
            <x v="368"/>
          </reference>
          <reference field="2" count="1">
            <x v="0"/>
          </reference>
        </references>
      </pivotArea>
    </format>
    <format dxfId="3548">
      <pivotArea dataOnly="0" labelOnly="1" outline="0" fieldPosition="0">
        <references count="3">
          <reference field="0" count="1" selected="0">
            <x v="370"/>
          </reference>
          <reference field="1" count="1" selected="0">
            <x v="369"/>
          </reference>
          <reference field="2" count="1">
            <x v="0"/>
          </reference>
        </references>
      </pivotArea>
    </format>
    <format dxfId="3547">
      <pivotArea dataOnly="0" labelOnly="1" outline="0" fieldPosition="0">
        <references count="3">
          <reference field="0" count="1" selected="0">
            <x v="371"/>
          </reference>
          <reference field="1" count="1" selected="0">
            <x v="370"/>
          </reference>
          <reference field="2" count="1">
            <x v="3"/>
          </reference>
        </references>
      </pivotArea>
    </format>
    <format dxfId="3546">
      <pivotArea dataOnly="0" labelOnly="1" outline="0" fieldPosition="0">
        <references count="3">
          <reference field="0" count="1" selected="0">
            <x v="372"/>
          </reference>
          <reference field="1" count="1" selected="0">
            <x v="371"/>
          </reference>
          <reference field="2" count="1">
            <x v="31"/>
          </reference>
        </references>
      </pivotArea>
    </format>
    <format dxfId="3545">
      <pivotArea dataOnly="0" labelOnly="1" outline="0" fieldPosition="0">
        <references count="3">
          <reference field="0" count="1" selected="0">
            <x v="373"/>
          </reference>
          <reference field="1" count="1" selected="0">
            <x v="372"/>
          </reference>
          <reference field="2" count="1">
            <x v="3"/>
          </reference>
        </references>
      </pivotArea>
    </format>
    <format dxfId="3544">
      <pivotArea dataOnly="0" labelOnly="1" outline="0" fieldPosition="0">
        <references count="3">
          <reference field="0" count="1" selected="0">
            <x v="374"/>
          </reference>
          <reference field="1" count="1" selected="0">
            <x v="373"/>
          </reference>
          <reference field="2" count="1">
            <x v="31"/>
          </reference>
        </references>
      </pivotArea>
    </format>
    <format dxfId="3543">
      <pivotArea dataOnly="0" labelOnly="1" outline="0" fieldPosition="0">
        <references count="3">
          <reference field="0" count="1" selected="0">
            <x v="375"/>
          </reference>
          <reference field="1" count="1" selected="0">
            <x v="374"/>
          </reference>
          <reference field="2" count="1">
            <x v="0"/>
          </reference>
        </references>
      </pivotArea>
    </format>
    <format dxfId="3542">
      <pivotArea dataOnly="0" labelOnly="1" outline="0" fieldPosition="0">
        <references count="3">
          <reference field="0" count="1" selected="0">
            <x v="376"/>
          </reference>
          <reference field="1" count="1" selected="0">
            <x v="375"/>
          </reference>
          <reference field="2" count="1">
            <x v="3"/>
          </reference>
        </references>
      </pivotArea>
    </format>
    <format dxfId="3541">
      <pivotArea dataOnly="0" labelOnly="1" outline="0" fieldPosition="0">
        <references count="3">
          <reference field="0" count="1" selected="0">
            <x v="377"/>
          </reference>
          <reference field="1" count="1" selected="0">
            <x v="376"/>
          </reference>
          <reference field="2" count="1">
            <x v="31"/>
          </reference>
        </references>
      </pivotArea>
    </format>
    <format dxfId="3540">
      <pivotArea dataOnly="0" labelOnly="1" outline="0" fieldPosition="0">
        <references count="3">
          <reference field="0" count="1" selected="0">
            <x v="378"/>
          </reference>
          <reference field="1" count="1" selected="0">
            <x v="377"/>
          </reference>
          <reference field="2" count="1">
            <x v="0"/>
          </reference>
        </references>
      </pivotArea>
    </format>
    <format dxfId="3539">
      <pivotArea dataOnly="0" labelOnly="1" outline="0" fieldPosition="0">
        <references count="3">
          <reference field="0" count="1" selected="0">
            <x v="379"/>
          </reference>
          <reference field="1" count="1" selected="0">
            <x v="378"/>
          </reference>
          <reference field="2" count="1">
            <x v="0"/>
          </reference>
        </references>
      </pivotArea>
    </format>
    <format dxfId="3538">
      <pivotArea dataOnly="0" labelOnly="1" outline="0" fieldPosition="0">
        <references count="3">
          <reference field="0" count="1" selected="0">
            <x v="380"/>
          </reference>
          <reference field="1" count="1" selected="0">
            <x v="379"/>
          </reference>
          <reference field="2" count="1">
            <x v="0"/>
          </reference>
        </references>
      </pivotArea>
    </format>
    <format dxfId="3537">
      <pivotArea dataOnly="0" labelOnly="1" outline="0" fieldPosition="0">
        <references count="3">
          <reference field="0" count="1" selected="0">
            <x v="381"/>
          </reference>
          <reference field="1" count="1" selected="0">
            <x v="380"/>
          </reference>
          <reference field="2" count="1">
            <x v="0"/>
          </reference>
        </references>
      </pivotArea>
    </format>
    <format dxfId="3536">
      <pivotArea dataOnly="0" labelOnly="1" outline="0" fieldPosition="0">
        <references count="3">
          <reference field="0" count="1" selected="0">
            <x v="382"/>
          </reference>
          <reference field="1" count="1" selected="0">
            <x v="381"/>
          </reference>
          <reference field="2" count="1">
            <x v="3"/>
          </reference>
        </references>
      </pivotArea>
    </format>
    <format dxfId="3535">
      <pivotArea dataOnly="0" labelOnly="1" outline="0" fieldPosition="0">
        <references count="3">
          <reference field="0" count="1" selected="0">
            <x v="383"/>
          </reference>
          <reference field="1" count="1" selected="0">
            <x v="382"/>
          </reference>
          <reference field="2" count="1">
            <x v="31"/>
          </reference>
        </references>
      </pivotArea>
    </format>
    <format dxfId="3534">
      <pivotArea dataOnly="0" labelOnly="1" outline="0" fieldPosition="0">
        <references count="3">
          <reference field="0" count="1" selected="0">
            <x v="384"/>
          </reference>
          <reference field="1" count="1" selected="0">
            <x v="383"/>
          </reference>
          <reference field="2" count="1">
            <x v="0"/>
          </reference>
        </references>
      </pivotArea>
    </format>
    <format dxfId="3533">
      <pivotArea dataOnly="0" labelOnly="1" outline="0" fieldPosition="0">
        <references count="3">
          <reference field="0" count="1" selected="0">
            <x v="385"/>
          </reference>
          <reference field="1" count="1" selected="0">
            <x v="384"/>
          </reference>
          <reference field="2" count="1">
            <x v="5"/>
          </reference>
        </references>
      </pivotArea>
    </format>
    <format dxfId="3532">
      <pivotArea dataOnly="0" labelOnly="1" outline="0" fieldPosition="0">
        <references count="3">
          <reference field="0" count="1" selected="0">
            <x v="386"/>
          </reference>
          <reference field="1" count="1" selected="0">
            <x v="385"/>
          </reference>
          <reference field="2" count="1">
            <x v="33"/>
          </reference>
        </references>
      </pivotArea>
    </format>
    <format dxfId="3531">
      <pivotArea dataOnly="0" labelOnly="1" outline="0" fieldPosition="0">
        <references count="3">
          <reference field="0" count="1" selected="0">
            <x v="387"/>
          </reference>
          <reference field="1" count="1" selected="0">
            <x v="386"/>
          </reference>
          <reference field="2" count="1">
            <x v="45"/>
          </reference>
        </references>
      </pivotArea>
    </format>
    <format dxfId="3530">
      <pivotArea dataOnly="0" labelOnly="1" outline="0" fieldPosition="0">
        <references count="3">
          <reference field="0" count="1" selected="0">
            <x v="388"/>
          </reference>
          <reference field="1" count="1" selected="0">
            <x v="387"/>
          </reference>
          <reference field="2" count="1">
            <x v="3"/>
          </reference>
        </references>
      </pivotArea>
    </format>
    <format dxfId="3529">
      <pivotArea dataOnly="0" labelOnly="1" outline="0" fieldPosition="0">
        <references count="3">
          <reference field="0" count="1" selected="0">
            <x v="389"/>
          </reference>
          <reference field="1" count="1" selected="0">
            <x v="388"/>
          </reference>
          <reference field="2" count="1">
            <x v="31"/>
          </reference>
        </references>
      </pivotArea>
    </format>
    <format dxfId="3528">
      <pivotArea dataOnly="0" labelOnly="1" outline="0" fieldPosition="0">
        <references count="3">
          <reference field="0" count="1" selected="0">
            <x v="390"/>
          </reference>
          <reference field="1" count="1" selected="0">
            <x v="389"/>
          </reference>
          <reference field="2" count="1">
            <x v="3"/>
          </reference>
        </references>
      </pivotArea>
    </format>
    <format dxfId="3527">
      <pivotArea dataOnly="0" labelOnly="1" outline="0" fieldPosition="0">
        <references count="3">
          <reference field="0" count="1" selected="0">
            <x v="391"/>
          </reference>
          <reference field="1" count="1" selected="0">
            <x v="390"/>
          </reference>
          <reference field="2" count="1">
            <x v="31"/>
          </reference>
        </references>
      </pivotArea>
    </format>
    <format dxfId="3526">
      <pivotArea dataOnly="0" labelOnly="1" outline="0" fieldPosition="0">
        <references count="3">
          <reference field="0" count="1" selected="0">
            <x v="392"/>
          </reference>
          <reference field="1" count="1" selected="0">
            <x v="391"/>
          </reference>
          <reference field="2" count="1">
            <x v="3"/>
          </reference>
        </references>
      </pivotArea>
    </format>
    <format dxfId="3525">
      <pivotArea dataOnly="0" labelOnly="1" outline="0" fieldPosition="0">
        <references count="3">
          <reference field="0" count="1" selected="0">
            <x v="393"/>
          </reference>
          <reference field="1" count="1" selected="0">
            <x v="392"/>
          </reference>
          <reference field="2" count="1">
            <x v="31"/>
          </reference>
        </references>
      </pivotArea>
    </format>
    <format dxfId="3524">
      <pivotArea dataOnly="0" labelOnly="1" outline="0" fieldPosition="0">
        <references count="3">
          <reference field="0" count="1" selected="0">
            <x v="394"/>
          </reference>
          <reference field="1" count="1" selected="0">
            <x v="393"/>
          </reference>
          <reference field="2" count="1">
            <x v="3"/>
          </reference>
        </references>
      </pivotArea>
    </format>
    <format dxfId="3523">
      <pivotArea dataOnly="0" labelOnly="1" outline="0" fieldPosition="0">
        <references count="3">
          <reference field="0" count="1" selected="0">
            <x v="395"/>
          </reference>
          <reference field="1" count="1" selected="0">
            <x v="394"/>
          </reference>
          <reference field="2" count="1">
            <x v="31"/>
          </reference>
        </references>
      </pivotArea>
    </format>
    <format dxfId="3522">
      <pivotArea dataOnly="0" labelOnly="1" outline="0" fieldPosition="0">
        <references count="3">
          <reference field="0" count="1" selected="0">
            <x v="396"/>
          </reference>
          <reference field="1" count="1" selected="0">
            <x v="395"/>
          </reference>
          <reference field="2" count="1">
            <x v="3"/>
          </reference>
        </references>
      </pivotArea>
    </format>
    <format dxfId="3521">
      <pivotArea dataOnly="0" labelOnly="1" outline="0" fieldPosition="0">
        <references count="3">
          <reference field="0" count="1" selected="0">
            <x v="397"/>
          </reference>
          <reference field="1" count="1" selected="0">
            <x v="396"/>
          </reference>
          <reference field="2" count="1">
            <x v="31"/>
          </reference>
        </references>
      </pivotArea>
    </format>
    <format dxfId="3520">
      <pivotArea dataOnly="0" labelOnly="1" outline="0" fieldPosition="0">
        <references count="3">
          <reference field="0" count="1" selected="0">
            <x v="398"/>
          </reference>
          <reference field="1" count="1" selected="0">
            <x v="397"/>
          </reference>
          <reference field="2" count="1">
            <x v="3"/>
          </reference>
        </references>
      </pivotArea>
    </format>
    <format dxfId="3519">
      <pivotArea dataOnly="0" labelOnly="1" outline="0" fieldPosition="0">
        <references count="3">
          <reference field="0" count="1" selected="0">
            <x v="399"/>
          </reference>
          <reference field="1" count="1" selected="0">
            <x v="398"/>
          </reference>
          <reference field="2" count="1">
            <x v="31"/>
          </reference>
        </references>
      </pivotArea>
    </format>
    <format dxfId="3518">
      <pivotArea dataOnly="0" labelOnly="1" outline="0" fieldPosition="0">
        <references count="3">
          <reference field="0" count="1" selected="0">
            <x v="400"/>
          </reference>
          <reference field="1" count="1" selected="0">
            <x v="399"/>
          </reference>
          <reference field="2" count="1">
            <x v="3"/>
          </reference>
        </references>
      </pivotArea>
    </format>
    <format dxfId="3517">
      <pivotArea dataOnly="0" labelOnly="1" outline="0" fieldPosition="0">
        <references count="3">
          <reference field="0" count="1" selected="0">
            <x v="401"/>
          </reference>
          <reference field="1" count="1" selected="0">
            <x v="400"/>
          </reference>
          <reference field="2" count="1">
            <x v="31"/>
          </reference>
        </references>
      </pivotArea>
    </format>
    <format dxfId="3516">
      <pivotArea dataOnly="0" labelOnly="1" outline="0" fieldPosition="0">
        <references count="3">
          <reference field="0" count="1" selected="0">
            <x v="402"/>
          </reference>
          <reference field="1" count="1" selected="0">
            <x v="401"/>
          </reference>
          <reference field="2" count="1">
            <x v="6"/>
          </reference>
        </references>
      </pivotArea>
    </format>
    <format dxfId="3515">
      <pivotArea dataOnly="0" labelOnly="1" outline="0" fieldPosition="0">
        <references count="3">
          <reference field="0" count="1" selected="0">
            <x v="403"/>
          </reference>
          <reference field="1" count="1" selected="0">
            <x v="402"/>
          </reference>
          <reference field="2" count="1">
            <x v="34"/>
          </reference>
        </references>
      </pivotArea>
    </format>
    <format dxfId="3514">
      <pivotArea dataOnly="0" labelOnly="1" outline="0" fieldPosition="0">
        <references count="3">
          <reference field="0" count="1" selected="0">
            <x v="404"/>
          </reference>
          <reference field="1" count="1" selected="0">
            <x v="403"/>
          </reference>
          <reference field="2" count="1">
            <x v="46"/>
          </reference>
        </references>
      </pivotArea>
    </format>
    <format dxfId="3513">
      <pivotArea dataOnly="0" labelOnly="1" outline="0" fieldPosition="0">
        <references count="3">
          <reference field="0" count="1" selected="0">
            <x v="405"/>
          </reference>
          <reference field="1" count="1" selected="0">
            <x v="404"/>
          </reference>
          <reference field="2" count="1">
            <x v="55"/>
          </reference>
        </references>
      </pivotArea>
    </format>
    <format dxfId="3512">
      <pivotArea dataOnly="0" labelOnly="1" outline="0" fieldPosition="0">
        <references count="3">
          <reference field="0" count="1" selected="0">
            <x v="406"/>
          </reference>
          <reference field="1" count="1" selected="0">
            <x v="405"/>
          </reference>
          <reference field="2" count="1">
            <x v="0"/>
          </reference>
        </references>
      </pivotArea>
    </format>
    <format dxfId="3511">
      <pivotArea dataOnly="0" labelOnly="1" outline="0" fieldPosition="0">
        <references count="3">
          <reference field="0" count="1" selected="0">
            <x v="407"/>
          </reference>
          <reference field="1" count="1" selected="0">
            <x v="406"/>
          </reference>
          <reference field="2" count="1">
            <x v="0"/>
          </reference>
        </references>
      </pivotArea>
    </format>
    <format dxfId="3510">
      <pivotArea dataOnly="0" labelOnly="1" outline="0" fieldPosition="0">
        <references count="3">
          <reference field="0" count="1" selected="0">
            <x v="408"/>
          </reference>
          <reference field="1" count="1" selected="0">
            <x v="407"/>
          </reference>
          <reference field="2" count="1">
            <x v="0"/>
          </reference>
        </references>
      </pivotArea>
    </format>
    <format dxfId="3509">
      <pivotArea dataOnly="0" labelOnly="1" outline="0" fieldPosition="0">
        <references count="3">
          <reference field="0" count="1" selected="0">
            <x v="409"/>
          </reference>
          <reference field="1" count="1" selected="0">
            <x v="408"/>
          </reference>
          <reference field="2" count="1">
            <x v="0"/>
          </reference>
        </references>
      </pivotArea>
    </format>
    <format dxfId="3508">
      <pivotArea dataOnly="0" labelOnly="1" outline="0" fieldPosition="0">
        <references count="3">
          <reference field="0" count="1" selected="0">
            <x v="410"/>
          </reference>
          <reference field="1" count="1" selected="0">
            <x v="409"/>
          </reference>
          <reference field="2" count="1">
            <x v="0"/>
          </reference>
        </references>
      </pivotArea>
    </format>
    <format dxfId="3507">
      <pivotArea dataOnly="0" labelOnly="1" outline="0" fieldPosition="0">
        <references count="3">
          <reference field="0" count="1" selected="0">
            <x v="411"/>
          </reference>
          <reference field="1" count="1" selected="0">
            <x v="410"/>
          </reference>
          <reference field="2" count="1">
            <x v="0"/>
          </reference>
        </references>
      </pivotArea>
    </format>
    <format dxfId="3506">
      <pivotArea dataOnly="0" labelOnly="1" outline="0" fieldPosition="0">
        <references count="3">
          <reference field="0" count="1" selected="0">
            <x v="412"/>
          </reference>
          <reference field="1" count="1" selected="0">
            <x v="411"/>
          </reference>
          <reference field="2" count="1">
            <x v="0"/>
          </reference>
        </references>
      </pivotArea>
    </format>
    <format dxfId="3505">
      <pivotArea dataOnly="0" labelOnly="1" outline="0" fieldPosition="0">
        <references count="3">
          <reference field="0" count="1" selected="0">
            <x v="413"/>
          </reference>
          <reference field="1" count="1" selected="0">
            <x v="412"/>
          </reference>
          <reference field="2" count="1">
            <x v="0"/>
          </reference>
        </references>
      </pivotArea>
    </format>
    <format dxfId="3504">
      <pivotArea dataOnly="0" labelOnly="1" outline="0" fieldPosition="0">
        <references count="3">
          <reference field="0" count="1" selected="0">
            <x v="414"/>
          </reference>
          <reference field="1" count="1" selected="0">
            <x v="413"/>
          </reference>
          <reference field="2" count="1">
            <x v="0"/>
          </reference>
        </references>
      </pivotArea>
    </format>
    <format dxfId="3503">
      <pivotArea dataOnly="0" labelOnly="1" outline="0" fieldPosition="0">
        <references count="3">
          <reference field="0" count="1" selected="0">
            <x v="415"/>
          </reference>
          <reference field="1" count="1" selected="0">
            <x v="414"/>
          </reference>
          <reference field="2" count="1">
            <x v="0"/>
          </reference>
        </references>
      </pivotArea>
    </format>
    <format dxfId="3502">
      <pivotArea dataOnly="0" labelOnly="1" outline="0" fieldPosition="0">
        <references count="3">
          <reference field="0" count="1" selected="0">
            <x v="416"/>
          </reference>
          <reference field="1" count="1" selected="0">
            <x v="415"/>
          </reference>
          <reference field="2" count="1">
            <x v="0"/>
          </reference>
        </references>
      </pivotArea>
    </format>
    <format dxfId="3501">
      <pivotArea dataOnly="0" labelOnly="1" outline="0" fieldPosition="0">
        <references count="3">
          <reference field="0" count="1" selected="0">
            <x v="417"/>
          </reference>
          <reference field="1" count="1" selected="0">
            <x v="416"/>
          </reference>
          <reference field="2" count="1">
            <x v="0"/>
          </reference>
        </references>
      </pivotArea>
    </format>
    <format dxfId="3500">
      <pivotArea dataOnly="0" labelOnly="1" outline="0" fieldPosition="0">
        <references count="3">
          <reference field="0" count="1" selected="0">
            <x v="418"/>
          </reference>
          <reference field="1" count="1" selected="0">
            <x v="417"/>
          </reference>
          <reference field="2" count="1">
            <x v="0"/>
          </reference>
        </references>
      </pivotArea>
    </format>
    <format dxfId="3499">
      <pivotArea dataOnly="0" labelOnly="1" outline="0" fieldPosition="0">
        <references count="3">
          <reference field="0" count="1" selected="0">
            <x v="419"/>
          </reference>
          <reference field="1" count="1" selected="0">
            <x v="418"/>
          </reference>
          <reference field="2" count="1">
            <x v="0"/>
          </reference>
        </references>
      </pivotArea>
    </format>
    <format dxfId="3498">
      <pivotArea dataOnly="0" labelOnly="1" outline="0" fieldPosition="0">
        <references count="3">
          <reference field="0" count="1" selected="0">
            <x v="420"/>
          </reference>
          <reference field="1" count="1" selected="0">
            <x v="419"/>
          </reference>
          <reference field="2" count="1">
            <x v="0"/>
          </reference>
        </references>
      </pivotArea>
    </format>
    <format dxfId="3497">
      <pivotArea dataOnly="0" labelOnly="1" outline="0" fieldPosition="0">
        <references count="3">
          <reference field="0" count="1" selected="0">
            <x v="421"/>
          </reference>
          <reference field="1" count="1" selected="0">
            <x v="420"/>
          </reference>
          <reference field="2" count="1">
            <x v="0"/>
          </reference>
        </references>
      </pivotArea>
    </format>
    <format dxfId="3496">
      <pivotArea dataOnly="0" labelOnly="1" outline="0" fieldPosition="0">
        <references count="3">
          <reference field="0" count="1" selected="0">
            <x v="422"/>
          </reference>
          <reference field="1" count="1" selected="0">
            <x v="421"/>
          </reference>
          <reference field="2" count="1">
            <x v="0"/>
          </reference>
        </references>
      </pivotArea>
    </format>
    <format dxfId="3495">
      <pivotArea dataOnly="0" labelOnly="1" outline="0" fieldPosition="0">
        <references count="3">
          <reference field="0" count="1" selected="0">
            <x v="423"/>
          </reference>
          <reference field="1" count="1" selected="0">
            <x v="422"/>
          </reference>
          <reference field="2" count="1">
            <x v="0"/>
          </reference>
        </references>
      </pivotArea>
    </format>
    <format dxfId="3494">
      <pivotArea dataOnly="0" labelOnly="1" outline="0" fieldPosition="0">
        <references count="3">
          <reference field="0" count="1" selected="0">
            <x v="424"/>
          </reference>
          <reference field="1" count="1" selected="0">
            <x v="423"/>
          </reference>
          <reference field="2" count="1">
            <x v="0"/>
          </reference>
        </references>
      </pivotArea>
    </format>
    <format dxfId="3493">
      <pivotArea dataOnly="0" labelOnly="1" outline="0" fieldPosition="0">
        <references count="3">
          <reference field="0" count="1" selected="0">
            <x v="425"/>
          </reference>
          <reference field="1" count="1" selected="0">
            <x v="424"/>
          </reference>
          <reference field="2" count="1">
            <x v="0"/>
          </reference>
        </references>
      </pivotArea>
    </format>
    <format dxfId="3492">
      <pivotArea dataOnly="0" labelOnly="1" outline="0" fieldPosition="0">
        <references count="3">
          <reference field="0" count="1" selected="0">
            <x v="426"/>
          </reference>
          <reference field="1" count="1" selected="0">
            <x v="425"/>
          </reference>
          <reference field="2" count="1">
            <x v="0"/>
          </reference>
        </references>
      </pivotArea>
    </format>
    <format dxfId="3491">
      <pivotArea dataOnly="0" labelOnly="1" outline="0" fieldPosition="0">
        <references count="3">
          <reference field="0" count="1" selected="0">
            <x v="427"/>
          </reference>
          <reference field="1" count="1" selected="0">
            <x v="426"/>
          </reference>
          <reference field="2" count="1">
            <x v="0"/>
          </reference>
        </references>
      </pivotArea>
    </format>
    <format dxfId="3490">
      <pivotArea dataOnly="0" labelOnly="1" outline="0" fieldPosition="0">
        <references count="3">
          <reference field="0" count="1" selected="0">
            <x v="428"/>
          </reference>
          <reference field="1" count="1" selected="0">
            <x v="427"/>
          </reference>
          <reference field="2" count="1">
            <x v="0"/>
          </reference>
        </references>
      </pivotArea>
    </format>
    <format dxfId="3489">
      <pivotArea dataOnly="0" labelOnly="1" outline="0" fieldPosition="0">
        <references count="3">
          <reference field="0" count="1" selected="0">
            <x v="429"/>
          </reference>
          <reference field="1" count="1" selected="0">
            <x v="428"/>
          </reference>
          <reference field="2" count="1">
            <x v="0"/>
          </reference>
        </references>
      </pivotArea>
    </format>
    <format dxfId="3488">
      <pivotArea dataOnly="0" labelOnly="1" outline="0" fieldPosition="0">
        <references count="3">
          <reference field="0" count="1" selected="0">
            <x v="430"/>
          </reference>
          <reference field="1" count="1" selected="0">
            <x v="429"/>
          </reference>
          <reference field="2" count="1">
            <x v="3"/>
          </reference>
        </references>
      </pivotArea>
    </format>
    <format dxfId="3487">
      <pivotArea dataOnly="0" labelOnly="1" outline="0" fieldPosition="0">
        <references count="3">
          <reference field="0" count="1" selected="0">
            <x v="431"/>
          </reference>
          <reference field="1" count="1" selected="0">
            <x v="430"/>
          </reference>
          <reference field="2" count="1">
            <x v="31"/>
          </reference>
        </references>
      </pivotArea>
    </format>
    <format dxfId="3486">
      <pivotArea dataOnly="0" labelOnly="1" outline="0" fieldPosition="0">
        <references count="3">
          <reference field="0" count="1" selected="0">
            <x v="432"/>
          </reference>
          <reference field="1" count="1" selected="0">
            <x v="431"/>
          </reference>
          <reference field="2" count="1">
            <x v="0"/>
          </reference>
        </references>
      </pivotArea>
    </format>
    <format dxfId="3485">
      <pivotArea dataOnly="0" labelOnly="1" outline="0" fieldPosition="0">
        <references count="3">
          <reference field="0" count="1" selected="0">
            <x v="433"/>
          </reference>
          <reference field="1" count="1" selected="0">
            <x v="432"/>
          </reference>
          <reference field="2" count="1">
            <x v="3"/>
          </reference>
        </references>
      </pivotArea>
    </format>
    <format dxfId="3484">
      <pivotArea dataOnly="0" labelOnly="1" outline="0" fieldPosition="0">
        <references count="3">
          <reference field="0" count="1" selected="0">
            <x v="434"/>
          </reference>
          <reference field="1" count="1" selected="0">
            <x v="433"/>
          </reference>
          <reference field="2" count="1">
            <x v="31"/>
          </reference>
        </references>
      </pivotArea>
    </format>
    <format dxfId="3483">
      <pivotArea dataOnly="0" labelOnly="1" outline="0" fieldPosition="0">
        <references count="3">
          <reference field="0" count="1" selected="0">
            <x v="435"/>
          </reference>
          <reference field="1" count="1" selected="0">
            <x v="434"/>
          </reference>
          <reference field="2" count="1">
            <x v="0"/>
          </reference>
        </references>
      </pivotArea>
    </format>
    <format dxfId="3482">
      <pivotArea dataOnly="0" labelOnly="1" outline="0" fieldPosition="0">
        <references count="3">
          <reference field="0" count="1" selected="0">
            <x v="436"/>
          </reference>
          <reference field="1" count="1" selected="0">
            <x v="435"/>
          </reference>
          <reference field="2" count="1">
            <x v="5"/>
          </reference>
        </references>
      </pivotArea>
    </format>
    <format dxfId="3481">
      <pivotArea dataOnly="0" labelOnly="1" outline="0" fieldPosition="0">
        <references count="3">
          <reference field="0" count="1" selected="0">
            <x v="437"/>
          </reference>
          <reference field="1" count="1" selected="0">
            <x v="436"/>
          </reference>
          <reference field="2" count="1">
            <x v="33"/>
          </reference>
        </references>
      </pivotArea>
    </format>
    <format dxfId="3480">
      <pivotArea dataOnly="0" labelOnly="1" outline="0" fieldPosition="0">
        <references count="3">
          <reference field="0" count="1" selected="0">
            <x v="438"/>
          </reference>
          <reference field="1" count="1" selected="0">
            <x v="437"/>
          </reference>
          <reference field="2" count="1">
            <x v="45"/>
          </reference>
        </references>
      </pivotArea>
    </format>
    <format dxfId="3479">
      <pivotArea dataOnly="0" labelOnly="1" outline="0" fieldPosition="0">
        <references count="3">
          <reference field="0" count="1" selected="0">
            <x v="439"/>
          </reference>
          <reference field="1" count="1" selected="0">
            <x v="438"/>
          </reference>
          <reference field="2" count="1">
            <x v="0"/>
          </reference>
        </references>
      </pivotArea>
    </format>
    <format dxfId="3478">
      <pivotArea dataOnly="0" labelOnly="1" outline="0" fieldPosition="0">
        <references count="3">
          <reference field="0" count="1" selected="0">
            <x v="440"/>
          </reference>
          <reference field="1" count="1" selected="0">
            <x v="439"/>
          </reference>
          <reference field="2" count="1">
            <x v="3"/>
          </reference>
        </references>
      </pivotArea>
    </format>
    <format dxfId="3477">
      <pivotArea dataOnly="0" labelOnly="1" outline="0" fieldPosition="0">
        <references count="3">
          <reference field="0" count="1" selected="0">
            <x v="441"/>
          </reference>
          <reference field="1" count="1" selected="0">
            <x v="440"/>
          </reference>
          <reference field="2" count="1">
            <x v="31"/>
          </reference>
        </references>
      </pivotArea>
    </format>
    <format dxfId="3476">
      <pivotArea dataOnly="0" labelOnly="1" outline="0" fieldPosition="0">
        <references count="3">
          <reference field="0" count="1" selected="0">
            <x v="442"/>
          </reference>
          <reference field="1" count="1" selected="0">
            <x v="441"/>
          </reference>
          <reference field="2" count="1">
            <x v="3"/>
          </reference>
        </references>
      </pivotArea>
    </format>
    <format dxfId="3475">
      <pivotArea dataOnly="0" labelOnly="1" outline="0" fieldPosition="0">
        <references count="3">
          <reference field="0" count="1" selected="0">
            <x v="443"/>
          </reference>
          <reference field="1" count="1" selected="0">
            <x v="442"/>
          </reference>
          <reference field="2" count="1">
            <x v="31"/>
          </reference>
        </references>
      </pivotArea>
    </format>
    <format dxfId="3474">
      <pivotArea dataOnly="0" labelOnly="1" outline="0" fieldPosition="0">
        <references count="3">
          <reference field="0" count="1" selected="0">
            <x v="444"/>
          </reference>
          <reference field="1" count="1" selected="0">
            <x v="443"/>
          </reference>
          <reference field="2" count="1">
            <x v="0"/>
          </reference>
        </references>
      </pivotArea>
    </format>
    <format dxfId="3473">
      <pivotArea dataOnly="0" labelOnly="1" outline="0" fieldPosition="0">
        <references count="3">
          <reference field="0" count="1" selected="0">
            <x v="445"/>
          </reference>
          <reference field="1" count="1" selected="0">
            <x v="444"/>
          </reference>
          <reference field="2" count="1">
            <x v="7"/>
          </reference>
        </references>
      </pivotArea>
    </format>
    <format dxfId="3472">
      <pivotArea dataOnly="0" labelOnly="1" outline="0" fieldPosition="0">
        <references count="3">
          <reference field="0" count="1" selected="0">
            <x v="446"/>
          </reference>
          <reference field="1" count="1" selected="0">
            <x v="445"/>
          </reference>
          <reference field="2" count="1">
            <x v="35"/>
          </reference>
        </references>
      </pivotArea>
    </format>
    <format dxfId="3471">
      <pivotArea dataOnly="0" labelOnly="1" outline="0" fieldPosition="0">
        <references count="3">
          <reference field="0" count="1" selected="0">
            <x v="447"/>
          </reference>
          <reference field="1" count="1" selected="0">
            <x v="446"/>
          </reference>
          <reference field="2" count="1">
            <x v="47"/>
          </reference>
        </references>
      </pivotArea>
    </format>
    <format dxfId="3470">
      <pivotArea dataOnly="0" labelOnly="1" outline="0" fieldPosition="0">
        <references count="3">
          <reference field="0" count="1" selected="0">
            <x v="448"/>
          </reference>
          <reference field="1" count="1" selected="0">
            <x v="447"/>
          </reference>
          <reference field="2" count="1">
            <x v="56"/>
          </reference>
        </references>
      </pivotArea>
    </format>
    <format dxfId="3469">
      <pivotArea dataOnly="0" labelOnly="1" outline="0" fieldPosition="0">
        <references count="3">
          <reference field="0" count="1" selected="0">
            <x v="449"/>
          </reference>
          <reference field="1" count="1" selected="0">
            <x v="448"/>
          </reference>
          <reference field="2" count="1">
            <x v="64"/>
          </reference>
        </references>
      </pivotArea>
    </format>
    <format dxfId="3468">
      <pivotArea dataOnly="0" labelOnly="1" outline="0" fieldPosition="0">
        <references count="3">
          <reference field="0" count="1" selected="0">
            <x v="450"/>
          </reference>
          <reference field="1" count="1" selected="0">
            <x v="449"/>
          </reference>
          <reference field="2" count="1">
            <x v="0"/>
          </reference>
        </references>
      </pivotArea>
    </format>
    <format dxfId="3467">
      <pivotArea dataOnly="0" labelOnly="1" outline="0" fieldPosition="0">
        <references count="3">
          <reference field="0" count="1" selected="0">
            <x v="451"/>
          </reference>
          <reference field="1" count="1" selected="0">
            <x v="450"/>
          </reference>
          <reference field="2" count="1">
            <x v="0"/>
          </reference>
        </references>
      </pivotArea>
    </format>
    <format dxfId="3466">
      <pivotArea dataOnly="0" labelOnly="1" outline="0" fieldPosition="0">
        <references count="3">
          <reference field="0" count="1" selected="0">
            <x v="452"/>
          </reference>
          <reference field="1" count="1" selected="0">
            <x v="451"/>
          </reference>
          <reference field="2" count="1">
            <x v="0"/>
          </reference>
        </references>
      </pivotArea>
    </format>
    <format dxfId="3465">
      <pivotArea dataOnly="0" labelOnly="1" outline="0" fieldPosition="0">
        <references count="3">
          <reference field="0" count="1" selected="0">
            <x v="453"/>
          </reference>
          <reference field="1" count="1" selected="0">
            <x v="452"/>
          </reference>
          <reference field="2" count="1">
            <x v="0"/>
          </reference>
        </references>
      </pivotArea>
    </format>
    <format dxfId="3464">
      <pivotArea dataOnly="0" labelOnly="1" outline="0" fieldPosition="0">
        <references count="3">
          <reference field="0" count="1" selected="0">
            <x v="454"/>
          </reference>
          <reference field="1" count="1" selected="0">
            <x v="453"/>
          </reference>
          <reference field="2" count="1">
            <x v="1"/>
          </reference>
        </references>
      </pivotArea>
    </format>
    <format dxfId="3463">
      <pivotArea dataOnly="0" labelOnly="1" outline="0" fieldPosition="0">
        <references count="3">
          <reference field="0" count="1" selected="0">
            <x v="455"/>
          </reference>
          <reference field="1" count="1" selected="0">
            <x v="454"/>
          </reference>
          <reference field="2" count="1">
            <x v="29"/>
          </reference>
        </references>
      </pivotArea>
    </format>
    <format dxfId="3462">
      <pivotArea dataOnly="0" labelOnly="1" outline="0" fieldPosition="0">
        <references count="3">
          <reference field="0" count="1" selected="0">
            <x v="456"/>
          </reference>
          <reference field="1" count="1" selected="0">
            <x v="455"/>
          </reference>
          <reference field="2" count="1">
            <x v="42"/>
          </reference>
        </references>
      </pivotArea>
    </format>
    <format dxfId="3461">
      <pivotArea dataOnly="0" labelOnly="1" outline="0" fieldPosition="0">
        <references count="3">
          <reference field="0" count="1" selected="0">
            <x v="457"/>
          </reference>
          <reference field="1" count="1" selected="0">
            <x v="456"/>
          </reference>
          <reference field="2" count="1">
            <x v="52"/>
          </reference>
        </references>
      </pivotArea>
    </format>
    <format dxfId="3460">
      <pivotArea dataOnly="0" labelOnly="1" outline="0" fieldPosition="0">
        <references count="3">
          <reference field="0" count="1" selected="0">
            <x v="458"/>
          </reference>
          <reference field="1" count="1" selected="0">
            <x v="457"/>
          </reference>
          <reference field="2" count="1">
            <x v="61"/>
          </reference>
        </references>
      </pivotArea>
    </format>
    <format dxfId="3459">
      <pivotArea dataOnly="0" labelOnly="1" outline="0" fieldPosition="0">
        <references count="3">
          <reference field="0" count="1" selected="0">
            <x v="459"/>
          </reference>
          <reference field="1" count="1" selected="0">
            <x v="458"/>
          </reference>
          <reference field="2" count="1">
            <x v="69"/>
          </reference>
        </references>
      </pivotArea>
    </format>
    <format dxfId="3458">
      <pivotArea dataOnly="0" labelOnly="1" outline="0" fieldPosition="0">
        <references count="3">
          <reference field="0" count="1" selected="0">
            <x v="460"/>
          </reference>
          <reference field="1" count="1" selected="0">
            <x v="459"/>
          </reference>
          <reference field="2" count="1">
            <x v="76"/>
          </reference>
        </references>
      </pivotArea>
    </format>
    <format dxfId="3457">
      <pivotArea dataOnly="0" labelOnly="1" outline="0" fieldPosition="0">
        <references count="3">
          <reference field="0" count="1" selected="0">
            <x v="461"/>
          </reference>
          <reference field="1" count="1" selected="0">
            <x v="460"/>
          </reference>
          <reference field="2" count="1">
            <x v="82"/>
          </reference>
        </references>
      </pivotArea>
    </format>
    <format dxfId="3456">
      <pivotArea dataOnly="0" labelOnly="1" outline="0" fieldPosition="0">
        <references count="3">
          <reference field="0" count="1" selected="0">
            <x v="462"/>
          </reference>
          <reference field="1" count="1" selected="0">
            <x v="461"/>
          </reference>
          <reference field="2" count="1">
            <x v="87"/>
          </reference>
        </references>
      </pivotArea>
    </format>
    <format dxfId="3455">
      <pivotArea dataOnly="0" labelOnly="1" outline="0" fieldPosition="0">
        <references count="3">
          <reference field="0" count="1" selected="0">
            <x v="463"/>
          </reference>
          <reference field="1" count="1" selected="0">
            <x v="462"/>
          </reference>
          <reference field="2" count="1">
            <x v="12"/>
          </reference>
        </references>
      </pivotArea>
    </format>
    <format dxfId="3454">
      <pivotArea dataOnly="0" labelOnly="1" outline="0" fieldPosition="0">
        <references count="3">
          <reference field="0" count="1" selected="0">
            <x v="464"/>
          </reference>
          <reference field="1" count="1" selected="0">
            <x v="463"/>
          </reference>
          <reference field="2" count="1">
            <x v="3"/>
          </reference>
        </references>
      </pivotArea>
    </format>
    <format dxfId="3453">
      <pivotArea dataOnly="0" labelOnly="1" outline="0" fieldPosition="0">
        <references count="3">
          <reference field="0" count="1" selected="0">
            <x v="465"/>
          </reference>
          <reference field="1" count="1" selected="0">
            <x v="464"/>
          </reference>
          <reference field="2" count="1">
            <x v="31"/>
          </reference>
        </references>
      </pivotArea>
    </format>
    <format dxfId="3452">
      <pivotArea dataOnly="0" labelOnly="1" outline="0" fieldPosition="0">
        <references count="3">
          <reference field="0" count="1" selected="0">
            <x v="466"/>
          </reference>
          <reference field="1" count="1" selected="0">
            <x v="465"/>
          </reference>
          <reference field="2" count="1">
            <x v="3"/>
          </reference>
        </references>
      </pivotArea>
    </format>
    <format dxfId="3451">
      <pivotArea dataOnly="0" labelOnly="1" outline="0" fieldPosition="0">
        <references count="3">
          <reference field="0" count="1" selected="0">
            <x v="467"/>
          </reference>
          <reference field="1" count="1" selected="0">
            <x v="466"/>
          </reference>
          <reference field="2" count="1">
            <x v="31"/>
          </reference>
        </references>
      </pivotArea>
    </format>
    <format dxfId="3450">
      <pivotArea dataOnly="0" labelOnly="1" outline="0" fieldPosition="0">
        <references count="3">
          <reference field="0" count="1" selected="0">
            <x v="468"/>
          </reference>
          <reference field="1" count="1" selected="0">
            <x v="467"/>
          </reference>
          <reference field="2" count="1">
            <x v="3"/>
          </reference>
        </references>
      </pivotArea>
    </format>
    <format dxfId="3449">
      <pivotArea dataOnly="0" labelOnly="1" outline="0" fieldPosition="0">
        <references count="3">
          <reference field="0" count="1" selected="0">
            <x v="469"/>
          </reference>
          <reference field="1" count="1" selected="0">
            <x v="468"/>
          </reference>
          <reference field="2" count="1">
            <x v="31"/>
          </reference>
        </references>
      </pivotArea>
    </format>
    <format dxfId="3448">
      <pivotArea dataOnly="0" labelOnly="1" outline="0" fieldPosition="0">
        <references count="3">
          <reference field="0" count="1" selected="0">
            <x v="470"/>
          </reference>
          <reference field="1" count="1" selected="0">
            <x v="469"/>
          </reference>
          <reference field="2" count="1">
            <x v="3"/>
          </reference>
        </references>
      </pivotArea>
    </format>
    <format dxfId="3447">
      <pivotArea dataOnly="0" labelOnly="1" outline="0" fieldPosition="0">
        <references count="3">
          <reference field="0" count="1" selected="0">
            <x v="471"/>
          </reference>
          <reference field="1" count="1" selected="0">
            <x v="470"/>
          </reference>
          <reference field="2" count="1">
            <x v="31"/>
          </reference>
        </references>
      </pivotArea>
    </format>
    <format dxfId="3446">
      <pivotArea dataOnly="0" labelOnly="1" outline="0" fieldPosition="0">
        <references count="3">
          <reference field="0" count="1" selected="0">
            <x v="472"/>
          </reference>
          <reference field="1" count="1" selected="0">
            <x v="471"/>
          </reference>
          <reference field="2" count="1">
            <x v="0"/>
          </reference>
        </references>
      </pivotArea>
    </format>
    <format dxfId="3445">
      <pivotArea dataOnly="0" labelOnly="1" outline="0" fieldPosition="0">
        <references count="3">
          <reference field="0" count="1" selected="0">
            <x v="473"/>
          </reference>
          <reference field="1" count="1" selected="0">
            <x v="472"/>
          </reference>
          <reference field="2" count="1">
            <x v="0"/>
          </reference>
        </references>
      </pivotArea>
    </format>
    <format dxfId="3444">
      <pivotArea dataOnly="0" labelOnly="1" outline="0" fieldPosition="0">
        <references count="3">
          <reference field="0" count="1" selected="0">
            <x v="474"/>
          </reference>
          <reference field="1" count="1" selected="0">
            <x v="473"/>
          </reference>
          <reference field="2" count="1">
            <x v="0"/>
          </reference>
        </references>
      </pivotArea>
    </format>
    <format dxfId="3443">
      <pivotArea dataOnly="0" labelOnly="1" outline="0" fieldPosition="0">
        <references count="3">
          <reference field="0" count="1" selected="0">
            <x v="475"/>
          </reference>
          <reference field="1" count="1" selected="0">
            <x v="474"/>
          </reference>
          <reference field="2" count="1">
            <x v="0"/>
          </reference>
        </references>
      </pivotArea>
    </format>
    <format dxfId="3442">
      <pivotArea dataOnly="0" labelOnly="1" outline="0" fieldPosition="0">
        <references count="3">
          <reference field="0" count="1" selected="0">
            <x v="476"/>
          </reference>
          <reference field="1" count="1" selected="0">
            <x v="475"/>
          </reference>
          <reference field="2" count="1">
            <x v="3"/>
          </reference>
        </references>
      </pivotArea>
    </format>
    <format dxfId="3441">
      <pivotArea dataOnly="0" labelOnly="1" outline="0" fieldPosition="0">
        <references count="3">
          <reference field="0" count="1" selected="0">
            <x v="477"/>
          </reference>
          <reference field="1" count="1" selected="0">
            <x v="476"/>
          </reference>
          <reference field="2" count="1">
            <x v="31"/>
          </reference>
        </references>
      </pivotArea>
    </format>
    <format dxfId="3440">
      <pivotArea dataOnly="0" labelOnly="1" outline="0" fieldPosition="0">
        <references count="3">
          <reference field="0" count="1" selected="0">
            <x v="478"/>
          </reference>
          <reference field="1" count="1" selected="0">
            <x v="477"/>
          </reference>
          <reference field="2" count="1">
            <x v="3"/>
          </reference>
        </references>
      </pivotArea>
    </format>
    <format dxfId="3439">
      <pivotArea dataOnly="0" labelOnly="1" outline="0" fieldPosition="0">
        <references count="3">
          <reference field="0" count="1" selected="0">
            <x v="479"/>
          </reference>
          <reference field="1" count="1" selected="0">
            <x v="478"/>
          </reference>
          <reference field="2" count="1">
            <x v="31"/>
          </reference>
        </references>
      </pivotArea>
    </format>
    <format dxfId="3438">
      <pivotArea dataOnly="0" labelOnly="1" outline="0" fieldPosition="0">
        <references count="3">
          <reference field="0" count="1" selected="0">
            <x v="480"/>
          </reference>
          <reference field="1" count="1" selected="0">
            <x v="479"/>
          </reference>
          <reference field="2" count="1">
            <x v="3"/>
          </reference>
        </references>
      </pivotArea>
    </format>
    <format dxfId="3437">
      <pivotArea dataOnly="0" labelOnly="1" outline="0" fieldPosition="0">
        <references count="3">
          <reference field="0" count="1" selected="0">
            <x v="481"/>
          </reference>
          <reference field="1" count="1" selected="0">
            <x v="480"/>
          </reference>
          <reference field="2" count="1">
            <x v="31"/>
          </reference>
        </references>
      </pivotArea>
    </format>
    <format dxfId="3436">
      <pivotArea dataOnly="0" labelOnly="1" outline="0" fieldPosition="0">
        <references count="3">
          <reference field="0" count="1" selected="0">
            <x v="482"/>
          </reference>
          <reference field="1" count="1" selected="0">
            <x v="481"/>
          </reference>
          <reference field="2" count="1">
            <x v="3"/>
          </reference>
        </references>
      </pivotArea>
    </format>
    <format dxfId="3435">
      <pivotArea dataOnly="0" labelOnly="1" outline="0" fieldPosition="0">
        <references count="3">
          <reference field="0" count="1" selected="0">
            <x v="483"/>
          </reference>
          <reference field="1" count="1" selected="0">
            <x v="482"/>
          </reference>
          <reference field="2" count="1">
            <x v="31"/>
          </reference>
        </references>
      </pivotArea>
    </format>
    <format dxfId="3434">
      <pivotArea dataOnly="0" labelOnly="1" outline="0" fieldPosition="0">
        <references count="3">
          <reference field="0" count="1" selected="0">
            <x v="484"/>
          </reference>
          <reference field="1" count="1" selected="0">
            <x v="483"/>
          </reference>
          <reference field="2" count="1">
            <x v="3"/>
          </reference>
        </references>
      </pivotArea>
    </format>
    <format dxfId="3433">
      <pivotArea dataOnly="0" labelOnly="1" outline="0" fieldPosition="0">
        <references count="3">
          <reference field="0" count="1" selected="0">
            <x v="485"/>
          </reference>
          <reference field="1" count="1" selected="0">
            <x v="484"/>
          </reference>
          <reference field="2" count="1">
            <x v="31"/>
          </reference>
        </references>
      </pivotArea>
    </format>
    <format dxfId="3432">
      <pivotArea dataOnly="0" labelOnly="1" outline="0" fieldPosition="0">
        <references count="3">
          <reference field="0" count="1" selected="0">
            <x v="486"/>
          </reference>
          <reference field="1" count="1" selected="0">
            <x v="485"/>
          </reference>
          <reference field="2" count="1">
            <x v="0"/>
          </reference>
        </references>
      </pivotArea>
    </format>
    <format dxfId="3431">
      <pivotArea dataOnly="0" labelOnly="1" outline="0" fieldPosition="0">
        <references count="3">
          <reference field="0" count="1" selected="0">
            <x v="487"/>
          </reference>
          <reference field="1" count="1" selected="0">
            <x v="486"/>
          </reference>
          <reference field="2" count="1">
            <x v="0"/>
          </reference>
        </references>
      </pivotArea>
    </format>
    <format dxfId="3430">
      <pivotArea dataOnly="0" labelOnly="1" outline="0" fieldPosition="0">
        <references count="3">
          <reference field="0" count="1" selected="0">
            <x v="488"/>
          </reference>
          <reference field="1" count="1" selected="0">
            <x v="487"/>
          </reference>
          <reference field="2" count="1">
            <x v="0"/>
          </reference>
        </references>
      </pivotArea>
    </format>
    <format dxfId="3429">
      <pivotArea dataOnly="0" labelOnly="1" outline="0" fieldPosition="0">
        <references count="3">
          <reference field="0" count="1" selected="0">
            <x v="489"/>
          </reference>
          <reference field="1" count="1" selected="0">
            <x v="488"/>
          </reference>
          <reference field="2" count="1">
            <x v="0"/>
          </reference>
        </references>
      </pivotArea>
    </format>
    <format dxfId="3428">
      <pivotArea dataOnly="0" labelOnly="1" outline="0" fieldPosition="0">
        <references count="3">
          <reference field="0" count="1" selected="0">
            <x v="490"/>
          </reference>
          <reference field="1" count="1" selected="0">
            <x v="489"/>
          </reference>
          <reference field="2" count="1">
            <x v="0"/>
          </reference>
        </references>
      </pivotArea>
    </format>
    <format dxfId="3427">
      <pivotArea dataOnly="0" labelOnly="1" outline="0" fieldPosition="0">
        <references count="3">
          <reference field="0" count="1" selected="0">
            <x v="491"/>
          </reference>
          <reference field="1" count="1" selected="0">
            <x v="490"/>
          </reference>
          <reference field="2" count="1">
            <x v="0"/>
          </reference>
        </references>
      </pivotArea>
    </format>
    <format dxfId="3426">
      <pivotArea dataOnly="0" labelOnly="1" outline="0" fieldPosition="0">
        <references count="3">
          <reference field="0" count="1" selected="0">
            <x v="492"/>
          </reference>
          <reference field="1" count="1" selected="0">
            <x v="491"/>
          </reference>
          <reference field="2" count="1">
            <x v="0"/>
          </reference>
        </references>
      </pivotArea>
    </format>
    <format dxfId="3425">
      <pivotArea dataOnly="0" labelOnly="1" outline="0" fieldPosition="0">
        <references count="3">
          <reference field="0" count="1" selected="0">
            <x v="493"/>
          </reference>
          <reference field="1" count="1" selected="0">
            <x v="492"/>
          </reference>
          <reference field="2" count="1">
            <x v="0"/>
          </reference>
        </references>
      </pivotArea>
    </format>
    <format dxfId="3424">
      <pivotArea dataOnly="0" labelOnly="1" outline="0" fieldPosition="0">
        <references count="3">
          <reference field="0" count="1" selected="0">
            <x v="494"/>
          </reference>
          <reference field="1" count="1" selected="0">
            <x v="493"/>
          </reference>
          <reference field="2" count="1">
            <x v="0"/>
          </reference>
        </references>
      </pivotArea>
    </format>
    <format dxfId="3423">
      <pivotArea dataOnly="0" labelOnly="1" outline="0" fieldPosition="0">
        <references count="3">
          <reference field="0" count="1" selected="0">
            <x v="495"/>
          </reference>
          <reference field="1" count="1" selected="0">
            <x v="494"/>
          </reference>
          <reference field="2" count="1">
            <x v="0"/>
          </reference>
        </references>
      </pivotArea>
    </format>
    <format dxfId="3422">
      <pivotArea dataOnly="0" labelOnly="1" outline="0" fieldPosition="0">
        <references count="3">
          <reference field="0" count="1" selected="0">
            <x v="496"/>
          </reference>
          <reference field="1" count="1" selected="0">
            <x v="495"/>
          </reference>
          <reference field="2" count="1">
            <x v="0"/>
          </reference>
        </references>
      </pivotArea>
    </format>
    <format dxfId="3421">
      <pivotArea dataOnly="0" labelOnly="1" outline="0" fieldPosition="0">
        <references count="3">
          <reference field="0" count="1" selected="0">
            <x v="497"/>
          </reference>
          <reference field="1" count="1" selected="0">
            <x v="496"/>
          </reference>
          <reference field="2" count="1">
            <x v="0"/>
          </reference>
        </references>
      </pivotArea>
    </format>
    <format dxfId="3420">
      <pivotArea dataOnly="0" labelOnly="1" outline="0" fieldPosition="0">
        <references count="3">
          <reference field="0" count="1" selected="0">
            <x v="498"/>
          </reference>
          <reference field="1" count="1" selected="0">
            <x v="497"/>
          </reference>
          <reference field="2" count="1">
            <x v="0"/>
          </reference>
        </references>
      </pivotArea>
    </format>
    <format dxfId="3419">
      <pivotArea dataOnly="0" labelOnly="1" outline="0" fieldPosition="0">
        <references count="3">
          <reference field="0" count="1" selected="0">
            <x v="499"/>
          </reference>
          <reference field="1" count="1" selected="0">
            <x v="498"/>
          </reference>
          <reference field="2" count="1">
            <x v="0"/>
          </reference>
        </references>
      </pivotArea>
    </format>
    <format dxfId="3418">
      <pivotArea dataOnly="0" labelOnly="1" outline="0" fieldPosition="0">
        <references count="3">
          <reference field="0" count="1" selected="0">
            <x v="500"/>
          </reference>
          <reference field="1" count="1" selected="0">
            <x v="499"/>
          </reference>
          <reference field="2" count="1">
            <x v="0"/>
          </reference>
        </references>
      </pivotArea>
    </format>
    <format dxfId="3417">
      <pivotArea dataOnly="0" labelOnly="1" outline="0" fieldPosition="0">
        <references count="3">
          <reference field="0" count="1" selected="0">
            <x v="501"/>
          </reference>
          <reference field="1" count="1" selected="0">
            <x v="500"/>
          </reference>
          <reference field="2" count="1">
            <x v="0"/>
          </reference>
        </references>
      </pivotArea>
    </format>
    <format dxfId="3416">
      <pivotArea dataOnly="0" labelOnly="1" outline="0" fieldPosition="0">
        <references count="3">
          <reference field="0" count="1" selected="0">
            <x v="502"/>
          </reference>
          <reference field="1" count="1" selected="0">
            <x v="501"/>
          </reference>
          <reference field="2" count="1">
            <x v="0"/>
          </reference>
        </references>
      </pivotArea>
    </format>
    <format dxfId="3415">
      <pivotArea dataOnly="0" labelOnly="1" outline="0" fieldPosition="0">
        <references count="3">
          <reference field="0" count="1" selected="0">
            <x v="503"/>
          </reference>
          <reference field="1" count="1" selected="0">
            <x v="502"/>
          </reference>
          <reference field="2" count="1">
            <x v="0"/>
          </reference>
        </references>
      </pivotArea>
    </format>
    <format dxfId="3414">
      <pivotArea dataOnly="0" labelOnly="1" outline="0" fieldPosition="0">
        <references count="3">
          <reference field="0" count="1" selected="0">
            <x v="504"/>
          </reference>
          <reference field="1" count="1" selected="0">
            <x v="503"/>
          </reference>
          <reference field="2" count="1">
            <x v="0"/>
          </reference>
        </references>
      </pivotArea>
    </format>
    <format dxfId="3413">
      <pivotArea dataOnly="0" labelOnly="1" outline="0" fieldPosition="0">
        <references count="3">
          <reference field="0" count="1" selected="0">
            <x v="505"/>
          </reference>
          <reference field="1" count="1" selected="0">
            <x v="504"/>
          </reference>
          <reference field="2" count="1">
            <x v="0"/>
          </reference>
        </references>
      </pivotArea>
    </format>
    <format dxfId="3412">
      <pivotArea dataOnly="0" labelOnly="1" outline="0" fieldPosition="0">
        <references count="3">
          <reference field="0" count="1" selected="0">
            <x v="506"/>
          </reference>
          <reference field="1" count="1" selected="0">
            <x v="505"/>
          </reference>
          <reference field="2" count="1">
            <x v="0"/>
          </reference>
        </references>
      </pivotArea>
    </format>
    <format dxfId="3411">
      <pivotArea dataOnly="0" labelOnly="1" outline="0" fieldPosition="0">
        <references count="3">
          <reference field="0" count="1" selected="0">
            <x v="507"/>
          </reference>
          <reference field="1" count="1" selected="0">
            <x v="506"/>
          </reference>
          <reference field="2" count="1">
            <x v="0"/>
          </reference>
        </references>
      </pivotArea>
    </format>
    <format dxfId="3410">
      <pivotArea dataOnly="0" labelOnly="1" outline="0" fieldPosition="0">
        <references count="3">
          <reference field="0" count="1" selected="0">
            <x v="508"/>
          </reference>
          <reference field="1" count="1" selected="0">
            <x v="507"/>
          </reference>
          <reference field="2" count="1">
            <x v="0"/>
          </reference>
        </references>
      </pivotArea>
    </format>
    <format dxfId="3409">
      <pivotArea dataOnly="0" labelOnly="1" outline="0" fieldPosition="0">
        <references count="3">
          <reference field="0" count="1" selected="0">
            <x v="509"/>
          </reference>
          <reference field="1" count="1" selected="0">
            <x v="508"/>
          </reference>
          <reference field="2" count="1">
            <x v="0"/>
          </reference>
        </references>
      </pivotArea>
    </format>
    <format dxfId="3408">
      <pivotArea dataOnly="0" labelOnly="1" outline="0" fieldPosition="0">
        <references count="3">
          <reference field="0" count="1" selected="0">
            <x v="510"/>
          </reference>
          <reference field="1" count="1" selected="0">
            <x v="509"/>
          </reference>
          <reference field="2" count="1">
            <x v="0"/>
          </reference>
        </references>
      </pivotArea>
    </format>
    <format dxfId="3407">
      <pivotArea dataOnly="0" labelOnly="1" outline="0" fieldPosition="0">
        <references count="3">
          <reference field="0" count="1" selected="0">
            <x v="511"/>
          </reference>
          <reference field="1" count="1" selected="0">
            <x v="510"/>
          </reference>
          <reference field="2" count="1">
            <x v="0"/>
          </reference>
        </references>
      </pivotArea>
    </format>
    <format dxfId="3406">
      <pivotArea dataOnly="0" labelOnly="1" outline="0" fieldPosition="0">
        <references count="3">
          <reference field="0" count="1" selected="0">
            <x v="512"/>
          </reference>
          <reference field="1" count="1" selected="0">
            <x v="511"/>
          </reference>
          <reference field="2" count="1">
            <x v="0"/>
          </reference>
        </references>
      </pivotArea>
    </format>
    <format dxfId="3405">
      <pivotArea dataOnly="0" labelOnly="1" outline="0" fieldPosition="0">
        <references count="3">
          <reference field="0" count="1" selected="0">
            <x v="513"/>
          </reference>
          <reference field="1" count="1" selected="0">
            <x v="512"/>
          </reference>
          <reference field="2" count="1">
            <x v="0"/>
          </reference>
        </references>
      </pivotArea>
    </format>
    <format dxfId="3404">
      <pivotArea dataOnly="0" labelOnly="1" outline="0" fieldPosition="0">
        <references count="3">
          <reference field="0" count="1" selected="0">
            <x v="514"/>
          </reference>
          <reference field="1" count="1" selected="0">
            <x v="513"/>
          </reference>
          <reference field="2" count="1">
            <x v="0"/>
          </reference>
        </references>
      </pivotArea>
    </format>
    <format dxfId="3403">
      <pivotArea dataOnly="0" labelOnly="1" outline="0" fieldPosition="0">
        <references count="3">
          <reference field="0" count="1" selected="0">
            <x v="515"/>
          </reference>
          <reference field="1" count="1" selected="0">
            <x v="514"/>
          </reference>
          <reference field="2" count="1">
            <x v="0"/>
          </reference>
        </references>
      </pivotArea>
    </format>
    <format dxfId="3402">
      <pivotArea dataOnly="0" labelOnly="1" outline="0" fieldPosition="0">
        <references count="3">
          <reference field="0" count="1" selected="0">
            <x v="516"/>
          </reference>
          <reference field="1" count="1" selected="0">
            <x v="515"/>
          </reference>
          <reference field="2" count="1">
            <x v="0"/>
          </reference>
        </references>
      </pivotArea>
    </format>
    <format dxfId="3401">
      <pivotArea dataOnly="0" labelOnly="1" outline="0" fieldPosition="0">
        <references count="3">
          <reference field="0" count="1" selected="0">
            <x v="517"/>
          </reference>
          <reference field="1" count="1" selected="0">
            <x v="516"/>
          </reference>
          <reference field="2" count="1">
            <x v="0"/>
          </reference>
        </references>
      </pivotArea>
    </format>
    <format dxfId="3400">
      <pivotArea dataOnly="0" labelOnly="1" outline="0" fieldPosition="0">
        <references count="3">
          <reference field="0" count="1" selected="0">
            <x v="518"/>
          </reference>
          <reference field="1" count="1" selected="0">
            <x v="517"/>
          </reference>
          <reference field="2" count="1">
            <x v="0"/>
          </reference>
        </references>
      </pivotArea>
    </format>
    <format dxfId="3399">
      <pivotArea dataOnly="0" labelOnly="1" outline="0" fieldPosition="0">
        <references count="3">
          <reference field="0" count="1" selected="0">
            <x v="519"/>
          </reference>
          <reference field="1" count="1" selected="0">
            <x v="518"/>
          </reference>
          <reference field="2" count="1">
            <x v="0"/>
          </reference>
        </references>
      </pivotArea>
    </format>
    <format dxfId="3398">
      <pivotArea dataOnly="0" labelOnly="1" outline="0" fieldPosition="0">
        <references count="3">
          <reference field="0" count="1" selected="0">
            <x v="520"/>
          </reference>
          <reference field="1" count="1" selected="0">
            <x v="519"/>
          </reference>
          <reference field="2" count="1">
            <x v="0"/>
          </reference>
        </references>
      </pivotArea>
    </format>
    <format dxfId="3397">
      <pivotArea dataOnly="0" labelOnly="1" outline="0" fieldPosition="0">
        <references count="3">
          <reference field="0" count="1" selected="0">
            <x v="521"/>
          </reference>
          <reference field="1" count="1" selected="0">
            <x v="520"/>
          </reference>
          <reference field="2" count="1">
            <x v="3"/>
          </reference>
        </references>
      </pivotArea>
    </format>
    <format dxfId="3396">
      <pivotArea dataOnly="0" labelOnly="1" outline="0" fieldPosition="0">
        <references count="3">
          <reference field="0" count="1" selected="0">
            <x v="522"/>
          </reference>
          <reference field="1" count="1" selected="0">
            <x v="521"/>
          </reference>
          <reference field="2" count="1">
            <x v="31"/>
          </reference>
        </references>
      </pivotArea>
    </format>
    <format dxfId="3395">
      <pivotArea dataOnly="0" labelOnly="1" outline="0" fieldPosition="0">
        <references count="3">
          <reference field="0" count="1" selected="0">
            <x v="523"/>
          </reference>
          <reference field="1" count="1" selected="0">
            <x v="522"/>
          </reference>
          <reference field="2" count="1">
            <x v="0"/>
          </reference>
        </references>
      </pivotArea>
    </format>
    <format dxfId="3394">
      <pivotArea dataOnly="0" labelOnly="1" outline="0" fieldPosition="0">
        <references count="3">
          <reference field="0" count="1" selected="0">
            <x v="524"/>
          </reference>
          <reference field="1" count="1" selected="0">
            <x v="523"/>
          </reference>
          <reference field="2" count="1">
            <x v="0"/>
          </reference>
        </references>
      </pivotArea>
    </format>
    <format dxfId="3393">
      <pivotArea dataOnly="0" labelOnly="1" outline="0" fieldPosition="0">
        <references count="3">
          <reference field="0" count="1" selected="0">
            <x v="525"/>
          </reference>
          <reference field="1" count="1" selected="0">
            <x v="524"/>
          </reference>
          <reference field="2" count="1">
            <x v="5"/>
          </reference>
        </references>
      </pivotArea>
    </format>
    <format dxfId="3392">
      <pivotArea dataOnly="0" labelOnly="1" outline="0" fieldPosition="0">
        <references count="3">
          <reference field="0" count="1" selected="0">
            <x v="526"/>
          </reference>
          <reference field="1" count="1" selected="0">
            <x v="525"/>
          </reference>
          <reference field="2" count="1">
            <x v="33"/>
          </reference>
        </references>
      </pivotArea>
    </format>
    <format dxfId="3391">
      <pivotArea dataOnly="0" labelOnly="1" outline="0" fieldPosition="0">
        <references count="3">
          <reference field="0" count="1" selected="0">
            <x v="527"/>
          </reference>
          <reference field="1" count="1" selected="0">
            <x v="526"/>
          </reference>
          <reference field="2" count="1">
            <x v="45"/>
          </reference>
        </references>
      </pivotArea>
    </format>
    <format dxfId="3390">
      <pivotArea dataOnly="0" labelOnly="1" outline="0" fieldPosition="0">
        <references count="3">
          <reference field="0" count="1" selected="0">
            <x v="528"/>
          </reference>
          <reference field="1" count="1" selected="0">
            <x v="527"/>
          </reference>
          <reference field="2" count="1">
            <x v="3"/>
          </reference>
        </references>
      </pivotArea>
    </format>
    <format dxfId="3389">
      <pivotArea dataOnly="0" labelOnly="1" outline="0" fieldPosition="0">
        <references count="3">
          <reference field="0" count="1" selected="0">
            <x v="529"/>
          </reference>
          <reference field="1" count="1" selected="0">
            <x v="528"/>
          </reference>
          <reference field="2" count="1">
            <x v="31"/>
          </reference>
        </references>
      </pivotArea>
    </format>
    <format dxfId="3388">
      <pivotArea dataOnly="0" labelOnly="1" outline="0" fieldPosition="0">
        <references count="3">
          <reference field="0" count="1" selected="0">
            <x v="530"/>
          </reference>
          <reference field="1" count="1" selected="0">
            <x v="529"/>
          </reference>
          <reference field="2" count="1">
            <x v="0"/>
          </reference>
        </references>
      </pivotArea>
    </format>
    <format dxfId="3387">
      <pivotArea dataOnly="0" labelOnly="1" outline="0" fieldPosition="0">
        <references count="3">
          <reference field="0" count="1" selected="0">
            <x v="531"/>
          </reference>
          <reference field="1" count="1" selected="0">
            <x v="530"/>
          </reference>
          <reference field="2" count="1">
            <x v="3"/>
          </reference>
        </references>
      </pivotArea>
    </format>
    <format dxfId="3386">
      <pivotArea dataOnly="0" labelOnly="1" outline="0" fieldPosition="0">
        <references count="3">
          <reference field="0" count="1" selected="0">
            <x v="532"/>
          </reference>
          <reference field="1" count="1" selected="0">
            <x v="531"/>
          </reference>
          <reference field="2" count="1">
            <x v="31"/>
          </reference>
        </references>
      </pivotArea>
    </format>
    <format dxfId="3385">
      <pivotArea dataOnly="0" labelOnly="1" outline="0" fieldPosition="0">
        <references count="3">
          <reference field="0" count="1" selected="0">
            <x v="533"/>
          </reference>
          <reference field="1" count="1" selected="0">
            <x v="532"/>
          </reference>
          <reference field="2" count="1">
            <x v="0"/>
          </reference>
        </references>
      </pivotArea>
    </format>
    <format dxfId="3384">
      <pivotArea dataOnly="0" labelOnly="1" outline="0" fieldPosition="0">
        <references count="3">
          <reference field="0" count="1" selected="0">
            <x v="534"/>
          </reference>
          <reference field="1" count="1" selected="0">
            <x v="533"/>
          </reference>
          <reference field="2" count="1">
            <x v="0"/>
          </reference>
        </references>
      </pivotArea>
    </format>
    <format dxfId="3383">
      <pivotArea dataOnly="0" labelOnly="1" outline="0" fieldPosition="0">
        <references count="3">
          <reference field="0" count="1" selected="0">
            <x v="535"/>
          </reference>
          <reference field="1" count="1" selected="0">
            <x v="534"/>
          </reference>
          <reference field="2" count="1">
            <x v="0"/>
          </reference>
        </references>
      </pivotArea>
    </format>
    <format dxfId="3382">
      <pivotArea dataOnly="0" labelOnly="1" outline="0" fieldPosition="0">
        <references count="3">
          <reference field="0" count="1" selected="0">
            <x v="536"/>
          </reference>
          <reference field="1" count="1" selected="0">
            <x v="535"/>
          </reference>
          <reference field="2" count="1">
            <x v="0"/>
          </reference>
        </references>
      </pivotArea>
    </format>
    <format dxfId="3381">
      <pivotArea dataOnly="0" labelOnly="1" outline="0" fieldPosition="0">
        <references count="3">
          <reference field="0" count="1" selected="0">
            <x v="537"/>
          </reference>
          <reference field="1" count="1" selected="0">
            <x v="536"/>
          </reference>
          <reference field="2" count="1">
            <x v="0"/>
          </reference>
        </references>
      </pivotArea>
    </format>
    <format dxfId="3380">
      <pivotArea dataOnly="0" labelOnly="1" outline="0" fieldPosition="0">
        <references count="3">
          <reference field="0" count="1" selected="0">
            <x v="538"/>
          </reference>
          <reference field="1" count="1" selected="0">
            <x v="537"/>
          </reference>
          <reference field="2" count="1">
            <x v="7"/>
          </reference>
        </references>
      </pivotArea>
    </format>
    <format dxfId="3379">
      <pivotArea dataOnly="0" labelOnly="1" outline="0" fieldPosition="0">
        <references count="3">
          <reference field="0" count="1" selected="0">
            <x v="539"/>
          </reference>
          <reference field="1" count="1" selected="0">
            <x v="538"/>
          </reference>
          <reference field="2" count="1">
            <x v="35"/>
          </reference>
        </references>
      </pivotArea>
    </format>
    <format dxfId="3378">
      <pivotArea dataOnly="0" labelOnly="1" outline="0" fieldPosition="0">
        <references count="3">
          <reference field="0" count="1" selected="0">
            <x v="540"/>
          </reference>
          <reference field="1" count="1" selected="0">
            <x v="539"/>
          </reference>
          <reference field="2" count="1">
            <x v="47"/>
          </reference>
        </references>
      </pivotArea>
    </format>
    <format dxfId="3377">
      <pivotArea dataOnly="0" labelOnly="1" outline="0" fieldPosition="0">
        <references count="3">
          <reference field="0" count="1" selected="0">
            <x v="541"/>
          </reference>
          <reference field="1" count="1" selected="0">
            <x v="540"/>
          </reference>
          <reference field="2" count="1">
            <x v="56"/>
          </reference>
        </references>
      </pivotArea>
    </format>
    <format dxfId="3376">
      <pivotArea dataOnly="0" labelOnly="1" outline="0" fieldPosition="0">
        <references count="3">
          <reference field="0" count="1" selected="0">
            <x v="542"/>
          </reference>
          <reference field="1" count="1" selected="0">
            <x v="541"/>
          </reference>
          <reference field="2" count="1">
            <x v="64"/>
          </reference>
        </references>
      </pivotArea>
    </format>
    <format dxfId="3375">
      <pivotArea dataOnly="0" labelOnly="1" outline="0" fieldPosition="0">
        <references count="3">
          <reference field="0" count="1" selected="0">
            <x v="543"/>
          </reference>
          <reference field="1" count="1" selected="0">
            <x v="542"/>
          </reference>
          <reference field="2" count="1">
            <x v="0"/>
          </reference>
        </references>
      </pivotArea>
    </format>
    <format dxfId="3374">
      <pivotArea dataOnly="0" labelOnly="1" outline="0" fieldPosition="0">
        <references count="3">
          <reference field="0" count="1" selected="0">
            <x v="544"/>
          </reference>
          <reference field="1" count="1" selected="0">
            <x v="543"/>
          </reference>
          <reference field="2" count="1">
            <x v="0"/>
          </reference>
        </references>
      </pivotArea>
    </format>
    <format dxfId="3373">
      <pivotArea dataOnly="0" labelOnly="1" outline="0" fieldPosition="0">
        <references count="3">
          <reference field="0" count="1" selected="0">
            <x v="545"/>
          </reference>
          <reference field="1" count="1" selected="0">
            <x v="544"/>
          </reference>
          <reference field="2" count="1">
            <x v="9"/>
          </reference>
        </references>
      </pivotArea>
    </format>
    <format dxfId="3372">
      <pivotArea dataOnly="0" labelOnly="1" outline="0" fieldPosition="0">
        <references count="3">
          <reference field="0" count="1" selected="0">
            <x v="546"/>
          </reference>
          <reference field="1" count="1" selected="0">
            <x v="545"/>
          </reference>
          <reference field="2" count="1">
            <x v="37"/>
          </reference>
        </references>
      </pivotArea>
    </format>
    <format dxfId="3371">
      <pivotArea dataOnly="0" labelOnly="1" outline="0" fieldPosition="0">
        <references count="3">
          <reference field="0" count="1" selected="0">
            <x v="547"/>
          </reference>
          <reference field="1" count="1" selected="0">
            <x v="546"/>
          </reference>
          <reference field="2" count="1">
            <x v="49"/>
          </reference>
        </references>
      </pivotArea>
    </format>
    <format dxfId="3370">
      <pivotArea dataOnly="0" labelOnly="1" outline="0" fieldPosition="0">
        <references count="3">
          <reference field="0" count="1" selected="0">
            <x v="548"/>
          </reference>
          <reference field="1" count="1" selected="0">
            <x v="547"/>
          </reference>
          <reference field="2" count="1">
            <x v="58"/>
          </reference>
        </references>
      </pivotArea>
    </format>
    <format dxfId="3369">
      <pivotArea dataOnly="0" labelOnly="1" outline="0" fieldPosition="0">
        <references count="3">
          <reference field="0" count="1" selected="0">
            <x v="549"/>
          </reference>
          <reference field="1" count="1" selected="0">
            <x v="548"/>
          </reference>
          <reference field="2" count="1">
            <x v="66"/>
          </reference>
        </references>
      </pivotArea>
    </format>
    <format dxfId="3368">
      <pivotArea dataOnly="0" labelOnly="1" outline="0" fieldPosition="0">
        <references count="3">
          <reference field="0" count="1" selected="0">
            <x v="550"/>
          </reference>
          <reference field="1" count="1" selected="0">
            <x v="549"/>
          </reference>
          <reference field="2" count="1">
            <x v="73"/>
          </reference>
        </references>
      </pivotArea>
    </format>
    <format dxfId="3367">
      <pivotArea dataOnly="0" labelOnly="1" outline="0" fieldPosition="0">
        <references count="3">
          <reference field="0" count="1" selected="0">
            <x v="551"/>
          </reference>
          <reference field="1" count="1" selected="0">
            <x v="550"/>
          </reference>
          <reference field="2" count="1">
            <x v="79"/>
          </reference>
        </references>
      </pivotArea>
    </format>
    <format dxfId="3366">
      <pivotArea dataOnly="0" labelOnly="1" outline="0" fieldPosition="0">
        <references count="3">
          <reference field="0" count="1" selected="0">
            <x v="552"/>
          </reference>
          <reference field="1" count="1" selected="0">
            <x v="551"/>
          </reference>
          <reference field="2" count="1">
            <x v="0"/>
          </reference>
        </references>
      </pivotArea>
    </format>
    <format dxfId="3365">
      <pivotArea dataOnly="0" labelOnly="1" outline="0" fieldPosition="0">
        <references count="3">
          <reference field="0" count="1" selected="0">
            <x v="553"/>
          </reference>
          <reference field="1" count="1" selected="0">
            <x v="552"/>
          </reference>
          <reference field="2" count="1">
            <x v="0"/>
          </reference>
        </references>
      </pivotArea>
    </format>
    <format dxfId="3364">
      <pivotArea dataOnly="0" labelOnly="1" outline="0" fieldPosition="0">
        <references count="3">
          <reference field="0" count="1" selected="0">
            <x v="554"/>
          </reference>
          <reference field="1" count="1" selected="0">
            <x v="553"/>
          </reference>
          <reference field="2" count="1">
            <x v="7"/>
          </reference>
        </references>
      </pivotArea>
    </format>
    <format dxfId="3363">
      <pivotArea dataOnly="0" labelOnly="1" outline="0" fieldPosition="0">
        <references count="3">
          <reference field="0" count="1" selected="0">
            <x v="555"/>
          </reference>
          <reference field="1" count="1" selected="0">
            <x v="554"/>
          </reference>
          <reference field="2" count="1">
            <x v="35"/>
          </reference>
        </references>
      </pivotArea>
    </format>
    <format dxfId="3362">
      <pivotArea dataOnly="0" labelOnly="1" outline="0" fieldPosition="0">
        <references count="3">
          <reference field="0" count="1" selected="0">
            <x v="556"/>
          </reference>
          <reference field="1" count="1" selected="0">
            <x v="555"/>
          </reference>
          <reference field="2" count="1">
            <x v="47"/>
          </reference>
        </references>
      </pivotArea>
    </format>
    <format dxfId="3361">
      <pivotArea dataOnly="0" labelOnly="1" outline="0" fieldPosition="0">
        <references count="3">
          <reference field="0" count="1" selected="0">
            <x v="557"/>
          </reference>
          <reference field="1" count="1" selected="0">
            <x v="556"/>
          </reference>
          <reference field="2" count="1">
            <x v="56"/>
          </reference>
        </references>
      </pivotArea>
    </format>
    <format dxfId="3360">
      <pivotArea dataOnly="0" labelOnly="1" outline="0" fieldPosition="0">
        <references count="3">
          <reference field="0" count="1" selected="0">
            <x v="558"/>
          </reference>
          <reference field="1" count="1" selected="0">
            <x v="557"/>
          </reference>
          <reference field="2" count="1">
            <x v="64"/>
          </reference>
        </references>
      </pivotArea>
    </format>
    <format dxfId="3359">
      <pivotArea dataOnly="0" labelOnly="1" outline="0" fieldPosition="0">
        <references count="3">
          <reference field="0" count="1" selected="0">
            <x v="559"/>
          </reference>
          <reference field="1" count="1" selected="0">
            <x v="558"/>
          </reference>
          <reference field="2" count="1">
            <x v="0"/>
          </reference>
        </references>
      </pivotArea>
    </format>
    <format dxfId="3358">
      <pivotArea dataOnly="0" labelOnly="1" outline="0" fieldPosition="0">
        <references count="3">
          <reference field="0" count="1" selected="0">
            <x v="560"/>
          </reference>
          <reference field="1" count="1" selected="0">
            <x v="559"/>
          </reference>
          <reference field="2" count="1">
            <x v="0"/>
          </reference>
        </references>
      </pivotArea>
    </format>
    <format dxfId="3357">
      <pivotArea dataOnly="0" labelOnly="1" outline="0" fieldPosition="0">
        <references count="3">
          <reference field="0" count="1" selected="0">
            <x v="561"/>
          </reference>
          <reference field="1" count="1" selected="0">
            <x v="560"/>
          </reference>
          <reference field="2" count="1">
            <x v="0"/>
          </reference>
        </references>
      </pivotArea>
    </format>
    <format dxfId="3356">
      <pivotArea dataOnly="0" labelOnly="1" outline="0" fieldPosition="0">
        <references count="3">
          <reference field="0" count="1" selected="0">
            <x v="562"/>
          </reference>
          <reference field="1" count="1" selected="0">
            <x v="561"/>
          </reference>
          <reference field="2" count="1">
            <x v="5"/>
          </reference>
        </references>
      </pivotArea>
    </format>
    <format dxfId="3355">
      <pivotArea dataOnly="0" labelOnly="1" outline="0" fieldPosition="0">
        <references count="3">
          <reference field="0" count="1" selected="0">
            <x v="563"/>
          </reference>
          <reference field="1" count="1" selected="0">
            <x v="562"/>
          </reference>
          <reference field="2" count="1">
            <x v="33"/>
          </reference>
        </references>
      </pivotArea>
    </format>
    <format dxfId="3354">
      <pivotArea dataOnly="0" labelOnly="1" outline="0" fieldPosition="0">
        <references count="3">
          <reference field="0" count="1" selected="0">
            <x v="564"/>
          </reference>
          <reference field="1" count="1" selected="0">
            <x v="563"/>
          </reference>
          <reference field="2" count="1">
            <x v="45"/>
          </reference>
        </references>
      </pivotArea>
    </format>
    <format dxfId="3353">
      <pivotArea dataOnly="0" labelOnly="1" outline="0" fieldPosition="0">
        <references count="3">
          <reference field="0" count="1" selected="0">
            <x v="565"/>
          </reference>
          <reference field="1" count="1" selected="0">
            <x v="564"/>
          </reference>
          <reference field="2" count="1">
            <x v="0"/>
          </reference>
        </references>
      </pivotArea>
    </format>
    <format dxfId="3352">
      <pivotArea dataOnly="0" labelOnly="1" outline="0" fieldPosition="0">
        <references count="3">
          <reference field="0" count="1" selected="0">
            <x v="566"/>
          </reference>
          <reference field="1" count="1" selected="0">
            <x v="565"/>
          </reference>
          <reference field="2" count="1">
            <x v="5"/>
          </reference>
        </references>
      </pivotArea>
    </format>
    <format dxfId="3351">
      <pivotArea dataOnly="0" labelOnly="1" outline="0" fieldPosition="0">
        <references count="3">
          <reference field="0" count="1" selected="0">
            <x v="567"/>
          </reference>
          <reference field="1" count="1" selected="0">
            <x v="566"/>
          </reference>
          <reference field="2" count="1">
            <x v="33"/>
          </reference>
        </references>
      </pivotArea>
    </format>
    <format dxfId="3350">
      <pivotArea dataOnly="0" labelOnly="1" outline="0" fieldPosition="0">
        <references count="3">
          <reference field="0" count="1" selected="0">
            <x v="568"/>
          </reference>
          <reference field="1" count="1" selected="0">
            <x v="567"/>
          </reference>
          <reference field="2" count="1">
            <x v="45"/>
          </reference>
        </references>
      </pivotArea>
    </format>
    <format dxfId="3349">
      <pivotArea dataOnly="0" labelOnly="1" outline="0" fieldPosition="0">
        <references count="3">
          <reference field="0" count="1" selected="0">
            <x v="569"/>
          </reference>
          <reference field="1" count="1" selected="0">
            <x v="568"/>
          </reference>
          <reference field="2" count="1">
            <x v="3"/>
          </reference>
        </references>
      </pivotArea>
    </format>
    <format dxfId="3348">
      <pivotArea dataOnly="0" labelOnly="1" outline="0" fieldPosition="0">
        <references count="3">
          <reference field="0" count="1" selected="0">
            <x v="570"/>
          </reference>
          <reference field="1" count="1" selected="0">
            <x v="569"/>
          </reference>
          <reference field="2" count="1">
            <x v="31"/>
          </reference>
        </references>
      </pivotArea>
    </format>
    <format dxfId="3347">
      <pivotArea dataOnly="0" labelOnly="1" outline="0" fieldPosition="0">
        <references count="3">
          <reference field="0" count="1" selected="0">
            <x v="571"/>
          </reference>
          <reference field="1" count="1" selected="0">
            <x v="570"/>
          </reference>
          <reference field="2" count="1">
            <x v="0"/>
          </reference>
        </references>
      </pivotArea>
    </format>
    <format dxfId="3346">
      <pivotArea dataOnly="0" labelOnly="1" outline="0" fieldPosition="0">
        <references count="3">
          <reference field="0" count="1" selected="0">
            <x v="572"/>
          </reference>
          <reference field="1" count="1" selected="0">
            <x v="571"/>
          </reference>
          <reference field="2" count="1">
            <x v="0"/>
          </reference>
        </references>
      </pivotArea>
    </format>
    <format dxfId="3345">
      <pivotArea dataOnly="0" labelOnly="1" outline="0" fieldPosition="0">
        <references count="3">
          <reference field="0" count="1" selected="0">
            <x v="573"/>
          </reference>
          <reference field="1" count="1" selected="0">
            <x v="572"/>
          </reference>
          <reference field="2" count="1">
            <x v="0"/>
          </reference>
        </references>
      </pivotArea>
    </format>
    <format dxfId="3344">
      <pivotArea dataOnly="0" labelOnly="1" outline="0" fieldPosition="0">
        <references count="3">
          <reference field="0" count="1" selected="0">
            <x v="574"/>
          </reference>
          <reference field="1" count="1" selected="0">
            <x v="573"/>
          </reference>
          <reference field="2" count="1">
            <x v="0"/>
          </reference>
        </references>
      </pivotArea>
    </format>
    <format dxfId="3343">
      <pivotArea dataOnly="0" labelOnly="1" outline="0" fieldPosition="0">
        <references count="3">
          <reference field="0" count="1" selected="0">
            <x v="575"/>
          </reference>
          <reference field="1" count="1" selected="0">
            <x v="574"/>
          </reference>
          <reference field="2" count="1">
            <x v="0"/>
          </reference>
        </references>
      </pivotArea>
    </format>
    <format dxfId="3342">
      <pivotArea dataOnly="0" labelOnly="1" outline="0" fieldPosition="0">
        <references count="3">
          <reference field="0" count="1" selected="0">
            <x v="576"/>
          </reference>
          <reference field="1" count="1" selected="0">
            <x v="575"/>
          </reference>
          <reference field="2" count="1">
            <x v="0"/>
          </reference>
        </references>
      </pivotArea>
    </format>
    <format dxfId="3341">
      <pivotArea dataOnly="0" labelOnly="1" outline="0" fieldPosition="0">
        <references count="3">
          <reference field="0" count="1" selected="0">
            <x v="577"/>
          </reference>
          <reference field="1" count="1" selected="0">
            <x v="576"/>
          </reference>
          <reference field="2" count="1">
            <x v="0"/>
          </reference>
        </references>
      </pivotArea>
    </format>
    <format dxfId="3340">
      <pivotArea dataOnly="0" labelOnly="1" outline="0" fieldPosition="0">
        <references count="3">
          <reference field="0" count="1" selected="0">
            <x v="578"/>
          </reference>
          <reference field="1" count="1" selected="0">
            <x v="577"/>
          </reference>
          <reference field="2" count="1">
            <x v="0"/>
          </reference>
        </references>
      </pivotArea>
    </format>
    <format dxfId="3339">
      <pivotArea dataOnly="0" labelOnly="1" outline="0" fieldPosition="0">
        <references count="3">
          <reference field="0" count="1" selected="0">
            <x v="579"/>
          </reference>
          <reference field="1" count="1" selected="0">
            <x v="578"/>
          </reference>
          <reference field="2" count="1">
            <x v="0"/>
          </reference>
        </references>
      </pivotArea>
    </format>
    <format dxfId="3338">
      <pivotArea dataOnly="0" labelOnly="1" outline="0" fieldPosition="0">
        <references count="3">
          <reference field="0" count="1" selected="0">
            <x v="580"/>
          </reference>
          <reference field="1" count="1" selected="0">
            <x v="579"/>
          </reference>
          <reference field="2" count="1">
            <x v="0"/>
          </reference>
        </references>
      </pivotArea>
    </format>
    <format dxfId="3337">
      <pivotArea dataOnly="0" labelOnly="1" outline="0" fieldPosition="0">
        <references count="3">
          <reference field="0" count="1" selected="0">
            <x v="581"/>
          </reference>
          <reference field="1" count="1" selected="0">
            <x v="580"/>
          </reference>
          <reference field="2" count="1">
            <x v="0"/>
          </reference>
        </references>
      </pivotArea>
    </format>
    <format dxfId="3336">
      <pivotArea dataOnly="0" labelOnly="1" outline="0" fieldPosition="0">
        <references count="3">
          <reference field="0" count="1" selected="0">
            <x v="582"/>
          </reference>
          <reference field="1" count="1" selected="0">
            <x v="581"/>
          </reference>
          <reference field="2" count="1">
            <x v="0"/>
          </reference>
        </references>
      </pivotArea>
    </format>
    <format dxfId="3335">
      <pivotArea dataOnly="0" labelOnly="1" outline="0" fieldPosition="0">
        <references count="3">
          <reference field="0" count="1" selected="0">
            <x v="583"/>
          </reference>
          <reference field="1" count="1" selected="0">
            <x v="582"/>
          </reference>
          <reference field="2" count="1">
            <x v="0"/>
          </reference>
        </references>
      </pivotArea>
    </format>
    <format dxfId="3334">
      <pivotArea dataOnly="0" labelOnly="1" outline="0" fieldPosition="0">
        <references count="3">
          <reference field="0" count="1" selected="0">
            <x v="584"/>
          </reference>
          <reference field="1" count="1" selected="0">
            <x v="583"/>
          </reference>
          <reference field="2" count="1">
            <x v="0"/>
          </reference>
        </references>
      </pivotArea>
    </format>
    <format dxfId="3333">
      <pivotArea dataOnly="0" labelOnly="1" outline="0" fieldPosition="0">
        <references count="3">
          <reference field="0" count="1" selected="0">
            <x v="585"/>
          </reference>
          <reference field="1" count="1" selected="0">
            <x v="584"/>
          </reference>
          <reference field="2" count="1">
            <x v="0"/>
          </reference>
        </references>
      </pivotArea>
    </format>
    <format dxfId="3332">
      <pivotArea dataOnly="0" labelOnly="1" outline="0" fieldPosition="0">
        <references count="3">
          <reference field="0" count="1" selected="0">
            <x v="586"/>
          </reference>
          <reference field="1" count="1" selected="0">
            <x v="585"/>
          </reference>
          <reference field="2" count="1">
            <x v="0"/>
          </reference>
        </references>
      </pivotArea>
    </format>
    <format dxfId="3331">
      <pivotArea dataOnly="0" labelOnly="1" outline="0" fieldPosition="0">
        <references count="3">
          <reference field="0" count="1" selected="0">
            <x v="587"/>
          </reference>
          <reference field="1" count="1" selected="0">
            <x v="586"/>
          </reference>
          <reference field="2" count="1">
            <x v="0"/>
          </reference>
        </references>
      </pivotArea>
    </format>
    <format dxfId="3330">
      <pivotArea dataOnly="0" labelOnly="1" outline="0" fieldPosition="0">
        <references count="3">
          <reference field="0" count="1" selected="0">
            <x v="588"/>
          </reference>
          <reference field="1" count="1" selected="0">
            <x v="587"/>
          </reference>
          <reference field="2" count="1">
            <x v="0"/>
          </reference>
        </references>
      </pivotArea>
    </format>
    <format dxfId="3329">
      <pivotArea dataOnly="0" labelOnly="1" outline="0" fieldPosition="0">
        <references count="3">
          <reference field="0" count="1" selected="0">
            <x v="589"/>
          </reference>
          <reference field="1" count="1" selected="0">
            <x v="588"/>
          </reference>
          <reference field="2" count="1">
            <x v="0"/>
          </reference>
        </references>
      </pivotArea>
    </format>
    <format dxfId="3328">
      <pivotArea dataOnly="0" labelOnly="1" outline="0" fieldPosition="0">
        <references count="3">
          <reference field="0" count="1" selected="0">
            <x v="590"/>
          </reference>
          <reference field="1" count="1" selected="0">
            <x v="589"/>
          </reference>
          <reference field="2" count="1">
            <x v="0"/>
          </reference>
        </references>
      </pivotArea>
    </format>
    <format dxfId="3327">
      <pivotArea dataOnly="0" labelOnly="1" outline="0" fieldPosition="0">
        <references count="3">
          <reference field="0" count="1" selected="0">
            <x v="591"/>
          </reference>
          <reference field="1" count="1" selected="0">
            <x v="590"/>
          </reference>
          <reference field="2" count="1">
            <x v="0"/>
          </reference>
        </references>
      </pivotArea>
    </format>
    <format dxfId="3326">
      <pivotArea dataOnly="0" labelOnly="1" outline="0" fieldPosition="0">
        <references count="3">
          <reference field="0" count="1" selected="0">
            <x v="592"/>
          </reference>
          <reference field="1" count="1" selected="0">
            <x v="591"/>
          </reference>
          <reference field="2" count="1">
            <x v="0"/>
          </reference>
        </references>
      </pivotArea>
    </format>
    <format dxfId="3325">
      <pivotArea dataOnly="0" labelOnly="1" outline="0" fieldPosition="0">
        <references count="3">
          <reference field="0" count="1" selected="0">
            <x v="593"/>
          </reference>
          <reference field="1" count="1" selected="0">
            <x v="592"/>
          </reference>
          <reference field="2" count="1">
            <x v="0"/>
          </reference>
        </references>
      </pivotArea>
    </format>
    <format dxfId="3324">
      <pivotArea dataOnly="0" labelOnly="1" outline="0" fieldPosition="0">
        <references count="3">
          <reference field="0" count="1" selected="0">
            <x v="594"/>
          </reference>
          <reference field="1" count="1" selected="0">
            <x v="593"/>
          </reference>
          <reference field="2" count="1">
            <x v="0"/>
          </reference>
        </references>
      </pivotArea>
    </format>
    <format dxfId="3323">
      <pivotArea dataOnly="0" labelOnly="1" outline="0" fieldPosition="0">
        <references count="3">
          <reference field="0" count="1" selected="0">
            <x v="595"/>
          </reference>
          <reference field="1" count="1" selected="0">
            <x v="594"/>
          </reference>
          <reference field="2" count="1">
            <x v="0"/>
          </reference>
        </references>
      </pivotArea>
    </format>
    <format dxfId="3322">
      <pivotArea dataOnly="0" labelOnly="1" outline="0" fieldPosition="0">
        <references count="3">
          <reference field="0" count="1" selected="0">
            <x v="596"/>
          </reference>
          <reference field="1" count="1" selected="0">
            <x v="595"/>
          </reference>
          <reference field="2" count="1">
            <x v="0"/>
          </reference>
        </references>
      </pivotArea>
    </format>
    <format dxfId="3321">
      <pivotArea dataOnly="0" labelOnly="1" outline="0" fieldPosition="0">
        <references count="3">
          <reference field="0" count="1" selected="0">
            <x v="597"/>
          </reference>
          <reference field="1" count="1" selected="0">
            <x v="596"/>
          </reference>
          <reference field="2" count="1">
            <x v="0"/>
          </reference>
        </references>
      </pivotArea>
    </format>
    <format dxfId="3320">
      <pivotArea dataOnly="0" labelOnly="1" outline="0" fieldPosition="0">
        <references count="3">
          <reference field="0" count="1" selected="0">
            <x v="598"/>
          </reference>
          <reference field="1" count="1" selected="0">
            <x v="597"/>
          </reference>
          <reference field="2" count="1">
            <x v="0"/>
          </reference>
        </references>
      </pivotArea>
    </format>
    <format dxfId="3319">
      <pivotArea dataOnly="0" labelOnly="1" outline="0" fieldPosition="0">
        <references count="3">
          <reference field="0" count="1" selected="0">
            <x v="599"/>
          </reference>
          <reference field="1" count="1" selected="0">
            <x v="598"/>
          </reference>
          <reference field="2" count="1">
            <x v="0"/>
          </reference>
        </references>
      </pivotArea>
    </format>
    <format dxfId="3318">
      <pivotArea dataOnly="0" labelOnly="1" outline="0" fieldPosition="0">
        <references count="3">
          <reference field="0" count="1" selected="0">
            <x v="600"/>
          </reference>
          <reference field="1" count="1" selected="0">
            <x v="599"/>
          </reference>
          <reference field="2" count="1">
            <x v="0"/>
          </reference>
        </references>
      </pivotArea>
    </format>
    <format dxfId="3317">
      <pivotArea dataOnly="0" labelOnly="1" outline="0" fieldPosition="0">
        <references count="3">
          <reference field="0" count="1" selected="0">
            <x v="601"/>
          </reference>
          <reference field="1" count="1" selected="0">
            <x v="600"/>
          </reference>
          <reference field="2" count="1">
            <x v="0"/>
          </reference>
        </references>
      </pivotArea>
    </format>
    <format dxfId="3316">
      <pivotArea dataOnly="0" labelOnly="1" outline="0" fieldPosition="0">
        <references count="3">
          <reference field="0" count="1" selected="0">
            <x v="602"/>
          </reference>
          <reference field="1" count="1" selected="0">
            <x v="601"/>
          </reference>
          <reference field="2" count="1">
            <x v="0"/>
          </reference>
        </references>
      </pivotArea>
    </format>
    <format dxfId="3315">
      <pivotArea dataOnly="0" labelOnly="1" outline="0" fieldPosition="0">
        <references count="3">
          <reference field="0" count="1" selected="0">
            <x v="603"/>
          </reference>
          <reference field="1" count="1" selected="0">
            <x v="602"/>
          </reference>
          <reference field="2" count="1">
            <x v="0"/>
          </reference>
        </references>
      </pivotArea>
    </format>
    <format dxfId="3314">
      <pivotArea dataOnly="0" labelOnly="1" outline="0" fieldPosition="0">
        <references count="3">
          <reference field="0" count="1" selected="0">
            <x v="604"/>
          </reference>
          <reference field="1" count="1" selected="0">
            <x v="603"/>
          </reference>
          <reference field="2" count="1">
            <x v="0"/>
          </reference>
        </references>
      </pivotArea>
    </format>
    <format dxfId="3313">
      <pivotArea dataOnly="0" labelOnly="1" outline="0" fieldPosition="0">
        <references count="3">
          <reference field="0" count="1" selected="0">
            <x v="605"/>
          </reference>
          <reference field="1" count="1" selected="0">
            <x v="604"/>
          </reference>
          <reference field="2" count="1">
            <x v="0"/>
          </reference>
        </references>
      </pivotArea>
    </format>
    <format dxfId="3312">
      <pivotArea dataOnly="0" labelOnly="1" outline="0" fieldPosition="0">
        <references count="3">
          <reference field="0" count="1" selected="0">
            <x v="606"/>
          </reference>
          <reference field="1" count="1" selected="0">
            <x v="605"/>
          </reference>
          <reference field="2" count="1">
            <x v="0"/>
          </reference>
        </references>
      </pivotArea>
    </format>
    <format dxfId="3311">
      <pivotArea dataOnly="0" labelOnly="1" outline="0" fieldPosition="0">
        <references count="3">
          <reference field="0" count="1" selected="0">
            <x v="607"/>
          </reference>
          <reference field="1" count="1" selected="0">
            <x v="606"/>
          </reference>
          <reference field="2" count="1">
            <x v="0"/>
          </reference>
        </references>
      </pivotArea>
    </format>
    <format dxfId="3310">
      <pivotArea dataOnly="0" labelOnly="1" outline="0" fieldPosition="0">
        <references count="3">
          <reference field="0" count="1" selected="0">
            <x v="608"/>
          </reference>
          <reference field="1" count="1" selected="0">
            <x v="607"/>
          </reference>
          <reference field="2" count="1">
            <x v="0"/>
          </reference>
        </references>
      </pivotArea>
    </format>
    <format dxfId="3309">
      <pivotArea dataOnly="0" labelOnly="1" outline="0" fieldPosition="0">
        <references count="3">
          <reference field="0" count="1" selected="0">
            <x v="609"/>
          </reference>
          <reference field="1" count="1" selected="0">
            <x v="608"/>
          </reference>
          <reference field="2" count="1">
            <x v="0"/>
          </reference>
        </references>
      </pivotArea>
    </format>
    <format dxfId="3308">
      <pivotArea dataOnly="0" labelOnly="1" outline="0" fieldPosition="0">
        <references count="3">
          <reference field="0" count="1" selected="0">
            <x v="610"/>
          </reference>
          <reference field="1" count="1" selected="0">
            <x v="609"/>
          </reference>
          <reference field="2" count="1">
            <x v="0"/>
          </reference>
        </references>
      </pivotArea>
    </format>
    <format dxfId="3307">
      <pivotArea dataOnly="0" labelOnly="1" outline="0" fieldPosition="0">
        <references count="3">
          <reference field="0" count="1" selected="0">
            <x v="611"/>
          </reference>
          <reference field="1" count="1" selected="0">
            <x v="610"/>
          </reference>
          <reference field="2" count="1">
            <x v="0"/>
          </reference>
        </references>
      </pivotArea>
    </format>
    <format dxfId="3306">
      <pivotArea dataOnly="0" labelOnly="1" outline="0" fieldPosition="0">
        <references count="3">
          <reference field="0" count="1" selected="0">
            <x v="612"/>
          </reference>
          <reference field="1" count="1" selected="0">
            <x v="611"/>
          </reference>
          <reference field="2" count="1">
            <x v="0"/>
          </reference>
        </references>
      </pivotArea>
    </format>
    <format dxfId="3305">
      <pivotArea dataOnly="0" labelOnly="1" outline="0" fieldPosition="0">
        <references count="3">
          <reference field="0" count="1" selected="0">
            <x v="613"/>
          </reference>
          <reference field="1" count="1" selected="0">
            <x v="612"/>
          </reference>
          <reference field="2" count="1">
            <x v="0"/>
          </reference>
        </references>
      </pivotArea>
    </format>
    <format dxfId="3304">
      <pivotArea dataOnly="0" labelOnly="1" outline="0" fieldPosition="0">
        <references count="3">
          <reference field="0" count="1" selected="0">
            <x v="614"/>
          </reference>
          <reference field="1" count="1" selected="0">
            <x v="613"/>
          </reference>
          <reference field="2" count="1">
            <x v="0"/>
          </reference>
        </references>
      </pivotArea>
    </format>
    <format dxfId="3303">
      <pivotArea dataOnly="0" labelOnly="1" outline="0" fieldPosition="0">
        <references count="3">
          <reference field="0" count="1" selected="0">
            <x v="615"/>
          </reference>
          <reference field="1" count="1" selected="0">
            <x v="614"/>
          </reference>
          <reference field="2" count="1">
            <x v="0"/>
          </reference>
        </references>
      </pivotArea>
    </format>
    <format dxfId="3302">
      <pivotArea dataOnly="0" labelOnly="1" outline="0" fieldPosition="0">
        <references count="3">
          <reference field="0" count="1" selected="0">
            <x v="616"/>
          </reference>
          <reference field="1" count="1" selected="0">
            <x v="615"/>
          </reference>
          <reference field="2" count="1">
            <x v="0"/>
          </reference>
        </references>
      </pivotArea>
    </format>
    <format dxfId="3301">
      <pivotArea dataOnly="0" labelOnly="1" outline="0" fieldPosition="0">
        <references count="3">
          <reference field="0" count="1" selected="0">
            <x v="617"/>
          </reference>
          <reference field="1" count="1" selected="0">
            <x v="616"/>
          </reference>
          <reference field="2" count="1">
            <x v="0"/>
          </reference>
        </references>
      </pivotArea>
    </format>
    <format dxfId="3300">
      <pivotArea dataOnly="0" labelOnly="1" outline="0" fieldPosition="0">
        <references count="3">
          <reference field="0" count="1" selected="0">
            <x v="618"/>
          </reference>
          <reference field="1" count="1" selected="0">
            <x v="617"/>
          </reference>
          <reference field="2" count="1">
            <x v="0"/>
          </reference>
        </references>
      </pivotArea>
    </format>
    <format dxfId="3299">
      <pivotArea dataOnly="0" labelOnly="1" outline="0" fieldPosition="0">
        <references count="3">
          <reference field="0" count="1" selected="0">
            <x v="619"/>
          </reference>
          <reference field="1" count="1" selected="0">
            <x v="618"/>
          </reference>
          <reference field="2" count="1">
            <x v="0"/>
          </reference>
        </references>
      </pivotArea>
    </format>
    <format dxfId="3298">
      <pivotArea dataOnly="0" labelOnly="1" outline="0" fieldPosition="0">
        <references count="3">
          <reference field="0" count="1" selected="0">
            <x v="620"/>
          </reference>
          <reference field="1" count="1" selected="0">
            <x v="619"/>
          </reference>
          <reference field="2" count="1">
            <x v="3"/>
          </reference>
        </references>
      </pivotArea>
    </format>
    <format dxfId="3297">
      <pivotArea dataOnly="0" labelOnly="1" outline="0" fieldPosition="0">
        <references count="3">
          <reference field="0" count="1" selected="0">
            <x v="621"/>
          </reference>
          <reference field="1" count="1" selected="0">
            <x v="620"/>
          </reference>
          <reference field="2" count="1">
            <x v="31"/>
          </reference>
        </references>
      </pivotArea>
    </format>
    <format dxfId="3296">
      <pivotArea dataOnly="0" labelOnly="1" outline="0" fieldPosition="0">
        <references count="3">
          <reference field="0" count="1" selected="0">
            <x v="622"/>
          </reference>
          <reference field="1" count="1" selected="0">
            <x v="621"/>
          </reference>
          <reference field="2" count="1">
            <x v="0"/>
          </reference>
        </references>
      </pivotArea>
    </format>
    <format dxfId="3295">
      <pivotArea dataOnly="0" labelOnly="1" outline="0" fieldPosition="0">
        <references count="3">
          <reference field="0" count="1" selected="0">
            <x v="623"/>
          </reference>
          <reference field="1" count="1" selected="0">
            <x v="622"/>
          </reference>
          <reference field="2" count="1">
            <x v="0"/>
          </reference>
        </references>
      </pivotArea>
    </format>
    <format dxfId="3294">
      <pivotArea dataOnly="0" labelOnly="1" outline="0" fieldPosition="0">
        <references count="3">
          <reference field="0" count="1" selected="0">
            <x v="624"/>
          </reference>
          <reference field="1" count="1" selected="0">
            <x v="623"/>
          </reference>
          <reference field="2" count="1">
            <x v="0"/>
          </reference>
        </references>
      </pivotArea>
    </format>
    <format dxfId="3293">
      <pivotArea dataOnly="0" labelOnly="1" outline="0" fieldPosition="0">
        <references count="3">
          <reference field="0" count="1" selected="0">
            <x v="625"/>
          </reference>
          <reference field="1" count="1" selected="0">
            <x v="624"/>
          </reference>
          <reference field="2" count="1">
            <x v="0"/>
          </reference>
        </references>
      </pivotArea>
    </format>
    <format dxfId="3292">
      <pivotArea dataOnly="0" labelOnly="1" outline="0" fieldPosition="0">
        <references count="3">
          <reference field="0" count="1" selected="0">
            <x v="626"/>
          </reference>
          <reference field="1" count="1" selected="0">
            <x v="625"/>
          </reference>
          <reference field="2" count="1">
            <x v="0"/>
          </reference>
        </references>
      </pivotArea>
    </format>
    <format dxfId="3291">
      <pivotArea dataOnly="0" labelOnly="1" outline="0" fieldPosition="0">
        <references count="3">
          <reference field="0" count="1" selected="0">
            <x v="627"/>
          </reference>
          <reference field="1" count="1" selected="0">
            <x v="626"/>
          </reference>
          <reference field="2" count="1">
            <x v="0"/>
          </reference>
        </references>
      </pivotArea>
    </format>
    <format dxfId="3290">
      <pivotArea dataOnly="0" labelOnly="1" outline="0" fieldPosition="0">
        <references count="3">
          <reference field="0" count="1" selected="0">
            <x v="628"/>
          </reference>
          <reference field="1" count="1" selected="0">
            <x v="627"/>
          </reference>
          <reference field="2" count="1">
            <x v="0"/>
          </reference>
        </references>
      </pivotArea>
    </format>
    <format dxfId="3289">
      <pivotArea dataOnly="0" labelOnly="1" outline="0" fieldPosition="0">
        <references count="3">
          <reference field="0" count="1" selected="0">
            <x v="629"/>
          </reference>
          <reference field="1" count="1" selected="0">
            <x v="628"/>
          </reference>
          <reference field="2" count="1">
            <x v="0"/>
          </reference>
        </references>
      </pivotArea>
    </format>
    <format dxfId="3288">
      <pivotArea dataOnly="0" labelOnly="1" outline="0" fieldPosition="0">
        <references count="3">
          <reference field="0" count="1" selected="0">
            <x v="630"/>
          </reference>
          <reference field="1" count="1" selected="0">
            <x v="629"/>
          </reference>
          <reference field="2" count="1">
            <x v="0"/>
          </reference>
        </references>
      </pivotArea>
    </format>
    <format dxfId="3287">
      <pivotArea dataOnly="0" labelOnly="1" outline="0" fieldPosition="0">
        <references count="3">
          <reference field="0" count="1" selected="0">
            <x v="631"/>
          </reference>
          <reference field="1" count="1" selected="0">
            <x v="630"/>
          </reference>
          <reference field="2" count="1">
            <x v="8"/>
          </reference>
        </references>
      </pivotArea>
    </format>
    <format dxfId="3286">
      <pivotArea dataOnly="0" labelOnly="1" outline="0" fieldPosition="0">
        <references count="3">
          <reference field="0" count="1" selected="0">
            <x v="632"/>
          </reference>
          <reference field="1" count="1" selected="0">
            <x v="631"/>
          </reference>
          <reference field="2" count="1">
            <x v="36"/>
          </reference>
        </references>
      </pivotArea>
    </format>
    <format dxfId="3285">
      <pivotArea dataOnly="0" labelOnly="1" outline="0" fieldPosition="0">
        <references count="3">
          <reference field="0" count="1" selected="0">
            <x v="633"/>
          </reference>
          <reference field="1" count="1" selected="0">
            <x v="632"/>
          </reference>
          <reference field="2" count="1">
            <x v="48"/>
          </reference>
        </references>
      </pivotArea>
    </format>
    <format dxfId="3284">
      <pivotArea dataOnly="0" labelOnly="1" outline="0" fieldPosition="0">
        <references count="3">
          <reference field="0" count="1" selected="0">
            <x v="634"/>
          </reference>
          <reference field="1" count="1" selected="0">
            <x v="633"/>
          </reference>
          <reference field="2" count="1">
            <x v="57"/>
          </reference>
        </references>
      </pivotArea>
    </format>
    <format dxfId="3283">
      <pivotArea dataOnly="0" labelOnly="1" outline="0" fieldPosition="0">
        <references count="3">
          <reference field="0" count="1" selected="0">
            <x v="635"/>
          </reference>
          <reference field="1" count="1" selected="0">
            <x v="634"/>
          </reference>
          <reference field="2" count="1">
            <x v="65"/>
          </reference>
        </references>
      </pivotArea>
    </format>
    <format dxfId="3282">
      <pivotArea dataOnly="0" labelOnly="1" outline="0" fieldPosition="0">
        <references count="3">
          <reference field="0" count="1" selected="0">
            <x v="636"/>
          </reference>
          <reference field="1" count="1" selected="0">
            <x v="635"/>
          </reference>
          <reference field="2" count="1">
            <x v="72"/>
          </reference>
        </references>
      </pivotArea>
    </format>
    <format dxfId="3281">
      <pivotArea dataOnly="0" labelOnly="1" outline="0" fieldPosition="0">
        <references count="3">
          <reference field="0" count="1" selected="0">
            <x v="637"/>
          </reference>
          <reference field="1" count="1" selected="0">
            <x v="636"/>
          </reference>
          <reference field="2" count="1">
            <x v="0"/>
          </reference>
        </references>
      </pivotArea>
    </format>
    <format dxfId="3280">
      <pivotArea dataOnly="0" labelOnly="1" outline="0" fieldPosition="0">
        <references count="3">
          <reference field="0" count="1" selected="0">
            <x v="638"/>
          </reference>
          <reference field="1" count="1" selected="0">
            <x v="637"/>
          </reference>
          <reference field="2" count="1">
            <x v="0"/>
          </reference>
        </references>
      </pivotArea>
    </format>
    <format dxfId="3279">
      <pivotArea dataOnly="0" labelOnly="1" outline="0" fieldPosition="0">
        <references count="3">
          <reference field="0" count="1" selected="0">
            <x v="639"/>
          </reference>
          <reference field="1" count="1" selected="0">
            <x v="638"/>
          </reference>
          <reference field="2" count="1">
            <x v="0"/>
          </reference>
        </references>
      </pivotArea>
    </format>
    <format dxfId="3278">
      <pivotArea dataOnly="0" labelOnly="1" outline="0" fieldPosition="0">
        <references count="3">
          <reference field="0" count="1" selected="0">
            <x v="640"/>
          </reference>
          <reference field="1" count="1" selected="0">
            <x v="639"/>
          </reference>
          <reference field="2" count="1">
            <x v="3"/>
          </reference>
        </references>
      </pivotArea>
    </format>
    <format dxfId="3277">
      <pivotArea dataOnly="0" labelOnly="1" outline="0" fieldPosition="0">
        <references count="3">
          <reference field="0" count="1" selected="0">
            <x v="641"/>
          </reference>
          <reference field="1" count="1" selected="0">
            <x v="640"/>
          </reference>
          <reference field="2" count="1">
            <x v="31"/>
          </reference>
        </references>
      </pivotArea>
    </format>
    <format dxfId="3276">
      <pivotArea dataOnly="0" labelOnly="1" outline="0" fieldPosition="0">
        <references count="3">
          <reference field="0" count="1" selected="0">
            <x v="642"/>
          </reference>
          <reference field="1" count="1" selected="0">
            <x v="641"/>
          </reference>
          <reference field="2" count="1">
            <x v="0"/>
          </reference>
        </references>
      </pivotArea>
    </format>
    <format dxfId="3275">
      <pivotArea dataOnly="0" labelOnly="1" outline="0" fieldPosition="0">
        <references count="3">
          <reference field="0" count="1" selected="0">
            <x v="643"/>
          </reference>
          <reference field="1" count="1" selected="0">
            <x v="642"/>
          </reference>
          <reference field="2" count="1">
            <x v="0"/>
          </reference>
        </references>
      </pivotArea>
    </format>
    <format dxfId="3274">
      <pivotArea dataOnly="0" labelOnly="1" outline="0" fieldPosition="0">
        <references count="3">
          <reference field="0" count="1" selected="0">
            <x v="644"/>
          </reference>
          <reference field="1" count="1" selected="0">
            <x v="643"/>
          </reference>
          <reference field="2" count="1">
            <x v="0"/>
          </reference>
        </references>
      </pivotArea>
    </format>
    <format dxfId="3273">
      <pivotArea dataOnly="0" labelOnly="1" outline="0" fieldPosition="0">
        <references count="3">
          <reference field="0" count="1" selected="0">
            <x v="645"/>
          </reference>
          <reference field="1" count="1" selected="0">
            <x v="644"/>
          </reference>
          <reference field="2" count="1">
            <x v="0"/>
          </reference>
        </references>
      </pivotArea>
    </format>
    <format dxfId="3272">
      <pivotArea type="topRight" dataOnly="0" labelOnly="1" outline="0" fieldPosition="0"/>
    </format>
    <format dxfId="3271">
      <pivotArea type="all" dataOnly="0" outline="0" fieldPosition="0"/>
    </format>
    <format dxfId="3270">
      <pivotArea outline="0" collapsedLevelsAreSubtotals="1" fieldPosition="0"/>
    </format>
    <format dxfId="3269">
      <pivotArea type="origin" dataOnly="0" labelOnly="1" outline="0" fieldPosition="0"/>
    </format>
    <format dxfId="3268">
      <pivotArea field="0" type="button" dataOnly="0" labelOnly="1" outline="0" axis="axisRow" fieldPosition="0"/>
    </format>
    <format dxfId="3267">
      <pivotArea field="1" type="button" dataOnly="0" labelOnly="1" outline="0" axis="axisRow" fieldPosition="1"/>
    </format>
    <format dxfId="3266">
      <pivotArea field="2" type="button" dataOnly="0" labelOnly="1" outline="0" axis="axisRow" fieldPosition="2"/>
    </format>
    <format dxfId="3265">
      <pivotArea dataOnly="0" labelOnly="1" outline="0" fieldPosition="0">
        <references count="1">
          <reference field="0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3264">
      <pivotArea dataOnly="0" labelOnly="1" outline="0" fieldPosition="0">
        <references count="1">
          <reference field="0" count="50"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</reference>
        </references>
      </pivotArea>
    </format>
    <format dxfId="3263">
      <pivotArea dataOnly="0" labelOnly="1" outline="0" fieldPosition="0">
        <references count="1">
          <reference field="0" count="50"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</reference>
        </references>
      </pivotArea>
    </format>
    <format dxfId="3262">
      <pivotArea dataOnly="0" labelOnly="1" outline="0" fieldPosition="0">
        <references count="1">
          <reference field="0" count="50"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</reference>
        </references>
      </pivotArea>
    </format>
    <format dxfId="3261">
      <pivotArea dataOnly="0" labelOnly="1" outline="0" fieldPosition="0">
        <references count="1">
          <reference field="0" count="50"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  <x v="250"/>
          </reference>
        </references>
      </pivotArea>
    </format>
    <format dxfId="3260">
      <pivotArea dataOnly="0" labelOnly="1" outline="0" fieldPosition="0">
        <references count="1">
          <reference field="0" count="50"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</reference>
        </references>
      </pivotArea>
    </format>
    <format dxfId="3259">
      <pivotArea dataOnly="0" labelOnly="1" outline="0" fieldPosition="0">
        <references count="1">
          <reference field="0" count="50"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</reference>
        </references>
      </pivotArea>
    </format>
    <format dxfId="3258">
      <pivotArea dataOnly="0" labelOnly="1" outline="0" fieldPosition="0">
        <references count="1">
          <reference field="0" count="50"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</reference>
        </references>
      </pivotArea>
    </format>
    <format dxfId="3257">
      <pivotArea dataOnly="0" labelOnly="1" outline="0" fieldPosition="0">
        <references count="1">
          <reference field="0" count="50"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</reference>
        </references>
      </pivotArea>
    </format>
    <format dxfId="3256">
      <pivotArea dataOnly="0" labelOnly="1" outline="0" fieldPosition="0">
        <references count="1">
          <reference field="0" count="50"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  <x v="500"/>
          </reference>
        </references>
      </pivotArea>
    </format>
    <format dxfId="3255">
      <pivotArea dataOnly="0" labelOnly="1" outline="0" fieldPosition="0">
        <references count="1">
          <reference field="0" count="50"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</reference>
        </references>
      </pivotArea>
    </format>
    <format dxfId="3254">
      <pivotArea dataOnly="0" labelOnly="1" outline="0" fieldPosition="0">
        <references count="1">
          <reference field="0" count="50"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</reference>
        </references>
      </pivotArea>
    </format>
    <format dxfId="3253">
      <pivotArea dataOnly="0" labelOnly="1" outline="0" fieldPosition="0">
        <references count="1">
          <reference field="0" count="45"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</reference>
        </references>
      </pivotArea>
    </format>
    <format dxfId="3252">
      <pivotArea dataOnly="0" labelOnly="1" grandRow="1" outline="0" fieldPosition="0"/>
    </format>
    <format dxfId="3251">
      <pivotArea dataOnly="0" labelOnly="1" outline="0" fieldPosition="0">
        <references count="2">
          <reference field="0" count="1" selected="0">
            <x v="1"/>
          </reference>
          <reference field="1" count="1">
            <x v="0"/>
          </reference>
        </references>
      </pivotArea>
    </format>
    <format dxfId="3250">
      <pivotArea dataOnly="0" labelOnly="1" outline="0" fieldPosition="0">
        <references count="2">
          <reference field="0" count="1" selected="0">
            <x v="2"/>
          </reference>
          <reference field="1" count="1">
            <x v="1"/>
          </reference>
        </references>
      </pivotArea>
    </format>
    <format dxfId="3249">
      <pivotArea dataOnly="0" labelOnly="1" outline="0" fieldPosition="0">
        <references count="2">
          <reference field="0" count="1" selected="0">
            <x v="3"/>
          </reference>
          <reference field="1" count="1">
            <x v="2"/>
          </reference>
        </references>
      </pivotArea>
    </format>
    <format dxfId="3248">
      <pivotArea dataOnly="0" labelOnly="1" outline="0" fieldPosition="0">
        <references count="2">
          <reference field="0" count="1" selected="0">
            <x v="4"/>
          </reference>
          <reference field="1" count="1">
            <x v="3"/>
          </reference>
        </references>
      </pivotArea>
    </format>
    <format dxfId="3247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3246">
      <pivotArea dataOnly="0" labelOnly="1" outline="0" fieldPosition="0">
        <references count="2">
          <reference field="0" count="1" selected="0">
            <x v="6"/>
          </reference>
          <reference field="1" count="1">
            <x v="5"/>
          </reference>
        </references>
      </pivotArea>
    </format>
    <format dxfId="3245">
      <pivotArea dataOnly="0" labelOnly="1" outline="0" fieldPosition="0">
        <references count="2">
          <reference field="0" count="1" selected="0">
            <x v="7"/>
          </reference>
          <reference field="1" count="1">
            <x v="6"/>
          </reference>
        </references>
      </pivotArea>
    </format>
    <format dxfId="3244">
      <pivotArea dataOnly="0" labelOnly="1" outline="0" fieldPosition="0">
        <references count="2">
          <reference field="0" count="1" selected="0">
            <x v="8"/>
          </reference>
          <reference field="1" count="1">
            <x v="7"/>
          </reference>
        </references>
      </pivotArea>
    </format>
    <format dxfId="3243">
      <pivotArea dataOnly="0" labelOnly="1" outline="0" fieldPosition="0">
        <references count="2">
          <reference field="0" count="1" selected="0">
            <x v="9"/>
          </reference>
          <reference field="1" count="1">
            <x v="8"/>
          </reference>
        </references>
      </pivotArea>
    </format>
    <format dxfId="3242">
      <pivotArea dataOnly="0" labelOnly="1" outline="0" fieldPosition="0">
        <references count="2">
          <reference field="0" count="1" selected="0">
            <x v="10"/>
          </reference>
          <reference field="1" count="1">
            <x v="9"/>
          </reference>
        </references>
      </pivotArea>
    </format>
    <format dxfId="3241">
      <pivotArea dataOnly="0" labelOnly="1" outline="0" fieldPosition="0">
        <references count="2">
          <reference field="0" count="1" selected="0">
            <x v="11"/>
          </reference>
          <reference field="1" count="1">
            <x v="10"/>
          </reference>
        </references>
      </pivotArea>
    </format>
    <format dxfId="3240">
      <pivotArea dataOnly="0" labelOnly="1" outline="0" fieldPosition="0">
        <references count="2">
          <reference field="0" count="1" selected="0">
            <x v="12"/>
          </reference>
          <reference field="1" count="1">
            <x v="11"/>
          </reference>
        </references>
      </pivotArea>
    </format>
    <format dxfId="3239">
      <pivotArea dataOnly="0" labelOnly="1" outline="0" fieldPosition="0">
        <references count="2">
          <reference field="0" count="1" selected="0">
            <x v="13"/>
          </reference>
          <reference field="1" count="1">
            <x v="12"/>
          </reference>
        </references>
      </pivotArea>
    </format>
    <format dxfId="3238">
      <pivotArea dataOnly="0" labelOnly="1" outline="0" fieldPosition="0">
        <references count="2">
          <reference field="0" count="1" selected="0">
            <x v="14"/>
          </reference>
          <reference field="1" count="1">
            <x v="13"/>
          </reference>
        </references>
      </pivotArea>
    </format>
    <format dxfId="3237">
      <pivotArea dataOnly="0" labelOnly="1" outline="0" fieldPosition="0">
        <references count="2">
          <reference field="0" count="1" selected="0">
            <x v="15"/>
          </reference>
          <reference field="1" count="1">
            <x v="14"/>
          </reference>
        </references>
      </pivotArea>
    </format>
    <format dxfId="3236">
      <pivotArea dataOnly="0" labelOnly="1" outline="0" fieldPosition="0">
        <references count="2">
          <reference field="0" count="1" selected="0">
            <x v="16"/>
          </reference>
          <reference field="1" count="1">
            <x v="15"/>
          </reference>
        </references>
      </pivotArea>
    </format>
    <format dxfId="3235">
      <pivotArea dataOnly="0" labelOnly="1" outline="0" fieldPosition="0">
        <references count="2">
          <reference field="0" count="1" selected="0">
            <x v="17"/>
          </reference>
          <reference field="1" count="1">
            <x v="16"/>
          </reference>
        </references>
      </pivotArea>
    </format>
    <format dxfId="3234">
      <pivotArea dataOnly="0" labelOnly="1" outline="0" fieldPosition="0">
        <references count="2">
          <reference field="0" count="1" selected="0">
            <x v="18"/>
          </reference>
          <reference field="1" count="1">
            <x v="17"/>
          </reference>
        </references>
      </pivotArea>
    </format>
    <format dxfId="3233">
      <pivotArea dataOnly="0" labelOnly="1" outline="0" fieldPosition="0">
        <references count="2">
          <reference field="0" count="1" selected="0">
            <x v="19"/>
          </reference>
          <reference field="1" count="1">
            <x v="18"/>
          </reference>
        </references>
      </pivotArea>
    </format>
    <format dxfId="3232">
      <pivotArea dataOnly="0" labelOnly="1" outline="0" fieldPosition="0">
        <references count="2">
          <reference field="0" count="1" selected="0">
            <x v="20"/>
          </reference>
          <reference field="1" count="1">
            <x v="19"/>
          </reference>
        </references>
      </pivotArea>
    </format>
    <format dxfId="3231">
      <pivotArea dataOnly="0" labelOnly="1" outline="0" fieldPosition="0">
        <references count="2">
          <reference field="0" count="1" selected="0">
            <x v="21"/>
          </reference>
          <reference field="1" count="1">
            <x v="20"/>
          </reference>
        </references>
      </pivotArea>
    </format>
    <format dxfId="3230">
      <pivotArea dataOnly="0" labelOnly="1" outline="0" fieldPosition="0">
        <references count="2">
          <reference field="0" count="1" selected="0">
            <x v="22"/>
          </reference>
          <reference field="1" count="1">
            <x v="21"/>
          </reference>
        </references>
      </pivotArea>
    </format>
    <format dxfId="3229">
      <pivotArea dataOnly="0" labelOnly="1" outline="0" fieldPosition="0">
        <references count="2">
          <reference field="0" count="1" selected="0">
            <x v="23"/>
          </reference>
          <reference field="1" count="1">
            <x v="22"/>
          </reference>
        </references>
      </pivotArea>
    </format>
    <format dxfId="3228">
      <pivotArea dataOnly="0" labelOnly="1" outline="0" fieldPosition="0">
        <references count="2">
          <reference field="0" count="1" selected="0">
            <x v="24"/>
          </reference>
          <reference field="1" count="1">
            <x v="23"/>
          </reference>
        </references>
      </pivotArea>
    </format>
    <format dxfId="3227">
      <pivotArea dataOnly="0" labelOnly="1" outline="0" fieldPosition="0">
        <references count="2">
          <reference field="0" count="1" selected="0">
            <x v="25"/>
          </reference>
          <reference field="1" count="1">
            <x v="24"/>
          </reference>
        </references>
      </pivotArea>
    </format>
    <format dxfId="3226">
      <pivotArea dataOnly="0" labelOnly="1" outline="0" fieldPosition="0">
        <references count="2">
          <reference field="0" count="1" selected="0">
            <x v="26"/>
          </reference>
          <reference field="1" count="1">
            <x v="25"/>
          </reference>
        </references>
      </pivotArea>
    </format>
    <format dxfId="3225">
      <pivotArea dataOnly="0" labelOnly="1" outline="0" fieldPosition="0">
        <references count="2">
          <reference field="0" count="1" selected="0">
            <x v="27"/>
          </reference>
          <reference field="1" count="1">
            <x v="26"/>
          </reference>
        </references>
      </pivotArea>
    </format>
    <format dxfId="3224">
      <pivotArea dataOnly="0" labelOnly="1" outline="0" fieldPosition="0">
        <references count="2">
          <reference field="0" count="1" selected="0">
            <x v="28"/>
          </reference>
          <reference field="1" count="1">
            <x v="27"/>
          </reference>
        </references>
      </pivotArea>
    </format>
    <format dxfId="3223">
      <pivotArea dataOnly="0" labelOnly="1" outline="0" fieldPosition="0">
        <references count="2">
          <reference field="0" count="1" selected="0">
            <x v="29"/>
          </reference>
          <reference field="1" count="1">
            <x v="28"/>
          </reference>
        </references>
      </pivotArea>
    </format>
    <format dxfId="3222">
      <pivotArea dataOnly="0" labelOnly="1" outline="0" fieldPosition="0">
        <references count="2">
          <reference field="0" count="1" selected="0">
            <x v="30"/>
          </reference>
          <reference field="1" count="1">
            <x v="29"/>
          </reference>
        </references>
      </pivotArea>
    </format>
    <format dxfId="3221">
      <pivotArea dataOnly="0" labelOnly="1" outline="0" fieldPosition="0">
        <references count="2">
          <reference field="0" count="1" selected="0">
            <x v="31"/>
          </reference>
          <reference field="1" count="1">
            <x v="30"/>
          </reference>
        </references>
      </pivotArea>
    </format>
    <format dxfId="3220">
      <pivotArea dataOnly="0" labelOnly="1" outline="0" fieldPosition="0">
        <references count="2">
          <reference field="0" count="1" selected="0">
            <x v="32"/>
          </reference>
          <reference field="1" count="1">
            <x v="31"/>
          </reference>
        </references>
      </pivotArea>
    </format>
    <format dxfId="3219">
      <pivotArea dataOnly="0" labelOnly="1" outline="0" fieldPosition="0">
        <references count="2">
          <reference field="0" count="1" selected="0">
            <x v="33"/>
          </reference>
          <reference field="1" count="1">
            <x v="32"/>
          </reference>
        </references>
      </pivotArea>
    </format>
    <format dxfId="3218">
      <pivotArea dataOnly="0" labelOnly="1" outline="0" fieldPosition="0">
        <references count="2">
          <reference field="0" count="1" selected="0">
            <x v="34"/>
          </reference>
          <reference field="1" count="1">
            <x v="33"/>
          </reference>
        </references>
      </pivotArea>
    </format>
    <format dxfId="3217">
      <pivotArea dataOnly="0" labelOnly="1" outline="0" fieldPosition="0">
        <references count="2">
          <reference field="0" count="1" selected="0">
            <x v="35"/>
          </reference>
          <reference field="1" count="1">
            <x v="34"/>
          </reference>
        </references>
      </pivotArea>
    </format>
    <format dxfId="3216">
      <pivotArea dataOnly="0" labelOnly="1" outline="0" fieldPosition="0">
        <references count="2">
          <reference field="0" count="1" selected="0">
            <x v="36"/>
          </reference>
          <reference field="1" count="1">
            <x v="35"/>
          </reference>
        </references>
      </pivotArea>
    </format>
    <format dxfId="3215">
      <pivotArea dataOnly="0" labelOnly="1" outline="0" fieldPosition="0">
        <references count="2">
          <reference field="0" count="1" selected="0">
            <x v="37"/>
          </reference>
          <reference field="1" count="1">
            <x v="36"/>
          </reference>
        </references>
      </pivotArea>
    </format>
    <format dxfId="3214">
      <pivotArea dataOnly="0" labelOnly="1" outline="0" fieldPosition="0">
        <references count="2">
          <reference field="0" count="1" selected="0">
            <x v="38"/>
          </reference>
          <reference field="1" count="1">
            <x v="37"/>
          </reference>
        </references>
      </pivotArea>
    </format>
    <format dxfId="3213">
      <pivotArea dataOnly="0" labelOnly="1" outline="0" fieldPosition="0">
        <references count="2">
          <reference field="0" count="1" selected="0">
            <x v="39"/>
          </reference>
          <reference field="1" count="1">
            <x v="38"/>
          </reference>
        </references>
      </pivotArea>
    </format>
    <format dxfId="3212">
      <pivotArea dataOnly="0" labelOnly="1" outline="0" fieldPosition="0">
        <references count="2">
          <reference field="0" count="1" selected="0">
            <x v="40"/>
          </reference>
          <reference field="1" count="1">
            <x v="39"/>
          </reference>
        </references>
      </pivotArea>
    </format>
    <format dxfId="3211">
      <pivotArea dataOnly="0" labelOnly="1" outline="0" fieldPosition="0">
        <references count="2">
          <reference field="0" count="1" selected="0">
            <x v="41"/>
          </reference>
          <reference field="1" count="1">
            <x v="40"/>
          </reference>
        </references>
      </pivotArea>
    </format>
    <format dxfId="3210">
      <pivotArea dataOnly="0" labelOnly="1" outline="0" fieldPosition="0">
        <references count="2">
          <reference field="0" count="1" selected="0">
            <x v="42"/>
          </reference>
          <reference field="1" count="1">
            <x v="41"/>
          </reference>
        </references>
      </pivotArea>
    </format>
    <format dxfId="3209">
      <pivotArea dataOnly="0" labelOnly="1" outline="0" fieldPosition="0">
        <references count="2">
          <reference field="0" count="1" selected="0">
            <x v="43"/>
          </reference>
          <reference field="1" count="1">
            <x v="42"/>
          </reference>
        </references>
      </pivotArea>
    </format>
    <format dxfId="3208">
      <pivotArea dataOnly="0" labelOnly="1" outline="0" fieldPosition="0">
        <references count="2">
          <reference field="0" count="1" selected="0">
            <x v="44"/>
          </reference>
          <reference field="1" count="1">
            <x v="43"/>
          </reference>
        </references>
      </pivotArea>
    </format>
    <format dxfId="3207">
      <pivotArea dataOnly="0" labelOnly="1" outline="0" fieldPosition="0">
        <references count="2">
          <reference field="0" count="1" selected="0">
            <x v="45"/>
          </reference>
          <reference field="1" count="1">
            <x v="44"/>
          </reference>
        </references>
      </pivotArea>
    </format>
    <format dxfId="3206">
      <pivotArea dataOnly="0" labelOnly="1" outline="0" fieldPosition="0">
        <references count="2">
          <reference field="0" count="1" selected="0">
            <x v="46"/>
          </reference>
          <reference field="1" count="1">
            <x v="45"/>
          </reference>
        </references>
      </pivotArea>
    </format>
    <format dxfId="3205">
      <pivotArea dataOnly="0" labelOnly="1" outline="0" fieldPosition="0">
        <references count="2">
          <reference field="0" count="1" selected="0">
            <x v="47"/>
          </reference>
          <reference field="1" count="1">
            <x v="46"/>
          </reference>
        </references>
      </pivotArea>
    </format>
    <format dxfId="3204">
      <pivotArea dataOnly="0" labelOnly="1" outline="0" fieldPosition="0">
        <references count="2">
          <reference field="0" count="1" selected="0">
            <x v="48"/>
          </reference>
          <reference field="1" count="1">
            <x v="47"/>
          </reference>
        </references>
      </pivotArea>
    </format>
    <format dxfId="3203">
      <pivotArea dataOnly="0" labelOnly="1" outline="0" fieldPosition="0">
        <references count="2">
          <reference field="0" count="1" selected="0">
            <x v="49"/>
          </reference>
          <reference field="1" count="1">
            <x v="48"/>
          </reference>
        </references>
      </pivotArea>
    </format>
    <format dxfId="3202">
      <pivotArea dataOnly="0" labelOnly="1" outline="0" fieldPosition="0">
        <references count="2">
          <reference field="0" count="1" selected="0">
            <x v="50"/>
          </reference>
          <reference field="1" count="1">
            <x v="49"/>
          </reference>
        </references>
      </pivotArea>
    </format>
    <format dxfId="3201">
      <pivotArea dataOnly="0" labelOnly="1" outline="0" fieldPosition="0">
        <references count="2">
          <reference field="0" count="1" selected="0">
            <x v="51"/>
          </reference>
          <reference field="1" count="1">
            <x v="50"/>
          </reference>
        </references>
      </pivotArea>
    </format>
    <format dxfId="3200">
      <pivotArea dataOnly="0" labelOnly="1" outline="0" fieldPosition="0">
        <references count="2">
          <reference field="0" count="1" selected="0">
            <x v="52"/>
          </reference>
          <reference field="1" count="1">
            <x v="51"/>
          </reference>
        </references>
      </pivotArea>
    </format>
    <format dxfId="3199">
      <pivotArea dataOnly="0" labelOnly="1" outline="0" fieldPosition="0">
        <references count="2">
          <reference field="0" count="1" selected="0">
            <x v="53"/>
          </reference>
          <reference field="1" count="1">
            <x v="52"/>
          </reference>
        </references>
      </pivotArea>
    </format>
    <format dxfId="3198">
      <pivotArea dataOnly="0" labelOnly="1" outline="0" fieldPosition="0">
        <references count="2">
          <reference field="0" count="1" selected="0">
            <x v="54"/>
          </reference>
          <reference field="1" count="1">
            <x v="53"/>
          </reference>
        </references>
      </pivotArea>
    </format>
    <format dxfId="3197">
      <pivotArea dataOnly="0" labelOnly="1" outline="0" fieldPosition="0">
        <references count="2">
          <reference field="0" count="1" selected="0">
            <x v="55"/>
          </reference>
          <reference field="1" count="1">
            <x v="54"/>
          </reference>
        </references>
      </pivotArea>
    </format>
    <format dxfId="3196">
      <pivotArea dataOnly="0" labelOnly="1" outline="0" fieldPosition="0">
        <references count="2">
          <reference field="0" count="1" selected="0">
            <x v="56"/>
          </reference>
          <reference field="1" count="1">
            <x v="55"/>
          </reference>
        </references>
      </pivotArea>
    </format>
    <format dxfId="3195">
      <pivotArea dataOnly="0" labelOnly="1" outline="0" fieldPosition="0">
        <references count="2">
          <reference field="0" count="1" selected="0">
            <x v="57"/>
          </reference>
          <reference field="1" count="1">
            <x v="56"/>
          </reference>
        </references>
      </pivotArea>
    </format>
    <format dxfId="3194">
      <pivotArea dataOnly="0" labelOnly="1" outline="0" fieldPosition="0">
        <references count="2">
          <reference field="0" count="1" selected="0">
            <x v="58"/>
          </reference>
          <reference field="1" count="1">
            <x v="57"/>
          </reference>
        </references>
      </pivotArea>
    </format>
    <format dxfId="3193">
      <pivotArea dataOnly="0" labelOnly="1" outline="0" fieldPosition="0">
        <references count="2">
          <reference field="0" count="1" selected="0">
            <x v="59"/>
          </reference>
          <reference field="1" count="1">
            <x v="58"/>
          </reference>
        </references>
      </pivotArea>
    </format>
    <format dxfId="3192">
      <pivotArea dataOnly="0" labelOnly="1" outline="0" fieldPosition="0">
        <references count="2">
          <reference field="0" count="1" selected="0">
            <x v="60"/>
          </reference>
          <reference field="1" count="1">
            <x v="59"/>
          </reference>
        </references>
      </pivotArea>
    </format>
    <format dxfId="3191">
      <pivotArea dataOnly="0" labelOnly="1" outline="0" fieldPosition="0">
        <references count="2">
          <reference field="0" count="1" selected="0">
            <x v="61"/>
          </reference>
          <reference field="1" count="1">
            <x v="60"/>
          </reference>
        </references>
      </pivotArea>
    </format>
    <format dxfId="3190">
      <pivotArea dataOnly="0" labelOnly="1" outline="0" fieldPosition="0">
        <references count="2">
          <reference field="0" count="1" selected="0">
            <x v="62"/>
          </reference>
          <reference field="1" count="1">
            <x v="61"/>
          </reference>
        </references>
      </pivotArea>
    </format>
    <format dxfId="3189">
      <pivotArea dataOnly="0" labelOnly="1" outline="0" fieldPosition="0">
        <references count="2">
          <reference field="0" count="1" selected="0">
            <x v="63"/>
          </reference>
          <reference field="1" count="1">
            <x v="62"/>
          </reference>
        </references>
      </pivotArea>
    </format>
    <format dxfId="3188">
      <pivotArea dataOnly="0" labelOnly="1" outline="0" fieldPosition="0">
        <references count="2">
          <reference field="0" count="1" selected="0">
            <x v="64"/>
          </reference>
          <reference field="1" count="1">
            <x v="63"/>
          </reference>
        </references>
      </pivotArea>
    </format>
    <format dxfId="3187">
      <pivotArea dataOnly="0" labelOnly="1" outline="0" fieldPosition="0">
        <references count="2">
          <reference field="0" count="1" selected="0">
            <x v="65"/>
          </reference>
          <reference field="1" count="1">
            <x v="64"/>
          </reference>
        </references>
      </pivotArea>
    </format>
    <format dxfId="3186">
      <pivotArea dataOnly="0" labelOnly="1" outline="0" fieldPosition="0">
        <references count="2">
          <reference field="0" count="1" selected="0">
            <x v="66"/>
          </reference>
          <reference field="1" count="1">
            <x v="65"/>
          </reference>
        </references>
      </pivotArea>
    </format>
    <format dxfId="3185">
      <pivotArea dataOnly="0" labelOnly="1" outline="0" fieldPosition="0">
        <references count="2">
          <reference field="0" count="1" selected="0">
            <x v="67"/>
          </reference>
          <reference field="1" count="1">
            <x v="66"/>
          </reference>
        </references>
      </pivotArea>
    </format>
    <format dxfId="3184">
      <pivotArea dataOnly="0" labelOnly="1" outline="0" fieldPosition="0">
        <references count="2">
          <reference field="0" count="1" selected="0">
            <x v="68"/>
          </reference>
          <reference field="1" count="1">
            <x v="67"/>
          </reference>
        </references>
      </pivotArea>
    </format>
    <format dxfId="3183">
      <pivotArea dataOnly="0" labelOnly="1" outline="0" fieldPosition="0">
        <references count="2">
          <reference field="0" count="1" selected="0">
            <x v="69"/>
          </reference>
          <reference field="1" count="1">
            <x v="68"/>
          </reference>
        </references>
      </pivotArea>
    </format>
    <format dxfId="3182">
      <pivotArea dataOnly="0" labelOnly="1" outline="0" fieldPosition="0">
        <references count="2">
          <reference field="0" count="1" selected="0">
            <x v="70"/>
          </reference>
          <reference field="1" count="1">
            <x v="69"/>
          </reference>
        </references>
      </pivotArea>
    </format>
    <format dxfId="3181">
      <pivotArea dataOnly="0" labelOnly="1" outline="0" fieldPosition="0">
        <references count="2">
          <reference field="0" count="1" selected="0">
            <x v="71"/>
          </reference>
          <reference field="1" count="1">
            <x v="70"/>
          </reference>
        </references>
      </pivotArea>
    </format>
    <format dxfId="3180">
      <pivotArea dataOnly="0" labelOnly="1" outline="0" fieldPosition="0">
        <references count="2">
          <reference field="0" count="1" selected="0">
            <x v="72"/>
          </reference>
          <reference field="1" count="1">
            <x v="71"/>
          </reference>
        </references>
      </pivotArea>
    </format>
    <format dxfId="3179">
      <pivotArea dataOnly="0" labelOnly="1" outline="0" fieldPosition="0">
        <references count="2">
          <reference field="0" count="1" selected="0">
            <x v="73"/>
          </reference>
          <reference field="1" count="1">
            <x v="72"/>
          </reference>
        </references>
      </pivotArea>
    </format>
    <format dxfId="3178">
      <pivotArea dataOnly="0" labelOnly="1" outline="0" fieldPosition="0">
        <references count="2">
          <reference field="0" count="1" selected="0">
            <x v="74"/>
          </reference>
          <reference field="1" count="1">
            <x v="73"/>
          </reference>
        </references>
      </pivotArea>
    </format>
    <format dxfId="3177">
      <pivotArea dataOnly="0" labelOnly="1" outline="0" fieldPosition="0">
        <references count="2">
          <reference field="0" count="1" selected="0">
            <x v="75"/>
          </reference>
          <reference field="1" count="1">
            <x v="74"/>
          </reference>
        </references>
      </pivotArea>
    </format>
    <format dxfId="3176">
      <pivotArea dataOnly="0" labelOnly="1" outline="0" fieldPosition="0">
        <references count="2">
          <reference field="0" count="1" selected="0">
            <x v="76"/>
          </reference>
          <reference field="1" count="1">
            <x v="75"/>
          </reference>
        </references>
      </pivotArea>
    </format>
    <format dxfId="3175">
      <pivotArea dataOnly="0" labelOnly="1" outline="0" fieldPosition="0">
        <references count="2">
          <reference field="0" count="1" selected="0">
            <x v="77"/>
          </reference>
          <reference field="1" count="1">
            <x v="76"/>
          </reference>
        </references>
      </pivotArea>
    </format>
    <format dxfId="3174">
      <pivotArea dataOnly="0" labelOnly="1" outline="0" fieldPosition="0">
        <references count="2">
          <reference field="0" count="1" selected="0">
            <x v="78"/>
          </reference>
          <reference field="1" count="1">
            <x v="77"/>
          </reference>
        </references>
      </pivotArea>
    </format>
    <format dxfId="3173">
      <pivotArea dataOnly="0" labelOnly="1" outline="0" fieldPosition="0">
        <references count="2">
          <reference field="0" count="1" selected="0">
            <x v="79"/>
          </reference>
          <reference field="1" count="1">
            <x v="78"/>
          </reference>
        </references>
      </pivotArea>
    </format>
    <format dxfId="3172">
      <pivotArea dataOnly="0" labelOnly="1" outline="0" fieldPosition="0">
        <references count="2">
          <reference field="0" count="1" selected="0">
            <x v="80"/>
          </reference>
          <reference field="1" count="1">
            <x v="79"/>
          </reference>
        </references>
      </pivotArea>
    </format>
    <format dxfId="3171">
      <pivotArea dataOnly="0" labelOnly="1" outline="0" fieldPosition="0">
        <references count="2">
          <reference field="0" count="1" selected="0">
            <x v="81"/>
          </reference>
          <reference field="1" count="1">
            <x v="80"/>
          </reference>
        </references>
      </pivotArea>
    </format>
    <format dxfId="3170">
      <pivotArea dataOnly="0" labelOnly="1" outline="0" fieldPosition="0">
        <references count="2">
          <reference field="0" count="1" selected="0">
            <x v="82"/>
          </reference>
          <reference field="1" count="1">
            <x v="81"/>
          </reference>
        </references>
      </pivotArea>
    </format>
    <format dxfId="3169">
      <pivotArea dataOnly="0" labelOnly="1" outline="0" fieldPosition="0">
        <references count="2">
          <reference field="0" count="1" selected="0">
            <x v="83"/>
          </reference>
          <reference field="1" count="1">
            <x v="82"/>
          </reference>
        </references>
      </pivotArea>
    </format>
    <format dxfId="3168">
      <pivotArea dataOnly="0" labelOnly="1" outline="0" fieldPosition="0">
        <references count="2">
          <reference field="0" count="1" selected="0">
            <x v="84"/>
          </reference>
          <reference field="1" count="1">
            <x v="83"/>
          </reference>
        </references>
      </pivotArea>
    </format>
    <format dxfId="3167">
      <pivotArea dataOnly="0" labelOnly="1" outline="0" fieldPosition="0">
        <references count="2">
          <reference field="0" count="1" selected="0">
            <x v="85"/>
          </reference>
          <reference field="1" count="1">
            <x v="84"/>
          </reference>
        </references>
      </pivotArea>
    </format>
    <format dxfId="3166">
      <pivotArea dataOnly="0" labelOnly="1" outline="0" fieldPosition="0">
        <references count="2">
          <reference field="0" count="1" selected="0">
            <x v="86"/>
          </reference>
          <reference field="1" count="1">
            <x v="85"/>
          </reference>
        </references>
      </pivotArea>
    </format>
    <format dxfId="3165">
      <pivotArea dataOnly="0" labelOnly="1" outline="0" fieldPosition="0">
        <references count="2">
          <reference field="0" count="1" selected="0">
            <x v="87"/>
          </reference>
          <reference field="1" count="1">
            <x v="86"/>
          </reference>
        </references>
      </pivotArea>
    </format>
    <format dxfId="3164">
      <pivotArea dataOnly="0" labelOnly="1" outline="0" fieldPosition="0">
        <references count="2">
          <reference field="0" count="1" selected="0">
            <x v="88"/>
          </reference>
          <reference field="1" count="1">
            <x v="87"/>
          </reference>
        </references>
      </pivotArea>
    </format>
    <format dxfId="3163">
      <pivotArea dataOnly="0" labelOnly="1" outline="0" fieldPosition="0">
        <references count="2">
          <reference field="0" count="1" selected="0">
            <x v="89"/>
          </reference>
          <reference field="1" count="1">
            <x v="88"/>
          </reference>
        </references>
      </pivotArea>
    </format>
    <format dxfId="3162">
      <pivotArea dataOnly="0" labelOnly="1" outline="0" fieldPosition="0">
        <references count="2">
          <reference field="0" count="1" selected="0">
            <x v="90"/>
          </reference>
          <reference field="1" count="1">
            <x v="89"/>
          </reference>
        </references>
      </pivotArea>
    </format>
    <format dxfId="3161">
      <pivotArea dataOnly="0" labelOnly="1" outline="0" fieldPosition="0">
        <references count="2">
          <reference field="0" count="1" selected="0">
            <x v="91"/>
          </reference>
          <reference field="1" count="1">
            <x v="90"/>
          </reference>
        </references>
      </pivotArea>
    </format>
    <format dxfId="3160">
      <pivotArea dataOnly="0" labelOnly="1" outline="0" fieldPosition="0">
        <references count="2">
          <reference field="0" count="1" selected="0">
            <x v="92"/>
          </reference>
          <reference field="1" count="1">
            <x v="91"/>
          </reference>
        </references>
      </pivotArea>
    </format>
    <format dxfId="3159">
      <pivotArea dataOnly="0" labelOnly="1" outline="0" fieldPosition="0">
        <references count="2">
          <reference field="0" count="1" selected="0">
            <x v="93"/>
          </reference>
          <reference field="1" count="1">
            <x v="92"/>
          </reference>
        </references>
      </pivotArea>
    </format>
    <format dxfId="3158">
      <pivotArea dataOnly="0" labelOnly="1" outline="0" fieldPosition="0">
        <references count="2">
          <reference field="0" count="1" selected="0">
            <x v="94"/>
          </reference>
          <reference field="1" count="1">
            <x v="93"/>
          </reference>
        </references>
      </pivotArea>
    </format>
    <format dxfId="3157">
      <pivotArea dataOnly="0" labelOnly="1" outline="0" fieldPosition="0">
        <references count="2">
          <reference field="0" count="1" selected="0">
            <x v="95"/>
          </reference>
          <reference field="1" count="1">
            <x v="94"/>
          </reference>
        </references>
      </pivotArea>
    </format>
    <format dxfId="3156">
      <pivotArea dataOnly="0" labelOnly="1" outline="0" fieldPosition="0">
        <references count="2">
          <reference field="0" count="1" selected="0">
            <x v="96"/>
          </reference>
          <reference field="1" count="1">
            <x v="95"/>
          </reference>
        </references>
      </pivotArea>
    </format>
    <format dxfId="3155">
      <pivotArea dataOnly="0" labelOnly="1" outline="0" fieldPosition="0">
        <references count="2">
          <reference field="0" count="1" selected="0">
            <x v="97"/>
          </reference>
          <reference field="1" count="1">
            <x v="96"/>
          </reference>
        </references>
      </pivotArea>
    </format>
    <format dxfId="3154">
      <pivotArea dataOnly="0" labelOnly="1" outline="0" fieldPosition="0">
        <references count="2">
          <reference field="0" count="1" selected="0">
            <x v="98"/>
          </reference>
          <reference field="1" count="1">
            <x v="97"/>
          </reference>
        </references>
      </pivotArea>
    </format>
    <format dxfId="3153">
      <pivotArea dataOnly="0" labelOnly="1" outline="0" fieldPosition="0">
        <references count="2">
          <reference field="0" count="1" selected="0">
            <x v="99"/>
          </reference>
          <reference field="1" count="1">
            <x v="98"/>
          </reference>
        </references>
      </pivotArea>
    </format>
    <format dxfId="3152">
      <pivotArea dataOnly="0" labelOnly="1" outline="0" fieldPosition="0">
        <references count="2">
          <reference field="0" count="1" selected="0">
            <x v="100"/>
          </reference>
          <reference field="1" count="1">
            <x v="99"/>
          </reference>
        </references>
      </pivotArea>
    </format>
    <format dxfId="3151">
      <pivotArea dataOnly="0" labelOnly="1" outline="0" fieldPosition="0">
        <references count="2">
          <reference field="0" count="1" selected="0">
            <x v="101"/>
          </reference>
          <reference field="1" count="1">
            <x v="100"/>
          </reference>
        </references>
      </pivotArea>
    </format>
    <format dxfId="3150">
      <pivotArea dataOnly="0" labelOnly="1" outline="0" fieldPosition="0">
        <references count="2">
          <reference field="0" count="1" selected="0">
            <x v="102"/>
          </reference>
          <reference field="1" count="1">
            <x v="101"/>
          </reference>
        </references>
      </pivotArea>
    </format>
    <format dxfId="3149">
      <pivotArea dataOnly="0" labelOnly="1" outline="0" fieldPosition="0">
        <references count="2">
          <reference field="0" count="1" selected="0">
            <x v="103"/>
          </reference>
          <reference field="1" count="1">
            <x v="102"/>
          </reference>
        </references>
      </pivotArea>
    </format>
    <format dxfId="3148">
      <pivotArea dataOnly="0" labelOnly="1" outline="0" fieldPosition="0">
        <references count="2">
          <reference field="0" count="1" selected="0">
            <x v="104"/>
          </reference>
          <reference field="1" count="1">
            <x v="103"/>
          </reference>
        </references>
      </pivotArea>
    </format>
    <format dxfId="3147">
      <pivotArea dataOnly="0" labelOnly="1" outline="0" fieldPosition="0">
        <references count="2">
          <reference field="0" count="1" selected="0">
            <x v="105"/>
          </reference>
          <reference field="1" count="1">
            <x v="104"/>
          </reference>
        </references>
      </pivotArea>
    </format>
    <format dxfId="3146">
      <pivotArea dataOnly="0" labelOnly="1" outline="0" fieldPosition="0">
        <references count="2">
          <reference field="0" count="1" selected="0">
            <x v="106"/>
          </reference>
          <reference field="1" count="1">
            <x v="105"/>
          </reference>
        </references>
      </pivotArea>
    </format>
    <format dxfId="3145">
      <pivotArea dataOnly="0" labelOnly="1" outline="0" fieldPosition="0">
        <references count="2">
          <reference field="0" count="1" selected="0">
            <x v="107"/>
          </reference>
          <reference field="1" count="1">
            <x v="106"/>
          </reference>
        </references>
      </pivotArea>
    </format>
    <format dxfId="3144">
      <pivotArea dataOnly="0" labelOnly="1" outline="0" fieldPosition="0">
        <references count="2">
          <reference field="0" count="1" selected="0">
            <x v="108"/>
          </reference>
          <reference field="1" count="1">
            <x v="107"/>
          </reference>
        </references>
      </pivotArea>
    </format>
    <format dxfId="3143">
      <pivotArea dataOnly="0" labelOnly="1" outline="0" fieldPosition="0">
        <references count="2">
          <reference field="0" count="1" selected="0">
            <x v="109"/>
          </reference>
          <reference field="1" count="1">
            <x v="108"/>
          </reference>
        </references>
      </pivotArea>
    </format>
    <format dxfId="3142">
      <pivotArea dataOnly="0" labelOnly="1" outline="0" fieldPosition="0">
        <references count="2">
          <reference field="0" count="1" selected="0">
            <x v="110"/>
          </reference>
          <reference field="1" count="1">
            <x v="109"/>
          </reference>
        </references>
      </pivotArea>
    </format>
    <format dxfId="3141">
      <pivotArea dataOnly="0" labelOnly="1" outline="0" fieldPosition="0">
        <references count="2">
          <reference field="0" count="1" selected="0">
            <x v="111"/>
          </reference>
          <reference field="1" count="1">
            <x v="110"/>
          </reference>
        </references>
      </pivotArea>
    </format>
    <format dxfId="3140">
      <pivotArea dataOnly="0" labelOnly="1" outline="0" fieldPosition="0">
        <references count="2">
          <reference field="0" count="1" selected="0">
            <x v="112"/>
          </reference>
          <reference field="1" count="1">
            <x v="111"/>
          </reference>
        </references>
      </pivotArea>
    </format>
    <format dxfId="3139">
      <pivotArea dataOnly="0" labelOnly="1" outline="0" fieldPosition="0">
        <references count="2">
          <reference field="0" count="1" selected="0">
            <x v="113"/>
          </reference>
          <reference field="1" count="1">
            <x v="112"/>
          </reference>
        </references>
      </pivotArea>
    </format>
    <format dxfId="3138">
      <pivotArea dataOnly="0" labelOnly="1" outline="0" fieldPosition="0">
        <references count="2">
          <reference field="0" count="1" selected="0">
            <x v="114"/>
          </reference>
          <reference field="1" count="1">
            <x v="113"/>
          </reference>
        </references>
      </pivotArea>
    </format>
    <format dxfId="3137">
      <pivotArea dataOnly="0" labelOnly="1" outline="0" fieldPosition="0">
        <references count="2">
          <reference field="0" count="1" selected="0">
            <x v="115"/>
          </reference>
          <reference field="1" count="1">
            <x v="114"/>
          </reference>
        </references>
      </pivotArea>
    </format>
    <format dxfId="3136">
      <pivotArea dataOnly="0" labelOnly="1" outline="0" fieldPosition="0">
        <references count="2">
          <reference field="0" count="1" selected="0">
            <x v="116"/>
          </reference>
          <reference field="1" count="1">
            <x v="115"/>
          </reference>
        </references>
      </pivotArea>
    </format>
    <format dxfId="3135">
      <pivotArea dataOnly="0" labelOnly="1" outline="0" fieldPosition="0">
        <references count="2">
          <reference field="0" count="1" selected="0">
            <x v="117"/>
          </reference>
          <reference field="1" count="1">
            <x v="116"/>
          </reference>
        </references>
      </pivotArea>
    </format>
    <format dxfId="3134">
      <pivotArea dataOnly="0" labelOnly="1" outline="0" fieldPosition="0">
        <references count="2">
          <reference field="0" count="1" selected="0">
            <x v="118"/>
          </reference>
          <reference field="1" count="1">
            <x v="117"/>
          </reference>
        </references>
      </pivotArea>
    </format>
    <format dxfId="3133">
      <pivotArea dataOnly="0" labelOnly="1" outline="0" fieldPosition="0">
        <references count="2">
          <reference field="0" count="1" selected="0">
            <x v="119"/>
          </reference>
          <reference field="1" count="1">
            <x v="118"/>
          </reference>
        </references>
      </pivotArea>
    </format>
    <format dxfId="3132">
      <pivotArea dataOnly="0" labelOnly="1" outline="0" fieldPosition="0">
        <references count="2">
          <reference field="0" count="1" selected="0">
            <x v="120"/>
          </reference>
          <reference field="1" count="1">
            <x v="119"/>
          </reference>
        </references>
      </pivotArea>
    </format>
    <format dxfId="3131">
      <pivotArea dataOnly="0" labelOnly="1" outline="0" fieldPosition="0">
        <references count="2">
          <reference field="0" count="1" selected="0">
            <x v="121"/>
          </reference>
          <reference field="1" count="1">
            <x v="120"/>
          </reference>
        </references>
      </pivotArea>
    </format>
    <format dxfId="3130">
      <pivotArea dataOnly="0" labelOnly="1" outline="0" fieldPosition="0">
        <references count="2">
          <reference field="0" count="1" selected="0">
            <x v="122"/>
          </reference>
          <reference field="1" count="1">
            <x v="121"/>
          </reference>
        </references>
      </pivotArea>
    </format>
    <format dxfId="3129">
      <pivotArea dataOnly="0" labelOnly="1" outline="0" fieldPosition="0">
        <references count="2">
          <reference field="0" count="1" selected="0">
            <x v="123"/>
          </reference>
          <reference field="1" count="1">
            <x v="122"/>
          </reference>
        </references>
      </pivotArea>
    </format>
    <format dxfId="3128">
      <pivotArea dataOnly="0" labelOnly="1" outline="0" fieldPosition="0">
        <references count="2">
          <reference field="0" count="1" selected="0">
            <x v="124"/>
          </reference>
          <reference field="1" count="1">
            <x v="123"/>
          </reference>
        </references>
      </pivotArea>
    </format>
    <format dxfId="3127">
      <pivotArea dataOnly="0" labelOnly="1" outline="0" fieldPosition="0">
        <references count="2">
          <reference field="0" count="1" selected="0">
            <x v="125"/>
          </reference>
          <reference field="1" count="1">
            <x v="124"/>
          </reference>
        </references>
      </pivotArea>
    </format>
    <format dxfId="3126">
      <pivotArea dataOnly="0" labelOnly="1" outline="0" fieldPosition="0">
        <references count="2">
          <reference field="0" count="1" selected="0">
            <x v="126"/>
          </reference>
          <reference field="1" count="1">
            <x v="125"/>
          </reference>
        </references>
      </pivotArea>
    </format>
    <format dxfId="3125">
      <pivotArea dataOnly="0" labelOnly="1" outline="0" fieldPosition="0">
        <references count="2">
          <reference field="0" count="1" selected="0">
            <x v="127"/>
          </reference>
          <reference field="1" count="1">
            <x v="126"/>
          </reference>
        </references>
      </pivotArea>
    </format>
    <format dxfId="3124">
      <pivotArea dataOnly="0" labelOnly="1" outline="0" fieldPosition="0">
        <references count="2">
          <reference field="0" count="1" selected="0">
            <x v="128"/>
          </reference>
          <reference field="1" count="1">
            <x v="127"/>
          </reference>
        </references>
      </pivotArea>
    </format>
    <format dxfId="3123">
      <pivotArea dataOnly="0" labelOnly="1" outline="0" fieldPosition="0">
        <references count="2">
          <reference field="0" count="1" selected="0">
            <x v="129"/>
          </reference>
          <reference field="1" count="1">
            <x v="128"/>
          </reference>
        </references>
      </pivotArea>
    </format>
    <format dxfId="3122">
      <pivotArea dataOnly="0" labelOnly="1" outline="0" fieldPosition="0">
        <references count="2">
          <reference field="0" count="1" selected="0">
            <x v="130"/>
          </reference>
          <reference field="1" count="1">
            <x v="129"/>
          </reference>
        </references>
      </pivotArea>
    </format>
    <format dxfId="3121">
      <pivotArea dataOnly="0" labelOnly="1" outline="0" fieldPosition="0">
        <references count="2">
          <reference field="0" count="1" selected="0">
            <x v="131"/>
          </reference>
          <reference field="1" count="1">
            <x v="130"/>
          </reference>
        </references>
      </pivotArea>
    </format>
    <format dxfId="3120">
      <pivotArea dataOnly="0" labelOnly="1" outline="0" fieldPosition="0">
        <references count="2">
          <reference field="0" count="1" selected="0">
            <x v="132"/>
          </reference>
          <reference field="1" count="1">
            <x v="131"/>
          </reference>
        </references>
      </pivotArea>
    </format>
    <format dxfId="3119">
      <pivotArea dataOnly="0" labelOnly="1" outline="0" fieldPosition="0">
        <references count="2">
          <reference field="0" count="1" selected="0">
            <x v="133"/>
          </reference>
          <reference field="1" count="1">
            <x v="132"/>
          </reference>
        </references>
      </pivotArea>
    </format>
    <format dxfId="3118">
      <pivotArea dataOnly="0" labelOnly="1" outline="0" fieldPosition="0">
        <references count="2">
          <reference field="0" count="1" selected="0">
            <x v="134"/>
          </reference>
          <reference field="1" count="1">
            <x v="133"/>
          </reference>
        </references>
      </pivotArea>
    </format>
    <format dxfId="3117">
      <pivotArea dataOnly="0" labelOnly="1" outline="0" fieldPosition="0">
        <references count="2">
          <reference field="0" count="1" selected="0">
            <x v="135"/>
          </reference>
          <reference field="1" count="1">
            <x v="134"/>
          </reference>
        </references>
      </pivotArea>
    </format>
    <format dxfId="3116">
      <pivotArea dataOnly="0" labelOnly="1" outline="0" fieldPosition="0">
        <references count="2">
          <reference field="0" count="1" selected="0">
            <x v="136"/>
          </reference>
          <reference field="1" count="1">
            <x v="135"/>
          </reference>
        </references>
      </pivotArea>
    </format>
    <format dxfId="3115">
      <pivotArea dataOnly="0" labelOnly="1" outline="0" fieldPosition="0">
        <references count="2">
          <reference field="0" count="1" selected="0">
            <x v="137"/>
          </reference>
          <reference field="1" count="1">
            <x v="136"/>
          </reference>
        </references>
      </pivotArea>
    </format>
    <format dxfId="3114">
      <pivotArea dataOnly="0" labelOnly="1" outline="0" fieldPosition="0">
        <references count="2">
          <reference field="0" count="1" selected="0">
            <x v="138"/>
          </reference>
          <reference field="1" count="1">
            <x v="137"/>
          </reference>
        </references>
      </pivotArea>
    </format>
    <format dxfId="3113">
      <pivotArea dataOnly="0" labelOnly="1" outline="0" fieldPosition="0">
        <references count="2">
          <reference field="0" count="1" selected="0">
            <x v="139"/>
          </reference>
          <reference field="1" count="1">
            <x v="138"/>
          </reference>
        </references>
      </pivotArea>
    </format>
    <format dxfId="3112">
      <pivotArea dataOnly="0" labelOnly="1" outline="0" fieldPosition="0">
        <references count="2">
          <reference field="0" count="1" selected="0">
            <x v="140"/>
          </reference>
          <reference field="1" count="1">
            <x v="139"/>
          </reference>
        </references>
      </pivotArea>
    </format>
    <format dxfId="3111">
      <pivotArea dataOnly="0" labelOnly="1" outline="0" fieldPosition="0">
        <references count="2">
          <reference field="0" count="1" selected="0">
            <x v="141"/>
          </reference>
          <reference field="1" count="1">
            <x v="140"/>
          </reference>
        </references>
      </pivotArea>
    </format>
    <format dxfId="3110">
      <pivotArea dataOnly="0" labelOnly="1" outline="0" fieldPosition="0">
        <references count="2">
          <reference field="0" count="1" selected="0">
            <x v="142"/>
          </reference>
          <reference field="1" count="1">
            <x v="141"/>
          </reference>
        </references>
      </pivotArea>
    </format>
    <format dxfId="3109">
      <pivotArea dataOnly="0" labelOnly="1" outline="0" fieldPosition="0">
        <references count="2">
          <reference field="0" count="1" selected="0">
            <x v="143"/>
          </reference>
          <reference field="1" count="1">
            <x v="142"/>
          </reference>
        </references>
      </pivotArea>
    </format>
    <format dxfId="3108">
      <pivotArea dataOnly="0" labelOnly="1" outline="0" fieldPosition="0">
        <references count="2">
          <reference field="0" count="1" selected="0">
            <x v="144"/>
          </reference>
          <reference field="1" count="1">
            <x v="143"/>
          </reference>
        </references>
      </pivotArea>
    </format>
    <format dxfId="3107">
      <pivotArea dataOnly="0" labelOnly="1" outline="0" fieldPosition="0">
        <references count="2">
          <reference field="0" count="1" selected="0">
            <x v="145"/>
          </reference>
          <reference field="1" count="1">
            <x v="144"/>
          </reference>
        </references>
      </pivotArea>
    </format>
    <format dxfId="3106">
      <pivotArea dataOnly="0" labelOnly="1" outline="0" fieldPosition="0">
        <references count="2">
          <reference field="0" count="1" selected="0">
            <x v="146"/>
          </reference>
          <reference field="1" count="1">
            <x v="145"/>
          </reference>
        </references>
      </pivotArea>
    </format>
    <format dxfId="3105">
      <pivotArea dataOnly="0" labelOnly="1" outline="0" fieldPosition="0">
        <references count="2">
          <reference field="0" count="1" selected="0">
            <x v="147"/>
          </reference>
          <reference field="1" count="1">
            <x v="146"/>
          </reference>
        </references>
      </pivotArea>
    </format>
    <format dxfId="3104">
      <pivotArea dataOnly="0" labelOnly="1" outline="0" fieldPosition="0">
        <references count="2">
          <reference field="0" count="1" selected="0">
            <x v="148"/>
          </reference>
          <reference field="1" count="1">
            <x v="147"/>
          </reference>
        </references>
      </pivotArea>
    </format>
    <format dxfId="3103">
      <pivotArea dataOnly="0" labelOnly="1" outline="0" fieldPosition="0">
        <references count="2">
          <reference field="0" count="1" selected="0">
            <x v="149"/>
          </reference>
          <reference field="1" count="1">
            <x v="148"/>
          </reference>
        </references>
      </pivotArea>
    </format>
    <format dxfId="3102">
      <pivotArea dataOnly="0" labelOnly="1" outline="0" fieldPosition="0">
        <references count="2">
          <reference field="0" count="1" selected="0">
            <x v="150"/>
          </reference>
          <reference field="1" count="1">
            <x v="149"/>
          </reference>
        </references>
      </pivotArea>
    </format>
    <format dxfId="3101">
      <pivotArea dataOnly="0" labelOnly="1" outline="0" fieldPosition="0">
        <references count="2">
          <reference field="0" count="1" selected="0">
            <x v="151"/>
          </reference>
          <reference field="1" count="1">
            <x v="150"/>
          </reference>
        </references>
      </pivotArea>
    </format>
    <format dxfId="3100">
      <pivotArea dataOnly="0" labelOnly="1" outline="0" fieldPosition="0">
        <references count="2">
          <reference field="0" count="1" selected="0">
            <x v="152"/>
          </reference>
          <reference field="1" count="1">
            <x v="151"/>
          </reference>
        </references>
      </pivotArea>
    </format>
    <format dxfId="3099">
      <pivotArea dataOnly="0" labelOnly="1" outline="0" fieldPosition="0">
        <references count="2">
          <reference field="0" count="1" selected="0">
            <x v="153"/>
          </reference>
          <reference field="1" count="1">
            <x v="152"/>
          </reference>
        </references>
      </pivotArea>
    </format>
    <format dxfId="3098">
      <pivotArea dataOnly="0" labelOnly="1" outline="0" fieldPosition="0">
        <references count="2">
          <reference field="0" count="1" selected="0">
            <x v="154"/>
          </reference>
          <reference field="1" count="1">
            <x v="153"/>
          </reference>
        </references>
      </pivotArea>
    </format>
    <format dxfId="3097">
      <pivotArea dataOnly="0" labelOnly="1" outline="0" fieldPosition="0">
        <references count="2">
          <reference field="0" count="1" selected="0">
            <x v="155"/>
          </reference>
          <reference field="1" count="1">
            <x v="154"/>
          </reference>
        </references>
      </pivotArea>
    </format>
    <format dxfId="3096">
      <pivotArea dataOnly="0" labelOnly="1" outline="0" fieldPosition="0">
        <references count="2">
          <reference field="0" count="1" selected="0">
            <x v="156"/>
          </reference>
          <reference field="1" count="1">
            <x v="155"/>
          </reference>
        </references>
      </pivotArea>
    </format>
    <format dxfId="3095">
      <pivotArea dataOnly="0" labelOnly="1" outline="0" fieldPosition="0">
        <references count="2">
          <reference field="0" count="1" selected="0">
            <x v="157"/>
          </reference>
          <reference field="1" count="1">
            <x v="156"/>
          </reference>
        </references>
      </pivotArea>
    </format>
    <format dxfId="3094">
      <pivotArea dataOnly="0" labelOnly="1" outline="0" fieldPosition="0">
        <references count="2">
          <reference field="0" count="1" selected="0">
            <x v="158"/>
          </reference>
          <reference field="1" count="1">
            <x v="157"/>
          </reference>
        </references>
      </pivotArea>
    </format>
    <format dxfId="3093">
      <pivotArea dataOnly="0" labelOnly="1" outline="0" fieldPosition="0">
        <references count="2">
          <reference field="0" count="1" selected="0">
            <x v="159"/>
          </reference>
          <reference field="1" count="1">
            <x v="158"/>
          </reference>
        </references>
      </pivotArea>
    </format>
    <format dxfId="3092">
      <pivotArea dataOnly="0" labelOnly="1" outline="0" fieldPosition="0">
        <references count="2">
          <reference field="0" count="1" selected="0">
            <x v="160"/>
          </reference>
          <reference field="1" count="1">
            <x v="159"/>
          </reference>
        </references>
      </pivotArea>
    </format>
    <format dxfId="3091">
      <pivotArea dataOnly="0" labelOnly="1" outline="0" fieldPosition="0">
        <references count="2">
          <reference field="0" count="1" selected="0">
            <x v="161"/>
          </reference>
          <reference field="1" count="1">
            <x v="160"/>
          </reference>
        </references>
      </pivotArea>
    </format>
    <format dxfId="3090">
      <pivotArea dataOnly="0" labelOnly="1" outline="0" fieldPosition="0">
        <references count="2">
          <reference field="0" count="1" selected="0">
            <x v="162"/>
          </reference>
          <reference field="1" count="1">
            <x v="161"/>
          </reference>
        </references>
      </pivotArea>
    </format>
    <format dxfId="3089">
      <pivotArea dataOnly="0" labelOnly="1" outline="0" fieldPosition="0">
        <references count="2">
          <reference field="0" count="1" selected="0">
            <x v="163"/>
          </reference>
          <reference field="1" count="1">
            <x v="162"/>
          </reference>
        </references>
      </pivotArea>
    </format>
    <format dxfId="3088">
      <pivotArea dataOnly="0" labelOnly="1" outline="0" fieldPosition="0">
        <references count="2">
          <reference field="0" count="1" selected="0">
            <x v="164"/>
          </reference>
          <reference field="1" count="1">
            <x v="163"/>
          </reference>
        </references>
      </pivotArea>
    </format>
    <format dxfId="3087">
      <pivotArea dataOnly="0" labelOnly="1" outline="0" fieldPosition="0">
        <references count="2">
          <reference field="0" count="1" selected="0">
            <x v="165"/>
          </reference>
          <reference field="1" count="1">
            <x v="164"/>
          </reference>
        </references>
      </pivotArea>
    </format>
    <format dxfId="3086">
      <pivotArea dataOnly="0" labelOnly="1" outline="0" fieldPosition="0">
        <references count="2">
          <reference field="0" count="1" selected="0">
            <x v="166"/>
          </reference>
          <reference field="1" count="1">
            <x v="165"/>
          </reference>
        </references>
      </pivotArea>
    </format>
    <format dxfId="3085">
      <pivotArea dataOnly="0" labelOnly="1" outline="0" fieldPosition="0">
        <references count="2">
          <reference field="0" count="1" selected="0">
            <x v="167"/>
          </reference>
          <reference field="1" count="1">
            <x v="166"/>
          </reference>
        </references>
      </pivotArea>
    </format>
    <format dxfId="3084">
      <pivotArea dataOnly="0" labelOnly="1" outline="0" fieldPosition="0">
        <references count="2">
          <reference field="0" count="1" selected="0">
            <x v="168"/>
          </reference>
          <reference field="1" count="1">
            <x v="167"/>
          </reference>
        </references>
      </pivotArea>
    </format>
    <format dxfId="3083">
      <pivotArea dataOnly="0" labelOnly="1" outline="0" fieldPosition="0">
        <references count="2">
          <reference field="0" count="1" selected="0">
            <x v="169"/>
          </reference>
          <reference field="1" count="1">
            <x v="168"/>
          </reference>
        </references>
      </pivotArea>
    </format>
    <format dxfId="3082">
      <pivotArea dataOnly="0" labelOnly="1" outline="0" fieldPosition="0">
        <references count="2">
          <reference field="0" count="1" selected="0">
            <x v="170"/>
          </reference>
          <reference field="1" count="1">
            <x v="169"/>
          </reference>
        </references>
      </pivotArea>
    </format>
    <format dxfId="3081">
      <pivotArea dataOnly="0" labelOnly="1" outline="0" fieldPosition="0">
        <references count="2">
          <reference field="0" count="1" selected="0">
            <x v="171"/>
          </reference>
          <reference field="1" count="1">
            <x v="170"/>
          </reference>
        </references>
      </pivotArea>
    </format>
    <format dxfId="3080">
      <pivotArea dataOnly="0" labelOnly="1" outline="0" fieldPosition="0">
        <references count="2">
          <reference field="0" count="1" selected="0">
            <x v="172"/>
          </reference>
          <reference field="1" count="1">
            <x v="171"/>
          </reference>
        </references>
      </pivotArea>
    </format>
    <format dxfId="3079">
      <pivotArea dataOnly="0" labelOnly="1" outline="0" fieldPosition="0">
        <references count="2">
          <reference field="0" count="1" selected="0">
            <x v="173"/>
          </reference>
          <reference field="1" count="1">
            <x v="172"/>
          </reference>
        </references>
      </pivotArea>
    </format>
    <format dxfId="3078">
      <pivotArea dataOnly="0" labelOnly="1" outline="0" fieldPosition="0">
        <references count="2">
          <reference field="0" count="1" selected="0">
            <x v="174"/>
          </reference>
          <reference field="1" count="1">
            <x v="173"/>
          </reference>
        </references>
      </pivotArea>
    </format>
    <format dxfId="3077">
      <pivotArea dataOnly="0" labelOnly="1" outline="0" fieldPosition="0">
        <references count="2">
          <reference field="0" count="1" selected="0">
            <x v="175"/>
          </reference>
          <reference field="1" count="1">
            <x v="174"/>
          </reference>
        </references>
      </pivotArea>
    </format>
    <format dxfId="3076">
      <pivotArea dataOnly="0" labelOnly="1" outline="0" fieldPosition="0">
        <references count="2">
          <reference field="0" count="1" selected="0">
            <x v="176"/>
          </reference>
          <reference field="1" count="1">
            <x v="175"/>
          </reference>
        </references>
      </pivotArea>
    </format>
    <format dxfId="3075">
      <pivotArea dataOnly="0" labelOnly="1" outline="0" fieldPosition="0">
        <references count="2">
          <reference field="0" count="1" selected="0">
            <x v="177"/>
          </reference>
          <reference field="1" count="1">
            <x v="176"/>
          </reference>
        </references>
      </pivotArea>
    </format>
    <format dxfId="3074">
      <pivotArea dataOnly="0" labelOnly="1" outline="0" fieldPosition="0">
        <references count="2">
          <reference field="0" count="1" selected="0">
            <x v="178"/>
          </reference>
          <reference field="1" count="1">
            <x v="177"/>
          </reference>
        </references>
      </pivotArea>
    </format>
    <format dxfId="3073">
      <pivotArea dataOnly="0" labelOnly="1" outline="0" fieldPosition="0">
        <references count="2">
          <reference field="0" count="1" selected="0">
            <x v="179"/>
          </reference>
          <reference field="1" count="1">
            <x v="178"/>
          </reference>
        </references>
      </pivotArea>
    </format>
    <format dxfId="3072">
      <pivotArea dataOnly="0" labelOnly="1" outline="0" fieldPosition="0">
        <references count="2">
          <reference field="0" count="1" selected="0">
            <x v="180"/>
          </reference>
          <reference field="1" count="1">
            <x v="179"/>
          </reference>
        </references>
      </pivotArea>
    </format>
    <format dxfId="3071">
      <pivotArea dataOnly="0" labelOnly="1" outline="0" fieldPosition="0">
        <references count="2">
          <reference field="0" count="1" selected="0">
            <x v="181"/>
          </reference>
          <reference field="1" count="1">
            <x v="180"/>
          </reference>
        </references>
      </pivotArea>
    </format>
    <format dxfId="3070">
      <pivotArea dataOnly="0" labelOnly="1" outline="0" fieldPosition="0">
        <references count="2">
          <reference field="0" count="1" selected="0">
            <x v="182"/>
          </reference>
          <reference field="1" count="1">
            <x v="181"/>
          </reference>
        </references>
      </pivotArea>
    </format>
    <format dxfId="3069">
      <pivotArea dataOnly="0" labelOnly="1" outline="0" fieldPosition="0">
        <references count="2">
          <reference field="0" count="1" selected="0">
            <x v="183"/>
          </reference>
          <reference field="1" count="1">
            <x v="182"/>
          </reference>
        </references>
      </pivotArea>
    </format>
    <format dxfId="3068">
      <pivotArea dataOnly="0" labelOnly="1" outline="0" fieldPosition="0">
        <references count="2">
          <reference field="0" count="1" selected="0">
            <x v="184"/>
          </reference>
          <reference field="1" count="1">
            <x v="183"/>
          </reference>
        </references>
      </pivotArea>
    </format>
    <format dxfId="3067">
      <pivotArea dataOnly="0" labelOnly="1" outline="0" fieldPosition="0">
        <references count="2">
          <reference field="0" count="1" selected="0">
            <x v="185"/>
          </reference>
          <reference field="1" count="1">
            <x v="184"/>
          </reference>
        </references>
      </pivotArea>
    </format>
    <format dxfId="3066">
      <pivotArea dataOnly="0" labelOnly="1" outline="0" fieldPosition="0">
        <references count="2">
          <reference field="0" count="1" selected="0">
            <x v="186"/>
          </reference>
          <reference field="1" count="1">
            <x v="185"/>
          </reference>
        </references>
      </pivotArea>
    </format>
    <format dxfId="3065">
      <pivotArea dataOnly="0" labelOnly="1" outline="0" fieldPosition="0">
        <references count="2">
          <reference field="0" count="1" selected="0">
            <x v="187"/>
          </reference>
          <reference field="1" count="1">
            <x v="186"/>
          </reference>
        </references>
      </pivotArea>
    </format>
    <format dxfId="3064">
      <pivotArea dataOnly="0" labelOnly="1" outline="0" fieldPosition="0">
        <references count="2">
          <reference field="0" count="1" selected="0">
            <x v="188"/>
          </reference>
          <reference field="1" count="1">
            <x v="187"/>
          </reference>
        </references>
      </pivotArea>
    </format>
    <format dxfId="3063">
      <pivotArea dataOnly="0" labelOnly="1" outline="0" fieldPosition="0">
        <references count="2">
          <reference field="0" count="1" selected="0">
            <x v="189"/>
          </reference>
          <reference field="1" count="1">
            <x v="188"/>
          </reference>
        </references>
      </pivotArea>
    </format>
    <format dxfId="3062">
      <pivotArea dataOnly="0" labelOnly="1" outline="0" fieldPosition="0">
        <references count="2">
          <reference field="0" count="1" selected="0">
            <x v="190"/>
          </reference>
          <reference field="1" count="1">
            <x v="189"/>
          </reference>
        </references>
      </pivotArea>
    </format>
    <format dxfId="3061">
      <pivotArea dataOnly="0" labelOnly="1" outline="0" fieldPosition="0">
        <references count="2">
          <reference field="0" count="1" selected="0">
            <x v="191"/>
          </reference>
          <reference field="1" count="1">
            <x v="190"/>
          </reference>
        </references>
      </pivotArea>
    </format>
    <format dxfId="3060">
      <pivotArea dataOnly="0" labelOnly="1" outline="0" fieldPosition="0">
        <references count="2">
          <reference field="0" count="1" selected="0">
            <x v="192"/>
          </reference>
          <reference field="1" count="1">
            <x v="191"/>
          </reference>
        </references>
      </pivotArea>
    </format>
    <format dxfId="3059">
      <pivotArea dataOnly="0" labelOnly="1" outline="0" fieldPosition="0">
        <references count="2">
          <reference field="0" count="1" selected="0">
            <x v="193"/>
          </reference>
          <reference field="1" count="1">
            <x v="192"/>
          </reference>
        </references>
      </pivotArea>
    </format>
    <format dxfId="3058">
      <pivotArea dataOnly="0" labelOnly="1" outline="0" fieldPosition="0">
        <references count="2">
          <reference field="0" count="1" selected="0">
            <x v="194"/>
          </reference>
          <reference field="1" count="1">
            <x v="193"/>
          </reference>
        </references>
      </pivotArea>
    </format>
    <format dxfId="3057">
      <pivotArea dataOnly="0" labelOnly="1" outline="0" fieldPosition="0">
        <references count="2">
          <reference field="0" count="1" selected="0">
            <x v="195"/>
          </reference>
          <reference field="1" count="1">
            <x v="194"/>
          </reference>
        </references>
      </pivotArea>
    </format>
    <format dxfId="3056">
      <pivotArea dataOnly="0" labelOnly="1" outline="0" fieldPosition="0">
        <references count="2">
          <reference field="0" count="1" selected="0">
            <x v="196"/>
          </reference>
          <reference field="1" count="1">
            <x v="195"/>
          </reference>
        </references>
      </pivotArea>
    </format>
    <format dxfId="3055">
      <pivotArea dataOnly="0" labelOnly="1" outline="0" fieldPosition="0">
        <references count="2">
          <reference field="0" count="1" selected="0">
            <x v="197"/>
          </reference>
          <reference field="1" count="1">
            <x v="196"/>
          </reference>
        </references>
      </pivotArea>
    </format>
    <format dxfId="3054">
      <pivotArea dataOnly="0" labelOnly="1" outline="0" fieldPosition="0">
        <references count="2">
          <reference field="0" count="1" selected="0">
            <x v="198"/>
          </reference>
          <reference field="1" count="1">
            <x v="197"/>
          </reference>
        </references>
      </pivotArea>
    </format>
    <format dxfId="3053">
      <pivotArea dataOnly="0" labelOnly="1" outline="0" fieldPosition="0">
        <references count="2">
          <reference field="0" count="1" selected="0">
            <x v="199"/>
          </reference>
          <reference field="1" count="1">
            <x v="198"/>
          </reference>
        </references>
      </pivotArea>
    </format>
    <format dxfId="3052">
      <pivotArea dataOnly="0" labelOnly="1" outline="0" fieldPosition="0">
        <references count="2">
          <reference field="0" count="1" selected="0">
            <x v="200"/>
          </reference>
          <reference field="1" count="1">
            <x v="199"/>
          </reference>
        </references>
      </pivotArea>
    </format>
    <format dxfId="3051">
      <pivotArea dataOnly="0" labelOnly="1" outline="0" fieldPosition="0">
        <references count="2">
          <reference field="0" count="1" selected="0">
            <x v="201"/>
          </reference>
          <reference field="1" count="1">
            <x v="200"/>
          </reference>
        </references>
      </pivotArea>
    </format>
    <format dxfId="3050">
      <pivotArea dataOnly="0" labelOnly="1" outline="0" fieldPosition="0">
        <references count="2">
          <reference field="0" count="1" selected="0">
            <x v="202"/>
          </reference>
          <reference field="1" count="1">
            <x v="201"/>
          </reference>
        </references>
      </pivotArea>
    </format>
    <format dxfId="3049">
      <pivotArea dataOnly="0" labelOnly="1" outline="0" fieldPosition="0">
        <references count="2">
          <reference field="0" count="1" selected="0">
            <x v="203"/>
          </reference>
          <reference field="1" count="1">
            <x v="202"/>
          </reference>
        </references>
      </pivotArea>
    </format>
    <format dxfId="3048">
      <pivotArea dataOnly="0" labelOnly="1" outline="0" fieldPosition="0">
        <references count="2">
          <reference field="0" count="1" selected="0">
            <x v="204"/>
          </reference>
          <reference field="1" count="1">
            <x v="203"/>
          </reference>
        </references>
      </pivotArea>
    </format>
    <format dxfId="3047">
      <pivotArea dataOnly="0" labelOnly="1" outline="0" fieldPosition="0">
        <references count="2">
          <reference field="0" count="1" selected="0">
            <x v="205"/>
          </reference>
          <reference field="1" count="1">
            <x v="204"/>
          </reference>
        </references>
      </pivotArea>
    </format>
    <format dxfId="3046">
      <pivotArea dataOnly="0" labelOnly="1" outline="0" fieldPosition="0">
        <references count="2">
          <reference field="0" count="1" selected="0">
            <x v="206"/>
          </reference>
          <reference field="1" count="1">
            <x v="205"/>
          </reference>
        </references>
      </pivotArea>
    </format>
    <format dxfId="3045">
      <pivotArea dataOnly="0" labelOnly="1" outline="0" fieldPosition="0">
        <references count="2">
          <reference field="0" count="1" selected="0">
            <x v="207"/>
          </reference>
          <reference field="1" count="1">
            <x v="206"/>
          </reference>
        </references>
      </pivotArea>
    </format>
    <format dxfId="3044">
      <pivotArea dataOnly="0" labelOnly="1" outline="0" fieldPosition="0">
        <references count="2">
          <reference field="0" count="1" selected="0">
            <x v="208"/>
          </reference>
          <reference field="1" count="1">
            <x v="207"/>
          </reference>
        </references>
      </pivotArea>
    </format>
    <format dxfId="3043">
      <pivotArea dataOnly="0" labelOnly="1" outline="0" fieldPosition="0">
        <references count="2">
          <reference field="0" count="1" selected="0">
            <x v="209"/>
          </reference>
          <reference field="1" count="1">
            <x v="208"/>
          </reference>
        </references>
      </pivotArea>
    </format>
    <format dxfId="3042">
      <pivotArea dataOnly="0" labelOnly="1" outline="0" fieldPosition="0">
        <references count="2">
          <reference field="0" count="1" selected="0">
            <x v="210"/>
          </reference>
          <reference field="1" count="1">
            <x v="209"/>
          </reference>
        </references>
      </pivotArea>
    </format>
    <format dxfId="3041">
      <pivotArea dataOnly="0" labelOnly="1" outline="0" fieldPosition="0">
        <references count="2">
          <reference field="0" count="1" selected="0">
            <x v="211"/>
          </reference>
          <reference field="1" count="1">
            <x v="210"/>
          </reference>
        </references>
      </pivotArea>
    </format>
    <format dxfId="3040">
      <pivotArea dataOnly="0" labelOnly="1" outline="0" fieldPosition="0">
        <references count="2">
          <reference field="0" count="1" selected="0">
            <x v="212"/>
          </reference>
          <reference field="1" count="1">
            <x v="211"/>
          </reference>
        </references>
      </pivotArea>
    </format>
    <format dxfId="3039">
      <pivotArea dataOnly="0" labelOnly="1" outline="0" fieldPosition="0">
        <references count="2">
          <reference field="0" count="1" selected="0">
            <x v="213"/>
          </reference>
          <reference field="1" count="1">
            <x v="212"/>
          </reference>
        </references>
      </pivotArea>
    </format>
    <format dxfId="3038">
      <pivotArea dataOnly="0" labelOnly="1" outline="0" fieldPosition="0">
        <references count="2">
          <reference field="0" count="1" selected="0">
            <x v="214"/>
          </reference>
          <reference field="1" count="1">
            <x v="213"/>
          </reference>
        </references>
      </pivotArea>
    </format>
    <format dxfId="3037">
      <pivotArea dataOnly="0" labelOnly="1" outline="0" fieldPosition="0">
        <references count="2">
          <reference field="0" count="1" selected="0">
            <x v="215"/>
          </reference>
          <reference field="1" count="1">
            <x v="214"/>
          </reference>
        </references>
      </pivotArea>
    </format>
    <format dxfId="3036">
      <pivotArea dataOnly="0" labelOnly="1" outline="0" fieldPosition="0">
        <references count="2">
          <reference field="0" count="1" selected="0">
            <x v="216"/>
          </reference>
          <reference field="1" count="1">
            <x v="215"/>
          </reference>
        </references>
      </pivotArea>
    </format>
    <format dxfId="3035">
      <pivotArea dataOnly="0" labelOnly="1" outline="0" fieldPosition="0">
        <references count="2">
          <reference field="0" count="1" selected="0">
            <x v="217"/>
          </reference>
          <reference field="1" count="1">
            <x v="216"/>
          </reference>
        </references>
      </pivotArea>
    </format>
    <format dxfId="3034">
      <pivotArea dataOnly="0" labelOnly="1" outline="0" fieldPosition="0">
        <references count="2">
          <reference field="0" count="1" selected="0">
            <x v="218"/>
          </reference>
          <reference field="1" count="1">
            <x v="217"/>
          </reference>
        </references>
      </pivotArea>
    </format>
    <format dxfId="3033">
      <pivotArea dataOnly="0" labelOnly="1" outline="0" fieldPosition="0">
        <references count="2">
          <reference field="0" count="1" selected="0">
            <x v="219"/>
          </reference>
          <reference field="1" count="1">
            <x v="218"/>
          </reference>
        </references>
      </pivotArea>
    </format>
    <format dxfId="3032">
      <pivotArea dataOnly="0" labelOnly="1" outline="0" fieldPosition="0">
        <references count="2">
          <reference field="0" count="1" selected="0">
            <x v="220"/>
          </reference>
          <reference field="1" count="1">
            <x v="219"/>
          </reference>
        </references>
      </pivotArea>
    </format>
    <format dxfId="3031">
      <pivotArea dataOnly="0" labelOnly="1" outline="0" fieldPosition="0">
        <references count="2">
          <reference field="0" count="1" selected="0">
            <x v="221"/>
          </reference>
          <reference field="1" count="1">
            <x v="220"/>
          </reference>
        </references>
      </pivotArea>
    </format>
    <format dxfId="3030">
      <pivotArea dataOnly="0" labelOnly="1" outline="0" fieldPosition="0">
        <references count="2">
          <reference field="0" count="1" selected="0">
            <x v="222"/>
          </reference>
          <reference field="1" count="1">
            <x v="221"/>
          </reference>
        </references>
      </pivotArea>
    </format>
    <format dxfId="3029">
      <pivotArea dataOnly="0" labelOnly="1" outline="0" fieldPosition="0">
        <references count="2">
          <reference field="0" count="1" selected="0">
            <x v="223"/>
          </reference>
          <reference field="1" count="1">
            <x v="222"/>
          </reference>
        </references>
      </pivotArea>
    </format>
    <format dxfId="3028">
      <pivotArea dataOnly="0" labelOnly="1" outline="0" fieldPosition="0">
        <references count="2">
          <reference field="0" count="1" selected="0">
            <x v="224"/>
          </reference>
          <reference field="1" count="1">
            <x v="223"/>
          </reference>
        </references>
      </pivotArea>
    </format>
    <format dxfId="3027">
      <pivotArea dataOnly="0" labelOnly="1" outline="0" fieldPosition="0">
        <references count="2">
          <reference field="0" count="1" selected="0">
            <x v="225"/>
          </reference>
          <reference field="1" count="1">
            <x v="224"/>
          </reference>
        </references>
      </pivotArea>
    </format>
    <format dxfId="3026">
      <pivotArea dataOnly="0" labelOnly="1" outline="0" fieldPosition="0">
        <references count="2">
          <reference field="0" count="1" selected="0">
            <x v="226"/>
          </reference>
          <reference field="1" count="1">
            <x v="225"/>
          </reference>
        </references>
      </pivotArea>
    </format>
    <format dxfId="3025">
      <pivotArea dataOnly="0" labelOnly="1" outline="0" fieldPosition="0">
        <references count="2">
          <reference field="0" count="1" selected="0">
            <x v="227"/>
          </reference>
          <reference field="1" count="1">
            <x v="226"/>
          </reference>
        </references>
      </pivotArea>
    </format>
    <format dxfId="3024">
      <pivotArea dataOnly="0" labelOnly="1" outline="0" fieldPosition="0">
        <references count="2">
          <reference field="0" count="1" selected="0">
            <x v="228"/>
          </reference>
          <reference field="1" count="1">
            <x v="227"/>
          </reference>
        </references>
      </pivotArea>
    </format>
    <format dxfId="3023">
      <pivotArea dataOnly="0" labelOnly="1" outline="0" fieldPosition="0">
        <references count="2">
          <reference field="0" count="1" selected="0">
            <x v="229"/>
          </reference>
          <reference field="1" count="1">
            <x v="228"/>
          </reference>
        </references>
      </pivotArea>
    </format>
    <format dxfId="3022">
      <pivotArea dataOnly="0" labelOnly="1" outline="0" fieldPosition="0">
        <references count="2">
          <reference field="0" count="1" selected="0">
            <x v="230"/>
          </reference>
          <reference field="1" count="1">
            <x v="229"/>
          </reference>
        </references>
      </pivotArea>
    </format>
    <format dxfId="3021">
      <pivotArea dataOnly="0" labelOnly="1" outline="0" fieldPosition="0">
        <references count="2">
          <reference field="0" count="1" selected="0">
            <x v="231"/>
          </reference>
          <reference field="1" count="1">
            <x v="230"/>
          </reference>
        </references>
      </pivotArea>
    </format>
    <format dxfId="3020">
      <pivotArea dataOnly="0" labelOnly="1" outline="0" fieldPosition="0">
        <references count="2">
          <reference field="0" count="1" selected="0">
            <x v="232"/>
          </reference>
          <reference field="1" count="1">
            <x v="231"/>
          </reference>
        </references>
      </pivotArea>
    </format>
    <format dxfId="3019">
      <pivotArea dataOnly="0" labelOnly="1" outline="0" fieldPosition="0">
        <references count="2">
          <reference field="0" count="1" selected="0">
            <x v="233"/>
          </reference>
          <reference field="1" count="1">
            <x v="232"/>
          </reference>
        </references>
      </pivotArea>
    </format>
    <format dxfId="3018">
      <pivotArea dataOnly="0" labelOnly="1" outline="0" fieldPosition="0">
        <references count="2">
          <reference field="0" count="1" selected="0">
            <x v="234"/>
          </reference>
          <reference field="1" count="1">
            <x v="233"/>
          </reference>
        </references>
      </pivotArea>
    </format>
    <format dxfId="3017">
      <pivotArea dataOnly="0" labelOnly="1" outline="0" fieldPosition="0">
        <references count="2">
          <reference field="0" count="1" selected="0">
            <x v="235"/>
          </reference>
          <reference field="1" count="1">
            <x v="234"/>
          </reference>
        </references>
      </pivotArea>
    </format>
    <format dxfId="3016">
      <pivotArea dataOnly="0" labelOnly="1" outline="0" fieldPosition="0">
        <references count="2">
          <reference field="0" count="1" selected="0">
            <x v="236"/>
          </reference>
          <reference field="1" count="1">
            <x v="235"/>
          </reference>
        </references>
      </pivotArea>
    </format>
    <format dxfId="3015">
      <pivotArea dataOnly="0" labelOnly="1" outline="0" fieldPosition="0">
        <references count="2">
          <reference field="0" count="1" selected="0">
            <x v="237"/>
          </reference>
          <reference field="1" count="1">
            <x v="236"/>
          </reference>
        </references>
      </pivotArea>
    </format>
    <format dxfId="3014">
      <pivotArea dataOnly="0" labelOnly="1" outline="0" fieldPosition="0">
        <references count="2">
          <reference field="0" count="1" selected="0">
            <x v="238"/>
          </reference>
          <reference field="1" count="1">
            <x v="237"/>
          </reference>
        </references>
      </pivotArea>
    </format>
    <format dxfId="3013">
      <pivotArea dataOnly="0" labelOnly="1" outline="0" fieldPosition="0">
        <references count="2">
          <reference field="0" count="1" selected="0">
            <x v="239"/>
          </reference>
          <reference field="1" count="1">
            <x v="238"/>
          </reference>
        </references>
      </pivotArea>
    </format>
    <format dxfId="3012">
      <pivotArea dataOnly="0" labelOnly="1" outline="0" fieldPosition="0">
        <references count="2">
          <reference field="0" count="1" selected="0">
            <x v="240"/>
          </reference>
          <reference field="1" count="1">
            <x v="239"/>
          </reference>
        </references>
      </pivotArea>
    </format>
    <format dxfId="3011">
      <pivotArea dataOnly="0" labelOnly="1" outline="0" fieldPosition="0">
        <references count="2">
          <reference field="0" count="1" selected="0">
            <x v="241"/>
          </reference>
          <reference field="1" count="1">
            <x v="240"/>
          </reference>
        </references>
      </pivotArea>
    </format>
    <format dxfId="3010">
      <pivotArea dataOnly="0" labelOnly="1" outline="0" fieldPosition="0">
        <references count="2">
          <reference field="0" count="1" selected="0">
            <x v="242"/>
          </reference>
          <reference field="1" count="1">
            <x v="241"/>
          </reference>
        </references>
      </pivotArea>
    </format>
    <format dxfId="3009">
      <pivotArea dataOnly="0" labelOnly="1" outline="0" fieldPosition="0">
        <references count="2">
          <reference field="0" count="1" selected="0">
            <x v="243"/>
          </reference>
          <reference field="1" count="1">
            <x v="242"/>
          </reference>
        </references>
      </pivotArea>
    </format>
    <format dxfId="3008">
      <pivotArea dataOnly="0" labelOnly="1" outline="0" fieldPosition="0">
        <references count="2">
          <reference field="0" count="1" selected="0">
            <x v="244"/>
          </reference>
          <reference field="1" count="1">
            <x v="243"/>
          </reference>
        </references>
      </pivotArea>
    </format>
    <format dxfId="3007">
      <pivotArea dataOnly="0" labelOnly="1" outline="0" fieldPosition="0">
        <references count="2">
          <reference field="0" count="1" selected="0">
            <x v="245"/>
          </reference>
          <reference field="1" count="1">
            <x v="244"/>
          </reference>
        </references>
      </pivotArea>
    </format>
    <format dxfId="3006">
      <pivotArea dataOnly="0" labelOnly="1" outline="0" fieldPosition="0">
        <references count="2">
          <reference field="0" count="1" selected="0">
            <x v="246"/>
          </reference>
          <reference field="1" count="1">
            <x v="245"/>
          </reference>
        </references>
      </pivotArea>
    </format>
    <format dxfId="3005">
      <pivotArea dataOnly="0" labelOnly="1" outline="0" fieldPosition="0">
        <references count="2">
          <reference field="0" count="1" selected="0">
            <x v="247"/>
          </reference>
          <reference field="1" count="1">
            <x v="246"/>
          </reference>
        </references>
      </pivotArea>
    </format>
    <format dxfId="3004">
      <pivotArea dataOnly="0" labelOnly="1" outline="0" fieldPosition="0">
        <references count="2">
          <reference field="0" count="1" selected="0">
            <x v="248"/>
          </reference>
          <reference field="1" count="1">
            <x v="247"/>
          </reference>
        </references>
      </pivotArea>
    </format>
    <format dxfId="3003">
      <pivotArea dataOnly="0" labelOnly="1" outline="0" fieldPosition="0">
        <references count="2">
          <reference field="0" count="1" selected="0">
            <x v="249"/>
          </reference>
          <reference field="1" count="1">
            <x v="248"/>
          </reference>
        </references>
      </pivotArea>
    </format>
    <format dxfId="3002">
      <pivotArea dataOnly="0" labelOnly="1" outline="0" fieldPosition="0">
        <references count="2">
          <reference field="0" count="1" selected="0">
            <x v="250"/>
          </reference>
          <reference field="1" count="1">
            <x v="249"/>
          </reference>
        </references>
      </pivotArea>
    </format>
    <format dxfId="3001">
      <pivotArea dataOnly="0" labelOnly="1" outline="0" fieldPosition="0">
        <references count="2">
          <reference field="0" count="1" selected="0">
            <x v="251"/>
          </reference>
          <reference field="1" count="1">
            <x v="250"/>
          </reference>
        </references>
      </pivotArea>
    </format>
    <format dxfId="3000">
      <pivotArea dataOnly="0" labelOnly="1" outline="0" fieldPosition="0">
        <references count="2">
          <reference field="0" count="1" selected="0">
            <x v="252"/>
          </reference>
          <reference field="1" count="1">
            <x v="251"/>
          </reference>
        </references>
      </pivotArea>
    </format>
    <format dxfId="2999">
      <pivotArea dataOnly="0" labelOnly="1" outline="0" fieldPosition="0">
        <references count="2">
          <reference field="0" count="1" selected="0">
            <x v="253"/>
          </reference>
          <reference field="1" count="1">
            <x v="252"/>
          </reference>
        </references>
      </pivotArea>
    </format>
    <format dxfId="2998">
      <pivotArea dataOnly="0" labelOnly="1" outline="0" fieldPosition="0">
        <references count="2">
          <reference field="0" count="1" selected="0">
            <x v="254"/>
          </reference>
          <reference field="1" count="1">
            <x v="253"/>
          </reference>
        </references>
      </pivotArea>
    </format>
    <format dxfId="2997">
      <pivotArea dataOnly="0" labelOnly="1" outline="0" fieldPosition="0">
        <references count="2">
          <reference field="0" count="1" selected="0">
            <x v="255"/>
          </reference>
          <reference field="1" count="1">
            <x v="254"/>
          </reference>
        </references>
      </pivotArea>
    </format>
    <format dxfId="2996">
      <pivotArea dataOnly="0" labelOnly="1" outline="0" fieldPosition="0">
        <references count="2">
          <reference field="0" count="1" selected="0">
            <x v="256"/>
          </reference>
          <reference field="1" count="1">
            <x v="255"/>
          </reference>
        </references>
      </pivotArea>
    </format>
    <format dxfId="2995">
      <pivotArea dataOnly="0" labelOnly="1" outline="0" fieldPosition="0">
        <references count="2">
          <reference field="0" count="1" selected="0">
            <x v="257"/>
          </reference>
          <reference field="1" count="1">
            <x v="256"/>
          </reference>
        </references>
      </pivotArea>
    </format>
    <format dxfId="2994">
      <pivotArea dataOnly="0" labelOnly="1" outline="0" fieldPosition="0">
        <references count="2">
          <reference field="0" count="1" selected="0">
            <x v="258"/>
          </reference>
          <reference field="1" count="1">
            <x v="257"/>
          </reference>
        </references>
      </pivotArea>
    </format>
    <format dxfId="2993">
      <pivotArea dataOnly="0" labelOnly="1" outline="0" fieldPosition="0">
        <references count="2">
          <reference field="0" count="1" selected="0">
            <x v="259"/>
          </reference>
          <reference field="1" count="1">
            <x v="258"/>
          </reference>
        </references>
      </pivotArea>
    </format>
    <format dxfId="2992">
      <pivotArea dataOnly="0" labelOnly="1" outline="0" fieldPosition="0">
        <references count="2">
          <reference field="0" count="1" selected="0">
            <x v="260"/>
          </reference>
          <reference field="1" count="1">
            <x v="259"/>
          </reference>
        </references>
      </pivotArea>
    </format>
    <format dxfId="2991">
      <pivotArea dataOnly="0" labelOnly="1" outline="0" fieldPosition="0">
        <references count="2">
          <reference field="0" count="1" selected="0">
            <x v="261"/>
          </reference>
          <reference field="1" count="1">
            <x v="260"/>
          </reference>
        </references>
      </pivotArea>
    </format>
    <format dxfId="2990">
      <pivotArea dataOnly="0" labelOnly="1" outline="0" fieldPosition="0">
        <references count="2">
          <reference field="0" count="1" selected="0">
            <x v="262"/>
          </reference>
          <reference field="1" count="1">
            <x v="261"/>
          </reference>
        </references>
      </pivotArea>
    </format>
    <format dxfId="2989">
      <pivotArea dataOnly="0" labelOnly="1" outline="0" fieldPosition="0">
        <references count="2">
          <reference field="0" count="1" selected="0">
            <x v="263"/>
          </reference>
          <reference field="1" count="1">
            <x v="262"/>
          </reference>
        </references>
      </pivotArea>
    </format>
    <format dxfId="2988">
      <pivotArea dataOnly="0" labelOnly="1" outline="0" fieldPosition="0">
        <references count="2">
          <reference field="0" count="1" selected="0">
            <x v="264"/>
          </reference>
          <reference field="1" count="1">
            <x v="263"/>
          </reference>
        </references>
      </pivotArea>
    </format>
    <format dxfId="2987">
      <pivotArea dataOnly="0" labelOnly="1" outline="0" fieldPosition="0">
        <references count="2">
          <reference field="0" count="1" selected="0">
            <x v="265"/>
          </reference>
          <reference field="1" count="1">
            <x v="264"/>
          </reference>
        </references>
      </pivotArea>
    </format>
    <format dxfId="2986">
      <pivotArea dataOnly="0" labelOnly="1" outline="0" fieldPosition="0">
        <references count="2">
          <reference field="0" count="1" selected="0">
            <x v="266"/>
          </reference>
          <reference field="1" count="1">
            <x v="265"/>
          </reference>
        </references>
      </pivotArea>
    </format>
    <format dxfId="2985">
      <pivotArea dataOnly="0" labelOnly="1" outline="0" fieldPosition="0">
        <references count="2">
          <reference field="0" count="1" selected="0">
            <x v="267"/>
          </reference>
          <reference field="1" count="1">
            <x v="266"/>
          </reference>
        </references>
      </pivotArea>
    </format>
    <format dxfId="2984">
      <pivotArea dataOnly="0" labelOnly="1" outline="0" fieldPosition="0">
        <references count="2">
          <reference field="0" count="1" selected="0">
            <x v="268"/>
          </reference>
          <reference field="1" count="1">
            <x v="267"/>
          </reference>
        </references>
      </pivotArea>
    </format>
    <format dxfId="2983">
      <pivotArea dataOnly="0" labelOnly="1" outline="0" fieldPosition="0">
        <references count="2">
          <reference field="0" count="1" selected="0">
            <x v="269"/>
          </reference>
          <reference field="1" count="1">
            <x v="268"/>
          </reference>
        </references>
      </pivotArea>
    </format>
    <format dxfId="2982">
      <pivotArea dataOnly="0" labelOnly="1" outline="0" fieldPosition="0">
        <references count="2">
          <reference field="0" count="1" selected="0">
            <x v="270"/>
          </reference>
          <reference field="1" count="1">
            <x v="269"/>
          </reference>
        </references>
      </pivotArea>
    </format>
    <format dxfId="2981">
      <pivotArea dataOnly="0" labelOnly="1" outline="0" fieldPosition="0">
        <references count="2">
          <reference field="0" count="1" selected="0">
            <x v="271"/>
          </reference>
          <reference field="1" count="1">
            <x v="270"/>
          </reference>
        </references>
      </pivotArea>
    </format>
    <format dxfId="2980">
      <pivotArea dataOnly="0" labelOnly="1" outline="0" fieldPosition="0">
        <references count="2">
          <reference field="0" count="1" selected="0">
            <x v="272"/>
          </reference>
          <reference field="1" count="1">
            <x v="271"/>
          </reference>
        </references>
      </pivotArea>
    </format>
    <format dxfId="2979">
      <pivotArea dataOnly="0" labelOnly="1" outline="0" fieldPosition="0">
        <references count="2">
          <reference field="0" count="1" selected="0">
            <x v="273"/>
          </reference>
          <reference field="1" count="1">
            <x v="272"/>
          </reference>
        </references>
      </pivotArea>
    </format>
    <format dxfId="2978">
      <pivotArea dataOnly="0" labelOnly="1" outline="0" fieldPosition="0">
        <references count="2">
          <reference field="0" count="1" selected="0">
            <x v="274"/>
          </reference>
          <reference field="1" count="1">
            <x v="273"/>
          </reference>
        </references>
      </pivotArea>
    </format>
    <format dxfId="2977">
      <pivotArea dataOnly="0" labelOnly="1" outline="0" fieldPosition="0">
        <references count="2">
          <reference field="0" count="1" selected="0">
            <x v="275"/>
          </reference>
          <reference field="1" count="1">
            <x v="274"/>
          </reference>
        </references>
      </pivotArea>
    </format>
    <format dxfId="2976">
      <pivotArea dataOnly="0" labelOnly="1" outline="0" fieldPosition="0">
        <references count="2">
          <reference field="0" count="1" selected="0">
            <x v="276"/>
          </reference>
          <reference field="1" count="1">
            <x v="275"/>
          </reference>
        </references>
      </pivotArea>
    </format>
    <format dxfId="2975">
      <pivotArea dataOnly="0" labelOnly="1" outline="0" fieldPosition="0">
        <references count="2">
          <reference field="0" count="1" selected="0">
            <x v="277"/>
          </reference>
          <reference field="1" count="1">
            <x v="276"/>
          </reference>
        </references>
      </pivotArea>
    </format>
    <format dxfId="2974">
      <pivotArea dataOnly="0" labelOnly="1" outline="0" fieldPosition="0">
        <references count="2">
          <reference field="0" count="1" selected="0">
            <x v="278"/>
          </reference>
          <reference field="1" count="1">
            <x v="277"/>
          </reference>
        </references>
      </pivotArea>
    </format>
    <format dxfId="2973">
      <pivotArea dataOnly="0" labelOnly="1" outline="0" fieldPosition="0">
        <references count="2">
          <reference field="0" count="1" selected="0">
            <x v="279"/>
          </reference>
          <reference field="1" count="1">
            <x v="278"/>
          </reference>
        </references>
      </pivotArea>
    </format>
    <format dxfId="2972">
      <pivotArea dataOnly="0" labelOnly="1" outline="0" fieldPosition="0">
        <references count="2">
          <reference field="0" count="1" selected="0">
            <x v="280"/>
          </reference>
          <reference field="1" count="1">
            <x v="279"/>
          </reference>
        </references>
      </pivotArea>
    </format>
    <format dxfId="2971">
      <pivotArea dataOnly="0" labelOnly="1" outline="0" fieldPosition="0">
        <references count="2">
          <reference field="0" count="1" selected="0">
            <x v="281"/>
          </reference>
          <reference field="1" count="1">
            <x v="280"/>
          </reference>
        </references>
      </pivotArea>
    </format>
    <format dxfId="2970">
      <pivotArea dataOnly="0" labelOnly="1" outline="0" fieldPosition="0">
        <references count="2">
          <reference field="0" count="1" selected="0">
            <x v="282"/>
          </reference>
          <reference field="1" count="1">
            <x v="281"/>
          </reference>
        </references>
      </pivotArea>
    </format>
    <format dxfId="2969">
      <pivotArea dataOnly="0" labelOnly="1" outline="0" fieldPosition="0">
        <references count="2">
          <reference field="0" count="1" selected="0">
            <x v="283"/>
          </reference>
          <reference field="1" count="1">
            <x v="282"/>
          </reference>
        </references>
      </pivotArea>
    </format>
    <format dxfId="2968">
      <pivotArea dataOnly="0" labelOnly="1" outline="0" fieldPosition="0">
        <references count="2">
          <reference field="0" count="1" selected="0">
            <x v="284"/>
          </reference>
          <reference field="1" count="1">
            <x v="283"/>
          </reference>
        </references>
      </pivotArea>
    </format>
    <format dxfId="2967">
      <pivotArea dataOnly="0" labelOnly="1" outline="0" fieldPosition="0">
        <references count="2">
          <reference field="0" count="1" selected="0">
            <x v="285"/>
          </reference>
          <reference field="1" count="1">
            <x v="284"/>
          </reference>
        </references>
      </pivotArea>
    </format>
    <format dxfId="2966">
      <pivotArea dataOnly="0" labelOnly="1" outline="0" fieldPosition="0">
        <references count="2">
          <reference field="0" count="1" selected="0">
            <x v="286"/>
          </reference>
          <reference field="1" count="1">
            <x v="285"/>
          </reference>
        </references>
      </pivotArea>
    </format>
    <format dxfId="2965">
      <pivotArea dataOnly="0" labelOnly="1" outline="0" fieldPosition="0">
        <references count="2">
          <reference field="0" count="1" selected="0">
            <x v="287"/>
          </reference>
          <reference field="1" count="1">
            <x v="286"/>
          </reference>
        </references>
      </pivotArea>
    </format>
    <format dxfId="2964">
      <pivotArea dataOnly="0" labelOnly="1" outline="0" fieldPosition="0">
        <references count="2">
          <reference field="0" count="1" selected="0">
            <x v="288"/>
          </reference>
          <reference field="1" count="1">
            <x v="287"/>
          </reference>
        </references>
      </pivotArea>
    </format>
    <format dxfId="2963">
      <pivotArea dataOnly="0" labelOnly="1" outline="0" fieldPosition="0">
        <references count="2">
          <reference field="0" count="1" selected="0">
            <x v="289"/>
          </reference>
          <reference field="1" count="1">
            <x v="288"/>
          </reference>
        </references>
      </pivotArea>
    </format>
    <format dxfId="2962">
      <pivotArea dataOnly="0" labelOnly="1" outline="0" fieldPosition="0">
        <references count="2">
          <reference field="0" count="1" selected="0">
            <x v="290"/>
          </reference>
          <reference field="1" count="1">
            <x v="289"/>
          </reference>
        </references>
      </pivotArea>
    </format>
    <format dxfId="2961">
      <pivotArea dataOnly="0" labelOnly="1" outline="0" fieldPosition="0">
        <references count="2">
          <reference field="0" count="1" selected="0">
            <x v="291"/>
          </reference>
          <reference field="1" count="1">
            <x v="290"/>
          </reference>
        </references>
      </pivotArea>
    </format>
    <format dxfId="2960">
      <pivotArea dataOnly="0" labelOnly="1" outline="0" fieldPosition="0">
        <references count="2">
          <reference field="0" count="1" selected="0">
            <x v="292"/>
          </reference>
          <reference field="1" count="1">
            <x v="291"/>
          </reference>
        </references>
      </pivotArea>
    </format>
    <format dxfId="2959">
      <pivotArea dataOnly="0" labelOnly="1" outline="0" fieldPosition="0">
        <references count="2">
          <reference field="0" count="1" selected="0">
            <x v="293"/>
          </reference>
          <reference field="1" count="1">
            <x v="292"/>
          </reference>
        </references>
      </pivotArea>
    </format>
    <format dxfId="2958">
      <pivotArea dataOnly="0" labelOnly="1" outline="0" fieldPosition="0">
        <references count="2">
          <reference field="0" count="1" selected="0">
            <x v="294"/>
          </reference>
          <reference field="1" count="1">
            <x v="293"/>
          </reference>
        </references>
      </pivotArea>
    </format>
    <format dxfId="2957">
      <pivotArea dataOnly="0" labelOnly="1" outline="0" fieldPosition="0">
        <references count="2">
          <reference field="0" count="1" selected="0">
            <x v="295"/>
          </reference>
          <reference field="1" count="1">
            <x v="294"/>
          </reference>
        </references>
      </pivotArea>
    </format>
    <format dxfId="2956">
      <pivotArea dataOnly="0" labelOnly="1" outline="0" fieldPosition="0">
        <references count="2">
          <reference field="0" count="1" selected="0">
            <x v="296"/>
          </reference>
          <reference field="1" count="1">
            <x v="295"/>
          </reference>
        </references>
      </pivotArea>
    </format>
    <format dxfId="2955">
      <pivotArea dataOnly="0" labelOnly="1" outline="0" fieldPosition="0">
        <references count="2">
          <reference field="0" count="1" selected="0">
            <x v="297"/>
          </reference>
          <reference field="1" count="1">
            <x v="296"/>
          </reference>
        </references>
      </pivotArea>
    </format>
    <format dxfId="2954">
      <pivotArea dataOnly="0" labelOnly="1" outline="0" fieldPosition="0">
        <references count="2">
          <reference field="0" count="1" selected="0">
            <x v="298"/>
          </reference>
          <reference field="1" count="1">
            <x v="297"/>
          </reference>
        </references>
      </pivotArea>
    </format>
    <format dxfId="2953">
      <pivotArea dataOnly="0" labelOnly="1" outline="0" fieldPosition="0">
        <references count="2">
          <reference field="0" count="1" selected="0">
            <x v="299"/>
          </reference>
          <reference field="1" count="1">
            <x v="298"/>
          </reference>
        </references>
      </pivotArea>
    </format>
    <format dxfId="2952">
      <pivotArea dataOnly="0" labelOnly="1" outline="0" fieldPosition="0">
        <references count="2">
          <reference field="0" count="1" selected="0">
            <x v="300"/>
          </reference>
          <reference field="1" count="1">
            <x v="299"/>
          </reference>
        </references>
      </pivotArea>
    </format>
    <format dxfId="2951">
      <pivotArea dataOnly="0" labelOnly="1" outline="0" fieldPosition="0">
        <references count="2">
          <reference field="0" count="1" selected="0">
            <x v="301"/>
          </reference>
          <reference field="1" count="1">
            <x v="300"/>
          </reference>
        </references>
      </pivotArea>
    </format>
    <format dxfId="2950">
      <pivotArea dataOnly="0" labelOnly="1" outline="0" fieldPosition="0">
        <references count="2">
          <reference field="0" count="1" selected="0">
            <x v="302"/>
          </reference>
          <reference field="1" count="1">
            <x v="301"/>
          </reference>
        </references>
      </pivotArea>
    </format>
    <format dxfId="2949">
      <pivotArea dataOnly="0" labelOnly="1" outline="0" fieldPosition="0">
        <references count="2">
          <reference field="0" count="1" selected="0">
            <x v="303"/>
          </reference>
          <reference field="1" count="1">
            <x v="302"/>
          </reference>
        </references>
      </pivotArea>
    </format>
    <format dxfId="2948">
      <pivotArea dataOnly="0" labelOnly="1" outline="0" fieldPosition="0">
        <references count="2">
          <reference field="0" count="1" selected="0">
            <x v="304"/>
          </reference>
          <reference field="1" count="1">
            <x v="303"/>
          </reference>
        </references>
      </pivotArea>
    </format>
    <format dxfId="2947">
      <pivotArea dataOnly="0" labelOnly="1" outline="0" fieldPosition="0">
        <references count="2">
          <reference field="0" count="1" selected="0">
            <x v="305"/>
          </reference>
          <reference field="1" count="1">
            <x v="304"/>
          </reference>
        </references>
      </pivotArea>
    </format>
    <format dxfId="2946">
      <pivotArea dataOnly="0" labelOnly="1" outline="0" fieldPosition="0">
        <references count="2">
          <reference field="0" count="1" selected="0">
            <x v="306"/>
          </reference>
          <reference field="1" count="1">
            <x v="305"/>
          </reference>
        </references>
      </pivotArea>
    </format>
    <format dxfId="2945">
      <pivotArea dataOnly="0" labelOnly="1" outline="0" fieldPosition="0">
        <references count="2">
          <reference field="0" count="1" selected="0">
            <x v="307"/>
          </reference>
          <reference field="1" count="1">
            <x v="306"/>
          </reference>
        </references>
      </pivotArea>
    </format>
    <format dxfId="2944">
      <pivotArea dataOnly="0" labelOnly="1" outline="0" fieldPosition="0">
        <references count="2">
          <reference field="0" count="1" selected="0">
            <x v="308"/>
          </reference>
          <reference field="1" count="1">
            <x v="307"/>
          </reference>
        </references>
      </pivotArea>
    </format>
    <format dxfId="2943">
      <pivotArea dataOnly="0" labelOnly="1" outline="0" fieldPosition="0">
        <references count="2">
          <reference field="0" count="1" selected="0">
            <x v="309"/>
          </reference>
          <reference field="1" count="1">
            <x v="308"/>
          </reference>
        </references>
      </pivotArea>
    </format>
    <format dxfId="2942">
      <pivotArea dataOnly="0" labelOnly="1" outline="0" fieldPosition="0">
        <references count="2">
          <reference field="0" count="1" selected="0">
            <x v="310"/>
          </reference>
          <reference field="1" count="1">
            <x v="309"/>
          </reference>
        </references>
      </pivotArea>
    </format>
    <format dxfId="2941">
      <pivotArea dataOnly="0" labelOnly="1" outline="0" fieldPosition="0">
        <references count="2">
          <reference field="0" count="1" selected="0">
            <x v="311"/>
          </reference>
          <reference field="1" count="1">
            <x v="310"/>
          </reference>
        </references>
      </pivotArea>
    </format>
    <format dxfId="2940">
      <pivotArea dataOnly="0" labelOnly="1" outline="0" fieldPosition="0">
        <references count="2">
          <reference field="0" count="1" selected="0">
            <x v="312"/>
          </reference>
          <reference field="1" count="1">
            <x v="311"/>
          </reference>
        </references>
      </pivotArea>
    </format>
    <format dxfId="2939">
      <pivotArea dataOnly="0" labelOnly="1" outline="0" fieldPosition="0">
        <references count="2">
          <reference field="0" count="1" selected="0">
            <x v="313"/>
          </reference>
          <reference field="1" count="1">
            <x v="312"/>
          </reference>
        </references>
      </pivotArea>
    </format>
    <format dxfId="2938">
      <pivotArea dataOnly="0" labelOnly="1" outline="0" fieldPosition="0">
        <references count="2">
          <reference field="0" count="1" selected="0">
            <x v="314"/>
          </reference>
          <reference field="1" count="1">
            <x v="313"/>
          </reference>
        </references>
      </pivotArea>
    </format>
    <format dxfId="2937">
      <pivotArea dataOnly="0" labelOnly="1" outline="0" fieldPosition="0">
        <references count="2">
          <reference field="0" count="1" selected="0">
            <x v="315"/>
          </reference>
          <reference field="1" count="1">
            <x v="314"/>
          </reference>
        </references>
      </pivotArea>
    </format>
    <format dxfId="2936">
      <pivotArea dataOnly="0" labelOnly="1" outline="0" fieldPosition="0">
        <references count="2">
          <reference field="0" count="1" selected="0">
            <x v="316"/>
          </reference>
          <reference field="1" count="1">
            <x v="315"/>
          </reference>
        </references>
      </pivotArea>
    </format>
    <format dxfId="2935">
      <pivotArea dataOnly="0" labelOnly="1" outline="0" fieldPosition="0">
        <references count="2">
          <reference field="0" count="1" selected="0">
            <x v="317"/>
          </reference>
          <reference field="1" count="1">
            <x v="316"/>
          </reference>
        </references>
      </pivotArea>
    </format>
    <format dxfId="2934">
      <pivotArea dataOnly="0" labelOnly="1" outline="0" fieldPosition="0">
        <references count="2">
          <reference field="0" count="1" selected="0">
            <x v="318"/>
          </reference>
          <reference field="1" count="1">
            <x v="317"/>
          </reference>
        </references>
      </pivotArea>
    </format>
    <format dxfId="2933">
      <pivotArea dataOnly="0" labelOnly="1" outline="0" fieldPosition="0">
        <references count="2">
          <reference field="0" count="1" selected="0">
            <x v="319"/>
          </reference>
          <reference field="1" count="1">
            <x v="318"/>
          </reference>
        </references>
      </pivotArea>
    </format>
    <format dxfId="2932">
      <pivotArea dataOnly="0" labelOnly="1" outline="0" fieldPosition="0">
        <references count="2">
          <reference field="0" count="1" selected="0">
            <x v="320"/>
          </reference>
          <reference field="1" count="1">
            <x v="319"/>
          </reference>
        </references>
      </pivotArea>
    </format>
    <format dxfId="2931">
      <pivotArea dataOnly="0" labelOnly="1" outline="0" fieldPosition="0">
        <references count="2">
          <reference field="0" count="1" selected="0">
            <x v="321"/>
          </reference>
          <reference field="1" count="1">
            <x v="320"/>
          </reference>
        </references>
      </pivotArea>
    </format>
    <format dxfId="2930">
      <pivotArea dataOnly="0" labelOnly="1" outline="0" fieldPosition="0">
        <references count="2">
          <reference field="0" count="1" selected="0">
            <x v="322"/>
          </reference>
          <reference field="1" count="1">
            <x v="321"/>
          </reference>
        </references>
      </pivotArea>
    </format>
    <format dxfId="2929">
      <pivotArea dataOnly="0" labelOnly="1" outline="0" fieldPosition="0">
        <references count="2">
          <reference field="0" count="1" selected="0">
            <x v="323"/>
          </reference>
          <reference field="1" count="1">
            <x v="322"/>
          </reference>
        </references>
      </pivotArea>
    </format>
    <format dxfId="2928">
      <pivotArea dataOnly="0" labelOnly="1" outline="0" fieldPosition="0">
        <references count="2">
          <reference field="0" count="1" selected="0">
            <x v="324"/>
          </reference>
          <reference field="1" count="1">
            <x v="323"/>
          </reference>
        </references>
      </pivotArea>
    </format>
    <format dxfId="2927">
      <pivotArea dataOnly="0" labelOnly="1" outline="0" fieldPosition="0">
        <references count="2">
          <reference field="0" count="1" selected="0">
            <x v="325"/>
          </reference>
          <reference field="1" count="1">
            <x v="324"/>
          </reference>
        </references>
      </pivotArea>
    </format>
    <format dxfId="2926">
      <pivotArea dataOnly="0" labelOnly="1" outline="0" fieldPosition="0">
        <references count="2">
          <reference field="0" count="1" selected="0">
            <x v="326"/>
          </reference>
          <reference field="1" count="1">
            <x v="325"/>
          </reference>
        </references>
      </pivotArea>
    </format>
    <format dxfId="2925">
      <pivotArea dataOnly="0" labelOnly="1" outline="0" fieldPosition="0">
        <references count="2">
          <reference field="0" count="1" selected="0">
            <x v="327"/>
          </reference>
          <reference field="1" count="1">
            <x v="326"/>
          </reference>
        </references>
      </pivotArea>
    </format>
    <format dxfId="2924">
      <pivotArea dataOnly="0" labelOnly="1" outline="0" fieldPosition="0">
        <references count="2">
          <reference field="0" count="1" selected="0">
            <x v="328"/>
          </reference>
          <reference field="1" count="1">
            <x v="327"/>
          </reference>
        </references>
      </pivotArea>
    </format>
    <format dxfId="2923">
      <pivotArea dataOnly="0" labelOnly="1" outline="0" fieldPosition="0">
        <references count="2">
          <reference field="0" count="1" selected="0">
            <x v="329"/>
          </reference>
          <reference field="1" count="1">
            <x v="328"/>
          </reference>
        </references>
      </pivotArea>
    </format>
    <format dxfId="2922">
      <pivotArea dataOnly="0" labelOnly="1" outline="0" fieldPosition="0">
        <references count="2">
          <reference field="0" count="1" selected="0">
            <x v="330"/>
          </reference>
          <reference field="1" count="1">
            <x v="329"/>
          </reference>
        </references>
      </pivotArea>
    </format>
    <format dxfId="2921">
      <pivotArea dataOnly="0" labelOnly="1" outline="0" fieldPosition="0">
        <references count="2">
          <reference field="0" count="1" selected="0">
            <x v="331"/>
          </reference>
          <reference field="1" count="1">
            <x v="330"/>
          </reference>
        </references>
      </pivotArea>
    </format>
    <format dxfId="2920">
      <pivotArea dataOnly="0" labelOnly="1" outline="0" fieldPosition="0">
        <references count="2">
          <reference field="0" count="1" selected="0">
            <x v="332"/>
          </reference>
          <reference field="1" count="1">
            <x v="331"/>
          </reference>
        </references>
      </pivotArea>
    </format>
    <format dxfId="2919">
      <pivotArea dataOnly="0" labelOnly="1" outline="0" fieldPosition="0">
        <references count="2">
          <reference field="0" count="1" selected="0">
            <x v="333"/>
          </reference>
          <reference field="1" count="1">
            <x v="332"/>
          </reference>
        </references>
      </pivotArea>
    </format>
    <format dxfId="2918">
      <pivotArea dataOnly="0" labelOnly="1" outline="0" fieldPosition="0">
        <references count="2">
          <reference field="0" count="1" selected="0">
            <x v="334"/>
          </reference>
          <reference field="1" count="1">
            <x v="333"/>
          </reference>
        </references>
      </pivotArea>
    </format>
    <format dxfId="2917">
      <pivotArea dataOnly="0" labelOnly="1" outline="0" fieldPosition="0">
        <references count="2">
          <reference field="0" count="1" selected="0">
            <x v="335"/>
          </reference>
          <reference field="1" count="1">
            <x v="334"/>
          </reference>
        </references>
      </pivotArea>
    </format>
    <format dxfId="2916">
      <pivotArea dataOnly="0" labelOnly="1" outline="0" fieldPosition="0">
        <references count="2">
          <reference field="0" count="1" selected="0">
            <x v="336"/>
          </reference>
          <reference field="1" count="1">
            <x v="335"/>
          </reference>
        </references>
      </pivotArea>
    </format>
    <format dxfId="2915">
      <pivotArea dataOnly="0" labelOnly="1" outline="0" fieldPosition="0">
        <references count="2">
          <reference field="0" count="1" selected="0">
            <x v="337"/>
          </reference>
          <reference field="1" count="1">
            <x v="336"/>
          </reference>
        </references>
      </pivotArea>
    </format>
    <format dxfId="2914">
      <pivotArea dataOnly="0" labelOnly="1" outline="0" fieldPosition="0">
        <references count="2">
          <reference field="0" count="1" selected="0">
            <x v="338"/>
          </reference>
          <reference field="1" count="1">
            <x v="337"/>
          </reference>
        </references>
      </pivotArea>
    </format>
    <format dxfId="2913">
      <pivotArea dataOnly="0" labelOnly="1" outline="0" fieldPosition="0">
        <references count="2">
          <reference field="0" count="1" selected="0">
            <x v="339"/>
          </reference>
          <reference field="1" count="1">
            <x v="338"/>
          </reference>
        </references>
      </pivotArea>
    </format>
    <format dxfId="2912">
      <pivotArea dataOnly="0" labelOnly="1" outline="0" fieldPosition="0">
        <references count="2">
          <reference field="0" count="1" selected="0">
            <x v="340"/>
          </reference>
          <reference field="1" count="1">
            <x v="339"/>
          </reference>
        </references>
      </pivotArea>
    </format>
    <format dxfId="2911">
      <pivotArea dataOnly="0" labelOnly="1" outline="0" fieldPosition="0">
        <references count="2">
          <reference field="0" count="1" selected="0">
            <x v="341"/>
          </reference>
          <reference field="1" count="1">
            <x v="340"/>
          </reference>
        </references>
      </pivotArea>
    </format>
    <format dxfId="2910">
      <pivotArea dataOnly="0" labelOnly="1" outline="0" fieldPosition="0">
        <references count="2">
          <reference field="0" count="1" selected="0">
            <x v="342"/>
          </reference>
          <reference field="1" count="1">
            <x v="341"/>
          </reference>
        </references>
      </pivotArea>
    </format>
    <format dxfId="2909">
      <pivotArea dataOnly="0" labelOnly="1" outline="0" fieldPosition="0">
        <references count="2">
          <reference field="0" count="1" selected="0">
            <x v="343"/>
          </reference>
          <reference field="1" count="1">
            <x v="342"/>
          </reference>
        </references>
      </pivotArea>
    </format>
    <format dxfId="2908">
      <pivotArea dataOnly="0" labelOnly="1" outline="0" fieldPosition="0">
        <references count="2">
          <reference field="0" count="1" selected="0">
            <x v="344"/>
          </reference>
          <reference field="1" count="1">
            <x v="343"/>
          </reference>
        </references>
      </pivotArea>
    </format>
    <format dxfId="2907">
      <pivotArea dataOnly="0" labelOnly="1" outline="0" fieldPosition="0">
        <references count="2">
          <reference field="0" count="1" selected="0">
            <x v="345"/>
          </reference>
          <reference field="1" count="1">
            <x v="344"/>
          </reference>
        </references>
      </pivotArea>
    </format>
    <format dxfId="2906">
      <pivotArea dataOnly="0" labelOnly="1" outline="0" fieldPosition="0">
        <references count="2">
          <reference field="0" count="1" selected="0">
            <x v="346"/>
          </reference>
          <reference field="1" count="1">
            <x v="345"/>
          </reference>
        </references>
      </pivotArea>
    </format>
    <format dxfId="2905">
      <pivotArea dataOnly="0" labelOnly="1" outline="0" fieldPosition="0">
        <references count="2">
          <reference field="0" count="1" selected="0">
            <x v="347"/>
          </reference>
          <reference field="1" count="1">
            <x v="346"/>
          </reference>
        </references>
      </pivotArea>
    </format>
    <format dxfId="2904">
      <pivotArea dataOnly="0" labelOnly="1" outline="0" fieldPosition="0">
        <references count="2">
          <reference field="0" count="1" selected="0">
            <x v="348"/>
          </reference>
          <reference field="1" count="1">
            <x v="347"/>
          </reference>
        </references>
      </pivotArea>
    </format>
    <format dxfId="2903">
      <pivotArea dataOnly="0" labelOnly="1" outline="0" fieldPosition="0">
        <references count="2">
          <reference field="0" count="1" selected="0">
            <x v="349"/>
          </reference>
          <reference field="1" count="1">
            <x v="348"/>
          </reference>
        </references>
      </pivotArea>
    </format>
    <format dxfId="2902">
      <pivotArea dataOnly="0" labelOnly="1" outline="0" fieldPosition="0">
        <references count="2">
          <reference field="0" count="1" selected="0">
            <x v="350"/>
          </reference>
          <reference field="1" count="1">
            <x v="349"/>
          </reference>
        </references>
      </pivotArea>
    </format>
    <format dxfId="2901">
      <pivotArea dataOnly="0" labelOnly="1" outline="0" fieldPosition="0">
        <references count="2">
          <reference field="0" count="1" selected="0">
            <x v="351"/>
          </reference>
          <reference field="1" count="1">
            <x v="350"/>
          </reference>
        </references>
      </pivotArea>
    </format>
    <format dxfId="2900">
      <pivotArea dataOnly="0" labelOnly="1" outline="0" fieldPosition="0">
        <references count="2">
          <reference field="0" count="1" selected="0">
            <x v="352"/>
          </reference>
          <reference field="1" count="1">
            <x v="351"/>
          </reference>
        </references>
      </pivotArea>
    </format>
    <format dxfId="2899">
      <pivotArea dataOnly="0" labelOnly="1" outline="0" fieldPosition="0">
        <references count="2">
          <reference field="0" count="1" selected="0">
            <x v="353"/>
          </reference>
          <reference field="1" count="1">
            <x v="352"/>
          </reference>
        </references>
      </pivotArea>
    </format>
    <format dxfId="2898">
      <pivotArea dataOnly="0" labelOnly="1" outline="0" fieldPosition="0">
        <references count="2">
          <reference field="0" count="1" selected="0">
            <x v="354"/>
          </reference>
          <reference field="1" count="1">
            <x v="353"/>
          </reference>
        </references>
      </pivotArea>
    </format>
    <format dxfId="2897">
      <pivotArea dataOnly="0" labelOnly="1" outline="0" fieldPosition="0">
        <references count="2">
          <reference field="0" count="1" selected="0">
            <x v="355"/>
          </reference>
          <reference field="1" count="1">
            <x v="354"/>
          </reference>
        </references>
      </pivotArea>
    </format>
    <format dxfId="2896">
      <pivotArea dataOnly="0" labelOnly="1" outline="0" fieldPosition="0">
        <references count="2">
          <reference field="0" count="1" selected="0">
            <x v="356"/>
          </reference>
          <reference field="1" count="1">
            <x v="355"/>
          </reference>
        </references>
      </pivotArea>
    </format>
    <format dxfId="2895">
      <pivotArea dataOnly="0" labelOnly="1" outline="0" fieldPosition="0">
        <references count="2">
          <reference field="0" count="1" selected="0">
            <x v="357"/>
          </reference>
          <reference field="1" count="1">
            <x v="356"/>
          </reference>
        </references>
      </pivotArea>
    </format>
    <format dxfId="2894">
      <pivotArea dataOnly="0" labelOnly="1" outline="0" fieldPosition="0">
        <references count="2">
          <reference field="0" count="1" selected="0">
            <x v="358"/>
          </reference>
          <reference field="1" count="1">
            <x v="357"/>
          </reference>
        </references>
      </pivotArea>
    </format>
    <format dxfId="2893">
      <pivotArea dataOnly="0" labelOnly="1" outline="0" fieldPosition="0">
        <references count="2">
          <reference field="0" count="1" selected="0">
            <x v="359"/>
          </reference>
          <reference field="1" count="1">
            <x v="358"/>
          </reference>
        </references>
      </pivotArea>
    </format>
    <format dxfId="2892">
      <pivotArea dataOnly="0" labelOnly="1" outline="0" fieldPosition="0">
        <references count="2">
          <reference field="0" count="1" selected="0">
            <x v="360"/>
          </reference>
          <reference field="1" count="1">
            <x v="359"/>
          </reference>
        </references>
      </pivotArea>
    </format>
    <format dxfId="2891">
      <pivotArea dataOnly="0" labelOnly="1" outline="0" fieldPosition="0">
        <references count="2">
          <reference field="0" count="1" selected="0">
            <x v="361"/>
          </reference>
          <reference field="1" count="1">
            <x v="360"/>
          </reference>
        </references>
      </pivotArea>
    </format>
    <format dxfId="2890">
      <pivotArea dataOnly="0" labelOnly="1" outline="0" fieldPosition="0">
        <references count="2">
          <reference field="0" count="1" selected="0">
            <x v="362"/>
          </reference>
          <reference field="1" count="1">
            <x v="361"/>
          </reference>
        </references>
      </pivotArea>
    </format>
    <format dxfId="2889">
      <pivotArea dataOnly="0" labelOnly="1" outline="0" fieldPosition="0">
        <references count="2">
          <reference field="0" count="1" selected="0">
            <x v="363"/>
          </reference>
          <reference field="1" count="1">
            <x v="362"/>
          </reference>
        </references>
      </pivotArea>
    </format>
    <format dxfId="2888">
      <pivotArea dataOnly="0" labelOnly="1" outline="0" fieldPosition="0">
        <references count="2">
          <reference field="0" count="1" selected="0">
            <x v="364"/>
          </reference>
          <reference field="1" count="1">
            <x v="363"/>
          </reference>
        </references>
      </pivotArea>
    </format>
    <format dxfId="2887">
      <pivotArea dataOnly="0" labelOnly="1" outline="0" fieldPosition="0">
        <references count="2">
          <reference field="0" count="1" selected="0">
            <x v="365"/>
          </reference>
          <reference field="1" count="1">
            <x v="364"/>
          </reference>
        </references>
      </pivotArea>
    </format>
    <format dxfId="2886">
      <pivotArea dataOnly="0" labelOnly="1" outline="0" fieldPosition="0">
        <references count="2">
          <reference field="0" count="1" selected="0">
            <x v="366"/>
          </reference>
          <reference field="1" count="1">
            <x v="365"/>
          </reference>
        </references>
      </pivotArea>
    </format>
    <format dxfId="2885">
      <pivotArea dataOnly="0" labelOnly="1" outline="0" fieldPosition="0">
        <references count="2">
          <reference field="0" count="1" selected="0">
            <x v="367"/>
          </reference>
          <reference field="1" count="1">
            <x v="366"/>
          </reference>
        </references>
      </pivotArea>
    </format>
    <format dxfId="2884">
      <pivotArea dataOnly="0" labelOnly="1" outline="0" fieldPosition="0">
        <references count="2">
          <reference field="0" count="1" selected="0">
            <x v="368"/>
          </reference>
          <reference field="1" count="1">
            <x v="367"/>
          </reference>
        </references>
      </pivotArea>
    </format>
    <format dxfId="2883">
      <pivotArea dataOnly="0" labelOnly="1" outline="0" fieldPosition="0">
        <references count="2">
          <reference field="0" count="1" selected="0">
            <x v="369"/>
          </reference>
          <reference field="1" count="1">
            <x v="368"/>
          </reference>
        </references>
      </pivotArea>
    </format>
    <format dxfId="2882">
      <pivotArea dataOnly="0" labelOnly="1" outline="0" fieldPosition="0">
        <references count="2">
          <reference field="0" count="1" selected="0">
            <x v="370"/>
          </reference>
          <reference field="1" count="1">
            <x v="369"/>
          </reference>
        </references>
      </pivotArea>
    </format>
    <format dxfId="2881">
      <pivotArea dataOnly="0" labelOnly="1" outline="0" fieldPosition="0">
        <references count="2">
          <reference field="0" count="1" selected="0">
            <x v="371"/>
          </reference>
          <reference field="1" count="1">
            <x v="370"/>
          </reference>
        </references>
      </pivotArea>
    </format>
    <format dxfId="2880">
      <pivotArea dataOnly="0" labelOnly="1" outline="0" fieldPosition="0">
        <references count="2">
          <reference field="0" count="1" selected="0">
            <x v="372"/>
          </reference>
          <reference field="1" count="1">
            <x v="371"/>
          </reference>
        </references>
      </pivotArea>
    </format>
    <format dxfId="2879">
      <pivotArea dataOnly="0" labelOnly="1" outline="0" fieldPosition="0">
        <references count="2">
          <reference field="0" count="1" selected="0">
            <x v="373"/>
          </reference>
          <reference field="1" count="1">
            <x v="372"/>
          </reference>
        </references>
      </pivotArea>
    </format>
    <format dxfId="2878">
      <pivotArea dataOnly="0" labelOnly="1" outline="0" fieldPosition="0">
        <references count="2">
          <reference field="0" count="1" selected="0">
            <x v="374"/>
          </reference>
          <reference field="1" count="1">
            <x v="373"/>
          </reference>
        </references>
      </pivotArea>
    </format>
    <format dxfId="2877">
      <pivotArea dataOnly="0" labelOnly="1" outline="0" fieldPosition="0">
        <references count="2">
          <reference field="0" count="1" selected="0">
            <x v="375"/>
          </reference>
          <reference field="1" count="1">
            <x v="374"/>
          </reference>
        </references>
      </pivotArea>
    </format>
    <format dxfId="2876">
      <pivotArea dataOnly="0" labelOnly="1" outline="0" fieldPosition="0">
        <references count="2">
          <reference field="0" count="1" selected="0">
            <x v="376"/>
          </reference>
          <reference field="1" count="1">
            <x v="375"/>
          </reference>
        </references>
      </pivotArea>
    </format>
    <format dxfId="2875">
      <pivotArea dataOnly="0" labelOnly="1" outline="0" fieldPosition="0">
        <references count="2">
          <reference field="0" count="1" selected="0">
            <x v="377"/>
          </reference>
          <reference field="1" count="1">
            <x v="376"/>
          </reference>
        </references>
      </pivotArea>
    </format>
    <format dxfId="2874">
      <pivotArea dataOnly="0" labelOnly="1" outline="0" fieldPosition="0">
        <references count="2">
          <reference field="0" count="1" selected="0">
            <x v="378"/>
          </reference>
          <reference field="1" count="1">
            <x v="377"/>
          </reference>
        </references>
      </pivotArea>
    </format>
    <format dxfId="2873">
      <pivotArea dataOnly="0" labelOnly="1" outline="0" fieldPosition="0">
        <references count="2">
          <reference field="0" count="1" selected="0">
            <x v="379"/>
          </reference>
          <reference field="1" count="1">
            <x v="378"/>
          </reference>
        </references>
      </pivotArea>
    </format>
    <format dxfId="2872">
      <pivotArea dataOnly="0" labelOnly="1" outline="0" fieldPosition="0">
        <references count="2">
          <reference field="0" count="1" selected="0">
            <x v="380"/>
          </reference>
          <reference field="1" count="1">
            <x v="379"/>
          </reference>
        </references>
      </pivotArea>
    </format>
    <format dxfId="2871">
      <pivotArea dataOnly="0" labelOnly="1" outline="0" fieldPosition="0">
        <references count="2">
          <reference field="0" count="1" selected="0">
            <x v="381"/>
          </reference>
          <reference field="1" count="1">
            <x v="380"/>
          </reference>
        </references>
      </pivotArea>
    </format>
    <format dxfId="2870">
      <pivotArea dataOnly="0" labelOnly="1" outline="0" fieldPosition="0">
        <references count="2">
          <reference field="0" count="1" selected="0">
            <x v="382"/>
          </reference>
          <reference field="1" count="1">
            <x v="381"/>
          </reference>
        </references>
      </pivotArea>
    </format>
    <format dxfId="2869">
      <pivotArea dataOnly="0" labelOnly="1" outline="0" fieldPosition="0">
        <references count="2">
          <reference field="0" count="1" selected="0">
            <x v="383"/>
          </reference>
          <reference field="1" count="1">
            <x v="382"/>
          </reference>
        </references>
      </pivotArea>
    </format>
    <format dxfId="2868">
      <pivotArea dataOnly="0" labelOnly="1" outline="0" fieldPosition="0">
        <references count="2">
          <reference field="0" count="1" selected="0">
            <x v="384"/>
          </reference>
          <reference field="1" count="1">
            <x v="383"/>
          </reference>
        </references>
      </pivotArea>
    </format>
    <format dxfId="2867">
      <pivotArea dataOnly="0" labelOnly="1" outline="0" fieldPosition="0">
        <references count="2">
          <reference field="0" count="1" selected="0">
            <x v="385"/>
          </reference>
          <reference field="1" count="1">
            <x v="384"/>
          </reference>
        </references>
      </pivotArea>
    </format>
    <format dxfId="2866">
      <pivotArea dataOnly="0" labelOnly="1" outline="0" fieldPosition="0">
        <references count="2">
          <reference field="0" count="1" selected="0">
            <x v="386"/>
          </reference>
          <reference field="1" count="1">
            <x v="385"/>
          </reference>
        </references>
      </pivotArea>
    </format>
    <format dxfId="2865">
      <pivotArea dataOnly="0" labelOnly="1" outline="0" fieldPosition="0">
        <references count="2">
          <reference field="0" count="1" selected="0">
            <x v="387"/>
          </reference>
          <reference field="1" count="1">
            <x v="386"/>
          </reference>
        </references>
      </pivotArea>
    </format>
    <format dxfId="2864">
      <pivotArea dataOnly="0" labelOnly="1" outline="0" fieldPosition="0">
        <references count="2">
          <reference field="0" count="1" selected="0">
            <x v="388"/>
          </reference>
          <reference field="1" count="1">
            <x v="387"/>
          </reference>
        </references>
      </pivotArea>
    </format>
    <format dxfId="2863">
      <pivotArea dataOnly="0" labelOnly="1" outline="0" fieldPosition="0">
        <references count="2">
          <reference field="0" count="1" selected="0">
            <x v="389"/>
          </reference>
          <reference field="1" count="1">
            <x v="388"/>
          </reference>
        </references>
      </pivotArea>
    </format>
    <format dxfId="2862">
      <pivotArea dataOnly="0" labelOnly="1" outline="0" fieldPosition="0">
        <references count="2">
          <reference field="0" count="1" selected="0">
            <x v="390"/>
          </reference>
          <reference field="1" count="1">
            <x v="389"/>
          </reference>
        </references>
      </pivotArea>
    </format>
    <format dxfId="2861">
      <pivotArea dataOnly="0" labelOnly="1" outline="0" fieldPosition="0">
        <references count="2">
          <reference field="0" count="1" selected="0">
            <x v="391"/>
          </reference>
          <reference field="1" count="1">
            <x v="390"/>
          </reference>
        </references>
      </pivotArea>
    </format>
    <format dxfId="2860">
      <pivotArea dataOnly="0" labelOnly="1" outline="0" fieldPosition="0">
        <references count="2">
          <reference field="0" count="1" selected="0">
            <x v="392"/>
          </reference>
          <reference field="1" count="1">
            <x v="391"/>
          </reference>
        </references>
      </pivotArea>
    </format>
    <format dxfId="2859">
      <pivotArea dataOnly="0" labelOnly="1" outline="0" fieldPosition="0">
        <references count="2">
          <reference field="0" count="1" selected="0">
            <x v="393"/>
          </reference>
          <reference field="1" count="1">
            <x v="392"/>
          </reference>
        </references>
      </pivotArea>
    </format>
    <format dxfId="2858">
      <pivotArea dataOnly="0" labelOnly="1" outline="0" fieldPosition="0">
        <references count="2">
          <reference field="0" count="1" selected="0">
            <x v="394"/>
          </reference>
          <reference field="1" count="1">
            <x v="393"/>
          </reference>
        </references>
      </pivotArea>
    </format>
    <format dxfId="2857">
      <pivotArea dataOnly="0" labelOnly="1" outline="0" fieldPosition="0">
        <references count="2">
          <reference field="0" count="1" selected="0">
            <x v="395"/>
          </reference>
          <reference field="1" count="1">
            <x v="394"/>
          </reference>
        </references>
      </pivotArea>
    </format>
    <format dxfId="2856">
      <pivotArea dataOnly="0" labelOnly="1" outline="0" fieldPosition="0">
        <references count="2">
          <reference field="0" count="1" selected="0">
            <x v="396"/>
          </reference>
          <reference field="1" count="1">
            <x v="395"/>
          </reference>
        </references>
      </pivotArea>
    </format>
    <format dxfId="2855">
      <pivotArea dataOnly="0" labelOnly="1" outline="0" fieldPosition="0">
        <references count="2">
          <reference field="0" count="1" selected="0">
            <x v="397"/>
          </reference>
          <reference field="1" count="1">
            <x v="396"/>
          </reference>
        </references>
      </pivotArea>
    </format>
    <format dxfId="2854">
      <pivotArea dataOnly="0" labelOnly="1" outline="0" fieldPosition="0">
        <references count="2">
          <reference field="0" count="1" selected="0">
            <x v="398"/>
          </reference>
          <reference field="1" count="1">
            <x v="397"/>
          </reference>
        </references>
      </pivotArea>
    </format>
    <format dxfId="2853">
      <pivotArea dataOnly="0" labelOnly="1" outline="0" fieldPosition="0">
        <references count="2">
          <reference field="0" count="1" selected="0">
            <x v="399"/>
          </reference>
          <reference field="1" count="1">
            <x v="398"/>
          </reference>
        </references>
      </pivotArea>
    </format>
    <format dxfId="2852">
      <pivotArea dataOnly="0" labelOnly="1" outline="0" fieldPosition="0">
        <references count="2">
          <reference field="0" count="1" selected="0">
            <x v="400"/>
          </reference>
          <reference field="1" count="1">
            <x v="399"/>
          </reference>
        </references>
      </pivotArea>
    </format>
    <format dxfId="2851">
      <pivotArea dataOnly="0" labelOnly="1" outline="0" fieldPosition="0">
        <references count="2">
          <reference field="0" count="1" selected="0">
            <x v="401"/>
          </reference>
          <reference field="1" count="1">
            <x v="400"/>
          </reference>
        </references>
      </pivotArea>
    </format>
    <format dxfId="2850">
      <pivotArea dataOnly="0" labelOnly="1" outline="0" fieldPosition="0">
        <references count="2">
          <reference field="0" count="1" selected="0">
            <x v="402"/>
          </reference>
          <reference field="1" count="1">
            <x v="401"/>
          </reference>
        </references>
      </pivotArea>
    </format>
    <format dxfId="2849">
      <pivotArea dataOnly="0" labelOnly="1" outline="0" fieldPosition="0">
        <references count="2">
          <reference field="0" count="1" selected="0">
            <x v="403"/>
          </reference>
          <reference field="1" count="1">
            <x v="402"/>
          </reference>
        </references>
      </pivotArea>
    </format>
    <format dxfId="2848">
      <pivotArea dataOnly="0" labelOnly="1" outline="0" fieldPosition="0">
        <references count="2">
          <reference field="0" count="1" selected="0">
            <x v="404"/>
          </reference>
          <reference field="1" count="1">
            <x v="403"/>
          </reference>
        </references>
      </pivotArea>
    </format>
    <format dxfId="2847">
      <pivotArea dataOnly="0" labelOnly="1" outline="0" fieldPosition="0">
        <references count="2">
          <reference field="0" count="1" selected="0">
            <x v="405"/>
          </reference>
          <reference field="1" count="1">
            <x v="404"/>
          </reference>
        </references>
      </pivotArea>
    </format>
    <format dxfId="2846">
      <pivotArea dataOnly="0" labelOnly="1" outline="0" fieldPosition="0">
        <references count="2">
          <reference field="0" count="1" selected="0">
            <x v="406"/>
          </reference>
          <reference field="1" count="1">
            <x v="405"/>
          </reference>
        </references>
      </pivotArea>
    </format>
    <format dxfId="2845">
      <pivotArea dataOnly="0" labelOnly="1" outline="0" fieldPosition="0">
        <references count="2">
          <reference field="0" count="1" selected="0">
            <x v="407"/>
          </reference>
          <reference field="1" count="1">
            <x v="406"/>
          </reference>
        </references>
      </pivotArea>
    </format>
    <format dxfId="2844">
      <pivotArea dataOnly="0" labelOnly="1" outline="0" fieldPosition="0">
        <references count="2">
          <reference field="0" count="1" selected="0">
            <x v="408"/>
          </reference>
          <reference field="1" count="1">
            <x v="407"/>
          </reference>
        </references>
      </pivotArea>
    </format>
    <format dxfId="2843">
      <pivotArea dataOnly="0" labelOnly="1" outline="0" fieldPosition="0">
        <references count="2">
          <reference field="0" count="1" selected="0">
            <x v="409"/>
          </reference>
          <reference field="1" count="1">
            <x v="408"/>
          </reference>
        </references>
      </pivotArea>
    </format>
    <format dxfId="2842">
      <pivotArea dataOnly="0" labelOnly="1" outline="0" fieldPosition="0">
        <references count="2">
          <reference field="0" count="1" selected="0">
            <x v="410"/>
          </reference>
          <reference field="1" count="1">
            <x v="409"/>
          </reference>
        </references>
      </pivotArea>
    </format>
    <format dxfId="2841">
      <pivotArea dataOnly="0" labelOnly="1" outline="0" fieldPosition="0">
        <references count="2">
          <reference field="0" count="1" selected="0">
            <x v="411"/>
          </reference>
          <reference field="1" count="1">
            <x v="410"/>
          </reference>
        </references>
      </pivotArea>
    </format>
    <format dxfId="2840">
      <pivotArea dataOnly="0" labelOnly="1" outline="0" fieldPosition="0">
        <references count="2">
          <reference field="0" count="1" selected="0">
            <x v="412"/>
          </reference>
          <reference field="1" count="1">
            <x v="411"/>
          </reference>
        </references>
      </pivotArea>
    </format>
    <format dxfId="2839">
      <pivotArea dataOnly="0" labelOnly="1" outline="0" fieldPosition="0">
        <references count="2">
          <reference field="0" count="1" selected="0">
            <x v="413"/>
          </reference>
          <reference field="1" count="1">
            <x v="412"/>
          </reference>
        </references>
      </pivotArea>
    </format>
    <format dxfId="2838">
      <pivotArea dataOnly="0" labelOnly="1" outline="0" fieldPosition="0">
        <references count="2">
          <reference field="0" count="1" selected="0">
            <x v="414"/>
          </reference>
          <reference field="1" count="1">
            <x v="413"/>
          </reference>
        </references>
      </pivotArea>
    </format>
    <format dxfId="2837">
      <pivotArea dataOnly="0" labelOnly="1" outline="0" fieldPosition="0">
        <references count="2">
          <reference field="0" count="1" selected="0">
            <x v="415"/>
          </reference>
          <reference field="1" count="1">
            <x v="414"/>
          </reference>
        </references>
      </pivotArea>
    </format>
    <format dxfId="2836">
      <pivotArea dataOnly="0" labelOnly="1" outline="0" fieldPosition="0">
        <references count="2">
          <reference field="0" count="1" selected="0">
            <x v="416"/>
          </reference>
          <reference field="1" count="1">
            <x v="415"/>
          </reference>
        </references>
      </pivotArea>
    </format>
    <format dxfId="2835">
      <pivotArea dataOnly="0" labelOnly="1" outline="0" fieldPosition="0">
        <references count="2">
          <reference field="0" count="1" selected="0">
            <x v="417"/>
          </reference>
          <reference field="1" count="1">
            <x v="416"/>
          </reference>
        </references>
      </pivotArea>
    </format>
    <format dxfId="2834">
      <pivotArea dataOnly="0" labelOnly="1" outline="0" fieldPosition="0">
        <references count="2">
          <reference field="0" count="1" selected="0">
            <x v="418"/>
          </reference>
          <reference field="1" count="1">
            <x v="417"/>
          </reference>
        </references>
      </pivotArea>
    </format>
    <format dxfId="2833">
      <pivotArea dataOnly="0" labelOnly="1" outline="0" fieldPosition="0">
        <references count="2">
          <reference field="0" count="1" selected="0">
            <x v="419"/>
          </reference>
          <reference field="1" count="1">
            <x v="418"/>
          </reference>
        </references>
      </pivotArea>
    </format>
    <format dxfId="2832">
      <pivotArea dataOnly="0" labelOnly="1" outline="0" fieldPosition="0">
        <references count="2">
          <reference field="0" count="1" selected="0">
            <x v="420"/>
          </reference>
          <reference field="1" count="1">
            <x v="419"/>
          </reference>
        </references>
      </pivotArea>
    </format>
    <format dxfId="2831">
      <pivotArea dataOnly="0" labelOnly="1" outline="0" fieldPosition="0">
        <references count="2">
          <reference field="0" count="1" selected="0">
            <x v="421"/>
          </reference>
          <reference field="1" count="1">
            <x v="420"/>
          </reference>
        </references>
      </pivotArea>
    </format>
    <format dxfId="2830">
      <pivotArea dataOnly="0" labelOnly="1" outline="0" fieldPosition="0">
        <references count="2">
          <reference field="0" count="1" selected="0">
            <x v="422"/>
          </reference>
          <reference field="1" count="1">
            <x v="421"/>
          </reference>
        </references>
      </pivotArea>
    </format>
    <format dxfId="2829">
      <pivotArea dataOnly="0" labelOnly="1" outline="0" fieldPosition="0">
        <references count="2">
          <reference field="0" count="1" selected="0">
            <x v="423"/>
          </reference>
          <reference field="1" count="1">
            <x v="422"/>
          </reference>
        </references>
      </pivotArea>
    </format>
    <format dxfId="2828">
      <pivotArea dataOnly="0" labelOnly="1" outline="0" fieldPosition="0">
        <references count="2">
          <reference field="0" count="1" selected="0">
            <x v="424"/>
          </reference>
          <reference field="1" count="1">
            <x v="423"/>
          </reference>
        </references>
      </pivotArea>
    </format>
    <format dxfId="2827">
      <pivotArea dataOnly="0" labelOnly="1" outline="0" fieldPosition="0">
        <references count="2">
          <reference field="0" count="1" selected="0">
            <x v="425"/>
          </reference>
          <reference field="1" count="1">
            <x v="424"/>
          </reference>
        </references>
      </pivotArea>
    </format>
    <format dxfId="2826">
      <pivotArea dataOnly="0" labelOnly="1" outline="0" fieldPosition="0">
        <references count="2">
          <reference field="0" count="1" selected="0">
            <x v="426"/>
          </reference>
          <reference field="1" count="1">
            <x v="425"/>
          </reference>
        </references>
      </pivotArea>
    </format>
    <format dxfId="2825">
      <pivotArea dataOnly="0" labelOnly="1" outline="0" fieldPosition="0">
        <references count="2">
          <reference field="0" count="1" selected="0">
            <x v="427"/>
          </reference>
          <reference field="1" count="1">
            <x v="426"/>
          </reference>
        </references>
      </pivotArea>
    </format>
    <format dxfId="2824">
      <pivotArea dataOnly="0" labelOnly="1" outline="0" fieldPosition="0">
        <references count="2">
          <reference field="0" count="1" selected="0">
            <x v="428"/>
          </reference>
          <reference field="1" count="1">
            <x v="427"/>
          </reference>
        </references>
      </pivotArea>
    </format>
    <format dxfId="2823">
      <pivotArea dataOnly="0" labelOnly="1" outline="0" fieldPosition="0">
        <references count="2">
          <reference field="0" count="1" selected="0">
            <x v="429"/>
          </reference>
          <reference field="1" count="1">
            <x v="428"/>
          </reference>
        </references>
      </pivotArea>
    </format>
    <format dxfId="2822">
      <pivotArea dataOnly="0" labelOnly="1" outline="0" fieldPosition="0">
        <references count="2">
          <reference field="0" count="1" selected="0">
            <x v="430"/>
          </reference>
          <reference field="1" count="1">
            <x v="429"/>
          </reference>
        </references>
      </pivotArea>
    </format>
    <format dxfId="2821">
      <pivotArea dataOnly="0" labelOnly="1" outline="0" fieldPosition="0">
        <references count="2">
          <reference field="0" count="1" selected="0">
            <x v="431"/>
          </reference>
          <reference field="1" count="1">
            <x v="430"/>
          </reference>
        </references>
      </pivotArea>
    </format>
    <format dxfId="2820">
      <pivotArea dataOnly="0" labelOnly="1" outline="0" fieldPosition="0">
        <references count="2">
          <reference field="0" count="1" selected="0">
            <x v="432"/>
          </reference>
          <reference field="1" count="1">
            <x v="431"/>
          </reference>
        </references>
      </pivotArea>
    </format>
    <format dxfId="2819">
      <pivotArea dataOnly="0" labelOnly="1" outline="0" fieldPosition="0">
        <references count="2">
          <reference field="0" count="1" selected="0">
            <x v="433"/>
          </reference>
          <reference field="1" count="1">
            <x v="432"/>
          </reference>
        </references>
      </pivotArea>
    </format>
    <format dxfId="2818">
      <pivotArea dataOnly="0" labelOnly="1" outline="0" fieldPosition="0">
        <references count="2">
          <reference field="0" count="1" selected="0">
            <x v="434"/>
          </reference>
          <reference field="1" count="1">
            <x v="433"/>
          </reference>
        </references>
      </pivotArea>
    </format>
    <format dxfId="2817">
      <pivotArea dataOnly="0" labelOnly="1" outline="0" fieldPosition="0">
        <references count="2">
          <reference field="0" count="1" selected="0">
            <x v="435"/>
          </reference>
          <reference field="1" count="1">
            <x v="434"/>
          </reference>
        </references>
      </pivotArea>
    </format>
    <format dxfId="2816">
      <pivotArea dataOnly="0" labelOnly="1" outline="0" fieldPosition="0">
        <references count="2">
          <reference field="0" count="1" selected="0">
            <x v="436"/>
          </reference>
          <reference field="1" count="1">
            <x v="435"/>
          </reference>
        </references>
      </pivotArea>
    </format>
    <format dxfId="2815">
      <pivotArea dataOnly="0" labelOnly="1" outline="0" fieldPosition="0">
        <references count="2">
          <reference field="0" count="1" selected="0">
            <x v="437"/>
          </reference>
          <reference field="1" count="1">
            <x v="436"/>
          </reference>
        </references>
      </pivotArea>
    </format>
    <format dxfId="2814">
      <pivotArea dataOnly="0" labelOnly="1" outline="0" fieldPosition="0">
        <references count="2">
          <reference field="0" count="1" selected="0">
            <x v="438"/>
          </reference>
          <reference field="1" count="1">
            <x v="437"/>
          </reference>
        </references>
      </pivotArea>
    </format>
    <format dxfId="2813">
      <pivotArea dataOnly="0" labelOnly="1" outline="0" fieldPosition="0">
        <references count="2">
          <reference field="0" count="1" selected="0">
            <x v="439"/>
          </reference>
          <reference field="1" count="1">
            <x v="438"/>
          </reference>
        </references>
      </pivotArea>
    </format>
    <format dxfId="2812">
      <pivotArea dataOnly="0" labelOnly="1" outline="0" fieldPosition="0">
        <references count="2">
          <reference field="0" count="1" selected="0">
            <x v="440"/>
          </reference>
          <reference field="1" count="1">
            <x v="439"/>
          </reference>
        </references>
      </pivotArea>
    </format>
    <format dxfId="2811">
      <pivotArea dataOnly="0" labelOnly="1" outline="0" fieldPosition="0">
        <references count="2">
          <reference field="0" count="1" selected="0">
            <x v="441"/>
          </reference>
          <reference field="1" count="1">
            <x v="440"/>
          </reference>
        </references>
      </pivotArea>
    </format>
    <format dxfId="2810">
      <pivotArea dataOnly="0" labelOnly="1" outline="0" fieldPosition="0">
        <references count="2">
          <reference field="0" count="1" selected="0">
            <x v="442"/>
          </reference>
          <reference field="1" count="1">
            <x v="441"/>
          </reference>
        </references>
      </pivotArea>
    </format>
    <format dxfId="2809">
      <pivotArea dataOnly="0" labelOnly="1" outline="0" fieldPosition="0">
        <references count="2">
          <reference field="0" count="1" selected="0">
            <x v="443"/>
          </reference>
          <reference field="1" count="1">
            <x v="442"/>
          </reference>
        </references>
      </pivotArea>
    </format>
    <format dxfId="2808">
      <pivotArea dataOnly="0" labelOnly="1" outline="0" fieldPosition="0">
        <references count="2">
          <reference field="0" count="1" selected="0">
            <x v="444"/>
          </reference>
          <reference field="1" count="1">
            <x v="443"/>
          </reference>
        </references>
      </pivotArea>
    </format>
    <format dxfId="2807">
      <pivotArea dataOnly="0" labelOnly="1" outline="0" fieldPosition="0">
        <references count="2">
          <reference field="0" count="1" selected="0">
            <x v="445"/>
          </reference>
          <reference field="1" count="1">
            <x v="444"/>
          </reference>
        </references>
      </pivotArea>
    </format>
    <format dxfId="2806">
      <pivotArea dataOnly="0" labelOnly="1" outline="0" fieldPosition="0">
        <references count="2">
          <reference field="0" count="1" selected="0">
            <x v="446"/>
          </reference>
          <reference field="1" count="1">
            <x v="445"/>
          </reference>
        </references>
      </pivotArea>
    </format>
    <format dxfId="2805">
      <pivotArea dataOnly="0" labelOnly="1" outline="0" fieldPosition="0">
        <references count="2">
          <reference field="0" count="1" selected="0">
            <x v="447"/>
          </reference>
          <reference field="1" count="1">
            <x v="446"/>
          </reference>
        </references>
      </pivotArea>
    </format>
    <format dxfId="2804">
      <pivotArea dataOnly="0" labelOnly="1" outline="0" fieldPosition="0">
        <references count="2">
          <reference field="0" count="1" selected="0">
            <x v="448"/>
          </reference>
          <reference field="1" count="1">
            <x v="447"/>
          </reference>
        </references>
      </pivotArea>
    </format>
    <format dxfId="2803">
      <pivotArea dataOnly="0" labelOnly="1" outline="0" fieldPosition="0">
        <references count="2">
          <reference field="0" count="1" selected="0">
            <x v="449"/>
          </reference>
          <reference field="1" count="1">
            <x v="448"/>
          </reference>
        </references>
      </pivotArea>
    </format>
    <format dxfId="2802">
      <pivotArea dataOnly="0" labelOnly="1" outline="0" fieldPosition="0">
        <references count="2">
          <reference field="0" count="1" selected="0">
            <x v="450"/>
          </reference>
          <reference field="1" count="1">
            <x v="449"/>
          </reference>
        </references>
      </pivotArea>
    </format>
    <format dxfId="2801">
      <pivotArea dataOnly="0" labelOnly="1" outline="0" fieldPosition="0">
        <references count="2">
          <reference field="0" count="1" selected="0">
            <x v="451"/>
          </reference>
          <reference field="1" count="1">
            <x v="450"/>
          </reference>
        </references>
      </pivotArea>
    </format>
    <format dxfId="2800">
      <pivotArea dataOnly="0" labelOnly="1" outline="0" fieldPosition="0">
        <references count="2">
          <reference field="0" count="1" selected="0">
            <x v="452"/>
          </reference>
          <reference field="1" count="1">
            <x v="451"/>
          </reference>
        </references>
      </pivotArea>
    </format>
    <format dxfId="2799">
      <pivotArea dataOnly="0" labelOnly="1" outline="0" fieldPosition="0">
        <references count="2">
          <reference field="0" count="1" selected="0">
            <x v="453"/>
          </reference>
          <reference field="1" count="1">
            <x v="452"/>
          </reference>
        </references>
      </pivotArea>
    </format>
    <format dxfId="2798">
      <pivotArea dataOnly="0" labelOnly="1" outline="0" fieldPosition="0">
        <references count="2">
          <reference field="0" count="1" selected="0">
            <x v="454"/>
          </reference>
          <reference field="1" count="1">
            <x v="453"/>
          </reference>
        </references>
      </pivotArea>
    </format>
    <format dxfId="2797">
      <pivotArea dataOnly="0" labelOnly="1" outline="0" fieldPosition="0">
        <references count="2">
          <reference field="0" count="1" selected="0">
            <x v="455"/>
          </reference>
          <reference field="1" count="1">
            <x v="454"/>
          </reference>
        </references>
      </pivotArea>
    </format>
    <format dxfId="2796">
      <pivotArea dataOnly="0" labelOnly="1" outline="0" fieldPosition="0">
        <references count="2">
          <reference field="0" count="1" selected="0">
            <x v="456"/>
          </reference>
          <reference field="1" count="1">
            <x v="455"/>
          </reference>
        </references>
      </pivotArea>
    </format>
    <format dxfId="2795">
      <pivotArea dataOnly="0" labelOnly="1" outline="0" fieldPosition="0">
        <references count="2">
          <reference field="0" count="1" selected="0">
            <x v="457"/>
          </reference>
          <reference field="1" count="1">
            <x v="456"/>
          </reference>
        </references>
      </pivotArea>
    </format>
    <format dxfId="2794">
      <pivotArea dataOnly="0" labelOnly="1" outline="0" fieldPosition="0">
        <references count="2">
          <reference field="0" count="1" selected="0">
            <x v="458"/>
          </reference>
          <reference field="1" count="1">
            <x v="457"/>
          </reference>
        </references>
      </pivotArea>
    </format>
    <format dxfId="2793">
      <pivotArea dataOnly="0" labelOnly="1" outline="0" fieldPosition="0">
        <references count="2">
          <reference field="0" count="1" selected="0">
            <x v="459"/>
          </reference>
          <reference field="1" count="1">
            <x v="458"/>
          </reference>
        </references>
      </pivotArea>
    </format>
    <format dxfId="2792">
      <pivotArea dataOnly="0" labelOnly="1" outline="0" fieldPosition="0">
        <references count="2">
          <reference field="0" count="1" selected="0">
            <x v="460"/>
          </reference>
          <reference field="1" count="1">
            <x v="459"/>
          </reference>
        </references>
      </pivotArea>
    </format>
    <format dxfId="2791">
      <pivotArea dataOnly="0" labelOnly="1" outline="0" fieldPosition="0">
        <references count="2">
          <reference field="0" count="1" selected="0">
            <x v="461"/>
          </reference>
          <reference field="1" count="1">
            <x v="460"/>
          </reference>
        </references>
      </pivotArea>
    </format>
    <format dxfId="2790">
      <pivotArea dataOnly="0" labelOnly="1" outline="0" fieldPosition="0">
        <references count="2">
          <reference field="0" count="1" selected="0">
            <x v="462"/>
          </reference>
          <reference field="1" count="1">
            <x v="461"/>
          </reference>
        </references>
      </pivotArea>
    </format>
    <format dxfId="2789">
      <pivotArea dataOnly="0" labelOnly="1" outline="0" fieldPosition="0">
        <references count="2">
          <reference field="0" count="1" selected="0">
            <x v="463"/>
          </reference>
          <reference field="1" count="1">
            <x v="462"/>
          </reference>
        </references>
      </pivotArea>
    </format>
    <format dxfId="2788">
      <pivotArea dataOnly="0" labelOnly="1" outline="0" fieldPosition="0">
        <references count="2">
          <reference field="0" count="1" selected="0">
            <x v="464"/>
          </reference>
          <reference field="1" count="1">
            <x v="463"/>
          </reference>
        </references>
      </pivotArea>
    </format>
    <format dxfId="2787">
      <pivotArea dataOnly="0" labelOnly="1" outline="0" fieldPosition="0">
        <references count="2">
          <reference field="0" count="1" selected="0">
            <x v="465"/>
          </reference>
          <reference field="1" count="1">
            <x v="464"/>
          </reference>
        </references>
      </pivotArea>
    </format>
    <format dxfId="2786">
      <pivotArea dataOnly="0" labelOnly="1" outline="0" fieldPosition="0">
        <references count="2">
          <reference field="0" count="1" selected="0">
            <x v="466"/>
          </reference>
          <reference field="1" count="1">
            <x v="465"/>
          </reference>
        </references>
      </pivotArea>
    </format>
    <format dxfId="2785">
      <pivotArea dataOnly="0" labelOnly="1" outline="0" fieldPosition="0">
        <references count="2">
          <reference field="0" count="1" selected="0">
            <x v="467"/>
          </reference>
          <reference field="1" count="1">
            <x v="466"/>
          </reference>
        </references>
      </pivotArea>
    </format>
    <format dxfId="2784">
      <pivotArea dataOnly="0" labelOnly="1" outline="0" fieldPosition="0">
        <references count="2">
          <reference field="0" count="1" selected="0">
            <x v="468"/>
          </reference>
          <reference field="1" count="1">
            <x v="467"/>
          </reference>
        </references>
      </pivotArea>
    </format>
    <format dxfId="2783">
      <pivotArea dataOnly="0" labelOnly="1" outline="0" fieldPosition="0">
        <references count="2">
          <reference field="0" count="1" selected="0">
            <x v="469"/>
          </reference>
          <reference field="1" count="1">
            <x v="468"/>
          </reference>
        </references>
      </pivotArea>
    </format>
    <format dxfId="2782">
      <pivotArea dataOnly="0" labelOnly="1" outline="0" fieldPosition="0">
        <references count="2">
          <reference field="0" count="1" selected="0">
            <x v="470"/>
          </reference>
          <reference field="1" count="1">
            <x v="469"/>
          </reference>
        </references>
      </pivotArea>
    </format>
    <format dxfId="2781">
      <pivotArea dataOnly="0" labelOnly="1" outline="0" fieldPosition="0">
        <references count="2">
          <reference field="0" count="1" selected="0">
            <x v="471"/>
          </reference>
          <reference field="1" count="1">
            <x v="470"/>
          </reference>
        </references>
      </pivotArea>
    </format>
    <format dxfId="2780">
      <pivotArea dataOnly="0" labelOnly="1" outline="0" fieldPosition="0">
        <references count="2">
          <reference field="0" count="1" selected="0">
            <x v="472"/>
          </reference>
          <reference field="1" count="1">
            <x v="471"/>
          </reference>
        </references>
      </pivotArea>
    </format>
    <format dxfId="2779">
      <pivotArea dataOnly="0" labelOnly="1" outline="0" fieldPosition="0">
        <references count="2">
          <reference field="0" count="1" selected="0">
            <x v="473"/>
          </reference>
          <reference field="1" count="1">
            <x v="472"/>
          </reference>
        </references>
      </pivotArea>
    </format>
    <format dxfId="2778">
      <pivotArea dataOnly="0" labelOnly="1" outline="0" fieldPosition="0">
        <references count="2">
          <reference field="0" count="1" selected="0">
            <x v="474"/>
          </reference>
          <reference field="1" count="1">
            <x v="473"/>
          </reference>
        </references>
      </pivotArea>
    </format>
    <format dxfId="2777">
      <pivotArea dataOnly="0" labelOnly="1" outline="0" fieldPosition="0">
        <references count="2">
          <reference field="0" count="1" selected="0">
            <x v="475"/>
          </reference>
          <reference field="1" count="1">
            <x v="474"/>
          </reference>
        </references>
      </pivotArea>
    </format>
    <format dxfId="2776">
      <pivotArea dataOnly="0" labelOnly="1" outline="0" fieldPosition="0">
        <references count="2">
          <reference field="0" count="1" selected="0">
            <x v="476"/>
          </reference>
          <reference field="1" count="1">
            <x v="475"/>
          </reference>
        </references>
      </pivotArea>
    </format>
    <format dxfId="2775">
      <pivotArea dataOnly="0" labelOnly="1" outline="0" fieldPosition="0">
        <references count="2">
          <reference field="0" count="1" selected="0">
            <x v="477"/>
          </reference>
          <reference field="1" count="1">
            <x v="476"/>
          </reference>
        </references>
      </pivotArea>
    </format>
    <format dxfId="2774">
      <pivotArea dataOnly="0" labelOnly="1" outline="0" fieldPosition="0">
        <references count="2">
          <reference field="0" count="1" selected="0">
            <x v="478"/>
          </reference>
          <reference field="1" count="1">
            <x v="477"/>
          </reference>
        </references>
      </pivotArea>
    </format>
    <format dxfId="2773">
      <pivotArea dataOnly="0" labelOnly="1" outline="0" fieldPosition="0">
        <references count="2">
          <reference field="0" count="1" selected="0">
            <x v="479"/>
          </reference>
          <reference field="1" count="1">
            <x v="478"/>
          </reference>
        </references>
      </pivotArea>
    </format>
    <format dxfId="2772">
      <pivotArea dataOnly="0" labelOnly="1" outline="0" fieldPosition="0">
        <references count="2">
          <reference field="0" count="1" selected="0">
            <x v="480"/>
          </reference>
          <reference field="1" count="1">
            <x v="479"/>
          </reference>
        </references>
      </pivotArea>
    </format>
    <format dxfId="2771">
      <pivotArea dataOnly="0" labelOnly="1" outline="0" fieldPosition="0">
        <references count="2">
          <reference field="0" count="1" selected="0">
            <x v="481"/>
          </reference>
          <reference field="1" count="1">
            <x v="480"/>
          </reference>
        </references>
      </pivotArea>
    </format>
    <format dxfId="2770">
      <pivotArea dataOnly="0" labelOnly="1" outline="0" fieldPosition="0">
        <references count="2">
          <reference field="0" count="1" selected="0">
            <x v="482"/>
          </reference>
          <reference field="1" count="1">
            <x v="481"/>
          </reference>
        </references>
      </pivotArea>
    </format>
    <format dxfId="2769">
      <pivotArea dataOnly="0" labelOnly="1" outline="0" fieldPosition="0">
        <references count="2">
          <reference field="0" count="1" selected="0">
            <x v="483"/>
          </reference>
          <reference field="1" count="1">
            <x v="482"/>
          </reference>
        </references>
      </pivotArea>
    </format>
    <format dxfId="2768">
      <pivotArea dataOnly="0" labelOnly="1" outline="0" fieldPosition="0">
        <references count="2">
          <reference field="0" count="1" selected="0">
            <x v="484"/>
          </reference>
          <reference field="1" count="1">
            <x v="483"/>
          </reference>
        </references>
      </pivotArea>
    </format>
    <format dxfId="2767">
      <pivotArea dataOnly="0" labelOnly="1" outline="0" fieldPosition="0">
        <references count="2">
          <reference field="0" count="1" selected="0">
            <x v="485"/>
          </reference>
          <reference field="1" count="1">
            <x v="484"/>
          </reference>
        </references>
      </pivotArea>
    </format>
    <format dxfId="2766">
      <pivotArea dataOnly="0" labelOnly="1" outline="0" fieldPosition="0">
        <references count="2">
          <reference field="0" count="1" selected="0">
            <x v="486"/>
          </reference>
          <reference field="1" count="1">
            <x v="485"/>
          </reference>
        </references>
      </pivotArea>
    </format>
    <format dxfId="2765">
      <pivotArea dataOnly="0" labelOnly="1" outline="0" fieldPosition="0">
        <references count="2">
          <reference field="0" count="1" selected="0">
            <x v="487"/>
          </reference>
          <reference field="1" count="1">
            <x v="486"/>
          </reference>
        </references>
      </pivotArea>
    </format>
    <format dxfId="2764">
      <pivotArea dataOnly="0" labelOnly="1" outline="0" fieldPosition="0">
        <references count="2">
          <reference field="0" count="1" selected="0">
            <x v="488"/>
          </reference>
          <reference field="1" count="1">
            <x v="487"/>
          </reference>
        </references>
      </pivotArea>
    </format>
    <format dxfId="2763">
      <pivotArea dataOnly="0" labelOnly="1" outline="0" fieldPosition="0">
        <references count="2">
          <reference field="0" count="1" selected="0">
            <x v="489"/>
          </reference>
          <reference field="1" count="1">
            <x v="488"/>
          </reference>
        </references>
      </pivotArea>
    </format>
    <format dxfId="2762">
      <pivotArea dataOnly="0" labelOnly="1" outline="0" fieldPosition="0">
        <references count="2">
          <reference field="0" count="1" selected="0">
            <x v="490"/>
          </reference>
          <reference field="1" count="1">
            <x v="489"/>
          </reference>
        </references>
      </pivotArea>
    </format>
    <format dxfId="2761">
      <pivotArea dataOnly="0" labelOnly="1" outline="0" fieldPosition="0">
        <references count="2">
          <reference field="0" count="1" selected="0">
            <x v="491"/>
          </reference>
          <reference field="1" count="1">
            <x v="490"/>
          </reference>
        </references>
      </pivotArea>
    </format>
    <format dxfId="2760">
      <pivotArea dataOnly="0" labelOnly="1" outline="0" fieldPosition="0">
        <references count="2">
          <reference field="0" count="1" selected="0">
            <x v="492"/>
          </reference>
          <reference field="1" count="1">
            <x v="491"/>
          </reference>
        </references>
      </pivotArea>
    </format>
    <format dxfId="2759">
      <pivotArea dataOnly="0" labelOnly="1" outline="0" fieldPosition="0">
        <references count="2">
          <reference field="0" count="1" selected="0">
            <x v="493"/>
          </reference>
          <reference field="1" count="1">
            <x v="492"/>
          </reference>
        </references>
      </pivotArea>
    </format>
    <format dxfId="2758">
      <pivotArea dataOnly="0" labelOnly="1" outline="0" fieldPosition="0">
        <references count="2">
          <reference field="0" count="1" selected="0">
            <x v="494"/>
          </reference>
          <reference field="1" count="1">
            <x v="493"/>
          </reference>
        </references>
      </pivotArea>
    </format>
    <format dxfId="2757">
      <pivotArea dataOnly="0" labelOnly="1" outline="0" fieldPosition="0">
        <references count="2">
          <reference field="0" count="1" selected="0">
            <x v="495"/>
          </reference>
          <reference field="1" count="1">
            <x v="494"/>
          </reference>
        </references>
      </pivotArea>
    </format>
    <format dxfId="2756">
      <pivotArea dataOnly="0" labelOnly="1" outline="0" fieldPosition="0">
        <references count="2">
          <reference field="0" count="1" selected="0">
            <x v="496"/>
          </reference>
          <reference field="1" count="1">
            <x v="495"/>
          </reference>
        </references>
      </pivotArea>
    </format>
    <format dxfId="2755">
      <pivotArea dataOnly="0" labelOnly="1" outline="0" fieldPosition="0">
        <references count="2">
          <reference field="0" count="1" selected="0">
            <x v="497"/>
          </reference>
          <reference field="1" count="1">
            <x v="496"/>
          </reference>
        </references>
      </pivotArea>
    </format>
    <format dxfId="2754">
      <pivotArea dataOnly="0" labelOnly="1" outline="0" fieldPosition="0">
        <references count="2">
          <reference field="0" count="1" selected="0">
            <x v="498"/>
          </reference>
          <reference field="1" count="1">
            <x v="497"/>
          </reference>
        </references>
      </pivotArea>
    </format>
    <format dxfId="2753">
      <pivotArea dataOnly="0" labelOnly="1" outline="0" fieldPosition="0">
        <references count="2">
          <reference field="0" count="1" selected="0">
            <x v="499"/>
          </reference>
          <reference field="1" count="1">
            <x v="498"/>
          </reference>
        </references>
      </pivotArea>
    </format>
    <format dxfId="2752">
      <pivotArea dataOnly="0" labelOnly="1" outline="0" fieldPosition="0">
        <references count="2">
          <reference field="0" count="1" selected="0">
            <x v="500"/>
          </reference>
          <reference field="1" count="1">
            <x v="499"/>
          </reference>
        </references>
      </pivotArea>
    </format>
    <format dxfId="2751">
      <pivotArea dataOnly="0" labelOnly="1" outline="0" fieldPosition="0">
        <references count="2">
          <reference field="0" count="1" selected="0">
            <x v="501"/>
          </reference>
          <reference field="1" count="1">
            <x v="500"/>
          </reference>
        </references>
      </pivotArea>
    </format>
    <format dxfId="2750">
      <pivotArea dataOnly="0" labelOnly="1" outline="0" fieldPosition="0">
        <references count="2">
          <reference field="0" count="1" selected="0">
            <x v="502"/>
          </reference>
          <reference field="1" count="1">
            <x v="501"/>
          </reference>
        </references>
      </pivotArea>
    </format>
    <format dxfId="2749">
      <pivotArea dataOnly="0" labelOnly="1" outline="0" fieldPosition="0">
        <references count="2">
          <reference field="0" count="1" selected="0">
            <x v="503"/>
          </reference>
          <reference field="1" count="1">
            <x v="502"/>
          </reference>
        </references>
      </pivotArea>
    </format>
    <format dxfId="2748">
      <pivotArea dataOnly="0" labelOnly="1" outline="0" fieldPosition="0">
        <references count="2">
          <reference field="0" count="1" selected="0">
            <x v="504"/>
          </reference>
          <reference field="1" count="1">
            <x v="503"/>
          </reference>
        </references>
      </pivotArea>
    </format>
    <format dxfId="2747">
      <pivotArea dataOnly="0" labelOnly="1" outline="0" fieldPosition="0">
        <references count="2">
          <reference field="0" count="1" selected="0">
            <x v="505"/>
          </reference>
          <reference field="1" count="1">
            <x v="504"/>
          </reference>
        </references>
      </pivotArea>
    </format>
    <format dxfId="2746">
      <pivotArea dataOnly="0" labelOnly="1" outline="0" fieldPosition="0">
        <references count="2">
          <reference field="0" count="1" selected="0">
            <x v="506"/>
          </reference>
          <reference field="1" count="1">
            <x v="505"/>
          </reference>
        </references>
      </pivotArea>
    </format>
    <format dxfId="2745">
      <pivotArea dataOnly="0" labelOnly="1" outline="0" fieldPosition="0">
        <references count="2">
          <reference field="0" count="1" selected="0">
            <x v="507"/>
          </reference>
          <reference field="1" count="1">
            <x v="506"/>
          </reference>
        </references>
      </pivotArea>
    </format>
    <format dxfId="2744">
      <pivotArea dataOnly="0" labelOnly="1" outline="0" fieldPosition="0">
        <references count="2">
          <reference field="0" count="1" selected="0">
            <x v="508"/>
          </reference>
          <reference field="1" count="1">
            <x v="507"/>
          </reference>
        </references>
      </pivotArea>
    </format>
    <format dxfId="2743">
      <pivotArea dataOnly="0" labelOnly="1" outline="0" fieldPosition="0">
        <references count="2">
          <reference field="0" count="1" selected="0">
            <x v="509"/>
          </reference>
          <reference field="1" count="1">
            <x v="508"/>
          </reference>
        </references>
      </pivotArea>
    </format>
    <format dxfId="2742">
      <pivotArea dataOnly="0" labelOnly="1" outline="0" fieldPosition="0">
        <references count="2">
          <reference field="0" count="1" selected="0">
            <x v="510"/>
          </reference>
          <reference field="1" count="1">
            <x v="509"/>
          </reference>
        </references>
      </pivotArea>
    </format>
    <format dxfId="2741">
      <pivotArea dataOnly="0" labelOnly="1" outline="0" fieldPosition="0">
        <references count="2">
          <reference field="0" count="1" selected="0">
            <x v="511"/>
          </reference>
          <reference field="1" count="1">
            <x v="510"/>
          </reference>
        </references>
      </pivotArea>
    </format>
    <format dxfId="2740">
      <pivotArea dataOnly="0" labelOnly="1" outline="0" fieldPosition="0">
        <references count="2">
          <reference field="0" count="1" selected="0">
            <x v="512"/>
          </reference>
          <reference field="1" count="1">
            <x v="511"/>
          </reference>
        </references>
      </pivotArea>
    </format>
    <format dxfId="2739">
      <pivotArea dataOnly="0" labelOnly="1" outline="0" fieldPosition="0">
        <references count="2">
          <reference field="0" count="1" selected="0">
            <x v="513"/>
          </reference>
          <reference field="1" count="1">
            <x v="512"/>
          </reference>
        </references>
      </pivotArea>
    </format>
    <format dxfId="2738">
      <pivotArea dataOnly="0" labelOnly="1" outline="0" fieldPosition="0">
        <references count="2">
          <reference field="0" count="1" selected="0">
            <x v="514"/>
          </reference>
          <reference field="1" count="1">
            <x v="513"/>
          </reference>
        </references>
      </pivotArea>
    </format>
    <format dxfId="2737">
      <pivotArea dataOnly="0" labelOnly="1" outline="0" fieldPosition="0">
        <references count="2">
          <reference field="0" count="1" selected="0">
            <x v="515"/>
          </reference>
          <reference field="1" count="1">
            <x v="514"/>
          </reference>
        </references>
      </pivotArea>
    </format>
    <format dxfId="2736">
      <pivotArea dataOnly="0" labelOnly="1" outline="0" fieldPosition="0">
        <references count="2">
          <reference field="0" count="1" selected="0">
            <x v="516"/>
          </reference>
          <reference field="1" count="1">
            <x v="515"/>
          </reference>
        </references>
      </pivotArea>
    </format>
    <format dxfId="2735">
      <pivotArea dataOnly="0" labelOnly="1" outline="0" fieldPosition="0">
        <references count="2">
          <reference field="0" count="1" selected="0">
            <x v="517"/>
          </reference>
          <reference field="1" count="1">
            <x v="516"/>
          </reference>
        </references>
      </pivotArea>
    </format>
    <format dxfId="2734">
      <pivotArea dataOnly="0" labelOnly="1" outline="0" fieldPosition="0">
        <references count="2">
          <reference field="0" count="1" selected="0">
            <x v="518"/>
          </reference>
          <reference field="1" count="1">
            <x v="517"/>
          </reference>
        </references>
      </pivotArea>
    </format>
    <format dxfId="2733">
      <pivotArea dataOnly="0" labelOnly="1" outline="0" fieldPosition="0">
        <references count="2">
          <reference field="0" count="1" selected="0">
            <x v="519"/>
          </reference>
          <reference field="1" count="1">
            <x v="518"/>
          </reference>
        </references>
      </pivotArea>
    </format>
    <format dxfId="2732">
      <pivotArea dataOnly="0" labelOnly="1" outline="0" fieldPosition="0">
        <references count="2">
          <reference field="0" count="1" selected="0">
            <x v="520"/>
          </reference>
          <reference field="1" count="1">
            <x v="519"/>
          </reference>
        </references>
      </pivotArea>
    </format>
    <format dxfId="2731">
      <pivotArea dataOnly="0" labelOnly="1" outline="0" fieldPosition="0">
        <references count="2">
          <reference field="0" count="1" selected="0">
            <x v="521"/>
          </reference>
          <reference field="1" count="1">
            <x v="520"/>
          </reference>
        </references>
      </pivotArea>
    </format>
    <format dxfId="2730">
      <pivotArea dataOnly="0" labelOnly="1" outline="0" fieldPosition="0">
        <references count="2">
          <reference field="0" count="1" selected="0">
            <x v="522"/>
          </reference>
          <reference field="1" count="1">
            <x v="521"/>
          </reference>
        </references>
      </pivotArea>
    </format>
    <format dxfId="2729">
      <pivotArea dataOnly="0" labelOnly="1" outline="0" fieldPosition="0">
        <references count="2">
          <reference field="0" count="1" selected="0">
            <x v="523"/>
          </reference>
          <reference field="1" count="1">
            <x v="522"/>
          </reference>
        </references>
      </pivotArea>
    </format>
    <format dxfId="2728">
      <pivotArea dataOnly="0" labelOnly="1" outline="0" fieldPosition="0">
        <references count="2">
          <reference field="0" count="1" selected="0">
            <x v="524"/>
          </reference>
          <reference field="1" count="1">
            <x v="523"/>
          </reference>
        </references>
      </pivotArea>
    </format>
    <format dxfId="2727">
      <pivotArea dataOnly="0" labelOnly="1" outline="0" fieldPosition="0">
        <references count="2">
          <reference field="0" count="1" selected="0">
            <x v="525"/>
          </reference>
          <reference field="1" count="1">
            <x v="524"/>
          </reference>
        </references>
      </pivotArea>
    </format>
    <format dxfId="2726">
      <pivotArea dataOnly="0" labelOnly="1" outline="0" fieldPosition="0">
        <references count="2">
          <reference field="0" count="1" selected="0">
            <x v="526"/>
          </reference>
          <reference field="1" count="1">
            <x v="525"/>
          </reference>
        </references>
      </pivotArea>
    </format>
    <format dxfId="2725">
      <pivotArea dataOnly="0" labelOnly="1" outline="0" fieldPosition="0">
        <references count="2">
          <reference field="0" count="1" selected="0">
            <x v="527"/>
          </reference>
          <reference field="1" count="1">
            <x v="526"/>
          </reference>
        </references>
      </pivotArea>
    </format>
    <format dxfId="2724">
      <pivotArea dataOnly="0" labelOnly="1" outline="0" fieldPosition="0">
        <references count="2">
          <reference field="0" count="1" selected="0">
            <x v="528"/>
          </reference>
          <reference field="1" count="1">
            <x v="527"/>
          </reference>
        </references>
      </pivotArea>
    </format>
    <format dxfId="2723">
      <pivotArea dataOnly="0" labelOnly="1" outline="0" fieldPosition="0">
        <references count="2">
          <reference field="0" count="1" selected="0">
            <x v="529"/>
          </reference>
          <reference field="1" count="1">
            <x v="528"/>
          </reference>
        </references>
      </pivotArea>
    </format>
    <format dxfId="2722">
      <pivotArea dataOnly="0" labelOnly="1" outline="0" fieldPosition="0">
        <references count="2">
          <reference field="0" count="1" selected="0">
            <x v="530"/>
          </reference>
          <reference field="1" count="1">
            <x v="529"/>
          </reference>
        </references>
      </pivotArea>
    </format>
    <format dxfId="2721">
      <pivotArea dataOnly="0" labelOnly="1" outline="0" fieldPosition="0">
        <references count="2">
          <reference field="0" count="1" selected="0">
            <x v="531"/>
          </reference>
          <reference field="1" count="1">
            <x v="530"/>
          </reference>
        </references>
      </pivotArea>
    </format>
    <format dxfId="2720">
      <pivotArea dataOnly="0" labelOnly="1" outline="0" fieldPosition="0">
        <references count="2">
          <reference field="0" count="1" selected="0">
            <x v="532"/>
          </reference>
          <reference field="1" count="1">
            <x v="531"/>
          </reference>
        </references>
      </pivotArea>
    </format>
    <format dxfId="2719">
      <pivotArea dataOnly="0" labelOnly="1" outline="0" fieldPosition="0">
        <references count="2">
          <reference field="0" count="1" selected="0">
            <x v="533"/>
          </reference>
          <reference field="1" count="1">
            <x v="532"/>
          </reference>
        </references>
      </pivotArea>
    </format>
    <format dxfId="2718">
      <pivotArea dataOnly="0" labelOnly="1" outline="0" fieldPosition="0">
        <references count="2">
          <reference field="0" count="1" selected="0">
            <x v="534"/>
          </reference>
          <reference field="1" count="1">
            <x v="533"/>
          </reference>
        </references>
      </pivotArea>
    </format>
    <format dxfId="2717">
      <pivotArea dataOnly="0" labelOnly="1" outline="0" fieldPosition="0">
        <references count="2">
          <reference field="0" count="1" selected="0">
            <x v="535"/>
          </reference>
          <reference field="1" count="1">
            <x v="534"/>
          </reference>
        </references>
      </pivotArea>
    </format>
    <format dxfId="2716">
      <pivotArea dataOnly="0" labelOnly="1" outline="0" fieldPosition="0">
        <references count="2">
          <reference field="0" count="1" selected="0">
            <x v="536"/>
          </reference>
          <reference field="1" count="1">
            <x v="535"/>
          </reference>
        </references>
      </pivotArea>
    </format>
    <format dxfId="2715">
      <pivotArea dataOnly="0" labelOnly="1" outline="0" fieldPosition="0">
        <references count="2">
          <reference field="0" count="1" selected="0">
            <x v="537"/>
          </reference>
          <reference field="1" count="1">
            <x v="536"/>
          </reference>
        </references>
      </pivotArea>
    </format>
    <format dxfId="2714">
      <pivotArea dataOnly="0" labelOnly="1" outline="0" fieldPosition="0">
        <references count="2">
          <reference field="0" count="1" selected="0">
            <x v="538"/>
          </reference>
          <reference field="1" count="1">
            <x v="537"/>
          </reference>
        </references>
      </pivotArea>
    </format>
    <format dxfId="2713">
      <pivotArea dataOnly="0" labelOnly="1" outline="0" fieldPosition="0">
        <references count="2">
          <reference field="0" count="1" selected="0">
            <x v="539"/>
          </reference>
          <reference field="1" count="1">
            <x v="538"/>
          </reference>
        </references>
      </pivotArea>
    </format>
    <format dxfId="2712">
      <pivotArea dataOnly="0" labelOnly="1" outline="0" fieldPosition="0">
        <references count="2">
          <reference field="0" count="1" selected="0">
            <x v="540"/>
          </reference>
          <reference field="1" count="1">
            <x v="539"/>
          </reference>
        </references>
      </pivotArea>
    </format>
    <format dxfId="2711">
      <pivotArea dataOnly="0" labelOnly="1" outline="0" fieldPosition="0">
        <references count="2">
          <reference field="0" count="1" selected="0">
            <x v="541"/>
          </reference>
          <reference field="1" count="1">
            <x v="540"/>
          </reference>
        </references>
      </pivotArea>
    </format>
    <format dxfId="2710">
      <pivotArea dataOnly="0" labelOnly="1" outline="0" fieldPosition="0">
        <references count="2">
          <reference field="0" count="1" selected="0">
            <x v="542"/>
          </reference>
          <reference field="1" count="1">
            <x v="541"/>
          </reference>
        </references>
      </pivotArea>
    </format>
    <format dxfId="2709">
      <pivotArea dataOnly="0" labelOnly="1" outline="0" fieldPosition="0">
        <references count="2">
          <reference field="0" count="1" selected="0">
            <x v="543"/>
          </reference>
          <reference field="1" count="1">
            <x v="542"/>
          </reference>
        </references>
      </pivotArea>
    </format>
    <format dxfId="2708">
      <pivotArea dataOnly="0" labelOnly="1" outline="0" fieldPosition="0">
        <references count="2">
          <reference field="0" count="1" selected="0">
            <x v="544"/>
          </reference>
          <reference field="1" count="1">
            <x v="543"/>
          </reference>
        </references>
      </pivotArea>
    </format>
    <format dxfId="2707">
      <pivotArea dataOnly="0" labelOnly="1" outline="0" fieldPosition="0">
        <references count="2">
          <reference field="0" count="1" selected="0">
            <x v="545"/>
          </reference>
          <reference field="1" count="1">
            <x v="544"/>
          </reference>
        </references>
      </pivotArea>
    </format>
    <format dxfId="2706">
      <pivotArea dataOnly="0" labelOnly="1" outline="0" fieldPosition="0">
        <references count="2">
          <reference field="0" count="1" selected="0">
            <x v="546"/>
          </reference>
          <reference field="1" count="1">
            <x v="545"/>
          </reference>
        </references>
      </pivotArea>
    </format>
    <format dxfId="2705">
      <pivotArea dataOnly="0" labelOnly="1" outline="0" fieldPosition="0">
        <references count="2">
          <reference field="0" count="1" selected="0">
            <x v="547"/>
          </reference>
          <reference field="1" count="1">
            <x v="546"/>
          </reference>
        </references>
      </pivotArea>
    </format>
    <format dxfId="2704">
      <pivotArea dataOnly="0" labelOnly="1" outline="0" fieldPosition="0">
        <references count="2">
          <reference field="0" count="1" selected="0">
            <x v="548"/>
          </reference>
          <reference field="1" count="1">
            <x v="547"/>
          </reference>
        </references>
      </pivotArea>
    </format>
    <format dxfId="2703">
      <pivotArea dataOnly="0" labelOnly="1" outline="0" fieldPosition="0">
        <references count="2">
          <reference field="0" count="1" selected="0">
            <x v="549"/>
          </reference>
          <reference field="1" count="1">
            <x v="548"/>
          </reference>
        </references>
      </pivotArea>
    </format>
    <format dxfId="2702">
      <pivotArea dataOnly="0" labelOnly="1" outline="0" fieldPosition="0">
        <references count="2">
          <reference field="0" count="1" selected="0">
            <x v="550"/>
          </reference>
          <reference field="1" count="1">
            <x v="549"/>
          </reference>
        </references>
      </pivotArea>
    </format>
    <format dxfId="2701">
      <pivotArea dataOnly="0" labelOnly="1" outline="0" fieldPosition="0">
        <references count="2">
          <reference field="0" count="1" selected="0">
            <x v="551"/>
          </reference>
          <reference field="1" count="1">
            <x v="550"/>
          </reference>
        </references>
      </pivotArea>
    </format>
    <format dxfId="2700">
      <pivotArea dataOnly="0" labelOnly="1" outline="0" fieldPosition="0">
        <references count="2">
          <reference field="0" count="1" selected="0">
            <x v="552"/>
          </reference>
          <reference field="1" count="1">
            <x v="551"/>
          </reference>
        </references>
      </pivotArea>
    </format>
    <format dxfId="2699">
      <pivotArea dataOnly="0" labelOnly="1" outline="0" fieldPosition="0">
        <references count="2">
          <reference field="0" count="1" selected="0">
            <x v="553"/>
          </reference>
          <reference field="1" count="1">
            <x v="552"/>
          </reference>
        </references>
      </pivotArea>
    </format>
    <format dxfId="2698">
      <pivotArea dataOnly="0" labelOnly="1" outline="0" fieldPosition="0">
        <references count="2">
          <reference field="0" count="1" selected="0">
            <x v="554"/>
          </reference>
          <reference field="1" count="1">
            <x v="553"/>
          </reference>
        </references>
      </pivotArea>
    </format>
    <format dxfId="2697">
      <pivotArea dataOnly="0" labelOnly="1" outline="0" fieldPosition="0">
        <references count="2">
          <reference field="0" count="1" selected="0">
            <x v="555"/>
          </reference>
          <reference field="1" count="1">
            <x v="554"/>
          </reference>
        </references>
      </pivotArea>
    </format>
    <format dxfId="2696">
      <pivotArea dataOnly="0" labelOnly="1" outline="0" fieldPosition="0">
        <references count="2">
          <reference field="0" count="1" selected="0">
            <x v="556"/>
          </reference>
          <reference field="1" count="1">
            <x v="555"/>
          </reference>
        </references>
      </pivotArea>
    </format>
    <format dxfId="2695">
      <pivotArea dataOnly="0" labelOnly="1" outline="0" fieldPosition="0">
        <references count="2">
          <reference field="0" count="1" selected="0">
            <x v="557"/>
          </reference>
          <reference field="1" count="1">
            <x v="556"/>
          </reference>
        </references>
      </pivotArea>
    </format>
    <format dxfId="2694">
      <pivotArea dataOnly="0" labelOnly="1" outline="0" fieldPosition="0">
        <references count="2">
          <reference field="0" count="1" selected="0">
            <x v="558"/>
          </reference>
          <reference field="1" count="1">
            <x v="557"/>
          </reference>
        </references>
      </pivotArea>
    </format>
    <format dxfId="2693">
      <pivotArea dataOnly="0" labelOnly="1" outline="0" fieldPosition="0">
        <references count="2">
          <reference field="0" count="1" selected="0">
            <x v="559"/>
          </reference>
          <reference field="1" count="1">
            <x v="558"/>
          </reference>
        </references>
      </pivotArea>
    </format>
    <format dxfId="2692">
      <pivotArea dataOnly="0" labelOnly="1" outline="0" fieldPosition="0">
        <references count="2">
          <reference field="0" count="1" selected="0">
            <x v="560"/>
          </reference>
          <reference field="1" count="1">
            <x v="559"/>
          </reference>
        </references>
      </pivotArea>
    </format>
    <format dxfId="2691">
      <pivotArea dataOnly="0" labelOnly="1" outline="0" fieldPosition="0">
        <references count="2">
          <reference field="0" count="1" selected="0">
            <x v="561"/>
          </reference>
          <reference field="1" count="1">
            <x v="560"/>
          </reference>
        </references>
      </pivotArea>
    </format>
    <format dxfId="2690">
      <pivotArea dataOnly="0" labelOnly="1" outline="0" fieldPosition="0">
        <references count="2">
          <reference field="0" count="1" selected="0">
            <x v="562"/>
          </reference>
          <reference field="1" count="1">
            <x v="561"/>
          </reference>
        </references>
      </pivotArea>
    </format>
    <format dxfId="2689">
      <pivotArea dataOnly="0" labelOnly="1" outline="0" fieldPosition="0">
        <references count="2">
          <reference field="0" count="1" selected="0">
            <x v="563"/>
          </reference>
          <reference field="1" count="1">
            <x v="562"/>
          </reference>
        </references>
      </pivotArea>
    </format>
    <format dxfId="2688">
      <pivotArea dataOnly="0" labelOnly="1" outline="0" fieldPosition="0">
        <references count="2">
          <reference field="0" count="1" selected="0">
            <x v="564"/>
          </reference>
          <reference field="1" count="1">
            <x v="563"/>
          </reference>
        </references>
      </pivotArea>
    </format>
    <format dxfId="2687">
      <pivotArea dataOnly="0" labelOnly="1" outline="0" fieldPosition="0">
        <references count="2">
          <reference field="0" count="1" selected="0">
            <x v="565"/>
          </reference>
          <reference field="1" count="1">
            <x v="564"/>
          </reference>
        </references>
      </pivotArea>
    </format>
    <format dxfId="2686">
      <pivotArea dataOnly="0" labelOnly="1" outline="0" fieldPosition="0">
        <references count="2">
          <reference field="0" count="1" selected="0">
            <x v="566"/>
          </reference>
          <reference field="1" count="1">
            <x v="565"/>
          </reference>
        </references>
      </pivotArea>
    </format>
    <format dxfId="2685">
      <pivotArea dataOnly="0" labelOnly="1" outline="0" fieldPosition="0">
        <references count="2">
          <reference field="0" count="1" selected="0">
            <x v="567"/>
          </reference>
          <reference field="1" count="1">
            <x v="566"/>
          </reference>
        </references>
      </pivotArea>
    </format>
    <format dxfId="2684">
      <pivotArea dataOnly="0" labelOnly="1" outline="0" fieldPosition="0">
        <references count="2">
          <reference field="0" count="1" selected="0">
            <x v="568"/>
          </reference>
          <reference field="1" count="1">
            <x v="567"/>
          </reference>
        </references>
      </pivotArea>
    </format>
    <format dxfId="2683">
      <pivotArea dataOnly="0" labelOnly="1" outline="0" fieldPosition="0">
        <references count="2">
          <reference field="0" count="1" selected="0">
            <x v="569"/>
          </reference>
          <reference field="1" count="1">
            <x v="568"/>
          </reference>
        </references>
      </pivotArea>
    </format>
    <format dxfId="2682">
      <pivotArea dataOnly="0" labelOnly="1" outline="0" fieldPosition="0">
        <references count="2">
          <reference field="0" count="1" selected="0">
            <x v="570"/>
          </reference>
          <reference field="1" count="1">
            <x v="569"/>
          </reference>
        </references>
      </pivotArea>
    </format>
    <format dxfId="2681">
      <pivotArea dataOnly="0" labelOnly="1" outline="0" fieldPosition="0">
        <references count="2">
          <reference field="0" count="1" selected="0">
            <x v="571"/>
          </reference>
          <reference field="1" count="1">
            <x v="570"/>
          </reference>
        </references>
      </pivotArea>
    </format>
    <format dxfId="2680">
      <pivotArea dataOnly="0" labelOnly="1" outline="0" fieldPosition="0">
        <references count="2">
          <reference field="0" count="1" selected="0">
            <x v="572"/>
          </reference>
          <reference field="1" count="1">
            <x v="571"/>
          </reference>
        </references>
      </pivotArea>
    </format>
    <format dxfId="2679">
      <pivotArea dataOnly="0" labelOnly="1" outline="0" fieldPosition="0">
        <references count="2">
          <reference field="0" count="1" selected="0">
            <x v="573"/>
          </reference>
          <reference field="1" count="1">
            <x v="572"/>
          </reference>
        </references>
      </pivotArea>
    </format>
    <format dxfId="2678">
      <pivotArea dataOnly="0" labelOnly="1" outline="0" fieldPosition="0">
        <references count="2">
          <reference field="0" count="1" selected="0">
            <x v="574"/>
          </reference>
          <reference field="1" count="1">
            <x v="573"/>
          </reference>
        </references>
      </pivotArea>
    </format>
    <format dxfId="2677">
      <pivotArea dataOnly="0" labelOnly="1" outline="0" fieldPosition="0">
        <references count="2">
          <reference field="0" count="1" selected="0">
            <x v="575"/>
          </reference>
          <reference field="1" count="1">
            <x v="574"/>
          </reference>
        </references>
      </pivotArea>
    </format>
    <format dxfId="2676">
      <pivotArea dataOnly="0" labelOnly="1" outline="0" fieldPosition="0">
        <references count="2">
          <reference field="0" count="1" selected="0">
            <x v="576"/>
          </reference>
          <reference field="1" count="1">
            <x v="575"/>
          </reference>
        </references>
      </pivotArea>
    </format>
    <format dxfId="2675">
      <pivotArea dataOnly="0" labelOnly="1" outline="0" fieldPosition="0">
        <references count="2">
          <reference field="0" count="1" selected="0">
            <x v="577"/>
          </reference>
          <reference field="1" count="1">
            <x v="576"/>
          </reference>
        </references>
      </pivotArea>
    </format>
    <format dxfId="2674">
      <pivotArea dataOnly="0" labelOnly="1" outline="0" fieldPosition="0">
        <references count="2">
          <reference field="0" count="1" selected="0">
            <x v="578"/>
          </reference>
          <reference field="1" count="1">
            <x v="577"/>
          </reference>
        </references>
      </pivotArea>
    </format>
    <format dxfId="2673">
      <pivotArea dataOnly="0" labelOnly="1" outline="0" fieldPosition="0">
        <references count="2">
          <reference field="0" count="1" selected="0">
            <x v="579"/>
          </reference>
          <reference field="1" count="1">
            <x v="578"/>
          </reference>
        </references>
      </pivotArea>
    </format>
    <format dxfId="2672">
      <pivotArea dataOnly="0" labelOnly="1" outline="0" fieldPosition="0">
        <references count="2">
          <reference field="0" count="1" selected="0">
            <x v="580"/>
          </reference>
          <reference field="1" count="1">
            <x v="579"/>
          </reference>
        </references>
      </pivotArea>
    </format>
    <format dxfId="2671">
      <pivotArea dataOnly="0" labelOnly="1" outline="0" fieldPosition="0">
        <references count="2">
          <reference field="0" count="1" selected="0">
            <x v="581"/>
          </reference>
          <reference field="1" count="1">
            <x v="580"/>
          </reference>
        </references>
      </pivotArea>
    </format>
    <format dxfId="2670">
      <pivotArea dataOnly="0" labelOnly="1" outline="0" fieldPosition="0">
        <references count="2">
          <reference field="0" count="1" selected="0">
            <x v="582"/>
          </reference>
          <reference field="1" count="1">
            <x v="581"/>
          </reference>
        </references>
      </pivotArea>
    </format>
    <format dxfId="2669">
      <pivotArea dataOnly="0" labelOnly="1" outline="0" fieldPosition="0">
        <references count="2">
          <reference field="0" count="1" selected="0">
            <x v="583"/>
          </reference>
          <reference field="1" count="1">
            <x v="582"/>
          </reference>
        </references>
      </pivotArea>
    </format>
    <format dxfId="2668">
      <pivotArea dataOnly="0" labelOnly="1" outline="0" fieldPosition="0">
        <references count="2">
          <reference field="0" count="1" selected="0">
            <x v="584"/>
          </reference>
          <reference field="1" count="1">
            <x v="583"/>
          </reference>
        </references>
      </pivotArea>
    </format>
    <format dxfId="2667">
      <pivotArea dataOnly="0" labelOnly="1" outline="0" fieldPosition="0">
        <references count="2">
          <reference field="0" count="1" selected="0">
            <x v="585"/>
          </reference>
          <reference field="1" count="1">
            <x v="584"/>
          </reference>
        </references>
      </pivotArea>
    </format>
    <format dxfId="2666">
      <pivotArea dataOnly="0" labelOnly="1" outline="0" fieldPosition="0">
        <references count="2">
          <reference field="0" count="1" selected="0">
            <x v="586"/>
          </reference>
          <reference field="1" count="1">
            <x v="585"/>
          </reference>
        </references>
      </pivotArea>
    </format>
    <format dxfId="2665">
      <pivotArea dataOnly="0" labelOnly="1" outline="0" fieldPosition="0">
        <references count="2">
          <reference field="0" count="1" selected="0">
            <x v="587"/>
          </reference>
          <reference field="1" count="1">
            <x v="586"/>
          </reference>
        </references>
      </pivotArea>
    </format>
    <format dxfId="2664">
      <pivotArea dataOnly="0" labelOnly="1" outline="0" fieldPosition="0">
        <references count="2">
          <reference field="0" count="1" selected="0">
            <x v="588"/>
          </reference>
          <reference field="1" count="1">
            <x v="587"/>
          </reference>
        </references>
      </pivotArea>
    </format>
    <format dxfId="2663">
      <pivotArea dataOnly="0" labelOnly="1" outline="0" fieldPosition="0">
        <references count="2">
          <reference field="0" count="1" selected="0">
            <x v="589"/>
          </reference>
          <reference field="1" count="1">
            <x v="588"/>
          </reference>
        </references>
      </pivotArea>
    </format>
    <format dxfId="2662">
      <pivotArea dataOnly="0" labelOnly="1" outline="0" fieldPosition="0">
        <references count="2">
          <reference field="0" count="1" selected="0">
            <x v="590"/>
          </reference>
          <reference field="1" count="1">
            <x v="589"/>
          </reference>
        </references>
      </pivotArea>
    </format>
    <format dxfId="2661">
      <pivotArea dataOnly="0" labelOnly="1" outline="0" fieldPosition="0">
        <references count="2">
          <reference field="0" count="1" selected="0">
            <x v="591"/>
          </reference>
          <reference field="1" count="1">
            <x v="590"/>
          </reference>
        </references>
      </pivotArea>
    </format>
    <format dxfId="2660">
      <pivotArea dataOnly="0" labelOnly="1" outline="0" fieldPosition="0">
        <references count="2">
          <reference field="0" count="1" selected="0">
            <x v="592"/>
          </reference>
          <reference field="1" count="1">
            <x v="591"/>
          </reference>
        </references>
      </pivotArea>
    </format>
    <format dxfId="2659">
      <pivotArea dataOnly="0" labelOnly="1" outline="0" fieldPosition="0">
        <references count="2">
          <reference field="0" count="1" selected="0">
            <x v="593"/>
          </reference>
          <reference field="1" count="1">
            <x v="592"/>
          </reference>
        </references>
      </pivotArea>
    </format>
    <format dxfId="2658">
      <pivotArea dataOnly="0" labelOnly="1" outline="0" fieldPosition="0">
        <references count="2">
          <reference field="0" count="1" selected="0">
            <x v="594"/>
          </reference>
          <reference field="1" count="1">
            <x v="593"/>
          </reference>
        </references>
      </pivotArea>
    </format>
    <format dxfId="2657">
      <pivotArea dataOnly="0" labelOnly="1" outline="0" fieldPosition="0">
        <references count="2">
          <reference field="0" count="1" selected="0">
            <x v="595"/>
          </reference>
          <reference field="1" count="1">
            <x v="594"/>
          </reference>
        </references>
      </pivotArea>
    </format>
    <format dxfId="2656">
      <pivotArea dataOnly="0" labelOnly="1" outline="0" fieldPosition="0">
        <references count="2">
          <reference field="0" count="1" selected="0">
            <x v="596"/>
          </reference>
          <reference field="1" count="1">
            <x v="595"/>
          </reference>
        </references>
      </pivotArea>
    </format>
    <format dxfId="2655">
      <pivotArea dataOnly="0" labelOnly="1" outline="0" fieldPosition="0">
        <references count="2">
          <reference field="0" count="1" selected="0">
            <x v="597"/>
          </reference>
          <reference field="1" count="1">
            <x v="596"/>
          </reference>
        </references>
      </pivotArea>
    </format>
    <format dxfId="2654">
      <pivotArea dataOnly="0" labelOnly="1" outline="0" fieldPosition="0">
        <references count="2">
          <reference field="0" count="1" selected="0">
            <x v="598"/>
          </reference>
          <reference field="1" count="1">
            <x v="597"/>
          </reference>
        </references>
      </pivotArea>
    </format>
    <format dxfId="2653">
      <pivotArea dataOnly="0" labelOnly="1" outline="0" fieldPosition="0">
        <references count="2">
          <reference field="0" count="1" selected="0">
            <x v="599"/>
          </reference>
          <reference field="1" count="1">
            <x v="598"/>
          </reference>
        </references>
      </pivotArea>
    </format>
    <format dxfId="2652">
      <pivotArea dataOnly="0" labelOnly="1" outline="0" fieldPosition="0">
        <references count="2">
          <reference field="0" count="1" selected="0">
            <x v="600"/>
          </reference>
          <reference field="1" count="1">
            <x v="599"/>
          </reference>
        </references>
      </pivotArea>
    </format>
    <format dxfId="2651">
      <pivotArea dataOnly="0" labelOnly="1" outline="0" fieldPosition="0">
        <references count="2">
          <reference field="0" count="1" selected="0">
            <x v="601"/>
          </reference>
          <reference field="1" count="1">
            <x v="600"/>
          </reference>
        </references>
      </pivotArea>
    </format>
    <format dxfId="2650">
      <pivotArea dataOnly="0" labelOnly="1" outline="0" fieldPosition="0">
        <references count="2">
          <reference field="0" count="1" selected="0">
            <x v="602"/>
          </reference>
          <reference field="1" count="1">
            <x v="601"/>
          </reference>
        </references>
      </pivotArea>
    </format>
    <format dxfId="2649">
      <pivotArea dataOnly="0" labelOnly="1" outline="0" fieldPosition="0">
        <references count="2">
          <reference field="0" count="1" selected="0">
            <x v="603"/>
          </reference>
          <reference field="1" count="1">
            <x v="602"/>
          </reference>
        </references>
      </pivotArea>
    </format>
    <format dxfId="2648">
      <pivotArea dataOnly="0" labelOnly="1" outline="0" fieldPosition="0">
        <references count="2">
          <reference field="0" count="1" selected="0">
            <x v="604"/>
          </reference>
          <reference field="1" count="1">
            <x v="603"/>
          </reference>
        </references>
      </pivotArea>
    </format>
    <format dxfId="2647">
      <pivotArea dataOnly="0" labelOnly="1" outline="0" fieldPosition="0">
        <references count="2">
          <reference field="0" count="1" selected="0">
            <x v="605"/>
          </reference>
          <reference field="1" count="1">
            <x v="604"/>
          </reference>
        </references>
      </pivotArea>
    </format>
    <format dxfId="2646">
      <pivotArea dataOnly="0" labelOnly="1" outline="0" fieldPosition="0">
        <references count="2">
          <reference field="0" count="1" selected="0">
            <x v="606"/>
          </reference>
          <reference field="1" count="1">
            <x v="605"/>
          </reference>
        </references>
      </pivotArea>
    </format>
    <format dxfId="2645">
      <pivotArea dataOnly="0" labelOnly="1" outline="0" fieldPosition="0">
        <references count="2">
          <reference field="0" count="1" selected="0">
            <x v="607"/>
          </reference>
          <reference field="1" count="1">
            <x v="606"/>
          </reference>
        </references>
      </pivotArea>
    </format>
    <format dxfId="2644">
      <pivotArea dataOnly="0" labelOnly="1" outline="0" fieldPosition="0">
        <references count="2">
          <reference field="0" count="1" selected="0">
            <x v="608"/>
          </reference>
          <reference field="1" count="1">
            <x v="607"/>
          </reference>
        </references>
      </pivotArea>
    </format>
    <format dxfId="2643">
      <pivotArea dataOnly="0" labelOnly="1" outline="0" fieldPosition="0">
        <references count="2">
          <reference field="0" count="1" selected="0">
            <x v="609"/>
          </reference>
          <reference field="1" count="1">
            <x v="608"/>
          </reference>
        </references>
      </pivotArea>
    </format>
    <format dxfId="2642">
      <pivotArea dataOnly="0" labelOnly="1" outline="0" fieldPosition="0">
        <references count="2">
          <reference field="0" count="1" selected="0">
            <x v="610"/>
          </reference>
          <reference field="1" count="1">
            <x v="609"/>
          </reference>
        </references>
      </pivotArea>
    </format>
    <format dxfId="2641">
      <pivotArea dataOnly="0" labelOnly="1" outline="0" fieldPosition="0">
        <references count="2">
          <reference field="0" count="1" selected="0">
            <x v="611"/>
          </reference>
          <reference field="1" count="1">
            <x v="610"/>
          </reference>
        </references>
      </pivotArea>
    </format>
    <format dxfId="2640">
      <pivotArea dataOnly="0" labelOnly="1" outline="0" fieldPosition="0">
        <references count="2">
          <reference field="0" count="1" selected="0">
            <x v="612"/>
          </reference>
          <reference field="1" count="1">
            <x v="611"/>
          </reference>
        </references>
      </pivotArea>
    </format>
    <format dxfId="2639">
      <pivotArea dataOnly="0" labelOnly="1" outline="0" fieldPosition="0">
        <references count="2">
          <reference field="0" count="1" selected="0">
            <x v="613"/>
          </reference>
          <reference field="1" count="1">
            <x v="612"/>
          </reference>
        </references>
      </pivotArea>
    </format>
    <format dxfId="2638">
      <pivotArea dataOnly="0" labelOnly="1" outline="0" fieldPosition="0">
        <references count="2">
          <reference field="0" count="1" selected="0">
            <x v="614"/>
          </reference>
          <reference field="1" count="1">
            <x v="613"/>
          </reference>
        </references>
      </pivotArea>
    </format>
    <format dxfId="2637">
      <pivotArea dataOnly="0" labelOnly="1" outline="0" fieldPosition="0">
        <references count="2">
          <reference field="0" count="1" selected="0">
            <x v="615"/>
          </reference>
          <reference field="1" count="1">
            <x v="614"/>
          </reference>
        </references>
      </pivotArea>
    </format>
    <format dxfId="2636">
      <pivotArea dataOnly="0" labelOnly="1" outline="0" fieldPosition="0">
        <references count="2">
          <reference field="0" count="1" selected="0">
            <x v="616"/>
          </reference>
          <reference field="1" count="1">
            <x v="615"/>
          </reference>
        </references>
      </pivotArea>
    </format>
    <format dxfId="2635">
      <pivotArea dataOnly="0" labelOnly="1" outline="0" fieldPosition="0">
        <references count="2">
          <reference field="0" count="1" selected="0">
            <x v="617"/>
          </reference>
          <reference field="1" count="1">
            <x v="616"/>
          </reference>
        </references>
      </pivotArea>
    </format>
    <format dxfId="2634">
      <pivotArea dataOnly="0" labelOnly="1" outline="0" fieldPosition="0">
        <references count="2">
          <reference field="0" count="1" selected="0">
            <x v="618"/>
          </reference>
          <reference field="1" count="1">
            <x v="617"/>
          </reference>
        </references>
      </pivotArea>
    </format>
    <format dxfId="2633">
      <pivotArea dataOnly="0" labelOnly="1" outline="0" fieldPosition="0">
        <references count="2">
          <reference field="0" count="1" selected="0">
            <x v="619"/>
          </reference>
          <reference field="1" count="1">
            <x v="618"/>
          </reference>
        </references>
      </pivotArea>
    </format>
    <format dxfId="2632">
      <pivotArea dataOnly="0" labelOnly="1" outline="0" fieldPosition="0">
        <references count="2">
          <reference field="0" count="1" selected="0">
            <x v="620"/>
          </reference>
          <reference field="1" count="1">
            <x v="619"/>
          </reference>
        </references>
      </pivotArea>
    </format>
    <format dxfId="2631">
      <pivotArea dataOnly="0" labelOnly="1" outline="0" fieldPosition="0">
        <references count="2">
          <reference field="0" count="1" selected="0">
            <x v="621"/>
          </reference>
          <reference field="1" count="1">
            <x v="620"/>
          </reference>
        </references>
      </pivotArea>
    </format>
    <format dxfId="2630">
      <pivotArea dataOnly="0" labelOnly="1" outline="0" fieldPosition="0">
        <references count="2">
          <reference field="0" count="1" selected="0">
            <x v="622"/>
          </reference>
          <reference field="1" count="1">
            <x v="621"/>
          </reference>
        </references>
      </pivotArea>
    </format>
    <format dxfId="2629">
      <pivotArea dataOnly="0" labelOnly="1" outline="0" fieldPosition="0">
        <references count="2">
          <reference field="0" count="1" selected="0">
            <x v="623"/>
          </reference>
          <reference field="1" count="1">
            <x v="622"/>
          </reference>
        </references>
      </pivotArea>
    </format>
    <format dxfId="2628">
      <pivotArea dataOnly="0" labelOnly="1" outline="0" fieldPosition="0">
        <references count="2">
          <reference field="0" count="1" selected="0">
            <x v="624"/>
          </reference>
          <reference field="1" count="1">
            <x v="623"/>
          </reference>
        </references>
      </pivotArea>
    </format>
    <format dxfId="2627">
      <pivotArea dataOnly="0" labelOnly="1" outline="0" fieldPosition="0">
        <references count="2">
          <reference field="0" count="1" selected="0">
            <x v="625"/>
          </reference>
          <reference field="1" count="1">
            <x v="624"/>
          </reference>
        </references>
      </pivotArea>
    </format>
    <format dxfId="2626">
      <pivotArea dataOnly="0" labelOnly="1" outline="0" fieldPosition="0">
        <references count="2">
          <reference field="0" count="1" selected="0">
            <x v="626"/>
          </reference>
          <reference field="1" count="1">
            <x v="625"/>
          </reference>
        </references>
      </pivotArea>
    </format>
    <format dxfId="2625">
      <pivotArea dataOnly="0" labelOnly="1" outline="0" fieldPosition="0">
        <references count="2">
          <reference field="0" count="1" selected="0">
            <x v="627"/>
          </reference>
          <reference field="1" count="1">
            <x v="626"/>
          </reference>
        </references>
      </pivotArea>
    </format>
    <format dxfId="2624">
      <pivotArea dataOnly="0" labelOnly="1" outline="0" fieldPosition="0">
        <references count="2">
          <reference field="0" count="1" selected="0">
            <x v="628"/>
          </reference>
          <reference field="1" count="1">
            <x v="627"/>
          </reference>
        </references>
      </pivotArea>
    </format>
    <format dxfId="2623">
      <pivotArea dataOnly="0" labelOnly="1" outline="0" fieldPosition="0">
        <references count="2">
          <reference field="0" count="1" selected="0">
            <x v="629"/>
          </reference>
          <reference field="1" count="1">
            <x v="628"/>
          </reference>
        </references>
      </pivotArea>
    </format>
    <format dxfId="2622">
      <pivotArea dataOnly="0" labelOnly="1" outline="0" fieldPosition="0">
        <references count="2">
          <reference field="0" count="1" selected="0">
            <x v="630"/>
          </reference>
          <reference field="1" count="1">
            <x v="629"/>
          </reference>
        </references>
      </pivotArea>
    </format>
    <format dxfId="2621">
      <pivotArea dataOnly="0" labelOnly="1" outline="0" fieldPosition="0">
        <references count="2">
          <reference field="0" count="1" selected="0">
            <x v="631"/>
          </reference>
          <reference field="1" count="1">
            <x v="630"/>
          </reference>
        </references>
      </pivotArea>
    </format>
    <format dxfId="2620">
      <pivotArea dataOnly="0" labelOnly="1" outline="0" fieldPosition="0">
        <references count="2">
          <reference field="0" count="1" selected="0">
            <x v="632"/>
          </reference>
          <reference field="1" count="1">
            <x v="631"/>
          </reference>
        </references>
      </pivotArea>
    </format>
    <format dxfId="2619">
      <pivotArea dataOnly="0" labelOnly="1" outline="0" fieldPosition="0">
        <references count="2">
          <reference field="0" count="1" selected="0">
            <x v="633"/>
          </reference>
          <reference field="1" count="1">
            <x v="632"/>
          </reference>
        </references>
      </pivotArea>
    </format>
    <format dxfId="2618">
      <pivotArea dataOnly="0" labelOnly="1" outline="0" fieldPosition="0">
        <references count="2">
          <reference field="0" count="1" selected="0">
            <x v="634"/>
          </reference>
          <reference field="1" count="1">
            <x v="633"/>
          </reference>
        </references>
      </pivotArea>
    </format>
    <format dxfId="2617">
      <pivotArea dataOnly="0" labelOnly="1" outline="0" fieldPosition="0">
        <references count="2">
          <reference field="0" count="1" selected="0">
            <x v="635"/>
          </reference>
          <reference field="1" count="1">
            <x v="634"/>
          </reference>
        </references>
      </pivotArea>
    </format>
    <format dxfId="2616">
      <pivotArea dataOnly="0" labelOnly="1" outline="0" fieldPosition="0">
        <references count="2">
          <reference field="0" count="1" selected="0">
            <x v="636"/>
          </reference>
          <reference field="1" count="1">
            <x v="635"/>
          </reference>
        </references>
      </pivotArea>
    </format>
    <format dxfId="2615">
      <pivotArea dataOnly="0" labelOnly="1" outline="0" fieldPosition="0">
        <references count="2">
          <reference field="0" count="1" selected="0">
            <x v="637"/>
          </reference>
          <reference field="1" count="1">
            <x v="636"/>
          </reference>
        </references>
      </pivotArea>
    </format>
    <format dxfId="2614">
      <pivotArea dataOnly="0" labelOnly="1" outline="0" fieldPosition="0">
        <references count="2">
          <reference field="0" count="1" selected="0">
            <x v="638"/>
          </reference>
          <reference field="1" count="1">
            <x v="637"/>
          </reference>
        </references>
      </pivotArea>
    </format>
    <format dxfId="2613">
      <pivotArea dataOnly="0" labelOnly="1" outline="0" fieldPosition="0">
        <references count="2">
          <reference field="0" count="1" selected="0">
            <x v="639"/>
          </reference>
          <reference field="1" count="1">
            <x v="638"/>
          </reference>
        </references>
      </pivotArea>
    </format>
    <format dxfId="2612">
      <pivotArea dataOnly="0" labelOnly="1" outline="0" fieldPosition="0">
        <references count="2">
          <reference field="0" count="1" selected="0">
            <x v="640"/>
          </reference>
          <reference field="1" count="1">
            <x v="639"/>
          </reference>
        </references>
      </pivotArea>
    </format>
    <format dxfId="2611">
      <pivotArea dataOnly="0" labelOnly="1" outline="0" fieldPosition="0">
        <references count="2">
          <reference field="0" count="1" selected="0">
            <x v="641"/>
          </reference>
          <reference field="1" count="1">
            <x v="640"/>
          </reference>
        </references>
      </pivotArea>
    </format>
    <format dxfId="2610">
      <pivotArea dataOnly="0" labelOnly="1" outline="0" fieldPosition="0">
        <references count="2">
          <reference field="0" count="1" selected="0">
            <x v="642"/>
          </reference>
          <reference field="1" count="1">
            <x v="641"/>
          </reference>
        </references>
      </pivotArea>
    </format>
    <format dxfId="2609">
      <pivotArea dataOnly="0" labelOnly="1" outline="0" fieldPosition="0">
        <references count="2">
          <reference field="0" count="1" selected="0">
            <x v="643"/>
          </reference>
          <reference field="1" count="1">
            <x v="642"/>
          </reference>
        </references>
      </pivotArea>
    </format>
    <format dxfId="2608">
      <pivotArea dataOnly="0" labelOnly="1" outline="0" fieldPosition="0">
        <references count="2">
          <reference field="0" count="1" selected="0">
            <x v="644"/>
          </reference>
          <reference field="1" count="1">
            <x v="643"/>
          </reference>
        </references>
      </pivotArea>
    </format>
    <format dxfId="2607">
      <pivotArea dataOnly="0" labelOnly="1" outline="0" fieldPosition="0">
        <references count="2">
          <reference field="0" count="1" selected="0">
            <x v="645"/>
          </reference>
          <reference field="1" count="1">
            <x v="644"/>
          </reference>
        </references>
      </pivotArea>
    </format>
    <format dxfId="2606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0"/>
          </reference>
          <reference field="2" count="1">
            <x v="3"/>
          </reference>
        </references>
      </pivotArea>
    </format>
    <format dxfId="2605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2" count="1">
            <x v="31"/>
          </reference>
        </references>
      </pivotArea>
    </format>
    <format dxfId="2604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260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"/>
          </reference>
          <reference field="2" count="1">
            <x v="3"/>
          </reference>
        </references>
      </pivotArea>
    </format>
    <format dxfId="260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2" count="1">
            <x v="31"/>
          </reference>
        </references>
      </pivotArea>
    </format>
    <format dxfId="2601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5"/>
          </reference>
          <reference field="2" count="1">
            <x v="0"/>
          </reference>
        </references>
      </pivotArea>
    </format>
    <format dxfId="2600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6"/>
          </reference>
          <reference field="2" count="1">
            <x v="0"/>
          </reference>
        </references>
      </pivotArea>
    </format>
    <format dxfId="2599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7"/>
          </reference>
          <reference field="2" count="1">
            <x v="0"/>
          </reference>
        </references>
      </pivotArea>
    </format>
    <format dxfId="2598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8"/>
          </reference>
          <reference field="2" count="1">
            <x v="0"/>
          </reference>
        </references>
      </pivotArea>
    </format>
    <format dxfId="2597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9"/>
          </reference>
          <reference field="2" count="1">
            <x v="10"/>
          </reference>
        </references>
      </pivotArea>
    </format>
    <format dxfId="2596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10"/>
          </reference>
          <reference field="2" count="1">
            <x v="38"/>
          </reference>
        </references>
      </pivotArea>
    </format>
    <format dxfId="2595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11"/>
          </reference>
          <reference field="2" count="1">
            <x v="50"/>
          </reference>
        </references>
      </pivotArea>
    </format>
    <format dxfId="2594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12"/>
          </reference>
          <reference field="2" count="1">
            <x v="59"/>
          </reference>
        </references>
      </pivotArea>
    </format>
    <format dxfId="2593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13"/>
          </reference>
          <reference field="2" count="1">
            <x v="67"/>
          </reference>
        </references>
      </pivotArea>
    </format>
    <format dxfId="2592">
      <pivotArea dataOnly="0" labelOnly="1" outline="0" fieldPosition="0">
        <references count="3">
          <reference field="0" count="1" selected="0">
            <x v="15"/>
          </reference>
          <reference field="1" count="1" selected="0">
            <x v="14"/>
          </reference>
          <reference field="2" count="1">
            <x v="74"/>
          </reference>
        </references>
      </pivotArea>
    </format>
    <format dxfId="2591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15"/>
          </reference>
          <reference field="2" count="1">
            <x v="80"/>
          </reference>
        </references>
      </pivotArea>
    </format>
    <format dxfId="2590">
      <pivotArea dataOnly="0" labelOnly="1" outline="0" fieldPosition="0">
        <references count="3">
          <reference field="0" count="1" selected="0">
            <x v="17"/>
          </reference>
          <reference field="1" count="1" selected="0">
            <x v="16"/>
          </reference>
          <reference field="2" count="1">
            <x v="85"/>
          </reference>
        </references>
      </pivotArea>
    </format>
    <format dxfId="2589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17"/>
          </reference>
          <reference field="2" count="1">
            <x v="8"/>
          </reference>
        </references>
      </pivotArea>
    </format>
    <format dxfId="2588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8"/>
          </reference>
          <reference field="2" count="1">
            <x v="36"/>
          </reference>
        </references>
      </pivotArea>
    </format>
    <format dxfId="2587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"/>
          </reference>
          <reference field="2" count="1">
            <x v="48"/>
          </reference>
        </references>
      </pivotArea>
    </format>
    <format dxfId="258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0"/>
          </reference>
          <reference field="2" count="1">
            <x v="57"/>
          </reference>
        </references>
      </pivotArea>
    </format>
    <format dxfId="2585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21"/>
          </reference>
          <reference field="2" count="1">
            <x v="65"/>
          </reference>
        </references>
      </pivotArea>
    </format>
    <format dxfId="2584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22"/>
          </reference>
          <reference field="2" count="1">
            <x v="72"/>
          </reference>
        </references>
      </pivotArea>
    </format>
    <format dxfId="2583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23"/>
          </reference>
          <reference field="2" count="1">
            <x v="0"/>
          </reference>
        </references>
      </pivotArea>
    </format>
    <format dxfId="2582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24"/>
          </reference>
          <reference field="2" count="1">
            <x v="0"/>
          </reference>
        </references>
      </pivotArea>
    </format>
    <format dxfId="258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5"/>
          </reference>
          <reference field="2" count="1">
            <x v="0"/>
          </reference>
        </references>
      </pivotArea>
    </format>
    <format dxfId="2580">
      <pivotArea dataOnly="0" labelOnly="1" outline="0" fieldPosition="0">
        <references count="3">
          <reference field="0" count="1" selected="0">
            <x v="27"/>
          </reference>
          <reference field="1" count="1" selected="0">
            <x v="26"/>
          </reference>
          <reference field="2" count="1">
            <x v="0"/>
          </reference>
        </references>
      </pivotArea>
    </format>
    <format dxfId="2579">
      <pivotArea dataOnly="0" labelOnly="1" outline="0" fieldPosition="0">
        <references count="3">
          <reference field="0" count="1" selected="0">
            <x v="28"/>
          </reference>
          <reference field="1" count="1" selected="0">
            <x v="27"/>
          </reference>
          <reference field="2" count="1">
            <x v="0"/>
          </reference>
        </references>
      </pivotArea>
    </format>
    <format dxfId="2578">
      <pivotArea dataOnly="0" labelOnly="1" outline="0" fieldPosition="0">
        <references count="3">
          <reference field="0" count="1" selected="0">
            <x v="29"/>
          </reference>
          <reference field="1" count="1" selected="0">
            <x v="28"/>
          </reference>
          <reference field="2" count="1">
            <x v="0"/>
          </reference>
        </references>
      </pivotArea>
    </format>
    <format dxfId="2577">
      <pivotArea dataOnly="0" labelOnly="1" outline="0" fieldPosition="0">
        <references count="3">
          <reference field="0" count="1" selected="0">
            <x v="30"/>
          </reference>
          <reference field="1" count="1" selected="0">
            <x v="29"/>
          </reference>
          <reference field="2" count="1">
            <x v="0"/>
          </reference>
        </references>
      </pivotArea>
    </format>
    <format dxfId="2576">
      <pivotArea dataOnly="0" labelOnly="1" outline="0" fieldPosition="0">
        <references count="3">
          <reference field="0" count="1" selected="0">
            <x v="31"/>
          </reference>
          <reference field="1" count="1" selected="0">
            <x v="30"/>
          </reference>
          <reference field="2" count="1">
            <x v="5"/>
          </reference>
        </references>
      </pivotArea>
    </format>
    <format dxfId="2575">
      <pivotArea dataOnly="0" labelOnly="1" outline="0" fieldPosition="0">
        <references count="3">
          <reference field="0" count="1" selected="0">
            <x v="32"/>
          </reference>
          <reference field="1" count="1" selected="0">
            <x v="31"/>
          </reference>
          <reference field="2" count="1">
            <x v="33"/>
          </reference>
        </references>
      </pivotArea>
    </format>
    <format dxfId="2574">
      <pivotArea dataOnly="0" labelOnly="1" outline="0" fieldPosition="0">
        <references count="3">
          <reference field="0" count="1" selected="0">
            <x v="33"/>
          </reference>
          <reference field="1" count="1" selected="0">
            <x v="32"/>
          </reference>
          <reference field="2" count="1">
            <x v="45"/>
          </reference>
        </references>
      </pivotArea>
    </format>
    <format dxfId="2573">
      <pivotArea dataOnly="0" labelOnly="1" outline="0" fieldPosition="0">
        <references count="3">
          <reference field="0" count="1" selected="0">
            <x v="34"/>
          </reference>
          <reference field="1" count="1" selected="0">
            <x v="33"/>
          </reference>
          <reference field="2" count="1">
            <x v="3"/>
          </reference>
        </references>
      </pivotArea>
    </format>
    <format dxfId="2572">
      <pivotArea dataOnly="0" labelOnly="1" outline="0" fieldPosition="0">
        <references count="3">
          <reference field="0" count="1" selected="0">
            <x v="35"/>
          </reference>
          <reference field="1" count="1" selected="0">
            <x v="34"/>
          </reference>
          <reference field="2" count="1">
            <x v="31"/>
          </reference>
        </references>
      </pivotArea>
    </format>
    <format dxfId="2571">
      <pivotArea dataOnly="0" labelOnly="1" outline="0" fieldPosition="0">
        <references count="3">
          <reference field="0" count="1" selected="0">
            <x v="36"/>
          </reference>
          <reference field="1" count="1" selected="0">
            <x v="35"/>
          </reference>
          <reference field="2" count="1">
            <x v="3"/>
          </reference>
        </references>
      </pivotArea>
    </format>
    <format dxfId="2570">
      <pivotArea dataOnly="0" labelOnly="1" outline="0" fieldPosition="0">
        <references count="3">
          <reference field="0" count="1" selected="0">
            <x v="37"/>
          </reference>
          <reference field="1" count="1" selected="0">
            <x v="36"/>
          </reference>
          <reference field="2" count="1">
            <x v="31"/>
          </reference>
        </references>
      </pivotArea>
    </format>
    <format dxfId="2569">
      <pivotArea dataOnly="0" labelOnly="1" outline="0" fieldPosition="0">
        <references count="3">
          <reference field="0" count="1" selected="0">
            <x v="38"/>
          </reference>
          <reference field="1" count="1" selected="0">
            <x v="37"/>
          </reference>
          <reference field="2" count="1">
            <x v="3"/>
          </reference>
        </references>
      </pivotArea>
    </format>
    <format dxfId="2568">
      <pivotArea dataOnly="0" labelOnly="1" outline="0" fieldPosition="0">
        <references count="3">
          <reference field="0" count="1" selected="0">
            <x v="39"/>
          </reference>
          <reference field="1" count="1" selected="0">
            <x v="38"/>
          </reference>
          <reference field="2" count="1">
            <x v="31"/>
          </reference>
        </references>
      </pivotArea>
    </format>
    <format dxfId="2567">
      <pivotArea dataOnly="0" labelOnly="1" outline="0" fieldPosition="0">
        <references count="3">
          <reference field="0" count="1" selected="0">
            <x v="40"/>
          </reference>
          <reference field="1" count="1" selected="0">
            <x v="39"/>
          </reference>
          <reference field="2" count="1">
            <x v="11"/>
          </reference>
        </references>
      </pivotArea>
    </format>
    <format dxfId="2566">
      <pivotArea dataOnly="0" labelOnly="1" outline="0" fieldPosition="0">
        <references count="3">
          <reference field="0" count="1" selected="0">
            <x v="41"/>
          </reference>
          <reference field="1" count="1" selected="0">
            <x v="40"/>
          </reference>
          <reference field="2" count="1">
            <x v="39"/>
          </reference>
        </references>
      </pivotArea>
    </format>
    <format dxfId="2565">
      <pivotArea dataOnly="0" labelOnly="1" outline="0" fieldPosition="0">
        <references count="3">
          <reference field="0" count="1" selected="0">
            <x v="42"/>
          </reference>
          <reference field="1" count="1" selected="0">
            <x v="41"/>
          </reference>
          <reference field="2" count="1">
            <x v="51"/>
          </reference>
        </references>
      </pivotArea>
    </format>
    <format dxfId="2564">
      <pivotArea dataOnly="0" labelOnly="1" outline="0" fieldPosition="0">
        <references count="3">
          <reference field="0" count="1" selected="0">
            <x v="43"/>
          </reference>
          <reference field="1" count="1" selected="0">
            <x v="42"/>
          </reference>
          <reference field="2" count="1">
            <x v="60"/>
          </reference>
        </references>
      </pivotArea>
    </format>
    <format dxfId="2563">
      <pivotArea dataOnly="0" labelOnly="1" outline="0" fieldPosition="0">
        <references count="3">
          <reference field="0" count="1" selected="0">
            <x v="44"/>
          </reference>
          <reference field="1" count="1" selected="0">
            <x v="43"/>
          </reference>
          <reference field="2" count="1">
            <x v="68"/>
          </reference>
        </references>
      </pivotArea>
    </format>
    <format dxfId="2562">
      <pivotArea dataOnly="0" labelOnly="1" outline="0" fieldPosition="0">
        <references count="3">
          <reference field="0" count="1" selected="0">
            <x v="45"/>
          </reference>
          <reference field="1" count="1" selected="0">
            <x v="44"/>
          </reference>
          <reference field="2" count="1">
            <x v="75"/>
          </reference>
        </references>
      </pivotArea>
    </format>
    <format dxfId="2561">
      <pivotArea dataOnly="0" labelOnly="1" outline="0" fieldPosition="0">
        <references count="3">
          <reference field="0" count="1" selected="0">
            <x v="46"/>
          </reference>
          <reference field="1" count="1" selected="0">
            <x v="45"/>
          </reference>
          <reference field="2" count="1">
            <x v="81"/>
          </reference>
        </references>
      </pivotArea>
    </format>
    <format dxfId="2560">
      <pivotArea dataOnly="0" labelOnly="1" outline="0" fieldPosition="0">
        <references count="3">
          <reference field="0" count="1" selected="0">
            <x v="47"/>
          </reference>
          <reference field="1" count="1" selected="0">
            <x v="46"/>
          </reference>
          <reference field="2" count="1">
            <x v="86"/>
          </reference>
        </references>
      </pivotArea>
    </format>
    <format dxfId="2559">
      <pivotArea dataOnly="0" labelOnly="1" outline="0" fieldPosition="0">
        <references count="3">
          <reference field="0" count="1" selected="0">
            <x v="48"/>
          </reference>
          <reference field="1" count="1" selected="0">
            <x v="47"/>
          </reference>
          <reference field="2" count="1">
            <x v="90"/>
          </reference>
        </references>
      </pivotArea>
    </format>
    <format dxfId="2558">
      <pivotArea dataOnly="0" labelOnly="1" outline="0" fieldPosition="0">
        <references count="3">
          <reference field="0" count="1" selected="0">
            <x v="49"/>
          </reference>
          <reference field="1" count="1" selected="0">
            <x v="48"/>
          </reference>
          <reference field="2" count="1">
            <x v="0"/>
          </reference>
        </references>
      </pivotArea>
    </format>
    <format dxfId="2557">
      <pivotArea dataOnly="0" labelOnly="1" outline="0" fieldPosition="0">
        <references count="3">
          <reference field="0" count="1" selected="0">
            <x v="50"/>
          </reference>
          <reference field="1" count="1" selected="0">
            <x v="49"/>
          </reference>
          <reference field="2" count="1">
            <x v="0"/>
          </reference>
        </references>
      </pivotArea>
    </format>
    <format dxfId="2556">
      <pivotArea dataOnly="0" labelOnly="1" outline="0" fieldPosition="0">
        <references count="3">
          <reference field="0" count="1" selected="0">
            <x v="51"/>
          </reference>
          <reference field="1" count="1" selected="0">
            <x v="50"/>
          </reference>
          <reference field="2" count="1">
            <x v="0"/>
          </reference>
        </references>
      </pivotArea>
    </format>
    <format dxfId="2555">
      <pivotArea dataOnly="0" labelOnly="1" outline="0" fieldPosition="0">
        <references count="3">
          <reference field="0" count="1" selected="0">
            <x v="52"/>
          </reference>
          <reference field="1" count="1" selected="0">
            <x v="51"/>
          </reference>
          <reference field="2" count="1">
            <x v="0"/>
          </reference>
        </references>
      </pivotArea>
    </format>
    <format dxfId="2554">
      <pivotArea dataOnly="0" labelOnly="1" outline="0" fieldPosition="0">
        <references count="3">
          <reference field="0" count="1" selected="0">
            <x v="53"/>
          </reference>
          <reference field="1" count="1" selected="0">
            <x v="52"/>
          </reference>
          <reference field="2" count="1">
            <x v="5"/>
          </reference>
        </references>
      </pivotArea>
    </format>
    <format dxfId="2553">
      <pivotArea dataOnly="0" labelOnly="1" outline="0" fieldPosition="0">
        <references count="3">
          <reference field="0" count="1" selected="0">
            <x v="54"/>
          </reference>
          <reference field="1" count="1" selected="0">
            <x v="53"/>
          </reference>
          <reference field="2" count="1">
            <x v="33"/>
          </reference>
        </references>
      </pivotArea>
    </format>
    <format dxfId="2552">
      <pivotArea dataOnly="0" labelOnly="1" outline="0" fieldPosition="0">
        <references count="3">
          <reference field="0" count="1" selected="0">
            <x v="55"/>
          </reference>
          <reference field="1" count="1" selected="0">
            <x v="54"/>
          </reference>
          <reference field="2" count="1">
            <x v="45"/>
          </reference>
        </references>
      </pivotArea>
    </format>
    <format dxfId="2551">
      <pivotArea dataOnly="0" labelOnly="1" outline="0" fieldPosition="0">
        <references count="3">
          <reference field="0" count="1" selected="0">
            <x v="56"/>
          </reference>
          <reference field="1" count="1" selected="0">
            <x v="55"/>
          </reference>
          <reference field="2" count="1">
            <x v="10"/>
          </reference>
        </references>
      </pivotArea>
    </format>
    <format dxfId="2550">
      <pivotArea dataOnly="0" labelOnly="1" outline="0" fieldPosition="0">
        <references count="3">
          <reference field="0" count="1" selected="0">
            <x v="57"/>
          </reference>
          <reference field="1" count="1" selected="0">
            <x v="56"/>
          </reference>
          <reference field="2" count="1">
            <x v="38"/>
          </reference>
        </references>
      </pivotArea>
    </format>
    <format dxfId="2549">
      <pivotArea dataOnly="0" labelOnly="1" outline="0" fieldPosition="0">
        <references count="3">
          <reference field="0" count="1" selected="0">
            <x v="58"/>
          </reference>
          <reference field="1" count="1" selected="0">
            <x v="57"/>
          </reference>
          <reference field="2" count="1">
            <x v="50"/>
          </reference>
        </references>
      </pivotArea>
    </format>
    <format dxfId="2548">
      <pivotArea dataOnly="0" labelOnly="1" outline="0" fieldPosition="0">
        <references count="3">
          <reference field="0" count="1" selected="0">
            <x v="59"/>
          </reference>
          <reference field="1" count="1" selected="0">
            <x v="58"/>
          </reference>
          <reference field="2" count="1">
            <x v="59"/>
          </reference>
        </references>
      </pivotArea>
    </format>
    <format dxfId="2547">
      <pivotArea dataOnly="0" labelOnly="1" outline="0" fieldPosition="0">
        <references count="3">
          <reference field="0" count="1" selected="0">
            <x v="60"/>
          </reference>
          <reference field="1" count="1" selected="0">
            <x v="59"/>
          </reference>
          <reference field="2" count="1">
            <x v="67"/>
          </reference>
        </references>
      </pivotArea>
    </format>
    <format dxfId="2546">
      <pivotArea dataOnly="0" labelOnly="1" outline="0" fieldPosition="0">
        <references count="3">
          <reference field="0" count="1" selected="0">
            <x v="61"/>
          </reference>
          <reference field="1" count="1" selected="0">
            <x v="60"/>
          </reference>
          <reference field="2" count="1">
            <x v="74"/>
          </reference>
        </references>
      </pivotArea>
    </format>
    <format dxfId="2545">
      <pivotArea dataOnly="0" labelOnly="1" outline="0" fieldPosition="0">
        <references count="3">
          <reference field="0" count="1" selected="0">
            <x v="62"/>
          </reference>
          <reference field="1" count="1" selected="0">
            <x v="61"/>
          </reference>
          <reference field="2" count="1">
            <x v="80"/>
          </reference>
        </references>
      </pivotArea>
    </format>
    <format dxfId="2544">
      <pivotArea dataOnly="0" labelOnly="1" outline="0" fieldPosition="0">
        <references count="3">
          <reference field="0" count="1" selected="0">
            <x v="63"/>
          </reference>
          <reference field="1" count="1" selected="0">
            <x v="62"/>
          </reference>
          <reference field="2" count="1">
            <x v="85"/>
          </reference>
        </references>
      </pivotArea>
    </format>
    <format dxfId="2543">
      <pivotArea dataOnly="0" labelOnly="1" outline="0" fieldPosition="0">
        <references count="3">
          <reference field="0" count="1" selected="0">
            <x v="64"/>
          </reference>
          <reference field="1" count="1" selected="0">
            <x v="63"/>
          </reference>
          <reference field="2" count="1">
            <x v="7"/>
          </reference>
        </references>
      </pivotArea>
    </format>
    <format dxfId="2542">
      <pivotArea dataOnly="0" labelOnly="1" outline="0" fieldPosition="0">
        <references count="3">
          <reference field="0" count="1" selected="0">
            <x v="65"/>
          </reference>
          <reference field="1" count="1" selected="0">
            <x v="64"/>
          </reference>
          <reference field="2" count="1">
            <x v="35"/>
          </reference>
        </references>
      </pivotArea>
    </format>
    <format dxfId="2541">
      <pivotArea dataOnly="0" labelOnly="1" outline="0" fieldPosition="0">
        <references count="3">
          <reference field="0" count="1" selected="0">
            <x v="66"/>
          </reference>
          <reference field="1" count="1" selected="0">
            <x v="65"/>
          </reference>
          <reference field="2" count="1">
            <x v="47"/>
          </reference>
        </references>
      </pivotArea>
    </format>
    <format dxfId="2540">
      <pivotArea dataOnly="0" labelOnly="1" outline="0" fieldPosition="0">
        <references count="3">
          <reference field="0" count="1" selected="0">
            <x v="67"/>
          </reference>
          <reference field="1" count="1" selected="0">
            <x v="66"/>
          </reference>
          <reference field="2" count="1">
            <x v="56"/>
          </reference>
        </references>
      </pivotArea>
    </format>
    <format dxfId="2539">
      <pivotArea dataOnly="0" labelOnly="1" outline="0" fieldPosition="0">
        <references count="3">
          <reference field="0" count="1" selected="0">
            <x v="68"/>
          </reference>
          <reference field="1" count="1" selected="0">
            <x v="67"/>
          </reference>
          <reference field="2" count="1">
            <x v="64"/>
          </reference>
        </references>
      </pivotArea>
    </format>
    <format dxfId="2538">
      <pivotArea dataOnly="0" labelOnly="1" outline="0" fieldPosition="0">
        <references count="3">
          <reference field="0" count="1" selected="0">
            <x v="69"/>
          </reference>
          <reference field="1" count="1" selected="0">
            <x v="68"/>
          </reference>
          <reference field="2" count="1">
            <x v="6"/>
          </reference>
        </references>
      </pivotArea>
    </format>
    <format dxfId="2537">
      <pivotArea dataOnly="0" labelOnly="1" outline="0" fieldPosition="0">
        <references count="3">
          <reference field="0" count="1" selected="0">
            <x v="70"/>
          </reference>
          <reference field="1" count="1" selected="0">
            <x v="69"/>
          </reference>
          <reference field="2" count="1">
            <x v="34"/>
          </reference>
        </references>
      </pivotArea>
    </format>
    <format dxfId="2536">
      <pivotArea dataOnly="0" labelOnly="1" outline="0" fieldPosition="0">
        <references count="3">
          <reference field="0" count="1" selected="0">
            <x v="71"/>
          </reference>
          <reference field="1" count="1" selected="0">
            <x v="70"/>
          </reference>
          <reference field="2" count="1">
            <x v="46"/>
          </reference>
        </references>
      </pivotArea>
    </format>
    <format dxfId="2535">
      <pivotArea dataOnly="0" labelOnly="1" outline="0" fieldPosition="0">
        <references count="3">
          <reference field="0" count="1" selected="0">
            <x v="72"/>
          </reference>
          <reference field="1" count="1" selected="0">
            <x v="71"/>
          </reference>
          <reference field="2" count="1">
            <x v="55"/>
          </reference>
        </references>
      </pivotArea>
    </format>
    <format dxfId="2534">
      <pivotArea dataOnly="0" labelOnly="1" outline="0" fieldPosition="0">
        <references count="3">
          <reference field="0" count="1" selected="0">
            <x v="73"/>
          </reference>
          <reference field="1" count="1" selected="0">
            <x v="72"/>
          </reference>
          <reference field="2" count="1">
            <x v="0"/>
          </reference>
        </references>
      </pivotArea>
    </format>
    <format dxfId="2533">
      <pivotArea dataOnly="0" labelOnly="1" outline="0" fieldPosition="0">
        <references count="3">
          <reference field="0" count="1" selected="0">
            <x v="74"/>
          </reference>
          <reference field="1" count="1" selected="0">
            <x v="73"/>
          </reference>
          <reference field="2" count="1">
            <x v="3"/>
          </reference>
        </references>
      </pivotArea>
    </format>
    <format dxfId="2532">
      <pivotArea dataOnly="0" labelOnly="1" outline="0" fieldPosition="0">
        <references count="3">
          <reference field="0" count="1" selected="0">
            <x v="75"/>
          </reference>
          <reference field="1" count="1" selected="0">
            <x v="74"/>
          </reference>
          <reference field="2" count="1">
            <x v="31"/>
          </reference>
        </references>
      </pivotArea>
    </format>
    <format dxfId="2531">
      <pivotArea dataOnly="0" labelOnly="1" outline="0" fieldPosition="0">
        <references count="3">
          <reference field="0" count="1" selected="0">
            <x v="76"/>
          </reference>
          <reference field="1" count="1" selected="0">
            <x v="75"/>
          </reference>
          <reference field="2" count="1">
            <x v="0"/>
          </reference>
        </references>
      </pivotArea>
    </format>
    <format dxfId="2530">
      <pivotArea dataOnly="0" labelOnly="1" outline="0" fieldPosition="0">
        <references count="3">
          <reference field="0" count="1" selected="0">
            <x v="77"/>
          </reference>
          <reference field="1" count="1" selected="0">
            <x v="76"/>
          </reference>
          <reference field="2" count="1">
            <x v="3"/>
          </reference>
        </references>
      </pivotArea>
    </format>
    <format dxfId="2529">
      <pivotArea dataOnly="0" labelOnly="1" outline="0" fieldPosition="0">
        <references count="3">
          <reference field="0" count="1" selected="0">
            <x v="78"/>
          </reference>
          <reference field="1" count="1" selected="0">
            <x v="77"/>
          </reference>
          <reference field="2" count="1">
            <x v="31"/>
          </reference>
        </references>
      </pivotArea>
    </format>
    <format dxfId="2528">
      <pivotArea dataOnly="0" labelOnly="1" outline="0" fieldPosition="0">
        <references count="3">
          <reference field="0" count="1" selected="0">
            <x v="79"/>
          </reference>
          <reference field="1" count="1" selected="0">
            <x v="78"/>
          </reference>
          <reference field="2" count="1">
            <x v="3"/>
          </reference>
        </references>
      </pivotArea>
    </format>
    <format dxfId="2527">
      <pivotArea dataOnly="0" labelOnly="1" outline="0" fieldPosition="0">
        <references count="3">
          <reference field="0" count="1" selected="0">
            <x v="80"/>
          </reference>
          <reference field="1" count="1" selected="0">
            <x v="79"/>
          </reference>
          <reference field="2" count="1">
            <x v="31"/>
          </reference>
        </references>
      </pivotArea>
    </format>
    <format dxfId="2526">
      <pivotArea dataOnly="0" labelOnly="1" outline="0" fieldPosition="0">
        <references count="3">
          <reference field="0" count="1" selected="0">
            <x v="81"/>
          </reference>
          <reference field="1" count="1" selected="0">
            <x v="80"/>
          </reference>
          <reference field="2" count="1">
            <x v="6"/>
          </reference>
        </references>
      </pivotArea>
    </format>
    <format dxfId="2525">
      <pivotArea dataOnly="0" labelOnly="1" outline="0" fieldPosition="0">
        <references count="3">
          <reference field="0" count="1" selected="0">
            <x v="82"/>
          </reference>
          <reference field="1" count="1" selected="0">
            <x v="81"/>
          </reference>
          <reference field="2" count="1">
            <x v="34"/>
          </reference>
        </references>
      </pivotArea>
    </format>
    <format dxfId="2524">
      <pivotArea dataOnly="0" labelOnly="1" outline="0" fieldPosition="0">
        <references count="3">
          <reference field="0" count="1" selected="0">
            <x v="83"/>
          </reference>
          <reference field="1" count="1" selected="0">
            <x v="82"/>
          </reference>
          <reference field="2" count="1">
            <x v="46"/>
          </reference>
        </references>
      </pivotArea>
    </format>
    <format dxfId="2523">
      <pivotArea dataOnly="0" labelOnly="1" outline="0" fieldPosition="0">
        <references count="3">
          <reference field="0" count="1" selected="0">
            <x v="84"/>
          </reference>
          <reference field="1" count="1" selected="0">
            <x v="83"/>
          </reference>
          <reference field="2" count="1">
            <x v="55"/>
          </reference>
        </references>
      </pivotArea>
    </format>
    <format dxfId="2522">
      <pivotArea dataOnly="0" labelOnly="1" outline="0" fieldPosition="0">
        <references count="3">
          <reference field="0" count="1" selected="0">
            <x v="85"/>
          </reference>
          <reference field="1" count="1" selected="0">
            <x v="84"/>
          </reference>
          <reference field="2" count="1">
            <x v="0"/>
          </reference>
        </references>
      </pivotArea>
    </format>
    <format dxfId="2521">
      <pivotArea dataOnly="0" labelOnly="1" outline="0" fieldPosition="0">
        <references count="3">
          <reference field="0" count="1" selected="0">
            <x v="86"/>
          </reference>
          <reference field="1" count="1" selected="0">
            <x v="85"/>
          </reference>
          <reference field="2" count="1">
            <x v="5"/>
          </reference>
        </references>
      </pivotArea>
    </format>
    <format dxfId="2520">
      <pivotArea dataOnly="0" labelOnly="1" outline="0" fieldPosition="0">
        <references count="3">
          <reference field="0" count="1" selected="0">
            <x v="87"/>
          </reference>
          <reference field="1" count="1" selected="0">
            <x v="86"/>
          </reference>
          <reference field="2" count="1">
            <x v="33"/>
          </reference>
        </references>
      </pivotArea>
    </format>
    <format dxfId="2519">
      <pivotArea dataOnly="0" labelOnly="1" outline="0" fieldPosition="0">
        <references count="3">
          <reference field="0" count="1" selected="0">
            <x v="88"/>
          </reference>
          <reference field="1" count="1" selected="0">
            <x v="87"/>
          </reference>
          <reference field="2" count="1">
            <x v="45"/>
          </reference>
        </references>
      </pivotArea>
    </format>
    <format dxfId="2518">
      <pivotArea dataOnly="0" labelOnly="1" outline="0" fieldPosition="0">
        <references count="3">
          <reference field="0" count="1" selected="0">
            <x v="89"/>
          </reference>
          <reference field="1" count="1" selected="0">
            <x v="88"/>
          </reference>
          <reference field="2" count="1">
            <x v="0"/>
          </reference>
        </references>
      </pivotArea>
    </format>
    <format dxfId="2517">
      <pivotArea dataOnly="0" labelOnly="1" outline="0" fieldPosition="0">
        <references count="3">
          <reference field="0" count="1" selected="0">
            <x v="90"/>
          </reference>
          <reference field="1" count="1" selected="0">
            <x v="89"/>
          </reference>
          <reference field="2" count="1">
            <x v="5"/>
          </reference>
        </references>
      </pivotArea>
    </format>
    <format dxfId="2516">
      <pivotArea dataOnly="0" labelOnly="1" outline="0" fieldPosition="0">
        <references count="3">
          <reference field="0" count="1" selected="0">
            <x v="91"/>
          </reference>
          <reference field="1" count="1" selected="0">
            <x v="90"/>
          </reference>
          <reference field="2" count="1">
            <x v="33"/>
          </reference>
        </references>
      </pivotArea>
    </format>
    <format dxfId="2515">
      <pivotArea dataOnly="0" labelOnly="1" outline="0" fieldPosition="0">
        <references count="3">
          <reference field="0" count="1" selected="0">
            <x v="92"/>
          </reference>
          <reference field="1" count="1" selected="0">
            <x v="91"/>
          </reference>
          <reference field="2" count="1">
            <x v="45"/>
          </reference>
        </references>
      </pivotArea>
    </format>
    <format dxfId="2514">
      <pivotArea dataOnly="0" labelOnly="1" outline="0" fieldPosition="0">
        <references count="3">
          <reference field="0" count="1" selected="0">
            <x v="93"/>
          </reference>
          <reference field="1" count="1" selected="0">
            <x v="92"/>
          </reference>
          <reference field="2" count="1">
            <x v="9"/>
          </reference>
        </references>
      </pivotArea>
    </format>
    <format dxfId="2513">
      <pivotArea dataOnly="0" labelOnly="1" outline="0" fieldPosition="0">
        <references count="3">
          <reference field="0" count="1" selected="0">
            <x v="94"/>
          </reference>
          <reference field="1" count="1" selected="0">
            <x v="93"/>
          </reference>
          <reference field="2" count="1">
            <x v="37"/>
          </reference>
        </references>
      </pivotArea>
    </format>
    <format dxfId="2512">
      <pivotArea dataOnly="0" labelOnly="1" outline="0" fieldPosition="0">
        <references count="3">
          <reference field="0" count="1" selected="0">
            <x v="95"/>
          </reference>
          <reference field="1" count="1" selected="0">
            <x v="94"/>
          </reference>
          <reference field="2" count="1">
            <x v="49"/>
          </reference>
        </references>
      </pivotArea>
    </format>
    <format dxfId="2511">
      <pivotArea dataOnly="0" labelOnly="1" outline="0" fieldPosition="0">
        <references count="3">
          <reference field="0" count="1" selected="0">
            <x v="96"/>
          </reference>
          <reference field="1" count="1" selected="0">
            <x v="95"/>
          </reference>
          <reference field="2" count="1">
            <x v="58"/>
          </reference>
        </references>
      </pivotArea>
    </format>
    <format dxfId="2510">
      <pivotArea dataOnly="0" labelOnly="1" outline="0" fieldPosition="0">
        <references count="3">
          <reference field="0" count="1" selected="0">
            <x v="97"/>
          </reference>
          <reference field="1" count="1" selected="0">
            <x v="96"/>
          </reference>
          <reference field="2" count="1">
            <x v="66"/>
          </reference>
        </references>
      </pivotArea>
    </format>
    <format dxfId="2509">
      <pivotArea dataOnly="0" labelOnly="1" outline="0" fieldPosition="0">
        <references count="3">
          <reference field="0" count="1" selected="0">
            <x v="98"/>
          </reference>
          <reference field="1" count="1" selected="0">
            <x v="97"/>
          </reference>
          <reference field="2" count="1">
            <x v="73"/>
          </reference>
        </references>
      </pivotArea>
    </format>
    <format dxfId="2508">
      <pivotArea dataOnly="0" labelOnly="1" outline="0" fieldPosition="0">
        <references count="3">
          <reference field="0" count="1" selected="0">
            <x v="99"/>
          </reference>
          <reference field="1" count="1" selected="0">
            <x v="98"/>
          </reference>
          <reference field="2" count="1">
            <x v="79"/>
          </reference>
        </references>
      </pivotArea>
    </format>
    <format dxfId="2507">
      <pivotArea dataOnly="0" labelOnly="1" outline="0" fieldPosition="0">
        <references count="3">
          <reference field="0" count="1" selected="0">
            <x v="100"/>
          </reference>
          <reference field="1" count="1" selected="0">
            <x v="99"/>
          </reference>
          <reference field="2" count="1">
            <x v="0"/>
          </reference>
        </references>
      </pivotArea>
    </format>
    <format dxfId="2506">
      <pivotArea dataOnly="0" labelOnly="1" outline="0" fieldPosition="0">
        <references count="3">
          <reference field="0" count="1" selected="0">
            <x v="101"/>
          </reference>
          <reference field="1" count="1" selected="0">
            <x v="100"/>
          </reference>
          <reference field="2" count="1">
            <x v="0"/>
          </reference>
        </references>
      </pivotArea>
    </format>
    <format dxfId="2505">
      <pivotArea dataOnly="0" labelOnly="1" outline="0" fieldPosition="0">
        <references count="3">
          <reference field="0" count="1" selected="0">
            <x v="102"/>
          </reference>
          <reference field="1" count="1" selected="0">
            <x v="101"/>
          </reference>
          <reference field="2" count="1">
            <x v="0"/>
          </reference>
        </references>
      </pivotArea>
    </format>
    <format dxfId="2504">
      <pivotArea dataOnly="0" labelOnly="1" outline="0" fieldPosition="0">
        <references count="3">
          <reference field="0" count="1" selected="0">
            <x v="103"/>
          </reference>
          <reference field="1" count="1" selected="0">
            <x v="102"/>
          </reference>
          <reference field="2" count="1">
            <x v="0"/>
          </reference>
        </references>
      </pivotArea>
    </format>
    <format dxfId="2503">
      <pivotArea dataOnly="0" labelOnly="1" outline="0" fieldPosition="0">
        <references count="3">
          <reference field="0" count="1" selected="0">
            <x v="104"/>
          </reference>
          <reference field="1" count="1" selected="0">
            <x v="103"/>
          </reference>
          <reference field="2" count="1">
            <x v="5"/>
          </reference>
        </references>
      </pivotArea>
    </format>
    <format dxfId="2502">
      <pivotArea dataOnly="0" labelOnly="1" outline="0" fieldPosition="0">
        <references count="3">
          <reference field="0" count="1" selected="0">
            <x v="105"/>
          </reference>
          <reference field="1" count="1" selected="0">
            <x v="104"/>
          </reference>
          <reference field="2" count="1">
            <x v="33"/>
          </reference>
        </references>
      </pivotArea>
    </format>
    <format dxfId="2501">
      <pivotArea dataOnly="0" labelOnly="1" outline="0" fieldPosition="0">
        <references count="3">
          <reference field="0" count="1" selected="0">
            <x v="106"/>
          </reference>
          <reference field="1" count="1" selected="0">
            <x v="105"/>
          </reference>
          <reference field="2" count="1">
            <x v="45"/>
          </reference>
        </references>
      </pivotArea>
    </format>
    <format dxfId="2500">
      <pivotArea dataOnly="0" labelOnly="1" outline="0" fieldPosition="0">
        <references count="3">
          <reference field="0" count="1" selected="0">
            <x v="107"/>
          </reference>
          <reference field="1" count="1" selected="0">
            <x v="106"/>
          </reference>
          <reference field="2" count="1">
            <x v="3"/>
          </reference>
        </references>
      </pivotArea>
    </format>
    <format dxfId="2499">
      <pivotArea dataOnly="0" labelOnly="1" outline="0" fieldPosition="0">
        <references count="3">
          <reference field="0" count="1" selected="0">
            <x v="108"/>
          </reference>
          <reference field="1" count="1" selected="0">
            <x v="107"/>
          </reference>
          <reference field="2" count="1">
            <x v="31"/>
          </reference>
        </references>
      </pivotArea>
    </format>
    <format dxfId="2498">
      <pivotArea dataOnly="0" labelOnly="1" outline="0" fieldPosition="0">
        <references count="3">
          <reference field="0" count="1" selected="0">
            <x v="109"/>
          </reference>
          <reference field="1" count="1" selected="0">
            <x v="108"/>
          </reference>
          <reference field="2" count="1">
            <x v="9"/>
          </reference>
        </references>
      </pivotArea>
    </format>
    <format dxfId="2497">
      <pivotArea dataOnly="0" labelOnly="1" outline="0" fieldPosition="0">
        <references count="3">
          <reference field="0" count="1" selected="0">
            <x v="110"/>
          </reference>
          <reference field="1" count="1" selected="0">
            <x v="109"/>
          </reference>
          <reference field="2" count="1">
            <x v="37"/>
          </reference>
        </references>
      </pivotArea>
    </format>
    <format dxfId="2496">
      <pivotArea dataOnly="0" labelOnly="1" outline="0" fieldPosition="0">
        <references count="3">
          <reference field="0" count="1" selected="0">
            <x v="111"/>
          </reference>
          <reference field="1" count="1" selected="0">
            <x v="110"/>
          </reference>
          <reference field="2" count="1">
            <x v="49"/>
          </reference>
        </references>
      </pivotArea>
    </format>
    <format dxfId="2495">
      <pivotArea dataOnly="0" labelOnly="1" outline="0" fieldPosition="0">
        <references count="3">
          <reference field="0" count="1" selected="0">
            <x v="112"/>
          </reference>
          <reference field="1" count="1" selected="0">
            <x v="111"/>
          </reference>
          <reference field="2" count="1">
            <x v="58"/>
          </reference>
        </references>
      </pivotArea>
    </format>
    <format dxfId="2494">
      <pivotArea dataOnly="0" labelOnly="1" outline="0" fieldPosition="0">
        <references count="3">
          <reference field="0" count="1" selected="0">
            <x v="113"/>
          </reference>
          <reference field="1" count="1" selected="0">
            <x v="112"/>
          </reference>
          <reference field="2" count="1">
            <x v="66"/>
          </reference>
        </references>
      </pivotArea>
    </format>
    <format dxfId="2493">
      <pivotArea dataOnly="0" labelOnly="1" outline="0" fieldPosition="0">
        <references count="3">
          <reference field="0" count="1" selected="0">
            <x v="114"/>
          </reference>
          <reference field="1" count="1" selected="0">
            <x v="113"/>
          </reference>
          <reference field="2" count="1">
            <x v="73"/>
          </reference>
        </references>
      </pivotArea>
    </format>
    <format dxfId="2492">
      <pivotArea dataOnly="0" labelOnly="1" outline="0" fieldPosition="0">
        <references count="3">
          <reference field="0" count="1" selected="0">
            <x v="115"/>
          </reference>
          <reference field="1" count="1" selected="0">
            <x v="114"/>
          </reference>
          <reference field="2" count="1">
            <x v="79"/>
          </reference>
        </references>
      </pivotArea>
    </format>
    <format dxfId="2491">
      <pivotArea dataOnly="0" labelOnly="1" outline="0" fieldPosition="0">
        <references count="3">
          <reference field="0" count="1" selected="0">
            <x v="116"/>
          </reference>
          <reference field="1" count="1" selected="0">
            <x v="115"/>
          </reference>
          <reference field="2" count="1">
            <x v="0"/>
          </reference>
        </references>
      </pivotArea>
    </format>
    <format dxfId="2490">
      <pivotArea dataOnly="0" labelOnly="1" outline="0" fieldPosition="0">
        <references count="3">
          <reference field="0" count="1" selected="0">
            <x v="117"/>
          </reference>
          <reference field="1" count="1" selected="0">
            <x v="116"/>
          </reference>
          <reference field="2" count="1">
            <x v="0"/>
          </reference>
        </references>
      </pivotArea>
    </format>
    <format dxfId="2489">
      <pivotArea dataOnly="0" labelOnly="1" outline="0" fieldPosition="0">
        <references count="3">
          <reference field="0" count="1" selected="0">
            <x v="118"/>
          </reference>
          <reference field="1" count="1" selected="0">
            <x v="117"/>
          </reference>
          <reference field="2" count="1">
            <x v="5"/>
          </reference>
        </references>
      </pivotArea>
    </format>
    <format dxfId="2488">
      <pivotArea dataOnly="0" labelOnly="1" outline="0" fieldPosition="0">
        <references count="3">
          <reference field="0" count="1" selected="0">
            <x v="119"/>
          </reference>
          <reference field="1" count="1" selected="0">
            <x v="118"/>
          </reference>
          <reference field="2" count="1">
            <x v="33"/>
          </reference>
        </references>
      </pivotArea>
    </format>
    <format dxfId="2487">
      <pivotArea dataOnly="0" labelOnly="1" outline="0" fieldPosition="0">
        <references count="3">
          <reference field="0" count="1" selected="0">
            <x v="120"/>
          </reference>
          <reference field="1" count="1" selected="0">
            <x v="119"/>
          </reference>
          <reference field="2" count="1">
            <x v="45"/>
          </reference>
        </references>
      </pivotArea>
    </format>
    <format dxfId="2486">
      <pivotArea dataOnly="0" labelOnly="1" outline="0" fieldPosition="0">
        <references count="3">
          <reference field="0" count="1" selected="0">
            <x v="121"/>
          </reference>
          <reference field="1" count="1" selected="0">
            <x v="120"/>
          </reference>
          <reference field="2" count="1">
            <x v="0"/>
          </reference>
        </references>
      </pivotArea>
    </format>
    <format dxfId="2485">
      <pivotArea dataOnly="0" labelOnly="1" outline="0" fieldPosition="0">
        <references count="3">
          <reference field="0" count="1" selected="0">
            <x v="122"/>
          </reference>
          <reference field="1" count="1" selected="0">
            <x v="121"/>
          </reference>
          <reference field="2" count="1">
            <x v="0"/>
          </reference>
        </references>
      </pivotArea>
    </format>
    <format dxfId="2484">
      <pivotArea dataOnly="0" labelOnly="1" outline="0" fieldPosition="0">
        <references count="3">
          <reference field="0" count="1" selected="0">
            <x v="123"/>
          </reference>
          <reference field="1" count="1" selected="0">
            <x v="122"/>
          </reference>
          <reference field="2" count="1">
            <x v="0"/>
          </reference>
        </references>
      </pivotArea>
    </format>
    <format dxfId="2483">
      <pivotArea dataOnly="0" labelOnly="1" outline="0" fieldPosition="0">
        <references count="3">
          <reference field="0" count="1" selected="0">
            <x v="124"/>
          </reference>
          <reference field="1" count="1" selected="0">
            <x v="123"/>
          </reference>
          <reference field="2" count="1">
            <x v="0"/>
          </reference>
        </references>
      </pivotArea>
    </format>
    <format dxfId="2482">
      <pivotArea dataOnly="0" labelOnly="1" outline="0" fieldPosition="0">
        <references count="3">
          <reference field="0" count="1" selected="0">
            <x v="125"/>
          </reference>
          <reference field="1" count="1" selected="0">
            <x v="124"/>
          </reference>
          <reference field="2" count="1">
            <x v="0"/>
          </reference>
        </references>
      </pivotArea>
    </format>
    <format dxfId="2481">
      <pivotArea dataOnly="0" labelOnly="1" outline="0" fieldPosition="0">
        <references count="3">
          <reference field="0" count="1" selected="0">
            <x v="126"/>
          </reference>
          <reference field="1" count="1" selected="0">
            <x v="125"/>
          </reference>
          <reference field="2" count="1">
            <x v="0"/>
          </reference>
        </references>
      </pivotArea>
    </format>
    <format dxfId="2480">
      <pivotArea dataOnly="0" labelOnly="1" outline="0" fieldPosition="0">
        <references count="3">
          <reference field="0" count="1" selected="0">
            <x v="127"/>
          </reference>
          <reference field="1" count="1" selected="0">
            <x v="126"/>
          </reference>
          <reference field="2" count="1">
            <x v="0"/>
          </reference>
        </references>
      </pivotArea>
    </format>
    <format dxfId="2479">
      <pivotArea dataOnly="0" labelOnly="1" outline="0" fieldPosition="0">
        <references count="3">
          <reference field="0" count="1" selected="0">
            <x v="128"/>
          </reference>
          <reference field="1" count="1" selected="0">
            <x v="127"/>
          </reference>
          <reference field="2" count="1">
            <x v="3"/>
          </reference>
        </references>
      </pivotArea>
    </format>
    <format dxfId="2478">
      <pivotArea dataOnly="0" labelOnly="1" outline="0" fieldPosition="0">
        <references count="3">
          <reference field="0" count="1" selected="0">
            <x v="129"/>
          </reference>
          <reference field="1" count="1" selected="0">
            <x v="128"/>
          </reference>
          <reference field="2" count="1">
            <x v="31"/>
          </reference>
        </references>
      </pivotArea>
    </format>
    <format dxfId="2477">
      <pivotArea dataOnly="0" labelOnly="1" outline="0" fieldPosition="0">
        <references count="3">
          <reference field="0" count="1" selected="0">
            <x v="130"/>
          </reference>
          <reference field="1" count="1" selected="0">
            <x v="129"/>
          </reference>
          <reference field="2" count="1">
            <x v="0"/>
          </reference>
        </references>
      </pivotArea>
    </format>
    <format dxfId="2476">
      <pivotArea dataOnly="0" labelOnly="1" outline="0" fieldPosition="0">
        <references count="3">
          <reference field="0" count="1" selected="0">
            <x v="131"/>
          </reference>
          <reference field="1" count="1" selected="0">
            <x v="130"/>
          </reference>
          <reference field="2" count="1">
            <x v="0"/>
          </reference>
        </references>
      </pivotArea>
    </format>
    <format dxfId="2475">
      <pivotArea dataOnly="0" labelOnly="1" outline="0" fieldPosition="0">
        <references count="3">
          <reference field="0" count="1" selected="0">
            <x v="132"/>
          </reference>
          <reference field="1" count="1" selected="0">
            <x v="131"/>
          </reference>
          <reference field="2" count="1">
            <x v="0"/>
          </reference>
        </references>
      </pivotArea>
    </format>
    <format dxfId="2474">
      <pivotArea dataOnly="0" labelOnly="1" outline="0" fieldPosition="0">
        <references count="3">
          <reference field="0" count="1" selected="0">
            <x v="133"/>
          </reference>
          <reference field="1" count="1" selected="0">
            <x v="132"/>
          </reference>
          <reference field="2" count="1">
            <x v="3"/>
          </reference>
        </references>
      </pivotArea>
    </format>
    <format dxfId="2473">
      <pivotArea dataOnly="0" labelOnly="1" outline="0" fieldPosition="0">
        <references count="3">
          <reference field="0" count="1" selected="0">
            <x v="134"/>
          </reference>
          <reference field="1" count="1" selected="0">
            <x v="133"/>
          </reference>
          <reference field="2" count="1">
            <x v="31"/>
          </reference>
        </references>
      </pivotArea>
    </format>
    <format dxfId="2472">
      <pivotArea dataOnly="0" labelOnly="1" outline="0" fieldPosition="0">
        <references count="3">
          <reference field="0" count="1" selected="0">
            <x v="135"/>
          </reference>
          <reference field="1" count="1" selected="0">
            <x v="134"/>
          </reference>
          <reference field="2" count="1">
            <x v="0"/>
          </reference>
        </references>
      </pivotArea>
    </format>
    <format dxfId="2471">
      <pivotArea dataOnly="0" labelOnly="1" outline="0" fieldPosition="0">
        <references count="3">
          <reference field="0" count="1" selected="0">
            <x v="136"/>
          </reference>
          <reference field="1" count="1" selected="0">
            <x v="135"/>
          </reference>
          <reference field="2" count="1">
            <x v="0"/>
          </reference>
        </references>
      </pivotArea>
    </format>
    <format dxfId="2470">
      <pivotArea dataOnly="0" labelOnly="1" outline="0" fieldPosition="0">
        <references count="3">
          <reference field="0" count="1" selected="0">
            <x v="137"/>
          </reference>
          <reference field="1" count="1" selected="0">
            <x v="136"/>
          </reference>
          <reference field="2" count="1">
            <x v="3"/>
          </reference>
        </references>
      </pivotArea>
    </format>
    <format dxfId="2469">
      <pivotArea dataOnly="0" labelOnly="1" outline="0" fieldPosition="0">
        <references count="3">
          <reference field="0" count="1" selected="0">
            <x v="138"/>
          </reference>
          <reference field="1" count="1" selected="0">
            <x v="137"/>
          </reference>
          <reference field="2" count="1">
            <x v="31"/>
          </reference>
        </references>
      </pivotArea>
    </format>
    <format dxfId="2468">
      <pivotArea dataOnly="0" labelOnly="1" outline="0" fieldPosition="0">
        <references count="3">
          <reference field="0" count="1" selected="0">
            <x v="139"/>
          </reference>
          <reference field="1" count="1" selected="0">
            <x v="138"/>
          </reference>
          <reference field="2" count="1">
            <x v="0"/>
          </reference>
        </references>
      </pivotArea>
    </format>
    <format dxfId="2467">
      <pivotArea dataOnly="0" labelOnly="1" outline="0" fieldPosition="0">
        <references count="3">
          <reference field="0" count="1" selected="0">
            <x v="140"/>
          </reference>
          <reference field="1" count="1" selected="0">
            <x v="139"/>
          </reference>
          <reference field="2" count="1">
            <x v="0"/>
          </reference>
        </references>
      </pivotArea>
    </format>
    <format dxfId="2466">
      <pivotArea dataOnly="0" labelOnly="1" outline="0" fieldPosition="0">
        <references count="3">
          <reference field="0" count="1" selected="0">
            <x v="141"/>
          </reference>
          <reference field="1" count="1" selected="0">
            <x v="140"/>
          </reference>
          <reference field="2" count="1">
            <x v="0"/>
          </reference>
        </references>
      </pivotArea>
    </format>
    <format dxfId="2465">
      <pivotArea dataOnly="0" labelOnly="1" outline="0" fieldPosition="0">
        <references count="3">
          <reference field="0" count="1" selected="0">
            <x v="142"/>
          </reference>
          <reference field="1" count="1" selected="0">
            <x v="141"/>
          </reference>
          <reference field="2" count="1">
            <x v="0"/>
          </reference>
        </references>
      </pivotArea>
    </format>
    <format dxfId="2464">
      <pivotArea dataOnly="0" labelOnly="1" outline="0" fieldPosition="0">
        <references count="3">
          <reference field="0" count="1" selected="0">
            <x v="143"/>
          </reference>
          <reference field="1" count="1" selected="0">
            <x v="142"/>
          </reference>
          <reference field="2" count="1">
            <x v="0"/>
          </reference>
        </references>
      </pivotArea>
    </format>
    <format dxfId="2463">
      <pivotArea dataOnly="0" labelOnly="1" outline="0" fieldPosition="0">
        <references count="3">
          <reference field="0" count="1" selected="0">
            <x v="144"/>
          </reference>
          <reference field="1" count="1" selected="0">
            <x v="143"/>
          </reference>
          <reference field="2" count="1">
            <x v="0"/>
          </reference>
        </references>
      </pivotArea>
    </format>
    <format dxfId="2462">
      <pivotArea dataOnly="0" labelOnly="1" outline="0" fieldPosition="0">
        <references count="3">
          <reference field="0" count="1" selected="0">
            <x v="145"/>
          </reference>
          <reference field="1" count="1" selected="0">
            <x v="144"/>
          </reference>
          <reference field="2" count="1">
            <x v="0"/>
          </reference>
        </references>
      </pivotArea>
    </format>
    <format dxfId="2461">
      <pivotArea dataOnly="0" labelOnly="1" outline="0" fieldPosition="0">
        <references count="3">
          <reference field="0" count="1" selected="0">
            <x v="146"/>
          </reference>
          <reference field="1" count="1" selected="0">
            <x v="145"/>
          </reference>
          <reference field="2" count="1">
            <x v="0"/>
          </reference>
        </references>
      </pivotArea>
    </format>
    <format dxfId="2460">
      <pivotArea dataOnly="0" labelOnly="1" outline="0" fieldPosition="0">
        <references count="3">
          <reference field="0" count="1" selected="0">
            <x v="147"/>
          </reference>
          <reference field="1" count="1" selected="0">
            <x v="146"/>
          </reference>
          <reference field="2" count="1">
            <x v="0"/>
          </reference>
        </references>
      </pivotArea>
    </format>
    <format dxfId="2459">
      <pivotArea dataOnly="0" labelOnly="1" outline="0" fieldPosition="0">
        <references count="3">
          <reference field="0" count="1" selected="0">
            <x v="148"/>
          </reference>
          <reference field="1" count="1" selected="0">
            <x v="147"/>
          </reference>
          <reference field="2" count="1">
            <x v="9"/>
          </reference>
        </references>
      </pivotArea>
    </format>
    <format dxfId="2458">
      <pivotArea dataOnly="0" labelOnly="1" outline="0" fieldPosition="0">
        <references count="3">
          <reference field="0" count="1" selected="0">
            <x v="149"/>
          </reference>
          <reference field="1" count="1" selected="0">
            <x v="148"/>
          </reference>
          <reference field="2" count="1">
            <x v="37"/>
          </reference>
        </references>
      </pivotArea>
    </format>
    <format dxfId="2457">
      <pivotArea dataOnly="0" labelOnly="1" outline="0" fieldPosition="0">
        <references count="3">
          <reference field="0" count="1" selected="0">
            <x v="150"/>
          </reference>
          <reference field="1" count="1" selected="0">
            <x v="149"/>
          </reference>
          <reference field="2" count="1">
            <x v="49"/>
          </reference>
        </references>
      </pivotArea>
    </format>
    <format dxfId="2456">
      <pivotArea dataOnly="0" labelOnly="1" outline="0" fieldPosition="0">
        <references count="3">
          <reference field="0" count="1" selected="0">
            <x v="151"/>
          </reference>
          <reference field="1" count="1" selected="0">
            <x v="150"/>
          </reference>
          <reference field="2" count="1">
            <x v="58"/>
          </reference>
        </references>
      </pivotArea>
    </format>
    <format dxfId="2455">
      <pivotArea dataOnly="0" labelOnly="1" outline="0" fieldPosition="0">
        <references count="3">
          <reference field="0" count="1" selected="0">
            <x v="152"/>
          </reference>
          <reference field="1" count="1" selected="0">
            <x v="151"/>
          </reference>
          <reference field="2" count="1">
            <x v="66"/>
          </reference>
        </references>
      </pivotArea>
    </format>
    <format dxfId="2454">
      <pivotArea dataOnly="0" labelOnly="1" outline="0" fieldPosition="0">
        <references count="3">
          <reference field="0" count="1" selected="0">
            <x v="153"/>
          </reference>
          <reference field="1" count="1" selected="0">
            <x v="152"/>
          </reference>
          <reference field="2" count="1">
            <x v="73"/>
          </reference>
        </references>
      </pivotArea>
    </format>
    <format dxfId="2453">
      <pivotArea dataOnly="0" labelOnly="1" outline="0" fieldPosition="0">
        <references count="3">
          <reference field="0" count="1" selected="0">
            <x v="154"/>
          </reference>
          <reference field="1" count="1" selected="0">
            <x v="153"/>
          </reference>
          <reference field="2" count="1">
            <x v="79"/>
          </reference>
        </references>
      </pivotArea>
    </format>
    <format dxfId="2452">
      <pivotArea dataOnly="0" labelOnly="1" outline="0" fieldPosition="0">
        <references count="3">
          <reference field="0" count="1" selected="0">
            <x v="155"/>
          </reference>
          <reference field="1" count="1" selected="0">
            <x v="154"/>
          </reference>
          <reference field="2" count="1">
            <x v="6"/>
          </reference>
        </references>
      </pivotArea>
    </format>
    <format dxfId="2451">
      <pivotArea dataOnly="0" labelOnly="1" outline="0" fieldPosition="0">
        <references count="3">
          <reference field="0" count="1" selected="0">
            <x v="156"/>
          </reference>
          <reference field="1" count="1" selected="0">
            <x v="155"/>
          </reference>
          <reference field="2" count="1">
            <x v="34"/>
          </reference>
        </references>
      </pivotArea>
    </format>
    <format dxfId="2450">
      <pivotArea dataOnly="0" labelOnly="1" outline="0" fieldPosition="0">
        <references count="3">
          <reference field="0" count="1" selected="0">
            <x v="157"/>
          </reference>
          <reference field="1" count="1" selected="0">
            <x v="156"/>
          </reference>
          <reference field="2" count="1">
            <x v="46"/>
          </reference>
        </references>
      </pivotArea>
    </format>
    <format dxfId="2449">
      <pivotArea dataOnly="0" labelOnly="1" outline="0" fieldPosition="0">
        <references count="3">
          <reference field="0" count="1" selected="0">
            <x v="158"/>
          </reference>
          <reference field="1" count="1" selected="0">
            <x v="157"/>
          </reference>
          <reference field="2" count="1">
            <x v="55"/>
          </reference>
        </references>
      </pivotArea>
    </format>
    <format dxfId="2448">
      <pivotArea dataOnly="0" labelOnly="1" outline="0" fieldPosition="0">
        <references count="3">
          <reference field="0" count="1" selected="0">
            <x v="159"/>
          </reference>
          <reference field="1" count="1" selected="0">
            <x v="158"/>
          </reference>
          <reference field="2" count="1">
            <x v="0"/>
          </reference>
        </references>
      </pivotArea>
    </format>
    <format dxfId="2447">
      <pivotArea dataOnly="0" labelOnly="1" outline="0" fieldPosition="0">
        <references count="3">
          <reference field="0" count="1" selected="0">
            <x v="160"/>
          </reference>
          <reference field="1" count="1" selected="0">
            <x v="159"/>
          </reference>
          <reference field="2" count="1">
            <x v="5"/>
          </reference>
        </references>
      </pivotArea>
    </format>
    <format dxfId="2446">
      <pivotArea dataOnly="0" labelOnly="1" outline="0" fieldPosition="0">
        <references count="3">
          <reference field="0" count="1" selected="0">
            <x v="161"/>
          </reference>
          <reference field="1" count="1" selected="0">
            <x v="160"/>
          </reference>
          <reference field="2" count="1">
            <x v="33"/>
          </reference>
        </references>
      </pivotArea>
    </format>
    <format dxfId="2445">
      <pivotArea dataOnly="0" labelOnly="1" outline="0" fieldPosition="0">
        <references count="3">
          <reference field="0" count="1" selected="0">
            <x v="162"/>
          </reference>
          <reference field="1" count="1" selected="0">
            <x v="161"/>
          </reference>
          <reference field="2" count="1">
            <x v="45"/>
          </reference>
        </references>
      </pivotArea>
    </format>
    <format dxfId="2444">
      <pivotArea dataOnly="0" labelOnly="1" outline="0" fieldPosition="0">
        <references count="3">
          <reference field="0" count="1" selected="0">
            <x v="163"/>
          </reference>
          <reference field="1" count="1" selected="0">
            <x v="162"/>
          </reference>
          <reference field="2" count="1">
            <x v="0"/>
          </reference>
        </references>
      </pivotArea>
    </format>
    <format dxfId="2443">
      <pivotArea dataOnly="0" labelOnly="1" outline="0" fieldPosition="0">
        <references count="3">
          <reference field="0" count="1" selected="0">
            <x v="164"/>
          </reference>
          <reference field="1" count="1" selected="0">
            <x v="163"/>
          </reference>
          <reference field="2" count="1">
            <x v="0"/>
          </reference>
        </references>
      </pivotArea>
    </format>
    <format dxfId="2442">
      <pivotArea dataOnly="0" labelOnly="1" outline="0" fieldPosition="0">
        <references count="3">
          <reference field="0" count="1" selected="0">
            <x v="165"/>
          </reference>
          <reference field="1" count="1" selected="0">
            <x v="164"/>
          </reference>
          <reference field="2" count="1">
            <x v="0"/>
          </reference>
        </references>
      </pivotArea>
    </format>
    <format dxfId="2441">
      <pivotArea dataOnly="0" labelOnly="1" outline="0" fieldPosition="0">
        <references count="3">
          <reference field="0" count="1" selected="0">
            <x v="166"/>
          </reference>
          <reference field="1" count="1" selected="0">
            <x v="165"/>
          </reference>
          <reference field="2" count="1">
            <x v="3"/>
          </reference>
        </references>
      </pivotArea>
    </format>
    <format dxfId="2440">
      <pivotArea dataOnly="0" labelOnly="1" outline="0" fieldPosition="0">
        <references count="3">
          <reference field="0" count="1" selected="0">
            <x v="167"/>
          </reference>
          <reference field="1" count="1" selected="0">
            <x v="166"/>
          </reference>
          <reference field="2" count="1">
            <x v="31"/>
          </reference>
        </references>
      </pivotArea>
    </format>
    <format dxfId="2439">
      <pivotArea dataOnly="0" labelOnly="1" outline="0" fieldPosition="0">
        <references count="3">
          <reference field="0" count="1" selected="0">
            <x v="168"/>
          </reference>
          <reference field="1" count="1" selected="0">
            <x v="167"/>
          </reference>
          <reference field="2" count="1">
            <x v="0"/>
          </reference>
        </references>
      </pivotArea>
    </format>
    <format dxfId="2438">
      <pivotArea dataOnly="0" labelOnly="1" outline="0" fieldPosition="0">
        <references count="3">
          <reference field="0" count="1" selected="0">
            <x v="169"/>
          </reference>
          <reference field="1" count="1" selected="0">
            <x v="168"/>
          </reference>
          <reference field="2" count="1">
            <x v="0"/>
          </reference>
        </references>
      </pivotArea>
    </format>
    <format dxfId="2437">
      <pivotArea dataOnly="0" labelOnly="1" outline="0" fieldPosition="0">
        <references count="3">
          <reference field="0" count="1" selected="0">
            <x v="170"/>
          </reference>
          <reference field="1" count="1" selected="0">
            <x v="169"/>
          </reference>
          <reference field="2" count="1">
            <x v="0"/>
          </reference>
        </references>
      </pivotArea>
    </format>
    <format dxfId="2436">
      <pivotArea dataOnly="0" labelOnly="1" outline="0" fieldPosition="0">
        <references count="3">
          <reference field="0" count="1" selected="0">
            <x v="171"/>
          </reference>
          <reference field="1" count="1" selected="0">
            <x v="170"/>
          </reference>
          <reference field="2" count="1">
            <x v="0"/>
          </reference>
        </references>
      </pivotArea>
    </format>
    <format dxfId="2435">
      <pivotArea dataOnly="0" labelOnly="1" outline="0" fieldPosition="0">
        <references count="3">
          <reference field="0" count="1" selected="0">
            <x v="172"/>
          </reference>
          <reference field="1" count="1" selected="0">
            <x v="171"/>
          </reference>
          <reference field="2" count="1">
            <x v="3"/>
          </reference>
        </references>
      </pivotArea>
    </format>
    <format dxfId="2434">
      <pivotArea dataOnly="0" labelOnly="1" outline="0" fieldPosition="0">
        <references count="3">
          <reference field="0" count="1" selected="0">
            <x v="173"/>
          </reference>
          <reference field="1" count="1" selected="0">
            <x v="172"/>
          </reference>
          <reference field="2" count="1">
            <x v="31"/>
          </reference>
        </references>
      </pivotArea>
    </format>
    <format dxfId="2433">
      <pivotArea dataOnly="0" labelOnly="1" outline="0" fieldPosition="0">
        <references count="3">
          <reference field="0" count="1" selected="0">
            <x v="174"/>
          </reference>
          <reference field="1" count="1" selected="0">
            <x v="173"/>
          </reference>
          <reference field="2" count="1">
            <x v="8"/>
          </reference>
        </references>
      </pivotArea>
    </format>
    <format dxfId="2432">
      <pivotArea dataOnly="0" labelOnly="1" outline="0" fieldPosition="0">
        <references count="3">
          <reference field="0" count="1" selected="0">
            <x v="175"/>
          </reference>
          <reference field="1" count="1" selected="0">
            <x v="174"/>
          </reference>
          <reference field="2" count="1">
            <x v="36"/>
          </reference>
        </references>
      </pivotArea>
    </format>
    <format dxfId="2431">
      <pivotArea dataOnly="0" labelOnly="1" outline="0" fieldPosition="0">
        <references count="3">
          <reference field="0" count="1" selected="0">
            <x v="176"/>
          </reference>
          <reference field="1" count="1" selected="0">
            <x v="175"/>
          </reference>
          <reference field="2" count="1">
            <x v="48"/>
          </reference>
        </references>
      </pivotArea>
    </format>
    <format dxfId="2430">
      <pivotArea dataOnly="0" labelOnly="1" outline="0" fieldPosition="0">
        <references count="3">
          <reference field="0" count="1" selected="0">
            <x v="177"/>
          </reference>
          <reference field="1" count="1" selected="0">
            <x v="176"/>
          </reference>
          <reference field="2" count="1">
            <x v="57"/>
          </reference>
        </references>
      </pivotArea>
    </format>
    <format dxfId="2429">
      <pivotArea dataOnly="0" labelOnly="1" outline="0" fieldPosition="0">
        <references count="3">
          <reference field="0" count="1" selected="0">
            <x v="178"/>
          </reference>
          <reference field="1" count="1" selected="0">
            <x v="177"/>
          </reference>
          <reference field="2" count="1">
            <x v="65"/>
          </reference>
        </references>
      </pivotArea>
    </format>
    <format dxfId="2428">
      <pivotArea dataOnly="0" labelOnly="1" outline="0" fieldPosition="0">
        <references count="3">
          <reference field="0" count="1" selected="0">
            <x v="179"/>
          </reference>
          <reference field="1" count="1" selected="0">
            <x v="178"/>
          </reference>
          <reference field="2" count="1">
            <x v="72"/>
          </reference>
        </references>
      </pivotArea>
    </format>
    <format dxfId="2427">
      <pivotArea dataOnly="0" labelOnly="1" outline="0" fieldPosition="0">
        <references count="3">
          <reference field="0" count="1" selected="0">
            <x v="180"/>
          </reference>
          <reference field="1" count="1" selected="0">
            <x v="179"/>
          </reference>
          <reference field="2" count="1">
            <x v="5"/>
          </reference>
        </references>
      </pivotArea>
    </format>
    <format dxfId="2426">
      <pivotArea dataOnly="0" labelOnly="1" outline="0" fieldPosition="0">
        <references count="3">
          <reference field="0" count="1" selected="0">
            <x v="181"/>
          </reference>
          <reference field="1" count="1" selected="0">
            <x v="180"/>
          </reference>
          <reference field="2" count="1">
            <x v="33"/>
          </reference>
        </references>
      </pivotArea>
    </format>
    <format dxfId="2425">
      <pivotArea dataOnly="0" labelOnly="1" outline="0" fieldPosition="0">
        <references count="3">
          <reference field="0" count="1" selected="0">
            <x v="182"/>
          </reference>
          <reference field="1" count="1" selected="0">
            <x v="181"/>
          </reference>
          <reference field="2" count="1">
            <x v="45"/>
          </reference>
        </references>
      </pivotArea>
    </format>
    <format dxfId="2424">
      <pivotArea dataOnly="0" labelOnly="1" outline="0" fieldPosition="0">
        <references count="3">
          <reference field="0" count="1" selected="0">
            <x v="183"/>
          </reference>
          <reference field="1" count="1" selected="0">
            <x v="182"/>
          </reference>
          <reference field="2" count="1">
            <x v="0"/>
          </reference>
        </references>
      </pivotArea>
    </format>
    <format dxfId="2423">
      <pivotArea dataOnly="0" labelOnly="1" outline="0" fieldPosition="0">
        <references count="3">
          <reference field="0" count="1" selected="0">
            <x v="184"/>
          </reference>
          <reference field="1" count="1" selected="0">
            <x v="183"/>
          </reference>
          <reference field="2" count="1">
            <x v="5"/>
          </reference>
        </references>
      </pivotArea>
    </format>
    <format dxfId="2422">
      <pivotArea dataOnly="0" labelOnly="1" outline="0" fieldPosition="0">
        <references count="3">
          <reference field="0" count="1" selected="0">
            <x v="185"/>
          </reference>
          <reference field="1" count="1" selected="0">
            <x v="184"/>
          </reference>
          <reference field="2" count="1">
            <x v="33"/>
          </reference>
        </references>
      </pivotArea>
    </format>
    <format dxfId="2421">
      <pivotArea dataOnly="0" labelOnly="1" outline="0" fieldPosition="0">
        <references count="3">
          <reference field="0" count="1" selected="0">
            <x v="186"/>
          </reference>
          <reference field="1" count="1" selected="0">
            <x v="185"/>
          </reference>
          <reference field="2" count="1">
            <x v="45"/>
          </reference>
        </references>
      </pivotArea>
    </format>
    <format dxfId="2420">
      <pivotArea dataOnly="0" labelOnly="1" outline="0" fieldPosition="0">
        <references count="3">
          <reference field="0" count="1" selected="0">
            <x v="187"/>
          </reference>
          <reference field="1" count="1" selected="0">
            <x v="186"/>
          </reference>
          <reference field="2" count="1">
            <x v="0"/>
          </reference>
        </references>
      </pivotArea>
    </format>
    <format dxfId="2419">
      <pivotArea dataOnly="0" labelOnly="1" outline="0" fieldPosition="0">
        <references count="3">
          <reference field="0" count="1" selected="0">
            <x v="188"/>
          </reference>
          <reference field="1" count="1" selected="0">
            <x v="187"/>
          </reference>
          <reference field="2" count="1">
            <x v="0"/>
          </reference>
        </references>
      </pivotArea>
    </format>
    <format dxfId="2418">
      <pivotArea dataOnly="0" labelOnly="1" outline="0" fieldPosition="0">
        <references count="3">
          <reference field="0" count="1" selected="0">
            <x v="189"/>
          </reference>
          <reference field="1" count="1" selected="0">
            <x v="188"/>
          </reference>
          <reference field="2" count="1">
            <x v="0"/>
          </reference>
        </references>
      </pivotArea>
    </format>
    <format dxfId="2417">
      <pivotArea dataOnly="0" labelOnly="1" outline="0" fieldPosition="0">
        <references count="3">
          <reference field="0" count="1" selected="0">
            <x v="190"/>
          </reference>
          <reference field="1" count="1" selected="0">
            <x v="189"/>
          </reference>
          <reference field="2" count="1">
            <x v="0"/>
          </reference>
        </references>
      </pivotArea>
    </format>
    <format dxfId="2416">
      <pivotArea dataOnly="0" labelOnly="1" outline="0" fieldPosition="0">
        <references count="3">
          <reference field="0" count="1" selected="0">
            <x v="191"/>
          </reference>
          <reference field="1" count="1" selected="0">
            <x v="190"/>
          </reference>
          <reference field="2" count="1">
            <x v="5"/>
          </reference>
        </references>
      </pivotArea>
    </format>
    <format dxfId="2415">
      <pivotArea dataOnly="0" labelOnly="1" outline="0" fieldPosition="0">
        <references count="3">
          <reference field="0" count="1" selected="0">
            <x v="192"/>
          </reference>
          <reference field="1" count="1" selected="0">
            <x v="191"/>
          </reference>
          <reference field="2" count="1">
            <x v="33"/>
          </reference>
        </references>
      </pivotArea>
    </format>
    <format dxfId="2414">
      <pivotArea dataOnly="0" labelOnly="1" outline="0" fieldPosition="0">
        <references count="3">
          <reference field="0" count="1" selected="0">
            <x v="193"/>
          </reference>
          <reference field="1" count="1" selected="0">
            <x v="192"/>
          </reference>
          <reference field="2" count="1">
            <x v="45"/>
          </reference>
        </references>
      </pivotArea>
    </format>
    <format dxfId="2413">
      <pivotArea dataOnly="0" labelOnly="1" outline="0" fieldPosition="0">
        <references count="3">
          <reference field="0" count="1" selected="0">
            <x v="194"/>
          </reference>
          <reference field="1" count="1" selected="0">
            <x v="193"/>
          </reference>
          <reference field="2" count="1">
            <x v="0"/>
          </reference>
        </references>
      </pivotArea>
    </format>
    <format dxfId="2412">
      <pivotArea dataOnly="0" labelOnly="1" outline="0" fieldPosition="0">
        <references count="3">
          <reference field="0" count="1" selected="0">
            <x v="195"/>
          </reference>
          <reference field="1" count="1" selected="0">
            <x v="194"/>
          </reference>
          <reference field="2" count="1">
            <x v="0"/>
          </reference>
        </references>
      </pivotArea>
    </format>
    <format dxfId="2411">
      <pivotArea dataOnly="0" labelOnly="1" outline="0" fieldPosition="0">
        <references count="3">
          <reference field="0" count="1" selected="0">
            <x v="196"/>
          </reference>
          <reference field="1" count="1" selected="0">
            <x v="195"/>
          </reference>
          <reference field="2" count="1">
            <x v="0"/>
          </reference>
        </references>
      </pivotArea>
    </format>
    <format dxfId="2410">
      <pivotArea dataOnly="0" labelOnly="1" outline="0" fieldPosition="0">
        <references count="3">
          <reference field="0" count="1" selected="0">
            <x v="197"/>
          </reference>
          <reference field="1" count="1" selected="0">
            <x v="196"/>
          </reference>
          <reference field="2" count="1">
            <x v="0"/>
          </reference>
        </references>
      </pivotArea>
    </format>
    <format dxfId="2409">
      <pivotArea dataOnly="0" labelOnly="1" outline="0" fieldPosition="0">
        <references count="3">
          <reference field="0" count="1" selected="0">
            <x v="198"/>
          </reference>
          <reference field="1" count="1" selected="0">
            <x v="197"/>
          </reference>
          <reference field="2" count="1">
            <x v="0"/>
          </reference>
        </references>
      </pivotArea>
    </format>
    <format dxfId="2408">
      <pivotArea dataOnly="0" labelOnly="1" outline="0" fieldPosition="0">
        <references count="3">
          <reference field="0" count="1" selected="0">
            <x v="199"/>
          </reference>
          <reference field="1" count="1" selected="0">
            <x v="198"/>
          </reference>
          <reference field="2" count="1">
            <x v="8"/>
          </reference>
        </references>
      </pivotArea>
    </format>
    <format dxfId="2407">
      <pivotArea dataOnly="0" labelOnly="1" outline="0" fieldPosition="0">
        <references count="3">
          <reference field="0" count="1" selected="0">
            <x v="200"/>
          </reference>
          <reference field="1" count="1" selected="0">
            <x v="199"/>
          </reference>
          <reference field="2" count="1">
            <x v="36"/>
          </reference>
        </references>
      </pivotArea>
    </format>
    <format dxfId="2406">
      <pivotArea dataOnly="0" labelOnly="1" outline="0" fieldPosition="0">
        <references count="3">
          <reference field="0" count="1" selected="0">
            <x v="201"/>
          </reference>
          <reference field="1" count="1" selected="0">
            <x v="200"/>
          </reference>
          <reference field="2" count="1">
            <x v="48"/>
          </reference>
        </references>
      </pivotArea>
    </format>
    <format dxfId="2405">
      <pivotArea dataOnly="0" labelOnly="1" outline="0" fieldPosition="0">
        <references count="3">
          <reference field="0" count="1" selected="0">
            <x v="202"/>
          </reference>
          <reference field="1" count="1" selected="0">
            <x v="201"/>
          </reference>
          <reference field="2" count="1">
            <x v="57"/>
          </reference>
        </references>
      </pivotArea>
    </format>
    <format dxfId="2404">
      <pivotArea dataOnly="0" labelOnly="1" outline="0" fieldPosition="0">
        <references count="3">
          <reference field="0" count="1" selected="0">
            <x v="203"/>
          </reference>
          <reference field="1" count="1" selected="0">
            <x v="202"/>
          </reference>
          <reference field="2" count="1">
            <x v="65"/>
          </reference>
        </references>
      </pivotArea>
    </format>
    <format dxfId="2403">
      <pivotArea dataOnly="0" labelOnly="1" outline="0" fieldPosition="0">
        <references count="3">
          <reference field="0" count="1" selected="0">
            <x v="204"/>
          </reference>
          <reference field="1" count="1" selected="0">
            <x v="203"/>
          </reference>
          <reference field="2" count="1">
            <x v="72"/>
          </reference>
        </references>
      </pivotArea>
    </format>
    <format dxfId="2402">
      <pivotArea dataOnly="0" labelOnly="1" outline="0" fieldPosition="0">
        <references count="3">
          <reference field="0" count="1" selected="0">
            <x v="205"/>
          </reference>
          <reference field="1" count="1" selected="0">
            <x v="204"/>
          </reference>
          <reference field="2" count="1">
            <x v="5"/>
          </reference>
        </references>
      </pivotArea>
    </format>
    <format dxfId="2401">
      <pivotArea dataOnly="0" labelOnly="1" outline="0" fieldPosition="0">
        <references count="3">
          <reference field="0" count="1" selected="0">
            <x v="206"/>
          </reference>
          <reference field="1" count="1" selected="0">
            <x v="205"/>
          </reference>
          <reference field="2" count="1">
            <x v="33"/>
          </reference>
        </references>
      </pivotArea>
    </format>
    <format dxfId="2400">
      <pivotArea dataOnly="0" labelOnly="1" outline="0" fieldPosition="0">
        <references count="3">
          <reference field="0" count="1" selected="0">
            <x v="207"/>
          </reference>
          <reference field="1" count="1" selected="0">
            <x v="206"/>
          </reference>
          <reference field="2" count="1">
            <x v="45"/>
          </reference>
        </references>
      </pivotArea>
    </format>
    <format dxfId="2399">
      <pivotArea dataOnly="0" labelOnly="1" outline="0" fieldPosition="0">
        <references count="3">
          <reference field="0" count="1" selected="0">
            <x v="208"/>
          </reference>
          <reference field="1" count="1" selected="0">
            <x v="207"/>
          </reference>
          <reference field="2" count="1">
            <x v="0"/>
          </reference>
        </references>
      </pivotArea>
    </format>
    <format dxfId="2398">
      <pivotArea dataOnly="0" labelOnly="1" outline="0" fieldPosition="0">
        <references count="3">
          <reference field="0" count="1" selected="0">
            <x v="209"/>
          </reference>
          <reference field="1" count="1" selected="0">
            <x v="208"/>
          </reference>
          <reference field="2" count="1">
            <x v="6"/>
          </reference>
        </references>
      </pivotArea>
    </format>
    <format dxfId="2397">
      <pivotArea dataOnly="0" labelOnly="1" outline="0" fieldPosition="0">
        <references count="3">
          <reference field="0" count="1" selected="0">
            <x v="210"/>
          </reference>
          <reference field="1" count="1" selected="0">
            <x v="209"/>
          </reference>
          <reference field="2" count="1">
            <x v="34"/>
          </reference>
        </references>
      </pivotArea>
    </format>
    <format dxfId="2396">
      <pivotArea dataOnly="0" labelOnly="1" outline="0" fieldPosition="0">
        <references count="3">
          <reference field="0" count="1" selected="0">
            <x v="211"/>
          </reference>
          <reference field="1" count="1" selected="0">
            <x v="210"/>
          </reference>
          <reference field="2" count="1">
            <x v="46"/>
          </reference>
        </references>
      </pivotArea>
    </format>
    <format dxfId="2395">
      <pivotArea dataOnly="0" labelOnly="1" outline="0" fieldPosition="0">
        <references count="3">
          <reference field="0" count="1" selected="0">
            <x v="212"/>
          </reference>
          <reference field="1" count="1" selected="0">
            <x v="211"/>
          </reference>
          <reference field="2" count="1">
            <x v="55"/>
          </reference>
        </references>
      </pivotArea>
    </format>
    <format dxfId="2394">
      <pivotArea dataOnly="0" labelOnly="1" outline="0" fieldPosition="0">
        <references count="3">
          <reference field="0" count="1" selected="0">
            <x v="213"/>
          </reference>
          <reference field="1" count="1" selected="0">
            <x v="212"/>
          </reference>
          <reference field="2" count="1">
            <x v="0"/>
          </reference>
        </references>
      </pivotArea>
    </format>
    <format dxfId="2393">
      <pivotArea dataOnly="0" labelOnly="1" outline="0" fieldPosition="0">
        <references count="3">
          <reference field="0" count="1" selected="0">
            <x v="214"/>
          </reference>
          <reference field="1" count="1" selected="0">
            <x v="213"/>
          </reference>
          <reference field="2" count="1">
            <x v="3"/>
          </reference>
        </references>
      </pivotArea>
    </format>
    <format dxfId="2392">
      <pivotArea dataOnly="0" labelOnly="1" outline="0" fieldPosition="0">
        <references count="3">
          <reference field="0" count="1" selected="0">
            <x v="215"/>
          </reference>
          <reference field="1" count="1" selected="0">
            <x v="214"/>
          </reference>
          <reference field="2" count="1">
            <x v="31"/>
          </reference>
        </references>
      </pivotArea>
    </format>
    <format dxfId="2391">
      <pivotArea dataOnly="0" labelOnly="1" outline="0" fieldPosition="0">
        <references count="3">
          <reference field="0" count="1" selected="0">
            <x v="216"/>
          </reference>
          <reference field="1" count="1" selected="0">
            <x v="215"/>
          </reference>
          <reference field="2" count="1">
            <x v="2"/>
          </reference>
        </references>
      </pivotArea>
    </format>
    <format dxfId="2390">
      <pivotArea dataOnly="0" labelOnly="1" outline="0" fieldPosition="0">
        <references count="3">
          <reference field="0" count="1" selected="0">
            <x v="217"/>
          </reference>
          <reference field="1" count="1" selected="0">
            <x v="216"/>
          </reference>
          <reference field="2" count="1">
            <x v="30"/>
          </reference>
        </references>
      </pivotArea>
    </format>
    <format dxfId="2389">
      <pivotArea dataOnly="0" labelOnly="1" outline="0" fieldPosition="0">
        <references count="3">
          <reference field="0" count="1" selected="0">
            <x v="218"/>
          </reference>
          <reference field="1" count="1" selected="0">
            <x v="217"/>
          </reference>
          <reference field="2" count="1">
            <x v="43"/>
          </reference>
        </references>
      </pivotArea>
    </format>
    <format dxfId="2388">
      <pivotArea dataOnly="0" labelOnly="1" outline="0" fieldPosition="0">
        <references count="3">
          <reference field="0" count="1" selected="0">
            <x v="219"/>
          </reference>
          <reference field="1" count="1" selected="0">
            <x v="218"/>
          </reference>
          <reference field="2" count="1">
            <x v="53"/>
          </reference>
        </references>
      </pivotArea>
    </format>
    <format dxfId="2387">
      <pivotArea dataOnly="0" labelOnly="1" outline="0" fieldPosition="0">
        <references count="3">
          <reference field="0" count="1" selected="0">
            <x v="220"/>
          </reference>
          <reference field="1" count="1" selected="0">
            <x v="219"/>
          </reference>
          <reference field="2" count="1">
            <x v="62"/>
          </reference>
        </references>
      </pivotArea>
    </format>
    <format dxfId="2386">
      <pivotArea dataOnly="0" labelOnly="1" outline="0" fieldPosition="0">
        <references count="3">
          <reference field="0" count="1" selected="0">
            <x v="221"/>
          </reference>
          <reference field="1" count="1" selected="0">
            <x v="220"/>
          </reference>
          <reference field="2" count="1">
            <x v="70"/>
          </reference>
        </references>
      </pivotArea>
    </format>
    <format dxfId="2385">
      <pivotArea dataOnly="0" labelOnly="1" outline="0" fieldPosition="0">
        <references count="3">
          <reference field="0" count="1" selected="0">
            <x v="222"/>
          </reference>
          <reference field="1" count="1" selected="0">
            <x v="221"/>
          </reference>
          <reference field="2" count="1">
            <x v="77"/>
          </reference>
        </references>
      </pivotArea>
    </format>
    <format dxfId="2384">
      <pivotArea dataOnly="0" labelOnly="1" outline="0" fieldPosition="0">
        <references count="3">
          <reference field="0" count="1" selected="0">
            <x v="223"/>
          </reference>
          <reference field="1" count="1" selected="0">
            <x v="222"/>
          </reference>
          <reference field="2" count="1">
            <x v="83"/>
          </reference>
        </references>
      </pivotArea>
    </format>
    <format dxfId="2383">
      <pivotArea dataOnly="0" labelOnly="1" outline="0" fieldPosition="0">
        <references count="3">
          <reference field="0" count="1" selected="0">
            <x v="224"/>
          </reference>
          <reference field="1" count="1" selected="0">
            <x v="223"/>
          </reference>
          <reference field="2" count="1">
            <x v="88"/>
          </reference>
        </references>
      </pivotArea>
    </format>
    <format dxfId="2382">
      <pivotArea dataOnly="0" labelOnly="1" outline="0" fieldPosition="0">
        <references count="3">
          <reference field="0" count="1" selected="0">
            <x v="225"/>
          </reference>
          <reference field="1" count="1" selected="0">
            <x v="224"/>
          </reference>
          <reference field="2" count="1">
            <x v="13"/>
          </reference>
        </references>
      </pivotArea>
    </format>
    <format dxfId="2381">
      <pivotArea dataOnly="0" labelOnly="1" outline="0" fieldPosition="0">
        <references count="3">
          <reference field="0" count="1" selected="0">
            <x v="226"/>
          </reference>
          <reference field="1" count="1" selected="0">
            <x v="225"/>
          </reference>
          <reference field="2" count="1">
            <x v="15"/>
          </reference>
        </references>
      </pivotArea>
    </format>
    <format dxfId="2380">
      <pivotArea dataOnly="0" labelOnly="1" outline="0" fieldPosition="0">
        <references count="3">
          <reference field="0" count="1" selected="0">
            <x v="227"/>
          </reference>
          <reference field="1" count="1" selected="0">
            <x v="226"/>
          </reference>
          <reference field="2" count="1">
            <x v="17"/>
          </reference>
        </references>
      </pivotArea>
    </format>
    <format dxfId="2379">
      <pivotArea dataOnly="0" labelOnly="1" outline="0" fieldPosition="0">
        <references count="3">
          <reference field="0" count="1" selected="0">
            <x v="228"/>
          </reference>
          <reference field="1" count="1" selected="0">
            <x v="227"/>
          </reference>
          <reference field="2" count="1">
            <x v="19"/>
          </reference>
        </references>
      </pivotArea>
    </format>
    <format dxfId="2378">
      <pivotArea dataOnly="0" labelOnly="1" outline="0" fieldPosition="0">
        <references count="3">
          <reference field="0" count="1" selected="0">
            <x v="229"/>
          </reference>
          <reference field="1" count="1" selected="0">
            <x v="228"/>
          </reference>
          <reference field="2" count="1">
            <x v="21"/>
          </reference>
        </references>
      </pivotArea>
    </format>
    <format dxfId="2377">
      <pivotArea dataOnly="0" labelOnly="1" outline="0" fieldPosition="0">
        <references count="3">
          <reference field="0" count="1" selected="0">
            <x v="230"/>
          </reference>
          <reference field="1" count="1" selected="0">
            <x v="229"/>
          </reference>
          <reference field="2" count="1">
            <x v="23"/>
          </reference>
        </references>
      </pivotArea>
    </format>
    <format dxfId="2376">
      <pivotArea dataOnly="0" labelOnly="1" outline="0" fieldPosition="0">
        <references count="3">
          <reference field="0" count="1" selected="0">
            <x v="231"/>
          </reference>
          <reference field="1" count="1" selected="0">
            <x v="230"/>
          </reference>
          <reference field="2" count="1">
            <x v="3"/>
          </reference>
        </references>
      </pivotArea>
    </format>
    <format dxfId="2375">
      <pivotArea dataOnly="0" labelOnly="1" outline="0" fieldPosition="0">
        <references count="3">
          <reference field="0" count="1" selected="0">
            <x v="232"/>
          </reference>
          <reference field="1" count="1" selected="0">
            <x v="231"/>
          </reference>
          <reference field="2" count="1">
            <x v="31"/>
          </reference>
        </references>
      </pivotArea>
    </format>
    <format dxfId="2374">
      <pivotArea dataOnly="0" labelOnly="1" outline="0" fieldPosition="0">
        <references count="3">
          <reference field="0" count="1" selected="0">
            <x v="233"/>
          </reference>
          <reference field="1" count="1" selected="0">
            <x v="232"/>
          </reference>
          <reference field="2" count="1">
            <x v="0"/>
          </reference>
        </references>
      </pivotArea>
    </format>
    <format dxfId="2373">
      <pivotArea dataOnly="0" labelOnly="1" outline="0" fieldPosition="0">
        <references count="3">
          <reference field="0" count="1" selected="0">
            <x v="234"/>
          </reference>
          <reference field="1" count="1" selected="0">
            <x v="233"/>
          </reference>
          <reference field="2" count="1">
            <x v="0"/>
          </reference>
        </references>
      </pivotArea>
    </format>
    <format dxfId="2372">
      <pivotArea dataOnly="0" labelOnly="1" outline="0" fieldPosition="0">
        <references count="3">
          <reference field="0" count="1" selected="0">
            <x v="235"/>
          </reference>
          <reference field="1" count="1" selected="0">
            <x v="234"/>
          </reference>
          <reference field="2" count="1">
            <x v="0"/>
          </reference>
        </references>
      </pivotArea>
    </format>
    <format dxfId="2371">
      <pivotArea dataOnly="0" labelOnly="1" outline="0" fieldPosition="0">
        <references count="3">
          <reference field="0" count="1" selected="0">
            <x v="236"/>
          </reference>
          <reference field="1" count="1" selected="0">
            <x v="235"/>
          </reference>
          <reference field="2" count="1">
            <x v="7"/>
          </reference>
        </references>
      </pivotArea>
    </format>
    <format dxfId="2370">
      <pivotArea dataOnly="0" labelOnly="1" outline="0" fieldPosition="0">
        <references count="3">
          <reference field="0" count="1" selected="0">
            <x v="237"/>
          </reference>
          <reference field="1" count="1" selected="0">
            <x v="236"/>
          </reference>
          <reference field="2" count="1">
            <x v="35"/>
          </reference>
        </references>
      </pivotArea>
    </format>
    <format dxfId="2369">
      <pivotArea dataOnly="0" labelOnly="1" outline="0" fieldPosition="0">
        <references count="3">
          <reference field="0" count="1" selected="0">
            <x v="238"/>
          </reference>
          <reference field="1" count="1" selected="0">
            <x v="237"/>
          </reference>
          <reference field="2" count="1">
            <x v="47"/>
          </reference>
        </references>
      </pivotArea>
    </format>
    <format dxfId="2368">
      <pivotArea dataOnly="0" labelOnly="1" outline="0" fieldPosition="0">
        <references count="3">
          <reference field="0" count="1" selected="0">
            <x v="239"/>
          </reference>
          <reference field="1" count="1" selected="0">
            <x v="238"/>
          </reference>
          <reference field="2" count="1">
            <x v="56"/>
          </reference>
        </references>
      </pivotArea>
    </format>
    <format dxfId="2367">
      <pivotArea dataOnly="0" labelOnly="1" outline="0" fieldPosition="0">
        <references count="3">
          <reference field="0" count="1" selected="0">
            <x v="240"/>
          </reference>
          <reference field="1" count="1" selected="0">
            <x v="239"/>
          </reference>
          <reference field="2" count="1">
            <x v="64"/>
          </reference>
        </references>
      </pivotArea>
    </format>
    <format dxfId="2366">
      <pivotArea dataOnly="0" labelOnly="1" outline="0" fieldPosition="0">
        <references count="3">
          <reference field="0" count="1" selected="0">
            <x v="241"/>
          </reference>
          <reference field="1" count="1" selected="0">
            <x v="240"/>
          </reference>
          <reference field="2" count="1">
            <x v="8"/>
          </reference>
        </references>
      </pivotArea>
    </format>
    <format dxfId="2365">
      <pivotArea dataOnly="0" labelOnly="1" outline="0" fieldPosition="0">
        <references count="3">
          <reference field="0" count="1" selected="0">
            <x v="242"/>
          </reference>
          <reference field="1" count="1" selected="0">
            <x v="241"/>
          </reference>
          <reference field="2" count="1">
            <x v="36"/>
          </reference>
        </references>
      </pivotArea>
    </format>
    <format dxfId="2364">
      <pivotArea dataOnly="0" labelOnly="1" outline="0" fieldPosition="0">
        <references count="3">
          <reference field="0" count="1" selected="0">
            <x v="243"/>
          </reference>
          <reference field="1" count="1" selected="0">
            <x v="242"/>
          </reference>
          <reference field="2" count="1">
            <x v="48"/>
          </reference>
        </references>
      </pivotArea>
    </format>
    <format dxfId="2363">
      <pivotArea dataOnly="0" labelOnly="1" outline="0" fieldPosition="0">
        <references count="3">
          <reference field="0" count="1" selected="0">
            <x v="244"/>
          </reference>
          <reference field="1" count="1" selected="0">
            <x v="243"/>
          </reference>
          <reference field="2" count="1">
            <x v="57"/>
          </reference>
        </references>
      </pivotArea>
    </format>
    <format dxfId="2362">
      <pivotArea dataOnly="0" labelOnly="1" outline="0" fieldPosition="0">
        <references count="3">
          <reference field="0" count="1" selected="0">
            <x v="245"/>
          </reference>
          <reference field="1" count="1" selected="0">
            <x v="244"/>
          </reference>
          <reference field="2" count="1">
            <x v="65"/>
          </reference>
        </references>
      </pivotArea>
    </format>
    <format dxfId="2361">
      <pivotArea dataOnly="0" labelOnly="1" outline="0" fieldPosition="0">
        <references count="3">
          <reference field="0" count="1" selected="0">
            <x v="246"/>
          </reference>
          <reference field="1" count="1" selected="0">
            <x v="245"/>
          </reference>
          <reference field="2" count="1">
            <x v="72"/>
          </reference>
        </references>
      </pivotArea>
    </format>
    <format dxfId="2360">
      <pivotArea dataOnly="0" labelOnly="1" outline="0" fieldPosition="0">
        <references count="3">
          <reference field="0" count="1" selected="0">
            <x v="247"/>
          </reference>
          <reference field="1" count="1" selected="0">
            <x v="246"/>
          </reference>
          <reference field="2" count="1">
            <x v="0"/>
          </reference>
        </references>
      </pivotArea>
    </format>
    <format dxfId="2359">
      <pivotArea dataOnly="0" labelOnly="1" outline="0" fieldPosition="0">
        <references count="3">
          <reference field="0" count="1" selected="0">
            <x v="248"/>
          </reference>
          <reference field="1" count="1" selected="0">
            <x v="247"/>
          </reference>
          <reference field="2" count="1">
            <x v="0"/>
          </reference>
        </references>
      </pivotArea>
    </format>
    <format dxfId="2358">
      <pivotArea dataOnly="0" labelOnly="1" outline="0" fieldPosition="0">
        <references count="3">
          <reference field="0" count="1" selected="0">
            <x v="249"/>
          </reference>
          <reference field="1" count="1" selected="0">
            <x v="248"/>
          </reference>
          <reference field="2" count="1">
            <x v="0"/>
          </reference>
        </references>
      </pivotArea>
    </format>
    <format dxfId="2357">
      <pivotArea dataOnly="0" labelOnly="1" outline="0" fieldPosition="0">
        <references count="3">
          <reference field="0" count="1" selected="0">
            <x v="250"/>
          </reference>
          <reference field="1" count="1" selected="0">
            <x v="249"/>
          </reference>
          <reference field="2" count="1">
            <x v="5"/>
          </reference>
        </references>
      </pivotArea>
    </format>
    <format dxfId="2356">
      <pivotArea dataOnly="0" labelOnly="1" outline="0" fieldPosition="0">
        <references count="3">
          <reference field="0" count="1" selected="0">
            <x v="251"/>
          </reference>
          <reference field="1" count="1" selected="0">
            <x v="250"/>
          </reference>
          <reference field="2" count="1">
            <x v="33"/>
          </reference>
        </references>
      </pivotArea>
    </format>
    <format dxfId="2355">
      <pivotArea dataOnly="0" labelOnly="1" outline="0" fieldPosition="0">
        <references count="3">
          <reference field="0" count="1" selected="0">
            <x v="252"/>
          </reference>
          <reference field="1" count="1" selected="0">
            <x v="251"/>
          </reference>
          <reference field="2" count="1">
            <x v="45"/>
          </reference>
        </references>
      </pivotArea>
    </format>
    <format dxfId="2354">
      <pivotArea dataOnly="0" labelOnly="1" outline="0" fieldPosition="0">
        <references count="3">
          <reference field="0" count="1" selected="0">
            <x v="253"/>
          </reference>
          <reference field="1" count="1" selected="0">
            <x v="252"/>
          </reference>
          <reference field="2" count="1">
            <x v="5"/>
          </reference>
        </references>
      </pivotArea>
    </format>
    <format dxfId="2353">
      <pivotArea dataOnly="0" labelOnly="1" outline="0" fieldPosition="0">
        <references count="3">
          <reference field="0" count="1" selected="0">
            <x v="254"/>
          </reference>
          <reference field="1" count="1" selected="0">
            <x v="253"/>
          </reference>
          <reference field="2" count="1">
            <x v="33"/>
          </reference>
        </references>
      </pivotArea>
    </format>
    <format dxfId="2352">
      <pivotArea dataOnly="0" labelOnly="1" outline="0" fieldPosition="0">
        <references count="3">
          <reference field="0" count="1" selected="0">
            <x v="255"/>
          </reference>
          <reference field="1" count="1" selected="0">
            <x v="254"/>
          </reference>
          <reference field="2" count="1">
            <x v="45"/>
          </reference>
        </references>
      </pivotArea>
    </format>
    <format dxfId="2351">
      <pivotArea dataOnly="0" labelOnly="1" outline="0" fieldPosition="0">
        <references count="3">
          <reference field="0" count="1" selected="0">
            <x v="256"/>
          </reference>
          <reference field="1" count="1" selected="0">
            <x v="255"/>
          </reference>
          <reference field="2" count="1">
            <x v="8"/>
          </reference>
        </references>
      </pivotArea>
    </format>
    <format dxfId="2350">
      <pivotArea dataOnly="0" labelOnly="1" outline="0" fieldPosition="0">
        <references count="3">
          <reference field="0" count="1" selected="0">
            <x v="257"/>
          </reference>
          <reference field="1" count="1" selected="0">
            <x v="256"/>
          </reference>
          <reference field="2" count="1">
            <x v="36"/>
          </reference>
        </references>
      </pivotArea>
    </format>
    <format dxfId="2349">
      <pivotArea dataOnly="0" labelOnly="1" outline="0" fieldPosition="0">
        <references count="3">
          <reference field="0" count="1" selected="0">
            <x v="258"/>
          </reference>
          <reference field="1" count="1" selected="0">
            <x v="257"/>
          </reference>
          <reference field="2" count="1">
            <x v="48"/>
          </reference>
        </references>
      </pivotArea>
    </format>
    <format dxfId="2348">
      <pivotArea dataOnly="0" labelOnly="1" outline="0" fieldPosition="0">
        <references count="3">
          <reference field="0" count="1" selected="0">
            <x v="259"/>
          </reference>
          <reference field="1" count="1" selected="0">
            <x v="258"/>
          </reference>
          <reference field="2" count="1">
            <x v="57"/>
          </reference>
        </references>
      </pivotArea>
    </format>
    <format dxfId="2347">
      <pivotArea dataOnly="0" labelOnly="1" outline="0" fieldPosition="0">
        <references count="3">
          <reference field="0" count="1" selected="0">
            <x v="260"/>
          </reference>
          <reference field="1" count="1" selected="0">
            <x v="259"/>
          </reference>
          <reference field="2" count="1">
            <x v="65"/>
          </reference>
        </references>
      </pivotArea>
    </format>
    <format dxfId="2346">
      <pivotArea dataOnly="0" labelOnly="1" outline="0" fieldPosition="0">
        <references count="3">
          <reference field="0" count="1" selected="0">
            <x v="261"/>
          </reference>
          <reference field="1" count="1" selected="0">
            <x v="260"/>
          </reference>
          <reference field="2" count="1">
            <x v="72"/>
          </reference>
        </references>
      </pivotArea>
    </format>
    <format dxfId="2345">
      <pivotArea dataOnly="0" labelOnly="1" outline="0" fieldPosition="0">
        <references count="3">
          <reference field="0" count="1" selected="0">
            <x v="262"/>
          </reference>
          <reference field="1" count="1" selected="0">
            <x v="261"/>
          </reference>
          <reference field="2" count="1">
            <x v="0"/>
          </reference>
        </references>
      </pivotArea>
    </format>
    <format dxfId="2344">
      <pivotArea dataOnly="0" labelOnly="1" outline="0" fieldPosition="0">
        <references count="3">
          <reference field="0" count="1" selected="0">
            <x v="263"/>
          </reference>
          <reference field="1" count="1" selected="0">
            <x v="262"/>
          </reference>
          <reference field="2" count="1">
            <x v="8"/>
          </reference>
        </references>
      </pivotArea>
    </format>
    <format dxfId="2343">
      <pivotArea dataOnly="0" labelOnly="1" outline="0" fieldPosition="0">
        <references count="3">
          <reference field="0" count="1" selected="0">
            <x v="264"/>
          </reference>
          <reference field="1" count="1" selected="0">
            <x v="263"/>
          </reference>
          <reference field="2" count="1">
            <x v="36"/>
          </reference>
        </references>
      </pivotArea>
    </format>
    <format dxfId="2342">
      <pivotArea dataOnly="0" labelOnly="1" outline="0" fieldPosition="0">
        <references count="3">
          <reference field="0" count="1" selected="0">
            <x v="265"/>
          </reference>
          <reference field="1" count="1" selected="0">
            <x v="264"/>
          </reference>
          <reference field="2" count="1">
            <x v="48"/>
          </reference>
        </references>
      </pivotArea>
    </format>
    <format dxfId="2341">
      <pivotArea dataOnly="0" labelOnly="1" outline="0" fieldPosition="0">
        <references count="3">
          <reference field="0" count="1" selected="0">
            <x v="266"/>
          </reference>
          <reference field="1" count="1" selected="0">
            <x v="265"/>
          </reference>
          <reference field="2" count="1">
            <x v="57"/>
          </reference>
        </references>
      </pivotArea>
    </format>
    <format dxfId="2340">
      <pivotArea dataOnly="0" labelOnly="1" outline="0" fieldPosition="0">
        <references count="3">
          <reference field="0" count="1" selected="0">
            <x v="267"/>
          </reference>
          <reference field="1" count="1" selected="0">
            <x v="266"/>
          </reference>
          <reference field="2" count="1">
            <x v="65"/>
          </reference>
        </references>
      </pivotArea>
    </format>
    <format dxfId="2339">
      <pivotArea dataOnly="0" labelOnly="1" outline="0" fieldPosition="0">
        <references count="3">
          <reference field="0" count="1" selected="0">
            <x v="268"/>
          </reference>
          <reference field="1" count="1" selected="0">
            <x v="267"/>
          </reference>
          <reference field="2" count="1">
            <x v="72"/>
          </reference>
        </references>
      </pivotArea>
    </format>
    <format dxfId="2338">
      <pivotArea dataOnly="0" labelOnly="1" outline="0" fieldPosition="0">
        <references count="3">
          <reference field="0" count="1" selected="0">
            <x v="269"/>
          </reference>
          <reference field="1" count="1" selected="0">
            <x v="268"/>
          </reference>
          <reference field="2" count="1">
            <x v="8"/>
          </reference>
        </references>
      </pivotArea>
    </format>
    <format dxfId="2337">
      <pivotArea dataOnly="0" labelOnly="1" outline="0" fieldPosition="0">
        <references count="3">
          <reference field="0" count="1" selected="0">
            <x v="270"/>
          </reference>
          <reference field="1" count="1" selected="0">
            <x v="269"/>
          </reference>
          <reference field="2" count="1">
            <x v="36"/>
          </reference>
        </references>
      </pivotArea>
    </format>
    <format dxfId="2336">
      <pivotArea dataOnly="0" labelOnly="1" outline="0" fieldPosition="0">
        <references count="3">
          <reference field="0" count="1" selected="0">
            <x v="271"/>
          </reference>
          <reference field="1" count="1" selected="0">
            <x v="270"/>
          </reference>
          <reference field="2" count="1">
            <x v="48"/>
          </reference>
        </references>
      </pivotArea>
    </format>
    <format dxfId="2335">
      <pivotArea dataOnly="0" labelOnly="1" outline="0" fieldPosition="0">
        <references count="3">
          <reference field="0" count="1" selected="0">
            <x v="272"/>
          </reference>
          <reference field="1" count="1" selected="0">
            <x v="271"/>
          </reference>
          <reference field="2" count="1">
            <x v="57"/>
          </reference>
        </references>
      </pivotArea>
    </format>
    <format dxfId="2334">
      <pivotArea dataOnly="0" labelOnly="1" outline="0" fieldPosition="0">
        <references count="3">
          <reference field="0" count="1" selected="0">
            <x v="273"/>
          </reference>
          <reference field="1" count="1" selected="0">
            <x v="272"/>
          </reference>
          <reference field="2" count="1">
            <x v="65"/>
          </reference>
        </references>
      </pivotArea>
    </format>
    <format dxfId="2333">
      <pivotArea dataOnly="0" labelOnly="1" outline="0" fieldPosition="0">
        <references count="3">
          <reference field="0" count="1" selected="0">
            <x v="274"/>
          </reference>
          <reference field="1" count="1" selected="0">
            <x v="273"/>
          </reference>
          <reference field="2" count="1">
            <x v="72"/>
          </reference>
        </references>
      </pivotArea>
    </format>
    <format dxfId="2332">
      <pivotArea dataOnly="0" labelOnly="1" outline="0" fieldPosition="0">
        <references count="3">
          <reference field="0" count="1" selected="0">
            <x v="275"/>
          </reference>
          <reference field="1" count="1" selected="0">
            <x v="274"/>
          </reference>
          <reference field="2" count="1">
            <x v="0"/>
          </reference>
        </references>
      </pivotArea>
    </format>
    <format dxfId="2331">
      <pivotArea dataOnly="0" labelOnly="1" outline="0" fieldPosition="0">
        <references count="3">
          <reference field="0" count="1" selected="0">
            <x v="276"/>
          </reference>
          <reference field="1" count="1" selected="0">
            <x v="275"/>
          </reference>
          <reference field="2" count="1">
            <x v="4"/>
          </reference>
        </references>
      </pivotArea>
    </format>
    <format dxfId="2330">
      <pivotArea dataOnly="0" labelOnly="1" outline="0" fieldPosition="0">
        <references count="3">
          <reference field="0" count="1" selected="0">
            <x v="277"/>
          </reference>
          <reference field="1" count="1" selected="0">
            <x v="276"/>
          </reference>
          <reference field="2" count="1">
            <x v="32"/>
          </reference>
        </references>
      </pivotArea>
    </format>
    <format dxfId="2329">
      <pivotArea dataOnly="0" labelOnly="1" outline="0" fieldPosition="0">
        <references count="3">
          <reference field="0" count="1" selected="0">
            <x v="278"/>
          </reference>
          <reference field="1" count="1" selected="0">
            <x v="277"/>
          </reference>
          <reference field="2" count="1">
            <x v="44"/>
          </reference>
        </references>
      </pivotArea>
    </format>
    <format dxfId="2328">
      <pivotArea dataOnly="0" labelOnly="1" outline="0" fieldPosition="0">
        <references count="3">
          <reference field="0" count="1" selected="0">
            <x v="279"/>
          </reference>
          <reference field="1" count="1" selected="0">
            <x v="278"/>
          </reference>
          <reference field="2" count="1">
            <x v="54"/>
          </reference>
        </references>
      </pivotArea>
    </format>
    <format dxfId="2327">
      <pivotArea dataOnly="0" labelOnly="1" outline="0" fieldPosition="0">
        <references count="3">
          <reference field="0" count="1" selected="0">
            <x v="280"/>
          </reference>
          <reference field="1" count="1" selected="0">
            <x v="279"/>
          </reference>
          <reference field="2" count="1">
            <x v="63"/>
          </reference>
        </references>
      </pivotArea>
    </format>
    <format dxfId="2326">
      <pivotArea dataOnly="0" labelOnly="1" outline="0" fieldPosition="0">
        <references count="3">
          <reference field="0" count="1" selected="0">
            <x v="281"/>
          </reference>
          <reference field="1" count="1" selected="0">
            <x v="280"/>
          </reference>
          <reference field="2" count="1">
            <x v="71"/>
          </reference>
        </references>
      </pivotArea>
    </format>
    <format dxfId="2325">
      <pivotArea dataOnly="0" labelOnly="1" outline="0" fieldPosition="0">
        <references count="3">
          <reference field="0" count="1" selected="0">
            <x v="282"/>
          </reference>
          <reference field="1" count="1" selected="0">
            <x v="281"/>
          </reference>
          <reference field="2" count="1">
            <x v="78"/>
          </reference>
        </references>
      </pivotArea>
    </format>
    <format dxfId="2324">
      <pivotArea dataOnly="0" labelOnly="1" outline="0" fieldPosition="0">
        <references count="3">
          <reference field="0" count="1" selected="0">
            <x v="283"/>
          </reference>
          <reference field="1" count="1" selected="0">
            <x v="282"/>
          </reference>
          <reference field="2" count="1">
            <x v="84"/>
          </reference>
        </references>
      </pivotArea>
    </format>
    <format dxfId="2323">
      <pivotArea dataOnly="0" labelOnly="1" outline="0" fieldPosition="0">
        <references count="3">
          <reference field="0" count="1" selected="0">
            <x v="284"/>
          </reference>
          <reference field="1" count="1" selected="0">
            <x v="283"/>
          </reference>
          <reference field="2" count="1">
            <x v="89"/>
          </reference>
        </references>
      </pivotArea>
    </format>
    <format dxfId="2322">
      <pivotArea dataOnly="0" labelOnly="1" outline="0" fieldPosition="0">
        <references count="3">
          <reference field="0" count="1" selected="0">
            <x v="285"/>
          </reference>
          <reference field="1" count="1" selected="0">
            <x v="284"/>
          </reference>
          <reference field="2" count="1">
            <x v="14"/>
          </reference>
        </references>
      </pivotArea>
    </format>
    <format dxfId="2321">
      <pivotArea dataOnly="0" labelOnly="1" outline="0" fieldPosition="0">
        <references count="3">
          <reference field="0" count="1" selected="0">
            <x v="286"/>
          </reference>
          <reference field="1" count="1" selected="0">
            <x v="285"/>
          </reference>
          <reference field="2" count="1">
            <x v="16"/>
          </reference>
        </references>
      </pivotArea>
    </format>
    <format dxfId="2320">
      <pivotArea dataOnly="0" labelOnly="1" outline="0" fieldPosition="0">
        <references count="3">
          <reference field="0" count="1" selected="0">
            <x v="287"/>
          </reference>
          <reference field="1" count="1" selected="0">
            <x v="286"/>
          </reference>
          <reference field="2" count="1">
            <x v="18"/>
          </reference>
        </references>
      </pivotArea>
    </format>
    <format dxfId="2319">
      <pivotArea dataOnly="0" labelOnly="1" outline="0" fieldPosition="0">
        <references count="3">
          <reference field="0" count="1" selected="0">
            <x v="288"/>
          </reference>
          <reference field="1" count="1" selected="0">
            <x v="287"/>
          </reference>
          <reference field="2" count="1">
            <x v="20"/>
          </reference>
        </references>
      </pivotArea>
    </format>
    <format dxfId="2318">
      <pivotArea dataOnly="0" labelOnly="1" outline="0" fieldPosition="0">
        <references count="3">
          <reference field="0" count="1" selected="0">
            <x v="289"/>
          </reference>
          <reference field="1" count="1" selected="0">
            <x v="288"/>
          </reference>
          <reference field="2" count="1">
            <x v="22"/>
          </reference>
        </references>
      </pivotArea>
    </format>
    <format dxfId="2317">
      <pivotArea dataOnly="0" labelOnly="1" outline="0" fieldPosition="0">
        <references count="3">
          <reference field="0" count="1" selected="0">
            <x v="290"/>
          </reference>
          <reference field="1" count="1" selected="0">
            <x v="289"/>
          </reference>
          <reference field="2" count="1">
            <x v="24"/>
          </reference>
        </references>
      </pivotArea>
    </format>
    <format dxfId="2316">
      <pivotArea dataOnly="0" labelOnly="1" outline="0" fieldPosition="0">
        <references count="3">
          <reference field="0" count="1" selected="0">
            <x v="291"/>
          </reference>
          <reference field="1" count="1" selected="0">
            <x v="290"/>
          </reference>
          <reference field="2" count="1">
            <x v="25"/>
          </reference>
        </references>
      </pivotArea>
    </format>
    <format dxfId="2315">
      <pivotArea dataOnly="0" labelOnly="1" outline="0" fieldPosition="0">
        <references count="3">
          <reference field="0" count="1" selected="0">
            <x v="292"/>
          </reference>
          <reference field="1" count="1" selected="0">
            <x v="291"/>
          </reference>
          <reference field="2" count="1">
            <x v="26"/>
          </reference>
        </references>
      </pivotArea>
    </format>
    <format dxfId="2314">
      <pivotArea dataOnly="0" labelOnly="1" outline="0" fieldPosition="0">
        <references count="3">
          <reference field="0" count="1" selected="0">
            <x v="293"/>
          </reference>
          <reference field="1" count="1" selected="0">
            <x v="292"/>
          </reference>
          <reference field="2" count="1">
            <x v="27"/>
          </reference>
        </references>
      </pivotArea>
    </format>
    <format dxfId="2313">
      <pivotArea dataOnly="0" labelOnly="1" outline="0" fieldPosition="0">
        <references count="3">
          <reference field="0" count="1" selected="0">
            <x v="294"/>
          </reference>
          <reference field="1" count="1" selected="0">
            <x v="293"/>
          </reference>
          <reference field="2" count="1">
            <x v="28"/>
          </reference>
        </references>
      </pivotArea>
    </format>
    <format dxfId="2312">
      <pivotArea dataOnly="0" labelOnly="1" outline="0" fieldPosition="0">
        <references count="3">
          <reference field="0" count="1" selected="0">
            <x v="295"/>
          </reference>
          <reference field="1" count="1" selected="0">
            <x v="294"/>
          </reference>
          <reference field="2" count="1">
            <x v="40"/>
          </reference>
        </references>
      </pivotArea>
    </format>
    <format dxfId="2311">
      <pivotArea dataOnly="0" labelOnly="1" outline="0" fieldPosition="0">
        <references count="3">
          <reference field="0" count="1" selected="0">
            <x v="296"/>
          </reference>
          <reference field="1" count="1" selected="0">
            <x v="295"/>
          </reference>
          <reference field="2" count="1">
            <x v="41"/>
          </reference>
        </references>
      </pivotArea>
    </format>
    <format dxfId="2310">
      <pivotArea dataOnly="0" labelOnly="1" outline="0" fieldPosition="0">
        <references count="3">
          <reference field="0" count="1" selected="0">
            <x v="297"/>
          </reference>
          <reference field="1" count="1" selected="0">
            <x v="296"/>
          </reference>
          <reference field="2" count="1">
            <x v="0"/>
          </reference>
        </references>
      </pivotArea>
    </format>
    <format dxfId="2309">
      <pivotArea dataOnly="0" labelOnly="1" outline="0" fieldPosition="0">
        <references count="3">
          <reference field="0" count="1" selected="0">
            <x v="298"/>
          </reference>
          <reference field="1" count="1" selected="0">
            <x v="297"/>
          </reference>
          <reference field="2" count="1">
            <x v="0"/>
          </reference>
        </references>
      </pivotArea>
    </format>
    <format dxfId="2308">
      <pivotArea dataOnly="0" labelOnly="1" outline="0" fieldPosition="0">
        <references count="3">
          <reference field="0" count="1" selected="0">
            <x v="299"/>
          </reference>
          <reference field="1" count="1" selected="0">
            <x v="298"/>
          </reference>
          <reference field="2" count="1">
            <x v="0"/>
          </reference>
        </references>
      </pivotArea>
    </format>
    <format dxfId="2307">
      <pivotArea dataOnly="0" labelOnly="1" outline="0" fieldPosition="0">
        <references count="3">
          <reference field="0" count="1" selected="0">
            <x v="300"/>
          </reference>
          <reference field="1" count="1" selected="0">
            <x v="299"/>
          </reference>
          <reference field="2" count="1">
            <x v="5"/>
          </reference>
        </references>
      </pivotArea>
    </format>
    <format dxfId="2306">
      <pivotArea dataOnly="0" labelOnly="1" outline="0" fieldPosition="0">
        <references count="3">
          <reference field="0" count="1" selected="0">
            <x v="301"/>
          </reference>
          <reference field="1" count="1" selected="0">
            <x v="300"/>
          </reference>
          <reference field="2" count="1">
            <x v="33"/>
          </reference>
        </references>
      </pivotArea>
    </format>
    <format dxfId="2305">
      <pivotArea dataOnly="0" labelOnly="1" outline="0" fieldPosition="0">
        <references count="3">
          <reference field="0" count="1" selected="0">
            <x v="302"/>
          </reference>
          <reference field="1" count="1" selected="0">
            <x v="301"/>
          </reference>
          <reference field="2" count="1">
            <x v="45"/>
          </reference>
        </references>
      </pivotArea>
    </format>
    <format dxfId="2304">
      <pivotArea dataOnly="0" labelOnly="1" outline="0" fieldPosition="0">
        <references count="3">
          <reference field="0" count="1" selected="0">
            <x v="303"/>
          </reference>
          <reference field="1" count="1" selected="0">
            <x v="302"/>
          </reference>
          <reference field="2" count="1">
            <x v="0"/>
          </reference>
        </references>
      </pivotArea>
    </format>
    <format dxfId="2303">
      <pivotArea dataOnly="0" labelOnly="1" outline="0" fieldPosition="0">
        <references count="3">
          <reference field="0" count="1" selected="0">
            <x v="304"/>
          </reference>
          <reference field="1" count="1" selected="0">
            <x v="303"/>
          </reference>
          <reference field="2" count="1">
            <x v="0"/>
          </reference>
        </references>
      </pivotArea>
    </format>
    <format dxfId="2302">
      <pivotArea dataOnly="0" labelOnly="1" outline="0" fieldPosition="0">
        <references count="3">
          <reference field="0" count="1" selected="0">
            <x v="305"/>
          </reference>
          <reference field="1" count="1" selected="0">
            <x v="304"/>
          </reference>
          <reference field="2" count="1">
            <x v="0"/>
          </reference>
        </references>
      </pivotArea>
    </format>
    <format dxfId="2301">
      <pivotArea dataOnly="0" labelOnly="1" outline="0" fieldPosition="0">
        <references count="3">
          <reference field="0" count="1" selected="0">
            <x v="306"/>
          </reference>
          <reference field="1" count="1" selected="0">
            <x v="305"/>
          </reference>
          <reference field="2" count="1">
            <x v="3"/>
          </reference>
        </references>
      </pivotArea>
    </format>
    <format dxfId="2300">
      <pivotArea dataOnly="0" labelOnly="1" outline="0" fieldPosition="0">
        <references count="3">
          <reference field="0" count="1" selected="0">
            <x v="307"/>
          </reference>
          <reference field="1" count="1" selected="0">
            <x v="306"/>
          </reference>
          <reference field="2" count="1">
            <x v="31"/>
          </reference>
        </references>
      </pivotArea>
    </format>
    <format dxfId="2299">
      <pivotArea dataOnly="0" labelOnly="1" outline="0" fieldPosition="0">
        <references count="3">
          <reference field="0" count="1" selected="0">
            <x v="308"/>
          </reference>
          <reference field="1" count="1" selected="0">
            <x v="307"/>
          </reference>
          <reference field="2" count="1">
            <x v="0"/>
          </reference>
        </references>
      </pivotArea>
    </format>
    <format dxfId="2298">
      <pivotArea dataOnly="0" labelOnly="1" outline="0" fieldPosition="0">
        <references count="3">
          <reference field="0" count="1" selected="0">
            <x v="309"/>
          </reference>
          <reference field="1" count="1" selected="0">
            <x v="308"/>
          </reference>
          <reference field="2" count="1">
            <x v="0"/>
          </reference>
        </references>
      </pivotArea>
    </format>
    <format dxfId="2297">
      <pivotArea dataOnly="0" labelOnly="1" outline="0" fieldPosition="0">
        <references count="3">
          <reference field="0" count="1" selected="0">
            <x v="310"/>
          </reference>
          <reference field="1" count="1" selected="0">
            <x v="309"/>
          </reference>
          <reference field="2" count="1">
            <x v="0"/>
          </reference>
        </references>
      </pivotArea>
    </format>
    <format dxfId="2296">
      <pivotArea dataOnly="0" labelOnly="1" outline="0" fieldPosition="0">
        <references count="3">
          <reference field="0" count="1" selected="0">
            <x v="311"/>
          </reference>
          <reference field="1" count="1" selected="0">
            <x v="310"/>
          </reference>
          <reference field="2" count="1">
            <x v="3"/>
          </reference>
        </references>
      </pivotArea>
    </format>
    <format dxfId="2295">
      <pivotArea dataOnly="0" labelOnly="1" outline="0" fieldPosition="0">
        <references count="3">
          <reference field="0" count="1" selected="0">
            <x v="312"/>
          </reference>
          <reference field="1" count="1" selected="0">
            <x v="311"/>
          </reference>
          <reference field="2" count="1">
            <x v="31"/>
          </reference>
        </references>
      </pivotArea>
    </format>
    <format dxfId="2294">
      <pivotArea dataOnly="0" labelOnly="1" outline="0" fieldPosition="0">
        <references count="3">
          <reference field="0" count="1" selected="0">
            <x v="313"/>
          </reference>
          <reference field="1" count="1" selected="0">
            <x v="312"/>
          </reference>
          <reference field="2" count="1">
            <x v="0"/>
          </reference>
        </references>
      </pivotArea>
    </format>
    <format dxfId="2293">
      <pivotArea dataOnly="0" labelOnly="1" outline="0" fieldPosition="0">
        <references count="3">
          <reference field="0" count="1" selected="0">
            <x v="314"/>
          </reference>
          <reference field="1" count="1" selected="0">
            <x v="313"/>
          </reference>
          <reference field="2" count="1">
            <x v="0"/>
          </reference>
        </references>
      </pivotArea>
    </format>
    <format dxfId="2292">
      <pivotArea dataOnly="0" labelOnly="1" outline="0" fieldPosition="0">
        <references count="3">
          <reference field="0" count="1" selected="0">
            <x v="315"/>
          </reference>
          <reference field="1" count="1" selected="0">
            <x v="314"/>
          </reference>
          <reference field="2" count="1">
            <x v="0"/>
          </reference>
        </references>
      </pivotArea>
    </format>
    <format dxfId="2291">
      <pivotArea dataOnly="0" labelOnly="1" outline="0" fieldPosition="0">
        <references count="3">
          <reference field="0" count="1" selected="0">
            <x v="316"/>
          </reference>
          <reference field="1" count="1" selected="0">
            <x v="315"/>
          </reference>
          <reference field="2" count="1">
            <x v="3"/>
          </reference>
        </references>
      </pivotArea>
    </format>
    <format dxfId="2290">
      <pivotArea dataOnly="0" labelOnly="1" outline="0" fieldPosition="0">
        <references count="3">
          <reference field="0" count="1" selected="0">
            <x v="317"/>
          </reference>
          <reference field="1" count="1" selected="0">
            <x v="316"/>
          </reference>
          <reference field="2" count="1">
            <x v="31"/>
          </reference>
        </references>
      </pivotArea>
    </format>
    <format dxfId="2289">
      <pivotArea dataOnly="0" labelOnly="1" outline="0" fieldPosition="0">
        <references count="3">
          <reference field="0" count="1" selected="0">
            <x v="318"/>
          </reference>
          <reference field="1" count="1" selected="0">
            <x v="317"/>
          </reference>
          <reference field="2" count="1">
            <x v="0"/>
          </reference>
        </references>
      </pivotArea>
    </format>
    <format dxfId="2288">
      <pivotArea dataOnly="0" labelOnly="1" outline="0" fieldPosition="0">
        <references count="3">
          <reference field="0" count="1" selected="0">
            <x v="319"/>
          </reference>
          <reference field="1" count="1" selected="0">
            <x v="318"/>
          </reference>
          <reference field="2" count="1">
            <x v="0"/>
          </reference>
        </references>
      </pivotArea>
    </format>
    <format dxfId="2287">
      <pivotArea dataOnly="0" labelOnly="1" outline="0" fieldPosition="0">
        <references count="3">
          <reference field="0" count="1" selected="0">
            <x v="320"/>
          </reference>
          <reference field="1" count="1" selected="0">
            <x v="319"/>
          </reference>
          <reference field="2" count="1">
            <x v="0"/>
          </reference>
        </references>
      </pivotArea>
    </format>
    <format dxfId="2286">
      <pivotArea dataOnly="0" labelOnly="1" outline="0" fieldPosition="0">
        <references count="3">
          <reference field="0" count="1" selected="0">
            <x v="321"/>
          </reference>
          <reference field="1" count="1" selected="0">
            <x v="320"/>
          </reference>
          <reference field="2" count="1">
            <x v="0"/>
          </reference>
        </references>
      </pivotArea>
    </format>
    <format dxfId="2285">
      <pivotArea dataOnly="0" labelOnly="1" outline="0" fieldPosition="0">
        <references count="3">
          <reference field="0" count="1" selected="0">
            <x v="322"/>
          </reference>
          <reference field="1" count="1" selected="0">
            <x v="321"/>
          </reference>
          <reference field="2" count="1">
            <x v="0"/>
          </reference>
        </references>
      </pivotArea>
    </format>
    <format dxfId="2284">
      <pivotArea dataOnly="0" labelOnly="1" outline="0" fieldPosition="0">
        <references count="3">
          <reference field="0" count="1" selected="0">
            <x v="323"/>
          </reference>
          <reference field="1" count="1" selected="0">
            <x v="322"/>
          </reference>
          <reference field="2" count="1">
            <x v="0"/>
          </reference>
        </references>
      </pivotArea>
    </format>
    <format dxfId="2283">
      <pivotArea dataOnly="0" labelOnly="1" outline="0" fieldPosition="0">
        <references count="3">
          <reference field="0" count="1" selected="0">
            <x v="324"/>
          </reference>
          <reference field="1" count="1" selected="0">
            <x v="323"/>
          </reference>
          <reference field="2" count="1">
            <x v="0"/>
          </reference>
        </references>
      </pivotArea>
    </format>
    <format dxfId="2282">
      <pivotArea dataOnly="0" labelOnly="1" outline="0" fieldPosition="0">
        <references count="3">
          <reference field="0" count="1" selected="0">
            <x v="325"/>
          </reference>
          <reference field="1" count="1" selected="0">
            <x v="324"/>
          </reference>
          <reference field="2" count="1">
            <x v="0"/>
          </reference>
        </references>
      </pivotArea>
    </format>
    <format dxfId="2281">
      <pivotArea dataOnly="0" labelOnly="1" outline="0" fieldPosition="0">
        <references count="3">
          <reference field="0" count="1" selected="0">
            <x v="326"/>
          </reference>
          <reference field="1" count="1" selected="0">
            <x v="325"/>
          </reference>
          <reference field="2" count="1">
            <x v="0"/>
          </reference>
        </references>
      </pivotArea>
    </format>
    <format dxfId="2280">
      <pivotArea dataOnly="0" labelOnly="1" outline="0" fieldPosition="0">
        <references count="3">
          <reference field="0" count="1" selected="0">
            <x v="327"/>
          </reference>
          <reference field="1" count="1" selected="0">
            <x v="326"/>
          </reference>
          <reference field="2" count="1">
            <x v="0"/>
          </reference>
        </references>
      </pivotArea>
    </format>
    <format dxfId="2279">
      <pivotArea dataOnly="0" labelOnly="1" outline="0" fieldPosition="0">
        <references count="3">
          <reference field="0" count="1" selected="0">
            <x v="328"/>
          </reference>
          <reference field="1" count="1" selected="0">
            <x v="327"/>
          </reference>
          <reference field="2" count="1">
            <x v="0"/>
          </reference>
        </references>
      </pivotArea>
    </format>
    <format dxfId="2278">
      <pivotArea dataOnly="0" labelOnly="1" outline="0" fieldPosition="0">
        <references count="3">
          <reference field="0" count="1" selected="0">
            <x v="329"/>
          </reference>
          <reference field="1" count="1" selected="0">
            <x v="328"/>
          </reference>
          <reference field="2" count="1">
            <x v="0"/>
          </reference>
        </references>
      </pivotArea>
    </format>
    <format dxfId="2277">
      <pivotArea dataOnly="0" labelOnly="1" outline="0" fieldPosition="0">
        <references count="3">
          <reference field="0" count="1" selected="0">
            <x v="330"/>
          </reference>
          <reference field="1" count="1" selected="0">
            <x v="329"/>
          </reference>
          <reference field="2" count="1">
            <x v="0"/>
          </reference>
        </references>
      </pivotArea>
    </format>
    <format dxfId="2276">
      <pivotArea dataOnly="0" labelOnly="1" outline="0" fieldPosition="0">
        <references count="3">
          <reference field="0" count="1" selected="0">
            <x v="331"/>
          </reference>
          <reference field="1" count="1" selected="0">
            <x v="330"/>
          </reference>
          <reference field="2" count="1">
            <x v="0"/>
          </reference>
        </references>
      </pivotArea>
    </format>
    <format dxfId="2275">
      <pivotArea dataOnly="0" labelOnly="1" outline="0" fieldPosition="0">
        <references count="3">
          <reference field="0" count="1" selected="0">
            <x v="332"/>
          </reference>
          <reference field="1" count="1" selected="0">
            <x v="331"/>
          </reference>
          <reference field="2" count="1">
            <x v="6"/>
          </reference>
        </references>
      </pivotArea>
    </format>
    <format dxfId="2274">
      <pivotArea dataOnly="0" labelOnly="1" outline="0" fieldPosition="0">
        <references count="3">
          <reference field="0" count="1" selected="0">
            <x v="333"/>
          </reference>
          <reference field="1" count="1" selected="0">
            <x v="332"/>
          </reference>
          <reference field="2" count="1">
            <x v="34"/>
          </reference>
        </references>
      </pivotArea>
    </format>
    <format dxfId="2273">
      <pivotArea dataOnly="0" labelOnly="1" outline="0" fieldPosition="0">
        <references count="3">
          <reference field="0" count="1" selected="0">
            <x v="334"/>
          </reference>
          <reference field="1" count="1" selected="0">
            <x v="333"/>
          </reference>
          <reference field="2" count="1">
            <x v="46"/>
          </reference>
        </references>
      </pivotArea>
    </format>
    <format dxfId="2272">
      <pivotArea dataOnly="0" labelOnly="1" outline="0" fieldPosition="0">
        <references count="3">
          <reference field="0" count="1" selected="0">
            <x v="335"/>
          </reference>
          <reference field="1" count="1" selected="0">
            <x v="334"/>
          </reference>
          <reference field="2" count="1">
            <x v="55"/>
          </reference>
        </references>
      </pivotArea>
    </format>
    <format dxfId="2271">
      <pivotArea dataOnly="0" labelOnly="1" outline="0" fieldPosition="0">
        <references count="3">
          <reference field="0" count="1" selected="0">
            <x v="336"/>
          </reference>
          <reference field="1" count="1" selected="0">
            <x v="335"/>
          </reference>
          <reference field="2" count="1">
            <x v="3"/>
          </reference>
        </references>
      </pivotArea>
    </format>
    <format dxfId="2270">
      <pivotArea dataOnly="0" labelOnly="1" outline="0" fieldPosition="0">
        <references count="3">
          <reference field="0" count="1" selected="0">
            <x v="337"/>
          </reference>
          <reference field="1" count="1" selected="0">
            <x v="336"/>
          </reference>
          <reference field="2" count="1">
            <x v="31"/>
          </reference>
        </references>
      </pivotArea>
    </format>
    <format dxfId="2269">
      <pivotArea dataOnly="0" labelOnly="1" outline="0" fieldPosition="0">
        <references count="3">
          <reference field="0" count="1" selected="0">
            <x v="338"/>
          </reference>
          <reference field="1" count="1" selected="0">
            <x v="337"/>
          </reference>
          <reference field="2" count="1">
            <x v="0"/>
          </reference>
        </references>
      </pivotArea>
    </format>
    <format dxfId="2268">
      <pivotArea dataOnly="0" labelOnly="1" outline="0" fieldPosition="0">
        <references count="3">
          <reference field="0" count="1" selected="0">
            <x v="339"/>
          </reference>
          <reference field="1" count="1" selected="0">
            <x v="338"/>
          </reference>
          <reference field="2" count="1">
            <x v="0"/>
          </reference>
        </references>
      </pivotArea>
    </format>
    <format dxfId="2267">
      <pivotArea dataOnly="0" labelOnly="1" outline="0" fieldPosition="0">
        <references count="3">
          <reference field="0" count="1" selected="0">
            <x v="340"/>
          </reference>
          <reference field="1" count="1" selected="0">
            <x v="339"/>
          </reference>
          <reference field="2" count="1">
            <x v="0"/>
          </reference>
        </references>
      </pivotArea>
    </format>
    <format dxfId="2266">
      <pivotArea dataOnly="0" labelOnly="1" outline="0" fieldPosition="0">
        <references count="3">
          <reference field="0" count="1" selected="0">
            <x v="341"/>
          </reference>
          <reference field="1" count="1" selected="0">
            <x v="340"/>
          </reference>
          <reference field="2" count="1">
            <x v="0"/>
          </reference>
        </references>
      </pivotArea>
    </format>
    <format dxfId="2265">
      <pivotArea dataOnly="0" labelOnly="1" outline="0" fieldPosition="0">
        <references count="3">
          <reference field="0" count="1" selected="0">
            <x v="342"/>
          </reference>
          <reference field="1" count="1" selected="0">
            <x v="341"/>
          </reference>
          <reference field="2" count="1">
            <x v="11"/>
          </reference>
        </references>
      </pivotArea>
    </format>
    <format dxfId="2264">
      <pivotArea dataOnly="0" labelOnly="1" outline="0" fieldPosition="0">
        <references count="3">
          <reference field="0" count="1" selected="0">
            <x v="343"/>
          </reference>
          <reference field="1" count="1" selected="0">
            <x v="342"/>
          </reference>
          <reference field="2" count="1">
            <x v="39"/>
          </reference>
        </references>
      </pivotArea>
    </format>
    <format dxfId="2263">
      <pivotArea dataOnly="0" labelOnly="1" outline="0" fieldPosition="0">
        <references count="3">
          <reference field="0" count="1" selected="0">
            <x v="344"/>
          </reference>
          <reference field="1" count="1" selected="0">
            <x v="343"/>
          </reference>
          <reference field="2" count="1">
            <x v="51"/>
          </reference>
        </references>
      </pivotArea>
    </format>
    <format dxfId="2262">
      <pivotArea dataOnly="0" labelOnly="1" outline="0" fieldPosition="0">
        <references count="3">
          <reference field="0" count="1" selected="0">
            <x v="345"/>
          </reference>
          <reference field="1" count="1" selected="0">
            <x v="344"/>
          </reference>
          <reference field="2" count="1">
            <x v="60"/>
          </reference>
        </references>
      </pivotArea>
    </format>
    <format dxfId="2261">
      <pivotArea dataOnly="0" labelOnly="1" outline="0" fieldPosition="0">
        <references count="3">
          <reference field="0" count="1" selected="0">
            <x v="346"/>
          </reference>
          <reference field="1" count="1" selected="0">
            <x v="345"/>
          </reference>
          <reference field="2" count="1">
            <x v="68"/>
          </reference>
        </references>
      </pivotArea>
    </format>
    <format dxfId="2260">
      <pivotArea dataOnly="0" labelOnly="1" outline="0" fieldPosition="0">
        <references count="3">
          <reference field="0" count="1" selected="0">
            <x v="347"/>
          </reference>
          <reference field="1" count="1" selected="0">
            <x v="346"/>
          </reference>
          <reference field="2" count="1">
            <x v="75"/>
          </reference>
        </references>
      </pivotArea>
    </format>
    <format dxfId="2259">
      <pivotArea dataOnly="0" labelOnly="1" outline="0" fieldPosition="0">
        <references count="3">
          <reference field="0" count="1" selected="0">
            <x v="348"/>
          </reference>
          <reference field="1" count="1" selected="0">
            <x v="347"/>
          </reference>
          <reference field="2" count="1">
            <x v="81"/>
          </reference>
        </references>
      </pivotArea>
    </format>
    <format dxfId="2258">
      <pivotArea dataOnly="0" labelOnly="1" outline="0" fieldPosition="0">
        <references count="3">
          <reference field="0" count="1" selected="0">
            <x v="349"/>
          </reference>
          <reference field="1" count="1" selected="0">
            <x v="348"/>
          </reference>
          <reference field="2" count="1">
            <x v="86"/>
          </reference>
        </references>
      </pivotArea>
    </format>
    <format dxfId="2257">
      <pivotArea dataOnly="0" labelOnly="1" outline="0" fieldPosition="0">
        <references count="3">
          <reference field="0" count="1" selected="0">
            <x v="350"/>
          </reference>
          <reference field="1" count="1" selected="0">
            <x v="349"/>
          </reference>
          <reference field="2" count="1">
            <x v="90"/>
          </reference>
        </references>
      </pivotArea>
    </format>
    <format dxfId="2256">
      <pivotArea dataOnly="0" labelOnly="1" outline="0" fieldPosition="0">
        <references count="3">
          <reference field="0" count="1" selected="0">
            <x v="351"/>
          </reference>
          <reference field="1" count="1" selected="0">
            <x v="350"/>
          </reference>
          <reference field="2" count="1">
            <x v="0"/>
          </reference>
        </references>
      </pivotArea>
    </format>
    <format dxfId="2255">
      <pivotArea dataOnly="0" labelOnly="1" outline="0" fieldPosition="0">
        <references count="3">
          <reference field="0" count="1" selected="0">
            <x v="352"/>
          </reference>
          <reference field="1" count="1" selected="0">
            <x v="351"/>
          </reference>
          <reference field="2" count="1">
            <x v="3"/>
          </reference>
        </references>
      </pivotArea>
    </format>
    <format dxfId="2254">
      <pivotArea dataOnly="0" labelOnly="1" outline="0" fieldPosition="0">
        <references count="3">
          <reference field="0" count="1" selected="0">
            <x v="353"/>
          </reference>
          <reference field="1" count="1" selected="0">
            <x v="352"/>
          </reference>
          <reference field="2" count="1">
            <x v="31"/>
          </reference>
        </references>
      </pivotArea>
    </format>
    <format dxfId="2253">
      <pivotArea dataOnly="0" labelOnly="1" outline="0" fieldPosition="0">
        <references count="3">
          <reference field="0" count="1" selected="0">
            <x v="354"/>
          </reference>
          <reference field="1" count="1" selected="0">
            <x v="353"/>
          </reference>
          <reference field="2" count="1">
            <x v="0"/>
          </reference>
        </references>
      </pivotArea>
    </format>
    <format dxfId="2252">
      <pivotArea dataOnly="0" labelOnly="1" outline="0" fieldPosition="0">
        <references count="3">
          <reference field="0" count="1" selected="0">
            <x v="355"/>
          </reference>
          <reference field="1" count="1" selected="0">
            <x v="354"/>
          </reference>
          <reference field="2" count="1">
            <x v="0"/>
          </reference>
        </references>
      </pivotArea>
    </format>
    <format dxfId="2251">
      <pivotArea dataOnly="0" labelOnly="1" outline="0" fieldPosition="0">
        <references count="3">
          <reference field="0" count="1" selected="0">
            <x v="356"/>
          </reference>
          <reference field="1" count="1" selected="0">
            <x v="355"/>
          </reference>
          <reference field="2" count="1">
            <x v="0"/>
          </reference>
        </references>
      </pivotArea>
    </format>
    <format dxfId="2250">
      <pivotArea dataOnly="0" labelOnly="1" outline="0" fieldPosition="0">
        <references count="3">
          <reference field="0" count="1" selected="0">
            <x v="357"/>
          </reference>
          <reference field="1" count="1" selected="0">
            <x v="356"/>
          </reference>
          <reference field="2" count="1">
            <x v="3"/>
          </reference>
        </references>
      </pivotArea>
    </format>
    <format dxfId="2249">
      <pivotArea dataOnly="0" labelOnly="1" outline="0" fieldPosition="0">
        <references count="3">
          <reference field="0" count="1" selected="0">
            <x v="358"/>
          </reference>
          <reference field="1" count="1" selected="0">
            <x v="357"/>
          </reference>
          <reference field="2" count="1">
            <x v="31"/>
          </reference>
        </references>
      </pivotArea>
    </format>
    <format dxfId="2248">
      <pivotArea dataOnly="0" labelOnly="1" outline="0" fieldPosition="0">
        <references count="3">
          <reference field="0" count="1" selected="0">
            <x v="359"/>
          </reference>
          <reference field="1" count="1" selected="0">
            <x v="358"/>
          </reference>
          <reference field="2" count="1">
            <x v="5"/>
          </reference>
        </references>
      </pivotArea>
    </format>
    <format dxfId="2247">
      <pivotArea dataOnly="0" labelOnly="1" outline="0" fieldPosition="0">
        <references count="3">
          <reference field="0" count="1" selected="0">
            <x v="360"/>
          </reference>
          <reference field="1" count="1" selected="0">
            <x v="359"/>
          </reference>
          <reference field="2" count="1">
            <x v="33"/>
          </reference>
        </references>
      </pivotArea>
    </format>
    <format dxfId="2246">
      <pivotArea dataOnly="0" labelOnly="1" outline="0" fieldPosition="0">
        <references count="3">
          <reference field="0" count="1" selected="0">
            <x v="361"/>
          </reference>
          <reference field="1" count="1" selected="0">
            <x v="360"/>
          </reference>
          <reference field="2" count="1">
            <x v="45"/>
          </reference>
        </references>
      </pivotArea>
    </format>
    <format dxfId="2245">
      <pivotArea dataOnly="0" labelOnly="1" outline="0" fieldPosition="0">
        <references count="3">
          <reference field="0" count="1" selected="0">
            <x v="362"/>
          </reference>
          <reference field="1" count="1" selected="0">
            <x v="361"/>
          </reference>
          <reference field="2" count="1">
            <x v="0"/>
          </reference>
        </references>
      </pivotArea>
    </format>
    <format dxfId="2244">
      <pivotArea dataOnly="0" labelOnly="1" outline="0" fieldPosition="0">
        <references count="3">
          <reference field="0" count="1" selected="0">
            <x v="363"/>
          </reference>
          <reference field="1" count="1" selected="0">
            <x v="362"/>
          </reference>
          <reference field="2" count="1">
            <x v="0"/>
          </reference>
        </references>
      </pivotArea>
    </format>
    <format dxfId="2243">
      <pivotArea dataOnly="0" labelOnly="1" outline="0" fieldPosition="0">
        <references count="3">
          <reference field="0" count="1" selected="0">
            <x v="364"/>
          </reference>
          <reference field="1" count="1" selected="0">
            <x v="363"/>
          </reference>
          <reference field="2" count="1">
            <x v="6"/>
          </reference>
        </references>
      </pivotArea>
    </format>
    <format dxfId="2242">
      <pivotArea dataOnly="0" labelOnly="1" outline="0" fieldPosition="0">
        <references count="3">
          <reference field="0" count="1" selected="0">
            <x v="365"/>
          </reference>
          <reference field="1" count="1" selected="0">
            <x v="364"/>
          </reference>
          <reference field="2" count="1">
            <x v="34"/>
          </reference>
        </references>
      </pivotArea>
    </format>
    <format dxfId="2241">
      <pivotArea dataOnly="0" labelOnly="1" outline="0" fieldPosition="0">
        <references count="3">
          <reference field="0" count="1" selected="0">
            <x v="366"/>
          </reference>
          <reference field="1" count="1" selected="0">
            <x v="365"/>
          </reference>
          <reference field="2" count="1">
            <x v="46"/>
          </reference>
        </references>
      </pivotArea>
    </format>
    <format dxfId="2240">
      <pivotArea dataOnly="0" labelOnly="1" outline="0" fieldPosition="0">
        <references count="3">
          <reference field="0" count="1" selected="0">
            <x v="367"/>
          </reference>
          <reference field="1" count="1" selected="0">
            <x v="366"/>
          </reference>
          <reference field="2" count="1">
            <x v="55"/>
          </reference>
        </references>
      </pivotArea>
    </format>
    <format dxfId="2239">
      <pivotArea dataOnly="0" labelOnly="1" outline="0" fieldPosition="0">
        <references count="3">
          <reference field="0" count="1" selected="0">
            <x v="368"/>
          </reference>
          <reference field="1" count="1" selected="0">
            <x v="367"/>
          </reference>
          <reference field="2" count="1">
            <x v="0"/>
          </reference>
        </references>
      </pivotArea>
    </format>
    <format dxfId="2238">
      <pivotArea dataOnly="0" labelOnly="1" outline="0" fieldPosition="0">
        <references count="3">
          <reference field="0" count="1" selected="0">
            <x v="369"/>
          </reference>
          <reference field="1" count="1" selected="0">
            <x v="368"/>
          </reference>
          <reference field="2" count="1">
            <x v="0"/>
          </reference>
        </references>
      </pivotArea>
    </format>
    <format dxfId="2237">
      <pivotArea dataOnly="0" labelOnly="1" outline="0" fieldPosition="0">
        <references count="3">
          <reference field="0" count="1" selected="0">
            <x v="370"/>
          </reference>
          <reference field="1" count="1" selected="0">
            <x v="369"/>
          </reference>
          <reference field="2" count="1">
            <x v="0"/>
          </reference>
        </references>
      </pivotArea>
    </format>
    <format dxfId="2236">
      <pivotArea dataOnly="0" labelOnly="1" outline="0" fieldPosition="0">
        <references count="3">
          <reference field="0" count="1" selected="0">
            <x v="371"/>
          </reference>
          <reference field="1" count="1" selected="0">
            <x v="370"/>
          </reference>
          <reference field="2" count="1">
            <x v="3"/>
          </reference>
        </references>
      </pivotArea>
    </format>
    <format dxfId="2235">
      <pivotArea dataOnly="0" labelOnly="1" outline="0" fieldPosition="0">
        <references count="3">
          <reference field="0" count="1" selected="0">
            <x v="372"/>
          </reference>
          <reference field="1" count="1" selected="0">
            <x v="371"/>
          </reference>
          <reference field="2" count="1">
            <x v="31"/>
          </reference>
        </references>
      </pivotArea>
    </format>
    <format dxfId="2234">
      <pivotArea dataOnly="0" labelOnly="1" outline="0" fieldPosition="0">
        <references count="3">
          <reference field="0" count="1" selected="0">
            <x v="373"/>
          </reference>
          <reference field="1" count="1" selected="0">
            <x v="372"/>
          </reference>
          <reference field="2" count="1">
            <x v="3"/>
          </reference>
        </references>
      </pivotArea>
    </format>
    <format dxfId="2233">
      <pivotArea dataOnly="0" labelOnly="1" outline="0" fieldPosition="0">
        <references count="3">
          <reference field="0" count="1" selected="0">
            <x v="374"/>
          </reference>
          <reference field="1" count="1" selected="0">
            <x v="373"/>
          </reference>
          <reference field="2" count="1">
            <x v="31"/>
          </reference>
        </references>
      </pivotArea>
    </format>
    <format dxfId="2232">
      <pivotArea dataOnly="0" labelOnly="1" outline="0" fieldPosition="0">
        <references count="3">
          <reference field="0" count="1" selected="0">
            <x v="375"/>
          </reference>
          <reference field="1" count="1" selected="0">
            <x v="374"/>
          </reference>
          <reference field="2" count="1">
            <x v="0"/>
          </reference>
        </references>
      </pivotArea>
    </format>
    <format dxfId="2231">
      <pivotArea dataOnly="0" labelOnly="1" outline="0" fieldPosition="0">
        <references count="3">
          <reference field="0" count="1" selected="0">
            <x v="376"/>
          </reference>
          <reference field="1" count="1" selected="0">
            <x v="375"/>
          </reference>
          <reference field="2" count="1">
            <x v="3"/>
          </reference>
        </references>
      </pivotArea>
    </format>
    <format dxfId="2230">
      <pivotArea dataOnly="0" labelOnly="1" outline="0" fieldPosition="0">
        <references count="3">
          <reference field="0" count="1" selected="0">
            <x v="377"/>
          </reference>
          <reference field="1" count="1" selected="0">
            <x v="376"/>
          </reference>
          <reference field="2" count="1">
            <x v="31"/>
          </reference>
        </references>
      </pivotArea>
    </format>
    <format dxfId="2229">
      <pivotArea dataOnly="0" labelOnly="1" outline="0" fieldPosition="0">
        <references count="3">
          <reference field="0" count="1" selected="0">
            <x v="378"/>
          </reference>
          <reference field="1" count="1" selected="0">
            <x v="377"/>
          </reference>
          <reference field="2" count="1">
            <x v="0"/>
          </reference>
        </references>
      </pivotArea>
    </format>
    <format dxfId="2228">
      <pivotArea dataOnly="0" labelOnly="1" outline="0" fieldPosition="0">
        <references count="3">
          <reference field="0" count="1" selected="0">
            <x v="379"/>
          </reference>
          <reference field="1" count="1" selected="0">
            <x v="378"/>
          </reference>
          <reference field="2" count="1">
            <x v="0"/>
          </reference>
        </references>
      </pivotArea>
    </format>
    <format dxfId="2227">
      <pivotArea dataOnly="0" labelOnly="1" outline="0" fieldPosition="0">
        <references count="3">
          <reference field="0" count="1" selected="0">
            <x v="380"/>
          </reference>
          <reference field="1" count="1" selected="0">
            <x v="379"/>
          </reference>
          <reference field="2" count="1">
            <x v="0"/>
          </reference>
        </references>
      </pivotArea>
    </format>
    <format dxfId="2226">
      <pivotArea dataOnly="0" labelOnly="1" outline="0" fieldPosition="0">
        <references count="3">
          <reference field="0" count="1" selected="0">
            <x v="381"/>
          </reference>
          <reference field="1" count="1" selected="0">
            <x v="380"/>
          </reference>
          <reference field="2" count="1">
            <x v="0"/>
          </reference>
        </references>
      </pivotArea>
    </format>
    <format dxfId="2225">
      <pivotArea dataOnly="0" labelOnly="1" outline="0" fieldPosition="0">
        <references count="3">
          <reference field="0" count="1" selected="0">
            <x v="382"/>
          </reference>
          <reference field="1" count="1" selected="0">
            <x v="381"/>
          </reference>
          <reference field="2" count="1">
            <x v="3"/>
          </reference>
        </references>
      </pivotArea>
    </format>
    <format dxfId="2224">
      <pivotArea dataOnly="0" labelOnly="1" outline="0" fieldPosition="0">
        <references count="3">
          <reference field="0" count="1" selected="0">
            <x v="383"/>
          </reference>
          <reference field="1" count="1" selected="0">
            <x v="382"/>
          </reference>
          <reference field="2" count="1">
            <x v="31"/>
          </reference>
        </references>
      </pivotArea>
    </format>
    <format dxfId="2223">
      <pivotArea dataOnly="0" labelOnly="1" outline="0" fieldPosition="0">
        <references count="3">
          <reference field="0" count="1" selected="0">
            <x v="384"/>
          </reference>
          <reference field="1" count="1" selected="0">
            <x v="383"/>
          </reference>
          <reference field="2" count="1">
            <x v="0"/>
          </reference>
        </references>
      </pivotArea>
    </format>
    <format dxfId="2222">
      <pivotArea dataOnly="0" labelOnly="1" outline="0" fieldPosition="0">
        <references count="3">
          <reference field="0" count="1" selected="0">
            <x v="385"/>
          </reference>
          <reference field="1" count="1" selected="0">
            <x v="384"/>
          </reference>
          <reference field="2" count="1">
            <x v="5"/>
          </reference>
        </references>
      </pivotArea>
    </format>
    <format dxfId="2221">
      <pivotArea dataOnly="0" labelOnly="1" outline="0" fieldPosition="0">
        <references count="3">
          <reference field="0" count="1" selected="0">
            <x v="386"/>
          </reference>
          <reference field="1" count="1" selected="0">
            <x v="385"/>
          </reference>
          <reference field="2" count="1">
            <x v="33"/>
          </reference>
        </references>
      </pivotArea>
    </format>
    <format dxfId="2220">
      <pivotArea dataOnly="0" labelOnly="1" outline="0" fieldPosition="0">
        <references count="3">
          <reference field="0" count="1" selected="0">
            <x v="387"/>
          </reference>
          <reference field="1" count="1" selected="0">
            <x v="386"/>
          </reference>
          <reference field="2" count="1">
            <x v="45"/>
          </reference>
        </references>
      </pivotArea>
    </format>
    <format dxfId="2219">
      <pivotArea dataOnly="0" labelOnly="1" outline="0" fieldPosition="0">
        <references count="3">
          <reference field="0" count="1" selected="0">
            <x v="388"/>
          </reference>
          <reference field="1" count="1" selected="0">
            <x v="387"/>
          </reference>
          <reference field="2" count="1">
            <x v="3"/>
          </reference>
        </references>
      </pivotArea>
    </format>
    <format dxfId="2218">
      <pivotArea dataOnly="0" labelOnly="1" outline="0" fieldPosition="0">
        <references count="3">
          <reference field="0" count="1" selected="0">
            <x v="389"/>
          </reference>
          <reference field="1" count="1" selected="0">
            <x v="388"/>
          </reference>
          <reference field="2" count="1">
            <x v="31"/>
          </reference>
        </references>
      </pivotArea>
    </format>
    <format dxfId="2217">
      <pivotArea dataOnly="0" labelOnly="1" outline="0" fieldPosition="0">
        <references count="3">
          <reference field="0" count="1" selected="0">
            <x v="390"/>
          </reference>
          <reference field="1" count="1" selected="0">
            <x v="389"/>
          </reference>
          <reference field="2" count="1">
            <x v="3"/>
          </reference>
        </references>
      </pivotArea>
    </format>
    <format dxfId="2216">
      <pivotArea dataOnly="0" labelOnly="1" outline="0" fieldPosition="0">
        <references count="3">
          <reference field="0" count="1" selected="0">
            <x v="391"/>
          </reference>
          <reference field="1" count="1" selected="0">
            <x v="390"/>
          </reference>
          <reference field="2" count="1">
            <x v="31"/>
          </reference>
        </references>
      </pivotArea>
    </format>
    <format dxfId="2215">
      <pivotArea dataOnly="0" labelOnly="1" outline="0" fieldPosition="0">
        <references count="3">
          <reference field="0" count="1" selected="0">
            <x v="392"/>
          </reference>
          <reference field="1" count="1" selected="0">
            <x v="391"/>
          </reference>
          <reference field="2" count="1">
            <x v="3"/>
          </reference>
        </references>
      </pivotArea>
    </format>
    <format dxfId="2214">
      <pivotArea dataOnly="0" labelOnly="1" outline="0" fieldPosition="0">
        <references count="3">
          <reference field="0" count="1" selected="0">
            <x v="393"/>
          </reference>
          <reference field="1" count="1" selected="0">
            <x v="392"/>
          </reference>
          <reference field="2" count="1">
            <x v="31"/>
          </reference>
        </references>
      </pivotArea>
    </format>
    <format dxfId="2213">
      <pivotArea dataOnly="0" labelOnly="1" outline="0" fieldPosition="0">
        <references count="3">
          <reference field="0" count="1" selected="0">
            <x v="394"/>
          </reference>
          <reference field="1" count="1" selected="0">
            <x v="393"/>
          </reference>
          <reference field="2" count="1">
            <x v="3"/>
          </reference>
        </references>
      </pivotArea>
    </format>
    <format dxfId="2212">
      <pivotArea dataOnly="0" labelOnly="1" outline="0" fieldPosition="0">
        <references count="3">
          <reference field="0" count="1" selected="0">
            <x v="395"/>
          </reference>
          <reference field="1" count="1" selected="0">
            <x v="394"/>
          </reference>
          <reference field="2" count="1">
            <x v="31"/>
          </reference>
        </references>
      </pivotArea>
    </format>
    <format dxfId="2211">
      <pivotArea dataOnly="0" labelOnly="1" outline="0" fieldPosition="0">
        <references count="3">
          <reference field="0" count="1" selected="0">
            <x v="396"/>
          </reference>
          <reference field="1" count="1" selected="0">
            <x v="395"/>
          </reference>
          <reference field="2" count="1">
            <x v="3"/>
          </reference>
        </references>
      </pivotArea>
    </format>
    <format dxfId="2210">
      <pivotArea dataOnly="0" labelOnly="1" outline="0" fieldPosition="0">
        <references count="3">
          <reference field="0" count="1" selected="0">
            <x v="397"/>
          </reference>
          <reference field="1" count="1" selected="0">
            <x v="396"/>
          </reference>
          <reference field="2" count="1">
            <x v="31"/>
          </reference>
        </references>
      </pivotArea>
    </format>
    <format dxfId="2209">
      <pivotArea dataOnly="0" labelOnly="1" outline="0" fieldPosition="0">
        <references count="3">
          <reference field="0" count="1" selected="0">
            <x v="398"/>
          </reference>
          <reference field="1" count="1" selected="0">
            <x v="397"/>
          </reference>
          <reference field="2" count="1">
            <x v="3"/>
          </reference>
        </references>
      </pivotArea>
    </format>
    <format dxfId="2208">
      <pivotArea dataOnly="0" labelOnly="1" outline="0" fieldPosition="0">
        <references count="3">
          <reference field="0" count="1" selected="0">
            <x v="399"/>
          </reference>
          <reference field="1" count="1" selected="0">
            <x v="398"/>
          </reference>
          <reference field="2" count="1">
            <x v="31"/>
          </reference>
        </references>
      </pivotArea>
    </format>
    <format dxfId="2207">
      <pivotArea dataOnly="0" labelOnly="1" outline="0" fieldPosition="0">
        <references count="3">
          <reference field="0" count="1" selected="0">
            <x v="400"/>
          </reference>
          <reference field="1" count="1" selected="0">
            <x v="399"/>
          </reference>
          <reference field="2" count="1">
            <x v="3"/>
          </reference>
        </references>
      </pivotArea>
    </format>
    <format dxfId="2206">
      <pivotArea dataOnly="0" labelOnly="1" outline="0" fieldPosition="0">
        <references count="3">
          <reference field="0" count="1" selected="0">
            <x v="401"/>
          </reference>
          <reference field="1" count="1" selected="0">
            <x v="400"/>
          </reference>
          <reference field="2" count="1">
            <x v="31"/>
          </reference>
        </references>
      </pivotArea>
    </format>
    <format dxfId="2205">
      <pivotArea dataOnly="0" labelOnly="1" outline="0" fieldPosition="0">
        <references count="3">
          <reference field="0" count="1" selected="0">
            <x v="402"/>
          </reference>
          <reference field="1" count="1" selected="0">
            <x v="401"/>
          </reference>
          <reference field="2" count="1">
            <x v="6"/>
          </reference>
        </references>
      </pivotArea>
    </format>
    <format dxfId="2204">
      <pivotArea dataOnly="0" labelOnly="1" outline="0" fieldPosition="0">
        <references count="3">
          <reference field="0" count="1" selected="0">
            <x v="403"/>
          </reference>
          <reference field="1" count="1" selected="0">
            <x v="402"/>
          </reference>
          <reference field="2" count="1">
            <x v="34"/>
          </reference>
        </references>
      </pivotArea>
    </format>
    <format dxfId="2203">
      <pivotArea dataOnly="0" labelOnly="1" outline="0" fieldPosition="0">
        <references count="3">
          <reference field="0" count="1" selected="0">
            <x v="404"/>
          </reference>
          <reference field="1" count="1" selected="0">
            <x v="403"/>
          </reference>
          <reference field="2" count="1">
            <x v="46"/>
          </reference>
        </references>
      </pivotArea>
    </format>
    <format dxfId="2202">
      <pivotArea dataOnly="0" labelOnly="1" outline="0" fieldPosition="0">
        <references count="3">
          <reference field="0" count="1" selected="0">
            <x v="405"/>
          </reference>
          <reference field="1" count="1" selected="0">
            <x v="404"/>
          </reference>
          <reference field="2" count="1">
            <x v="55"/>
          </reference>
        </references>
      </pivotArea>
    </format>
    <format dxfId="2201">
      <pivotArea dataOnly="0" labelOnly="1" outline="0" fieldPosition="0">
        <references count="3">
          <reference field="0" count="1" selected="0">
            <x v="406"/>
          </reference>
          <reference field="1" count="1" selected="0">
            <x v="405"/>
          </reference>
          <reference field="2" count="1">
            <x v="0"/>
          </reference>
        </references>
      </pivotArea>
    </format>
    <format dxfId="2200">
      <pivotArea dataOnly="0" labelOnly="1" outline="0" fieldPosition="0">
        <references count="3">
          <reference field="0" count="1" selected="0">
            <x v="407"/>
          </reference>
          <reference field="1" count="1" selected="0">
            <x v="406"/>
          </reference>
          <reference field="2" count="1">
            <x v="0"/>
          </reference>
        </references>
      </pivotArea>
    </format>
    <format dxfId="2199">
      <pivotArea dataOnly="0" labelOnly="1" outline="0" fieldPosition="0">
        <references count="3">
          <reference field="0" count="1" selected="0">
            <x v="408"/>
          </reference>
          <reference field="1" count="1" selected="0">
            <x v="407"/>
          </reference>
          <reference field="2" count="1">
            <x v="0"/>
          </reference>
        </references>
      </pivotArea>
    </format>
    <format dxfId="2198">
      <pivotArea dataOnly="0" labelOnly="1" outline="0" fieldPosition="0">
        <references count="3">
          <reference field="0" count="1" selected="0">
            <x v="409"/>
          </reference>
          <reference field="1" count="1" selected="0">
            <x v="408"/>
          </reference>
          <reference field="2" count="1">
            <x v="0"/>
          </reference>
        </references>
      </pivotArea>
    </format>
    <format dxfId="2197">
      <pivotArea dataOnly="0" labelOnly="1" outline="0" fieldPosition="0">
        <references count="3">
          <reference field="0" count="1" selected="0">
            <x v="410"/>
          </reference>
          <reference field="1" count="1" selected="0">
            <x v="409"/>
          </reference>
          <reference field="2" count="1">
            <x v="0"/>
          </reference>
        </references>
      </pivotArea>
    </format>
    <format dxfId="2196">
      <pivotArea dataOnly="0" labelOnly="1" outline="0" fieldPosition="0">
        <references count="3">
          <reference field="0" count="1" selected="0">
            <x v="411"/>
          </reference>
          <reference field="1" count="1" selected="0">
            <x v="410"/>
          </reference>
          <reference field="2" count="1">
            <x v="0"/>
          </reference>
        </references>
      </pivotArea>
    </format>
    <format dxfId="2195">
      <pivotArea dataOnly="0" labelOnly="1" outline="0" fieldPosition="0">
        <references count="3">
          <reference field="0" count="1" selected="0">
            <x v="412"/>
          </reference>
          <reference field="1" count="1" selected="0">
            <x v="411"/>
          </reference>
          <reference field="2" count="1">
            <x v="0"/>
          </reference>
        </references>
      </pivotArea>
    </format>
    <format dxfId="2194">
      <pivotArea dataOnly="0" labelOnly="1" outline="0" fieldPosition="0">
        <references count="3">
          <reference field="0" count="1" selected="0">
            <x v="413"/>
          </reference>
          <reference field="1" count="1" selected="0">
            <x v="412"/>
          </reference>
          <reference field="2" count="1">
            <x v="0"/>
          </reference>
        </references>
      </pivotArea>
    </format>
    <format dxfId="2193">
      <pivotArea dataOnly="0" labelOnly="1" outline="0" fieldPosition="0">
        <references count="3">
          <reference field="0" count="1" selected="0">
            <x v="414"/>
          </reference>
          <reference field="1" count="1" selected="0">
            <x v="413"/>
          </reference>
          <reference field="2" count="1">
            <x v="0"/>
          </reference>
        </references>
      </pivotArea>
    </format>
    <format dxfId="2192">
      <pivotArea dataOnly="0" labelOnly="1" outline="0" fieldPosition="0">
        <references count="3">
          <reference field="0" count="1" selected="0">
            <x v="415"/>
          </reference>
          <reference field="1" count="1" selected="0">
            <x v="414"/>
          </reference>
          <reference field="2" count="1">
            <x v="0"/>
          </reference>
        </references>
      </pivotArea>
    </format>
    <format dxfId="2191">
      <pivotArea dataOnly="0" labelOnly="1" outline="0" fieldPosition="0">
        <references count="3">
          <reference field="0" count="1" selected="0">
            <x v="416"/>
          </reference>
          <reference field="1" count="1" selected="0">
            <x v="415"/>
          </reference>
          <reference field="2" count="1">
            <x v="0"/>
          </reference>
        </references>
      </pivotArea>
    </format>
    <format dxfId="2190">
      <pivotArea dataOnly="0" labelOnly="1" outline="0" fieldPosition="0">
        <references count="3">
          <reference field="0" count="1" selected="0">
            <x v="417"/>
          </reference>
          <reference field="1" count="1" selected="0">
            <x v="416"/>
          </reference>
          <reference field="2" count="1">
            <x v="0"/>
          </reference>
        </references>
      </pivotArea>
    </format>
    <format dxfId="2189">
      <pivotArea dataOnly="0" labelOnly="1" outline="0" fieldPosition="0">
        <references count="3">
          <reference field="0" count="1" selected="0">
            <x v="418"/>
          </reference>
          <reference field="1" count="1" selected="0">
            <x v="417"/>
          </reference>
          <reference field="2" count="1">
            <x v="0"/>
          </reference>
        </references>
      </pivotArea>
    </format>
    <format dxfId="2188">
      <pivotArea dataOnly="0" labelOnly="1" outline="0" fieldPosition="0">
        <references count="3">
          <reference field="0" count="1" selected="0">
            <x v="419"/>
          </reference>
          <reference field="1" count="1" selected="0">
            <x v="418"/>
          </reference>
          <reference field="2" count="1">
            <x v="0"/>
          </reference>
        </references>
      </pivotArea>
    </format>
    <format dxfId="2187">
      <pivotArea dataOnly="0" labelOnly="1" outline="0" fieldPosition="0">
        <references count="3">
          <reference field="0" count="1" selected="0">
            <x v="420"/>
          </reference>
          <reference field="1" count="1" selected="0">
            <x v="419"/>
          </reference>
          <reference field="2" count="1">
            <x v="0"/>
          </reference>
        </references>
      </pivotArea>
    </format>
    <format dxfId="2186">
      <pivotArea dataOnly="0" labelOnly="1" outline="0" fieldPosition="0">
        <references count="3">
          <reference field="0" count="1" selected="0">
            <x v="421"/>
          </reference>
          <reference field="1" count="1" selected="0">
            <x v="420"/>
          </reference>
          <reference field="2" count="1">
            <x v="0"/>
          </reference>
        </references>
      </pivotArea>
    </format>
    <format dxfId="2185">
      <pivotArea dataOnly="0" labelOnly="1" outline="0" fieldPosition="0">
        <references count="3">
          <reference field="0" count="1" selected="0">
            <x v="422"/>
          </reference>
          <reference field="1" count="1" selected="0">
            <x v="421"/>
          </reference>
          <reference field="2" count="1">
            <x v="0"/>
          </reference>
        </references>
      </pivotArea>
    </format>
    <format dxfId="2184">
      <pivotArea dataOnly="0" labelOnly="1" outline="0" fieldPosition="0">
        <references count="3">
          <reference field="0" count="1" selected="0">
            <x v="423"/>
          </reference>
          <reference field="1" count="1" selected="0">
            <x v="422"/>
          </reference>
          <reference field="2" count="1">
            <x v="0"/>
          </reference>
        </references>
      </pivotArea>
    </format>
    <format dxfId="2183">
      <pivotArea dataOnly="0" labelOnly="1" outline="0" fieldPosition="0">
        <references count="3">
          <reference field="0" count="1" selected="0">
            <x v="424"/>
          </reference>
          <reference field="1" count="1" selected="0">
            <x v="423"/>
          </reference>
          <reference field="2" count="1">
            <x v="0"/>
          </reference>
        </references>
      </pivotArea>
    </format>
    <format dxfId="2182">
      <pivotArea dataOnly="0" labelOnly="1" outline="0" fieldPosition="0">
        <references count="3">
          <reference field="0" count="1" selected="0">
            <x v="425"/>
          </reference>
          <reference field="1" count="1" selected="0">
            <x v="424"/>
          </reference>
          <reference field="2" count="1">
            <x v="0"/>
          </reference>
        </references>
      </pivotArea>
    </format>
    <format dxfId="2181">
      <pivotArea dataOnly="0" labelOnly="1" outline="0" fieldPosition="0">
        <references count="3">
          <reference field="0" count="1" selected="0">
            <x v="426"/>
          </reference>
          <reference field="1" count="1" selected="0">
            <x v="425"/>
          </reference>
          <reference field="2" count="1">
            <x v="0"/>
          </reference>
        </references>
      </pivotArea>
    </format>
    <format dxfId="2180">
      <pivotArea dataOnly="0" labelOnly="1" outline="0" fieldPosition="0">
        <references count="3">
          <reference field="0" count="1" selected="0">
            <x v="427"/>
          </reference>
          <reference field="1" count="1" selected="0">
            <x v="426"/>
          </reference>
          <reference field="2" count="1">
            <x v="0"/>
          </reference>
        </references>
      </pivotArea>
    </format>
    <format dxfId="2179">
      <pivotArea dataOnly="0" labelOnly="1" outline="0" fieldPosition="0">
        <references count="3">
          <reference field="0" count="1" selected="0">
            <x v="428"/>
          </reference>
          <reference field="1" count="1" selected="0">
            <x v="427"/>
          </reference>
          <reference field="2" count="1">
            <x v="0"/>
          </reference>
        </references>
      </pivotArea>
    </format>
    <format dxfId="2178">
      <pivotArea dataOnly="0" labelOnly="1" outline="0" fieldPosition="0">
        <references count="3">
          <reference field="0" count="1" selected="0">
            <x v="429"/>
          </reference>
          <reference field="1" count="1" selected="0">
            <x v="428"/>
          </reference>
          <reference field="2" count="1">
            <x v="0"/>
          </reference>
        </references>
      </pivotArea>
    </format>
    <format dxfId="2177">
      <pivotArea dataOnly="0" labelOnly="1" outline="0" fieldPosition="0">
        <references count="3">
          <reference field="0" count="1" selected="0">
            <x v="430"/>
          </reference>
          <reference field="1" count="1" selected="0">
            <x v="429"/>
          </reference>
          <reference field="2" count="1">
            <x v="3"/>
          </reference>
        </references>
      </pivotArea>
    </format>
    <format dxfId="2176">
      <pivotArea dataOnly="0" labelOnly="1" outline="0" fieldPosition="0">
        <references count="3">
          <reference field="0" count="1" selected="0">
            <x v="431"/>
          </reference>
          <reference field="1" count="1" selected="0">
            <x v="430"/>
          </reference>
          <reference field="2" count="1">
            <x v="31"/>
          </reference>
        </references>
      </pivotArea>
    </format>
    <format dxfId="2175">
      <pivotArea dataOnly="0" labelOnly="1" outline="0" fieldPosition="0">
        <references count="3">
          <reference field="0" count="1" selected="0">
            <x v="432"/>
          </reference>
          <reference field="1" count="1" selected="0">
            <x v="431"/>
          </reference>
          <reference field="2" count="1">
            <x v="0"/>
          </reference>
        </references>
      </pivotArea>
    </format>
    <format dxfId="2174">
      <pivotArea dataOnly="0" labelOnly="1" outline="0" fieldPosition="0">
        <references count="3">
          <reference field="0" count="1" selected="0">
            <x v="433"/>
          </reference>
          <reference field="1" count="1" selected="0">
            <x v="432"/>
          </reference>
          <reference field="2" count="1">
            <x v="3"/>
          </reference>
        </references>
      </pivotArea>
    </format>
    <format dxfId="2173">
      <pivotArea dataOnly="0" labelOnly="1" outline="0" fieldPosition="0">
        <references count="3">
          <reference field="0" count="1" selected="0">
            <x v="434"/>
          </reference>
          <reference field="1" count="1" selected="0">
            <x v="433"/>
          </reference>
          <reference field="2" count="1">
            <x v="31"/>
          </reference>
        </references>
      </pivotArea>
    </format>
    <format dxfId="2172">
      <pivotArea dataOnly="0" labelOnly="1" outline="0" fieldPosition="0">
        <references count="3">
          <reference field="0" count="1" selected="0">
            <x v="435"/>
          </reference>
          <reference field="1" count="1" selected="0">
            <x v="434"/>
          </reference>
          <reference field="2" count="1">
            <x v="0"/>
          </reference>
        </references>
      </pivotArea>
    </format>
    <format dxfId="2171">
      <pivotArea dataOnly="0" labelOnly="1" outline="0" fieldPosition="0">
        <references count="3">
          <reference field="0" count="1" selected="0">
            <x v="436"/>
          </reference>
          <reference field="1" count="1" selected="0">
            <x v="435"/>
          </reference>
          <reference field="2" count="1">
            <x v="5"/>
          </reference>
        </references>
      </pivotArea>
    </format>
    <format dxfId="2170">
      <pivotArea dataOnly="0" labelOnly="1" outline="0" fieldPosition="0">
        <references count="3">
          <reference field="0" count="1" selected="0">
            <x v="437"/>
          </reference>
          <reference field="1" count="1" selected="0">
            <x v="436"/>
          </reference>
          <reference field="2" count="1">
            <x v="33"/>
          </reference>
        </references>
      </pivotArea>
    </format>
    <format dxfId="2169">
      <pivotArea dataOnly="0" labelOnly="1" outline="0" fieldPosition="0">
        <references count="3">
          <reference field="0" count="1" selected="0">
            <x v="438"/>
          </reference>
          <reference field="1" count="1" selected="0">
            <x v="437"/>
          </reference>
          <reference field="2" count="1">
            <x v="45"/>
          </reference>
        </references>
      </pivotArea>
    </format>
    <format dxfId="2168">
      <pivotArea dataOnly="0" labelOnly="1" outline="0" fieldPosition="0">
        <references count="3">
          <reference field="0" count="1" selected="0">
            <x v="439"/>
          </reference>
          <reference field="1" count="1" selected="0">
            <x v="438"/>
          </reference>
          <reference field="2" count="1">
            <x v="0"/>
          </reference>
        </references>
      </pivotArea>
    </format>
    <format dxfId="2167">
      <pivotArea dataOnly="0" labelOnly="1" outline="0" fieldPosition="0">
        <references count="3">
          <reference field="0" count="1" selected="0">
            <x v="440"/>
          </reference>
          <reference field="1" count="1" selected="0">
            <x v="439"/>
          </reference>
          <reference field="2" count="1">
            <x v="3"/>
          </reference>
        </references>
      </pivotArea>
    </format>
    <format dxfId="2166">
      <pivotArea dataOnly="0" labelOnly="1" outline="0" fieldPosition="0">
        <references count="3">
          <reference field="0" count="1" selected="0">
            <x v="441"/>
          </reference>
          <reference field="1" count="1" selected="0">
            <x v="440"/>
          </reference>
          <reference field="2" count="1">
            <x v="31"/>
          </reference>
        </references>
      </pivotArea>
    </format>
    <format dxfId="2165">
      <pivotArea dataOnly="0" labelOnly="1" outline="0" fieldPosition="0">
        <references count="3">
          <reference field="0" count="1" selected="0">
            <x v="442"/>
          </reference>
          <reference field="1" count="1" selected="0">
            <x v="441"/>
          </reference>
          <reference field="2" count="1">
            <x v="3"/>
          </reference>
        </references>
      </pivotArea>
    </format>
    <format dxfId="2164">
      <pivotArea dataOnly="0" labelOnly="1" outline="0" fieldPosition="0">
        <references count="3">
          <reference field="0" count="1" selected="0">
            <x v="443"/>
          </reference>
          <reference field="1" count="1" selected="0">
            <x v="442"/>
          </reference>
          <reference field="2" count="1">
            <x v="31"/>
          </reference>
        </references>
      </pivotArea>
    </format>
    <format dxfId="2163">
      <pivotArea dataOnly="0" labelOnly="1" outline="0" fieldPosition="0">
        <references count="3">
          <reference field="0" count="1" selected="0">
            <x v="444"/>
          </reference>
          <reference field="1" count="1" selected="0">
            <x v="443"/>
          </reference>
          <reference field="2" count="1">
            <x v="0"/>
          </reference>
        </references>
      </pivotArea>
    </format>
    <format dxfId="2162">
      <pivotArea dataOnly="0" labelOnly="1" outline="0" fieldPosition="0">
        <references count="3">
          <reference field="0" count="1" selected="0">
            <x v="445"/>
          </reference>
          <reference field="1" count="1" selected="0">
            <x v="444"/>
          </reference>
          <reference field="2" count="1">
            <x v="7"/>
          </reference>
        </references>
      </pivotArea>
    </format>
    <format dxfId="2161">
      <pivotArea dataOnly="0" labelOnly="1" outline="0" fieldPosition="0">
        <references count="3">
          <reference field="0" count="1" selected="0">
            <x v="446"/>
          </reference>
          <reference field="1" count="1" selected="0">
            <x v="445"/>
          </reference>
          <reference field="2" count="1">
            <x v="35"/>
          </reference>
        </references>
      </pivotArea>
    </format>
    <format dxfId="2160">
      <pivotArea dataOnly="0" labelOnly="1" outline="0" fieldPosition="0">
        <references count="3">
          <reference field="0" count="1" selected="0">
            <x v="447"/>
          </reference>
          <reference field="1" count="1" selected="0">
            <x v="446"/>
          </reference>
          <reference field="2" count="1">
            <x v="47"/>
          </reference>
        </references>
      </pivotArea>
    </format>
    <format dxfId="2159">
      <pivotArea dataOnly="0" labelOnly="1" outline="0" fieldPosition="0">
        <references count="3">
          <reference field="0" count="1" selected="0">
            <x v="448"/>
          </reference>
          <reference field="1" count="1" selected="0">
            <x v="447"/>
          </reference>
          <reference field="2" count="1">
            <x v="56"/>
          </reference>
        </references>
      </pivotArea>
    </format>
    <format dxfId="2158">
      <pivotArea dataOnly="0" labelOnly="1" outline="0" fieldPosition="0">
        <references count="3">
          <reference field="0" count="1" selected="0">
            <x v="449"/>
          </reference>
          <reference field="1" count="1" selected="0">
            <x v="448"/>
          </reference>
          <reference field="2" count="1">
            <x v="64"/>
          </reference>
        </references>
      </pivotArea>
    </format>
    <format dxfId="2157">
      <pivotArea dataOnly="0" labelOnly="1" outline="0" fieldPosition="0">
        <references count="3">
          <reference field="0" count="1" selected="0">
            <x v="450"/>
          </reference>
          <reference field="1" count="1" selected="0">
            <x v="449"/>
          </reference>
          <reference field="2" count="1">
            <x v="0"/>
          </reference>
        </references>
      </pivotArea>
    </format>
    <format dxfId="2156">
      <pivotArea dataOnly="0" labelOnly="1" outline="0" fieldPosition="0">
        <references count="3">
          <reference field="0" count="1" selected="0">
            <x v="451"/>
          </reference>
          <reference field="1" count="1" selected="0">
            <x v="450"/>
          </reference>
          <reference field="2" count="1">
            <x v="0"/>
          </reference>
        </references>
      </pivotArea>
    </format>
    <format dxfId="2155">
      <pivotArea dataOnly="0" labelOnly="1" outline="0" fieldPosition="0">
        <references count="3">
          <reference field="0" count="1" selected="0">
            <x v="452"/>
          </reference>
          <reference field="1" count="1" selected="0">
            <x v="451"/>
          </reference>
          <reference field="2" count="1">
            <x v="0"/>
          </reference>
        </references>
      </pivotArea>
    </format>
    <format dxfId="2154">
      <pivotArea dataOnly="0" labelOnly="1" outline="0" fieldPosition="0">
        <references count="3">
          <reference field="0" count="1" selected="0">
            <x v="453"/>
          </reference>
          <reference field="1" count="1" selected="0">
            <x v="452"/>
          </reference>
          <reference field="2" count="1">
            <x v="0"/>
          </reference>
        </references>
      </pivotArea>
    </format>
    <format dxfId="2153">
      <pivotArea dataOnly="0" labelOnly="1" outline="0" fieldPosition="0">
        <references count="3">
          <reference field="0" count="1" selected="0">
            <x v="454"/>
          </reference>
          <reference field="1" count="1" selected="0">
            <x v="453"/>
          </reference>
          <reference field="2" count="1">
            <x v="1"/>
          </reference>
        </references>
      </pivotArea>
    </format>
    <format dxfId="2152">
      <pivotArea dataOnly="0" labelOnly="1" outline="0" fieldPosition="0">
        <references count="3">
          <reference field="0" count="1" selected="0">
            <x v="455"/>
          </reference>
          <reference field="1" count="1" selected="0">
            <x v="454"/>
          </reference>
          <reference field="2" count="1">
            <x v="29"/>
          </reference>
        </references>
      </pivotArea>
    </format>
    <format dxfId="2151">
      <pivotArea dataOnly="0" labelOnly="1" outline="0" fieldPosition="0">
        <references count="3">
          <reference field="0" count="1" selected="0">
            <x v="456"/>
          </reference>
          <reference field="1" count="1" selected="0">
            <x v="455"/>
          </reference>
          <reference field="2" count="1">
            <x v="42"/>
          </reference>
        </references>
      </pivotArea>
    </format>
    <format dxfId="2150">
      <pivotArea dataOnly="0" labelOnly="1" outline="0" fieldPosition="0">
        <references count="3">
          <reference field="0" count="1" selected="0">
            <x v="457"/>
          </reference>
          <reference field="1" count="1" selected="0">
            <x v="456"/>
          </reference>
          <reference field="2" count="1">
            <x v="52"/>
          </reference>
        </references>
      </pivotArea>
    </format>
    <format dxfId="2149">
      <pivotArea dataOnly="0" labelOnly="1" outline="0" fieldPosition="0">
        <references count="3">
          <reference field="0" count="1" selected="0">
            <x v="458"/>
          </reference>
          <reference field="1" count="1" selected="0">
            <x v="457"/>
          </reference>
          <reference field="2" count="1">
            <x v="61"/>
          </reference>
        </references>
      </pivotArea>
    </format>
    <format dxfId="2148">
      <pivotArea dataOnly="0" labelOnly="1" outline="0" fieldPosition="0">
        <references count="3">
          <reference field="0" count="1" selected="0">
            <x v="459"/>
          </reference>
          <reference field="1" count="1" selected="0">
            <x v="458"/>
          </reference>
          <reference field="2" count="1">
            <x v="69"/>
          </reference>
        </references>
      </pivotArea>
    </format>
    <format dxfId="2147">
      <pivotArea dataOnly="0" labelOnly="1" outline="0" fieldPosition="0">
        <references count="3">
          <reference field="0" count="1" selected="0">
            <x v="460"/>
          </reference>
          <reference field="1" count="1" selected="0">
            <x v="459"/>
          </reference>
          <reference field="2" count="1">
            <x v="76"/>
          </reference>
        </references>
      </pivotArea>
    </format>
    <format dxfId="2146">
      <pivotArea dataOnly="0" labelOnly="1" outline="0" fieldPosition="0">
        <references count="3">
          <reference field="0" count="1" selected="0">
            <x v="461"/>
          </reference>
          <reference field="1" count="1" selected="0">
            <x v="460"/>
          </reference>
          <reference field="2" count="1">
            <x v="82"/>
          </reference>
        </references>
      </pivotArea>
    </format>
    <format dxfId="2145">
      <pivotArea dataOnly="0" labelOnly="1" outline="0" fieldPosition="0">
        <references count="3">
          <reference field="0" count="1" selected="0">
            <x v="462"/>
          </reference>
          <reference field="1" count="1" selected="0">
            <x v="461"/>
          </reference>
          <reference field="2" count="1">
            <x v="87"/>
          </reference>
        </references>
      </pivotArea>
    </format>
    <format dxfId="2144">
      <pivotArea dataOnly="0" labelOnly="1" outline="0" fieldPosition="0">
        <references count="3">
          <reference field="0" count="1" selected="0">
            <x v="463"/>
          </reference>
          <reference field="1" count="1" selected="0">
            <x v="462"/>
          </reference>
          <reference field="2" count="1">
            <x v="12"/>
          </reference>
        </references>
      </pivotArea>
    </format>
    <format dxfId="2143">
      <pivotArea dataOnly="0" labelOnly="1" outline="0" fieldPosition="0">
        <references count="3">
          <reference field="0" count="1" selected="0">
            <x v="464"/>
          </reference>
          <reference field="1" count="1" selected="0">
            <x v="463"/>
          </reference>
          <reference field="2" count="1">
            <x v="3"/>
          </reference>
        </references>
      </pivotArea>
    </format>
    <format dxfId="2142">
      <pivotArea dataOnly="0" labelOnly="1" outline="0" fieldPosition="0">
        <references count="3">
          <reference field="0" count="1" selected="0">
            <x v="465"/>
          </reference>
          <reference field="1" count="1" selected="0">
            <x v="464"/>
          </reference>
          <reference field="2" count="1">
            <x v="31"/>
          </reference>
        </references>
      </pivotArea>
    </format>
    <format dxfId="2141">
      <pivotArea dataOnly="0" labelOnly="1" outline="0" fieldPosition="0">
        <references count="3">
          <reference field="0" count="1" selected="0">
            <x v="466"/>
          </reference>
          <reference field="1" count="1" selected="0">
            <x v="465"/>
          </reference>
          <reference field="2" count="1">
            <x v="3"/>
          </reference>
        </references>
      </pivotArea>
    </format>
    <format dxfId="2140">
      <pivotArea dataOnly="0" labelOnly="1" outline="0" fieldPosition="0">
        <references count="3">
          <reference field="0" count="1" selected="0">
            <x v="467"/>
          </reference>
          <reference field="1" count="1" selected="0">
            <x v="466"/>
          </reference>
          <reference field="2" count="1">
            <x v="31"/>
          </reference>
        </references>
      </pivotArea>
    </format>
    <format dxfId="2139">
      <pivotArea dataOnly="0" labelOnly="1" outline="0" fieldPosition="0">
        <references count="3">
          <reference field="0" count="1" selected="0">
            <x v="468"/>
          </reference>
          <reference field="1" count="1" selected="0">
            <x v="467"/>
          </reference>
          <reference field="2" count="1">
            <x v="3"/>
          </reference>
        </references>
      </pivotArea>
    </format>
    <format dxfId="2138">
      <pivotArea dataOnly="0" labelOnly="1" outline="0" fieldPosition="0">
        <references count="3">
          <reference field="0" count="1" selected="0">
            <x v="469"/>
          </reference>
          <reference field="1" count="1" selected="0">
            <x v="468"/>
          </reference>
          <reference field="2" count="1">
            <x v="31"/>
          </reference>
        </references>
      </pivotArea>
    </format>
    <format dxfId="2137">
      <pivotArea dataOnly="0" labelOnly="1" outline="0" fieldPosition="0">
        <references count="3">
          <reference field="0" count="1" selected="0">
            <x v="470"/>
          </reference>
          <reference field="1" count="1" selected="0">
            <x v="469"/>
          </reference>
          <reference field="2" count="1">
            <x v="3"/>
          </reference>
        </references>
      </pivotArea>
    </format>
    <format dxfId="2136">
      <pivotArea dataOnly="0" labelOnly="1" outline="0" fieldPosition="0">
        <references count="3">
          <reference field="0" count="1" selected="0">
            <x v="471"/>
          </reference>
          <reference field="1" count="1" selected="0">
            <x v="470"/>
          </reference>
          <reference field="2" count="1">
            <x v="31"/>
          </reference>
        </references>
      </pivotArea>
    </format>
    <format dxfId="2135">
      <pivotArea dataOnly="0" labelOnly="1" outline="0" fieldPosition="0">
        <references count="3">
          <reference field="0" count="1" selected="0">
            <x v="472"/>
          </reference>
          <reference field="1" count="1" selected="0">
            <x v="471"/>
          </reference>
          <reference field="2" count="1">
            <x v="0"/>
          </reference>
        </references>
      </pivotArea>
    </format>
    <format dxfId="2134">
      <pivotArea dataOnly="0" labelOnly="1" outline="0" fieldPosition="0">
        <references count="3">
          <reference field="0" count="1" selected="0">
            <x v="473"/>
          </reference>
          <reference field="1" count="1" selected="0">
            <x v="472"/>
          </reference>
          <reference field="2" count="1">
            <x v="0"/>
          </reference>
        </references>
      </pivotArea>
    </format>
    <format dxfId="2133">
      <pivotArea dataOnly="0" labelOnly="1" outline="0" fieldPosition="0">
        <references count="3">
          <reference field="0" count="1" selected="0">
            <x v="474"/>
          </reference>
          <reference field="1" count="1" selected="0">
            <x v="473"/>
          </reference>
          <reference field="2" count="1">
            <x v="0"/>
          </reference>
        </references>
      </pivotArea>
    </format>
    <format dxfId="2132">
      <pivotArea dataOnly="0" labelOnly="1" outline="0" fieldPosition="0">
        <references count="3">
          <reference field="0" count="1" selected="0">
            <x v="475"/>
          </reference>
          <reference field="1" count="1" selected="0">
            <x v="474"/>
          </reference>
          <reference field="2" count="1">
            <x v="0"/>
          </reference>
        </references>
      </pivotArea>
    </format>
    <format dxfId="2131">
      <pivotArea dataOnly="0" labelOnly="1" outline="0" fieldPosition="0">
        <references count="3">
          <reference field="0" count="1" selected="0">
            <x v="476"/>
          </reference>
          <reference field="1" count="1" selected="0">
            <x v="475"/>
          </reference>
          <reference field="2" count="1">
            <x v="3"/>
          </reference>
        </references>
      </pivotArea>
    </format>
    <format dxfId="2130">
      <pivotArea dataOnly="0" labelOnly="1" outline="0" fieldPosition="0">
        <references count="3">
          <reference field="0" count="1" selected="0">
            <x v="477"/>
          </reference>
          <reference field="1" count="1" selected="0">
            <x v="476"/>
          </reference>
          <reference field="2" count="1">
            <x v="31"/>
          </reference>
        </references>
      </pivotArea>
    </format>
    <format dxfId="2129">
      <pivotArea dataOnly="0" labelOnly="1" outline="0" fieldPosition="0">
        <references count="3">
          <reference field="0" count="1" selected="0">
            <x v="478"/>
          </reference>
          <reference field="1" count="1" selected="0">
            <x v="477"/>
          </reference>
          <reference field="2" count="1">
            <x v="3"/>
          </reference>
        </references>
      </pivotArea>
    </format>
    <format dxfId="2128">
      <pivotArea dataOnly="0" labelOnly="1" outline="0" fieldPosition="0">
        <references count="3">
          <reference field="0" count="1" selected="0">
            <x v="479"/>
          </reference>
          <reference field="1" count="1" selected="0">
            <x v="478"/>
          </reference>
          <reference field="2" count="1">
            <x v="31"/>
          </reference>
        </references>
      </pivotArea>
    </format>
    <format dxfId="2127">
      <pivotArea dataOnly="0" labelOnly="1" outline="0" fieldPosition="0">
        <references count="3">
          <reference field="0" count="1" selected="0">
            <x v="480"/>
          </reference>
          <reference field="1" count="1" selected="0">
            <x v="479"/>
          </reference>
          <reference field="2" count="1">
            <x v="3"/>
          </reference>
        </references>
      </pivotArea>
    </format>
    <format dxfId="2126">
      <pivotArea dataOnly="0" labelOnly="1" outline="0" fieldPosition="0">
        <references count="3">
          <reference field="0" count="1" selected="0">
            <x v="481"/>
          </reference>
          <reference field="1" count="1" selected="0">
            <x v="480"/>
          </reference>
          <reference field="2" count="1">
            <x v="31"/>
          </reference>
        </references>
      </pivotArea>
    </format>
    <format dxfId="2125">
      <pivotArea dataOnly="0" labelOnly="1" outline="0" fieldPosition="0">
        <references count="3">
          <reference field="0" count="1" selected="0">
            <x v="482"/>
          </reference>
          <reference field="1" count="1" selected="0">
            <x v="481"/>
          </reference>
          <reference field="2" count="1">
            <x v="3"/>
          </reference>
        </references>
      </pivotArea>
    </format>
    <format dxfId="2124">
      <pivotArea dataOnly="0" labelOnly="1" outline="0" fieldPosition="0">
        <references count="3">
          <reference field="0" count="1" selected="0">
            <x v="483"/>
          </reference>
          <reference field="1" count="1" selected="0">
            <x v="482"/>
          </reference>
          <reference field="2" count="1">
            <x v="31"/>
          </reference>
        </references>
      </pivotArea>
    </format>
    <format dxfId="2123">
      <pivotArea dataOnly="0" labelOnly="1" outline="0" fieldPosition="0">
        <references count="3">
          <reference field="0" count="1" selected="0">
            <x v="484"/>
          </reference>
          <reference field="1" count="1" selected="0">
            <x v="483"/>
          </reference>
          <reference field="2" count="1">
            <x v="3"/>
          </reference>
        </references>
      </pivotArea>
    </format>
    <format dxfId="2122">
      <pivotArea dataOnly="0" labelOnly="1" outline="0" fieldPosition="0">
        <references count="3">
          <reference field="0" count="1" selected="0">
            <x v="485"/>
          </reference>
          <reference field="1" count="1" selected="0">
            <x v="484"/>
          </reference>
          <reference field="2" count="1">
            <x v="31"/>
          </reference>
        </references>
      </pivotArea>
    </format>
    <format dxfId="2121">
      <pivotArea dataOnly="0" labelOnly="1" outline="0" fieldPosition="0">
        <references count="3">
          <reference field="0" count="1" selected="0">
            <x v="486"/>
          </reference>
          <reference field="1" count="1" selected="0">
            <x v="485"/>
          </reference>
          <reference field="2" count="1">
            <x v="0"/>
          </reference>
        </references>
      </pivotArea>
    </format>
    <format dxfId="2120">
      <pivotArea dataOnly="0" labelOnly="1" outline="0" fieldPosition="0">
        <references count="3">
          <reference field="0" count="1" selected="0">
            <x v="487"/>
          </reference>
          <reference field="1" count="1" selected="0">
            <x v="486"/>
          </reference>
          <reference field="2" count="1">
            <x v="0"/>
          </reference>
        </references>
      </pivotArea>
    </format>
    <format dxfId="2119">
      <pivotArea dataOnly="0" labelOnly="1" outline="0" fieldPosition="0">
        <references count="3">
          <reference field="0" count="1" selected="0">
            <x v="488"/>
          </reference>
          <reference field="1" count="1" selected="0">
            <x v="487"/>
          </reference>
          <reference field="2" count="1">
            <x v="0"/>
          </reference>
        </references>
      </pivotArea>
    </format>
    <format dxfId="2118">
      <pivotArea dataOnly="0" labelOnly="1" outline="0" fieldPosition="0">
        <references count="3">
          <reference field="0" count="1" selected="0">
            <x v="489"/>
          </reference>
          <reference field="1" count="1" selected="0">
            <x v="488"/>
          </reference>
          <reference field="2" count="1">
            <x v="0"/>
          </reference>
        </references>
      </pivotArea>
    </format>
    <format dxfId="2117">
      <pivotArea dataOnly="0" labelOnly="1" outline="0" fieldPosition="0">
        <references count="3">
          <reference field="0" count="1" selected="0">
            <x v="490"/>
          </reference>
          <reference field="1" count="1" selected="0">
            <x v="489"/>
          </reference>
          <reference field="2" count="1">
            <x v="0"/>
          </reference>
        </references>
      </pivotArea>
    </format>
    <format dxfId="2116">
      <pivotArea dataOnly="0" labelOnly="1" outline="0" fieldPosition="0">
        <references count="3">
          <reference field="0" count="1" selected="0">
            <x v="491"/>
          </reference>
          <reference field="1" count="1" selected="0">
            <x v="490"/>
          </reference>
          <reference field="2" count="1">
            <x v="0"/>
          </reference>
        </references>
      </pivotArea>
    </format>
    <format dxfId="2115">
      <pivotArea dataOnly="0" labelOnly="1" outline="0" fieldPosition="0">
        <references count="3">
          <reference field="0" count="1" selected="0">
            <x v="492"/>
          </reference>
          <reference field="1" count="1" selected="0">
            <x v="491"/>
          </reference>
          <reference field="2" count="1">
            <x v="0"/>
          </reference>
        </references>
      </pivotArea>
    </format>
    <format dxfId="2114">
      <pivotArea dataOnly="0" labelOnly="1" outline="0" fieldPosition="0">
        <references count="3">
          <reference field="0" count="1" selected="0">
            <x v="493"/>
          </reference>
          <reference field="1" count="1" selected="0">
            <x v="492"/>
          </reference>
          <reference field="2" count="1">
            <x v="0"/>
          </reference>
        </references>
      </pivotArea>
    </format>
    <format dxfId="2113">
      <pivotArea dataOnly="0" labelOnly="1" outline="0" fieldPosition="0">
        <references count="3">
          <reference field="0" count="1" selected="0">
            <x v="494"/>
          </reference>
          <reference field="1" count="1" selected="0">
            <x v="493"/>
          </reference>
          <reference field="2" count="1">
            <x v="0"/>
          </reference>
        </references>
      </pivotArea>
    </format>
    <format dxfId="2112">
      <pivotArea dataOnly="0" labelOnly="1" outline="0" fieldPosition="0">
        <references count="3">
          <reference field="0" count="1" selected="0">
            <x v="495"/>
          </reference>
          <reference field="1" count="1" selected="0">
            <x v="494"/>
          </reference>
          <reference field="2" count="1">
            <x v="0"/>
          </reference>
        </references>
      </pivotArea>
    </format>
    <format dxfId="2111">
      <pivotArea dataOnly="0" labelOnly="1" outline="0" fieldPosition="0">
        <references count="3">
          <reference field="0" count="1" selected="0">
            <x v="496"/>
          </reference>
          <reference field="1" count="1" selected="0">
            <x v="495"/>
          </reference>
          <reference field="2" count="1">
            <x v="0"/>
          </reference>
        </references>
      </pivotArea>
    </format>
    <format dxfId="2110">
      <pivotArea dataOnly="0" labelOnly="1" outline="0" fieldPosition="0">
        <references count="3">
          <reference field="0" count="1" selected="0">
            <x v="497"/>
          </reference>
          <reference field="1" count="1" selected="0">
            <x v="496"/>
          </reference>
          <reference field="2" count="1">
            <x v="0"/>
          </reference>
        </references>
      </pivotArea>
    </format>
    <format dxfId="2109">
      <pivotArea dataOnly="0" labelOnly="1" outline="0" fieldPosition="0">
        <references count="3">
          <reference field="0" count="1" selected="0">
            <x v="498"/>
          </reference>
          <reference field="1" count="1" selected="0">
            <x v="497"/>
          </reference>
          <reference field="2" count="1">
            <x v="0"/>
          </reference>
        </references>
      </pivotArea>
    </format>
    <format dxfId="2108">
      <pivotArea dataOnly="0" labelOnly="1" outline="0" fieldPosition="0">
        <references count="3">
          <reference field="0" count="1" selected="0">
            <x v="499"/>
          </reference>
          <reference field="1" count="1" selected="0">
            <x v="498"/>
          </reference>
          <reference field="2" count="1">
            <x v="0"/>
          </reference>
        </references>
      </pivotArea>
    </format>
    <format dxfId="2107">
      <pivotArea dataOnly="0" labelOnly="1" outline="0" fieldPosition="0">
        <references count="3">
          <reference field="0" count="1" selected="0">
            <x v="500"/>
          </reference>
          <reference field="1" count="1" selected="0">
            <x v="499"/>
          </reference>
          <reference field="2" count="1">
            <x v="0"/>
          </reference>
        </references>
      </pivotArea>
    </format>
    <format dxfId="2106">
      <pivotArea dataOnly="0" labelOnly="1" outline="0" fieldPosition="0">
        <references count="3">
          <reference field="0" count="1" selected="0">
            <x v="501"/>
          </reference>
          <reference field="1" count="1" selected="0">
            <x v="500"/>
          </reference>
          <reference field="2" count="1">
            <x v="0"/>
          </reference>
        </references>
      </pivotArea>
    </format>
    <format dxfId="2105">
      <pivotArea dataOnly="0" labelOnly="1" outline="0" fieldPosition="0">
        <references count="3">
          <reference field="0" count="1" selected="0">
            <x v="502"/>
          </reference>
          <reference field="1" count="1" selected="0">
            <x v="501"/>
          </reference>
          <reference field="2" count="1">
            <x v="0"/>
          </reference>
        </references>
      </pivotArea>
    </format>
    <format dxfId="2104">
      <pivotArea dataOnly="0" labelOnly="1" outline="0" fieldPosition="0">
        <references count="3">
          <reference field="0" count="1" selected="0">
            <x v="503"/>
          </reference>
          <reference field="1" count="1" selected="0">
            <x v="502"/>
          </reference>
          <reference field="2" count="1">
            <x v="0"/>
          </reference>
        </references>
      </pivotArea>
    </format>
    <format dxfId="2103">
      <pivotArea dataOnly="0" labelOnly="1" outline="0" fieldPosition="0">
        <references count="3">
          <reference field="0" count="1" selected="0">
            <x v="504"/>
          </reference>
          <reference field="1" count="1" selected="0">
            <x v="503"/>
          </reference>
          <reference field="2" count="1">
            <x v="0"/>
          </reference>
        </references>
      </pivotArea>
    </format>
    <format dxfId="2102">
      <pivotArea dataOnly="0" labelOnly="1" outline="0" fieldPosition="0">
        <references count="3">
          <reference field="0" count="1" selected="0">
            <x v="505"/>
          </reference>
          <reference field="1" count="1" selected="0">
            <x v="504"/>
          </reference>
          <reference field="2" count="1">
            <x v="0"/>
          </reference>
        </references>
      </pivotArea>
    </format>
    <format dxfId="2101">
      <pivotArea dataOnly="0" labelOnly="1" outline="0" fieldPosition="0">
        <references count="3">
          <reference field="0" count="1" selected="0">
            <x v="506"/>
          </reference>
          <reference field="1" count="1" selected="0">
            <x v="505"/>
          </reference>
          <reference field="2" count="1">
            <x v="0"/>
          </reference>
        </references>
      </pivotArea>
    </format>
    <format dxfId="2100">
      <pivotArea dataOnly="0" labelOnly="1" outline="0" fieldPosition="0">
        <references count="3">
          <reference field="0" count="1" selected="0">
            <x v="507"/>
          </reference>
          <reference field="1" count="1" selected="0">
            <x v="506"/>
          </reference>
          <reference field="2" count="1">
            <x v="0"/>
          </reference>
        </references>
      </pivotArea>
    </format>
    <format dxfId="2099">
      <pivotArea dataOnly="0" labelOnly="1" outline="0" fieldPosition="0">
        <references count="3">
          <reference field="0" count="1" selected="0">
            <x v="508"/>
          </reference>
          <reference field="1" count="1" selected="0">
            <x v="507"/>
          </reference>
          <reference field="2" count="1">
            <x v="0"/>
          </reference>
        </references>
      </pivotArea>
    </format>
    <format dxfId="2098">
      <pivotArea dataOnly="0" labelOnly="1" outline="0" fieldPosition="0">
        <references count="3">
          <reference field="0" count="1" selected="0">
            <x v="509"/>
          </reference>
          <reference field="1" count="1" selected="0">
            <x v="508"/>
          </reference>
          <reference field="2" count="1">
            <x v="0"/>
          </reference>
        </references>
      </pivotArea>
    </format>
    <format dxfId="2097">
      <pivotArea dataOnly="0" labelOnly="1" outline="0" fieldPosition="0">
        <references count="3">
          <reference field="0" count="1" selected="0">
            <x v="510"/>
          </reference>
          <reference field="1" count="1" selected="0">
            <x v="509"/>
          </reference>
          <reference field="2" count="1">
            <x v="0"/>
          </reference>
        </references>
      </pivotArea>
    </format>
    <format dxfId="2096">
      <pivotArea dataOnly="0" labelOnly="1" outline="0" fieldPosition="0">
        <references count="3">
          <reference field="0" count="1" selected="0">
            <x v="511"/>
          </reference>
          <reference field="1" count="1" selected="0">
            <x v="510"/>
          </reference>
          <reference field="2" count="1">
            <x v="0"/>
          </reference>
        </references>
      </pivotArea>
    </format>
    <format dxfId="2095">
      <pivotArea dataOnly="0" labelOnly="1" outline="0" fieldPosition="0">
        <references count="3">
          <reference field="0" count="1" selected="0">
            <x v="512"/>
          </reference>
          <reference field="1" count="1" selected="0">
            <x v="511"/>
          </reference>
          <reference field="2" count="1">
            <x v="0"/>
          </reference>
        </references>
      </pivotArea>
    </format>
    <format dxfId="2094">
      <pivotArea dataOnly="0" labelOnly="1" outline="0" fieldPosition="0">
        <references count="3">
          <reference field="0" count="1" selected="0">
            <x v="513"/>
          </reference>
          <reference field="1" count="1" selected="0">
            <x v="512"/>
          </reference>
          <reference field="2" count="1">
            <x v="0"/>
          </reference>
        </references>
      </pivotArea>
    </format>
    <format dxfId="2093">
      <pivotArea dataOnly="0" labelOnly="1" outline="0" fieldPosition="0">
        <references count="3">
          <reference field="0" count="1" selected="0">
            <x v="514"/>
          </reference>
          <reference field="1" count="1" selected="0">
            <x v="513"/>
          </reference>
          <reference field="2" count="1">
            <x v="0"/>
          </reference>
        </references>
      </pivotArea>
    </format>
    <format dxfId="2092">
      <pivotArea dataOnly="0" labelOnly="1" outline="0" fieldPosition="0">
        <references count="3">
          <reference field="0" count="1" selected="0">
            <x v="515"/>
          </reference>
          <reference field="1" count="1" selected="0">
            <x v="514"/>
          </reference>
          <reference field="2" count="1">
            <x v="0"/>
          </reference>
        </references>
      </pivotArea>
    </format>
    <format dxfId="2091">
      <pivotArea dataOnly="0" labelOnly="1" outline="0" fieldPosition="0">
        <references count="3">
          <reference field="0" count="1" selected="0">
            <x v="516"/>
          </reference>
          <reference field="1" count="1" selected="0">
            <x v="515"/>
          </reference>
          <reference field="2" count="1">
            <x v="0"/>
          </reference>
        </references>
      </pivotArea>
    </format>
    <format dxfId="2090">
      <pivotArea dataOnly="0" labelOnly="1" outline="0" fieldPosition="0">
        <references count="3">
          <reference field="0" count="1" selected="0">
            <x v="517"/>
          </reference>
          <reference field="1" count="1" selected="0">
            <x v="516"/>
          </reference>
          <reference field="2" count="1">
            <x v="0"/>
          </reference>
        </references>
      </pivotArea>
    </format>
    <format dxfId="2089">
      <pivotArea dataOnly="0" labelOnly="1" outline="0" fieldPosition="0">
        <references count="3">
          <reference field="0" count="1" selected="0">
            <x v="518"/>
          </reference>
          <reference field="1" count="1" selected="0">
            <x v="517"/>
          </reference>
          <reference field="2" count="1">
            <x v="0"/>
          </reference>
        </references>
      </pivotArea>
    </format>
    <format dxfId="2088">
      <pivotArea dataOnly="0" labelOnly="1" outline="0" fieldPosition="0">
        <references count="3">
          <reference field="0" count="1" selected="0">
            <x v="519"/>
          </reference>
          <reference field="1" count="1" selected="0">
            <x v="518"/>
          </reference>
          <reference field="2" count="1">
            <x v="0"/>
          </reference>
        </references>
      </pivotArea>
    </format>
    <format dxfId="2087">
      <pivotArea dataOnly="0" labelOnly="1" outline="0" fieldPosition="0">
        <references count="3">
          <reference field="0" count="1" selected="0">
            <x v="520"/>
          </reference>
          <reference field="1" count="1" selected="0">
            <x v="519"/>
          </reference>
          <reference field="2" count="1">
            <x v="0"/>
          </reference>
        </references>
      </pivotArea>
    </format>
    <format dxfId="2086">
      <pivotArea dataOnly="0" labelOnly="1" outline="0" fieldPosition="0">
        <references count="3">
          <reference field="0" count="1" selected="0">
            <x v="521"/>
          </reference>
          <reference field="1" count="1" selected="0">
            <x v="520"/>
          </reference>
          <reference field="2" count="1">
            <x v="3"/>
          </reference>
        </references>
      </pivotArea>
    </format>
    <format dxfId="2085">
      <pivotArea dataOnly="0" labelOnly="1" outline="0" fieldPosition="0">
        <references count="3">
          <reference field="0" count="1" selected="0">
            <x v="522"/>
          </reference>
          <reference field="1" count="1" selected="0">
            <x v="521"/>
          </reference>
          <reference field="2" count="1">
            <x v="31"/>
          </reference>
        </references>
      </pivotArea>
    </format>
    <format dxfId="2084">
      <pivotArea dataOnly="0" labelOnly="1" outline="0" fieldPosition="0">
        <references count="3">
          <reference field="0" count="1" selected="0">
            <x v="523"/>
          </reference>
          <reference field="1" count="1" selected="0">
            <x v="522"/>
          </reference>
          <reference field="2" count="1">
            <x v="0"/>
          </reference>
        </references>
      </pivotArea>
    </format>
    <format dxfId="2083">
      <pivotArea dataOnly="0" labelOnly="1" outline="0" fieldPosition="0">
        <references count="3">
          <reference field="0" count="1" selected="0">
            <x v="524"/>
          </reference>
          <reference field="1" count="1" selected="0">
            <x v="523"/>
          </reference>
          <reference field="2" count="1">
            <x v="0"/>
          </reference>
        </references>
      </pivotArea>
    </format>
    <format dxfId="2082">
      <pivotArea dataOnly="0" labelOnly="1" outline="0" fieldPosition="0">
        <references count="3">
          <reference field="0" count="1" selected="0">
            <x v="525"/>
          </reference>
          <reference field="1" count="1" selected="0">
            <x v="524"/>
          </reference>
          <reference field="2" count="1">
            <x v="5"/>
          </reference>
        </references>
      </pivotArea>
    </format>
    <format dxfId="2081">
      <pivotArea dataOnly="0" labelOnly="1" outline="0" fieldPosition="0">
        <references count="3">
          <reference field="0" count="1" selected="0">
            <x v="526"/>
          </reference>
          <reference field="1" count="1" selected="0">
            <x v="525"/>
          </reference>
          <reference field="2" count="1">
            <x v="33"/>
          </reference>
        </references>
      </pivotArea>
    </format>
    <format dxfId="2080">
      <pivotArea dataOnly="0" labelOnly="1" outline="0" fieldPosition="0">
        <references count="3">
          <reference field="0" count="1" selected="0">
            <x v="527"/>
          </reference>
          <reference field="1" count="1" selected="0">
            <x v="526"/>
          </reference>
          <reference field="2" count="1">
            <x v="45"/>
          </reference>
        </references>
      </pivotArea>
    </format>
    <format dxfId="2079">
      <pivotArea dataOnly="0" labelOnly="1" outline="0" fieldPosition="0">
        <references count="3">
          <reference field="0" count="1" selected="0">
            <x v="528"/>
          </reference>
          <reference field="1" count="1" selected="0">
            <x v="527"/>
          </reference>
          <reference field="2" count="1">
            <x v="3"/>
          </reference>
        </references>
      </pivotArea>
    </format>
    <format dxfId="2078">
      <pivotArea dataOnly="0" labelOnly="1" outline="0" fieldPosition="0">
        <references count="3">
          <reference field="0" count="1" selected="0">
            <x v="529"/>
          </reference>
          <reference field="1" count="1" selected="0">
            <x v="528"/>
          </reference>
          <reference field="2" count="1">
            <x v="31"/>
          </reference>
        </references>
      </pivotArea>
    </format>
    <format dxfId="2077">
      <pivotArea dataOnly="0" labelOnly="1" outline="0" fieldPosition="0">
        <references count="3">
          <reference field="0" count="1" selected="0">
            <x v="530"/>
          </reference>
          <reference field="1" count="1" selected="0">
            <x v="529"/>
          </reference>
          <reference field="2" count="1">
            <x v="0"/>
          </reference>
        </references>
      </pivotArea>
    </format>
    <format dxfId="2076">
      <pivotArea dataOnly="0" labelOnly="1" outline="0" fieldPosition="0">
        <references count="3">
          <reference field="0" count="1" selected="0">
            <x v="531"/>
          </reference>
          <reference field="1" count="1" selected="0">
            <x v="530"/>
          </reference>
          <reference field="2" count="1">
            <x v="3"/>
          </reference>
        </references>
      </pivotArea>
    </format>
    <format dxfId="2075">
      <pivotArea dataOnly="0" labelOnly="1" outline="0" fieldPosition="0">
        <references count="3">
          <reference field="0" count="1" selected="0">
            <x v="532"/>
          </reference>
          <reference field="1" count="1" selected="0">
            <x v="531"/>
          </reference>
          <reference field="2" count="1">
            <x v="31"/>
          </reference>
        </references>
      </pivotArea>
    </format>
    <format dxfId="2074">
      <pivotArea dataOnly="0" labelOnly="1" outline="0" fieldPosition="0">
        <references count="3">
          <reference field="0" count="1" selected="0">
            <x v="533"/>
          </reference>
          <reference field="1" count="1" selected="0">
            <x v="532"/>
          </reference>
          <reference field="2" count="1">
            <x v="0"/>
          </reference>
        </references>
      </pivotArea>
    </format>
    <format dxfId="2073">
      <pivotArea dataOnly="0" labelOnly="1" outline="0" fieldPosition="0">
        <references count="3">
          <reference field="0" count="1" selected="0">
            <x v="534"/>
          </reference>
          <reference field="1" count="1" selected="0">
            <x v="533"/>
          </reference>
          <reference field="2" count="1">
            <x v="0"/>
          </reference>
        </references>
      </pivotArea>
    </format>
    <format dxfId="2072">
      <pivotArea dataOnly="0" labelOnly="1" outline="0" fieldPosition="0">
        <references count="3">
          <reference field="0" count="1" selected="0">
            <x v="535"/>
          </reference>
          <reference field="1" count="1" selected="0">
            <x v="534"/>
          </reference>
          <reference field="2" count="1">
            <x v="0"/>
          </reference>
        </references>
      </pivotArea>
    </format>
    <format dxfId="2071">
      <pivotArea dataOnly="0" labelOnly="1" outline="0" fieldPosition="0">
        <references count="3">
          <reference field="0" count="1" selected="0">
            <x v="536"/>
          </reference>
          <reference field="1" count="1" selected="0">
            <x v="535"/>
          </reference>
          <reference field="2" count="1">
            <x v="0"/>
          </reference>
        </references>
      </pivotArea>
    </format>
    <format dxfId="2070">
      <pivotArea dataOnly="0" labelOnly="1" outline="0" fieldPosition="0">
        <references count="3">
          <reference field="0" count="1" selected="0">
            <x v="537"/>
          </reference>
          <reference field="1" count="1" selected="0">
            <x v="536"/>
          </reference>
          <reference field="2" count="1">
            <x v="0"/>
          </reference>
        </references>
      </pivotArea>
    </format>
    <format dxfId="2069">
      <pivotArea dataOnly="0" labelOnly="1" outline="0" fieldPosition="0">
        <references count="3">
          <reference field="0" count="1" selected="0">
            <x v="538"/>
          </reference>
          <reference field="1" count="1" selected="0">
            <x v="537"/>
          </reference>
          <reference field="2" count="1">
            <x v="7"/>
          </reference>
        </references>
      </pivotArea>
    </format>
    <format dxfId="2068">
      <pivotArea dataOnly="0" labelOnly="1" outline="0" fieldPosition="0">
        <references count="3">
          <reference field="0" count="1" selected="0">
            <x v="539"/>
          </reference>
          <reference field="1" count="1" selected="0">
            <x v="538"/>
          </reference>
          <reference field="2" count="1">
            <x v="35"/>
          </reference>
        </references>
      </pivotArea>
    </format>
    <format dxfId="2067">
      <pivotArea dataOnly="0" labelOnly="1" outline="0" fieldPosition="0">
        <references count="3">
          <reference field="0" count="1" selected="0">
            <x v="540"/>
          </reference>
          <reference field="1" count="1" selected="0">
            <x v="539"/>
          </reference>
          <reference field="2" count="1">
            <x v="47"/>
          </reference>
        </references>
      </pivotArea>
    </format>
    <format dxfId="2066">
      <pivotArea dataOnly="0" labelOnly="1" outline="0" fieldPosition="0">
        <references count="3">
          <reference field="0" count="1" selected="0">
            <x v="541"/>
          </reference>
          <reference field="1" count="1" selected="0">
            <x v="540"/>
          </reference>
          <reference field="2" count="1">
            <x v="56"/>
          </reference>
        </references>
      </pivotArea>
    </format>
    <format dxfId="2065">
      <pivotArea dataOnly="0" labelOnly="1" outline="0" fieldPosition="0">
        <references count="3">
          <reference field="0" count="1" selected="0">
            <x v="542"/>
          </reference>
          <reference field="1" count="1" selected="0">
            <x v="541"/>
          </reference>
          <reference field="2" count="1">
            <x v="64"/>
          </reference>
        </references>
      </pivotArea>
    </format>
    <format dxfId="2064">
      <pivotArea dataOnly="0" labelOnly="1" outline="0" fieldPosition="0">
        <references count="3">
          <reference field="0" count="1" selected="0">
            <x v="543"/>
          </reference>
          <reference field="1" count="1" selected="0">
            <x v="542"/>
          </reference>
          <reference field="2" count="1">
            <x v="0"/>
          </reference>
        </references>
      </pivotArea>
    </format>
    <format dxfId="2063">
      <pivotArea dataOnly="0" labelOnly="1" outline="0" fieldPosition="0">
        <references count="3">
          <reference field="0" count="1" selected="0">
            <x v="544"/>
          </reference>
          <reference field="1" count="1" selected="0">
            <x v="543"/>
          </reference>
          <reference field="2" count="1">
            <x v="0"/>
          </reference>
        </references>
      </pivotArea>
    </format>
    <format dxfId="2062">
      <pivotArea dataOnly="0" labelOnly="1" outline="0" fieldPosition="0">
        <references count="3">
          <reference field="0" count="1" selected="0">
            <x v="545"/>
          </reference>
          <reference field="1" count="1" selected="0">
            <x v="544"/>
          </reference>
          <reference field="2" count="1">
            <x v="9"/>
          </reference>
        </references>
      </pivotArea>
    </format>
    <format dxfId="2061">
      <pivotArea dataOnly="0" labelOnly="1" outline="0" fieldPosition="0">
        <references count="3">
          <reference field="0" count="1" selected="0">
            <x v="546"/>
          </reference>
          <reference field="1" count="1" selected="0">
            <x v="545"/>
          </reference>
          <reference field="2" count="1">
            <x v="37"/>
          </reference>
        </references>
      </pivotArea>
    </format>
    <format dxfId="2060">
      <pivotArea dataOnly="0" labelOnly="1" outline="0" fieldPosition="0">
        <references count="3">
          <reference field="0" count="1" selected="0">
            <x v="547"/>
          </reference>
          <reference field="1" count="1" selected="0">
            <x v="546"/>
          </reference>
          <reference field="2" count="1">
            <x v="49"/>
          </reference>
        </references>
      </pivotArea>
    </format>
    <format dxfId="2059">
      <pivotArea dataOnly="0" labelOnly="1" outline="0" fieldPosition="0">
        <references count="3">
          <reference field="0" count="1" selected="0">
            <x v="548"/>
          </reference>
          <reference field="1" count="1" selected="0">
            <x v="547"/>
          </reference>
          <reference field="2" count="1">
            <x v="58"/>
          </reference>
        </references>
      </pivotArea>
    </format>
    <format dxfId="2058">
      <pivotArea dataOnly="0" labelOnly="1" outline="0" fieldPosition="0">
        <references count="3">
          <reference field="0" count="1" selected="0">
            <x v="549"/>
          </reference>
          <reference field="1" count="1" selected="0">
            <x v="548"/>
          </reference>
          <reference field="2" count="1">
            <x v="66"/>
          </reference>
        </references>
      </pivotArea>
    </format>
    <format dxfId="2057">
      <pivotArea dataOnly="0" labelOnly="1" outline="0" fieldPosition="0">
        <references count="3">
          <reference field="0" count="1" selected="0">
            <x v="550"/>
          </reference>
          <reference field="1" count="1" selected="0">
            <x v="549"/>
          </reference>
          <reference field="2" count="1">
            <x v="73"/>
          </reference>
        </references>
      </pivotArea>
    </format>
    <format dxfId="2056">
      <pivotArea dataOnly="0" labelOnly="1" outline="0" fieldPosition="0">
        <references count="3">
          <reference field="0" count="1" selected="0">
            <x v="551"/>
          </reference>
          <reference field="1" count="1" selected="0">
            <x v="550"/>
          </reference>
          <reference field="2" count="1">
            <x v="79"/>
          </reference>
        </references>
      </pivotArea>
    </format>
    <format dxfId="2055">
      <pivotArea dataOnly="0" labelOnly="1" outline="0" fieldPosition="0">
        <references count="3">
          <reference field="0" count="1" selected="0">
            <x v="552"/>
          </reference>
          <reference field="1" count="1" selected="0">
            <x v="551"/>
          </reference>
          <reference field="2" count="1">
            <x v="0"/>
          </reference>
        </references>
      </pivotArea>
    </format>
    <format dxfId="2054">
      <pivotArea dataOnly="0" labelOnly="1" outline="0" fieldPosition="0">
        <references count="3">
          <reference field="0" count="1" selected="0">
            <x v="553"/>
          </reference>
          <reference field="1" count="1" selected="0">
            <x v="552"/>
          </reference>
          <reference field="2" count="1">
            <x v="0"/>
          </reference>
        </references>
      </pivotArea>
    </format>
    <format dxfId="2053">
      <pivotArea dataOnly="0" labelOnly="1" outline="0" fieldPosition="0">
        <references count="3">
          <reference field="0" count="1" selected="0">
            <x v="554"/>
          </reference>
          <reference field="1" count="1" selected="0">
            <x v="553"/>
          </reference>
          <reference field="2" count="1">
            <x v="7"/>
          </reference>
        </references>
      </pivotArea>
    </format>
    <format dxfId="2052">
      <pivotArea dataOnly="0" labelOnly="1" outline="0" fieldPosition="0">
        <references count="3">
          <reference field="0" count="1" selected="0">
            <x v="555"/>
          </reference>
          <reference field="1" count="1" selected="0">
            <x v="554"/>
          </reference>
          <reference field="2" count="1">
            <x v="35"/>
          </reference>
        </references>
      </pivotArea>
    </format>
    <format dxfId="2051">
      <pivotArea dataOnly="0" labelOnly="1" outline="0" fieldPosition="0">
        <references count="3">
          <reference field="0" count="1" selected="0">
            <x v="556"/>
          </reference>
          <reference field="1" count="1" selected="0">
            <x v="555"/>
          </reference>
          <reference field="2" count="1">
            <x v="47"/>
          </reference>
        </references>
      </pivotArea>
    </format>
    <format dxfId="2050">
      <pivotArea dataOnly="0" labelOnly="1" outline="0" fieldPosition="0">
        <references count="3">
          <reference field="0" count="1" selected="0">
            <x v="557"/>
          </reference>
          <reference field="1" count="1" selected="0">
            <x v="556"/>
          </reference>
          <reference field="2" count="1">
            <x v="56"/>
          </reference>
        </references>
      </pivotArea>
    </format>
    <format dxfId="2049">
      <pivotArea dataOnly="0" labelOnly="1" outline="0" fieldPosition="0">
        <references count="3">
          <reference field="0" count="1" selected="0">
            <x v="558"/>
          </reference>
          <reference field="1" count="1" selected="0">
            <x v="557"/>
          </reference>
          <reference field="2" count="1">
            <x v="64"/>
          </reference>
        </references>
      </pivotArea>
    </format>
    <format dxfId="2048">
      <pivotArea dataOnly="0" labelOnly="1" outline="0" fieldPosition="0">
        <references count="3">
          <reference field="0" count="1" selected="0">
            <x v="559"/>
          </reference>
          <reference field="1" count="1" selected="0">
            <x v="558"/>
          </reference>
          <reference field="2" count="1">
            <x v="0"/>
          </reference>
        </references>
      </pivotArea>
    </format>
    <format dxfId="2047">
      <pivotArea dataOnly="0" labelOnly="1" outline="0" fieldPosition="0">
        <references count="3">
          <reference field="0" count="1" selected="0">
            <x v="560"/>
          </reference>
          <reference field="1" count="1" selected="0">
            <x v="559"/>
          </reference>
          <reference field="2" count="1">
            <x v="0"/>
          </reference>
        </references>
      </pivotArea>
    </format>
    <format dxfId="2046">
      <pivotArea dataOnly="0" labelOnly="1" outline="0" fieldPosition="0">
        <references count="3">
          <reference field="0" count="1" selected="0">
            <x v="561"/>
          </reference>
          <reference field="1" count="1" selected="0">
            <x v="560"/>
          </reference>
          <reference field="2" count="1">
            <x v="0"/>
          </reference>
        </references>
      </pivotArea>
    </format>
    <format dxfId="2045">
      <pivotArea dataOnly="0" labelOnly="1" outline="0" fieldPosition="0">
        <references count="3">
          <reference field="0" count="1" selected="0">
            <x v="562"/>
          </reference>
          <reference field="1" count="1" selected="0">
            <x v="561"/>
          </reference>
          <reference field="2" count="1">
            <x v="5"/>
          </reference>
        </references>
      </pivotArea>
    </format>
    <format dxfId="2044">
      <pivotArea dataOnly="0" labelOnly="1" outline="0" fieldPosition="0">
        <references count="3">
          <reference field="0" count="1" selected="0">
            <x v="563"/>
          </reference>
          <reference field="1" count="1" selected="0">
            <x v="562"/>
          </reference>
          <reference field="2" count="1">
            <x v="33"/>
          </reference>
        </references>
      </pivotArea>
    </format>
    <format dxfId="2043">
      <pivotArea dataOnly="0" labelOnly="1" outline="0" fieldPosition="0">
        <references count="3">
          <reference field="0" count="1" selected="0">
            <x v="564"/>
          </reference>
          <reference field="1" count="1" selected="0">
            <x v="563"/>
          </reference>
          <reference field="2" count="1">
            <x v="45"/>
          </reference>
        </references>
      </pivotArea>
    </format>
    <format dxfId="2042">
      <pivotArea dataOnly="0" labelOnly="1" outline="0" fieldPosition="0">
        <references count="3">
          <reference field="0" count="1" selected="0">
            <x v="565"/>
          </reference>
          <reference field="1" count="1" selected="0">
            <x v="564"/>
          </reference>
          <reference field="2" count="1">
            <x v="0"/>
          </reference>
        </references>
      </pivotArea>
    </format>
    <format dxfId="2041">
      <pivotArea dataOnly="0" labelOnly="1" outline="0" fieldPosition="0">
        <references count="3">
          <reference field="0" count="1" selected="0">
            <x v="566"/>
          </reference>
          <reference field="1" count="1" selected="0">
            <x v="565"/>
          </reference>
          <reference field="2" count="1">
            <x v="5"/>
          </reference>
        </references>
      </pivotArea>
    </format>
    <format dxfId="2040">
      <pivotArea dataOnly="0" labelOnly="1" outline="0" fieldPosition="0">
        <references count="3">
          <reference field="0" count="1" selected="0">
            <x v="567"/>
          </reference>
          <reference field="1" count="1" selected="0">
            <x v="566"/>
          </reference>
          <reference field="2" count="1">
            <x v="33"/>
          </reference>
        </references>
      </pivotArea>
    </format>
    <format dxfId="2039">
      <pivotArea dataOnly="0" labelOnly="1" outline="0" fieldPosition="0">
        <references count="3">
          <reference field="0" count="1" selected="0">
            <x v="568"/>
          </reference>
          <reference field="1" count="1" selected="0">
            <x v="567"/>
          </reference>
          <reference field="2" count="1">
            <x v="45"/>
          </reference>
        </references>
      </pivotArea>
    </format>
    <format dxfId="2038">
      <pivotArea dataOnly="0" labelOnly="1" outline="0" fieldPosition="0">
        <references count="3">
          <reference field="0" count="1" selected="0">
            <x v="569"/>
          </reference>
          <reference field="1" count="1" selected="0">
            <x v="568"/>
          </reference>
          <reference field="2" count="1">
            <x v="3"/>
          </reference>
        </references>
      </pivotArea>
    </format>
    <format dxfId="2037">
      <pivotArea dataOnly="0" labelOnly="1" outline="0" fieldPosition="0">
        <references count="3">
          <reference field="0" count="1" selected="0">
            <x v="570"/>
          </reference>
          <reference field="1" count="1" selected="0">
            <x v="569"/>
          </reference>
          <reference field="2" count="1">
            <x v="31"/>
          </reference>
        </references>
      </pivotArea>
    </format>
    <format dxfId="2036">
      <pivotArea dataOnly="0" labelOnly="1" outline="0" fieldPosition="0">
        <references count="3">
          <reference field="0" count="1" selected="0">
            <x v="571"/>
          </reference>
          <reference field="1" count="1" selected="0">
            <x v="570"/>
          </reference>
          <reference field="2" count="1">
            <x v="0"/>
          </reference>
        </references>
      </pivotArea>
    </format>
    <format dxfId="2035">
      <pivotArea dataOnly="0" labelOnly="1" outline="0" fieldPosition="0">
        <references count="3">
          <reference field="0" count="1" selected="0">
            <x v="572"/>
          </reference>
          <reference field="1" count="1" selected="0">
            <x v="571"/>
          </reference>
          <reference field="2" count="1">
            <x v="0"/>
          </reference>
        </references>
      </pivotArea>
    </format>
    <format dxfId="2034">
      <pivotArea dataOnly="0" labelOnly="1" outline="0" fieldPosition="0">
        <references count="3">
          <reference field="0" count="1" selected="0">
            <x v="573"/>
          </reference>
          <reference field="1" count="1" selected="0">
            <x v="572"/>
          </reference>
          <reference field="2" count="1">
            <x v="0"/>
          </reference>
        </references>
      </pivotArea>
    </format>
    <format dxfId="2033">
      <pivotArea dataOnly="0" labelOnly="1" outline="0" fieldPosition="0">
        <references count="3">
          <reference field="0" count="1" selected="0">
            <x v="574"/>
          </reference>
          <reference field="1" count="1" selected="0">
            <x v="573"/>
          </reference>
          <reference field="2" count="1">
            <x v="0"/>
          </reference>
        </references>
      </pivotArea>
    </format>
    <format dxfId="2032">
      <pivotArea dataOnly="0" labelOnly="1" outline="0" fieldPosition="0">
        <references count="3">
          <reference field="0" count="1" selected="0">
            <x v="575"/>
          </reference>
          <reference field="1" count="1" selected="0">
            <x v="574"/>
          </reference>
          <reference field="2" count="1">
            <x v="0"/>
          </reference>
        </references>
      </pivotArea>
    </format>
    <format dxfId="2031">
      <pivotArea dataOnly="0" labelOnly="1" outline="0" fieldPosition="0">
        <references count="3">
          <reference field="0" count="1" selected="0">
            <x v="576"/>
          </reference>
          <reference field="1" count="1" selected="0">
            <x v="575"/>
          </reference>
          <reference field="2" count="1">
            <x v="0"/>
          </reference>
        </references>
      </pivotArea>
    </format>
    <format dxfId="2030">
      <pivotArea dataOnly="0" labelOnly="1" outline="0" fieldPosition="0">
        <references count="3">
          <reference field="0" count="1" selected="0">
            <x v="577"/>
          </reference>
          <reference field="1" count="1" selected="0">
            <x v="576"/>
          </reference>
          <reference field="2" count="1">
            <x v="0"/>
          </reference>
        </references>
      </pivotArea>
    </format>
    <format dxfId="2029">
      <pivotArea dataOnly="0" labelOnly="1" outline="0" fieldPosition="0">
        <references count="3">
          <reference field="0" count="1" selected="0">
            <x v="578"/>
          </reference>
          <reference field="1" count="1" selected="0">
            <x v="577"/>
          </reference>
          <reference field="2" count="1">
            <x v="0"/>
          </reference>
        </references>
      </pivotArea>
    </format>
    <format dxfId="2028">
      <pivotArea dataOnly="0" labelOnly="1" outline="0" fieldPosition="0">
        <references count="3">
          <reference field="0" count="1" selected="0">
            <x v="579"/>
          </reference>
          <reference field="1" count="1" selected="0">
            <x v="578"/>
          </reference>
          <reference field="2" count="1">
            <x v="0"/>
          </reference>
        </references>
      </pivotArea>
    </format>
    <format dxfId="2027">
      <pivotArea dataOnly="0" labelOnly="1" outline="0" fieldPosition="0">
        <references count="3">
          <reference field="0" count="1" selected="0">
            <x v="580"/>
          </reference>
          <reference field="1" count="1" selected="0">
            <x v="579"/>
          </reference>
          <reference field="2" count="1">
            <x v="0"/>
          </reference>
        </references>
      </pivotArea>
    </format>
    <format dxfId="2026">
      <pivotArea dataOnly="0" labelOnly="1" outline="0" fieldPosition="0">
        <references count="3">
          <reference field="0" count="1" selected="0">
            <x v="581"/>
          </reference>
          <reference field="1" count="1" selected="0">
            <x v="580"/>
          </reference>
          <reference field="2" count="1">
            <x v="0"/>
          </reference>
        </references>
      </pivotArea>
    </format>
    <format dxfId="2025">
      <pivotArea dataOnly="0" labelOnly="1" outline="0" fieldPosition="0">
        <references count="3">
          <reference field="0" count="1" selected="0">
            <x v="582"/>
          </reference>
          <reference field="1" count="1" selected="0">
            <x v="581"/>
          </reference>
          <reference field="2" count="1">
            <x v="0"/>
          </reference>
        </references>
      </pivotArea>
    </format>
    <format dxfId="2024">
      <pivotArea dataOnly="0" labelOnly="1" outline="0" fieldPosition="0">
        <references count="3">
          <reference field="0" count="1" selected="0">
            <x v="583"/>
          </reference>
          <reference field="1" count="1" selected="0">
            <x v="582"/>
          </reference>
          <reference field="2" count="1">
            <x v="0"/>
          </reference>
        </references>
      </pivotArea>
    </format>
    <format dxfId="2023">
      <pivotArea dataOnly="0" labelOnly="1" outline="0" fieldPosition="0">
        <references count="3">
          <reference field="0" count="1" selected="0">
            <x v="584"/>
          </reference>
          <reference field="1" count="1" selected="0">
            <x v="583"/>
          </reference>
          <reference field="2" count="1">
            <x v="0"/>
          </reference>
        </references>
      </pivotArea>
    </format>
    <format dxfId="2022">
      <pivotArea dataOnly="0" labelOnly="1" outline="0" fieldPosition="0">
        <references count="3">
          <reference field="0" count="1" selected="0">
            <x v="585"/>
          </reference>
          <reference field="1" count="1" selected="0">
            <x v="584"/>
          </reference>
          <reference field="2" count="1">
            <x v="0"/>
          </reference>
        </references>
      </pivotArea>
    </format>
    <format dxfId="2021">
      <pivotArea dataOnly="0" labelOnly="1" outline="0" fieldPosition="0">
        <references count="3">
          <reference field="0" count="1" selected="0">
            <x v="586"/>
          </reference>
          <reference field="1" count="1" selected="0">
            <x v="585"/>
          </reference>
          <reference field="2" count="1">
            <x v="0"/>
          </reference>
        </references>
      </pivotArea>
    </format>
    <format dxfId="2020">
      <pivotArea dataOnly="0" labelOnly="1" outline="0" fieldPosition="0">
        <references count="3">
          <reference field="0" count="1" selected="0">
            <x v="587"/>
          </reference>
          <reference field="1" count="1" selected="0">
            <x v="586"/>
          </reference>
          <reference field="2" count="1">
            <x v="0"/>
          </reference>
        </references>
      </pivotArea>
    </format>
    <format dxfId="2019">
      <pivotArea dataOnly="0" labelOnly="1" outline="0" fieldPosition="0">
        <references count="3">
          <reference field="0" count="1" selected="0">
            <x v="588"/>
          </reference>
          <reference field="1" count="1" selected="0">
            <x v="587"/>
          </reference>
          <reference field="2" count="1">
            <x v="0"/>
          </reference>
        </references>
      </pivotArea>
    </format>
    <format dxfId="2018">
      <pivotArea dataOnly="0" labelOnly="1" outline="0" fieldPosition="0">
        <references count="3">
          <reference field="0" count="1" selected="0">
            <x v="589"/>
          </reference>
          <reference field="1" count="1" selected="0">
            <x v="588"/>
          </reference>
          <reference field="2" count="1">
            <x v="0"/>
          </reference>
        </references>
      </pivotArea>
    </format>
    <format dxfId="2017">
      <pivotArea dataOnly="0" labelOnly="1" outline="0" fieldPosition="0">
        <references count="3">
          <reference field="0" count="1" selected="0">
            <x v="590"/>
          </reference>
          <reference field="1" count="1" selected="0">
            <x v="589"/>
          </reference>
          <reference field="2" count="1">
            <x v="0"/>
          </reference>
        </references>
      </pivotArea>
    </format>
    <format dxfId="2016">
      <pivotArea dataOnly="0" labelOnly="1" outline="0" fieldPosition="0">
        <references count="3">
          <reference field="0" count="1" selected="0">
            <x v="591"/>
          </reference>
          <reference field="1" count="1" selected="0">
            <x v="590"/>
          </reference>
          <reference field="2" count="1">
            <x v="0"/>
          </reference>
        </references>
      </pivotArea>
    </format>
    <format dxfId="2015">
      <pivotArea dataOnly="0" labelOnly="1" outline="0" fieldPosition="0">
        <references count="3">
          <reference field="0" count="1" selected="0">
            <x v="592"/>
          </reference>
          <reference field="1" count="1" selected="0">
            <x v="591"/>
          </reference>
          <reference field="2" count="1">
            <x v="0"/>
          </reference>
        </references>
      </pivotArea>
    </format>
    <format dxfId="2014">
      <pivotArea dataOnly="0" labelOnly="1" outline="0" fieldPosition="0">
        <references count="3">
          <reference field="0" count="1" selected="0">
            <x v="593"/>
          </reference>
          <reference field="1" count="1" selected="0">
            <x v="592"/>
          </reference>
          <reference field="2" count="1">
            <x v="0"/>
          </reference>
        </references>
      </pivotArea>
    </format>
    <format dxfId="2013">
      <pivotArea dataOnly="0" labelOnly="1" outline="0" fieldPosition="0">
        <references count="3">
          <reference field="0" count="1" selected="0">
            <x v="594"/>
          </reference>
          <reference field="1" count="1" selected="0">
            <x v="593"/>
          </reference>
          <reference field="2" count="1">
            <x v="0"/>
          </reference>
        </references>
      </pivotArea>
    </format>
    <format dxfId="2012">
      <pivotArea dataOnly="0" labelOnly="1" outline="0" fieldPosition="0">
        <references count="3">
          <reference field="0" count="1" selected="0">
            <x v="595"/>
          </reference>
          <reference field="1" count="1" selected="0">
            <x v="594"/>
          </reference>
          <reference field="2" count="1">
            <x v="0"/>
          </reference>
        </references>
      </pivotArea>
    </format>
    <format dxfId="2011">
      <pivotArea dataOnly="0" labelOnly="1" outline="0" fieldPosition="0">
        <references count="3">
          <reference field="0" count="1" selected="0">
            <x v="596"/>
          </reference>
          <reference field="1" count="1" selected="0">
            <x v="595"/>
          </reference>
          <reference field="2" count="1">
            <x v="0"/>
          </reference>
        </references>
      </pivotArea>
    </format>
    <format dxfId="2010">
      <pivotArea dataOnly="0" labelOnly="1" outline="0" fieldPosition="0">
        <references count="3">
          <reference field="0" count="1" selected="0">
            <x v="597"/>
          </reference>
          <reference field="1" count="1" selected="0">
            <x v="596"/>
          </reference>
          <reference field="2" count="1">
            <x v="0"/>
          </reference>
        </references>
      </pivotArea>
    </format>
    <format dxfId="2009">
      <pivotArea dataOnly="0" labelOnly="1" outline="0" fieldPosition="0">
        <references count="3">
          <reference field="0" count="1" selected="0">
            <x v="598"/>
          </reference>
          <reference field="1" count="1" selected="0">
            <x v="597"/>
          </reference>
          <reference field="2" count="1">
            <x v="0"/>
          </reference>
        </references>
      </pivotArea>
    </format>
    <format dxfId="2008">
      <pivotArea dataOnly="0" labelOnly="1" outline="0" fieldPosition="0">
        <references count="3">
          <reference field="0" count="1" selected="0">
            <x v="599"/>
          </reference>
          <reference field="1" count="1" selected="0">
            <x v="598"/>
          </reference>
          <reference field="2" count="1">
            <x v="0"/>
          </reference>
        </references>
      </pivotArea>
    </format>
    <format dxfId="2007">
      <pivotArea dataOnly="0" labelOnly="1" outline="0" fieldPosition="0">
        <references count="3">
          <reference field="0" count="1" selected="0">
            <x v="600"/>
          </reference>
          <reference field="1" count="1" selected="0">
            <x v="599"/>
          </reference>
          <reference field="2" count="1">
            <x v="0"/>
          </reference>
        </references>
      </pivotArea>
    </format>
    <format dxfId="2006">
      <pivotArea dataOnly="0" labelOnly="1" outline="0" fieldPosition="0">
        <references count="3">
          <reference field="0" count="1" selected="0">
            <x v="601"/>
          </reference>
          <reference field="1" count="1" selected="0">
            <x v="600"/>
          </reference>
          <reference field="2" count="1">
            <x v="0"/>
          </reference>
        </references>
      </pivotArea>
    </format>
    <format dxfId="2005">
      <pivotArea dataOnly="0" labelOnly="1" outline="0" fieldPosition="0">
        <references count="3">
          <reference field="0" count="1" selected="0">
            <x v="602"/>
          </reference>
          <reference field="1" count="1" selected="0">
            <x v="601"/>
          </reference>
          <reference field="2" count="1">
            <x v="0"/>
          </reference>
        </references>
      </pivotArea>
    </format>
    <format dxfId="2004">
      <pivotArea dataOnly="0" labelOnly="1" outline="0" fieldPosition="0">
        <references count="3">
          <reference field="0" count="1" selected="0">
            <x v="603"/>
          </reference>
          <reference field="1" count="1" selected="0">
            <x v="602"/>
          </reference>
          <reference field="2" count="1">
            <x v="0"/>
          </reference>
        </references>
      </pivotArea>
    </format>
    <format dxfId="2003">
      <pivotArea dataOnly="0" labelOnly="1" outline="0" fieldPosition="0">
        <references count="3">
          <reference field="0" count="1" selected="0">
            <x v="604"/>
          </reference>
          <reference field="1" count="1" selected="0">
            <x v="603"/>
          </reference>
          <reference field="2" count="1">
            <x v="0"/>
          </reference>
        </references>
      </pivotArea>
    </format>
    <format dxfId="2002">
      <pivotArea dataOnly="0" labelOnly="1" outline="0" fieldPosition="0">
        <references count="3">
          <reference field="0" count="1" selected="0">
            <x v="605"/>
          </reference>
          <reference field="1" count="1" selected="0">
            <x v="604"/>
          </reference>
          <reference field="2" count="1">
            <x v="0"/>
          </reference>
        </references>
      </pivotArea>
    </format>
    <format dxfId="2001">
      <pivotArea dataOnly="0" labelOnly="1" outline="0" fieldPosition="0">
        <references count="3">
          <reference field="0" count="1" selected="0">
            <x v="606"/>
          </reference>
          <reference field="1" count="1" selected="0">
            <x v="605"/>
          </reference>
          <reference field="2" count="1">
            <x v="0"/>
          </reference>
        </references>
      </pivotArea>
    </format>
    <format dxfId="2000">
      <pivotArea dataOnly="0" labelOnly="1" outline="0" fieldPosition="0">
        <references count="3">
          <reference field="0" count="1" selected="0">
            <x v="607"/>
          </reference>
          <reference field="1" count="1" selected="0">
            <x v="606"/>
          </reference>
          <reference field="2" count="1">
            <x v="0"/>
          </reference>
        </references>
      </pivotArea>
    </format>
    <format dxfId="1999">
      <pivotArea dataOnly="0" labelOnly="1" outline="0" fieldPosition="0">
        <references count="3">
          <reference field="0" count="1" selected="0">
            <x v="608"/>
          </reference>
          <reference field="1" count="1" selected="0">
            <x v="607"/>
          </reference>
          <reference field="2" count="1">
            <x v="0"/>
          </reference>
        </references>
      </pivotArea>
    </format>
    <format dxfId="1998">
      <pivotArea dataOnly="0" labelOnly="1" outline="0" fieldPosition="0">
        <references count="3">
          <reference field="0" count="1" selected="0">
            <x v="609"/>
          </reference>
          <reference field="1" count="1" selected="0">
            <x v="608"/>
          </reference>
          <reference field="2" count="1">
            <x v="0"/>
          </reference>
        </references>
      </pivotArea>
    </format>
    <format dxfId="1997">
      <pivotArea dataOnly="0" labelOnly="1" outline="0" fieldPosition="0">
        <references count="3">
          <reference field="0" count="1" selected="0">
            <x v="610"/>
          </reference>
          <reference field="1" count="1" selected="0">
            <x v="609"/>
          </reference>
          <reference field="2" count="1">
            <x v="0"/>
          </reference>
        </references>
      </pivotArea>
    </format>
    <format dxfId="1996">
      <pivotArea dataOnly="0" labelOnly="1" outline="0" fieldPosition="0">
        <references count="3">
          <reference field="0" count="1" selected="0">
            <x v="611"/>
          </reference>
          <reference field="1" count="1" selected="0">
            <x v="610"/>
          </reference>
          <reference field="2" count="1">
            <x v="0"/>
          </reference>
        </references>
      </pivotArea>
    </format>
    <format dxfId="1995">
      <pivotArea dataOnly="0" labelOnly="1" outline="0" fieldPosition="0">
        <references count="3">
          <reference field="0" count="1" selected="0">
            <x v="612"/>
          </reference>
          <reference field="1" count="1" selected="0">
            <x v="611"/>
          </reference>
          <reference field="2" count="1">
            <x v="0"/>
          </reference>
        </references>
      </pivotArea>
    </format>
    <format dxfId="1994">
      <pivotArea dataOnly="0" labelOnly="1" outline="0" fieldPosition="0">
        <references count="3">
          <reference field="0" count="1" selected="0">
            <x v="613"/>
          </reference>
          <reference field="1" count="1" selected="0">
            <x v="612"/>
          </reference>
          <reference field="2" count="1">
            <x v="0"/>
          </reference>
        </references>
      </pivotArea>
    </format>
    <format dxfId="1993">
      <pivotArea dataOnly="0" labelOnly="1" outline="0" fieldPosition="0">
        <references count="3">
          <reference field="0" count="1" selected="0">
            <x v="614"/>
          </reference>
          <reference field="1" count="1" selected="0">
            <x v="613"/>
          </reference>
          <reference field="2" count="1">
            <x v="0"/>
          </reference>
        </references>
      </pivotArea>
    </format>
    <format dxfId="1992">
      <pivotArea dataOnly="0" labelOnly="1" outline="0" fieldPosition="0">
        <references count="3">
          <reference field="0" count="1" selected="0">
            <x v="615"/>
          </reference>
          <reference field="1" count="1" selected="0">
            <x v="614"/>
          </reference>
          <reference field="2" count="1">
            <x v="0"/>
          </reference>
        </references>
      </pivotArea>
    </format>
    <format dxfId="1991">
      <pivotArea dataOnly="0" labelOnly="1" outline="0" fieldPosition="0">
        <references count="3">
          <reference field="0" count="1" selected="0">
            <x v="616"/>
          </reference>
          <reference field="1" count="1" selected="0">
            <x v="615"/>
          </reference>
          <reference field="2" count="1">
            <x v="0"/>
          </reference>
        </references>
      </pivotArea>
    </format>
    <format dxfId="1990">
      <pivotArea dataOnly="0" labelOnly="1" outline="0" fieldPosition="0">
        <references count="3">
          <reference field="0" count="1" selected="0">
            <x v="617"/>
          </reference>
          <reference field="1" count="1" selected="0">
            <x v="616"/>
          </reference>
          <reference field="2" count="1">
            <x v="0"/>
          </reference>
        </references>
      </pivotArea>
    </format>
    <format dxfId="1989">
      <pivotArea dataOnly="0" labelOnly="1" outline="0" fieldPosition="0">
        <references count="3">
          <reference field="0" count="1" selected="0">
            <x v="618"/>
          </reference>
          <reference field="1" count="1" selected="0">
            <x v="617"/>
          </reference>
          <reference field="2" count="1">
            <x v="0"/>
          </reference>
        </references>
      </pivotArea>
    </format>
    <format dxfId="1988">
      <pivotArea dataOnly="0" labelOnly="1" outline="0" fieldPosition="0">
        <references count="3">
          <reference field="0" count="1" selected="0">
            <x v="619"/>
          </reference>
          <reference field="1" count="1" selected="0">
            <x v="618"/>
          </reference>
          <reference field="2" count="1">
            <x v="0"/>
          </reference>
        </references>
      </pivotArea>
    </format>
    <format dxfId="1987">
      <pivotArea dataOnly="0" labelOnly="1" outline="0" fieldPosition="0">
        <references count="3">
          <reference field="0" count="1" selected="0">
            <x v="620"/>
          </reference>
          <reference field="1" count="1" selected="0">
            <x v="619"/>
          </reference>
          <reference field="2" count="1">
            <x v="3"/>
          </reference>
        </references>
      </pivotArea>
    </format>
    <format dxfId="1986">
      <pivotArea dataOnly="0" labelOnly="1" outline="0" fieldPosition="0">
        <references count="3">
          <reference field="0" count="1" selected="0">
            <x v="621"/>
          </reference>
          <reference field="1" count="1" selected="0">
            <x v="620"/>
          </reference>
          <reference field="2" count="1">
            <x v="31"/>
          </reference>
        </references>
      </pivotArea>
    </format>
    <format dxfId="1985">
      <pivotArea dataOnly="0" labelOnly="1" outline="0" fieldPosition="0">
        <references count="3">
          <reference field="0" count="1" selected="0">
            <x v="622"/>
          </reference>
          <reference field="1" count="1" selected="0">
            <x v="621"/>
          </reference>
          <reference field="2" count="1">
            <x v="0"/>
          </reference>
        </references>
      </pivotArea>
    </format>
    <format dxfId="1984">
      <pivotArea dataOnly="0" labelOnly="1" outline="0" fieldPosition="0">
        <references count="3">
          <reference field="0" count="1" selected="0">
            <x v="623"/>
          </reference>
          <reference field="1" count="1" selected="0">
            <x v="622"/>
          </reference>
          <reference field="2" count="1">
            <x v="0"/>
          </reference>
        </references>
      </pivotArea>
    </format>
    <format dxfId="1983">
      <pivotArea dataOnly="0" labelOnly="1" outline="0" fieldPosition="0">
        <references count="3">
          <reference field="0" count="1" selected="0">
            <x v="624"/>
          </reference>
          <reference field="1" count="1" selected="0">
            <x v="623"/>
          </reference>
          <reference field="2" count="1">
            <x v="0"/>
          </reference>
        </references>
      </pivotArea>
    </format>
    <format dxfId="1982">
      <pivotArea dataOnly="0" labelOnly="1" outline="0" fieldPosition="0">
        <references count="3">
          <reference field="0" count="1" selected="0">
            <x v="625"/>
          </reference>
          <reference field="1" count="1" selected="0">
            <x v="624"/>
          </reference>
          <reference field="2" count="1">
            <x v="0"/>
          </reference>
        </references>
      </pivotArea>
    </format>
    <format dxfId="1981">
      <pivotArea dataOnly="0" labelOnly="1" outline="0" fieldPosition="0">
        <references count="3">
          <reference field="0" count="1" selected="0">
            <x v="626"/>
          </reference>
          <reference field="1" count="1" selected="0">
            <x v="625"/>
          </reference>
          <reference field="2" count="1">
            <x v="0"/>
          </reference>
        </references>
      </pivotArea>
    </format>
    <format dxfId="1980">
      <pivotArea dataOnly="0" labelOnly="1" outline="0" fieldPosition="0">
        <references count="3">
          <reference field="0" count="1" selected="0">
            <x v="627"/>
          </reference>
          <reference field="1" count="1" selected="0">
            <x v="626"/>
          </reference>
          <reference field="2" count="1">
            <x v="0"/>
          </reference>
        </references>
      </pivotArea>
    </format>
    <format dxfId="1979">
      <pivotArea dataOnly="0" labelOnly="1" outline="0" fieldPosition="0">
        <references count="3">
          <reference field="0" count="1" selected="0">
            <x v="628"/>
          </reference>
          <reference field="1" count="1" selected="0">
            <x v="627"/>
          </reference>
          <reference field="2" count="1">
            <x v="0"/>
          </reference>
        </references>
      </pivotArea>
    </format>
    <format dxfId="1978">
      <pivotArea dataOnly="0" labelOnly="1" outline="0" fieldPosition="0">
        <references count="3">
          <reference field="0" count="1" selected="0">
            <x v="629"/>
          </reference>
          <reference field="1" count="1" selected="0">
            <x v="628"/>
          </reference>
          <reference field="2" count="1">
            <x v="0"/>
          </reference>
        </references>
      </pivotArea>
    </format>
    <format dxfId="1977">
      <pivotArea dataOnly="0" labelOnly="1" outline="0" fieldPosition="0">
        <references count="3">
          <reference field="0" count="1" selected="0">
            <x v="630"/>
          </reference>
          <reference field="1" count="1" selected="0">
            <x v="629"/>
          </reference>
          <reference field="2" count="1">
            <x v="0"/>
          </reference>
        </references>
      </pivotArea>
    </format>
    <format dxfId="1976">
      <pivotArea dataOnly="0" labelOnly="1" outline="0" fieldPosition="0">
        <references count="3">
          <reference field="0" count="1" selected="0">
            <x v="631"/>
          </reference>
          <reference field="1" count="1" selected="0">
            <x v="630"/>
          </reference>
          <reference field="2" count="1">
            <x v="8"/>
          </reference>
        </references>
      </pivotArea>
    </format>
    <format dxfId="1975">
      <pivotArea dataOnly="0" labelOnly="1" outline="0" fieldPosition="0">
        <references count="3">
          <reference field="0" count="1" selected="0">
            <x v="632"/>
          </reference>
          <reference field="1" count="1" selected="0">
            <x v="631"/>
          </reference>
          <reference field="2" count="1">
            <x v="36"/>
          </reference>
        </references>
      </pivotArea>
    </format>
    <format dxfId="1974">
      <pivotArea dataOnly="0" labelOnly="1" outline="0" fieldPosition="0">
        <references count="3">
          <reference field="0" count="1" selected="0">
            <x v="633"/>
          </reference>
          <reference field="1" count="1" selected="0">
            <x v="632"/>
          </reference>
          <reference field="2" count="1">
            <x v="48"/>
          </reference>
        </references>
      </pivotArea>
    </format>
    <format dxfId="1973">
      <pivotArea dataOnly="0" labelOnly="1" outline="0" fieldPosition="0">
        <references count="3">
          <reference field="0" count="1" selected="0">
            <x v="634"/>
          </reference>
          <reference field="1" count="1" selected="0">
            <x v="633"/>
          </reference>
          <reference field="2" count="1">
            <x v="57"/>
          </reference>
        </references>
      </pivotArea>
    </format>
    <format dxfId="1972">
      <pivotArea dataOnly="0" labelOnly="1" outline="0" fieldPosition="0">
        <references count="3">
          <reference field="0" count="1" selected="0">
            <x v="635"/>
          </reference>
          <reference field="1" count="1" selected="0">
            <x v="634"/>
          </reference>
          <reference field="2" count="1">
            <x v="65"/>
          </reference>
        </references>
      </pivotArea>
    </format>
    <format dxfId="1971">
      <pivotArea dataOnly="0" labelOnly="1" outline="0" fieldPosition="0">
        <references count="3">
          <reference field="0" count="1" selected="0">
            <x v="636"/>
          </reference>
          <reference field="1" count="1" selected="0">
            <x v="635"/>
          </reference>
          <reference field="2" count="1">
            <x v="72"/>
          </reference>
        </references>
      </pivotArea>
    </format>
    <format dxfId="1970">
      <pivotArea dataOnly="0" labelOnly="1" outline="0" fieldPosition="0">
        <references count="3">
          <reference field="0" count="1" selected="0">
            <x v="637"/>
          </reference>
          <reference field="1" count="1" selected="0">
            <x v="636"/>
          </reference>
          <reference field="2" count="1">
            <x v="0"/>
          </reference>
        </references>
      </pivotArea>
    </format>
    <format dxfId="1969">
      <pivotArea dataOnly="0" labelOnly="1" outline="0" fieldPosition="0">
        <references count="3">
          <reference field="0" count="1" selected="0">
            <x v="638"/>
          </reference>
          <reference field="1" count="1" selected="0">
            <x v="637"/>
          </reference>
          <reference field="2" count="1">
            <x v="0"/>
          </reference>
        </references>
      </pivotArea>
    </format>
    <format dxfId="1968">
      <pivotArea dataOnly="0" labelOnly="1" outline="0" fieldPosition="0">
        <references count="3">
          <reference field="0" count="1" selected="0">
            <x v="639"/>
          </reference>
          <reference field="1" count="1" selected="0">
            <x v="638"/>
          </reference>
          <reference field="2" count="1">
            <x v="0"/>
          </reference>
        </references>
      </pivotArea>
    </format>
    <format dxfId="1967">
      <pivotArea dataOnly="0" labelOnly="1" outline="0" fieldPosition="0">
        <references count="3">
          <reference field="0" count="1" selected="0">
            <x v="640"/>
          </reference>
          <reference field="1" count="1" selected="0">
            <x v="639"/>
          </reference>
          <reference field="2" count="1">
            <x v="3"/>
          </reference>
        </references>
      </pivotArea>
    </format>
    <format dxfId="1966">
      <pivotArea dataOnly="0" labelOnly="1" outline="0" fieldPosition="0">
        <references count="3">
          <reference field="0" count="1" selected="0">
            <x v="641"/>
          </reference>
          <reference field="1" count="1" selected="0">
            <x v="640"/>
          </reference>
          <reference field="2" count="1">
            <x v="31"/>
          </reference>
        </references>
      </pivotArea>
    </format>
    <format dxfId="1965">
      <pivotArea dataOnly="0" labelOnly="1" outline="0" fieldPosition="0">
        <references count="3">
          <reference field="0" count="1" selected="0">
            <x v="642"/>
          </reference>
          <reference field="1" count="1" selected="0">
            <x v="641"/>
          </reference>
          <reference field="2" count="1">
            <x v="0"/>
          </reference>
        </references>
      </pivotArea>
    </format>
    <format dxfId="1964">
      <pivotArea dataOnly="0" labelOnly="1" outline="0" fieldPosition="0">
        <references count="3">
          <reference field="0" count="1" selected="0">
            <x v="643"/>
          </reference>
          <reference field="1" count="1" selected="0">
            <x v="642"/>
          </reference>
          <reference field="2" count="1">
            <x v="0"/>
          </reference>
        </references>
      </pivotArea>
    </format>
    <format dxfId="1963">
      <pivotArea dataOnly="0" labelOnly="1" outline="0" fieldPosition="0">
        <references count="3">
          <reference field="0" count="1" selected="0">
            <x v="644"/>
          </reference>
          <reference field="1" count="1" selected="0">
            <x v="643"/>
          </reference>
          <reference field="2" count="1">
            <x v="0"/>
          </reference>
        </references>
      </pivotArea>
    </format>
    <format dxfId="1962">
      <pivotArea dataOnly="0" labelOnly="1" outline="0" fieldPosition="0">
        <references count="3">
          <reference field="0" count="1" selected="0">
            <x v="645"/>
          </reference>
          <reference field="1" count="1" selected="0">
            <x v="644"/>
          </reference>
          <reference field="2" count="1">
            <x v="0"/>
          </reference>
        </references>
      </pivotArea>
    </format>
    <format dxfId="1961">
      <pivotArea type="topRight" dataOnly="0" labelOnly="1" outline="0" fieldPosition="0"/>
    </format>
    <format dxfId="1960">
      <pivotArea dataOnly="0" labelOnly="1" outline="0" fieldPosition="0">
        <references count="1">
          <reference field="0" count="0"/>
        </references>
      </pivotArea>
    </format>
    <format dxfId="1959">
      <pivotArea dataOnly="0" labelOnly="1" outline="0" fieldPosition="0">
        <references count="1">
          <reference field="16" count="0"/>
        </references>
      </pivotArea>
    </format>
    <format dxfId="1958">
      <pivotArea field="0" type="button" dataOnly="0" labelOnly="1" outline="0" axis="axisRow" fieldPosition="0"/>
    </format>
    <format dxfId="1957">
      <pivotArea field="1" type="button" dataOnly="0" labelOnly="1" outline="0" axis="axisRow" fieldPosition="1"/>
    </format>
    <format dxfId="1956">
      <pivotArea field="2" type="button" dataOnly="0" labelOnly="1" outline="0" axis="axisRow" fieldPosition="2"/>
    </format>
    <format dxfId="1955">
      <pivotArea field="16" type="button" dataOnly="0" labelOnly="1" outline="0" axis="axisRow" fieldPosition="3"/>
    </format>
    <format dxfId="1954">
      <pivotArea field="21" type="button" dataOnly="0" labelOnly="1" outline="0" axis="axisRow" fieldPosition="5"/>
    </format>
    <format dxfId="1953">
      <pivotArea field="0" type="button" dataOnly="0" labelOnly="1" outline="0" axis="axisRow" fieldPosition="0"/>
    </format>
    <format dxfId="1952">
      <pivotArea field="1" type="button" dataOnly="0" labelOnly="1" outline="0" axis="axisRow" fieldPosition="1"/>
    </format>
    <format dxfId="1951">
      <pivotArea field="2" type="button" dataOnly="0" labelOnly="1" outline="0" axis="axisRow" fieldPosition="2"/>
    </format>
    <format dxfId="1950">
      <pivotArea field="16" type="button" dataOnly="0" labelOnly="1" outline="0" axis="axisRow" fieldPosition="3"/>
    </format>
    <format dxfId="1949">
      <pivotArea field="19" type="button" dataOnly="0" labelOnly="1" outline="0" axis="axisRow" fieldPosition="4"/>
    </format>
    <format dxfId="1948">
      <pivotArea field="21" type="button" dataOnly="0" labelOnly="1" outline="0" axis="axisRow" fieldPosition="5"/>
    </format>
    <format dxfId="1947">
      <pivotArea type="all" dataOnly="0" outline="0" fieldPosition="0"/>
    </format>
    <format dxfId="1946">
      <pivotArea field="0" type="button" dataOnly="0" labelOnly="1" outline="0" axis="axisRow" fieldPosition="0"/>
    </format>
    <format dxfId="1945">
      <pivotArea field="1" type="button" dataOnly="0" labelOnly="1" outline="0" axis="axisRow" fieldPosition="1"/>
    </format>
    <format dxfId="1944">
      <pivotArea field="2" type="button" dataOnly="0" labelOnly="1" outline="0" axis="axisRow" fieldPosition="2"/>
    </format>
    <format dxfId="1943">
      <pivotArea field="16" type="button" dataOnly="0" labelOnly="1" outline="0" axis="axisRow" fieldPosition="3"/>
    </format>
    <format dxfId="1942">
      <pivotArea field="19" type="button" dataOnly="0" labelOnly="1" outline="0" axis="axisRow" fieldPosition="4"/>
    </format>
    <format dxfId="1941">
      <pivotArea field="21" type="button" dataOnly="0" labelOnly="1" outline="0" axis="axisRow" fieldPosition="5"/>
    </format>
    <format dxfId="1940">
      <pivotArea dataOnly="0" labelOnly="1" outline="0" fieldPosition="0">
        <references count="1">
          <reference field="0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1939">
      <pivotArea dataOnly="0" labelOnly="1" outline="0" fieldPosition="0">
        <references count="1">
          <reference field="0" count="50"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</reference>
        </references>
      </pivotArea>
    </format>
    <format dxfId="1938">
      <pivotArea dataOnly="0" labelOnly="1" outline="0" fieldPosition="0">
        <references count="1">
          <reference field="0" count="50"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</reference>
        </references>
      </pivotArea>
    </format>
    <format dxfId="1937">
      <pivotArea dataOnly="0" labelOnly="1" outline="0" fieldPosition="0">
        <references count="1">
          <reference field="0" count="50"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</reference>
        </references>
      </pivotArea>
    </format>
    <format dxfId="1936">
      <pivotArea dataOnly="0" labelOnly="1" outline="0" fieldPosition="0">
        <references count="1">
          <reference field="0" count="50"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  <x v="250"/>
          </reference>
        </references>
      </pivotArea>
    </format>
    <format dxfId="1935">
      <pivotArea dataOnly="0" labelOnly="1" outline="0" fieldPosition="0">
        <references count="1">
          <reference field="0" count="50"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</reference>
        </references>
      </pivotArea>
    </format>
    <format dxfId="1934">
      <pivotArea dataOnly="0" labelOnly="1" outline="0" fieldPosition="0">
        <references count="1">
          <reference field="0" count="50"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</reference>
        </references>
      </pivotArea>
    </format>
    <format dxfId="1933">
      <pivotArea dataOnly="0" labelOnly="1" outline="0" fieldPosition="0">
        <references count="1">
          <reference field="0" count="50"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</reference>
        </references>
      </pivotArea>
    </format>
    <format dxfId="1932">
      <pivotArea dataOnly="0" labelOnly="1" outline="0" fieldPosition="0">
        <references count="1">
          <reference field="0" count="50"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</reference>
        </references>
      </pivotArea>
    </format>
    <format dxfId="1931">
      <pivotArea dataOnly="0" labelOnly="1" outline="0" fieldPosition="0">
        <references count="1">
          <reference field="0" count="50"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  <x v="500"/>
          </reference>
        </references>
      </pivotArea>
    </format>
    <format dxfId="1930">
      <pivotArea dataOnly="0" labelOnly="1" outline="0" fieldPosition="0">
        <references count="1">
          <reference field="0" count="50"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</reference>
        </references>
      </pivotArea>
    </format>
    <format dxfId="1929">
      <pivotArea dataOnly="0" labelOnly="1" outline="0" fieldPosition="0">
        <references count="1">
          <reference field="0" count="50"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</reference>
        </references>
      </pivotArea>
    </format>
    <format dxfId="1928">
      <pivotArea dataOnly="0" labelOnly="1" outline="0" fieldPosition="0">
        <references count="1">
          <reference field="0" count="45"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</reference>
        </references>
      </pivotArea>
    </format>
    <format dxfId="1927">
      <pivotArea dataOnly="0" labelOnly="1" grandRow="1" outline="0" fieldPosition="0"/>
    </format>
    <format dxfId="1926">
      <pivotArea dataOnly="0" labelOnly="1" outline="0" fieldPosition="0">
        <references count="2">
          <reference field="0" count="1" selected="0">
            <x v="1"/>
          </reference>
          <reference field="1" count="1">
            <x v="0"/>
          </reference>
        </references>
      </pivotArea>
    </format>
    <format dxfId="1925">
      <pivotArea dataOnly="0" labelOnly="1" outline="0" fieldPosition="0">
        <references count="2">
          <reference field="0" count="1" selected="0">
            <x v="2"/>
          </reference>
          <reference field="1" count="1">
            <x v="1"/>
          </reference>
        </references>
      </pivotArea>
    </format>
    <format dxfId="1924">
      <pivotArea dataOnly="0" labelOnly="1" outline="0" fieldPosition="0">
        <references count="2">
          <reference field="0" count="1" selected="0">
            <x v="3"/>
          </reference>
          <reference field="1" count="1">
            <x v="2"/>
          </reference>
        </references>
      </pivotArea>
    </format>
    <format dxfId="1923">
      <pivotArea dataOnly="0" labelOnly="1" outline="0" fieldPosition="0">
        <references count="2">
          <reference field="0" count="1" selected="0">
            <x v="4"/>
          </reference>
          <reference field="1" count="1">
            <x v="3"/>
          </reference>
        </references>
      </pivotArea>
    </format>
    <format dxfId="1922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1921">
      <pivotArea dataOnly="0" labelOnly="1" outline="0" fieldPosition="0">
        <references count="2">
          <reference field="0" count="1" selected="0">
            <x v="6"/>
          </reference>
          <reference field="1" count="1">
            <x v="5"/>
          </reference>
        </references>
      </pivotArea>
    </format>
    <format dxfId="1920">
      <pivotArea dataOnly="0" labelOnly="1" outline="0" fieldPosition="0">
        <references count="2">
          <reference field="0" count="1" selected="0">
            <x v="7"/>
          </reference>
          <reference field="1" count="1">
            <x v="6"/>
          </reference>
        </references>
      </pivotArea>
    </format>
    <format dxfId="1919">
      <pivotArea dataOnly="0" labelOnly="1" outline="0" fieldPosition="0">
        <references count="2">
          <reference field="0" count="1" selected="0">
            <x v="8"/>
          </reference>
          <reference field="1" count="1">
            <x v="7"/>
          </reference>
        </references>
      </pivotArea>
    </format>
    <format dxfId="1918">
      <pivotArea dataOnly="0" labelOnly="1" outline="0" fieldPosition="0">
        <references count="2">
          <reference field="0" count="1" selected="0">
            <x v="9"/>
          </reference>
          <reference field="1" count="1">
            <x v="8"/>
          </reference>
        </references>
      </pivotArea>
    </format>
    <format dxfId="1917">
      <pivotArea dataOnly="0" labelOnly="1" outline="0" fieldPosition="0">
        <references count="2">
          <reference field="0" count="1" selected="0">
            <x v="10"/>
          </reference>
          <reference field="1" count="1">
            <x v="9"/>
          </reference>
        </references>
      </pivotArea>
    </format>
    <format dxfId="1916">
      <pivotArea dataOnly="0" labelOnly="1" outline="0" fieldPosition="0">
        <references count="2">
          <reference field="0" count="1" selected="0">
            <x v="11"/>
          </reference>
          <reference field="1" count="1">
            <x v="10"/>
          </reference>
        </references>
      </pivotArea>
    </format>
    <format dxfId="1915">
      <pivotArea dataOnly="0" labelOnly="1" outline="0" fieldPosition="0">
        <references count="2">
          <reference field="0" count="1" selected="0">
            <x v="12"/>
          </reference>
          <reference field="1" count="1">
            <x v="11"/>
          </reference>
        </references>
      </pivotArea>
    </format>
    <format dxfId="1914">
      <pivotArea dataOnly="0" labelOnly="1" outline="0" fieldPosition="0">
        <references count="2">
          <reference field="0" count="1" selected="0">
            <x v="13"/>
          </reference>
          <reference field="1" count="1">
            <x v="12"/>
          </reference>
        </references>
      </pivotArea>
    </format>
    <format dxfId="1913">
      <pivotArea dataOnly="0" labelOnly="1" outline="0" fieldPosition="0">
        <references count="2">
          <reference field="0" count="1" selected="0">
            <x v="14"/>
          </reference>
          <reference field="1" count="1">
            <x v="13"/>
          </reference>
        </references>
      </pivotArea>
    </format>
    <format dxfId="1912">
      <pivotArea dataOnly="0" labelOnly="1" outline="0" fieldPosition="0">
        <references count="2">
          <reference field="0" count="1" selected="0">
            <x v="15"/>
          </reference>
          <reference field="1" count="1">
            <x v="14"/>
          </reference>
        </references>
      </pivotArea>
    </format>
    <format dxfId="1911">
      <pivotArea dataOnly="0" labelOnly="1" outline="0" fieldPosition="0">
        <references count="2">
          <reference field="0" count="1" selected="0">
            <x v="16"/>
          </reference>
          <reference field="1" count="1">
            <x v="15"/>
          </reference>
        </references>
      </pivotArea>
    </format>
    <format dxfId="1910">
      <pivotArea dataOnly="0" labelOnly="1" outline="0" fieldPosition="0">
        <references count="2">
          <reference field="0" count="1" selected="0">
            <x v="17"/>
          </reference>
          <reference field="1" count="1">
            <x v="16"/>
          </reference>
        </references>
      </pivotArea>
    </format>
    <format dxfId="1909">
      <pivotArea dataOnly="0" labelOnly="1" outline="0" fieldPosition="0">
        <references count="2">
          <reference field="0" count="1" selected="0">
            <x v="18"/>
          </reference>
          <reference field="1" count="1">
            <x v="17"/>
          </reference>
        </references>
      </pivotArea>
    </format>
    <format dxfId="1908">
      <pivotArea dataOnly="0" labelOnly="1" outline="0" fieldPosition="0">
        <references count="2">
          <reference field="0" count="1" selected="0">
            <x v="19"/>
          </reference>
          <reference field="1" count="1">
            <x v="18"/>
          </reference>
        </references>
      </pivotArea>
    </format>
    <format dxfId="1907">
      <pivotArea dataOnly="0" labelOnly="1" outline="0" fieldPosition="0">
        <references count="2">
          <reference field="0" count="1" selected="0">
            <x v="20"/>
          </reference>
          <reference field="1" count="1">
            <x v="19"/>
          </reference>
        </references>
      </pivotArea>
    </format>
    <format dxfId="1906">
      <pivotArea dataOnly="0" labelOnly="1" outline="0" fieldPosition="0">
        <references count="2">
          <reference field="0" count="1" selected="0">
            <x v="21"/>
          </reference>
          <reference field="1" count="1">
            <x v="20"/>
          </reference>
        </references>
      </pivotArea>
    </format>
    <format dxfId="1905">
      <pivotArea dataOnly="0" labelOnly="1" outline="0" fieldPosition="0">
        <references count="2">
          <reference field="0" count="1" selected="0">
            <x v="22"/>
          </reference>
          <reference field="1" count="1">
            <x v="21"/>
          </reference>
        </references>
      </pivotArea>
    </format>
    <format dxfId="1904">
      <pivotArea dataOnly="0" labelOnly="1" outline="0" fieldPosition="0">
        <references count="2">
          <reference field="0" count="1" selected="0">
            <x v="23"/>
          </reference>
          <reference field="1" count="1">
            <x v="22"/>
          </reference>
        </references>
      </pivotArea>
    </format>
    <format dxfId="1903">
      <pivotArea dataOnly="0" labelOnly="1" outline="0" fieldPosition="0">
        <references count="2">
          <reference field="0" count="1" selected="0">
            <x v="24"/>
          </reference>
          <reference field="1" count="1">
            <x v="23"/>
          </reference>
        </references>
      </pivotArea>
    </format>
    <format dxfId="1902">
      <pivotArea dataOnly="0" labelOnly="1" outline="0" fieldPosition="0">
        <references count="2">
          <reference field="0" count="1" selected="0">
            <x v="25"/>
          </reference>
          <reference field="1" count="1">
            <x v="24"/>
          </reference>
        </references>
      </pivotArea>
    </format>
    <format dxfId="1901">
      <pivotArea dataOnly="0" labelOnly="1" outline="0" fieldPosition="0">
        <references count="2">
          <reference field="0" count="1" selected="0">
            <x v="26"/>
          </reference>
          <reference field="1" count="1">
            <x v="25"/>
          </reference>
        </references>
      </pivotArea>
    </format>
    <format dxfId="1900">
      <pivotArea dataOnly="0" labelOnly="1" outline="0" fieldPosition="0">
        <references count="2">
          <reference field="0" count="1" selected="0">
            <x v="27"/>
          </reference>
          <reference field="1" count="1">
            <x v="26"/>
          </reference>
        </references>
      </pivotArea>
    </format>
    <format dxfId="1899">
      <pivotArea dataOnly="0" labelOnly="1" outline="0" fieldPosition="0">
        <references count="2">
          <reference field="0" count="1" selected="0">
            <x v="28"/>
          </reference>
          <reference field="1" count="1">
            <x v="27"/>
          </reference>
        </references>
      </pivotArea>
    </format>
    <format dxfId="1898">
      <pivotArea dataOnly="0" labelOnly="1" outline="0" fieldPosition="0">
        <references count="2">
          <reference field="0" count="1" selected="0">
            <x v="29"/>
          </reference>
          <reference field="1" count="1">
            <x v="28"/>
          </reference>
        </references>
      </pivotArea>
    </format>
    <format dxfId="1897">
      <pivotArea dataOnly="0" labelOnly="1" outline="0" fieldPosition="0">
        <references count="2">
          <reference field="0" count="1" selected="0">
            <x v="30"/>
          </reference>
          <reference field="1" count="1">
            <x v="29"/>
          </reference>
        </references>
      </pivotArea>
    </format>
    <format dxfId="1896">
      <pivotArea dataOnly="0" labelOnly="1" outline="0" fieldPosition="0">
        <references count="2">
          <reference field="0" count="1" selected="0">
            <x v="31"/>
          </reference>
          <reference field="1" count="1">
            <x v="30"/>
          </reference>
        </references>
      </pivotArea>
    </format>
    <format dxfId="1895">
      <pivotArea dataOnly="0" labelOnly="1" outline="0" fieldPosition="0">
        <references count="2">
          <reference field="0" count="1" selected="0">
            <x v="32"/>
          </reference>
          <reference field="1" count="1">
            <x v="31"/>
          </reference>
        </references>
      </pivotArea>
    </format>
    <format dxfId="1894">
      <pivotArea dataOnly="0" labelOnly="1" outline="0" fieldPosition="0">
        <references count="2">
          <reference field="0" count="1" selected="0">
            <x v="33"/>
          </reference>
          <reference field="1" count="1">
            <x v="32"/>
          </reference>
        </references>
      </pivotArea>
    </format>
    <format dxfId="1893">
      <pivotArea dataOnly="0" labelOnly="1" outline="0" fieldPosition="0">
        <references count="2">
          <reference field="0" count="1" selected="0">
            <x v="34"/>
          </reference>
          <reference field="1" count="1">
            <x v="33"/>
          </reference>
        </references>
      </pivotArea>
    </format>
    <format dxfId="1892">
      <pivotArea dataOnly="0" labelOnly="1" outline="0" fieldPosition="0">
        <references count="2">
          <reference field="0" count="1" selected="0">
            <x v="35"/>
          </reference>
          <reference field="1" count="1">
            <x v="34"/>
          </reference>
        </references>
      </pivotArea>
    </format>
    <format dxfId="1891">
      <pivotArea dataOnly="0" labelOnly="1" outline="0" fieldPosition="0">
        <references count="2">
          <reference field="0" count="1" selected="0">
            <x v="36"/>
          </reference>
          <reference field="1" count="1">
            <x v="35"/>
          </reference>
        </references>
      </pivotArea>
    </format>
    <format dxfId="1890">
      <pivotArea dataOnly="0" labelOnly="1" outline="0" fieldPosition="0">
        <references count="2">
          <reference field="0" count="1" selected="0">
            <x v="37"/>
          </reference>
          <reference field="1" count="1">
            <x v="36"/>
          </reference>
        </references>
      </pivotArea>
    </format>
    <format dxfId="1889">
      <pivotArea dataOnly="0" labelOnly="1" outline="0" fieldPosition="0">
        <references count="2">
          <reference field="0" count="1" selected="0">
            <x v="38"/>
          </reference>
          <reference field="1" count="1">
            <x v="37"/>
          </reference>
        </references>
      </pivotArea>
    </format>
    <format dxfId="1888">
      <pivotArea dataOnly="0" labelOnly="1" outline="0" fieldPosition="0">
        <references count="2">
          <reference field="0" count="1" selected="0">
            <x v="39"/>
          </reference>
          <reference field="1" count="1">
            <x v="38"/>
          </reference>
        </references>
      </pivotArea>
    </format>
    <format dxfId="1887">
      <pivotArea dataOnly="0" labelOnly="1" outline="0" fieldPosition="0">
        <references count="2">
          <reference field="0" count="1" selected="0">
            <x v="40"/>
          </reference>
          <reference field="1" count="1">
            <x v="39"/>
          </reference>
        </references>
      </pivotArea>
    </format>
    <format dxfId="1886">
      <pivotArea dataOnly="0" labelOnly="1" outline="0" fieldPosition="0">
        <references count="2">
          <reference field="0" count="1" selected="0">
            <x v="41"/>
          </reference>
          <reference field="1" count="1">
            <x v="40"/>
          </reference>
        </references>
      </pivotArea>
    </format>
    <format dxfId="1885">
      <pivotArea dataOnly="0" labelOnly="1" outline="0" fieldPosition="0">
        <references count="2">
          <reference field="0" count="1" selected="0">
            <x v="42"/>
          </reference>
          <reference field="1" count="1">
            <x v="41"/>
          </reference>
        </references>
      </pivotArea>
    </format>
    <format dxfId="1884">
      <pivotArea dataOnly="0" labelOnly="1" outline="0" fieldPosition="0">
        <references count="2">
          <reference field="0" count="1" selected="0">
            <x v="43"/>
          </reference>
          <reference field="1" count="1">
            <x v="42"/>
          </reference>
        </references>
      </pivotArea>
    </format>
    <format dxfId="1883">
      <pivotArea dataOnly="0" labelOnly="1" outline="0" fieldPosition="0">
        <references count="2">
          <reference field="0" count="1" selected="0">
            <x v="44"/>
          </reference>
          <reference field="1" count="1">
            <x v="43"/>
          </reference>
        </references>
      </pivotArea>
    </format>
    <format dxfId="1882">
      <pivotArea dataOnly="0" labelOnly="1" outline="0" fieldPosition="0">
        <references count="2">
          <reference field="0" count="1" selected="0">
            <x v="45"/>
          </reference>
          <reference field="1" count="1">
            <x v="44"/>
          </reference>
        </references>
      </pivotArea>
    </format>
    <format dxfId="1881">
      <pivotArea dataOnly="0" labelOnly="1" outline="0" fieldPosition="0">
        <references count="2">
          <reference field="0" count="1" selected="0">
            <x v="46"/>
          </reference>
          <reference field="1" count="1">
            <x v="45"/>
          </reference>
        </references>
      </pivotArea>
    </format>
    <format dxfId="1880">
      <pivotArea dataOnly="0" labelOnly="1" outline="0" fieldPosition="0">
        <references count="2">
          <reference field="0" count="1" selected="0">
            <x v="47"/>
          </reference>
          <reference field="1" count="1">
            <x v="46"/>
          </reference>
        </references>
      </pivotArea>
    </format>
    <format dxfId="1879">
      <pivotArea dataOnly="0" labelOnly="1" outline="0" fieldPosition="0">
        <references count="2">
          <reference field="0" count="1" selected="0">
            <x v="48"/>
          </reference>
          <reference field="1" count="1">
            <x v="47"/>
          </reference>
        </references>
      </pivotArea>
    </format>
    <format dxfId="1878">
      <pivotArea dataOnly="0" labelOnly="1" outline="0" fieldPosition="0">
        <references count="2">
          <reference field="0" count="1" selected="0">
            <x v="49"/>
          </reference>
          <reference field="1" count="1">
            <x v="48"/>
          </reference>
        </references>
      </pivotArea>
    </format>
    <format dxfId="1877">
      <pivotArea dataOnly="0" labelOnly="1" outline="0" fieldPosition="0">
        <references count="2">
          <reference field="0" count="1" selected="0">
            <x v="50"/>
          </reference>
          <reference field="1" count="1">
            <x v="49"/>
          </reference>
        </references>
      </pivotArea>
    </format>
    <format dxfId="1876">
      <pivotArea dataOnly="0" labelOnly="1" outline="0" fieldPosition="0">
        <references count="2">
          <reference field="0" count="1" selected="0">
            <x v="51"/>
          </reference>
          <reference field="1" count="1">
            <x v="50"/>
          </reference>
        </references>
      </pivotArea>
    </format>
    <format dxfId="1875">
      <pivotArea dataOnly="0" labelOnly="1" outline="0" fieldPosition="0">
        <references count="2">
          <reference field="0" count="1" selected="0">
            <x v="52"/>
          </reference>
          <reference field="1" count="1">
            <x v="51"/>
          </reference>
        </references>
      </pivotArea>
    </format>
    <format dxfId="1874">
      <pivotArea dataOnly="0" labelOnly="1" outline="0" fieldPosition="0">
        <references count="2">
          <reference field="0" count="1" selected="0">
            <x v="53"/>
          </reference>
          <reference field="1" count="1">
            <x v="52"/>
          </reference>
        </references>
      </pivotArea>
    </format>
    <format dxfId="1873">
      <pivotArea dataOnly="0" labelOnly="1" outline="0" fieldPosition="0">
        <references count="2">
          <reference field="0" count="1" selected="0">
            <x v="54"/>
          </reference>
          <reference field="1" count="1">
            <x v="53"/>
          </reference>
        </references>
      </pivotArea>
    </format>
    <format dxfId="1872">
      <pivotArea dataOnly="0" labelOnly="1" outline="0" fieldPosition="0">
        <references count="2">
          <reference field="0" count="1" selected="0">
            <x v="55"/>
          </reference>
          <reference field="1" count="1">
            <x v="54"/>
          </reference>
        </references>
      </pivotArea>
    </format>
    <format dxfId="1871">
      <pivotArea dataOnly="0" labelOnly="1" outline="0" fieldPosition="0">
        <references count="2">
          <reference field="0" count="1" selected="0">
            <x v="56"/>
          </reference>
          <reference field="1" count="1">
            <x v="55"/>
          </reference>
        </references>
      </pivotArea>
    </format>
    <format dxfId="1870">
      <pivotArea dataOnly="0" labelOnly="1" outline="0" fieldPosition="0">
        <references count="2">
          <reference field="0" count="1" selected="0">
            <x v="57"/>
          </reference>
          <reference field="1" count="1">
            <x v="56"/>
          </reference>
        </references>
      </pivotArea>
    </format>
    <format dxfId="1869">
      <pivotArea dataOnly="0" labelOnly="1" outline="0" fieldPosition="0">
        <references count="2">
          <reference field="0" count="1" selected="0">
            <x v="58"/>
          </reference>
          <reference field="1" count="1">
            <x v="57"/>
          </reference>
        </references>
      </pivotArea>
    </format>
    <format dxfId="1868">
      <pivotArea dataOnly="0" labelOnly="1" outline="0" fieldPosition="0">
        <references count="2">
          <reference field="0" count="1" selected="0">
            <x v="59"/>
          </reference>
          <reference field="1" count="1">
            <x v="58"/>
          </reference>
        </references>
      </pivotArea>
    </format>
    <format dxfId="1867">
      <pivotArea dataOnly="0" labelOnly="1" outline="0" fieldPosition="0">
        <references count="2">
          <reference field="0" count="1" selected="0">
            <x v="60"/>
          </reference>
          <reference field="1" count="1">
            <x v="59"/>
          </reference>
        </references>
      </pivotArea>
    </format>
    <format dxfId="1866">
      <pivotArea dataOnly="0" labelOnly="1" outline="0" fieldPosition="0">
        <references count="2">
          <reference field="0" count="1" selected="0">
            <x v="61"/>
          </reference>
          <reference field="1" count="1">
            <x v="60"/>
          </reference>
        </references>
      </pivotArea>
    </format>
    <format dxfId="1865">
      <pivotArea dataOnly="0" labelOnly="1" outline="0" fieldPosition="0">
        <references count="2">
          <reference field="0" count="1" selected="0">
            <x v="62"/>
          </reference>
          <reference field="1" count="1">
            <x v="61"/>
          </reference>
        </references>
      </pivotArea>
    </format>
    <format dxfId="1864">
      <pivotArea dataOnly="0" labelOnly="1" outline="0" fieldPosition="0">
        <references count="2">
          <reference field="0" count="1" selected="0">
            <x v="63"/>
          </reference>
          <reference field="1" count="1">
            <x v="62"/>
          </reference>
        </references>
      </pivotArea>
    </format>
    <format dxfId="1863">
      <pivotArea dataOnly="0" labelOnly="1" outline="0" fieldPosition="0">
        <references count="2">
          <reference field="0" count="1" selected="0">
            <x v="64"/>
          </reference>
          <reference field="1" count="1">
            <x v="63"/>
          </reference>
        </references>
      </pivotArea>
    </format>
    <format dxfId="1862">
      <pivotArea dataOnly="0" labelOnly="1" outline="0" fieldPosition="0">
        <references count="2">
          <reference field="0" count="1" selected="0">
            <x v="65"/>
          </reference>
          <reference field="1" count="1">
            <x v="64"/>
          </reference>
        </references>
      </pivotArea>
    </format>
    <format dxfId="1861">
      <pivotArea dataOnly="0" labelOnly="1" outline="0" fieldPosition="0">
        <references count="2">
          <reference field="0" count="1" selected="0">
            <x v="66"/>
          </reference>
          <reference field="1" count="1">
            <x v="65"/>
          </reference>
        </references>
      </pivotArea>
    </format>
    <format dxfId="1860">
      <pivotArea dataOnly="0" labelOnly="1" outline="0" fieldPosition="0">
        <references count="2">
          <reference field="0" count="1" selected="0">
            <x v="67"/>
          </reference>
          <reference field="1" count="1">
            <x v="66"/>
          </reference>
        </references>
      </pivotArea>
    </format>
    <format dxfId="1859">
      <pivotArea dataOnly="0" labelOnly="1" outline="0" fieldPosition="0">
        <references count="2">
          <reference field="0" count="1" selected="0">
            <x v="68"/>
          </reference>
          <reference field="1" count="1">
            <x v="67"/>
          </reference>
        </references>
      </pivotArea>
    </format>
    <format dxfId="1858">
      <pivotArea dataOnly="0" labelOnly="1" outline="0" fieldPosition="0">
        <references count="2">
          <reference field="0" count="1" selected="0">
            <x v="69"/>
          </reference>
          <reference field="1" count="1">
            <x v="68"/>
          </reference>
        </references>
      </pivotArea>
    </format>
    <format dxfId="1857">
      <pivotArea dataOnly="0" labelOnly="1" outline="0" fieldPosition="0">
        <references count="2">
          <reference field="0" count="1" selected="0">
            <x v="70"/>
          </reference>
          <reference field="1" count="1">
            <x v="69"/>
          </reference>
        </references>
      </pivotArea>
    </format>
    <format dxfId="1856">
      <pivotArea dataOnly="0" labelOnly="1" outline="0" fieldPosition="0">
        <references count="2">
          <reference field="0" count="1" selected="0">
            <x v="71"/>
          </reference>
          <reference field="1" count="1">
            <x v="70"/>
          </reference>
        </references>
      </pivotArea>
    </format>
    <format dxfId="1855">
      <pivotArea dataOnly="0" labelOnly="1" outline="0" fieldPosition="0">
        <references count="2">
          <reference field="0" count="1" selected="0">
            <x v="72"/>
          </reference>
          <reference field="1" count="1">
            <x v="71"/>
          </reference>
        </references>
      </pivotArea>
    </format>
    <format dxfId="1854">
      <pivotArea dataOnly="0" labelOnly="1" outline="0" fieldPosition="0">
        <references count="2">
          <reference field="0" count="1" selected="0">
            <x v="73"/>
          </reference>
          <reference field="1" count="1">
            <x v="72"/>
          </reference>
        </references>
      </pivotArea>
    </format>
    <format dxfId="1853">
      <pivotArea dataOnly="0" labelOnly="1" outline="0" fieldPosition="0">
        <references count="2">
          <reference field="0" count="1" selected="0">
            <x v="74"/>
          </reference>
          <reference field="1" count="1">
            <x v="73"/>
          </reference>
        </references>
      </pivotArea>
    </format>
    <format dxfId="1852">
      <pivotArea dataOnly="0" labelOnly="1" outline="0" fieldPosition="0">
        <references count="2">
          <reference field="0" count="1" selected="0">
            <x v="75"/>
          </reference>
          <reference field="1" count="1">
            <x v="74"/>
          </reference>
        </references>
      </pivotArea>
    </format>
    <format dxfId="1851">
      <pivotArea dataOnly="0" labelOnly="1" outline="0" fieldPosition="0">
        <references count="2">
          <reference field="0" count="1" selected="0">
            <x v="76"/>
          </reference>
          <reference field="1" count="1">
            <x v="75"/>
          </reference>
        </references>
      </pivotArea>
    </format>
    <format dxfId="1850">
      <pivotArea dataOnly="0" labelOnly="1" outline="0" fieldPosition="0">
        <references count="2">
          <reference field="0" count="1" selected="0">
            <x v="77"/>
          </reference>
          <reference field="1" count="1">
            <x v="76"/>
          </reference>
        </references>
      </pivotArea>
    </format>
    <format dxfId="1849">
      <pivotArea dataOnly="0" labelOnly="1" outline="0" fieldPosition="0">
        <references count="2">
          <reference field="0" count="1" selected="0">
            <x v="78"/>
          </reference>
          <reference field="1" count="1">
            <x v="77"/>
          </reference>
        </references>
      </pivotArea>
    </format>
    <format dxfId="1848">
      <pivotArea dataOnly="0" labelOnly="1" outline="0" fieldPosition="0">
        <references count="2">
          <reference field="0" count="1" selected="0">
            <x v="79"/>
          </reference>
          <reference field="1" count="1">
            <x v="78"/>
          </reference>
        </references>
      </pivotArea>
    </format>
    <format dxfId="1847">
      <pivotArea dataOnly="0" labelOnly="1" outline="0" fieldPosition="0">
        <references count="2">
          <reference field="0" count="1" selected="0">
            <x v="80"/>
          </reference>
          <reference field="1" count="1">
            <x v="79"/>
          </reference>
        </references>
      </pivotArea>
    </format>
    <format dxfId="1846">
      <pivotArea dataOnly="0" labelOnly="1" outline="0" fieldPosition="0">
        <references count="2">
          <reference field="0" count="1" selected="0">
            <x v="81"/>
          </reference>
          <reference field="1" count="1">
            <x v="80"/>
          </reference>
        </references>
      </pivotArea>
    </format>
    <format dxfId="1845">
      <pivotArea dataOnly="0" labelOnly="1" outline="0" fieldPosition="0">
        <references count="2">
          <reference field="0" count="1" selected="0">
            <x v="82"/>
          </reference>
          <reference field="1" count="1">
            <x v="81"/>
          </reference>
        </references>
      </pivotArea>
    </format>
    <format dxfId="1844">
      <pivotArea dataOnly="0" labelOnly="1" outline="0" fieldPosition="0">
        <references count="2">
          <reference field="0" count="1" selected="0">
            <x v="83"/>
          </reference>
          <reference field="1" count="1">
            <x v="82"/>
          </reference>
        </references>
      </pivotArea>
    </format>
    <format dxfId="1843">
      <pivotArea dataOnly="0" labelOnly="1" outline="0" fieldPosition="0">
        <references count="2">
          <reference field="0" count="1" selected="0">
            <x v="84"/>
          </reference>
          <reference field="1" count="1">
            <x v="83"/>
          </reference>
        </references>
      </pivotArea>
    </format>
    <format dxfId="1842">
      <pivotArea dataOnly="0" labelOnly="1" outline="0" fieldPosition="0">
        <references count="2">
          <reference field="0" count="1" selected="0">
            <x v="85"/>
          </reference>
          <reference field="1" count="1">
            <x v="84"/>
          </reference>
        </references>
      </pivotArea>
    </format>
    <format dxfId="1841">
      <pivotArea dataOnly="0" labelOnly="1" outline="0" fieldPosition="0">
        <references count="2">
          <reference field="0" count="1" selected="0">
            <x v="86"/>
          </reference>
          <reference field="1" count="1">
            <x v="85"/>
          </reference>
        </references>
      </pivotArea>
    </format>
    <format dxfId="1840">
      <pivotArea dataOnly="0" labelOnly="1" outline="0" fieldPosition="0">
        <references count="2">
          <reference field="0" count="1" selected="0">
            <x v="87"/>
          </reference>
          <reference field="1" count="1">
            <x v="86"/>
          </reference>
        </references>
      </pivotArea>
    </format>
    <format dxfId="1839">
      <pivotArea dataOnly="0" labelOnly="1" outline="0" fieldPosition="0">
        <references count="2">
          <reference field="0" count="1" selected="0">
            <x v="88"/>
          </reference>
          <reference field="1" count="1">
            <x v="87"/>
          </reference>
        </references>
      </pivotArea>
    </format>
    <format dxfId="1838">
      <pivotArea dataOnly="0" labelOnly="1" outline="0" fieldPosition="0">
        <references count="2">
          <reference field="0" count="1" selected="0">
            <x v="89"/>
          </reference>
          <reference field="1" count="1">
            <x v="88"/>
          </reference>
        </references>
      </pivotArea>
    </format>
    <format dxfId="1837">
      <pivotArea dataOnly="0" labelOnly="1" outline="0" fieldPosition="0">
        <references count="2">
          <reference field="0" count="1" selected="0">
            <x v="90"/>
          </reference>
          <reference field="1" count="1">
            <x v="89"/>
          </reference>
        </references>
      </pivotArea>
    </format>
    <format dxfId="1836">
      <pivotArea dataOnly="0" labelOnly="1" outline="0" fieldPosition="0">
        <references count="2">
          <reference field="0" count="1" selected="0">
            <x v="91"/>
          </reference>
          <reference field="1" count="1">
            <x v="90"/>
          </reference>
        </references>
      </pivotArea>
    </format>
    <format dxfId="1835">
      <pivotArea dataOnly="0" labelOnly="1" outline="0" fieldPosition="0">
        <references count="2">
          <reference field="0" count="1" selected="0">
            <x v="92"/>
          </reference>
          <reference field="1" count="1">
            <x v="91"/>
          </reference>
        </references>
      </pivotArea>
    </format>
    <format dxfId="1834">
      <pivotArea dataOnly="0" labelOnly="1" outline="0" fieldPosition="0">
        <references count="2">
          <reference field="0" count="1" selected="0">
            <x v="93"/>
          </reference>
          <reference field="1" count="1">
            <x v="92"/>
          </reference>
        </references>
      </pivotArea>
    </format>
    <format dxfId="1833">
      <pivotArea dataOnly="0" labelOnly="1" outline="0" fieldPosition="0">
        <references count="2">
          <reference field="0" count="1" selected="0">
            <x v="94"/>
          </reference>
          <reference field="1" count="1">
            <x v="93"/>
          </reference>
        </references>
      </pivotArea>
    </format>
    <format dxfId="1832">
      <pivotArea dataOnly="0" labelOnly="1" outline="0" fieldPosition="0">
        <references count="2">
          <reference field="0" count="1" selected="0">
            <x v="95"/>
          </reference>
          <reference field="1" count="1">
            <x v="94"/>
          </reference>
        </references>
      </pivotArea>
    </format>
    <format dxfId="1831">
      <pivotArea dataOnly="0" labelOnly="1" outline="0" fieldPosition="0">
        <references count="2">
          <reference field="0" count="1" selected="0">
            <x v="96"/>
          </reference>
          <reference field="1" count="1">
            <x v="95"/>
          </reference>
        </references>
      </pivotArea>
    </format>
    <format dxfId="1830">
      <pivotArea dataOnly="0" labelOnly="1" outline="0" fieldPosition="0">
        <references count="2">
          <reference field="0" count="1" selected="0">
            <x v="97"/>
          </reference>
          <reference field="1" count="1">
            <x v="96"/>
          </reference>
        </references>
      </pivotArea>
    </format>
    <format dxfId="1829">
      <pivotArea dataOnly="0" labelOnly="1" outline="0" fieldPosition="0">
        <references count="2">
          <reference field="0" count="1" selected="0">
            <x v="98"/>
          </reference>
          <reference field="1" count="1">
            <x v="97"/>
          </reference>
        </references>
      </pivotArea>
    </format>
    <format dxfId="1828">
      <pivotArea dataOnly="0" labelOnly="1" outline="0" fieldPosition="0">
        <references count="2">
          <reference field="0" count="1" selected="0">
            <x v="99"/>
          </reference>
          <reference field="1" count="1">
            <x v="98"/>
          </reference>
        </references>
      </pivotArea>
    </format>
    <format dxfId="1827">
      <pivotArea dataOnly="0" labelOnly="1" outline="0" fieldPosition="0">
        <references count="2">
          <reference field="0" count="1" selected="0">
            <x v="100"/>
          </reference>
          <reference field="1" count="1">
            <x v="99"/>
          </reference>
        </references>
      </pivotArea>
    </format>
    <format dxfId="1826">
      <pivotArea dataOnly="0" labelOnly="1" outline="0" fieldPosition="0">
        <references count="2">
          <reference field="0" count="1" selected="0">
            <x v="101"/>
          </reference>
          <reference field="1" count="1">
            <x v="100"/>
          </reference>
        </references>
      </pivotArea>
    </format>
    <format dxfId="1825">
      <pivotArea dataOnly="0" labelOnly="1" outline="0" fieldPosition="0">
        <references count="2">
          <reference field="0" count="1" selected="0">
            <x v="102"/>
          </reference>
          <reference field="1" count="1">
            <x v="101"/>
          </reference>
        </references>
      </pivotArea>
    </format>
    <format dxfId="1824">
      <pivotArea dataOnly="0" labelOnly="1" outline="0" fieldPosition="0">
        <references count="2">
          <reference field="0" count="1" selected="0">
            <x v="103"/>
          </reference>
          <reference field="1" count="1">
            <x v="102"/>
          </reference>
        </references>
      </pivotArea>
    </format>
    <format dxfId="1823">
      <pivotArea dataOnly="0" labelOnly="1" outline="0" fieldPosition="0">
        <references count="2">
          <reference field="0" count="1" selected="0">
            <x v="104"/>
          </reference>
          <reference field="1" count="1">
            <x v="103"/>
          </reference>
        </references>
      </pivotArea>
    </format>
    <format dxfId="1822">
      <pivotArea dataOnly="0" labelOnly="1" outline="0" fieldPosition="0">
        <references count="2">
          <reference field="0" count="1" selected="0">
            <x v="105"/>
          </reference>
          <reference field="1" count="1">
            <x v="104"/>
          </reference>
        </references>
      </pivotArea>
    </format>
    <format dxfId="1821">
      <pivotArea dataOnly="0" labelOnly="1" outline="0" fieldPosition="0">
        <references count="2">
          <reference field="0" count="1" selected="0">
            <x v="106"/>
          </reference>
          <reference field="1" count="1">
            <x v="105"/>
          </reference>
        </references>
      </pivotArea>
    </format>
    <format dxfId="1820">
      <pivotArea dataOnly="0" labelOnly="1" outline="0" fieldPosition="0">
        <references count="2">
          <reference field="0" count="1" selected="0">
            <x v="107"/>
          </reference>
          <reference field="1" count="1">
            <x v="106"/>
          </reference>
        </references>
      </pivotArea>
    </format>
    <format dxfId="1819">
      <pivotArea dataOnly="0" labelOnly="1" outline="0" fieldPosition="0">
        <references count="2">
          <reference field="0" count="1" selected="0">
            <x v="108"/>
          </reference>
          <reference field="1" count="1">
            <x v="107"/>
          </reference>
        </references>
      </pivotArea>
    </format>
    <format dxfId="1818">
      <pivotArea dataOnly="0" labelOnly="1" outline="0" fieldPosition="0">
        <references count="2">
          <reference field="0" count="1" selected="0">
            <x v="109"/>
          </reference>
          <reference field="1" count="1">
            <x v="108"/>
          </reference>
        </references>
      </pivotArea>
    </format>
    <format dxfId="1817">
      <pivotArea dataOnly="0" labelOnly="1" outline="0" fieldPosition="0">
        <references count="2">
          <reference field="0" count="1" selected="0">
            <x v="110"/>
          </reference>
          <reference field="1" count="1">
            <x v="109"/>
          </reference>
        </references>
      </pivotArea>
    </format>
    <format dxfId="1816">
      <pivotArea dataOnly="0" labelOnly="1" outline="0" fieldPosition="0">
        <references count="2">
          <reference field="0" count="1" selected="0">
            <x v="111"/>
          </reference>
          <reference field="1" count="1">
            <x v="110"/>
          </reference>
        </references>
      </pivotArea>
    </format>
    <format dxfId="1815">
      <pivotArea dataOnly="0" labelOnly="1" outline="0" fieldPosition="0">
        <references count="2">
          <reference field="0" count="1" selected="0">
            <x v="112"/>
          </reference>
          <reference field="1" count="1">
            <x v="111"/>
          </reference>
        </references>
      </pivotArea>
    </format>
    <format dxfId="1814">
      <pivotArea dataOnly="0" labelOnly="1" outline="0" fieldPosition="0">
        <references count="2">
          <reference field="0" count="1" selected="0">
            <x v="113"/>
          </reference>
          <reference field="1" count="1">
            <x v="112"/>
          </reference>
        </references>
      </pivotArea>
    </format>
    <format dxfId="1813">
      <pivotArea dataOnly="0" labelOnly="1" outline="0" fieldPosition="0">
        <references count="2">
          <reference field="0" count="1" selected="0">
            <x v="114"/>
          </reference>
          <reference field="1" count="1">
            <x v="113"/>
          </reference>
        </references>
      </pivotArea>
    </format>
    <format dxfId="1812">
      <pivotArea dataOnly="0" labelOnly="1" outline="0" fieldPosition="0">
        <references count="2">
          <reference field="0" count="1" selected="0">
            <x v="115"/>
          </reference>
          <reference field="1" count="1">
            <x v="114"/>
          </reference>
        </references>
      </pivotArea>
    </format>
    <format dxfId="1811">
      <pivotArea dataOnly="0" labelOnly="1" outline="0" fieldPosition="0">
        <references count="2">
          <reference field="0" count="1" selected="0">
            <x v="116"/>
          </reference>
          <reference field="1" count="1">
            <x v="115"/>
          </reference>
        </references>
      </pivotArea>
    </format>
    <format dxfId="1810">
      <pivotArea dataOnly="0" labelOnly="1" outline="0" fieldPosition="0">
        <references count="2">
          <reference field="0" count="1" selected="0">
            <x v="117"/>
          </reference>
          <reference field="1" count="1">
            <x v="116"/>
          </reference>
        </references>
      </pivotArea>
    </format>
    <format dxfId="1809">
      <pivotArea dataOnly="0" labelOnly="1" outline="0" fieldPosition="0">
        <references count="2">
          <reference field="0" count="1" selected="0">
            <x v="118"/>
          </reference>
          <reference field="1" count="1">
            <x v="117"/>
          </reference>
        </references>
      </pivotArea>
    </format>
    <format dxfId="1808">
      <pivotArea dataOnly="0" labelOnly="1" outline="0" fieldPosition="0">
        <references count="2">
          <reference field="0" count="1" selected="0">
            <x v="119"/>
          </reference>
          <reference field="1" count="1">
            <x v="118"/>
          </reference>
        </references>
      </pivotArea>
    </format>
    <format dxfId="1807">
      <pivotArea dataOnly="0" labelOnly="1" outline="0" fieldPosition="0">
        <references count="2">
          <reference field="0" count="1" selected="0">
            <x v="120"/>
          </reference>
          <reference field="1" count="1">
            <x v="119"/>
          </reference>
        </references>
      </pivotArea>
    </format>
    <format dxfId="1806">
      <pivotArea dataOnly="0" labelOnly="1" outline="0" fieldPosition="0">
        <references count="2">
          <reference field="0" count="1" selected="0">
            <x v="121"/>
          </reference>
          <reference field="1" count="1">
            <x v="120"/>
          </reference>
        </references>
      </pivotArea>
    </format>
    <format dxfId="1805">
      <pivotArea dataOnly="0" labelOnly="1" outline="0" fieldPosition="0">
        <references count="2">
          <reference field="0" count="1" selected="0">
            <x v="122"/>
          </reference>
          <reference field="1" count="1">
            <x v="121"/>
          </reference>
        </references>
      </pivotArea>
    </format>
    <format dxfId="1804">
      <pivotArea dataOnly="0" labelOnly="1" outline="0" fieldPosition="0">
        <references count="2">
          <reference field="0" count="1" selected="0">
            <x v="123"/>
          </reference>
          <reference field="1" count="1">
            <x v="122"/>
          </reference>
        </references>
      </pivotArea>
    </format>
    <format dxfId="1803">
      <pivotArea dataOnly="0" labelOnly="1" outline="0" fieldPosition="0">
        <references count="2">
          <reference field="0" count="1" selected="0">
            <x v="124"/>
          </reference>
          <reference field="1" count="1">
            <x v="123"/>
          </reference>
        </references>
      </pivotArea>
    </format>
    <format dxfId="1802">
      <pivotArea dataOnly="0" labelOnly="1" outline="0" fieldPosition="0">
        <references count="2">
          <reference field="0" count="1" selected="0">
            <x v="125"/>
          </reference>
          <reference field="1" count="1">
            <x v="124"/>
          </reference>
        </references>
      </pivotArea>
    </format>
    <format dxfId="1801">
      <pivotArea dataOnly="0" labelOnly="1" outline="0" fieldPosition="0">
        <references count="2">
          <reference field="0" count="1" selected="0">
            <x v="126"/>
          </reference>
          <reference field="1" count="1">
            <x v="125"/>
          </reference>
        </references>
      </pivotArea>
    </format>
    <format dxfId="1800">
      <pivotArea dataOnly="0" labelOnly="1" outline="0" fieldPosition="0">
        <references count="2">
          <reference field="0" count="1" selected="0">
            <x v="127"/>
          </reference>
          <reference field="1" count="1">
            <x v="126"/>
          </reference>
        </references>
      </pivotArea>
    </format>
    <format dxfId="1799">
      <pivotArea dataOnly="0" labelOnly="1" outline="0" fieldPosition="0">
        <references count="2">
          <reference field="0" count="1" selected="0">
            <x v="128"/>
          </reference>
          <reference field="1" count="1">
            <x v="127"/>
          </reference>
        </references>
      </pivotArea>
    </format>
    <format dxfId="1798">
      <pivotArea dataOnly="0" labelOnly="1" outline="0" fieldPosition="0">
        <references count="2">
          <reference field="0" count="1" selected="0">
            <x v="129"/>
          </reference>
          <reference field="1" count="1">
            <x v="128"/>
          </reference>
        </references>
      </pivotArea>
    </format>
    <format dxfId="1797">
      <pivotArea dataOnly="0" labelOnly="1" outline="0" fieldPosition="0">
        <references count="2">
          <reference field="0" count="1" selected="0">
            <x v="130"/>
          </reference>
          <reference field="1" count="1">
            <x v="129"/>
          </reference>
        </references>
      </pivotArea>
    </format>
    <format dxfId="1796">
      <pivotArea dataOnly="0" labelOnly="1" outline="0" fieldPosition="0">
        <references count="2">
          <reference field="0" count="1" selected="0">
            <x v="131"/>
          </reference>
          <reference field="1" count="1">
            <x v="130"/>
          </reference>
        </references>
      </pivotArea>
    </format>
    <format dxfId="1795">
      <pivotArea dataOnly="0" labelOnly="1" outline="0" fieldPosition="0">
        <references count="2">
          <reference field="0" count="1" selected="0">
            <x v="132"/>
          </reference>
          <reference field="1" count="1">
            <x v="131"/>
          </reference>
        </references>
      </pivotArea>
    </format>
    <format dxfId="1794">
      <pivotArea dataOnly="0" labelOnly="1" outline="0" fieldPosition="0">
        <references count="2">
          <reference field="0" count="1" selected="0">
            <x v="133"/>
          </reference>
          <reference field="1" count="1">
            <x v="132"/>
          </reference>
        </references>
      </pivotArea>
    </format>
    <format dxfId="1793">
      <pivotArea dataOnly="0" labelOnly="1" outline="0" fieldPosition="0">
        <references count="2">
          <reference field="0" count="1" selected="0">
            <x v="134"/>
          </reference>
          <reference field="1" count="1">
            <x v="133"/>
          </reference>
        </references>
      </pivotArea>
    </format>
    <format dxfId="1792">
      <pivotArea dataOnly="0" labelOnly="1" outline="0" fieldPosition="0">
        <references count="2">
          <reference field="0" count="1" selected="0">
            <x v="135"/>
          </reference>
          <reference field="1" count="1">
            <x v="134"/>
          </reference>
        </references>
      </pivotArea>
    </format>
    <format dxfId="1791">
      <pivotArea dataOnly="0" labelOnly="1" outline="0" fieldPosition="0">
        <references count="2">
          <reference field="0" count="1" selected="0">
            <x v="136"/>
          </reference>
          <reference field="1" count="1">
            <x v="135"/>
          </reference>
        </references>
      </pivotArea>
    </format>
    <format dxfId="1790">
      <pivotArea dataOnly="0" labelOnly="1" outline="0" fieldPosition="0">
        <references count="2">
          <reference field="0" count="1" selected="0">
            <x v="137"/>
          </reference>
          <reference field="1" count="1">
            <x v="136"/>
          </reference>
        </references>
      </pivotArea>
    </format>
    <format dxfId="1789">
      <pivotArea dataOnly="0" labelOnly="1" outline="0" fieldPosition="0">
        <references count="2">
          <reference field="0" count="1" selected="0">
            <x v="138"/>
          </reference>
          <reference field="1" count="1">
            <x v="137"/>
          </reference>
        </references>
      </pivotArea>
    </format>
    <format dxfId="1788">
      <pivotArea dataOnly="0" labelOnly="1" outline="0" fieldPosition="0">
        <references count="2">
          <reference field="0" count="1" selected="0">
            <x v="139"/>
          </reference>
          <reference field="1" count="1">
            <x v="138"/>
          </reference>
        </references>
      </pivotArea>
    </format>
    <format dxfId="1787">
      <pivotArea dataOnly="0" labelOnly="1" outline="0" fieldPosition="0">
        <references count="2">
          <reference field="0" count="1" selected="0">
            <x v="140"/>
          </reference>
          <reference field="1" count="1">
            <x v="139"/>
          </reference>
        </references>
      </pivotArea>
    </format>
    <format dxfId="1786">
      <pivotArea dataOnly="0" labelOnly="1" outline="0" fieldPosition="0">
        <references count="2">
          <reference field="0" count="1" selected="0">
            <x v="141"/>
          </reference>
          <reference field="1" count="1">
            <x v="140"/>
          </reference>
        </references>
      </pivotArea>
    </format>
    <format dxfId="1785">
      <pivotArea dataOnly="0" labelOnly="1" outline="0" fieldPosition="0">
        <references count="2">
          <reference field="0" count="1" selected="0">
            <x v="142"/>
          </reference>
          <reference field="1" count="1">
            <x v="141"/>
          </reference>
        </references>
      </pivotArea>
    </format>
    <format dxfId="1784">
      <pivotArea dataOnly="0" labelOnly="1" outline="0" fieldPosition="0">
        <references count="2">
          <reference field="0" count="1" selected="0">
            <x v="143"/>
          </reference>
          <reference field="1" count="1">
            <x v="142"/>
          </reference>
        </references>
      </pivotArea>
    </format>
    <format dxfId="1783">
      <pivotArea dataOnly="0" labelOnly="1" outline="0" fieldPosition="0">
        <references count="2">
          <reference field="0" count="1" selected="0">
            <x v="144"/>
          </reference>
          <reference field="1" count="1">
            <x v="143"/>
          </reference>
        </references>
      </pivotArea>
    </format>
    <format dxfId="1782">
      <pivotArea dataOnly="0" labelOnly="1" outline="0" fieldPosition="0">
        <references count="2">
          <reference field="0" count="1" selected="0">
            <x v="145"/>
          </reference>
          <reference field="1" count="1">
            <x v="144"/>
          </reference>
        </references>
      </pivotArea>
    </format>
    <format dxfId="1781">
      <pivotArea dataOnly="0" labelOnly="1" outline="0" fieldPosition="0">
        <references count="2">
          <reference field="0" count="1" selected="0">
            <x v="146"/>
          </reference>
          <reference field="1" count="1">
            <x v="145"/>
          </reference>
        </references>
      </pivotArea>
    </format>
    <format dxfId="1780">
      <pivotArea dataOnly="0" labelOnly="1" outline="0" fieldPosition="0">
        <references count="2">
          <reference field="0" count="1" selected="0">
            <x v="147"/>
          </reference>
          <reference field="1" count="1">
            <x v="146"/>
          </reference>
        </references>
      </pivotArea>
    </format>
    <format dxfId="1779">
      <pivotArea dataOnly="0" labelOnly="1" outline="0" fieldPosition="0">
        <references count="2">
          <reference field="0" count="1" selected="0">
            <x v="148"/>
          </reference>
          <reference field="1" count="1">
            <x v="147"/>
          </reference>
        </references>
      </pivotArea>
    </format>
    <format dxfId="1778">
      <pivotArea dataOnly="0" labelOnly="1" outline="0" fieldPosition="0">
        <references count="2">
          <reference field="0" count="1" selected="0">
            <x v="149"/>
          </reference>
          <reference field="1" count="1">
            <x v="148"/>
          </reference>
        </references>
      </pivotArea>
    </format>
    <format dxfId="1777">
      <pivotArea dataOnly="0" labelOnly="1" outline="0" fieldPosition="0">
        <references count="2">
          <reference field="0" count="1" selected="0">
            <x v="150"/>
          </reference>
          <reference field="1" count="1">
            <x v="149"/>
          </reference>
        </references>
      </pivotArea>
    </format>
    <format dxfId="1776">
      <pivotArea dataOnly="0" labelOnly="1" outline="0" fieldPosition="0">
        <references count="2">
          <reference field="0" count="1" selected="0">
            <x v="151"/>
          </reference>
          <reference field="1" count="1">
            <x v="150"/>
          </reference>
        </references>
      </pivotArea>
    </format>
    <format dxfId="1775">
      <pivotArea dataOnly="0" labelOnly="1" outline="0" fieldPosition="0">
        <references count="2">
          <reference field="0" count="1" selected="0">
            <x v="152"/>
          </reference>
          <reference field="1" count="1">
            <x v="151"/>
          </reference>
        </references>
      </pivotArea>
    </format>
    <format dxfId="1774">
      <pivotArea dataOnly="0" labelOnly="1" outline="0" fieldPosition="0">
        <references count="2">
          <reference field="0" count="1" selected="0">
            <x v="153"/>
          </reference>
          <reference field="1" count="1">
            <x v="152"/>
          </reference>
        </references>
      </pivotArea>
    </format>
    <format dxfId="1773">
      <pivotArea dataOnly="0" labelOnly="1" outline="0" fieldPosition="0">
        <references count="2">
          <reference field="0" count="1" selected="0">
            <x v="154"/>
          </reference>
          <reference field="1" count="1">
            <x v="153"/>
          </reference>
        </references>
      </pivotArea>
    </format>
    <format dxfId="1772">
      <pivotArea dataOnly="0" labelOnly="1" outline="0" fieldPosition="0">
        <references count="2">
          <reference field="0" count="1" selected="0">
            <x v="155"/>
          </reference>
          <reference field="1" count="1">
            <x v="154"/>
          </reference>
        </references>
      </pivotArea>
    </format>
    <format dxfId="1771">
      <pivotArea dataOnly="0" labelOnly="1" outline="0" fieldPosition="0">
        <references count="2">
          <reference field="0" count="1" selected="0">
            <x v="156"/>
          </reference>
          <reference field="1" count="1">
            <x v="155"/>
          </reference>
        </references>
      </pivotArea>
    </format>
    <format dxfId="1770">
      <pivotArea dataOnly="0" labelOnly="1" outline="0" fieldPosition="0">
        <references count="2">
          <reference field="0" count="1" selected="0">
            <x v="157"/>
          </reference>
          <reference field="1" count="1">
            <x v="156"/>
          </reference>
        </references>
      </pivotArea>
    </format>
    <format dxfId="1769">
      <pivotArea dataOnly="0" labelOnly="1" outline="0" fieldPosition="0">
        <references count="2">
          <reference field="0" count="1" selected="0">
            <x v="158"/>
          </reference>
          <reference field="1" count="1">
            <x v="157"/>
          </reference>
        </references>
      </pivotArea>
    </format>
    <format dxfId="1768">
      <pivotArea dataOnly="0" labelOnly="1" outline="0" fieldPosition="0">
        <references count="2">
          <reference field="0" count="1" selected="0">
            <x v="159"/>
          </reference>
          <reference field="1" count="1">
            <x v="158"/>
          </reference>
        </references>
      </pivotArea>
    </format>
    <format dxfId="1767">
      <pivotArea dataOnly="0" labelOnly="1" outline="0" fieldPosition="0">
        <references count="2">
          <reference field="0" count="1" selected="0">
            <x v="160"/>
          </reference>
          <reference field="1" count="1">
            <x v="159"/>
          </reference>
        </references>
      </pivotArea>
    </format>
    <format dxfId="1766">
      <pivotArea dataOnly="0" labelOnly="1" outline="0" fieldPosition="0">
        <references count="2">
          <reference field="0" count="1" selected="0">
            <x v="161"/>
          </reference>
          <reference field="1" count="1">
            <x v="160"/>
          </reference>
        </references>
      </pivotArea>
    </format>
    <format dxfId="1765">
      <pivotArea dataOnly="0" labelOnly="1" outline="0" fieldPosition="0">
        <references count="2">
          <reference field="0" count="1" selected="0">
            <x v="162"/>
          </reference>
          <reference field="1" count="1">
            <x v="161"/>
          </reference>
        </references>
      </pivotArea>
    </format>
    <format dxfId="1764">
      <pivotArea dataOnly="0" labelOnly="1" outline="0" fieldPosition="0">
        <references count="2">
          <reference field="0" count="1" selected="0">
            <x v="163"/>
          </reference>
          <reference field="1" count="1">
            <x v="162"/>
          </reference>
        </references>
      </pivotArea>
    </format>
    <format dxfId="1763">
      <pivotArea dataOnly="0" labelOnly="1" outline="0" fieldPosition="0">
        <references count="2">
          <reference field="0" count="1" selected="0">
            <x v="164"/>
          </reference>
          <reference field="1" count="1">
            <x v="163"/>
          </reference>
        </references>
      </pivotArea>
    </format>
    <format dxfId="1762">
      <pivotArea dataOnly="0" labelOnly="1" outline="0" fieldPosition="0">
        <references count="2">
          <reference field="0" count="1" selected="0">
            <x v="165"/>
          </reference>
          <reference field="1" count="1">
            <x v="164"/>
          </reference>
        </references>
      </pivotArea>
    </format>
    <format dxfId="1761">
      <pivotArea dataOnly="0" labelOnly="1" outline="0" fieldPosition="0">
        <references count="2">
          <reference field="0" count="1" selected="0">
            <x v="166"/>
          </reference>
          <reference field="1" count="1">
            <x v="165"/>
          </reference>
        </references>
      </pivotArea>
    </format>
    <format dxfId="1760">
      <pivotArea dataOnly="0" labelOnly="1" outline="0" fieldPosition="0">
        <references count="2">
          <reference field="0" count="1" selected="0">
            <x v="167"/>
          </reference>
          <reference field="1" count="1">
            <x v="166"/>
          </reference>
        </references>
      </pivotArea>
    </format>
    <format dxfId="1759">
      <pivotArea dataOnly="0" labelOnly="1" outline="0" fieldPosition="0">
        <references count="2">
          <reference field="0" count="1" selected="0">
            <x v="168"/>
          </reference>
          <reference field="1" count="1">
            <x v="167"/>
          </reference>
        </references>
      </pivotArea>
    </format>
    <format dxfId="1758">
      <pivotArea dataOnly="0" labelOnly="1" outline="0" fieldPosition="0">
        <references count="2">
          <reference field="0" count="1" selected="0">
            <x v="169"/>
          </reference>
          <reference field="1" count="1">
            <x v="168"/>
          </reference>
        </references>
      </pivotArea>
    </format>
    <format dxfId="1757">
      <pivotArea dataOnly="0" labelOnly="1" outline="0" fieldPosition="0">
        <references count="2">
          <reference field="0" count="1" selected="0">
            <x v="170"/>
          </reference>
          <reference field="1" count="1">
            <x v="169"/>
          </reference>
        </references>
      </pivotArea>
    </format>
    <format dxfId="1756">
      <pivotArea dataOnly="0" labelOnly="1" outline="0" fieldPosition="0">
        <references count="2">
          <reference field="0" count="1" selected="0">
            <x v="171"/>
          </reference>
          <reference field="1" count="1">
            <x v="170"/>
          </reference>
        </references>
      </pivotArea>
    </format>
    <format dxfId="1755">
      <pivotArea dataOnly="0" labelOnly="1" outline="0" fieldPosition="0">
        <references count="2">
          <reference field="0" count="1" selected="0">
            <x v="172"/>
          </reference>
          <reference field="1" count="1">
            <x v="171"/>
          </reference>
        </references>
      </pivotArea>
    </format>
    <format dxfId="1754">
      <pivotArea dataOnly="0" labelOnly="1" outline="0" fieldPosition="0">
        <references count="2">
          <reference field="0" count="1" selected="0">
            <x v="173"/>
          </reference>
          <reference field="1" count="1">
            <x v="172"/>
          </reference>
        </references>
      </pivotArea>
    </format>
    <format dxfId="1753">
      <pivotArea dataOnly="0" labelOnly="1" outline="0" fieldPosition="0">
        <references count="2">
          <reference field="0" count="1" selected="0">
            <x v="174"/>
          </reference>
          <reference field="1" count="1">
            <x v="173"/>
          </reference>
        </references>
      </pivotArea>
    </format>
    <format dxfId="1752">
      <pivotArea dataOnly="0" labelOnly="1" outline="0" fieldPosition="0">
        <references count="2">
          <reference field="0" count="1" selected="0">
            <x v="175"/>
          </reference>
          <reference field="1" count="1">
            <x v="174"/>
          </reference>
        </references>
      </pivotArea>
    </format>
    <format dxfId="1751">
      <pivotArea dataOnly="0" labelOnly="1" outline="0" fieldPosition="0">
        <references count="2">
          <reference field="0" count="1" selected="0">
            <x v="176"/>
          </reference>
          <reference field="1" count="1">
            <x v="175"/>
          </reference>
        </references>
      </pivotArea>
    </format>
    <format dxfId="1750">
      <pivotArea dataOnly="0" labelOnly="1" outline="0" fieldPosition="0">
        <references count="2">
          <reference field="0" count="1" selected="0">
            <x v="177"/>
          </reference>
          <reference field="1" count="1">
            <x v="176"/>
          </reference>
        </references>
      </pivotArea>
    </format>
    <format dxfId="1749">
      <pivotArea dataOnly="0" labelOnly="1" outline="0" fieldPosition="0">
        <references count="2">
          <reference field="0" count="1" selected="0">
            <x v="178"/>
          </reference>
          <reference field="1" count="1">
            <x v="177"/>
          </reference>
        </references>
      </pivotArea>
    </format>
    <format dxfId="1748">
      <pivotArea dataOnly="0" labelOnly="1" outline="0" fieldPosition="0">
        <references count="2">
          <reference field="0" count="1" selected="0">
            <x v="179"/>
          </reference>
          <reference field="1" count="1">
            <x v="178"/>
          </reference>
        </references>
      </pivotArea>
    </format>
    <format dxfId="1747">
      <pivotArea dataOnly="0" labelOnly="1" outline="0" fieldPosition="0">
        <references count="2">
          <reference field="0" count="1" selected="0">
            <x v="180"/>
          </reference>
          <reference field="1" count="1">
            <x v="179"/>
          </reference>
        </references>
      </pivotArea>
    </format>
    <format dxfId="1746">
      <pivotArea dataOnly="0" labelOnly="1" outline="0" fieldPosition="0">
        <references count="2">
          <reference field="0" count="1" selected="0">
            <x v="181"/>
          </reference>
          <reference field="1" count="1">
            <x v="180"/>
          </reference>
        </references>
      </pivotArea>
    </format>
    <format dxfId="1745">
      <pivotArea dataOnly="0" labelOnly="1" outline="0" fieldPosition="0">
        <references count="2">
          <reference field="0" count="1" selected="0">
            <x v="182"/>
          </reference>
          <reference field="1" count="1">
            <x v="181"/>
          </reference>
        </references>
      </pivotArea>
    </format>
    <format dxfId="1744">
      <pivotArea dataOnly="0" labelOnly="1" outline="0" fieldPosition="0">
        <references count="2">
          <reference field="0" count="1" selected="0">
            <x v="183"/>
          </reference>
          <reference field="1" count="1">
            <x v="182"/>
          </reference>
        </references>
      </pivotArea>
    </format>
    <format dxfId="1743">
      <pivotArea dataOnly="0" labelOnly="1" outline="0" fieldPosition="0">
        <references count="2">
          <reference field="0" count="1" selected="0">
            <x v="184"/>
          </reference>
          <reference field="1" count="1">
            <x v="183"/>
          </reference>
        </references>
      </pivotArea>
    </format>
    <format dxfId="1742">
      <pivotArea dataOnly="0" labelOnly="1" outline="0" fieldPosition="0">
        <references count="2">
          <reference field="0" count="1" selected="0">
            <x v="185"/>
          </reference>
          <reference field="1" count="1">
            <x v="184"/>
          </reference>
        </references>
      </pivotArea>
    </format>
    <format dxfId="1741">
      <pivotArea dataOnly="0" labelOnly="1" outline="0" fieldPosition="0">
        <references count="2">
          <reference field="0" count="1" selected="0">
            <x v="186"/>
          </reference>
          <reference field="1" count="1">
            <x v="185"/>
          </reference>
        </references>
      </pivotArea>
    </format>
    <format dxfId="1740">
      <pivotArea dataOnly="0" labelOnly="1" outline="0" fieldPosition="0">
        <references count="2">
          <reference field="0" count="1" selected="0">
            <x v="187"/>
          </reference>
          <reference field="1" count="1">
            <x v="186"/>
          </reference>
        </references>
      </pivotArea>
    </format>
    <format dxfId="1739">
      <pivotArea dataOnly="0" labelOnly="1" outline="0" fieldPosition="0">
        <references count="2">
          <reference field="0" count="1" selected="0">
            <x v="188"/>
          </reference>
          <reference field="1" count="1">
            <x v="187"/>
          </reference>
        </references>
      </pivotArea>
    </format>
    <format dxfId="1738">
      <pivotArea dataOnly="0" labelOnly="1" outline="0" fieldPosition="0">
        <references count="2">
          <reference field="0" count="1" selected="0">
            <x v="189"/>
          </reference>
          <reference field="1" count="1">
            <x v="188"/>
          </reference>
        </references>
      </pivotArea>
    </format>
    <format dxfId="1737">
      <pivotArea dataOnly="0" labelOnly="1" outline="0" fieldPosition="0">
        <references count="2">
          <reference field="0" count="1" selected="0">
            <x v="190"/>
          </reference>
          <reference field="1" count="1">
            <x v="189"/>
          </reference>
        </references>
      </pivotArea>
    </format>
    <format dxfId="1736">
      <pivotArea dataOnly="0" labelOnly="1" outline="0" fieldPosition="0">
        <references count="2">
          <reference field="0" count="1" selected="0">
            <x v="191"/>
          </reference>
          <reference field="1" count="1">
            <x v="190"/>
          </reference>
        </references>
      </pivotArea>
    </format>
    <format dxfId="1735">
      <pivotArea dataOnly="0" labelOnly="1" outline="0" fieldPosition="0">
        <references count="2">
          <reference field="0" count="1" selected="0">
            <x v="192"/>
          </reference>
          <reference field="1" count="1">
            <x v="191"/>
          </reference>
        </references>
      </pivotArea>
    </format>
    <format dxfId="1734">
      <pivotArea dataOnly="0" labelOnly="1" outline="0" fieldPosition="0">
        <references count="2">
          <reference field="0" count="1" selected="0">
            <x v="193"/>
          </reference>
          <reference field="1" count="1">
            <x v="192"/>
          </reference>
        </references>
      </pivotArea>
    </format>
    <format dxfId="1733">
      <pivotArea dataOnly="0" labelOnly="1" outline="0" fieldPosition="0">
        <references count="2">
          <reference field="0" count="1" selected="0">
            <x v="194"/>
          </reference>
          <reference field="1" count="1">
            <x v="193"/>
          </reference>
        </references>
      </pivotArea>
    </format>
    <format dxfId="1732">
      <pivotArea dataOnly="0" labelOnly="1" outline="0" fieldPosition="0">
        <references count="2">
          <reference field="0" count="1" selected="0">
            <x v="195"/>
          </reference>
          <reference field="1" count="1">
            <x v="194"/>
          </reference>
        </references>
      </pivotArea>
    </format>
    <format dxfId="1731">
      <pivotArea dataOnly="0" labelOnly="1" outline="0" fieldPosition="0">
        <references count="2">
          <reference field="0" count="1" selected="0">
            <x v="196"/>
          </reference>
          <reference field="1" count="1">
            <x v="195"/>
          </reference>
        </references>
      </pivotArea>
    </format>
    <format dxfId="1730">
      <pivotArea dataOnly="0" labelOnly="1" outline="0" fieldPosition="0">
        <references count="2">
          <reference field="0" count="1" selected="0">
            <x v="197"/>
          </reference>
          <reference field="1" count="1">
            <x v="196"/>
          </reference>
        </references>
      </pivotArea>
    </format>
    <format dxfId="1729">
      <pivotArea dataOnly="0" labelOnly="1" outline="0" fieldPosition="0">
        <references count="2">
          <reference field="0" count="1" selected="0">
            <x v="198"/>
          </reference>
          <reference field="1" count="1">
            <x v="197"/>
          </reference>
        </references>
      </pivotArea>
    </format>
    <format dxfId="1728">
      <pivotArea dataOnly="0" labelOnly="1" outline="0" fieldPosition="0">
        <references count="2">
          <reference field="0" count="1" selected="0">
            <x v="199"/>
          </reference>
          <reference field="1" count="1">
            <x v="198"/>
          </reference>
        </references>
      </pivotArea>
    </format>
    <format dxfId="1727">
      <pivotArea dataOnly="0" labelOnly="1" outline="0" fieldPosition="0">
        <references count="2">
          <reference field="0" count="1" selected="0">
            <x v="200"/>
          </reference>
          <reference field="1" count="1">
            <x v="199"/>
          </reference>
        </references>
      </pivotArea>
    </format>
    <format dxfId="1726">
      <pivotArea dataOnly="0" labelOnly="1" outline="0" fieldPosition="0">
        <references count="2">
          <reference field="0" count="1" selected="0">
            <x v="201"/>
          </reference>
          <reference field="1" count="1">
            <x v="200"/>
          </reference>
        </references>
      </pivotArea>
    </format>
    <format dxfId="1725">
      <pivotArea dataOnly="0" labelOnly="1" outline="0" fieldPosition="0">
        <references count="2">
          <reference field="0" count="1" selected="0">
            <x v="202"/>
          </reference>
          <reference field="1" count="1">
            <x v="201"/>
          </reference>
        </references>
      </pivotArea>
    </format>
    <format dxfId="1724">
      <pivotArea dataOnly="0" labelOnly="1" outline="0" fieldPosition="0">
        <references count="2">
          <reference field="0" count="1" selected="0">
            <x v="203"/>
          </reference>
          <reference field="1" count="1">
            <x v="202"/>
          </reference>
        </references>
      </pivotArea>
    </format>
    <format dxfId="1723">
      <pivotArea dataOnly="0" labelOnly="1" outline="0" fieldPosition="0">
        <references count="2">
          <reference field="0" count="1" selected="0">
            <x v="204"/>
          </reference>
          <reference field="1" count="1">
            <x v="203"/>
          </reference>
        </references>
      </pivotArea>
    </format>
    <format dxfId="1722">
      <pivotArea dataOnly="0" labelOnly="1" outline="0" fieldPosition="0">
        <references count="2">
          <reference field="0" count="1" selected="0">
            <x v="205"/>
          </reference>
          <reference field="1" count="1">
            <x v="204"/>
          </reference>
        </references>
      </pivotArea>
    </format>
    <format dxfId="1721">
      <pivotArea dataOnly="0" labelOnly="1" outline="0" fieldPosition="0">
        <references count="2">
          <reference field="0" count="1" selected="0">
            <x v="206"/>
          </reference>
          <reference field="1" count="1">
            <x v="205"/>
          </reference>
        </references>
      </pivotArea>
    </format>
    <format dxfId="1720">
      <pivotArea dataOnly="0" labelOnly="1" outline="0" fieldPosition="0">
        <references count="2">
          <reference field="0" count="1" selected="0">
            <x v="207"/>
          </reference>
          <reference field="1" count="1">
            <x v="206"/>
          </reference>
        </references>
      </pivotArea>
    </format>
    <format dxfId="1719">
      <pivotArea dataOnly="0" labelOnly="1" outline="0" fieldPosition="0">
        <references count="2">
          <reference field="0" count="1" selected="0">
            <x v="208"/>
          </reference>
          <reference field="1" count="1">
            <x v="207"/>
          </reference>
        </references>
      </pivotArea>
    </format>
    <format dxfId="1718">
      <pivotArea dataOnly="0" labelOnly="1" outline="0" fieldPosition="0">
        <references count="2">
          <reference field="0" count="1" selected="0">
            <x v="209"/>
          </reference>
          <reference field="1" count="1">
            <x v="208"/>
          </reference>
        </references>
      </pivotArea>
    </format>
    <format dxfId="1717">
      <pivotArea dataOnly="0" labelOnly="1" outline="0" fieldPosition="0">
        <references count="2">
          <reference field="0" count="1" selected="0">
            <x v="210"/>
          </reference>
          <reference field="1" count="1">
            <x v="209"/>
          </reference>
        </references>
      </pivotArea>
    </format>
    <format dxfId="1716">
      <pivotArea dataOnly="0" labelOnly="1" outline="0" fieldPosition="0">
        <references count="2">
          <reference field="0" count="1" selected="0">
            <x v="211"/>
          </reference>
          <reference field="1" count="1">
            <x v="210"/>
          </reference>
        </references>
      </pivotArea>
    </format>
    <format dxfId="1715">
      <pivotArea dataOnly="0" labelOnly="1" outline="0" fieldPosition="0">
        <references count="2">
          <reference field="0" count="1" selected="0">
            <x v="212"/>
          </reference>
          <reference field="1" count="1">
            <x v="211"/>
          </reference>
        </references>
      </pivotArea>
    </format>
    <format dxfId="1714">
      <pivotArea dataOnly="0" labelOnly="1" outline="0" fieldPosition="0">
        <references count="2">
          <reference field="0" count="1" selected="0">
            <x v="213"/>
          </reference>
          <reference field="1" count="1">
            <x v="212"/>
          </reference>
        </references>
      </pivotArea>
    </format>
    <format dxfId="1713">
      <pivotArea dataOnly="0" labelOnly="1" outline="0" fieldPosition="0">
        <references count="2">
          <reference field="0" count="1" selected="0">
            <x v="214"/>
          </reference>
          <reference field="1" count="1">
            <x v="213"/>
          </reference>
        </references>
      </pivotArea>
    </format>
    <format dxfId="1712">
      <pivotArea dataOnly="0" labelOnly="1" outline="0" fieldPosition="0">
        <references count="2">
          <reference field="0" count="1" selected="0">
            <x v="215"/>
          </reference>
          <reference field="1" count="1">
            <x v="214"/>
          </reference>
        </references>
      </pivotArea>
    </format>
    <format dxfId="1711">
      <pivotArea dataOnly="0" labelOnly="1" outline="0" fieldPosition="0">
        <references count="2">
          <reference field="0" count="1" selected="0">
            <x v="216"/>
          </reference>
          <reference field="1" count="1">
            <x v="215"/>
          </reference>
        </references>
      </pivotArea>
    </format>
    <format dxfId="1710">
      <pivotArea dataOnly="0" labelOnly="1" outline="0" fieldPosition="0">
        <references count="2">
          <reference field="0" count="1" selected="0">
            <x v="217"/>
          </reference>
          <reference field="1" count="1">
            <x v="216"/>
          </reference>
        </references>
      </pivotArea>
    </format>
    <format dxfId="1709">
      <pivotArea dataOnly="0" labelOnly="1" outline="0" fieldPosition="0">
        <references count="2">
          <reference field="0" count="1" selected="0">
            <x v="218"/>
          </reference>
          <reference field="1" count="1">
            <x v="217"/>
          </reference>
        </references>
      </pivotArea>
    </format>
    <format dxfId="1708">
      <pivotArea dataOnly="0" labelOnly="1" outline="0" fieldPosition="0">
        <references count="2">
          <reference field="0" count="1" selected="0">
            <x v="219"/>
          </reference>
          <reference field="1" count="1">
            <x v="218"/>
          </reference>
        </references>
      </pivotArea>
    </format>
    <format dxfId="1707">
      <pivotArea dataOnly="0" labelOnly="1" outline="0" fieldPosition="0">
        <references count="2">
          <reference field="0" count="1" selected="0">
            <x v="220"/>
          </reference>
          <reference field="1" count="1">
            <x v="219"/>
          </reference>
        </references>
      </pivotArea>
    </format>
    <format dxfId="1706">
      <pivotArea dataOnly="0" labelOnly="1" outline="0" fieldPosition="0">
        <references count="2">
          <reference field="0" count="1" selected="0">
            <x v="221"/>
          </reference>
          <reference field="1" count="1">
            <x v="220"/>
          </reference>
        </references>
      </pivotArea>
    </format>
    <format dxfId="1705">
      <pivotArea dataOnly="0" labelOnly="1" outline="0" fieldPosition="0">
        <references count="2">
          <reference field="0" count="1" selected="0">
            <x v="222"/>
          </reference>
          <reference field="1" count="1">
            <x v="221"/>
          </reference>
        </references>
      </pivotArea>
    </format>
    <format dxfId="1704">
      <pivotArea dataOnly="0" labelOnly="1" outline="0" fieldPosition="0">
        <references count="2">
          <reference field="0" count="1" selected="0">
            <x v="223"/>
          </reference>
          <reference field="1" count="1">
            <x v="222"/>
          </reference>
        </references>
      </pivotArea>
    </format>
    <format dxfId="1703">
      <pivotArea dataOnly="0" labelOnly="1" outline="0" fieldPosition="0">
        <references count="2">
          <reference field="0" count="1" selected="0">
            <x v="224"/>
          </reference>
          <reference field="1" count="1">
            <x v="223"/>
          </reference>
        </references>
      </pivotArea>
    </format>
    <format dxfId="1702">
      <pivotArea dataOnly="0" labelOnly="1" outline="0" fieldPosition="0">
        <references count="2">
          <reference field="0" count="1" selected="0">
            <x v="225"/>
          </reference>
          <reference field="1" count="1">
            <x v="224"/>
          </reference>
        </references>
      </pivotArea>
    </format>
    <format dxfId="1701">
      <pivotArea dataOnly="0" labelOnly="1" outline="0" fieldPosition="0">
        <references count="2">
          <reference field="0" count="1" selected="0">
            <x v="226"/>
          </reference>
          <reference field="1" count="1">
            <x v="225"/>
          </reference>
        </references>
      </pivotArea>
    </format>
    <format dxfId="1700">
      <pivotArea dataOnly="0" labelOnly="1" outline="0" fieldPosition="0">
        <references count="2">
          <reference field="0" count="1" selected="0">
            <x v="227"/>
          </reference>
          <reference field="1" count="1">
            <x v="226"/>
          </reference>
        </references>
      </pivotArea>
    </format>
    <format dxfId="1699">
      <pivotArea dataOnly="0" labelOnly="1" outline="0" fieldPosition="0">
        <references count="2">
          <reference field="0" count="1" selected="0">
            <x v="228"/>
          </reference>
          <reference field="1" count="1">
            <x v="227"/>
          </reference>
        </references>
      </pivotArea>
    </format>
    <format dxfId="1698">
      <pivotArea dataOnly="0" labelOnly="1" outline="0" fieldPosition="0">
        <references count="2">
          <reference field="0" count="1" selected="0">
            <x v="229"/>
          </reference>
          <reference field="1" count="1">
            <x v="228"/>
          </reference>
        </references>
      </pivotArea>
    </format>
    <format dxfId="1697">
      <pivotArea dataOnly="0" labelOnly="1" outline="0" fieldPosition="0">
        <references count="2">
          <reference field="0" count="1" selected="0">
            <x v="230"/>
          </reference>
          <reference field="1" count="1">
            <x v="229"/>
          </reference>
        </references>
      </pivotArea>
    </format>
    <format dxfId="1696">
      <pivotArea dataOnly="0" labelOnly="1" outline="0" fieldPosition="0">
        <references count="2">
          <reference field="0" count="1" selected="0">
            <x v="231"/>
          </reference>
          <reference field="1" count="1">
            <x v="230"/>
          </reference>
        </references>
      </pivotArea>
    </format>
    <format dxfId="1695">
      <pivotArea dataOnly="0" labelOnly="1" outline="0" fieldPosition="0">
        <references count="2">
          <reference field="0" count="1" selected="0">
            <x v="232"/>
          </reference>
          <reference field="1" count="1">
            <x v="231"/>
          </reference>
        </references>
      </pivotArea>
    </format>
    <format dxfId="1694">
      <pivotArea dataOnly="0" labelOnly="1" outline="0" fieldPosition="0">
        <references count="2">
          <reference field="0" count="1" selected="0">
            <x v="233"/>
          </reference>
          <reference field="1" count="1">
            <x v="232"/>
          </reference>
        </references>
      </pivotArea>
    </format>
    <format dxfId="1693">
      <pivotArea dataOnly="0" labelOnly="1" outline="0" fieldPosition="0">
        <references count="2">
          <reference field="0" count="1" selected="0">
            <x v="234"/>
          </reference>
          <reference field="1" count="1">
            <x v="233"/>
          </reference>
        </references>
      </pivotArea>
    </format>
    <format dxfId="1692">
      <pivotArea dataOnly="0" labelOnly="1" outline="0" fieldPosition="0">
        <references count="2">
          <reference field="0" count="1" selected="0">
            <x v="235"/>
          </reference>
          <reference field="1" count="1">
            <x v="234"/>
          </reference>
        </references>
      </pivotArea>
    </format>
    <format dxfId="1691">
      <pivotArea dataOnly="0" labelOnly="1" outline="0" fieldPosition="0">
        <references count="2">
          <reference field="0" count="1" selected="0">
            <x v="236"/>
          </reference>
          <reference field="1" count="1">
            <x v="235"/>
          </reference>
        </references>
      </pivotArea>
    </format>
    <format dxfId="1690">
      <pivotArea dataOnly="0" labelOnly="1" outline="0" fieldPosition="0">
        <references count="2">
          <reference field="0" count="1" selected="0">
            <x v="237"/>
          </reference>
          <reference field="1" count="1">
            <x v="236"/>
          </reference>
        </references>
      </pivotArea>
    </format>
    <format dxfId="1689">
      <pivotArea dataOnly="0" labelOnly="1" outline="0" fieldPosition="0">
        <references count="2">
          <reference field="0" count="1" selected="0">
            <x v="238"/>
          </reference>
          <reference field="1" count="1">
            <x v="237"/>
          </reference>
        </references>
      </pivotArea>
    </format>
    <format dxfId="1688">
      <pivotArea dataOnly="0" labelOnly="1" outline="0" fieldPosition="0">
        <references count="2">
          <reference field="0" count="1" selected="0">
            <x v="239"/>
          </reference>
          <reference field="1" count="1">
            <x v="238"/>
          </reference>
        </references>
      </pivotArea>
    </format>
    <format dxfId="1687">
      <pivotArea dataOnly="0" labelOnly="1" outline="0" fieldPosition="0">
        <references count="2">
          <reference field="0" count="1" selected="0">
            <x v="240"/>
          </reference>
          <reference field="1" count="1">
            <x v="239"/>
          </reference>
        </references>
      </pivotArea>
    </format>
    <format dxfId="1686">
      <pivotArea dataOnly="0" labelOnly="1" outline="0" fieldPosition="0">
        <references count="2">
          <reference field="0" count="1" selected="0">
            <x v="241"/>
          </reference>
          <reference field="1" count="1">
            <x v="240"/>
          </reference>
        </references>
      </pivotArea>
    </format>
    <format dxfId="1685">
      <pivotArea dataOnly="0" labelOnly="1" outline="0" fieldPosition="0">
        <references count="2">
          <reference field="0" count="1" selected="0">
            <x v="242"/>
          </reference>
          <reference field="1" count="1">
            <x v="241"/>
          </reference>
        </references>
      </pivotArea>
    </format>
    <format dxfId="1684">
      <pivotArea dataOnly="0" labelOnly="1" outline="0" fieldPosition="0">
        <references count="2">
          <reference field="0" count="1" selected="0">
            <x v="243"/>
          </reference>
          <reference field="1" count="1">
            <x v="242"/>
          </reference>
        </references>
      </pivotArea>
    </format>
    <format dxfId="1683">
      <pivotArea dataOnly="0" labelOnly="1" outline="0" fieldPosition="0">
        <references count="2">
          <reference field="0" count="1" selected="0">
            <x v="244"/>
          </reference>
          <reference field="1" count="1">
            <x v="243"/>
          </reference>
        </references>
      </pivotArea>
    </format>
    <format dxfId="1682">
      <pivotArea dataOnly="0" labelOnly="1" outline="0" fieldPosition="0">
        <references count="2">
          <reference field="0" count="1" selected="0">
            <x v="245"/>
          </reference>
          <reference field="1" count="1">
            <x v="244"/>
          </reference>
        </references>
      </pivotArea>
    </format>
    <format dxfId="1681">
      <pivotArea dataOnly="0" labelOnly="1" outline="0" fieldPosition="0">
        <references count="2">
          <reference field="0" count="1" selected="0">
            <x v="246"/>
          </reference>
          <reference field="1" count="1">
            <x v="245"/>
          </reference>
        </references>
      </pivotArea>
    </format>
    <format dxfId="1680">
      <pivotArea dataOnly="0" labelOnly="1" outline="0" fieldPosition="0">
        <references count="2">
          <reference field="0" count="1" selected="0">
            <x v="247"/>
          </reference>
          <reference field="1" count="1">
            <x v="246"/>
          </reference>
        </references>
      </pivotArea>
    </format>
    <format dxfId="1679">
      <pivotArea dataOnly="0" labelOnly="1" outline="0" fieldPosition="0">
        <references count="2">
          <reference field="0" count="1" selected="0">
            <x v="248"/>
          </reference>
          <reference field="1" count="1">
            <x v="247"/>
          </reference>
        </references>
      </pivotArea>
    </format>
    <format dxfId="1678">
      <pivotArea dataOnly="0" labelOnly="1" outline="0" fieldPosition="0">
        <references count="2">
          <reference field="0" count="1" selected="0">
            <x v="249"/>
          </reference>
          <reference field="1" count="1">
            <x v="248"/>
          </reference>
        </references>
      </pivotArea>
    </format>
    <format dxfId="1677">
      <pivotArea dataOnly="0" labelOnly="1" outline="0" fieldPosition="0">
        <references count="2">
          <reference field="0" count="1" selected="0">
            <x v="250"/>
          </reference>
          <reference field="1" count="1">
            <x v="249"/>
          </reference>
        </references>
      </pivotArea>
    </format>
    <format dxfId="1676">
      <pivotArea dataOnly="0" labelOnly="1" outline="0" fieldPosition="0">
        <references count="2">
          <reference field="0" count="1" selected="0">
            <x v="251"/>
          </reference>
          <reference field="1" count="1">
            <x v="250"/>
          </reference>
        </references>
      </pivotArea>
    </format>
    <format dxfId="1675">
      <pivotArea dataOnly="0" labelOnly="1" outline="0" fieldPosition="0">
        <references count="2">
          <reference field="0" count="1" selected="0">
            <x v="252"/>
          </reference>
          <reference field="1" count="1">
            <x v="251"/>
          </reference>
        </references>
      </pivotArea>
    </format>
    <format dxfId="1674">
      <pivotArea dataOnly="0" labelOnly="1" outline="0" fieldPosition="0">
        <references count="2">
          <reference field="0" count="1" selected="0">
            <x v="253"/>
          </reference>
          <reference field="1" count="1">
            <x v="252"/>
          </reference>
        </references>
      </pivotArea>
    </format>
    <format dxfId="1673">
      <pivotArea dataOnly="0" labelOnly="1" outline="0" fieldPosition="0">
        <references count="2">
          <reference field="0" count="1" selected="0">
            <x v="254"/>
          </reference>
          <reference field="1" count="1">
            <x v="253"/>
          </reference>
        </references>
      </pivotArea>
    </format>
    <format dxfId="1672">
      <pivotArea dataOnly="0" labelOnly="1" outline="0" fieldPosition="0">
        <references count="2">
          <reference field="0" count="1" selected="0">
            <x v="255"/>
          </reference>
          <reference field="1" count="1">
            <x v="254"/>
          </reference>
        </references>
      </pivotArea>
    </format>
    <format dxfId="1671">
      <pivotArea dataOnly="0" labelOnly="1" outline="0" fieldPosition="0">
        <references count="2">
          <reference field="0" count="1" selected="0">
            <x v="256"/>
          </reference>
          <reference field="1" count="1">
            <x v="255"/>
          </reference>
        </references>
      </pivotArea>
    </format>
    <format dxfId="1670">
      <pivotArea dataOnly="0" labelOnly="1" outline="0" fieldPosition="0">
        <references count="2">
          <reference field="0" count="1" selected="0">
            <x v="257"/>
          </reference>
          <reference field="1" count="1">
            <x v="256"/>
          </reference>
        </references>
      </pivotArea>
    </format>
    <format dxfId="1669">
      <pivotArea dataOnly="0" labelOnly="1" outline="0" fieldPosition="0">
        <references count="2">
          <reference field="0" count="1" selected="0">
            <x v="258"/>
          </reference>
          <reference field="1" count="1">
            <x v="257"/>
          </reference>
        </references>
      </pivotArea>
    </format>
    <format dxfId="1668">
      <pivotArea dataOnly="0" labelOnly="1" outline="0" fieldPosition="0">
        <references count="2">
          <reference field="0" count="1" selected="0">
            <x v="259"/>
          </reference>
          <reference field="1" count="1">
            <x v="258"/>
          </reference>
        </references>
      </pivotArea>
    </format>
    <format dxfId="1667">
      <pivotArea dataOnly="0" labelOnly="1" outline="0" fieldPosition="0">
        <references count="2">
          <reference field="0" count="1" selected="0">
            <x v="260"/>
          </reference>
          <reference field="1" count="1">
            <x v="259"/>
          </reference>
        </references>
      </pivotArea>
    </format>
    <format dxfId="1666">
      <pivotArea dataOnly="0" labelOnly="1" outline="0" fieldPosition="0">
        <references count="2">
          <reference field="0" count="1" selected="0">
            <x v="261"/>
          </reference>
          <reference field="1" count="1">
            <x v="260"/>
          </reference>
        </references>
      </pivotArea>
    </format>
    <format dxfId="1665">
      <pivotArea dataOnly="0" labelOnly="1" outline="0" fieldPosition="0">
        <references count="2">
          <reference field="0" count="1" selected="0">
            <x v="262"/>
          </reference>
          <reference field="1" count="1">
            <x v="261"/>
          </reference>
        </references>
      </pivotArea>
    </format>
    <format dxfId="1664">
      <pivotArea dataOnly="0" labelOnly="1" outline="0" fieldPosition="0">
        <references count="2">
          <reference field="0" count="1" selected="0">
            <x v="263"/>
          </reference>
          <reference field="1" count="1">
            <x v="262"/>
          </reference>
        </references>
      </pivotArea>
    </format>
    <format dxfId="1663">
      <pivotArea dataOnly="0" labelOnly="1" outline="0" fieldPosition="0">
        <references count="2">
          <reference field="0" count="1" selected="0">
            <x v="264"/>
          </reference>
          <reference field="1" count="1">
            <x v="263"/>
          </reference>
        </references>
      </pivotArea>
    </format>
    <format dxfId="1662">
      <pivotArea dataOnly="0" labelOnly="1" outline="0" fieldPosition="0">
        <references count="2">
          <reference field="0" count="1" selected="0">
            <x v="265"/>
          </reference>
          <reference field="1" count="1">
            <x v="264"/>
          </reference>
        </references>
      </pivotArea>
    </format>
    <format dxfId="1661">
      <pivotArea dataOnly="0" labelOnly="1" outline="0" fieldPosition="0">
        <references count="2">
          <reference field="0" count="1" selected="0">
            <x v="266"/>
          </reference>
          <reference field="1" count="1">
            <x v="265"/>
          </reference>
        </references>
      </pivotArea>
    </format>
    <format dxfId="1660">
      <pivotArea dataOnly="0" labelOnly="1" outline="0" fieldPosition="0">
        <references count="2">
          <reference field="0" count="1" selected="0">
            <x v="267"/>
          </reference>
          <reference field="1" count="1">
            <x v="266"/>
          </reference>
        </references>
      </pivotArea>
    </format>
    <format dxfId="1659">
      <pivotArea dataOnly="0" labelOnly="1" outline="0" fieldPosition="0">
        <references count="2">
          <reference field="0" count="1" selected="0">
            <x v="268"/>
          </reference>
          <reference field="1" count="1">
            <x v="267"/>
          </reference>
        </references>
      </pivotArea>
    </format>
    <format dxfId="1658">
      <pivotArea dataOnly="0" labelOnly="1" outline="0" fieldPosition="0">
        <references count="2">
          <reference field="0" count="1" selected="0">
            <x v="269"/>
          </reference>
          <reference field="1" count="1">
            <x v="268"/>
          </reference>
        </references>
      </pivotArea>
    </format>
    <format dxfId="1657">
      <pivotArea dataOnly="0" labelOnly="1" outline="0" fieldPosition="0">
        <references count="2">
          <reference field="0" count="1" selected="0">
            <x v="270"/>
          </reference>
          <reference field="1" count="1">
            <x v="269"/>
          </reference>
        </references>
      </pivotArea>
    </format>
    <format dxfId="1656">
      <pivotArea dataOnly="0" labelOnly="1" outline="0" fieldPosition="0">
        <references count="2">
          <reference field="0" count="1" selected="0">
            <x v="271"/>
          </reference>
          <reference field="1" count="1">
            <x v="270"/>
          </reference>
        </references>
      </pivotArea>
    </format>
    <format dxfId="1655">
      <pivotArea dataOnly="0" labelOnly="1" outline="0" fieldPosition="0">
        <references count="2">
          <reference field="0" count="1" selected="0">
            <x v="272"/>
          </reference>
          <reference field="1" count="1">
            <x v="271"/>
          </reference>
        </references>
      </pivotArea>
    </format>
    <format dxfId="1654">
      <pivotArea dataOnly="0" labelOnly="1" outline="0" fieldPosition="0">
        <references count="2">
          <reference field="0" count="1" selected="0">
            <x v="273"/>
          </reference>
          <reference field="1" count="1">
            <x v="272"/>
          </reference>
        </references>
      </pivotArea>
    </format>
    <format dxfId="1653">
      <pivotArea dataOnly="0" labelOnly="1" outline="0" fieldPosition="0">
        <references count="2">
          <reference field="0" count="1" selected="0">
            <x v="274"/>
          </reference>
          <reference field="1" count="1">
            <x v="273"/>
          </reference>
        </references>
      </pivotArea>
    </format>
    <format dxfId="1652">
      <pivotArea dataOnly="0" labelOnly="1" outline="0" fieldPosition="0">
        <references count="2">
          <reference field="0" count="1" selected="0">
            <x v="275"/>
          </reference>
          <reference field="1" count="1">
            <x v="274"/>
          </reference>
        </references>
      </pivotArea>
    </format>
    <format dxfId="1651">
      <pivotArea dataOnly="0" labelOnly="1" outline="0" fieldPosition="0">
        <references count="2">
          <reference field="0" count="1" selected="0">
            <x v="276"/>
          </reference>
          <reference field="1" count="1">
            <x v="275"/>
          </reference>
        </references>
      </pivotArea>
    </format>
    <format dxfId="1650">
      <pivotArea dataOnly="0" labelOnly="1" outline="0" fieldPosition="0">
        <references count="2">
          <reference field="0" count="1" selected="0">
            <x v="277"/>
          </reference>
          <reference field="1" count="1">
            <x v="276"/>
          </reference>
        </references>
      </pivotArea>
    </format>
    <format dxfId="1649">
      <pivotArea dataOnly="0" labelOnly="1" outline="0" fieldPosition="0">
        <references count="2">
          <reference field="0" count="1" selected="0">
            <x v="278"/>
          </reference>
          <reference field="1" count="1">
            <x v="277"/>
          </reference>
        </references>
      </pivotArea>
    </format>
    <format dxfId="1648">
      <pivotArea dataOnly="0" labelOnly="1" outline="0" fieldPosition="0">
        <references count="2">
          <reference field="0" count="1" selected="0">
            <x v="279"/>
          </reference>
          <reference field="1" count="1">
            <x v="278"/>
          </reference>
        </references>
      </pivotArea>
    </format>
    <format dxfId="1647">
      <pivotArea dataOnly="0" labelOnly="1" outline="0" fieldPosition="0">
        <references count="2">
          <reference field="0" count="1" selected="0">
            <x v="280"/>
          </reference>
          <reference field="1" count="1">
            <x v="279"/>
          </reference>
        </references>
      </pivotArea>
    </format>
    <format dxfId="1646">
      <pivotArea dataOnly="0" labelOnly="1" outline="0" fieldPosition="0">
        <references count="2">
          <reference field="0" count="1" selected="0">
            <x v="281"/>
          </reference>
          <reference field="1" count="1">
            <x v="280"/>
          </reference>
        </references>
      </pivotArea>
    </format>
    <format dxfId="1645">
      <pivotArea dataOnly="0" labelOnly="1" outline="0" fieldPosition="0">
        <references count="2">
          <reference field="0" count="1" selected="0">
            <x v="282"/>
          </reference>
          <reference field="1" count="1">
            <x v="281"/>
          </reference>
        </references>
      </pivotArea>
    </format>
    <format dxfId="1644">
      <pivotArea dataOnly="0" labelOnly="1" outline="0" fieldPosition="0">
        <references count="2">
          <reference field="0" count="1" selected="0">
            <x v="283"/>
          </reference>
          <reference field="1" count="1">
            <x v="282"/>
          </reference>
        </references>
      </pivotArea>
    </format>
    <format dxfId="1643">
      <pivotArea dataOnly="0" labelOnly="1" outline="0" fieldPosition="0">
        <references count="2">
          <reference field="0" count="1" selected="0">
            <x v="284"/>
          </reference>
          <reference field="1" count="1">
            <x v="283"/>
          </reference>
        </references>
      </pivotArea>
    </format>
    <format dxfId="1642">
      <pivotArea dataOnly="0" labelOnly="1" outline="0" fieldPosition="0">
        <references count="2">
          <reference field="0" count="1" selected="0">
            <x v="285"/>
          </reference>
          <reference field="1" count="1">
            <x v="284"/>
          </reference>
        </references>
      </pivotArea>
    </format>
    <format dxfId="1641">
      <pivotArea dataOnly="0" labelOnly="1" outline="0" fieldPosition="0">
        <references count="2">
          <reference field="0" count="1" selected="0">
            <x v="286"/>
          </reference>
          <reference field="1" count="1">
            <x v="285"/>
          </reference>
        </references>
      </pivotArea>
    </format>
    <format dxfId="1640">
      <pivotArea dataOnly="0" labelOnly="1" outline="0" fieldPosition="0">
        <references count="2">
          <reference field="0" count="1" selected="0">
            <x v="287"/>
          </reference>
          <reference field="1" count="1">
            <x v="286"/>
          </reference>
        </references>
      </pivotArea>
    </format>
    <format dxfId="1639">
      <pivotArea dataOnly="0" labelOnly="1" outline="0" fieldPosition="0">
        <references count="2">
          <reference field="0" count="1" selected="0">
            <x v="288"/>
          </reference>
          <reference field="1" count="1">
            <x v="287"/>
          </reference>
        </references>
      </pivotArea>
    </format>
    <format dxfId="1638">
      <pivotArea dataOnly="0" labelOnly="1" outline="0" fieldPosition="0">
        <references count="2">
          <reference field="0" count="1" selected="0">
            <x v="289"/>
          </reference>
          <reference field="1" count="1">
            <x v="288"/>
          </reference>
        </references>
      </pivotArea>
    </format>
    <format dxfId="1637">
      <pivotArea dataOnly="0" labelOnly="1" outline="0" fieldPosition="0">
        <references count="2">
          <reference field="0" count="1" selected="0">
            <x v="290"/>
          </reference>
          <reference field="1" count="1">
            <x v="289"/>
          </reference>
        </references>
      </pivotArea>
    </format>
    <format dxfId="1636">
      <pivotArea dataOnly="0" labelOnly="1" outline="0" fieldPosition="0">
        <references count="2">
          <reference field="0" count="1" selected="0">
            <x v="291"/>
          </reference>
          <reference field="1" count="1">
            <x v="290"/>
          </reference>
        </references>
      </pivotArea>
    </format>
    <format dxfId="1635">
      <pivotArea dataOnly="0" labelOnly="1" outline="0" fieldPosition="0">
        <references count="2">
          <reference field="0" count="1" selected="0">
            <x v="292"/>
          </reference>
          <reference field="1" count="1">
            <x v="291"/>
          </reference>
        </references>
      </pivotArea>
    </format>
    <format dxfId="1634">
      <pivotArea dataOnly="0" labelOnly="1" outline="0" fieldPosition="0">
        <references count="2">
          <reference field="0" count="1" selected="0">
            <x v="293"/>
          </reference>
          <reference field="1" count="1">
            <x v="292"/>
          </reference>
        </references>
      </pivotArea>
    </format>
    <format dxfId="1633">
      <pivotArea dataOnly="0" labelOnly="1" outline="0" fieldPosition="0">
        <references count="2">
          <reference field="0" count="1" selected="0">
            <x v="294"/>
          </reference>
          <reference field="1" count="1">
            <x v="293"/>
          </reference>
        </references>
      </pivotArea>
    </format>
    <format dxfId="1632">
      <pivotArea dataOnly="0" labelOnly="1" outline="0" fieldPosition="0">
        <references count="2">
          <reference field="0" count="1" selected="0">
            <x v="295"/>
          </reference>
          <reference field="1" count="1">
            <x v="294"/>
          </reference>
        </references>
      </pivotArea>
    </format>
    <format dxfId="1631">
      <pivotArea dataOnly="0" labelOnly="1" outline="0" fieldPosition="0">
        <references count="2">
          <reference field="0" count="1" selected="0">
            <x v="296"/>
          </reference>
          <reference field="1" count="1">
            <x v="295"/>
          </reference>
        </references>
      </pivotArea>
    </format>
    <format dxfId="1630">
      <pivotArea dataOnly="0" labelOnly="1" outline="0" fieldPosition="0">
        <references count="2">
          <reference field="0" count="1" selected="0">
            <x v="297"/>
          </reference>
          <reference field="1" count="1">
            <x v="296"/>
          </reference>
        </references>
      </pivotArea>
    </format>
    <format dxfId="1629">
      <pivotArea dataOnly="0" labelOnly="1" outline="0" fieldPosition="0">
        <references count="2">
          <reference field="0" count="1" selected="0">
            <x v="298"/>
          </reference>
          <reference field="1" count="1">
            <x v="297"/>
          </reference>
        </references>
      </pivotArea>
    </format>
    <format dxfId="1628">
      <pivotArea dataOnly="0" labelOnly="1" outline="0" fieldPosition="0">
        <references count="2">
          <reference field="0" count="1" selected="0">
            <x v="299"/>
          </reference>
          <reference field="1" count="1">
            <x v="298"/>
          </reference>
        </references>
      </pivotArea>
    </format>
    <format dxfId="1627">
      <pivotArea dataOnly="0" labelOnly="1" outline="0" fieldPosition="0">
        <references count="2">
          <reference field="0" count="1" selected="0">
            <x v="300"/>
          </reference>
          <reference field="1" count="1">
            <x v="299"/>
          </reference>
        </references>
      </pivotArea>
    </format>
    <format dxfId="1626">
      <pivotArea dataOnly="0" labelOnly="1" outline="0" fieldPosition="0">
        <references count="2">
          <reference field="0" count="1" selected="0">
            <x v="301"/>
          </reference>
          <reference field="1" count="1">
            <x v="300"/>
          </reference>
        </references>
      </pivotArea>
    </format>
    <format dxfId="1625">
      <pivotArea dataOnly="0" labelOnly="1" outline="0" fieldPosition="0">
        <references count="2">
          <reference field="0" count="1" selected="0">
            <x v="302"/>
          </reference>
          <reference field="1" count="1">
            <x v="301"/>
          </reference>
        </references>
      </pivotArea>
    </format>
    <format dxfId="1624">
      <pivotArea dataOnly="0" labelOnly="1" outline="0" fieldPosition="0">
        <references count="2">
          <reference field="0" count="1" selected="0">
            <x v="303"/>
          </reference>
          <reference field="1" count="1">
            <x v="302"/>
          </reference>
        </references>
      </pivotArea>
    </format>
    <format dxfId="1623">
      <pivotArea dataOnly="0" labelOnly="1" outline="0" fieldPosition="0">
        <references count="2">
          <reference field="0" count="1" selected="0">
            <x v="304"/>
          </reference>
          <reference field="1" count="1">
            <x v="303"/>
          </reference>
        </references>
      </pivotArea>
    </format>
    <format dxfId="1622">
      <pivotArea dataOnly="0" labelOnly="1" outline="0" fieldPosition="0">
        <references count="2">
          <reference field="0" count="1" selected="0">
            <x v="305"/>
          </reference>
          <reference field="1" count="1">
            <x v="304"/>
          </reference>
        </references>
      </pivotArea>
    </format>
    <format dxfId="1621">
      <pivotArea dataOnly="0" labelOnly="1" outline="0" fieldPosition="0">
        <references count="2">
          <reference field="0" count="1" selected="0">
            <x v="306"/>
          </reference>
          <reference field="1" count="1">
            <x v="305"/>
          </reference>
        </references>
      </pivotArea>
    </format>
    <format dxfId="1620">
      <pivotArea dataOnly="0" labelOnly="1" outline="0" fieldPosition="0">
        <references count="2">
          <reference field="0" count="1" selected="0">
            <x v="307"/>
          </reference>
          <reference field="1" count="1">
            <x v="306"/>
          </reference>
        </references>
      </pivotArea>
    </format>
    <format dxfId="1619">
      <pivotArea dataOnly="0" labelOnly="1" outline="0" fieldPosition="0">
        <references count="2">
          <reference field="0" count="1" selected="0">
            <x v="308"/>
          </reference>
          <reference field="1" count="1">
            <x v="307"/>
          </reference>
        </references>
      </pivotArea>
    </format>
    <format dxfId="1618">
      <pivotArea dataOnly="0" labelOnly="1" outline="0" fieldPosition="0">
        <references count="2">
          <reference field="0" count="1" selected="0">
            <x v="309"/>
          </reference>
          <reference field="1" count="1">
            <x v="308"/>
          </reference>
        </references>
      </pivotArea>
    </format>
    <format dxfId="1617">
      <pivotArea dataOnly="0" labelOnly="1" outline="0" fieldPosition="0">
        <references count="2">
          <reference field="0" count="1" selected="0">
            <x v="310"/>
          </reference>
          <reference field="1" count="1">
            <x v="309"/>
          </reference>
        </references>
      </pivotArea>
    </format>
    <format dxfId="1616">
      <pivotArea dataOnly="0" labelOnly="1" outline="0" fieldPosition="0">
        <references count="2">
          <reference field="0" count="1" selected="0">
            <x v="311"/>
          </reference>
          <reference field="1" count="1">
            <x v="310"/>
          </reference>
        </references>
      </pivotArea>
    </format>
    <format dxfId="1615">
      <pivotArea dataOnly="0" labelOnly="1" outline="0" fieldPosition="0">
        <references count="2">
          <reference field="0" count="1" selected="0">
            <x v="312"/>
          </reference>
          <reference field="1" count="1">
            <x v="311"/>
          </reference>
        </references>
      </pivotArea>
    </format>
    <format dxfId="1614">
      <pivotArea dataOnly="0" labelOnly="1" outline="0" fieldPosition="0">
        <references count="2">
          <reference field="0" count="1" selected="0">
            <x v="313"/>
          </reference>
          <reference field="1" count="1">
            <x v="312"/>
          </reference>
        </references>
      </pivotArea>
    </format>
    <format dxfId="1613">
      <pivotArea dataOnly="0" labelOnly="1" outline="0" fieldPosition="0">
        <references count="2">
          <reference field="0" count="1" selected="0">
            <x v="314"/>
          </reference>
          <reference field="1" count="1">
            <x v="313"/>
          </reference>
        </references>
      </pivotArea>
    </format>
    <format dxfId="1612">
      <pivotArea dataOnly="0" labelOnly="1" outline="0" fieldPosition="0">
        <references count="2">
          <reference field="0" count="1" selected="0">
            <x v="315"/>
          </reference>
          <reference field="1" count="1">
            <x v="314"/>
          </reference>
        </references>
      </pivotArea>
    </format>
    <format dxfId="1611">
      <pivotArea dataOnly="0" labelOnly="1" outline="0" fieldPosition="0">
        <references count="2">
          <reference field="0" count="1" selected="0">
            <x v="316"/>
          </reference>
          <reference field="1" count="1">
            <x v="315"/>
          </reference>
        </references>
      </pivotArea>
    </format>
    <format dxfId="1610">
      <pivotArea dataOnly="0" labelOnly="1" outline="0" fieldPosition="0">
        <references count="2">
          <reference field="0" count="1" selected="0">
            <x v="317"/>
          </reference>
          <reference field="1" count="1">
            <x v="316"/>
          </reference>
        </references>
      </pivotArea>
    </format>
    <format dxfId="1609">
      <pivotArea dataOnly="0" labelOnly="1" outline="0" fieldPosition="0">
        <references count="2">
          <reference field="0" count="1" selected="0">
            <x v="318"/>
          </reference>
          <reference field="1" count="1">
            <x v="317"/>
          </reference>
        </references>
      </pivotArea>
    </format>
    <format dxfId="1608">
      <pivotArea dataOnly="0" labelOnly="1" outline="0" fieldPosition="0">
        <references count="2">
          <reference field="0" count="1" selected="0">
            <x v="319"/>
          </reference>
          <reference field="1" count="1">
            <x v="318"/>
          </reference>
        </references>
      </pivotArea>
    </format>
    <format dxfId="1607">
      <pivotArea dataOnly="0" labelOnly="1" outline="0" fieldPosition="0">
        <references count="2">
          <reference field="0" count="1" selected="0">
            <x v="320"/>
          </reference>
          <reference field="1" count="1">
            <x v="319"/>
          </reference>
        </references>
      </pivotArea>
    </format>
    <format dxfId="1606">
      <pivotArea dataOnly="0" labelOnly="1" outline="0" fieldPosition="0">
        <references count="2">
          <reference field="0" count="1" selected="0">
            <x v="321"/>
          </reference>
          <reference field="1" count="1">
            <x v="320"/>
          </reference>
        </references>
      </pivotArea>
    </format>
    <format dxfId="1605">
      <pivotArea dataOnly="0" labelOnly="1" outline="0" fieldPosition="0">
        <references count="2">
          <reference field="0" count="1" selected="0">
            <x v="322"/>
          </reference>
          <reference field="1" count="1">
            <x v="321"/>
          </reference>
        </references>
      </pivotArea>
    </format>
    <format dxfId="1604">
      <pivotArea dataOnly="0" labelOnly="1" outline="0" fieldPosition="0">
        <references count="2">
          <reference field="0" count="1" selected="0">
            <x v="323"/>
          </reference>
          <reference field="1" count="1">
            <x v="322"/>
          </reference>
        </references>
      </pivotArea>
    </format>
    <format dxfId="1603">
      <pivotArea dataOnly="0" labelOnly="1" outline="0" fieldPosition="0">
        <references count="2">
          <reference field="0" count="1" selected="0">
            <x v="324"/>
          </reference>
          <reference field="1" count="1">
            <x v="323"/>
          </reference>
        </references>
      </pivotArea>
    </format>
    <format dxfId="1602">
      <pivotArea dataOnly="0" labelOnly="1" outline="0" fieldPosition="0">
        <references count="2">
          <reference field="0" count="1" selected="0">
            <x v="325"/>
          </reference>
          <reference field="1" count="1">
            <x v="324"/>
          </reference>
        </references>
      </pivotArea>
    </format>
    <format dxfId="1601">
      <pivotArea dataOnly="0" labelOnly="1" outline="0" fieldPosition="0">
        <references count="2">
          <reference field="0" count="1" selected="0">
            <x v="326"/>
          </reference>
          <reference field="1" count="1">
            <x v="325"/>
          </reference>
        </references>
      </pivotArea>
    </format>
    <format dxfId="1600">
      <pivotArea dataOnly="0" labelOnly="1" outline="0" fieldPosition="0">
        <references count="2">
          <reference field="0" count="1" selected="0">
            <x v="327"/>
          </reference>
          <reference field="1" count="1">
            <x v="326"/>
          </reference>
        </references>
      </pivotArea>
    </format>
    <format dxfId="1599">
      <pivotArea dataOnly="0" labelOnly="1" outline="0" fieldPosition="0">
        <references count="2">
          <reference field="0" count="1" selected="0">
            <x v="328"/>
          </reference>
          <reference field="1" count="1">
            <x v="327"/>
          </reference>
        </references>
      </pivotArea>
    </format>
    <format dxfId="1598">
      <pivotArea dataOnly="0" labelOnly="1" outline="0" fieldPosition="0">
        <references count="2">
          <reference field="0" count="1" selected="0">
            <x v="329"/>
          </reference>
          <reference field="1" count="1">
            <x v="328"/>
          </reference>
        </references>
      </pivotArea>
    </format>
    <format dxfId="1597">
      <pivotArea dataOnly="0" labelOnly="1" outline="0" fieldPosition="0">
        <references count="2">
          <reference field="0" count="1" selected="0">
            <x v="330"/>
          </reference>
          <reference field="1" count="1">
            <x v="329"/>
          </reference>
        </references>
      </pivotArea>
    </format>
    <format dxfId="1596">
      <pivotArea dataOnly="0" labelOnly="1" outline="0" fieldPosition="0">
        <references count="2">
          <reference field="0" count="1" selected="0">
            <x v="331"/>
          </reference>
          <reference field="1" count="1">
            <x v="330"/>
          </reference>
        </references>
      </pivotArea>
    </format>
    <format dxfId="1595">
      <pivotArea dataOnly="0" labelOnly="1" outline="0" fieldPosition="0">
        <references count="2">
          <reference field="0" count="1" selected="0">
            <x v="332"/>
          </reference>
          <reference field="1" count="1">
            <x v="331"/>
          </reference>
        </references>
      </pivotArea>
    </format>
    <format dxfId="1594">
      <pivotArea dataOnly="0" labelOnly="1" outline="0" fieldPosition="0">
        <references count="2">
          <reference field="0" count="1" selected="0">
            <x v="333"/>
          </reference>
          <reference field="1" count="1">
            <x v="332"/>
          </reference>
        </references>
      </pivotArea>
    </format>
    <format dxfId="1593">
      <pivotArea dataOnly="0" labelOnly="1" outline="0" fieldPosition="0">
        <references count="2">
          <reference field="0" count="1" selected="0">
            <x v="334"/>
          </reference>
          <reference field="1" count="1">
            <x v="333"/>
          </reference>
        </references>
      </pivotArea>
    </format>
    <format dxfId="1592">
      <pivotArea dataOnly="0" labelOnly="1" outline="0" fieldPosition="0">
        <references count="2">
          <reference field="0" count="1" selected="0">
            <x v="335"/>
          </reference>
          <reference field="1" count="1">
            <x v="334"/>
          </reference>
        </references>
      </pivotArea>
    </format>
    <format dxfId="1591">
      <pivotArea dataOnly="0" labelOnly="1" outline="0" fieldPosition="0">
        <references count="2">
          <reference field="0" count="1" selected="0">
            <x v="336"/>
          </reference>
          <reference field="1" count="1">
            <x v="335"/>
          </reference>
        </references>
      </pivotArea>
    </format>
    <format dxfId="1590">
      <pivotArea dataOnly="0" labelOnly="1" outline="0" fieldPosition="0">
        <references count="2">
          <reference field="0" count="1" selected="0">
            <x v="337"/>
          </reference>
          <reference field="1" count="1">
            <x v="336"/>
          </reference>
        </references>
      </pivotArea>
    </format>
    <format dxfId="1589">
      <pivotArea dataOnly="0" labelOnly="1" outline="0" fieldPosition="0">
        <references count="2">
          <reference field="0" count="1" selected="0">
            <x v="338"/>
          </reference>
          <reference field="1" count="1">
            <x v="337"/>
          </reference>
        </references>
      </pivotArea>
    </format>
    <format dxfId="1588">
      <pivotArea dataOnly="0" labelOnly="1" outline="0" fieldPosition="0">
        <references count="2">
          <reference field="0" count="1" selected="0">
            <x v="339"/>
          </reference>
          <reference field="1" count="1">
            <x v="338"/>
          </reference>
        </references>
      </pivotArea>
    </format>
    <format dxfId="1587">
      <pivotArea dataOnly="0" labelOnly="1" outline="0" fieldPosition="0">
        <references count="2">
          <reference field="0" count="1" selected="0">
            <x v="340"/>
          </reference>
          <reference field="1" count="1">
            <x v="339"/>
          </reference>
        </references>
      </pivotArea>
    </format>
    <format dxfId="1586">
      <pivotArea dataOnly="0" labelOnly="1" outline="0" fieldPosition="0">
        <references count="2">
          <reference field="0" count="1" selected="0">
            <x v="341"/>
          </reference>
          <reference field="1" count="1">
            <x v="340"/>
          </reference>
        </references>
      </pivotArea>
    </format>
    <format dxfId="1585">
      <pivotArea dataOnly="0" labelOnly="1" outline="0" fieldPosition="0">
        <references count="2">
          <reference field="0" count="1" selected="0">
            <x v="342"/>
          </reference>
          <reference field="1" count="1">
            <x v="341"/>
          </reference>
        </references>
      </pivotArea>
    </format>
    <format dxfId="1584">
      <pivotArea dataOnly="0" labelOnly="1" outline="0" fieldPosition="0">
        <references count="2">
          <reference field="0" count="1" selected="0">
            <x v="343"/>
          </reference>
          <reference field="1" count="1">
            <x v="342"/>
          </reference>
        </references>
      </pivotArea>
    </format>
    <format dxfId="1583">
      <pivotArea dataOnly="0" labelOnly="1" outline="0" fieldPosition="0">
        <references count="2">
          <reference field="0" count="1" selected="0">
            <x v="344"/>
          </reference>
          <reference field="1" count="1">
            <x v="343"/>
          </reference>
        </references>
      </pivotArea>
    </format>
    <format dxfId="1582">
      <pivotArea dataOnly="0" labelOnly="1" outline="0" fieldPosition="0">
        <references count="2">
          <reference field="0" count="1" selected="0">
            <x v="345"/>
          </reference>
          <reference field="1" count="1">
            <x v="344"/>
          </reference>
        </references>
      </pivotArea>
    </format>
    <format dxfId="1581">
      <pivotArea dataOnly="0" labelOnly="1" outline="0" fieldPosition="0">
        <references count="2">
          <reference field="0" count="1" selected="0">
            <x v="346"/>
          </reference>
          <reference field="1" count="1">
            <x v="345"/>
          </reference>
        </references>
      </pivotArea>
    </format>
    <format dxfId="1580">
      <pivotArea dataOnly="0" labelOnly="1" outline="0" fieldPosition="0">
        <references count="2">
          <reference field="0" count="1" selected="0">
            <x v="347"/>
          </reference>
          <reference field="1" count="1">
            <x v="346"/>
          </reference>
        </references>
      </pivotArea>
    </format>
    <format dxfId="1579">
      <pivotArea dataOnly="0" labelOnly="1" outline="0" fieldPosition="0">
        <references count="2">
          <reference field="0" count="1" selected="0">
            <x v="348"/>
          </reference>
          <reference field="1" count="1">
            <x v="347"/>
          </reference>
        </references>
      </pivotArea>
    </format>
    <format dxfId="1578">
      <pivotArea dataOnly="0" labelOnly="1" outline="0" fieldPosition="0">
        <references count="2">
          <reference field="0" count="1" selected="0">
            <x v="349"/>
          </reference>
          <reference field="1" count="1">
            <x v="348"/>
          </reference>
        </references>
      </pivotArea>
    </format>
    <format dxfId="1577">
      <pivotArea dataOnly="0" labelOnly="1" outline="0" fieldPosition="0">
        <references count="2">
          <reference field="0" count="1" selected="0">
            <x v="350"/>
          </reference>
          <reference field="1" count="1">
            <x v="349"/>
          </reference>
        </references>
      </pivotArea>
    </format>
    <format dxfId="1576">
      <pivotArea dataOnly="0" labelOnly="1" outline="0" fieldPosition="0">
        <references count="2">
          <reference field="0" count="1" selected="0">
            <x v="351"/>
          </reference>
          <reference field="1" count="1">
            <x v="350"/>
          </reference>
        </references>
      </pivotArea>
    </format>
    <format dxfId="1575">
      <pivotArea dataOnly="0" labelOnly="1" outline="0" fieldPosition="0">
        <references count="2">
          <reference field="0" count="1" selected="0">
            <x v="352"/>
          </reference>
          <reference field="1" count="1">
            <x v="351"/>
          </reference>
        </references>
      </pivotArea>
    </format>
    <format dxfId="1574">
      <pivotArea dataOnly="0" labelOnly="1" outline="0" fieldPosition="0">
        <references count="2">
          <reference field="0" count="1" selected="0">
            <x v="353"/>
          </reference>
          <reference field="1" count="1">
            <x v="352"/>
          </reference>
        </references>
      </pivotArea>
    </format>
    <format dxfId="1573">
      <pivotArea dataOnly="0" labelOnly="1" outline="0" fieldPosition="0">
        <references count="2">
          <reference field="0" count="1" selected="0">
            <x v="354"/>
          </reference>
          <reference field="1" count="1">
            <x v="353"/>
          </reference>
        </references>
      </pivotArea>
    </format>
    <format dxfId="1572">
      <pivotArea dataOnly="0" labelOnly="1" outline="0" fieldPosition="0">
        <references count="2">
          <reference field="0" count="1" selected="0">
            <x v="355"/>
          </reference>
          <reference field="1" count="1">
            <x v="354"/>
          </reference>
        </references>
      </pivotArea>
    </format>
    <format dxfId="1571">
      <pivotArea dataOnly="0" labelOnly="1" outline="0" fieldPosition="0">
        <references count="2">
          <reference field="0" count="1" selected="0">
            <x v="356"/>
          </reference>
          <reference field="1" count="1">
            <x v="355"/>
          </reference>
        </references>
      </pivotArea>
    </format>
    <format dxfId="1570">
      <pivotArea dataOnly="0" labelOnly="1" outline="0" fieldPosition="0">
        <references count="2">
          <reference field="0" count="1" selected="0">
            <x v="357"/>
          </reference>
          <reference field="1" count="1">
            <x v="356"/>
          </reference>
        </references>
      </pivotArea>
    </format>
    <format dxfId="1569">
      <pivotArea dataOnly="0" labelOnly="1" outline="0" fieldPosition="0">
        <references count="2">
          <reference field="0" count="1" selected="0">
            <x v="358"/>
          </reference>
          <reference field="1" count="1">
            <x v="357"/>
          </reference>
        </references>
      </pivotArea>
    </format>
    <format dxfId="1568">
      <pivotArea dataOnly="0" labelOnly="1" outline="0" fieldPosition="0">
        <references count="2">
          <reference field="0" count="1" selected="0">
            <x v="359"/>
          </reference>
          <reference field="1" count="1">
            <x v="358"/>
          </reference>
        </references>
      </pivotArea>
    </format>
    <format dxfId="1567">
      <pivotArea dataOnly="0" labelOnly="1" outline="0" fieldPosition="0">
        <references count="2">
          <reference field="0" count="1" selected="0">
            <x v="360"/>
          </reference>
          <reference field="1" count="1">
            <x v="359"/>
          </reference>
        </references>
      </pivotArea>
    </format>
    <format dxfId="1566">
      <pivotArea dataOnly="0" labelOnly="1" outline="0" fieldPosition="0">
        <references count="2">
          <reference field="0" count="1" selected="0">
            <x v="361"/>
          </reference>
          <reference field="1" count="1">
            <x v="360"/>
          </reference>
        </references>
      </pivotArea>
    </format>
    <format dxfId="1565">
      <pivotArea dataOnly="0" labelOnly="1" outline="0" fieldPosition="0">
        <references count="2">
          <reference field="0" count="1" selected="0">
            <x v="362"/>
          </reference>
          <reference field="1" count="1">
            <x v="361"/>
          </reference>
        </references>
      </pivotArea>
    </format>
    <format dxfId="1564">
      <pivotArea dataOnly="0" labelOnly="1" outline="0" fieldPosition="0">
        <references count="2">
          <reference field="0" count="1" selected="0">
            <x v="363"/>
          </reference>
          <reference field="1" count="1">
            <x v="362"/>
          </reference>
        </references>
      </pivotArea>
    </format>
    <format dxfId="1563">
      <pivotArea dataOnly="0" labelOnly="1" outline="0" fieldPosition="0">
        <references count="2">
          <reference field="0" count="1" selected="0">
            <x v="364"/>
          </reference>
          <reference field="1" count="1">
            <x v="363"/>
          </reference>
        </references>
      </pivotArea>
    </format>
    <format dxfId="1562">
      <pivotArea dataOnly="0" labelOnly="1" outline="0" fieldPosition="0">
        <references count="2">
          <reference field="0" count="1" selected="0">
            <x v="365"/>
          </reference>
          <reference field="1" count="1">
            <x v="364"/>
          </reference>
        </references>
      </pivotArea>
    </format>
    <format dxfId="1561">
      <pivotArea dataOnly="0" labelOnly="1" outline="0" fieldPosition="0">
        <references count="2">
          <reference field="0" count="1" selected="0">
            <x v="366"/>
          </reference>
          <reference field="1" count="1">
            <x v="365"/>
          </reference>
        </references>
      </pivotArea>
    </format>
    <format dxfId="1560">
      <pivotArea dataOnly="0" labelOnly="1" outline="0" fieldPosition="0">
        <references count="2">
          <reference field="0" count="1" selected="0">
            <x v="367"/>
          </reference>
          <reference field="1" count="1">
            <x v="366"/>
          </reference>
        </references>
      </pivotArea>
    </format>
    <format dxfId="1559">
      <pivotArea dataOnly="0" labelOnly="1" outline="0" fieldPosition="0">
        <references count="2">
          <reference field="0" count="1" selected="0">
            <x v="368"/>
          </reference>
          <reference field="1" count="1">
            <x v="367"/>
          </reference>
        </references>
      </pivotArea>
    </format>
    <format dxfId="1558">
      <pivotArea dataOnly="0" labelOnly="1" outline="0" fieldPosition="0">
        <references count="2">
          <reference field="0" count="1" selected="0">
            <x v="369"/>
          </reference>
          <reference field="1" count="1">
            <x v="368"/>
          </reference>
        </references>
      </pivotArea>
    </format>
    <format dxfId="1557">
      <pivotArea dataOnly="0" labelOnly="1" outline="0" fieldPosition="0">
        <references count="2">
          <reference field="0" count="1" selected="0">
            <x v="370"/>
          </reference>
          <reference field="1" count="1">
            <x v="369"/>
          </reference>
        </references>
      </pivotArea>
    </format>
    <format dxfId="1556">
      <pivotArea dataOnly="0" labelOnly="1" outline="0" fieldPosition="0">
        <references count="2">
          <reference field="0" count="1" selected="0">
            <x v="371"/>
          </reference>
          <reference field="1" count="1">
            <x v="370"/>
          </reference>
        </references>
      </pivotArea>
    </format>
    <format dxfId="1555">
      <pivotArea dataOnly="0" labelOnly="1" outline="0" fieldPosition="0">
        <references count="2">
          <reference field="0" count="1" selected="0">
            <x v="372"/>
          </reference>
          <reference field="1" count="1">
            <x v="371"/>
          </reference>
        </references>
      </pivotArea>
    </format>
    <format dxfId="1554">
      <pivotArea dataOnly="0" labelOnly="1" outline="0" fieldPosition="0">
        <references count="2">
          <reference field="0" count="1" selected="0">
            <x v="373"/>
          </reference>
          <reference field="1" count="1">
            <x v="372"/>
          </reference>
        </references>
      </pivotArea>
    </format>
    <format dxfId="1553">
      <pivotArea dataOnly="0" labelOnly="1" outline="0" fieldPosition="0">
        <references count="2">
          <reference field="0" count="1" selected="0">
            <x v="374"/>
          </reference>
          <reference field="1" count="1">
            <x v="373"/>
          </reference>
        </references>
      </pivotArea>
    </format>
    <format dxfId="1552">
      <pivotArea dataOnly="0" labelOnly="1" outline="0" fieldPosition="0">
        <references count="2">
          <reference field="0" count="1" selected="0">
            <x v="375"/>
          </reference>
          <reference field="1" count="1">
            <x v="374"/>
          </reference>
        </references>
      </pivotArea>
    </format>
    <format dxfId="1551">
      <pivotArea dataOnly="0" labelOnly="1" outline="0" fieldPosition="0">
        <references count="2">
          <reference field="0" count="1" selected="0">
            <x v="376"/>
          </reference>
          <reference field="1" count="1">
            <x v="375"/>
          </reference>
        </references>
      </pivotArea>
    </format>
    <format dxfId="1550">
      <pivotArea dataOnly="0" labelOnly="1" outline="0" fieldPosition="0">
        <references count="2">
          <reference field="0" count="1" selected="0">
            <x v="377"/>
          </reference>
          <reference field="1" count="1">
            <x v="376"/>
          </reference>
        </references>
      </pivotArea>
    </format>
    <format dxfId="1549">
      <pivotArea dataOnly="0" labelOnly="1" outline="0" fieldPosition="0">
        <references count="2">
          <reference field="0" count="1" selected="0">
            <x v="378"/>
          </reference>
          <reference field="1" count="1">
            <x v="377"/>
          </reference>
        </references>
      </pivotArea>
    </format>
    <format dxfId="1548">
      <pivotArea dataOnly="0" labelOnly="1" outline="0" fieldPosition="0">
        <references count="2">
          <reference field="0" count="1" selected="0">
            <x v="379"/>
          </reference>
          <reference field="1" count="1">
            <x v="378"/>
          </reference>
        </references>
      </pivotArea>
    </format>
    <format dxfId="1547">
      <pivotArea dataOnly="0" labelOnly="1" outline="0" fieldPosition="0">
        <references count="2">
          <reference field="0" count="1" selected="0">
            <x v="380"/>
          </reference>
          <reference field="1" count="1">
            <x v="379"/>
          </reference>
        </references>
      </pivotArea>
    </format>
    <format dxfId="1546">
      <pivotArea dataOnly="0" labelOnly="1" outline="0" fieldPosition="0">
        <references count="2">
          <reference field="0" count="1" selected="0">
            <x v="381"/>
          </reference>
          <reference field="1" count="1">
            <x v="380"/>
          </reference>
        </references>
      </pivotArea>
    </format>
    <format dxfId="1545">
      <pivotArea dataOnly="0" labelOnly="1" outline="0" fieldPosition="0">
        <references count="2">
          <reference field="0" count="1" selected="0">
            <x v="382"/>
          </reference>
          <reference field="1" count="1">
            <x v="381"/>
          </reference>
        </references>
      </pivotArea>
    </format>
    <format dxfId="1544">
      <pivotArea dataOnly="0" labelOnly="1" outline="0" fieldPosition="0">
        <references count="2">
          <reference field="0" count="1" selected="0">
            <x v="383"/>
          </reference>
          <reference field="1" count="1">
            <x v="382"/>
          </reference>
        </references>
      </pivotArea>
    </format>
    <format dxfId="1543">
      <pivotArea dataOnly="0" labelOnly="1" outline="0" fieldPosition="0">
        <references count="2">
          <reference field="0" count="1" selected="0">
            <x v="384"/>
          </reference>
          <reference field="1" count="1">
            <x v="383"/>
          </reference>
        </references>
      </pivotArea>
    </format>
    <format dxfId="1542">
      <pivotArea dataOnly="0" labelOnly="1" outline="0" fieldPosition="0">
        <references count="2">
          <reference field="0" count="1" selected="0">
            <x v="385"/>
          </reference>
          <reference field="1" count="1">
            <x v="384"/>
          </reference>
        </references>
      </pivotArea>
    </format>
    <format dxfId="1541">
      <pivotArea dataOnly="0" labelOnly="1" outline="0" fieldPosition="0">
        <references count="2">
          <reference field="0" count="1" selected="0">
            <x v="386"/>
          </reference>
          <reference field="1" count="1">
            <x v="385"/>
          </reference>
        </references>
      </pivotArea>
    </format>
    <format dxfId="1540">
      <pivotArea dataOnly="0" labelOnly="1" outline="0" fieldPosition="0">
        <references count="2">
          <reference field="0" count="1" selected="0">
            <x v="387"/>
          </reference>
          <reference field="1" count="1">
            <x v="386"/>
          </reference>
        </references>
      </pivotArea>
    </format>
    <format dxfId="1539">
      <pivotArea dataOnly="0" labelOnly="1" outline="0" fieldPosition="0">
        <references count="2">
          <reference field="0" count="1" selected="0">
            <x v="388"/>
          </reference>
          <reference field="1" count="1">
            <x v="387"/>
          </reference>
        </references>
      </pivotArea>
    </format>
    <format dxfId="1538">
      <pivotArea dataOnly="0" labelOnly="1" outline="0" fieldPosition="0">
        <references count="2">
          <reference field="0" count="1" selected="0">
            <x v="389"/>
          </reference>
          <reference field="1" count="1">
            <x v="388"/>
          </reference>
        </references>
      </pivotArea>
    </format>
    <format dxfId="1537">
      <pivotArea dataOnly="0" labelOnly="1" outline="0" fieldPosition="0">
        <references count="2">
          <reference field="0" count="1" selected="0">
            <x v="390"/>
          </reference>
          <reference field="1" count="1">
            <x v="389"/>
          </reference>
        </references>
      </pivotArea>
    </format>
    <format dxfId="1536">
      <pivotArea dataOnly="0" labelOnly="1" outline="0" fieldPosition="0">
        <references count="2">
          <reference field="0" count="1" selected="0">
            <x v="391"/>
          </reference>
          <reference field="1" count="1">
            <x v="390"/>
          </reference>
        </references>
      </pivotArea>
    </format>
    <format dxfId="1535">
      <pivotArea dataOnly="0" labelOnly="1" outline="0" fieldPosition="0">
        <references count="2">
          <reference field="0" count="1" selected="0">
            <x v="392"/>
          </reference>
          <reference field="1" count="1">
            <x v="391"/>
          </reference>
        </references>
      </pivotArea>
    </format>
    <format dxfId="1534">
      <pivotArea dataOnly="0" labelOnly="1" outline="0" fieldPosition="0">
        <references count="2">
          <reference field="0" count="1" selected="0">
            <x v="393"/>
          </reference>
          <reference field="1" count="1">
            <x v="392"/>
          </reference>
        </references>
      </pivotArea>
    </format>
    <format dxfId="1533">
      <pivotArea dataOnly="0" labelOnly="1" outline="0" fieldPosition="0">
        <references count="2">
          <reference field="0" count="1" selected="0">
            <x v="394"/>
          </reference>
          <reference field="1" count="1">
            <x v="393"/>
          </reference>
        </references>
      </pivotArea>
    </format>
    <format dxfId="1532">
      <pivotArea dataOnly="0" labelOnly="1" outline="0" fieldPosition="0">
        <references count="2">
          <reference field="0" count="1" selected="0">
            <x v="395"/>
          </reference>
          <reference field="1" count="1">
            <x v="394"/>
          </reference>
        </references>
      </pivotArea>
    </format>
    <format dxfId="1531">
      <pivotArea dataOnly="0" labelOnly="1" outline="0" fieldPosition="0">
        <references count="2">
          <reference field="0" count="1" selected="0">
            <x v="396"/>
          </reference>
          <reference field="1" count="1">
            <x v="395"/>
          </reference>
        </references>
      </pivotArea>
    </format>
    <format dxfId="1530">
      <pivotArea dataOnly="0" labelOnly="1" outline="0" fieldPosition="0">
        <references count="2">
          <reference field="0" count="1" selected="0">
            <x v="397"/>
          </reference>
          <reference field="1" count="1">
            <x v="396"/>
          </reference>
        </references>
      </pivotArea>
    </format>
    <format dxfId="1529">
      <pivotArea dataOnly="0" labelOnly="1" outline="0" fieldPosition="0">
        <references count="2">
          <reference field="0" count="1" selected="0">
            <x v="398"/>
          </reference>
          <reference field="1" count="1">
            <x v="397"/>
          </reference>
        </references>
      </pivotArea>
    </format>
    <format dxfId="1528">
      <pivotArea dataOnly="0" labelOnly="1" outline="0" fieldPosition="0">
        <references count="2">
          <reference field="0" count="1" selected="0">
            <x v="399"/>
          </reference>
          <reference field="1" count="1">
            <x v="398"/>
          </reference>
        </references>
      </pivotArea>
    </format>
    <format dxfId="1527">
      <pivotArea dataOnly="0" labelOnly="1" outline="0" fieldPosition="0">
        <references count="2">
          <reference field="0" count="1" selected="0">
            <x v="400"/>
          </reference>
          <reference field="1" count="1">
            <x v="399"/>
          </reference>
        </references>
      </pivotArea>
    </format>
    <format dxfId="1526">
      <pivotArea dataOnly="0" labelOnly="1" outline="0" fieldPosition="0">
        <references count="2">
          <reference field="0" count="1" selected="0">
            <x v="401"/>
          </reference>
          <reference field="1" count="1">
            <x v="400"/>
          </reference>
        </references>
      </pivotArea>
    </format>
    <format dxfId="1525">
      <pivotArea dataOnly="0" labelOnly="1" outline="0" fieldPosition="0">
        <references count="2">
          <reference field="0" count="1" selected="0">
            <x v="402"/>
          </reference>
          <reference field="1" count="1">
            <x v="401"/>
          </reference>
        </references>
      </pivotArea>
    </format>
    <format dxfId="1524">
      <pivotArea dataOnly="0" labelOnly="1" outline="0" fieldPosition="0">
        <references count="2">
          <reference field="0" count="1" selected="0">
            <x v="403"/>
          </reference>
          <reference field="1" count="1">
            <x v="402"/>
          </reference>
        </references>
      </pivotArea>
    </format>
    <format dxfId="1523">
      <pivotArea dataOnly="0" labelOnly="1" outline="0" fieldPosition="0">
        <references count="2">
          <reference field="0" count="1" selected="0">
            <x v="404"/>
          </reference>
          <reference field="1" count="1">
            <x v="403"/>
          </reference>
        </references>
      </pivotArea>
    </format>
    <format dxfId="1522">
      <pivotArea dataOnly="0" labelOnly="1" outline="0" fieldPosition="0">
        <references count="2">
          <reference field="0" count="1" selected="0">
            <x v="405"/>
          </reference>
          <reference field="1" count="1">
            <x v="404"/>
          </reference>
        </references>
      </pivotArea>
    </format>
    <format dxfId="1521">
      <pivotArea dataOnly="0" labelOnly="1" outline="0" fieldPosition="0">
        <references count="2">
          <reference field="0" count="1" selected="0">
            <x v="406"/>
          </reference>
          <reference field="1" count="1">
            <x v="405"/>
          </reference>
        </references>
      </pivotArea>
    </format>
    <format dxfId="1520">
      <pivotArea dataOnly="0" labelOnly="1" outline="0" fieldPosition="0">
        <references count="2">
          <reference field="0" count="1" selected="0">
            <x v="407"/>
          </reference>
          <reference field="1" count="1">
            <x v="406"/>
          </reference>
        </references>
      </pivotArea>
    </format>
    <format dxfId="1519">
      <pivotArea dataOnly="0" labelOnly="1" outline="0" fieldPosition="0">
        <references count="2">
          <reference field="0" count="1" selected="0">
            <x v="408"/>
          </reference>
          <reference field="1" count="1">
            <x v="407"/>
          </reference>
        </references>
      </pivotArea>
    </format>
    <format dxfId="1518">
      <pivotArea dataOnly="0" labelOnly="1" outline="0" fieldPosition="0">
        <references count="2">
          <reference field="0" count="1" selected="0">
            <x v="409"/>
          </reference>
          <reference field="1" count="1">
            <x v="408"/>
          </reference>
        </references>
      </pivotArea>
    </format>
    <format dxfId="1517">
      <pivotArea dataOnly="0" labelOnly="1" outline="0" fieldPosition="0">
        <references count="2">
          <reference field="0" count="1" selected="0">
            <x v="410"/>
          </reference>
          <reference field="1" count="1">
            <x v="409"/>
          </reference>
        </references>
      </pivotArea>
    </format>
    <format dxfId="1516">
      <pivotArea dataOnly="0" labelOnly="1" outline="0" fieldPosition="0">
        <references count="2">
          <reference field="0" count="1" selected="0">
            <x v="411"/>
          </reference>
          <reference field="1" count="1">
            <x v="410"/>
          </reference>
        </references>
      </pivotArea>
    </format>
    <format dxfId="1515">
      <pivotArea dataOnly="0" labelOnly="1" outline="0" fieldPosition="0">
        <references count="2">
          <reference field="0" count="1" selected="0">
            <x v="412"/>
          </reference>
          <reference field="1" count="1">
            <x v="411"/>
          </reference>
        </references>
      </pivotArea>
    </format>
    <format dxfId="1514">
      <pivotArea dataOnly="0" labelOnly="1" outline="0" fieldPosition="0">
        <references count="2">
          <reference field="0" count="1" selected="0">
            <x v="413"/>
          </reference>
          <reference field="1" count="1">
            <x v="412"/>
          </reference>
        </references>
      </pivotArea>
    </format>
    <format dxfId="1513">
      <pivotArea dataOnly="0" labelOnly="1" outline="0" fieldPosition="0">
        <references count="2">
          <reference field="0" count="1" selected="0">
            <x v="414"/>
          </reference>
          <reference field="1" count="1">
            <x v="413"/>
          </reference>
        </references>
      </pivotArea>
    </format>
    <format dxfId="1512">
      <pivotArea dataOnly="0" labelOnly="1" outline="0" fieldPosition="0">
        <references count="2">
          <reference field="0" count="1" selected="0">
            <x v="415"/>
          </reference>
          <reference field="1" count="1">
            <x v="414"/>
          </reference>
        </references>
      </pivotArea>
    </format>
    <format dxfId="1511">
      <pivotArea dataOnly="0" labelOnly="1" outline="0" fieldPosition="0">
        <references count="2">
          <reference field="0" count="1" selected="0">
            <x v="416"/>
          </reference>
          <reference field="1" count="1">
            <x v="415"/>
          </reference>
        </references>
      </pivotArea>
    </format>
    <format dxfId="1510">
      <pivotArea dataOnly="0" labelOnly="1" outline="0" fieldPosition="0">
        <references count="2">
          <reference field="0" count="1" selected="0">
            <x v="417"/>
          </reference>
          <reference field="1" count="1">
            <x v="416"/>
          </reference>
        </references>
      </pivotArea>
    </format>
    <format dxfId="1509">
      <pivotArea dataOnly="0" labelOnly="1" outline="0" fieldPosition="0">
        <references count="2">
          <reference field="0" count="1" selected="0">
            <x v="418"/>
          </reference>
          <reference field="1" count="1">
            <x v="417"/>
          </reference>
        </references>
      </pivotArea>
    </format>
    <format dxfId="1508">
      <pivotArea dataOnly="0" labelOnly="1" outline="0" fieldPosition="0">
        <references count="2">
          <reference field="0" count="1" selected="0">
            <x v="419"/>
          </reference>
          <reference field="1" count="1">
            <x v="418"/>
          </reference>
        </references>
      </pivotArea>
    </format>
    <format dxfId="1507">
      <pivotArea dataOnly="0" labelOnly="1" outline="0" fieldPosition="0">
        <references count="2">
          <reference field="0" count="1" selected="0">
            <x v="420"/>
          </reference>
          <reference field="1" count="1">
            <x v="419"/>
          </reference>
        </references>
      </pivotArea>
    </format>
    <format dxfId="1506">
      <pivotArea dataOnly="0" labelOnly="1" outline="0" fieldPosition="0">
        <references count="2">
          <reference field="0" count="1" selected="0">
            <x v="421"/>
          </reference>
          <reference field="1" count="1">
            <x v="420"/>
          </reference>
        </references>
      </pivotArea>
    </format>
    <format dxfId="1505">
      <pivotArea dataOnly="0" labelOnly="1" outline="0" fieldPosition="0">
        <references count="2">
          <reference field="0" count="1" selected="0">
            <x v="422"/>
          </reference>
          <reference field="1" count="1">
            <x v="421"/>
          </reference>
        </references>
      </pivotArea>
    </format>
    <format dxfId="1504">
      <pivotArea dataOnly="0" labelOnly="1" outline="0" fieldPosition="0">
        <references count="2">
          <reference field="0" count="1" selected="0">
            <x v="423"/>
          </reference>
          <reference field="1" count="1">
            <x v="422"/>
          </reference>
        </references>
      </pivotArea>
    </format>
    <format dxfId="1503">
      <pivotArea dataOnly="0" labelOnly="1" outline="0" fieldPosition="0">
        <references count="2">
          <reference field="0" count="1" selected="0">
            <x v="424"/>
          </reference>
          <reference field="1" count="1">
            <x v="423"/>
          </reference>
        </references>
      </pivotArea>
    </format>
    <format dxfId="1502">
      <pivotArea dataOnly="0" labelOnly="1" outline="0" fieldPosition="0">
        <references count="2">
          <reference field="0" count="1" selected="0">
            <x v="425"/>
          </reference>
          <reference field="1" count="1">
            <x v="424"/>
          </reference>
        </references>
      </pivotArea>
    </format>
    <format dxfId="1501">
      <pivotArea dataOnly="0" labelOnly="1" outline="0" fieldPosition="0">
        <references count="2">
          <reference field="0" count="1" selected="0">
            <x v="426"/>
          </reference>
          <reference field="1" count="1">
            <x v="425"/>
          </reference>
        </references>
      </pivotArea>
    </format>
    <format dxfId="1500">
      <pivotArea dataOnly="0" labelOnly="1" outline="0" fieldPosition="0">
        <references count="2">
          <reference field="0" count="1" selected="0">
            <x v="427"/>
          </reference>
          <reference field="1" count="1">
            <x v="426"/>
          </reference>
        </references>
      </pivotArea>
    </format>
    <format dxfId="1499">
      <pivotArea dataOnly="0" labelOnly="1" outline="0" fieldPosition="0">
        <references count="2">
          <reference field="0" count="1" selected="0">
            <x v="428"/>
          </reference>
          <reference field="1" count="1">
            <x v="427"/>
          </reference>
        </references>
      </pivotArea>
    </format>
    <format dxfId="1498">
      <pivotArea dataOnly="0" labelOnly="1" outline="0" fieldPosition="0">
        <references count="2">
          <reference field="0" count="1" selected="0">
            <x v="429"/>
          </reference>
          <reference field="1" count="1">
            <x v="428"/>
          </reference>
        </references>
      </pivotArea>
    </format>
    <format dxfId="1497">
      <pivotArea dataOnly="0" labelOnly="1" outline="0" fieldPosition="0">
        <references count="2">
          <reference field="0" count="1" selected="0">
            <x v="430"/>
          </reference>
          <reference field="1" count="1">
            <x v="429"/>
          </reference>
        </references>
      </pivotArea>
    </format>
    <format dxfId="1496">
      <pivotArea dataOnly="0" labelOnly="1" outline="0" fieldPosition="0">
        <references count="2">
          <reference field="0" count="1" selected="0">
            <x v="431"/>
          </reference>
          <reference field="1" count="1">
            <x v="430"/>
          </reference>
        </references>
      </pivotArea>
    </format>
    <format dxfId="1495">
      <pivotArea dataOnly="0" labelOnly="1" outline="0" fieldPosition="0">
        <references count="2">
          <reference field="0" count="1" selected="0">
            <x v="432"/>
          </reference>
          <reference field="1" count="1">
            <x v="431"/>
          </reference>
        </references>
      </pivotArea>
    </format>
    <format dxfId="1494">
      <pivotArea dataOnly="0" labelOnly="1" outline="0" fieldPosition="0">
        <references count="2">
          <reference field="0" count="1" selected="0">
            <x v="433"/>
          </reference>
          <reference field="1" count="1">
            <x v="432"/>
          </reference>
        </references>
      </pivotArea>
    </format>
    <format dxfId="1493">
      <pivotArea dataOnly="0" labelOnly="1" outline="0" fieldPosition="0">
        <references count="2">
          <reference field="0" count="1" selected="0">
            <x v="434"/>
          </reference>
          <reference field="1" count="1">
            <x v="433"/>
          </reference>
        </references>
      </pivotArea>
    </format>
    <format dxfId="1492">
      <pivotArea dataOnly="0" labelOnly="1" outline="0" fieldPosition="0">
        <references count="2">
          <reference field="0" count="1" selected="0">
            <x v="435"/>
          </reference>
          <reference field="1" count="1">
            <x v="434"/>
          </reference>
        </references>
      </pivotArea>
    </format>
    <format dxfId="1491">
      <pivotArea dataOnly="0" labelOnly="1" outline="0" fieldPosition="0">
        <references count="2">
          <reference field="0" count="1" selected="0">
            <x v="436"/>
          </reference>
          <reference field="1" count="1">
            <x v="435"/>
          </reference>
        </references>
      </pivotArea>
    </format>
    <format dxfId="1490">
      <pivotArea dataOnly="0" labelOnly="1" outline="0" fieldPosition="0">
        <references count="2">
          <reference field="0" count="1" selected="0">
            <x v="437"/>
          </reference>
          <reference field="1" count="1">
            <x v="436"/>
          </reference>
        </references>
      </pivotArea>
    </format>
    <format dxfId="1489">
      <pivotArea dataOnly="0" labelOnly="1" outline="0" fieldPosition="0">
        <references count="2">
          <reference field="0" count="1" selected="0">
            <x v="438"/>
          </reference>
          <reference field="1" count="1">
            <x v="437"/>
          </reference>
        </references>
      </pivotArea>
    </format>
    <format dxfId="1488">
      <pivotArea dataOnly="0" labelOnly="1" outline="0" fieldPosition="0">
        <references count="2">
          <reference field="0" count="1" selected="0">
            <x v="439"/>
          </reference>
          <reference field="1" count="1">
            <x v="438"/>
          </reference>
        </references>
      </pivotArea>
    </format>
    <format dxfId="1487">
      <pivotArea dataOnly="0" labelOnly="1" outline="0" fieldPosition="0">
        <references count="2">
          <reference field="0" count="1" selected="0">
            <x v="440"/>
          </reference>
          <reference field="1" count="1">
            <x v="439"/>
          </reference>
        </references>
      </pivotArea>
    </format>
    <format dxfId="1486">
      <pivotArea dataOnly="0" labelOnly="1" outline="0" fieldPosition="0">
        <references count="2">
          <reference field="0" count="1" selected="0">
            <x v="441"/>
          </reference>
          <reference field="1" count="1">
            <x v="440"/>
          </reference>
        </references>
      </pivotArea>
    </format>
    <format dxfId="1485">
      <pivotArea dataOnly="0" labelOnly="1" outline="0" fieldPosition="0">
        <references count="2">
          <reference field="0" count="1" selected="0">
            <x v="442"/>
          </reference>
          <reference field="1" count="1">
            <x v="441"/>
          </reference>
        </references>
      </pivotArea>
    </format>
    <format dxfId="1484">
      <pivotArea dataOnly="0" labelOnly="1" outline="0" fieldPosition="0">
        <references count="2">
          <reference field="0" count="1" selected="0">
            <x v="443"/>
          </reference>
          <reference field="1" count="1">
            <x v="442"/>
          </reference>
        </references>
      </pivotArea>
    </format>
    <format dxfId="1483">
      <pivotArea dataOnly="0" labelOnly="1" outline="0" fieldPosition="0">
        <references count="2">
          <reference field="0" count="1" selected="0">
            <x v="444"/>
          </reference>
          <reference field="1" count="1">
            <x v="443"/>
          </reference>
        </references>
      </pivotArea>
    </format>
    <format dxfId="1482">
      <pivotArea dataOnly="0" labelOnly="1" outline="0" fieldPosition="0">
        <references count="2">
          <reference field="0" count="1" selected="0">
            <x v="445"/>
          </reference>
          <reference field="1" count="1">
            <x v="444"/>
          </reference>
        </references>
      </pivotArea>
    </format>
    <format dxfId="1481">
      <pivotArea dataOnly="0" labelOnly="1" outline="0" fieldPosition="0">
        <references count="2">
          <reference field="0" count="1" selected="0">
            <x v="446"/>
          </reference>
          <reference field="1" count="1">
            <x v="445"/>
          </reference>
        </references>
      </pivotArea>
    </format>
    <format dxfId="1480">
      <pivotArea dataOnly="0" labelOnly="1" outline="0" fieldPosition="0">
        <references count="2">
          <reference field="0" count="1" selected="0">
            <x v="447"/>
          </reference>
          <reference field="1" count="1">
            <x v="446"/>
          </reference>
        </references>
      </pivotArea>
    </format>
    <format dxfId="1479">
      <pivotArea dataOnly="0" labelOnly="1" outline="0" fieldPosition="0">
        <references count="2">
          <reference field="0" count="1" selected="0">
            <x v="448"/>
          </reference>
          <reference field="1" count="1">
            <x v="447"/>
          </reference>
        </references>
      </pivotArea>
    </format>
    <format dxfId="1478">
      <pivotArea dataOnly="0" labelOnly="1" outline="0" fieldPosition="0">
        <references count="2">
          <reference field="0" count="1" selected="0">
            <x v="449"/>
          </reference>
          <reference field="1" count="1">
            <x v="448"/>
          </reference>
        </references>
      </pivotArea>
    </format>
    <format dxfId="1477">
      <pivotArea dataOnly="0" labelOnly="1" outline="0" fieldPosition="0">
        <references count="2">
          <reference field="0" count="1" selected="0">
            <x v="450"/>
          </reference>
          <reference field="1" count="1">
            <x v="449"/>
          </reference>
        </references>
      </pivotArea>
    </format>
    <format dxfId="1476">
      <pivotArea dataOnly="0" labelOnly="1" outline="0" fieldPosition="0">
        <references count="2">
          <reference field="0" count="1" selected="0">
            <x v="451"/>
          </reference>
          <reference field="1" count="1">
            <x v="450"/>
          </reference>
        </references>
      </pivotArea>
    </format>
    <format dxfId="1475">
      <pivotArea dataOnly="0" labelOnly="1" outline="0" fieldPosition="0">
        <references count="2">
          <reference field="0" count="1" selected="0">
            <x v="452"/>
          </reference>
          <reference field="1" count="1">
            <x v="451"/>
          </reference>
        </references>
      </pivotArea>
    </format>
    <format dxfId="1474">
      <pivotArea dataOnly="0" labelOnly="1" outline="0" fieldPosition="0">
        <references count="2">
          <reference field="0" count="1" selected="0">
            <x v="453"/>
          </reference>
          <reference field="1" count="1">
            <x v="452"/>
          </reference>
        </references>
      </pivotArea>
    </format>
    <format dxfId="1473">
      <pivotArea dataOnly="0" labelOnly="1" outline="0" fieldPosition="0">
        <references count="2">
          <reference field="0" count="1" selected="0">
            <x v="454"/>
          </reference>
          <reference field="1" count="1">
            <x v="453"/>
          </reference>
        </references>
      </pivotArea>
    </format>
    <format dxfId="1472">
      <pivotArea dataOnly="0" labelOnly="1" outline="0" fieldPosition="0">
        <references count="2">
          <reference field="0" count="1" selected="0">
            <x v="455"/>
          </reference>
          <reference field="1" count="1">
            <x v="454"/>
          </reference>
        </references>
      </pivotArea>
    </format>
    <format dxfId="1471">
      <pivotArea dataOnly="0" labelOnly="1" outline="0" fieldPosition="0">
        <references count="2">
          <reference field="0" count="1" selected="0">
            <x v="456"/>
          </reference>
          <reference field="1" count="1">
            <x v="455"/>
          </reference>
        </references>
      </pivotArea>
    </format>
    <format dxfId="1470">
      <pivotArea dataOnly="0" labelOnly="1" outline="0" fieldPosition="0">
        <references count="2">
          <reference field="0" count="1" selected="0">
            <x v="457"/>
          </reference>
          <reference field="1" count="1">
            <x v="456"/>
          </reference>
        </references>
      </pivotArea>
    </format>
    <format dxfId="1469">
      <pivotArea dataOnly="0" labelOnly="1" outline="0" fieldPosition="0">
        <references count="2">
          <reference field="0" count="1" selected="0">
            <x v="458"/>
          </reference>
          <reference field="1" count="1">
            <x v="457"/>
          </reference>
        </references>
      </pivotArea>
    </format>
    <format dxfId="1468">
      <pivotArea dataOnly="0" labelOnly="1" outline="0" fieldPosition="0">
        <references count="2">
          <reference field="0" count="1" selected="0">
            <x v="459"/>
          </reference>
          <reference field="1" count="1">
            <x v="458"/>
          </reference>
        </references>
      </pivotArea>
    </format>
    <format dxfId="1467">
      <pivotArea dataOnly="0" labelOnly="1" outline="0" fieldPosition="0">
        <references count="2">
          <reference field="0" count="1" selected="0">
            <x v="460"/>
          </reference>
          <reference field="1" count="1">
            <x v="459"/>
          </reference>
        </references>
      </pivotArea>
    </format>
    <format dxfId="1466">
      <pivotArea dataOnly="0" labelOnly="1" outline="0" fieldPosition="0">
        <references count="2">
          <reference field="0" count="1" selected="0">
            <x v="461"/>
          </reference>
          <reference field="1" count="1">
            <x v="460"/>
          </reference>
        </references>
      </pivotArea>
    </format>
    <format dxfId="1465">
      <pivotArea dataOnly="0" labelOnly="1" outline="0" fieldPosition="0">
        <references count="2">
          <reference field="0" count="1" selected="0">
            <x v="462"/>
          </reference>
          <reference field="1" count="1">
            <x v="461"/>
          </reference>
        </references>
      </pivotArea>
    </format>
    <format dxfId="1464">
      <pivotArea dataOnly="0" labelOnly="1" outline="0" fieldPosition="0">
        <references count="2">
          <reference field="0" count="1" selected="0">
            <x v="463"/>
          </reference>
          <reference field="1" count="1">
            <x v="462"/>
          </reference>
        </references>
      </pivotArea>
    </format>
    <format dxfId="1463">
      <pivotArea dataOnly="0" labelOnly="1" outline="0" fieldPosition="0">
        <references count="2">
          <reference field="0" count="1" selected="0">
            <x v="464"/>
          </reference>
          <reference field="1" count="1">
            <x v="463"/>
          </reference>
        </references>
      </pivotArea>
    </format>
    <format dxfId="1462">
      <pivotArea dataOnly="0" labelOnly="1" outline="0" fieldPosition="0">
        <references count="2">
          <reference field="0" count="1" selected="0">
            <x v="465"/>
          </reference>
          <reference field="1" count="1">
            <x v="464"/>
          </reference>
        </references>
      </pivotArea>
    </format>
    <format dxfId="1461">
      <pivotArea dataOnly="0" labelOnly="1" outline="0" fieldPosition="0">
        <references count="2">
          <reference field="0" count="1" selected="0">
            <x v="466"/>
          </reference>
          <reference field="1" count="1">
            <x v="465"/>
          </reference>
        </references>
      </pivotArea>
    </format>
    <format dxfId="1460">
      <pivotArea dataOnly="0" labelOnly="1" outline="0" fieldPosition="0">
        <references count="2">
          <reference field="0" count="1" selected="0">
            <x v="467"/>
          </reference>
          <reference field="1" count="1">
            <x v="466"/>
          </reference>
        </references>
      </pivotArea>
    </format>
    <format dxfId="1459">
      <pivotArea dataOnly="0" labelOnly="1" outline="0" fieldPosition="0">
        <references count="2">
          <reference field="0" count="1" selected="0">
            <x v="468"/>
          </reference>
          <reference field="1" count="1">
            <x v="467"/>
          </reference>
        </references>
      </pivotArea>
    </format>
    <format dxfId="1458">
      <pivotArea dataOnly="0" labelOnly="1" outline="0" fieldPosition="0">
        <references count="2">
          <reference field="0" count="1" selected="0">
            <x v="469"/>
          </reference>
          <reference field="1" count="1">
            <x v="468"/>
          </reference>
        </references>
      </pivotArea>
    </format>
    <format dxfId="1457">
      <pivotArea dataOnly="0" labelOnly="1" outline="0" fieldPosition="0">
        <references count="2">
          <reference field="0" count="1" selected="0">
            <x v="470"/>
          </reference>
          <reference field="1" count="1">
            <x v="469"/>
          </reference>
        </references>
      </pivotArea>
    </format>
    <format dxfId="1456">
      <pivotArea dataOnly="0" labelOnly="1" outline="0" fieldPosition="0">
        <references count="2">
          <reference field="0" count="1" selected="0">
            <x v="471"/>
          </reference>
          <reference field="1" count="1">
            <x v="470"/>
          </reference>
        </references>
      </pivotArea>
    </format>
    <format dxfId="1455">
      <pivotArea dataOnly="0" labelOnly="1" outline="0" fieldPosition="0">
        <references count="2">
          <reference field="0" count="1" selected="0">
            <x v="472"/>
          </reference>
          <reference field="1" count="1">
            <x v="471"/>
          </reference>
        </references>
      </pivotArea>
    </format>
    <format dxfId="1454">
      <pivotArea dataOnly="0" labelOnly="1" outline="0" fieldPosition="0">
        <references count="2">
          <reference field="0" count="1" selected="0">
            <x v="473"/>
          </reference>
          <reference field="1" count="1">
            <x v="472"/>
          </reference>
        </references>
      </pivotArea>
    </format>
    <format dxfId="1453">
      <pivotArea dataOnly="0" labelOnly="1" outline="0" fieldPosition="0">
        <references count="2">
          <reference field="0" count="1" selected="0">
            <x v="474"/>
          </reference>
          <reference field="1" count="1">
            <x v="473"/>
          </reference>
        </references>
      </pivotArea>
    </format>
    <format dxfId="1452">
      <pivotArea dataOnly="0" labelOnly="1" outline="0" fieldPosition="0">
        <references count="2">
          <reference field="0" count="1" selected="0">
            <x v="475"/>
          </reference>
          <reference field="1" count="1">
            <x v="474"/>
          </reference>
        </references>
      </pivotArea>
    </format>
    <format dxfId="1451">
      <pivotArea dataOnly="0" labelOnly="1" outline="0" fieldPosition="0">
        <references count="2">
          <reference field="0" count="1" selected="0">
            <x v="476"/>
          </reference>
          <reference field="1" count="1">
            <x v="475"/>
          </reference>
        </references>
      </pivotArea>
    </format>
    <format dxfId="1450">
      <pivotArea dataOnly="0" labelOnly="1" outline="0" fieldPosition="0">
        <references count="2">
          <reference field="0" count="1" selected="0">
            <x v="477"/>
          </reference>
          <reference field="1" count="1">
            <x v="476"/>
          </reference>
        </references>
      </pivotArea>
    </format>
    <format dxfId="1449">
      <pivotArea dataOnly="0" labelOnly="1" outline="0" fieldPosition="0">
        <references count="2">
          <reference field="0" count="1" selected="0">
            <x v="478"/>
          </reference>
          <reference field="1" count="1">
            <x v="477"/>
          </reference>
        </references>
      </pivotArea>
    </format>
    <format dxfId="1448">
      <pivotArea dataOnly="0" labelOnly="1" outline="0" fieldPosition="0">
        <references count="2">
          <reference field="0" count="1" selected="0">
            <x v="479"/>
          </reference>
          <reference field="1" count="1">
            <x v="478"/>
          </reference>
        </references>
      </pivotArea>
    </format>
    <format dxfId="1447">
      <pivotArea dataOnly="0" labelOnly="1" outline="0" fieldPosition="0">
        <references count="2">
          <reference field="0" count="1" selected="0">
            <x v="480"/>
          </reference>
          <reference field="1" count="1">
            <x v="479"/>
          </reference>
        </references>
      </pivotArea>
    </format>
    <format dxfId="1446">
      <pivotArea dataOnly="0" labelOnly="1" outline="0" fieldPosition="0">
        <references count="2">
          <reference field="0" count="1" selected="0">
            <x v="481"/>
          </reference>
          <reference field="1" count="1">
            <x v="480"/>
          </reference>
        </references>
      </pivotArea>
    </format>
    <format dxfId="1445">
      <pivotArea dataOnly="0" labelOnly="1" outline="0" fieldPosition="0">
        <references count="2">
          <reference field="0" count="1" selected="0">
            <x v="482"/>
          </reference>
          <reference field="1" count="1">
            <x v="481"/>
          </reference>
        </references>
      </pivotArea>
    </format>
    <format dxfId="1444">
      <pivotArea dataOnly="0" labelOnly="1" outline="0" fieldPosition="0">
        <references count="2">
          <reference field="0" count="1" selected="0">
            <x v="483"/>
          </reference>
          <reference field="1" count="1">
            <x v="482"/>
          </reference>
        </references>
      </pivotArea>
    </format>
    <format dxfId="1443">
      <pivotArea dataOnly="0" labelOnly="1" outline="0" fieldPosition="0">
        <references count="2">
          <reference field="0" count="1" selected="0">
            <x v="484"/>
          </reference>
          <reference field="1" count="1">
            <x v="483"/>
          </reference>
        </references>
      </pivotArea>
    </format>
    <format dxfId="1442">
      <pivotArea dataOnly="0" labelOnly="1" outline="0" fieldPosition="0">
        <references count="2">
          <reference field="0" count="1" selected="0">
            <x v="485"/>
          </reference>
          <reference field="1" count="1">
            <x v="484"/>
          </reference>
        </references>
      </pivotArea>
    </format>
    <format dxfId="1441">
      <pivotArea dataOnly="0" labelOnly="1" outline="0" fieldPosition="0">
        <references count="2">
          <reference field="0" count="1" selected="0">
            <x v="486"/>
          </reference>
          <reference field="1" count="1">
            <x v="485"/>
          </reference>
        </references>
      </pivotArea>
    </format>
    <format dxfId="1440">
      <pivotArea dataOnly="0" labelOnly="1" outline="0" fieldPosition="0">
        <references count="2">
          <reference field="0" count="1" selected="0">
            <x v="487"/>
          </reference>
          <reference field="1" count="1">
            <x v="486"/>
          </reference>
        </references>
      </pivotArea>
    </format>
    <format dxfId="1439">
      <pivotArea dataOnly="0" labelOnly="1" outline="0" fieldPosition="0">
        <references count="2">
          <reference field="0" count="1" selected="0">
            <x v="488"/>
          </reference>
          <reference field="1" count="1">
            <x v="487"/>
          </reference>
        </references>
      </pivotArea>
    </format>
    <format dxfId="1438">
      <pivotArea dataOnly="0" labelOnly="1" outline="0" fieldPosition="0">
        <references count="2">
          <reference field="0" count="1" selected="0">
            <x v="489"/>
          </reference>
          <reference field="1" count="1">
            <x v="488"/>
          </reference>
        </references>
      </pivotArea>
    </format>
    <format dxfId="1437">
      <pivotArea dataOnly="0" labelOnly="1" outline="0" fieldPosition="0">
        <references count="2">
          <reference field="0" count="1" selected="0">
            <x v="490"/>
          </reference>
          <reference field="1" count="1">
            <x v="489"/>
          </reference>
        </references>
      </pivotArea>
    </format>
    <format dxfId="1436">
      <pivotArea dataOnly="0" labelOnly="1" outline="0" fieldPosition="0">
        <references count="2">
          <reference field="0" count="1" selected="0">
            <x v="491"/>
          </reference>
          <reference field="1" count="1">
            <x v="490"/>
          </reference>
        </references>
      </pivotArea>
    </format>
    <format dxfId="1435">
      <pivotArea dataOnly="0" labelOnly="1" outline="0" fieldPosition="0">
        <references count="2">
          <reference field="0" count="1" selected="0">
            <x v="492"/>
          </reference>
          <reference field="1" count="1">
            <x v="491"/>
          </reference>
        </references>
      </pivotArea>
    </format>
    <format dxfId="1434">
      <pivotArea dataOnly="0" labelOnly="1" outline="0" fieldPosition="0">
        <references count="2">
          <reference field="0" count="1" selected="0">
            <x v="493"/>
          </reference>
          <reference field="1" count="1">
            <x v="492"/>
          </reference>
        </references>
      </pivotArea>
    </format>
    <format dxfId="1433">
      <pivotArea dataOnly="0" labelOnly="1" outline="0" fieldPosition="0">
        <references count="2">
          <reference field="0" count="1" selected="0">
            <x v="494"/>
          </reference>
          <reference field="1" count="1">
            <x v="493"/>
          </reference>
        </references>
      </pivotArea>
    </format>
    <format dxfId="1432">
      <pivotArea dataOnly="0" labelOnly="1" outline="0" fieldPosition="0">
        <references count="2">
          <reference field="0" count="1" selected="0">
            <x v="495"/>
          </reference>
          <reference field="1" count="1">
            <x v="494"/>
          </reference>
        </references>
      </pivotArea>
    </format>
    <format dxfId="1431">
      <pivotArea dataOnly="0" labelOnly="1" outline="0" fieldPosition="0">
        <references count="2">
          <reference field="0" count="1" selected="0">
            <x v="496"/>
          </reference>
          <reference field="1" count="1">
            <x v="495"/>
          </reference>
        </references>
      </pivotArea>
    </format>
    <format dxfId="1430">
      <pivotArea dataOnly="0" labelOnly="1" outline="0" fieldPosition="0">
        <references count="2">
          <reference field="0" count="1" selected="0">
            <x v="497"/>
          </reference>
          <reference field="1" count="1">
            <x v="496"/>
          </reference>
        </references>
      </pivotArea>
    </format>
    <format dxfId="1429">
      <pivotArea dataOnly="0" labelOnly="1" outline="0" fieldPosition="0">
        <references count="2">
          <reference field="0" count="1" selected="0">
            <x v="498"/>
          </reference>
          <reference field="1" count="1">
            <x v="497"/>
          </reference>
        </references>
      </pivotArea>
    </format>
    <format dxfId="1428">
      <pivotArea dataOnly="0" labelOnly="1" outline="0" fieldPosition="0">
        <references count="2">
          <reference field="0" count="1" selected="0">
            <x v="499"/>
          </reference>
          <reference field="1" count="1">
            <x v="498"/>
          </reference>
        </references>
      </pivotArea>
    </format>
    <format dxfId="1427">
      <pivotArea dataOnly="0" labelOnly="1" outline="0" fieldPosition="0">
        <references count="2">
          <reference field="0" count="1" selected="0">
            <x v="500"/>
          </reference>
          <reference field="1" count="1">
            <x v="499"/>
          </reference>
        </references>
      </pivotArea>
    </format>
    <format dxfId="1426">
      <pivotArea dataOnly="0" labelOnly="1" outline="0" fieldPosition="0">
        <references count="2">
          <reference field="0" count="1" selected="0">
            <x v="501"/>
          </reference>
          <reference field="1" count="1">
            <x v="500"/>
          </reference>
        </references>
      </pivotArea>
    </format>
    <format dxfId="1425">
      <pivotArea dataOnly="0" labelOnly="1" outline="0" fieldPosition="0">
        <references count="2">
          <reference field="0" count="1" selected="0">
            <x v="502"/>
          </reference>
          <reference field="1" count="1">
            <x v="501"/>
          </reference>
        </references>
      </pivotArea>
    </format>
    <format dxfId="1424">
      <pivotArea dataOnly="0" labelOnly="1" outline="0" fieldPosition="0">
        <references count="2">
          <reference field="0" count="1" selected="0">
            <x v="503"/>
          </reference>
          <reference field="1" count="1">
            <x v="502"/>
          </reference>
        </references>
      </pivotArea>
    </format>
    <format dxfId="1423">
      <pivotArea dataOnly="0" labelOnly="1" outline="0" fieldPosition="0">
        <references count="2">
          <reference field="0" count="1" selected="0">
            <x v="504"/>
          </reference>
          <reference field="1" count="1">
            <x v="503"/>
          </reference>
        </references>
      </pivotArea>
    </format>
    <format dxfId="1422">
      <pivotArea dataOnly="0" labelOnly="1" outline="0" fieldPosition="0">
        <references count="2">
          <reference field="0" count="1" selected="0">
            <x v="505"/>
          </reference>
          <reference field="1" count="1">
            <x v="504"/>
          </reference>
        </references>
      </pivotArea>
    </format>
    <format dxfId="1421">
      <pivotArea dataOnly="0" labelOnly="1" outline="0" fieldPosition="0">
        <references count="2">
          <reference field="0" count="1" selected="0">
            <x v="506"/>
          </reference>
          <reference field="1" count="1">
            <x v="505"/>
          </reference>
        </references>
      </pivotArea>
    </format>
    <format dxfId="1420">
      <pivotArea dataOnly="0" labelOnly="1" outline="0" fieldPosition="0">
        <references count="2">
          <reference field="0" count="1" selected="0">
            <x v="507"/>
          </reference>
          <reference field="1" count="1">
            <x v="506"/>
          </reference>
        </references>
      </pivotArea>
    </format>
    <format dxfId="1419">
      <pivotArea dataOnly="0" labelOnly="1" outline="0" fieldPosition="0">
        <references count="2">
          <reference field="0" count="1" selected="0">
            <x v="508"/>
          </reference>
          <reference field="1" count="1">
            <x v="507"/>
          </reference>
        </references>
      </pivotArea>
    </format>
    <format dxfId="1418">
      <pivotArea dataOnly="0" labelOnly="1" outline="0" fieldPosition="0">
        <references count="2">
          <reference field="0" count="1" selected="0">
            <x v="509"/>
          </reference>
          <reference field="1" count="1">
            <x v="508"/>
          </reference>
        </references>
      </pivotArea>
    </format>
    <format dxfId="1417">
      <pivotArea dataOnly="0" labelOnly="1" outline="0" fieldPosition="0">
        <references count="2">
          <reference field="0" count="1" selected="0">
            <x v="510"/>
          </reference>
          <reference field="1" count="1">
            <x v="509"/>
          </reference>
        </references>
      </pivotArea>
    </format>
    <format dxfId="1416">
      <pivotArea dataOnly="0" labelOnly="1" outline="0" fieldPosition="0">
        <references count="2">
          <reference field="0" count="1" selected="0">
            <x v="511"/>
          </reference>
          <reference field="1" count="1">
            <x v="510"/>
          </reference>
        </references>
      </pivotArea>
    </format>
    <format dxfId="1415">
      <pivotArea dataOnly="0" labelOnly="1" outline="0" fieldPosition="0">
        <references count="2">
          <reference field="0" count="1" selected="0">
            <x v="512"/>
          </reference>
          <reference field="1" count="1">
            <x v="511"/>
          </reference>
        </references>
      </pivotArea>
    </format>
    <format dxfId="1414">
      <pivotArea dataOnly="0" labelOnly="1" outline="0" fieldPosition="0">
        <references count="2">
          <reference field="0" count="1" selected="0">
            <x v="513"/>
          </reference>
          <reference field="1" count="1">
            <x v="512"/>
          </reference>
        </references>
      </pivotArea>
    </format>
    <format dxfId="1413">
      <pivotArea dataOnly="0" labelOnly="1" outline="0" fieldPosition="0">
        <references count="2">
          <reference field="0" count="1" selected="0">
            <x v="514"/>
          </reference>
          <reference field="1" count="1">
            <x v="513"/>
          </reference>
        </references>
      </pivotArea>
    </format>
    <format dxfId="1412">
      <pivotArea dataOnly="0" labelOnly="1" outline="0" fieldPosition="0">
        <references count="2">
          <reference field="0" count="1" selected="0">
            <x v="515"/>
          </reference>
          <reference field="1" count="1">
            <x v="514"/>
          </reference>
        </references>
      </pivotArea>
    </format>
    <format dxfId="1411">
      <pivotArea dataOnly="0" labelOnly="1" outline="0" fieldPosition="0">
        <references count="2">
          <reference field="0" count="1" selected="0">
            <x v="516"/>
          </reference>
          <reference field="1" count="1">
            <x v="515"/>
          </reference>
        </references>
      </pivotArea>
    </format>
    <format dxfId="1410">
      <pivotArea dataOnly="0" labelOnly="1" outline="0" fieldPosition="0">
        <references count="2">
          <reference field="0" count="1" selected="0">
            <x v="517"/>
          </reference>
          <reference field="1" count="1">
            <x v="516"/>
          </reference>
        </references>
      </pivotArea>
    </format>
    <format dxfId="1409">
      <pivotArea dataOnly="0" labelOnly="1" outline="0" fieldPosition="0">
        <references count="2">
          <reference field="0" count="1" selected="0">
            <x v="518"/>
          </reference>
          <reference field="1" count="1">
            <x v="517"/>
          </reference>
        </references>
      </pivotArea>
    </format>
    <format dxfId="1408">
      <pivotArea dataOnly="0" labelOnly="1" outline="0" fieldPosition="0">
        <references count="2">
          <reference field="0" count="1" selected="0">
            <x v="519"/>
          </reference>
          <reference field="1" count="1">
            <x v="518"/>
          </reference>
        </references>
      </pivotArea>
    </format>
    <format dxfId="1407">
      <pivotArea dataOnly="0" labelOnly="1" outline="0" fieldPosition="0">
        <references count="2">
          <reference field="0" count="1" selected="0">
            <x v="520"/>
          </reference>
          <reference field="1" count="1">
            <x v="519"/>
          </reference>
        </references>
      </pivotArea>
    </format>
    <format dxfId="1406">
      <pivotArea dataOnly="0" labelOnly="1" outline="0" fieldPosition="0">
        <references count="2">
          <reference field="0" count="1" selected="0">
            <x v="521"/>
          </reference>
          <reference field="1" count="1">
            <x v="520"/>
          </reference>
        </references>
      </pivotArea>
    </format>
    <format dxfId="1405">
      <pivotArea dataOnly="0" labelOnly="1" outline="0" fieldPosition="0">
        <references count="2">
          <reference field="0" count="1" selected="0">
            <x v="522"/>
          </reference>
          <reference field="1" count="1">
            <x v="521"/>
          </reference>
        </references>
      </pivotArea>
    </format>
    <format dxfId="1404">
      <pivotArea dataOnly="0" labelOnly="1" outline="0" fieldPosition="0">
        <references count="2">
          <reference field="0" count="1" selected="0">
            <x v="523"/>
          </reference>
          <reference field="1" count="1">
            <x v="522"/>
          </reference>
        </references>
      </pivotArea>
    </format>
    <format dxfId="1403">
      <pivotArea dataOnly="0" labelOnly="1" outline="0" fieldPosition="0">
        <references count="2">
          <reference field="0" count="1" selected="0">
            <x v="524"/>
          </reference>
          <reference field="1" count="1">
            <x v="523"/>
          </reference>
        </references>
      </pivotArea>
    </format>
    <format dxfId="1402">
      <pivotArea dataOnly="0" labelOnly="1" outline="0" fieldPosition="0">
        <references count="2">
          <reference field="0" count="1" selected="0">
            <x v="525"/>
          </reference>
          <reference field="1" count="1">
            <x v="524"/>
          </reference>
        </references>
      </pivotArea>
    </format>
    <format dxfId="1401">
      <pivotArea dataOnly="0" labelOnly="1" outline="0" fieldPosition="0">
        <references count="2">
          <reference field="0" count="1" selected="0">
            <x v="526"/>
          </reference>
          <reference field="1" count="1">
            <x v="525"/>
          </reference>
        </references>
      </pivotArea>
    </format>
    <format dxfId="1400">
      <pivotArea dataOnly="0" labelOnly="1" outline="0" fieldPosition="0">
        <references count="2">
          <reference field="0" count="1" selected="0">
            <x v="527"/>
          </reference>
          <reference field="1" count="1">
            <x v="526"/>
          </reference>
        </references>
      </pivotArea>
    </format>
    <format dxfId="1399">
      <pivotArea dataOnly="0" labelOnly="1" outline="0" fieldPosition="0">
        <references count="2">
          <reference field="0" count="1" selected="0">
            <x v="528"/>
          </reference>
          <reference field="1" count="1">
            <x v="527"/>
          </reference>
        </references>
      </pivotArea>
    </format>
    <format dxfId="1398">
      <pivotArea dataOnly="0" labelOnly="1" outline="0" fieldPosition="0">
        <references count="2">
          <reference field="0" count="1" selected="0">
            <x v="529"/>
          </reference>
          <reference field="1" count="1">
            <x v="528"/>
          </reference>
        </references>
      </pivotArea>
    </format>
    <format dxfId="1397">
      <pivotArea dataOnly="0" labelOnly="1" outline="0" fieldPosition="0">
        <references count="2">
          <reference field="0" count="1" selected="0">
            <x v="530"/>
          </reference>
          <reference field="1" count="1">
            <x v="529"/>
          </reference>
        </references>
      </pivotArea>
    </format>
    <format dxfId="1396">
      <pivotArea dataOnly="0" labelOnly="1" outline="0" fieldPosition="0">
        <references count="2">
          <reference field="0" count="1" selected="0">
            <x v="531"/>
          </reference>
          <reference field="1" count="1">
            <x v="530"/>
          </reference>
        </references>
      </pivotArea>
    </format>
    <format dxfId="1395">
      <pivotArea dataOnly="0" labelOnly="1" outline="0" fieldPosition="0">
        <references count="2">
          <reference field="0" count="1" selected="0">
            <x v="532"/>
          </reference>
          <reference field="1" count="1">
            <x v="531"/>
          </reference>
        </references>
      </pivotArea>
    </format>
    <format dxfId="1394">
      <pivotArea dataOnly="0" labelOnly="1" outline="0" fieldPosition="0">
        <references count="2">
          <reference field="0" count="1" selected="0">
            <x v="533"/>
          </reference>
          <reference field="1" count="1">
            <x v="532"/>
          </reference>
        </references>
      </pivotArea>
    </format>
    <format dxfId="1393">
      <pivotArea dataOnly="0" labelOnly="1" outline="0" fieldPosition="0">
        <references count="2">
          <reference field="0" count="1" selected="0">
            <x v="534"/>
          </reference>
          <reference field="1" count="1">
            <x v="533"/>
          </reference>
        </references>
      </pivotArea>
    </format>
    <format dxfId="1392">
      <pivotArea dataOnly="0" labelOnly="1" outline="0" fieldPosition="0">
        <references count="2">
          <reference field="0" count="1" selected="0">
            <x v="535"/>
          </reference>
          <reference field="1" count="1">
            <x v="534"/>
          </reference>
        </references>
      </pivotArea>
    </format>
    <format dxfId="1391">
      <pivotArea dataOnly="0" labelOnly="1" outline="0" fieldPosition="0">
        <references count="2">
          <reference field="0" count="1" selected="0">
            <x v="536"/>
          </reference>
          <reference field="1" count="1">
            <x v="535"/>
          </reference>
        </references>
      </pivotArea>
    </format>
    <format dxfId="1390">
      <pivotArea dataOnly="0" labelOnly="1" outline="0" fieldPosition="0">
        <references count="2">
          <reference field="0" count="1" selected="0">
            <x v="537"/>
          </reference>
          <reference field="1" count="1">
            <x v="536"/>
          </reference>
        </references>
      </pivotArea>
    </format>
    <format dxfId="1389">
      <pivotArea dataOnly="0" labelOnly="1" outline="0" fieldPosition="0">
        <references count="2">
          <reference field="0" count="1" selected="0">
            <x v="538"/>
          </reference>
          <reference field="1" count="1">
            <x v="537"/>
          </reference>
        </references>
      </pivotArea>
    </format>
    <format dxfId="1388">
      <pivotArea dataOnly="0" labelOnly="1" outline="0" fieldPosition="0">
        <references count="2">
          <reference field="0" count="1" selected="0">
            <x v="539"/>
          </reference>
          <reference field="1" count="1">
            <x v="538"/>
          </reference>
        </references>
      </pivotArea>
    </format>
    <format dxfId="1387">
      <pivotArea dataOnly="0" labelOnly="1" outline="0" fieldPosition="0">
        <references count="2">
          <reference field="0" count="1" selected="0">
            <x v="540"/>
          </reference>
          <reference field="1" count="1">
            <x v="539"/>
          </reference>
        </references>
      </pivotArea>
    </format>
    <format dxfId="1386">
      <pivotArea dataOnly="0" labelOnly="1" outline="0" fieldPosition="0">
        <references count="2">
          <reference field="0" count="1" selected="0">
            <x v="541"/>
          </reference>
          <reference field="1" count="1">
            <x v="540"/>
          </reference>
        </references>
      </pivotArea>
    </format>
    <format dxfId="1385">
      <pivotArea dataOnly="0" labelOnly="1" outline="0" fieldPosition="0">
        <references count="2">
          <reference field="0" count="1" selected="0">
            <x v="542"/>
          </reference>
          <reference field="1" count="1">
            <x v="541"/>
          </reference>
        </references>
      </pivotArea>
    </format>
    <format dxfId="1384">
      <pivotArea dataOnly="0" labelOnly="1" outline="0" fieldPosition="0">
        <references count="2">
          <reference field="0" count="1" selected="0">
            <x v="543"/>
          </reference>
          <reference field="1" count="1">
            <x v="542"/>
          </reference>
        </references>
      </pivotArea>
    </format>
    <format dxfId="1383">
      <pivotArea dataOnly="0" labelOnly="1" outline="0" fieldPosition="0">
        <references count="2">
          <reference field="0" count="1" selected="0">
            <x v="544"/>
          </reference>
          <reference field="1" count="1">
            <x v="543"/>
          </reference>
        </references>
      </pivotArea>
    </format>
    <format dxfId="1382">
      <pivotArea dataOnly="0" labelOnly="1" outline="0" fieldPosition="0">
        <references count="2">
          <reference field="0" count="1" selected="0">
            <x v="545"/>
          </reference>
          <reference field="1" count="1">
            <x v="544"/>
          </reference>
        </references>
      </pivotArea>
    </format>
    <format dxfId="1381">
      <pivotArea dataOnly="0" labelOnly="1" outline="0" fieldPosition="0">
        <references count="2">
          <reference field="0" count="1" selected="0">
            <x v="546"/>
          </reference>
          <reference field="1" count="1">
            <x v="545"/>
          </reference>
        </references>
      </pivotArea>
    </format>
    <format dxfId="1380">
      <pivotArea dataOnly="0" labelOnly="1" outline="0" fieldPosition="0">
        <references count="2">
          <reference field="0" count="1" selected="0">
            <x v="547"/>
          </reference>
          <reference field="1" count="1">
            <x v="546"/>
          </reference>
        </references>
      </pivotArea>
    </format>
    <format dxfId="1379">
      <pivotArea dataOnly="0" labelOnly="1" outline="0" fieldPosition="0">
        <references count="2">
          <reference field="0" count="1" selected="0">
            <x v="548"/>
          </reference>
          <reference field="1" count="1">
            <x v="547"/>
          </reference>
        </references>
      </pivotArea>
    </format>
    <format dxfId="1378">
      <pivotArea dataOnly="0" labelOnly="1" outline="0" fieldPosition="0">
        <references count="2">
          <reference field="0" count="1" selected="0">
            <x v="549"/>
          </reference>
          <reference field="1" count="1">
            <x v="548"/>
          </reference>
        </references>
      </pivotArea>
    </format>
    <format dxfId="1377">
      <pivotArea dataOnly="0" labelOnly="1" outline="0" fieldPosition="0">
        <references count="2">
          <reference field="0" count="1" selected="0">
            <x v="550"/>
          </reference>
          <reference field="1" count="1">
            <x v="549"/>
          </reference>
        </references>
      </pivotArea>
    </format>
    <format dxfId="1376">
      <pivotArea dataOnly="0" labelOnly="1" outline="0" fieldPosition="0">
        <references count="2">
          <reference field="0" count="1" selected="0">
            <x v="551"/>
          </reference>
          <reference field="1" count="1">
            <x v="550"/>
          </reference>
        </references>
      </pivotArea>
    </format>
    <format dxfId="1375">
      <pivotArea dataOnly="0" labelOnly="1" outline="0" fieldPosition="0">
        <references count="2">
          <reference field="0" count="1" selected="0">
            <x v="552"/>
          </reference>
          <reference field="1" count="1">
            <x v="551"/>
          </reference>
        </references>
      </pivotArea>
    </format>
    <format dxfId="1374">
      <pivotArea dataOnly="0" labelOnly="1" outline="0" fieldPosition="0">
        <references count="2">
          <reference field="0" count="1" selected="0">
            <x v="553"/>
          </reference>
          <reference field="1" count="1">
            <x v="552"/>
          </reference>
        </references>
      </pivotArea>
    </format>
    <format dxfId="1373">
      <pivotArea dataOnly="0" labelOnly="1" outline="0" fieldPosition="0">
        <references count="2">
          <reference field="0" count="1" selected="0">
            <x v="554"/>
          </reference>
          <reference field="1" count="1">
            <x v="553"/>
          </reference>
        </references>
      </pivotArea>
    </format>
    <format dxfId="1372">
      <pivotArea dataOnly="0" labelOnly="1" outline="0" fieldPosition="0">
        <references count="2">
          <reference field="0" count="1" selected="0">
            <x v="555"/>
          </reference>
          <reference field="1" count="1">
            <x v="554"/>
          </reference>
        </references>
      </pivotArea>
    </format>
    <format dxfId="1371">
      <pivotArea dataOnly="0" labelOnly="1" outline="0" fieldPosition="0">
        <references count="2">
          <reference field="0" count="1" selected="0">
            <x v="556"/>
          </reference>
          <reference field="1" count="1">
            <x v="555"/>
          </reference>
        </references>
      </pivotArea>
    </format>
    <format dxfId="1370">
      <pivotArea dataOnly="0" labelOnly="1" outline="0" fieldPosition="0">
        <references count="2">
          <reference field="0" count="1" selected="0">
            <x v="557"/>
          </reference>
          <reference field="1" count="1">
            <x v="556"/>
          </reference>
        </references>
      </pivotArea>
    </format>
    <format dxfId="1369">
      <pivotArea dataOnly="0" labelOnly="1" outline="0" fieldPosition="0">
        <references count="2">
          <reference field="0" count="1" selected="0">
            <x v="558"/>
          </reference>
          <reference field="1" count="1">
            <x v="557"/>
          </reference>
        </references>
      </pivotArea>
    </format>
    <format dxfId="1368">
      <pivotArea dataOnly="0" labelOnly="1" outline="0" fieldPosition="0">
        <references count="2">
          <reference field="0" count="1" selected="0">
            <x v="559"/>
          </reference>
          <reference field="1" count="1">
            <x v="558"/>
          </reference>
        </references>
      </pivotArea>
    </format>
    <format dxfId="1367">
      <pivotArea dataOnly="0" labelOnly="1" outline="0" fieldPosition="0">
        <references count="2">
          <reference field="0" count="1" selected="0">
            <x v="560"/>
          </reference>
          <reference field="1" count="1">
            <x v="559"/>
          </reference>
        </references>
      </pivotArea>
    </format>
    <format dxfId="1366">
      <pivotArea dataOnly="0" labelOnly="1" outline="0" fieldPosition="0">
        <references count="2">
          <reference field="0" count="1" selected="0">
            <x v="561"/>
          </reference>
          <reference field="1" count="1">
            <x v="560"/>
          </reference>
        </references>
      </pivotArea>
    </format>
    <format dxfId="1365">
      <pivotArea dataOnly="0" labelOnly="1" outline="0" fieldPosition="0">
        <references count="2">
          <reference field="0" count="1" selected="0">
            <x v="562"/>
          </reference>
          <reference field="1" count="1">
            <x v="561"/>
          </reference>
        </references>
      </pivotArea>
    </format>
    <format dxfId="1364">
      <pivotArea dataOnly="0" labelOnly="1" outline="0" fieldPosition="0">
        <references count="2">
          <reference field="0" count="1" selected="0">
            <x v="563"/>
          </reference>
          <reference field="1" count="1">
            <x v="562"/>
          </reference>
        </references>
      </pivotArea>
    </format>
    <format dxfId="1363">
      <pivotArea dataOnly="0" labelOnly="1" outline="0" fieldPosition="0">
        <references count="2">
          <reference field="0" count="1" selected="0">
            <x v="564"/>
          </reference>
          <reference field="1" count="1">
            <x v="563"/>
          </reference>
        </references>
      </pivotArea>
    </format>
    <format dxfId="1362">
      <pivotArea dataOnly="0" labelOnly="1" outline="0" fieldPosition="0">
        <references count="2">
          <reference field="0" count="1" selected="0">
            <x v="565"/>
          </reference>
          <reference field="1" count="1">
            <x v="564"/>
          </reference>
        </references>
      </pivotArea>
    </format>
    <format dxfId="1361">
      <pivotArea dataOnly="0" labelOnly="1" outline="0" fieldPosition="0">
        <references count="2">
          <reference field="0" count="1" selected="0">
            <x v="566"/>
          </reference>
          <reference field="1" count="1">
            <x v="565"/>
          </reference>
        </references>
      </pivotArea>
    </format>
    <format dxfId="1360">
      <pivotArea dataOnly="0" labelOnly="1" outline="0" fieldPosition="0">
        <references count="2">
          <reference field="0" count="1" selected="0">
            <x v="567"/>
          </reference>
          <reference field="1" count="1">
            <x v="566"/>
          </reference>
        </references>
      </pivotArea>
    </format>
    <format dxfId="1359">
      <pivotArea dataOnly="0" labelOnly="1" outline="0" fieldPosition="0">
        <references count="2">
          <reference field="0" count="1" selected="0">
            <x v="568"/>
          </reference>
          <reference field="1" count="1">
            <x v="567"/>
          </reference>
        </references>
      </pivotArea>
    </format>
    <format dxfId="1358">
      <pivotArea dataOnly="0" labelOnly="1" outline="0" fieldPosition="0">
        <references count="2">
          <reference field="0" count="1" selected="0">
            <x v="569"/>
          </reference>
          <reference field="1" count="1">
            <x v="568"/>
          </reference>
        </references>
      </pivotArea>
    </format>
    <format dxfId="1357">
      <pivotArea dataOnly="0" labelOnly="1" outline="0" fieldPosition="0">
        <references count="2">
          <reference field="0" count="1" selected="0">
            <x v="570"/>
          </reference>
          <reference field="1" count="1">
            <x v="569"/>
          </reference>
        </references>
      </pivotArea>
    </format>
    <format dxfId="1356">
      <pivotArea dataOnly="0" labelOnly="1" outline="0" fieldPosition="0">
        <references count="2">
          <reference field="0" count="1" selected="0">
            <x v="571"/>
          </reference>
          <reference field="1" count="1">
            <x v="570"/>
          </reference>
        </references>
      </pivotArea>
    </format>
    <format dxfId="1355">
      <pivotArea dataOnly="0" labelOnly="1" outline="0" fieldPosition="0">
        <references count="2">
          <reference field="0" count="1" selected="0">
            <x v="572"/>
          </reference>
          <reference field="1" count="1">
            <x v="571"/>
          </reference>
        </references>
      </pivotArea>
    </format>
    <format dxfId="1354">
      <pivotArea dataOnly="0" labelOnly="1" outline="0" fieldPosition="0">
        <references count="2">
          <reference field="0" count="1" selected="0">
            <x v="573"/>
          </reference>
          <reference field="1" count="1">
            <x v="572"/>
          </reference>
        </references>
      </pivotArea>
    </format>
    <format dxfId="1353">
      <pivotArea dataOnly="0" labelOnly="1" outline="0" fieldPosition="0">
        <references count="2">
          <reference field="0" count="1" selected="0">
            <x v="574"/>
          </reference>
          <reference field="1" count="1">
            <x v="573"/>
          </reference>
        </references>
      </pivotArea>
    </format>
    <format dxfId="1352">
      <pivotArea dataOnly="0" labelOnly="1" outline="0" fieldPosition="0">
        <references count="2">
          <reference field="0" count="1" selected="0">
            <x v="575"/>
          </reference>
          <reference field="1" count="1">
            <x v="574"/>
          </reference>
        </references>
      </pivotArea>
    </format>
    <format dxfId="1351">
      <pivotArea dataOnly="0" labelOnly="1" outline="0" fieldPosition="0">
        <references count="2">
          <reference field="0" count="1" selected="0">
            <x v="576"/>
          </reference>
          <reference field="1" count="1">
            <x v="575"/>
          </reference>
        </references>
      </pivotArea>
    </format>
    <format dxfId="1350">
      <pivotArea dataOnly="0" labelOnly="1" outline="0" fieldPosition="0">
        <references count="2">
          <reference field="0" count="1" selected="0">
            <x v="577"/>
          </reference>
          <reference field="1" count="1">
            <x v="576"/>
          </reference>
        </references>
      </pivotArea>
    </format>
    <format dxfId="1349">
      <pivotArea dataOnly="0" labelOnly="1" outline="0" fieldPosition="0">
        <references count="2">
          <reference field="0" count="1" selected="0">
            <x v="578"/>
          </reference>
          <reference field="1" count="1">
            <x v="577"/>
          </reference>
        </references>
      </pivotArea>
    </format>
    <format dxfId="1348">
      <pivotArea dataOnly="0" labelOnly="1" outline="0" fieldPosition="0">
        <references count="2">
          <reference field="0" count="1" selected="0">
            <x v="579"/>
          </reference>
          <reference field="1" count="1">
            <x v="578"/>
          </reference>
        </references>
      </pivotArea>
    </format>
    <format dxfId="1347">
      <pivotArea dataOnly="0" labelOnly="1" outline="0" fieldPosition="0">
        <references count="2">
          <reference field="0" count="1" selected="0">
            <x v="580"/>
          </reference>
          <reference field="1" count="1">
            <x v="579"/>
          </reference>
        </references>
      </pivotArea>
    </format>
    <format dxfId="1346">
      <pivotArea dataOnly="0" labelOnly="1" outline="0" fieldPosition="0">
        <references count="2">
          <reference field="0" count="1" selected="0">
            <x v="581"/>
          </reference>
          <reference field="1" count="1">
            <x v="580"/>
          </reference>
        </references>
      </pivotArea>
    </format>
    <format dxfId="1345">
      <pivotArea dataOnly="0" labelOnly="1" outline="0" fieldPosition="0">
        <references count="2">
          <reference field="0" count="1" selected="0">
            <x v="582"/>
          </reference>
          <reference field="1" count="1">
            <x v="581"/>
          </reference>
        </references>
      </pivotArea>
    </format>
    <format dxfId="1344">
      <pivotArea dataOnly="0" labelOnly="1" outline="0" fieldPosition="0">
        <references count="2">
          <reference field="0" count="1" selected="0">
            <x v="583"/>
          </reference>
          <reference field="1" count="1">
            <x v="582"/>
          </reference>
        </references>
      </pivotArea>
    </format>
    <format dxfId="1343">
      <pivotArea dataOnly="0" labelOnly="1" outline="0" fieldPosition="0">
        <references count="2">
          <reference field="0" count="1" selected="0">
            <x v="584"/>
          </reference>
          <reference field="1" count="1">
            <x v="583"/>
          </reference>
        </references>
      </pivotArea>
    </format>
    <format dxfId="1342">
      <pivotArea dataOnly="0" labelOnly="1" outline="0" fieldPosition="0">
        <references count="2">
          <reference field="0" count="1" selected="0">
            <x v="585"/>
          </reference>
          <reference field="1" count="1">
            <x v="584"/>
          </reference>
        </references>
      </pivotArea>
    </format>
    <format dxfId="1341">
      <pivotArea dataOnly="0" labelOnly="1" outline="0" fieldPosition="0">
        <references count="2">
          <reference field="0" count="1" selected="0">
            <x v="586"/>
          </reference>
          <reference field="1" count="1">
            <x v="585"/>
          </reference>
        </references>
      </pivotArea>
    </format>
    <format dxfId="1340">
      <pivotArea dataOnly="0" labelOnly="1" outline="0" fieldPosition="0">
        <references count="2">
          <reference field="0" count="1" selected="0">
            <x v="587"/>
          </reference>
          <reference field="1" count="1">
            <x v="586"/>
          </reference>
        </references>
      </pivotArea>
    </format>
    <format dxfId="1339">
      <pivotArea dataOnly="0" labelOnly="1" outline="0" fieldPosition="0">
        <references count="2">
          <reference field="0" count="1" selected="0">
            <x v="588"/>
          </reference>
          <reference field="1" count="1">
            <x v="587"/>
          </reference>
        </references>
      </pivotArea>
    </format>
    <format dxfId="1338">
      <pivotArea dataOnly="0" labelOnly="1" outline="0" fieldPosition="0">
        <references count="2">
          <reference field="0" count="1" selected="0">
            <x v="589"/>
          </reference>
          <reference field="1" count="1">
            <x v="588"/>
          </reference>
        </references>
      </pivotArea>
    </format>
    <format dxfId="1337">
      <pivotArea dataOnly="0" labelOnly="1" outline="0" fieldPosition="0">
        <references count="2">
          <reference field="0" count="1" selected="0">
            <x v="590"/>
          </reference>
          <reference field="1" count="1">
            <x v="589"/>
          </reference>
        </references>
      </pivotArea>
    </format>
    <format dxfId="1336">
      <pivotArea dataOnly="0" labelOnly="1" outline="0" fieldPosition="0">
        <references count="2">
          <reference field="0" count="1" selected="0">
            <x v="591"/>
          </reference>
          <reference field="1" count="1">
            <x v="590"/>
          </reference>
        </references>
      </pivotArea>
    </format>
    <format dxfId="1335">
      <pivotArea dataOnly="0" labelOnly="1" outline="0" fieldPosition="0">
        <references count="2">
          <reference field="0" count="1" selected="0">
            <x v="592"/>
          </reference>
          <reference field="1" count="1">
            <x v="591"/>
          </reference>
        </references>
      </pivotArea>
    </format>
    <format dxfId="1334">
      <pivotArea dataOnly="0" labelOnly="1" outline="0" fieldPosition="0">
        <references count="2">
          <reference field="0" count="1" selected="0">
            <x v="593"/>
          </reference>
          <reference field="1" count="1">
            <x v="592"/>
          </reference>
        </references>
      </pivotArea>
    </format>
    <format dxfId="1333">
      <pivotArea dataOnly="0" labelOnly="1" outline="0" fieldPosition="0">
        <references count="2">
          <reference field="0" count="1" selected="0">
            <x v="594"/>
          </reference>
          <reference field="1" count="1">
            <x v="593"/>
          </reference>
        </references>
      </pivotArea>
    </format>
    <format dxfId="1332">
      <pivotArea dataOnly="0" labelOnly="1" outline="0" fieldPosition="0">
        <references count="2">
          <reference field="0" count="1" selected="0">
            <x v="595"/>
          </reference>
          <reference field="1" count="1">
            <x v="594"/>
          </reference>
        </references>
      </pivotArea>
    </format>
    <format dxfId="1331">
      <pivotArea dataOnly="0" labelOnly="1" outline="0" fieldPosition="0">
        <references count="2">
          <reference field="0" count="1" selected="0">
            <x v="596"/>
          </reference>
          <reference field="1" count="1">
            <x v="595"/>
          </reference>
        </references>
      </pivotArea>
    </format>
    <format dxfId="1330">
      <pivotArea dataOnly="0" labelOnly="1" outline="0" fieldPosition="0">
        <references count="2">
          <reference field="0" count="1" selected="0">
            <x v="597"/>
          </reference>
          <reference field="1" count="1">
            <x v="596"/>
          </reference>
        </references>
      </pivotArea>
    </format>
    <format dxfId="1329">
      <pivotArea dataOnly="0" labelOnly="1" outline="0" fieldPosition="0">
        <references count="2">
          <reference field="0" count="1" selected="0">
            <x v="598"/>
          </reference>
          <reference field="1" count="1">
            <x v="597"/>
          </reference>
        </references>
      </pivotArea>
    </format>
    <format dxfId="1328">
      <pivotArea dataOnly="0" labelOnly="1" outline="0" fieldPosition="0">
        <references count="2">
          <reference field="0" count="1" selected="0">
            <x v="599"/>
          </reference>
          <reference field="1" count="1">
            <x v="598"/>
          </reference>
        </references>
      </pivotArea>
    </format>
    <format dxfId="1327">
      <pivotArea dataOnly="0" labelOnly="1" outline="0" fieldPosition="0">
        <references count="2">
          <reference field="0" count="1" selected="0">
            <x v="600"/>
          </reference>
          <reference field="1" count="1">
            <x v="599"/>
          </reference>
        </references>
      </pivotArea>
    </format>
    <format dxfId="1326">
      <pivotArea dataOnly="0" labelOnly="1" outline="0" fieldPosition="0">
        <references count="2">
          <reference field="0" count="1" selected="0">
            <x v="601"/>
          </reference>
          <reference field="1" count="1">
            <x v="600"/>
          </reference>
        </references>
      </pivotArea>
    </format>
    <format dxfId="1325">
      <pivotArea dataOnly="0" labelOnly="1" outline="0" fieldPosition="0">
        <references count="2">
          <reference field="0" count="1" selected="0">
            <x v="602"/>
          </reference>
          <reference field="1" count="1">
            <x v="601"/>
          </reference>
        </references>
      </pivotArea>
    </format>
    <format dxfId="1324">
      <pivotArea dataOnly="0" labelOnly="1" outline="0" fieldPosition="0">
        <references count="2">
          <reference field="0" count="1" selected="0">
            <x v="603"/>
          </reference>
          <reference field="1" count="1">
            <x v="602"/>
          </reference>
        </references>
      </pivotArea>
    </format>
    <format dxfId="1323">
      <pivotArea dataOnly="0" labelOnly="1" outline="0" fieldPosition="0">
        <references count="2">
          <reference field="0" count="1" selected="0">
            <x v="604"/>
          </reference>
          <reference field="1" count="1">
            <x v="603"/>
          </reference>
        </references>
      </pivotArea>
    </format>
    <format dxfId="1322">
      <pivotArea dataOnly="0" labelOnly="1" outline="0" fieldPosition="0">
        <references count="2">
          <reference field="0" count="1" selected="0">
            <x v="605"/>
          </reference>
          <reference field="1" count="1">
            <x v="604"/>
          </reference>
        </references>
      </pivotArea>
    </format>
    <format dxfId="1321">
      <pivotArea dataOnly="0" labelOnly="1" outline="0" fieldPosition="0">
        <references count="2">
          <reference field="0" count="1" selected="0">
            <x v="606"/>
          </reference>
          <reference field="1" count="1">
            <x v="605"/>
          </reference>
        </references>
      </pivotArea>
    </format>
    <format dxfId="1320">
      <pivotArea dataOnly="0" labelOnly="1" outline="0" fieldPosition="0">
        <references count="2">
          <reference field="0" count="1" selected="0">
            <x v="607"/>
          </reference>
          <reference field="1" count="1">
            <x v="606"/>
          </reference>
        </references>
      </pivotArea>
    </format>
    <format dxfId="1319">
      <pivotArea dataOnly="0" labelOnly="1" outline="0" fieldPosition="0">
        <references count="2">
          <reference field="0" count="1" selected="0">
            <x v="608"/>
          </reference>
          <reference field="1" count="1">
            <x v="607"/>
          </reference>
        </references>
      </pivotArea>
    </format>
    <format dxfId="1318">
      <pivotArea dataOnly="0" labelOnly="1" outline="0" fieldPosition="0">
        <references count="2">
          <reference field="0" count="1" selected="0">
            <x v="609"/>
          </reference>
          <reference field="1" count="1">
            <x v="608"/>
          </reference>
        </references>
      </pivotArea>
    </format>
    <format dxfId="1317">
      <pivotArea dataOnly="0" labelOnly="1" outline="0" fieldPosition="0">
        <references count="2">
          <reference field="0" count="1" selected="0">
            <x v="610"/>
          </reference>
          <reference field="1" count="1">
            <x v="609"/>
          </reference>
        </references>
      </pivotArea>
    </format>
    <format dxfId="1316">
      <pivotArea dataOnly="0" labelOnly="1" outline="0" fieldPosition="0">
        <references count="2">
          <reference field="0" count="1" selected="0">
            <x v="611"/>
          </reference>
          <reference field="1" count="1">
            <x v="610"/>
          </reference>
        </references>
      </pivotArea>
    </format>
    <format dxfId="1315">
      <pivotArea dataOnly="0" labelOnly="1" outline="0" fieldPosition="0">
        <references count="2">
          <reference field="0" count="1" selected="0">
            <x v="612"/>
          </reference>
          <reference field="1" count="1">
            <x v="611"/>
          </reference>
        </references>
      </pivotArea>
    </format>
    <format dxfId="1314">
      <pivotArea dataOnly="0" labelOnly="1" outline="0" fieldPosition="0">
        <references count="2">
          <reference field="0" count="1" selected="0">
            <x v="613"/>
          </reference>
          <reference field="1" count="1">
            <x v="612"/>
          </reference>
        </references>
      </pivotArea>
    </format>
    <format dxfId="1313">
      <pivotArea dataOnly="0" labelOnly="1" outline="0" fieldPosition="0">
        <references count="2">
          <reference field="0" count="1" selected="0">
            <x v="614"/>
          </reference>
          <reference field="1" count="1">
            <x v="613"/>
          </reference>
        </references>
      </pivotArea>
    </format>
    <format dxfId="1312">
      <pivotArea dataOnly="0" labelOnly="1" outline="0" fieldPosition="0">
        <references count="2">
          <reference field="0" count="1" selected="0">
            <x v="615"/>
          </reference>
          <reference field="1" count="1">
            <x v="614"/>
          </reference>
        </references>
      </pivotArea>
    </format>
    <format dxfId="1311">
      <pivotArea dataOnly="0" labelOnly="1" outline="0" fieldPosition="0">
        <references count="2">
          <reference field="0" count="1" selected="0">
            <x v="616"/>
          </reference>
          <reference field="1" count="1">
            <x v="615"/>
          </reference>
        </references>
      </pivotArea>
    </format>
    <format dxfId="1310">
      <pivotArea dataOnly="0" labelOnly="1" outline="0" fieldPosition="0">
        <references count="2">
          <reference field="0" count="1" selected="0">
            <x v="617"/>
          </reference>
          <reference field="1" count="1">
            <x v="616"/>
          </reference>
        </references>
      </pivotArea>
    </format>
    <format dxfId="1309">
      <pivotArea dataOnly="0" labelOnly="1" outline="0" fieldPosition="0">
        <references count="2">
          <reference field="0" count="1" selected="0">
            <x v="618"/>
          </reference>
          <reference field="1" count="1">
            <x v="617"/>
          </reference>
        </references>
      </pivotArea>
    </format>
    <format dxfId="1308">
      <pivotArea dataOnly="0" labelOnly="1" outline="0" fieldPosition="0">
        <references count="2">
          <reference field="0" count="1" selected="0">
            <x v="619"/>
          </reference>
          <reference field="1" count="1">
            <x v="618"/>
          </reference>
        </references>
      </pivotArea>
    </format>
    <format dxfId="1307">
      <pivotArea dataOnly="0" labelOnly="1" outline="0" fieldPosition="0">
        <references count="2">
          <reference field="0" count="1" selected="0">
            <x v="620"/>
          </reference>
          <reference field="1" count="1">
            <x v="619"/>
          </reference>
        </references>
      </pivotArea>
    </format>
    <format dxfId="1306">
      <pivotArea dataOnly="0" labelOnly="1" outline="0" fieldPosition="0">
        <references count="2">
          <reference field="0" count="1" selected="0">
            <x v="621"/>
          </reference>
          <reference field="1" count="1">
            <x v="620"/>
          </reference>
        </references>
      </pivotArea>
    </format>
    <format dxfId="1305">
      <pivotArea dataOnly="0" labelOnly="1" outline="0" fieldPosition="0">
        <references count="2">
          <reference field="0" count="1" selected="0">
            <x v="622"/>
          </reference>
          <reference field="1" count="1">
            <x v="621"/>
          </reference>
        </references>
      </pivotArea>
    </format>
    <format dxfId="1304">
      <pivotArea dataOnly="0" labelOnly="1" outline="0" fieldPosition="0">
        <references count="2">
          <reference field="0" count="1" selected="0">
            <x v="623"/>
          </reference>
          <reference field="1" count="1">
            <x v="622"/>
          </reference>
        </references>
      </pivotArea>
    </format>
    <format dxfId="1303">
      <pivotArea dataOnly="0" labelOnly="1" outline="0" fieldPosition="0">
        <references count="2">
          <reference field="0" count="1" selected="0">
            <x v="624"/>
          </reference>
          <reference field="1" count="1">
            <x v="623"/>
          </reference>
        </references>
      </pivotArea>
    </format>
    <format dxfId="1302">
      <pivotArea dataOnly="0" labelOnly="1" outline="0" fieldPosition="0">
        <references count="2">
          <reference field="0" count="1" selected="0">
            <x v="625"/>
          </reference>
          <reference field="1" count="1">
            <x v="624"/>
          </reference>
        </references>
      </pivotArea>
    </format>
    <format dxfId="1301">
      <pivotArea dataOnly="0" labelOnly="1" outline="0" fieldPosition="0">
        <references count="2">
          <reference field="0" count="1" selected="0">
            <x v="626"/>
          </reference>
          <reference field="1" count="1">
            <x v="625"/>
          </reference>
        </references>
      </pivotArea>
    </format>
    <format dxfId="1300">
      <pivotArea dataOnly="0" labelOnly="1" outline="0" fieldPosition="0">
        <references count="2">
          <reference field="0" count="1" selected="0">
            <x v="627"/>
          </reference>
          <reference field="1" count="1">
            <x v="626"/>
          </reference>
        </references>
      </pivotArea>
    </format>
    <format dxfId="1299">
      <pivotArea dataOnly="0" labelOnly="1" outline="0" fieldPosition="0">
        <references count="2">
          <reference field="0" count="1" selected="0">
            <x v="628"/>
          </reference>
          <reference field="1" count="1">
            <x v="627"/>
          </reference>
        </references>
      </pivotArea>
    </format>
    <format dxfId="1298">
      <pivotArea dataOnly="0" labelOnly="1" outline="0" fieldPosition="0">
        <references count="2">
          <reference field="0" count="1" selected="0">
            <x v="629"/>
          </reference>
          <reference field="1" count="1">
            <x v="628"/>
          </reference>
        </references>
      </pivotArea>
    </format>
    <format dxfId="1297">
      <pivotArea dataOnly="0" labelOnly="1" outline="0" fieldPosition="0">
        <references count="2">
          <reference field="0" count="1" selected="0">
            <x v="630"/>
          </reference>
          <reference field="1" count="1">
            <x v="629"/>
          </reference>
        </references>
      </pivotArea>
    </format>
    <format dxfId="1296">
      <pivotArea dataOnly="0" labelOnly="1" outline="0" fieldPosition="0">
        <references count="2">
          <reference field="0" count="1" selected="0">
            <x v="631"/>
          </reference>
          <reference field="1" count="1">
            <x v="630"/>
          </reference>
        </references>
      </pivotArea>
    </format>
    <format dxfId="1295">
      <pivotArea dataOnly="0" labelOnly="1" outline="0" fieldPosition="0">
        <references count="2">
          <reference field="0" count="1" selected="0">
            <x v="632"/>
          </reference>
          <reference field="1" count="1">
            <x v="631"/>
          </reference>
        </references>
      </pivotArea>
    </format>
    <format dxfId="1294">
      <pivotArea dataOnly="0" labelOnly="1" outline="0" fieldPosition="0">
        <references count="2">
          <reference field="0" count="1" selected="0">
            <x v="633"/>
          </reference>
          <reference field="1" count="1">
            <x v="632"/>
          </reference>
        </references>
      </pivotArea>
    </format>
    <format dxfId="1293">
      <pivotArea dataOnly="0" labelOnly="1" outline="0" fieldPosition="0">
        <references count="2">
          <reference field="0" count="1" selected="0">
            <x v="634"/>
          </reference>
          <reference field="1" count="1">
            <x v="633"/>
          </reference>
        </references>
      </pivotArea>
    </format>
    <format dxfId="1292">
      <pivotArea dataOnly="0" labelOnly="1" outline="0" fieldPosition="0">
        <references count="2">
          <reference field="0" count="1" selected="0">
            <x v="635"/>
          </reference>
          <reference field="1" count="1">
            <x v="634"/>
          </reference>
        </references>
      </pivotArea>
    </format>
    <format dxfId="1291">
      <pivotArea dataOnly="0" labelOnly="1" outline="0" fieldPosition="0">
        <references count="2">
          <reference field="0" count="1" selected="0">
            <x v="636"/>
          </reference>
          <reference field="1" count="1">
            <x v="635"/>
          </reference>
        </references>
      </pivotArea>
    </format>
    <format dxfId="1290">
      <pivotArea dataOnly="0" labelOnly="1" outline="0" fieldPosition="0">
        <references count="2">
          <reference field="0" count="1" selected="0">
            <x v="637"/>
          </reference>
          <reference field="1" count="1">
            <x v="636"/>
          </reference>
        </references>
      </pivotArea>
    </format>
    <format dxfId="1289">
      <pivotArea dataOnly="0" labelOnly="1" outline="0" fieldPosition="0">
        <references count="2">
          <reference field="0" count="1" selected="0">
            <x v="638"/>
          </reference>
          <reference field="1" count="1">
            <x v="637"/>
          </reference>
        </references>
      </pivotArea>
    </format>
    <format dxfId="1288">
      <pivotArea dataOnly="0" labelOnly="1" outline="0" fieldPosition="0">
        <references count="2">
          <reference field="0" count="1" selected="0">
            <x v="639"/>
          </reference>
          <reference field="1" count="1">
            <x v="638"/>
          </reference>
        </references>
      </pivotArea>
    </format>
    <format dxfId="1287">
      <pivotArea dataOnly="0" labelOnly="1" outline="0" fieldPosition="0">
        <references count="2">
          <reference field="0" count="1" selected="0">
            <x v="640"/>
          </reference>
          <reference field="1" count="1">
            <x v="639"/>
          </reference>
        </references>
      </pivotArea>
    </format>
    <format dxfId="1286">
      <pivotArea dataOnly="0" labelOnly="1" outline="0" fieldPosition="0">
        <references count="2">
          <reference field="0" count="1" selected="0">
            <x v="641"/>
          </reference>
          <reference field="1" count="1">
            <x v="640"/>
          </reference>
        </references>
      </pivotArea>
    </format>
    <format dxfId="1285">
      <pivotArea dataOnly="0" labelOnly="1" outline="0" fieldPosition="0">
        <references count="2">
          <reference field="0" count="1" selected="0">
            <x v="642"/>
          </reference>
          <reference field="1" count="1">
            <x v="641"/>
          </reference>
        </references>
      </pivotArea>
    </format>
    <format dxfId="1284">
      <pivotArea dataOnly="0" labelOnly="1" outline="0" fieldPosition="0">
        <references count="2">
          <reference field="0" count="1" selected="0">
            <x v="643"/>
          </reference>
          <reference field="1" count="1">
            <x v="642"/>
          </reference>
        </references>
      </pivotArea>
    </format>
    <format dxfId="1283">
      <pivotArea dataOnly="0" labelOnly="1" outline="0" fieldPosition="0">
        <references count="2">
          <reference field="0" count="1" selected="0">
            <x v="644"/>
          </reference>
          <reference field="1" count="1">
            <x v="643"/>
          </reference>
        </references>
      </pivotArea>
    </format>
    <format dxfId="1282">
      <pivotArea dataOnly="0" labelOnly="1" outline="0" fieldPosition="0">
        <references count="2">
          <reference field="0" count="1" selected="0">
            <x v="645"/>
          </reference>
          <reference field="1" count="1">
            <x v="644"/>
          </reference>
        </references>
      </pivotArea>
    </format>
    <format dxfId="1281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0"/>
          </reference>
          <reference field="2" count="1">
            <x v="3"/>
          </reference>
        </references>
      </pivotArea>
    </format>
    <format dxfId="1280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2" count="1">
            <x v="31"/>
          </reference>
        </references>
      </pivotArea>
    </format>
    <format dxfId="1279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2" count="1">
            <x v="0"/>
          </reference>
        </references>
      </pivotArea>
    </format>
    <format dxfId="1278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"/>
          </reference>
          <reference field="2" count="1">
            <x v="3"/>
          </reference>
        </references>
      </pivotArea>
    </format>
    <format dxfId="127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2" count="1">
            <x v="31"/>
          </reference>
        </references>
      </pivotArea>
    </format>
    <format dxfId="1276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5"/>
          </reference>
          <reference field="2" count="1">
            <x v="0"/>
          </reference>
        </references>
      </pivotArea>
    </format>
    <format dxfId="1275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9"/>
          </reference>
          <reference field="2" count="1">
            <x v="10"/>
          </reference>
        </references>
      </pivotArea>
    </format>
    <format dxfId="1274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10"/>
          </reference>
          <reference field="2" count="1">
            <x v="38"/>
          </reference>
        </references>
      </pivotArea>
    </format>
    <format dxfId="1273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11"/>
          </reference>
          <reference field="2" count="1">
            <x v="50"/>
          </reference>
        </references>
      </pivotArea>
    </format>
    <format dxfId="1272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12"/>
          </reference>
          <reference field="2" count="1">
            <x v="59"/>
          </reference>
        </references>
      </pivotArea>
    </format>
    <format dxfId="1271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13"/>
          </reference>
          <reference field="2" count="1">
            <x v="67"/>
          </reference>
        </references>
      </pivotArea>
    </format>
    <format dxfId="1270">
      <pivotArea dataOnly="0" labelOnly="1" outline="0" fieldPosition="0">
        <references count="3">
          <reference field="0" count="1" selected="0">
            <x v="15"/>
          </reference>
          <reference field="1" count="1" selected="0">
            <x v="14"/>
          </reference>
          <reference field="2" count="1">
            <x v="74"/>
          </reference>
        </references>
      </pivotArea>
    </format>
    <format dxfId="1269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15"/>
          </reference>
          <reference field="2" count="1">
            <x v="80"/>
          </reference>
        </references>
      </pivotArea>
    </format>
    <format dxfId="1268">
      <pivotArea dataOnly="0" labelOnly="1" outline="0" fieldPosition="0">
        <references count="3">
          <reference field="0" count="1" selected="0">
            <x v="17"/>
          </reference>
          <reference field="1" count="1" selected="0">
            <x v="16"/>
          </reference>
          <reference field="2" count="1">
            <x v="85"/>
          </reference>
        </references>
      </pivotArea>
    </format>
    <format dxfId="1267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17"/>
          </reference>
          <reference field="2" count="1">
            <x v="8"/>
          </reference>
        </references>
      </pivotArea>
    </format>
    <format dxfId="1266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8"/>
          </reference>
          <reference field="2" count="1">
            <x v="36"/>
          </reference>
        </references>
      </pivotArea>
    </format>
    <format dxfId="1265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"/>
          </reference>
          <reference field="2" count="1">
            <x v="48"/>
          </reference>
        </references>
      </pivotArea>
    </format>
    <format dxfId="1264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0"/>
          </reference>
          <reference field="2" count="1">
            <x v="57"/>
          </reference>
        </references>
      </pivotArea>
    </format>
    <format dxfId="1263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21"/>
          </reference>
          <reference field="2" count="1">
            <x v="65"/>
          </reference>
        </references>
      </pivotArea>
    </format>
    <format dxfId="1262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22"/>
          </reference>
          <reference field="2" count="1">
            <x v="72"/>
          </reference>
        </references>
      </pivotArea>
    </format>
    <format dxfId="1261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23"/>
          </reference>
          <reference field="2" count="1">
            <x v="0"/>
          </reference>
        </references>
      </pivotArea>
    </format>
    <format dxfId="1260">
      <pivotArea dataOnly="0" labelOnly="1" outline="0" fieldPosition="0">
        <references count="3">
          <reference field="0" count="1" selected="0">
            <x v="31"/>
          </reference>
          <reference field="1" count="1" selected="0">
            <x v="30"/>
          </reference>
          <reference field="2" count="1">
            <x v="5"/>
          </reference>
        </references>
      </pivotArea>
    </format>
    <format dxfId="1259">
      <pivotArea dataOnly="0" labelOnly="1" outline="0" fieldPosition="0">
        <references count="3">
          <reference field="0" count="1" selected="0">
            <x v="32"/>
          </reference>
          <reference field="1" count="1" selected="0">
            <x v="31"/>
          </reference>
          <reference field="2" count="1">
            <x v="33"/>
          </reference>
        </references>
      </pivotArea>
    </format>
    <format dxfId="1258">
      <pivotArea dataOnly="0" labelOnly="1" outline="0" fieldPosition="0">
        <references count="3">
          <reference field="0" count="1" selected="0">
            <x v="33"/>
          </reference>
          <reference field="1" count="1" selected="0">
            <x v="32"/>
          </reference>
          <reference field="2" count="1">
            <x v="45"/>
          </reference>
        </references>
      </pivotArea>
    </format>
    <format dxfId="1257">
      <pivotArea dataOnly="0" labelOnly="1" outline="0" fieldPosition="0">
        <references count="3">
          <reference field="0" count="1" selected="0">
            <x v="34"/>
          </reference>
          <reference field="1" count="1" selected="0">
            <x v="33"/>
          </reference>
          <reference field="2" count="1">
            <x v="3"/>
          </reference>
        </references>
      </pivotArea>
    </format>
    <format dxfId="1256">
      <pivotArea dataOnly="0" labelOnly="1" outline="0" fieldPosition="0">
        <references count="3">
          <reference field="0" count="1" selected="0">
            <x v="35"/>
          </reference>
          <reference field="1" count="1" selected="0">
            <x v="34"/>
          </reference>
          <reference field="2" count="1">
            <x v="31"/>
          </reference>
        </references>
      </pivotArea>
    </format>
    <format dxfId="1255">
      <pivotArea dataOnly="0" labelOnly="1" outline="0" fieldPosition="0">
        <references count="3">
          <reference field="0" count="1" selected="0">
            <x v="36"/>
          </reference>
          <reference field="1" count="1" selected="0">
            <x v="35"/>
          </reference>
          <reference field="2" count="1">
            <x v="3"/>
          </reference>
        </references>
      </pivotArea>
    </format>
    <format dxfId="1254">
      <pivotArea dataOnly="0" labelOnly="1" outline="0" fieldPosition="0">
        <references count="3">
          <reference field="0" count="1" selected="0">
            <x v="37"/>
          </reference>
          <reference field="1" count="1" selected="0">
            <x v="36"/>
          </reference>
          <reference field="2" count="1">
            <x v="31"/>
          </reference>
        </references>
      </pivotArea>
    </format>
    <format dxfId="1253">
      <pivotArea dataOnly="0" labelOnly="1" outline="0" fieldPosition="0">
        <references count="3">
          <reference field="0" count="1" selected="0">
            <x v="38"/>
          </reference>
          <reference field="1" count="1" selected="0">
            <x v="37"/>
          </reference>
          <reference field="2" count="1">
            <x v="3"/>
          </reference>
        </references>
      </pivotArea>
    </format>
    <format dxfId="1252">
      <pivotArea dataOnly="0" labelOnly="1" outline="0" fieldPosition="0">
        <references count="3">
          <reference field="0" count="1" selected="0">
            <x v="39"/>
          </reference>
          <reference field="1" count="1" selected="0">
            <x v="38"/>
          </reference>
          <reference field="2" count="1">
            <x v="31"/>
          </reference>
        </references>
      </pivotArea>
    </format>
    <format dxfId="1251">
      <pivotArea dataOnly="0" labelOnly="1" outline="0" fieldPosition="0">
        <references count="3">
          <reference field="0" count="1" selected="0">
            <x v="40"/>
          </reference>
          <reference field="1" count="1" selected="0">
            <x v="39"/>
          </reference>
          <reference field="2" count="1">
            <x v="11"/>
          </reference>
        </references>
      </pivotArea>
    </format>
    <format dxfId="1250">
      <pivotArea dataOnly="0" labelOnly="1" outline="0" fieldPosition="0">
        <references count="3">
          <reference field="0" count="1" selected="0">
            <x v="41"/>
          </reference>
          <reference field="1" count="1" selected="0">
            <x v="40"/>
          </reference>
          <reference field="2" count="1">
            <x v="39"/>
          </reference>
        </references>
      </pivotArea>
    </format>
    <format dxfId="1249">
      <pivotArea dataOnly="0" labelOnly="1" outline="0" fieldPosition="0">
        <references count="3">
          <reference field="0" count="1" selected="0">
            <x v="42"/>
          </reference>
          <reference field="1" count="1" selected="0">
            <x v="41"/>
          </reference>
          <reference field="2" count="1">
            <x v="51"/>
          </reference>
        </references>
      </pivotArea>
    </format>
    <format dxfId="1248">
      <pivotArea dataOnly="0" labelOnly="1" outline="0" fieldPosition="0">
        <references count="3">
          <reference field="0" count="1" selected="0">
            <x v="43"/>
          </reference>
          <reference field="1" count="1" selected="0">
            <x v="42"/>
          </reference>
          <reference field="2" count="1">
            <x v="60"/>
          </reference>
        </references>
      </pivotArea>
    </format>
    <format dxfId="1247">
      <pivotArea dataOnly="0" labelOnly="1" outline="0" fieldPosition="0">
        <references count="3">
          <reference field="0" count="1" selected="0">
            <x v="44"/>
          </reference>
          <reference field="1" count="1" selected="0">
            <x v="43"/>
          </reference>
          <reference field="2" count="1">
            <x v="68"/>
          </reference>
        </references>
      </pivotArea>
    </format>
    <format dxfId="1246">
      <pivotArea dataOnly="0" labelOnly="1" outline="0" fieldPosition="0">
        <references count="3">
          <reference field="0" count="1" selected="0">
            <x v="45"/>
          </reference>
          <reference field="1" count="1" selected="0">
            <x v="44"/>
          </reference>
          <reference field="2" count="1">
            <x v="75"/>
          </reference>
        </references>
      </pivotArea>
    </format>
    <format dxfId="1245">
      <pivotArea dataOnly="0" labelOnly="1" outline="0" fieldPosition="0">
        <references count="3">
          <reference field="0" count="1" selected="0">
            <x v="46"/>
          </reference>
          <reference field="1" count="1" selected="0">
            <x v="45"/>
          </reference>
          <reference field="2" count="1">
            <x v="81"/>
          </reference>
        </references>
      </pivotArea>
    </format>
    <format dxfId="1244">
      <pivotArea dataOnly="0" labelOnly="1" outline="0" fieldPosition="0">
        <references count="3">
          <reference field="0" count="1" selected="0">
            <x v="47"/>
          </reference>
          <reference field="1" count="1" selected="0">
            <x v="46"/>
          </reference>
          <reference field="2" count="1">
            <x v="86"/>
          </reference>
        </references>
      </pivotArea>
    </format>
    <format dxfId="1243">
      <pivotArea dataOnly="0" labelOnly="1" outline="0" fieldPosition="0">
        <references count="3">
          <reference field="0" count="1" selected="0">
            <x v="48"/>
          </reference>
          <reference field="1" count="1" selected="0">
            <x v="47"/>
          </reference>
          <reference field="2" count="1">
            <x v="90"/>
          </reference>
        </references>
      </pivotArea>
    </format>
    <format dxfId="1242">
      <pivotArea dataOnly="0" labelOnly="1" outline="0" fieldPosition="0">
        <references count="3">
          <reference field="0" count="1" selected="0">
            <x v="49"/>
          </reference>
          <reference field="1" count="1" selected="0">
            <x v="48"/>
          </reference>
          <reference field="2" count="1">
            <x v="0"/>
          </reference>
        </references>
      </pivotArea>
    </format>
    <format dxfId="1241">
      <pivotArea dataOnly="0" labelOnly="1" outline="0" fieldPosition="0">
        <references count="3">
          <reference field="0" count="1" selected="0">
            <x v="53"/>
          </reference>
          <reference field="1" count="1" selected="0">
            <x v="52"/>
          </reference>
          <reference field="2" count="1">
            <x v="5"/>
          </reference>
        </references>
      </pivotArea>
    </format>
    <format dxfId="1240">
      <pivotArea dataOnly="0" labelOnly="1" outline="0" fieldPosition="0">
        <references count="3">
          <reference field="0" count="1" selected="0">
            <x v="54"/>
          </reference>
          <reference field="1" count="1" selected="0">
            <x v="53"/>
          </reference>
          <reference field="2" count="1">
            <x v="33"/>
          </reference>
        </references>
      </pivotArea>
    </format>
    <format dxfId="1239">
      <pivotArea dataOnly="0" labelOnly="1" outline="0" fieldPosition="0">
        <references count="3">
          <reference field="0" count="1" selected="0">
            <x v="55"/>
          </reference>
          <reference field="1" count="1" selected="0">
            <x v="54"/>
          </reference>
          <reference field="2" count="1">
            <x v="45"/>
          </reference>
        </references>
      </pivotArea>
    </format>
    <format dxfId="1238">
      <pivotArea dataOnly="0" labelOnly="1" outline="0" fieldPosition="0">
        <references count="3">
          <reference field="0" count="1" selected="0">
            <x v="56"/>
          </reference>
          <reference field="1" count="1" selected="0">
            <x v="55"/>
          </reference>
          <reference field="2" count="1">
            <x v="10"/>
          </reference>
        </references>
      </pivotArea>
    </format>
    <format dxfId="1237">
      <pivotArea dataOnly="0" labelOnly="1" outline="0" fieldPosition="0">
        <references count="3">
          <reference field="0" count="1" selected="0">
            <x v="57"/>
          </reference>
          <reference field="1" count="1" selected="0">
            <x v="56"/>
          </reference>
          <reference field="2" count="1">
            <x v="38"/>
          </reference>
        </references>
      </pivotArea>
    </format>
    <format dxfId="1236">
      <pivotArea dataOnly="0" labelOnly="1" outline="0" fieldPosition="0">
        <references count="3">
          <reference field="0" count="1" selected="0">
            <x v="58"/>
          </reference>
          <reference field="1" count="1" selected="0">
            <x v="57"/>
          </reference>
          <reference field="2" count="1">
            <x v="50"/>
          </reference>
        </references>
      </pivotArea>
    </format>
    <format dxfId="1235">
      <pivotArea dataOnly="0" labelOnly="1" outline="0" fieldPosition="0">
        <references count="3">
          <reference field="0" count="1" selected="0">
            <x v="59"/>
          </reference>
          <reference field="1" count="1" selected="0">
            <x v="58"/>
          </reference>
          <reference field="2" count="1">
            <x v="59"/>
          </reference>
        </references>
      </pivotArea>
    </format>
    <format dxfId="1234">
      <pivotArea dataOnly="0" labelOnly="1" outline="0" fieldPosition="0">
        <references count="3">
          <reference field="0" count="1" selected="0">
            <x v="60"/>
          </reference>
          <reference field="1" count="1" selected="0">
            <x v="59"/>
          </reference>
          <reference field="2" count="1">
            <x v="67"/>
          </reference>
        </references>
      </pivotArea>
    </format>
    <format dxfId="1233">
      <pivotArea dataOnly="0" labelOnly="1" outline="0" fieldPosition="0">
        <references count="3">
          <reference field="0" count="1" selected="0">
            <x v="61"/>
          </reference>
          <reference field="1" count="1" selected="0">
            <x v="60"/>
          </reference>
          <reference field="2" count="1">
            <x v="74"/>
          </reference>
        </references>
      </pivotArea>
    </format>
    <format dxfId="1232">
      <pivotArea dataOnly="0" labelOnly="1" outline="0" fieldPosition="0">
        <references count="3">
          <reference field="0" count="1" selected="0">
            <x v="62"/>
          </reference>
          <reference field="1" count="1" selected="0">
            <x v="61"/>
          </reference>
          <reference field="2" count="1">
            <x v="80"/>
          </reference>
        </references>
      </pivotArea>
    </format>
    <format dxfId="1231">
      <pivotArea dataOnly="0" labelOnly="1" outline="0" fieldPosition="0">
        <references count="3">
          <reference field="0" count="1" selected="0">
            <x v="63"/>
          </reference>
          <reference field="1" count="1" selected="0">
            <x v="62"/>
          </reference>
          <reference field="2" count="1">
            <x v="85"/>
          </reference>
        </references>
      </pivotArea>
    </format>
    <format dxfId="1230">
      <pivotArea dataOnly="0" labelOnly="1" outline="0" fieldPosition="0">
        <references count="3">
          <reference field="0" count="1" selected="0">
            <x v="64"/>
          </reference>
          <reference field="1" count="1" selected="0">
            <x v="63"/>
          </reference>
          <reference field="2" count="1">
            <x v="7"/>
          </reference>
        </references>
      </pivotArea>
    </format>
    <format dxfId="1229">
      <pivotArea dataOnly="0" labelOnly="1" outline="0" fieldPosition="0">
        <references count="3">
          <reference field="0" count="1" selected="0">
            <x v="65"/>
          </reference>
          <reference field="1" count="1" selected="0">
            <x v="64"/>
          </reference>
          <reference field="2" count="1">
            <x v="35"/>
          </reference>
        </references>
      </pivotArea>
    </format>
    <format dxfId="1228">
      <pivotArea dataOnly="0" labelOnly="1" outline="0" fieldPosition="0">
        <references count="3">
          <reference field="0" count="1" selected="0">
            <x v="66"/>
          </reference>
          <reference field="1" count="1" selected="0">
            <x v="65"/>
          </reference>
          <reference field="2" count="1">
            <x v="47"/>
          </reference>
        </references>
      </pivotArea>
    </format>
    <format dxfId="1227">
      <pivotArea dataOnly="0" labelOnly="1" outline="0" fieldPosition="0">
        <references count="3">
          <reference field="0" count="1" selected="0">
            <x v="67"/>
          </reference>
          <reference field="1" count="1" selected="0">
            <x v="66"/>
          </reference>
          <reference field="2" count="1">
            <x v="56"/>
          </reference>
        </references>
      </pivotArea>
    </format>
    <format dxfId="1226">
      <pivotArea dataOnly="0" labelOnly="1" outline="0" fieldPosition="0">
        <references count="3">
          <reference field="0" count="1" selected="0">
            <x v="68"/>
          </reference>
          <reference field="1" count="1" selected="0">
            <x v="67"/>
          </reference>
          <reference field="2" count="1">
            <x v="64"/>
          </reference>
        </references>
      </pivotArea>
    </format>
    <format dxfId="1225">
      <pivotArea dataOnly="0" labelOnly="1" outline="0" fieldPosition="0">
        <references count="3">
          <reference field="0" count="1" selected="0">
            <x v="69"/>
          </reference>
          <reference field="1" count="1" selected="0">
            <x v="68"/>
          </reference>
          <reference field="2" count="1">
            <x v="6"/>
          </reference>
        </references>
      </pivotArea>
    </format>
    <format dxfId="1224">
      <pivotArea dataOnly="0" labelOnly="1" outline="0" fieldPosition="0">
        <references count="3">
          <reference field="0" count="1" selected="0">
            <x v="70"/>
          </reference>
          <reference field="1" count="1" selected="0">
            <x v="69"/>
          </reference>
          <reference field="2" count="1">
            <x v="34"/>
          </reference>
        </references>
      </pivotArea>
    </format>
    <format dxfId="1223">
      <pivotArea dataOnly="0" labelOnly="1" outline="0" fieldPosition="0">
        <references count="3">
          <reference field="0" count="1" selected="0">
            <x v="71"/>
          </reference>
          <reference field="1" count="1" selected="0">
            <x v="70"/>
          </reference>
          <reference field="2" count="1">
            <x v="46"/>
          </reference>
        </references>
      </pivotArea>
    </format>
    <format dxfId="1222">
      <pivotArea dataOnly="0" labelOnly="1" outline="0" fieldPosition="0">
        <references count="3">
          <reference field="0" count="1" selected="0">
            <x v="72"/>
          </reference>
          <reference field="1" count="1" selected="0">
            <x v="71"/>
          </reference>
          <reference field="2" count="1">
            <x v="55"/>
          </reference>
        </references>
      </pivotArea>
    </format>
    <format dxfId="1221">
      <pivotArea dataOnly="0" labelOnly="1" outline="0" fieldPosition="0">
        <references count="3">
          <reference field="0" count="1" selected="0">
            <x v="73"/>
          </reference>
          <reference field="1" count="1" selected="0">
            <x v="72"/>
          </reference>
          <reference field="2" count="1">
            <x v="0"/>
          </reference>
        </references>
      </pivotArea>
    </format>
    <format dxfId="1220">
      <pivotArea dataOnly="0" labelOnly="1" outline="0" fieldPosition="0">
        <references count="3">
          <reference field="0" count="1" selected="0">
            <x v="74"/>
          </reference>
          <reference field="1" count="1" selected="0">
            <x v="73"/>
          </reference>
          <reference field="2" count="1">
            <x v="3"/>
          </reference>
        </references>
      </pivotArea>
    </format>
    <format dxfId="1219">
      <pivotArea dataOnly="0" labelOnly="1" outline="0" fieldPosition="0">
        <references count="3">
          <reference field="0" count="1" selected="0">
            <x v="75"/>
          </reference>
          <reference field="1" count="1" selected="0">
            <x v="74"/>
          </reference>
          <reference field="2" count="1">
            <x v="31"/>
          </reference>
        </references>
      </pivotArea>
    </format>
    <format dxfId="1218">
      <pivotArea dataOnly="0" labelOnly="1" outline="0" fieldPosition="0">
        <references count="3">
          <reference field="0" count="1" selected="0">
            <x v="76"/>
          </reference>
          <reference field="1" count="1" selected="0">
            <x v="75"/>
          </reference>
          <reference field="2" count="1">
            <x v="0"/>
          </reference>
        </references>
      </pivotArea>
    </format>
    <format dxfId="1217">
      <pivotArea dataOnly="0" labelOnly="1" outline="0" fieldPosition="0">
        <references count="3">
          <reference field="0" count="1" selected="0">
            <x v="77"/>
          </reference>
          <reference field="1" count="1" selected="0">
            <x v="76"/>
          </reference>
          <reference field="2" count="1">
            <x v="3"/>
          </reference>
        </references>
      </pivotArea>
    </format>
    <format dxfId="1216">
      <pivotArea dataOnly="0" labelOnly="1" outline="0" fieldPosition="0">
        <references count="3">
          <reference field="0" count="1" selected="0">
            <x v="78"/>
          </reference>
          <reference field="1" count="1" selected="0">
            <x v="77"/>
          </reference>
          <reference field="2" count="1">
            <x v="31"/>
          </reference>
        </references>
      </pivotArea>
    </format>
    <format dxfId="1215">
      <pivotArea dataOnly="0" labelOnly="1" outline="0" fieldPosition="0">
        <references count="3">
          <reference field="0" count="1" selected="0">
            <x v="79"/>
          </reference>
          <reference field="1" count="1" selected="0">
            <x v="78"/>
          </reference>
          <reference field="2" count="1">
            <x v="3"/>
          </reference>
        </references>
      </pivotArea>
    </format>
    <format dxfId="1214">
      <pivotArea dataOnly="0" labelOnly="1" outline="0" fieldPosition="0">
        <references count="3">
          <reference field="0" count="1" selected="0">
            <x v="80"/>
          </reference>
          <reference field="1" count="1" selected="0">
            <x v="79"/>
          </reference>
          <reference field="2" count="1">
            <x v="31"/>
          </reference>
        </references>
      </pivotArea>
    </format>
    <format dxfId="1213">
      <pivotArea dataOnly="0" labelOnly="1" outline="0" fieldPosition="0">
        <references count="3">
          <reference field="0" count="1" selected="0">
            <x v="81"/>
          </reference>
          <reference field="1" count="1" selected="0">
            <x v="80"/>
          </reference>
          <reference field="2" count="1">
            <x v="6"/>
          </reference>
        </references>
      </pivotArea>
    </format>
    <format dxfId="1212">
      <pivotArea dataOnly="0" labelOnly="1" outline="0" fieldPosition="0">
        <references count="3">
          <reference field="0" count="1" selected="0">
            <x v="82"/>
          </reference>
          <reference field="1" count="1" selected="0">
            <x v="81"/>
          </reference>
          <reference field="2" count="1">
            <x v="34"/>
          </reference>
        </references>
      </pivotArea>
    </format>
    <format dxfId="1211">
      <pivotArea dataOnly="0" labelOnly="1" outline="0" fieldPosition="0">
        <references count="3">
          <reference field="0" count="1" selected="0">
            <x v="83"/>
          </reference>
          <reference field="1" count="1" selected="0">
            <x v="82"/>
          </reference>
          <reference field="2" count="1">
            <x v="46"/>
          </reference>
        </references>
      </pivotArea>
    </format>
    <format dxfId="1210">
      <pivotArea dataOnly="0" labelOnly="1" outline="0" fieldPosition="0">
        <references count="3">
          <reference field="0" count="1" selected="0">
            <x v="84"/>
          </reference>
          <reference field="1" count="1" selected="0">
            <x v="83"/>
          </reference>
          <reference field="2" count="1">
            <x v="55"/>
          </reference>
        </references>
      </pivotArea>
    </format>
    <format dxfId="1209">
      <pivotArea dataOnly="0" labelOnly="1" outline="0" fieldPosition="0">
        <references count="3">
          <reference field="0" count="1" selected="0">
            <x v="85"/>
          </reference>
          <reference field="1" count="1" selected="0">
            <x v="84"/>
          </reference>
          <reference field="2" count="1">
            <x v="0"/>
          </reference>
        </references>
      </pivotArea>
    </format>
    <format dxfId="1208">
      <pivotArea dataOnly="0" labelOnly="1" outline="0" fieldPosition="0">
        <references count="3">
          <reference field="0" count="1" selected="0">
            <x v="86"/>
          </reference>
          <reference field="1" count="1" selected="0">
            <x v="85"/>
          </reference>
          <reference field="2" count="1">
            <x v="5"/>
          </reference>
        </references>
      </pivotArea>
    </format>
    <format dxfId="1207">
      <pivotArea dataOnly="0" labelOnly="1" outline="0" fieldPosition="0">
        <references count="3">
          <reference field="0" count="1" selected="0">
            <x v="87"/>
          </reference>
          <reference field="1" count="1" selected="0">
            <x v="86"/>
          </reference>
          <reference field="2" count="1">
            <x v="33"/>
          </reference>
        </references>
      </pivotArea>
    </format>
    <format dxfId="1206">
      <pivotArea dataOnly="0" labelOnly="1" outline="0" fieldPosition="0">
        <references count="3">
          <reference field="0" count="1" selected="0">
            <x v="88"/>
          </reference>
          <reference field="1" count="1" selected="0">
            <x v="87"/>
          </reference>
          <reference field="2" count="1">
            <x v="45"/>
          </reference>
        </references>
      </pivotArea>
    </format>
    <format dxfId="1205">
      <pivotArea dataOnly="0" labelOnly="1" outline="0" fieldPosition="0">
        <references count="3">
          <reference field="0" count="1" selected="0">
            <x v="89"/>
          </reference>
          <reference field="1" count="1" selected="0">
            <x v="88"/>
          </reference>
          <reference field="2" count="1">
            <x v="0"/>
          </reference>
        </references>
      </pivotArea>
    </format>
    <format dxfId="1204">
      <pivotArea dataOnly="0" labelOnly="1" outline="0" fieldPosition="0">
        <references count="3">
          <reference field="0" count="1" selected="0">
            <x v="90"/>
          </reference>
          <reference field="1" count="1" selected="0">
            <x v="89"/>
          </reference>
          <reference field="2" count="1">
            <x v="5"/>
          </reference>
        </references>
      </pivotArea>
    </format>
    <format dxfId="1203">
      <pivotArea dataOnly="0" labelOnly="1" outline="0" fieldPosition="0">
        <references count="3">
          <reference field="0" count="1" selected="0">
            <x v="91"/>
          </reference>
          <reference field="1" count="1" selected="0">
            <x v="90"/>
          </reference>
          <reference field="2" count="1">
            <x v="33"/>
          </reference>
        </references>
      </pivotArea>
    </format>
    <format dxfId="1202">
      <pivotArea dataOnly="0" labelOnly="1" outline="0" fieldPosition="0">
        <references count="3">
          <reference field="0" count="1" selected="0">
            <x v="92"/>
          </reference>
          <reference field="1" count="1" selected="0">
            <x v="91"/>
          </reference>
          <reference field="2" count="1">
            <x v="45"/>
          </reference>
        </references>
      </pivotArea>
    </format>
    <format dxfId="1201">
      <pivotArea dataOnly="0" labelOnly="1" outline="0" fieldPosition="0">
        <references count="3">
          <reference field="0" count="1" selected="0">
            <x v="93"/>
          </reference>
          <reference field="1" count="1" selected="0">
            <x v="92"/>
          </reference>
          <reference field="2" count="1">
            <x v="9"/>
          </reference>
        </references>
      </pivotArea>
    </format>
    <format dxfId="1200">
      <pivotArea dataOnly="0" labelOnly="1" outline="0" fieldPosition="0">
        <references count="3">
          <reference field="0" count="1" selected="0">
            <x v="94"/>
          </reference>
          <reference field="1" count="1" selected="0">
            <x v="93"/>
          </reference>
          <reference field="2" count="1">
            <x v="37"/>
          </reference>
        </references>
      </pivotArea>
    </format>
    <format dxfId="1199">
      <pivotArea dataOnly="0" labelOnly="1" outline="0" fieldPosition="0">
        <references count="3">
          <reference field="0" count="1" selected="0">
            <x v="95"/>
          </reference>
          <reference field="1" count="1" selected="0">
            <x v="94"/>
          </reference>
          <reference field="2" count="1">
            <x v="49"/>
          </reference>
        </references>
      </pivotArea>
    </format>
    <format dxfId="1198">
      <pivotArea dataOnly="0" labelOnly="1" outline="0" fieldPosition="0">
        <references count="3">
          <reference field="0" count="1" selected="0">
            <x v="96"/>
          </reference>
          <reference field="1" count="1" selected="0">
            <x v="95"/>
          </reference>
          <reference field="2" count="1">
            <x v="58"/>
          </reference>
        </references>
      </pivotArea>
    </format>
    <format dxfId="1197">
      <pivotArea dataOnly="0" labelOnly="1" outline="0" fieldPosition="0">
        <references count="3">
          <reference field="0" count="1" selected="0">
            <x v="97"/>
          </reference>
          <reference field="1" count="1" selected="0">
            <x v="96"/>
          </reference>
          <reference field="2" count="1">
            <x v="66"/>
          </reference>
        </references>
      </pivotArea>
    </format>
    <format dxfId="1196">
      <pivotArea dataOnly="0" labelOnly="1" outline="0" fieldPosition="0">
        <references count="3">
          <reference field="0" count="1" selected="0">
            <x v="98"/>
          </reference>
          <reference field="1" count="1" selected="0">
            <x v="97"/>
          </reference>
          <reference field="2" count="1">
            <x v="73"/>
          </reference>
        </references>
      </pivotArea>
    </format>
    <format dxfId="1195">
      <pivotArea dataOnly="0" labelOnly="1" outline="0" fieldPosition="0">
        <references count="3">
          <reference field="0" count="1" selected="0">
            <x v="99"/>
          </reference>
          <reference field="1" count="1" selected="0">
            <x v="98"/>
          </reference>
          <reference field="2" count="1">
            <x v="79"/>
          </reference>
        </references>
      </pivotArea>
    </format>
    <format dxfId="1194">
      <pivotArea dataOnly="0" labelOnly="1" outline="0" fieldPosition="0">
        <references count="3">
          <reference field="0" count="1" selected="0">
            <x v="100"/>
          </reference>
          <reference field="1" count="1" selected="0">
            <x v="99"/>
          </reference>
          <reference field="2" count="1">
            <x v="0"/>
          </reference>
        </references>
      </pivotArea>
    </format>
    <format dxfId="1193">
      <pivotArea dataOnly="0" labelOnly="1" outline="0" fieldPosition="0">
        <references count="3">
          <reference field="0" count="1" selected="0">
            <x v="104"/>
          </reference>
          <reference field="1" count="1" selected="0">
            <x v="103"/>
          </reference>
          <reference field="2" count="1">
            <x v="5"/>
          </reference>
        </references>
      </pivotArea>
    </format>
    <format dxfId="1192">
      <pivotArea dataOnly="0" labelOnly="1" outline="0" fieldPosition="0">
        <references count="3">
          <reference field="0" count="1" selected="0">
            <x v="105"/>
          </reference>
          <reference field="1" count="1" selected="0">
            <x v="104"/>
          </reference>
          <reference field="2" count="1">
            <x v="33"/>
          </reference>
        </references>
      </pivotArea>
    </format>
    <format dxfId="1191">
      <pivotArea dataOnly="0" labelOnly="1" outline="0" fieldPosition="0">
        <references count="3">
          <reference field="0" count="1" selected="0">
            <x v="106"/>
          </reference>
          <reference field="1" count="1" selected="0">
            <x v="105"/>
          </reference>
          <reference field="2" count="1">
            <x v="45"/>
          </reference>
        </references>
      </pivotArea>
    </format>
    <format dxfId="1190">
      <pivotArea dataOnly="0" labelOnly="1" outline="0" fieldPosition="0">
        <references count="3">
          <reference field="0" count="1" selected="0">
            <x v="107"/>
          </reference>
          <reference field="1" count="1" selected="0">
            <x v="106"/>
          </reference>
          <reference field="2" count="1">
            <x v="3"/>
          </reference>
        </references>
      </pivotArea>
    </format>
    <format dxfId="1189">
      <pivotArea dataOnly="0" labelOnly="1" outline="0" fieldPosition="0">
        <references count="3">
          <reference field="0" count="1" selected="0">
            <x v="108"/>
          </reference>
          <reference field="1" count="1" selected="0">
            <x v="107"/>
          </reference>
          <reference field="2" count="1">
            <x v="31"/>
          </reference>
        </references>
      </pivotArea>
    </format>
    <format dxfId="1188">
      <pivotArea dataOnly="0" labelOnly="1" outline="0" fieldPosition="0">
        <references count="3">
          <reference field="0" count="1" selected="0">
            <x v="109"/>
          </reference>
          <reference field="1" count="1" selected="0">
            <x v="108"/>
          </reference>
          <reference field="2" count="1">
            <x v="9"/>
          </reference>
        </references>
      </pivotArea>
    </format>
    <format dxfId="1187">
      <pivotArea dataOnly="0" labelOnly="1" outline="0" fieldPosition="0">
        <references count="3">
          <reference field="0" count="1" selected="0">
            <x v="110"/>
          </reference>
          <reference field="1" count="1" selected="0">
            <x v="109"/>
          </reference>
          <reference field="2" count="1">
            <x v="37"/>
          </reference>
        </references>
      </pivotArea>
    </format>
    <format dxfId="1186">
      <pivotArea dataOnly="0" labelOnly="1" outline="0" fieldPosition="0">
        <references count="3">
          <reference field="0" count="1" selected="0">
            <x v="111"/>
          </reference>
          <reference field="1" count="1" selected="0">
            <x v="110"/>
          </reference>
          <reference field="2" count="1">
            <x v="49"/>
          </reference>
        </references>
      </pivotArea>
    </format>
    <format dxfId="1185">
      <pivotArea dataOnly="0" labelOnly="1" outline="0" fieldPosition="0">
        <references count="3">
          <reference field="0" count="1" selected="0">
            <x v="112"/>
          </reference>
          <reference field="1" count="1" selected="0">
            <x v="111"/>
          </reference>
          <reference field="2" count="1">
            <x v="58"/>
          </reference>
        </references>
      </pivotArea>
    </format>
    <format dxfId="1184">
      <pivotArea dataOnly="0" labelOnly="1" outline="0" fieldPosition="0">
        <references count="3">
          <reference field="0" count="1" selected="0">
            <x v="113"/>
          </reference>
          <reference field="1" count="1" selected="0">
            <x v="112"/>
          </reference>
          <reference field="2" count="1">
            <x v="66"/>
          </reference>
        </references>
      </pivotArea>
    </format>
    <format dxfId="1183">
      <pivotArea dataOnly="0" labelOnly="1" outline="0" fieldPosition="0">
        <references count="3">
          <reference field="0" count="1" selected="0">
            <x v="114"/>
          </reference>
          <reference field="1" count="1" selected="0">
            <x v="113"/>
          </reference>
          <reference field="2" count="1">
            <x v="73"/>
          </reference>
        </references>
      </pivotArea>
    </format>
    <format dxfId="1182">
      <pivotArea dataOnly="0" labelOnly="1" outline="0" fieldPosition="0">
        <references count="3">
          <reference field="0" count="1" selected="0">
            <x v="115"/>
          </reference>
          <reference field="1" count="1" selected="0">
            <x v="114"/>
          </reference>
          <reference field="2" count="1">
            <x v="79"/>
          </reference>
        </references>
      </pivotArea>
    </format>
    <format dxfId="1181">
      <pivotArea dataOnly="0" labelOnly="1" outline="0" fieldPosition="0">
        <references count="3">
          <reference field="0" count="1" selected="0">
            <x v="116"/>
          </reference>
          <reference field="1" count="1" selected="0">
            <x v="115"/>
          </reference>
          <reference field="2" count="1">
            <x v="0"/>
          </reference>
        </references>
      </pivotArea>
    </format>
    <format dxfId="1180">
      <pivotArea dataOnly="0" labelOnly="1" outline="0" fieldPosition="0">
        <references count="3">
          <reference field="0" count="1" selected="0">
            <x v="118"/>
          </reference>
          <reference field="1" count="1" selected="0">
            <x v="117"/>
          </reference>
          <reference field="2" count="1">
            <x v="5"/>
          </reference>
        </references>
      </pivotArea>
    </format>
    <format dxfId="1179">
      <pivotArea dataOnly="0" labelOnly="1" outline="0" fieldPosition="0">
        <references count="3">
          <reference field="0" count="1" selected="0">
            <x v="119"/>
          </reference>
          <reference field="1" count="1" selected="0">
            <x v="118"/>
          </reference>
          <reference field="2" count="1">
            <x v="33"/>
          </reference>
        </references>
      </pivotArea>
    </format>
    <format dxfId="1178">
      <pivotArea dataOnly="0" labelOnly="1" outline="0" fieldPosition="0">
        <references count="3">
          <reference field="0" count="1" selected="0">
            <x v="120"/>
          </reference>
          <reference field="1" count="1" selected="0">
            <x v="119"/>
          </reference>
          <reference field="2" count="1">
            <x v="45"/>
          </reference>
        </references>
      </pivotArea>
    </format>
    <format dxfId="1177">
      <pivotArea dataOnly="0" labelOnly="1" outline="0" fieldPosition="0">
        <references count="3">
          <reference field="0" count="1" selected="0">
            <x v="121"/>
          </reference>
          <reference field="1" count="1" selected="0">
            <x v="120"/>
          </reference>
          <reference field="2" count="1">
            <x v="0"/>
          </reference>
        </references>
      </pivotArea>
    </format>
    <format dxfId="1176">
      <pivotArea dataOnly="0" labelOnly="1" outline="0" fieldPosition="0">
        <references count="3">
          <reference field="0" count="1" selected="0">
            <x v="128"/>
          </reference>
          <reference field="1" count="1" selected="0">
            <x v="127"/>
          </reference>
          <reference field="2" count="1">
            <x v="3"/>
          </reference>
        </references>
      </pivotArea>
    </format>
    <format dxfId="1175">
      <pivotArea dataOnly="0" labelOnly="1" outline="0" fieldPosition="0">
        <references count="3">
          <reference field="0" count="1" selected="0">
            <x v="129"/>
          </reference>
          <reference field="1" count="1" selected="0">
            <x v="128"/>
          </reference>
          <reference field="2" count="1">
            <x v="31"/>
          </reference>
        </references>
      </pivotArea>
    </format>
    <format dxfId="1174">
      <pivotArea dataOnly="0" labelOnly="1" outline="0" fieldPosition="0">
        <references count="3">
          <reference field="0" count="1" selected="0">
            <x v="130"/>
          </reference>
          <reference field="1" count="1" selected="0">
            <x v="129"/>
          </reference>
          <reference field="2" count="1">
            <x v="0"/>
          </reference>
        </references>
      </pivotArea>
    </format>
    <format dxfId="1173">
      <pivotArea dataOnly="0" labelOnly="1" outline="0" fieldPosition="0">
        <references count="3">
          <reference field="0" count="1" selected="0">
            <x v="133"/>
          </reference>
          <reference field="1" count="1" selected="0">
            <x v="132"/>
          </reference>
          <reference field="2" count="1">
            <x v="3"/>
          </reference>
        </references>
      </pivotArea>
    </format>
    <format dxfId="1172">
      <pivotArea dataOnly="0" labelOnly="1" outline="0" fieldPosition="0">
        <references count="3">
          <reference field="0" count="1" selected="0">
            <x v="134"/>
          </reference>
          <reference field="1" count="1" selected="0">
            <x v="133"/>
          </reference>
          <reference field="2" count="1">
            <x v="31"/>
          </reference>
        </references>
      </pivotArea>
    </format>
    <format dxfId="1171">
      <pivotArea dataOnly="0" labelOnly="1" outline="0" fieldPosition="0">
        <references count="3">
          <reference field="0" count="1" selected="0">
            <x v="135"/>
          </reference>
          <reference field="1" count="1" selected="0">
            <x v="134"/>
          </reference>
          <reference field="2" count="1">
            <x v="0"/>
          </reference>
        </references>
      </pivotArea>
    </format>
    <format dxfId="1170">
      <pivotArea dataOnly="0" labelOnly="1" outline="0" fieldPosition="0">
        <references count="3">
          <reference field="0" count="1" selected="0">
            <x v="137"/>
          </reference>
          <reference field="1" count="1" selected="0">
            <x v="136"/>
          </reference>
          <reference field="2" count="1">
            <x v="3"/>
          </reference>
        </references>
      </pivotArea>
    </format>
    <format dxfId="1169">
      <pivotArea dataOnly="0" labelOnly="1" outline="0" fieldPosition="0">
        <references count="3">
          <reference field="0" count="1" selected="0">
            <x v="138"/>
          </reference>
          <reference field="1" count="1" selected="0">
            <x v="137"/>
          </reference>
          <reference field="2" count="1">
            <x v="31"/>
          </reference>
        </references>
      </pivotArea>
    </format>
    <format dxfId="1168">
      <pivotArea dataOnly="0" labelOnly="1" outline="0" fieldPosition="0">
        <references count="3">
          <reference field="0" count="1" selected="0">
            <x v="139"/>
          </reference>
          <reference field="1" count="1" selected="0">
            <x v="138"/>
          </reference>
          <reference field="2" count="1">
            <x v="0"/>
          </reference>
        </references>
      </pivotArea>
    </format>
    <format dxfId="1167">
      <pivotArea dataOnly="0" labelOnly="1" outline="0" fieldPosition="0">
        <references count="3">
          <reference field="0" count="1" selected="0">
            <x v="148"/>
          </reference>
          <reference field="1" count="1" selected="0">
            <x v="147"/>
          </reference>
          <reference field="2" count="1">
            <x v="9"/>
          </reference>
        </references>
      </pivotArea>
    </format>
    <format dxfId="1166">
      <pivotArea dataOnly="0" labelOnly="1" outline="0" fieldPosition="0">
        <references count="3">
          <reference field="0" count="1" selected="0">
            <x v="149"/>
          </reference>
          <reference field="1" count="1" selected="0">
            <x v="148"/>
          </reference>
          <reference field="2" count="1">
            <x v="37"/>
          </reference>
        </references>
      </pivotArea>
    </format>
    <format dxfId="1165">
      <pivotArea dataOnly="0" labelOnly="1" outline="0" fieldPosition="0">
        <references count="3">
          <reference field="0" count="1" selected="0">
            <x v="150"/>
          </reference>
          <reference field="1" count="1" selected="0">
            <x v="149"/>
          </reference>
          <reference field="2" count="1">
            <x v="49"/>
          </reference>
        </references>
      </pivotArea>
    </format>
    <format dxfId="1164">
      <pivotArea dataOnly="0" labelOnly="1" outline="0" fieldPosition="0">
        <references count="3">
          <reference field="0" count="1" selected="0">
            <x v="151"/>
          </reference>
          <reference field="1" count="1" selected="0">
            <x v="150"/>
          </reference>
          <reference field="2" count="1">
            <x v="58"/>
          </reference>
        </references>
      </pivotArea>
    </format>
    <format dxfId="1163">
      <pivotArea dataOnly="0" labelOnly="1" outline="0" fieldPosition="0">
        <references count="3">
          <reference field="0" count="1" selected="0">
            <x v="152"/>
          </reference>
          <reference field="1" count="1" selected="0">
            <x v="151"/>
          </reference>
          <reference field="2" count="1">
            <x v="66"/>
          </reference>
        </references>
      </pivotArea>
    </format>
    <format dxfId="1162">
      <pivotArea dataOnly="0" labelOnly="1" outline="0" fieldPosition="0">
        <references count="3">
          <reference field="0" count="1" selected="0">
            <x v="153"/>
          </reference>
          <reference field="1" count="1" selected="0">
            <x v="152"/>
          </reference>
          <reference field="2" count="1">
            <x v="73"/>
          </reference>
        </references>
      </pivotArea>
    </format>
    <format dxfId="1161">
      <pivotArea dataOnly="0" labelOnly="1" outline="0" fieldPosition="0">
        <references count="3">
          <reference field="0" count="1" selected="0">
            <x v="154"/>
          </reference>
          <reference field="1" count="1" selected="0">
            <x v="153"/>
          </reference>
          <reference field="2" count="1">
            <x v="79"/>
          </reference>
        </references>
      </pivotArea>
    </format>
    <format dxfId="1160">
      <pivotArea dataOnly="0" labelOnly="1" outline="0" fieldPosition="0">
        <references count="3">
          <reference field="0" count="1" selected="0">
            <x v="155"/>
          </reference>
          <reference field="1" count="1" selected="0">
            <x v="154"/>
          </reference>
          <reference field="2" count="1">
            <x v="6"/>
          </reference>
        </references>
      </pivotArea>
    </format>
    <format dxfId="1159">
      <pivotArea dataOnly="0" labelOnly="1" outline="0" fieldPosition="0">
        <references count="3">
          <reference field="0" count="1" selected="0">
            <x v="156"/>
          </reference>
          <reference field="1" count="1" selected="0">
            <x v="155"/>
          </reference>
          <reference field="2" count="1">
            <x v="34"/>
          </reference>
        </references>
      </pivotArea>
    </format>
    <format dxfId="1158">
      <pivotArea dataOnly="0" labelOnly="1" outline="0" fieldPosition="0">
        <references count="3">
          <reference field="0" count="1" selected="0">
            <x v="157"/>
          </reference>
          <reference field="1" count="1" selected="0">
            <x v="156"/>
          </reference>
          <reference field="2" count="1">
            <x v="46"/>
          </reference>
        </references>
      </pivotArea>
    </format>
    <format dxfId="1157">
      <pivotArea dataOnly="0" labelOnly="1" outline="0" fieldPosition="0">
        <references count="3">
          <reference field="0" count="1" selected="0">
            <x v="158"/>
          </reference>
          <reference field="1" count="1" selected="0">
            <x v="157"/>
          </reference>
          <reference field="2" count="1">
            <x v="55"/>
          </reference>
        </references>
      </pivotArea>
    </format>
    <format dxfId="1156">
      <pivotArea dataOnly="0" labelOnly="1" outline="0" fieldPosition="0">
        <references count="3">
          <reference field="0" count="1" selected="0">
            <x v="159"/>
          </reference>
          <reference field="1" count="1" selected="0">
            <x v="158"/>
          </reference>
          <reference field="2" count="1">
            <x v="0"/>
          </reference>
        </references>
      </pivotArea>
    </format>
    <format dxfId="1155">
      <pivotArea dataOnly="0" labelOnly="1" outline="0" fieldPosition="0">
        <references count="3">
          <reference field="0" count="1" selected="0">
            <x v="160"/>
          </reference>
          <reference field="1" count="1" selected="0">
            <x v="159"/>
          </reference>
          <reference field="2" count="1">
            <x v="5"/>
          </reference>
        </references>
      </pivotArea>
    </format>
    <format dxfId="1154">
      <pivotArea dataOnly="0" labelOnly="1" outline="0" fieldPosition="0">
        <references count="3">
          <reference field="0" count="1" selected="0">
            <x v="161"/>
          </reference>
          <reference field="1" count="1" selected="0">
            <x v="160"/>
          </reference>
          <reference field="2" count="1">
            <x v="33"/>
          </reference>
        </references>
      </pivotArea>
    </format>
    <format dxfId="1153">
      <pivotArea dataOnly="0" labelOnly="1" outline="0" fieldPosition="0">
        <references count="3">
          <reference field="0" count="1" selected="0">
            <x v="162"/>
          </reference>
          <reference field="1" count="1" selected="0">
            <x v="161"/>
          </reference>
          <reference field="2" count="1">
            <x v="45"/>
          </reference>
        </references>
      </pivotArea>
    </format>
    <format dxfId="1152">
      <pivotArea dataOnly="0" labelOnly="1" outline="0" fieldPosition="0">
        <references count="3">
          <reference field="0" count="1" selected="0">
            <x v="163"/>
          </reference>
          <reference field="1" count="1" selected="0">
            <x v="162"/>
          </reference>
          <reference field="2" count="1">
            <x v="0"/>
          </reference>
        </references>
      </pivotArea>
    </format>
    <format dxfId="1151">
      <pivotArea dataOnly="0" labelOnly="1" outline="0" fieldPosition="0">
        <references count="3">
          <reference field="0" count="1" selected="0">
            <x v="166"/>
          </reference>
          <reference field="1" count="1" selected="0">
            <x v="165"/>
          </reference>
          <reference field="2" count="1">
            <x v="3"/>
          </reference>
        </references>
      </pivotArea>
    </format>
    <format dxfId="1150">
      <pivotArea dataOnly="0" labelOnly="1" outline="0" fieldPosition="0">
        <references count="3">
          <reference field="0" count="1" selected="0">
            <x v="167"/>
          </reference>
          <reference field="1" count="1" selected="0">
            <x v="166"/>
          </reference>
          <reference field="2" count="1">
            <x v="31"/>
          </reference>
        </references>
      </pivotArea>
    </format>
    <format dxfId="1149">
      <pivotArea dataOnly="0" labelOnly="1" outline="0" fieldPosition="0">
        <references count="3">
          <reference field="0" count="1" selected="0">
            <x v="168"/>
          </reference>
          <reference field="1" count="1" selected="0">
            <x v="167"/>
          </reference>
          <reference field="2" count="1">
            <x v="0"/>
          </reference>
        </references>
      </pivotArea>
    </format>
    <format dxfId="1148">
      <pivotArea dataOnly="0" labelOnly="1" outline="0" fieldPosition="0">
        <references count="3">
          <reference field="0" count="1" selected="0">
            <x v="172"/>
          </reference>
          <reference field="1" count="1" selected="0">
            <x v="171"/>
          </reference>
          <reference field="2" count="1">
            <x v="3"/>
          </reference>
        </references>
      </pivotArea>
    </format>
    <format dxfId="1147">
      <pivotArea dataOnly="0" labelOnly="1" outline="0" fieldPosition="0">
        <references count="3">
          <reference field="0" count="1" selected="0">
            <x v="173"/>
          </reference>
          <reference field="1" count="1" selected="0">
            <x v="172"/>
          </reference>
          <reference field="2" count="1">
            <x v="31"/>
          </reference>
        </references>
      </pivotArea>
    </format>
    <format dxfId="1146">
      <pivotArea dataOnly="0" labelOnly="1" outline="0" fieldPosition="0">
        <references count="3">
          <reference field="0" count="1" selected="0">
            <x v="174"/>
          </reference>
          <reference field="1" count="1" selected="0">
            <x v="173"/>
          </reference>
          <reference field="2" count="1">
            <x v="8"/>
          </reference>
        </references>
      </pivotArea>
    </format>
    <format dxfId="1145">
      <pivotArea dataOnly="0" labelOnly="1" outline="0" fieldPosition="0">
        <references count="3">
          <reference field="0" count="1" selected="0">
            <x v="175"/>
          </reference>
          <reference field="1" count="1" selected="0">
            <x v="174"/>
          </reference>
          <reference field="2" count="1">
            <x v="36"/>
          </reference>
        </references>
      </pivotArea>
    </format>
    <format dxfId="1144">
      <pivotArea dataOnly="0" labelOnly="1" outline="0" fieldPosition="0">
        <references count="3">
          <reference field="0" count="1" selected="0">
            <x v="176"/>
          </reference>
          <reference field="1" count="1" selected="0">
            <x v="175"/>
          </reference>
          <reference field="2" count="1">
            <x v="48"/>
          </reference>
        </references>
      </pivotArea>
    </format>
    <format dxfId="1143">
      <pivotArea dataOnly="0" labelOnly="1" outline="0" fieldPosition="0">
        <references count="3">
          <reference field="0" count="1" selected="0">
            <x v="177"/>
          </reference>
          <reference field="1" count="1" selected="0">
            <x v="176"/>
          </reference>
          <reference field="2" count="1">
            <x v="57"/>
          </reference>
        </references>
      </pivotArea>
    </format>
    <format dxfId="1142">
      <pivotArea dataOnly="0" labelOnly="1" outline="0" fieldPosition="0">
        <references count="3">
          <reference field="0" count="1" selected="0">
            <x v="178"/>
          </reference>
          <reference field="1" count="1" selected="0">
            <x v="177"/>
          </reference>
          <reference field="2" count="1">
            <x v="65"/>
          </reference>
        </references>
      </pivotArea>
    </format>
    <format dxfId="1141">
      <pivotArea dataOnly="0" labelOnly="1" outline="0" fieldPosition="0">
        <references count="3">
          <reference field="0" count="1" selected="0">
            <x v="179"/>
          </reference>
          <reference field="1" count="1" selected="0">
            <x v="178"/>
          </reference>
          <reference field="2" count="1">
            <x v="72"/>
          </reference>
        </references>
      </pivotArea>
    </format>
    <format dxfId="1140">
      <pivotArea dataOnly="0" labelOnly="1" outline="0" fieldPosition="0">
        <references count="3">
          <reference field="0" count="1" selected="0">
            <x v="180"/>
          </reference>
          <reference field="1" count="1" selected="0">
            <x v="179"/>
          </reference>
          <reference field="2" count="1">
            <x v="5"/>
          </reference>
        </references>
      </pivotArea>
    </format>
    <format dxfId="1139">
      <pivotArea dataOnly="0" labelOnly="1" outline="0" fieldPosition="0">
        <references count="3">
          <reference field="0" count="1" selected="0">
            <x v="181"/>
          </reference>
          <reference field="1" count="1" selected="0">
            <x v="180"/>
          </reference>
          <reference field="2" count="1">
            <x v="33"/>
          </reference>
        </references>
      </pivotArea>
    </format>
    <format dxfId="1138">
      <pivotArea dataOnly="0" labelOnly="1" outline="0" fieldPosition="0">
        <references count="3">
          <reference field="0" count="1" selected="0">
            <x v="182"/>
          </reference>
          <reference field="1" count="1" selected="0">
            <x v="181"/>
          </reference>
          <reference field="2" count="1">
            <x v="45"/>
          </reference>
        </references>
      </pivotArea>
    </format>
    <format dxfId="1137">
      <pivotArea dataOnly="0" labelOnly="1" outline="0" fieldPosition="0">
        <references count="3">
          <reference field="0" count="1" selected="0">
            <x v="183"/>
          </reference>
          <reference field="1" count="1" selected="0">
            <x v="182"/>
          </reference>
          <reference field="2" count="1">
            <x v="0"/>
          </reference>
        </references>
      </pivotArea>
    </format>
    <format dxfId="1136">
      <pivotArea dataOnly="0" labelOnly="1" outline="0" fieldPosition="0">
        <references count="3">
          <reference field="0" count="1" selected="0">
            <x v="184"/>
          </reference>
          <reference field="1" count="1" selected="0">
            <x v="183"/>
          </reference>
          <reference field="2" count="1">
            <x v="5"/>
          </reference>
        </references>
      </pivotArea>
    </format>
    <format dxfId="1135">
      <pivotArea dataOnly="0" labelOnly="1" outline="0" fieldPosition="0">
        <references count="3">
          <reference field="0" count="1" selected="0">
            <x v="185"/>
          </reference>
          <reference field="1" count="1" selected="0">
            <x v="184"/>
          </reference>
          <reference field="2" count="1">
            <x v="33"/>
          </reference>
        </references>
      </pivotArea>
    </format>
    <format dxfId="1134">
      <pivotArea dataOnly="0" labelOnly="1" outline="0" fieldPosition="0">
        <references count="3">
          <reference field="0" count="1" selected="0">
            <x v="186"/>
          </reference>
          <reference field="1" count="1" selected="0">
            <x v="185"/>
          </reference>
          <reference field="2" count="1">
            <x v="45"/>
          </reference>
        </references>
      </pivotArea>
    </format>
    <format dxfId="1133">
      <pivotArea dataOnly="0" labelOnly="1" outline="0" fieldPosition="0">
        <references count="3">
          <reference field="0" count="1" selected="0">
            <x v="187"/>
          </reference>
          <reference field="1" count="1" selected="0">
            <x v="186"/>
          </reference>
          <reference field="2" count="1">
            <x v="0"/>
          </reference>
        </references>
      </pivotArea>
    </format>
    <format dxfId="1132">
      <pivotArea dataOnly="0" labelOnly="1" outline="0" fieldPosition="0">
        <references count="3">
          <reference field="0" count="1" selected="0">
            <x v="191"/>
          </reference>
          <reference field="1" count="1" selected="0">
            <x v="190"/>
          </reference>
          <reference field="2" count="1">
            <x v="5"/>
          </reference>
        </references>
      </pivotArea>
    </format>
    <format dxfId="1131">
      <pivotArea dataOnly="0" labelOnly="1" outline="0" fieldPosition="0">
        <references count="3">
          <reference field="0" count="1" selected="0">
            <x v="192"/>
          </reference>
          <reference field="1" count="1" selected="0">
            <x v="191"/>
          </reference>
          <reference field="2" count="1">
            <x v="33"/>
          </reference>
        </references>
      </pivotArea>
    </format>
    <format dxfId="1130">
      <pivotArea dataOnly="0" labelOnly="1" outline="0" fieldPosition="0">
        <references count="3">
          <reference field="0" count="1" selected="0">
            <x v="193"/>
          </reference>
          <reference field="1" count="1" selected="0">
            <x v="192"/>
          </reference>
          <reference field="2" count="1">
            <x v="45"/>
          </reference>
        </references>
      </pivotArea>
    </format>
    <format dxfId="1129">
      <pivotArea dataOnly="0" labelOnly="1" outline="0" fieldPosition="0">
        <references count="3">
          <reference field="0" count="1" selected="0">
            <x v="194"/>
          </reference>
          <reference field="1" count="1" selected="0">
            <x v="193"/>
          </reference>
          <reference field="2" count="1">
            <x v="0"/>
          </reference>
        </references>
      </pivotArea>
    </format>
    <format dxfId="1128">
      <pivotArea dataOnly="0" labelOnly="1" outline="0" fieldPosition="0">
        <references count="3">
          <reference field="0" count="1" selected="0">
            <x v="199"/>
          </reference>
          <reference field="1" count="1" selected="0">
            <x v="198"/>
          </reference>
          <reference field="2" count="1">
            <x v="8"/>
          </reference>
        </references>
      </pivotArea>
    </format>
    <format dxfId="1127">
      <pivotArea dataOnly="0" labelOnly="1" outline="0" fieldPosition="0">
        <references count="3">
          <reference field="0" count="1" selected="0">
            <x v="200"/>
          </reference>
          <reference field="1" count="1" selected="0">
            <x v="199"/>
          </reference>
          <reference field="2" count="1">
            <x v="36"/>
          </reference>
        </references>
      </pivotArea>
    </format>
    <format dxfId="1126">
      <pivotArea dataOnly="0" labelOnly="1" outline="0" fieldPosition="0">
        <references count="3">
          <reference field="0" count="1" selected="0">
            <x v="201"/>
          </reference>
          <reference field="1" count="1" selected="0">
            <x v="200"/>
          </reference>
          <reference field="2" count="1">
            <x v="48"/>
          </reference>
        </references>
      </pivotArea>
    </format>
    <format dxfId="1125">
      <pivotArea dataOnly="0" labelOnly="1" outline="0" fieldPosition="0">
        <references count="3">
          <reference field="0" count="1" selected="0">
            <x v="202"/>
          </reference>
          <reference field="1" count="1" selected="0">
            <x v="201"/>
          </reference>
          <reference field="2" count="1">
            <x v="57"/>
          </reference>
        </references>
      </pivotArea>
    </format>
    <format dxfId="1124">
      <pivotArea dataOnly="0" labelOnly="1" outline="0" fieldPosition="0">
        <references count="3">
          <reference field="0" count="1" selected="0">
            <x v="203"/>
          </reference>
          <reference field="1" count="1" selected="0">
            <x v="202"/>
          </reference>
          <reference field="2" count="1">
            <x v="65"/>
          </reference>
        </references>
      </pivotArea>
    </format>
    <format dxfId="1123">
      <pivotArea dataOnly="0" labelOnly="1" outline="0" fieldPosition="0">
        <references count="3">
          <reference field="0" count="1" selected="0">
            <x v="204"/>
          </reference>
          <reference field="1" count="1" selected="0">
            <x v="203"/>
          </reference>
          <reference field="2" count="1">
            <x v="72"/>
          </reference>
        </references>
      </pivotArea>
    </format>
    <format dxfId="1122">
      <pivotArea dataOnly="0" labelOnly="1" outline="0" fieldPosition="0">
        <references count="3">
          <reference field="0" count="1" selected="0">
            <x v="205"/>
          </reference>
          <reference field="1" count="1" selected="0">
            <x v="204"/>
          </reference>
          <reference field="2" count="1">
            <x v="5"/>
          </reference>
        </references>
      </pivotArea>
    </format>
    <format dxfId="1121">
      <pivotArea dataOnly="0" labelOnly="1" outline="0" fieldPosition="0">
        <references count="3">
          <reference field="0" count="1" selected="0">
            <x v="206"/>
          </reference>
          <reference field="1" count="1" selected="0">
            <x v="205"/>
          </reference>
          <reference field="2" count="1">
            <x v="33"/>
          </reference>
        </references>
      </pivotArea>
    </format>
    <format dxfId="1120">
      <pivotArea dataOnly="0" labelOnly="1" outline="0" fieldPosition="0">
        <references count="3">
          <reference field="0" count="1" selected="0">
            <x v="207"/>
          </reference>
          <reference field="1" count="1" selected="0">
            <x v="206"/>
          </reference>
          <reference field="2" count="1">
            <x v="45"/>
          </reference>
        </references>
      </pivotArea>
    </format>
    <format dxfId="1119">
      <pivotArea dataOnly="0" labelOnly="1" outline="0" fieldPosition="0">
        <references count="3">
          <reference field="0" count="1" selected="0">
            <x v="208"/>
          </reference>
          <reference field="1" count="1" selected="0">
            <x v="207"/>
          </reference>
          <reference field="2" count="1">
            <x v="0"/>
          </reference>
        </references>
      </pivotArea>
    </format>
    <format dxfId="1118">
      <pivotArea dataOnly="0" labelOnly="1" outline="0" fieldPosition="0">
        <references count="3">
          <reference field="0" count="1" selected="0">
            <x v="209"/>
          </reference>
          <reference field="1" count="1" selected="0">
            <x v="208"/>
          </reference>
          <reference field="2" count="1">
            <x v="6"/>
          </reference>
        </references>
      </pivotArea>
    </format>
    <format dxfId="1117">
      <pivotArea dataOnly="0" labelOnly="1" outline="0" fieldPosition="0">
        <references count="3">
          <reference field="0" count="1" selected="0">
            <x v="210"/>
          </reference>
          <reference field="1" count="1" selected="0">
            <x v="209"/>
          </reference>
          <reference field="2" count="1">
            <x v="34"/>
          </reference>
        </references>
      </pivotArea>
    </format>
    <format dxfId="1116">
      <pivotArea dataOnly="0" labelOnly="1" outline="0" fieldPosition="0">
        <references count="3">
          <reference field="0" count="1" selected="0">
            <x v="211"/>
          </reference>
          <reference field="1" count="1" selected="0">
            <x v="210"/>
          </reference>
          <reference field="2" count="1">
            <x v="46"/>
          </reference>
        </references>
      </pivotArea>
    </format>
    <format dxfId="1115">
      <pivotArea dataOnly="0" labelOnly="1" outline="0" fieldPosition="0">
        <references count="3">
          <reference field="0" count="1" selected="0">
            <x v="212"/>
          </reference>
          <reference field="1" count="1" selected="0">
            <x v="211"/>
          </reference>
          <reference field="2" count="1">
            <x v="55"/>
          </reference>
        </references>
      </pivotArea>
    </format>
    <format dxfId="1114">
      <pivotArea dataOnly="0" labelOnly="1" outline="0" fieldPosition="0">
        <references count="3">
          <reference field="0" count="1" selected="0">
            <x v="213"/>
          </reference>
          <reference field="1" count="1" selected="0">
            <x v="212"/>
          </reference>
          <reference field="2" count="1">
            <x v="0"/>
          </reference>
        </references>
      </pivotArea>
    </format>
    <format dxfId="1113">
      <pivotArea dataOnly="0" labelOnly="1" outline="0" fieldPosition="0">
        <references count="3">
          <reference field="0" count="1" selected="0">
            <x v="214"/>
          </reference>
          <reference field="1" count="1" selected="0">
            <x v="213"/>
          </reference>
          <reference field="2" count="1">
            <x v="3"/>
          </reference>
        </references>
      </pivotArea>
    </format>
    <format dxfId="1112">
      <pivotArea dataOnly="0" labelOnly="1" outline="0" fieldPosition="0">
        <references count="3">
          <reference field="0" count="1" selected="0">
            <x v="215"/>
          </reference>
          <reference field="1" count="1" selected="0">
            <x v="214"/>
          </reference>
          <reference field="2" count="1">
            <x v="31"/>
          </reference>
        </references>
      </pivotArea>
    </format>
    <format dxfId="1111">
      <pivotArea dataOnly="0" labelOnly="1" outline="0" fieldPosition="0">
        <references count="3">
          <reference field="0" count="1" selected="0">
            <x v="216"/>
          </reference>
          <reference field="1" count="1" selected="0">
            <x v="215"/>
          </reference>
          <reference field="2" count="1">
            <x v="2"/>
          </reference>
        </references>
      </pivotArea>
    </format>
    <format dxfId="1110">
      <pivotArea dataOnly="0" labelOnly="1" outline="0" fieldPosition="0">
        <references count="3">
          <reference field="0" count="1" selected="0">
            <x v="217"/>
          </reference>
          <reference field="1" count="1" selected="0">
            <x v="216"/>
          </reference>
          <reference field="2" count="1">
            <x v="30"/>
          </reference>
        </references>
      </pivotArea>
    </format>
    <format dxfId="1109">
      <pivotArea dataOnly="0" labelOnly="1" outline="0" fieldPosition="0">
        <references count="3">
          <reference field="0" count="1" selected="0">
            <x v="218"/>
          </reference>
          <reference field="1" count="1" selected="0">
            <x v="217"/>
          </reference>
          <reference field="2" count="1">
            <x v="43"/>
          </reference>
        </references>
      </pivotArea>
    </format>
    <format dxfId="1108">
      <pivotArea dataOnly="0" labelOnly="1" outline="0" fieldPosition="0">
        <references count="3">
          <reference field="0" count="1" selected="0">
            <x v="219"/>
          </reference>
          <reference field="1" count="1" selected="0">
            <x v="218"/>
          </reference>
          <reference field="2" count="1">
            <x v="53"/>
          </reference>
        </references>
      </pivotArea>
    </format>
    <format dxfId="1107">
      <pivotArea dataOnly="0" labelOnly="1" outline="0" fieldPosition="0">
        <references count="3">
          <reference field="0" count="1" selected="0">
            <x v="220"/>
          </reference>
          <reference field="1" count="1" selected="0">
            <x v="219"/>
          </reference>
          <reference field="2" count="1">
            <x v="62"/>
          </reference>
        </references>
      </pivotArea>
    </format>
    <format dxfId="1106">
      <pivotArea dataOnly="0" labelOnly="1" outline="0" fieldPosition="0">
        <references count="3">
          <reference field="0" count="1" selected="0">
            <x v="221"/>
          </reference>
          <reference field="1" count="1" selected="0">
            <x v="220"/>
          </reference>
          <reference field="2" count="1">
            <x v="70"/>
          </reference>
        </references>
      </pivotArea>
    </format>
    <format dxfId="1105">
      <pivotArea dataOnly="0" labelOnly="1" outline="0" fieldPosition="0">
        <references count="3">
          <reference field="0" count="1" selected="0">
            <x v="222"/>
          </reference>
          <reference field="1" count="1" selected="0">
            <x v="221"/>
          </reference>
          <reference field="2" count="1">
            <x v="77"/>
          </reference>
        </references>
      </pivotArea>
    </format>
    <format dxfId="1104">
      <pivotArea dataOnly="0" labelOnly="1" outline="0" fieldPosition="0">
        <references count="3">
          <reference field="0" count="1" selected="0">
            <x v="223"/>
          </reference>
          <reference field="1" count="1" selected="0">
            <x v="222"/>
          </reference>
          <reference field="2" count="1">
            <x v="83"/>
          </reference>
        </references>
      </pivotArea>
    </format>
    <format dxfId="1103">
      <pivotArea dataOnly="0" labelOnly="1" outline="0" fieldPosition="0">
        <references count="3">
          <reference field="0" count="1" selected="0">
            <x v="224"/>
          </reference>
          <reference field="1" count="1" selected="0">
            <x v="223"/>
          </reference>
          <reference field="2" count="1">
            <x v="88"/>
          </reference>
        </references>
      </pivotArea>
    </format>
    <format dxfId="1102">
      <pivotArea dataOnly="0" labelOnly="1" outline="0" fieldPosition="0">
        <references count="3">
          <reference field="0" count="1" selected="0">
            <x v="225"/>
          </reference>
          <reference field="1" count="1" selected="0">
            <x v="224"/>
          </reference>
          <reference field="2" count="1">
            <x v="13"/>
          </reference>
        </references>
      </pivotArea>
    </format>
    <format dxfId="1101">
      <pivotArea dataOnly="0" labelOnly="1" outline="0" fieldPosition="0">
        <references count="3">
          <reference field="0" count="1" selected="0">
            <x v="226"/>
          </reference>
          <reference field="1" count="1" selected="0">
            <x v="225"/>
          </reference>
          <reference field="2" count="1">
            <x v="15"/>
          </reference>
        </references>
      </pivotArea>
    </format>
    <format dxfId="1100">
      <pivotArea dataOnly="0" labelOnly="1" outline="0" fieldPosition="0">
        <references count="3">
          <reference field="0" count="1" selected="0">
            <x v="227"/>
          </reference>
          <reference field="1" count="1" selected="0">
            <x v="226"/>
          </reference>
          <reference field="2" count="1">
            <x v="17"/>
          </reference>
        </references>
      </pivotArea>
    </format>
    <format dxfId="1099">
      <pivotArea dataOnly="0" labelOnly="1" outline="0" fieldPosition="0">
        <references count="3">
          <reference field="0" count="1" selected="0">
            <x v="228"/>
          </reference>
          <reference field="1" count="1" selected="0">
            <x v="227"/>
          </reference>
          <reference field="2" count="1">
            <x v="19"/>
          </reference>
        </references>
      </pivotArea>
    </format>
    <format dxfId="1098">
      <pivotArea dataOnly="0" labelOnly="1" outline="0" fieldPosition="0">
        <references count="3">
          <reference field="0" count="1" selected="0">
            <x v="229"/>
          </reference>
          <reference field="1" count="1" selected="0">
            <x v="228"/>
          </reference>
          <reference field="2" count="1">
            <x v="21"/>
          </reference>
        </references>
      </pivotArea>
    </format>
    <format dxfId="1097">
      <pivotArea dataOnly="0" labelOnly="1" outline="0" fieldPosition="0">
        <references count="3">
          <reference field="0" count="1" selected="0">
            <x v="230"/>
          </reference>
          <reference field="1" count="1" selected="0">
            <x v="229"/>
          </reference>
          <reference field="2" count="1">
            <x v="23"/>
          </reference>
        </references>
      </pivotArea>
    </format>
    <format dxfId="1096">
      <pivotArea dataOnly="0" labelOnly="1" outline="0" fieldPosition="0">
        <references count="3">
          <reference field="0" count="1" selected="0">
            <x v="231"/>
          </reference>
          <reference field="1" count="1" selected="0">
            <x v="230"/>
          </reference>
          <reference field="2" count="1">
            <x v="3"/>
          </reference>
        </references>
      </pivotArea>
    </format>
    <format dxfId="1095">
      <pivotArea dataOnly="0" labelOnly="1" outline="0" fieldPosition="0">
        <references count="3">
          <reference field="0" count="1" selected="0">
            <x v="232"/>
          </reference>
          <reference field="1" count="1" selected="0">
            <x v="231"/>
          </reference>
          <reference field="2" count="1">
            <x v="31"/>
          </reference>
        </references>
      </pivotArea>
    </format>
    <format dxfId="1094">
      <pivotArea dataOnly="0" labelOnly="1" outline="0" fieldPosition="0">
        <references count="3">
          <reference field="0" count="1" selected="0">
            <x v="233"/>
          </reference>
          <reference field="1" count="1" selected="0">
            <x v="232"/>
          </reference>
          <reference field="2" count="1">
            <x v="0"/>
          </reference>
        </references>
      </pivotArea>
    </format>
    <format dxfId="1093">
      <pivotArea dataOnly="0" labelOnly="1" outline="0" fieldPosition="0">
        <references count="3">
          <reference field="0" count="1" selected="0">
            <x v="236"/>
          </reference>
          <reference field="1" count="1" selected="0">
            <x v="235"/>
          </reference>
          <reference field="2" count="1">
            <x v="7"/>
          </reference>
        </references>
      </pivotArea>
    </format>
    <format dxfId="1092">
      <pivotArea dataOnly="0" labelOnly="1" outline="0" fieldPosition="0">
        <references count="3">
          <reference field="0" count="1" selected="0">
            <x v="237"/>
          </reference>
          <reference field="1" count="1" selected="0">
            <x v="236"/>
          </reference>
          <reference field="2" count="1">
            <x v="35"/>
          </reference>
        </references>
      </pivotArea>
    </format>
    <format dxfId="1091">
      <pivotArea dataOnly="0" labelOnly="1" outline="0" fieldPosition="0">
        <references count="3">
          <reference field="0" count="1" selected="0">
            <x v="238"/>
          </reference>
          <reference field="1" count="1" selected="0">
            <x v="237"/>
          </reference>
          <reference field="2" count="1">
            <x v="47"/>
          </reference>
        </references>
      </pivotArea>
    </format>
    <format dxfId="1090">
      <pivotArea dataOnly="0" labelOnly="1" outline="0" fieldPosition="0">
        <references count="3">
          <reference field="0" count="1" selected="0">
            <x v="239"/>
          </reference>
          <reference field="1" count="1" selected="0">
            <x v="238"/>
          </reference>
          <reference field="2" count="1">
            <x v="56"/>
          </reference>
        </references>
      </pivotArea>
    </format>
    <format dxfId="1089">
      <pivotArea dataOnly="0" labelOnly="1" outline="0" fieldPosition="0">
        <references count="3">
          <reference field="0" count="1" selected="0">
            <x v="240"/>
          </reference>
          <reference field="1" count="1" selected="0">
            <x v="239"/>
          </reference>
          <reference field="2" count="1">
            <x v="64"/>
          </reference>
        </references>
      </pivotArea>
    </format>
    <format dxfId="1088">
      <pivotArea dataOnly="0" labelOnly="1" outline="0" fieldPosition="0">
        <references count="3">
          <reference field="0" count="1" selected="0">
            <x v="241"/>
          </reference>
          <reference field="1" count="1" selected="0">
            <x v="240"/>
          </reference>
          <reference field="2" count="1">
            <x v="8"/>
          </reference>
        </references>
      </pivotArea>
    </format>
    <format dxfId="1087">
      <pivotArea dataOnly="0" labelOnly="1" outline="0" fieldPosition="0">
        <references count="3">
          <reference field="0" count="1" selected="0">
            <x v="242"/>
          </reference>
          <reference field="1" count="1" selected="0">
            <x v="241"/>
          </reference>
          <reference field="2" count="1">
            <x v="36"/>
          </reference>
        </references>
      </pivotArea>
    </format>
    <format dxfId="1086">
      <pivotArea dataOnly="0" labelOnly="1" outline="0" fieldPosition="0">
        <references count="3">
          <reference field="0" count="1" selected="0">
            <x v="243"/>
          </reference>
          <reference field="1" count="1" selected="0">
            <x v="242"/>
          </reference>
          <reference field="2" count="1">
            <x v="48"/>
          </reference>
        </references>
      </pivotArea>
    </format>
    <format dxfId="1085">
      <pivotArea dataOnly="0" labelOnly="1" outline="0" fieldPosition="0">
        <references count="3">
          <reference field="0" count="1" selected="0">
            <x v="244"/>
          </reference>
          <reference field="1" count="1" selected="0">
            <x v="243"/>
          </reference>
          <reference field="2" count="1">
            <x v="57"/>
          </reference>
        </references>
      </pivotArea>
    </format>
    <format dxfId="1084">
      <pivotArea dataOnly="0" labelOnly="1" outline="0" fieldPosition="0">
        <references count="3">
          <reference field="0" count="1" selected="0">
            <x v="245"/>
          </reference>
          <reference field="1" count="1" selected="0">
            <x v="244"/>
          </reference>
          <reference field="2" count="1">
            <x v="65"/>
          </reference>
        </references>
      </pivotArea>
    </format>
    <format dxfId="1083">
      <pivotArea dataOnly="0" labelOnly="1" outline="0" fieldPosition="0">
        <references count="3">
          <reference field="0" count="1" selected="0">
            <x v="246"/>
          </reference>
          <reference field="1" count="1" selected="0">
            <x v="245"/>
          </reference>
          <reference field="2" count="1">
            <x v="72"/>
          </reference>
        </references>
      </pivotArea>
    </format>
    <format dxfId="1082">
      <pivotArea dataOnly="0" labelOnly="1" outline="0" fieldPosition="0">
        <references count="3">
          <reference field="0" count="1" selected="0">
            <x v="247"/>
          </reference>
          <reference field="1" count="1" selected="0">
            <x v="246"/>
          </reference>
          <reference field="2" count="1">
            <x v="0"/>
          </reference>
        </references>
      </pivotArea>
    </format>
    <format dxfId="1081">
      <pivotArea dataOnly="0" labelOnly="1" outline="0" fieldPosition="0">
        <references count="3">
          <reference field="0" count="1" selected="0">
            <x v="250"/>
          </reference>
          <reference field="1" count="1" selected="0">
            <x v="249"/>
          </reference>
          <reference field="2" count="1">
            <x v="5"/>
          </reference>
        </references>
      </pivotArea>
    </format>
    <format dxfId="1080">
      <pivotArea dataOnly="0" labelOnly="1" outline="0" fieldPosition="0">
        <references count="3">
          <reference field="0" count="1" selected="0">
            <x v="251"/>
          </reference>
          <reference field="1" count="1" selected="0">
            <x v="250"/>
          </reference>
          <reference field="2" count="1">
            <x v="33"/>
          </reference>
        </references>
      </pivotArea>
    </format>
    <format dxfId="1079">
      <pivotArea dataOnly="0" labelOnly="1" outline="0" fieldPosition="0">
        <references count="3">
          <reference field="0" count="1" selected="0">
            <x v="252"/>
          </reference>
          <reference field="1" count="1" selected="0">
            <x v="251"/>
          </reference>
          <reference field="2" count="1">
            <x v="45"/>
          </reference>
        </references>
      </pivotArea>
    </format>
    <format dxfId="1078">
      <pivotArea dataOnly="0" labelOnly="1" outline="0" fieldPosition="0">
        <references count="3">
          <reference field="0" count="1" selected="0">
            <x v="253"/>
          </reference>
          <reference field="1" count="1" selected="0">
            <x v="252"/>
          </reference>
          <reference field="2" count="1">
            <x v="5"/>
          </reference>
        </references>
      </pivotArea>
    </format>
    <format dxfId="1077">
      <pivotArea dataOnly="0" labelOnly="1" outline="0" fieldPosition="0">
        <references count="3">
          <reference field="0" count="1" selected="0">
            <x v="254"/>
          </reference>
          <reference field="1" count="1" selected="0">
            <x v="253"/>
          </reference>
          <reference field="2" count="1">
            <x v="33"/>
          </reference>
        </references>
      </pivotArea>
    </format>
    <format dxfId="1076">
      <pivotArea dataOnly="0" labelOnly="1" outline="0" fieldPosition="0">
        <references count="3">
          <reference field="0" count="1" selected="0">
            <x v="255"/>
          </reference>
          <reference field="1" count="1" selected="0">
            <x v="254"/>
          </reference>
          <reference field="2" count="1">
            <x v="45"/>
          </reference>
        </references>
      </pivotArea>
    </format>
    <format dxfId="1075">
      <pivotArea dataOnly="0" labelOnly="1" outline="0" fieldPosition="0">
        <references count="3">
          <reference field="0" count="1" selected="0">
            <x v="256"/>
          </reference>
          <reference field="1" count="1" selected="0">
            <x v="255"/>
          </reference>
          <reference field="2" count="1">
            <x v="8"/>
          </reference>
        </references>
      </pivotArea>
    </format>
    <format dxfId="1074">
      <pivotArea dataOnly="0" labelOnly="1" outline="0" fieldPosition="0">
        <references count="3">
          <reference field="0" count="1" selected="0">
            <x v="257"/>
          </reference>
          <reference field="1" count="1" selected="0">
            <x v="256"/>
          </reference>
          <reference field="2" count="1">
            <x v="36"/>
          </reference>
        </references>
      </pivotArea>
    </format>
    <format dxfId="1073">
      <pivotArea dataOnly="0" labelOnly="1" outline="0" fieldPosition="0">
        <references count="3">
          <reference field="0" count="1" selected="0">
            <x v="258"/>
          </reference>
          <reference field="1" count="1" selected="0">
            <x v="257"/>
          </reference>
          <reference field="2" count="1">
            <x v="48"/>
          </reference>
        </references>
      </pivotArea>
    </format>
    <format dxfId="1072">
      <pivotArea dataOnly="0" labelOnly="1" outline="0" fieldPosition="0">
        <references count="3">
          <reference field="0" count="1" selected="0">
            <x v="259"/>
          </reference>
          <reference field="1" count="1" selected="0">
            <x v="258"/>
          </reference>
          <reference field="2" count="1">
            <x v="57"/>
          </reference>
        </references>
      </pivotArea>
    </format>
    <format dxfId="1071">
      <pivotArea dataOnly="0" labelOnly="1" outline="0" fieldPosition="0">
        <references count="3">
          <reference field="0" count="1" selected="0">
            <x v="260"/>
          </reference>
          <reference field="1" count="1" selected="0">
            <x v="259"/>
          </reference>
          <reference field="2" count="1">
            <x v="65"/>
          </reference>
        </references>
      </pivotArea>
    </format>
    <format dxfId="1070">
      <pivotArea dataOnly="0" labelOnly="1" outline="0" fieldPosition="0">
        <references count="3">
          <reference field="0" count="1" selected="0">
            <x v="261"/>
          </reference>
          <reference field="1" count="1" selected="0">
            <x v="260"/>
          </reference>
          <reference field="2" count="1">
            <x v="72"/>
          </reference>
        </references>
      </pivotArea>
    </format>
    <format dxfId="1069">
      <pivotArea dataOnly="0" labelOnly="1" outline="0" fieldPosition="0">
        <references count="3">
          <reference field="0" count="1" selected="0">
            <x v="262"/>
          </reference>
          <reference field="1" count="1" selected="0">
            <x v="261"/>
          </reference>
          <reference field="2" count="1">
            <x v="0"/>
          </reference>
        </references>
      </pivotArea>
    </format>
    <format dxfId="1068">
      <pivotArea dataOnly="0" labelOnly="1" outline="0" fieldPosition="0">
        <references count="3">
          <reference field="0" count="1" selected="0">
            <x v="263"/>
          </reference>
          <reference field="1" count="1" selected="0">
            <x v="262"/>
          </reference>
          <reference field="2" count="1">
            <x v="8"/>
          </reference>
        </references>
      </pivotArea>
    </format>
    <format dxfId="1067">
      <pivotArea dataOnly="0" labelOnly="1" outline="0" fieldPosition="0">
        <references count="3">
          <reference field="0" count="1" selected="0">
            <x v="264"/>
          </reference>
          <reference field="1" count="1" selected="0">
            <x v="263"/>
          </reference>
          <reference field="2" count="1">
            <x v="36"/>
          </reference>
        </references>
      </pivotArea>
    </format>
    <format dxfId="1066">
      <pivotArea dataOnly="0" labelOnly="1" outline="0" fieldPosition="0">
        <references count="3">
          <reference field="0" count="1" selected="0">
            <x v="265"/>
          </reference>
          <reference field="1" count="1" selected="0">
            <x v="264"/>
          </reference>
          <reference field="2" count="1">
            <x v="48"/>
          </reference>
        </references>
      </pivotArea>
    </format>
    <format dxfId="1065">
      <pivotArea dataOnly="0" labelOnly="1" outline="0" fieldPosition="0">
        <references count="3">
          <reference field="0" count="1" selected="0">
            <x v="266"/>
          </reference>
          <reference field="1" count="1" selected="0">
            <x v="265"/>
          </reference>
          <reference field="2" count="1">
            <x v="57"/>
          </reference>
        </references>
      </pivotArea>
    </format>
    <format dxfId="1064">
      <pivotArea dataOnly="0" labelOnly="1" outline="0" fieldPosition="0">
        <references count="3">
          <reference field="0" count="1" selected="0">
            <x v="267"/>
          </reference>
          <reference field="1" count="1" selected="0">
            <x v="266"/>
          </reference>
          <reference field="2" count="1">
            <x v="65"/>
          </reference>
        </references>
      </pivotArea>
    </format>
    <format dxfId="1063">
      <pivotArea dataOnly="0" labelOnly="1" outline="0" fieldPosition="0">
        <references count="3">
          <reference field="0" count="1" selected="0">
            <x v="268"/>
          </reference>
          <reference field="1" count="1" selected="0">
            <x v="267"/>
          </reference>
          <reference field="2" count="1">
            <x v="72"/>
          </reference>
        </references>
      </pivotArea>
    </format>
    <format dxfId="1062">
      <pivotArea dataOnly="0" labelOnly="1" outline="0" fieldPosition="0">
        <references count="3">
          <reference field="0" count="1" selected="0">
            <x v="269"/>
          </reference>
          <reference field="1" count="1" selected="0">
            <x v="268"/>
          </reference>
          <reference field="2" count="1">
            <x v="8"/>
          </reference>
        </references>
      </pivotArea>
    </format>
    <format dxfId="1061">
      <pivotArea dataOnly="0" labelOnly="1" outline="0" fieldPosition="0">
        <references count="3">
          <reference field="0" count="1" selected="0">
            <x v="270"/>
          </reference>
          <reference field="1" count="1" selected="0">
            <x v="269"/>
          </reference>
          <reference field="2" count="1">
            <x v="36"/>
          </reference>
        </references>
      </pivotArea>
    </format>
    <format dxfId="1060">
      <pivotArea dataOnly="0" labelOnly="1" outline="0" fieldPosition="0">
        <references count="3">
          <reference field="0" count="1" selected="0">
            <x v="271"/>
          </reference>
          <reference field="1" count="1" selected="0">
            <x v="270"/>
          </reference>
          <reference field="2" count="1">
            <x v="48"/>
          </reference>
        </references>
      </pivotArea>
    </format>
    <format dxfId="1059">
      <pivotArea dataOnly="0" labelOnly="1" outline="0" fieldPosition="0">
        <references count="3">
          <reference field="0" count="1" selected="0">
            <x v="272"/>
          </reference>
          <reference field="1" count="1" selected="0">
            <x v="271"/>
          </reference>
          <reference field="2" count="1">
            <x v="57"/>
          </reference>
        </references>
      </pivotArea>
    </format>
    <format dxfId="1058">
      <pivotArea dataOnly="0" labelOnly="1" outline="0" fieldPosition="0">
        <references count="3">
          <reference field="0" count="1" selected="0">
            <x v="273"/>
          </reference>
          <reference field="1" count="1" selected="0">
            <x v="272"/>
          </reference>
          <reference field="2" count="1">
            <x v="65"/>
          </reference>
        </references>
      </pivotArea>
    </format>
    <format dxfId="1057">
      <pivotArea dataOnly="0" labelOnly="1" outline="0" fieldPosition="0">
        <references count="3">
          <reference field="0" count="1" selected="0">
            <x v="274"/>
          </reference>
          <reference field="1" count="1" selected="0">
            <x v="273"/>
          </reference>
          <reference field="2" count="1">
            <x v="72"/>
          </reference>
        </references>
      </pivotArea>
    </format>
    <format dxfId="1056">
      <pivotArea dataOnly="0" labelOnly="1" outline="0" fieldPosition="0">
        <references count="3">
          <reference field="0" count="1" selected="0">
            <x v="275"/>
          </reference>
          <reference field="1" count="1" selected="0">
            <x v="274"/>
          </reference>
          <reference field="2" count="1">
            <x v="0"/>
          </reference>
        </references>
      </pivotArea>
    </format>
    <format dxfId="1055">
      <pivotArea dataOnly="0" labelOnly="1" outline="0" fieldPosition="0">
        <references count="3">
          <reference field="0" count="1" selected="0">
            <x v="276"/>
          </reference>
          <reference field="1" count="1" selected="0">
            <x v="275"/>
          </reference>
          <reference field="2" count="1">
            <x v="4"/>
          </reference>
        </references>
      </pivotArea>
    </format>
    <format dxfId="1054">
      <pivotArea dataOnly="0" labelOnly="1" outline="0" fieldPosition="0">
        <references count="3">
          <reference field="0" count="1" selected="0">
            <x v="277"/>
          </reference>
          <reference field="1" count="1" selected="0">
            <x v="276"/>
          </reference>
          <reference field="2" count="1">
            <x v="32"/>
          </reference>
        </references>
      </pivotArea>
    </format>
    <format dxfId="1053">
      <pivotArea dataOnly="0" labelOnly="1" outline="0" fieldPosition="0">
        <references count="3">
          <reference field="0" count="1" selected="0">
            <x v="278"/>
          </reference>
          <reference field="1" count="1" selected="0">
            <x v="277"/>
          </reference>
          <reference field="2" count="1">
            <x v="44"/>
          </reference>
        </references>
      </pivotArea>
    </format>
    <format dxfId="1052">
      <pivotArea dataOnly="0" labelOnly="1" outline="0" fieldPosition="0">
        <references count="3">
          <reference field="0" count="1" selected="0">
            <x v="279"/>
          </reference>
          <reference field="1" count="1" selected="0">
            <x v="278"/>
          </reference>
          <reference field="2" count="1">
            <x v="54"/>
          </reference>
        </references>
      </pivotArea>
    </format>
    <format dxfId="1051">
      <pivotArea dataOnly="0" labelOnly="1" outline="0" fieldPosition="0">
        <references count="3">
          <reference field="0" count="1" selected="0">
            <x v="280"/>
          </reference>
          <reference field="1" count="1" selected="0">
            <x v="279"/>
          </reference>
          <reference field="2" count="1">
            <x v="63"/>
          </reference>
        </references>
      </pivotArea>
    </format>
    <format dxfId="1050">
      <pivotArea dataOnly="0" labelOnly="1" outline="0" fieldPosition="0">
        <references count="3">
          <reference field="0" count="1" selected="0">
            <x v="281"/>
          </reference>
          <reference field="1" count="1" selected="0">
            <x v="280"/>
          </reference>
          <reference field="2" count="1">
            <x v="71"/>
          </reference>
        </references>
      </pivotArea>
    </format>
    <format dxfId="1049">
      <pivotArea dataOnly="0" labelOnly="1" outline="0" fieldPosition="0">
        <references count="3">
          <reference field="0" count="1" selected="0">
            <x v="282"/>
          </reference>
          <reference field="1" count="1" selected="0">
            <x v="281"/>
          </reference>
          <reference field="2" count="1">
            <x v="78"/>
          </reference>
        </references>
      </pivotArea>
    </format>
    <format dxfId="1048">
      <pivotArea dataOnly="0" labelOnly="1" outline="0" fieldPosition="0">
        <references count="3">
          <reference field="0" count="1" selected="0">
            <x v="283"/>
          </reference>
          <reference field="1" count="1" selected="0">
            <x v="282"/>
          </reference>
          <reference field="2" count="1">
            <x v="84"/>
          </reference>
        </references>
      </pivotArea>
    </format>
    <format dxfId="1047">
      <pivotArea dataOnly="0" labelOnly="1" outline="0" fieldPosition="0">
        <references count="3">
          <reference field="0" count="1" selected="0">
            <x v="284"/>
          </reference>
          <reference field="1" count="1" selected="0">
            <x v="283"/>
          </reference>
          <reference field="2" count="1">
            <x v="89"/>
          </reference>
        </references>
      </pivotArea>
    </format>
    <format dxfId="1046">
      <pivotArea dataOnly="0" labelOnly="1" outline="0" fieldPosition="0">
        <references count="3">
          <reference field="0" count="1" selected="0">
            <x v="285"/>
          </reference>
          <reference field="1" count="1" selected="0">
            <x v="284"/>
          </reference>
          <reference field="2" count="1">
            <x v="14"/>
          </reference>
        </references>
      </pivotArea>
    </format>
    <format dxfId="1045">
      <pivotArea dataOnly="0" labelOnly="1" outline="0" fieldPosition="0">
        <references count="3">
          <reference field="0" count="1" selected="0">
            <x v="286"/>
          </reference>
          <reference field="1" count="1" selected="0">
            <x v="285"/>
          </reference>
          <reference field="2" count="1">
            <x v="16"/>
          </reference>
        </references>
      </pivotArea>
    </format>
    <format dxfId="1044">
      <pivotArea dataOnly="0" labelOnly="1" outline="0" fieldPosition="0">
        <references count="3">
          <reference field="0" count="1" selected="0">
            <x v="287"/>
          </reference>
          <reference field="1" count="1" selected="0">
            <x v="286"/>
          </reference>
          <reference field="2" count="1">
            <x v="18"/>
          </reference>
        </references>
      </pivotArea>
    </format>
    <format dxfId="1043">
      <pivotArea dataOnly="0" labelOnly="1" outline="0" fieldPosition="0">
        <references count="3">
          <reference field="0" count="1" selected="0">
            <x v="288"/>
          </reference>
          <reference field="1" count="1" selected="0">
            <x v="287"/>
          </reference>
          <reference field="2" count="1">
            <x v="20"/>
          </reference>
        </references>
      </pivotArea>
    </format>
    <format dxfId="1042">
      <pivotArea dataOnly="0" labelOnly="1" outline="0" fieldPosition="0">
        <references count="3">
          <reference field="0" count="1" selected="0">
            <x v="289"/>
          </reference>
          <reference field="1" count="1" selected="0">
            <x v="288"/>
          </reference>
          <reference field="2" count="1">
            <x v="22"/>
          </reference>
        </references>
      </pivotArea>
    </format>
    <format dxfId="1041">
      <pivotArea dataOnly="0" labelOnly="1" outline="0" fieldPosition="0">
        <references count="3">
          <reference field="0" count="1" selected="0">
            <x v="290"/>
          </reference>
          <reference field="1" count="1" selected="0">
            <x v="289"/>
          </reference>
          <reference field="2" count="1">
            <x v="24"/>
          </reference>
        </references>
      </pivotArea>
    </format>
    <format dxfId="1040">
      <pivotArea dataOnly="0" labelOnly="1" outline="0" fieldPosition="0">
        <references count="3">
          <reference field="0" count="1" selected="0">
            <x v="291"/>
          </reference>
          <reference field="1" count="1" selected="0">
            <x v="290"/>
          </reference>
          <reference field="2" count="1">
            <x v="25"/>
          </reference>
        </references>
      </pivotArea>
    </format>
    <format dxfId="1039">
      <pivotArea dataOnly="0" labelOnly="1" outline="0" fieldPosition="0">
        <references count="3">
          <reference field="0" count="1" selected="0">
            <x v="292"/>
          </reference>
          <reference field="1" count="1" selected="0">
            <x v="291"/>
          </reference>
          <reference field="2" count="1">
            <x v="26"/>
          </reference>
        </references>
      </pivotArea>
    </format>
    <format dxfId="1038">
      <pivotArea dataOnly="0" labelOnly="1" outline="0" fieldPosition="0">
        <references count="3">
          <reference field="0" count="1" selected="0">
            <x v="293"/>
          </reference>
          <reference field="1" count="1" selected="0">
            <x v="292"/>
          </reference>
          <reference field="2" count="1">
            <x v="27"/>
          </reference>
        </references>
      </pivotArea>
    </format>
    <format dxfId="1037">
      <pivotArea dataOnly="0" labelOnly="1" outline="0" fieldPosition="0">
        <references count="3">
          <reference field="0" count="1" selected="0">
            <x v="294"/>
          </reference>
          <reference field="1" count="1" selected="0">
            <x v="293"/>
          </reference>
          <reference field="2" count="1">
            <x v="28"/>
          </reference>
        </references>
      </pivotArea>
    </format>
    <format dxfId="1036">
      <pivotArea dataOnly="0" labelOnly="1" outline="0" fieldPosition="0">
        <references count="3">
          <reference field="0" count="1" selected="0">
            <x v="295"/>
          </reference>
          <reference field="1" count="1" selected="0">
            <x v="294"/>
          </reference>
          <reference field="2" count="1">
            <x v="40"/>
          </reference>
        </references>
      </pivotArea>
    </format>
    <format dxfId="1035">
      <pivotArea dataOnly="0" labelOnly="1" outline="0" fieldPosition="0">
        <references count="3">
          <reference field="0" count="1" selected="0">
            <x v="296"/>
          </reference>
          <reference field="1" count="1" selected="0">
            <x v="295"/>
          </reference>
          <reference field="2" count="1">
            <x v="41"/>
          </reference>
        </references>
      </pivotArea>
    </format>
    <format dxfId="1034">
      <pivotArea dataOnly="0" labelOnly="1" outline="0" fieldPosition="0">
        <references count="3">
          <reference field="0" count="1" selected="0">
            <x v="297"/>
          </reference>
          <reference field="1" count="1" selected="0">
            <x v="296"/>
          </reference>
          <reference field="2" count="1">
            <x v="0"/>
          </reference>
        </references>
      </pivotArea>
    </format>
    <format dxfId="1033">
      <pivotArea dataOnly="0" labelOnly="1" outline="0" fieldPosition="0">
        <references count="3">
          <reference field="0" count="1" selected="0">
            <x v="300"/>
          </reference>
          <reference field="1" count="1" selected="0">
            <x v="299"/>
          </reference>
          <reference field="2" count="1">
            <x v="5"/>
          </reference>
        </references>
      </pivotArea>
    </format>
    <format dxfId="1032">
      <pivotArea dataOnly="0" labelOnly="1" outline="0" fieldPosition="0">
        <references count="3">
          <reference field="0" count="1" selected="0">
            <x v="301"/>
          </reference>
          <reference field="1" count="1" selected="0">
            <x v="300"/>
          </reference>
          <reference field="2" count="1">
            <x v="33"/>
          </reference>
        </references>
      </pivotArea>
    </format>
    <format dxfId="1031">
      <pivotArea dataOnly="0" labelOnly="1" outline="0" fieldPosition="0">
        <references count="3">
          <reference field="0" count="1" selected="0">
            <x v="302"/>
          </reference>
          <reference field="1" count="1" selected="0">
            <x v="301"/>
          </reference>
          <reference field="2" count="1">
            <x v="45"/>
          </reference>
        </references>
      </pivotArea>
    </format>
    <format dxfId="1030">
      <pivotArea dataOnly="0" labelOnly="1" outline="0" fieldPosition="0">
        <references count="3">
          <reference field="0" count="1" selected="0">
            <x v="303"/>
          </reference>
          <reference field="1" count="1" selected="0">
            <x v="302"/>
          </reference>
          <reference field="2" count="1">
            <x v="0"/>
          </reference>
        </references>
      </pivotArea>
    </format>
    <format dxfId="1029">
      <pivotArea dataOnly="0" labelOnly="1" outline="0" fieldPosition="0">
        <references count="3">
          <reference field="0" count="1" selected="0">
            <x v="306"/>
          </reference>
          <reference field="1" count="1" selected="0">
            <x v="305"/>
          </reference>
          <reference field="2" count="1">
            <x v="3"/>
          </reference>
        </references>
      </pivotArea>
    </format>
    <format dxfId="1028">
      <pivotArea dataOnly="0" labelOnly="1" outline="0" fieldPosition="0">
        <references count="3">
          <reference field="0" count="1" selected="0">
            <x v="307"/>
          </reference>
          <reference field="1" count="1" selected="0">
            <x v="306"/>
          </reference>
          <reference field="2" count="1">
            <x v="31"/>
          </reference>
        </references>
      </pivotArea>
    </format>
    <format dxfId="1027">
      <pivotArea dataOnly="0" labelOnly="1" outline="0" fieldPosition="0">
        <references count="3">
          <reference field="0" count="1" selected="0">
            <x v="308"/>
          </reference>
          <reference field="1" count="1" selected="0">
            <x v="307"/>
          </reference>
          <reference field="2" count="1">
            <x v="0"/>
          </reference>
        </references>
      </pivotArea>
    </format>
    <format dxfId="1026">
      <pivotArea dataOnly="0" labelOnly="1" outline="0" fieldPosition="0">
        <references count="3">
          <reference field="0" count="1" selected="0">
            <x v="311"/>
          </reference>
          <reference field="1" count="1" selected="0">
            <x v="310"/>
          </reference>
          <reference field="2" count="1">
            <x v="3"/>
          </reference>
        </references>
      </pivotArea>
    </format>
    <format dxfId="1025">
      <pivotArea dataOnly="0" labelOnly="1" outline="0" fieldPosition="0">
        <references count="3">
          <reference field="0" count="1" selected="0">
            <x v="312"/>
          </reference>
          <reference field="1" count="1" selected="0">
            <x v="311"/>
          </reference>
          <reference field="2" count="1">
            <x v="31"/>
          </reference>
        </references>
      </pivotArea>
    </format>
    <format dxfId="1024">
      <pivotArea dataOnly="0" labelOnly="1" outline="0" fieldPosition="0">
        <references count="3">
          <reference field="0" count="1" selected="0">
            <x v="313"/>
          </reference>
          <reference field="1" count="1" selected="0">
            <x v="312"/>
          </reference>
          <reference field="2" count="1">
            <x v="0"/>
          </reference>
        </references>
      </pivotArea>
    </format>
    <format dxfId="1023">
      <pivotArea dataOnly="0" labelOnly="1" outline="0" fieldPosition="0">
        <references count="3">
          <reference field="0" count="1" selected="0">
            <x v="316"/>
          </reference>
          <reference field="1" count="1" selected="0">
            <x v="315"/>
          </reference>
          <reference field="2" count="1">
            <x v="3"/>
          </reference>
        </references>
      </pivotArea>
    </format>
    <format dxfId="1022">
      <pivotArea dataOnly="0" labelOnly="1" outline="0" fieldPosition="0">
        <references count="3">
          <reference field="0" count="1" selected="0">
            <x v="317"/>
          </reference>
          <reference field="1" count="1" selected="0">
            <x v="316"/>
          </reference>
          <reference field="2" count="1">
            <x v="31"/>
          </reference>
        </references>
      </pivotArea>
    </format>
    <format dxfId="1021">
      <pivotArea dataOnly="0" labelOnly="1" outline="0" fieldPosition="0">
        <references count="3">
          <reference field="0" count="1" selected="0">
            <x v="318"/>
          </reference>
          <reference field="1" count="1" selected="0">
            <x v="317"/>
          </reference>
          <reference field="2" count="1">
            <x v="0"/>
          </reference>
        </references>
      </pivotArea>
    </format>
    <format dxfId="1020">
      <pivotArea dataOnly="0" labelOnly="1" outline="0" fieldPosition="0">
        <references count="3">
          <reference field="0" count="1" selected="0">
            <x v="332"/>
          </reference>
          <reference field="1" count="1" selected="0">
            <x v="331"/>
          </reference>
          <reference field="2" count="1">
            <x v="6"/>
          </reference>
        </references>
      </pivotArea>
    </format>
    <format dxfId="1019">
      <pivotArea dataOnly="0" labelOnly="1" outline="0" fieldPosition="0">
        <references count="3">
          <reference field="0" count="1" selected="0">
            <x v="333"/>
          </reference>
          <reference field="1" count="1" selected="0">
            <x v="332"/>
          </reference>
          <reference field="2" count="1">
            <x v="34"/>
          </reference>
        </references>
      </pivotArea>
    </format>
    <format dxfId="1018">
      <pivotArea dataOnly="0" labelOnly="1" outline="0" fieldPosition="0">
        <references count="3">
          <reference field="0" count="1" selected="0">
            <x v="334"/>
          </reference>
          <reference field="1" count="1" selected="0">
            <x v="333"/>
          </reference>
          <reference field="2" count="1">
            <x v="46"/>
          </reference>
        </references>
      </pivotArea>
    </format>
    <format dxfId="1017">
      <pivotArea dataOnly="0" labelOnly="1" outline="0" fieldPosition="0">
        <references count="3">
          <reference field="0" count="1" selected="0">
            <x v="335"/>
          </reference>
          <reference field="1" count="1" selected="0">
            <x v="334"/>
          </reference>
          <reference field="2" count="1">
            <x v="55"/>
          </reference>
        </references>
      </pivotArea>
    </format>
    <format dxfId="1016">
      <pivotArea dataOnly="0" labelOnly="1" outline="0" fieldPosition="0">
        <references count="3">
          <reference field="0" count="1" selected="0">
            <x v="336"/>
          </reference>
          <reference field="1" count="1" selected="0">
            <x v="335"/>
          </reference>
          <reference field="2" count="1">
            <x v="3"/>
          </reference>
        </references>
      </pivotArea>
    </format>
    <format dxfId="1015">
      <pivotArea dataOnly="0" labelOnly="1" outline="0" fieldPosition="0">
        <references count="3">
          <reference field="0" count="1" selected="0">
            <x v="337"/>
          </reference>
          <reference field="1" count="1" selected="0">
            <x v="336"/>
          </reference>
          <reference field="2" count="1">
            <x v="31"/>
          </reference>
        </references>
      </pivotArea>
    </format>
    <format dxfId="1014">
      <pivotArea dataOnly="0" labelOnly="1" outline="0" fieldPosition="0">
        <references count="3">
          <reference field="0" count="1" selected="0">
            <x v="338"/>
          </reference>
          <reference field="1" count="1" selected="0">
            <x v="337"/>
          </reference>
          <reference field="2" count="1">
            <x v="0"/>
          </reference>
        </references>
      </pivotArea>
    </format>
    <format dxfId="1013">
      <pivotArea dataOnly="0" labelOnly="1" outline="0" fieldPosition="0">
        <references count="3">
          <reference field="0" count="1" selected="0">
            <x v="342"/>
          </reference>
          <reference field="1" count="1" selected="0">
            <x v="341"/>
          </reference>
          <reference field="2" count="1">
            <x v="11"/>
          </reference>
        </references>
      </pivotArea>
    </format>
    <format dxfId="1012">
      <pivotArea dataOnly="0" labelOnly="1" outline="0" fieldPosition="0">
        <references count="3">
          <reference field="0" count="1" selected="0">
            <x v="343"/>
          </reference>
          <reference field="1" count="1" selected="0">
            <x v="342"/>
          </reference>
          <reference field="2" count="1">
            <x v="39"/>
          </reference>
        </references>
      </pivotArea>
    </format>
    <format dxfId="1011">
      <pivotArea dataOnly="0" labelOnly="1" outline="0" fieldPosition="0">
        <references count="3">
          <reference field="0" count="1" selected="0">
            <x v="344"/>
          </reference>
          <reference field="1" count="1" selected="0">
            <x v="343"/>
          </reference>
          <reference field="2" count="1">
            <x v="51"/>
          </reference>
        </references>
      </pivotArea>
    </format>
    <format dxfId="1010">
      <pivotArea dataOnly="0" labelOnly="1" outline="0" fieldPosition="0">
        <references count="3">
          <reference field="0" count="1" selected="0">
            <x v="345"/>
          </reference>
          <reference field="1" count="1" selected="0">
            <x v="344"/>
          </reference>
          <reference field="2" count="1">
            <x v="60"/>
          </reference>
        </references>
      </pivotArea>
    </format>
    <format dxfId="1009">
      <pivotArea dataOnly="0" labelOnly="1" outline="0" fieldPosition="0">
        <references count="3">
          <reference field="0" count="1" selected="0">
            <x v="346"/>
          </reference>
          <reference field="1" count="1" selected="0">
            <x v="345"/>
          </reference>
          <reference field="2" count="1">
            <x v="68"/>
          </reference>
        </references>
      </pivotArea>
    </format>
    <format dxfId="1008">
      <pivotArea dataOnly="0" labelOnly="1" outline="0" fieldPosition="0">
        <references count="3">
          <reference field="0" count="1" selected="0">
            <x v="347"/>
          </reference>
          <reference field="1" count="1" selected="0">
            <x v="346"/>
          </reference>
          <reference field="2" count="1">
            <x v="75"/>
          </reference>
        </references>
      </pivotArea>
    </format>
    <format dxfId="1007">
      <pivotArea dataOnly="0" labelOnly="1" outline="0" fieldPosition="0">
        <references count="3">
          <reference field="0" count="1" selected="0">
            <x v="348"/>
          </reference>
          <reference field="1" count="1" selected="0">
            <x v="347"/>
          </reference>
          <reference field="2" count="1">
            <x v="81"/>
          </reference>
        </references>
      </pivotArea>
    </format>
    <format dxfId="1006">
      <pivotArea dataOnly="0" labelOnly="1" outline="0" fieldPosition="0">
        <references count="3">
          <reference field="0" count="1" selected="0">
            <x v="349"/>
          </reference>
          <reference field="1" count="1" selected="0">
            <x v="348"/>
          </reference>
          <reference field="2" count="1">
            <x v="86"/>
          </reference>
        </references>
      </pivotArea>
    </format>
    <format dxfId="1005">
      <pivotArea dataOnly="0" labelOnly="1" outline="0" fieldPosition="0">
        <references count="3">
          <reference field="0" count="1" selected="0">
            <x v="350"/>
          </reference>
          <reference field="1" count="1" selected="0">
            <x v="349"/>
          </reference>
          <reference field="2" count="1">
            <x v="90"/>
          </reference>
        </references>
      </pivotArea>
    </format>
    <format dxfId="1004">
      <pivotArea dataOnly="0" labelOnly="1" outline="0" fieldPosition="0">
        <references count="3">
          <reference field="0" count="1" selected="0">
            <x v="351"/>
          </reference>
          <reference field="1" count="1" selected="0">
            <x v="350"/>
          </reference>
          <reference field="2" count="1">
            <x v="0"/>
          </reference>
        </references>
      </pivotArea>
    </format>
    <format dxfId="1003">
      <pivotArea dataOnly="0" labelOnly="1" outline="0" fieldPosition="0">
        <references count="3">
          <reference field="0" count="1" selected="0">
            <x v="352"/>
          </reference>
          <reference field="1" count="1" selected="0">
            <x v="351"/>
          </reference>
          <reference field="2" count="1">
            <x v="3"/>
          </reference>
        </references>
      </pivotArea>
    </format>
    <format dxfId="1002">
      <pivotArea dataOnly="0" labelOnly="1" outline="0" fieldPosition="0">
        <references count="3">
          <reference field="0" count="1" selected="0">
            <x v="353"/>
          </reference>
          <reference field="1" count="1" selected="0">
            <x v="352"/>
          </reference>
          <reference field="2" count="1">
            <x v="31"/>
          </reference>
        </references>
      </pivotArea>
    </format>
    <format dxfId="1001">
      <pivotArea dataOnly="0" labelOnly="1" outline="0" fieldPosition="0">
        <references count="3">
          <reference field="0" count="1" selected="0">
            <x v="354"/>
          </reference>
          <reference field="1" count="1" selected="0">
            <x v="353"/>
          </reference>
          <reference field="2" count="1">
            <x v="0"/>
          </reference>
        </references>
      </pivotArea>
    </format>
    <format dxfId="1000">
      <pivotArea dataOnly="0" labelOnly="1" outline="0" fieldPosition="0">
        <references count="3">
          <reference field="0" count="1" selected="0">
            <x v="357"/>
          </reference>
          <reference field="1" count="1" selected="0">
            <x v="356"/>
          </reference>
          <reference field="2" count="1">
            <x v="3"/>
          </reference>
        </references>
      </pivotArea>
    </format>
    <format dxfId="999">
      <pivotArea dataOnly="0" labelOnly="1" outline="0" fieldPosition="0">
        <references count="3">
          <reference field="0" count="1" selected="0">
            <x v="358"/>
          </reference>
          <reference field="1" count="1" selected="0">
            <x v="357"/>
          </reference>
          <reference field="2" count="1">
            <x v="31"/>
          </reference>
        </references>
      </pivotArea>
    </format>
    <format dxfId="998">
      <pivotArea dataOnly="0" labelOnly="1" outline="0" fieldPosition="0">
        <references count="3">
          <reference field="0" count="1" selected="0">
            <x v="359"/>
          </reference>
          <reference field="1" count="1" selected="0">
            <x v="358"/>
          </reference>
          <reference field="2" count="1">
            <x v="5"/>
          </reference>
        </references>
      </pivotArea>
    </format>
    <format dxfId="997">
      <pivotArea dataOnly="0" labelOnly="1" outline="0" fieldPosition="0">
        <references count="3">
          <reference field="0" count="1" selected="0">
            <x v="360"/>
          </reference>
          <reference field="1" count="1" selected="0">
            <x v="359"/>
          </reference>
          <reference field="2" count="1">
            <x v="33"/>
          </reference>
        </references>
      </pivotArea>
    </format>
    <format dxfId="996">
      <pivotArea dataOnly="0" labelOnly="1" outline="0" fieldPosition="0">
        <references count="3">
          <reference field="0" count="1" selected="0">
            <x v="361"/>
          </reference>
          <reference field="1" count="1" selected="0">
            <x v="360"/>
          </reference>
          <reference field="2" count="1">
            <x v="45"/>
          </reference>
        </references>
      </pivotArea>
    </format>
    <format dxfId="995">
      <pivotArea dataOnly="0" labelOnly="1" outline="0" fieldPosition="0">
        <references count="3">
          <reference field="0" count="1" selected="0">
            <x v="362"/>
          </reference>
          <reference field="1" count="1" selected="0">
            <x v="361"/>
          </reference>
          <reference field="2" count="1">
            <x v="0"/>
          </reference>
        </references>
      </pivotArea>
    </format>
    <format dxfId="994">
      <pivotArea dataOnly="0" labelOnly="1" outline="0" fieldPosition="0">
        <references count="3">
          <reference field="0" count="1" selected="0">
            <x v="364"/>
          </reference>
          <reference field="1" count="1" selected="0">
            <x v="363"/>
          </reference>
          <reference field="2" count="1">
            <x v="6"/>
          </reference>
        </references>
      </pivotArea>
    </format>
    <format dxfId="993">
      <pivotArea dataOnly="0" labelOnly="1" outline="0" fieldPosition="0">
        <references count="3">
          <reference field="0" count="1" selected="0">
            <x v="365"/>
          </reference>
          <reference field="1" count="1" selected="0">
            <x v="364"/>
          </reference>
          <reference field="2" count="1">
            <x v="34"/>
          </reference>
        </references>
      </pivotArea>
    </format>
    <format dxfId="992">
      <pivotArea dataOnly="0" labelOnly="1" outline="0" fieldPosition="0">
        <references count="3">
          <reference field="0" count="1" selected="0">
            <x v="366"/>
          </reference>
          <reference field="1" count="1" selected="0">
            <x v="365"/>
          </reference>
          <reference field="2" count="1">
            <x v="46"/>
          </reference>
        </references>
      </pivotArea>
    </format>
    <format dxfId="991">
      <pivotArea dataOnly="0" labelOnly="1" outline="0" fieldPosition="0">
        <references count="3">
          <reference field="0" count="1" selected="0">
            <x v="367"/>
          </reference>
          <reference field="1" count="1" selected="0">
            <x v="366"/>
          </reference>
          <reference field="2" count="1">
            <x v="55"/>
          </reference>
        </references>
      </pivotArea>
    </format>
    <format dxfId="990">
      <pivotArea dataOnly="0" labelOnly="1" outline="0" fieldPosition="0">
        <references count="3">
          <reference field="0" count="1" selected="0">
            <x v="368"/>
          </reference>
          <reference field="1" count="1" selected="0">
            <x v="367"/>
          </reference>
          <reference field="2" count="1">
            <x v="0"/>
          </reference>
        </references>
      </pivotArea>
    </format>
    <format dxfId="989">
      <pivotArea dataOnly="0" labelOnly="1" outline="0" fieldPosition="0">
        <references count="3">
          <reference field="0" count="1" selected="0">
            <x v="371"/>
          </reference>
          <reference field="1" count="1" selected="0">
            <x v="370"/>
          </reference>
          <reference field="2" count="1">
            <x v="3"/>
          </reference>
        </references>
      </pivotArea>
    </format>
    <format dxfId="988">
      <pivotArea dataOnly="0" labelOnly="1" outline="0" fieldPosition="0">
        <references count="3">
          <reference field="0" count="1" selected="0">
            <x v="372"/>
          </reference>
          <reference field="1" count="1" selected="0">
            <x v="371"/>
          </reference>
          <reference field="2" count="1">
            <x v="31"/>
          </reference>
        </references>
      </pivotArea>
    </format>
    <format dxfId="987">
      <pivotArea dataOnly="0" labelOnly="1" outline="0" fieldPosition="0">
        <references count="3">
          <reference field="0" count="1" selected="0">
            <x v="373"/>
          </reference>
          <reference field="1" count="1" selected="0">
            <x v="372"/>
          </reference>
          <reference field="2" count="1">
            <x v="3"/>
          </reference>
        </references>
      </pivotArea>
    </format>
    <format dxfId="986">
      <pivotArea dataOnly="0" labelOnly="1" outline="0" fieldPosition="0">
        <references count="3">
          <reference field="0" count="1" selected="0">
            <x v="374"/>
          </reference>
          <reference field="1" count="1" selected="0">
            <x v="373"/>
          </reference>
          <reference field="2" count="1">
            <x v="31"/>
          </reference>
        </references>
      </pivotArea>
    </format>
    <format dxfId="985">
      <pivotArea dataOnly="0" labelOnly="1" outline="0" fieldPosition="0">
        <references count="3">
          <reference field="0" count="1" selected="0">
            <x v="375"/>
          </reference>
          <reference field="1" count="1" selected="0">
            <x v="374"/>
          </reference>
          <reference field="2" count="1">
            <x v="0"/>
          </reference>
        </references>
      </pivotArea>
    </format>
    <format dxfId="984">
      <pivotArea dataOnly="0" labelOnly="1" outline="0" fieldPosition="0">
        <references count="3">
          <reference field="0" count="1" selected="0">
            <x v="376"/>
          </reference>
          <reference field="1" count="1" selected="0">
            <x v="375"/>
          </reference>
          <reference field="2" count="1">
            <x v="3"/>
          </reference>
        </references>
      </pivotArea>
    </format>
    <format dxfId="983">
      <pivotArea dataOnly="0" labelOnly="1" outline="0" fieldPosition="0">
        <references count="3">
          <reference field="0" count="1" selected="0">
            <x v="377"/>
          </reference>
          <reference field="1" count="1" selected="0">
            <x v="376"/>
          </reference>
          <reference field="2" count="1">
            <x v="31"/>
          </reference>
        </references>
      </pivotArea>
    </format>
    <format dxfId="982">
      <pivotArea dataOnly="0" labelOnly="1" outline="0" fieldPosition="0">
        <references count="3">
          <reference field="0" count="1" selected="0">
            <x v="378"/>
          </reference>
          <reference field="1" count="1" selected="0">
            <x v="377"/>
          </reference>
          <reference field="2" count="1">
            <x v="0"/>
          </reference>
        </references>
      </pivotArea>
    </format>
    <format dxfId="981">
      <pivotArea dataOnly="0" labelOnly="1" outline="0" fieldPosition="0">
        <references count="3">
          <reference field="0" count="1" selected="0">
            <x v="382"/>
          </reference>
          <reference field="1" count="1" selected="0">
            <x v="381"/>
          </reference>
          <reference field="2" count="1">
            <x v="3"/>
          </reference>
        </references>
      </pivotArea>
    </format>
    <format dxfId="980">
      <pivotArea dataOnly="0" labelOnly="1" outline="0" fieldPosition="0">
        <references count="3">
          <reference field="0" count="1" selected="0">
            <x v="383"/>
          </reference>
          <reference field="1" count="1" selected="0">
            <x v="382"/>
          </reference>
          <reference field="2" count="1">
            <x v="31"/>
          </reference>
        </references>
      </pivotArea>
    </format>
    <format dxfId="979">
      <pivotArea dataOnly="0" labelOnly="1" outline="0" fieldPosition="0">
        <references count="3">
          <reference field="0" count="1" selected="0">
            <x v="384"/>
          </reference>
          <reference field="1" count="1" selected="0">
            <x v="383"/>
          </reference>
          <reference field="2" count="1">
            <x v="0"/>
          </reference>
        </references>
      </pivotArea>
    </format>
    <format dxfId="978">
      <pivotArea dataOnly="0" labelOnly="1" outline="0" fieldPosition="0">
        <references count="3">
          <reference field="0" count="1" selected="0">
            <x v="385"/>
          </reference>
          <reference field="1" count="1" selected="0">
            <x v="384"/>
          </reference>
          <reference field="2" count="1">
            <x v="5"/>
          </reference>
        </references>
      </pivotArea>
    </format>
    <format dxfId="977">
      <pivotArea dataOnly="0" labelOnly="1" outline="0" fieldPosition="0">
        <references count="3">
          <reference field="0" count="1" selected="0">
            <x v="386"/>
          </reference>
          <reference field="1" count="1" selected="0">
            <x v="385"/>
          </reference>
          <reference field="2" count="1">
            <x v="33"/>
          </reference>
        </references>
      </pivotArea>
    </format>
    <format dxfId="976">
      <pivotArea dataOnly="0" labelOnly="1" outline="0" fieldPosition="0">
        <references count="3">
          <reference field="0" count="1" selected="0">
            <x v="387"/>
          </reference>
          <reference field="1" count="1" selected="0">
            <x v="386"/>
          </reference>
          <reference field="2" count="1">
            <x v="45"/>
          </reference>
        </references>
      </pivotArea>
    </format>
    <format dxfId="975">
      <pivotArea dataOnly="0" labelOnly="1" outline="0" fieldPosition="0">
        <references count="3">
          <reference field="0" count="1" selected="0">
            <x v="388"/>
          </reference>
          <reference field="1" count="1" selected="0">
            <x v="387"/>
          </reference>
          <reference field="2" count="1">
            <x v="3"/>
          </reference>
        </references>
      </pivotArea>
    </format>
    <format dxfId="974">
      <pivotArea dataOnly="0" labelOnly="1" outline="0" fieldPosition="0">
        <references count="3">
          <reference field="0" count="1" selected="0">
            <x v="389"/>
          </reference>
          <reference field="1" count="1" selected="0">
            <x v="388"/>
          </reference>
          <reference field="2" count="1">
            <x v="31"/>
          </reference>
        </references>
      </pivotArea>
    </format>
    <format dxfId="973">
      <pivotArea dataOnly="0" labelOnly="1" outline="0" fieldPosition="0">
        <references count="3">
          <reference field="0" count="1" selected="0">
            <x v="390"/>
          </reference>
          <reference field="1" count="1" selected="0">
            <x v="389"/>
          </reference>
          <reference field="2" count="1">
            <x v="3"/>
          </reference>
        </references>
      </pivotArea>
    </format>
    <format dxfId="972">
      <pivotArea dataOnly="0" labelOnly="1" outline="0" fieldPosition="0">
        <references count="3">
          <reference field="0" count="1" selected="0">
            <x v="391"/>
          </reference>
          <reference field="1" count="1" selected="0">
            <x v="390"/>
          </reference>
          <reference field="2" count="1">
            <x v="31"/>
          </reference>
        </references>
      </pivotArea>
    </format>
    <format dxfId="971">
      <pivotArea dataOnly="0" labelOnly="1" outline="0" fieldPosition="0">
        <references count="3">
          <reference field="0" count="1" selected="0">
            <x v="392"/>
          </reference>
          <reference field="1" count="1" selected="0">
            <x v="391"/>
          </reference>
          <reference field="2" count="1">
            <x v="3"/>
          </reference>
        </references>
      </pivotArea>
    </format>
    <format dxfId="970">
      <pivotArea dataOnly="0" labelOnly="1" outline="0" fieldPosition="0">
        <references count="3">
          <reference field="0" count="1" selected="0">
            <x v="393"/>
          </reference>
          <reference field="1" count="1" selected="0">
            <x v="392"/>
          </reference>
          <reference field="2" count="1">
            <x v="31"/>
          </reference>
        </references>
      </pivotArea>
    </format>
    <format dxfId="969">
      <pivotArea dataOnly="0" labelOnly="1" outline="0" fieldPosition="0">
        <references count="3">
          <reference field="0" count="1" selected="0">
            <x v="394"/>
          </reference>
          <reference field="1" count="1" selected="0">
            <x v="393"/>
          </reference>
          <reference field="2" count="1">
            <x v="3"/>
          </reference>
        </references>
      </pivotArea>
    </format>
    <format dxfId="968">
      <pivotArea dataOnly="0" labelOnly="1" outline="0" fieldPosition="0">
        <references count="3">
          <reference field="0" count="1" selected="0">
            <x v="395"/>
          </reference>
          <reference field="1" count="1" selected="0">
            <x v="394"/>
          </reference>
          <reference field="2" count="1">
            <x v="31"/>
          </reference>
        </references>
      </pivotArea>
    </format>
    <format dxfId="967">
      <pivotArea dataOnly="0" labelOnly="1" outline="0" fieldPosition="0">
        <references count="3">
          <reference field="0" count="1" selected="0">
            <x v="396"/>
          </reference>
          <reference field="1" count="1" selected="0">
            <x v="395"/>
          </reference>
          <reference field="2" count="1">
            <x v="3"/>
          </reference>
        </references>
      </pivotArea>
    </format>
    <format dxfId="966">
      <pivotArea dataOnly="0" labelOnly="1" outline="0" fieldPosition="0">
        <references count="3">
          <reference field="0" count="1" selected="0">
            <x v="397"/>
          </reference>
          <reference field="1" count="1" selected="0">
            <x v="396"/>
          </reference>
          <reference field="2" count="1">
            <x v="31"/>
          </reference>
        </references>
      </pivotArea>
    </format>
    <format dxfId="965">
      <pivotArea dataOnly="0" labelOnly="1" outline="0" fieldPosition="0">
        <references count="3">
          <reference field="0" count="1" selected="0">
            <x v="398"/>
          </reference>
          <reference field="1" count="1" selected="0">
            <x v="397"/>
          </reference>
          <reference field="2" count="1">
            <x v="3"/>
          </reference>
        </references>
      </pivotArea>
    </format>
    <format dxfId="964">
      <pivotArea dataOnly="0" labelOnly="1" outline="0" fieldPosition="0">
        <references count="3">
          <reference field="0" count="1" selected="0">
            <x v="399"/>
          </reference>
          <reference field="1" count="1" selected="0">
            <x v="398"/>
          </reference>
          <reference field="2" count="1">
            <x v="31"/>
          </reference>
        </references>
      </pivotArea>
    </format>
    <format dxfId="963">
      <pivotArea dataOnly="0" labelOnly="1" outline="0" fieldPosition="0">
        <references count="3">
          <reference field="0" count="1" selected="0">
            <x v="400"/>
          </reference>
          <reference field="1" count="1" selected="0">
            <x v="399"/>
          </reference>
          <reference field="2" count="1">
            <x v="3"/>
          </reference>
        </references>
      </pivotArea>
    </format>
    <format dxfId="962">
      <pivotArea dataOnly="0" labelOnly="1" outline="0" fieldPosition="0">
        <references count="3">
          <reference field="0" count="1" selected="0">
            <x v="401"/>
          </reference>
          <reference field="1" count="1" selected="0">
            <x v="400"/>
          </reference>
          <reference field="2" count="1">
            <x v="31"/>
          </reference>
        </references>
      </pivotArea>
    </format>
    <format dxfId="961">
      <pivotArea dataOnly="0" labelOnly="1" outline="0" fieldPosition="0">
        <references count="3">
          <reference field="0" count="1" selected="0">
            <x v="402"/>
          </reference>
          <reference field="1" count="1" selected="0">
            <x v="401"/>
          </reference>
          <reference field="2" count="1">
            <x v="6"/>
          </reference>
        </references>
      </pivotArea>
    </format>
    <format dxfId="960">
      <pivotArea dataOnly="0" labelOnly="1" outline="0" fieldPosition="0">
        <references count="3">
          <reference field="0" count="1" selected="0">
            <x v="403"/>
          </reference>
          <reference field="1" count="1" selected="0">
            <x v="402"/>
          </reference>
          <reference field="2" count="1">
            <x v="34"/>
          </reference>
        </references>
      </pivotArea>
    </format>
    <format dxfId="959">
      <pivotArea dataOnly="0" labelOnly="1" outline="0" fieldPosition="0">
        <references count="3">
          <reference field="0" count="1" selected="0">
            <x v="404"/>
          </reference>
          <reference field="1" count="1" selected="0">
            <x v="403"/>
          </reference>
          <reference field="2" count="1">
            <x v="46"/>
          </reference>
        </references>
      </pivotArea>
    </format>
    <format dxfId="958">
      <pivotArea dataOnly="0" labelOnly="1" outline="0" fieldPosition="0">
        <references count="3">
          <reference field="0" count="1" selected="0">
            <x v="405"/>
          </reference>
          <reference field="1" count="1" selected="0">
            <x v="404"/>
          </reference>
          <reference field="2" count="1">
            <x v="55"/>
          </reference>
        </references>
      </pivotArea>
    </format>
    <format dxfId="957">
      <pivotArea dataOnly="0" labelOnly="1" outline="0" fieldPosition="0">
        <references count="3">
          <reference field="0" count="1" selected="0">
            <x v="406"/>
          </reference>
          <reference field="1" count="1" selected="0">
            <x v="405"/>
          </reference>
          <reference field="2" count="1">
            <x v="0"/>
          </reference>
        </references>
      </pivotArea>
    </format>
    <format dxfId="956">
      <pivotArea dataOnly="0" labelOnly="1" outline="0" fieldPosition="0">
        <references count="3">
          <reference field="0" count="1" selected="0">
            <x v="430"/>
          </reference>
          <reference field="1" count="1" selected="0">
            <x v="429"/>
          </reference>
          <reference field="2" count="1">
            <x v="3"/>
          </reference>
        </references>
      </pivotArea>
    </format>
    <format dxfId="955">
      <pivotArea dataOnly="0" labelOnly="1" outline="0" fieldPosition="0">
        <references count="3">
          <reference field="0" count="1" selected="0">
            <x v="431"/>
          </reference>
          <reference field="1" count="1" selected="0">
            <x v="430"/>
          </reference>
          <reference field="2" count="1">
            <x v="31"/>
          </reference>
        </references>
      </pivotArea>
    </format>
    <format dxfId="954">
      <pivotArea dataOnly="0" labelOnly="1" outline="0" fieldPosition="0">
        <references count="3">
          <reference field="0" count="1" selected="0">
            <x v="432"/>
          </reference>
          <reference field="1" count="1" selected="0">
            <x v="431"/>
          </reference>
          <reference field="2" count="1">
            <x v="0"/>
          </reference>
        </references>
      </pivotArea>
    </format>
    <format dxfId="953">
      <pivotArea dataOnly="0" labelOnly="1" outline="0" fieldPosition="0">
        <references count="3">
          <reference field="0" count="1" selected="0">
            <x v="433"/>
          </reference>
          <reference field="1" count="1" selected="0">
            <x v="432"/>
          </reference>
          <reference field="2" count="1">
            <x v="3"/>
          </reference>
        </references>
      </pivotArea>
    </format>
    <format dxfId="952">
      <pivotArea dataOnly="0" labelOnly="1" outline="0" fieldPosition="0">
        <references count="3">
          <reference field="0" count="1" selected="0">
            <x v="434"/>
          </reference>
          <reference field="1" count="1" selected="0">
            <x v="433"/>
          </reference>
          <reference field="2" count="1">
            <x v="31"/>
          </reference>
        </references>
      </pivotArea>
    </format>
    <format dxfId="951">
      <pivotArea dataOnly="0" labelOnly="1" outline="0" fieldPosition="0">
        <references count="3">
          <reference field="0" count="1" selected="0">
            <x v="435"/>
          </reference>
          <reference field="1" count="1" selected="0">
            <x v="434"/>
          </reference>
          <reference field="2" count="1">
            <x v="0"/>
          </reference>
        </references>
      </pivotArea>
    </format>
    <format dxfId="950">
      <pivotArea dataOnly="0" labelOnly="1" outline="0" fieldPosition="0">
        <references count="3">
          <reference field="0" count="1" selected="0">
            <x v="436"/>
          </reference>
          <reference field="1" count="1" selected="0">
            <x v="435"/>
          </reference>
          <reference field="2" count="1">
            <x v="5"/>
          </reference>
        </references>
      </pivotArea>
    </format>
    <format dxfId="949">
      <pivotArea dataOnly="0" labelOnly="1" outline="0" fieldPosition="0">
        <references count="3">
          <reference field="0" count="1" selected="0">
            <x v="437"/>
          </reference>
          <reference field="1" count="1" selected="0">
            <x v="436"/>
          </reference>
          <reference field="2" count="1">
            <x v="33"/>
          </reference>
        </references>
      </pivotArea>
    </format>
    <format dxfId="948">
      <pivotArea dataOnly="0" labelOnly="1" outline="0" fieldPosition="0">
        <references count="3">
          <reference field="0" count="1" selected="0">
            <x v="438"/>
          </reference>
          <reference field="1" count="1" selected="0">
            <x v="437"/>
          </reference>
          <reference field="2" count="1">
            <x v="45"/>
          </reference>
        </references>
      </pivotArea>
    </format>
    <format dxfId="947">
      <pivotArea dataOnly="0" labelOnly="1" outline="0" fieldPosition="0">
        <references count="3">
          <reference field="0" count="1" selected="0">
            <x v="439"/>
          </reference>
          <reference field="1" count="1" selected="0">
            <x v="438"/>
          </reference>
          <reference field="2" count="1">
            <x v="0"/>
          </reference>
        </references>
      </pivotArea>
    </format>
    <format dxfId="946">
      <pivotArea dataOnly="0" labelOnly="1" outline="0" fieldPosition="0">
        <references count="3">
          <reference field="0" count="1" selected="0">
            <x v="440"/>
          </reference>
          <reference field="1" count="1" selected="0">
            <x v="439"/>
          </reference>
          <reference field="2" count="1">
            <x v="3"/>
          </reference>
        </references>
      </pivotArea>
    </format>
    <format dxfId="945">
      <pivotArea dataOnly="0" labelOnly="1" outline="0" fieldPosition="0">
        <references count="3">
          <reference field="0" count="1" selected="0">
            <x v="441"/>
          </reference>
          <reference field="1" count="1" selected="0">
            <x v="440"/>
          </reference>
          <reference field="2" count="1">
            <x v="31"/>
          </reference>
        </references>
      </pivotArea>
    </format>
    <format dxfId="944">
      <pivotArea dataOnly="0" labelOnly="1" outline="0" fieldPosition="0">
        <references count="3">
          <reference field="0" count="1" selected="0">
            <x v="442"/>
          </reference>
          <reference field="1" count="1" selected="0">
            <x v="441"/>
          </reference>
          <reference field="2" count="1">
            <x v="3"/>
          </reference>
        </references>
      </pivotArea>
    </format>
    <format dxfId="943">
      <pivotArea dataOnly="0" labelOnly="1" outline="0" fieldPosition="0">
        <references count="3">
          <reference field="0" count="1" selected="0">
            <x v="443"/>
          </reference>
          <reference field="1" count="1" selected="0">
            <x v="442"/>
          </reference>
          <reference field="2" count="1">
            <x v="31"/>
          </reference>
        </references>
      </pivotArea>
    </format>
    <format dxfId="942">
      <pivotArea dataOnly="0" labelOnly="1" outline="0" fieldPosition="0">
        <references count="3">
          <reference field="0" count="1" selected="0">
            <x v="444"/>
          </reference>
          <reference field="1" count="1" selected="0">
            <x v="443"/>
          </reference>
          <reference field="2" count="1">
            <x v="0"/>
          </reference>
        </references>
      </pivotArea>
    </format>
    <format dxfId="941">
      <pivotArea dataOnly="0" labelOnly="1" outline="0" fieldPosition="0">
        <references count="3">
          <reference field="0" count="1" selected="0">
            <x v="445"/>
          </reference>
          <reference field="1" count="1" selected="0">
            <x v="444"/>
          </reference>
          <reference field="2" count="1">
            <x v="7"/>
          </reference>
        </references>
      </pivotArea>
    </format>
    <format dxfId="940">
      <pivotArea dataOnly="0" labelOnly="1" outline="0" fieldPosition="0">
        <references count="3">
          <reference field="0" count="1" selected="0">
            <x v="446"/>
          </reference>
          <reference field="1" count="1" selected="0">
            <x v="445"/>
          </reference>
          <reference field="2" count="1">
            <x v="35"/>
          </reference>
        </references>
      </pivotArea>
    </format>
    <format dxfId="939">
      <pivotArea dataOnly="0" labelOnly="1" outline="0" fieldPosition="0">
        <references count="3">
          <reference field="0" count="1" selected="0">
            <x v="447"/>
          </reference>
          <reference field="1" count="1" selected="0">
            <x v="446"/>
          </reference>
          <reference field="2" count="1">
            <x v="47"/>
          </reference>
        </references>
      </pivotArea>
    </format>
    <format dxfId="938">
      <pivotArea dataOnly="0" labelOnly="1" outline="0" fieldPosition="0">
        <references count="3">
          <reference field="0" count="1" selected="0">
            <x v="448"/>
          </reference>
          <reference field="1" count="1" selected="0">
            <x v="447"/>
          </reference>
          <reference field="2" count="1">
            <x v="56"/>
          </reference>
        </references>
      </pivotArea>
    </format>
    <format dxfId="937">
      <pivotArea dataOnly="0" labelOnly="1" outline="0" fieldPosition="0">
        <references count="3">
          <reference field="0" count="1" selected="0">
            <x v="449"/>
          </reference>
          <reference field="1" count="1" selected="0">
            <x v="448"/>
          </reference>
          <reference field="2" count="1">
            <x v="64"/>
          </reference>
        </references>
      </pivotArea>
    </format>
    <format dxfId="936">
      <pivotArea dataOnly="0" labelOnly="1" outline="0" fieldPosition="0">
        <references count="3">
          <reference field="0" count="1" selected="0">
            <x v="450"/>
          </reference>
          <reference field="1" count="1" selected="0">
            <x v="449"/>
          </reference>
          <reference field="2" count="1">
            <x v="0"/>
          </reference>
        </references>
      </pivotArea>
    </format>
    <format dxfId="935">
      <pivotArea dataOnly="0" labelOnly="1" outline="0" fieldPosition="0">
        <references count="3">
          <reference field="0" count="1" selected="0">
            <x v="454"/>
          </reference>
          <reference field="1" count="1" selected="0">
            <x v="453"/>
          </reference>
          <reference field="2" count="1">
            <x v="1"/>
          </reference>
        </references>
      </pivotArea>
    </format>
    <format dxfId="934">
      <pivotArea dataOnly="0" labelOnly="1" outline="0" fieldPosition="0">
        <references count="3">
          <reference field="0" count="1" selected="0">
            <x v="455"/>
          </reference>
          <reference field="1" count="1" selected="0">
            <x v="454"/>
          </reference>
          <reference field="2" count="1">
            <x v="29"/>
          </reference>
        </references>
      </pivotArea>
    </format>
    <format dxfId="933">
      <pivotArea dataOnly="0" labelOnly="1" outline="0" fieldPosition="0">
        <references count="3">
          <reference field="0" count="1" selected="0">
            <x v="456"/>
          </reference>
          <reference field="1" count="1" selected="0">
            <x v="455"/>
          </reference>
          <reference field="2" count="1">
            <x v="42"/>
          </reference>
        </references>
      </pivotArea>
    </format>
    <format dxfId="932">
      <pivotArea dataOnly="0" labelOnly="1" outline="0" fieldPosition="0">
        <references count="3">
          <reference field="0" count="1" selected="0">
            <x v="457"/>
          </reference>
          <reference field="1" count="1" selected="0">
            <x v="456"/>
          </reference>
          <reference field="2" count="1">
            <x v="52"/>
          </reference>
        </references>
      </pivotArea>
    </format>
    <format dxfId="931">
      <pivotArea dataOnly="0" labelOnly="1" outline="0" fieldPosition="0">
        <references count="3">
          <reference field="0" count="1" selected="0">
            <x v="458"/>
          </reference>
          <reference field="1" count="1" selected="0">
            <x v="457"/>
          </reference>
          <reference field="2" count="1">
            <x v="61"/>
          </reference>
        </references>
      </pivotArea>
    </format>
    <format dxfId="930">
      <pivotArea dataOnly="0" labelOnly="1" outline="0" fieldPosition="0">
        <references count="3">
          <reference field="0" count="1" selected="0">
            <x v="459"/>
          </reference>
          <reference field="1" count="1" selected="0">
            <x v="458"/>
          </reference>
          <reference field="2" count="1">
            <x v="69"/>
          </reference>
        </references>
      </pivotArea>
    </format>
    <format dxfId="929">
      <pivotArea dataOnly="0" labelOnly="1" outline="0" fieldPosition="0">
        <references count="3">
          <reference field="0" count="1" selected="0">
            <x v="460"/>
          </reference>
          <reference field="1" count="1" selected="0">
            <x v="459"/>
          </reference>
          <reference field="2" count="1">
            <x v="76"/>
          </reference>
        </references>
      </pivotArea>
    </format>
    <format dxfId="928">
      <pivotArea dataOnly="0" labelOnly="1" outline="0" fieldPosition="0">
        <references count="3">
          <reference field="0" count="1" selected="0">
            <x v="461"/>
          </reference>
          <reference field="1" count="1" selected="0">
            <x v="460"/>
          </reference>
          <reference field="2" count="1">
            <x v="82"/>
          </reference>
        </references>
      </pivotArea>
    </format>
    <format dxfId="927">
      <pivotArea dataOnly="0" labelOnly="1" outline="0" fieldPosition="0">
        <references count="3">
          <reference field="0" count="1" selected="0">
            <x v="462"/>
          </reference>
          <reference field="1" count="1" selected="0">
            <x v="461"/>
          </reference>
          <reference field="2" count="1">
            <x v="87"/>
          </reference>
        </references>
      </pivotArea>
    </format>
    <format dxfId="926">
      <pivotArea dataOnly="0" labelOnly="1" outline="0" fieldPosition="0">
        <references count="3">
          <reference field="0" count="1" selected="0">
            <x v="463"/>
          </reference>
          <reference field="1" count="1" selected="0">
            <x v="462"/>
          </reference>
          <reference field="2" count="1">
            <x v="12"/>
          </reference>
        </references>
      </pivotArea>
    </format>
    <format dxfId="925">
      <pivotArea dataOnly="0" labelOnly="1" outline="0" fieldPosition="0">
        <references count="3">
          <reference field="0" count="1" selected="0">
            <x v="464"/>
          </reference>
          <reference field="1" count="1" selected="0">
            <x v="463"/>
          </reference>
          <reference field="2" count="1">
            <x v="3"/>
          </reference>
        </references>
      </pivotArea>
    </format>
    <format dxfId="924">
      <pivotArea dataOnly="0" labelOnly="1" outline="0" fieldPosition="0">
        <references count="3">
          <reference field="0" count="1" selected="0">
            <x v="465"/>
          </reference>
          <reference field="1" count="1" selected="0">
            <x v="464"/>
          </reference>
          <reference field="2" count="1">
            <x v="31"/>
          </reference>
        </references>
      </pivotArea>
    </format>
    <format dxfId="923">
      <pivotArea dataOnly="0" labelOnly="1" outline="0" fieldPosition="0">
        <references count="3">
          <reference field="0" count="1" selected="0">
            <x v="466"/>
          </reference>
          <reference field="1" count="1" selected="0">
            <x v="465"/>
          </reference>
          <reference field="2" count="1">
            <x v="3"/>
          </reference>
        </references>
      </pivotArea>
    </format>
    <format dxfId="922">
      <pivotArea dataOnly="0" labelOnly="1" outline="0" fieldPosition="0">
        <references count="3">
          <reference field="0" count="1" selected="0">
            <x v="467"/>
          </reference>
          <reference field="1" count="1" selected="0">
            <x v="466"/>
          </reference>
          <reference field="2" count="1">
            <x v="31"/>
          </reference>
        </references>
      </pivotArea>
    </format>
    <format dxfId="921">
      <pivotArea dataOnly="0" labelOnly="1" outline="0" fieldPosition="0">
        <references count="3">
          <reference field="0" count="1" selected="0">
            <x v="468"/>
          </reference>
          <reference field="1" count="1" selected="0">
            <x v="467"/>
          </reference>
          <reference field="2" count="1">
            <x v="3"/>
          </reference>
        </references>
      </pivotArea>
    </format>
    <format dxfId="920">
      <pivotArea dataOnly="0" labelOnly="1" outline="0" fieldPosition="0">
        <references count="3">
          <reference field="0" count="1" selected="0">
            <x v="469"/>
          </reference>
          <reference field="1" count="1" selected="0">
            <x v="468"/>
          </reference>
          <reference field="2" count="1">
            <x v="31"/>
          </reference>
        </references>
      </pivotArea>
    </format>
    <format dxfId="919">
      <pivotArea dataOnly="0" labelOnly="1" outline="0" fieldPosition="0">
        <references count="3">
          <reference field="0" count="1" selected="0">
            <x v="470"/>
          </reference>
          <reference field="1" count="1" selected="0">
            <x v="469"/>
          </reference>
          <reference field="2" count="1">
            <x v="3"/>
          </reference>
        </references>
      </pivotArea>
    </format>
    <format dxfId="918">
      <pivotArea dataOnly="0" labelOnly="1" outline="0" fieldPosition="0">
        <references count="3">
          <reference field="0" count="1" selected="0">
            <x v="471"/>
          </reference>
          <reference field="1" count="1" selected="0">
            <x v="470"/>
          </reference>
          <reference field="2" count="1">
            <x v="31"/>
          </reference>
        </references>
      </pivotArea>
    </format>
    <format dxfId="917">
      <pivotArea dataOnly="0" labelOnly="1" outline="0" fieldPosition="0">
        <references count="3">
          <reference field="0" count="1" selected="0">
            <x v="472"/>
          </reference>
          <reference field="1" count="1" selected="0">
            <x v="471"/>
          </reference>
          <reference field="2" count="1">
            <x v="0"/>
          </reference>
        </references>
      </pivotArea>
    </format>
    <format dxfId="916">
      <pivotArea dataOnly="0" labelOnly="1" outline="0" fieldPosition="0">
        <references count="3">
          <reference field="0" count="1" selected="0">
            <x v="476"/>
          </reference>
          <reference field="1" count="1" selected="0">
            <x v="475"/>
          </reference>
          <reference field="2" count="1">
            <x v="3"/>
          </reference>
        </references>
      </pivotArea>
    </format>
    <format dxfId="915">
      <pivotArea dataOnly="0" labelOnly="1" outline="0" fieldPosition="0">
        <references count="3">
          <reference field="0" count="1" selected="0">
            <x v="477"/>
          </reference>
          <reference field="1" count="1" selected="0">
            <x v="476"/>
          </reference>
          <reference field="2" count="1">
            <x v="31"/>
          </reference>
        </references>
      </pivotArea>
    </format>
    <format dxfId="914">
      <pivotArea dataOnly="0" labelOnly="1" outline="0" fieldPosition="0">
        <references count="3">
          <reference field="0" count="1" selected="0">
            <x v="478"/>
          </reference>
          <reference field="1" count="1" selected="0">
            <x v="477"/>
          </reference>
          <reference field="2" count="1">
            <x v="3"/>
          </reference>
        </references>
      </pivotArea>
    </format>
    <format dxfId="913">
      <pivotArea dataOnly="0" labelOnly="1" outline="0" fieldPosition="0">
        <references count="3">
          <reference field="0" count="1" selected="0">
            <x v="479"/>
          </reference>
          <reference field="1" count="1" selected="0">
            <x v="478"/>
          </reference>
          <reference field="2" count="1">
            <x v="31"/>
          </reference>
        </references>
      </pivotArea>
    </format>
    <format dxfId="912">
      <pivotArea dataOnly="0" labelOnly="1" outline="0" fieldPosition="0">
        <references count="3">
          <reference field="0" count="1" selected="0">
            <x v="480"/>
          </reference>
          <reference field="1" count="1" selected="0">
            <x v="479"/>
          </reference>
          <reference field="2" count="1">
            <x v="3"/>
          </reference>
        </references>
      </pivotArea>
    </format>
    <format dxfId="911">
      <pivotArea dataOnly="0" labelOnly="1" outline="0" fieldPosition="0">
        <references count="3">
          <reference field="0" count="1" selected="0">
            <x v="481"/>
          </reference>
          <reference field="1" count="1" selected="0">
            <x v="480"/>
          </reference>
          <reference field="2" count="1">
            <x v="31"/>
          </reference>
        </references>
      </pivotArea>
    </format>
    <format dxfId="910">
      <pivotArea dataOnly="0" labelOnly="1" outline="0" fieldPosition="0">
        <references count="3">
          <reference field="0" count="1" selected="0">
            <x v="482"/>
          </reference>
          <reference field="1" count="1" selected="0">
            <x v="481"/>
          </reference>
          <reference field="2" count="1">
            <x v="3"/>
          </reference>
        </references>
      </pivotArea>
    </format>
    <format dxfId="909">
      <pivotArea dataOnly="0" labelOnly="1" outline="0" fieldPosition="0">
        <references count="3">
          <reference field="0" count="1" selected="0">
            <x v="483"/>
          </reference>
          <reference field="1" count="1" selected="0">
            <x v="482"/>
          </reference>
          <reference field="2" count="1">
            <x v="31"/>
          </reference>
        </references>
      </pivotArea>
    </format>
    <format dxfId="908">
      <pivotArea dataOnly="0" labelOnly="1" outline="0" fieldPosition="0">
        <references count="3">
          <reference field="0" count="1" selected="0">
            <x v="484"/>
          </reference>
          <reference field="1" count="1" selected="0">
            <x v="483"/>
          </reference>
          <reference field="2" count="1">
            <x v="3"/>
          </reference>
        </references>
      </pivotArea>
    </format>
    <format dxfId="907">
      <pivotArea dataOnly="0" labelOnly="1" outline="0" fieldPosition="0">
        <references count="3">
          <reference field="0" count="1" selected="0">
            <x v="485"/>
          </reference>
          <reference field="1" count="1" selected="0">
            <x v="484"/>
          </reference>
          <reference field="2" count="1">
            <x v="31"/>
          </reference>
        </references>
      </pivotArea>
    </format>
    <format dxfId="906">
      <pivotArea dataOnly="0" labelOnly="1" outline="0" fieldPosition="0">
        <references count="3">
          <reference field="0" count="1" selected="0">
            <x v="486"/>
          </reference>
          <reference field="1" count="1" selected="0">
            <x v="485"/>
          </reference>
          <reference field="2" count="1">
            <x v="0"/>
          </reference>
        </references>
      </pivotArea>
    </format>
    <format dxfId="905">
      <pivotArea dataOnly="0" labelOnly="1" outline="0" fieldPosition="0">
        <references count="3">
          <reference field="0" count="1" selected="0">
            <x v="521"/>
          </reference>
          <reference field="1" count="1" selected="0">
            <x v="520"/>
          </reference>
          <reference field="2" count="1">
            <x v="3"/>
          </reference>
        </references>
      </pivotArea>
    </format>
    <format dxfId="904">
      <pivotArea dataOnly="0" labelOnly="1" outline="0" fieldPosition="0">
        <references count="3">
          <reference field="0" count="1" selected="0">
            <x v="522"/>
          </reference>
          <reference field="1" count="1" selected="0">
            <x v="521"/>
          </reference>
          <reference field="2" count="1">
            <x v="31"/>
          </reference>
        </references>
      </pivotArea>
    </format>
    <format dxfId="903">
      <pivotArea dataOnly="0" labelOnly="1" outline="0" fieldPosition="0">
        <references count="3">
          <reference field="0" count="1" selected="0">
            <x v="523"/>
          </reference>
          <reference field="1" count="1" selected="0">
            <x v="522"/>
          </reference>
          <reference field="2" count="1">
            <x v="0"/>
          </reference>
        </references>
      </pivotArea>
    </format>
    <format dxfId="902">
      <pivotArea dataOnly="0" labelOnly="1" outline="0" fieldPosition="0">
        <references count="3">
          <reference field="0" count="1" selected="0">
            <x v="525"/>
          </reference>
          <reference field="1" count="1" selected="0">
            <x v="524"/>
          </reference>
          <reference field="2" count="1">
            <x v="5"/>
          </reference>
        </references>
      </pivotArea>
    </format>
    <format dxfId="901">
      <pivotArea dataOnly="0" labelOnly="1" outline="0" fieldPosition="0">
        <references count="3">
          <reference field="0" count="1" selected="0">
            <x v="526"/>
          </reference>
          <reference field="1" count="1" selected="0">
            <x v="525"/>
          </reference>
          <reference field="2" count="1">
            <x v="33"/>
          </reference>
        </references>
      </pivotArea>
    </format>
    <format dxfId="900">
      <pivotArea dataOnly="0" labelOnly="1" outline="0" fieldPosition="0">
        <references count="3">
          <reference field="0" count="1" selected="0">
            <x v="527"/>
          </reference>
          <reference field="1" count="1" selected="0">
            <x v="526"/>
          </reference>
          <reference field="2" count="1">
            <x v="45"/>
          </reference>
        </references>
      </pivotArea>
    </format>
    <format dxfId="899">
      <pivotArea dataOnly="0" labelOnly="1" outline="0" fieldPosition="0">
        <references count="3">
          <reference field="0" count="1" selected="0">
            <x v="528"/>
          </reference>
          <reference field="1" count="1" selected="0">
            <x v="527"/>
          </reference>
          <reference field="2" count="1">
            <x v="3"/>
          </reference>
        </references>
      </pivotArea>
    </format>
    <format dxfId="898">
      <pivotArea dataOnly="0" labelOnly="1" outline="0" fieldPosition="0">
        <references count="3">
          <reference field="0" count="1" selected="0">
            <x v="529"/>
          </reference>
          <reference field="1" count="1" selected="0">
            <x v="528"/>
          </reference>
          <reference field="2" count="1">
            <x v="31"/>
          </reference>
        </references>
      </pivotArea>
    </format>
    <format dxfId="897">
      <pivotArea dataOnly="0" labelOnly="1" outline="0" fieldPosition="0">
        <references count="3">
          <reference field="0" count="1" selected="0">
            <x v="530"/>
          </reference>
          <reference field="1" count="1" selected="0">
            <x v="529"/>
          </reference>
          <reference field="2" count="1">
            <x v="0"/>
          </reference>
        </references>
      </pivotArea>
    </format>
    <format dxfId="896">
      <pivotArea dataOnly="0" labelOnly="1" outline="0" fieldPosition="0">
        <references count="3">
          <reference field="0" count="1" selected="0">
            <x v="531"/>
          </reference>
          <reference field="1" count="1" selected="0">
            <x v="530"/>
          </reference>
          <reference field="2" count="1">
            <x v="3"/>
          </reference>
        </references>
      </pivotArea>
    </format>
    <format dxfId="895">
      <pivotArea dataOnly="0" labelOnly="1" outline="0" fieldPosition="0">
        <references count="3">
          <reference field="0" count="1" selected="0">
            <x v="532"/>
          </reference>
          <reference field="1" count="1" selected="0">
            <x v="531"/>
          </reference>
          <reference field="2" count="1">
            <x v="31"/>
          </reference>
        </references>
      </pivotArea>
    </format>
    <format dxfId="894">
      <pivotArea dataOnly="0" labelOnly="1" outline="0" fieldPosition="0">
        <references count="3">
          <reference field="0" count="1" selected="0">
            <x v="533"/>
          </reference>
          <reference field="1" count="1" selected="0">
            <x v="532"/>
          </reference>
          <reference field="2" count="1">
            <x v="0"/>
          </reference>
        </references>
      </pivotArea>
    </format>
    <format dxfId="893">
      <pivotArea dataOnly="0" labelOnly="1" outline="0" fieldPosition="0">
        <references count="3">
          <reference field="0" count="1" selected="0">
            <x v="538"/>
          </reference>
          <reference field="1" count="1" selected="0">
            <x v="537"/>
          </reference>
          <reference field="2" count="1">
            <x v="7"/>
          </reference>
        </references>
      </pivotArea>
    </format>
    <format dxfId="892">
      <pivotArea dataOnly="0" labelOnly="1" outline="0" fieldPosition="0">
        <references count="3">
          <reference field="0" count="1" selected="0">
            <x v="539"/>
          </reference>
          <reference field="1" count="1" selected="0">
            <x v="538"/>
          </reference>
          <reference field="2" count="1">
            <x v="35"/>
          </reference>
        </references>
      </pivotArea>
    </format>
    <format dxfId="891">
      <pivotArea dataOnly="0" labelOnly="1" outline="0" fieldPosition="0">
        <references count="3">
          <reference field="0" count="1" selected="0">
            <x v="540"/>
          </reference>
          <reference field="1" count="1" selected="0">
            <x v="539"/>
          </reference>
          <reference field="2" count="1">
            <x v="47"/>
          </reference>
        </references>
      </pivotArea>
    </format>
    <format dxfId="890">
      <pivotArea dataOnly="0" labelOnly="1" outline="0" fieldPosition="0">
        <references count="3">
          <reference field="0" count="1" selected="0">
            <x v="541"/>
          </reference>
          <reference field="1" count="1" selected="0">
            <x v="540"/>
          </reference>
          <reference field="2" count="1">
            <x v="56"/>
          </reference>
        </references>
      </pivotArea>
    </format>
    <format dxfId="889">
      <pivotArea dataOnly="0" labelOnly="1" outline="0" fieldPosition="0">
        <references count="3">
          <reference field="0" count="1" selected="0">
            <x v="542"/>
          </reference>
          <reference field="1" count="1" selected="0">
            <x v="541"/>
          </reference>
          <reference field="2" count="1">
            <x v="64"/>
          </reference>
        </references>
      </pivotArea>
    </format>
    <format dxfId="888">
      <pivotArea dataOnly="0" labelOnly="1" outline="0" fieldPosition="0">
        <references count="3">
          <reference field="0" count="1" selected="0">
            <x v="543"/>
          </reference>
          <reference field="1" count="1" selected="0">
            <x v="542"/>
          </reference>
          <reference field="2" count="1">
            <x v="0"/>
          </reference>
        </references>
      </pivotArea>
    </format>
    <format dxfId="887">
      <pivotArea dataOnly="0" labelOnly="1" outline="0" fieldPosition="0">
        <references count="3">
          <reference field="0" count="1" selected="0">
            <x v="545"/>
          </reference>
          <reference field="1" count="1" selected="0">
            <x v="544"/>
          </reference>
          <reference field="2" count="1">
            <x v="9"/>
          </reference>
        </references>
      </pivotArea>
    </format>
    <format dxfId="886">
      <pivotArea dataOnly="0" labelOnly="1" outline="0" fieldPosition="0">
        <references count="3">
          <reference field="0" count="1" selected="0">
            <x v="546"/>
          </reference>
          <reference field="1" count="1" selected="0">
            <x v="545"/>
          </reference>
          <reference field="2" count="1">
            <x v="37"/>
          </reference>
        </references>
      </pivotArea>
    </format>
    <format dxfId="885">
      <pivotArea dataOnly="0" labelOnly="1" outline="0" fieldPosition="0">
        <references count="3">
          <reference field="0" count="1" selected="0">
            <x v="547"/>
          </reference>
          <reference field="1" count="1" selected="0">
            <x v="546"/>
          </reference>
          <reference field="2" count="1">
            <x v="49"/>
          </reference>
        </references>
      </pivotArea>
    </format>
    <format dxfId="884">
      <pivotArea dataOnly="0" labelOnly="1" outline="0" fieldPosition="0">
        <references count="3">
          <reference field="0" count="1" selected="0">
            <x v="548"/>
          </reference>
          <reference field="1" count="1" selected="0">
            <x v="547"/>
          </reference>
          <reference field="2" count="1">
            <x v="58"/>
          </reference>
        </references>
      </pivotArea>
    </format>
    <format dxfId="883">
      <pivotArea dataOnly="0" labelOnly="1" outline="0" fieldPosition="0">
        <references count="3">
          <reference field="0" count="1" selected="0">
            <x v="549"/>
          </reference>
          <reference field="1" count="1" selected="0">
            <x v="548"/>
          </reference>
          <reference field="2" count="1">
            <x v="66"/>
          </reference>
        </references>
      </pivotArea>
    </format>
    <format dxfId="882">
      <pivotArea dataOnly="0" labelOnly="1" outline="0" fieldPosition="0">
        <references count="3">
          <reference field="0" count="1" selected="0">
            <x v="550"/>
          </reference>
          <reference field="1" count="1" selected="0">
            <x v="549"/>
          </reference>
          <reference field="2" count="1">
            <x v="73"/>
          </reference>
        </references>
      </pivotArea>
    </format>
    <format dxfId="881">
      <pivotArea dataOnly="0" labelOnly="1" outline="0" fieldPosition="0">
        <references count="3">
          <reference field="0" count="1" selected="0">
            <x v="551"/>
          </reference>
          <reference field="1" count="1" selected="0">
            <x v="550"/>
          </reference>
          <reference field="2" count="1">
            <x v="79"/>
          </reference>
        </references>
      </pivotArea>
    </format>
    <format dxfId="880">
      <pivotArea dataOnly="0" labelOnly="1" outline="0" fieldPosition="0">
        <references count="3">
          <reference field="0" count="1" selected="0">
            <x v="552"/>
          </reference>
          <reference field="1" count="1" selected="0">
            <x v="551"/>
          </reference>
          <reference field="2" count="1">
            <x v="0"/>
          </reference>
        </references>
      </pivotArea>
    </format>
    <format dxfId="879">
      <pivotArea dataOnly="0" labelOnly="1" outline="0" fieldPosition="0">
        <references count="3">
          <reference field="0" count="1" selected="0">
            <x v="554"/>
          </reference>
          <reference field="1" count="1" selected="0">
            <x v="553"/>
          </reference>
          <reference field="2" count="1">
            <x v="7"/>
          </reference>
        </references>
      </pivotArea>
    </format>
    <format dxfId="878">
      <pivotArea dataOnly="0" labelOnly="1" outline="0" fieldPosition="0">
        <references count="3">
          <reference field="0" count="1" selected="0">
            <x v="555"/>
          </reference>
          <reference field="1" count="1" selected="0">
            <x v="554"/>
          </reference>
          <reference field="2" count="1">
            <x v="35"/>
          </reference>
        </references>
      </pivotArea>
    </format>
    <format dxfId="877">
      <pivotArea dataOnly="0" labelOnly="1" outline="0" fieldPosition="0">
        <references count="3">
          <reference field="0" count="1" selected="0">
            <x v="556"/>
          </reference>
          <reference field="1" count="1" selected="0">
            <x v="555"/>
          </reference>
          <reference field="2" count="1">
            <x v="47"/>
          </reference>
        </references>
      </pivotArea>
    </format>
    <format dxfId="876">
      <pivotArea dataOnly="0" labelOnly="1" outline="0" fieldPosition="0">
        <references count="3">
          <reference field="0" count="1" selected="0">
            <x v="557"/>
          </reference>
          <reference field="1" count="1" selected="0">
            <x v="556"/>
          </reference>
          <reference field="2" count="1">
            <x v="56"/>
          </reference>
        </references>
      </pivotArea>
    </format>
    <format dxfId="875">
      <pivotArea dataOnly="0" labelOnly="1" outline="0" fieldPosition="0">
        <references count="3">
          <reference field="0" count="1" selected="0">
            <x v="558"/>
          </reference>
          <reference field="1" count="1" selected="0">
            <x v="557"/>
          </reference>
          <reference field="2" count="1">
            <x v="64"/>
          </reference>
        </references>
      </pivotArea>
    </format>
    <format dxfId="874">
      <pivotArea dataOnly="0" labelOnly="1" outline="0" fieldPosition="0">
        <references count="3">
          <reference field="0" count="1" selected="0">
            <x v="559"/>
          </reference>
          <reference field="1" count="1" selected="0">
            <x v="558"/>
          </reference>
          <reference field="2" count="1">
            <x v="0"/>
          </reference>
        </references>
      </pivotArea>
    </format>
    <format dxfId="873">
      <pivotArea dataOnly="0" labelOnly="1" outline="0" fieldPosition="0">
        <references count="3">
          <reference field="0" count="1" selected="0">
            <x v="562"/>
          </reference>
          <reference field="1" count="1" selected="0">
            <x v="561"/>
          </reference>
          <reference field="2" count="1">
            <x v="5"/>
          </reference>
        </references>
      </pivotArea>
    </format>
    <format dxfId="872">
      <pivotArea dataOnly="0" labelOnly="1" outline="0" fieldPosition="0">
        <references count="3">
          <reference field="0" count="1" selected="0">
            <x v="563"/>
          </reference>
          <reference field="1" count="1" selected="0">
            <x v="562"/>
          </reference>
          <reference field="2" count="1">
            <x v="33"/>
          </reference>
        </references>
      </pivotArea>
    </format>
    <format dxfId="871">
      <pivotArea dataOnly="0" labelOnly="1" outline="0" fieldPosition="0">
        <references count="3">
          <reference field="0" count="1" selected="0">
            <x v="564"/>
          </reference>
          <reference field="1" count="1" selected="0">
            <x v="563"/>
          </reference>
          <reference field="2" count="1">
            <x v="45"/>
          </reference>
        </references>
      </pivotArea>
    </format>
    <format dxfId="870">
      <pivotArea dataOnly="0" labelOnly="1" outline="0" fieldPosition="0">
        <references count="3">
          <reference field="0" count="1" selected="0">
            <x v="565"/>
          </reference>
          <reference field="1" count="1" selected="0">
            <x v="564"/>
          </reference>
          <reference field="2" count="1">
            <x v="0"/>
          </reference>
        </references>
      </pivotArea>
    </format>
    <format dxfId="869">
      <pivotArea dataOnly="0" labelOnly="1" outline="0" fieldPosition="0">
        <references count="3">
          <reference field="0" count="1" selected="0">
            <x v="566"/>
          </reference>
          <reference field="1" count="1" selected="0">
            <x v="565"/>
          </reference>
          <reference field="2" count="1">
            <x v="5"/>
          </reference>
        </references>
      </pivotArea>
    </format>
    <format dxfId="868">
      <pivotArea dataOnly="0" labelOnly="1" outline="0" fieldPosition="0">
        <references count="3">
          <reference field="0" count="1" selected="0">
            <x v="567"/>
          </reference>
          <reference field="1" count="1" selected="0">
            <x v="566"/>
          </reference>
          <reference field="2" count="1">
            <x v="33"/>
          </reference>
        </references>
      </pivotArea>
    </format>
    <format dxfId="867">
      <pivotArea dataOnly="0" labelOnly="1" outline="0" fieldPosition="0">
        <references count="3">
          <reference field="0" count="1" selected="0">
            <x v="568"/>
          </reference>
          <reference field="1" count="1" selected="0">
            <x v="567"/>
          </reference>
          <reference field="2" count="1">
            <x v="45"/>
          </reference>
        </references>
      </pivotArea>
    </format>
    <format dxfId="866">
      <pivotArea dataOnly="0" labelOnly="1" outline="0" fieldPosition="0">
        <references count="3">
          <reference field="0" count="1" selected="0">
            <x v="569"/>
          </reference>
          <reference field="1" count="1" selected="0">
            <x v="568"/>
          </reference>
          <reference field="2" count="1">
            <x v="3"/>
          </reference>
        </references>
      </pivotArea>
    </format>
    <format dxfId="865">
      <pivotArea dataOnly="0" labelOnly="1" outline="0" fieldPosition="0">
        <references count="3">
          <reference field="0" count="1" selected="0">
            <x v="570"/>
          </reference>
          <reference field="1" count="1" selected="0">
            <x v="569"/>
          </reference>
          <reference field="2" count="1">
            <x v="31"/>
          </reference>
        </references>
      </pivotArea>
    </format>
    <format dxfId="864">
      <pivotArea dataOnly="0" labelOnly="1" outline="0" fieldPosition="0">
        <references count="3">
          <reference field="0" count="1" selected="0">
            <x v="571"/>
          </reference>
          <reference field="1" count="1" selected="0">
            <x v="570"/>
          </reference>
          <reference field="2" count="1">
            <x v="0"/>
          </reference>
        </references>
      </pivotArea>
    </format>
    <format dxfId="863">
      <pivotArea dataOnly="0" labelOnly="1" outline="0" fieldPosition="0">
        <references count="3">
          <reference field="0" count="1" selected="0">
            <x v="620"/>
          </reference>
          <reference field="1" count="1" selected="0">
            <x v="619"/>
          </reference>
          <reference field="2" count="1">
            <x v="3"/>
          </reference>
        </references>
      </pivotArea>
    </format>
    <format dxfId="862">
      <pivotArea dataOnly="0" labelOnly="1" outline="0" fieldPosition="0">
        <references count="3">
          <reference field="0" count="1" selected="0">
            <x v="621"/>
          </reference>
          <reference field="1" count="1" selected="0">
            <x v="620"/>
          </reference>
          <reference field="2" count="1">
            <x v="31"/>
          </reference>
        </references>
      </pivotArea>
    </format>
    <format dxfId="861">
      <pivotArea dataOnly="0" labelOnly="1" outline="0" fieldPosition="0">
        <references count="3">
          <reference field="0" count="1" selected="0">
            <x v="622"/>
          </reference>
          <reference field="1" count="1" selected="0">
            <x v="621"/>
          </reference>
          <reference field="2" count="1">
            <x v="0"/>
          </reference>
        </references>
      </pivotArea>
    </format>
    <format dxfId="860">
      <pivotArea dataOnly="0" labelOnly="1" outline="0" fieldPosition="0">
        <references count="3">
          <reference field="0" count="1" selected="0">
            <x v="631"/>
          </reference>
          <reference field="1" count="1" selected="0">
            <x v="630"/>
          </reference>
          <reference field="2" count="1">
            <x v="8"/>
          </reference>
        </references>
      </pivotArea>
    </format>
    <format dxfId="859">
      <pivotArea dataOnly="0" labelOnly="1" outline="0" fieldPosition="0">
        <references count="3">
          <reference field="0" count="1" selected="0">
            <x v="632"/>
          </reference>
          <reference field="1" count="1" selected="0">
            <x v="631"/>
          </reference>
          <reference field="2" count="1">
            <x v="36"/>
          </reference>
        </references>
      </pivotArea>
    </format>
    <format dxfId="858">
      <pivotArea dataOnly="0" labelOnly="1" outline="0" fieldPosition="0">
        <references count="3">
          <reference field="0" count="1" selected="0">
            <x v="633"/>
          </reference>
          <reference field="1" count="1" selected="0">
            <x v="632"/>
          </reference>
          <reference field="2" count="1">
            <x v="48"/>
          </reference>
        </references>
      </pivotArea>
    </format>
    <format dxfId="857">
      <pivotArea dataOnly="0" labelOnly="1" outline="0" fieldPosition="0">
        <references count="3">
          <reference field="0" count="1" selected="0">
            <x v="634"/>
          </reference>
          <reference field="1" count="1" selected="0">
            <x v="633"/>
          </reference>
          <reference field="2" count="1">
            <x v="57"/>
          </reference>
        </references>
      </pivotArea>
    </format>
    <format dxfId="856">
      <pivotArea dataOnly="0" labelOnly="1" outline="0" fieldPosition="0">
        <references count="3">
          <reference field="0" count="1" selected="0">
            <x v="635"/>
          </reference>
          <reference field="1" count="1" selected="0">
            <x v="634"/>
          </reference>
          <reference field="2" count="1">
            <x v="65"/>
          </reference>
        </references>
      </pivotArea>
    </format>
    <format dxfId="855">
      <pivotArea dataOnly="0" labelOnly="1" outline="0" fieldPosition="0">
        <references count="3">
          <reference field="0" count="1" selected="0">
            <x v="636"/>
          </reference>
          <reference field="1" count="1" selected="0">
            <x v="635"/>
          </reference>
          <reference field="2" count="1">
            <x v="72"/>
          </reference>
        </references>
      </pivotArea>
    </format>
    <format dxfId="854">
      <pivotArea dataOnly="0" labelOnly="1" outline="0" fieldPosition="0">
        <references count="3">
          <reference field="0" count="1" selected="0">
            <x v="637"/>
          </reference>
          <reference field="1" count="1" selected="0">
            <x v="636"/>
          </reference>
          <reference field="2" count="1">
            <x v="0"/>
          </reference>
        </references>
      </pivotArea>
    </format>
    <format dxfId="853">
      <pivotArea dataOnly="0" labelOnly="1" outline="0" fieldPosition="0">
        <references count="3">
          <reference field="0" count="1" selected="0">
            <x v="640"/>
          </reference>
          <reference field="1" count="1" selected="0">
            <x v="639"/>
          </reference>
          <reference field="2" count="1">
            <x v="3"/>
          </reference>
        </references>
      </pivotArea>
    </format>
    <format dxfId="852">
      <pivotArea dataOnly="0" labelOnly="1" outline="0" fieldPosition="0">
        <references count="3">
          <reference field="0" count="1" selected="0">
            <x v="641"/>
          </reference>
          <reference field="1" count="1" selected="0">
            <x v="640"/>
          </reference>
          <reference field="2" count="1">
            <x v="31"/>
          </reference>
        </references>
      </pivotArea>
    </format>
    <format dxfId="851">
      <pivotArea dataOnly="0" labelOnly="1" outline="0" fieldPosition="0">
        <references count="3">
          <reference field="0" count="1" selected="0">
            <x v="642"/>
          </reference>
          <reference field="1" count="1" selected="0">
            <x v="641"/>
          </reference>
          <reference field="2" count="1">
            <x v="0"/>
          </reference>
        </references>
      </pivotArea>
    </format>
    <format dxfId="85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16" count="1">
            <x v="4"/>
          </reference>
        </references>
      </pivotArea>
    </format>
    <format dxfId="84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0"/>
          </reference>
          <reference field="16" count="1">
            <x v="5"/>
          </reference>
        </references>
      </pivotArea>
    </format>
    <format dxfId="84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"/>
          </reference>
          <reference field="2" count="1" selected="0">
            <x v="3"/>
          </reference>
          <reference field="16" count="1">
            <x v="2"/>
          </reference>
        </references>
      </pivotArea>
    </format>
    <format dxfId="847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5"/>
          </reference>
          <reference field="2" count="1" selected="0">
            <x v="0"/>
          </reference>
          <reference field="16" count="1">
            <x v="0"/>
          </reference>
        </references>
      </pivotArea>
    </format>
    <format dxfId="846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9"/>
          </reference>
          <reference field="2" count="1" selected="0">
            <x v="10"/>
          </reference>
          <reference field="16" count="1">
            <x v="2"/>
          </reference>
        </references>
      </pivotArea>
    </format>
    <format dxfId="845">
      <pivotArea dataOnly="0" labelOnly="1" outline="0" fieldPosition="0">
        <references count="4">
          <reference field="0" count="1" selected="0">
            <x v="24"/>
          </reference>
          <reference field="1" count="1" selected="0">
            <x v="23"/>
          </reference>
          <reference field="2" count="1" selected="0">
            <x v="0"/>
          </reference>
          <reference field="16" count="1">
            <x v="7"/>
          </reference>
        </references>
      </pivotArea>
    </format>
    <format dxfId="844">
      <pivotArea dataOnly="0" labelOnly="1" outline="0" fieldPosition="0">
        <references count="4">
          <reference field="0" count="1" selected="0">
            <x v="26"/>
          </reference>
          <reference field="1" count="1" selected="0">
            <x v="25"/>
          </reference>
          <reference field="2" count="1" selected="0">
            <x v="0"/>
          </reference>
          <reference field="16" count="1">
            <x v="6"/>
          </reference>
        </references>
      </pivotArea>
    </format>
    <format dxfId="843">
      <pivotArea dataOnly="0" labelOnly="1" outline="0" fieldPosition="0">
        <references count="4">
          <reference field="0" count="1" selected="0">
            <x v="27"/>
          </reference>
          <reference field="1" count="1" selected="0">
            <x v="26"/>
          </reference>
          <reference field="2" count="1" selected="0">
            <x v="0"/>
          </reference>
          <reference field="16" count="1">
            <x v="4"/>
          </reference>
        </references>
      </pivotArea>
    </format>
    <format dxfId="842">
      <pivotArea dataOnly="0" labelOnly="1" outline="0" fieldPosition="0">
        <references count="4">
          <reference field="0" count="1" selected="0">
            <x v="29"/>
          </reference>
          <reference field="1" count="1" selected="0">
            <x v="28"/>
          </reference>
          <reference field="2" count="1" selected="0">
            <x v="0"/>
          </reference>
          <reference field="16" count="1">
            <x v="5"/>
          </reference>
        </references>
      </pivotArea>
    </format>
    <format dxfId="841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30"/>
          </reference>
          <reference field="2" count="1" selected="0">
            <x v="5"/>
          </reference>
          <reference field="16" count="1">
            <x v="6"/>
          </reference>
        </references>
      </pivotArea>
    </format>
    <format dxfId="840">
      <pivotArea dataOnly="0" labelOnly="1" outline="0" fieldPosition="0">
        <references count="4">
          <reference field="0" count="1" selected="0">
            <x v="34"/>
          </reference>
          <reference field="1" count="1" selected="0">
            <x v="33"/>
          </reference>
          <reference field="2" count="1" selected="0">
            <x v="3"/>
          </reference>
          <reference field="16" count="1">
            <x v="7"/>
          </reference>
        </references>
      </pivotArea>
    </format>
    <format dxfId="839">
      <pivotArea dataOnly="0" labelOnly="1" outline="0" fieldPosition="0">
        <references count="4">
          <reference field="0" count="1" selected="0">
            <x v="40"/>
          </reference>
          <reference field="1" count="1" selected="0">
            <x v="39"/>
          </reference>
          <reference field="2" count="1" selected="0">
            <x v="11"/>
          </reference>
          <reference field="16" count="1">
            <x v="2"/>
          </reference>
        </references>
      </pivotArea>
    </format>
    <format dxfId="838">
      <pivotArea dataOnly="0" labelOnly="1" outline="0" fieldPosition="0">
        <references count="4">
          <reference field="0" count="1" selected="0">
            <x v="49"/>
          </reference>
          <reference field="1" count="1" selected="0">
            <x v="48"/>
          </reference>
          <reference field="2" count="1" selected="0">
            <x v="0"/>
          </reference>
          <reference field="16" count="1">
            <x v="0"/>
          </reference>
        </references>
      </pivotArea>
    </format>
    <format dxfId="837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52"/>
          </reference>
          <reference field="2" count="1" selected="0">
            <x v="5"/>
          </reference>
          <reference field="16" count="1">
            <x v="4"/>
          </reference>
        </references>
      </pivotArea>
    </format>
    <format dxfId="836">
      <pivotArea dataOnly="0" labelOnly="1" outline="0" fieldPosition="0">
        <references count="4">
          <reference field="0" count="1" selected="0">
            <x v="64"/>
          </reference>
          <reference field="1" count="1" selected="0">
            <x v="63"/>
          </reference>
          <reference field="2" count="1" selected="0">
            <x v="7"/>
          </reference>
          <reference field="16" count="1">
            <x v="0"/>
          </reference>
        </references>
      </pivotArea>
    </format>
    <format dxfId="835">
      <pivotArea dataOnly="0" labelOnly="1" outline="0" fieldPosition="0">
        <references count="4">
          <reference field="0" count="1" selected="0">
            <x v="69"/>
          </reference>
          <reference field="1" count="1" selected="0">
            <x v="68"/>
          </reference>
          <reference field="2" count="1" selected="0">
            <x v="6"/>
          </reference>
          <reference field="16" count="1">
            <x v="4"/>
          </reference>
        </references>
      </pivotArea>
    </format>
    <format dxfId="834">
      <pivotArea dataOnly="0" labelOnly="1" outline="0" fieldPosition="0">
        <references count="4">
          <reference field="0" count="1" selected="0">
            <x v="73"/>
          </reference>
          <reference field="1" count="1" selected="0">
            <x v="72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833">
      <pivotArea dataOnly="0" labelOnly="1" outline="0" fieldPosition="0">
        <references count="4">
          <reference field="0" count="1" selected="0">
            <x v="79"/>
          </reference>
          <reference field="1" count="1" selected="0">
            <x v="78"/>
          </reference>
          <reference field="2" count="1" selected="0">
            <x v="3"/>
          </reference>
          <reference field="16" count="1">
            <x v="6"/>
          </reference>
        </references>
      </pivotArea>
    </format>
    <format dxfId="832">
      <pivotArea dataOnly="0" labelOnly="1" outline="0" fieldPosition="0">
        <references count="4">
          <reference field="0" count="1" selected="0">
            <x v="81"/>
          </reference>
          <reference field="1" count="1" selected="0">
            <x v="80"/>
          </reference>
          <reference field="2" count="1" selected="0">
            <x v="6"/>
          </reference>
          <reference field="16" count="1">
            <x v="2"/>
          </reference>
        </references>
      </pivotArea>
    </format>
    <format dxfId="831">
      <pivotArea dataOnly="0" labelOnly="1" outline="0" fieldPosition="0">
        <references count="4">
          <reference field="0" count="1" selected="0">
            <x v="93"/>
          </reference>
          <reference field="1" count="1" selected="0">
            <x v="92"/>
          </reference>
          <reference field="2" count="1" selected="0">
            <x v="9"/>
          </reference>
          <reference field="16" count="1">
            <x v="7"/>
          </reference>
        </references>
      </pivotArea>
    </format>
    <format dxfId="830">
      <pivotArea dataOnly="0" labelOnly="1" outline="0" fieldPosition="0">
        <references count="4">
          <reference field="0" count="1" selected="0">
            <x v="100"/>
          </reference>
          <reference field="1" count="1" selected="0">
            <x v="99"/>
          </reference>
          <reference field="2" count="1" selected="0">
            <x v="0"/>
          </reference>
          <reference field="16" count="1">
            <x v="4"/>
          </reference>
        </references>
      </pivotArea>
    </format>
    <format dxfId="829">
      <pivotArea dataOnly="0" labelOnly="1" outline="0" fieldPosition="0">
        <references count="4">
          <reference field="0" count="1" selected="0">
            <x v="103"/>
          </reference>
          <reference field="1" count="1" selected="0">
            <x v="102"/>
          </reference>
          <reference field="2" count="1" selected="0">
            <x v="0"/>
          </reference>
          <reference field="16" count="1">
            <x v="7"/>
          </reference>
        </references>
      </pivotArea>
    </format>
    <format dxfId="828">
      <pivotArea dataOnly="0" labelOnly="1" outline="0" fieldPosition="0">
        <references count="4">
          <reference field="0" count="1" selected="0">
            <x v="116"/>
          </reference>
          <reference field="1" count="1" selected="0">
            <x v="115"/>
          </reference>
          <reference field="2" count="1" selected="0">
            <x v="0"/>
          </reference>
          <reference field="16" count="1">
            <x v="6"/>
          </reference>
        </references>
      </pivotArea>
    </format>
    <format dxfId="827">
      <pivotArea dataOnly="0" labelOnly="1" outline="0" fieldPosition="0">
        <references count="4">
          <reference field="0" count="1" selected="0">
            <x v="117"/>
          </reference>
          <reference field="1" count="1" selected="0">
            <x v="116"/>
          </reference>
          <reference field="2" count="1" selected="0">
            <x v="0"/>
          </reference>
          <reference field="16" count="1">
            <x v="7"/>
          </reference>
        </references>
      </pivotArea>
    </format>
    <format dxfId="826">
      <pivotArea dataOnly="0" labelOnly="1" outline="0" fieldPosition="0">
        <references count="4">
          <reference field="0" count="1" selected="0">
            <x v="118"/>
          </reference>
          <reference field="1" count="1" selected="0">
            <x v="117"/>
          </reference>
          <reference field="2" count="1" selected="0">
            <x v="5"/>
          </reference>
          <reference field="16" count="1">
            <x v="4"/>
          </reference>
        </references>
      </pivotArea>
    </format>
    <format dxfId="825">
      <pivotArea dataOnly="0" labelOnly="1" outline="0" fieldPosition="0">
        <references count="4">
          <reference field="0" count="1" selected="0">
            <x v="121"/>
          </reference>
          <reference field="1" count="1" selected="0">
            <x v="120"/>
          </reference>
          <reference field="2" count="1" selected="0">
            <x v="0"/>
          </reference>
          <reference field="16" count="1">
            <x v="3"/>
          </reference>
        </references>
      </pivotArea>
    </format>
    <format dxfId="824">
      <pivotArea dataOnly="0" labelOnly="1" outline="0" fieldPosition="0">
        <references count="4">
          <reference field="0" count="1" selected="0">
            <x v="128"/>
          </reference>
          <reference field="1" count="1" selected="0">
            <x v="127"/>
          </reference>
          <reference field="2" count="1" selected="0">
            <x v="3"/>
          </reference>
          <reference field="16" count="1">
            <x v="4"/>
          </reference>
        </references>
      </pivotArea>
    </format>
    <format dxfId="823">
      <pivotArea dataOnly="0" labelOnly="1" outline="0" fieldPosition="0">
        <references count="4">
          <reference field="0" count="1" selected="0">
            <x v="130"/>
          </reference>
          <reference field="1" count="1" selected="0">
            <x v="129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822">
      <pivotArea dataOnly="0" labelOnly="1" outline="0" fieldPosition="0">
        <references count="4">
          <reference field="0" count="1" selected="0">
            <x v="148"/>
          </reference>
          <reference field="1" count="1" selected="0">
            <x v="147"/>
          </reference>
          <reference field="2" count="1" selected="0">
            <x v="9"/>
          </reference>
          <reference field="16" count="1">
            <x v="4"/>
          </reference>
        </references>
      </pivotArea>
    </format>
    <format dxfId="821">
      <pivotArea dataOnly="0" labelOnly="1" outline="0" fieldPosition="0">
        <references count="4">
          <reference field="0" count="1" selected="0">
            <x v="159"/>
          </reference>
          <reference field="1" count="1" selected="0">
            <x v="158"/>
          </reference>
          <reference field="2" count="1" selected="0">
            <x v="0"/>
          </reference>
          <reference field="16" count="1">
            <x v="0"/>
          </reference>
        </references>
      </pivotArea>
    </format>
    <format dxfId="820">
      <pivotArea dataOnly="0" labelOnly="1" outline="0" fieldPosition="0">
        <references count="4">
          <reference field="0" count="1" selected="0">
            <x v="160"/>
          </reference>
          <reference field="1" count="1" selected="0">
            <x v="159"/>
          </reference>
          <reference field="2" count="1" selected="0">
            <x v="5"/>
          </reference>
          <reference field="16" count="1">
            <x v="2"/>
          </reference>
        </references>
      </pivotArea>
    </format>
    <format dxfId="819">
      <pivotArea dataOnly="0" labelOnly="1" outline="0" fieldPosition="0">
        <references count="4">
          <reference field="0" count="1" selected="0">
            <x v="163"/>
          </reference>
          <reference field="1" count="1" selected="0">
            <x v="162"/>
          </reference>
          <reference field="2" count="1" selected="0">
            <x v="0"/>
          </reference>
          <reference field="16" count="1">
            <x v="1"/>
          </reference>
        </references>
      </pivotArea>
    </format>
    <format dxfId="818">
      <pivotArea dataOnly="0" labelOnly="1" outline="0" fieldPosition="0">
        <references count="4">
          <reference field="0" count="1" selected="0">
            <x v="164"/>
          </reference>
          <reference field="1" count="1" selected="0">
            <x v="163"/>
          </reference>
          <reference field="2" count="1" selected="0">
            <x v="0"/>
          </reference>
          <reference field="16" count="1">
            <x v="3"/>
          </reference>
        </references>
      </pivotArea>
    </format>
    <format dxfId="817">
      <pivotArea dataOnly="0" labelOnly="1" outline="0" fieldPosition="0">
        <references count="4">
          <reference field="0" count="1" selected="0">
            <x v="165"/>
          </reference>
          <reference field="1" count="1" selected="0">
            <x v="164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816">
      <pivotArea dataOnly="0" labelOnly="1" outline="0" fieldPosition="0">
        <references count="4">
          <reference field="0" count="1" selected="0">
            <x v="166"/>
          </reference>
          <reference field="1" count="1" selected="0">
            <x v="165"/>
          </reference>
          <reference field="2" count="1" selected="0">
            <x v="3"/>
          </reference>
          <reference field="16" count="1">
            <x v="3"/>
          </reference>
        </references>
      </pivotArea>
    </format>
    <format dxfId="815">
      <pivotArea dataOnly="0" labelOnly="1" outline="0" fieldPosition="0">
        <references count="4">
          <reference field="0" count="1" selected="0">
            <x v="168"/>
          </reference>
          <reference field="1" count="1" selected="0">
            <x v="167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814">
      <pivotArea dataOnly="0" labelOnly="1" outline="0" fieldPosition="0">
        <references count="4">
          <reference field="0" count="1" selected="0">
            <x v="172"/>
          </reference>
          <reference field="1" count="1" selected="0">
            <x v="171"/>
          </reference>
          <reference field="2" count="1" selected="0">
            <x v="3"/>
          </reference>
          <reference field="16" count="1">
            <x v="3"/>
          </reference>
        </references>
      </pivotArea>
    </format>
    <format dxfId="813">
      <pivotArea dataOnly="0" labelOnly="1" outline="0" fieldPosition="0">
        <references count="4">
          <reference field="0" count="1" selected="0">
            <x v="174"/>
          </reference>
          <reference field="1" count="1" selected="0">
            <x v="173"/>
          </reference>
          <reference field="2" count="1" selected="0">
            <x v="8"/>
          </reference>
          <reference field="16" count="1">
            <x v="5"/>
          </reference>
        </references>
      </pivotArea>
    </format>
    <format dxfId="812">
      <pivotArea dataOnly="0" labelOnly="1" outline="0" fieldPosition="0">
        <references count="4">
          <reference field="0" count="1" selected="0">
            <x v="183"/>
          </reference>
          <reference field="1" count="1" selected="0">
            <x v="182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811">
      <pivotArea dataOnly="0" labelOnly="1" outline="0" fieldPosition="0">
        <references count="4">
          <reference field="0" count="1" selected="0">
            <x v="184"/>
          </reference>
          <reference field="1" count="1" selected="0">
            <x v="183"/>
          </reference>
          <reference field="2" count="1" selected="0">
            <x v="5"/>
          </reference>
          <reference field="16" count="1">
            <x v="3"/>
          </reference>
        </references>
      </pivotArea>
    </format>
    <format dxfId="810">
      <pivotArea dataOnly="0" labelOnly="1" outline="0" fieldPosition="0">
        <references count="4">
          <reference field="0" count="1" selected="0">
            <x v="187"/>
          </reference>
          <reference field="1" count="1" selected="0">
            <x v="186"/>
          </reference>
          <reference field="2" count="1" selected="0">
            <x v="0"/>
          </reference>
          <reference field="16" count="1">
            <x v="1"/>
          </reference>
        </references>
      </pivotArea>
    </format>
    <format dxfId="809">
      <pivotArea dataOnly="0" labelOnly="1" outline="0" fieldPosition="0">
        <references count="4">
          <reference field="0" count="1" selected="0">
            <x v="189"/>
          </reference>
          <reference field="1" count="1" selected="0">
            <x v="188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808">
      <pivotArea dataOnly="0" labelOnly="1" outline="0" fieldPosition="0">
        <references count="4">
          <reference field="0" count="1" selected="0">
            <x v="191"/>
          </reference>
          <reference field="1" count="1" selected="0">
            <x v="190"/>
          </reference>
          <reference field="2" count="1" selected="0">
            <x v="5"/>
          </reference>
          <reference field="16" count="1">
            <x v="3"/>
          </reference>
        </references>
      </pivotArea>
    </format>
    <format dxfId="807">
      <pivotArea dataOnly="0" labelOnly="1" outline="0" fieldPosition="0">
        <references count="4">
          <reference field="0" count="1" selected="0">
            <x v="194"/>
          </reference>
          <reference field="1" count="1" selected="0">
            <x v="193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806">
      <pivotArea dataOnly="0" labelOnly="1" outline="0" fieldPosition="0">
        <references count="4">
          <reference field="0" count="1" selected="0">
            <x v="198"/>
          </reference>
          <reference field="1" count="1" selected="0">
            <x v="197"/>
          </reference>
          <reference field="2" count="1" selected="0">
            <x v="0"/>
          </reference>
          <reference field="16" count="1">
            <x v="3"/>
          </reference>
        </references>
      </pivotArea>
    </format>
    <format dxfId="805">
      <pivotArea dataOnly="0" labelOnly="1" outline="0" fieldPosition="0">
        <references count="4">
          <reference field="0" count="1" selected="0">
            <x v="199"/>
          </reference>
          <reference field="1" count="1" selected="0">
            <x v="198"/>
          </reference>
          <reference field="2" count="1" selected="0">
            <x v="8"/>
          </reference>
          <reference field="16" count="1">
            <x v="5"/>
          </reference>
        </references>
      </pivotArea>
    </format>
    <format dxfId="804">
      <pivotArea dataOnly="0" labelOnly="1" outline="0" fieldPosition="0">
        <references count="4">
          <reference field="0" count="1" selected="0">
            <x v="209"/>
          </reference>
          <reference field="1" count="1" selected="0">
            <x v="208"/>
          </reference>
          <reference field="2" count="1" selected="0">
            <x v="6"/>
          </reference>
          <reference field="16" count="1">
            <x v="2"/>
          </reference>
        </references>
      </pivotArea>
    </format>
    <format dxfId="803">
      <pivotArea dataOnly="0" labelOnly="1" outline="0" fieldPosition="0">
        <references count="4">
          <reference field="0" count="1" selected="0">
            <x v="213"/>
          </reference>
          <reference field="1" count="1" selected="0">
            <x v="212"/>
          </reference>
          <reference field="2" count="1" selected="0">
            <x v="0"/>
          </reference>
          <reference field="16" count="1">
            <x v="4"/>
          </reference>
        </references>
      </pivotArea>
    </format>
    <format dxfId="802">
      <pivotArea dataOnly="0" labelOnly="1" outline="0" fieldPosition="0">
        <references count="4">
          <reference field="0" count="1" selected="0">
            <x v="214"/>
          </reference>
          <reference field="1" count="1" selected="0">
            <x v="213"/>
          </reference>
          <reference field="2" count="1" selected="0">
            <x v="3"/>
          </reference>
          <reference field="16" count="1">
            <x v="2"/>
          </reference>
        </references>
      </pivotArea>
    </format>
    <format dxfId="801">
      <pivotArea dataOnly="0" labelOnly="1" outline="0" fieldPosition="0">
        <references count="4">
          <reference field="0" count="1" selected="0">
            <x v="216"/>
          </reference>
          <reference field="1" count="1" selected="0">
            <x v="215"/>
          </reference>
          <reference field="2" count="1" selected="0">
            <x v="2"/>
          </reference>
          <reference field="16" count="1">
            <x v="4"/>
          </reference>
        </references>
      </pivotArea>
    </format>
    <format dxfId="800">
      <pivotArea dataOnly="0" labelOnly="1" outline="0" fieldPosition="0">
        <references count="4">
          <reference field="0" count="1" selected="0">
            <x v="231"/>
          </reference>
          <reference field="1" count="1" selected="0">
            <x v="230"/>
          </reference>
          <reference field="2" count="1" selected="0">
            <x v="3"/>
          </reference>
          <reference field="16" count="1">
            <x v="2"/>
          </reference>
        </references>
      </pivotArea>
    </format>
    <format dxfId="799">
      <pivotArea dataOnly="0" labelOnly="1" outline="0" fieldPosition="0">
        <references count="4">
          <reference field="0" count="1" selected="0">
            <x v="236"/>
          </reference>
          <reference field="1" count="1" selected="0">
            <x v="235"/>
          </reference>
          <reference field="2" count="1" selected="0">
            <x v="7"/>
          </reference>
          <reference field="16" count="1">
            <x v="4"/>
          </reference>
        </references>
      </pivotArea>
    </format>
    <format dxfId="798">
      <pivotArea dataOnly="0" labelOnly="1" outline="0" fieldPosition="0">
        <references count="4">
          <reference field="0" count="1" selected="0">
            <x v="241"/>
          </reference>
          <reference field="1" count="1" selected="0">
            <x v="240"/>
          </reference>
          <reference field="2" count="1" selected="0">
            <x v="8"/>
          </reference>
          <reference field="16" count="1">
            <x v="2"/>
          </reference>
        </references>
      </pivotArea>
    </format>
    <format dxfId="797">
      <pivotArea dataOnly="0" labelOnly="1" outline="0" fieldPosition="0">
        <references count="4">
          <reference field="0" count="1" selected="0">
            <x v="247"/>
          </reference>
          <reference field="1" count="1" selected="0">
            <x v="246"/>
          </reference>
          <reference field="2" count="1" selected="0">
            <x v="0"/>
          </reference>
          <reference field="16" count="1">
            <x v="4"/>
          </reference>
        </references>
      </pivotArea>
    </format>
    <format dxfId="796">
      <pivotArea dataOnly="0" labelOnly="1" outline="0" fieldPosition="0">
        <references count="4">
          <reference field="0" count="1" selected="0">
            <x v="248"/>
          </reference>
          <reference field="1" count="1" selected="0">
            <x v="247"/>
          </reference>
          <reference field="2" count="1" selected="0">
            <x v="0"/>
          </reference>
          <reference field="16" count="1">
            <x v="3"/>
          </reference>
        </references>
      </pivotArea>
    </format>
    <format dxfId="795">
      <pivotArea dataOnly="0" labelOnly="1" outline="0" fieldPosition="0">
        <references count="4">
          <reference field="0" count="1" selected="0">
            <x v="256"/>
          </reference>
          <reference field="1" count="1" selected="0">
            <x v="255"/>
          </reference>
          <reference field="2" count="1" selected="0">
            <x v="8"/>
          </reference>
          <reference field="16" count="1">
            <x v="2"/>
          </reference>
        </references>
      </pivotArea>
    </format>
    <format dxfId="794">
      <pivotArea dataOnly="0" labelOnly="1" outline="0" fieldPosition="0">
        <references count="4">
          <reference field="0" count="1" selected="0">
            <x v="276"/>
          </reference>
          <reference field="1" count="1" selected="0">
            <x v="275"/>
          </reference>
          <reference field="2" count="1" selected="0">
            <x v="4"/>
          </reference>
          <reference field="16" count="1">
            <x v="6"/>
          </reference>
        </references>
      </pivotArea>
    </format>
    <format dxfId="793">
      <pivotArea dataOnly="0" labelOnly="1" outline="0" fieldPosition="0">
        <references count="4">
          <reference field="0" count="1" selected="0">
            <x v="297"/>
          </reference>
          <reference field="1" count="1" selected="0">
            <x v="296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92">
      <pivotArea dataOnly="0" labelOnly="1" outline="0" fieldPosition="0">
        <references count="4">
          <reference field="0" count="1" selected="0">
            <x v="306"/>
          </reference>
          <reference field="1" count="1" selected="0">
            <x v="305"/>
          </reference>
          <reference field="2" count="1" selected="0">
            <x v="3"/>
          </reference>
          <reference field="16" count="1">
            <x v="6"/>
          </reference>
        </references>
      </pivotArea>
    </format>
    <format dxfId="791">
      <pivotArea dataOnly="0" labelOnly="1" outline="0" fieldPosition="0">
        <references count="4">
          <reference field="0" count="1" selected="0">
            <x v="308"/>
          </reference>
          <reference field="1" count="1" selected="0">
            <x v="307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90">
      <pivotArea dataOnly="0" labelOnly="1" outline="0" fieldPosition="0">
        <references count="4">
          <reference field="0" count="1" selected="0">
            <x v="315"/>
          </reference>
          <reference field="1" count="1" selected="0">
            <x v="314"/>
          </reference>
          <reference field="2" count="1" selected="0">
            <x v="0"/>
          </reference>
          <reference field="16" count="1">
            <x v="8"/>
          </reference>
        </references>
      </pivotArea>
    </format>
    <format dxfId="789">
      <pivotArea dataOnly="0" labelOnly="1" outline="0" fieldPosition="0">
        <references count="4">
          <reference field="0" count="1" selected="0">
            <x v="319"/>
          </reference>
          <reference field="1" count="1" selected="0">
            <x v="318"/>
          </reference>
          <reference field="2" count="1" selected="0">
            <x v="0"/>
          </reference>
          <reference field="16" count="1">
            <x v="0"/>
          </reference>
        </references>
      </pivotArea>
    </format>
    <format dxfId="788">
      <pivotArea dataOnly="0" labelOnly="1" outline="0" fieldPosition="0">
        <references count="4">
          <reference field="0" count="1" selected="0">
            <x v="323"/>
          </reference>
          <reference field="1" count="1" selected="0">
            <x v="322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87">
      <pivotArea dataOnly="0" labelOnly="1" outline="0" fieldPosition="0">
        <references count="4">
          <reference field="0" count="1" selected="0">
            <x v="328"/>
          </reference>
          <reference field="1" count="1" selected="0">
            <x v="327"/>
          </reference>
          <reference field="2" count="1" selected="0">
            <x v="0"/>
          </reference>
          <reference field="16" count="1">
            <x v="0"/>
          </reference>
        </references>
      </pivotArea>
    </format>
    <format dxfId="786">
      <pivotArea dataOnly="0" labelOnly="1" outline="0" fieldPosition="0">
        <references count="4">
          <reference field="0" count="1" selected="0">
            <x v="331"/>
          </reference>
          <reference field="1" count="1" selected="0">
            <x v="330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85">
      <pivotArea dataOnly="0" labelOnly="1" outline="0" fieldPosition="0">
        <references count="4">
          <reference field="0" count="1" selected="0">
            <x v="336"/>
          </reference>
          <reference field="1" count="1" selected="0">
            <x v="335"/>
          </reference>
          <reference field="2" count="1" selected="0">
            <x v="3"/>
          </reference>
          <reference field="16" count="1">
            <x v="4"/>
          </reference>
        </references>
      </pivotArea>
    </format>
    <format dxfId="784">
      <pivotArea dataOnly="0" labelOnly="1" outline="0" fieldPosition="0">
        <references count="4">
          <reference field="0" count="1" selected="0">
            <x v="338"/>
          </reference>
          <reference field="1" count="1" selected="0">
            <x v="337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83">
      <pivotArea dataOnly="0" labelOnly="1" outline="0" fieldPosition="0">
        <references count="4">
          <reference field="0" count="1" selected="0">
            <x v="341"/>
          </reference>
          <reference field="1" count="1" selected="0">
            <x v="340"/>
          </reference>
          <reference field="2" count="1" selected="0">
            <x v="0"/>
          </reference>
          <reference field="16" count="1">
            <x v="0"/>
          </reference>
        </references>
      </pivotArea>
    </format>
    <format dxfId="782">
      <pivotArea dataOnly="0" labelOnly="1" outline="0" fieldPosition="0">
        <references count="4">
          <reference field="0" count="1" selected="0">
            <x v="342"/>
          </reference>
          <reference field="1" count="1" selected="0">
            <x v="341"/>
          </reference>
          <reference field="2" count="1" selected="0">
            <x v="11"/>
          </reference>
          <reference field="16" count="1">
            <x v="6"/>
          </reference>
        </references>
      </pivotArea>
    </format>
    <format dxfId="781">
      <pivotArea dataOnly="0" labelOnly="1" outline="0" fieldPosition="0">
        <references count="4">
          <reference field="0" count="1" selected="0">
            <x v="351"/>
          </reference>
          <reference field="1" count="1" selected="0">
            <x v="350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80">
      <pivotArea dataOnly="0" labelOnly="1" outline="0" fieldPosition="0">
        <references count="4">
          <reference field="0" count="1" selected="0">
            <x v="355"/>
          </reference>
          <reference field="1" count="1" selected="0">
            <x v="354"/>
          </reference>
          <reference field="2" count="1" selected="0">
            <x v="0"/>
          </reference>
          <reference field="16" count="1">
            <x v="4"/>
          </reference>
        </references>
      </pivotArea>
    </format>
    <format dxfId="779">
      <pivotArea dataOnly="0" labelOnly="1" outline="0" fieldPosition="0">
        <references count="4">
          <reference field="0" count="1" selected="0">
            <x v="356"/>
          </reference>
          <reference field="1" count="1" selected="0">
            <x v="355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78">
      <pivotArea dataOnly="0" labelOnly="1" outline="0" fieldPosition="0">
        <references count="4">
          <reference field="0" count="1" selected="0">
            <x v="381"/>
          </reference>
          <reference field="1" count="1" selected="0">
            <x v="380"/>
          </reference>
          <reference field="2" count="1" selected="0">
            <x v="0"/>
          </reference>
          <reference field="16" count="1">
            <x v="0"/>
          </reference>
        </references>
      </pivotArea>
    </format>
    <format dxfId="777">
      <pivotArea dataOnly="0" labelOnly="1" outline="0" fieldPosition="0">
        <references count="4">
          <reference field="0" count="1" selected="0">
            <x v="382"/>
          </reference>
          <reference field="1" count="1" selected="0">
            <x v="381"/>
          </reference>
          <reference field="2" count="1" selected="0">
            <x v="3"/>
          </reference>
          <reference field="16" count="1">
            <x v="2"/>
          </reference>
        </references>
      </pivotArea>
    </format>
    <format dxfId="776">
      <pivotArea dataOnly="0" labelOnly="1" outline="0" fieldPosition="0">
        <references count="4">
          <reference field="0" count="1" selected="0">
            <x v="388"/>
          </reference>
          <reference field="1" count="1" selected="0">
            <x v="387"/>
          </reference>
          <reference field="2" count="1" selected="0">
            <x v="3"/>
          </reference>
          <reference field="16" count="1">
            <x v="4"/>
          </reference>
        </references>
      </pivotArea>
    </format>
    <format dxfId="775">
      <pivotArea dataOnly="0" labelOnly="1" outline="0" fieldPosition="0">
        <references count="4">
          <reference field="0" count="1" selected="0">
            <x v="392"/>
          </reference>
          <reference field="1" count="1" selected="0">
            <x v="391"/>
          </reference>
          <reference field="2" count="1" selected="0">
            <x v="3"/>
          </reference>
          <reference field="16" count="1">
            <x v="2"/>
          </reference>
        </references>
      </pivotArea>
    </format>
    <format dxfId="774">
      <pivotArea dataOnly="0" labelOnly="1" outline="0" fieldPosition="0">
        <references count="4">
          <reference field="0" count="1" selected="0">
            <x v="396"/>
          </reference>
          <reference field="1" count="1" selected="0">
            <x v="395"/>
          </reference>
          <reference field="2" count="1" selected="0">
            <x v="3"/>
          </reference>
          <reference field="16" count="1">
            <x v="4"/>
          </reference>
        </references>
      </pivotArea>
    </format>
    <format dxfId="773">
      <pivotArea dataOnly="0" labelOnly="1" outline="0" fieldPosition="0">
        <references count="4">
          <reference field="0" count="1" selected="0">
            <x v="400"/>
          </reference>
          <reference field="1" count="1" selected="0">
            <x v="399"/>
          </reference>
          <reference field="2" count="1" selected="0">
            <x v="3"/>
          </reference>
          <reference field="16" count="1">
            <x v="7"/>
          </reference>
        </references>
      </pivotArea>
    </format>
    <format dxfId="772">
      <pivotArea dataOnly="0" labelOnly="1" outline="0" fieldPosition="0">
        <references count="4">
          <reference field="0" count="1" selected="0">
            <x v="402"/>
          </reference>
          <reference field="1" count="1" selected="0">
            <x v="401"/>
          </reference>
          <reference field="2" count="1" selected="0">
            <x v="6"/>
          </reference>
          <reference field="16" count="1">
            <x v="6"/>
          </reference>
        </references>
      </pivotArea>
    </format>
    <format dxfId="771">
      <pivotArea dataOnly="0" labelOnly="1" outline="0" fieldPosition="0">
        <references count="4">
          <reference field="0" count="1" selected="0">
            <x v="406"/>
          </reference>
          <reference field="1" count="1" selected="0">
            <x v="405"/>
          </reference>
          <reference field="2" count="1" selected="0">
            <x v="0"/>
          </reference>
          <reference field="16" count="1">
            <x v="4"/>
          </reference>
        </references>
      </pivotArea>
    </format>
    <format dxfId="770">
      <pivotArea dataOnly="0" labelOnly="1" outline="0" fieldPosition="0">
        <references count="4">
          <reference field="0" count="1" selected="0">
            <x v="432"/>
          </reference>
          <reference field="1" count="1" selected="0">
            <x v="431"/>
          </reference>
          <reference field="2" count="1" selected="0">
            <x v="0"/>
          </reference>
          <reference field="16" count="1">
            <x v="6"/>
          </reference>
        </references>
      </pivotArea>
    </format>
    <format dxfId="769">
      <pivotArea dataOnly="0" labelOnly="1" outline="0" fieldPosition="0">
        <references count="4">
          <reference field="0" count="1" selected="0">
            <x v="433"/>
          </reference>
          <reference field="1" count="1" selected="0">
            <x v="432"/>
          </reference>
          <reference field="2" count="1" selected="0">
            <x v="3"/>
          </reference>
          <reference field="16" count="1">
            <x v="4"/>
          </reference>
        </references>
      </pivotArea>
    </format>
    <format dxfId="768">
      <pivotArea dataOnly="0" labelOnly="1" outline="0" fieldPosition="0">
        <references count="4">
          <reference field="0" count="1" selected="0">
            <x v="436"/>
          </reference>
          <reference field="1" count="1" selected="0">
            <x v="435"/>
          </reference>
          <reference field="2" count="1" selected="0">
            <x v="5"/>
          </reference>
          <reference field="16" count="1">
            <x v="2"/>
          </reference>
        </references>
      </pivotArea>
    </format>
    <format dxfId="767">
      <pivotArea dataOnly="0" labelOnly="1" outline="0" fieldPosition="0">
        <references count="4">
          <reference field="0" count="1" selected="0">
            <x v="440"/>
          </reference>
          <reference field="1" count="1" selected="0">
            <x v="439"/>
          </reference>
          <reference field="2" count="1" selected="0">
            <x v="3"/>
          </reference>
          <reference field="16" count="1">
            <x v="4"/>
          </reference>
        </references>
      </pivotArea>
    </format>
    <format dxfId="766">
      <pivotArea dataOnly="0" labelOnly="1" outline="0" fieldPosition="0">
        <references count="4">
          <reference field="0" count="1" selected="0">
            <x v="442"/>
          </reference>
          <reference field="1" count="1" selected="0">
            <x v="441"/>
          </reference>
          <reference field="2" count="1" selected="0">
            <x v="3"/>
          </reference>
          <reference field="16" count="1">
            <x v="6"/>
          </reference>
        </references>
      </pivotArea>
    </format>
    <format dxfId="765">
      <pivotArea dataOnly="0" labelOnly="1" outline="0" fieldPosition="0">
        <references count="4">
          <reference field="0" count="1" selected="0">
            <x v="444"/>
          </reference>
          <reference field="1" count="1" selected="0">
            <x v="443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64">
      <pivotArea dataOnly="0" labelOnly="1" outline="0" fieldPosition="0">
        <references count="4">
          <reference field="0" count="1" selected="0">
            <x v="445"/>
          </reference>
          <reference field="1" count="1" selected="0">
            <x v="444"/>
          </reference>
          <reference field="2" count="1" selected="0">
            <x v="7"/>
          </reference>
          <reference field="16" count="1">
            <x v="6"/>
          </reference>
        </references>
      </pivotArea>
    </format>
    <format dxfId="763">
      <pivotArea dataOnly="0" labelOnly="1" outline="0" fieldPosition="0">
        <references count="4">
          <reference field="0" count="1" selected="0">
            <x v="450"/>
          </reference>
          <reference field="1" count="1" selected="0">
            <x v="449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62">
      <pivotArea dataOnly="0" labelOnly="1" outline="0" fieldPosition="0">
        <references count="4">
          <reference field="0" count="1" selected="0">
            <x v="451"/>
          </reference>
          <reference field="1" count="1" selected="0">
            <x v="450"/>
          </reference>
          <reference field="2" count="1" selected="0">
            <x v="0"/>
          </reference>
          <reference field="16" count="1">
            <x v="4"/>
          </reference>
        </references>
      </pivotArea>
    </format>
    <format dxfId="761">
      <pivotArea dataOnly="0" labelOnly="1" outline="0" fieldPosition="0">
        <references count="4">
          <reference field="0" count="1" selected="0">
            <x v="454"/>
          </reference>
          <reference field="1" count="1" selected="0">
            <x v="453"/>
          </reference>
          <reference field="2" count="1" selected="0">
            <x v="1"/>
          </reference>
          <reference field="16" count="1">
            <x v="6"/>
          </reference>
        </references>
      </pivotArea>
    </format>
    <format dxfId="760">
      <pivotArea dataOnly="0" labelOnly="1" outline="0" fieldPosition="0">
        <references count="4">
          <reference field="0" count="1" selected="0">
            <x v="464"/>
          </reference>
          <reference field="1" count="1" selected="0">
            <x v="463"/>
          </reference>
          <reference field="2" count="1" selected="0">
            <x v="3"/>
          </reference>
          <reference field="16" count="1">
            <x v="2"/>
          </reference>
        </references>
      </pivotArea>
    </format>
    <format dxfId="759">
      <pivotArea dataOnly="0" labelOnly="1" outline="0" fieldPosition="0">
        <references count="4">
          <reference field="0" count="1" selected="0">
            <x v="466"/>
          </reference>
          <reference field="1" count="1" selected="0">
            <x v="465"/>
          </reference>
          <reference field="2" count="1" selected="0">
            <x v="3"/>
          </reference>
          <reference field="16" count="1">
            <x v="0"/>
          </reference>
        </references>
      </pivotArea>
    </format>
    <format dxfId="758">
      <pivotArea dataOnly="0" labelOnly="1" outline="0" fieldPosition="0">
        <references count="4">
          <reference field="0" count="1" selected="0">
            <x v="472"/>
          </reference>
          <reference field="1" count="1" selected="0">
            <x v="471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57">
      <pivotArea dataOnly="0" labelOnly="1" outline="0" fieldPosition="0">
        <references count="4">
          <reference field="0" count="1" selected="0">
            <x v="476"/>
          </reference>
          <reference field="1" count="1" selected="0">
            <x v="475"/>
          </reference>
          <reference field="2" count="1" selected="0">
            <x v="3"/>
          </reference>
          <reference field="16" count="1">
            <x v="0"/>
          </reference>
        </references>
      </pivotArea>
    </format>
    <format dxfId="756">
      <pivotArea dataOnly="0" labelOnly="1" outline="0" fieldPosition="0">
        <references count="4">
          <reference field="0" count="1" selected="0">
            <x v="486"/>
          </reference>
          <reference field="1" count="1" selected="0">
            <x v="485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55">
      <pivotArea dataOnly="0" labelOnly="1" outline="0" fieldPosition="0">
        <references count="4">
          <reference field="0" count="1" selected="0">
            <x v="492"/>
          </reference>
          <reference field="1" count="1" selected="0">
            <x v="491"/>
          </reference>
          <reference field="2" count="1" selected="0">
            <x v="0"/>
          </reference>
          <reference field="16" count="1">
            <x v="0"/>
          </reference>
        </references>
      </pivotArea>
    </format>
    <format dxfId="754">
      <pivotArea dataOnly="0" labelOnly="1" outline="0" fieldPosition="0">
        <references count="4">
          <reference field="0" count="1" selected="0">
            <x v="494"/>
          </reference>
          <reference field="1" count="1" selected="0">
            <x v="493"/>
          </reference>
          <reference field="2" count="1" selected="0">
            <x v="0"/>
          </reference>
          <reference field="16" count="1">
            <x v="4"/>
          </reference>
        </references>
      </pivotArea>
    </format>
    <format dxfId="753">
      <pivotArea dataOnly="0" labelOnly="1" outline="0" fieldPosition="0">
        <references count="4">
          <reference field="0" count="1" selected="0">
            <x v="497"/>
          </reference>
          <reference field="1" count="1" selected="0">
            <x v="496"/>
          </reference>
          <reference field="2" count="1" selected="0">
            <x v="0"/>
          </reference>
          <reference field="16" count="1">
            <x v="0"/>
          </reference>
        </references>
      </pivotArea>
    </format>
    <format dxfId="752">
      <pivotArea dataOnly="0" labelOnly="1" outline="0" fieldPosition="0">
        <references count="4">
          <reference field="0" count="1" selected="0">
            <x v="502"/>
          </reference>
          <reference field="1" count="1" selected="0">
            <x v="501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51">
      <pivotArea dataOnly="0" labelOnly="1" outline="0" fieldPosition="0">
        <references count="4">
          <reference field="0" count="1" selected="0">
            <x v="503"/>
          </reference>
          <reference field="1" count="1" selected="0">
            <x v="502"/>
          </reference>
          <reference field="2" count="1" selected="0">
            <x v="0"/>
          </reference>
          <reference field="16" count="1">
            <x v="4"/>
          </reference>
        </references>
      </pivotArea>
    </format>
    <format dxfId="750">
      <pivotArea dataOnly="0" labelOnly="1" outline="0" fieldPosition="0">
        <references count="4">
          <reference field="0" count="1" selected="0">
            <x v="504"/>
          </reference>
          <reference field="1" count="1" selected="0">
            <x v="503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49">
      <pivotArea dataOnly="0" labelOnly="1" outline="0" fieldPosition="0">
        <references count="4">
          <reference field="0" count="1" selected="0">
            <x v="505"/>
          </reference>
          <reference field="1" count="1" selected="0">
            <x v="504"/>
          </reference>
          <reference field="2" count="1" selected="0">
            <x v="0"/>
          </reference>
          <reference field="16" count="1">
            <x v="0"/>
          </reference>
        </references>
      </pivotArea>
    </format>
    <format dxfId="748">
      <pivotArea dataOnly="0" labelOnly="1" outline="0" fieldPosition="0">
        <references count="4">
          <reference field="0" count="1" selected="0">
            <x v="506"/>
          </reference>
          <reference field="1" count="1" selected="0">
            <x v="505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47">
      <pivotArea dataOnly="0" labelOnly="1" outline="0" fieldPosition="0">
        <references count="4">
          <reference field="0" count="1" selected="0">
            <x v="507"/>
          </reference>
          <reference field="1" count="1" selected="0">
            <x v="506"/>
          </reference>
          <reference field="2" count="1" selected="0">
            <x v="0"/>
          </reference>
          <reference field="16" count="1">
            <x v="4"/>
          </reference>
        </references>
      </pivotArea>
    </format>
    <format dxfId="746">
      <pivotArea dataOnly="0" labelOnly="1" outline="0" fieldPosition="0">
        <references count="4">
          <reference field="0" count="1" selected="0">
            <x v="508"/>
          </reference>
          <reference field="1" count="1" selected="0">
            <x v="507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45">
      <pivotArea dataOnly="0" labelOnly="1" outline="0" fieldPosition="0">
        <references count="4">
          <reference field="0" count="1" selected="0">
            <x v="510"/>
          </reference>
          <reference field="1" count="1" selected="0">
            <x v="509"/>
          </reference>
          <reference field="2" count="1" selected="0">
            <x v="0"/>
          </reference>
          <reference field="16" count="1">
            <x v="4"/>
          </reference>
        </references>
      </pivotArea>
    </format>
    <format dxfId="744">
      <pivotArea dataOnly="0" labelOnly="1" outline="0" fieldPosition="0">
        <references count="4">
          <reference field="0" count="1" selected="0">
            <x v="511"/>
          </reference>
          <reference field="1" count="1" selected="0">
            <x v="510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43">
      <pivotArea dataOnly="0" labelOnly="1" outline="0" fieldPosition="0">
        <references count="4">
          <reference field="0" count="1" selected="0">
            <x v="512"/>
          </reference>
          <reference field="1" count="1" selected="0">
            <x v="511"/>
          </reference>
          <reference field="2" count="1" selected="0">
            <x v="0"/>
          </reference>
          <reference field="16" count="1">
            <x v="0"/>
          </reference>
        </references>
      </pivotArea>
    </format>
    <format dxfId="742">
      <pivotArea dataOnly="0" labelOnly="1" outline="0" fieldPosition="0">
        <references count="4">
          <reference field="0" count="1" selected="0">
            <x v="517"/>
          </reference>
          <reference field="1" count="1" selected="0">
            <x v="516"/>
          </reference>
          <reference field="2" count="1" selected="0">
            <x v="0"/>
          </reference>
          <reference field="16" count="1">
            <x v="4"/>
          </reference>
        </references>
      </pivotArea>
    </format>
    <format dxfId="741">
      <pivotArea dataOnly="0" labelOnly="1" outline="0" fieldPosition="0">
        <references count="4">
          <reference field="0" count="1" selected="0">
            <x v="518"/>
          </reference>
          <reference field="1" count="1" selected="0">
            <x v="517"/>
          </reference>
          <reference field="2" count="1" selected="0">
            <x v="0"/>
          </reference>
          <reference field="16" count="1">
            <x v="0"/>
          </reference>
        </references>
      </pivotArea>
    </format>
    <format dxfId="740">
      <pivotArea dataOnly="0" labelOnly="1" outline="0" fieldPosition="0">
        <references count="4">
          <reference field="0" count="1" selected="0">
            <x v="525"/>
          </reference>
          <reference field="1" count="1" selected="0">
            <x v="524"/>
          </reference>
          <reference field="2" count="1" selected="0">
            <x v="5"/>
          </reference>
          <reference field="16" count="1">
            <x v="4"/>
          </reference>
        </references>
      </pivotArea>
    </format>
    <format dxfId="739">
      <pivotArea dataOnly="0" labelOnly="1" outline="0" fieldPosition="0">
        <references count="4">
          <reference field="0" count="1" selected="0">
            <x v="528"/>
          </reference>
          <reference field="1" count="1" selected="0">
            <x v="527"/>
          </reference>
          <reference field="2" count="1" selected="0">
            <x v="3"/>
          </reference>
          <reference field="16" count="1">
            <x v="6"/>
          </reference>
        </references>
      </pivotArea>
    </format>
    <format dxfId="738">
      <pivotArea dataOnly="0" labelOnly="1" outline="0" fieldPosition="0">
        <references count="4">
          <reference field="0" count="1" selected="0">
            <x v="530"/>
          </reference>
          <reference field="1" count="1" selected="0">
            <x v="529"/>
          </reference>
          <reference field="2" count="1" selected="0">
            <x v="0"/>
          </reference>
          <reference field="16" count="1">
            <x v="3"/>
          </reference>
        </references>
      </pivotArea>
    </format>
    <format dxfId="737">
      <pivotArea dataOnly="0" labelOnly="1" outline="0" fieldPosition="0">
        <references count="4">
          <reference field="0" count="1" selected="0">
            <x v="531"/>
          </reference>
          <reference field="1" count="1" selected="0">
            <x v="530"/>
          </reference>
          <reference field="2" count="1" selected="0">
            <x v="3"/>
          </reference>
          <reference field="16" count="1">
            <x v="2"/>
          </reference>
        </references>
      </pivotArea>
    </format>
    <format dxfId="736">
      <pivotArea dataOnly="0" labelOnly="1" outline="0" fieldPosition="0">
        <references count="4">
          <reference field="0" count="1" selected="0">
            <x v="533"/>
          </reference>
          <reference field="1" count="1" selected="0">
            <x v="532"/>
          </reference>
          <reference field="2" count="1" selected="0">
            <x v="0"/>
          </reference>
          <reference field="16" count="1">
            <x v="3"/>
          </reference>
        </references>
      </pivotArea>
    </format>
    <format dxfId="735">
      <pivotArea dataOnly="0" labelOnly="1" outline="0" fieldPosition="0">
        <references count="4">
          <reference field="0" count="1" selected="0">
            <x v="534"/>
          </reference>
          <reference field="1" count="1" selected="0">
            <x v="533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34">
      <pivotArea dataOnly="0" labelOnly="1" outline="0" fieldPosition="0">
        <references count="4">
          <reference field="0" count="1" selected="0">
            <x v="536"/>
          </reference>
          <reference field="1" count="1" selected="0">
            <x v="535"/>
          </reference>
          <reference field="2" count="1" selected="0">
            <x v="0"/>
          </reference>
          <reference field="16" count="1">
            <x v="4"/>
          </reference>
        </references>
      </pivotArea>
    </format>
    <format dxfId="733">
      <pivotArea dataOnly="0" labelOnly="1" outline="0" fieldPosition="0">
        <references count="4">
          <reference field="0" count="1" selected="0">
            <x v="537"/>
          </reference>
          <reference field="1" count="1" selected="0">
            <x v="536"/>
          </reference>
          <reference field="2" count="1" selected="0">
            <x v="0"/>
          </reference>
          <reference field="16" count="1">
            <x v="7"/>
          </reference>
        </references>
      </pivotArea>
    </format>
    <format dxfId="732">
      <pivotArea dataOnly="0" labelOnly="1" outline="0" fieldPosition="0">
        <references count="4">
          <reference field="0" count="1" selected="0">
            <x v="538"/>
          </reference>
          <reference field="1" count="1" selected="0">
            <x v="537"/>
          </reference>
          <reference field="2" count="1" selected="0">
            <x v="7"/>
          </reference>
          <reference field="16" count="1">
            <x v="2"/>
          </reference>
        </references>
      </pivotArea>
    </format>
    <format dxfId="731">
      <pivotArea dataOnly="0" labelOnly="1" outline="0" fieldPosition="0">
        <references count="4">
          <reference field="0" count="1" selected="0">
            <x v="545"/>
          </reference>
          <reference field="1" count="1" selected="0">
            <x v="544"/>
          </reference>
          <reference field="2" count="1" selected="0">
            <x v="9"/>
          </reference>
          <reference field="16" count="1">
            <x v="4"/>
          </reference>
        </references>
      </pivotArea>
    </format>
    <format dxfId="730">
      <pivotArea dataOnly="0" labelOnly="1" outline="0" fieldPosition="0">
        <references count="4">
          <reference field="0" count="1" selected="0">
            <x v="552"/>
          </reference>
          <reference field="1" count="1" selected="0">
            <x v="551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29">
      <pivotArea dataOnly="0" labelOnly="1" outline="0" fieldPosition="0">
        <references count="4">
          <reference field="0" count="1" selected="0">
            <x v="569"/>
          </reference>
          <reference field="1" count="1" selected="0">
            <x v="568"/>
          </reference>
          <reference field="2" count="1" selected="0">
            <x v="3"/>
          </reference>
          <reference field="16" count="1">
            <x v="3"/>
          </reference>
        </references>
      </pivotArea>
    </format>
    <format dxfId="728">
      <pivotArea dataOnly="0" labelOnly="1" outline="0" fieldPosition="0">
        <references count="4">
          <reference field="0" count="1" selected="0">
            <x v="613"/>
          </reference>
          <reference field="1" count="1" selected="0">
            <x v="612"/>
          </reference>
          <reference field="2" count="1" selected="0">
            <x v="0"/>
          </reference>
          <reference field="16" count="1">
            <x v="4"/>
          </reference>
        </references>
      </pivotArea>
    </format>
    <format dxfId="727">
      <pivotArea dataOnly="0" labelOnly="1" outline="0" fieldPosition="0">
        <references count="4">
          <reference field="0" count="1" selected="0">
            <x v="615"/>
          </reference>
          <reference field="1" count="1" selected="0">
            <x v="614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26">
      <pivotArea dataOnly="0" labelOnly="1" outline="0" fieldPosition="0">
        <references count="4">
          <reference field="0" count="1" selected="0">
            <x v="619"/>
          </reference>
          <reference field="1" count="1" selected="0">
            <x v="618"/>
          </reference>
          <reference field="2" count="1" selected="0">
            <x v="0"/>
          </reference>
          <reference field="16" count="1">
            <x v="4"/>
          </reference>
        </references>
      </pivotArea>
    </format>
    <format dxfId="725">
      <pivotArea dataOnly="0" labelOnly="1" outline="0" fieldPosition="0">
        <references count="4">
          <reference field="0" count="1" selected="0">
            <x v="620"/>
          </reference>
          <reference field="1" count="1" selected="0">
            <x v="619"/>
          </reference>
          <reference field="2" count="1" selected="0">
            <x v="3"/>
          </reference>
          <reference field="16" count="1">
            <x v="2"/>
          </reference>
        </references>
      </pivotArea>
    </format>
    <format dxfId="724">
      <pivotArea dataOnly="0" labelOnly="1" outline="0" fieldPosition="0">
        <references count="4">
          <reference field="0" count="1" selected="0">
            <x v="622"/>
          </reference>
          <reference field="1" count="1" selected="0">
            <x v="621"/>
          </reference>
          <reference field="2" count="1" selected="0">
            <x v="0"/>
          </reference>
          <reference field="16" count="1">
            <x v="4"/>
          </reference>
        </references>
      </pivotArea>
    </format>
    <format dxfId="723">
      <pivotArea dataOnly="0" labelOnly="1" outline="0" fieldPosition="0">
        <references count="4">
          <reference field="0" count="1" selected="0">
            <x v="624"/>
          </reference>
          <reference field="1" count="1" selected="0">
            <x v="623"/>
          </reference>
          <reference field="2" count="1" selected="0">
            <x v="0"/>
          </reference>
          <reference field="16" count="1">
            <x v="6"/>
          </reference>
        </references>
      </pivotArea>
    </format>
    <format dxfId="722">
      <pivotArea dataOnly="0" labelOnly="1" outline="0" fieldPosition="0">
        <references count="4">
          <reference field="0" count="1" selected="0">
            <x v="625"/>
          </reference>
          <reference field="1" count="1" selected="0">
            <x v="624"/>
          </reference>
          <reference field="2" count="1" selected="0">
            <x v="0"/>
          </reference>
          <reference field="16" count="1">
            <x v="4"/>
          </reference>
        </references>
      </pivotArea>
    </format>
    <format dxfId="721">
      <pivotArea dataOnly="0" labelOnly="1" outline="0" fieldPosition="0">
        <references count="4">
          <reference field="0" count="1" selected="0">
            <x v="630"/>
          </reference>
          <reference field="1" count="1" selected="0">
            <x v="629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20">
      <pivotArea dataOnly="0" labelOnly="1" outline="0" fieldPosition="0">
        <references count="4">
          <reference field="0" count="1" selected="0">
            <x v="631"/>
          </reference>
          <reference field="1" count="1" selected="0">
            <x v="630"/>
          </reference>
          <reference field="2" count="1" selected="0">
            <x v="8"/>
          </reference>
          <reference field="16" count="1">
            <x v="4"/>
          </reference>
        </references>
      </pivotArea>
    </format>
    <format dxfId="719">
      <pivotArea dataOnly="0" labelOnly="1" outline="0" fieldPosition="0">
        <references count="4">
          <reference field="0" count="1" selected="0">
            <x v="637"/>
          </reference>
          <reference field="1" count="1" selected="0">
            <x v="636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18">
      <pivotArea dataOnly="0" labelOnly="1" outline="0" fieldPosition="0">
        <references count="4">
          <reference field="0" count="1" selected="0">
            <x v="640"/>
          </reference>
          <reference field="1" count="1" selected="0">
            <x v="639"/>
          </reference>
          <reference field="2" count="1" selected="0">
            <x v="3"/>
          </reference>
          <reference field="16" count="1">
            <x v="4"/>
          </reference>
        </references>
      </pivotArea>
    </format>
    <format dxfId="717">
      <pivotArea dataOnly="0" labelOnly="1" outline="0" fieldPosition="0">
        <references count="4">
          <reference field="0" count="1" selected="0">
            <x v="643"/>
          </reference>
          <reference field="1" count="1" selected="0">
            <x v="642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16">
      <pivotArea dataOnly="0" labelOnly="1" outline="0" fieldPosition="0">
        <references count="4">
          <reference field="0" count="1" selected="0">
            <x v="644"/>
          </reference>
          <reference field="1" count="1" selected="0">
            <x v="643"/>
          </reference>
          <reference field="2" count="1" selected="0">
            <x v="0"/>
          </reference>
          <reference field="16" count="1">
            <x v="4"/>
          </reference>
        </references>
      </pivotArea>
    </format>
    <format dxfId="715">
      <pivotArea dataOnly="0" labelOnly="1" outline="0" fieldPosition="0">
        <references count="4">
          <reference field="0" count="1" selected="0">
            <x v="645"/>
          </reference>
          <reference field="1" count="1" selected="0">
            <x v="644"/>
          </reference>
          <reference field="2" count="1" selected="0">
            <x v="0"/>
          </reference>
          <reference field="16" count="1">
            <x v="2"/>
          </reference>
        </references>
      </pivotArea>
    </format>
    <format dxfId="714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16" count="1" selected="0">
            <x v="4"/>
          </reference>
          <reference field="19" count="1">
            <x v="2"/>
          </reference>
        </references>
      </pivotArea>
    </format>
    <format dxfId="713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"/>
          </reference>
          <reference field="2" count="1" selected="0">
            <x v="3"/>
          </reference>
          <reference field="16" count="1" selected="0">
            <x v="2"/>
          </reference>
          <reference field="19" count="1">
            <x v="1"/>
          </reference>
        </references>
      </pivotArea>
    </format>
    <format dxfId="712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23"/>
          </reference>
          <reference field="2" count="1" selected="0">
            <x v="0"/>
          </reference>
          <reference field="16" count="1" selected="0">
            <x v="7"/>
          </reference>
          <reference field="19" count="1">
            <x v="0"/>
          </reference>
        </references>
      </pivotArea>
    </format>
    <format dxfId="711">
      <pivotArea dataOnly="0" labelOnly="1" outline="0" fieldPosition="0">
        <references count="5">
          <reference field="0" count="1" selected="0">
            <x v="34"/>
          </reference>
          <reference field="1" count="1" selected="0">
            <x v="33"/>
          </reference>
          <reference field="2" count="1" selected="0">
            <x v="3"/>
          </reference>
          <reference field="16" count="1" selected="0">
            <x v="7"/>
          </reference>
          <reference field="19" count="1">
            <x v="2"/>
          </reference>
        </references>
      </pivotArea>
    </format>
    <format dxfId="710">
      <pivotArea dataOnly="0" labelOnly="1" outline="0" fieldPosition="0">
        <references count="5">
          <reference field="0" count="1" selected="0">
            <x v="40"/>
          </reference>
          <reference field="1" count="1" selected="0">
            <x v="39"/>
          </reference>
          <reference field="2" count="1" selected="0">
            <x v="11"/>
          </reference>
          <reference field="16" count="1" selected="0">
            <x v="2"/>
          </reference>
          <reference field="19" count="1">
            <x v="0"/>
          </reference>
        </references>
      </pivotArea>
    </format>
    <format dxfId="709">
      <pivotArea dataOnly="0" labelOnly="1" outline="0" fieldPosition="0">
        <references count="5">
          <reference field="0" count="1" selected="0">
            <x v="159"/>
          </reference>
          <reference field="1" count="1" selected="0">
            <x v="158"/>
          </reference>
          <reference field="2" count="1" selected="0">
            <x v="0"/>
          </reference>
          <reference field="16" count="1" selected="0">
            <x v="0"/>
          </reference>
          <reference field="19" count="1">
            <x v="1"/>
          </reference>
        </references>
      </pivotArea>
    </format>
    <format dxfId="708">
      <pivotArea dataOnly="0" labelOnly="1" outline="0" fieldPosition="0">
        <references count="5">
          <reference field="0" count="1" selected="0">
            <x v="213"/>
          </reference>
          <reference field="1" count="1" selected="0">
            <x v="212"/>
          </reference>
          <reference field="2" count="1" selected="0">
            <x v="0"/>
          </reference>
          <reference field="16" count="1" selected="0">
            <x v="4"/>
          </reference>
          <reference field="19" count="1">
            <x v="0"/>
          </reference>
        </references>
      </pivotArea>
    </format>
    <format dxfId="707">
      <pivotArea dataOnly="0" labelOnly="1" outline="0" fieldPosition="0">
        <references count="5">
          <reference field="0" count="1" selected="0">
            <x v="248"/>
          </reference>
          <reference field="1" count="1" selected="0">
            <x v="247"/>
          </reference>
          <reference field="2" count="1" selected="0">
            <x v="0"/>
          </reference>
          <reference field="16" count="1" selected="0">
            <x v="3"/>
          </reference>
          <reference field="19" count="1">
            <x v="1"/>
          </reference>
        </references>
      </pivotArea>
    </format>
    <format dxfId="706">
      <pivotArea dataOnly="0" labelOnly="1" outline="0" fieldPosition="0">
        <references count="5">
          <reference field="0" count="1" selected="0">
            <x v="269"/>
          </reference>
          <reference field="1" count="1" selected="0">
            <x v="268"/>
          </reference>
          <reference field="2" count="1" selected="0">
            <x v="8"/>
          </reference>
          <reference field="16" count="1" selected="0">
            <x v="2"/>
          </reference>
          <reference field="19" count="1">
            <x v="0"/>
          </reference>
        </references>
      </pivotArea>
    </format>
    <format dxfId="705">
      <pivotArea dataOnly="0" labelOnly="1" outline="0" fieldPosition="0">
        <references count="5">
          <reference field="0" count="1" selected="0">
            <x v="318"/>
          </reference>
          <reference field="1" count="1" selected="0">
            <x v="317"/>
          </reference>
          <reference field="2" count="1" selected="0">
            <x v="0"/>
          </reference>
          <reference field="16" count="1" selected="0">
            <x v="8"/>
          </reference>
          <reference field="19" count="1">
            <x v="1"/>
          </reference>
        </references>
      </pivotArea>
    </format>
    <format dxfId="704">
      <pivotArea dataOnly="0" labelOnly="1" outline="0" fieldPosition="0">
        <references count="5">
          <reference field="0" count="1" selected="0">
            <x v="327"/>
          </reference>
          <reference field="1" count="1" selected="0">
            <x v="326"/>
          </reference>
          <reference field="2" count="1" selected="0">
            <x v="0"/>
          </reference>
          <reference field="16" count="1" selected="0">
            <x v="2"/>
          </reference>
          <reference field="19" count="1">
            <x v="0"/>
          </reference>
        </references>
      </pivotArea>
    </format>
    <format dxfId="703">
      <pivotArea dataOnly="0" labelOnly="1" outline="0" fieldPosition="0">
        <references count="5">
          <reference field="0" count="1" selected="0">
            <x v="330"/>
          </reference>
          <reference field="1" count="1" selected="0">
            <x v="329"/>
          </reference>
          <reference field="2" count="1" selected="0">
            <x v="0"/>
          </reference>
          <reference field="16" count="1" selected="0">
            <x v="0"/>
          </reference>
          <reference field="19" count="1">
            <x v="1"/>
          </reference>
        </references>
      </pivotArea>
    </format>
    <format dxfId="702">
      <pivotArea dataOnly="0" labelOnly="1" outline="0" fieldPosition="0">
        <references count="5">
          <reference field="0" count="1" selected="0">
            <x v="400"/>
          </reference>
          <reference field="1" count="1" selected="0">
            <x v="399"/>
          </reference>
          <reference field="2" count="1" selected="0">
            <x v="3"/>
          </reference>
          <reference field="16" count="1" selected="0">
            <x v="7"/>
          </reference>
          <reference field="19" count="1">
            <x v="2"/>
          </reference>
        </references>
      </pivotArea>
    </format>
    <format dxfId="701">
      <pivotArea dataOnly="0" labelOnly="1" outline="0" fieldPosition="0">
        <references count="5">
          <reference field="0" count="1" selected="0">
            <x v="408"/>
          </reference>
          <reference field="1" count="1" selected="0">
            <x v="407"/>
          </reference>
          <reference field="2" count="1" selected="0">
            <x v="0"/>
          </reference>
          <reference field="16" count="1" selected="0">
            <x v="4"/>
          </reference>
          <reference field="19" count="1">
            <x v="0"/>
          </reference>
        </references>
      </pivotArea>
    </format>
    <format dxfId="700">
      <pivotArea dataOnly="0" labelOnly="1" outline="0" fieldPosition="0">
        <references count="5">
          <reference field="0" count="1" selected="0">
            <x v="410"/>
          </reference>
          <reference field="1" count="1" selected="0">
            <x v="409"/>
          </reference>
          <reference field="2" count="1" selected="0">
            <x v="0"/>
          </reference>
          <reference field="16" count="1" selected="0">
            <x v="4"/>
          </reference>
          <reference field="19" count="1">
            <x v="1"/>
          </reference>
        </references>
      </pivotArea>
    </format>
    <format dxfId="699">
      <pivotArea dataOnly="0" labelOnly="1" outline="0" fieldPosition="0">
        <references count="5">
          <reference field="0" count="1" selected="0">
            <x v="419"/>
          </reference>
          <reference field="1" count="1" selected="0">
            <x v="418"/>
          </reference>
          <reference field="2" count="1" selected="0">
            <x v="0"/>
          </reference>
          <reference field="16" count="1" selected="0">
            <x v="4"/>
          </reference>
          <reference field="19" count="1">
            <x v="0"/>
          </reference>
        </references>
      </pivotArea>
    </format>
    <format dxfId="698">
      <pivotArea dataOnly="0" labelOnly="1" outline="0" fieldPosition="0">
        <references count="5">
          <reference field="0" count="1" selected="0">
            <x v="426"/>
          </reference>
          <reference field="1" count="1" selected="0">
            <x v="425"/>
          </reference>
          <reference field="2" count="1" selected="0">
            <x v="0"/>
          </reference>
          <reference field="16" count="1" selected="0">
            <x v="4"/>
          </reference>
          <reference field="19" count="1">
            <x v="2"/>
          </reference>
        </references>
      </pivotArea>
    </format>
    <format dxfId="697">
      <pivotArea dataOnly="0" labelOnly="1" outline="0" fieldPosition="0">
        <references count="5">
          <reference field="0" count="1" selected="0">
            <x v="430"/>
          </reference>
          <reference field="1" count="1" selected="0">
            <x v="429"/>
          </reference>
          <reference field="2" count="1" selected="0">
            <x v="3"/>
          </reference>
          <reference field="16" count="1" selected="0">
            <x v="4"/>
          </reference>
          <reference field="19" count="1">
            <x v="0"/>
          </reference>
        </references>
      </pivotArea>
    </format>
    <format dxfId="696">
      <pivotArea dataOnly="0" labelOnly="1" outline="0" fieldPosition="0">
        <references count="5">
          <reference field="0" count="1" selected="0">
            <x v="432"/>
          </reference>
          <reference field="1" count="1" selected="0">
            <x v="431"/>
          </reference>
          <reference field="2" count="1" selected="0">
            <x v="0"/>
          </reference>
          <reference field="16" count="1" selected="0">
            <x v="6"/>
          </reference>
          <reference field="19" count="1">
            <x v="1"/>
          </reference>
        </references>
      </pivotArea>
    </format>
    <format dxfId="695">
      <pivotArea dataOnly="0" labelOnly="1" outline="0" fieldPosition="0">
        <references count="5">
          <reference field="0" count="1" selected="0">
            <x v="436"/>
          </reference>
          <reference field="1" count="1" selected="0">
            <x v="435"/>
          </reference>
          <reference field="2" count="1" selected="0">
            <x v="5"/>
          </reference>
          <reference field="16" count="1" selected="0">
            <x v="2"/>
          </reference>
          <reference field="19" count="1">
            <x v="0"/>
          </reference>
        </references>
      </pivotArea>
    </format>
    <format dxfId="694">
      <pivotArea dataOnly="0" labelOnly="1" outline="0" fieldPosition="0">
        <references count="5">
          <reference field="0" count="1" selected="0">
            <x v="440"/>
          </reference>
          <reference field="1" count="1" selected="0">
            <x v="439"/>
          </reference>
          <reference field="2" count="1" selected="0">
            <x v="3"/>
          </reference>
          <reference field="16" count="1" selected="0">
            <x v="4"/>
          </reference>
          <reference field="19" count="1">
            <x v="3"/>
          </reference>
        </references>
      </pivotArea>
    </format>
    <format dxfId="693">
      <pivotArea dataOnly="0" labelOnly="1" outline="0" fieldPosition="0">
        <references count="5">
          <reference field="0" count="1" selected="0">
            <x v="464"/>
          </reference>
          <reference field="1" count="1" selected="0">
            <x v="463"/>
          </reference>
          <reference field="2" count="1" selected="0">
            <x v="3"/>
          </reference>
          <reference field="16" count="1" selected="0">
            <x v="2"/>
          </reference>
          <reference field="19" count="1">
            <x v="1"/>
          </reference>
        </references>
      </pivotArea>
    </format>
    <format dxfId="692">
      <pivotArea dataOnly="0" labelOnly="1" outline="0" fieldPosition="0">
        <references count="5">
          <reference field="0" count="1" selected="0">
            <x v="468"/>
          </reference>
          <reference field="1" count="1" selected="0">
            <x v="467"/>
          </reference>
          <reference field="2" count="1" selected="0">
            <x v="3"/>
          </reference>
          <reference field="16" count="1" selected="0">
            <x v="0"/>
          </reference>
          <reference field="19" count="1">
            <x v="0"/>
          </reference>
        </references>
      </pivotArea>
    </format>
    <format dxfId="691">
      <pivotArea dataOnly="0" labelOnly="1" outline="0" fieldPosition="0">
        <references count="5">
          <reference field="0" count="1" selected="0">
            <x v="473"/>
          </reference>
          <reference field="1" count="1" selected="0">
            <x v="472"/>
          </reference>
          <reference field="2" count="1" selected="0">
            <x v="0"/>
          </reference>
          <reference field="16" count="1" selected="0">
            <x v="2"/>
          </reference>
          <reference field="19" count="1">
            <x v="1"/>
          </reference>
        </references>
      </pivotArea>
    </format>
    <format dxfId="690">
      <pivotArea dataOnly="0" labelOnly="1" outline="0" fieldPosition="0">
        <references count="5">
          <reference field="0" count="1" selected="0">
            <x v="475"/>
          </reference>
          <reference field="1" count="1" selected="0">
            <x v="474"/>
          </reference>
          <reference field="2" count="1" selected="0">
            <x v="0"/>
          </reference>
          <reference field="16" count="1" selected="0">
            <x v="2"/>
          </reference>
          <reference field="19" count="1">
            <x v="0"/>
          </reference>
        </references>
      </pivotArea>
    </format>
    <format dxfId="689">
      <pivotArea dataOnly="0" labelOnly="1" outline="0" fieldPosition="0">
        <references count="5">
          <reference field="0" count="1" selected="0">
            <x v="476"/>
          </reference>
          <reference field="1" count="1" selected="0">
            <x v="475"/>
          </reference>
          <reference field="2" count="1" selected="0">
            <x v="3"/>
          </reference>
          <reference field="16" count="1" selected="0">
            <x v="0"/>
          </reference>
          <reference field="19" count="1">
            <x v="1"/>
          </reference>
        </references>
      </pivotArea>
    </format>
    <format dxfId="688">
      <pivotArea dataOnly="0" labelOnly="1" outline="0" fieldPosition="0">
        <references count="5">
          <reference field="0" count="1" selected="0">
            <x v="484"/>
          </reference>
          <reference field="1" count="1" selected="0">
            <x v="483"/>
          </reference>
          <reference field="2" count="1" selected="0">
            <x v="3"/>
          </reference>
          <reference field="16" count="1" selected="0">
            <x v="0"/>
          </reference>
          <reference field="19" count="1">
            <x v="0"/>
          </reference>
        </references>
      </pivotArea>
    </format>
    <format dxfId="687">
      <pivotArea dataOnly="0" labelOnly="1" outline="0" fieldPosition="0">
        <references count="5">
          <reference field="0" count="1" selected="0">
            <x v="492"/>
          </reference>
          <reference field="1" count="1" selected="0">
            <x v="491"/>
          </reference>
          <reference field="2" count="1" selected="0">
            <x v="0"/>
          </reference>
          <reference field="16" count="1" selected="0">
            <x v="0"/>
          </reference>
          <reference field="19" count="1">
            <x v="1"/>
          </reference>
        </references>
      </pivotArea>
    </format>
    <format dxfId="686">
      <pivotArea dataOnly="0" labelOnly="1" outline="0" fieldPosition="0">
        <references count="5">
          <reference field="0" count="1" selected="0">
            <x v="499"/>
          </reference>
          <reference field="1" count="1" selected="0">
            <x v="498"/>
          </reference>
          <reference field="2" count="1" selected="0">
            <x v="0"/>
          </reference>
          <reference field="16" count="1" selected="0">
            <x v="0"/>
          </reference>
          <reference field="19" count="1">
            <x v="0"/>
          </reference>
        </references>
      </pivotArea>
    </format>
    <format dxfId="685">
      <pivotArea dataOnly="0" labelOnly="1" outline="0" fieldPosition="0">
        <references count="5">
          <reference field="0" count="1" selected="0">
            <x v="503"/>
          </reference>
          <reference field="1" count="1" selected="0">
            <x v="502"/>
          </reference>
          <reference field="2" count="1" selected="0">
            <x v="0"/>
          </reference>
          <reference field="16" count="1" selected="0">
            <x v="4"/>
          </reference>
          <reference field="19" count="1">
            <x v="2"/>
          </reference>
        </references>
      </pivotArea>
    </format>
    <format dxfId="684">
      <pivotArea dataOnly="0" labelOnly="1" outline="0" fieldPosition="0">
        <references count="5">
          <reference field="0" count="1" selected="0">
            <x v="504"/>
          </reference>
          <reference field="1" count="1" selected="0">
            <x v="503"/>
          </reference>
          <reference field="2" count="1" selected="0">
            <x v="0"/>
          </reference>
          <reference field="16" count="1" selected="0">
            <x v="2"/>
          </reference>
          <reference field="19" count="1">
            <x v="1"/>
          </reference>
        </references>
      </pivotArea>
    </format>
    <format dxfId="683">
      <pivotArea dataOnly="0" labelOnly="1" outline="0" fieldPosition="0">
        <references count="5">
          <reference field="0" count="1" selected="0">
            <x v="505"/>
          </reference>
          <reference field="1" count="1" selected="0">
            <x v="504"/>
          </reference>
          <reference field="2" count="1" selected="0">
            <x v="0"/>
          </reference>
          <reference field="16" count="1" selected="0">
            <x v="0"/>
          </reference>
          <reference field="19" count="1">
            <x v="0"/>
          </reference>
        </references>
      </pivotArea>
    </format>
    <format dxfId="682">
      <pivotArea dataOnly="0" labelOnly="1" outline="0" fieldPosition="0">
        <references count="5">
          <reference field="0" count="1" selected="0">
            <x v="506"/>
          </reference>
          <reference field="1" count="1" selected="0">
            <x v="505"/>
          </reference>
          <reference field="2" count="1" selected="0">
            <x v="0"/>
          </reference>
          <reference field="16" count="1" selected="0">
            <x v="2"/>
          </reference>
          <reference field="19" count="1">
            <x v="1"/>
          </reference>
        </references>
      </pivotArea>
    </format>
    <format dxfId="681">
      <pivotArea dataOnly="0" labelOnly="1" outline="0" fieldPosition="0">
        <references count="5">
          <reference field="0" count="1" selected="0">
            <x v="507"/>
          </reference>
          <reference field="1" count="1" selected="0">
            <x v="506"/>
          </reference>
          <reference field="2" count="1" selected="0">
            <x v="0"/>
          </reference>
          <reference field="16" count="1" selected="0">
            <x v="4"/>
          </reference>
          <reference field="19" count="1">
            <x v="2"/>
          </reference>
        </references>
      </pivotArea>
    </format>
    <format dxfId="680">
      <pivotArea dataOnly="0" labelOnly="1" outline="0" fieldPosition="0">
        <references count="5">
          <reference field="0" count="1" selected="0">
            <x v="508"/>
          </reference>
          <reference field="1" count="1" selected="0">
            <x v="507"/>
          </reference>
          <reference field="2" count="1" selected="0">
            <x v="0"/>
          </reference>
          <reference field="16" count="1" selected="0">
            <x v="2"/>
          </reference>
          <reference field="19" count="1">
            <x v="0"/>
          </reference>
        </references>
      </pivotArea>
    </format>
    <format dxfId="679">
      <pivotArea dataOnly="0" labelOnly="1" outline="0" fieldPosition="0">
        <references count="5">
          <reference field="0" count="1" selected="0">
            <x v="510"/>
          </reference>
          <reference field="1" count="1" selected="0">
            <x v="509"/>
          </reference>
          <reference field="2" count="1" selected="0">
            <x v="0"/>
          </reference>
          <reference field="16" count="1" selected="0">
            <x v="4"/>
          </reference>
          <reference field="19" count="1">
            <x v="1"/>
          </reference>
        </references>
      </pivotArea>
    </format>
    <format dxfId="678">
      <pivotArea dataOnly="0" labelOnly="1" outline="0" fieldPosition="0">
        <references count="5">
          <reference field="0" count="1" selected="0">
            <x v="512"/>
          </reference>
          <reference field="1" count="1" selected="0">
            <x v="511"/>
          </reference>
          <reference field="2" count="1" selected="0">
            <x v="0"/>
          </reference>
          <reference field="16" count="1" selected="0">
            <x v="0"/>
          </reference>
          <reference field="19" count="1">
            <x v="0"/>
          </reference>
        </references>
      </pivotArea>
    </format>
    <format dxfId="677">
      <pivotArea dataOnly="0" labelOnly="1" outline="0" fieldPosition="0">
        <references count="5">
          <reference field="0" count="1" selected="0">
            <x v="517"/>
          </reference>
          <reference field="1" count="1" selected="0">
            <x v="516"/>
          </reference>
          <reference field="2" count="1" selected="0">
            <x v="0"/>
          </reference>
          <reference field="16" count="1" selected="0">
            <x v="4"/>
          </reference>
          <reference field="19" count="1">
            <x v="1"/>
          </reference>
        </references>
      </pivotArea>
    </format>
    <format dxfId="676">
      <pivotArea dataOnly="0" labelOnly="1" outline="0" fieldPosition="0">
        <references count="5">
          <reference field="0" count="1" selected="0">
            <x v="518"/>
          </reference>
          <reference field="1" count="1" selected="0">
            <x v="517"/>
          </reference>
          <reference field="2" count="1" selected="0">
            <x v="0"/>
          </reference>
          <reference field="16" count="1" selected="0">
            <x v="0"/>
          </reference>
          <reference field="19" count="1">
            <x v="0"/>
          </reference>
        </references>
      </pivotArea>
    </format>
    <format dxfId="675">
      <pivotArea dataOnly="0" labelOnly="1" outline="0" fieldPosition="0">
        <references count="5">
          <reference field="0" count="1" selected="0">
            <x v="520"/>
          </reference>
          <reference field="1" count="1" selected="0">
            <x v="519"/>
          </reference>
          <reference field="2" count="1" selected="0">
            <x v="0"/>
          </reference>
          <reference field="16" count="1" selected="0">
            <x v="0"/>
          </reference>
          <reference field="19" count="1">
            <x v="1"/>
          </reference>
        </references>
      </pivotArea>
    </format>
    <format dxfId="674">
      <pivotArea dataOnly="0" labelOnly="1" outline="0" fieldPosition="0">
        <references count="5">
          <reference field="0" count="1" selected="0">
            <x v="571"/>
          </reference>
          <reference field="1" count="1" selected="0">
            <x v="570"/>
          </reference>
          <reference field="2" count="1" selected="0">
            <x v="0"/>
          </reference>
          <reference field="16" count="1" selected="0">
            <x v="3"/>
          </reference>
          <reference field="19" count="1">
            <x v="0"/>
          </reference>
        </references>
      </pivotArea>
    </format>
    <format dxfId="673">
      <pivotArea dataOnly="0" labelOnly="1" outline="0" fieldPosition="0">
        <references count="5">
          <reference field="0" count="1" selected="0">
            <x v="573"/>
          </reference>
          <reference field="1" count="1" selected="0">
            <x v="572"/>
          </reference>
          <reference field="2" count="1" selected="0">
            <x v="0"/>
          </reference>
          <reference field="16" count="1" selected="0">
            <x v="3"/>
          </reference>
          <reference field="19" count="1">
            <x v="1"/>
          </reference>
        </references>
      </pivotArea>
    </format>
    <format dxfId="672">
      <pivotArea dataOnly="0" labelOnly="1" outline="0" fieldPosition="0">
        <references count="5">
          <reference field="0" count="1" selected="0">
            <x v="574"/>
          </reference>
          <reference field="1" count="1" selected="0">
            <x v="573"/>
          </reference>
          <reference field="2" count="1" selected="0">
            <x v="0"/>
          </reference>
          <reference field="16" count="1" selected="0">
            <x v="3"/>
          </reference>
          <reference field="19" count="1">
            <x v="0"/>
          </reference>
        </references>
      </pivotArea>
    </format>
    <format dxfId="671">
      <pivotArea dataOnly="0" labelOnly="1" outline="0" fieldPosition="0">
        <references count="5">
          <reference field="0" count="1" selected="0">
            <x v="575"/>
          </reference>
          <reference field="1" count="1" selected="0">
            <x v="574"/>
          </reference>
          <reference field="2" count="1" selected="0">
            <x v="0"/>
          </reference>
          <reference field="16" count="1" selected="0">
            <x v="3"/>
          </reference>
          <reference field="19" count="1">
            <x v="1"/>
          </reference>
        </references>
      </pivotArea>
    </format>
    <format dxfId="670">
      <pivotArea dataOnly="0" labelOnly="1" outline="0" fieldPosition="0">
        <references count="5">
          <reference field="0" count="1" selected="0">
            <x v="579"/>
          </reference>
          <reference field="1" count="1" selected="0">
            <x v="578"/>
          </reference>
          <reference field="2" count="1" selected="0">
            <x v="0"/>
          </reference>
          <reference field="16" count="1" selected="0">
            <x v="3"/>
          </reference>
          <reference field="19" count="1">
            <x v="0"/>
          </reference>
        </references>
      </pivotArea>
    </format>
    <format dxfId="669">
      <pivotArea dataOnly="0" labelOnly="1" outline="0" fieldPosition="0">
        <references count="5">
          <reference field="0" count="1" selected="0">
            <x v="584"/>
          </reference>
          <reference field="1" count="1" selected="0">
            <x v="583"/>
          </reference>
          <reference field="2" count="1" selected="0">
            <x v="0"/>
          </reference>
          <reference field="16" count="1" selected="0">
            <x v="3"/>
          </reference>
          <reference field="19" count="1">
            <x v="1"/>
          </reference>
        </references>
      </pivotArea>
    </format>
    <format dxfId="668">
      <pivotArea dataOnly="0" labelOnly="1" outline="0" fieldPosition="0">
        <references count="5">
          <reference field="0" count="1" selected="0">
            <x v="585"/>
          </reference>
          <reference field="1" count="1" selected="0">
            <x v="584"/>
          </reference>
          <reference field="2" count="1" selected="0">
            <x v="0"/>
          </reference>
          <reference field="16" count="1" selected="0">
            <x v="3"/>
          </reference>
          <reference field="19" count="1">
            <x v="0"/>
          </reference>
        </references>
      </pivotArea>
    </format>
    <format dxfId="667">
      <pivotArea dataOnly="0" labelOnly="1" outline="0" fieldPosition="0">
        <references count="5">
          <reference field="0" count="1" selected="0">
            <x v="586"/>
          </reference>
          <reference field="1" count="1" selected="0">
            <x v="585"/>
          </reference>
          <reference field="2" count="1" selected="0">
            <x v="0"/>
          </reference>
          <reference field="16" count="1" selected="0">
            <x v="3"/>
          </reference>
          <reference field="19" count="1">
            <x v="1"/>
          </reference>
        </references>
      </pivotArea>
    </format>
    <format dxfId="666">
      <pivotArea dataOnly="0" labelOnly="1" outline="0" fieldPosition="0">
        <references count="5">
          <reference field="0" count="1" selected="0">
            <x v="587"/>
          </reference>
          <reference field="1" count="1" selected="0">
            <x v="586"/>
          </reference>
          <reference field="2" count="1" selected="0">
            <x v="0"/>
          </reference>
          <reference field="16" count="1" selected="0">
            <x v="3"/>
          </reference>
          <reference field="19" count="1">
            <x v="0"/>
          </reference>
        </references>
      </pivotArea>
    </format>
    <format dxfId="665">
      <pivotArea dataOnly="0" labelOnly="1" outline="0" fieldPosition="0">
        <references count="5">
          <reference field="0" count="1" selected="0">
            <x v="596"/>
          </reference>
          <reference field="1" count="1" selected="0">
            <x v="595"/>
          </reference>
          <reference field="2" count="1" selected="0">
            <x v="0"/>
          </reference>
          <reference field="16" count="1" selected="0">
            <x v="3"/>
          </reference>
          <reference field="19" count="1">
            <x v="1"/>
          </reference>
        </references>
      </pivotArea>
    </format>
    <format dxfId="664">
      <pivotArea dataOnly="0" labelOnly="1" outline="0" fieldPosition="0">
        <references count="5">
          <reference field="0" count="1" selected="0">
            <x v="601"/>
          </reference>
          <reference field="1" count="1" selected="0">
            <x v="600"/>
          </reference>
          <reference field="2" count="1" selected="0">
            <x v="0"/>
          </reference>
          <reference field="16" count="1" selected="0">
            <x v="3"/>
          </reference>
          <reference field="19" count="1">
            <x v="0"/>
          </reference>
        </references>
      </pivotArea>
    </format>
    <format dxfId="663">
      <pivotArea dataOnly="0" labelOnly="1" outline="0" fieldPosition="0">
        <references count="5">
          <reference field="0" count="1" selected="0">
            <x v="610"/>
          </reference>
          <reference field="1" count="1" selected="0">
            <x v="609"/>
          </reference>
          <reference field="2" count="1" selected="0">
            <x v="0"/>
          </reference>
          <reference field="16" count="1" selected="0">
            <x v="3"/>
          </reference>
          <reference field="19" count="1">
            <x v="1"/>
          </reference>
        </references>
      </pivotArea>
    </format>
    <format dxfId="662">
      <pivotArea dataOnly="0" labelOnly="1" outline="0" fieldPosition="0">
        <references count="5">
          <reference field="0" count="1" selected="0">
            <x v="623"/>
          </reference>
          <reference field="1" count="1" selected="0">
            <x v="622"/>
          </reference>
          <reference field="2" count="1" selected="0">
            <x v="0"/>
          </reference>
          <reference field="16" count="1" selected="0">
            <x v="4"/>
          </reference>
          <reference field="19" count="1">
            <x v="0"/>
          </reference>
        </references>
      </pivotArea>
    </format>
    <format dxfId="661">
      <pivotArea dataOnly="0" labelOnly="1" outline="0" fieldPosition="0">
        <references count="5">
          <reference field="0" count="1" selected="0">
            <x v="624"/>
          </reference>
          <reference field="1" count="1" selected="0">
            <x v="623"/>
          </reference>
          <reference field="2" count="1" selected="0">
            <x v="0"/>
          </reference>
          <reference field="16" count="1" selected="0">
            <x v="6"/>
          </reference>
          <reference field="19" count="1">
            <x v="1"/>
          </reference>
        </references>
      </pivotArea>
    </format>
    <format dxfId="660">
      <pivotArea dataOnly="0" labelOnly="1" outline="0" fieldPosition="0">
        <references count="5">
          <reference field="0" count="1" selected="0">
            <x v="626"/>
          </reference>
          <reference field="1" count="1" selected="0">
            <x v="625"/>
          </reference>
          <reference field="2" count="1" selected="0">
            <x v="0"/>
          </reference>
          <reference field="16" count="1" selected="0">
            <x v="4"/>
          </reference>
          <reference field="19" count="1">
            <x v="0"/>
          </reference>
        </references>
      </pivotArea>
    </format>
    <format dxfId="659">
      <pivotArea dataOnly="0" labelOnly="1" outline="0" fieldPosition="0">
        <references count="5">
          <reference field="0" count="1" selected="0">
            <x v="627"/>
          </reference>
          <reference field="1" count="1" selected="0">
            <x v="626"/>
          </reference>
          <reference field="2" count="1" selected="0">
            <x v="0"/>
          </reference>
          <reference field="16" count="1" selected="0">
            <x v="4"/>
          </reference>
          <reference field="19" count="1">
            <x v="1"/>
          </reference>
        </references>
      </pivotArea>
    </format>
    <format dxfId="658">
      <pivotArea dataOnly="0" labelOnly="1" outline="0" fieldPosition="0">
        <references count="5">
          <reference field="0" count="1" selected="0">
            <x v="631"/>
          </reference>
          <reference field="1" count="1" selected="0">
            <x v="630"/>
          </reference>
          <reference field="2" count="1" selected="0">
            <x v="8"/>
          </reference>
          <reference field="16" count="1" selected="0">
            <x v="4"/>
          </reference>
          <reference field="19" count="1">
            <x v="0"/>
          </reference>
        </references>
      </pivotArea>
    </format>
    <format dxfId="657">
      <pivotArea dataOnly="0" labelOnly="1" outline="0" fieldPosition="0">
        <references count="5">
          <reference field="0" count="1" selected="0">
            <x v="642"/>
          </reference>
          <reference field="1" count="1" selected="0">
            <x v="641"/>
          </reference>
          <reference field="2" count="1" selected="0">
            <x v="0"/>
          </reference>
          <reference field="16" count="1" selected="0">
            <x v="4"/>
          </reference>
          <reference field="19" count="1">
            <x v="1"/>
          </reference>
        </references>
      </pivotArea>
    </format>
    <format dxfId="656">
      <pivotArea dataOnly="0" labelOnly="1" outline="0" fieldPosition="0">
        <references count="5">
          <reference field="0" count="1" selected="0">
            <x v="645"/>
          </reference>
          <reference field="1" count="1" selected="0">
            <x v="644"/>
          </reference>
          <reference field="2" count="1" selected="0">
            <x v="0"/>
          </reference>
          <reference field="16" count="1" selected="0">
            <x v="2"/>
          </reference>
          <reference field="19" count="1">
            <x v="0"/>
          </reference>
        </references>
      </pivotArea>
    </format>
    <format dxfId="655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16" count="1" selected="0">
            <x v="4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654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1"/>
          </reference>
          <reference field="2" count="1" selected="0">
            <x v="31"/>
          </reference>
          <reference field="16" count="1" selected="0">
            <x v="4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653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2"/>
          </reference>
          <reference field="2" count="1" selected="0">
            <x v="0"/>
          </reference>
          <reference field="16" count="1" selected="0">
            <x v="5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652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3"/>
          </reference>
          <reference field="2" count="1" selected="0">
            <x v="3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51">
      <pivotArea dataOnly="0" labelOnly="1" outline="0" fieldPosition="0">
        <references count="6">
          <reference field="0" count="1" selected="0">
            <x v="5"/>
          </reference>
          <reference field="1" count="1" selected="0">
            <x v="4"/>
          </reference>
          <reference field="2" count="1" selected="0">
            <x v="31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50">
      <pivotArea dataOnly="0" labelOnly="1" outline="0" fieldPosition="0">
        <references count="6">
          <reference field="0" count="1" selected="0">
            <x v="6"/>
          </reference>
          <reference field="1" count="1" selected="0">
            <x v="5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49">
      <pivotArea dataOnly="0" labelOnly="1" outline="0" fieldPosition="0">
        <references count="6">
          <reference field="0" count="1" selected="0">
            <x v="7"/>
          </reference>
          <reference field="1" count="1" selected="0">
            <x v="6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48">
      <pivotArea dataOnly="0" labelOnly="1" outline="0" fieldPosition="0">
        <references count="6">
          <reference field="0" count="1" selected="0">
            <x v="8"/>
          </reference>
          <reference field="1" count="1" selected="0">
            <x v="7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47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8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46">
      <pivotArea dataOnly="0" labelOnly="1" outline="0" fieldPosition="0">
        <references count="6">
          <reference field="0" count="1" selected="0">
            <x v="10"/>
          </reference>
          <reference field="1" count="1" selected="0">
            <x v="9"/>
          </reference>
          <reference field="2" count="1" selected="0">
            <x v="1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45">
      <pivotArea dataOnly="0" labelOnly="1" outline="0" fieldPosition="0">
        <references count="6">
          <reference field="0" count="1" selected="0">
            <x v="11"/>
          </reference>
          <reference field="1" count="1" selected="0">
            <x v="10"/>
          </reference>
          <reference field="2" count="1" selected="0">
            <x v="38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44">
      <pivotArea dataOnly="0" labelOnly="1" outline="0" fieldPosition="0">
        <references count="6">
          <reference field="0" count="1" selected="0">
            <x v="12"/>
          </reference>
          <reference field="1" count="1" selected="0">
            <x v="11"/>
          </reference>
          <reference field="2" count="1" selected="0">
            <x v="5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43">
      <pivotArea dataOnly="0" labelOnly="1" outline="0" fieldPosition="0">
        <references count="6">
          <reference field="0" count="1" selected="0">
            <x v="13"/>
          </reference>
          <reference field="1" count="1" selected="0">
            <x v="12"/>
          </reference>
          <reference field="2" count="1" selected="0">
            <x v="59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42">
      <pivotArea dataOnly="0" labelOnly="1" outline="0" fieldPosition="0">
        <references count="6">
          <reference field="0" count="1" selected="0">
            <x v="14"/>
          </reference>
          <reference field="1" count="1" selected="0">
            <x v="13"/>
          </reference>
          <reference field="2" count="1" selected="0">
            <x v="67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41">
      <pivotArea dataOnly="0" labelOnly="1" outline="0" fieldPosition="0">
        <references count="6">
          <reference field="0" count="1" selected="0">
            <x v="15"/>
          </reference>
          <reference field="1" count="1" selected="0">
            <x v="14"/>
          </reference>
          <reference field="2" count="1" selected="0">
            <x v="74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40">
      <pivotArea dataOnly="0" labelOnly="1" outline="0" fieldPosition="0">
        <references count="6">
          <reference field="0" count="1" selected="0">
            <x v="16"/>
          </reference>
          <reference field="1" count="1" selected="0">
            <x v="15"/>
          </reference>
          <reference field="2" count="1" selected="0">
            <x v="8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39">
      <pivotArea dataOnly="0" labelOnly="1" outline="0" fieldPosition="0">
        <references count="6">
          <reference field="0" count="1" selected="0">
            <x v="17"/>
          </reference>
          <reference field="1" count="1" selected="0">
            <x v="16"/>
          </reference>
          <reference field="2" count="1" selected="0">
            <x v="85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38">
      <pivotArea dataOnly="0" labelOnly="1" outline="0" fieldPosition="0">
        <references count="6">
          <reference field="0" count="1" selected="0">
            <x v="18"/>
          </reference>
          <reference field="1" count="1" selected="0">
            <x v="17"/>
          </reference>
          <reference field="2" count="1" selected="0">
            <x v="8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37">
      <pivotArea dataOnly="0" labelOnly="1" outline="0" fieldPosition="0">
        <references count="6">
          <reference field="0" count="1" selected="0">
            <x v="19"/>
          </reference>
          <reference field="1" count="1" selected="0">
            <x v="18"/>
          </reference>
          <reference field="2" count="1" selected="0">
            <x v="36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36">
      <pivotArea dataOnly="0" labelOnly="1" outline="0" fieldPosition="0">
        <references count="6">
          <reference field="0" count="1" selected="0">
            <x v="20"/>
          </reference>
          <reference field="1" count="1" selected="0">
            <x v="19"/>
          </reference>
          <reference field="2" count="1" selected="0">
            <x v="48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35">
      <pivotArea dataOnly="0" labelOnly="1" outline="0" fieldPosition="0">
        <references count="6">
          <reference field="0" count="1" selected="0">
            <x v="21"/>
          </reference>
          <reference field="1" count="1" selected="0">
            <x v="20"/>
          </reference>
          <reference field="2" count="1" selected="0">
            <x v="57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34">
      <pivotArea dataOnly="0" labelOnly="1" outline="0" fieldPosition="0">
        <references count="6">
          <reference field="0" count="1" selected="0">
            <x v="22"/>
          </reference>
          <reference field="1" count="1" selected="0">
            <x v="21"/>
          </reference>
          <reference field="2" count="1" selected="0">
            <x v="65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33">
      <pivotArea dataOnly="0" labelOnly="1" outline="0" fieldPosition="0">
        <references count="6">
          <reference field="0" count="1" selected="0">
            <x v="23"/>
          </reference>
          <reference field="1" count="1" selected="0">
            <x v="22"/>
          </reference>
          <reference field="2" count="1" selected="0">
            <x v="72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32">
      <pivotArea dataOnly="0" labelOnly="1" outline="0" fieldPosition="0">
        <references count="6">
          <reference field="0" count="1" selected="0">
            <x v="24"/>
          </reference>
          <reference field="1" count="1" selected="0">
            <x v="23"/>
          </reference>
          <reference field="2" count="1" selected="0">
            <x v="0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31">
      <pivotArea dataOnly="0" labelOnly="1" outline="0" fieldPosition="0">
        <references count="6">
          <reference field="0" count="1" selected="0">
            <x v="25"/>
          </reference>
          <reference field="1" count="1" selected="0">
            <x v="24"/>
          </reference>
          <reference field="2" count="1" selected="0">
            <x v="0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30">
      <pivotArea dataOnly="0" labelOnly="1" outline="0" fieldPosition="0">
        <references count="6">
          <reference field="0" count="1" selected="0">
            <x v="26"/>
          </reference>
          <reference field="1" count="1" selected="0">
            <x v="25"/>
          </reference>
          <reference field="2" count="1" selected="0">
            <x v="0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29">
      <pivotArea dataOnly="0" labelOnly="1" outline="0" fieldPosition="0">
        <references count="6">
          <reference field="0" count="1" selected="0">
            <x v="27"/>
          </reference>
          <reference field="1" count="1" selected="0">
            <x v="26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28">
      <pivotArea dataOnly="0" labelOnly="1" outline="0" fieldPosition="0">
        <references count="6">
          <reference field="0" count="1" selected="0">
            <x v="28"/>
          </reference>
          <reference field="1" count="1" selected="0">
            <x v="27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27">
      <pivotArea dataOnly="0" labelOnly="1" outline="0" fieldPosition="0">
        <references count="6">
          <reference field="0" count="1" selected="0">
            <x v="29"/>
          </reference>
          <reference field="1" count="1" selected="0">
            <x v="28"/>
          </reference>
          <reference field="2" count="1" selected="0">
            <x v="0"/>
          </reference>
          <reference field="16" count="1" selected="0">
            <x v="5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26">
      <pivotArea dataOnly="0" labelOnly="1" outline="0" fieldPosition="0">
        <references count="6">
          <reference field="0" count="1" selected="0">
            <x v="30"/>
          </reference>
          <reference field="1" count="1" selected="0">
            <x v="29"/>
          </reference>
          <reference field="2" count="1" selected="0">
            <x v="0"/>
          </reference>
          <reference field="16" count="1" selected="0">
            <x v="5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25">
      <pivotArea dataOnly="0" labelOnly="1" outline="0" fieldPosition="0">
        <references count="6">
          <reference field="0" count="1" selected="0">
            <x v="31"/>
          </reference>
          <reference field="1" count="1" selected="0">
            <x v="30"/>
          </reference>
          <reference field="2" count="1" selected="0">
            <x v="5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24">
      <pivotArea dataOnly="0" labelOnly="1" outline="0" fieldPosition="0">
        <references count="6">
          <reference field="0" count="1" selected="0">
            <x v="32"/>
          </reference>
          <reference field="1" count="1" selected="0">
            <x v="31"/>
          </reference>
          <reference field="2" count="1" selected="0">
            <x v="33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23">
      <pivotArea dataOnly="0" labelOnly="1" outline="0" fieldPosition="0">
        <references count="6">
          <reference field="0" count="1" selected="0">
            <x v="33"/>
          </reference>
          <reference field="1" count="1" selected="0">
            <x v="32"/>
          </reference>
          <reference field="2" count="1" selected="0">
            <x v="45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22">
      <pivotArea dataOnly="0" labelOnly="1" outline="0" fieldPosition="0">
        <references count="6">
          <reference field="0" count="1" selected="0">
            <x v="34"/>
          </reference>
          <reference field="1" count="1" selected="0">
            <x v="33"/>
          </reference>
          <reference field="2" count="1" selected="0">
            <x v="3"/>
          </reference>
          <reference field="16" count="1" selected="0">
            <x v="7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621">
      <pivotArea dataOnly="0" labelOnly="1" outline="0" fieldPosition="0">
        <references count="6">
          <reference field="0" count="1" selected="0">
            <x v="35"/>
          </reference>
          <reference field="1" count="1" selected="0">
            <x v="34"/>
          </reference>
          <reference field="2" count="1" selected="0">
            <x v="31"/>
          </reference>
          <reference field="16" count="1" selected="0">
            <x v="7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620">
      <pivotArea dataOnly="0" labelOnly="1" outline="0" fieldPosition="0">
        <references count="6">
          <reference field="0" count="1" selected="0">
            <x v="36"/>
          </reference>
          <reference field="1" count="1" selected="0">
            <x v="35"/>
          </reference>
          <reference field="2" count="1" selected="0">
            <x v="3"/>
          </reference>
          <reference field="16" count="1" selected="0">
            <x v="7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619">
      <pivotArea dataOnly="0" labelOnly="1" outline="0" fieldPosition="0">
        <references count="6">
          <reference field="0" count="1" selected="0">
            <x v="37"/>
          </reference>
          <reference field="1" count="1" selected="0">
            <x v="36"/>
          </reference>
          <reference field="2" count="1" selected="0">
            <x v="31"/>
          </reference>
          <reference field="16" count="1" selected="0">
            <x v="7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618">
      <pivotArea dataOnly="0" labelOnly="1" outline="0" fieldPosition="0">
        <references count="6">
          <reference field="0" count="1" selected="0">
            <x v="38"/>
          </reference>
          <reference field="1" count="1" selected="0">
            <x v="37"/>
          </reference>
          <reference field="2" count="1" selected="0">
            <x v="3"/>
          </reference>
          <reference field="16" count="1" selected="0">
            <x v="7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617">
      <pivotArea dataOnly="0" labelOnly="1" outline="0" fieldPosition="0">
        <references count="6">
          <reference field="0" count="1" selected="0">
            <x v="39"/>
          </reference>
          <reference field="1" count="1" selected="0">
            <x v="38"/>
          </reference>
          <reference field="2" count="1" selected="0">
            <x v="31"/>
          </reference>
          <reference field="16" count="1" selected="0">
            <x v="7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616">
      <pivotArea dataOnly="0" labelOnly="1" outline="0" fieldPosition="0">
        <references count="6">
          <reference field="0" count="1" selected="0">
            <x v="40"/>
          </reference>
          <reference field="1" count="1" selected="0">
            <x v="39"/>
          </reference>
          <reference field="2" count="1" selected="0">
            <x v="11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15">
      <pivotArea dataOnly="0" labelOnly="1" outline="0" fieldPosition="0">
        <references count="6">
          <reference field="0" count="1" selected="0">
            <x v="41"/>
          </reference>
          <reference field="1" count="1" selected="0">
            <x v="40"/>
          </reference>
          <reference field="2" count="1" selected="0">
            <x v="39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14">
      <pivotArea dataOnly="0" labelOnly="1" outline="0" fieldPosition="0">
        <references count="6">
          <reference field="0" count="1" selected="0">
            <x v="42"/>
          </reference>
          <reference field="1" count="1" selected="0">
            <x v="41"/>
          </reference>
          <reference field="2" count="1" selected="0">
            <x v="51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13">
      <pivotArea dataOnly="0" labelOnly="1" outline="0" fieldPosition="0">
        <references count="6">
          <reference field="0" count="1" selected="0">
            <x v="43"/>
          </reference>
          <reference field="1" count="1" selected="0">
            <x v="42"/>
          </reference>
          <reference field="2" count="1" selected="0">
            <x v="6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12">
      <pivotArea dataOnly="0" labelOnly="1" outline="0" fieldPosition="0">
        <references count="6">
          <reference field="0" count="1" selected="0">
            <x v="44"/>
          </reference>
          <reference field="1" count="1" selected="0">
            <x v="43"/>
          </reference>
          <reference field="2" count="1" selected="0">
            <x v="68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11">
      <pivotArea dataOnly="0" labelOnly="1" outline="0" fieldPosition="0">
        <references count="6">
          <reference field="0" count="1" selected="0">
            <x v="45"/>
          </reference>
          <reference field="1" count="1" selected="0">
            <x v="44"/>
          </reference>
          <reference field="2" count="1" selected="0">
            <x v="75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10">
      <pivotArea dataOnly="0" labelOnly="1" outline="0" fieldPosition="0">
        <references count="6">
          <reference field="0" count="1" selected="0">
            <x v="46"/>
          </reference>
          <reference field="1" count="1" selected="0">
            <x v="45"/>
          </reference>
          <reference field="2" count="1" selected="0">
            <x v="81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09">
      <pivotArea dataOnly="0" labelOnly="1" outline="0" fieldPosition="0">
        <references count="6">
          <reference field="0" count="1" selected="0">
            <x v="47"/>
          </reference>
          <reference field="1" count="1" selected="0">
            <x v="46"/>
          </reference>
          <reference field="2" count="1" selected="0">
            <x v="86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08">
      <pivotArea dataOnly="0" labelOnly="1" outline="0" fieldPosition="0">
        <references count="6">
          <reference field="0" count="1" selected="0">
            <x v="48"/>
          </reference>
          <reference field="1" count="1" selected="0">
            <x v="47"/>
          </reference>
          <reference field="2" count="1" selected="0">
            <x v="9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07">
      <pivotArea dataOnly="0" labelOnly="1" outline="0" fieldPosition="0">
        <references count="6">
          <reference field="0" count="1" selected="0">
            <x v="49"/>
          </reference>
          <reference field="1" count="1" selected="0">
            <x v="48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06">
      <pivotArea dataOnly="0" labelOnly="1" outline="0" fieldPosition="0">
        <references count="6">
          <reference field="0" count="1" selected="0">
            <x v="50"/>
          </reference>
          <reference field="1" count="1" selected="0">
            <x v="49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05">
      <pivotArea dataOnly="0" labelOnly="1" outline="0" fieldPosition="0">
        <references count="6">
          <reference field="0" count="1" selected="0">
            <x v="51"/>
          </reference>
          <reference field="1" count="1" selected="0">
            <x v="50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04">
      <pivotArea dataOnly="0" labelOnly="1" outline="0" fieldPosition="0">
        <references count="6">
          <reference field="0" count="1" selected="0">
            <x v="52"/>
          </reference>
          <reference field="1" count="1" selected="0">
            <x v="51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03">
      <pivotArea dataOnly="0" labelOnly="1" outline="0" fieldPosition="0">
        <references count="6">
          <reference field="0" count="1" selected="0">
            <x v="53"/>
          </reference>
          <reference field="1" count="1" selected="0">
            <x v="52"/>
          </reference>
          <reference field="2" count="1" selected="0">
            <x v="5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02">
      <pivotArea dataOnly="0" labelOnly="1" outline="0" fieldPosition="0">
        <references count="6">
          <reference field="0" count="1" selected="0">
            <x v="54"/>
          </reference>
          <reference field="1" count="1" selected="0">
            <x v="53"/>
          </reference>
          <reference field="2" count="1" selected="0">
            <x v="33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01">
      <pivotArea dataOnly="0" labelOnly="1" outline="0" fieldPosition="0">
        <references count="6">
          <reference field="0" count="1" selected="0">
            <x v="55"/>
          </reference>
          <reference field="1" count="1" selected="0">
            <x v="54"/>
          </reference>
          <reference field="2" count="1" selected="0">
            <x v="45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00">
      <pivotArea dataOnly="0" labelOnly="1" outline="0" fieldPosition="0">
        <references count="6">
          <reference field="0" count="1" selected="0">
            <x v="56"/>
          </reference>
          <reference field="1" count="1" selected="0">
            <x v="55"/>
          </reference>
          <reference field="2" count="1" selected="0">
            <x v="1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99">
      <pivotArea dataOnly="0" labelOnly="1" outline="0" fieldPosition="0">
        <references count="6">
          <reference field="0" count="1" selected="0">
            <x v="57"/>
          </reference>
          <reference field="1" count="1" selected="0">
            <x v="56"/>
          </reference>
          <reference field="2" count="1" selected="0">
            <x v="38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98">
      <pivotArea dataOnly="0" labelOnly="1" outline="0" fieldPosition="0">
        <references count="6">
          <reference field="0" count="1" selected="0">
            <x v="58"/>
          </reference>
          <reference field="1" count="1" selected="0">
            <x v="57"/>
          </reference>
          <reference field="2" count="1" selected="0">
            <x v="5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97">
      <pivotArea dataOnly="0" labelOnly="1" outline="0" fieldPosition="0">
        <references count="6">
          <reference field="0" count="1" selected="0">
            <x v="59"/>
          </reference>
          <reference field="1" count="1" selected="0">
            <x v="58"/>
          </reference>
          <reference field="2" count="1" selected="0">
            <x v="59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96">
      <pivotArea dataOnly="0" labelOnly="1" outline="0" fieldPosition="0">
        <references count="6">
          <reference field="0" count="1" selected="0">
            <x v="60"/>
          </reference>
          <reference field="1" count="1" selected="0">
            <x v="59"/>
          </reference>
          <reference field="2" count="1" selected="0">
            <x v="67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95">
      <pivotArea dataOnly="0" labelOnly="1" outline="0" fieldPosition="0">
        <references count="6">
          <reference field="0" count="1" selected="0">
            <x v="61"/>
          </reference>
          <reference field="1" count="1" selected="0">
            <x v="60"/>
          </reference>
          <reference field="2" count="1" selected="0">
            <x v="74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94">
      <pivotArea dataOnly="0" labelOnly="1" outline="0" fieldPosition="0">
        <references count="6">
          <reference field="0" count="1" selected="0">
            <x v="62"/>
          </reference>
          <reference field="1" count="1" selected="0">
            <x v="61"/>
          </reference>
          <reference field="2" count="1" selected="0">
            <x v="8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93">
      <pivotArea dataOnly="0" labelOnly="1" outline="0" fieldPosition="0">
        <references count="6">
          <reference field="0" count="1" selected="0">
            <x v="63"/>
          </reference>
          <reference field="1" count="1" selected="0">
            <x v="62"/>
          </reference>
          <reference field="2" count="1" selected="0">
            <x v="85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92">
      <pivotArea dataOnly="0" labelOnly="1" outline="0" fieldPosition="0">
        <references count="6">
          <reference field="0" count="1" selected="0">
            <x v="64"/>
          </reference>
          <reference field="1" count="1" selected="0">
            <x v="63"/>
          </reference>
          <reference field="2" count="1" selected="0">
            <x v="7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91">
      <pivotArea dataOnly="0" labelOnly="1" outline="0" fieldPosition="0">
        <references count="6">
          <reference field="0" count="1" selected="0">
            <x v="65"/>
          </reference>
          <reference field="1" count="1" selected="0">
            <x v="64"/>
          </reference>
          <reference field="2" count="1" selected="0">
            <x v="35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90">
      <pivotArea dataOnly="0" labelOnly="1" outline="0" fieldPosition="0">
        <references count="6">
          <reference field="0" count="1" selected="0">
            <x v="66"/>
          </reference>
          <reference field="1" count="1" selected="0">
            <x v="65"/>
          </reference>
          <reference field="2" count="1" selected="0">
            <x v="47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89">
      <pivotArea dataOnly="0" labelOnly="1" outline="0" fieldPosition="0">
        <references count="6">
          <reference field="0" count="1" selected="0">
            <x v="67"/>
          </reference>
          <reference field="1" count="1" selected="0">
            <x v="66"/>
          </reference>
          <reference field="2" count="1" selected="0">
            <x v="56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88">
      <pivotArea dataOnly="0" labelOnly="1" outline="0" fieldPosition="0">
        <references count="6">
          <reference field="0" count="1" selected="0">
            <x v="68"/>
          </reference>
          <reference field="1" count="1" selected="0">
            <x v="67"/>
          </reference>
          <reference field="2" count="1" selected="0">
            <x v="64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87">
      <pivotArea dataOnly="0" labelOnly="1" outline="0" fieldPosition="0">
        <references count="6">
          <reference field="0" count="1" selected="0">
            <x v="69"/>
          </reference>
          <reference field="1" count="1" selected="0">
            <x v="68"/>
          </reference>
          <reference field="2" count="1" selected="0">
            <x v="6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86">
      <pivotArea dataOnly="0" labelOnly="1" outline="0" fieldPosition="0">
        <references count="6">
          <reference field="0" count="1" selected="0">
            <x v="70"/>
          </reference>
          <reference field="1" count="1" selected="0">
            <x v="69"/>
          </reference>
          <reference field="2" count="1" selected="0">
            <x v="34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85">
      <pivotArea dataOnly="0" labelOnly="1" outline="0" fieldPosition="0">
        <references count="6">
          <reference field="0" count="1" selected="0">
            <x v="71"/>
          </reference>
          <reference field="1" count="1" selected="0">
            <x v="70"/>
          </reference>
          <reference field="2" count="1" selected="0">
            <x v="46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84">
      <pivotArea dataOnly="0" labelOnly="1" outline="0" fieldPosition="0">
        <references count="6">
          <reference field="0" count="1" selected="0">
            <x v="72"/>
          </reference>
          <reference field="1" count="1" selected="0">
            <x v="71"/>
          </reference>
          <reference field="2" count="1" selected="0">
            <x v="55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83">
      <pivotArea dataOnly="0" labelOnly="1" outline="0" fieldPosition="0">
        <references count="6">
          <reference field="0" count="1" selected="0">
            <x v="73"/>
          </reference>
          <reference field="1" count="1" selected="0">
            <x v="72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82">
      <pivotArea dataOnly="0" labelOnly="1" outline="0" fieldPosition="0">
        <references count="6">
          <reference field="0" count="1" selected="0">
            <x v="74"/>
          </reference>
          <reference field="1" count="1" selected="0">
            <x v="73"/>
          </reference>
          <reference field="2" count="1" selected="0">
            <x v="3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81">
      <pivotArea dataOnly="0" labelOnly="1" outline="0" fieldPosition="0">
        <references count="6">
          <reference field="0" count="1" selected="0">
            <x v="75"/>
          </reference>
          <reference field="1" count="1" selected="0">
            <x v="74"/>
          </reference>
          <reference field="2" count="1" selected="0">
            <x v="31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80">
      <pivotArea dataOnly="0" labelOnly="1" outline="0" fieldPosition="0">
        <references count="6">
          <reference field="0" count="1" selected="0">
            <x v="76"/>
          </reference>
          <reference field="1" count="1" selected="0">
            <x v="75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79">
      <pivotArea dataOnly="0" labelOnly="1" outline="0" fieldPosition="0">
        <references count="6">
          <reference field="0" count="1" selected="0">
            <x v="77"/>
          </reference>
          <reference field="1" count="1" selected="0">
            <x v="76"/>
          </reference>
          <reference field="2" count="1" selected="0">
            <x v="3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78">
      <pivotArea dataOnly="0" labelOnly="1" outline="0" fieldPosition="0">
        <references count="6">
          <reference field="0" count="1" selected="0">
            <x v="78"/>
          </reference>
          <reference field="1" count="1" selected="0">
            <x v="77"/>
          </reference>
          <reference field="2" count="1" selected="0">
            <x v="31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77">
      <pivotArea dataOnly="0" labelOnly="1" outline="0" fieldPosition="0">
        <references count="6">
          <reference field="0" count="1" selected="0">
            <x v="79"/>
          </reference>
          <reference field="1" count="1" selected="0">
            <x v="78"/>
          </reference>
          <reference field="2" count="1" selected="0">
            <x v="3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76">
      <pivotArea dataOnly="0" labelOnly="1" outline="0" fieldPosition="0">
        <references count="6">
          <reference field="0" count="1" selected="0">
            <x v="80"/>
          </reference>
          <reference field="1" count="1" selected="0">
            <x v="79"/>
          </reference>
          <reference field="2" count="1" selected="0">
            <x v="31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75">
      <pivotArea dataOnly="0" labelOnly="1" outline="0" fieldPosition="0">
        <references count="6">
          <reference field="0" count="1" selected="0">
            <x v="81"/>
          </reference>
          <reference field="1" count="1" selected="0">
            <x v="80"/>
          </reference>
          <reference field="2" count="1" selected="0">
            <x v="6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74">
      <pivotArea dataOnly="0" labelOnly="1" outline="0" fieldPosition="0">
        <references count="6">
          <reference field="0" count="1" selected="0">
            <x v="82"/>
          </reference>
          <reference field="1" count="1" selected="0">
            <x v="81"/>
          </reference>
          <reference field="2" count="1" selected="0">
            <x v="34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73">
      <pivotArea dataOnly="0" labelOnly="1" outline="0" fieldPosition="0">
        <references count="6">
          <reference field="0" count="1" selected="0">
            <x v="83"/>
          </reference>
          <reference field="1" count="1" selected="0">
            <x v="82"/>
          </reference>
          <reference field="2" count="1" selected="0">
            <x v="46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72">
      <pivotArea dataOnly="0" labelOnly="1" outline="0" fieldPosition="0">
        <references count="6">
          <reference field="0" count="1" selected="0">
            <x v="84"/>
          </reference>
          <reference field="1" count="1" selected="0">
            <x v="83"/>
          </reference>
          <reference field="2" count="1" selected="0">
            <x v="55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71">
      <pivotArea dataOnly="0" labelOnly="1" outline="0" fieldPosition="0">
        <references count="6">
          <reference field="0" count="1" selected="0">
            <x v="85"/>
          </reference>
          <reference field="1" count="1" selected="0">
            <x v="84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70">
      <pivotArea dataOnly="0" labelOnly="1" outline="0" fieldPosition="0">
        <references count="6">
          <reference field="0" count="1" selected="0">
            <x v="86"/>
          </reference>
          <reference field="1" count="1" selected="0">
            <x v="85"/>
          </reference>
          <reference field="2" count="1" selected="0">
            <x v="5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69">
      <pivotArea dataOnly="0" labelOnly="1" outline="0" fieldPosition="0">
        <references count="6">
          <reference field="0" count="1" selected="0">
            <x v="87"/>
          </reference>
          <reference field="1" count="1" selected="0">
            <x v="86"/>
          </reference>
          <reference field="2" count="1" selected="0">
            <x v="33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68">
      <pivotArea dataOnly="0" labelOnly="1" outline="0" fieldPosition="0">
        <references count="6">
          <reference field="0" count="1" selected="0">
            <x v="88"/>
          </reference>
          <reference field="1" count="1" selected="0">
            <x v="87"/>
          </reference>
          <reference field="2" count="1" selected="0">
            <x v="45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67">
      <pivotArea dataOnly="0" labelOnly="1" outline="0" fieldPosition="0">
        <references count="6">
          <reference field="0" count="1" selected="0">
            <x v="89"/>
          </reference>
          <reference field="1" count="1" selected="0">
            <x v="88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66">
      <pivotArea dataOnly="0" labelOnly="1" outline="0" fieldPosition="0">
        <references count="6">
          <reference field="0" count="1" selected="0">
            <x v="90"/>
          </reference>
          <reference field="1" count="1" selected="0">
            <x v="89"/>
          </reference>
          <reference field="2" count="1" selected="0">
            <x v="5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65">
      <pivotArea dataOnly="0" labelOnly="1" outline="0" fieldPosition="0">
        <references count="6">
          <reference field="0" count="1" selected="0">
            <x v="91"/>
          </reference>
          <reference field="1" count="1" selected="0">
            <x v="90"/>
          </reference>
          <reference field="2" count="1" selected="0">
            <x v="33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64">
      <pivotArea dataOnly="0" labelOnly="1" outline="0" fieldPosition="0">
        <references count="6">
          <reference field="0" count="1" selected="0">
            <x v="92"/>
          </reference>
          <reference field="1" count="1" selected="0">
            <x v="91"/>
          </reference>
          <reference field="2" count="1" selected="0">
            <x v="45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63">
      <pivotArea dataOnly="0" labelOnly="1" outline="0" fieldPosition="0">
        <references count="6">
          <reference field="0" count="1" selected="0">
            <x v="93"/>
          </reference>
          <reference field="1" count="1" selected="0">
            <x v="92"/>
          </reference>
          <reference field="2" count="1" selected="0">
            <x v="9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62">
      <pivotArea dataOnly="0" labelOnly="1" outline="0" fieldPosition="0">
        <references count="6">
          <reference field="0" count="1" selected="0">
            <x v="94"/>
          </reference>
          <reference field="1" count="1" selected="0">
            <x v="93"/>
          </reference>
          <reference field="2" count="1" selected="0">
            <x v="37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61">
      <pivotArea dataOnly="0" labelOnly="1" outline="0" fieldPosition="0">
        <references count="6">
          <reference field="0" count="1" selected="0">
            <x v="95"/>
          </reference>
          <reference field="1" count="1" selected="0">
            <x v="94"/>
          </reference>
          <reference field="2" count="1" selected="0">
            <x v="49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60">
      <pivotArea dataOnly="0" labelOnly="1" outline="0" fieldPosition="0">
        <references count="6">
          <reference field="0" count="1" selected="0">
            <x v="96"/>
          </reference>
          <reference field="1" count="1" selected="0">
            <x v="95"/>
          </reference>
          <reference field="2" count="1" selected="0">
            <x v="58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59">
      <pivotArea dataOnly="0" labelOnly="1" outline="0" fieldPosition="0">
        <references count="6">
          <reference field="0" count="1" selected="0">
            <x v="97"/>
          </reference>
          <reference field="1" count="1" selected="0">
            <x v="96"/>
          </reference>
          <reference field="2" count="1" selected="0">
            <x v="66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58">
      <pivotArea dataOnly="0" labelOnly="1" outline="0" fieldPosition="0">
        <references count="6">
          <reference field="0" count="1" selected="0">
            <x v="98"/>
          </reference>
          <reference field="1" count="1" selected="0">
            <x v="97"/>
          </reference>
          <reference field="2" count="1" selected="0">
            <x v="73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57">
      <pivotArea dataOnly="0" labelOnly="1" outline="0" fieldPosition="0">
        <references count="6">
          <reference field="0" count="1" selected="0">
            <x v="99"/>
          </reference>
          <reference field="1" count="1" selected="0">
            <x v="98"/>
          </reference>
          <reference field="2" count="1" selected="0">
            <x v="79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56">
      <pivotArea dataOnly="0" labelOnly="1" outline="0" fieldPosition="0">
        <references count="6">
          <reference field="0" count="1" selected="0">
            <x v="100"/>
          </reference>
          <reference field="1" count="1" selected="0">
            <x v="99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55">
      <pivotArea dataOnly="0" labelOnly="1" outline="0" fieldPosition="0">
        <references count="6">
          <reference field="0" count="1" selected="0">
            <x v="101"/>
          </reference>
          <reference field="1" count="1" selected="0">
            <x v="100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54">
      <pivotArea dataOnly="0" labelOnly="1" outline="0" fieldPosition="0">
        <references count="6">
          <reference field="0" count="1" selected="0">
            <x v="102"/>
          </reference>
          <reference field="1" count="1" selected="0">
            <x v="101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53">
      <pivotArea dataOnly="0" labelOnly="1" outline="0" fieldPosition="0">
        <references count="6">
          <reference field="0" count="1" selected="0">
            <x v="103"/>
          </reference>
          <reference field="1" count="1" selected="0">
            <x v="102"/>
          </reference>
          <reference field="2" count="1" selected="0">
            <x v="0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52">
      <pivotArea dataOnly="0" labelOnly="1" outline="0" fieldPosition="0">
        <references count="6">
          <reference field="0" count="1" selected="0">
            <x v="104"/>
          </reference>
          <reference field="1" count="1" selected="0">
            <x v="103"/>
          </reference>
          <reference field="2" count="1" selected="0">
            <x v="5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51">
      <pivotArea dataOnly="0" labelOnly="1" outline="0" fieldPosition="0">
        <references count="6">
          <reference field="0" count="1" selected="0">
            <x v="105"/>
          </reference>
          <reference field="1" count="1" selected="0">
            <x v="104"/>
          </reference>
          <reference field="2" count="1" selected="0">
            <x v="33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50">
      <pivotArea dataOnly="0" labelOnly="1" outline="0" fieldPosition="0">
        <references count="6">
          <reference field="0" count="1" selected="0">
            <x v="106"/>
          </reference>
          <reference field="1" count="1" selected="0">
            <x v="105"/>
          </reference>
          <reference field="2" count="1" selected="0">
            <x v="45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49">
      <pivotArea dataOnly="0" labelOnly="1" outline="0" fieldPosition="0">
        <references count="6">
          <reference field="0" count="1" selected="0">
            <x v="107"/>
          </reference>
          <reference field="1" count="1" selected="0">
            <x v="106"/>
          </reference>
          <reference field="2" count="1" selected="0">
            <x v="3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48">
      <pivotArea dataOnly="0" labelOnly="1" outline="0" fieldPosition="0">
        <references count="6">
          <reference field="0" count="1" selected="0">
            <x v="108"/>
          </reference>
          <reference field="1" count="1" selected="0">
            <x v="107"/>
          </reference>
          <reference field="2" count="1" selected="0">
            <x v="31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47">
      <pivotArea dataOnly="0" labelOnly="1" outline="0" fieldPosition="0">
        <references count="6">
          <reference field="0" count="1" selected="0">
            <x v="109"/>
          </reference>
          <reference field="1" count="1" selected="0">
            <x v="108"/>
          </reference>
          <reference field="2" count="1" selected="0">
            <x v="9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46">
      <pivotArea dataOnly="0" labelOnly="1" outline="0" fieldPosition="0">
        <references count="6">
          <reference field="0" count="1" selected="0">
            <x v="110"/>
          </reference>
          <reference field="1" count="1" selected="0">
            <x v="109"/>
          </reference>
          <reference field="2" count="1" selected="0">
            <x v="37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45">
      <pivotArea dataOnly="0" labelOnly="1" outline="0" fieldPosition="0">
        <references count="6">
          <reference field="0" count="1" selected="0">
            <x v="111"/>
          </reference>
          <reference field="1" count="1" selected="0">
            <x v="110"/>
          </reference>
          <reference field="2" count="1" selected="0">
            <x v="49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44">
      <pivotArea dataOnly="0" labelOnly="1" outline="0" fieldPosition="0">
        <references count="6">
          <reference field="0" count="1" selected="0">
            <x v="112"/>
          </reference>
          <reference field="1" count="1" selected="0">
            <x v="111"/>
          </reference>
          <reference field="2" count="1" selected="0">
            <x v="58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43">
      <pivotArea dataOnly="0" labelOnly="1" outline="0" fieldPosition="0">
        <references count="6">
          <reference field="0" count="1" selected="0">
            <x v="113"/>
          </reference>
          <reference field="1" count="1" selected="0">
            <x v="112"/>
          </reference>
          <reference field="2" count="1" selected="0">
            <x v="66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42">
      <pivotArea dataOnly="0" labelOnly="1" outline="0" fieldPosition="0">
        <references count="6">
          <reference field="0" count="1" selected="0">
            <x v="114"/>
          </reference>
          <reference field="1" count="1" selected="0">
            <x v="113"/>
          </reference>
          <reference field="2" count="1" selected="0">
            <x v="73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41">
      <pivotArea dataOnly="0" labelOnly="1" outline="0" fieldPosition="0">
        <references count="6">
          <reference field="0" count="1" selected="0">
            <x v="115"/>
          </reference>
          <reference field="1" count="1" selected="0">
            <x v="114"/>
          </reference>
          <reference field="2" count="1" selected="0">
            <x v="79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40">
      <pivotArea dataOnly="0" labelOnly="1" outline="0" fieldPosition="0">
        <references count="6">
          <reference field="0" count="1" selected="0">
            <x v="116"/>
          </reference>
          <reference field="1" count="1" selected="0">
            <x v="115"/>
          </reference>
          <reference field="2" count="1" selected="0">
            <x v="0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39">
      <pivotArea dataOnly="0" labelOnly="1" outline="0" fieldPosition="0">
        <references count="6">
          <reference field="0" count="1" selected="0">
            <x v="117"/>
          </reference>
          <reference field="1" count="1" selected="0">
            <x v="116"/>
          </reference>
          <reference field="2" count="1" selected="0">
            <x v="0"/>
          </reference>
          <reference field="16" count="1" selected="0">
            <x v="7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38">
      <pivotArea dataOnly="0" labelOnly="1" outline="0" fieldPosition="0">
        <references count="6">
          <reference field="0" count="1" selected="0">
            <x v="118"/>
          </reference>
          <reference field="1" count="1" selected="0">
            <x v="117"/>
          </reference>
          <reference field="2" count="1" selected="0">
            <x v="5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37">
      <pivotArea dataOnly="0" labelOnly="1" outline="0" fieldPosition="0">
        <references count="6">
          <reference field="0" count="1" selected="0">
            <x v="119"/>
          </reference>
          <reference field="1" count="1" selected="0">
            <x v="118"/>
          </reference>
          <reference field="2" count="1" selected="0">
            <x v="33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36">
      <pivotArea dataOnly="0" labelOnly="1" outline="0" fieldPosition="0">
        <references count="6">
          <reference field="0" count="1" selected="0">
            <x v="120"/>
          </reference>
          <reference field="1" count="1" selected="0">
            <x v="119"/>
          </reference>
          <reference field="2" count="1" selected="0">
            <x v="45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35">
      <pivotArea dataOnly="0" labelOnly="1" outline="0" fieldPosition="0">
        <references count="6">
          <reference field="0" count="1" selected="0">
            <x v="121"/>
          </reference>
          <reference field="1" count="1" selected="0">
            <x v="120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34">
      <pivotArea dataOnly="0" labelOnly="1" outline="0" fieldPosition="0">
        <references count="6">
          <reference field="0" count="1" selected="0">
            <x v="122"/>
          </reference>
          <reference field="1" count="1" selected="0">
            <x v="121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33">
      <pivotArea dataOnly="0" labelOnly="1" outline="0" fieldPosition="0">
        <references count="6">
          <reference field="0" count="1" selected="0">
            <x v="123"/>
          </reference>
          <reference field="1" count="1" selected="0">
            <x v="122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32">
      <pivotArea dataOnly="0" labelOnly="1" outline="0" fieldPosition="0">
        <references count="6">
          <reference field="0" count="1" selected="0">
            <x v="124"/>
          </reference>
          <reference field="1" count="1" selected="0">
            <x v="123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31">
      <pivotArea dataOnly="0" labelOnly="1" outline="0" fieldPosition="0">
        <references count="6">
          <reference field="0" count="1" selected="0">
            <x v="125"/>
          </reference>
          <reference field="1" count="1" selected="0">
            <x v="124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30">
      <pivotArea dataOnly="0" labelOnly="1" outline="0" fieldPosition="0">
        <references count="6">
          <reference field="0" count="1" selected="0">
            <x v="126"/>
          </reference>
          <reference field="1" count="1" selected="0">
            <x v="125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29">
      <pivotArea dataOnly="0" labelOnly="1" outline="0" fieldPosition="0">
        <references count="6">
          <reference field="0" count="1" selected="0">
            <x v="127"/>
          </reference>
          <reference field="1" count="1" selected="0">
            <x v="126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28">
      <pivotArea dataOnly="0" labelOnly="1" outline="0" fieldPosition="0">
        <references count="6">
          <reference field="0" count="1" selected="0">
            <x v="128"/>
          </reference>
          <reference field="1" count="1" selected="0">
            <x v="127"/>
          </reference>
          <reference field="2" count="1" selected="0">
            <x v="3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27">
      <pivotArea dataOnly="0" labelOnly="1" outline="0" fieldPosition="0">
        <references count="6">
          <reference field="0" count="1" selected="0">
            <x v="129"/>
          </reference>
          <reference field="1" count="1" selected="0">
            <x v="128"/>
          </reference>
          <reference field="2" count="1" selected="0">
            <x v="31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26">
      <pivotArea dataOnly="0" labelOnly="1" outline="0" fieldPosition="0">
        <references count="6">
          <reference field="0" count="1" selected="0">
            <x v="130"/>
          </reference>
          <reference field="1" count="1" selected="0">
            <x v="129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25">
      <pivotArea dataOnly="0" labelOnly="1" outline="0" fieldPosition="0">
        <references count="6">
          <reference field="0" count="1" selected="0">
            <x v="131"/>
          </reference>
          <reference field="1" count="1" selected="0">
            <x v="130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24">
      <pivotArea dataOnly="0" labelOnly="1" outline="0" fieldPosition="0">
        <references count="6">
          <reference field="0" count="1" selected="0">
            <x v="132"/>
          </reference>
          <reference field="1" count="1" selected="0">
            <x v="131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23">
      <pivotArea dataOnly="0" labelOnly="1" outline="0" fieldPosition="0">
        <references count="6">
          <reference field="0" count="1" selected="0">
            <x v="133"/>
          </reference>
          <reference field="1" count="1" selected="0">
            <x v="132"/>
          </reference>
          <reference field="2" count="1" selected="0">
            <x v="3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22">
      <pivotArea dataOnly="0" labelOnly="1" outline="0" fieldPosition="0">
        <references count="6">
          <reference field="0" count="1" selected="0">
            <x v="134"/>
          </reference>
          <reference field="1" count="1" selected="0">
            <x v="133"/>
          </reference>
          <reference field="2" count="1" selected="0">
            <x v="31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21">
      <pivotArea dataOnly="0" labelOnly="1" outline="0" fieldPosition="0">
        <references count="6">
          <reference field="0" count="1" selected="0">
            <x v="135"/>
          </reference>
          <reference field="1" count="1" selected="0">
            <x v="134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20">
      <pivotArea dataOnly="0" labelOnly="1" outline="0" fieldPosition="0">
        <references count="6">
          <reference field="0" count="1" selected="0">
            <x v="136"/>
          </reference>
          <reference field="1" count="1" selected="0">
            <x v="135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19">
      <pivotArea dataOnly="0" labelOnly="1" outline="0" fieldPosition="0">
        <references count="6">
          <reference field="0" count="1" selected="0">
            <x v="137"/>
          </reference>
          <reference field="1" count="1" selected="0">
            <x v="136"/>
          </reference>
          <reference field="2" count="1" selected="0">
            <x v="3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18">
      <pivotArea dataOnly="0" labelOnly="1" outline="0" fieldPosition="0">
        <references count="6">
          <reference field="0" count="1" selected="0">
            <x v="138"/>
          </reference>
          <reference field="1" count="1" selected="0">
            <x v="137"/>
          </reference>
          <reference field="2" count="1" selected="0">
            <x v="31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17">
      <pivotArea dataOnly="0" labelOnly="1" outline="0" fieldPosition="0">
        <references count="6">
          <reference field="0" count="1" selected="0">
            <x v="139"/>
          </reference>
          <reference field="1" count="1" selected="0">
            <x v="138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16">
      <pivotArea dataOnly="0" labelOnly="1" outline="0" fieldPosition="0">
        <references count="6">
          <reference field="0" count="1" selected="0">
            <x v="140"/>
          </reference>
          <reference field="1" count="1" selected="0">
            <x v="139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15">
      <pivotArea dataOnly="0" labelOnly="1" outline="0" fieldPosition="0">
        <references count="6">
          <reference field="0" count="1" selected="0">
            <x v="141"/>
          </reference>
          <reference field="1" count="1" selected="0">
            <x v="140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14">
      <pivotArea dataOnly="0" labelOnly="1" outline="0" fieldPosition="0">
        <references count="6">
          <reference field="0" count="1" selected="0">
            <x v="142"/>
          </reference>
          <reference field="1" count="1" selected="0">
            <x v="141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13">
      <pivotArea dataOnly="0" labelOnly="1" outline="0" fieldPosition="0">
        <references count="6">
          <reference field="0" count="1" selected="0">
            <x v="143"/>
          </reference>
          <reference field="1" count="1" selected="0">
            <x v="142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12">
      <pivotArea dataOnly="0" labelOnly="1" outline="0" fieldPosition="0">
        <references count="6">
          <reference field="0" count="1" selected="0">
            <x v="144"/>
          </reference>
          <reference field="1" count="1" selected="0">
            <x v="143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11">
      <pivotArea dataOnly="0" labelOnly="1" outline="0" fieldPosition="0">
        <references count="6">
          <reference field="0" count="1" selected="0">
            <x v="145"/>
          </reference>
          <reference field="1" count="1" selected="0">
            <x v="144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10">
      <pivotArea dataOnly="0" labelOnly="1" outline="0" fieldPosition="0">
        <references count="6">
          <reference field="0" count="1" selected="0">
            <x v="146"/>
          </reference>
          <reference field="1" count="1" selected="0">
            <x v="145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09">
      <pivotArea dataOnly="0" labelOnly="1" outline="0" fieldPosition="0">
        <references count="6">
          <reference field="0" count="1" selected="0">
            <x v="147"/>
          </reference>
          <reference field="1" count="1" selected="0">
            <x v="146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08">
      <pivotArea dataOnly="0" labelOnly="1" outline="0" fieldPosition="0">
        <references count="6">
          <reference field="0" count="1" selected="0">
            <x v="148"/>
          </reference>
          <reference field="1" count="1" selected="0">
            <x v="147"/>
          </reference>
          <reference field="2" count="1" selected="0">
            <x v="9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07">
      <pivotArea dataOnly="0" labelOnly="1" outline="0" fieldPosition="0">
        <references count="6">
          <reference field="0" count="1" selected="0">
            <x v="149"/>
          </reference>
          <reference field="1" count="1" selected="0">
            <x v="148"/>
          </reference>
          <reference field="2" count="1" selected="0">
            <x v="37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06">
      <pivotArea dataOnly="0" labelOnly="1" outline="0" fieldPosition="0">
        <references count="6">
          <reference field="0" count="1" selected="0">
            <x v="150"/>
          </reference>
          <reference field="1" count="1" selected="0">
            <x v="149"/>
          </reference>
          <reference field="2" count="1" selected="0">
            <x v="49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05">
      <pivotArea dataOnly="0" labelOnly="1" outline="0" fieldPosition="0">
        <references count="6">
          <reference field="0" count="1" selected="0">
            <x v="151"/>
          </reference>
          <reference field="1" count="1" selected="0">
            <x v="150"/>
          </reference>
          <reference field="2" count="1" selected="0">
            <x v="58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04">
      <pivotArea dataOnly="0" labelOnly="1" outline="0" fieldPosition="0">
        <references count="6">
          <reference field="0" count="1" selected="0">
            <x v="152"/>
          </reference>
          <reference field="1" count="1" selected="0">
            <x v="151"/>
          </reference>
          <reference field="2" count="1" selected="0">
            <x v="66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03">
      <pivotArea dataOnly="0" labelOnly="1" outline="0" fieldPosition="0">
        <references count="6">
          <reference field="0" count="1" selected="0">
            <x v="153"/>
          </reference>
          <reference field="1" count="1" selected="0">
            <x v="152"/>
          </reference>
          <reference field="2" count="1" selected="0">
            <x v="73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02">
      <pivotArea dataOnly="0" labelOnly="1" outline="0" fieldPosition="0">
        <references count="6">
          <reference field="0" count="1" selected="0">
            <x v="154"/>
          </reference>
          <reference field="1" count="1" selected="0">
            <x v="153"/>
          </reference>
          <reference field="2" count="1" selected="0">
            <x v="79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01">
      <pivotArea dataOnly="0" labelOnly="1" outline="0" fieldPosition="0">
        <references count="6">
          <reference field="0" count="1" selected="0">
            <x v="155"/>
          </reference>
          <reference field="1" count="1" selected="0">
            <x v="154"/>
          </reference>
          <reference field="2" count="1" selected="0">
            <x v="6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00">
      <pivotArea dataOnly="0" labelOnly="1" outline="0" fieldPosition="0">
        <references count="6">
          <reference field="0" count="1" selected="0">
            <x v="156"/>
          </reference>
          <reference field="1" count="1" selected="0">
            <x v="155"/>
          </reference>
          <reference field="2" count="1" selected="0">
            <x v="34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99">
      <pivotArea dataOnly="0" labelOnly="1" outline="0" fieldPosition="0">
        <references count="6">
          <reference field="0" count="1" selected="0">
            <x v="157"/>
          </reference>
          <reference field="1" count="1" selected="0">
            <x v="156"/>
          </reference>
          <reference field="2" count="1" selected="0">
            <x v="46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98">
      <pivotArea dataOnly="0" labelOnly="1" outline="0" fieldPosition="0">
        <references count="6">
          <reference field="0" count="1" selected="0">
            <x v="158"/>
          </reference>
          <reference field="1" count="1" selected="0">
            <x v="157"/>
          </reference>
          <reference field="2" count="1" selected="0">
            <x v="55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97">
      <pivotArea dataOnly="0" labelOnly="1" outline="0" fieldPosition="0">
        <references count="6">
          <reference field="0" count="1" selected="0">
            <x v="159"/>
          </reference>
          <reference field="1" count="1" selected="0">
            <x v="158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96">
      <pivotArea dataOnly="0" labelOnly="1" outline="0" fieldPosition="0">
        <references count="6">
          <reference field="0" count="1" selected="0">
            <x v="160"/>
          </reference>
          <reference field="1" count="1" selected="0">
            <x v="159"/>
          </reference>
          <reference field="2" count="1" selected="0">
            <x v="5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95">
      <pivotArea dataOnly="0" labelOnly="1" outline="0" fieldPosition="0">
        <references count="6">
          <reference field="0" count="1" selected="0">
            <x v="161"/>
          </reference>
          <reference field="1" count="1" selected="0">
            <x v="160"/>
          </reference>
          <reference field="2" count="1" selected="0">
            <x v="33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94">
      <pivotArea dataOnly="0" labelOnly="1" outline="0" fieldPosition="0">
        <references count="6">
          <reference field="0" count="1" selected="0">
            <x v="162"/>
          </reference>
          <reference field="1" count="1" selected="0">
            <x v="161"/>
          </reference>
          <reference field="2" count="1" selected="0">
            <x v="45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93">
      <pivotArea dataOnly="0" labelOnly="1" outline="0" fieldPosition="0">
        <references count="6">
          <reference field="0" count="1" selected="0">
            <x v="163"/>
          </reference>
          <reference field="1" count="1" selected="0">
            <x v="162"/>
          </reference>
          <reference field="2" count="1" selected="0">
            <x v="0"/>
          </reference>
          <reference field="16" count="1" selected="0">
            <x v="1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92">
      <pivotArea dataOnly="0" labelOnly="1" outline="0" fieldPosition="0">
        <references count="6">
          <reference field="0" count="1" selected="0">
            <x v="164"/>
          </reference>
          <reference field="1" count="1" selected="0">
            <x v="163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91">
      <pivotArea dataOnly="0" labelOnly="1" outline="0" fieldPosition="0">
        <references count="6">
          <reference field="0" count="1" selected="0">
            <x v="165"/>
          </reference>
          <reference field="1" count="1" selected="0">
            <x v="164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90">
      <pivotArea dataOnly="0" labelOnly="1" outline="0" fieldPosition="0">
        <references count="6">
          <reference field="0" count="1" selected="0">
            <x v="166"/>
          </reference>
          <reference field="1" count="1" selected="0">
            <x v="165"/>
          </reference>
          <reference field="2" count="1" selected="0">
            <x v="3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89">
      <pivotArea dataOnly="0" labelOnly="1" outline="0" fieldPosition="0">
        <references count="6">
          <reference field="0" count="1" selected="0">
            <x v="167"/>
          </reference>
          <reference field="1" count="1" selected="0">
            <x v="166"/>
          </reference>
          <reference field="2" count="1" selected="0">
            <x v="31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88">
      <pivotArea dataOnly="0" labelOnly="1" outline="0" fieldPosition="0">
        <references count="6">
          <reference field="0" count="1" selected="0">
            <x v="168"/>
          </reference>
          <reference field="1" count="1" selected="0">
            <x v="167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87">
      <pivotArea dataOnly="0" labelOnly="1" outline="0" fieldPosition="0">
        <references count="6">
          <reference field="0" count="1" selected="0">
            <x v="169"/>
          </reference>
          <reference field="1" count="1" selected="0">
            <x v="168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86">
      <pivotArea dataOnly="0" labelOnly="1" outline="0" fieldPosition="0">
        <references count="6">
          <reference field="0" count="1" selected="0">
            <x v="170"/>
          </reference>
          <reference field="1" count="1" selected="0">
            <x v="169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85">
      <pivotArea dataOnly="0" labelOnly="1" outline="0" fieldPosition="0">
        <references count="6">
          <reference field="0" count="1" selected="0">
            <x v="171"/>
          </reference>
          <reference field="1" count="1" selected="0">
            <x v="170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84">
      <pivotArea dataOnly="0" labelOnly="1" outline="0" fieldPosition="0">
        <references count="6">
          <reference field="0" count="1" selected="0">
            <x v="172"/>
          </reference>
          <reference field="1" count="1" selected="0">
            <x v="171"/>
          </reference>
          <reference field="2" count="1" selected="0">
            <x v="3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83">
      <pivotArea dataOnly="0" labelOnly="1" outline="0" fieldPosition="0">
        <references count="6">
          <reference field="0" count="1" selected="0">
            <x v="173"/>
          </reference>
          <reference field="1" count="1" selected="0">
            <x v="172"/>
          </reference>
          <reference field="2" count="1" selected="0">
            <x v="31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82">
      <pivotArea dataOnly="0" labelOnly="1" outline="0" fieldPosition="0">
        <references count="6">
          <reference field="0" count="1" selected="0">
            <x v="174"/>
          </reference>
          <reference field="1" count="1" selected="0">
            <x v="173"/>
          </reference>
          <reference field="2" count="1" selected="0">
            <x v="8"/>
          </reference>
          <reference field="16" count="1" selected="0">
            <x v="5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81">
      <pivotArea dataOnly="0" labelOnly="1" outline="0" fieldPosition="0">
        <references count="6">
          <reference field="0" count="1" selected="0">
            <x v="175"/>
          </reference>
          <reference field="1" count="1" selected="0">
            <x v="174"/>
          </reference>
          <reference field="2" count="1" selected="0">
            <x v="36"/>
          </reference>
          <reference field="16" count="1" selected="0">
            <x v="5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80">
      <pivotArea dataOnly="0" labelOnly="1" outline="0" fieldPosition="0">
        <references count="6">
          <reference field="0" count="1" selected="0">
            <x v="176"/>
          </reference>
          <reference field="1" count="1" selected="0">
            <x v="175"/>
          </reference>
          <reference field="2" count="1" selected="0">
            <x v="48"/>
          </reference>
          <reference field="16" count="1" selected="0">
            <x v="5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79">
      <pivotArea dataOnly="0" labelOnly="1" outline="0" fieldPosition="0">
        <references count="6">
          <reference field="0" count="1" selected="0">
            <x v="177"/>
          </reference>
          <reference field="1" count="1" selected="0">
            <x v="176"/>
          </reference>
          <reference field="2" count="1" selected="0">
            <x v="57"/>
          </reference>
          <reference field="16" count="1" selected="0">
            <x v="5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78">
      <pivotArea dataOnly="0" labelOnly="1" outline="0" fieldPosition="0">
        <references count="6">
          <reference field="0" count="1" selected="0">
            <x v="178"/>
          </reference>
          <reference field="1" count="1" selected="0">
            <x v="177"/>
          </reference>
          <reference field="2" count="1" selected="0">
            <x v="65"/>
          </reference>
          <reference field="16" count="1" selected="0">
            <x v="5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77">
      <pivotArea dataOnly="0" labelOnly="1" outline="0" fieldPosition="0">
        <references count="6">
          <reference field="0" count="1" selected="0">
            <x v="179"/>
          </reference>
          <reference field="1" count="1" selected="0">
            <x v="178"/>
          </reference>
          <reference field="2" count="1" selected="0">
            <x v="72"/>
          </reference>
          <reference field="16" count="1" selected="0">
            <x v="5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76">
      <pivotArea dataOnly="0" labelOnly="1" outline="0" fieldPosition="0">
        <references count="6">
          <reference field="0" count="1" selected="0">
            <x v="180"/>
          </reference>
          <reference field="1" count="1" selected="0">
            <x v="179"/>
          </reference>
          <reference field="2" count="1" selected="0">
            <x v="5"/>
          </reference>
          <reference field="16" count="1" selected="0">
            <x v="5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75">
      <pivotArea dataOnly="0" labelOnly="1" outline="0" fieldPosition="0">
        <references count="6">
          <reference field="0" count="1" selected="0">
            <x v="181"/>
          </reference>
          <reference field="1" count="1" selected="0">
            <x v="180"/>
          </reference>
          <reference field="2" count="1" selected="0">
            <x v="33"/>
          </reference>
          <reference field="16" count="1" selected="0">
            <x v="5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74">
      <pivotArea dataOnly="0" labelOnly="1" outline="0" fieldPosition="0">
        <references count="6">
          <reference field="0" count="1" selected="0">
            <x v="182"/>
          </reference>
          <reference field="1" count="1" selected="0">
            <x v="181"/>
          </reference>
          <reference field="2" count="1" selected="0">
            <x v="45"/>
          </reference>
          <reference field="16" count="1" selected="0">
            <x v="5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73">
      <pivotArea dataOnly="0" labelOnly="1" outline="0" fieldPosition="0">
        <references count="6">
          <reference field="0" count="1" selected="0">
            <x v="183"/>
          </reference>
          <reference field="1" count="1" selected="0">
            <x v="182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72">
      <pivotArea dataOnly="0" labelOnly="1" outline="0" fieldPosition="0">
        <references count="6">
          <reference field="0" count="1" selected="0">
            <x v="184"/>
          </reference>
          <reference field="1" count="1" selected="0">
            <x v="183"/>
          </reference>
          <reference field="2" count="1" selected="0">
            <x v="5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71">
      <pivotArea dataOnly="0" labelOnly="1" outline="0" fieldPosition="0">
        <references count="6">
          <reference field="0" count="1" selected="0">
            <x v="185"/>
          </reference>
          <reference field="1" count="1" selected="0">
            <x v="184"/>
          </reference>
          <reference field="2" count="1" selected="0">
            <x v="33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70">
      <pivotArea dataOnly="0" labelOnly="1" outline="0" fieldPosition="0">
        <references count="6">
          <reference field="0" count="1" selected="0">
            <x v="186"/>
          </reference>
          <reference field="1" count="1" selected="0">
            <x v="185"/>
          </reference>
          <reference field="2" count="1" selected="0">
            <x v="45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69">
      <pivotArea dataOnly="0" labelOnly="1" outline="0" fieldPosition="0">
        <references count="6">
          <reference field="0" count="1" selected="0">
            <x v="187"/>
          </reference>
          <reference field="1" count="1" selected="0">
            <x v="186"/>
          </reference>
          <reference field="2" count="1" selected="0">
            <x v="0"/>
          </reference>
          <reference field="16" count="1" selected="0">
            <x v="1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68">
      <pivotArea dataOnly="0" labelOnly="1" outline="0" fieldPosition="0">
        <references count="6">
          <reference field="0" count="1" selected="0">
            <x v="188"/>
          </reference>
          <reference field="1" count="1" selected="0">
            <x v="187"/>
          </reference>
          <reference field="2" count="1" selected="0">
            <x v="0"/>
          </reference>
          <reference field="16" count="1" selected="0">
            <x v="1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67">
      <pivotArea dataOnly="0" labelOnly="1" outline="0" fieldPosition="0">
        <references count="6">
          <reference field="0" count="1" selected="0">
            <x v="189"/>
          </reference>
          <reference field="1" count="1" selected="0">
            <x v="188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66">
      <pivotArea dataOnly="0" labelOnly="1" outline="0" fieldPosition="0">
        <references count="6">
          <reference field="0" count="1" selected="0">
            <x v="190"/>
          </reference>
          <reference field="1" count="1" selected="0">
            <x v="189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65">
      <pivotArea dataOnly="0" labelOnly="1" outline="0" fieldPosition="0">
        <references count="6">
          <reference field="0" count="1" selected="0">
            <x v="191"/>
          </reference>
          <reference field="1" count="1" selected="0">
            <x v="190"/>
          </reference>
          <reference field="2" count="1" selected="0">
            <x v="5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64">
      <pivotArea dataOnly="0" labelOnly="1" outline="0" fieldPosition="0">
        <references count="6">
          <reference field="0" count="1" selected="0">
            <x v="192"/>
          </reference>
          <reference field="1" count="1" selected="0">
            <x v="191"/>
          </reference>
          <reference field="2" count="1" selected="0">
            <x v="33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63">
      <pivotArea dataOnly="0" labelOnly="1" outline="0" fieldPosition="0">
        <references count="6">
          <reference field="0" count="1" selected="0">
            <x v="193"/>
          </reference>
          <reference field="1" count="1" selected="0">
            <x v="192"/>
          </reference>
          <reference field="2" count="1" selected="0">
            <x v="45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62">
      <pivotArea dataOnly="0" labelOnly="1" outline="0" fieldPosition="0">
        <references count="6">
          <reference field="0" count="1" selected="0">
            <x v="194"/>
          </reference>
          <reference field="1" count="1" selected="0">
            <x v="193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61">
      <pivotArea dataOnly="0" labelOnly="1" outline="0" fieldPosition="0">
        <references count="6">
          <reference field="0" count="1" selected="0">
            <x v="195"/>
          </reference>
          <reference field="1" count="1" selected="0">
            <x v="194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60">
      <pivotArea dataOnly="0" labelOnly="1" outline="0" fieldPosition="0">
        <references count="6">
          <reference field="0" count="1" selected="0">
            <x v="196"/>
          </reference>
          <reference field="1" count="1" selected="0">
            <x v="195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59">
      <pivotArea dataOnly="0" labelOnly="1" outline="0" fieldPosition="0">
        <references count="6">
          <reference field="0" count="1" selected="0">
            <x v="197"/>
          </reference>
          <reference field="1" count="1" selected="0">
            <x v="196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58">
      <pivotArea dataOnly="0" labelOnly="1" outline="0" fieldPosition="0">
        <references count="6">
          <reference field="0" count="1" selected="0">
            <x v="198"/>
          </reference>
          <reference field="1" count="1" selected="0">
            <x v="197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57">
      <pivotArea dataOnly="0" labelOnly="1" outline="0" fieldPosition="0">
        <references count="6">
          <reference field="0" count="1" selected="0">
            <x v="199"/>
          </reference>
          <reference field="1" count="1" selected="0">
            <x v="198"/>
          </reference>
          <reference field="2" count="1" selected="0">
            <x v="8"/>
          </reference>
          <reference field="16" count="1" selected="0">
            <x v="5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56">
      <pivotArea dataOnly="0" labelOnly="1" outline="0" fieldPosition="0">
        <references count="6">
          <reference field="0" count="1" selected="0">
            <x v="200"/>
          </reference>
          <reference field="1" count="1" selected="0">
            <x v="199"/>
          </reference>
          <reference field="2" count="1" selected="0">
            <x v="36"/>
          </reference>
          <reference field="16" count="1" selected="0">
            <x v="5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55">
      <pivotArea dataOnly="0" labelOnly="1" outline="0" fieldPosition="0">
        <references count="6">
          <reference field="0" count="1" selected="0">
            <x v="201"/>
          </reference>
          <reference field="1" count="1" selected="0">
            <x v="200"/>
          </reference>
          <reference field="2" count="1" selected="0">
            <x v="48"/>
          </reference>
          <reference field="16" count="1" selected="0">
            <x v="5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54">
      <pivotArea dataOnly="0" labelOnly="1" outline="0" fieldPosition="0">
        <references count="6">
          <reference field="0" count="1" selected="0">
            <x v="202"/>
          </reference>
          <reference field="1" count="1" selected="0">
            <x v="201"/>
          </reference>
          <reference field="2" count="1" selected="0">
            <x v="57"/>
          </reference>
          <reference field="16" count="1" selected="0">
            <x v="5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53">
      <pivotArea dataOnly="0" labelOnly="1" outline="0" fieldPosition="0">
        <references count="6">
          <reference field="0" count="1" selected="0">
            <x v="203"/>
          </reference>
          <reference field="1" count="1" selected="0">
            <x v="202"/>
          </reference>
          <reference field="2" count="1" selected="0">
            <x v="65"/>
          </reference>
          <reference field="16" count="1" selected="0">
            <x v="5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52">
      <pivotArea dataOnly="0" labelOnly="1" outline="0" fieldPosition="0">
        <references count="6">
          <reference field="0" count="1" selected="0">
            <x v="204"/>
          </reference>
          <reference field="1" count="1" selected="0">
            <x v="203"/>
          </reference>
          <reference field="2" count="1" selected="0">
            <x v="72"/>
          </reference>
          <reference field="16" count="1" selected="0">
            <x v="5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51">
      <pivotArea dataOnly="0" labelOnly="1" outline="0" fieldPosition="0">
        <references count="6">
          <reference field="0" count="1" selected="0">
            <x v="205"/>
          </reference>
          <reference field="1" count="1" selected="0">
            <x v="204"/>
          </reference>
          <reference field="2" count="1" selected="0">
            <x v="5"/>
          </reference>
          <reference field="16" count="1" selected="0">
            <x v="5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50">
      <pivotArea dataOnly="0" labelOnly="1" outline="0" fieldPosition="0">
        <references count="6">
          <reference field="0" count="1" selected="0">
            <x v="206"/>
          </reference>
          <reference field="1" count="1" selected="0">
            <x v="205"/>
          </reference>
          <reference field="2" count="1" selected="0">
            <x v="33"/>
          </reference>
          <reference field="16" count="1" selected="0">
            <x v="5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49">
      <pivotArea dataOnly="0" labelOnly="1" outline="0" fieldPosition="0">
        <references count="6">
          <reference field="0" count="1" selected="0">
            <x v="207"/>
          </reference>
          <reference field="1" count="1" selected="0">
            <x v="206"/>
          </reference>
          <reference field="2" count="1" selected="0">
            <x v="45"/>
          </reference>
          <reference field="16" count="1" selected="0">
            <x v="5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48">
      <pivotArea dataOnly="0" labelOnly="1" outline="0" fieldPosition="0">
        <references count="6">
          <reference field="0" count="1" selected="0">
            <x v="208"/>
          </reference>
          <reference field="1" count="1" selected="0">
            <x v="207"/>
          </reference>
          <reference field="2" count="1" selected="0">
            <x v="0"/>
          </reference>
          <reference field="16" count="1" selected="0">
            <x v="5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47">
      <pivotArea dataOnly="0" labelOnly="1" outline="0" fieldPosition="0">
        <references count="6">
          <reference field="0" count="1" selected="0">
            <x v="209"/>
          </reference>
          <reference field="1" count="1" selected="0">
            <x v="208"/>
          </reference>
          <reference field="2" count="1" selected="0">
            <x v="6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46">
      <pivotArea dataOnly="0" labelOnly="1" outline="0" fieldPosition="0">
        <references count="6">
          <reference field="0" count="1" selected="0">
            <x v="210"/>
          </reference>
          <reference field="1" count="1" selected="0">
            <x v="209"/>
          </reference>
          <reference field="2" count="1" selected="0">
            <x v="34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45">
      <pivotArea dataOnly="0" labelOnly="1" outline="0" fieldPosition="0">
        <references count="6">
          <reference field="0" count="1" selected="0">
            <x v="211"/>
          </reference>
          <reference field="1" count="1" selected="0">
            <x v="210"/>
          </reference>
          <reference field="2" count="1" selected="0">
            <x v="46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44">
      <pivotArea dataOnly="0" labelOnly="1" outline="0" fieldPosition="0">
        <references count="6">
          <reference field="0" count="1" selected="0">
            <x v="212"/>
          </reference>
          <reference field="1" count="1" selected="0">
            <x v="211"/>
          </reference>
          <reference field="2" count="1" selected="0">
            <x v="55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43">
      <pivotArea dataOnly="0" labelOnly="1" outline="0" fieldPosition="0">
        <references count="6">
          <reference field="0" count="1" selected="0">
            <x v="213"/>
          </reference>
          <reference field="1" count="1" selected="0">
            <x v="212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42">
      <pivotArea dataOnly="0" labelOnly="1" outline="0" fieldPosition="0">
        <references count="6">
          <reference field="0" count="1" selected="0">
            <x v="214"/>
          </reference>
          <reference field="1" count="1" selected="0">
            <x v="213"/>
          </reference>
          <reference field="2" count="1" selected="0">
            <x v="3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41">
      <pivotArea dataOnly="0" labelOnly="1" outline="0" fieldPosition="0">
        <references count="6">
          <reference field="0" count="1" selected="0">
            <x v="215"/>
          </reference>
          <reference field="1" count="1" selected="0">
            <x v="214"/>
          </reference>
          <reference field="2" count="1" selected="0">
            <x v="31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40">
      <pivotArea dataOnly="0" labelOnly="1" outline="0" fieldPosition="0">
        <references count="6">
          <reference field="0" count="1" selected="0">
            <x v="216"/>
          </reference>
          <reference field="1" count="1" selected="0">
            <x v="215"/>
          </reference>
          <reference field="2" count="1" selected="0">
            <x v="2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39">
      <pivotArea dataOnly="0" labelOnly="1" outline="0" fieldPosition="0">
        <references count="6">
          <reference field="0" count="1" selected="0">
            <x v="217"/>
          </reference>
          <reference field="1" count="1" selected="0">
            <x v="216"/>
          </reference>
          <reference field="2" count="1" selected="0">
            <x v="3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38">
      <pivotArea dataOnly="0" labelOnly="1" outline="0" fieldPosition="0">
        <references count="6">
          <reference field="0" count="1" selected="0">
            <x v="218"/>
          </reference>
          <reference field="1" count="1" selected="0">
            <x v="217"/>
          </reference>
          <reference field="2" count="1" selected="0">
            <x v="43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37">
      <pivotArea dataOnly="0" labelOnly="1" outline="0" fieldPosition="0">
        <references count="6">
          <reference field="0" count="1" selected="0">
            <x v="219"/>
          </reference>
          <reference field="1" count="1" selected="0">
            <x v="218"/>
          </reference>
          <reference field="2" count="1" selected="0">
            <x v="53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36">
      <pivotArea dataOnly="0" labelOnly="1" outline="0" fieldPosition="0">
        <references count="6">
          <reference field="0" count="1" selected="0">
            <x v="220"/>
          </reference>
          <reference field="1" count="1" selected="0">
            <x v="219"/>
          </reference>
          <reference field="2" count="1" selected="0">
            <x v="62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35">
      <pivotArea dataOnly="0" labelOnly="1" outline="0" fieldPosition="0">
        <references count="6">
          <reference field="0" count="1" selected="0">
            <x v="221"/>
          </reference>
          <reference field="1" count="1" selected="0">
            <x v="220"/>
          </reference>
          <reference field="2" count="1" selected="0">
            <x v="7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34">
      <pivotArea dataOnly="0" labelOnly="1" outline="0" fieldPosition="0">
        <references count="6">
          <reference field="0" count="1" selected="0">
            <x v="222"/>
          </reference>
          <reference field="1" count="1" selected="0">
            <x v="221"/>
          </reference>
          <reference field="2" count="1" selected="0">
            <x v="77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33">
      <pivotArea dataOnly="0" labelOnly="1" outline="0" fieldPosition="0">
        <references count="6">
          <reference field="0" count="1" selected="0">
            <x v="223"/>
          </reference>
          <reference field="1" count="1" selected="0">
            <x v="222"/>
          </reference>
          <reference field="2" count="1" selected="0">
            <x v="83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32">
      <pivotArea dataOnly="0" labelOnly="1" outline="0" fieldPosition="0">
        <references count="6">
          <reference field="0" count="1" selected="0">
            <x v="224"/>
          </reference>
          <reference field="1" count="1" selected="0">
            <x v="223"/>
          </reference>
          <reference field="2" count="1" selected="0">
            <x v="88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31">
      <pivotArea dataOnly="0" labelOnly="1" outline="0" fieldPosition="0">
        <references count="6">
          <reference field="0" count="1" selected="0">
            <x v="225"/>
          </reference>
          <reference field="1" count="1" selected="0">
            <x v="224"/>
          </reference>
          <reference field="2" count="1" selected="0">
            <x v="13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30">
      <pivotArea dataOnly="0" labelOnly="1" outline="0" fieldPosition="0">
        <references count="6">
          <reference field="0" count="1" selected="0">
            <x v="226"/>
          </reference>
          <reference field="1" count="1" selected="0">
            <x v="225"/>
          </reference>
          <reference field="2" count="1" selected="0">
            <x v="15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29">
      <pivotArea dataOnly="0" labelOnly="1" outline="0" fieldPosition="0">
        <references count="6">
          <reference field="0" count="1" selected="0">
            <x v="227"/>
          </reference>
          <reference field="1" count="1" selected="0">
            <x v="226"/>
          </reference>
          <reference field="2" count="1" selected="0">
            <x v="17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28">
      <pivotArea dataOnly="0" labelOnly="1" outline="0" fieldPosition="0">
        <references count="6">
          <reference field="0" count="1" selected="0">
            <x v="228"/>
          </reference>
          <reference field="1" count="1" selected="0">
            <x v="227"/>
          </reference>
          <reference field="2" count="1" selected="0">
            <x v="19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27">
      <pivotArea dataOnly="0" labelOnly="1" outline="0" fieldPosition="0">
        <references count="6">
          <reference field="0" count="1" selected="0">
            <x v="229"/>
          </reference>
          <reference field="1" count="1" selected="0">
            <x v="228"/>
          </reference>
          <reference field="2" count="1" selected="0">
            <x v="21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26">
      <pivotArea dataOnly="0" labelOnly="1" outline="0" fieldPosition="0">
        <references count="6">
          <reference field="0" count="1" selected="0">
            <x v="230"/>
          </reference>
          <reference field="1" count="1" selected="0">
            <x v="229"/>
          </reference>
          <reference field="2" count="1" selected="0">
            <x v="23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25">
      <pivotArea dataOnly="0" labelOnly="1" outline="0" fieldPosition="0">
        <references count="6">
          <reference field="0" count="1" selected="0">
            <x v="231"/>
          </reference>
          <reference field="1" count="1" selected="0">
            <x v="230"/>
          </reference>
          <reference field="2" count="1" selected="0">
            <x v="3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24">
      <pivotArea dataOnly="0" labelOnly="1" outline="0" fieldPosition="0">
        <references count="6">
          <reference field="0" count="1" selected="0">
            <x v="232"/>
          </reference>
          <reference field="1" count="1" selected="0">
            <x v="231"/>
          </reference>
          <reference field="2" count="1" selected="0">
            <x v="31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23">
      <pivotArea dataOnly="0" labelOnly="1" outline="0" fieldPosition="0">
        <references count="6">
          <reference field="0" count="1" selected="0">
            <x v="233"/>
          </reference>
          <reference field="1" count="1" selected="0">
            <x v="232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22">
      <pivotArea dataOnly="0" labelOnly="1" outline="0" fieldPosition="0">
        <references count="6">
          <reference field="0" count="1" selected="0">
            <x v="234"/>
          </reference>
          <reference field="1" count="1" selected="0">
            <x v="233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21">
      <pivotArea dataOnly="0" labelOnly="1" outline="0" fieldPosition="0">
        <references count="6">
          <reference field="0" count="1" selected="0">
            <x v="235"/>
          </reference>
          <reference field="1" count="1" selected="0">
            <x v="234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20">
      <pivotArea dataOnly="0" labelOnly="1" outline="0" fieldPosition="0">
        <references count="6">
          <reference field="0" count="1" selected="0">
            <x v="236"/>
          </reference>
          <reference field="1" count="1" selected="0">
            <x v="235"/>
          </reference>
          <reference field="2" count="1" selected="0">
            <x v="7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19">
      <pivotArea dataOnly="0" labelOnly="1" outline="0" fieldPosition="0">
        <references count="6">
          <reference field="0" count="1" selected="0">
            <x v="237"/>
          </reference>
          <reference field="1" count="1" selected="0">
            <x v="236"/>
          </reference>
          <reference field="2" count="1" selected="0">
            <x v="35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18">
      <pivotArea dataOnly="0" labelOnly="1" outline="0" fieldPosition="0">
        <references count="6">
          <reference field="0" count="1" selected="0">
            <x v="238"/>
          </reference>
          <reference field="1" count="1" selected="0">
            <x v="237"/>
          </reference>
          <reference field="2" count="1" selected="0">
            <x v="47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17">
      <pivotArea dataOnly="0" labelOnly="1" outline="0" fieldPosition="0">
        <references count="6">
          <reference field="0" count="1" selected="0">
            <x v="239"/>
          </reference>
          <reference field="1" count="1" selected="0">
            <x v="238"/>
          </reference>
          <reference field="2" count="1" selected="0">
            <x v="56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16">
      <pivotArea dataOnly="0" labelOnly="1" outline="0" fieldPosition="0">
        <references count="6">
          <reference field="0" count="1" selected="0">
            <x v="240"/>
          </reference>
          <reference field="1" count="1" selected="0">
            <x v="239"/>
          </reference>
          <reference field="2" count="1" selected="0">
            <x v="64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15">
      <pivotArea dataOnly="0" labelOnly="1" outline="0" fieldPosition="0">
        <references count="6">
          <reference field="0" count="1" selected="0">
            <x v="241"/>
          </reference>
          <reference field="1" count="1" selected="0">
            <x v="240"/>
          </reference>
          <reference field="2" count="1" selected="0">
            <x v="8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14">
      <pivotArea dataOnly="0" labelOnly="1" outline="0" fieldPosition="0">
        <references count="6">
          <reference field="0" count="1" selected="0">
            <x v="242"/>
          </reference>
          <reference field="1" count="1" selected="0">
            <x v="241"/>
          </reference>
          <reference field="2" count="1" selected="0">
            <x v="36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13">
      <pivotArea dataOnly="0" labelOnly="1" outline="0" fieldPosition="0">
        <references count="6">
          <reference field="0" count="1" selected="0">
            <x v="243"/>
          </reference>
          <reference field="1" count="1" selected="0">
            <x v="242"/>
          </reference>
          <reference field="2" count="1" selected="0">
            <x v="48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12">
      <pivotArea dataOnly="0" labelOnly="1" outline="0" fieldPosition="0">
        <references count="6">
          <reference field="0" count="1" selected="0">
            <x v="244"/>
          </reference>
          <reference field="1" count="1" selected="0">
            <x v="243"/>
          </reference>
          <reference field="2" count="1" selected="0">
            <x v="57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11">
      <pivotArea dataOnly="0" labelOnly="1" outline="0" fieldPosition="0">
        <references count="6">
          <reference field="0" count="1" selected="0">
            <x v="245"/>
          </reference>
          <reference field="1" count="1" selected="0">
            <x v="244"/>
          </reference>
          <reference field="2" count="1" selected="0">
            <x v="65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10">
      <pivotArea dataOnly="0" labelOnly="1" outline="0" fieldPosition="0">
        <references count="6">
          <reference field="0" count="1" selected="0">
            <x v="246"/>
          </reference>
          <reference field="1" count="1" selected="0">
            <x v="245"/>
          </reference>
          <reference field="2" count="1" selected="0">
            <x v="72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09">
      <pivotArea dataOnly="0" labelOnly="1" outline="0" fieldPosition="0">
        <references count="6">
          <reference field="0" count="1" selected="0">
            <x v="247"/>
          </reference>
          <reference field="1" count="1" selected="0">
            <x v="246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08">
      <pivotArea dataOnly="0" labelOnly="1" outline="0" fieldPosition="0">
        <references count="6">
          <reference field="0" count="1" selected="0">
            <x v="248"/>
          </reference>
          <reference field="1" count="1" selected="0">
            <x v="247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07">
      <pivotArea dataOnly="0" labelOnly="1" outline="0" fieldPosition="0">
        <references count="6">
          <reference field="0" count="1" selected="0">
            <x v="249"/>
          </reference>
          <reference field="1" count="1" selected="0">
            <x v="248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06">
      <pivotArea dataOnly="0" labelOnly="1" outline="0" fieldPosition="0">
        <references count="6">
          <reference field="0" count="1" selected="0">
            <x v="250"/>
          </reference>
          <reference field="1" count="1" selected="0">
            <x v="249"/>
          </reference>
          <reference field="2" count="1" selected="0">
            <x v="5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05">
      <pivotArea dataOnly="0" labelOnly="1" outline="0" fieldPosition="0">
        <references count="6">
          <reference field="0" count="1" selected="0">
            <x v="251"/>
          </reference>
          <reference field="1" count="1" selected="0">
            <x v="250"/>
          </reference>
          <reference field="2" count="1" selected="0">
            <x v="33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04">
      <pivotArea dataOnly="0" labelOnly="1" outline="0" fieldPosition="0">
        <references count="6">
          <reference field="0" count="1" selected="0">
            <x v="252"/>
          </reference>
          <reference field="1" count="1" selected="0">
            <x v="251"/>
          </reference>
          <reference field="2" count="1" selected="0">
            <x v="45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03">
      <pivotArea dataOnly="0" labelOnly="1" outline="0" fieldPosition="0">
        <references count="6">
          <reference field="0" count="1" selected="0">
            <x v="253"/>
          </reference>
          <reference field="1" count="1" selected="0">
            <x v="252"/>
          </reference>
          <reference field="2" count="1" selected="0">
            <x v="5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02">
      <pivotArea dataOnly="0" labelOnly="1" outline="0" fieldPosition="0">
        <references count="6">
          <reference field="0" count="1" selected="0">
            <x v="254"/>
          </reference>
          <reference field="1" count="1" selected="0">
            <x v="253"/>
          </reference>
          <reference field="2" count="1" selected="0">
            <x v="33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01">
      <pivotArea dataOnly="0" labelOnly="1" outline="0" fieldPosition="0">
        <references count="6">
          <reference field="0" count="1" selected="0">
            <x v="255"/>
          </reference>
          <reference field="1" count="1" selected="0">
            <x v="254"/>
          </reference>
          <reference field="2" count="1" selected="0">
            <x v="45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00">
      <pivotArea dataOnly="0" labelOnly="1" outline="0" fieldPosition="0">
        <references count="6">
          <reference field="0" count="1" selected="0">
            <x v="256"/>
          </reference>
          <reference field="1" count="1" selected="0">
            <x v="255"/>
          </reference>
          <reference field="2" count="1" selected="0">
            <x v="8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99">
      <pivotArea dataOnly="0" labelOnly="1" outline="0" fieldPosition="0">
        <references count="6">
          <reference field="0" count="1" selected="0">
            <x v="257"/>
          </reference>
          <reference field="1" count="1" selected="0">
            <x v="256"/>
          </reference>
          <reference field="2" count="1" selected="0">
            <x v="36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98">
      <pivotArea dataOnly="0" labelOnly="1" outline="0" fieldPosition="0">
        <references count="6">
          <reference field="0" count="1" selected="0">
            <x v="258"/>
          </reference>
          <reference field="1" count="1" selected="0">
            <x v="257"/>
          </reference>
          <reference field="2" count="1" selected="0">
            <x v="48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97">
      <pivotArea dataOnly="0" labelOnly="1" outline="0" fieldPosition="0">
        <references count="6">
          <reference field="0" count="1" selected="0">
            <x v="259"/>
          </reference>
          <reference field="1" count="1" selected="0">
            <x v="258"/>
          </reference>
          <reference field="2" count="1" selected="0">
            <x v="57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96">
      <pivotArea dataOnly="0" labelOnly="1" outline="0" fieldPosition="0">
        <references count="6">
          <reference field="0" count="1" selected="0">
            <x v="260"/>
          </reference>
          <reference field="1" count="1" selected="0">
            <x v="259"/>
          </reference>
          <reference field="2" count="1" selected="0">
            <x v="65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95">
      <pivotArea dataOnly="0" labelOnly="1" outline="0" fieldPosition="0">
        <references count="6">
          <reference field="0" count="1" selected="0">
            <x v="261"/>
          </reference>
          <reference field="1" count="1" selected="0">
            <x v="260"/>
          </reference>
          <reference field="2" count="1" selected="0">
            <x v="72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94">
      <pivotArea dataOnly="0" labelOnly="1" outline="0" fieldPosition="0">
        <references count="6">
          <reference field="0" count="1" selected="0">
            <x v="262"/>
          </reference>
          <reference field="1" count="1" selected="0">
            <x v="261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93">
      <pivotArea dataOnly="0" labelOnly="1" outline="0" fieldPosition="0">
        <references count="6">
          <reference field="0" count="1" selected="0">
            <x v="263"/>
          </reference>
          <reference field="1" count="1" selected="0">
            <x v="262"/>
          </reference>
          <reference field="2" count="1" selected="0">
            <x v="8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92">
      <pivotArea dataOnly="0" labelOnly="1" outline="0" fieldPosition="0">
        <references count="6">
          <reference field="0" count="1" selected="0">
            <x v="264"/>
          </reference>
          <reference field="1" count="1" selected="0">
            <x v="263"/>
          </reference>
          <reference field="2" count="1" selected="0">
            <x v="36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91">
      <pivotArea dataOnly="0" labelOnly="1" outline="0" fieldPosition="0">
        <references count="6">
          <reference field="0" count="1" selected="0">
            <x v="265"/>
          </reference>
          <reference field="1" count="1" selected="0">
            <x v="264"/>
          </reference>
          <reference field="2" count="1" selected="0">
            <x v="48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90">
      <pivotArea dataOnly="0" labelOnly="1" outline="0" fieldPosition="0">
        <references count="6">
          <reference field="0" count="1" selected="0">
            <x v="266"/>
          </reference>
          <reference field="1" count="1" selected="0">
            <x v="265"/>
          </reference>
          <reference field="2" count="1" selected="0">
            <x v="57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89">
      <pivotArea dataOnly="0" labelOnly="1" outline="0" fieldPosition="0">
        <references count="6">
          <reference field="0" count="1" selected="0">
            <x v="267"/>
          </reference>
          <reference field="1" count="1" selected="0">
            <x v="266"/>
          </reference>
          <reference field="2" count="1" selected="0">
            <x v="65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88">
      <pivotArea dataOnly="0" labelOnly="1" outline="0" fieldPosition="0">
        <references count="6">
          <reference field="0" count="1" selected="0">
            <x v="268"/>
          </reference>
          <reference field="1" count="1" selected="0">
            <x v="267"/>
          </reference>
          <reference field="2" count="1" selected="0">
            <x v="72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87">
      <pivotArea dataOnly="0" labelOnly="1" outline="0" fieldPosition="0">
        <references count="6">
          <reference field="0" count="1" selected="0">
            <x v="269"/>
          </reference>
          <reference field="1" count="1" selected="0">
            <x v="268"/>
          </reference>
          <reference field="2" count="1" selected="0">
            <x v="8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86">
      <pivotArea dataOnly="0" labelOnly="1" outline="0" fieldPosition="0">
        <references count="6">
          <reference field="0" count="1" selected="0">
            <x v="270"/>
          </reference>
          <reference field="1" count="1" selected="0">
            <x v="269"/>
          </reference>
          <reference field="2" count="1" selected="0">
            <x v="36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85">
      <pivotArea dataOnly="0" labelOnly="1" outline="0" fieldPosition="0">
        <references count="6">
          <reference field="0" count="1" selected="0">
            <x v="271"/>
          </reference>
          <reference field="1" count="1" selected="0">
            <x v="270"/>
          </reference>
          <reference field="2" count="1" selected="0">
            <x v="48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84">
      <pivotArea dataOnly="0" labelOnly="1" outline="0" fieldPosition="0">
        <references count="6">
          <reference field="0" count="1" selected="0">
            <x v="272"/>
          </reference>
          <reference field="1" count="1" selected="0">
            <x v="271"/>
          </reference>
          <reference field="2" count="1" selected="0">
            <x v="57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83">
      <pivotArea dataOnly="0" labelOnly="1" outline="0" fieldPosition="0">
        <references count="6">
          <reference field="0" count="1" selected="0">
            <x v="273"/>
          </reference>
          <reference field="1" count="1" selected="0">
            <x v="272"/>
          </reference>
          <reference field="2" count="1" selected="0">
            <x v="65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82">
      <pivotArea dataOnly="0" labelOnly="1" outline="0" fieldPosition="0">
        <references count="6">
          <reference field="0" count="1" selected="0">
            <x v="274"/>
          </reference>
          <reference field="1" count="1" selected="0">
            <x v="273"/>
          </reference>
          <reference field="2" count="1" selected="0">
            <x v="72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81">
      <pivotArea dataOnly="0" labelOnly="1" outline="0" fieldPosition="0">
        <references count="6">
          <reference field="0" count="1" selected="0">
            <x v="275"/>
          </reference>
          <reference field="1" count="1" selected="0">
            <x v="274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80">
      <pivotArea dataOnly="0" labelOnly="1" outline="0" fieldPosition="0">
        <references count="6">
          <reference field="0" count="1" selected="0">
            <x v="276"/>
          </reference>
          <reference field="1" count="1" selected="0">
            <x v="275"/>
          </reference>
          <reference field="2" count="1" selected="0">
            <x v="4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79">
      <pivotArea dataOnly="0" labelOnly="1" outline="0" fieldPosition="0">
        <references count="6">
          <reference field="0" count="1" selected="0">
            <x v="277"/>
          </reference>
          <reference field="1" count="1" selected="0">
            <x v="276"/>
          </reference>
          <reference field="2" count="1" selected="0">
            <x v="32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78">
      <pivotArea dataOnly="0" labelOnly="1" outline="0" fieldPosition="0">
        <references count="6">
          <reference field="0" count="1" selected="0">
            <x v="278"/>
          </reference>
          <reference field="1" count="1" selected="0">
            <x v="277"/>
          </reference>
          <reference field="2" count="1" selected="0">
            <x v="44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77">
      <pivotArea dataOnly="0" labelOnly="1" outline="0" fieldPosition="0">
        <references count="6">
          <reference field="0" count="1" selected="0">
            <x v="279"/>
          </reference>
          <reference field="1" count="1" selected="0">
            <x v="278"/>
          </reference>
          <reference field="2" count="1" selected="0">
            <x v="54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76">
      <pivotArea dataOnly="0" labelOnly="1" outline="0" fieldPosition="0">
        <references count="6">
          <reference field="0" count="1" selected="0">
            <x v="280"/>
          </reference>
          <reference field="1" count="1" selected="0">
            <x v="279"/>
          </reference>
          <reference field="2" count="1" selected="0">
            <x v="63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75">
      <pivotArea dataOnly="0" labelOnly="1" outline="0" fieldPosition="0">
        <references count="6">
          <reference field="0" count="1" selected="0">
            <x v="281"/>
          </reference>
          <reference field="1" count="1" selected="0">
            <x v="280"/>
          </reference>
          <reference field="2" count="1" selected="0">
            <x v="71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74">
      <pivotArea dataOnly="0" labelOnly="1" outline="0" fieldPosition="0">
        <references count="6">
          <reference field="0" count="1" selected="0">
            <x v="282"/>
          </reference>
          <reference field="1" count="1" selected="0">
            <x v="281"/>
          </reference>
          <reference field="2" count="1" selected="0">
            <x v="78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73">
      <pivotArea dataOnly="0" labelOnly="1" outline="0" fieldPosition="0">
        <references count="6">
          <reference field="0" count="1" selected="0">
            <x v="283"/>
          </reference>
          <reference field="1" count="1" selected="0">
            <x v="282"/>
          </reference>
          <reference field="2" count="1" selected="0">
            <x v="84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72">
      <pivotArea dataOnly="0" labelOnly="1" outline="0" fieldPosition="0">
        <references count="6">
          <reference field="0" count="1" selected="0">
            <x v="284"/>
          </reference>
          <reference field="1" count="1" selected="0">
            <x v="283"/>
          </reference>
          <reference field="2" count="1" selected="0">
            <x v="89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71">
      <pivotArea dataOnly="0" labelOnly="1" outline="0" fieldPosition="0">
        <references count="6">
          <reference field="0" count="1" selected="0">
            <x v="285"/>
          </reference>
          <reference field="1" count="1" selected="0">
            <x v="284"/>
          </reference>
          <reference field="2" count="1" selected="0">
            <x v="14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70">
      <pivotArea dataOnly="0" labelOnly="1" outline="0" fieldPosition="0">
        <references count="6">
          <reference field="0" count="1" selected="0">
            <x v="286"/>
          </reference>
          <reference field="1" count="1" selected="0">
            <x v="285"/>
          </reference>
          <reference field="2" count="1" selected="0">
            <x v="16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69">
      <pivotArea dataOnly="0" labelOnly="1" outline="0" fieldPosition="0">
        <references count="6">
          <reference field="0" count="1" selected="0">
            <x v="287"/>
          </reference>
          <reference field="1" count="1" selected="0">
            <x v="286"/>
          </reference>
          <reference field="2" count="1" selected="0">
            <x v="18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68">
      <pivotArea dataOnly="0" labelOnly="1" outline="0" fieldPosition="0">
        <references count="6">
          <reference field="0" count="1" selected="0">
            <x v="288"/>
          </reference>
          <reference field="1" count="1" selected="0">
            <x v="287"/>
          </reference>
          <reference field="2" count="1" selected="0">
            <x v="20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67">
      <pivotArea dataOnly="0" labelOnly="1" outline="0" fieldPosition="0">
        <references count="6">
          <reference field="0" count="1" selected="0">
            <x v="289"/>
          </reference>
          <reference field="1" count="1" selected="0">
            <x v="288"/>
          </reference>
          <reference field="2" count="1" selected="0">
            <x v="22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66">
      <pivotArea dataOnly="0" labelOnly="1" outline="0" fieldPosition="0">
        <references count="6">
          <reference field="0" count="1" selected="0">
            <x v="290"/>
          </reference>
          <reference field="1" count="1" selected="0">
            <x v="289"/>
          </reference>
          <reference field="2" count="1" selected="0">
            <x v="24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65">
      <pivotArea dataOnly="0" labelOnly="1" outline="0" fieldPosition="0">
        <references count="6">
          <reference field="0" count="1" selected="0">
            <x v="291"/>
          </reference>
          <reference field="1" count="1" selected="0">
            <x v="290"/>
          </reference>
          <reference field="2" count="1" selected="0">
            <x v="25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64">
      <pivotArea dataOnly="0" labelOnly="1" outline="0" fieldPosition="0">
        <references count="6">
          <reference field="0" count="1" selected="0">
            <x v="292"/>
          </reference>
          <reference field="1" count="1" selected="0">
            <x v="291"/>
          </reference>
          <reference field="2" count="1" selected="0">
            <x v="26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63">
      <pivotArea dataOnly="0" labelOnly="1" outline="0" fieldPosition="0">
        <references count="6">
          <reference field="0" count="1" selected="0">
            <x v="293"/>
          </reference>
          <reference field="1" count="1" selected="0">
            <x v="292"/>
          </reference>
          <reference field="2" count="1" selected="0">
            <x v="27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62">
      <pivotArea dataOnly="0" labelOnly="1" outline="0" fieldPosition="0">
        <references count="6">
          <reference field="0" count="1" selected="0">
            <x v="294"/>
          </reference>
          <reference field="1" count="1" selected="0">
            <x v="293"/>
          </reference>
          <reference field="2" count="1" selected="0">
            <x v="28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61">
      <pivotArea dataOnly="0" labelOnly="1" outline="0" fieldPosition="0">
        <references count="6">
          <reference field="0" count="1" selected="0">
            <x v="295"/>
          </reference>
          <reference field="1" count="1" selected="0">
            <x v="294"/>
          </reference>
          <reference field="2" count="1" selected="0">
            <x v="40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60">
      <pivotArea dataOnly="0" labelOnly="1" outline="0" fieldPosition="0">
        <references count="6">
          <reference field="0" count="1" selected="0">
            <x v="296"/>
          </reference>
          <reference field="1" count="1" selected="0">
            <x v="295"/>
          </reference>
          <reference field="2" count="1" selected="0">
            <x v="41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59">
      <pivotArea dataOnly="0" labelOnly="1" outline="0" fieldPosition="0">
        <references count="6">
          <reference field="0" count="1" selected="0">
            <x v="297"/>
          </reference>
          <reference field="1" count="1" selected="0">
            <x v="296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58">
      <pivotArea dataOnly="0" labelOnly="1" outline="0" fieldPosition="0">
        <references count="6">
          <reference field="0" count="1" selected="0">
            <x v="298"/>
          </reference>
          <reference field="1" count="1" selected="0">
            <x v="297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57">
      <pivotArea dataOnly="0" labelOnly="1" outline="0" fieldPosition="0">
        <references count="6">
          <reference field="0" count="1" selected="0">
            <x v="299"/>
          </reference>
          <reference field="1" count="1" selected="0">
            <x v="298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56">
      <pivotArea dataOnly="0" labelOnly="1" outline="0" fieldPosition="0">
        <references count="6">
          <reference field="0" count="1" selected="0">
            <x v="300"/>
          </reference>
          <reference field="1" count="1" selected="0">
            <x v="299"/>
          </reference>
          <reference field="2" count="1" selected="0">
            <x v="5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55">
      <pivotArea dataOnly="0" labelOnly="1" outline="0" fieldPosition="0">
        <references count="6">
          <reference field="0" count="1" selected="0">
            <x v="301"/>
          </reference>
          <reference field="1" count="1" selected="0">
            <x v="300"/>
          </reference>
          <reference field="2" count="1" selected="0">
            <x v="33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54">
      <pivotArea dataOnly="0" labelOnly="1" outline="0" fieldPosition="0">
        <references count="6">
          <reference field="0" count="1" selected="0">
            <x v="302"/>
          </reference>
          <reference field="1" count="1" selected="0">
            <x v="301"/>
          </reference>
          <reference field="2" count="1" selected="0">
            <x v="45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53">
      <pivotArea dataOnly="0" labelOnly="1" outline="0" fieldPosition="0">
        <references count="6">
          <reference field="0" count="1" selected="0">
            <x v="303"/>
          </reference>
          <reference field="1" count="1" selected="0">
            <x v="302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52">
      <pivotArea dataOnly="0" labelOnly="1" outline="0" fieldPosition="0">
        <references count="6">
          <reference field="0" count="1" selected="0">
            <x v="304"/>
          </reference>
          <reference field="1" count="1" selected="0">
            <x v="303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51">
      <pivotArea dataOnly="0" labelOnly="1" outline="0" fieldPosition="0">
        <references count="6">
          <reference field="0" count="1" selected="0">
            <x v="305"/>
          </reference>
          <reference field="1" count="1" selected="0">
            <x v="304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50">
      <pivotArea dataOnly="0" labelOnly="1" outline="0" fieldPosition="0">
        <references count="6">
          <reference field="0" count="1" selected="0">
            <x v="306"/>
          </reference>
          <reference field="1" count="1" selected="0">
            <x v="305"/>
          </reference>
          <reference field="2" count="1" selected="0">
            <x v="3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49">
      <pivotArea dataOnly="0" labelOnly="1" outline="0" fieldPosition="0">
        <references count="6">
          <reference field="0" count="1" selected="0">
            <x v="307"/>
          </reference>
          <reference field="1" count="1" selected="0">
            <x v="306"/>
          </reference>
          <reference field="2" count="1" selected="0">
            <x v="31"/>
          </reference>
          <reference field="16" count="1" selected="0">
            <x v="6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48">
      <pivotArea dataOnly="0" labelOnly="1" outline="0" fieldPosition="0">
        <references count="6">
          <reference field="0" count="1" selected="0">
            <x v="308"/>
          </reference>
          <reference field="1" count="1" selected="0">
            <x v="307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47">
      <pivotArea dataOnly="0" labelOnly="1" outline="0" fieldPosition="0">
        <references count="6">
          <reference field="0" count="1" selected="0">
            <x v="309"/>
          </reference>
          <reference field="1" count="1" selected="0">
            <x v="308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46">
      <pivotArea dataOnly="0" labelOnly="1" outline="0" fieldPosition="0">
        <references count="6">
          <reference field="0" count="1" selected="0">
            <x v="310"/>
          </reference>
          <reference field="1" count="1" selected="0">
            <x v="309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45">
      <pivotArea dataOnly="0" labelOnly="1" outline="0" fieldPosition="0">
        <references count="6">
          <reference field="0" count="1" selected="0">
            <x v="311"/>
          </reference>
          <reference field="1" count="1" selected="0">
            <x v="310"/>
          </reference>
          <reference field="2" count="1" selected="0">
            <x v="3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44">
      <pivotArea dataOnly="0" labelOnly="1" outline="0" fieldPosition="0">
        <references count="6">
          <reference field="0" count="1" selected="0">
            <x v="312"/>
          </reference>
          <reference field="1" count="1" selected="0">
            <x v="311"/>
          </reference>
          <reference field="2" count="1" selected="0">
            <x v="31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43">
      <pivotArea dataOnly="0" labelOnly="1" outline="0" fieldPosition="0">
        <references count="6">
          <reference field="0" count="1" selected="0">
            <x v="313"/>
          </reference>
          <reference field="1" count="1" selected="0">
            <x v="312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42">
      <pivotArea dataOnly="0" labelOnly="1" outline="0" fieldPosition="0">
        <references count="6">
          <reference field="0" count="1" selected="0">
            <x v="314"/>
          </reference>
          <reference field="1" count="1" selected="0">
            <x v="313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41">
      <pivotArea dataOnly="0" labelOnly="1" outline="0" fieldPosition="0">
        <references count="6">
          <reference field="0" count="1" selected="0">
            <x v="315"/>
          </reference>
          <reference field="1" count="1" selected="0">
            <x v="314"/>
          </reference>
          <reference field="2" count="1" selected="0">
            <x v="0"/>
          </reference>
          <reference field="16" count="1" selected="0">
            <x v="8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40">
      <pivotArea dataOnly="0" labelOnly="1" outline="0" fieldPosition="0">
        <references count="6">
          <reference field="0" count="1" selected="0">
            <x v="316"/>
          </reference>
          <reference field="1" count="1" selected="0">
            <x v="315"/>
          </reference>
          <reference field="2" count="1" selected="0">
            <x v="3"/>
          </reference>
          <reference field="16" count="1" selected="0">
            <x v="8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39">
      <pivotArea dataOnly="0" labelOnly="1" outline="0" fieldPosition="0">
        <references count="6">
          <reference field="0" count="1" selected="0">
            <x v="317"/>
          </reference>
          <reference field="1" count="1" selected="0">
            <x v="316"/>
          </reference>
          <reference field="2" count="1" selected="0">
            <x v="31"/>
          </reference>
          <reference field="16" count="1" selected="0">
            <x v="8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38">
      <pivotArea dataOnly="0" labelOnly="1" outline="0" fieldPosition="0">
        <references count="6">
          <reference field="0" count="1" selected="0">
            <x v="318"/>
          </reference>
          <reference field="1" count="1" selected="0">
            <x v="317"/>
          </reference>
          <reference field="2" count="1" selected="0">
            <x v="0"/>
          </reference>
          <reference field="16" count="1" selected="0">
            <x v="8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37">
      <pivotArea dataOnly="0" labelOnly="1" outline="0" fieldPosition="0">
        <references count="6">
          <reference field="0" count="1" selected="0">
            <x v="319"/>
          </reference>
          <reference field="1" count="1" selected="0">
            <x v="318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36">
      <pivotArea dataOnly="0" labelOnly="1" outline="0" fieldPosition="0">
        <references count="6">
          <reference field="0" count="1" selected="0">
            <x v="320"/>
          </reference>
          <reference field="1" count="1" selected="0">
            <x v="319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35">
      <pivotArea dataOnly="0" labelOnly="1" outline="0" fieldPosition="0">
        <references count="6">
          <reference field="0" count="1" selected="0">
            <x v="321"/>
          </reference>
          <reference field="1" count="1" selected="0">
            <x v="320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34">
      <pivotArea dataOnly="0" labelOnly="1" outline="0" fieldPosition="0">
        <references count="6">
          <reference field="0" count="1" selected="0">
            <x v="322"/>
          </reference>
          <reference field="1" count="1" selected="0">
            <x v="321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33">
      <pivotArea dataOnly="0" labelOnly="1" outline="0" fieldPosition="0">
        <references count="6">
          <reference field="0" count="1" selected="0">
            <x v="323"/>
          </reference>
          <reference field="1" count="1" selected="0">
            <x v="322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32">
      <pivotArea dataOnly="0" labelOnly="1" outline="0" fieldPosition="0">
        <references count="6">
          <reference field="0" count="1" selected="0">
            <x v="324"/>
          </reference>
          <reference field="1" count="1" selected="0">
            <x v="323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31">
      <pivotArea dataOnly="0" labelOnly="1" outline="0" fieldPosition="0">
        <references count="6">
          <reference field="0" count="1" selected="0">
            <x v="325"/>
          </reference>
          <reference field="1" count="1" selected="0">
            <x v="324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30">
      <pivotArea dataOnly="0" labelOnly="1" outline="0" fieldPosition="0">
        <references count="6">
          <reference field="0" count="1" selected="0">
            <x v="326"/>
          </reference>
          <reference field="1" count="1" selected="0">
            <x v="325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29">
      <pivotArea dataOnly="0" labelOnly="1" outline="0" fieldPosition="0">
        <references count="6">
          <reference field="0" count="1" selected="0">
            <x v="327"/>
          </reference>
          <reference field="1" count="1" selected="0">
            <x v="326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28">
      <pivotArea dataOnly="0" labelOnly="1" outline="0" fieldPosition="0">
        <references count="6">
          <reference field="0" count="1" selected="0">
            <x v="328"/>
          </reference>
          <reference field="1" count="1" selected="0">
            <x v="327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27">
      <pivotArea dataOnly="0" labelOnly="1" outline="0" fieldPosition="0">
        <references count="6">
          <reference field="0" count="1" selected="0">
            <x v="329"/>
          </reference>
          <reference field="1" count="1" selected="0">
            <x v="328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26">
      <pivotArea dataOnly="0" labelOnly="1" outline="0" fieldPosition="0">
        <references count="6">
          <reference field="0" count="1" selected="0">
            <x v="330"/>
          </reference>
          <reference field="1" count="1" selected="0">
            <x v="329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25">
      <pivotArea dataOnly="0" labelOnly="1" outline="0" fieldPosition="0">
        <references count="6">
          <reference field="0" count="1" selected="0">
            <x v="331"/>
          </reference>
          <reference field="1" count="1" selected="0">
            <x v="330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24">
      <pivotArea dataOnly="0" labelOnly="1" outline="0" fieldPosition="0">
        <references count="6">
          <reference field="0" count="1" selected="0">
            <x v="332"/>
          </reference>
          <reference field="1" count="1" selected="0">
            <x v="331"/>
          </reference>
          <reference field="2" count="1" selected="0">
            <x v="6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23">
      <pivotArea dataOnly="0" labelOnly="1" outline="0" fieldPosition="0">
        <references count="6">
          <reference field="0" count="1" selected="0">
            <x v="333"/>
          </reference>
          <reference field="1" count="1" selected="0">
            <x v="332"/>
          </reference>
          <reference field="2" count="1" selected="0">
            <x v="34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22">
      <pivotArea dataOnly="0" labelOnly="1" outline="0" fieldPosition="0">
        <references count="6">
          <reference field="0" count="1" selected="0">
            <x v="334"/>
          </reference>
          <reference field="1" count="1" selected="0">
            <x v="333"/>
          </reference>
          <reference field="2" count="1" selected="0">
            <x v="46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21">
      <pivotArea dataOnly="0" labelOnly="1" outline="0" fieldPosition="0">
        <references count="6">
          <reference field="0" count="1" selected="0">
            <x v="335"/>
          </reference>
          <reference field="1" count="1" selected="0">
            <x v="334"/>
          </reference>
          <reference field="2" count="1" selected="0">
            <x v="55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20">
      <pivotArea dataOnly="0" labelOnly="1" outline="0" fieldPosition="0">
        <references count="6">
          <reference field="0" count="1" selected="0">
            <x v="336"/>
          </reference>
          <reference field="1" count="1" selected="0">
            <x v="335"/>
          </reference>
          <reference field="2" count="1" selected="0">
            <x v="3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19">
      <pivotArea dataOnly="0" labelOnly="1" outline="0" fieldPosition="0">
        <references count="6">
          <reference field="0" count="1" selected="0">
            <x v="337"/>
          </reference>
          <reference field="1" count="1" selected="0">
            <x v="336"/>
          </reference>
          <reference field="2" count="1" selected="0">
            <x v="31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18">
      <pivotArea dataOnly="0" labelOnly="1" outline="0" fieldPosition="0">
        <references count="6">
          <reference field="0" count="1" selected="0">
            <x v="338"/>
          </reference>
          <reference field="1" count="1" selected="0">
            <x v="337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17">
      <pivotArea dataOnly="0" labelOnly="1" outline="0" fieldPosition="0">
        <references count="6">
          <reference field="0" count="1" selected="0">
            <x v="339"/>
          </reference>
          <reference field="1" count="1" selected="0">
            <x v="338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16">
      <pivotArea dataOnly="0" labelOnly="1" outline="0" fieldPosition="0">
        <references count="6">
          <reference field="0" count="1" selected="0">
            <x v="340"/>
          </reference>
          <reference field="1" count="1" selected="0">
            <x v="339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15">
      <pivotArea dataOnly="0" labelOnly="1" outline="0" fieldPosition="0">
        <references count="6">
          <reference field="0" count="1" selected="0">
            <x v="341"/>
          </reference>
          <reference field="1" count="1" selected="0">
            <x v="340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14">
      <pivotArea dataOnly="0" labelOnly="1" outline="0" fieldPosition="0">
        <references count="6">
          <reference field="0" count="1" selected="0">
            <x v="342"/>
          </reference>
          <reference field="1" count="1" selected="0">
            <x v="341"/>
          </reference>
          <reference field="2" count="1" selected="0">
            <x v="11"/>
          </reference>
          <reference field="16" count="1" selected="0">
            <x v="6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13">
      <pivotArea dataOnly="0" labelOnly="1" outline="0" fieldPosition="0">
        <references count="6">
          <reference field="0" count="1" selected="0">
            <x v="343"/>
          </reference>
          <reference field="1" count="1" selected="0">
            <x v="342"/>
          </reference>
          <reference field="2" count="1" selected="0">
            <x v="39"/>
          </reference>
          <reference field="16" count="1" selected="0">
            <x v="6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12">
      <pivotArea dataOnly="0" labelOnly="1" outline="0" fieldPosition="0">
        <references count="6">
          <reference field="0" count="1" selected="0">
            <x v="344"/>
          </reference>
          <reference field="1" count="1" selected="0">
            <x v="343"/>
          </reference>
          <reference field="2" count="1" selected="0">
            <x v="51"/>
          </reference>
          <reference field="16" count="1" selected="0">
            <x v="6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11">
      <pivotArea dataOnly="0" labelOnly="1" outline="0" fieldPosition="0">
        <references count="6">
          <reference field="0" count="1" selected="0">
            <x v="345"/>
          </reference>
          <reference field="1" count="1" selected="0">
            <x v="344"/>
          </reference>
          <reference field="2" count="1" selected="0">
            <x v="60"/>
          </reference>
          <reference field="16" count="1" selected="0">
            <x v="6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10">
      <pivotArea dataOnly="0" labelOnly="1" outline="0" fieldPosition="0">
        <references count="6">
          <reference field="0" count="1" selected="0">
            <x v="346"/>
          </reference>
          <reference field="1" count="1" selected="0">
            <x v="345"/>
          </reference>
          <reference field="2" count="1" selected="0">
            <x v="68"/>
          </reference>
          <reference field="16" count="1" selected="0">
            <x v="6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09">
      <pivotArea dataOnly="0" labelOnly="1" outline="0" fieldPosition="0">
        <references count="6">
          <reference field="0" count="1" selected="0">
            <x v="347"/>
          </reference>
          <reference field="1" count="1" selected="0">
            <x v="346"/>
          </reference>
          <reference field="2" count="1" selected="0">
            <x v="75"/>
          </reference>
          <reference field="16" count="1" selected="0">
            <x v="6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08">
      <pivotArea dataOnly="0" labelOnly="1" outline="0" fieldPosition="0">
        <references count="6">
          <reference field="0" count="1" selected="0">
            <x v="348"/>
          </reference>
          <reference field="1" count="1" selected="0">
            <x v="347"/>
          </reference>
          <reference field="2" count="1" selected="0">
            <x v="81"/>
          </reference>
          <reference field="16" count="1" selected="0">
            <x v="6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07">
      <pivotArea dataOnly="0" labelOnly="1" outline="0" fieldPosition="0">
        <references count="6">
          <reference field="0" count="1" selected="0">
            <x v="349"/>
          </reference>
          <reference field="1" count="1" selected="0">
            <x v="348"/>
          </reference>
          <reference field="2" count="1" selected="0">
            <x v="86"/>
          </reference>
          <reference field="16" count="1" selected="0">
            <x v="6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06">
      <pivotArea dataOnly="0" labelOnly="1" outline="0" fieldPosition="0">
        <references count="6">
          <reference field="0" count="1" selected="0">
            <x v="350"/>
          </reference>
          <reference field="1" count="1" selected="0">
            <x v="349"/>
          </reference>
          <reference field="2" count="1" selected="0">
            <x v="90"/>
          </reference>
          <reference field="16" count="1" selected="0">
            <x v="6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05">
      <pivotArea dataOnly="0" labelOnly="1" outline="0" fieldPosition="0">
        <references count="6">
          <reference field="0" count="1" selected="0">
            <x v="351"/>
          </reference>
          <reference field="1" count="1" selected="0">
            <x v="350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04">
      <pivotArea dataOnly="0" labelOnly="1" outline="0" fieldPosition="0">
        <references count="6">
          <reference field="0" count="1" selected="0">
            <x v="352"/>
          </reference>
          <reference field="1" count="1" selected="0">
            <x v="351"/>
          </reference>
          <reference field="2" count="1" selected="0">
            <x v="3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03">
      <pivotArea dataOnly="0" labelOnly="1" outline="0" fieldPosition="0">
        <references count="6">
          <reference field="0" count="1" selected="0">
            <x v="353"/>
          </reference>
          <reference field="1" count="1" selected="0">
            <x v="352"/>
          </reference>
          <reference field="2" count="1" selected="0">
            <x v="31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02">
      <pivotArea dataOnly="0" labelOnly="1" outline="0" fieldPosition="0">
        <references count="6">
          <reference field="0" count="1" selected="0">
            <x v="354"/>
          </reference>
          <reference field="1" count="1" selected="0">
            <x v="353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01">
      <pivotArea dataOnly="0" labelOnly="1" outline="0" fieldPosition="0">
        <references count="6">
          <reference field="0" count="1" selected="0">
            <x v="355"/>
          </reference>
          <reference field="1" count="1" selected="0">
            <x v="354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00">
      <pivotArea dataOnly="0" labelOnly="1" outline="0" fieldPosition="0">
        <references count="6">
          <reference field="0" count="1" selected="0">
            <x v="356"/>
          </reference>
          <reference field="1" count="1" selected="0">
            <x v="355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99">
      <pivotArea dataOnly="0" labelOnly="1" outline="0" fieldPosition="0">
        <references count="6">
          <reference field="0" count="1" selected="0">
            <x v="357"/>
          </reference>
          <reference field="1" count="1" selected="0">
            <x v="356"/>
          </reference>
          <reference field="2" count="1" selected="0">
            <x v="3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98">
      <pivotArea dataOnly="0" labelOnly="1" outline="0" fieldPosition="0">
        <references count="6">
          <reference field="0" count="1" selected="0">
            <x v="358"/>
          </reference>
          <reference field="1" count="1" selected="0">
            <x v="357"/>
          </reference>
          <reference field="2" count="1" selected="0">
            <x v="31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97">
      <pivotArea dataOnly="0" labelOnly="1" outline="0" fieldPosition="0">
        <references count="6">
          <reference field="0" count="1" selected="0">
            <x v="359"/>
          </reference>
          <reference field="1" count="1" selected="0">
            <x v="358"/>
          </reference>
          <reference field="2" count="1" selected="0">
            <x v="5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96">
      <pivotArea dataOnly="0" labelOnly="1" outline="0" fieldPosition="0">
        <references count="6">
          <reference field="0" count="1" selected="0">
            <x v="360"/>
          </reference>
          <reference field="1" count="1" selected="0">
            <x v="359"/>
          </reference>
          <reference field="2" count="1" selected="0">
            <x v="33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95">
      <pivotArea dataOnly="0" labelOnly="1" outline="0" fieldPosition="0">
        <references count="6">
          <reference field="0" count="1" selected="0">
            <x v="361"/>
          </reference>
          <reference field="1" count="1" selected="0">
            <x v="360"/>
          </reference>
          <reference field="2" count="1" selected="0">
            <x v="45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94">
      <pivotArea dataOnly="0" labelOnly="1" outline="0" fieldPosition="0">
        <references count="6">
          <reference field="0" count="1" selected="0">
            <x v="362"/>
          </reference>
          <reference field="1" count="1" selected="0">
            <x v="361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93">
      <pivotArea dataOnly="0" labelOnly="1" outline="0" fieldPosition="0">
        <references count="6">
          <reference field="0" count="1" selected="0">
            <x v="363"/>
          </reference>
          <reference field="1" count="1" selected="0">
            <x v="362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92">
      <pivotArea dataOnly="0" labelOnly="1" outline="0" fieldPosition="0">
        <references count="6">
          <reference field="0" count="1" selected="0">
            <x v="364"/>
          </reference>
          <reference field="1" count="1" selected="0">
            <x v="363"/>
          </reference>
          <reference field="2" count="1" selected="0">
            <x v="6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91">
      <pivotArea dataOnly="0" labelOnly="1" outline="0" fieldPosition="0">
        <references count="6">
          <reference field="0" count="1" selected="0">
            <x v="365"/>
          </reference>
          <reference field="1" count="1" selected="0">
            <x v="364"/>
          </reference>
          <reference field="2" count="1" selected="0">
            <x v="34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90">
      <pivotArea dataOnly="0" labelOnly="1" outline="0" fieldPosition="0">
        <references count="6">
          <reference field="0" count="1" selected="0">
            <x v="366"/>
          </reference>
          <reference field="1" count="1" selected="0">
            <x v="365"/>
          </reference>
          <reference field="2" count="1" selected="0">
            <x v="46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89">
      <pivotArea dataOnly="0" labelOnly="1" outline="0" fieldPosition="0">
        <references count="6">
          <reference field="0" count="1" selected="0">
            <x v="367"/>
          </reference>
          <reference field="1" count="1" selected="0">
            <x v="366"/>
          </reference>
          <reference field="2" count="1" selected="0">
            <x v="55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88">
      <pivotArea dataOnly="0" labelOnly="1" outline="0" fieldPosition="0">
        <references count="6">
          <reference field="0" count="1" selected="0">
            <x v="368"/>
          </reference>
          <reference field="1" count="1" selected="0">
            <x v="367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87">
      <pivotArea dataOnly="0" labelOnly="1" outline="0" fieldPosition="0">
        <references count="6">
          <reference field="0" count="1" selected="0">
            <x v="369"/>
          </reference>
          <reference field="1" count="1" selected="0">
            <x v="368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86">
      <pivotArea dataOnly="0" labelOnly="1" outline="0" fieldPosition="0">
        <references count="6">
          <reference field="0" count="1" selected="0">
            <x v="370"/>
          </reference>
          <reference field="1" count="1" selected="0">
            <x v="369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85">
      <pivotArea dataOnly="0" labelOnly="1" outline="0" fieldPosition="0">
        <references count="6">
          <reference field="0" count="1" selected="0">
            <x v="371"/>
          </reference>
          <reference field="1" count="1" selected="0">
            <x v="370"/>
          </reference>
          <reference field="2" count="1" selected="0">
            <x v="3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84">
      <pivotArea dataOnly="0" labelOnly="1" outline="0" fieldPosition="0">
        <references count="6">
          <reference field="0" count="1" selected="0">
            <x v="372"/>
          </reference>
          <reference field="1" count="1" selected="0">
            <x v="371"/>
          </reference>
          <reference field="2" count="1" selected="0">
            <x v="31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83">
      <pivotArea dataOnly="0" labelOnly="1" outline="0" fieldPosition="0">
        <references count="6">
          <reference field="0" count="1" selected="0">
            <x v="373"/>
          </reference>
          <reference field="1" count="1" selected="0">
            <x v="372"/>
          </reference>
          <reference field="2" count="1" selected="0">
            <x v="3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82">
      <pivotArea dataOnly="0" labelOnly="1" outline="0" fieldPosition="0">
        <references count="6">
          <reference field="0" count="1" selected="0">
            <x v="374"/>
          </reference>
          <reference field="1" count="1" selected="0">
            <x v="373"/>
          </reference>
          <reference field="2" count="1" selected="0">
            <x v="31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81">
      <pivotArea dataOnly="0" labelOnly="1" outline="0" fieldPosition="0">
        <references count="6">
          <reference field="0" count="1" selected="0">
            <x v="375"/>
          </reference>
          <reference field="1" count="1" selected="0">
            <x v="374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80">
      <pivotArea dataOnly="0" labelOnly="1" outline="0" fieldPosition="0">
        <references count="6">
          <reference field="0" count="1" selected="0">
            <x v="376"/>
          </reference>
          <reference field="1" count="1" selected="0">
            <x v="375"/>
          </reference>
          <reference field="2" count="1" selected="0">
            <x v="3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79">
      <pivotArea dataOnly="0" labelOnly="1" outline="0" fieldPosition="0">
        <references count="6">
          <reference field="0" count="1" selected="0">
            <x v="377"/>
          </reference>
          <reference field="1" count="1" selected="0">
            <x v="376"/>
          </reference>
          <reference field="2" count="1" selected="0">
            <x v="31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78">
      <pivotArea dataOnly="0" labelOnly="1" outline="0" fieldPosition="0">
        <references count="6">
          <reference field="0" count="1" selected="0">
            <x v="378"/>
          </reference>
          <reference field="1" count="1" selected="0">
            <x v="377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77">
      <pivotArea dataOnly="0" labelOnly="1" outline="0" fieldPosition="0">
        <references count="6">
          <reference field="0" count="1" selected="0">
            <x v="379"/>
          </reference>
          <reference field="1" count="1" selected="0">
            <x v="378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76">
      <pivotArea dataOnly="0" labelOnly="1" outline="0" fieldPosition="0">
        <references count="6">
          <reference field="0" count="1" selected="0">
            <x v="380"/>
          </reference>
          <reference field="1" count="1" selected="0">
            <x v="379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75">
      <pivotArea dataOnly="0" labelOnly="1" outline="0" fieldPosition="0">
        <references count="6">
          <reference field="0" count="1" selected="0">
            <x v="381"/>
          </reference>
          <reference field="1" count="1" selected="0">
            <x v="380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74">
      <pivotArea dataOnly="0" labelOnly="1" outline="0" fieldPosition="0">
        <references count="6">
          <reference field="0" count="1" selected="0">
            <x v="382"/>
          </reference>
          <reference field="1" count="1" selected="0">
            <x v="381"/>
          </reference>
          <reference field="2" count="1" selected="0">
            <x v="3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73">
      <pivotArea dataOnly="0" labelOnly="1" outline="0" fieldPosition="0">
        <references count="6">
          <reference field="0" count="1" selected="0">
            <x v="383"/>
          </reference>
          <reference field="1" count="1" selected="0">
            <x v="382"/>
          </reference>
          <reference field="2" count="1" selected="0">
            <x v="31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72">
      <pivotArea dataOnly="0" labelOnly="1" outline="0" fieldPosition="0">
        <references count="6">
          <reference field="0" count="1" selected="0">
            <x v="384"/>
          </reference>
          <reference field="1" count="1" selected="0">
            <x v="383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71">
      <pivotArea dataOnly="0" labelOnly="1" outline="0" fieldPosition="0">
        <references count="6">
          <reference field="0" count="1" selected="0">
            <x v="385"/>
          </reference>
          <reference field="1" count="1" selected="0">
            <x v="384"/>
          </reference>
          <reference field="2" count="1" selected="0">
            <x v="5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70">
      <pivotArea dataOnly="0" labelOnly="1" outline="0" fieldPosition="0">
        <references count="6">
          <reference field="0" count="1" selected="0">
            <x v="386"/>
          </reference>
          <reference field="1" count="1" selected="0">
            <x v="385"/>
          </reference>
          <reference field="2" count="1" selected="0">
            <x v="33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69">
      <pivotArea dataOnly="0" labelOnly="1" outline="0" fieldPosition="0">
        <references count="6">
          <reference field="0" count="1" selected="0">
            <x v="387"/>
          </reference>
          <reference field="1" count="1" selected="0">
            <x v="386"/>
          </reference>
          <reference field="2" count="1" selected="0">
            <x v="45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68">
      <pivotArea dataOnly="0" labelOnly="1" outline="0" fieldPosition="0">
        <references count="6">
          <reference field="0" count="1" selected="0">
            <x v="388"/>
          </reference>
          <reference field="1" count="1" selected="0">
            <x v="387"/>
          </reference>
          <reference field="2" count="1" selected="0">
            <x v="3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67">
      <pivotArea dataOnly="0" labelOnly="1" outline="0" fieldPosition="0">
        <references count="6">
          <reference field="0" count="1" selected="0">
            <x v="389"/>
          </reference>
          <reference field="1" count="1" selected="0">
            <x v="388"/>
          </reference>
          <reference field="2" count="1" selected="0">
            <x v="31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66">
      <pivotArea dataOnly="0" labelOnly="1" outline="0" fieldPosition="0">
        <references count="6">
          <reference field="0" count="1" selected="0">
            <x v="390"/>
          </reference>
          <reference field="1" count="1" selected="0">
            <x v="389"/>
          </reference>
          <reference field="2" count="1" selected="0">
            <x v="3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65">
      <pivotArea dataOnly="0" labelOnly="1" outline="0" fieldPosition="0">
        <references count="6">
          <reference field="0" count="1" selected="0">
            <x v="391"/>
          </reference>
          <reference field="1" count="1" selected="0">
            <x v="390"/>
          </reference>
          <reference field="2" count="1" selected="0">
            <x v="31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64">
      <pivotArea dataOnly="0" labelOnly="1" outline="0" fieldPosition="0">
        <references count="6">
          <reference field="0" count="1" selected="0">
            <x v="392"/>
          </reference>
          <reference field="1" count="1" selected="0">
            <x v="391"/>
          </reference>
          <reference field="2" count="1" selected="0">
            <x v="3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63">
      <pivotArea dataOnly="0" labelOnly="1" outline="0" fieldPosition="0">
        <references count="6">
          <reference field="0" count="1" selected="0">
            <x v="393"/>
          </reference>
          <reference field="1" count="1" selected="0">
            <x v="392"/>
          </reference>
          <reference field="2" count="1" selected="0">
            <x v="31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62">
      <pivotArea dataOnly="0" labelOnly="1" outline="0" fieldPosition="0">
        <references count="6">
          <reference field="0" count="1" selected="0">
            <x v="394"/>
          </reference>
          <reference field="1" count="1" selected="0">
            <x v="393"/>
          </reference>
          <reference field="2" count="1" selected="0">
            <x v="3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61">
      <pivotArea dataOnly="0" labelOnly="1" outline="0" fieldPosition="0">
        <references count="6">
          <reference field="0" count="1" selected="0">
            <x v="395"/>
          </reference>
          <reference field="1" count="1" selected="0">
            <x v="394"/>
          </reference>
          <reference field="2" count="1" selected="0">
            <x v="31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60">
      <pivotArea dataOnly="0" labelOnly="1" outline="0" fieldPosition="0">
        <references count="6">
          <reference field="0" count="1" selected="0">
            <x v="396"/>
          </reference>
          <reference field="1" count="1" selected="0">
            <x v="395"/>
          </reference>
          <reference field="2" count="1" selected="0">
            <x v="3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59">
      <pivotArea dataOnly="0" labelOnly="1" outline="0" fieldPosition="0">
        <references count="6">
          <reference field="0" count="1" selected="0">
            <x v="397"/>
          </reference>
          <reference field="1" count="1" selected="0">
            <x v="396"/>
          </reference>
          <reference field="2" count="1" selected="0">
            <x v="31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58">
      <pivotArea dataOnly="0" labelOnly="1" outline="0" fieldPosition="0">
        <references count="6">
          <reference field="0" count="1" selected="0">
            <x v="398"/>
          </reference>
          <reference field="1" count="1" selected="0">
            <x v="397"/>
          </reference>
          <reference field="2" count="1" selected="0">
            <x v="3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57">
      <pivotArea dataOnly="0" labelOnly="1" outline="0" fieldPosition="0">
        <references count="6">
          <reference field="0" count="1" selected="0">
            <x v="399"/>
          </reference>
          <reference field="1" count="1" selected="0">
            <x v="398"/>
          </reference>
          <reference field="2" count="1" selected="0">
            <x v="31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56">
      <pivotArea dataOnly="0" labelOnly="1" outline="0" fieldPosition="0">
        <references count="6">
          <reference field="0" count="1" selected="0">
            <x v="400"/>
          </reference>
          <reference field="1" count="1" selected="0">
            <x v="399"/>
          </reference>
          <reference field="2" count="1" selected="0">
            <x v="3"/>
          </reference>
          <reference field="16" count="1" selected="0">
            <x v="7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255">
      <pivotArea dataOnly="0" labelOnly="1" outline="0" fieldPosition="0">
        <references count="6">
          <reference field="0" count="1" selected="0">
            <x v="401"/>
          </reference>
          <reference field="1" count="1" selected="0">
            <x v="400"/>
          </reference>
          <reference field="2" count="1" selected="0">
            <x v="31"/>
          </reference>
          <reference field="16" count="1" selected="0">
            <x v="7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254">
      <pivotArea dataOnly="0" labelOnly="1" outline="0" fieldPosition="0">
        <references count="6">
          <reference field="0" count="1" selected="0">
            <x v="402"/>
          </reference>
          <reference field="1" count="1" selected="0">
            <x v="401"/>
          </reference>
          <reference field="2" count="1" selected="0">
            <x v="6"/>
          </reference>
          <reference field="16" count="1" selected="0">
            <x v="6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253">
      <pivotArea dataOnly="0" labelOnly="1" outline="0" fieldPosition="0">
        <references count="6">
          <reference field="0" count="1" selected="0">
            <x v="403"/>
          </reference>
          <reference field="1" count="1" selected="0">
            <x v="402"/>
          </reference>
          <reference field="2" count="1" selected="0">
            <x v="34"/>
          </reference>
          <reference field="16" count="1" selected="0">
            <x v="6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252">
      <pivotArea dataOnly="0" labelOnly="1" outline="0" fieldPosition="0">
        <references count="6">
          <reference field="0" count="1" selected="0">
            <x v="404"/>
          </reference>
          <reference field="1" count="1" selected="0">
            <x v="403"/>
          </reference>
          <reference field="2" count="1" selected="0">
            <x v="46"/>
          </reference>
          <reference field="16" count="1" selected="0">
            <x v="6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251">
      <pivotArea dataOnly="0" labelOnly="1" outline="0" fieldPosition="0">
        <references count="6">
          <reference field="0" count="1" selected="0">
            <x v="405"/>
          </reference>
          <reference field="1" count="1" selected="0">
            <x v="404"/>
          </reference>
          <reference field="2" count="1" selected="0">
            <x v="55"/>
          </reference>
          <reference field="16" count="1" selected="0">
            <x v="6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250">
      <pivotArea dataOnly="0" labelOnly="1" outline="0" fieldPosition="0">
        <references count="6">
          <reference field="0" count="1" selected="0">
            <x v="406"/>
          </reference>
          <reference field="1" count="1" selected="0">
            <x v="405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249">
      <pivotArea dataOnly="0" labelOnly="1" outline="0" fieldPosition="0">
        <references count="6">
          <reference field="0" count="1" selected="0">
            <x v="407"/>
          </reference>
          <reference field="1" count="1" selected="0">
            <x v="406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248">
      <pivotArea dataOnly="0" labelOnly="1" outline="0" fieldPosition="0">
        <references count="6">
          <reference field="0" count="1" selected="0">
            <x v="408"/>
          </reference>
          <reference field="1" count="1" selected="0">
            <x v="407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47">
      <pivotArea dataOnly="0" labelOnly="1" outline="0" fieldPosition="0">
        <references count="6">
          <reference field="0" count="1" selected="0">
            <x v="409"/>
          </reference>
          <reference field="1" count="1" selected="0">
            <x v="408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46">
      <pivotArea dataOnly="0" labelOnly="1" outline="0" fieldPosition="0">
        <references count="6">
          <reference field="0" count="1" selected="0">
            <x v="410"/>
          </reference>
          <reference field="1" count="1" selected="0">
            <x v="409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45">
      <pivotArea dataOnly="0" labelOnly="1" outline="0" fieldPosition="0">
        <references count="6">
          <reference field="0" count="1" selected="0">
            <x v="411"/>
          </reference>
          <reference field="1" count="1" selected="0">
            <x v="410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44">
      <pivotArea dataOnly="0" labelOnly="1" outline="0" fieldPosition="0">
        <references count="6">
          <reference field="0" count="1" selected="0">
            <x v="412"/>
          </reference>
          <reference field="1" count="1" selected="0">
            <x v="411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43">
      <pivotArea dataOnly="0" labelOnly="1" outline="0" fieldPosition="0">
        <references count="6">
          <reference field="0" count="1" selected="0">
            <x v="413"/>
          </reference>
          <reference field="1" count="1" selected="0">
            <x v="412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42">
      <pivotArea dataOnly="0" labelOnly="1" outline="0" fieldPosition="0">
        <references count="6">
          <reference field="0" count="1" selected="0">
            <x v="414"/>
          </reference>
          <reference field="1" count="1" selected="0">
            <x v="413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41">
      <pivotArea dataOnly="0" labelOnly="1" outline="0" fieldPosition="0">
        <references count="6">
          <reference field="0" count="1" selected="0">
            <x v="415"/>
          </reference>
          <reference field="1" count="1" selected="0">
            <x v="414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40">
      <pivotArea dataOnly="0" labelOnly="1" outline="0" fieldPosition="0">
        <references count="6">
          <reference field="0" count="1" selected="0">
            <x v="416"/>
          </reference>
          <reference field="1" count="1" selected="0">
            <x v="415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39">
      <pivotArea dataOnly="0" labelOnly="1" outline="0" fieldPosition="0">
        <references count="6">
          <reference field="0" count="1" selected="0">
            <x v="417"/>
          </reference>
          <reference field="1" count="1" selected="0">
            <x v="416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38">
      <pivotArea dataOnly="0" labelOnly="1" outline="0" fieldPosition="0">
        <references count="6">
          <reference field="0" count="1" selected="0">
            <x v="418"/>
          </reference>
          <reference field="1" count="1" selected="0">
            <x v="417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37">
      <pivotArea dataOnly="0" labelOnly="1" outline="0" fieldPosition="0">
        <references count="6">
          <reference field="0" count="1" selected="0">
            <x v="419"/>
          </reference>
          <reference field="1" count="1" selected="0">
            <x v="418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36">
      <pivotArea dataOnly="0" labelOnly="1" outline="0" fieldPosition="0">
        <references count="6">
          <reference field="0" count="1" selected="0">
            <x v="420"/>
          </reference>
          <reference field="1" count="1" selected="0">
            <x v="419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35">
      <pivotArea dataOnly="0" labelOnly="1" outline="0" fieldPosition="0">
        <references count="6">
          <reference field="0" count="1" selected="0">
            <x v="421"/>
          </reference>
          <reference field="1" count="1" selected="0">
            <x v="420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34">
      <pivotArea dataOnly="0" labelOnly="1" outline="0" fieldPosition="0">
        <references count="6">
          <reference field="0" count="1" selected="0">
            <x v="422"/>
          </reference>
          <reference field="1" count="1" selected="0">
            <x v="421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33">
      <pivotArea dataOnly="0" labelOnly="1" outline="0" fieldPosition="0">
        <references count="6">
          <reference field="0" count="1" selected="0">
            <x v="423"/>
          </reference>
          <reference field="1" count="1" selected="0">
            <x v="422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32">
      <pivotArea dataOnly="0" labelOnly="1" outline="0" fieldPosition="0">
        <references count="6">
          <reference field="0" count="1" selected="0">
            <x v="424"/>
          </reference>
          <reference field="1" count="1" selected="0">
            <x v="423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31">
      <pivotArea dataOnly="0" labelOnly="1" outline="0" fieldPosition="0">
        <references count="6">
          <reference field="0" count="1" selected="0">
            <x v="425"/>
          </reference>
          <reference field="1" count="1" selected="0">
            <x v="424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30">
      <pivotArea dataOnly="0" labelOnly="1" outline="0" fieldPosition="0">
        <references count="6">
          <reference field="0" count="1" selected="0">
            <x v="426"/>
          </reference>
          <reference field="1" count="1" selected="0">
            <x v="425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229">
      <pivotArea dataOnly="0" labelOnly="1" outline="0" fieldPosition="0">
        <references count="6">
          <reference field="0" count="1" selected="0">
            <x v="427"/>
          </reference>
          <reference field="1" count="1" selected="0">
            <x v="426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228">
      <pivotArea dataOnly="0" labelOnly="1" outline="0" fieldPosition="0">
        <references count="6">
          <reference field="0" count="1" selected="0">
            <x v="428"/>
          </reference>
          <reference field="1" count="1" selected="0">
            <x v="427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227">
      <pivotArea dataOnly="0" labelOnly="1" outline="0" fieldPosition="0">
        <references count="6">
          <reference field="0" count="1" selected="0">
            <x v="429"/>
          </reference>
          <reference field="1" count="1" selected="0">
            <x v="428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226">
      <pivotArea dataOnly="0" labelOnly="1" outline="0" fieldPosition="0">
        <references count="6">
          <reference field="0" count="1" selected="0">
            <x v="430"/>
          </reference>
          <reference field="1" count="1" selected="0">
            <x v="429"/>
          </reference>
          <reference field="2" count="1" selected="0">
            <x v="3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25">
      <pivotArea dataOnly="0" labelOnly="1" outline="0" fieldPosition="0">
        <references count="6">
          <reference field="0" count="1" selected="0">
            <x v="431"/>
          </reference>
          <reference field="1" count="1" selected="0">
            <x v="430"/>
          </reference>
          <reference field="2" count="1" selected="0">
            <x v="31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24">
      <pivotArea dataOnly="0" labelOnly="1" outline="0" fieldPosition="0">
        <references count="6">
          <reference field="0" count="1" selected="0">
            <x v="432"/>
          </reference>
          <reference field="1" count="1" selected="0">
            <x v="431"/>
          </reference>
          <reference field="2" count="1" selected="0">
            <x v="0"/>
          </reference>
          <reference field="16" count="1" selected="0">
            <x v="6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23">
      <pivotArea dataOnly="0" labelOnly="1" outline="0" fieldPosition="0">
        <references count="6">
          <reference field="0" count="1" selected="0">
            <x v="433"/>
          </reference>
          <reference field="1" count="1" selected="0">
            <x v="432"/>
          </reference>
          <reference field="2" count="1" selected="0">
            <x v="3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22">
      <pivotArea dataOnly="0" labelOnly="1" outline="0" fieldPosition="0">
        <references count="6">
          <reference field="0" count="1" selected="0">
            <x v="434"/>
          </reference>
          <reference field="1" count="1" selected="0">
            <x v="433"/>
          </reference>
          <reference field="2" count="1" selected="0">
            <x v="31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21">
      <pivotArea dataOnly="0" labelOnly="1" outline="0" fieldPosition="0">
        <references count="6">
          <reference field="0" count="1" selected="0">
            <x v="435"/>
          </reference>
          <reference field="1" count="1" selected="0">
            <x v="434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20">
      <pivotArea dataOnly="0" labelOnly="1" outline="0" fieldPosition="0">
        <references count="6">
          <reference field="0" count="1" selected="0">
            <x v="436"/>
          </reference>
          <reference field="1" count="1" selected="0">
            <x v="435"/>
          </reference>
          <reference field="2" count="1" selected="0">
            <x v="5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19">
      <pivotArea dataOnly="0" labelOnly="1" outline="0" fieldPosition="0">
        <references count="6">
          <reference field="0" count="1" selected="0">
            <x v="437"/>
          </reference>
          <reference field="1" count="1" selected="0">
            <x v="436"/>
          </reference>
          <reference field="2" count="1" selected="0">
            <x v="33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18">
      <pivotArea dataOnly="0" labelOnly="1" outline="0" fieldPosition="0">
        <references count="6">
          <reference field="0" count="1" selected="0">
            <x v="438"/>
          </reference>
          <reference field="1" count="1" selected="0">
            <x v="437"/>
          </reference>
          <reference field="2" count="1" selected="0">
            <x v="45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17">
      <pivotArea dataOnly="0" labelOnly="1" outline="0" fieldPosition="0">
        <references count="6">
          <reference field="0" count="1" selected="0">
            <x v="439"/>
          </reference>
          <reference field="1" count="1" selected="0">
            <x v="438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16">
      <pivotArea dataOnly="0" labelOnly="1" outline="0" fieldPosition="0">
        <references count="6">
          <reference field="0" count="1" selected="0">
            <x v="440"/>
          </reference>
          <reference field="1" count="1" selected="0">
            <x v="439"/>
          </reference>
          <reference field="2" count="1" selected="0">
            <x v="3"/>
          </reference>
          <reference field="16" count="1" selected="0">
            <x v="4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215">
      <pivotArea dataOnly="0" labelOnly="1" outline="0" fieldPosition="0">
        <references count="6">
          <reference field="0" count="1" selected="0">
            <x v="441"/>
          </reference>
          <reference field="1" count="1" selected="0">
            <x v="440"/>
          </reference>
          <reference field="2" count="1" selected="0">
            <x v="31"/>
          </reference>
          <reference field="16" count="1" selected="0">
            <x v="4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214">
      <pivotArea dataOnly="0" labelOnly="1" outline="0" fieldPosition="0">
        <references count="6">
          <reference field="0" count="1" selected="0">
            <x v="442"/>
          </reference>
          <reference field="1" count="1" selected="0">
            <x v="441"/>
          </reference>
          <reference field="2" count="1" selected="0">
            <x v="3"/>
          </reference>
          <reference field="16" count="1" selected="0">
            <x v="6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443"/>
          </reference>
          <reference field="1" count="1" selected="0">
            <x v="442"/>
          </reference>
          <reference field="2" count="1" selected="0">
            <x v="31"/>
          </reference>
          <reference field="16" count="1" selected="0">
            <x v="6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212">
      <pivotArea dataOnly="0" labelOnly="1" outline="0" fieldPosition="0">
        <references count="6">
          <reference field="0" count="1" selected="0">
            <x v="444"/>
          </reference>
          <reference field="1" count="1" selected="0">
            <x v="443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211">
      <pivotArea dataOnly="0" labelOnly="1" outline="0" fieldPosition="0">
        <references count="6">
          <reference field="0" count="1" selected="0">
            <x v="445"/>
          </reference>
          <reference field="1" count="1" selected="0">
            <x v="444"/>
          </reference>
          <reference field="2" count="1" selected="0">
            <x v="7"/>
          </reference>
          <reference field="16" count="1" selected="0">
            <x v="6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210">
      <pivotArea dataOnly="0" labelOnly="1" outline="0" fieldPosition="0">
        <references count="6">
          <reference field="0" count="1" selected="0">
            <x v="446"/>
          </reference>
          <reference field="1" count="1" selected="0">
            <x v="445"/>
          </reference>
          <reference field="2" count="1" selected="0">
            <x v="35"/>
          </reference>
          <reference field="16" count="1" selected="0">
            <x v="6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209">
      <pivotArea dataOnly="0" labelOnly="1" outline="0" fieldPosition="0">
        <references count="6">
          <reference field="0" count="1" selected="0">
            <x v="447"/>
          </reference>
          <reference field="1" count="1" selected="0">
            <x v="446"/>
          </reference>
          <reference field="2" count="1" selected="0">
            <x v="47"/>
          </reference>
          <reference field="16" count="1" selected="0">
            <x v="6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208">
      <pivotArea dataOnly="0" labelOnly="1" outline="0" fieldPosition="0">
        <references count="6">
          <reference field="0" count="1" selected="0">
            <x v="448"/>
          </reference>
          <reference field="1" count="1" selected="0">
            <x v="447"/>
          </reference>
          <reference field="2" count="1" selected="0">
            <x v="56"/>
          </reference>
          <reference field="16" count="1" selected="0">
            <x v="6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207">
      <pivotArea dataOnly="0" labelOnly="1" outline="0" fieldPosition="0">
        <references count="6">
          <reference field="0" count="1" selected="0">
            <x v="449"/>
          </reference>
          <reference field="1" count="1" selected="0">
            <x v="448"/>
          </reference>
          <reference field="2" count="1" selected="0">
            <x v="64"/>
          </reference>
          <reference field="16" count="1" selected="0">
            <x v="6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206">
      <pivotArea dataOnly="0" labelOnly="1" outline="0" fieldPosition="0">
        <references count="6">
          <reference field="0" count="1" selected="0">
            <x v="450"/>
          </reference>
          <reference field="1" count="1" selected="0">
            <x v="449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205">
      <pivotArea dataOnly="0" labelOnly="1" outline="0" fieldPosition="0">
        <references count="6">
          <reference field="0" count="1" selected="0">
            <x v="451"/>
          </reference>
          <reference field="1" count="1" selected="0">
            <x v="450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204">
      <pivotArea dataOnly="0" labelOnly="1" outline="0" fieldPosition="0">
        <references count="6">
          <reference field="0" count="1" selected="0">
            <x v="452"/>
          </reference>
          <reference field="1" count="1" selected="0">
            <x v="451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203">
      <pivotArea dataOnly="0" labelOnly="1" outline="0" fieldPosition="0">
        <references count="6">
          <reference field="0" count="1" selected="0">
            <x v="453"/>
          </reference>
          <reference field="1" count="1" selected="0">
            <x v="452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202">
      <pivotArea dataOnly="0" labelOnly="1" outline="0" fieldPosition="0">
        <references count="6">
          <reference field="0" count="1" selected="0">
            <x v="454"/>
          </reference>
          <reference field="1" count="1" selected="0">
            <x v="453"/>
          </reference>
          <reference field="2" count="1" selected="0">
            <x v="1"/>
          </reference>
          <reference field="16" count="1" selected="0">
            <x v="6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201">
      <pivotArea dataOnly="0" labelOnly="1" outline="0" fieldPosition="0">
        <references count="6">
          <reference field="0" count="1" selected="0">
            <x v="455"/>
          </reference>
          <reference field="1" count="1" selected="0">
            <x v="454"/>
          </reference>
          <reference field="2" count="1" selected="0">
            <x v="29"/>
          </reference>
          <reference field="16" count="1" selected="0">
            <x v="6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200">
      <pivotArea dataOnly="0" labelOnly="1" outline="0" fieldPosition="0">
        <references count="6">
          <reference field="0" count="1" selected="0">
            <x v="456"/>
          </reference>
          <reference field="1" count="1" selected="0">
            <x v="455"/>
          </reference>
          <reference field="2" count="1" selected="0">
            <x v="42"/>
          </reference>
          <reference field="16" count="1" selected="0">
            <x v="6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199">
      <pivotArea dataOnly="0" labelOnly="1" outline="0" fieldPosition="0">
        <references count="6">
          <reference field="0" count="1" selected="0">
            <x v="457"/>
          </reference>
          <reference field="1" count="1" selected="0">
            <x v="456"/>
          </reference>
          <reference field="2" count="1" selected="0">
            <x v="52"/>
          </reference>
          <reference field="16" count="1" selected="0">
            <x v="6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198">
      <pivotArea dataOnly="0" labelOnly="1" outline="0" fieldPosition="0">
        <references count="6">
          <reference field="0" count="1" selected="0">
            <x v="458"/>
          </reference>
          <reference field="1" count="1" selected="0">
            <x v="457"/>
          </reference>
          <reference field="2" count="1" selected="0">
            <x v="61"/>
          </reference>
          <reference field="16" count="1" selected="0">
            <x v="6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197">
      <pivotArea dataOnly="0" labelOnly="1" outline="0" fieldPosition="0">
        <references count="6">
          <reference field="0" count="1" selected="0">
            <x v="459"/>
          </reference>
          <reference field="1" count="1" selected="0">
            <x v="458"/>
          </reference>
          <reference field="2" count="1" selected="0">
            <x v="69"/>
          </reference>
          <reference field="16" count="1" selected="0">
            <x v="6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196">
      <pivotArea dataOnly="0" labelOnly="1" outline="0" fieldPosition="0">
        <references count="6">
          <reference field="0" count="1" selected="0">
            <x v="460"/>
          </reference>
          <reference field="1" count="1" selected="0">
            <x v="459"/>
          </reference>
          <reference field="2" count="1" selected="0">
            <x v="76"/>
          </reference>
          <reference field="16" count="1" selected="0">
            <x v="6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195">
      <pivotArea dataOnly="0" labelOnly="1" outline="0" fieldPosition="0">
        <references count="6">
          <reference field="0" count="1" selected="0">
            <x v="461"/>
          </reference>
          <reference field="1" count="1" selected="0">
            <x v="460"/>
          </reference>
          <reference field="2" count="1" selected="0">
            <x v="82"/>
          </reference>
          <reference field="16" count="1" selected="0">
            <x v="6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194">
      <pivotArea dataOnly="0" labelOnly="1" outline="0" fieldPosition="0">
        <references count="6">
          <reference field="0" count="1" selected="0">
            <x v="462"/>
          </reference>
          <reference field="1" count="1" selected="0">
            <x v="461"/>
          </reference>
          <reference field="2" count="1" selected="0">
            <x v="87"/>
          </reference>
          <reference field="16" count="1" selected="0">
            <x v="6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193">
      <pivotArea dataOnly="0" labelOnly="1" outline="0" fieldPosition="0">
        <references count="6">
          <reference field="0" count="1" selected="0">
            <x v="463"/>
          </reference>
          <reference field="1" count="1" selected="0">
            <x v="462"/>
          </reference>
          <reference field="2" count="1" selected="0">
            <x v="12"/>
          </reference>
          <reference field="16" count="1" selected="0">
            <x v="6"/>
          </reference>
          <reference field="19" count="1" selected="0">
            <x v="3"/>
          </reference>
          <reference field="21" count="1">
            <x v="0"/>
          </reference>
        </references>
      </pivotArea>
    </format>
    <format dxfId="192">
      <pivotArea dataOnly="0" labelOnly="1" outline="0" fieldPosition="0">
        <references count="6">
          <reference field="0" count="1" selected="0">
            <x v="464"/>
          </reference>
          <reference field="1" count="1" selected="0">
            <x v="463"/>
          </reference>
          <reference field="2" count="1" selected="0">
            <x v="3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91">
      <pivotArea dataOnly="0" labelOnly="1" outline="0" fieldPosition="0">
        <references count="6">
          <reference field="0" count="1" selected="0">
            <x v="465"/>
          </reference>
          <reference field="1" count="1" selected="0">
            <x v="464"/>
          </reference>
          <reference field="2" count="1" selected="0">
            <x v="31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90">
      <pivotArea dataOnly="0" labelOnly="1" outline="0" fieldPosition="0">
        <references count="6">
          <reference field="0" count="1" selected="0">
            <x v="466"/>
          </reference>
          <reference field="1" count="1" selected="0">
            <x v="465"/>
          </reference>
          <reference field="2" count="1" selected="0">
            <x v="3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89">
      <pivotArea dataOnly="0" labelOnly="1" outline="0" fieldPosition="0">
        <references count="6">
          <reference field="0" count="1" selected="0">
            <x v="467"/>
          </reference>
          <reference field="1" count="1" selected="0">
            <x v="466"/>
          </reference>
          <reference field="2" count="1" selected="0">
            <x v="31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88">
      <pivotArea dataOnly="0" labelOnly="1" outline="0" fieldPosition="0">
        <references count="6">
          <reference field="0" count="1" selected="0">
            <x v="468"/>
          </reference>
          <reference field="1" count="1" selected="0">
            <x v="467"/>
          </reference>
          <reference field="2" count="1" selected="0">
            <x v="3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87">
      <pivotArea dataOnly="0" labelOnly="1" outline="0" fieldPosition="0">
        <references count="6">
          <reference field="0" count="1" selected="0">
            <x v="469"/>
          </reference>
          <reference field="1" count="1" selected="0">
            <x v="468"/>
          </reference>
          <reference field="2" count="1" selected="0">
            <x v="31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86">
      <pivotArea dataOnly="0" labelOnly="1" outline="0" fieldPosition="0">
        <references count="6">
          <reference field="0" count="1" selected="0">
            <x v="470"/>
          </reference>
          <reference field="1" count="1" selected="0">
            <x v="469"/>
          </reference>
          <reference field="2" count="1" selected="0">
            <x v="3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85">
      <pivotArea dataOnly="0" labelOnly="1" outline="0" fieldPosition="0">
        <references count="6">
          <reference field="0" count="1" selected="0">
            <x v="471"/>
          </reference>
          <reference field="1" count="1" selected="0">
            <x v="470"/>
          </reference>
          <reference field="2" count="1" selected="0">
            <x v="31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84">
      <pivotArea dataOnly="0" labelOnly="1" outline="0" fieldPosition="0">
        <references count="6">
          <reference field="0" count="1" selected="0">
            <x v="472"/>
          </reference>
          <reference field="1" count="1" selected="0">
            <x v="471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83">
      <pivotArea dataOnly="0" labelOnly="1" outline="0" fieldPosition="0">
        <references count="6">
          <reference field="0" count="1" selected="0">
            <x v="473"/>
          </reference>
          <reference field="1" count="1" selected="0">
            <x v="472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82">
      <pivotArea dataOnly="0" labelOnly="1" outline="0" fieldPosition="0">
        <references count="6">
          <reference field="0" count="1" selected="0">
            <x v="474"/>
          </reference>
          <reference field="1" count="1" selected="0">
            <x v="473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81">
      <pivotArea dataOnly="0" labelOnly="1" outline="0" fieldPosition="0">
        <references count="6">
          <reference field="0" count="1" selected="0">
            <x v="475"/>
          </reference>
          <reference field="1" count="1" selected="0">
            <x v="474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80">
      <pivotArea dataOnly="0" labelOnly="1" outline="0" fieldPosition="0">
        <references count="6">
          <reference field="0" count="1" selected="0">
            <x v="476"/>
          </reference>
          <reference field="1" count="1" selected="0">
            <x v="475"/>
          </reference>
          <reference field="2" count="1" selected="0">
            <x v="3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79">
      <pivotArea dataOnly="0" labelOnly="1" outline="0" fieldPosition="0">
        <references count="6">
          <reference field="0" count="1" selected="0">
            <x v="477"/>
          </reference>
          <reference field="1" count="1" selected="0">
            <x v="476"/>
          </reference>
          <reference field="2" count="1" selected="0">
            <x v="31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78">
      <pivotArea dataOnly="0" labelOnly="1" outline="0" fieldPosition="0">
        <references count="6">
          <reference field="0" count="1" selected="0">
            <x v="478"/>
          </reference>
          <reference field="1" count="1" selected="0">
            <x v="477"/>
          </reference>
          <reference field="2" count="1" selected="0">
            <x v="3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77">
      <pivotArea dataOnly="0" labelOnly="1" outline="0" fieldPosition="0">
        <references count="6">
          <reference field="0" count="1" selected="0">
            <x v="479"/>
          </reference>
          <reference field="1" count="1" selected="0">
            <x v="478"/>
          </reference>
          <reference field="2" count="1" selected="0">
            <x v="31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76">
      <pivotArea dataOnly="0" labelOnly="1" outline="0" fieldPosition="0">
        <references count="6">
          <reference field="0" count="1" selected="0">
            <x v="480"/>
          </reference>
          <reference field="1" count="1" selected="0">
            <x v="479"/>
          </reference>
          <reference field="2" count="1" selected="0">
            <x v="3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75">
      <pivotArea dataOnly="0" labelOnly="1" outline="0" fieldPosition="0">
        <references count="6">
          <reference field="0" count="1" selected="0">
            <x v="481"/>
          </reference>
          <reference field="1" count="1" selected="0">
            <x v="480"/>
          </reference>
          <reference field="2" count="1" selected="0">
            <x v="31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74">
      <pivotArea dataOnly="0" labelOnly="1" outline="0" fieldPosition="0">
        <references count="6">
          <reference field="0" count="1" selected="0">
            <x v="482"/>
          </reference>
          <reference field="1" count="1" selected="0">
            <x v="481"/>
          </reference>
          <reference field="2" count="1" selected="0">
            <x v="3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73">
      <pivotArea dataOnly="0" labelOnly="1" outline="0" fieldPosition="0">
        <references count="6">
          <reference field="0" count="1" selected="0">
            <x v="483"/>
          </reference>
          <reference field="1" count="1" selected="0">
            <x v="482"/>
          </reference>
          <reference field="2" count="1" selected="0">
            <x v="31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72">
      <pivotArea dataOnly="0" labelOnly="1" outline="0" fieldPosition="0">
        <references count="6">
          <reference field="0" count="1" selected="0">
            <x v="484"/>
          </reference>
          <reference field="1" count="1" selected="0">
            <x v="483"/>
          </reference>
          <reference field="2" count="1" selected="0">
            <x v="3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71">
      <pivotArea dataOnly="0" labelOnly="1" outline="0" fieldPosition="0">
        <references count="6">
          <reference field="0" count="1" selected="0">
            <x v="485"/>
          </reference>
          <reference field="1" count="1" selected="0">
            <x v="484"/>
          </reference>
          <reference field="2" count="1" selected="0">
            <x v="31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70">
      <pivotArea dataOnly="0" labelOnly="1" outline="0" fieldPosition="0">
        <references count="6">
          <reference field="0" count="1" selected="0">
            <x v="486"/>
          </reference>
          <reference field="1" count="1" selected="0">
            <x v="485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69">
      <pivotArea dataOnly="0" labelOnly="1" outline="0" fieldPosition="0">
        <references count="6">
          <reference field="0" count="1" selected="0">
            <x v="487"/>
          </reference>
          <reference field="1" count="1" selected="0">
            <x v="486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68">
      <pivotArea dataOnly="0" labelOnly="1" outline="0" fieldPosition="0">
        <references count="6">
          <reference field="0" count="1" selected="0">
            <x v="488"/>
          </reference>
          <reference field="1" count="1" selected="0">
            <x v="487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67">
      <pivotArea dataOnly="0" labelOnly="1" outline="0" fieldPosition="0">
        <references count="6">
          <reference field="0" count="1" selected="0">
            <x v="489"/>
          </reference>
          <reference field="1" count="1" selected="0">
            <x v="488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66">
      <pivotArea dataOnly="0" labelOnly="1" outline="0" fieldPosition="0">
        <references count="6">
          <reference field="0" count="1" selected="0">
            <x v="490"/>
          </reference>
          <reference field="1" count="1" selected="0">
            <x v="489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65">
      <pivotArea dataOnly="0" labelOnly="1" outline="0" fieldPosition="0">
        <references count="6">
          <reference field="0" count="1" selected="0">
            <x v="491"/>
          </reference>
          <reference field="1" count="1" selected="0">
            <x v="490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64">
      <pivotArea dataOnly="0" labelOnly="1" outline="0" fieldPosition="0">
        <references count="6">
          <reference field="0" count="1" selected="0">
            <x v="492"/>
          </reference>
          <reference field="1" count="1" selected="0">
            <x v="491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63">
      <pivotArea dataOnly="0" labelOnly="1" outline="0" fieldPosition="0">
        <references count="6">
          <reference field="0" count="1" selected="0">
            <x v="493"/>
          </reference>
          <reference field="1" count="1" selected="0">
            <x v="492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62">
      <pivotArea dataOnly="0" labelOnly="1" outline="0" fieldPosition="0">
        <references count="6">
          <reference field="0" count="1" selected="0">
            <x v="494"/>
          </reference>
          <reference field="1" count="1" selected="0">
            <x v="493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61">
      <pivotArea dataOnly="0" labelOnly="1" outline="0" fieldPosition="0">
        <references count="6">
          <reference field="0" count="1" selected="0">
            <x v="495"/>
          </reference>
          <reference field="1" count="1" selected="0">
            <x v="494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60">
      <pivotArea dataOnly="0" labelOnly="1" outline="0" fieldPosition="0">
        <references count="6">
          <reference field="0" count="1" selected="0">
            <x v="496"/>
          </reference>
          <reference field="1" count="1" selected="0">
            <x v="495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59">
      <pivotArea dataOnly="0" labelOnly="1" outline="0" fieldPosition="0">
        <references count="6">
          <reference field="0" count="1" selected="0">
            <x v="497"/>
          </reference>
          <reference field="1" count="1" selected="0">
            <x v="496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58">
      <pivotArea dataOnly="0" labelOnly="1" outline="0" fieldPosition="0">
        <references count="6">
          <reference field="0" count="1" selected="0">
            <x v="498"/>
          </reference>
          <reference field="1" count="1" selected="0">
            <x v="497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57">
      <pivotArea dataOnly="0" labelOnly="1" outline="0" fieldPosition="0">
        <references count="6">
          <reference field="0" count="1" selected="0">
            <x v="499"/>
          </reference>
          <reference field="1" count="1" selected="0">
            <x v="498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56">
      <pivotArea dataOnly="0" labelOnly="1" outline="0" fieldPosition="0">
        <references count="6">
          <reference field="0" count="1" selected="0">
            <x v="500"/>
          </reference>
          <reference field="1" count="1" selected="0">
            <x v="499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55">
      <pivotArea dataOnly="0" labelOnly="1" outline="0" fieldPosition="0">
        <references count="6">
          <reference field="0" count="1" selected="0">
            <x v="501"/>
          </reference>
          <reference field="1" count="1" selected="0">
            <x v="500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54">
      <pivotArea dataOnly="0" labelOnly="1" outline="0" fieldPosition="0">
        <references count="6">
          <reference field="0" count="1" selected="0">
            <x v="502"/>
          </reference>
          <reference field="1" count="1" selected="0">
            <x v="501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53">
      <pivotArea dataOnly="0" labelOnly="1" outline="0" fieldPosition="0">
        <references count="6">
          <reference field="0" count="1" selected="0">
            <x v="503"/>
          </reference>
          <reference field="1" count="1" selected="0">
            <x v="502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152">
      <pivotArea dataOnly="0" labelOnly="1" outline="0" fieldPosition="0">
        <references count="6">
          <reference field="0" count="1" selected="0">
            <x v="504"/>
          </reference>
          <reference field="1" count="1" selected="0">
            <x v="503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51">
      <pivotArea dataOnly="0" labelOnly="1" outline="0" fieldPosition="0">
        <references count="6">
          <reference field="0" count="1" selected="0">
            <x v="505"/>
          </reference>
          <reference field="1" count="1" selected="0">
            <x v="504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50">
      <pivotArea dataOnly="0" labelOnly="1" outline="0" fieldPosition="0">
        <references count="6">
          <reference field="0" count="1" selected="0">
            <x v="506"/>
          </reference>
          <reference field="1" count="1" selected="0">
            <x v="505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49">
      <pivotArea dataOnly="0" labelOnly="1" outline="0" fieldPosition="0">
        <references count="6">
          <reference field="0" count="1" selected="0">
            <x v="507"/>
          </reference>
          <reference field="1" count="1" selected="0">
            <x v="506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2"/>
          </reference>
          <reference field="21" count="1">
            <x v="1"/>
          </reference>
        </references>
      </pivotArea>
    </format>
    <format dxfId="148">
      <pivotArea dataOnly="0" labelOnly="1" outline="0" fieldPosition="0">
        <references count="6">
          <reference field="0" count="1" selected="0">
            <x v="508"/>
          </reference>
          <reference field="1" count="1" selected="0">
            <x v="507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47">
      <pivotArea dataOnly="0" labelOnly="1" outline="0" fieldPosition="0">
        <references count="6">
          <reference field="0" count="1" selected="0">
            <x v="509"/>
          </reference>
          <reference field="1" count="1" selected="0">
            <x v="508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46">
      <pivotArea dataOnly="0" labelOnly="1" outline="0" fieldPosition="0">
        <references count="6">
          <reference field="0" count="1" selected="0">
            <x v="510"/>
          </reference>
          <reference field="1" count="1" selected="0">
            <x v="509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45">
      <pivotArea dataOnly="0" labelOnly="1" outline="0" fieldPosition="0">
        <references count="6">
          <reference field="0" count="1" selected="0">
            <x v="511"/>
          </reference>
          <reference field="1" count="1" selected="0">
            <x v="510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44">
      <pivotArea dataOnly="0" labelOnly="1" outline="0" fieldPosition="0">
        <references count="6">
          <reference field="0" count="1" selected="0">
            <x v="512"/>
          </reference>
          <reference field="1" count="1" selected="0">
            <x v="511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43">
      <pivotArea dataOnly="0" labelOnly="1" outline="0" fieldPosition="0">
        <references count="6">
          <reference field="0" count="1" selected="0">
            <x v="513"/>
          </reference>
          <reference field="1" count="1" selected="0">
            <x v="512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42">
      <pivotArea dataOnly="0" labelOnly="1" outline="0" fieldPosition="0">
        <references count="6">
          <reference field="0" count="1" selected="0">
            <x v="514"/>
          </reference>
          <reference field="1" count="1" selected="0">
            <x v="513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41">
      <pivotArea dataOnly="0" labelOnly="1" outline="0" fieldPosition="0">
        <references count="6">
          <reference field="0" count="1" selected="0">
            <x v="515"/>
          </reference>
          <reference field="1" count="1" selected="0">
            <x v="514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40">
      <pivotArea dataOnly="0" labelOnly="1" outline="0" fieldPosition="0">
        <references count="6">
          <reference field="0" count="1" selected="0">
            <x v="516"/>
          </reference>
          <reference field="1" count="1" selected="0">
            <x v="515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39">
      <pivotArea dataOnly="0" labelOnly="1" outline="0" fieldPosition="0">
        <references count="6">
          <reference field="0" count="1" selected="0">
            <x v="517"/>
          </reference>
          <reference field="1" count="1" selected="0">
            <x v="516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38">
      <pivotArea dataOnly="0" labelOnly="1" outline="0" fieldPosition="0">
        <references count="6">
          <reference field="0" count="1" selected="0">
            <x v="518"/>
          </reference>
          <reference field="1" count="1" selected="0">
            <x v="517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37">
      <pivotArea dataOnly="0" labelOnly="1" outline="0" fieldPosition="0">
        <references count="6">
          <reference field="0" count="1" selected="0">
            <x v="519"/>
          </reference>
          <reference field="1" count="1" selected="0">
            <x v="518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36">
      <pivotArea dataOnly="0" labelOnly="1" outline="0" fieldPosition="0">
        <references count="6">
          <reference field="0" count="1" selected="0">
            <x v="520"/>
          </reference>
          <reference field="1" count="1" selected="0">
            <x v="519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35">
      <pivotArea dataOnly="0" labelOnly="1" outline="0" fieldPosition="0">
        <references count="6">
          <reference field="0" count="1" selected="0">
            <x v="521"/>
          </reference>
          <reference field="1" count="1" selected="0">
            <x v="520"/>
          </reference>
          <reference field="2" count="1" selected="0">
            <x v="3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34">
      <pivotArea dataOnly="0" labelOnly="1" outline="0" fieldPosition="0">
        <references count="6">
          <reference field="0" count="1" selected="0">
            <x v="522"/>
          </reference>
          <reference field="1" count="1" selected="0">
            <x v="521"/>
          </reference>
          <reference field="2" count="1" selected="0">
            <x v="31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33">
      <pivotArea dataOnly="0" labelOnly="1" outline="0" fieldPosition="0">
        <references count="6">
          <reference field="0" count="1" selected="0">
            <x v="523"/>
          </reference>
          <reference field="1" count="1" selected="0">
            <x v="522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32">
      <pivotArea dataOnly="0" labelOnly="1" outline="0" fieldPosition="0">
        <references count="6">
          <reference field="0" count="1" selected="0">
            <x v="524"/>
          </reference>
          <reference field="1" count="1" selected="0">
            <x v="523"/>
          </reference>
          <reference field="2" count="1" selected="0">
            <x v="0"/>
          </reference>
          <reference field="16" count="1" selected="0">
            <x v="0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31">
      <pivotArea dataOnly="0" labelOnly="1" outline="0" fieldPosition="0">
        <references count="6">
          <reference field="0" count="1" selected="0">
            <x v="525"/>
          </reference>
          <reference field="1" count="1" selected="0">
            <x v="524"/>
          </reference>
          <reference field="2" count="1" selected="0">
            <x v="5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30">
      <pivotArea dataOnly="0" labelOnly="1" outline="0" fieldPosition="0">
        <references count="6">
          <reference field="0" count="1" selected="0">
            <x v="526"/>
          </reference>
          <reference field="1" count="1" selected="0">
            <x v="525"/>
          </reference>
          <reference field="2" count="1" selected="0">
            <x v="33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29">
      <pivotArea dataOnly="0" labelOnly="1" outline="0" fieldPosition="0">
        <references count="6">
          <reference field="0" count="1" selected="0">
            <x v="527"/>
          </reference>
          <reference field="1" count="1" selected="0">
            <x v="526"/>
          </reference>
          <reference field="2" count="1" selected="0">
            <x v="45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28">
      <pivotArea dataOnly="0" labelOnly="1" outline="0" fieldPosition="0">
        <references count="6">
          <reference field="0" count="1" selected="0">
            <x v="528"/>
          </reference>
          <reference field="1" count="1" selected="0">
            <x v="527"/>
          </reference>
          <reference field="2" count="1" selected="0">
            <x v="3"/>
          </reference>
          <reference field="16" count="1" selected="0">
            <x v="6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27">
      <pivotArea dataOnly="0" labelOnly="1" outline="0" fieldPosition="0">
        <references count="6">
          <reference field="0" count="1" selected="0">
            <x v="529"/>
          </reference>
          <reference field="1" count="1" selected="0">
            <x v="528"/>
          </reference>
          <reference field="2" count="1" selected="0">
            <x v="31"/>
          </reference>
          <reference field="16" count="1" selected="0">
            <x v="6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26">
      <pivotArea dataOnly="0" labelOnly="1" outline="0" fieldPosition="0">
        <references count="6">
          <reference field="0" count="1" selected="0">
            <x v="530"/>
          </reference>
          <reference field="1" count="1" selected="0">
            <x v="529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25">
      <pivotArea dataOnly="0" labelOnly="1" outline="0" fieldPosition="0">
        <references count="6">
          <reference field="0" count="1" selected="0">
            <x v="531"/>
          </reference>
          <reference field="1" count="1" selected="0">
            <x v="530"/>
          </reference>
          <reference field="2" count="1" selected="0">
            <x v="3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24">
      <pivotArea dataOnly="0" labelOnly="1" outline="0" fieldPosition="0">
        <references count="6">
          <reference field="0" count="1" selected="0">
            <x v="532"/>
          </reference>
          <reference field="1" count="1" selected="0">
            <x v="531"/>
          </reference>
          <reference field="2" count="1" selected="0">
            <x v="31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23">
      <pivotArea dataOnly="0" labelOnly="1" outline="0" fieldPosition="0">
        <references count="6">
          <reference field="0" count="1" selected="0">
            <x v="533"/>
          </reference>
          <reference field="1" count="1" selected="0">
            <x v="532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22">
      <pivotArea dataOnly="0" labelOnly="1" outline="0" fieldPosition="0">
        <references count="6">
          <reference field="0" count="1" selected="0">
            <x v="534"/>
          </reference>
          <reference field="1" count="1" selected="0">
            <x v="533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21">
      <pivotArea dataOnly="0" labelOnly="1" outline="0" fieldPosition="0">
        <references count="6">
          <reference field="0" count="1" selected="0">
            <x v="535"/>
          </reference>
          <reference field="1" count="1" selected="0">
            <x v="534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20">
      <pivotArea dataOnly="0" labelOnly="1" outline="0" fieldPosition="0">
        <references count="6">
          <reference field="0" count="1" selected="0">
            <x v="536"/>
          </reference>
          <reference field="1" count="1" selected="0">
            <x v="535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19">
      <pivotArea dataOnly="0" labelOnly="1" outline="0" fieldPosition="0">
        <references count="6">
          <reference field="0" count="1" selected="0">
            <x v="537"/>
          </reference>
          <reference field="1" count="1" selected="0">
            <x v="536"/>
          </reference>
          <reference field="2" count="1" selected="0">
            <x v="0"/>
          </reference>
          <reference field="16" count="1" selected="0">
            <x v="7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18">
      <pivotArea dataOnly="0" labelOnly="1" outline="0" fieldPosition="0">
        <references count="6">
          <reference field="0" count="1" selected="0">
            <x v="538"/>
          </reference>
          <reference field="1" count="1" selected="0">
            <x v="537"/>
          </reference>
          <reference field="2" count="1" selected="0">
            <x v="7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17">
      <pivotArea dataOnly="0" labelOnly="1" outline="0" fieldPosition="0">
        <references count="6">
          <reference field="0" count="1" selected="0">
            <x v="539"/>
          </reference>
          <reference field="1" count="1" selected="0">
            <x v="538"/>
          </reference>
          <reference field="2" count="1" selected="0">
            <x v="35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16">
      <pivotArea dataOnly="0" labelOnly="1" outline="0" fieldPosition="0">
        <references count="6">
          <reference field="0" count="1" selected="0">
            <x v="540"/>
          </reference>
          <reference field="1" count="1" selected="0">
            <x v="539"/>
          </reference>
          <reference field="2" count="1" selected="0">
            <x v="47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15">
      <pivotArea dataOnly="0" labelOnly="1" outline="0" fieldPosition="0">
        <references count="6">
          <reference field="0" count="1" selected="0">
            <x v="541"/>
          </reference>
          <reference field="1" count="1" selected="0">
            <x v="540"/>
          </reference>
          <reference field="2" count="1" selected="0">
            <x v="56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14">
      <pivotArea dataOnly="0" labelOnly="1" outline="0" fieldPosition="0">
        <references count="6">
          <reference field="0" count="1" selected="0">
            <x v="542"/>
          </reference>
          <reference field="1" count="1" selected="0">
            <x v="541"/>
          </reference>
          <reference field="2" count="1" selected="0">
            <x v="64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13">
      <pivotArea dataOnly="0" labelOnly="1" outline="0" fieldPosition="0">
        <references count="6">
          <reference field="0" count="1" selected="0">
            <x v="543"/>
          </reference>
          <reference field="1" count="1" selected="0">
            <x v="542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12">
      <pivotArea dataOnly="0" labelOnly="1" outline="0" fieldPosition="0">
        <references count="6">
          <reference field="0" count="1" selected="0">
            <x v="544"/>
          </reference>
          <reference field="1" count="1" selected="0">
            <x v="543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11">
      <pivotArea dataOnly="0" labelOnly="1" outline="0" fieldPosition="0">
        <references count="6">
          <reference field="0" count="1" selected="0">
            <x v="545"/>
          </reference>
          <reference field="1" count="1" selected="0">
            <x v="544"/>
          </reference>
          <reference field="2" count="1" selected="0">
            <x v="9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10">
      <pivotArea dataOnly="0" labelOnly="1" outline="0" fieldPosition="0">
        <references count="6">
          <reference field="0" count="1" selected="0">
            <x v="546"/>
          </reference>
          <reference field="1" count="1" selected="0">
            <x v="545"/>
          </reference>
          <reference field="2" count="1" selected="0">
            <x v="37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09">
      <pivotArea dataOnly="0" labelOnly="1" outline="0" fieldPosition="0">
        <references count="6">
          <reference field="0" count="1" selected="0">
            <x v="547"/>
          </reference>
          <reference field="1" count="1" selected="0">
            <x v="546"/>
          </reference>
          <reference field="2" count="1" selected="0">
            <x v="49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08">
      <pivotArea dataOnly="0" labelOnly="1" outline="0" fieldPosition="0">
        <references count="6">
          <reference field="0" count="1" selected="0">
            <x v="548"/>
          </reference>
          <reference field="1" count="1" selected="0">
            <x v="547"/>
          </reference>
          <reference field="2" count="1" selected="0">
            <x v="58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07">
      <pivotArea dataOnly="0" labelOnly="1" outline="0" fieldPosition="0">
        <references count="6">
          <reference field="0" count="1" selected="0">
            <x v="549"/>
          </reference>
          <reference field="1" count="1" selected="0">
            <x v="548"/>
          </reference>
          <reference field="2" count="1" selected="0">
            <x v="66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06">
      <pivotArea dataOnly="0" labelOnly="1" outline="0" fieldPosition="0">
        <references count="6">
          <reference field="0" count="1" selected="0">
            <x v="550"/>
          </reference>
          <reference field="1" count="1" selected="0">
            <x v="549"/>
          </reference>
          <reference field="2" count="1" selected="0">
            <x v="73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05">
      <pivotArea dataOnly="0" labelOnly="1" outline="0" fieldPosition="0">
        <references count="6">
          <reference field="0" count="1" selected="0">
            <x v="551"/>
          </reference>
          <reference field="1" count="1" selected="0">
            <x v="550"/>
          </reference>
          <reference field="2" count="1" selected="0">
            <x v="79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04">
      <pivotArea dataOnly="0" labelOnly="1" outline="0" fieldPosition="0">
        <references count="6">
          <reference field="0" count="1" selected="0">
            <x v="552"/>
          </reference>
          <reference field="1" count="1" selected="0">
            <x v="551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03">
      <pivotArea dataOnly="0" labelOnly="1" outline="0" fieldPosition="0">
        <references count="6">
          <reference field="0" count="1" selected="0">
            <x v="553"/>
          </reference>
          <reference field="1" count="1" selected="0">
            <x v="552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02">
      <pivotArea dataOnly="0" labelOnly="1" outline="0" fieldPosition="0">
        <references count="6">
          <reference field="0" count="1" selected="0">
            <x v="554"/>
          </reference>
          <reference field="1" count="1" selected="0">
            <x v="553"/>
          </reference>
          <reference field="2" count="1" selected="0">
            <x v="7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01">
      <pivotArea dataOnly="0" labelOnly="1" outline="0" fieldPosition="0">
        <references count="6">
          <reference field="0" count="1" selected="0">
            <x v="555"/>
          </reference>
          <reference field="1" count="1" selected="0">
            <x v="554"/>
          </reference>
          <reference field="2" count="1" selected="0">
            <x v="35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00">
      <pivotArea dataOnly="0" labelOnly="1" outline="0" fieldPosition="0">
        <references count="6">
          <reference field="0" count="1" selected="0">
            <x v="556"/>
          </reference>
          <reference field="1" count="1" selected="0">
            <x v="555"/>
          </reference>
          <reference field="2" count="1" selected="0">
            <x v="47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99">
      <pivotArea dataOnly="0" labelOnly="1" outline="0" fieldPosition="0">
        <references count="6">
          <reference field="0" count="1" selected="0">
            <x v="557"/>
          </reference>
          <reference field="1" count="1" selected="0">
            <x v="556"/>
          </reference>
          <reference field="2" count="1" selected="0">
            <x v="56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98">
      <pivotArea dataOnly="0" labelOnly="1" outline="0" fieldPosition="0">
        <references count="6">
          <reference field="0" count="1" selected="0">
            <x v="558"/>
          </reference>
          <reference field="1" count="1" selected="0">
            <x v="557"/>
          </reference>
          <reference field="2" count="1" selected="0">
            <x v="64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97">
      <pivotArea dataOnly="0" labelOnly="1" outline="0" fieldPosition="0">
        <references count="6">
          <reference field="0" count="1" selected="0">
            <x v="559"/>
          </reference>
          <reference field="1" count="1" selected="0">
            <x v="558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96">
      <pivotArea dataOnly="0" labelOnly="1" outline="0" fieldPosition="0">
        <references count="6">
          <reference field="0" count="1" selected="0">
            <x v="560"/>
          </reference>
          <reference field="1" count="1" selected="0">
            <x v="559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95">
      <pivotArea dataOnly="0" labelOnly="1" outline="0" fieldPosition="0">
        <references count="6">
          <reference field="0" count="1" selected="0">
            <x v="561"/>
          </reference>
          <reference field="1" count="1" selected="0">
            <x v="560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94">
      <pivotArea dataOnly="0" labelOnly="1" outline="0" fieldPosition="0">
        <references count="6">
          <reference field="0" count="1" selected="0">
            <x v="562"/>
          </reference>
          <reference field="1" count="1" selected="0">
            <x v="561"/>
          </reference>
          <reference field="2" count="1" selected="0">
            <x v="5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93">
      <pivotArea dataOnly="0" labelOnly="1" outline="0" fieldPosition="0">
        <references count="6">
          <reference field="0" count="1" selected="0">
            <x v="563"/>
          </reference>
          <reference field="1" count="1" selected="0">
            <x v="562"/>
          </reference>
          <reference field="2" count="1" selected="0">
            <x v="33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92">
      <pivotArea dataOnly="0" labelOnly="1" outline="0" fieldPosition="0">
        <references count="6">
          <reference field="0" count="1" selected="0">
            <x v="564"/>
          </reference>
          <reference field="1" count="1" selected="0">
            <x v="563"/>
          </reference>
          <reference field="2" count="1" selected="0">
            <x v="45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91">
      <pivotArea dataOnly="0" labelOnly="1" outline="0" fieldPosition="0">
        <references count="6">
          <reference field="0" count="1" selected="0">
            <x v="565"/>
          </reference>
          <reference field="1" count="1" selected="0">
            <x v="564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90">
      <pivotArea dataOnly="0" labelOnly="1" outline="0" fieldPosition="0">
        <references count="6">
          <reference field="0" count="1" selected="0">
            <x v="566"/>
          </reference>
          <reference field="1" count="1" selected="0">
            <x v="565"/>
          </reference>
          <reference field="2" count="1" selected="0">
            <x v="5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89">
      <pivotArea dataOnly="0" labelOnly="1" outline="0" fieldPosition="0">
        <references count="6">
          <reference field="0" count="1" selected="0">
            <x v="567"/>
          </reference>
          <reference field="1" count="1" selected="0">
            <x v="566"/>
          </reference>
          <reference field="2" count="1" selected="0">
            <x v="33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88">
      <pivotArea dataOnly="0" labelOnly="1" outline="0" fieldPosition="0">
        <references count="6">
          <reference field="0" count="1" selected="0">
            <x v="568"/>
          </reference>
          <reference field="1" count="1" selected="0">
            <x v="567"/>
          </reference>
          <reference field="2" count="1" selected="0">
            <x v="45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87">
      <pivotArea dataOnly="0" labelOnly="1" outline="0" fieldPosition="0">
        <references count="6">
          <reference field="0" count="1" selected="0">
            <x v="569"/>
          </reference>
          <reference field="1" count="1" selected="0">
            <x v="568"/>
          </reference>
          <reference field="2" count="1" selected="0">
            <x v="3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86">
      <pivotArea dataOnly="0" labelOnly="1" outline="0" fieldPosition="0">
        <references count="6">
          <reference field="0" count="1" selected="0">
            <x v="570"/>
          </reference>
          <reference field="1" count="1" selected="0">
            <x v="569"/>
          </reference>
          <reference field="2" count="1" selected="0">
            <x v="31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85">
      <pivotArea dataOnly="0" labelOnly="1" outline="0" fieldPosition="0">
        <references count="6">
          <reference field="0" count="1" selected="0">
            <x v="571"/>
          </reference>
          <reference field="1" count="1" selected="0">
            <x v="570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84">
      <pivotArea dataOnly="0" labelOnly="1" outline="0" fieldPosition="0">
        <references count="6">
          <reference field="0" count="1" selected="0">
            <x v="572"/>
          </reference>
          <reference field="1" count="1" selected="0">
            <x v="571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83">
      <pivotArea dataOnly="0" labelOnly="1" outline="0" fieldPosition="0">
        <references count="6">
          <reference field="0" count="1" selected="0">
            <x v="573"/>
          </reference>
          <reference field="1" count="1" selected="0">
            <x v="572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82">
      <pivotArea dataOnly="0" labelOnly="1" outline="0" fieldPosition="0">
        <references count="6">
          <reference field="0" count="1" selected="0">
            <x v="574"/>
          </reference>
          <reference field="1" count="1" selected="0">
            <x v="573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81">
      <pivotArea dataOnly="0" labelOnly="1" outline="0" fieldPosition="0">
        <references count="6">
          <reference field="0" count="1" selected="0">
            <x v="575"/>
          </reference>
          <reference field="1" count="1" selected="0">
            <x v="574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80">
      <pivotArea dataOnly="0" labelOnly="1" outline="0" fieldPosition="0">
        <references count="6">
          <reference field="0" count="1" selected="0">
            <x v="576"/>
          </reference>
          <reference field="1" count="1" selected="0">
            <x v="575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79">
      <pivotArea dataOnly="0" labelOnly="1" outline="0" fieldPosition="0">
        <references count="6">
          <reference field="0" count="1" selected="0">
            <x v="577"/>
          </reference>
          <reference field="1" count="1" selected="0">
            <x v="576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78">
      <pivotArea dataOnly="0" labelOnly="1" outline="0" fieldPosition="0">
        <references count="6">
          <reference field="0" count="1" selected="0">
            <x v="578"/>
          </reference>
          <reference field="1" count="1" selected="0">
            <x v="577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77">
      <pivotArea dataOnly="0" labelOnly="1" outline="0" fieldPosition="0">
        <references count="6">
          <reference field="0" count="1" selected="0">
            <x v="579"/>
          </reference>
          <reference field="1" count="1" selected="0">
            <x v="578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76">
      <pivotArea dataOnly="0" labelOnly="1" outline="0" fieldPosition="0">
        <references count="6">
          <reference field="0" count="1" selected="0">
            <x v="580"/>
          </reference>
          <reference field="1" count="1" selected="0">
            <x v="579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75">
      <pivotArea dataOnly="0" labelOnly="1" outline="0" fieldPosition="0">
        <references count="6">
          <reference field="0" count="1" selected="0">
            <x v="581"/>
          </reference>
          <reference field="1" count="1" selected="0">
            <x v="580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74">
      <pivotArea dataOnly="0" labelOnly="1" outline="0" fieldPosition="0">
        <references count="6">
          <reference field="0" count="1" selected="0">
            <x v="582"/>
          </reference>
          <reference field="1" count="1" selected="0">
            <x v="581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73">
      <pivotArea dataOnly="0" labelOnly="1" outline="0" fieldPosition="0">
        <references count="6">
          <reference field="0" count="1" selected="0">
            <x v="583"/>
          </reference>
          <reference field="1" count="1" selected="0">
            <x v="582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72">
      <pivotArea dataOnly="0" labelOnly="1" outline="0" fieldPosition="0">
        <references count="6">
          <reference field="0" count="1" selected="0">
            <x v="584"/>
          </reference>
          <reference field="1" count="1" selected="0">
            <x v="583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71">
      <pivotArea dataOnly="0" labelOnly="1" outline="0" fieldPosition="0">
        <references count="6">
          <reference field="0" count="1" selected="0">
            <x v="585"/>
          </reference>
          <reference field="1" count="1" selected="0">
            <x v="584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70">
      <pivotArea dataOnly="0" labelOnly="1" outline="0" fieldPosition="0">
        <references count="6">
          <reference field="0" count="1" selected="0">
            <x v="586"/>
          </reference>
          <reference field="1" count="1" selected="0">
            <x v="585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69">
      <pivotArea dataOnly="0" labelOnly="1" outline="0" fieldPosition="0">
        <references count="6">
          <reference field="0" count="1" selected="0">
            <x v="587"/>
          </reference>
          <reference field="1" count="1" selected="0">
            <x v="586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8">
      <pivotArea dataOnly="0" labelOnly="1" outline="0" fieldPosition="0">
        <references count="6">
          <reference field="0" count="1" selected="0">
            <x v="588"/>
          </reference>
          <reference field="1" count="1" selected="0">
            <x v="587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7">
      <pivotArea dataOnly="0" labelOnly="1" outline="0" fieldPosition="0">
        <references count="6">
          <reference field="0" count="1" selected="0">
            <x v="589"/>
          </reference>
          <reference field="1" count="1" selected="0">
            <x v="588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6">
      <pivotArea dataOnly="0" labelOnly="1" outline="0" fieldPosition="0">
        <references count="6">
          <reference field="0" count="1" selected="0">
            <x v="590"/>
          </reference>
          <reference field="1" count="1" selected="0">
            <x v="589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5">
      <pivotArea dataOnly="0" labelOnly="1" outline="0" fieldPosition="0">
        <references count="6">
          <reference field="0" count="1" selected="0">
            <x v="591"/>
          </reference>
          <reference field="1" count="1" selected="0">
            <x v="590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4">
      <pivotArea dataOnly="0" labelOnly="1" outline="0" fieldPosition="0">
        <references count="6">
          <reference field="0" count="1" selected="0">
            <x v="592"/>
          </reference>
          <reference field="1" count="1" selected="0">
            <x v="591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3">
      <pivotArea dataOnly="0" labelOnly="1" outline="0" fieldPosition="0">
        <references count="6">
          <reference field="0" count="1" selected="0">
            <x v="593"/>
          </reference>
          <reference field="1" count="1" selected="0">
            <x v="592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2">
      <pivotArea dataOnly="0" labelOnly="1" outline="0" fieldPosition="0">
        <references count="6">
          <reference field="0" count="1" selected="0">
            <x v="594"/>
          </reference>
          <reference field="1" count="1" selected="0">
            <x v="593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1">
      <pivotArea dataOnly="0" labelOnly="1" outline="0" fieldPosition="0">
        <references count="6">
          <reference field="0" count="1" selected="0">
            <x v="595"/>
          </reference>
          <reference field="1" count="1" selected="0">
            <x v="594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60">
      <pivotArea dataOnly="0" labelOnly="1" outline="0" fieldPosition="0">
        <references count="6">
          <reference field="0" count="1" selected="0">
            <x v="596"/>
          </reference>
          <reference field="1" count="1" selected="0">
            <x v="595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59">
      <pivotArea dataOnly="0" labelOnly="1" outline="0" fieldPosition="0">
        <references count="6">
          <reference field="0" count="1" selected="0">
            <x v="597"/>
          </reference>
          <reference field="1" count="1" selected="0">
            <x v="596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58">
      <pivotArea dataOnly="0" labelOnly="1" outline="0" fieldPosition="0">
        <references count="6">
          <reference field="0" count="1" selected="0">
            <x v="598"/>
          </reference>
          <reference field="1" count="1" selected="0">
            <x v="597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57">
      <pivotArea dataOnly="0" labelOnly="1" outline="0" fieldPosition="0">
        <references count="6">
          <reference field="0" count="1" selected="0">
            <x v="599"/>
          </reference>
          <reference field="1" count="1" selected="0">
            <x v="598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56">
      <pivotArea dataOnly="0" labelOnly="1" outline="0" fieldPosition="0">
        <references count="6">
          <reference field="0" count="1" selected="0">
            <x v="600"/>
          </reference>
          <reference field="1" count="1" selected="0">
            <x v="599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55">
      <pivotArea dataOnly="0" labelOnly="1" outline="0" fieldPosition="0">
        <references count="6">
          <reference field="0" count="1" selected="0">
            <x v="601"/>
          </reference>
          <reference field="1" count="1" selected="0">
            <x v="600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4">
      <pivotArea dataOnly="0" labelOnly="1" outline="0" fieldPosition="0">
        <references count="6">
          <reference field="0" count="1" selected="0">
            <x v="602"/>
          </reference>
          <reference field="1" count="1" selected="0">
            <x v="601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3">
      <pivotArea dataOnly="0" labelOnly="1" outline="0" fieldPosition="0">
        <references count="6">
          <reference field="0" count="1" selected="0">
            <x v="603"/>
          </reference>
          <reference field="1" count="1" selected="0">
            <x v="602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2">
      <pivotArea dataOnly="0" labelOnly="1" outline="0" fieldPosition="0">
        <references count="6">
          <reference field="0" count="1" selected="0">
            <x v="604"/>
          </reference>
          <reference field="1" count="1" selected="0">
            <x v="603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1">
      <pivotArea dataOnly="0" labelOnly="1" outline="0" fieldPosition="0">
        <references count="6">
          <reference field="0" count="1" selected="0">
            <x v="605"/>
          </reference>
          <reference field="1" count="1" selected="0">
            <x v="604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50">
      <pivotArea dataOnly="0" labelOnly="1" outline="0" fieldPosition="0">
        <references count="6">
          <reference field="0" count="1" selected="0">
            <x v="606"/>
          </reference>
          <reference field="1" count="1" selected="0">
            <x v="605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9">
      <pivotArea dataOnly="0" labelOnly="1" outline="0" fieldPosition="0">
        <references count="6">
          <reference field="0" count="1" selected="0">
            <x v="607"/>
          </reference>
          <reference field="1" count="1" selected="0">
            <x v="606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8">
      <pivotArea dataOnly="0" labelOnly="1" outline="0" fieldPosition="0">
        <references count="6">
          <reference field="0" count="1" selected="0">
            <x v="608"/>
          </reference>
          <reference field="1" count="1" selected="0">
            <x v="607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7">
      <pivotArea dataOnly="0" labelOnly="1" outline="0" fieldPosition="0">
        <references count="6">
          <reference field="0" count="1" selected="0">
            <x v="609"/>
          </reference>
          <reference field="1" count="1" selected="0">
            <x v="608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46">
      <pivotArea dataOnly="0" labelOnly="1" outline="0" fieldPosition="0">
        <references count="6">
          <reference field="0" count="1" selected="0">
            <x v="610"/>
          </reference>
          <reference field="1" count="1" selected="0">
            <x v="609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5">
      <pivotArea dataOnly="0" labelOnly="1" outline="0" fieldPosition="0">
        <references count="6">
          <reference field="0" count="1" selected="0">
            <x v="611"/>
          </reference>
          <reference field="1" count="1" selected="0">
            <x v="610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4">
      <pivotArea dataOnly="0" labelOnly="1" outline="0" fieldPosition="0">
        <references count="6">
          <reference field="0" count="1" selected="0">
            <x v="612"/>
          </reference>
          <reference field="1" count="1" selected="0">
            <x v="611"/>
          </reference>
          <reference field="2" count="1" selected="0">
            <x v="0"/>
          </reference>
          <reference field="16" count="1" selected="0">
            <x v="3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3">
      <pivotArea dataOnly="0" labelOnly="1" outline="0" fieldPosition="0">
        <references count="6">
          <reference field="0" count="1" selected="0">
            <x v="613"/>
          </reference>
          <reference field="1" count="1" selected="0">
            <x v="612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2">
      <pivotArea dataOnly="0" labelOnly="1" outline="0" fieldPosition="0">
        <references count="6">
          <reference field="0" count="1" selected="0">
            <x v="614"/>
          </reference>
          <reference field="1" count="1" selected="0">
            <x v="613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1">
      <pivotArea dataOnly="0" labelOnly="1" outline="0" fieldPosition="0">
        <references count="6">
          <reference field="0" count="1" selected="0">
            <x v="615"/>
          </reference>
          <reference field="1" count="1" selected="0">
            <x v="614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40">
      <pivotArea dataOnly="0" labelOnly="1" outline="0" fieldPosition="0">
        <references count="6">
          <reference field="0" count="1" selected="0">
            <x v="616"/>
          </reference>
          <reference field="1" count="1" selected="0">
            <x v="615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9">
      <pivotArea dataOnly="0" labelOnly="1" outline="0" fieldPosition="0">
        <references count="6">
          <reference field="0" count="1" selected="0">
            <x v="617"/>
          </reference>
          <reference field="1" count="1" selected="0">
            <x v="616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8">
      <pivotArea dataOnly="0" labelOnly="1" outline="0" fieldPosition="0">
        <references count="6">
          <reference field="0" count="1" selected="0">
            <x v="618"/>
          </reference>
          <reference field="1" count="1" selected="0">
            <x v="617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7">
      <pivotArea dataOnly="0" labelOnly="1" outline="0" fieldPosition="0">
        <references count="6">
          <reference field="0" count="1" selected="0">
            <x v="619"/>
          </reference>
          <reference field="1" count="1" selected="0">
            <x v="618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6">
      <pivotArea dataOnly="0" labelOnly="1" outline="0" fieldPosition="0">
        <references count="6">
          <reference field="0" count="1" selected="0">
            <x v="620"/>
          </reference>
          <reference field="1" count="1" selected="0">
            <x v="619"/>
          </reference>
          <reference field="2" count="1" selected="0">
            <x v="3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5">
      <pivotArea dataOnly="0" labelOnly="1" outline="0" fieldPosition="0">
        <references count="6">
          <reference field="0" count="1" selected="0">
            <x v="621"/>
          </reference>
          <reference field="1" count="1" selected="0">
            <x v="620"/>
          </reference>
          <reference field="2" count="1" selected="0">
            <x v="31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4">
      <pivotArea dataOnly="0" labelOnly="1" outline="0" fieldPosition="0">
        <references count="6">
          <reference field="0" count="1" selected="0">
            <x v="622"/>
          </reference>
          <reference field="1" count="1" selected="0">
            <x v="621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3">
      <pivotArea dataOnly="0" labelOnly="1" outline="0" fieldPosition="0">
        <references count="6">
          <reference field="0" count="1" selected="0">
            <x v="623"/>
          </reference>
          <reference field="1" count="1" selected="0">
            <x v="622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32">
      <pivotArea dataOnly="0" labelOnly="1" outline="0" fieldPosition="0">
        <references count="6">
          <reference field="0" count="1" selected="0">
            <x v="624"/>
          </reference>
          <reference field="1" count="1" selected="0">
            <x v="623"/>
          </reference>
          <reference field="2" count="1" selected="0">
            <x v="0"/>
          </reference>
          <reference field="16" count="1" selected="0">
            <x v="6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1">
      <pivotArea dataOnly="0" labelOnly="1" outline="0" fieldPosition="0">
        <references count="6">
          <reference field="0" count="1" selected="0">
            <x v="625"/>
          </reference>
          <reference field="1" count="1" selected="0">
            <x v="624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30">
      <pivotArea dataOnly="0" labelOnly="1" outline="0" fieldPosition="0">
        <references count="6">
          <reference field="0" count="1" selected="0">
            <x v="626"/>
          </reference>
          <reference field="1" count="1" selected="0">
            <x v="625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9">
      <pivotArea dataOnly="0" labelOnly="1" outline="0" fieldPosition="0">
        <references count="6">
          <reference field="0" count="1" selected="0">
            <x v="627"/>
          </reference>
          <reference field="1" count="1" selected="0">
            <x v="626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8">
      <pivotArea dataOnly="0" labelOnly="1" outline="0" fieldPosition="0">
        <references count="6">
          <reference field="0" count="1" selected="0">
            <x v="628"/>
          </reference>
          <reference field="1" count="1" selected="0">
            <x v="627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7">
      <pivotArea dataOnly="0" labelOnly="1" outline="0" fieldPosition="0">
        <references count="6">
          <reference field="0" count="1" selected="0">
            <x v="629"/>
          </reference>
          <reference field="1" count="1" selected="0">
            <x v="628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6">
      <pivotArea dataOnly="0" labelOnly="1" outline="0" fieldPosition="0">
        <references count="6">
          <reference field="0" count="1" selected="0">
            <x v="630"/>
          </reference>
          <reference field="1" count="1" selected="0">
            <x v="629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25">
      <pivotArea dataOnly="0" labelOnly="1" outline="0" fieldPosition="0">
        <references count="6">
          <reference field="0" count="1" selected="0">
            <x v="631"/>
          </reference>
          <reference field="1" count="1" selected="0">
            <x v="630"/>
          </reference>
          <reference field="2" count="1" selected="0">
            <x v="8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4">
      <pivotArea dataOnly="0" labelOnly="1" outline="0" fieldPosition="0">
        <references count="6">
          <reference field="0" count="1" selected="0">
            <x v="632"/>
          </reference>
          <reference field="1" count="1" selected="0">
            <x v="631"/>
          </reference>
          <reference field="2" count="1" selected="0">
            <x v="36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3">
      <pivotArea dataOnly="0" labelOnly="1" outline="0" fieldPosition="0">
        <references count="6">
          <reference field="0" count="1" selected="0">
            <x v="633"/>
          </reference>
          <reference field="1" count="1" selected="0">
            <x v="632"/>
          </reference>
          <reference field="2" count="1" selected="0">
            <x v="48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2">
      <pivotArea dataOnly="0" labelOnly="1" outline="0" fieldPosition="0">
        <references count="6">
          <reference field="0" count="1" selected="0">
            <x v="634"/>
          </reference>
          <reference field="1" count="1" selected="0">
            <x v="633"/>
          </reference>
          <reference field="2" count="1" selected="0">
            <x v="57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1">
      <pivotArea dataOnly="0" labelOnly="1" outline="0" fieldPosition="0">
        <references count="6">
          <reference field="0" count="1" selected="0">
            <x v="635"/>
          </reference>
          <reference field="1" count="1" selected="0">
            <x v="634"/>
          </reference>
          <reference field="2" count="1" selected="0">
            <x v="65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20">
      <pivotArea dataOnly="0" labelOnly="1" outline="0" fieldPosition="0">
        <references count="6">
          <reference field="0" count="1" selected="0">
            <x v="636"/>
          </reference>
          <reference field="1" count="1" selected="0">
            <x v="635"/>
          </reference>
          <reference field="2" count="1" selected="0">
            <x v="72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9">
      <pivotArea dataOnly="0" labelOnly="1" outline="0" fieldPosition="0">
        <references count="6">
          <reference field="0" count="1" selected="0">
            <x v="637"/>
          </reference>
          <reference field="1" count="1" selected="0">
            <x v="636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8">
      <pivotArea dataOnly="0" labelOnly="1" outline="0" fieldPosition="0">
        <references count="6">
          <reference field="0" count="1" selected="0">
            <x v="638"/>
          </reference>
          <reference field="1" count="1" selected="0">
            <x v="637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7">
      <pivotArea dataOnly="0" labelOnly="1" outline="0" fieldPosition="0">
        <references count="6">
          <reference field="0" count="1" selected="0">
            <x v="639"/>
          </reference>
          <reference field="1" count="1" selected="0">
            <x v="638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6">
      <pivotArea dataOnly="0" labelOnly="1" outline="0" fieldPosition="0">
        <references count="6">
          <reference field="0" count="1" selected="0">
            <x v="640"/>
          </reference>
          <reference field="1" count="1" selected="0">
            <x v="639"/>
          </reference>
          <reference field="2" count="1" selected="0">
            <x v="3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5">
      <pivotArea dataOnly="0" labelOnly="1" outline="0" fieldPosition="0">
        <references count="6">
          <reference field="0" count="1" selected="0">
            <x v="641"/>
          </reference>
          <reference field="1" count="1" selected="0">
            <x v="640"/>
          </reference>
          <reference field="2" count="1" selected="0">
            <x v="31"/>
          </reference>
          <reference field="16" count="1" selected="0">
            <x v="4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4">
      <pivotArea dataOnly="0" labelOnly="1" outline="0" fieldPosition="0">
        <references count="6">
          <reference field="0" count="1" selected="0">
            <x v="642"/>
          </reference>
          <reference field="1" count="1" selected="0">
            <x v="641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3">
      <pivotArea dataOnly="0" labelOnly="1" outline="0" fieldPosition="0">
        <references count="6">
          <reference field="0" count="1" selected="0">
            <x v="643"/>
          </reference>
          <reference field="1" count="1" selected="0">
            <x v="642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2">
      <pivotArea dataOnly="0" labelOnly="1" outline="0" fieldPosition="0">
        <references count="6">
          <reference field="0" count="1" selected="0">
            <x v="644"/>
          </reference>
          <reference field="1" count="1" selected="0">
            <x v="643"/>
          </reference>
          <reference field="2" count="1" selected="0">
            <x v="0"/>
          </reference>
          <reference field="16" count="1" selected="0">
            <x v="4"/>
          </reference>
          <reference field="19" count="1" selected="0">
            <x v="1"/>
          </reference>
          <reference field="21" count="1">
            <x v="2"/>
          </reference>
        </references>
      </pivotArea>
    </format>
    <format dxfId="11">
      <pivotArea dataOnly="0" labelOnly="1" outline="0" fieldPosition="0">
        <references count="6">
          <reference field="0" count="1" selected="0">
            <x v="645"/>
          </reference>
          <reference field="1" count="1" selected="0">
            <x v="644"/>
          </reference>
          <reference field="2" count="1" selected="0">
            <x v="0"/>
          </reference>
          <reference field="16" count="1" selected="0">
            <x v="2"/>
          </reference>
          <reference field="19" count="1" selected="0">
            <x v="0"/>
          </reference>
          <reference field="21" count="1">
            <x v="1"/>
          </reference>
        </references>
      </pivotArea>
    </format>
    <format dxfId="10">
      <pivotArea dataOnly="0" outline="0" fieldPosition="0">
        <references count="1">
          <reference field="21" count="1">
            <x v="2"/>
          </reference>
        </references>
      </pivotArea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field="0" type="button" dataOnly="0" labelOnly="1" outline="0" axis="axisRow" fieldPosition="0"/>
    </format>
    <format dxfId="7">
      <pivotArea field="1" type="button" dataOnly="0" labelOnly="1" outline="0" axis="axisRow" fieldPosition="1"/>
    </format>
    <format dxfId="6">
      <pivotArea field="2" type="button" dataOnly="0" labelOnly="1" outline="0" axis="axisRow" fieldPosition="2"/>
    </format>
    <format dxfId="5">
      <pivotArea field="16" type="button" dataOnly="0" labelOnly="1" outline="0" axis="axisRow" fieldPosition="3"/>
    </format>
    <format dxfId="4">
      <pivotArea field="19" type="button" dataOnly="0" labelOnly="1" outline="0" axis="axisRow" fieldPosition="4"/>
    </format>
    <format dxfId="3">
      <pivotArea field="21" type="button" dataOnly="0" labelOnly="1" outline="0" axis="axisRow" fieldPosition="5"/>
    </format>
    <format dxfId="2">
      <pivotArea dataOnly="0" labelOnly="1" outline="0" fieldPosition="0">
        <references count="1">
          <reference field="19" count="0"/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FCEE6-93FD-46C8-B8DE-BD66C5DE40EC}" name="樞紐分析表2" cacheId="1" applyNumberFormats="0" applyBorderFormats="0" applyFontFormats="0" applyPatternFormats="0" applyAlignmentFormats="0" applyWidthHeightFormats="1" dataCaption="值" updatedVersion="8" minRefreshableVersion="3" showDrill="0" useAutoFormatting="1" itemPrintTitles="1" createdVersion="8" indent="0" compact="0" compactData="0" multipleFieldFilters="0">
  <location ref="D1:E13" firstHeaderRow="1" firstDataRow="1" firstDataCol="1"/>
  <pivotFields count="1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11">
        <item x="1"/>
        <item x="3"/>
        <item x="7"/>
        <item x="2"/>
        <item x="10"/>
        <item x="4"/>
        <item x="5"/>
        <item x="0"/>
        <item x="9"/>
        <item x="6"/>
        <item x="8"/>
      </items>
    </pivotField>
  </pivotFields>
  <rowFields count="1">
    <field x="9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加總 - 換算m^2" fld="8" baseField="9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1C8010-2122-47CE-A81D-D01F60554442}" name="樞紐分析表1" cacheId="0" applyNumberFormats="0" applyBorderFormats="0" applyFontFormats="0" applyPatternFormats="0" applyAlignmentFormats="0" applyWidthHeightFormats="1" dataCaption="值" updatedVersion="8" minRefreshableVersion="3" showDrill="0" useAutoFormatting="1" itemPrintTitles="1" createdVersion="8" indent="0" compact="0" compactData="0" multipleFieldFilters="0">
  <location ref="A3:B15" firstHeaderRow="1" firstDataRow="1" firstDataCol="1"/>
  <pivotFields count="9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1532">
        <item x="53"/>
        <item x="64"/>
        <item x="75"/>
        <item x="77"/>
        <item x="416"/>
        <item x="83"/>
        <item x="85"/>
        <item x="86"/>
        <item x="90"/>
        <item x="91"/>
        <item x="497"/>
        <item x="94"/>
        <item x="506"/>
        <item x="97"/>
        <item x="102"/>
        <item x="141"/>
        <item x="103"/>
        <item x="106"/>
        <item x="107"/>
        <item x="108"/>
        <item x="109"/>
        <item x="110"/>
        <item x="111"/>
        <item x="579"/>
        <item x="112"/>
        <item x="113"/>
        <item x="584"/>
        <item x="588"/>
        <item x="115"/>
        <item x="117"/>
        <item x="590"/>
        <item x="119"/>
        <item x="597"/>
        <item x="120"/>
        <item x="122"/>
        <item x="143"/>
        <item x="1079"/>
        <item x="604"/>
        <item x="610"/>
        <item x="614"/>
        <item x="124"/>
        <item x="617"/>
        <item x="125"/>
        <item x="625"/>
        <item x="1463"/>
        <item x="631"/>
        <item x="128"/>
        <item x="635"/>
        <item x="639"/>
        <item x="0"/>
        <item x="646"/>
        <item x="2"/>
        <item x="144"/>
        <item x="664"/>
        <item x="670"/>
        <item x="673"/>
        <item x="675"/>
        <item x="678"/>
        <item x="8"/>
        <item x="682"/>
        <item x="907"/>
        <item x="10"/>
        <item x="687"/>
        <item x="11"/>
        <item x="145"/>
        <item x="690"/>
        <item x="12"/>
        <item x="693"/>
        <item x="13"/>
        <item x="698"/>
        <item x="14"/>
        <item x="129"/>
        <item x="702"/>
        <item x="705"/>
        <item x="1116"/>
        <item x="709"/>
        <item x="715"/>
        <item x="719"/>
        <item x="16"/>
        <item x="725"/>
        <item x="730"/>
        <item x="1120"/>
        <item x="738"/>
        <item x="18"/>
        <item x="19"/>
        <item x="21"/>
        <item x="749"/>
        <item x="1123"/>
        <item x="752"/>
        <item x="22"/>
        <item x="130"/>
        <item x="759"/>
        <item x="763"/>
        <item x="768"/>
        <item x="24"/>
        <item x="131"/>
        <item x="770"/>
        <item x="774"/>
        <item x="1129"/>
        <item x="778"/>
        <item x="781"/>
        <item x="785"/>
        <item x="147"/>
        <item x="151"/>
        <item x="154"/>
        <item x="159"/>
        <item x="1136"/>
        <item x="167"/>
        <item x="169"/>
        <item x="172"/>
        <item x="25"/>
        <item x="1140"/>
        <item x="1462"/>
        <item x="26"/>
        <item x="177"/>
        <item x="27"/>
        <item x="181"/>
        <item x="29"/>
        <item x="30"/>
        <item x="184"/>
        <item x="1147"/>
        <item x="186"/>
        <item x="188"/>
        <item x="132"/>
        <item x="1148"/>
        <item x="927"/>
        <item x="190"/>
        <item x="192"/>
        <item x="133"/>
        <item x="194"/>
        <item x="31"/>
        <item x="32"/>
        <item x="200"/>
        <item x="33"/>
        <item x="201"/>
        <item x="204"/>
        <item x="207"/>
        <item x="35"/>
        <item x="36"/>
        <item x="211"/>
        <item x="37"/>
        <item x="930"/>
        <item x="134"/>
        <item x="38"/>
        <item x="213"/>
        <item x="39"/>
        <item x="1327"/>
        <item x="214"/>
        <item x="40"/>
        <item x="931"/>
        <item x="1160"/>
        <item x="218"/>
        <item x="932"/>
        <item x="223"/>
        <item x="224"/>
        <item x="226"/>
        <item x="935"/>
        <item x="41"/>
        <item x="228"/>
        <item x="937"/>
        <item x="231"/>
        <item x="234"/>
        <item x="42"/>
        <item x="939"/>
        <item x="43"/>
        <item x="235"/>
        <item x="135"/>
        <item x="237"/>
        <item x="44"/>
        <item x="239"/>
        <item x="242"/>
        <item x="45"/>
        <item x="245"/>
        <item x="247"/>
        <item x="1170"/>
        <item x="786"/>
        <item x="249"/>
        <item x="250"/>
        <item x="1171"/>
        <item x="252"/>
        <item x="787"/>
        <item x="788"/>
        <item x="46"/>
        <item x="259"/>
        <item x="789"/>
        <item x="261"/>
        <item x="263"/>
        <item x="47"/>
        <item x="265"/>
        <item x="791"/>
        <item x="1175"/>
        <item x="270"/>
        <item x="792"/>
        <item x="271"/>
        <item x="48"/>
        <item x="793"/>
        <item x="274"/>
        <item x="276"/>
        <item x="794"/>
        <item x="49"/>
        <item x="279"/>
        <item x="281"/>
        <item x="796"/>
        <item x="1523"/>
        <item x="50"/>
        <item x="283"/>
        <item x="797"/>
        <item x="51"/>
        <item x="284"/>
        <item x="1228"/>
        <item x="52"/>
        <item x="798"/>
        <item x="285"/>
        <item x="54"/>
        <item x="1229"/>
        <item x="289"/>
        <item x="1487"/>
        <item x="293"/>
        <item x="294"/>
        <item x="800"/>
        <item x="1419"/>
        <item x="295"/>
        <item x="298"/>
        <item x="801"/>
        <item x="55"/>
        <item x="302"/>
        <item x="803"/>
        <item x="1182"/>
        <item x="307"/>
        <item x="782"/>
        <item x="1184"/>
        <item x="309"/>
        <item x="804"/>
        <item x="311"/>
        <item x="942"/>
        <item x="56"/>
        <item x="945"/>
        <item x="312"/>
        <item x="806"/>
        <item x="57"/>
        <item x="313"/>
        <item x="946"/>
        <item x="58"/>
        <item x="315"/>
        <item x="807"/>
        <item x="318"/>
        <item x="59"/>
        <item x="320"/>
        <item x="60"/>
        <item x="321"/>
        <item x="951"/>
        <item x="322"/>
        <item x="323"/>
        <item x="61"/>
        <item x="952"/>
        <item x="1343"/>
        <item x="62"/>
        <item x="324"/>
        <item x="811"/>
        <item x="327"/>
        <item x="955"/>
        <item x="328"/>
        <item x="956"/>
        <item x="332"/>
        <item x="63"/>
        <item x="334"/>
        <item x="814"/>
        <item x="335"/>
        <item x="337"/>
        <item x="815"/>
        <item x="960"/>
        <item x="338"/>
        <item x="816"/>
        <item x="136"/>
        <item x="340"/>
        <item x="961"/>
        <item x="341"/>
        <item x="343"/>
        <item x="345"/>
        <item x="65"/>
        <item x="964"/>
        <item x="66"/>
        <item x="346"/>
        <item x="67"/>
        <item x="68"/>
        <item x="348"/>
        <item x="820"/>
        <item x="966"/>
        <item x="1235"/>
        <item x="822"/>
        <item x="351"/>
        <item x="353"/>
        <item x="823"/>
        <item x="355"/>
        <item x="357"/>
        <item x="358"/>
        <item x="968"/>
        <item x="361"/>
        <item x="1350"/>
        <item x="363"/>
        <item x="825"/>
        <item x="69"/>
        <item x="969"/>
        <item x="70"/>
        <item x="365"/>
        <item x="367"/>
        <item x="970"/>
        <item x="71"/>
        <item x="1351"/>
        <item x="370"/>
        <item x="1236"/>
        <item x="371"/>
        <item x="829"/>
        <item x="372"/>
        <item x="373"/>
        <item x="72"/>
        <item x="376"/>
        <item x="377"/>
        <item x="378"/>
        <item x="1186"/>
        <item x="380"/>
        <item x="381"/>
        <item x="382"/>
        <item x="73"/>
        <item x="384"/>
        <item x="833"/>
        <item x="834"/>
        <item x="973"/>
        <item x="385"/>
        <item x="388"/>
        <item x="389"/>
        <item x="74"/>
        <item x="392"/>
        <item x="975"/>
        <item x="393"/>
        <item x="394"/>
        <item x="976"/>
        <item x="395"/>
        <item x="398"/>
        <item x="783"/>
        <item x="400"/>
        <item x="981"/>
        <item x="76"/>
        <item x="983"/>
        <item x="403"/>
        <item x="405"/>
        <item x="836"/>
        <item x="137"/>
        <item x="406"/>
        <item x="1188"/>
        <item x="839"/>
        <item x="408"/>
        <item x="984"/>
        <item x="409"/>
        <item x="411"/>
        <item x="840"/>
        <item x="413"/>
        <item x="415"/>
        <item x="987"/>
        <item x="78"/>
        <item x="841"/>
        <item x="989"/>
        <item x="842"/>
        <item x="419"/>
        <item x="422"/>
        <item x="423"/>
        <item x="1240"/>
        <item x="424"/>
        <item x="991"/>
        <item x="79"/>
        <item x="80"/>
        <item x="994"/>
        <item x="425"/>
        <item x="81"/>
        <item x="995"/>
        <item x="426"/>
        <item x="428"/>
        <item x="996"/>
        <item x="82"/>
        <item x="845"/>
        <item x="1190"/>
        <item x="998"/>
        <item x="432"/>
        <item x="434"/>
        <item x="436"/>
        <item x="1001"/>
        <item x="138"/>
        <item x="1003"/>
        <item x="438"/>
        <item x="440"/>
        <item x="847"/>
        <item x="784"/>
        <item x="443"/>
        <item x="444"/>
        <item x="1004"/>
        <item x="447"/>
        <item x="1005"/>
        <item x="448"/>
        <item x="849"/>
        <item x="84"/>
        <item x="449"/>
        <item x="1192"/>
        <item x="450"/>
        <item x="850"/>
        <item x="455"/>
        <item x="456"/>
        <item x="457"/>
        <item x="1194"/>
        <item x="459"/>
        <item x="1008"/>
        <item x="460"/>
        <item x="461"/>
        <item x="1501"/>
        <item x="1248"/>
        <item x="462"/>
        <item x="464"/>
        <item x="1009"/>
        <item x="1435"/>
        <item x="466"/>
        <item x="467"/>
        <item x="468"/>
        <item x="87"/>
        <item x="471"/>
        <item x="1196"/>
        <item x="473"/>
        <item x="854"/>
        <item x="1013"/>
        <item x="88"/>
        <item x="89"/>
        <item x="139"/>
        <item x="475"/>
        <item x="1016"/>
        <item x="477"/>
        <item x="479"/>
        <item x="855"/>
        <item x="856"/>
        <item x="1440"/>
        <item x="857"/>
        <item x="1017"/>
        <item x="485"/>
        <item x="1019"/>
        <item x="140"/>
        <item x="858"/>
        <item x="92"/>
        <item x="488"/>
        <item x="489"/>
        <item x="1197"/>
        <item x="1256"/>
        <item x="494"/>
        <item x="1024"/>
        <item x="1363"/>
        <item x="859"/>
        <item x="1025"/>
        <item x="860"/>
        <item x="861"/>
        <item x="495"/>
        <item x="1257"/>
        <item x="862"/>
        <item x="1502"/>
        <item x="1258"/>
        <item x="496"/>
        <item x="498"/>
        <item x="93"/>
        <item x="95"/>
        <item x="499"/>
        <item x="500"/>
        <item x="863"/>
        <item x="501"/>
        <item x="1491"/>
        <item x="1026"/>
        <item x="503"/>
        <item x="1027"/>
        <item x="505"/>
        <item x="96"/>
        <item x="507"/>
        <item x="508"/>
        <item x="1028"/>
        <item x="1199"/>
        <item x="864"/>
        <item x="98"/>
        <item x="510"/>
        <item x="1365"/>
        <item x="1492"/>
        <item x="1030"/>
        <item x="1200"/>
        <item x="512"/>
        <item x="1031"/>
        <item x="514"/>
        <item x="1493"/>
        <item x="515"/>
        <item x="865"/>
        <item x="1367"/>
        <item x="99"/>
        <item x="517"/>
        <item x="1202"/>
        <item x="518"/>
        <item x="100"/>
        <item x="520"/>
        <item x="1033"/>
        <item x="522"/>
        <item x="1035"/>
        <item x="867"/>
        <item x="524"/>
        <item x="1036"/>
        <item x="526"/>
        <item x="528"/>
        <item x="1203"/>
        <item x="101"/>
        <item x="1370"/>
        <item x="1037"/>
        <item x="1265"/>
        <item x="1038"/>
        <item x="1504"/>
        <item x="868"/>
        <item x="529"/>
        <item x="1039"/>
        <item x="530"/>
        <item x="531"/>
        <item x="1041"/>
        <item x="1267"/>
        <item x="869"/>
        <item x="535"/>
        <item x="1505"/>
        <item x="1268"/>
        <item x="1045"/>
        <item x="104"/>
        <item x="870"/>
        <item x="537"/>
        <item x="1373"/>
        <item x="538"/>
        <item x="539"/>
        <item x="872"/>
        <item x="540"/>
        <item x="873"/>
        <item x="542"/>
        <item x="874"/>
        <item x="543"/>
        <item x="1050"/>
        <item x="875"/>
        <item x="545"/>
        <item x="1052"/>
        <item x="1506"/>
        <item x="105"/>
        <item x="548"/>
        <item x="549"/>
        <item x="1054"/>
        <item x="550"/>
        <item x="1055"/>
        <item x="876"/>
        <item x="553"/>
        <item x="1056"/>
        <item x="878"/>
        <item x="554"/>
        <item x="1508"/>
        <item x="556"/>
        <item x="1270"/>
        <item x="1057"/>
        <item x="558"/>
        <item x="559"/>
        <item x="561"/>
        <item x="879"/>
        <item x="880"/>
        <item x="881"/>
        <item x="1062"/>
        <item x="882"/>
        <item x="1272"/>
        <item x="1509"/>
        <item x="569"/>
        <item x="883"/>
        <item x="571"/>
        <item x="884"/>
        <item x="1273"/>
        <item x="1274"/>
        <item x="574"/>
        <item x="577"/>
        <item x="886"/>
        <item x="1444"/>
        <item x="578"/>
        <item x="1065"/>
        <item x="1382"/>
        <item x="1445"/>
        <item x="581"/>
        <item x="583"/>
        <item x="887"/>
        <item x="585"/>
        <item x="1276"/>
        <item x="586"/>
        <item x="142"/>
        <item x="1383"/>
        <item x="114"/>
        <item x="888"/>
        <item x="587"/>
        <item x="1066"/>
        <item x="116"/>
        <item x="1067"/>
        <item x="1277"/>
        <item x="589"/>
        <item x="889"/>
        <item x="1384"/>
        <item x="1070"/>
        <item x="592"/>
        <item x="1071"/>
        <item x="593"/>
        <item x="1278"/>
        <item x="1206"/>
        <item x="1385"/>
        <item x="890"/>
        <item x="118"/>
        <item x="594"/>
        <item x="595"/>
        <item x="1073"/>
        <item x="596"/>
        <item x="1386"/>
        <item x="598"/>
        <item x="599"/>
        <item x="1207"/>
        <item x="891"/>
        <item x="600"/>
        <item x="1075"/>
        <item x="1280"/>
        <item x="892"/>
        <item x="121"/>
        <item x="893"/>
        <item x="1077"/>
        <item x="894"/>
        <item x="1208"/>
        <item x="602"/>
        <item x="1209"/>
        <item x="1078"/>
        <item x="603"/>
        <item x="1210"/>
        <item x="896"/>
        <item x="605"/>
        <item x="1281"/>
        <item x="606"/>
        <item x="607"/>
        <item x="1484"/>
        <item x="1080"/>
        <item x="609"/>
        <item x="1081"/>
        <item x="611"/>
        <item x="1485"/>
        <item x="612"/>
        <item x="123"/>
        <item x="1082"/>
        <item x="1282"/>
        <item x="615"/>
        <item x="1512"/>
        <item x="1083"/>
        <item x="616"/>
        <item x="126"/>
        <item x="618"/>
        <item x="1285"/>
        <item x="620"/>
        <item x="621"/>
        <item x="1486"/>
        <item x="622"/>
        <item x="623"/>
        <item x="1286"/>
        <item x="624"/>
        <item x="1084"/>
        <item x="626"/>
        <item x="627"/>
        <item x="1513"/>
        <item x="629"/>
        <item x="127"/>
        <item x="630"/>
        <item x="633"/>
        <item x="1086"/>
        <item x="634"/>
        <item x="1289"/>
        <item x="1087"/>
        <item x="1088"/>
        <item x="897"/>
        <item x="637"/>
        <item x="1290"/>
        <item x="638"/>
        <item x="640"/>
        <item x="1089"/>
        <item x="641"/>
        <item x="1091"/>
        <item x="1212"/>
        <item x="642"/>
        <item x="1389"/>
        <item x="1"/>
        <item x="644"/>
        <item x="898"/>
        <item x="1094"/>
        <item x="645"/>
        <item x="1390"/>
        <item x="647"/>
        <item x="1464"/>
        <item x="899"/>
        <item x="1095"/>
        <item x="651"/>
        <item x="652"/>
        <item x="3"/>
        <item x="654"/>
        <item x="1213"/>
        <item x="655"/>
        <item x="4"/>
        <item x="656"/>
        <item x="1214"/>
        <item x="1392"/>
        <item x="658"/>
        <item x="659"/>
        <item x="660"/>
        <item x="661"/>
        <item x="662"/>
        <item x="665"/>
        <item x="666"/>
        <item x="667"/>
        <item x="5"/>
        <item x="668"/>
        <item x="901"/>
        <item x="669"/>
        <item x="6"/>
        <item x="7"/>
        <item x="671"/>
        <item x="672"/>
        <item x="902"/>
        <item x="1393"/>
        <item x="903"/>
        <item x="904"/>
        <item x="1215"/>
        <item x="1098"/>
        <item x="674"/>
        <item x="1099"/>
        <item x="1101"/>
        <item x="1294"/>
        <item x="1216"/>
        <item x="1295"/>
        <item x="1217"/>
        <item x="676"/>
        <item x="677"/>
        <item x="679"/>
        <item x="1104"/>
        <item x="681"/>
        <item x="684"/>
        <item x="905"/>
        <item x="1515"/>
        <item x="685"/>
        <item x="1218"/>
        <item x="906"/>
        <item x="9"/>
        <item x="1297"/>
        <item x="686"/>
        <item x="688"/>
        <item x="908"/>
        <item x="1298"/>
        <item x="689"/>
        <item x="691"/>
        <item x="1109"/>
        <item x="692"/>
        <item x="1299"/>
        <item x="909"/>
        <item x="1111"/>
        <item x="694"/>
        <item x="695"/>
        <item x="697"/>
        <item x="1300"/>
        <item x="699"/>
        <item x="700"/>
        <item x="701"/>
        <item x="1113"/>
        <item x="703"/>
        <item x="704"/>
        <item x="1494"/>
        <item x="706"/>
        <item x="1115"/>
        <item x="707"/>
        <item x="910"/>
        <item x="708"/>
        <item x="911"/>
        <item x="1117"/>
        <item x="710"/>
        <item x="1395"/>
        <item x="711"/>
        <item x="712"/>
        <item x="1303"/>
        <item x="713"/>
        <item x="1304"/>
        <item x="714"/>
        <item x="1396"/>
        <item x="716"/>
        <item x="912"/>
        <item x="15"/>
        <item x="717"/>
        <item x="1305"/>
        <item x="718"/>
        <item x="913"/>
        <item x="720"/>
        <item x="1397"/>
        <item x="721"/>
        <item x="722"/>
        <item x="1516"/>
        <item x="723"/>
        <item x="17"/>
        <item x="724"/>
        <item x="726"/>
        <item x="914"/>
        <item x="727"/>
        <item x="729"/>
        <item x="731"/>
        <item x="1307"/>
        <item x="1119"/>
        <item x="732"/>
        <item x="733"/>
        <item x="734"/>
        <item x="1219"/>
        <item x="735"/>
        <item x="736"/>
        <item x="739"/>
        <item x="740"/>
        <item x="741"/>
        <item x="915"/>
        <item x="1517"/>
        <item x="742"/>
        <item x="743"/>
        <item x="20"/>
        <item x="744"/>
        <item x="1121"/>
        <item x="745"/>
        <item x="916"/>
        <item x="747"/>
        <item x="748"/>
        <item x="1398"/>
        <item x="750"/>
        <item x="751"/>
        <item x="753"/>
        <item x="754"/>
        <item x="1124"/>
        <item x="756"/>
        <item x="757"/>
        <item x="758"/>
        <item x="917"/>
        <item x="23"/>
        <item x="761"/>
        <item x="1311"/>
        <item x="1125"/>
        <item x="762"/>
        <item x="764"/>
        <item x="1312"/>
        <item x="765"/>
        <item x="766"/>
        <item x="767"/>
        <item x="769"/>
        <item x="771"/>
        <item x="772"/>
        <item x="775"/>
        <item x="776"/>
        <item x="1518"/>
        <item x="1313"/>
        <item x="777"/>
        <item x="1128"/>
        <item x="918"/>
        <item x="779"/>
        <item x="1402"/>
        <item x="919"/>
        <item x="780"/>
        <item x="921"/>
        <item x="1403"/>
        <item x="146"/>
        <item x="1449"/>
        <item x="922"/>
        <item x="1131"/>
        <item x="148"/>
        <item x="1404"/>
        <item x="1314"/>
        <item x="149"/>
        <item x="150"/>
        <item x="152"/>
        <item x="153"/>
        <item x="1405"/>
        <item x="155"/>
        <item x="1132"/>
        <item x="156"/>
        <item x="157"/>
        <item x="1495"/>
        <item x="158"/>
        <item x="160"/>
        <item x="161"/>
        <item x="163"/>
        <item x="1519"/>
        <item x="1315"/>
        <item x="164"/>
        <item x="165"/>
        <item x="1222"/>
        <item x="1135"/>
        <item x="1316"/>
        <item x="168"/>
        <item x="171"/>
        <item x="1138"/>
        <item x="1520"/>
        <item x="174"/>
        <item x="175"/>
        <item x="176"/>
        <item x="178"/>
        <item x="924"/>
        <item x="28"/>
        <item x="180"/>
        <item x="182"/>
        <item x="925"/>
        <item x="1141"/>
        <item x="183"/>
        <item x="1142"/>
        <item x="1143"/>
        <item x="185"/>
        <item x="1145"/>
        <item x="1146"/>
        <item x="1319"/>
        <item x="1521"/>
        <item x="187"/>
        <item x="189"/>
        <item x="926"/>
        <item x="191"/>
        <item x="1149"/>
        <item x="1150"/>
        <item x="193"/>
        <item x="195"/>
        <item x="196"/>
        <item x="1320"/>
        <item x="197"/>
        <item x="1151"/>
        <item x="1321"/>
        <item x="1408"/>
        <item x="198"/>
        <item x="928"/>
        <item x="1152"/>
        <item x="1153"/>
        <item x="203"/>
        <item x="1154"/>
        <item x="206"/>
        <item x="929"/>
        <item x="34"/>
        <item x="1450"/>
        <item x="208"/>
        <item x="210"/>
        <item x="1325"/>
        <item x="1155"/>
        <item x="1156"/>
        <item x="1410"/>
        <item x="1157"/>
        <item x="1158"/>
        <item x="212"/>
        <item x="1223"/>
        <item x="215"/>
        <item x="216"/>
        <item x="1527"/>
        <item x="217"/>
        <item x="219"/>
        <item x="220"/>
        <item x="221"/>
        <item x="933"/>
        <item x="1161"/>
        <item x="1471"/>
        <item x="1162"/>
        <item x="1328"/>
        <item x="1165"/>
        <item x="1522"/>
        <item x="1472"/>
        <item x="934"/>
        <item x="227"/>
        <item x="1330"/>
        <item x="936"/>
        <item x="229"/>
        <item x="1166"/>
        <item x="1331"/>
        <item x="230"/>
        <item x="232"/>
        <item x="233"/>
        <item x="1413"/>
        <item x="938"/>
        <item x="1528"/>
        <item x="1224"/>
        <item x="1225"/>
        <item x="236"/>
        <item x="1332"/>
        <item x="238"/>
        <item x="1168"/>
        <item x="240"/>
        <item x="241"/>
        <item x="243"/>
        <item x="940"/>
        <item x="1415"/>
        <item x="246"/>
        <item x="248"/>
        <item x="1169"/>
        <item x="251"/>
        <item x="1172"/>
        <item x="253"/>
        <item x="254"/>
        <item x="255"/>
        <item x="1333"/>
        <item x="256"/>
        <item x="1334"/>
        <item x="1335"/>
        <item x="1226"/>
        <item x="257"/>
        <item x="258"/>
        <item x="260"/>
        <item x="1336"/>
        <item x="262"/>
        <item x="264"/>
        <item x="266"/>
        <item x="790"/>
        <item x="1337"/>
        <item x="1173"/>
        <item x="267"/>
        <item x="1418"/>
        <item x="1174"/>
        <item x="269"/>
        <item x="272"/>
        <item x="273"/>
        <item x="1176"/>
        <item x="275"/>
        <item x="277"/>
        <item x="1177"/>
        <item x="278"/>
        <item x="280"/>
        <item x="795"/>
        <item x="282"/>
        <item x="286"/>
        <item x="1178"/>
        <item x="1227"/>
        <item x="287"/>
        <item x="799"/>
        <item x="288"/>
        <item x="290"/>
        <item x="291"/>
        <item x="292"/>
        <item x="1179"/>
        <item x="296"/>
        <item x="297"/>
        <item x="299"/>
        <item x="300"/>
        <item x="1230"/>
        <item x="802"/>
        <item x="301"/>
        <item x="303"/>
        <item x="1231"/>
        <item x="1181"/>
        <item x="304"/>
        <item x="305"/>
        <item x="306"/>
        <item x="308"/>
        <item x="310"/>
        <item x="1183"/>
        <item x="941"/>
        <item x="805"/>
        <item x="943"/>
        <item x="1232"/>
        <item x="944"/>
        <item x="314"/>
        <item x="1420"/>
        <item x="947"/>
        <item x="808"/>
        <item x="316"/>
        <item x="317"/>
        <item x="809"/>
        <item x="319"/>
        <item x="948"/>
        <item x="949"/>
        <item x="810"/>
        <item x="325"/>
        <item x="326"/>
        <item x="1421"/>
        <item x="954"/>
        <item x="329"/>
        <item x="1233"/>
        <item x="330"/>
        <item x="331"/>
        <item x="1234"/>
        <item x="333"/>
        <item x="957"/>
        <item x="813"/>
        <item x="336"/>
        <item x="1422"/>
        <item x="339"/>
        <item x="962"/>
        <item x="342"/>
        <item x="1423"/>
        <item x="817"/>
        <item x="344"/>
        <item x="963"/>
        <item x="1424"/>
        <item x="1346"/>
        <item x="818"/>
        <item x="1347"/>
        <item x="347"/>
        <item x="819"/>
        <item x="965"/>
        <item x="1425"/>
        <item x="1473"/>
        <item x="349"/>
        <item x="821"/>
        <item x="350"/>
        <item x="352"/>
        <item x="967"/>
        <item x="354"/>
        <item x="824"/>
        <item x="1459"/>
        <item x="356"/>
        <item x="359"/>
        <item x="1348"/>
        <item x="360"/>
        <item x="362"/>
        <item x="1476"/>
        <item x="1349"/>
        <item x="364"/>
        <item x="1497"/>
        <item x="366"/>
        <item x="368"/>
        <item x="369"/>
        <item x="826"/>
        <item x="827"/>
        <item x="828"/>
        <item x="1427"/>
        <item x="374"/>
        <item x="375"/>
        <item x="1238"/>
        <item x="830"/>
        <item x="831"/>
        <item x="971"/>
        <item x="1185"/>
        <item x="832"/>
        <item x="1353"/>
        <item x="383"/>
        <item x="972"/>
        <item x="1354"/>
        <item x="1355"/>
        <item x="386"/>
        <item x="1356"/>
        <item x="1428"/>
        <item x="387"/>
        <item x="390"/>
        <item x="1498"/>
        <item x="391"/>
        <item x="974"/>
        <item x="1499"/>
        <item x="1429"/>
        <item x="977"/>
        <item x="1358"/>
        <item x="396"/>
        <item x="397"/>
        <item x="978"/>
        <item x="399"/>
        <item x="401"/>
        <item x="980"/>
        <item x="982"/>
        <item x="402"/>
        <item x="404"/>
        <item x="835"/>
        <item x="837"/>
        <item x="407"/>
        <item x="1187"/>
        <item x="838"/>
        <item x="410"/>
        <item x="985"/>
        <item x="412"/>
        <item x="414"/>
        <item x="1360"/>
        <item x="986"/>
        <item x="417"/>
        <item x="1361"/>
        <item x="418"/>
        <item x="988"/>
        <item x="1362"/>
        <item x="1477"/>
        <item x="990"/>
        <item x="420"/>
        <item x="843"/>
        <item x="421"/>
        <item x="1239"/>
        <item x="844"/>
        <item x="992"/>
        <item x="1241"/>
        <item x="993"/>
        <item x="1488"/>
        <item x="1489"/>
        <item x="427"/>
        <item x="429"/>
        <item x="430"/>
        <item x="1189"/>
        <item x="1490"/>
        <item x="431"/>
        <item x="846"/>
        <item x="997"/>
        <item x="999"/>
        <item x="433"/>
        <item x="435"/>
        <item x="1000"/>
        <item x="1242"/>
        <item x="1191"/>
        <item x="437"/>
        <item x="1002"/>
        <item x="439"/>
        <item x="441"/>
        <item x="442"/>
        <item x="1244"/>
        <item x="445"/>
        <item x="848"/>
        <item x="446"/>
        <item x="1245"/>
        <item x="1246"/>
        <item x="451"/>
        <item x="452"/>
        <item x="453"/>
        <item x="1006"/>
        <item x="454"/>
        <item x="1007"/>
        <item x="1193"/>
        <item x="851"/>
        <item x="1247"/>
        <item x="458"/>
        <item x="1478"/>
        <item x="463"/>
        <item x="1434"/>
        <item x="465"/>
        <item x="852"/>
        <item x="1010"/>
        <item x="469"/>
        <item x="1011"/>
        <item x="470"/>
        <item x="1195"/>
        <item x="1012"/>
        <item x="853"/>
        <item x="472"/>
        <item x="1250"/>
        <item x="1524"/>
        <item x="1251"/>
        <item x="1014"/>
        <item x="1252"/>
        <item x="474"/>
        <item x="1015"/>
        <item x="476"/>
        <item x="1436"/>
        <item x="478"/>
        <item x="1437"/>
        <item x="1438"/>
        <item x="480"/>
        <item x="1439"/>
        <item x="481"/>
        <item x="482"/>
        <item x="483"/>
        <item x="484"/>
        <item x="1254"/>
        <item x="1018"/>
        <item x="486"/>
        <item x="487"/>
        <item x="1020"/>
        <item x="490"/>
        <item x="491"/>
        <item x="492"/>
        <item x="1021"/>
        <item x="1022"/>
        <item x="1023"/>
        <item x="1441"/>
        <item x="493"/>
        <item x="1442"/>
        <item x="1496"/>
        <item x="1479"/>
        <item x="1198"/>
        <item x="502"/>
        <item x="1260"/>
        <item x="504"/>
        <item x="1261"/>
        <item x="509"/>
        <item x="1029"/>
        <item x="1262"/>
        <item x="1364"/>
        <item x="511"/>
        <item x="1263"/>
        <item x="1201"/>
        <item x="513"/>
        <item x="1366"/>
        <item x="1032"/>
        <item x="516"/>
        <item x="1368"/>
        <item x="866"/>
        <item x="1503"/>
        <item x="519"/>
        <item x="521"/>
        <item x="1481"/>
        <item x="1034"/>
        <item x="523"/>
        <item x="525"/>
        <item x="1369"/>
        <item x="527"/>
        <item x="1266"/>
        <item x="1204"/>
        <item x="1371"/>
        <item x="532"/>
        <item x="533"/>
        <item x="534"/>
        <item x="1042"/>
        <item x="1043"/>
        <item x="1044"/>
        <item x="536"/>
        <item x="1443"/>
        <item x="1372"/>
        <item x="871"/>
        <item x="1046"/>
        <item x="1047"/>
        <item x="1048"/>
        <item x="541"/>
        <item x="1049"/>
        <item x="544"/>
        <item x="1051"/>
        <item x="546"/>
        <item x="1053"/>
        <item x="547"/>
        <item x="1205"/>
        <item x="551"/>
        <item x="552"/>
        <item x="1507"/>
        <item x="877"/>
        <item x="555"/>
        <item x="1269"/>
        <item x="557"/>
        <item x="1376"/>
        <item x="1271"/>
        <item x="1058"/>
        <item x="1377"/>
        <item x="1059"/>
        <item x="562"/>
        <item x="1060"/>
        <item x="563"/>
        <item x="564"/>
        <item x="1378"/>
        <item x="1061"/>
        <item x="1063"/>
        <item x="565"/>
        <item x="566"/>
        <item x="567"/>
        <item x="568"/>
        <item x="570"/>
        <item x="1064"/>
        <item x="572"/>
        <item x="1379"/>
        <item x="573"/>
        <item x="1380"/>
        <item x="885"/>
        <item x="575"/>
        <item x="576"/>
        <item x="1381"/>
        <item x="580"/>
        <item x="1275"/>
        <item x="1510"/>
        <item x="582"/>
        <item x="1068"/>
        <item x="1069"/>
        <item x="591"/>
        <item x="1482"/>
        <item x="1072"/>
        <item x="1279"/>
        <item x="1525"/>
        <item x="1483"/>
        <item x="1074"/>
        <item x="601"/>
        <item x="1076"/>
        <item x="895"/>
        <item x="608"/>
        <item x="1211"/>
        <item x="613"/>
        <item x="1511"/>
        <item x="1283"/>
        <item x="619"/>
        <item x="1085"/>
        <item x="628"/>
        <item x="1514"/>
        <item x="1287"/>
        <item x="632"/>
        <item x="1288"/>
        <item x="1387"/>
        <item x="1526"/>
        <item x="636"/>
        <item x="1090"/>
        <item x="1388"/>
        <item x="643"/>
        <item x="1092"/>
        <item x="1093"/>
        <item x="1446"/>
        <item x="648"/>
        <item x="649"/>
        <item x="1391"/>
        <item x="650"/>
        <item x="653"/>
        <item x="1465"/>
        <item x="657"/>
        <item x="900"/>
        <item x="663"/>
        <item x="1096"/>
        <item x="1292"/>
        <item x="1097"/>
        <item x="1100"/>
        <item x="1293"/>
        <item x="1102"/>
        <item x="1103"/>
        <item x="680"/>
        <item x="1105"/>
        <item x="1296"/>
        <item x="683"/>
        <item x="1106"/>
        <item x="1107"/>
        <item x="1108"/>
        <item x="1466"/>
        <item x="1394"/>
        <item x="1110"/>
        <item x="1112"/>
        <item x="696"/>
        <item x="1114"/>
        <item x="1301"/>
        <item x="1302"/>
        <item x="1306"/>
        <item x="728"/>
        <item x="1467"/>
        <item x="737"/>
        <item x="746"/>
        <item x="1468"/>
        <item x="1122"/>
        <item x="1308"/>
        <item x="1399"/>
        <item x="1309"/>
        <item x="1310"/>
        <item x="755"/>
        <item x="760"/>
        <item x="1126"/>
        <item x="1447"/>
        <item x="1400"/>
        <item x="1127"/>
        <item x="773"/>
        <item x="1448"/>
        <item x="1401"/>
        <item x="1220"/>
        <item x="920"/>
        <item x="1221"/>
        <item x="1130"/>
        <item x="923"/>
        <item x="1133"/>
        <item x="162"/>
        <item x="166"/>
        <item x="1134"/>
        <item x="1137"/>
        <item x="170"/>
        <item x="1139"/>
        <item x="173"/>
        <item x="1317"/>
        <item x="1469"/>
        <item x="179"/>
        <item x="1406"/>
        <item x="1318"/>
        <item x="1144"/>
        <item x="1407"/>
        <item x="1322"/>
        <item x="199"/>
        <item x="1470"/>
        <item x="202"/>
        <item x="1409"/>
        <item x="205"/>
        <item x="209"/>
        <item x="1324"/>
        <item x="1326"/>
        <item x="1159"/>
        <item x="1451"/>
        <item x="222"/>
        <item x="1163"/>
        <item x="1164"/>
        <item x="1411"/>
        <item x="225"/>
        <item x="1329"/>
        <item x="1452"/>
        <item x="1412"/>
        <item x="1167"/>
        <item x="1453"/>
        <item x="1414"/>
        <item x="244"/>
        <item x="1454"/>
        <item x="1529"/>
        <item x="1416"/>
        <item x="1455"/>
        <item x="1417"/>
        <item x="268"/>
        <item x="1456"/>
        <item x="1530"/>
        <item x="1531"/>
        <item x="1338"/>
        <item x="1339"/>
        <item x="1180"/>
        <item x="1340"/>
        <item x="1341"/>
        <item x="950"/>
        <item x="1342"/>
        <item x="1344"/>
        <item x="953"/>
        <item x="812"/>
        <item x="958"/>
        <item x="959"/>
        <item x="1345"/>
        <item x="1457"/>
        <item x="1458"/>
        <item x="1474"/>
        <item x="1475"/>
        <item x="1426"/>
        <item x="1237"/>
        <item x="379"/>
        <item x="1352"/>
        <item x="1357"/>
        <item x="979"/>
        <item x="1430"/>
        <item x="1359"/>
        <item x="1500"/>
        <item x="1431"/>
        <item x="1460"/>
        <item x="1461"/>
        <item x="1432"/>
        <item x="1243"/>
        <item x="1433"/>
        <item x="1249"/>
        <item x="1253"/>
        <item x="1255"/>
        <item x="1480"/>
        <item x="1259"/>
        <item x="1264"/>
        <item x="1040"/>
        <item x="1374"/>
        <item x="1375"/>
        <item x="560"/>
        <item x="1284"/>
        <item x="1291"/>
        <item x="1118"/>
        <item x="1323"/>
      </items>
    </pivotField>
    <pivotField dataField="1" compact="0" outline="0" showAll="0" defaultSubtotal="0">
      <items count="1532">
        <item x="53"/>
        <item x="64"/>
        <item x="75"/>
        <item x="77"/>
        <item x="416"/>
        <item x="83"/>
        <item x="85"/>
        <item x="86"/>
        <item x="90"/>
        <item x="91"/>
        <item x="497"/>
        <item x="94"/>
        <item x="506"/>
        <item x="97"/>
        <item x="102"/>
        <item x="141"/>
        <item x="103"/>
        <item x="106"/>
        <item x="107"/>
        <item x="108"/>
        <item x="109"/>
        <item x="110"/>
        <item x="111"/>
        <item x="579"/>
        <item x="112"/>
        <item x="113"/>
        <item x="584"/>
        <item x="588"/>
        <item x="115"/>
        <item x="117"/>
        <item x="590"/>
        <item x="119"/>
        <item x="597"/>
        <item x="120"/>
        <item x="122"/>
        <item x="143"/>
        <item x="1079"/>
        <item x="604"/>
        <item x="610"/>
        <item x="614"/>
        <item x="124"/>
        <item x="617"/>
        <item x="125"/>
        <item x="625"/>
        <item x="1463"/>
        <item x="631"/>
        <item x="128"/>
        <item x="635"/>
        <item x="639"/>
        <item x="0"/>
        <item x="646"/>
        <item x="2"/>
        <item x="144"/>
        <item x="664"/>
        <item x="670"/>
        <item x="673"/>
        <item x="675"/>
        <item x="678"/>
        <item x="8"/>
        <item x="682"/>
        <item x="907"/>
        <item x="10"/>
        <item x="687"/>
        <item x="11"/>
        <item x="145"/>
        <item x="690"/>
        <item x="12"/>
        <item x="693"/>
        <item x="13"/>
        <item x="698"/>
        <item x="14"/>
        <item x="129"/>
        <item x="702"/>
        <item x="705"/>
        <item x="1116"/>
        <item x="709"/>
        <item x="715"/>
        <item x="719"/>
        <item x="16"/>
        <item x="725"/>
        <item x="730"/>
        <item x="1120"/>
        <item x="738"/>
        <item x="18"/>
        <item x="19"/>
        <item x="21"/>
        <item x="749"/>
        <item x="1123"/>
        <item x="752"/>
        <item x="22"/>
        <item x="130"/>
        <item x="759"/>
        <item x="763"/>
        <item x="768"/>
        <item x="24"/>
        <item x="131"/>
        <item x="770"/>
        <item x="774"/>
        <item x="1129"/>
        <item x="778"/>
        <item x="781"/>
        <item x="785"/>
        <item x="147"/>
        <item x="151"/>
        <item x="154"/>
        <item x="159"/>
        <item x="1136"/>
        <item x="167"/>
        <item x="169"/>
        <item x="172"/>
        <item x="25"/>
        <item x="1140"/>
        <item x="1462"/>
        <item x="26"/>
        <item x="177"/>
        <item x="27"/>
        <item x="181"/>
        <item x="29"/>
        <item x="30"/>
        <item x="184"/>
        <item x="1147"/>
        <item x="186"/>
        <item x="188"/>
        <item x="132"/>
        <item x="1148"/>
        <item x="927"/>
        <item x="190"/>
        <item x="192"/>
        <item x="133"/>
        <item x="194"/>
        <item x="31"/>
        <item x="32"/>
        <item x="200"/>
        <item x="33"/>
        <item x="201"/>
        <item x="204"/>
        <item x="207"/>
        <item x="35"/>
        <item x="36"/>
        <item x="211"/>
        <item x="37"/>
        <item x="930"/>
        <item x="134"/>
        <item x="38"/>
        <item x="213"/>
        <item x="39"/>
        <item x="1327"/>
        <item x="214"/>
        <item x="40"/>
        <item x="931"/>
        <item x="1160"/>
        <item x="218"/>
        <item x="932"/>
        <item x="223"/>
        <item x="224"/>
        <item x="226"/>
        <item x="935"/>
        <item x="41"/>
        <item x="228"/>
        <item x="937"/>
        <item x="231"/>
        <item x="234"/>
        <item x="42"/>
        <item x="939"/>
        <item x="43"/>
        <item x="235"/>
        <item x="135"/>
        <item x="237"/>
        <item x="44"/>
        <item x="239"/>
        <item x="242"/>
        <item x="45"/>
        <item x="245"/>
        <item x="247"/>
        <item x="1170"/>
        <item x="786"/>
        <item x="249"/>
        <item x="250"/>
        <item x="1171"/>
        <item x="252"/>
        <item x="787"/>
        <item x="788"/>
        <item x="46"/>
        <item x="259"/>
        <item x="789"/>
        <item x="261"/>
        <item x="263"/>
        <item x="47"/>
        <item x="265"/>
        <item x="791"/>
        <item x="1175"/>
        <item x="270"/>
        <item x="792"/>
        <item x="271"/>
        <item x="48"/>
        <item x="793"/>
        <item x="274"/>
        <item x="276"/>
        <item x="794"/>
        <item x="49"/>
        <item x="279"/>
        <item x="281"/>
        <item x="796"/>
        <item x="1523"/>
        <item x="50"/>
        <item x="283"/>
        <item x="797"/>
        <item x="51"/>
        <item x="284"/>
        <item x="1228"/>
        <item x="52"/>
        <item x="798"/>
        <item x="285"/>
        <item x="54"/>
        <item x="1229"/>
        <item x="289"/>
        <item x="1487"/>
        <item x="293"/>
        <item x="294"/>
        <item x="800"/>
        <item x="1419"/>
        <item x="295"/>
        <item x="298"/>
        <item x="801"/>
        <item x="55"/>
        <item x="302"/>
        <item x="803"/>
        <item x="1182"/>
        <item x="307"/>
        <item x="782"/>
        <item x="1184"/>
        <item x="309"/>
        <item x="804"/>
        <item x="311"/>
        <item x="942"/>
        <item x="56"/>
        <item x="945"/>
        <item x="312"/>
        <item x="806"/>
        <item x="57"/>
        <item x="313"/>
        <item x="946"/>
        <item x="58"/>
        <item x="315"/>
        <item x="807"/>
        <item x="318"/>
        <item x="59"/>
        <item x="320"/>
        <item x="60"/>
        <item x="321"/>
        <item x="951"/>
        <item x="322"/>
        <item x="323"/>
        <item x="61"/>
        <item x="952"/>
        <item x="1343"/>
        <item x="62"/>
        <item x="324"/>
        <item x="811"/>
        <item x="327"/>
        <item x="955"/>
        <item x="328"/>
        <item x="956"/>
        <item x="332"/>
        <item x="63"/>
        <item x="334"/>
        <item x="814"/>
        <item x="335"/>
        <item x="337"/>
        <item x="815"/>
        <item x="960"/>
        <item x="338"/>
        <item x="816"/>
        <item x="136"/>
        <item x="340"/>
        <item x="961"/>
        <item x="341"/>
        <item x="343"/>
        <item x="345"/>
        <item x="65"/>
        <item x="964"/>
        <item x="66"/>
        <item x="346"/>
        <item x="67"/>
        <item x="68"/>
        <item x="348"/>
        <item x="820"/>
        <item x="966"/>
        <item x="1235"/>
        <item x="822"/>
        <item x="351"/>
        <item x="353"/>
        <item x="823"/>
        <item x="355"/>
        <item x="357"/>
        <item x="358"/>
        <item x="968"/>
        <item x="361"/>
        <item x="1350"/>
        <item x="363"/>
        <item x="825"/>
        <item x="69"/>
        <item x="969"/>
        <item x="70"/>
        <item x="365"/>
        <item x="367"/>
        <item x="970"/>
        <item x="71"/>
        <item x="1351"/>
        <item x="370"/>
        <item x="1236"/>
        <item x="371"/>
        <item x="829"/>
        <item x="372"/>
        <item x="373"/>
        <item x="72"/>
        <item x="376"/>
        <item x="377"/>
        <item x="378"/>
        <item x="1186"/>
        <item x="380"/>
        <item x="381"/>
        <item x="382"/>
        <item x="73"/>
        <item x="384"/>
        <item x="833"/>
        <item x="834"/>
        <item x="973"/>
        <item x="385"/>
        <item x="388"/>
        <item x="389"/>
        <item x="74"/>
        <item x="392"/>
        <item x="975"/>
        <item x="393"/>
        <item x="394"/>
        <item x="976"/>
        <item x="395"/>
        <item x="398"/>
        <item x="783"/>
        <item x="400"/>
        <item x="981"/>
        <item x="76"/>
        <item x="983"/>
        <item x="403"/>
        <item x="405"/>
        <item x="836"/>
        <item x="137"/>
        <item x="406"/>
        <item x="1188"/>
        <item x="839"/>
        <item x="408"/>
        <item x="984"/>
        <item x="409"/>
        <item x="411"/>
        <item x="840"/>
        <item x="413"/>
        <item x="415"/>
        <item x="987"/>
        <item x="78"/>
        <item x="841"/>
        <item x="989"/>
        <item x="842"/>
        <item x="419"/>
        <item x="422"/>
        <item x="423"/>
        <item x="1240"/>
        <item x="424"/>
        <item x="991"/>
        <item x="79"/>
        <item x="80"/>
        <item x="994"/>
        <item x="425"/>
        <item x="81"/>
        <item x="995"/>
        <item x="426"/>
        <item x="428"/>
        <item x="996"/>
        <item x="82"/>
        <item x="845"/>
        <item x="1190"/>
        <item x="998"/>
        <item x="432"/>
        <item x="434"/>
        <item x="436"/>
        <item x="1001"/>
        <item x="138"/>
        <item x="1003"/>
        <item x="438"/>
        <item x="440"/>
        <item x="847"/>
        <item x="784"/>
        <item x="443"/>
        <item x="444"/>
        <item x="1004"/>
        <item x="447"/>
        <item x="1005"/>
        <item x="448"/>
        <item x="849"/>
        <item x="84"/>
        <item x="449"/>
        <item x="1192"/>
        <item x="450"/>
        <item x="850"/>
        <item x="455"/>
        <item x="456"/>
        <item x="457"/>
        <item x="1194"/>
        <item x="459"/>
        <item x="1008"/>
        <item x="460"/>
        <item x="461"/>
        <item x="1501"/>
        <item x="1248"/>
        <item x="462"/>
        <item x="464"/>
        <item x="1009"/>
        <item x="1435"/>
        <item x="466"/>
        <item x="467"/>
        <item x="468"/>
        <item x="87"/>
        <item x="471"/>
        <item x="1196"/>
        <item x="473"/>
        <item x="854"/>
        <item x="1013"/>
        <item x="88"/>
        <item x="89"/>
        <item x="139"/>
        <item x="475"/>
        <item x="1016"/>
        <item x="477"/>
        <item x="479"/>
        <item x="855"/>
        <item x="856"/>
        <item x="1440"/>
        <item x="857"/>
        <item x="1017"/>
        <item x="485"/>
        <item x="1019"/>
        <item x="140"/>
        <item x="858"/>
        <item x="92"/>
        <item x="488"/>
        <item x="489"/>
        <item x="1197"/>
        <item x="1256"/>
        <item x="494"/>
        <item x="1024"/>
        <item x="1363"/>
        <item x="859"/>
        <item x="1025"/>
        <item x="860"/>
        <item x="861"/>
        <item x="495"/>
        <item x="1257"/>
        <item x="862"/>
        <item x="1502"/>
        <item x="1258"/>
        <item x="496"/>
        <item x="498"/>
        <item x="93"/>
        <item x="95"/>
        <item x="499"/>
        <item x="500"/>
        <item x="863"/>
        <item x="501"/>
        <item x="1491"/>
        <item x="1026"/>
        <item x="503"/>
        <item x="1027"/>
        <item x="505"/>
        <item x="96"/>
        <item x="507"/>
        <item x="508"/>
        <item x="1028"/>
        <item x="1199"/>
        <item x="864"/>
        <item x="98"/>
        <item x="510"/>
        <item x="1365"/>
        <item x="1492"/>
        <item x="1030"/>
        <item x="1200"/>
        <item x="512"/>
        <item x="1031"/>
        <item x="514"/>
        <item x="1493"/>
        <item x="515"/>
        <item x="865"/>
        <item x="1367"/>
        <item x="99"/>
        <item x="517"/>
        <item x="1202"/>
        <item x="518"/>
        <item x="100"/>
        <item x="520"/>
        <item x="1033"/>
        <item x="522"/>
        <item x="1035"/>
        <item x="867"/>
        <item x="524"/>
        <item x="1036"/>
        <item x="526"/>
        <item x="528"/>
        <item x="1203"/>
        <item x="101"/>
        <item x="1370"/>
        <item x="1037"/>
        <item x="1265"/>
        <item x="1038"/>
        <item x="1504"/>
        <item x="868"/>
        <item x="529"/>
        <item x="1039"/>
        <item x="530"/>
        <item x="531"/>
        <item x="1041"/>
        <item x="1267"/>
        <item x="869"/>
        <item x="535"/>
        <item x="1505"/>
        <item x="1268"/>
        <item x="1045"/>
        <item x="104"/>
        <item x="870"/>
        <item x="537"/>
        <item x="1373"/>
        <item x="538"/>
        <item x="539"/>
        <item x="872"/>
        <item x="540"/>
        <item x="873"/>
        <item x="542"/>
        <item x="874"/>
        <item x="543"/>
        <item x="1050"/>
        <item x="875"/>
        <item x="545"/>
        <item x="1052"/>
        <item x="1506"/>
        <item x="105"/>
        <item x="548"/>
        <item x="549"/>
        <item x="1054"/>
        <item x="550"/>
        <item x="1055"/>
        <item x="876"/>
        <item x="553"/>
        <item x="1056"/>
        <item x="878"/>
        <item x="554"/>
        <item x="1508"/>
        <item x="556"/>
        <item x="1270"/>
        <item x="1057"/>
        <item x="558"/>
        <item x="559"/>
        <item x="561"/>
        <item x="879"/>
        <item x="880"/>
        <item x="881"/>
        <item x="1062"/>
        <item x="882"/>
        <item x="1272"/>
        <item x="1509"/>
        <item x="569"/>
        <item x="883"/>
        <item x="571"/>
        <item x="884"/>
        <item x="1273"/>
        <item x="1274"/>
        <item x="574"/>
        <item x="577"/>
        <item x="886"/>
        <item x="1444"/>
        <item x="578"/>
        <item x="1065"/>
        <item x="1382"/>
        <item x="1445"/>
        <item x="581"/>
        <item x="583"/>
        <item x="887"/>
        <item x="585"/>
        <item x="1276"/>
        <item x="586"/>
        <item x="142"/>
        <item x="1383"/>
        <item x="114"/>
        <item x="888"/>
        <item x="587"/>
        <item x="1066"/>
        <item x="116"/>
        <item x="1067"/>
        <item x="1277"/>
        <item x="589"/>
        <item x="889"/>
        <item x="1384"/>
        <item x="1070"/>
        <item x="592"/>
        <item x="1071"/>
        <item x="593"/>
        <item x="1278"/>
        <item x="1206"/>
        <item x="1385"/>
        <item x="890"/>
        <item x="118"/>
        <item x="594"/>
        <item x="595"/>
        <item x="1073"/>
        <item x="596"/>
        <item x="1386"/>
        <item x="598"/>
        <item x="599"/>
        <item x="1207"/>
        <item x="891"/>
        <item x="600"/>
        <item x="1075"/>
        <item x="1280"/>
        <item x="892"/>
        <item x="121"/>
        <item x="893"/>
        <item x="1077"/>
        <item x="894"/>
        <item x="1208"/>
        <item x="602"/>
        <item x="1209"/>
        <item x="1078"/>
        <item x="603"/>
        <item x="1210"/>
        <item x="896"/>
        <item x="605"/>
        <item x="1281"/>
        <item x="606"/>
        <item x="607"/>
        <item x="1484"/>
        <item x="1080"/>
        <item x="609"/>
        <item x="1081"/>
        <item x="611"/>
        <item x="1485"/>
        <item x="612"/>
        <item x="123"/>
        <item x="1082"/>
        <item x="1282"/>
        <item x="615"/>
        <item x="1512"/>
        <item x="1083"/>
        <item x="616"/>
        <item x="126"/>
        <item x="618"/>
        <item x="1285"/>
        <item x="620"/>
        <item x="621"/>
        <item x="1486"/>
        <item x="622"/>
        <item x="623"/>
        <item x="1286"/>
        <item x="624"/>
        <item x="1084"/>
        <item x="626"/>
        <item x="627"/>
        <item x="1513"/>
        <item x="629"/>
        <item x="127"/>
        <item x="630"/>
        <item x="633"/>
        <item x="1086"/>
        <item x="634"/>
        <item x="1289"/>
        <item x="1087"/>
        <item x="1088"/>
        <item x="897"/>
        <item x="637"/>
        <item x="1290"/>
        <item x="638"/>
        <item x="640"/>
        <item x="1089"/>
        <item x="641"/>
        <item x="1091"/>
        <item x="1212"/>
        <item x="642"/>
        <item x="1389"/>
        <item x="1"/>
        <item x="644"/>
        <item x="898"/>
        <item x="1094"/>
        <item x="645"/>
        <item x="1390"/>
        <item x="647"/>
        <item x="1464"/>
        <item x="899"/>
        <item x="1095"/>
        <item x="651"/>
        <item x="652"/>
        <item x="3"/>
        <item x="654"/>
        <item x="1213"/>
        <item x="655"/>
        <item x="4"/>
        <item x="656"/>
        <item x="1214"/>
        <item x="1392"/>
        <item x="658"/>
        <item x="659"/>
        <item x="660"/>
        <item x="661"/>
        <item x="662"/>
        <item x="665"/>
        <item x="666"/>
        <item x="667"/>
        <item x="5"/>
        <item x="668"/>
        <item x="901"/>
        <item x="669"/>
        <item x="6"/>
        <item x="7"/>
        <item x="671"/>
        <item x="672"/>
        <item x="902"/>
        <item x="1393"/>
        <item x="903"/>
        <item x="904"/>
        <item x="1215"/>
        <item x="1098"/>
        <item x="674"/>
        <item x="1099"/>
        <item x="1101"/>
        <item x="1294"/>
        <item x="1216"/>
        <item x="1295"/>
        <item x="1217"/>
        <item x="676"/>
        <item x="677"/>
        <item x="679"/>
        <item x="1104"/>
        <item x="681"/>
        <item x="684"/>
        <item x="905"/>
        <item x="1515"/>
        <item x="685"/>
        <item x="1218"/>
        <item x="906"/>
        <item x="9"/>
        <item x="1297"/>
        <item x="686"/>
        <item x="688"/>
        <item x="908"/>
        <item x="1298"/>
        <item x="689"/>
        <item x="691"/>
        <item x="1109"/>
        <item x="692"/>
        <item x="1299"/>
        <item x="909"/>
        <item x="1111"/>
        <item x="694"/>
        <item x="695"/>
        <item x="697"/>
        <item x="1300"/>
        <item x="699"/>
        <item x="700"/>
        <item x="701"/>
        <item x="1113"/>
        <item x="703"/>
        <item x="704"/>
        <item x="1494"/>
        <item x="706"/>
        <item x="1115"/>
        <item x="707"/>
        <item x="910"/>
        <item x="708"/>
        <item x="911"/>
        <item x="1117"/>
        <item x="710"/>
        <item x="1395"/>
        <item x="711"/>
        <item x="712"/>
        <item x="1303"/>
        <item x="713"/>
        <item x="1304"/>
        <item x="714"/>
        <item x="1396"/>
        <item x="716"/>
        <item x="912"/>
        <item x="15"/>
        <item x="717"/>
        <item x="1305"/>
        <item x="718"/>
        <item x="913"/>
        <item x="720"/>
        <item x="1397"/>
        <item x="721"/>
        <item x="722"/>
        <item x="1516"/>
        <item x="723"/>
        <item x="17"/>
        <item x="724"/>
        <item x="726"/>
        <item x="914"/>
        <item x="727"/>
        <item x="729"/>
        <item x="731"/>
        <item x="1307"/>
        <item x="1119"/>
        <item x="732"/>
        <item x="733"/>
        <item x="734"/>
        <item x="1219"/>
        <item x="735"/>
        <item x="736"/>
        <item x="739"/>
        <item x="740"/>
        <item x="741"/>
        <item x="915"/>
        <item x="1517"/>
        <item x="742"/>
        <item x="743"/>
        <item x="20"/>
        <item x="744"/>
        <item x="1121"/>
        <item x="745"/>
        <item x="916"/>
        <item x="747"/>
        <item x="748"/>
        <item x="1398"/>
        <item x="750"/>
        <item x="751"/>
        <item x="753"/>
        <item x="754"/>
        <item x="1124"/>
        <item x="756"/>
        <item x="757"/>
        <item x="758"/>
        <item x="917"/>
        <item x="23"/>
        <item x="761"/>
        <item x="1311"/>
        <item x="1125"/>
        <item x="762"/>
        <item x="764"/>
        <item x="1312"/>
        <item x="765"/>
        <item x="766"/>
        <item x="767"/>
        <item x="769"/>
        <item x="771"/>
        <item x="772"/>
        <item x="775"/>
        <item x="776"/>
        <item x="1518"/>
        <item x="1313"/>
        <item x="777"/>
        <item x="1128"/>
        <item x="918"/>
        <item x="779"/>
        <item x="1402"/>
        <item x="919"/>
        <item x="780"/>
        <item x="921"/>
        <item x="1403"/>
        <item x="146"/>
        <item x="1449"/>
        <item x="922"/>
        <item x="1131"/>
        <item x="148"/>
        <item x="1404"/>
        <item x="1314"/>
        <item x="149"/>
        <item x="150"/>
        <item x="152"/>
        <item x="153"/>
        <item x="1405"/>
        <item x="155"/>
        <item x="1132"/>
        <item x="156"/>
        <item x="157"/>
        <item x="1495"/>
        <item x="158"/>
        <item x="160"/>
        <item x="161"/>
        <item x="163"/>
        <item x="1519"/>
        <item x="1315"/>
        <item x="164"/>
        <item x="165"/>
        <item x="1222"/>
        <item x="1135"/>
        <item x="1316"/>
        <item x="168"/>
        <item x="171"/>
        <item x="1138"/>
        <item x="1520"/>
        <item x="174"/>
        <item x="175"/>
        <item x="176"/>
        <item x="178"/>
        <item x="924"/>
        <item x="28"/>
        <item x="180"/>
        <item x="182"/>
        <item x="925"/>
        <item x="1141"/>
        <item x="183"/>
        <item x="1142"/>
        <item x="1143"/>
        <item x="185"/>
        <item x="1145"/>
        <item x="1146"/>
        <item x="1319"/>
        <item x="1521"/>
        <item x="187"/>
        <item x="189"/>
        <item x="926"/>
        <item x="191"/>
        <item x="1149"/>
        <item x="1150"/>
        <item x="193"/>
        <item x="195"/>
        <item x="196"/>
        <item x="1320"/>
        <item x="197"/>
        <item x="1151"/>
        <item x="1321"/>
        <item x="1408"/>
        <item x="198"/>
        <item x="928"/>
        <item x="1152"/>
        <item x="1153"/>
        <item x="203"/>
        <item x="1154"/>
        <item x="206"/>
        <item x="929"/>
        <item x="34"/>
        <item x="1450"/>
        <item x="208"/>
        <item x="210"/>
        <item x="1325"/>
        <item x="1155"/>
        <item x="1156"/>
        <item x="1410"/>
        <item x="1157"/>
        <item x="1158"/>
        <item x="212"/>
        <item x="1223"/>
        <item x="215"/>
        <item x="216"/>
        <item x="1527"/>
        <item x="217"/>
        <item x="219"/>
        <item x="220"/>
        <item x="221"/>
        <item x="933"/>
        <item x="1161"/>
        <item x="1471"/>
        <item x="1162"/>
        <item x="1328"/>
        <item x="1165"/>
        <item x="1522"/>
        <item x="1472"/>
        <item x="934"/>
        <item x="227"/>
        <item x="1330"/>
        <item x="936"/>
        <item x="229"/>
        <item x="1166"/>
        <item x="1331"/>
        <item x="230"/>
        <item x="232"/>
        <item x="233"/>
        <item x="1413"/>
        <item x="938"/>
        <item x="1528"/>
        <item x="1224"/>
        <item x="1225"/>
        <item x="236"/>
        <item x="1332"/>
        <item x="238"/>
        <item x="1168"/>
        <item x="240"/>
        <item x="241"/>
        <item x="243"/>
        <item x="940"/>
        <item x="1415"/>
        <item x="246"/>
        <item x="248"/>
        <item x="1169"/>
        <item x="251"/>
        <item x="1172"/>
        <item x="253"/>
        <item x="254"/>
        <item x="255"/>
        <item x="1333"/>
        <item x="256"/>
        <item x="1334"/>
        <item x="1335"/>
        <item x="1226"/>
        <item x="257"/>
        <item x="258"/>
        <item x="260"/>
        <item x="1336"/>
        <item x="262"/>
        <item x="264"/>
        <item x="266"/>
        <item x="790"/>
        <item x="1337"/>
        <item x="1173"/>
        <item x="267"/>
        <item x="1418"/>
        <item x="1174"/>
        <item x="269"/>
        <item x="272"/>
        <item x="273"/>
        <item x="1176"/>
        <item x="275"/>
        <item x="277"/>
        <item x="1177"/>
        <item x="278"/>
        <item x="280"/>
        <item x="795"/>
        <item x="282"/>
        <item x="286"/>
        <item x="1178"/>
        <item x="1227"/>
        <item x="287"/>
        <item x="799"/>
        <item x="288"/>
        <item x="290"/>
        <item x="291"/>
        <item x="292"/>
        <item x="1179"/>
        <item x="296"/>
        <item x="297"/>
        <item x="299"/>
        <item x="300"/>
        <item x="1230"/>
        <item x="802"/>
        <item x="301"/>
        <item x="303"/>
        <item x="1231"/>
        <item x="1181"/>
        <item x="304"/>
        <item x="305"/>
        <item x="306"/>
        <item x="308"/>
        <item x="310"/>
        <item x="1183"/>
        <item x="941"/>
        <item x="805"/>
        <item x="943"/>
        <item x="1232"/>
        <item x="944"/>
        <item x="314"/>
        <item x="1420"/>
        <item x="947"/>
        <item x="808"/>
        <item x="316"/>
        <item x="317"/>
        <item x="809"/>
        <item x="319"/>
        <item x="948"/>
        <item x="949"/>
        <item x="810"/>
        <item x="325"/>
        <item x="326"/>
        <item x="1421"/>
        <item x="954"/>
        <item x="329"/>
        <item x="1233"/>
        <item x="330"/>
        <item x="331"/>
        <item x="1234"/>
        <item x="333"/>
        <item x="957"/>
        <item x="813"/>
        <item x="336"/>
        <item x="1422"/>
        <item x="339"/>
        <item x="962"/>
        <item x="342"/>
        <item x="1423"/>
        <item x="817"/>
        <item x="344"/>
        <item x="963"/>
        <item x="1424"/>
        <item x="1346"/>
        <item x="818"/>
        <item x="1347"/>
        <item x="347"/>
        <item x="819"/>
        <item x="965"/>
        <item x="1425"/>
        <item x="1473"/>
        <item x="349"/>
        <item x="821"/>
        <item x="350"/>
        <item x="352"/>
        <item x="967"/>
        <item x="354"/>
        <item x="824"/>
        <item x="1459"/>
        <item x="356"/>
        <item x="359"/>
        <item x="1348"/>
        <item x="360"/>
        <item x="362"/>
        <item x="1476"/>
        <item x="1349"/>
        <item x="364"/>
        <item x="1497"/>
        <item x="366"/>
        <item x="368"/>
        <item x="369"/>
        <item x="826"/>
        <item x="827"/>
        <item x="828"/>
        <item x="1427"/>
        <item x="374"/>
        <item x="375"/>
        <item x="1238"/>
        <item x="830"/>
        <item x="831"/>
        <item x="971"/>
        <item x="1185"/>
        <item x="832"/>
        <item x="1353"/>
        <item x="383"/>
        <item x="972"/>
        <item x="1354"/>
        <item x="1355"/>
        <item x="386"/>
        <item x="1356"/>
        <item x="1428"/>
        <item x="387"/>
        <item x="390"/>
        <item x="1498"/>
        <item x="391"/>
        <item x="974"/>
        <item x="1499"/>
        <item x="1429"/>
        <item x="977"/>
        <item x="1358"/>
        <item x="396"/>
        <item x="397"/>
        <item x="978"/>
        <item x="399"/>
        <item x="401"/>
        <item x="980"/>
        <item x="982"/>
        <item x="402"/>
        <item x="404"/>
        <item x="835"/>
        <item x="837"/>
        <item x="407"/>
        <item x="1187"/>
        <item x="838"/>
        <item x="410"/>
        <item x="985"/>
        <item x="412"/>
        <item x="414"/>
        <item x="1360"/>
        <item x="986"/>
        <item x="417"/>
        <item x="1361"/>
        <item x="418"/>
        <item x="988"/>
        <item x="1362"/>
        <item x="1477"/>
        <item x="990"/>
        <item x="420"/>
        <item x="843"/>
        <item x="421"/>
        <item x="1239"/>
        <item x="844"/>
        <item x="992"/>
        <item x="1241"/>
        <item x="993"/>
        <item x="1488"/>
        <item x="1489"/>
        <item x="427"/>
        <item x="429"/>
        <item x="430"/>
        <item x="1189"/>
        <item x="1490"/>
        <item x="431"/>
        <item x="846"/>
        <item x="997"/>
        <item x="999"/>
        <item x="433"/>
        <item x="435"/>
        <item x="1000"/>
        <item x="1242"/>
        <item x="1191"/>
        <item x="437"/>
        <item x="1002"/>
        <item x="439"/>
        <item x="441"/>
        <item x="442"/>
        <item x="1244"/>
        <item x="445"/>
        <item x="848"/>
        <item x="446"/>
        <item x="1245"/>
        <item x="1246"/>
        <item x="451"/>
        <item x="452"/>
        <item x="453"/>
        <item x="1006"/>
        <item x="454"/>
        <item x="1007"/>
        <item x="1193"/>
        <item x="851"/>
        <item x="1247"/>
        <item x="458"/>
        <item x="1478"/>
        <item x="463"/>
        <item x="1434"/>
        <item x="465"/>
        <item x="852"/>
        <item x="1010"/>
        <item x="469"/>
        <item x="1011"/>
        <item x="470"/>
        <item x="1195"/>
        <item x="1012"/>
        <item x="853"/>
        <item x="472"/>
        <item x="1250"/>
        <item x="1524"/>
        <item x="1251"/>
        <item x="1014"/>
        <item x="1252"/>
        <item x="474"/>
        <item x="1015"/>
        <item x="476"/>
        <item x="1436"/>
        <item x="478"/>
        <item x="1437"/>
        <item x="1438"/>
        <item x="480"/>
        <item x="1439"/>
        <item x="481"/>
        <item x="482"/>
        <item x="483"/>
        <item x="484"/>
        <item x="1254"/>
        <item x="1018"/>
        <item x="486"/>
        <item x="487"/>
        <item x="1020"/>
        <item x="490"/>
        <item x="491"/>
        <item x="492"/>
        <item x="1021"/>
        <item x="1022"/>
        <item x="1023"/>
        <item x="1441"/>
        <item x="493"/>
        <item x="1442"/>
        <item x="1496"/>
        <item x="1479"/>
        <item x="1198"/>
        <item x="502"/>
        <item x="1260"/>
        <item x="504"/>
        <item x="1261"/>
        <item x="509"/>
        <item x="1029"/>
        <item x="1262"/>
        <item x="1364"/>
        <item x="511"/>
        <item x="1263"/>
        <item x="1201"/>
        <item x="513"/>
        <item x="1366"/>
        <item x="1032"/>
        <item x="516"/>
        <item x="1368"/>
        <item x="866"/>
        <item x="1503"/>
        <item x="519"/>
        <item x="521"/>
        <item x="1481"/>
        <item x="1034"/>
        <item x="523"/>
        <item x="525"/>
        <item x="1369"/>
        <item x="527"/>
        <item x="1266"/>
        <item x="1204"/>
        <item x="1371"/>
        <item x="532"/>
        <item x="533"/>
        <item x="534"/>
        <item x="1042"/>
        <item x="1043"/>
        <item x="1044"/>
        <item x="536"/>
        <item x="1443"/>
        <item x="1372"/>
        <item x="871"/>
        <item x="1046"/>
        <item x="1047"/>
        <item x="1048"/>
        <item x="541"/>
        <item x="1049"/>
        <item x="544"/>
        <item x="1051"/>
        <item x="546"/>
        <item x="1053"/>
        <item x="547"/>
        <item x="1205"/>
        <item x="551"/>
        <item x="552"/>
        <item x="1507"/>
        <item x="877"/>
        <item x="555"/>
        <item x="1269"/>
        <item x="557"/>
        <item x="1376"/>
        <item x="1271"/>
        <item x="1058"/>
        <item x="1377"/>
        <item x="1059"/>
        <item x="562"/>
        <item x="1060"/>
        <item x="563"/>
        <item x="564"/>
        <item x="1378"/>
        <item x="1061"/>
        <item x="1063"/>
        <item x="565"/>
        <item x="566"/>
        <item x="567"/>
        <item x="568"/>
        <item x="570"/>
        <item x="1064"/>
        <item x="572"/>
        <item x="1379"/>
        <item x="573"/>
        <item x="1380"/>
        <item x="885"/>
        <item x="575"/>
        <item x="576"/>
        <item x="1381"/>
        <item x="580"/>
        <item x="1275"/>
        <item x="1510"/>
        <item x="582"/>
        <item x="1068"/>
        <item x="1069"/>
        <item x="591"/>
        <item x="1482"/>
        <item x="1072"/>
        <item x="1279"/>
        <item x="1525"/>
        <item x="1483"/>
        <item x="1074"/>
        <item x="601"/>
        <item x="1076"/>
        <item x="895"/>
        <item x="608"/>
        <item x="1211"/>
        <item x="613"/>
        <item x="1511"/>
        <item x="1283"/>
        <item x="619"/>
        <item x="1085"/>
        <item x="628"/>
        <item x="1514"/>
        <item x="1287"/>
        <item x="632"/>
        <item x="1288"/>
        <item x="1387"/>
        <item x="1526"/>
        <item x="636"/>
        <item x="1090"/>
        <item x="1388"/>
        <item x="643"/>
        <item x="1092"/>
        <item x="1093"/>
        <item x="1446"/>
        <item x="648"/>
        <item x="649"/>
        <item x="1391"/>
        <item x="650"/>
        <item x="653"/>
        <item x="1465"/>
        <item x="657"/>
        <item x="900"/>
        <item x="663"/>
        <item x="1096"/>
        <item x="1292"/>
        <item x="1097"/>
        <item x="1100"/>
        <item x="1293"/>
        <item x="1102"/>
        <item x="1103"/>
        <item x="680"/>
        <item x="1105"/>
        <item x="1296"/>
        <item x="683"/>
        <item x="1106"/>
        <item x="1107"/>
        <item x="1108"/>
        <item x="1466"/>
        <item x="1394"/>
        <item x="1110"/>
        <item x="1112"/>
        <item x="696"/>
        <item x="1114"/>
        <item x="1301"/>
        <item x="1302"/>
        <item x="1306"/>
        <item x="728"/>
        <item x="1467"/>
        <item x="737"/>
        <item x="746"/>
        <item x="1468"/>
        <item x="1122"/>
        <item x="1308"/>
        <item x="1399"/>
        <item x="1309"/>
        <item x="1310"/>
        <item x="755"/>
        <item x="760"/>
        <item x="1126"/>
        <item x="1447"/>
        <item x="1400"/>
        <item x="1127"/>
        <item x="773"/>
        <item x="1448"/>
        <item x="1401"/>
        <item x="1220"/>
        <item x="920"/>
        <item x="1221"/>
        <item x="1130"/>
        <item x="923"/>
        <item x="1133"/>
        <item x="162"/>
        <item x="166"/>
        <item x="1134"/>
        <item x="1137"/>
        <item x="170"/>
        <item x="1139"/>
        <item x="173"/>
        <item x="1317"/>
        <item x="1469"/>
        <item x="179"/>
        <item x="1406"/>
        <item x="1318"/>
        <item x="1144"/>
        <item x="1407"/>
        <item x="1322"/>
        <item x="199"/>
        <item x="1470"/>
        <item x="202"/>
        <item x="1409"/>
        <item x="205"/>
        <item x="209"/>
        <item x="1324"/>
        <item x="1326"/>
        <item x="1159"/>
        <item x="1451"/>
        <item x="222"/>
        <item x="1163"/>
        <item x="1164"/>
        <item x="1411"/>
        <item x="225"/>
        <item x="1329"/>
        <item x="1452"/>
        <item x="1412"/>
        <item x="1167"/>
        <item x="1453"/>
        <item x="1414"/>
        <item x="244"/>
        <item x="1454"/>
        <item x="1529"/>
        <item x="1416"/>
        <item x="1455"/>
        <item x="1417"/>
        <item x="268"/>
        <item x="1456"/>
        <item x="1530"/>
        <item x="1531"/>
        <item x="1338"/>
        <item x="1339"/>
        <item x="1180"/>
        <item x="1340"/>
        <item x="1341"/>
        <item x="950"/>
        <item x="1342"/>
        <item x="1344"/>
        <item x="953"/>
        <item x="812"/>
        <item x="958"/>
        <item x="959"/>
        <item x="1345"/>
        <item x="1457"/>
        <item x="1458"/>
        <item x="1474"/>
        <item x="1475"/>
        <item x="1426"/>
        <item x="1237"/>
        <item x="379"/>
        <item x="1352"/>
        <item x="1357"/>
        <item x="979"/>
        <item x="1430"/>
        <item x="1359"/>
        <item x="1500"/>
        <item x="1431"/>
        <item x="1460"/>
        <item x="1461"/>
        <item x="1432"/>
        <item x="1243"/>
        <item x="1433"/>
        <item x="1249"/>
        <item x="1253"/>
        <item x="1255"/>
        <item x="1480"/>
        <item x="1259"/>
        <item x="1264"/>
        <item x="1040"/>
        <item x="1374"/>
        <item x="1375"/>
        <item x="560"/>
        <item x="1284"/>
        <item x="1291"/>
        <item x="1118"/>
        <item x="1323"/>
      </items>
    </pivotField>
    <pivotField axis="axisRow" compact="0" outline="0" showAll="0" defaultSubtotal="0">
      <items count="11">
        <item x="1"/>
        <item x="0"/>
        <item x="8"/>
        <item x="9"/>
        <item x="5"/>
        <item x="2"/>
        <item x="10"/>
        <item x="7"/>
        <item x="6"/>
        <item x="3"/>
        <item x="4"/>
      </items>
    </pivotField>
  </pivotFields>
  <rowFields count="1">
    <field x="8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加總 - 換算m^2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9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1">
    <v>13</v>
    <v>3</v>
  </rv>
  <rv s="0">
    <v>7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error">
    <k n="errorType" t="i"/>
    <k n="subType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27375-6600-4280-B16E-A5B71D7961D3}" name="表格1" displayName="表格1" ref="A1:AM650" totalsRowShown="0" headerRowDxfId="4623" dataDxfId="4622" tableBorderDxfId="4621">
  <autoFilter ref="A1:AM650" xr:uid="{00000000-0001-0000-0000-000000000000}">
    <filterColumn colId="37">
      <customFilters>
        <customFilter operator="notEqual" val=" "/>
      </customFilters>
    </filterColumn>
  </autoFilter>
  <tableColumns count="39">
    <tableColumn id="1" xr3:uid="{C31F0763-2BC0-4A23-9965-BD272EBC4DCA}" name="Series NO" dataDxfId="4620">
      <calculatedColumnFormula>'圖號清單-114.04.25'!A2</calculatedColumnFormula>
    </tableColumn>
    <tableColumn id="2" xr3:uid="{79C6A89C-B273-499A-B478-F64F22E9EA89}" name="DWG NO" dataDxfId="4619">
      <calculatedColumnFormula>_xlfn.XLOOKUP(表格1[[#This Row],[Series NO]],'圖號清單-114.04.25'!A:A,'圖號清單-114.04.25'!B:B,,0)</calculatedColumnFormula>
    </tableColumn>
    <tableColumn id="3" xr3:uid="{D0329246-DDF9-4103-9236-0A96065A07AA}" name="SH'T NO" dataDxfId="4618">
      <calculatedColumnFormula>COUNTIF($AK$2:AK2, AK2) &amp; "/" &amp; COUNTIF($AK$2:$AK$3003, AK2)</calculatedColumnFormula>
    </tableColumn>
    <tableColumn id="36" xr3:uid="{9A16D388-1C05-48ED-8E30-A349FFFD5F17}" name="Line_No" dataDxfId="4617">
      <calculatedColumnFormula>_xlfn.TEXTJOIN("-",TRUE,INDEX(_xlfn.TEXTSPLIT(B2,"-"),1),INDEX(_xlfn.TEXTSPLIT(B2,"-"),2),INDEX(_xlfn.TEXTSPLIT(B2,"-"),3),INDEX(_xlfn.TEXTSPLIT(B2,"-"),4),INDEX(_xlfn.TEXTSPLIT(B2,"-"),5))</calculatedColumnFormula>
    </tableColumn>
    <tableColumn id="4" xr3:uid="{146F9877-59A0-4866-A90C-7D2AB8868658}" name="LINE   NUMBER" dataDxfId="4616">
      <calculatedColumnFormula array="1">IFERROR(_xlfn.TEXTJOIN("-",TRUE,_xlfn.XLOOKUP(VALUE(INDEX(_xlfn.TEXTSPLIT(B2,"-"),3)),'DN轉換表(必要)'!A:A,'DN轉換表(必要)'!B:B,,0),INDEX(_xlfn.TEXTSPLIT(B2,"-"),1),INDEX(_xlfn.TEXTSPLIT(B2,"-"),2),INDEX(_xlfn.TEXTSPLIT(B2,"-"),4),INDEX(_xlfn.TEXTSPLIT(B2,"-"),5)),_xlfn.TEXTJOIN("-",TRUE,_xlfn.XLOOKUP(VALUE(INDEX(_xlfn.TEXTSPLIT(B2,"-"),4)),'DN轉換表(必要)'!A:A,'DN轉換表(必要)'!B:B,,0),INDEX(_xlfn.TEXTSPLIT(B2,"-"),1),INDEX(_xlfn.TEXTSPLIT(B2,"-"),2),INDEX(_xlfn.TEXTSPLIT(B2,"-"),3),INDEX(_xlfn.TEXTSPLIT(B2,"-"),4),INDEX(_xlfn.TEXTSPLIT(B2,"-"),5)))</calculatedColumnFormula>
    </tableColumn>
    <tableColumn id="5" xr3:uid="{17E5C8F7-3ACE-44FA-9962-D2BD5A4FA0D1}" name="REV.1" dataDxfId="4615">
      <calculatedColumnFormula>IFERROR(_xlfn.XLOOKUP(_xlfn.CONCAT(表格1[[#This Row],[Series NO]],"_",SUBSTITUTE(F$1,"REV.","")),版本控制!$F:$F,版本控制!$C:$C,,0),"")</calculatedColumnFormula>
    </tableColumn>
    <tableColumn id="20" xr3:uid="{1813502D-65A0-4CE4-AFCF-B00B92818823}" name="REV.2" dataDxfId="4614">
      <calculatedColumnFormula>IFERROR(_xlfn.XLOOKUP(_xlfn.CONCAT(表格1[[#This Row],[Series NO]],"_",SUBSTITUTE(G$1,"REV.","")),版本控制!$F:$F,版本控制!$C:$C,,0),"")</calculatedColumnFormula>
    </tableColumn>
    <tableColumn id="24" xr3:uid="{7472D3E3-D97D-4A7F-A538-329A164FDE71}" name="REV.3" dataDxfId="4613">
      <calculatedColumnFormula>IFERROR(_xlfn.XLOOKUP(_xlfn.CONCAT(表格1[[#This Row],[Series NO]],"_",SUBSTITUTE(H$1,"REV.","")),版本控制!$F:$F,版本控制!$C:$C,,0),"")</calculatedColumnFormula>
    </tableColumn>
    <tableColumn id="25" xr3:uid="{BE6E4DE8-6B7E-4F5A-984C-18327C2BA7FD}" name="REV.4" dataDxfId="4612">
      <calculatedColumnFormula>IFERROR(_xlfn.XLOOKUP(_xlfn.CONCAT(表格1[[#This Row],[Series NO]],"_",SUBSTITUTE(I$1,"REV.","")),版本控制!$F:$F,版本控制!$C:$C,,0),"")</calculatedColumnFormula>
    </tableColumn>
    <tableColumn id="33" xr3:uid="{2872EAA5-1AEF-40CE-8E93-73DB74407A89}" name="REV.5" dataDxfId="4611">
      <calculatedColumnFormula>IFERROR(_xlfn.XLOOKUP(_xlfn.CONCAT(表格1[[#This Row],[Series NO]],"_",SUBSTITUTE(J$1,"REV.","")),版本控制!$F:$F,版本控制!$C:$C,,0),"")</calculatedColumnFormula>
    </tableColumn>
    <tableColumn id="28" xr3:uid="{9279E714-C859-4B2D-8F86-65073766EFE8}" name="最終版版次" dataDxfId="4610">
      <calculatedColumnFormula array="1">INDEX(F$1:J$1,1,MATCH(1,1/($F2:J2&lt;&gt;"")))</calculatedColumnFormula>
    </tableColumn>
    <tableColumn id="29" xr3:uid="{DAC5D550-5CDE-499F-8FEA-FF989C7D028B}" name="最終版日期" dataDxfId="4609">
      <calculatedColumnFormula array="1">LOOKUP(2,1/($F2:J2&lt;&gt;""),$F2:J2)</calculatedColumnFormula>
    </tableColumn>
    <tableColumn id="6" xr3:uid="{A8A4FD7C-AFC2-4E19-8BF7-2216EAB3FA96}" name="區域" dataDxfId="4608"/>
    <tableColumn id="7" xr3:uid="{8F6FB415-EAA9-43C1-8507-D694D934E68A}" name="流水號" dataDxfId="4607">
      <calculatedColumnFormula>+TEXT(A2,"0000")</calculatedColumnFormula>
    </tableColumn>
    <tableColumn id="27" xr3:uid="{216DAF4A-BA88-4CBC-855A-6E0D89143040}" name="運交現場日期" dataDxfId="4606"/>
    <tableColumn id="30" xr3:uid="{DD403F13-7ACB-4C5B-B151-32B466AFB938}" name="安裝請款" dataDxfId="4605"/>
    <tableColumn id="8" xr3:uid="{480CF36C-10D7-436A-9062-7F31E3D83847}" name="尺寸" dataDxfId="4604">
      <calculatedColumnFormula array="1">_xlfn.XLOOKUP(INDEX(_xlfn.TEXTSPLIT(表格1[[#This Row],[LINE   NUMBER]],"-"),1),'DN轉換表(必要)'!B:B,'DN轉換表(必要)'!C:C,,0)</calculatedColumnFormula>
    </tableColumn>
    <tableColumn id="9" xr3:uid="{A39CE25D-68BD-4C27-8EF8-3B07EEF9D97C}" name="系統" dataDxfId="4603">
      <calculatedColumnFormula array="1">IF(IFERROR(MATCH(INDEX(_xlfn.TEXTSPLIT(表格1[[#This Row],[LINE   NUMBER]],"-"),2),介質清單!I:I,0)&gt;=1,FALSE),"Trim",INDEX(_xlfn.TEXTSPLIT(表格1[[#This Row],[LINE   NUMBER]],"-"),2))</calculatedColumnFormula>
    </tableColumn>
    <tableColumn id="10" xr3:uid="{CE1F0C84-9226-4590-8834-665B25CC6A32}" name="編號" dataDxfId="4602">
      <calculatedColumnFormula array="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calculatedColumnFormula>
    </tableColumn>
    <tableColumn id="11" xr3:uid="{2D7ECB46-8696-4FA4-9672-6EBA9845D5B6}" name="級數" dataDxfId="4601">
      <calculatedColumnFormula array="1">IF(LEN(INDEX(_xlfn.TEXTSPLIT(表格1[[#This Row],[LINE   NUMBER]],"-"),4))=4,INDEX(_xlfn.TEXTSPLIT(表格1[[#This Row],[LINE   NUMBER]],"-"),4),IF(LEN(MID(E2,FIND("AA",E2,1),4))=4,MID(E2,FIND("AA",E2,1),4),"Wrong"))</calculatedColumnFormula>
    </tableColumn>
    <tableColumn id="12" xr3:uid="{FCEEB11F-7840-485C-B555-0251B2BF9FD9}" name="保溫" dataDxfId="4600">
      <calculatedColumnFormula array="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calculatedColumnFormula>
    </tableColumn>
    <tableColumn id="13" xr3:uid="{BA668FD8-F6A7-44FA-8366-4C28967084E4}" name="管線材質" dataDxfId="4599">
      <calculatedColumnFormula>_xlfn.XLOOKUP(表格1[[#This Row],[級數]],管道等级索引表!B:B,管道等级索引表!G:G,,0)</calculatedColumnFormula>
    </tableColumn>
    <tableColumn id="17" xr3:uid="{DD29BA8F-3213-4806-B2BA-65DDB5BA162A}" name="範圍(NEW)" dataDxfId="4598"/>
    <tableColumn id="18" xr3:uid="{459A9B21-DE57-41C6-9859-1AB5CD1C9B90}" name="備註" dataDxfId="4597"/>
    <tableColumn id="15" xr3:uid="{6564F18C-0550-4523-A954-83CDCDB87B1D}" name="圖號" dataDxfId="4596"/>
    <tableColumn id="16" xr3:uid="{CBD5BEBE-B06A-419A-B8DC-CB2AFEC59D51}" name="系統+編號" dataDxfId="4595"/>
    <tableColumn id="19" xr3:uid="{37E14D54-9E27-4F23-AF6E-BBCFC9D9B8AA}" name="退火" dataDxfId="4594"/>
    <tableColumn id="14" xr3:uid="{20AC10A1-04E2-42F3-9473-09F699260BAE}" name="設計壓力Kg/cm^2" dataDxfId="4593">
      <calculatedColumnFormula>IF(ISNUMBER(IFERROR(_xlfn.XLOOKUP(表格1[[#This Row],[Line_No]],管道特性一覽表!A:A,管道特性一覽表!L:L,,0),"")),ROUND(PRODUCT(_xlfn.XLOOKUP(表格1[[#This Row],[Line_No]],管道特性一覽表!A:A,管道特性一覽表!L:L,,0),10.1972),2),"")</calculatedColumnFormula>
    </tableColumn>
    <tableColumn id="21" xr3:uid="{36252BC1-48F8-4D78-BFD5-AE756334EC07}" name="測試壓力Kg/cm^2" dataDxfId="4592">
      <calculatedColumnFormula>IF(ISNUMBER(IFERROR(_xlfn.XLOOKUP(表格1[[#This Row],[Line_No]],管道特性一覽表!A:A,管道特性一覽表!Q:Q,,0),"")),ROUND(PRODUCT(_xlfn.XLOOKUP(表格1[[#This Row],[Line_No]],管道特性一覽表!A:A,管道特性一覽表!Q:Q,,0),10.1972),2),"")</calculatedColumnFormula>
    </tableColumn>
    <tableColumn id="22" xr3:uid="{EE5805D5-4AF9-4E86-BF2B-AF934D207556}" name="試壓流體" dataDxfId="4591">
      <calculatedColumnFormula>IFERROR(_xlfn.XLOOKUP(表格1[[#This Row],[Line_No]],管道特性一覽表!A:A,管道特性一覽表!P:P,,0),"")</calculatedColumnFormula>
    </tableColumn>
    <tableColumn id="40" xr3:uid="{BCB2F6D3-AC9C-49C0-9C43-CE316CBCA70E}" name="試壓包編號" dataDxfId="4590">
      <calculatedColumnFormula array="1">_xlfn.IFNA(_xlfn.XLOOKUP(表格1[[#This Row],[Series NO]],'依TP NO.篩選'!A:A,'依TP NO.篩選'!R:R,,0),_xlfn.XLOOKUP(VALUE(表格1[[#This Row],[Series NO]]),VALUE('依TP NO.篩選'!A:A),'依TP NO.篩選'!R:R,,0))</calculatedColumnFormula>
    </tableColumn>
    <tableColumn id="35" xr3:uid="{2E28B118-D116-4E68-9420-06262EB35211}" name="介質" dataDxfId="4589">
      <calculatedColumnFormula>_xlfn.XLOOKUP(表格1[[#This Row],[系統]],介質清單!A:A,介質清單!B:B,,0)</calculatedColumnFormula>
    </tableColumn>
    <tableColumn id="23" xr3:uid="{CAF08B1B-7442-42A1-BEAB-588668FAA9C9}" name="NDE (PT/RT)%" dataDxfId="4588" dataCellStyle="百分比">
      <calculatedColumnFormula>IFERROR(_xlfn.XLOOKUP(表格1[[#This Row],[Line_No]],管道特性一覽表!A:A,管道特性一覽表!R:R,,0),"")</calculatedColumnFormula>
    </tableColumn>
    <tableColumn id="26" xr3:uid="{CF4E1D8E-8CB9-498B-B8E5-9953BBE4A2E8}" name="預製圖" dataDxfId="4587">
      <calculatedColumnFormula>IFERROR(IF(MATCH(表格1[[#This Row],[Series NO]],Temp!A:A,0)&gt;=1,"有圖",FALSE),"")</calculatedColumnFormula>
    </tableColumn>
    <tableColumn id="31" xr3:uid="{BFB28E56-41BF-4C1D-8F9F-E513811D43D2}" name="設備編號" dataDxfId="4586"/>
    <tableColumn id="37" xr3:uid="{AC082A7E-DBC5-4F0C-AE07-06004D971E90}" name="面漆顏色" dataDxfId="4585">
      <calculatedColumnFormula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calculatedColumnFormula>
    </tableColumn>
    <tableColumn id="34" xr3:uid="{8B1A2282-B90A-47E1-8602-15924B281183}" name="管線號" dataDxfId="4584">
      <calculatedColumnFormula array="1">IFERROR(_xlfn.TEXTJOIN("-",TRUE,INDEX(_xlfn.TEXTSPLIT(B2,"-"),1),INDEX(_xlfn.TEXTSPLIT(B2,"-"),2),INDEX(_xlfn.TEXTSPLIT(B2,"-"),4),INDEX(_xlfn.TEXTSPLIT(B2,"-"),5)),_xlfn.TEXTJOIN("-",TRUE,_xlfn.XLOOKUP(VALUE(INDEX(_xlfn.TEXTSPLIT(B2,"-"),4)),'DN轉換表(必要)'!A:A,'DN轉換表(必要)'!B:B,,0),INDEX(_xlfn.TEXTSPLIT(B2,"-"),1),INDEX(_xlfn.TEXTSPLIT(B2,"-"),2),INDEX(_xlfn.TEXTSPLIT(B2,"-"),3),INDEX(_xlfn.TEXTSPLIT(B2,"-"),4),INDEX(_xlfn.TEXTSPLIT(B2,"-"),5)))</calculatedColumnFormula>
    </tableColumn>
    <tableColumn id="32" xr3:uid="{3F0C2372-A206-4B6B-B619-CDF7052090CD}" name="TEMP" dataDxfId="0">
      <calculatedColumnFormula>IF(ISNUMBER(IFERROR(_xlfn.XLOOKUP(表格1[[#This Row],[Line_No]],'TEMP VALUE'!A:A,'DRAWING LIST'!A:A,,0),"")),"v","")</calculatedColumnFormula>
    </tableColumn>
    <tableColumn id="38" xr3:uid="{9B25E237-01C9-4D3A-8454-0A97D5DB9A41}" name="圖面狀態" dataDxfId="4583">
      <calculatedColumnFormula>_xlfn.XLOOKUP(表格1[[#This Row],[Series NO]], 版本控制!$A:$A, 版本控制!$E:$E, , 0, -1)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29" dT="2024-12-01T02:15:39.63" personId="{A0259BB7-C262-4D0F-B015-ABBE3674E7A7}" id="{359FDF25-4216-42FA-91A9-158DB8C5F897}">
    <text>局部
 &lt;8&gt;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58F3F-7043-489F-84C5-43A70ECEE8DD}">
  <sheetPr codeName="工作表1">
    <tabColor rgb="FFFF0000"/>
  </sheetPr>
  <dimension ref="A1:E650"/>
  <sheetViews>
    <sheetView workbookViewId="0">
      <pane ySplit="1" topLeftCell="A111" activePane="bottomLeft" state="frozen"/>
      <selection pane="bottomLeft" activeCell="E140" sqref="E140"/>
    </sheetView>
  </sheetViews>
  <sheetFormatPr defaultColWidth="8.796875" defaultRowHeight="14.5" outlineLevelCol="1"/>
  <cols>
    <col min="1" max="1" width="8.796875" style="107"/>
    <col min="2" max="2" width="30.796875" style="103" bestFit="1" customWidth="1"/>
    <col min="3" max="3" width="29.69921875" style="103" hidden="1" customWidth="1" outlineLevel="1"/>
    <col min="4" max="4" width="38.5" style="103" hidden="1" customWidth="1" outlineLevel="1"/>
    <col min="5" max="5" width="8.796875" style="100" collapsed="1"/>
    <col min="6" max="16384" width="8.796875" style="103"/>
  </cols>
  <sheetData>
    <row r="1" spans="1:5" s="100" customFormat="1" ht="15">
      <c r="A1" s="98" t="s">
        <v>1290</v>
      </c>
      <c r="B1" s="98" t="s">
        <v>1291</v>
      </c>
      <c r="C1" s="99" t="s">
        <v>1212</v>
      </c>
      <c r="D1" s="99" t="s">
        <v>1213</v>
      </c>
      <c r="E1" s="99" t="s">
        <v>1214</v>
      </c>
    </row>
    <row r="2" spans="1:5">
      <c r="A2" s="101">
        <v>1</v>
      </c>
      <c r="B2" s="102" t="s">
        <v>75</v>
      </c>
      <c r="C2" s="102" t="str">
        <f t="shared" ref="C2:C65" si="0">_xlfn.CONCAT(B2,".pdf")</f>
        <v>AC-1801-50-AA2B-NA-1.pdf</v>
      </c>
      <c r="D2" s="102" t="str">
        <f t="shared" ref="D2:D65" si="1">_xlfn.CONCAT(A2,".",B2,".pdf")</f>
        <v>1.AC-1801-50-AA2B-NA-1.pdf</v>
      </c>
      <c r="E2" s="99" t="str" cm="1">
        <f t="array" ref="E2">IF(_xlfn.XLOOKUP(VALUE(A2),VALUE(版本控制!A:A),版本控制!E:E,,0)="啟用","","刪除")</f>
        <v/>
      </c>
    </row>
    <row r="3" spans="1:5">
      <c r="A3" s="101">
        <v>2</v>
      </c>
      <c r="B3" s="102" t="s">
        <v>76</v>
      </c>
      <c r="C3" s="102" t="str">
        <f t="shared" si="0"/>
        <v>AC-1801-50-AA2B-NA-2.pdf</v>
      </c>
      <c r="D3" s="102" t="str">
        <f t="shared" si="1"/>
        <v>2.AC-1801-50-AA2B-NA-2.pdf</v>
      </c>
      <c r="E3" s="99" t="str" cm="1">
        <f t="array" ref="E3">IF(_xlfn.XLOOKUP(VALUE(A3),VALUE(版本控制!A:A),版本控制!E:E,,0)="啟用","","刪除")</f>
        <v/>
      </c>
    </row>
    <row r="4" spans="1:5">
      <c r="A4" s="101">
        <v>3</v>
      </c>
      <c r="B4" s="102" t="s">
        <v>77</v>
      </c>
      <c r="C4" s="102" t="str">
        <f t="shared" si="0"/>
        <v>AC-1802-65-AA2B-NA.pdf</v>
      </c>
      <c r="D4" s="102" t="str">
        <f t="shared" si="1"/>
        <v>3.AC-1802-65-AA2B-NA.pdf</v>
      </c>
      <c r="E4" s="99" t="str" cm="1">
        <f t="array" ref="E4">IF(_xlfn.XLOOKUP(VALUE(A4),VALUE(版本控制!A:A),版本控制!E:E,,0)="啟用","","刪除")</f>
        <v/>
      </c>
    </row>
    <row r="5" spans="1:5">
      <c r="A5" s="101">
        <v>4</v>
      </c>
      <c r="B5" s="102" t="s">
        <v>78</v>
      </c>
      <c r="C5" s="102" t="str">
        <f t="shared" si="0"/>
        <v>AMO-0601-25-AA1E-NA-1.pdf</v>
      </c>
      <c r="D5" s="102" t="str">
        <f t="shared" si="1"/>
        <v>4.AMO-0601-25-AA1E-NA-1.pdf</v>
      </c>
      <c r="E5" s="99" t="str" cm="1">
        <f t="array" ref="E5">IF(_xlfn.XLOOKUP(VALUE(A5),VALUE(版本控制!A:A),版本控制!E:E,,0)="啟用","","刪除")</f>
        <v/>
      </c>
    </row>
    <row r="6" spans="1:5">
      <c r="A6" s="101">
        <v>5</v>
      </c>
      <c r="B6" s="102" t="s">
        <v>79</v>
      </c>
      <c r="C6" s="102" t="str">
        <f t="shared" si="0"/>
        <v>AMO-0601-25-AA1E-NA-2.pdf</v>
      </c>
      <c r="D6" s="102" t="str">
        <f t="shared" si="1"/>
        <v>5.AMO-0601-25-AA1E-NA-2.pdf</v>
      </c>
      <c r="E6" s="99" t="str" cm="1">
        <f t="array" ref="E6">IF(_xlfn.XLOOKUP(VALUE(A6),VALUE(版本控制!A:A),版本控制!E:E,,0)="啟用","","刪除")</f>
        <v/>
      </c>
    </row>
    <row r="7" spans="1:5">
      <c r="A7" s="101">
        <v>6</v>
      </c>
      <c r="B7" s="102" t="s">
        <v>80</v>
      </c>
      <c r="C7" s="102" t="str">
        <f t="shared" si="0"/>
        <v>AMO-0602-15-AA1E-NA.pdf</v>
      </c>
      <c r="D7" s="102" t="str">
        <f t="shared" si="1"/>
        <v>6.AMO-0602-15-AA1E-NA.pdf</v>
      </c>
      <c r="E7" s="99" t="str" cm="1">
        <f t="array" ref="E7">IF(_xlfn.XLOOKUP(VALUE(A7),VALUE(版本控制!A:A),版本控制!E:E,,0)="啟用","","刪除")</f>
        <v/>
      </c>
    </row>
    <row r="8" spans="1:5">
      <c r="A8" s="101">
        <v>7</v>
      </c>
      <c r="B8" s="102" t="s">
        <v>81</v>
      </c>
      <c r="C8" s="102" t="str">
        <f t="shared" si="0"/>
        <v>AMO-0603-15-AA1E-NA.pdf</v>
      </c>
      <c r="D8" s="102" t="str">
        <f t="shared" si="1"/>
        <v>7.AMO-0603-15-AA1E-NA.pdf</v>
      </c>
      <c r="E8" s="99" t="str" cm="1">
        <f t="array" ref="E8">IF(_xlfn.XLOOKUP(VALUE(A8),VALUE(版本控制!A:A),版本控制!E:E,,0)="啟用","","刪除")</f>
        <v/>
      </c>
    </row>
    <row r="9" spans="1:5">
      <c r="A9" s="101">
        <v>8</v>
      </c>
      <c r="B9" s="102" t="s">
        <v>82</v>
      </c>
      <c r="C9" s="102" t="str">
        <f t="shared" si="0"/>
        <v>AMO-0604-15-AA1E-NA.pdf</v>
      </c>
      <c r="D9" s="102" t="str">
        <f t="shared" si="1"/>
        <v>8.AMO-0604-15-AA1E-NA.pdf</v>
      </c>
      <c r="E9" s="99" t="str" cm="1">
        <f t="array" ref="E9">IF(_xlfn.XLOOKUP(VALUE(A9),VALUE(版本控制!A:A),版本控制!E:E,,0)="啟用","","刪除")</f>
        <v/>
      </c>
    </row>
    <row r="10" spans="1:5">
      <c r="A10" s="101">
        <v>9</v>
      </c>
      <c r="B10" s="102" t="s">
        <v>83</v>
      </c>
      <c r="C10" s="102" t="str">
        <f t="shared" si="0"/>
        <v>AMO-0605-15-AA1E-NA.pdf</v>
      </c>
      <c r="D10" s="102" t="str">
        <f t="shared" si="1"/>
        <v>9.AMO-0605-15-AA1E-NA.pdf</v>
      </c>
      <c r="E10" s="99" t="str" cm="1">
        <f t="array" ref="E10">IF(_xlfn.XLOOKUP(VALUE(A10),VALUE(版本控制!A:A),版本控制!E:E,,0)="啟用","","刪除")</f>
        <v/>
      </c>
    </row>
    <row r="11" spans="1:5">
      <c r="A11" s="101">
        <v>10</v>
      </c>
      <c r="B11" s="102" t="s">
        <v>84</v>
      </c>
      <c r="C11" s="102" t="str">
        <f t="shared" si="0"/>
        <v>AMO-1510-25-AA1E-NA-1.pdf</v>
      </c>
      <c r="D11" s="102" t="str">
        <f t="shared" si="1"/>
        <v>10.AMO-1510-25-AA1E-NA-1.pdf</v>
      </c>
      <c r="E11" s="99" t="str" cm="1">
        <f t="array" ref="E11">IF(_xlfn.XLOOKUP(VALUE(A11),VALUE(版本控制!A:A),版本控制!E:E,,0)="啟用","","刪除")</f>
        <v/>
      </c>
    </row>
    <row r="12" spans="1:5">
      <c r="A12" s="101">
        <v>11</v>
      </c>
      <c r="B12" s="102" t="s">
        <v>85</v>
      </c>
      <c r="C12" s="102" t="str">
        <f t="shared" si="0"/>
        <v>AMO-1510-25-AA1E-NA-2.pdf</v>
      </c>
      <c r="D12" s="102" t="str">
        <f t="shared" si="1"/>
        <v>11.AMO-1510-25-AA1E-NA-2.pdf</v>
      </c>
      <c r="E12" s="99" t="str" cm="1">
        <f t="array" ref="E12">IF(_xlfn.XLOOKUP(VALUE(A12),VALUE(版本控制!A:A),版本控制!E:E,,0)="啟用","","刪除")</f>
        <v/>
      </c>
    </row>
    <row r="13" spans="1:5">
      <c r="A13" s="101">
        <v>12</v>
      </c>
      <c r="B13" s="102" t="s">
        <v>86</v>
      </c>
      <c r="C13" s="102" t="str">
        <f t="shared" si="0"/>
        <v>AMO-1510-25-AA1E-NA-3.pdf</v>
      </c>
      <c r="D13" s="102" t="str">
        <f t="shared" si="1"/>
        <v>12.AMO-1510-25-AA1E-NA-3.pdf</v>
      </c>
      <c r="E13" s="99" t="str" cm="1">
        <f t="array" ref="E13">IF(_xlfn.XLOOKUP(VALUE(A13),VALUE(版本控制!A:A),版本控制!E:E,,0)="啟用","","刪除")</f>
        <v/>
      </c>
    </row>
    <row r="14" spans="1:5">
      <c r="A14" s="101">
        <v>13</v>
      </c>
      <c r="B14" s="102" t="s">
        <v>87</v>
      </c>
      <c r="C14" s="102" t="str">
        <f t="shared" si="0"/>
        <v>AMO-1510-25-AA1E-NA-4.pdf</v>
      </c>
      <c r="D14" s="102" t="str">
        <f t="shared" si="1"/>
        <v>13.AMO-1510-25-AA1E-NA-4.pdf</v>
      </c>
      <c r="E14" s="99" t="str" cm="1">
        <f t="array" ref="E14">IF(_xlfn.XLOOKUP(VALUE(A14),VALUE(版本控制!A:A),版本控制!E:E,,0)="啟用","","刪除")</f>
        <v/>
      </c>
    </row>
    <row r="15" spans="1:5">
      <c r="A15" s="101">
        <v>14</v>
      </c>
      <c r="B15" s="102" t="s">
        <v>88</v>
      </c>
      <c r="C15" s="102" t="str">
        <f t="shared" si="0"/>
        <v>AMO-1510-25-AA1E-NA-5.pdf</v>
      </c>
      <c r="D15" s="102" t="str">
        <f t="shared" si="1"/>
        <v>14.AMO-1510-25-AA1E-NA-5.pdf</v>
      </c>
      <c r="E15" s="99" t="str" cm="1">
        <f t="array" ref="E15">IF(_xlfn.XLOOKUP(VALUE(A15),VALUE(版本控制!A:A),版本控制!E:E,,0)="啟用","","刪除")</f>
        <v/>
      </c>
    </row>
    <row r="16" spans="1:5">
      <c r="A16" s="101">
        <v>15</v>
      </c>
      <c r="B16" s="102" t="s">
        <v>89</v>
      </c>
      <c r="C16" s="102" t="str">
        <f t="shared" si="0"/>
        <v>AMO-1510-25-AA1E-NA-6.pdf</v>
      </c>
      <c r="D16" s="102" t="str">
        <f t="shared" si="1"/>
        <v>15.AMO-1510-25-AA1E-NA-6.pdf</v>
      </c>
      <c r="E16" s="99" t="str" cm="1">
        <f t="array" ref="E16">IF(_xlfn.XLOOKUP(VALUE(A16),VALUE(版本控制!A:A),版本控制!E:E,,0)="啟用","","刪除")</f>
        <v/>
      </c>
    </row>
    <row r="17" spans="1:5">
      <c r="A17" s="101">
        <v>16</v>
      </c>
      <c r="B17" s="102" t="s">
        <v>90</v>
      </c>
      <c r="C17" s="102" t="str">
        <f t="shared" si="0"/>
        <v>AMO-1510-25-AA1E-NA-7.pdf</v>
      </c>
      <c r="D17" s="102" t="str">
        <f t="shared" si="1"/>
        <v>16.AMO-1510-25-AA1E-NA-7.pdf</v>
      </c>
      <c r="E17" s="99" t="str" cm="1">
        <f t="array" ref="E17">IF(_xlfn.XLOOKUP(VALUE(A17),VALUE(版本控制!A:A),版本控制!E:E,,0)="啟用","","刪除")</f>
        <v/>
      </c>
    </row>
    <row r="18" spans="1:5">
      <c r="A18" s="101">
        <v>17</v>
      </c>
      <c r="B18" s="102" t="s">
        <v>91</v>
      </c>
      <c r="C18" s="102" t="str">
        <f t="shared" si="0"/>
        <v>AMO-1510-25-AA1E-NA-8.pdf</v>
      </c>
      <c r="D18" s="102" t="str">
        <f t="shared" si="1"/>
        <v>17.AMO-1510-25-AA1E-NA-8.pdf</v>
      </c>
      <c r="E18" s="99" t="str" cm="1">
        <f t="array" ref="E18">IF(_xlfn.XLOOKUP(VALUE(A18),VALUE(版本控制!A:A),版本控制!E:E,,0)="啟用","","刪除")</f>
        <v/>
      </c>
    </row>
    <row r="19" spans="1:5">
      <c r="A19" s="101">
        <v>18</v>
      </c>
      <c r="B19" s="102" t="s">
        <v>92</v>
      </c>
      <c r="C19" s="102" t="str">
        <f t="shared" si="0"/>
        <v>AMO-1511-25-AA1E-NA-1.pdf</v>
      </c>
      <c r="D19" s="102" t="str">
        <f t="shared" si="1"/>
        <v>18.AMO-1511-25-AA1E-NA-1.pdf</v>
      </c>
      <c r="E19" s="99" t="str" cm="1">
        <f t="array" ref="E19">IF(_xlfn.XLOOKUP(VALUE(A19),VALUE(版本控制!A:A),版本控制!E:E,,0)="啟用","","刪除")</f>
        <v/>
      </c>
    </row>
    <row r="20" spans="1:5">
      <c r="A20" s="101">
        <v>19</v>
      </c>
      <c r="B20" s="102" t="s">
        <v>93</v>
      </c>
      <c r="C20" s="102" t="str">
        <f t="shared" si="0"/>
        <v>AMO-1511-25-AA1E-NA-2.pdf</v>
      </c>
      <c r="D20" s="102" t="str">
        <f t="shared" si="1"/>
        <v>19.AMO-1511-25-AA1E-NA-2.pdf</v>
      </c>
      <c r="E20" s="99" t="str" cm="1">
        <f t="array" ref="E20">IF(_xlfn.XLOOKUP(VALUE(A20),VALUE(版本控制!A:A),版本控制!E:E,,0)="啟用","","刪除")</f>
        <v/>
      </c>
    </row>
    <row r="21" spans="1:5">
      <c r="A21" s="101">
        <v>20</v>
      </c>
      <c r="B21" s="102" t="s">
        <v>94</v>
      </c>
      <c r="C21" s="102" t="str">
        <f t="shared" si="0"/>
        <v>AMO-1511-25-AA1E-NA-3.pdf</v>
      </c>
      <c r="D21" s="102" t="str">
        <f t="shared" si="1"/>
        <v>20.AMO-1511-25-AA1E-NA-3.pdf</v>
      </c>
      <c r="E21" s="99" t="str" cm="1">
        <f t="array" ref="E21">IF(_xlfn.XLOOKUP(VALUE(A21),VALUE(版本控制!A:A),版本控制!E:E,,0)="啟用","","刪除")</f>
        <v/>
      </c>
    </row>
    <row r="22" spans="1:5">
      <c r="A22" s="101">
        <v>21</v>
      </c>
      <c r="B22" s="102" t="s">
        <v>95</v>
      </c>
      <c r="C22" s="102" t="str">
        <f t="shared" si="0"/>
        <v>AMO-1511-25-AA1E-NA-4.pdf</v>
      </c>
      <c r="D22" s="102" t="str">
        <f t="shared" si="1"/>
        <v>21.AMO-1511-25-AA1E-NA-4.pdf</v>
      </c>
      <c r="E22" s="99" t="str" cm="1">
        <f t="array" ref="E22">IF(_xlfn.XLOOKUP(VALUE(A22),VALUE(版本控制!A:A),版本控制!E:E,,0)="啟用","","刪除")</f>
        <v/>
      </c>
    </row>
    <row r="23" spans="1:5">
      <c r="A23" s="101">
        <v>22</v>
      </c>
      <c r="B23" s="102" t="s">
        <v>96</v>
      </c>
      <c r="C23" s="102" t="str">
        <f t="shared" si="0"/>
        <v>AMO-1511-25-AA1E-NA-5.pdf</v>
      </c>
      <c r="D23" s="102" t="str">
        <f t="shared" si="1"/>
        <v>22.AMO-1511-25-AA1E-NA-5.pdf</v>
      </c>
      <c r="E23" s="99" t="str" cm="1">
        <f t="array" ref="E23">IF(_xlfn.XLOOKUP(VALUE(A23),VALUE(版本控制!A:A),版本控制!E:E,,0)="啟用","","刪除")</f>
        <v/>
      </c>
    </row>
    <row r="24" spans="1:5">
      <c r="A24" s="101">
        <v>23</v>
      </c>
      <c r="B24" s="102" t="s">
        <v>710</v>
      </c>
      <c r="C24" s="102" t="str">
        <f t="shared" si="0"/>
        <v>AMO-1511-25-AA1E-NA-6.pdf</v>
      </c>
      <c r="D24" s="102" t="str">
        <f t="shared" si="1"/>
        <v>23.AMO-1511-25-AA1E-NA-6.pdf</v>
      </c>
      <c r="E24" s="99" t="str" cm="1">
        <f t="array" ref="E24">IF(_xlfn.XLOOKUP(VALUE(A24),VALUE(版本控制!A:A),版本控制!E:E,,0)="啟用","","刪除")</f>
        <v/>
      </c>
    </row>
    <row r="25" spans="1:5">
      <c r="A25" s="101">
        <v>24</v>
      </c>
      <c r="B25" s="102" t="s">
        <v>97</v>
      </c>
      <c r="C25" s="102" t="str">
        <f t="shared" si="0"/>
        <v>AR-1701-100-AA1B-NA.pdf</v>
      </c>
      <c r="D25" s="102" t="str">
        <f t="shared" si="1"/>
        <v>24.AR-1701-100-AA1B-NA.pdf</v>
      </c>
      <c r="E25" s="99" t="str" cm="1">
        <f t="array" ref="E25">IF(_xlfn.XLOOKUP(VALUE(A25),VALUE(版本控制!A:A),版本控制!E:E,,0)="啟用","","刪除")</f>
        <v/>
      </c>
    </row>
    <row r="26" spans="1:5">
      <c r="A26" s="101">
        <v>25</v>
      </c>
      <c r="B26" s="102" t="s">
        <v>98</v>
      </c>
      <c r="C26" s="102" t="str">
        <f t="shared" si="0"/>
        <v>AR-1702-100-AA1B-NA.pdf</v>
      </c>
      <c r="D26" s="102" t="str">
        <f t="shared" si="1"/>
        <v>25.AR-1702-100-AA1B-NA.pdf</v>
      </c>
      <c r="E26" s="99" t="str" cm="1">
        <f t="array" ref="E26">IF(_xlfn.XLOOKUP(VALUE(A26),VALUE(版本控制!A:A),版本控制!E:E,,0)="啟用","","刪除")</f>
        <v/>
      </c>
    </row>
    <row r="27" spans="1:5">
      <c r="A27" s="101">
        <v>26</v>
      </c>
      <c r="B27" s="102" t="s">
        <v>99</v>
      </c>
      <c r="C27" s="102" t="str">
        <f t="shared" si="0"/>
        <v>AR-1703-80-AA1B-H50.pdf</v>
      </c>
      <c r="D27" s="102" t="str">
        <f t="shared" si="1"/>
        <v>26.AR-1703-80-AA1B-H50.pdf</v>
      </c>
      <c r="E27" s="99" t="str" cm="1">
        <f t="array" ref="E27">IF(_xlfn.XLOOKUP(VALUE(A27),VALUE(版本控制!A:A),版本控制!E:E,,0)="啟用","","刪除")</f>
        <v/>
      </c>
    </row>
    <row r="28" spans="1:5">
      <c r="A28" s="101">
        <v>27</v>
      </c>
      <c r="B28" s="102" t="s">
        <v>100</v>
      </c>
      <c r="C28" s="102" t="str">
        <f t="shared" si="0"/>
        <v>AR-1801-50-AA1B-NA.pdf</v>
      </c>
      <c r="D28" s="102" t="str">
        <f t="shared" si="1"/>
        <v>27.AR-1801-50-AA1B-NA.pdf</v>
      </c>
      <c r="E28" s="99" t="str" cm="1">
        <f t="array" ref="E28">IF(_xlfn.XLOOKUP(VALUE(A28),VALUE(版本控制!A:A),版本控制!E:E,,0)="啟用","","刪除")</f>
        <v/>
      </c>
    </row>
    <row r="29" spans="1:5">
      <c r="A29" s="101">
        <v>28</v>
      </c>
      <c r="B29" s="102" t="s">
        <v>101</v>
      </c>
      <c r="C29" s="102" t="str">
        <f t="shared" si="0"/>
        <v>AR-1802-50-AA1B-NA.pdf</v>
      </c>
      <c r="D29" s="102" t="str">
        <f t="shared" si="1"/>
        <v>28.AR-1802-50-AA1B-NA.pdf</v>
      </c>
      <c r="E29" s="99" t="str" cm="1">
        <f t="array" ref="E29">IF(_xlfn.XLOOKUP(VALUE(A29),VALUE(版本控制!A:A),版本控制!E:E,,0)="啟用","","刪除")</f>
        <v/>
      </c>
    </row>
    <row r="30" spans="1:5">
      <c r="A30" s="101">
        <v>29</v>
      </c>
      <c r="B30" s="102" t="s">
        <v>102</v>
      </c>
      <c r="C30" s="102" t="str">
        <f t="shared" si="0"/>
        <v>AR-1804-65-AA1B-NA.pdf</v>
      </c>
      <c r="D30" s="102" t="str">
        <f t="shared" si="1"/>
        <v>29.AR-1804-65-AA1B-NA.pdf</v>
      </c>
      <c r="E30" s="99" t="str" cm="1">
        <f t="array" ref="E30">IF(_xlfn.XLOOKUP(VALUE(A30),VALUE(版本控制!A:A),版本控制!E:E,,0)="啟用","","刪除")</f>
        <v/>
      </c>
    </row>
    <row r="31" spans="1:5">
      <c r="A31" s="101">
        <v>30</v>
      </c>
      <c r="B31" s="102" t="s">
        <v>103</v>
      </c>
      <c r="C31" s="102" t="str">
        <f t="shared" si="0"/>
        <v>AT-R1301-65-AA1B-NA.pdf</v>
      </c>
      <c r="D31" s="102" t="str">
        <f t="shared" si="1"/>
        <v>30.AT-R1301-65-AA1B-NA.pdf</v>
      </c>
      <c r="E31" s="99" t="str" cm="1">
        <f t="array" ref="E31">IF(_xlfn.XLOOKUP(VALUE(A31),VALUE(版本控制!A:A),版本控制!E:E,,0)="啟用","","刪除")</f>
        <v/>
      </c>
    </row>
    <row r="32" spans="1:5">
      <c r="A32" s="101">
        <v>31</v>
      </c>
      <c r="B32" s="102" t="s">
        <v>104</v>
      </c>
      <c r="C32" s="102" t="str">
        <f t="shared" si="0"/>
        <v>AZT-R1101-A-80-AA1B-NA.pdf</v>
      </c>
      <c r="D32" s="102" t="str">
        <f t="shared" si="1"/>
        <v>31.AZT-R1101-A-80-AA1B-NA.pdf</v>
      </c>
      <c r="E32" s="99" t="str" cm="1">
        <f t="array" ref="E32">IF(_xlfn.XLOOKUP(VALUE(A32),VALUE(版本控制!A:A),版本控制!E:E,,0)="啟用","","刪除")</f>
        <v/>
      </c>
    </row>
    <row r="33" spans="1:5">
      <c r="A33" s="101">
        <v>32</v>
      </c>
      <c r="B33" s="102" t="s">
        <v>105</v>
      </c>
      <c r="C33" s="102" t="str">
        <f t="shared" si="0"/>
        <v>AZT-R1101-B-80-AA1B-NA.pdf</v>
      </c>
      <c r="D33" s="102" t="str">
        <f t="shared" si="1"/>
        <v>32.AZT-R1101-B-80-AA1B-NA.pdf</v>
      </c>
      <c r="E33" s="99" t="str" cm="1">
        <f t="array" ref="E33">IF(_xlfn.XLOOKUP(VALUE(A33),VALUE(版本控制!A:A),版本控制!E:E,,0)="啟用","","刪除")</f>
        <v/>
      </c>
    </row>
    <row r="34" spans="1:5">
      <c r="A34" s="101">
        <v>33</v>
      </c>
      <c r="B34" s="102" t="s">
        <v>106</v>
      </c>
      <c r="C34" s="102" t="str">
        <f t="shared" si="0"/>
        <v>AZT-R1101-C-80-AA1B-NA.pdf</v>
      </c>
      <c r="D34" s="102" t="str">
        <f t="shared" si="1"/>
        <v>33.AZT-R1101-C-80-AA1B-NA.pdf</v>
      </c>
      <c r="E34" s="99" t="str" cm="1">
        <f t="array" ref="E34">IF(_xlfn.XLOOKUP(VALUE(A34),VALUE(版本控制!A:A),版本控制!E:E,,0)="啟用","","刪除")</f>
        <v/>
      </c>
    </row>
    <row r="35" spans="1:5">
      <c r="A35" s="101">
        <v>34</v>
      </c>
      <c r="B35" s="102" t="s">
        <v>107</v>
      </c>
      <c r="C35" s="102" t="str">
        <f t="shared" si="0"/>
        <v>BICAR-1601-100-AA2B-NA-1.pdf</v>
      </c>
      <c r="D35" s="102" t="str">
        <f t="shared" si="1"/>
        <v>34.BICAR-1601-100-AA2B-NA-1.pdf</v>
      </c>
      <c r="E35" s="99" t="str" cm="1">
        <f t="array" ref="E35">IF(_xlfn.XLOOKUP(VALUE(A35),VALUE(版本控制!A:A),版本控制!E:E,,0)="啟用","","刪除")</f>
        <v/>
      </c>
    </row>
    <row r="36" spans="1:5">
      <c r="A36" s="101">
        <v>35</v>
      </c>
      <c r="B36" s="102" t="s">
        <v>108</v>
      </c>
      <c r="C36" s="102" t="str">
        <f t="shared" si="0"/>
        <v>BICAR-1601-100-AA2B-NA-2.pdf</v>
      </c>
      <c r="D36" s="102" t="str">
        <f t="shared" si="1"/>
        <v>35.BICAR-1601-100-AA2B-NA-2.pdf</v>
      </c>
      <c r="E36" s="99" t="str" cm="1">
        <f t="array" ref="E36">IF(_xlfn.XLOOKUP(VALUE(A36),VALUE(版本控制!A:A),版本控制!E:E,,0)="啟用","","刪除")</f>
        <v/>
      </c>
    </row>
    <row r="37" spans="1:5">
      <c r="A37" s="101">
        <v>36</v>
      </c>
      <c r="B37" s="102" t="s">
        <v>1307</v>
      </c>
      <c r="C37" s="102" t="str">
        <f t="shared" si="0"/>
        <v>BICAR-1602-100-AA2B-NA.pdf</v>
      </c>
      <c r="D37" s="102" t="str">
        <f t="shared" si="1"/>
        <v>36.BICAR-1602-100-AA2B-NA.pdf</v>
      </c>
      <c r="E37" s="99" t="str" cm="1">
        <f t="array" ref="E37">IF(_xlfn.XLOOKUP(VALUE(A37),VALUE(版本控制!A:A),版本控制!E:E,,0)="啟用","","刪除")</f>
        <v/>
      </c>
    </row>
    <row r="38" spans="1:5">
      <c r="A38" s="101">
        <v>37</v>
      </c>
      <c r="B38" s="102" t="s">
        <v>110</v>
      </c>
      <c r="C38" s="102" t="str">
        <f t="shared" si="0"/>
        <v>BICAR-1602-100-AA2B-NA-2.pdf</v>
      </c>
      <c r="D38" s="102" t="str">
        <f t="shared" si="1"/>
        <v>37.BICAR-1602-100-AA2B-NA-2.pdf</v>
      </c>
      <c r="E38" s="99" t="str" cm="1">
        <f t="array" ref="E38">IF(_xlfn.XLOOKUP(VALUE(A38),VALUE(版本控制!A:A),版本控制!E:E,,0)="啟用","","刪除")</f>
        <v/>
      </c>
    </row>
    <row r="39" spans="1:5">
      <c r="A39" s="101">
        <v>38</v>
      </c>
      <c r="B39" s="102" t="s">
        <v>1318</v>
      </c>
      <c r="C39" s="102" t="str">
        <f t="shared" si="0"/>
        <v>BICAR-1603-100-AA2B-NA.pdf</v>
      </c>
      <c r="D39" s="102" t="str">
        <f t="shared" si="1"/>
        <v>38.BICAR-1603-100-AA2B-NA.pdf</v>
      </c>
      <c r="E39" s="99" t="str" cm="1">
        <f t="array" ref="E39">IF(_xlfn.XLOOKUP(VALUE(A39),VALUE(版本控制!A:A),版本控制!E:E,,0)="啟用","","刪除")</f>
        <v/>
      </c>
    </row>
    <row r="40" spans="1:5">
      <c r="A40" s="101">
        <v>39</v>
      </c>
      <c r="B40" s="102" t="s">
        <v>112</v>
      </c>
      <c r="C40" s="102" t="str">
        <f t="shared" si="0"/>
        <v>BICAR-1603-100-AA2B-NA-2.pdf</v>
      </c>
      <c r="D40" s="102" t="str">
        <f t="shared" si="1"/>
        <v>39.BICAR-1603-100-AA2B-NA-2.pdf</v>
      </c>
      <c r="E40" s="99" t="str" cm="1">
        <f t="array" ref="E40">IF(_xlfn.XLOOKUP(VALUE(A40),VALUE(版本控制!A:A),版本控制!E:E,,0)="啟用","","刪除")</f>
        <v/>
      </c>
    </row>
    <row r="41" spans="1:5">
      <c r="A41" s="101">
        <v>40</v>
      </c>
      <c r="B41" s="102" t="s">
        <v>113</v>
      </c>
      <c r="C41" s="102" t="str">
        <f t="shared" si="0"/>
        <v>CA-0601-25-AA1B-NA-1.pdf</v>
      </c>
      <c r="D41" s="102" t="str">
        <f t="shared" si="1"/>
        <v>40.CA-0601-25-AA1B-NA-1.pdf</v>
      </c>
      <c r="E41" s="99" t="str" cm="1">
        <f t="array" ref="E41">IF(_xlfn.XLOOKUP(VALUE(A41),VALUE(版本控制!A:A),版本控制!E:E,,0)="啟用","","刪除")</f>
        <v/>
      </c>
    </row>
    <row r="42" spans="1:5">
      <c r="A42" s="101">
        <v>41</v>
      </c>
      <c r="B42" s="102" t="s">
        <v>711</v>
      </c>
      <c r="C42" s="102" t="str">
        <f t="shared" si="0"/>
        <v>CA-0601-25-AA1B-NA-2.pdf</v>
      </c>
      <c r="D42" s="102" t="str">
        <f t="shared" si="1"/>
        <v>41.CA-0601-25-AA1B-NA-2.pdf</v>
      </c>
      <c r="E42" s="99" t="str" cm="1">
        <f t="array" ref="E42">IF(_xlfn.XLOOKUP(VALUE(A42),VALUE(版本控制!A:A),版本控制!E:E,,0)="啟用","","刪除")</f>
        <v/>
      </c>
    </row>
    <row r="43" spans="1:5">
      <c r="A43" s="101">
        <v>42</v>
      </c>
      <c r="B43" s="102" t="s">
        <v>116</v>
      </c>
      <c r="C43" s="102" t="str">
        <f t="shared" si="0"/>
        <v>CA-0601-25-AA1B-NA-3.pdf</v>
      </c>
      <c r="D43" s="102" t="str">
        <f t="shared" si="1"/>
        <v>42.CA-0601-25-AA1B-NA-3.pdf</v>
      </c>
      <c r="E43" s="99" t="str" cm="1">
        <f t="array" ref="E43">IF(_xlfn.XLOOKUP(VALUE(A43),VALUE(版本控制!A:A),版本控制!E:E,,0)="啟用","","刪除")</f>
        <v/>
      </c>
    </row>
    <row r="44" spans="1:5">
      <c r="A44" s="101">
        <v>43</v>
      </c>
      <c r="B44" s="102" t="s">
        <v>117</v>
      </c>
      <c r="C44" s="102" t="str">
        <f t="shared" si="0"/>
        <v>CA-0601-25-AA1B-NA-4.pdf</v>
      </c>
      <c r="D44" s="102" t="str">
        <f t="shared" si="1"/>
        <v>43.CA-0601-25-AA1B-NA-4.pdf</v>
      </c>
      <c r="E44" s="99" t="str" cm="1">
        <f t="array" ref="E44">IF(_xlfn.XLOOKUP(VALUE(A44),VALUE(版本控制!A:A),版本控制!E:E,,0)="啟用","","刪除")</f>
        <v/>
      </c>
    </row>
    <row r="45" spans="1:5">
      <c r="A45" s="101">
        <v>44</v>
      </c>
      <c r="B45" s="102" t="s">
        <v>118</v>
      </c>
      <c r="C45" s="102" t="str">
        <f t="shared" si="0"/>
        <v>CA-0601-25-AA1B-NA-5.pdf</v>
      </c>
      <c r="D45" s="102" t="str">
        <f t="shared" si="1"/>
        <v>44.CA-0601-25-AA1B-NA-5.pdf</v>
      </c>
      <c r="E45" s="99" t="str" cm="1">
        <f t="array" ref="E45">IF(_xlfn.XLOOKUP(VALUE(A45),VALUE(版本控制!A:A),版本控制!E:E,,0)="啟用","","刪除")</f>
        <v/>
      </c>
    </row>
    <row r="46" spans="1:5">
      <c r="A46" s="101">
        <v>45</v>
      </c>
      <c r="B46" s="102" t="s">
        <v>119</v>
      </c>
      <c r="C46" s="102" t="str">
        <f t="shared" si="0"/>
        <v>CA-0601-25-AA1B-NA-6.pdf</v>
      </c>
      <c r="D46" s="102" t="str">
        <f t="shared" si="1"/>
        <v>45.CA-0601-25-AA1B-NA-6.pdf</v>
      </c>
      <c r="E46" s="99" t="str" cm="1">
        <f t="array" ref="E46">IF(_xlfn.XLOOKUP(VALUE(A46),VALUE(版本控制!A:A),版本控制!E:E,,0)="啟用","","刪除")</f>
        <v/>
      </c>
    </row>
    <row r="47" spans="1:5">
      <c r="A47" s="101">
        <v>46</v>
      </c>
      <c r="B47" s="102" t="s">
        <v>120</v>
      </c>
      <c r="C47" s="102" t="str">
        <f t="shared" si="0"/>
        <v>CA-0601-25-AA1B-NA-7.pdf</v>
      </c>
      <c r="D47" s="102" t="str">
        <f t="shared" si="1"/>
        <v>46.CA-0601-25-AA1B-NA-7.pdf</v>
      </c>
      <c r="E47" s="99" t="str" cm="1">
        <f t="array" ref="E47">IF(_xlfn.XLOOKUP(VALUE(A47),VALUE(版本控制!A:A),版本控制!E:E,,0)="啟用","","刪除")</f>
        <v/>
      </c>
    </row>
    <row r="48" spans="1:5">
      <c r="A48" s="101">
        <v>47</v>
      </c>
      <c r="B48" s="102" t="s">
        <v>121</v>
      </c>
      <c r="C48" s="102" t="str">
        <f t="shared" si="0"/>
        <v>CA-0601-25-AA1B-NA-8.pdf</v>
      </c>
      <c r="D48" s="102" t="str">
        <f t="shared" si="1"/>
        <v>47.CA-0601-25-AA1B-NA-8.pdf</v>
      </c>
      <c r="E48" s="99" t="str" cm="1">
        <f t="array" ref="E48">IF(_xlfn.XLOOKUP(VALUE(A48),VALUE(版本控制!A:A),版本控制!E:E,,0)="啟用","","刪除")</f>
        <v/>
      </c>
    </row>
    <row r="49" spans="1:5">
      <c r="A49" s="101">
        <v>48</v>
      </c>
      <c r="B49" s="102" t="s">
        <v>712</v>
      </c>
      <c r="C49" s="102" t="str">
        <f t="shared" si="0"/>
        <v>CA-0601-25-AA1B-NA-9.pdf</v>
      </c>
      <c r="D49" s="102" t="str">
        <f t="shared" si="1"/>
        <v>48.CA-0601-25-AA1B-NA-9.pdf</v>
      </c>
      <c r="E49" s="99" t="str" cm="1">
        <f t="array" ref="E49">IF(_xlfn.XLOOKUP(VALUE(A49),VALUE(版本控制!A:A),版本控制!E:E,,0)="啟用","","刪除")</f>
        <v/>
      </c>
    </row>
    <row r="50" spans="1:5">
      <c r="A50" s="101">
        <v>49</v>
      </c>
      <c r="B50" s="102" t="s">
        <v>122</v>
      </c>
      <c r="C50" s="102" t="str">
        <f t="shared" si="0"/>
        <v>CA-0602-15-AA1B-NA.pdf</v>
      </c>
      <c r="D50" s="102" t="str">
        <f t="shared" si="1"/>
        <v>49.CA-0602-15-AA1B-NA.pdf</v>
      </c>
      <c r="E50" s="99" t="str" cm="1">
        <f t="array" ref="E50">IF(_xlfn.XLOOKUP(VALUE(A50),VALUE(版本控制!A:A),版本控制!E:E,,0)="啟用","","刪除")</f>
        <v/>
      </c>
    </row>
    <row r="51" spans="1:5">
      <c r="A51" s="101">
        <v>50</v>
      </c>
      <c r="B51" s="102" t="s">
        <v>713</v>
      </c>
      <c r="C51" s="102" t="str">
        <f t="shared" si="0"/>
        <v>CA-0603-15-AA1B-NA.pdf</v>
      </c>
      <c r="D51" s="102" t="str">
        <f t="shared" si="1"/>
        <v>50.CA-0603-15-AA1B-NA.pdf</v>
      </c>
      <c r="E51" s="99" t="str" cm="1">
        <f t="array" ref="E51">IF(_xlfn.XLOOKUP(VALUE(A51),VALUE(版本控制!A:A),版本控制!E:E,,0)="啟用","","刪除")</f>
        <v/>
      </c>
    </row>
    <row r="52" spans="1:5">
      <c r="A52" s="101">
        <v>51</v>
      </c>
      <c r="B52" s="102" t="s">
        <v>125</v>
      </c>
      <c r="C52" s="102" t="str">
        <f t="shared" si="0"/>
        <v>CA-0604-15-AA1B-NA.pdf</v>
      </c>
      <c r="D52" s="102" t="str">
        <f t="shared" si="1"/>
        <v>51.CA-0604-15-AA1B-NA.pdf</v>
      </c>
      <c r="E52" s="99" t="str" cm="1">
        <f t="array" ref="E52">IF(_xlfn.XLOOKUP(VALUE(A52),VALUE(版本控制!A:A),版本控制!E:E,,0)="啟用","","刪除")</f>
        <v/>
      </c>
    </row>
    <row r="53" spans="1:5">
      <c r="A53" s="101">
        <v>52</v>
      </c>
      <c r="B53" s="102" t="s">
        <v>126</v>
      </c>
      <c r="C53" s="102" t="str">
        <f t="shared" si="0"/>
        <v>CA-0605-15-AA1B-NA.pdf</v>
      </c>
      <c r="D53" s="102" t="str">
        <f t="shared" si="1"/>
        <v>52.CA-0605-15-AA1B-NA.pdf</v>
      </c>
      <c r="E53" s="99" t="str" cm="1">
        <f t="array" ref="E53">IF(_xlfn.XLOOKUP(VALUE(A53),VALUE(版本控制!A:A),版本控制!E:E,,0)="啟用","","刪除")</f>
        <v/>
      </c>
    </row>
    <row r="54" spans="1:5" s="106" customFormat="1">
      <c r="A54" s="101">
        <v>53</v>
      </c>
      <c r="B54" s="104" t="s">
        <v>127</v>
      </c>
      <c r="C54" s="105" t="str">
        <f t="shared" si="0"/>
        <v>CA-1001-50-AA1B-NA-1.pdf</v>
      </c>
      <c r="D54" s="105" t="str">
        <f t="shared" si="1"/>
        <v>53.CA-1001-50-AA1B-NA-1.pdf</v>
      </c>
      <c r="E54" s="99" t="str" cm="1">
        <f t="array" ref="E54">IF(_xlfn.XLOOKUP(VALUE(A54),VALUE(版本控制!A:A),版本控制!E:E,,0)="啟用","","刪除")</f>
        <v/>
      </c>
    </row>
    <row r="55" spans="1:5">
      <c r="A55" s="101">
        <v>54</v>
      </c>
      <c r="B55" s="102" t="s">
        <v>128</v>
      </c>
      <c r="C55" s="102" t="str">
        <f t="shared" si="0"/>
        <v>CA-1001-50-AA1B-NA-2.pdf</v>
      </c>
      <c r="D55" s="102" t="str">
        <f t="shared" si="1"/>
        <v>54.CA-1001-50-AA1B-NA-2.pdf</v>
      </c>
      <c r="E55" s="99" t="str" cm="1">
        <f t="array" ref="E55">IF(_xlfn.XLOOKUP(VALUE(A55),VALUE(版本控制!A:A),版本控制!E:E,,0)="啟用","","刪除")</f>
        <v/>
      </c>
    </row>
    <row r="56" spans="1:5">
      <c r="A56" s="101">
        <v>55</v>
      </c>
      <c r="B56" s="102" t="s">
        <v>129</v>
      </c>
      <c r="C56" s="102" t="str">
        <f t="shared" si="0"/>
        <v>CA-1001-50-AA1B-NA-3.pdf</v>
      </c>
      <c r="D56" s="102" t="str">
        <f t="shared" si="1"/>
        <v>55.CA-1001-50-AA1B-NA-3.pdf</v>
      </c>
      <c r="E56" s="99" t="str" cm="1">
        <f t="array" ref="E56">IF(_xlfn.XLOOKUP(VALUE(A56),VALUE(版本控制!A:A),版本控制!E:E,,0)="啟用","","刪除")</f>
        <v/>
      </c>
    </row>
    <row r="57" spans="1:5">
      <c r="A57" s="101">
        <v>56</v>
      </c>
      <c r="B57" s="102" t="s">
        <v>130</v>
      </c>
      <c r="C57" s="102" t="str">
        <f t="shared" si="0"/>
        <v>CA-1002-50-AA1B-NA-1.pdf</v>
      </c>
      <c r="D57" s="102" t="str">
        <f t="shared" si="1"/>
        <v>56.CA-1002-50-AA1B-NA-1.pdf</v>
      </c>
      <c r="E57" s="99" t="str" cm="1">
        <f t="array" ref="E57">IF(_xlfn.XLOOKUP(VALUE(A57),VALUE(版本控制!A:A),版本控制!E:E,,0)="啟用","","刪除")</f>
        <v/>
      </c>
    </row>
    <row r="58" spans="1:5">
      <c r="A58" s="101">
        <v>57</v>
      </c>
      <c r="B58" s="102" t="s">
        <v>131</v>
      </c>
      <c r="C58" s="102" t="str">
        <f t="shared" si="0"/>
        <v>CA-1002-50-AA1B-NA-2.pdf</v>
      </c>
      <c r="D58" s="102" t="str">
        <f t="shared" si="1"/>
        <v>57.CA-1002-50-AA1B-NA-2.pdf</v>
      </c>
      <c r="E58" s="99" t="str" cm="1">
        <f t="array" ref="E58">IF(_xlfn.XLOOKUP(VALUE(A58),VALUE(版本控制!A:A),版本控制!E:E,,0)="啟用","","刪除")</f>
        <v/>
      </c>
    </row>
    <row r="59" spans="1:5">
      <c r="A59" s="101">
        <v>58</v>
      </c>
      <c r="B59" s="102" t="s">
        <v>132</v>
      </c>
      <c r="C59" s="102" t="str">
        <f t="shared" si="0"/>
        <v>CA-1002-50-AA1B-NA-3.pdf</v>
      </c>
      <c r="D59" s="102" t="str">
        <f t="shared" si="1"/>
        <v>58.CA-1002-50-AA1B-NA-3.pdf</v>
      </c>
      <c r="E59" s="99" t="str" cm="1">
        <f t="array" ref="E59">IF(_xlfn.XLOOKUP(VALUE(A59),VALUE(版本控制!A:A),版本控制!E:E,,0)="啟用","","刪除")</f>
        <v/>
      </c>
    </row>
    <row r="60" spans="1:5">
      <c r="A60" s="101">
        <v>59</v>
      </c>
      <c r="B60" s="102" t="s">
        <v>133</v>
      </c>
      <c r="C60" s="102" t="str">
        <f t="shared" si="0"/>
        <v>CA-1002-50-AA1B-NA-4.pdf</v>
      </c>
      <c r="D60" s="102" t="str">
        <f t="shared" si="1"/>
        <v>59.CA-1002-50-AA1B-NA-4.pdf</v>
      </c>
      <c r="E60" s="99" t="str" cm="1">
        <f t="array" ref="E60">IF(_xlfn.XLOOKUP(VALUE(A60),VALUE(版本控制!A:A),版本控制!E:E,,0)="啟用","","刪除")</f>
        <v/>
      </c>
    </row>
    <row r="61" spans="1:5">
      <c r="A61" s="101">
        <v>60</v>
      </c>
      <c r="B61" s="102" t="s">
        <v>134</v>
      </c>
      <c r="C61" s="102" t="str">
        <f t="shared" si="0"/>
        <v>CA-1002-50-AA1B-NA-5.pdf</v>
      </c>
      <c r="D61" s="102" t="str">
        <f t="shared" si="1"/>
        <v>60.CA-1002-50-AA1B-NA-5.pdf</v>
      </c>
      <c r="E61" s="99" t="str" cm="1">
        <f t="array" ref="E61">IF(_xlfn.XLOOKUP(VALUE(A61),VALUE(版本控制!A:A),版本控制!E:E,,0)="啟用","","刪除")</f>
        <v/>
      </c>
    </row>
    <row r="62" spans="1:5">
      <c r="A62" s="101">
        <v>61</v>
      </c>
      <c r="B62" s="102" t="s">
        <v>135</v>
      </c>
      <c r="C62" s="102" t="str">
        <f t="shared" si="0"/>
        <v>CA-1002-50-AA1B-NA-6.pdf</v>
      </c>
      <c r="D62" s="102" t="str">
        <f t="shared" si="1"/>
        <v>61.CA-1002-50-AA1B-NA-6.pdf</v>
      </c>
      <c r="E62" s="99" t="str" cm="1">
        <f t="array" ref="E62">IF(_xlfn.XLOOKUP(VALUE(A62),VALUE(版本控制!A:A),版本控制!E:E,,0)="啟用","","刪除")</f>
        <v/>
      </c>
    </row>
    <row r="63" spans="1:5">
      <c r="A63" s="101">
        <v>62</v>
      </c>
      <c r="B63" s="102" t="s">
        <v>136</v>
      </c>
      <c r="C63" s="102" t="str">
        <f t="shared" si="0"/>
        <v>CA-1002-50-AA1B-NA-7.pdf</v>
      </c>
      <c r="D63" s="102" t="str">
        <f t="shared" si="1"/>
        <v>62.CA-1002-50-AA1B-NA-7.pdf</v>
      </c>
      <c r="E63" s="99" t="str" cm="1">
        <f t="array" ref="E63">IF(_xlfn.XLOOKUP(VALUE(A63),VALUE(版本控制!A:A),版本控制!E:E,,0)="啟用","","刪除")</f>
        <v/>
      </c>
    </row>
    <row r="64" spans="1:5">
      <c r="A64" s="101">
        <v>63</v>
      </c>
      <c r="B64" s="102" t="s">
        <v>137</v>
      </c>
      <c r="C64" s="102" t="str">
        <f t="shared" si="0"/>
        <v>CA-1002-50-AA1B-NA-8.pdf</v>
      </c>
      <c r="D64" s="102" t="str">
        <f t="shared" si="1"/>
        <v>63.CA-1002-50-AA1B-NA-8.pdf</v>
      </c>
      <c r="E64" s="99" t="str" cm="1">
        <f t="array" ref="E64">IF(_xlfn.XLOOKUP(VALUE(A64),VALUE(版本控制!A:A),版本控制!E:E,,0)="啟用","","刪除")</f>
        <v/>
      </c>
    </row>
    <row r="65" spans="1:5">
      <c r="A65" s="101">
        <v>64</v>
      </c>
      <c r="B65" s="102" t="s">
        <v>140</v>
      </c>
      <c r="C65" s="102" t="str">
        <f t="shared" si="0"/>
        <v>CA-1101-15-AA1B-NA-1.pdf</v>
      </c>
      <c r="D65" s="102" t="str">
        <f t="shared" si="1"/>
        <v>64.CA-1101-15-AA1B-NA-1.pdf</v>
      </c>
      <c r="E65" s="99" t="str" cm="1">
        <f t="array" ref="E65">IF(_xlfn.XLOOKUP(VALUE(A65),VALUE(版本控制!A:A),版本控制!E:E,,0)="啟用","","刪除")</f>
        <v/>
      </c>
    </row>
    <row r="66" spans="1:5">
      <c r="A66" s="101">
        <v>65</v>
      </c>
      <c r="B66" s="102" t="s">
        <v>141</v>
      </c>
      <c r="C66" s="102" t="str">
        <f t="shared" ref="C66:C130" si="2">_xlfn.CONCAT(B66,".pdf")</f>
        <v>CA-1101-15-AA1B-NA-2.pdf</v>
      </c>
      <c r="D66" s="102" t="str">
        <f t="shared" ref="D66:D130" si="3">_xlfn.CONCAT(A66,".",B66,".pdf")</f>
        <v>65.CA-1101-15-AA1B-NA-2.pdf</v>
      </c>
      <c r="E66" s="99" t="str" cm="1">
        <f t="array" ref="E66">IF(_xlfn.XLOOKUP(VALUE(A66),VALUE(版本控制!A:A),版本控制!E:E,,0)="啟用","","刪除")</f>
        <v/>
      </c>
    </row>
    <row r="67" spans="1:5">
      <c r="A67" s="101">
        <v>66</v>
      </c>
      <c r="B67" s="102" t="s">
        <v>142</v>
      </c>
      <c r="C67" s="102" t="str">
        <f t="shared" si="2"/>
        <v>CA-1101-15-AA1B-NA-3.pdf</v>
      </c>
      <c r="D67" s="102" t="str">
        <f t="shared" si="3"/>
        <v>66.CA-1101-15-AA1B-NA-3.pdf</v>
      </c>
      <c r="E67" s="99" t="str" cm="1">
        <f t="array" ref="E67">IF(_xlfn.XLOOKUP(VALUE(A67),VALUE(版本控制!A:A),版本控制!E:E,,0)="啟用","","刪除")</f>
        <v/>
      </c>
    </row>
    <row r="68" spans="1:5">
      <c r="A68" s="101">
        <v>67</v>
      </c>
      <c r="B68" s="102" t="s">
        <v>143</v>
      </c>
      <c r="C68" s="102" t="str">
        <f t="shared" si="2"/>
        <v>CA-1101-15-AA1B-NA-4.pdf</v>
      </c>
      <c r="D68" s="102" t="str">
        <f t="shared" si="3"/>
        <v>67.CA-1101-15-AA1B-NA-4.pdf</v>
      </c>
      <c r="E68" s="99" t="str" cm="1">
        <f t="array" ref="E68">IF(_xlfn.XLOOKUP(VALUE(A68),VALUE(版本控制!A:A),版本控制!E:E,,0)="啟用","","刪除")</f>
        <v/>
      </c>
    </row>
    <row r="69" spans="1:5">
      <c r="A69" s="101">
        <v>68</v>
      </c>
      <c r="B69" s="102" t="s">
        <v>714</v>
      </c>
      <c r="C69" s="102" t="str">
        <f t="shared" si="2"/>
        <v>CA-1101-15-AA1B-NA-5.pdf</v>
      </c>
      <c r="D69" s="102" t="str">
        <f t="shared" si="3"/>
        <v>68.CA-1101-15-AA1B-NA-5.pdf</v>
      </c>
      <c r="E69" s="99" t="str" cm="1">
        <f t="array" ref="E69">IF(_xlfn.XLOOKUP(VALUE(A69),VALUE(版本控制!A:A),版本控制!E:E,,0)="啟用","","刪除")</f>
        <v/>
      </c>
    </row>
    <row r="70" spans="1:5">
      <c r="A70" s="101">
        <v>69</v>
      </c>
      <c r="B70" s="102" t="s">
        <v>715</v>
      </c>
      <c r="C70" s="102" t="str">
        <f t="shared" si="2"/>
        <v>CA-1301-50-AA1B-NA-1.pdf</v>
      </c>
      <c r="D70" s="102" t="str">
        <f t="shared" si="3"/>
        <v>69.CA-1301-50-AA1B-NA-1.pdf</v>
      </c>
      <c r="E70" s="99" t="str" cm="1">
        <f t="array" ref="E70">IF(_xlfn.XLOOKUP(VALUE(A70),VALUE(版本控制!A:A),版本控制!E:E,,0)="啟用","","刪除")</f>
        <v/>
      </c>
    </row>
    <row r="71" spans="1:5">
      <c r="A71" s="101">
        <v>70</v>
      </c>
      <c r="B71" s="102" t="s">
        <v>716</v>
      </c>
      <c r="C71" s="102" t="str">
        <f t="shared" si="2"/>
        <v>CA-1301-50-AA1B-NA-2.pdf</v>
      </c>
      <c r="D71" s="102" t="str">
        <f t="shared" si="3"/>
        <v>70.CA-1301-50-AA1B-NA-2.pdf</v>
      </c>
      <c r="E71" s="99" t="str" cm="1">
        <f t="array" ref="E71">IF(_xlfn.XLOOKUP(VALUE(A71),VALUE(版本控制!A:A),版本控制!E:E,,0)="啟用","","刪除")</f>
        <v/>
      </c>
    </row>
    <row r="72" spans="1:5">
      <c r="A72" s="101">
        <v>71</v>
      </c>
      <c r="B72" s="102" t="s">
        <v>717</v>
      </c>
      <c r="C72" s="102" t="str">
        <f t="shared" si="2"/>
        <v>CA-1301-50-AA1B-NA-3.pdf</v>
      </c>
      <c r="D72" s="102" t="str">
        <f t="shared" si="3"/>
        <v>71.CA-1301-50-AA1B-NA-3.pdf</v>
      </c>
      <c r="E72" s="99" t="str" cm="1">
        <f t="array" ref="E72">IF(_xlfn.XLOOKUP(VALUE(A72),VALUE(版本控制!A:A),版本控制!E:E,,0)="啟用","","刪除")</f>
        <v/>
      </c>
    </row>
    <row r="73" spans="1:5">
      <c r="A73" s="101">
        <v>72</v>
      </c>
      <c r="B73" s="102" t="s">
        <v>718</v>
      </c>
      <c r="C73" s="102" t="str">
        <f t="shared" si="2"/>
        <v>CA-1301-50-AA1B-NA-4.pdf</v>
      </c>
      <c r="D73" s="102" t="str">
        <f t="shared" si="3"/>
        <v>72.CA-1301-50-AA1B-NA-4.pdf</v>
      </c>
      <c r="E73" s="99" t="str" cm="1">
        <f t="array" ref="E73">IF(_xlfn.XLOOKUP(VALUE(A73),VALUE(版本控制!A:A),版本控制!E:E,,0)="啟用","","刪除")</f>
        <v/>
      </c>
    </row>
    <row r="74" spans="1:5">
      <c r="A74" s="101">
        <v>73</v>
      </c>
      <c r="B74" s="102" t="s">
        <v>144</v>
      </c>
      <c r="C74" s="102" t="str">
        <f t="shared" si="2"/>
        <v>CA-1303-25-AA1B-NA.pdf</v>
      </c>
      <c r="D74" s="102" t="str">
        <f t="shared" si="3"/>
        <v>73.CA-1303-25-AA1B-NA.pdf</v>
      </c>
      <c r="E74" s="99" t="str" cm="1">
        <f t="array" ref="E74">IF(_xlfn.XLOOKUP(VALUE(A74),VALUE(版本控制!A:A),版本控制!E:E,,0)="啟用","","刪除")</f>
        <v/>
      </c>
    </row>
    <row r="75" spans="1:5">
      <c r="A75" s="101">
        <v>74</v>
      </c>
      <c r="B75" s="102" t="s">
        <v>145</v>
      </c>
      <c r="C75" s="102" t="str">
        <f t="shared" si="2"/>
        <v>CA-1304-25-AA1B-NA-1.pdf</v>
      </c>
      <c r="D75" s="102" t="str">
        <f t="shared" si="3"/>
        <v>74.CA-1304-25-AA1B-NA-1.pdf</v>
      </c>
      <c r="E75" s="99" t="str" cm="1">
        <f t="array" ref="E75">IF(_xlfn.XLOOKUP(VALUE(A75),VALUE(版本控制!A:A),版本控制!E:E,,0)="啟用","","刪除")</f>
        <v/>
      </c>
    </row>
    <row r="76" spans="1:5">
      <c r="A76" s="101">
        <v>75</v>
      </c>
      <c r="B76" s="102" t="s">
        <v>146</v>
      </c>
      <c r="C76" s="102" t="str">
        <f t="shared" si="2"/>
        <v>CA-1304-25-AA1B-NA-2.pdf</v>
      </c>
      <c r="D76" s="102" t="str">
        <f t="shared" si="3"/>
        <v>75.CA-1304-25-AA1B-NA-2.pdf</v>
      </c>
      <c r="E76" s="99" t="str" cm="1">
        <f t="array" ref="E76">IF(_xlfn.XLOOKUP(VALUE(A76),VALUE(版本控制!A:A),版本控制!E:E,,0)="啟用","","刪除")</f>
        <v/>
      </c>
    </row>
    <row r="77" spans="1:5">
      <c r="A77" s="101">
        <v>76</v>
      </c>
      <c r="B77" s="102" t="s">
        <v>147</v>
      </c>
      <c r="C77" s="102" t="str">
        <f t="shared" si="2"/>
        <v>CA-1305-25-AA1B-NA.pdf</v>
      </c>
      <c r="D77" s="102" t="str">
        <f t="shared" si="3"/>
        <v>76.CA-1305-25-AA1B-NA.pdf</v>
      </c>
      <c r="E77" s="99" t="str" cm="1">
        <f t="array" ref="E77">IF(_xlfn.XLOOKUP(VALUE(A77),VALUE(版本控制!A:A),版本控制!E:E,,0)="啟用","","刪除")</f>
        <v/>
      </c>
    </row>
    <row r="78" spans="1:5">
      <c r="A78" s="101">
        <v>77</v>
      </c>
      <c r="B78" s="102" t="s">
        <v>148</v>
      </c>
      <c r="C78" s="102" t="str">
        <f t="shared" si="2"/>
        <v>CA-1306-25-AA1B-NA-1.pdf</v>
      </c>
      <c r="D78" s="102" t="str">
        <f t="shared" si="3"/>
        <v>77.CA-1306-25-AA1B-NA-1.pdf</v>
      </c>
      <c r="E78" s="99" t="str" cm="1">
        <f t="array" ref="E78">IF(_xlfn.XLOOKUP(VALUE(A78),VALUE(版本控制!A:A),版本控制!E:E,,0)="啟用","","刪除")</f>
        <v/>
      </c>
    </row>
    <row r="79" spans="1:5">
      <c r="A79" s="101">
        <v>78</v>
      </c>
      <c r="B79" s="102" t="s">
        <v>149</v>
      </c>
      <c r="C79" s="102" t="str">
        <f t="shared" si="2"/>
        <v>CA-1306-25-AA1B-NA-2.pdf</v>
      </c>
      <c r="D79" s="102" t="str">
        <f t="shared" si="3"/>
        <v>78.CA-1306-25-AA1B-NA-2.pdf</v>
      </c>
      <c r="E79" s="99" t="str" cm="1">
        <f t="array" ref="E79">IF(_xlfn.XLOOKUP(VALUE(A79),VALUE(版本控制!A:A),版本控制!E:E,,0)="啟用","","刪除")</f>
        <v/>
      </c>
    </row>
    <row r="80" spans="1:5">
      <c r="A80" s="101">
        <v>79</v>
      </c>
      <c r="B80" s="102" t="s">
        <v>150</v>
      </c>
      <c r="C80" s="102" t="str">
        <f t="shared" si="2"/>
        <v>CA-1307-80-AA1B-NA-1.pdf</v>
      </c>
      <c r="D80" s="102" t="str">
        <f t="shared" si="3"/>
        <v>79.CA-1307-80-AA1B-NA-1.pdf</v>
      </c>
      <c r="E80" s="99" t="str" cm="1">
        <f t="array" ref="E80">IF(_xlfn.XLOOKUP(VALUE(A80),VALUE(版本控制!A:A),版本控制!E:E,,0)="啟用","","刪除")</f>
        <v/>
      </c>
    </row>
    <row r="81" spans="1:5">
      <c r="A81" s="101">
        <v>80</v>
      </c>
      <c r="B81" s="102" t="s">
        <v>151</v>
      </c>
      <c r="C81" s="102" t="str">
        <f t="shared" si="2"/>
        <v>CA-1307-80-AA1B-NA-2.pdf</v>
      </c>
      <c r="D81" s="102" t="str">
        <f t="shared" si="3"/>
        <v>80.CA-1307-80-AA1B-NA-2.pdf</v>
      </c>
      <c r="E81" s="99" t="str" cm="1">
        <f t="array" ref="E81">IF(_xlfn.XLOOKUP(VALUE(A81),VALUE(版本控制!A:A),版本控制!E:E,,0)="啟用","","刪除")</f>
        <v/>
      </c>
    </row>
    <row r="82" spans="1:5">
      <c r="A82" s="101">
        <v>81</v>
      </c>
      <c r="B82" s="102" t="s">
        <v>153</v>
      </c>
      <c r="C82" s="102" t="str">
        <f t="shared" si="2"/>
        <v>CA-1501-25-AA1B-NA-1.pdf</v>
      </c>
      <c r="D82" s="102" t="str">
        <f t="shared" si="3"/>
        <v>81.CA-1501-25-AA1B-NA-1.pdf</v>
      </c>
      <c r="E82" s="99" t="str" cm="1">
        <f t="array" ref="E82">IF(_xlfn.XLOOKUP(VALUE(A82),VALUE(版本控制!A:A),版本控制!E:E,,0)="啟用","","刪除")</f>
        <v/>
      </c>
    </row>
    <row r="83" spans="1:5">
      <c r="A83" s="101">
        <v>82</v>
      </c>
      <c r="B83" s="102" t="s">
        <v>154</v>
      </c>
      <c r="C83" s="102" t="str">
        <f t="shared" si="2"/>
        <v>CA-1501-25-AA1B-NA-2.pdf</v>
      </c>
      <c r="D83" s="102" t="str">
        <f t="shared" si="3"/>
        <v>82.CA-1501-25-AA1B-NA-2.pdf</v>
      </c>
      <c r="E83" s="99" t="str" cm="1">
        <f t="array" ref="E83">IF(_xlfn.XLOOKUP(VALUE(A83),VALUE(版本控制!A:A),版本控制!E:E,,0)="啟用","","刪除")</f>
        <v/>
      </c>
    </row>
    <row r="84" spans="1:5">
      <c r="A84" s="101">
        <v>83</v>
      </c>
      <c r="B84" s="102" t="s">
        <v>719</v>
      </c>
      <c r="C84" s="102" t="str">
        <f t="shared" si="2"/>
        <v>CA-1501-25-AA1B-NA-3.pdf</v>
      </c>
      <c r="D84" s="102" t="str">
        <f t="shared" si="3"/>
        <v>83.CA-1501-25-AA1B-NA-3.pdf</v>
      </c>
      <c r="E84" s="99" t="str" cm="1">
        <f t="array" ref="E84">IF(_xlfn.XLOOKUP(VALUE(A84),VALUE(版本控制!A:A),版本控制!E:E,,0)="啟用","","刪除")</f>
        <v/>
      </c>
    </row>
    <row r="85" spans="1:5">
      <c r="A85" s="101">
        <v>84</v>
      </c>
      <c r="B85" s="102" t="s">
        <v>720</v>
      </c>
      <c r="C85" s="102" t="str">
        <f t="shared" si="2"/>
        <v>CA-1501-25-AA1B-NA-4.pdf</v>
      </c>
      <c r="D85" s="102" t="str">
        <f t="shared" si="3"/>
        <v>84.CA-1501-25-AA1B-NA-4.pdf</v>
      </c>
      <c r="E85" s="99" t="str" cm="1">
        <f t="array" ref="E85">IF(_xlfn.XLOOKUP(VALUE(A85),VALUE(版本控制!A:A),版本控制!E:E,,0)="啟用","","刪除")</f>
        <v/>
      </c>
    </row>
    <row r="86" spans="1:5">
      <c r="A86" s="101">
        <v>85</v>
      </c>
      <c r="B86" s="102" t="s">
        <v>155</v>
      </c>
      <c r="C86" s="102" t="str">
        <f t="shared" si="2"/>
        <v>CA-1601-25-AA1B-NA.pdf</v>
      </c>
      <c r="D86" s="102" t="str">
        <f t="shared" si="3"/>
        <v>85.CA-1601-25-AA1B-NA.pdf</v>
      </c>
      <c r="E86" s="99" t="str" cm="1">
        <f t="array" ref="E86">IF(_xlfn.XLOOKUP(VALUE(A86),VALUE(版本控制!A:A),版本控制!E:E,,0)="啟用","","刪除")</f>
        <v/>
      </c>
    </row>
    <row r="87" spans="1:5">
      <c r="A87" s="101">
        <v>86</v>
      </c>
      <c r="B87" s="102" t="s">
        <v>156</v>
      </c>
      <c r="C87" s="102" t="str">
        <f t="shared" si="2"/>
        <v>CA-1602-25-AA1B-NA-1.pdf</v>
      </c>
      <c r="D87" s="102" t="str">
        <f t="shared" si="3"/>
        <v>86.CA-1602-25-AA1B-NA-1.pdf</v>
      </c>
      <c r="E87" s="99" t="str" cm="1">
        <f t="array" ref="E87">IF(_xlfn.XLOOKUP(VALUE(A87),VALUE(版本控制!A:A),版本控制!E:E,,0)="啟用","","刪除")</f>
        <v/>
      </c>
    </row>
    <row r="88" spans="1:5">
      <c r="A88" s="101">
        <v>87</v>
      </c>
      <c r="B88" s="102" t="s">
        <v>157</v>
      </c>
      <c r="C88" s="102" t="str">
        <f t="shared" si="2"/>
        <v>CA-1602-25-AA1B-NA-2.pdf</v>
      </c>
      <c r="D88" s="102" t="str">
        <f t="shared" si="3"/>
        <v>87.CA-1602-25-AA1B-NA-2.pdf</v>
      </c>
      <c r="E88" s="99" t="str" cm="1">
        <f t="array" ref="E88">IF(_xlfn.XLOOKUP(VALUE(A88),VALUE(版本控制!A:A),版本控制!E:E,,0)="啟用","","刪除")</f>
        <v/>
      </c>
    </row>
    <row r="89" spans="1:5">
      <c r="A89" s="101">
        <v>88</v>
      </c>
      <c r="B89" s="102" t="s">
        <v>158</v>
      </c>
      <c r="C89" s="102" t="str">
        <f t="shared" si="2"/>
        <v>CA-1602-25-AA1B-NA-3.pdf</v>
      </c>
      <c r="D89" s="102" t="str">
        <f t="shared" si="3"/>
        <v>88.CA-1602-25-AA1B-NA-3.pdf</v>
      </c>
      <c r="E89" s="99" t="str" cm="1">
        <f t="array" ref="E89">IF(_xlfn.XLOOKUP(VALUE(A89),VALUE(版本控制!A:A),版本控制!E:E,,0)="啟用","","刪除")</f>
        <v/>
      </c>
    </row>
    <row r="90" spans="1:5">
      <c r="A90" s="101">
        <v>89</v>
      </c>
      <c r="B90" s="102" t="s">
        <v>159</v>
      </c>
      <c r="C90" s="102" t="str">
        <f t="shared" si="2"/>
        <v>CA-1701-25-AA1B-NA.pdf</v>
      </c>
      <c r="D90" s="102" t="str">
        <f t="shared" si="3"/>
        <v>89.CA-1701-25-AA1B-NA.pdf</v>
      </c>
      <c r="E90" s="99" t="str" cm="1">
        <f t="array" ref="E90">IF(_xlfn.XLOOKUP(VALUE(A90),VALUE(版本控制!A:A),版本控制!E:E,,0)="啟用","","刪除")</f>
        <v/>
      </c>
    </row>
    <row r="91" spans="1:5">
      <c r="A91" s="101">
        <v>90</v>
      </c>
      <c r="B91" s="102" t="s">
        <v>160</v>
      </c>
      <c r="C91" s="102" t="str">
        <f t="shared" si="2"/>
        <v>CA-1801-25-AA1B-NA-1.pdf</v>
      </c>
      <c r="D91" s="102" t="str">
        <f t="shared" si="3"/>
        <v>90.CA-1801-25-AA1B-NA-1.pdf</v>
      </c>
      <c r="E91" s="99" t="str" cm="1">
        <f t="array" ref="E91">IF(_xlfn.XLOOKUP(VALUE(A91),VALUE(版本控制!A:A),版本控制!E:E,,0)="啟用","","刪除")</f>
        <v/>
      </c>
    </row>
    <row r="92" spans="1:5">
      <c r="A92" s="101">
        <v>91</v>
      </c>
      <c r="B92" s="102" t="s">
        <v>161</v>
      </c>
      <c r="C92" s="102" t="str">
        <f t="shared" si="2"/>
        <v>CA-1801-25-AA1B-NA-2.pdf</v>
      </c>
      <c r="D92" s="102" t="str">
        <f t="shared" si="3"/>
        <v>91.CA-1801-25-AA1B-NA-2.pdf</v>
      </c>
      <c r="E92" s="99" t="str" cm="1">
        <f t="array" ref="E92">IF(_xlfn.XLOOKUP(VALUE(A92),VALUE(版本控制!A:A),版本控制!E:E,,0)="啟用","","刪除")</f>
        <v/>
      </c>
    </row>
    <row r="93" spans="1:5">
      <c r="A93" s="101">
        <v>92</v>
      </c>
      <c r="B93" s="102" t="s">
        <v>162</v>
      </c>
      <c r="C93" s="102" t="str">
        <f t="shared" si="2"/>
        <v>CA-1801-25-AA1B-NA-3.pdf</v>
      </c>
      <c r="D93" s="102" t="str">
        <f t="shared" si="3"/>
        <v>92.CA-1801-25-AA1B-NA-3.pdf</v>
      </c>
      <c r="E93" s="99" t="str" cm="1">
        <f t="array" ref="E93">IF(_xlfn.XLOOKUP(VALUE(A93),VALUE(版本控制!A:A),版本控制!E:E,,0)="啟用","","刪除")</f>
        <v/>
      </c>
    </row>
    <row r="94" spans="1:5">
      <c r="A94" s="101">
        <v>93</v>
      </c>
      <c r="B94" s="102" t="s">
        <v>721</v>
      </c>
      <c r="C94" s="102" t="str">
        <f t="shared" si="2"/>
        <v>CA-2001-100-AA1B-NA-1.pdf</v>
      </c>
      <c r="D94" s="102" t="str">
        <f t="shared" si="3"/>
        <v>93.CA-2001-100-AA1B-NA-1.pdf</v>
      </c>
      <c r="E94" s="99" t="str" cm="1">
        <f t="array" ref="E94">IF(_xlfn.XLOOKUP(VALUE(A94),VALUE(版本控制!A:A),版本控制!E:E,,0)="啟用","","刪除")</f>
        <v/>
      </c>
    </row>
    <row r="95" spans="1:5">
      <c r="A95" s="101">
        <v>94</v>
      </c>
      <c r="B95" s="102" t="s">
        <v>165</v>
      </c>
      <c r="C95" s="102" t="str">
        <f t="shared" si="2"/>
        <v>CA-2001-100-AA1B-NA-2.pdf</v>
      </c>
      <c r="D95" s="102" t="str">
        <f t="shared" si="3"/>
        <v>94.CA-2001-100-AA1B-NA-2.pdf</v>
      </c>
      <c r="E95" s="99" t="str" cm="1">
        <f t="array" ref="E95">IF(_xlfn.XLOOKUP(VALUE(A95),VALUE(版本控制!A:A),版本控制!E:E,,0)="啟用","","刪除")</f>
        <v/>
      </c>
    </row>
    <row r="96" spans="1:5">
      <c r="A96" s="101">
        <v>95</v>
      </c>
      <c r="B96" s="102" t="s">
        <v>166</v>
      </c>
      <c r="C96" s="102" t="str">
        <f t="shared" si="2"/>
        <v>CA-2001-100-AA1B-NA-3.pdf</v>
      </c>
      <c r="D96" s="102" t="str">
        <f t="shared" si="3"/>
        <v>95.CA-2001-100-AA1B-NA-3.pdf</v>
      </c>
      <c r="E96" s="99" t="str" cm="1">
        <f t="array" ref="E96">IF(_xlfn.XLOOKUP(VALUE(A96),VALUE(版本控制!A:A),版本控制!E:E,,0)="啟用","","刪除")</f>
        <v/>
      </c>
    </row>
    <row r="97" spans="1:5">
      <c r="A97" s="101">
        <v>96</v>
      </c>
      <c r="B97" s="102" t="s">
        <v>167</v>
      </c>
      <c r="C97" s="102" t="str">
        <f t="shared" si="2"/>
        <v>CA-2001-100-AA1B-NA-4.pdf</v>
      </c>
      <c r="D97" s="102" t="str">
        <f t="shared" si="3"/>
        <v>96.CA-2001-100-AA1B-NA-4.pdf</v>
      </c>
      <c r="E97" s="99" t="str" cm="1">
        <f t="array" ref="E97">IF(_xlfn.XLOOKUP(VALUE(A97),VALUE(版本控制!A:A),版本控制!E:E,,0)="啟用","","刪除")</f>
        <v/>
      </c>
    </row>
    <row r="98" spans="1:5">
      <c r="A98" s="101">
        <v>97</v>
      </c>
      <c r="B98" s="102" t="s">
        <v>168</v>
      </c>
      <c r="C98" s="102" t="str">
        <f t="shared" si="2"/>
        <v>CA-2001-100-AA1B-NA-5.pdf</v>
      </c>
      <c r="D98" s="102" t="str">
        <f t="shared" si="3"/>
        <v>97.CA-2001-100-AA1B-NA-5.pdf</v>
      </c>
      <c r="E98" s="99" t="str" cm="1">
        <f t="array" ref="E98">IF(_xlfn.XLOOKUP(VALUE(A98),VALUE(版本控制!A:A),版本控制!E:E,,0)="啟用","","刪除")</f>
        <v/>
      </c>
    </row>
    <row r="99" spans="1:5">
      <c r="A99" s="101">
        <v>98</v>
      </c>
      <c r="B99" s="102" t="s">
        <v>722</v>
      </c>
      <c r="C99" s="102" t="str">
        <f t="shared" si="2"/>
        <v>CA-2001-100-AA1B-NA-6.pdf</v>
      </c>
      <c r="D99" s="102" t="str">
        <f t="shared" si="3"/>
        <v>98.CA-2001-100-AA1B-NA-6.pdf</v>
      </c>
      <c r="E99" s="99" t="str" cm="1">
        <f t="array" ref="E99">IF(_xlfn.XLOOKUP(VALUE(A99),VALUE(版本控制!A:A),版本控制!E:E,,0)="啟用","","刪除")</f>
        <v/>
      </c>
    </row>
    <row r="100" spans="1:5">
      <c r="A100" s="101">
        <v>99</v>
      </c>
      <c r="B100" s="102" t="s">
        <v>723</v>
      </c>
      <c r="C100" s="102" t="str">
        <f t="shared" si="2"/>
        <v>CA-2001-100-AA1B-NA-7.pdf</v>
      </c>
      <c r="D100" s="102" t="str">
        <f t="shared" si="3"/>
        <v>99.CA-2001-100-AA1B-NA-7.pdf</v>
      </c>
      <c r="E100" s="99" t="str" cm="1">
        <f t="array" ref="E100">IF(_xlfn.XLOOKUP(VALUE(A100),VALUE(版本控制!A:A),版本控制!E:E,,0)="啟用","","刪除")</f>
        <v/>
      </c>
    </row>
    <row r="101" spans="1:5">
      <c r="A101" s="101">
        <v>100</v>
      </c>
      <c r="B101" s="102" t="s">
        <v>169</v>
      </c>
      <c r="C101" s="102" t="str">
        <f t="shared" si="2"/>
        <v>CA-2002-50-AA1B-NA.pdf</v>
      </c>
      <c r="D101" s="102" t="str">
        <f t="shared" si="3"/>
        <v>100.CA-2002-50-AA1B-NA.pdf</v>
      </c>
      <c r="E101" s="99" t="str" cm="1">
        <f t="array" ref="E101">IF(_xlfn.XLOOKUP(VALUE(A101),VALUE(版本控制!A:A),版本控制!E:E,,0)="啟用","","刪除")</f>
        <v/>
      </c>
    </row>
    <row r="102" spans="1:5">
      <c r="A102" s="101">
        <v>101</v>
      </c>
      <c r="B102" s="102" t="s">
        <v>170</v>
      </c>
      <c r="C102" s="102" t="str">
        <f t="shared" si="2"/>
        <v>CA-2003-50-AA1B-NA.pdf</v>
      </c>
      <c r="D102" s="102" t="str">
        <f t="shared" si="3"/>
        <v>101.CA-2003-50-AA1B-NA.pdf</v>
      </c>
      <c r="E102" s="99" t="str" cm="1">
        <f t="array" ref="E102">IF(_xlfn.XLOOKUP(VALUE(A102),VALUE(版本控制!A:A),版本控制!E:E,,0)="啟用","","刪除")</f>
        <v/>
      </c>
    </row>
    <row r="103" spans="1:5">
      <c r="A103" s="101">
        <v>102</v>
      </c>
      <c r="B103" s="102" t="s">
        <v>171</v>
      </c>
      <c r="C103" s="102" t="str">
        <f t="shared" si="2"/>
        <v>CA-2004-50-AA1B-NA.pdf</v>
      </c>
      <c r="D103" s="102" t="str">
        <f t="shared" si="3"/>
        <v>102.CA-2004-50-AA1B-NA.pdf</v>
      </c>
      <c r="E103" s="99" t="str" cm="1">
        <f t="array" ref="E103">IF(_xlfn.XLOOKUP(VALUE(A103),VALUE(版本控制!A:A),版本控制!E:E,,0)="啟用","","刪除")</f>
        <v/>
      </c>
    </row>
    <row r="104" spans="1:5">
      <c r="A104" s="101">
        <v>103</v>
      </c>
      <c r="B104" s="102" t="s">
        <v>172</v>
      </c>
      <c r="C104" s="102" t="str">
        <f t="shared" si="2"/>
        <v>CA-2005-100-AA1B-NA.pdf</v>
      </c>
      <c r="D104" s="102" t="str">
        <f t="shared" si="3"/>
        <v>103.CA-2005-100-AA1B-NA.pdf</v>
      </c>
      <c r="E104" s="99" t="str" cm="1">
        <f t="array" ref="E104">IF(_xlfn.XLOOKUP(VALUE(A104),VALUE(版本控制!A:A),版本控制!E:E,,0)="啟用","","刪除")</f>
        <v/>
      </c>
    </row>
    <row r="105" spans="1:5">
      <c r="A105" s="101">
        <v>104</v>
      </c>
      <c r="B105" s="102" t="s">
        <v>173</v>
      </c>
      <c r="C105" s="102" t="str">
        <f t="shared" si="2"/>
        <v>CA-2006-100-AA1B-NA-1.pdf</v>
      </c>
      <c r="D105" s="102" t="str">
        <f t="shared" si="3"/>
        <v>104.CA-2006-100-AA1B-NA-1.pdf</v>
      </c>
      <c r="E105" s="99" t="str" cm="1">
        <f t="array" ref="E105">IF(_xlfn.XLOOKUP(VALUE(A105),VALUE(版本控制!A:A),版本控制!E:E,,0)="啟用","","刪除")</f>
        <v/>
      </c>
    </row>
    <row r="106" spans="1:5">
      <c r="A106" s="101">
        <v>105</v>
      </c>
      <c r="B106" s="102" t="s">
        <v>174</v>
      </c>
      <c r="C106" s="102" t="str">
        <f t="shared" si="2"/>
        <v>CA-2006-100-AA1B-NA-2.pdf</v>
      </c>
      <c r="D106" s="102" t="str">
        <f t="shared" si="3"/>
        <v>105.CA-2006-100-AA1B-NA-2.pdf</v>
      </c>
      <c r="E106" s="99" t="str" cm="1">
        <f t="array" ref="E106">IF(_xlfn.XLOOKUP(VALUE(A106),VALUE(版本控制!A:A),版本控制!E:E,,0)="啟用","","刪除")</f>
        <v/>
      </c>
    </row>
    <row r="107" spans="1:5">
      <c r="A107" s="101">
        <v>106</v>
      </c>
      <c r="B107" s="102" t="s">
        <v>175</v>
      </c>
      <c r="C107" s="102" t="str">
        <f t="shared" si="2"/>
        <v>CA-2006-100-AA1B-NA-3.pdf</v>
      </c>
      <c r="D107" s="102" t="str">
        <f t="shared" si="3"/>
        <v>106.CA-2006-100-AA1B-NA-3.pdf</v>
      </c>
      <c r="E107" s="99" t="str" cm="1">
        <f t="array" ref="E107">IF(_xlfn.XLOOKUP(VALUE(A107),VALUE(版本控制!A:A),版本控制!E:E,,0)="啟用","","刪除")</f>
        <v/>
      </c>
    </row>
    <row r="108" spans="1:5">
      <c r="A108" s="101">
        <v>107</v>
      </c>
      <c r="B108" s="102" t="s">
        <v>176</v>
      </c>
      <c r="C108" s="102" t="str">
        <f t="shared" si="2"/>
        <v>CA-2007-100-AA1B-NA-1.pdf</v>
      </c>
      <c r="D108" s="102" t="str">
        <f t="shared" si="3"/>
        <v>107.CA-2007-100-AA1B-NA-1.pdf</v>
      </c>
      <c r="E108" s="99" t="str" cm="1">
        <f t="array" ref="E108">IF(_xlfn.XLOOKUP(VALUE(A108),VALUE(版本控制!A:A),版本控制!E:E,,0)="啟用","","刪除")</f>
        <v/>
      </c>
    </row>
    <row r="109" spans="1:5">
      <c r="A109" s="101">
        <v>108</v>
      </c>
      <c r="B109" s="102" t="s">
        <v>177</v>
      </c>
      <c r="C109" s="102" t="str">
        <f t="shared" si="2"/>
        <v>CA-2007-100-AA1B-NA-2.pdf</v>
      </c>
      <c r="D109" s="102" t="str">
        <f t="shared" si="3"/>
        <v>108.CA-2007-100-AA1B-NA-2.pdf</v>
      </c>
      <c r="E109" s="99" t="str" cm="1">
        <f t="array" ref="E109">IF(_xlfn.XLOOKUP(VALUE(A109),VALUE(版本控制!A:A),版本控制!E:E,,0)="啟用","","刪除")</f>
        <v/>
      </c>
    </row>
    <row r="110" spans="1:5">
      <c r="A110" s="101">
        <v>109</v>
      </c>
      <c r="B110" s="102" t="s">
        <v>178</v>
      </c>
      <c r="C110" s="102" t="str">
        <f t="shared" si="2"/>
        <v>CA-2008-100-AA1B-NA-1.pdf</v>
      </c>
      <c r="D110" s="102" t="str">
        <f t="shared" si="3"/>
        <v>109.CA-2008-100-AA1B-NA-1.pdf</v>
      </c>
      <c r="E110" s="99" t="str" cm="1">
        <f t="array" ref="E110">IF(_xlfn.XLOOKUP(VALUE(A110),VALUE(版本控制!A:A),版本控制!E:E,,0)="啟用","","刪除")</f>
        <v/>
      </c>
    </row>
    <row r="111" spans="1:5">
      <c r="A111" s="101">
        <v>110</v>
      </c>
      <c r="B111" s="102" t="s">
        <v>179</v>
      </c>
      <c r="C111" s="102" t="str">
        <f t="shared" si="2"/>
        <v>CA-2008-100-AA1B-NA-2.pdf</v>
      </c>
      <c r="D111" s="102" t="str">
        <f t="shared" si="3"/>
        <v>110.CA-2008-100-AA1B-NA-2.pdf</v>
      </c>
      <c r="E111" s="99" t="str" cm="1">
        <f t="array" ref="E111">IF(_xlfn.XLOOKUP(VALUE(A111),VALUE(版本控制!A:A),版本控制!E:E,,0)="啟用","","刪除")</f>
        <v/>
      </c>
    </row>
    <row r="112" spans="1:5">
      <c r="A112" s="101">
        <v>111</v>
      </c>
      <c r="B112" s="102" t="s">
        <v>180</v>
      </c>
      <c r="C112" s="102" t="str">
        <f t="shared" si="2"/>
        <v>CA-2008-100-AA1B-NA-3.pdf</v>
      </c>
      <c r="D112" s="102" t="str">
        <f t="shared" si="3"/>
        <v>111.CA-2008-100-AA1B-NA-3.pdf</v>
      </c>
      <c r="E112" s="99" t="str" cm="1">
        <f t="array" ref="E112">IF(_xlfn.XLOOKUP(VALUE(A112),VALUE(版本控制!A:A),版本控制!E:E,,0)="啟用","","刪除")</f>
        <v/>
      </c>
    </row>
    <row r="113" spans="1:5">
      <c r="A113" s="101">
        <v>112</v>
      </c>
      <c r="B113" s="102" t="s">
        <v>181</v>
      </c>
      <c r="C113" s="102" t="str">
        <f t="shared" si="2"/>
        <v>CA-2008-100-AA1B-NA-4.pdf</v>
      </c>
      <c r="D113" s="102" t="str">
        <f t="shared" si="3"/>
        <v>112.CA-2008-100-AA1B-NA-4.pdf</v>
      </c>
      <c r="E113" s="99" t="str" cm="1">
        <f t="array" ref="E113">IF(_xlfn.XLOOKUP(VALUE(A113),VALUE(版本控制!A:A),版本控制!E:E,,0)="啟用","","刪除")</f>
        <v/>
      </c>
    </row>
    <row r="114" spans="1:5">
      <c r="A114" s="101">
        <v>113</v>
      </c>
      <c r="B114" s="102" t="s">
        <v>182</v>
      </c>
      <c r="C114" s="102" t="str">
        <f t="shared" si="2"/>
        <v>CA-2008-100-AA1B-NA-5.pdf</v>
      </c>
      <c r="D114" s="102" t="str">
        <f t="shared" si="3"/>
        <v>113.CA-2008-100-AA1B-NA-5.pdf</v>
      </c>
      <c r="E114" s="99" t="str" cm="1">
        <f t="array" ref="E114">IF(_xlfn.XLOOKUP(VALUE(A114),VALUE(版本控制!A:A),版本控制!E:E,,0)="啟用","","刪除")</f>
        <v/>
      </c>
    </row>
    <row r="115" spans="1:5">
      <c r="A115" s="101">
        <v>114</v>
      </c>
      <c r="B115" s="102" t="s">
        <v>724</v>
      </c>
      <c r="C115" s="102" t="str">
        <f t="shared" si="2"/>
        <v>CA-2008-100-AA1B-NA-6.pdf</v>
      </c>
      <c r="D115" s="102" t="str">
        <f t="shared" si="3"/>
        <v>114.CA-2008-100-AA1B-NA-6.pdf</v>
      </c>
      <c r="E115" s="99" t="str" cm="1">
        <f t="array" ref="E115">IF(_xlfn.XLOOKUP(VALUE(A115),VALUE(版本控制!A:A),版本控制!E:E,,0)="啟用","","刪除")</f>
        <v/>
      </c>
    </row>
    <row r="116" spans="1:5">
      <c r="A116" s="101">
        <v>115</v>
      </c>
      <c r="B116" s="102" t="s">
        <v>725</v>
      </c>
      <c r="C116" s="102" t="str">
        <f t="shared" si="2"/>
        <v>CA-2008-100-AA1B-NA-7.pdf</v>
      </c>
      <c r="D116" s="102" t="str">
        <f t="shared" si="3"/>
        <v>115.CA-2008-100-AA1B-NA-7.pdf</v>
      </c>
      <c r="E116" s="99" t="str" cm="1">
        <f t="array" ref="E116">IF(_xlfn.XLOOKUP(VALUE(A116),VALUE(版本控制!A:A),版本控制!E:E,,0)="啟用","","刪除")</f>
        <v/>
      </c>
    </row>
    <row r="117" spans="1:5">
      <c r="A117" s="101">
        <v>116</v>
      </c>
      <c r="B117" s="102" t="s">
        <v>183</v>
      </c>
      <c r="C117" s="102" t="str">
        <f t="shared" si="2"/>
        <v>CA-2009-80-AA1B-NA.pdf</v>
      </c>
      <c r="D117" s="102" t="str">
        <f t="shared" si="3"/>
        <v>116.CA-2009-80-AA1B-NA.pdf</v>
      </c>
      <c r="E117" s="99" t="str" cm="1">
        <f t="array" ref="E117">IF(_xlfn.XLOOKUP(VALUE(A117),VALUE(版本控制!A:A),版本控制!E:E,,0)="啟用","","刪除")</f>
        <v/>
      </c>
    </row>
    <row r="118" spans="1:5">
      <c r="A118" s="101">
        <v>117</v>
      </c>
      <c r="B118" s="102" t="s">
        <v>184</v>
      </c>
      <c r="C118" s="102" t="str">
        <f t="shared" si="2"/>
        <v>CA-2010-100-AA1B-NA.pdf</v>
      </c>
      <c r="D118" s="102" t="str">
        <f t="shared" si="3"/>
        <v>117.CA-2010-100-AA1B-NA.pdf</v>
      </c>
      <c r="E118" s="99" t="str" cm="1">
        <f t="array" ref="E118">IF(_xlfn.XLOOKUP(VALUE(A118),VALUE(版本控制!A:A),版本控制!E:E,,0)="啟用","","刪除")</f>
        <v/>
      </c>
    </row>
    <row r="119" spans="1:5">
      <c r="A119" s="101">
        <v>118</v>
      </c>
      <c r="B119" s="102" t="s">
        <v>185</v>
      </c>
      <c r="C119" s="102" t="str">
        <f t="shared" si="2"/>
        <v>CA-2011-50-AA1B-NA-1.pdf</v>
      </c>
      <c r="D119" s="102" t="str">
        <f t="shared" si="3"/>
        <v>118.CA-2011-50-AA1B-NA-1.pdf</v>
      </c>
      <c r="E119" s="99" t="str" cm="1">
        <f t="array" ref="E119">IF(_xlfn.XLOOKUP(VALUE(A119),VALUE(版本控制!A:A),版本控制!E:E,,0)="啟用","","刪除")</f>
        <v/>
      </c>
    </row>
    <row r="120" spans="1:5">
      <c r="A120" s="101">
        <v>119</v>
      </c>
      <c r="B120" s="102" t="s">
        <v>186</v>
      </c>
      <c r="C120" s="102" t="str">
        <f t="shared" si="2"/>
        <v>CA-2011-50-AA1B-NA-2.pdf</v>
      </c>
      <c r="D120" s="102" t="str">
        <f t="shared" si="3"/>
        <v>119.CA-2011-50-AA1B-NA-2.pdf</v>
      </c>
      <c r="E120" s="99" t="str" cm="1">
        <f t="array" ref="E120">IF(_xlfn.XLOOKUP(VALUE(A120),VALUE(版本控制!A:A),版本控制!E:E,,0)="啟用","","刪除")</f>
        <v/>
      </c>
    </row>
    <row r="121" spans="1:5">
      <c r="A121" s="101">
        <v>120</v>
      </c>
      <c r="B121" s="102" t="s">
        <v>187</v>
      </c>
      <c r="C121" s="102" t="str">
        <f t="shared" si="2"/>
        <v>CA-2011-50-AA1B-NA-3.pdf</v>
      </c>
      <c r="D121" s="102" t="str">
        <f t="shared" si="3"/>
        <v>120.CA-2011-50-AA1B-NA-3.pdf</v>
      </c>
      <c r="E121" s="99" t="str" cm="1">
        <f t="array" ref="E121">IF(_xlfn.XLOOKUP(VALUE(A121),VALUE(版本控制!A:A),版本控制!E:E,,0)="啟用","","刪除")</f>
        <v/>
      </c>
    </row>
    <row r="122" spans="1:5">
      <c r="A122" s="101">
        <v>121</v>
      </c>
      <c r="B122" s="102" t="s">
        <v>188</v>
      </c>
      <c r="C122" s="102" t="str">
        <f t="shared" si="2"/>
        <v>CA-2012-40-AA1B-NA.pdf</v>
      </c>
      <c r="D122" s="102" t="str">
        <f t="shared" si="3"/>
        <v>121.CA-2012-40-AA1B-NA.pdf</v>
      </c>
      <c r="E122" s="99" t="str" cm="1">
        <f t="array" ref="E122">IF(_xlfn.XLOOKUP(VALUE(A122),VALUE(版本控制!A:A),版本控制!E:E,,0)="啟用","","刪除")</f>
        <v/>
      </c>
    </row>
    <row r="123" spans="1:5">
      <c r="A123" s="101">
        <v>122</v>
      </c>
      <c r="B123" s="102" t="s">
        <v>189</v>
      </c>
      <c r="C123" s="102" t="str">
        <f t="shared" si="2"/>
        <v>CA-2013-40-AA1B-NA.pdf</v>
      </c>
      <c r="D123" s="102" t="str">
        <f t="shared" si="3"/>
        <v>122.CA-2013-40-AA1B-NA.pdf</v>
      </c>
      <c r="E123" s="99" t="str" cm="1">
        <f t="array" ref="E123">IF(_xlfn.XLOOKUP(VALUE(A123),VALUE(版本控制!A:A),版本控制!E:E,,0)="啟用","","刪除")</f>
        <v/>
      </c>
    </row>
    <row r="124" spans="1:5">
      <c r="A124" s="101">
        <v>123</v>
      </c>
      <c r="B124" s="102" t="s">
        <v>726</v>
      </c>
      <c r="C124" s="102" t="str">
        <f t="shared" si="2"/>
        <v>CA-2014-40-AA1B-NA.pdf</v>
      </c>
      <c r="D124" s="102" t="str">
        <f t="shared" si="3"/>
        <v>123.CA-2014-40-AA1B-NA.pdf</v>
      </c>
      <c r="E124" s="99" t="str" cm="1">
        <f t="array" ref="E124">IF(_xlfn.XLOOKUP(VALUE(A124),VALUE(版本控制!A:A),版本控制!E:E,,0)="啟用","","刪除")</f>
        <v/>
      </c>
    </row>
    <row r="125" spans="1:5">
      <c r="A125" s="101">
        <v>124</v>
      </c>
      <c r="B125" s="102" t="s">
        <v>191</v>
      </c>
      <c r="C125" s="102" t="str">
        <f t="shared" si="2"/>
        <v>CA-2015-40-AA1B-NA.pdf</v>
      </c>
      <c r="D125" s="102" t="str">
        <f t="shared" si="3"/>
        <v>124.CA-2015-40-AA1B-NA.pdf</v>
      </c>
      <c r="E125" s="99" t="str" cm="1">
        <f t="array" ref="E125">IF(_xlfn.XLOOKUP(VALUE(A125),VALUE(版本控制!A:A),版本控制!E:E,,0)="啟用","","刪除")</f>
        <v/>
      </c>
    </row>
    <row r="126" spans="1:5">
      <c r="A126" s="101">
        <v>125</v>
      </c>
      <c r="B126" s="102" t="s">
        <v>3438</v>
      </c>
      <c r="C126" s="102" t="str">
        <f t="shared" si="2"/>
        <v>CA-2016-40-AA1B-NA-1.pdf</v>
      </c>
      <c r="D126" s="102" t="str">
        <f t="shared" si="3"/>
        <v>125.CA-2016-40-AA1B-NA-1.pdf</v>
      </c>
      <c r="E126" s="99" t="str" cm="1">
        <f t="array" ref="E126">IF(_xlfn.XLOOKUP(VALUE(A126),VALUE(版本控制!A:A),版本控制!E:E,,0)="啟用","","刪除")</f>
        <v/>
      </c>
    </row>
    <row r="127" spans="1:5">
      <c r="A127" s="101" t="s">
        <v>3436</v>
      </c>
      <c r="B127" s="102" t="s">
        <v>3437</v>
      </c>
      <c r="C127" s="102"/>
      <c r="D127" s="102"/>
      <c r="E127" s="99"/>
    </row>
    <row r="128" spans="1:5">
      <c r="A128" s="101">
        <v>126</v>
      </c>
      <c r="B128" s="102" t="s">
        <v>195</v>
      </c>
      <c r="C128" s="102" t="str">
        <f t="shared" si="2"/>
        <v>CA-2017-40-AA1B-NA.pdf</v>
      </c>
      <c r="D128" s="102" t="str">
        <f t="shared" si="3"/>
        <v>126.CA-2017-40-AA1B-NA.pdf</v>
      </c>
      <c r="E128" s="99" t="str" cm="1">
        <f t="array" ref="E128">IF(_xlfn.XLOOKUP(VALUE(A128),VALUE(版本控制!A:A),版本控制!E:E,,0)="啟用","","刪除")</f>
        <v/>
      </c>
    </row>
    <row r="129" spans="1:5">
      <c r="A129" s="101">
        <v>127</v>
      </c>
      <c r="B129" s="102" t="s">
        <v>196</v>
      </c>
      <c r="C129" s="102" t="str">
        <f t="shared" si="2"/>
        <v>CA-2018-40-AA1B-NA.pdf</v>
      </c>
      <c r="D129" s="102" t="str">
        <f t="shared" si="3"/>
        <v>127.CA-2018-40-AA1B-NA.pdf</v>
      </c>
      <c r="E129" s="99" t="str" cm="1">
        <f t="array" ref="E129">IF(_xlfn.XLOOKUP(VALUE(A129),VALUE(版本控制!A:A),版本控制!E:E,,0)="啟用","","刪除")</f>
        <v/>
      </c>
    </row>
    <row r="130" spans="1:5">
      <c r="A130" s="101">
        <v>128</v>
      </c>
      <c r="B130" s="102" t="s">
        <v>197</v>
      </c>
      <c r="C130" s="102" t="str">
        <f t="shared" si="2"/>
        <v>CA-2101-50-AA1B-NA-1.pdf</v>
      </c>
      <c r="D130" s="102" t="str">
        <f t="shared" si="3"/>
        <v>128.CA-2101-50-AA1B-NA-1.pdf</v>
      </c>
      <c r="E130" s="99" t="str" cm="1">
        <f t="array" ref="E130">IF(_xlfn.XLOOKUP(VALUE(A130),VALUE(版本控制!A:A),版本控制!E:E,,0)="啟用","","刪除")</f>
        <v/>
      </c>
    </row>
    <row r="131" spans="1:5">
      <c r="A131" s="101">
        <v>129</v>
      </c>
      <c r="B131" s="102" t="s">
        <v>198</v>
      </c>
      <c r="C131" s="102" t="str">
        <f t="shared" ref="C131:C194" si="4">_xlfn.CONCAT(B131,".pdf")</f>
        <v>CA-2101-50-AA1B-NA-2.pdf</v>
      </c>
      <c r="D131" s="102" t="str">
        <f t="shared" ref="D131:D194" si="5">_xlfn.CONCAT(A131,".",B131,".pdf")</f>
        <v>129.CA-2101-50-AA1B-NA-2.pdf</v>
      </c>
      <c r="E131" s="99" t="str" cm="1">
        <f t="array" ref="E131">IF(_xlfn.XLOOKUP(VALUE(A131),VALUE(版本控制!A:A),版本控制!E:E,,0)="啟用","","刪除")</f>
        <v/>
      </c>
    </row>
    <row r="132" spans="1:5">
      <c r="A132" s="101">
        <v>130</v>
      </c>
      <c r="B132" s="102" t="s">
        <v>199</v>
      </c>
      <c r="C132" s="102" t="str">
        <f t="shared" si="4"/>
        <v>CA-2102-25-AA1B-NA.pdf</v>
      </c>
      <c r="D132" s="102" t="str">
        <f t="shared" si="5"/>
        <v>130.CA-2102-25-AA1B-NA.pdf</v>
      </c>
      <c r="E132" s="99" t="str" cm="1">
        <f t="array" ref="E132">IF(_xlfn.XLOOKUP(VALUE(A132),VALUE(版本控制!A:A),版本控制!E:E,,0)="啟用","","刪除")</f>
        <v/>
      </c>
    </row>
    <row r="133" spans="1:5">
      <c r="A133" s="101">
        <v>131</v>
      </c>
      <c r="B133" s="102" t="s">
        <v>200</v>
      </c>
      <c r="C133" s="102" t="str">
        <f t="shared" si="4"/>
        <v>CA-2103-25-AA1B-NA.pdf</v>
      </c>
      <c r="D133" s="102" t="str">
        <f t="shared" si="5"/>
        <v>131.CA-2103-25-AA1B-NA.pdf</v>
      </c>
      <c r="E133" s="99" t="str" cm="1">
        <f t="array" ref="E133">IF(_xlfn.XLOOKUP(VALUE(A133),VALUE(版本控制!A:A),版本控制!E:E,,0)="啟用","","刪除")</f>
        <v/>
      </c>
    </row>
    <row r="134" spans="1:5">
      <c r="A134" s="101">
        <v>132</v>
      </c>
      <c r="B134" s="102" t="s">
        <v>201</v>
      </c>
      <c r="C134" s="102" t="str">
        <f t="shared" si="4"/>
        <v>CA-2104-25-AA1B-NA.pdf</v>
      </c>
      <c r="D134" s="102" t="str">
        <f t="shared" si="5"/>
        <v>132.CA-2104-25-AA1B-NA.pdf</v>
      </c>
      <c r="E134" s="99" t="str" cm="1">
        <f t="array" ref="E134">IF(_xlfn.XLOOKUP(VALUE(A134),VALUE(版本控制!A:A),版本控制!E:E,,0)="啟用","","刪除")</f>
        <v/>
      </c>
    </row>
    <row r="135" spans="1:5">
      <c r="A135" s="101">
        <v>133</v>
      </c>
      <c r="B135" s="102" t="s">
        <v>202</v>
      </c>
      <c r="C135" s="102" t="str">
        <f t="shared" si="4"/>
        <v>CA-2105-25-AA1B-NA-1.pdf</v>
      </c>
      <c r="D135" s="102" t="str">
        <f t="shared" si="5"/>
        <v>133.CA-2105-25-AA1B-NA-1.pdf</v>
      </c>
      <c r="E135" s="99" t="str" cm="1">
        <f t="array" ref="E135">IF(_xlfn.XLOOKUP(VALUE(A135),VALUE(版本控制!A:A),版本控制!E:E,,0)="啟用","","刪除")</f>
        <v/>
      </c>
    </row>
    <row r="136" spans="1:5">
      <c r="A136" s="101">
        <v>134</v>
      </c>
      <c r="B136" s="102" t="s">
        <v>203</v>
      </c>
      <c r="C136" s="102" t="str">
        <f t="shared" si="4"/>
        <v>CA-2105-25-AA1B-NA-2.pdf</v>
      </c>
      <c r="D136" s="102" t="str">
        <f t="shared" si="5"/>
        <v>134.CA-2105-25-AA1B-NA-2.pdf</v>
      </c>
      <c r="E136" s="99" t="str" cm="1">
        <f t="array" ref="E136">IF(_xlfn.XLOOKUP(VALUE(A136),VALUE(版本控制!A:A),版本控制!E:E,,0)="啟用","","刪除")</f>
        <v/>
      </c>
    </row>
    <row r="137" spans="1:5">
      <c r="A137" s="101">
        <v>135</v>
      </c>
      <c r="B137" s="102" t="s">
        <v>204</v>
      </c>
      <c r="C137" s="102" t="str">
        <f t="shared" si="4"/>
        <v>CA-2106-25-AA1B-NA.pdf</v>
      </c>
      <c r="D137" s="102" t="str">
        <f t="shared" si="5"/>
        <v>135.CA-2106-25-AA1B-NA.pdf</v>
      </c>
      <c r="E137" s="99" t="str" cm="1">
        <f t="array" ref="E137">IF(_xlfn.XLOOKUP(VALUE(A137),VALUE(版本控制!A:A),版本控制!E:E,,0)="啟用","","刪除")</f>
        <v/>
      </c>
    </row>
    <row r="138" spans="1:5">
      <c r="A138" s="101">
        <v>136</v>
      </c>
      <c r="B138" s="102" t="s">
        <v>205</v>
      </c>
      <c r="C138" s="102" t="str">
        <f t="shared" si="4"/>
        <v>CA-2107-25-AA1B-NA.pdf</v>
      </c>
      <c r="D138" s="102" t="str">
        <f t="shared" si="5"/>
        <v>136.CA-2107-25-AA1B-NA.pdf</v>
      </c>
      <c r="E138" s="99" t="str" cm="1">
        <f t="array" ref="E138">IF(_xlfn.XLOOKUP(VALUE(A138),VALUE(版本控制!A:A),版本控制!E:E,,0)="啟用","","刪除")</f>
        <v/>
      </c>
    </row>
    <row r="139" spans="1:5">
      <c r="A139" s="101">
        <v>137</v>
      </c>
      <c r="B139" s="102" t="s">
        <v>206</v>
      </c>
      <c r="C139" s="102" t="str">
        <f t="shared" si="4"/>
        <v>CA-2108-25-AA1B-NA-1.pdf</v>
      </c>
      <c r="D139" s="102" t="str">
        <f t="shared" si="5"/>
        <v>137.CA-2108-25-AA1B-NA-1.pdf</v>
      </c>
      <c r="E139" s="99" t="str" cm="1">
        <f t="array" ref="E139">IF(_xlfn.XLOOKUP(VALUE(A139),VALUE(版本控制!A:A),版本控制!E:E,,0)="啟用","","刪除")</f>
        <v/>
      </c>
    </row>
    <row r="140" spans="1:5">
      <c r="A140" s="101">
        <v>138</v>
      </c>
      <c r="B140" s="102" t="s">
        <v>207</v>
      </c>
      <c r="C140" s="102" t="str">
        <f t="shared" si="4"/>
        <v>CA-2108-25-AA1B-NA-2.pdf</v>
      </c>
      <c r="D140" s="102" t="str">
        <f t="shared" si="5"/>
        <v>138.CA-2108-25-AA1B-NA-2.pdf</v>
      </c>
      <c r="E140" s="99" t="str" cm="1">
        <f t="array" ref="E140">IF(_xlfn.XLOOKUP(VALUE(A140),VALUE(版本控制!A:A),版本控制!E:E,,0)="啟用","","刪除")</f>
        <v/>
      </c>
    </row>
    <row r="141" spans="1:5">
      <c r="A141" s="101">
        <v>139</v>
      </c>
      <c r="B141" s="102" t="s">
        <v>208</v>
      </c>
      <c r="C141" s="102" t="str">
        <f t="shared" si="4"/>
        <v>CA-2109-25-AA1B-NA.pdf</v>
      </c>
      <c r="D141" s="102" t="str">
        <f t="shared" si="5"/>
        <v>139.CA-2109-25-AA1B-NA.pdf</v>
      </c>
      <c r="E141" s="99" t="str" cm="1">
        <f t="array" ref="E141">IF(_xlfn.XLOOKUP(VALUE(A141),VALUE(版本控制!A:A),版本控制!E:E,,0)="啟用","","刪除")</f>
        <v/>
      </c>
    </row>
    <row r="142" spans="1:5">
      <c r="A142" s="101">
        <v>140</v>
      </c>
      <c r="B142" s="102" t="s">
        <v>209</v>
      </c>
      <c r="C142" s="102" t="str">
        <f t="shared" si="4"/>
        <v>CA-2110-25-AA1B-NA.pdf</v>
      </c>
      <c r="D142" s="102" t="str">
        <f t="shared" si="5"/>
        <v>140.CA-2110-25-AA1B-NA.pdf</v>
      </c>
      <c r="E142" s="99" t="str" cm="1">
        <f t="array" ref="E142">IF(_xlfn.XLOOKUP(VALUE(A142),VALUE(版本控制!A:A),版本控制!E:E,,0)="啟用","","刪除")</f>
        <v/>
      </c>
    </row>
    <row r="143" spans="1:5">
      <c r="A143" s="101">
        <v>141</v>
      </c>
      <c r="B143" s="102" t="s">
        <v>210</v>
      </c>
      <c r="C143" s="102" t="str">
        <f t="shared" si="4"/>
        <v>CA-2111-25-AA1B-NA.pdf</v>
      </c>
      <c r="D143" s="102" t="str">
        <f t="shared" si="5"/>
        <v>141.CA-2111-25-AA1B-NA.pdf</v>
      </c>
      <c r="E143" s="99" t="str" cm="1">
        <f t="array" ref="E143">IF(_xlfn.XLOOKUP(VALUE(A143),VALUE(版本控制!A:A),版本控制!E:E,,0)="啟用","","刪除")</f>
        <v/>
      </c>
    </row>
    <row r="144" spans="1:5">
      <c r="A144" s="101">
        <v>142</v>
      </c>
      <c r="B144" s="102" t="s">
        <v>211</v>
      </c>
      <c r="C144" s="102" t="str">
        <f t="shared" si="4"/>
        <v>CA-2112-25-AA1B-NA.pdf</v>
      </c>
      <c r="D144" s="102" t="str">
        <f t="shared" si="5"/>
        <v>142.CA-2112-25-AA1B-NA.pdf</v>
      </c>
      <c r="E144" s="99" t="str" cm="1">
        <f t="array" ref="E144">IF(_xlfn.XLOOKUP(VALUE(A144),VALUE(版本控制!A:A),版本控制!E:E,,0)="啟用","","刪除")</f>
        <v/>
      </c>
    </row>
    <row r="145" spans="1:5">
      <c r="A145" s="101">
        <v>143</v>
      </c>
      <c r="B145" s="102" t="s">
        <v>212</v>
      </c>
      <c r="C145" s="102" t="str">
        <f t="shared" si="4"/>
        <v>CA-2113-25-AA1B-NA.pdf</v>
      </c>
      <c r="D145" s="102" t="str">
        <f t="shared" si="5"/>
        <v>143.CA-2113-25-AA1B-NA.pdf</v>
      </c>
      <c r="E145" s="99" t="str" cm="1">
        <f t="array" ref="E145">IF(_xlfn.XLOOKUP(VALUE(A145),VALUE(版本控制!A:A),版本控制!E:E,,0)="啟用","","刪除")</f>
        <v/>
      </c>
    </row>
    <row r="146" spans="1:5">
      <c r="A146" s="101">
        <v>144</v>
      </c>
      <c r="B146" s="102" t="s">
        <v>213</v>
      </c>
      <c r="C146" s="102" t="str">
        <f t="shared" si="4"/>
        <v>CA-2114-25-AA1B-NA.pdf</v>
      </c>
      <c r="D146" s="102" t="str">
        <f t="shared" si="5"/>
        <v>144.CA-2114-25-AA1B-NA.pdf</v>
      </c>
      <c r="E146" s="99" t="str" cm="1">
        <f t="array" ref="E146">IF(_xlfn.XLOOKUP(VALUE(A146),VALUE(版本控制!A:A),版本控制!E:E,,0)="啟用","","刪除")</f>
        <v/>
      </c>
    </row>
    <row r="147" spans="1:5">
      <c r="A147" s="101">
        <v>145</v>
      </c>
      <c r="B147" s="102" t="s">
        <v>214</v>
      </c>
      <c r="C147" s="102" t="str">
        <f t="shared" si="4"/>
        <v>CA-2115-25-AA1B-NA.pdf</v>
      </c>
      <c r="D147" s="102" t="str">
        <f t="shared" si="5"/>
        <v>145.CA-2115-25-AA1B-NA.pdf</v>
      </c>
      <c r="E147" s="99" t="str" cm="1">
        <f t="array" ref="E147">IF(_xlfn.XLOOKUP(VALUE(A147),VALUE(版本控制!A:A),版本控制!E:E,,0)="啟用","","刪除")</f>
        <v/>
      </c>
    </row>
    <row r="148" spans="1:5">
      <c r="A148" s="101">
        <v>146</v>
      </c>
      <c r="B148" s="102" t="s">
        <v>215</v>
      </c>
      <c r="C148" s="102" t="str">
        <f t="shared" si="4"/>
        <v>CA-2116-25-AA1B-NA.pdf</v>
      </c>
      <c r="D148" s="102" t="str">
        <f t="shared" si="5"/>
        <v>146.CA-2116-25-AA1B-NA.pdf</v>
      </c>
      <c r="E148" s="99" t="str" cm="1">
        <f t="array" ref="E148">IF(_xlfn.XLOOKUP(VALUE(A148),VALUE(版本控制!A:A),版本控制!E:E,,0)="啟用","","刪除")</f>
        <v/>
      </c>
    </row>
    <row r="149" spans="1:5">
      <c r="A149" s="101">
        <v>147</v>
      </c>
      <c r="B149" s="102" t="s">
        <v>216</v>
      </c>
      <c r="C149" s="102" t="str">
        <f t="shared" si="4"/>
        <v>CA-2117-25-AA1B-NA.pdf</v>
      </c>
      <c r="D149" s="102" t="str">
        <f t="shared" si="5"/>
        <v>147.CA-2117-25-AA1B-NA.pdf</v>
      </c>
      <c r="E149" s="99" t="str" cm="1">
        <f t="array" ref="E149">IF(_xlfn.XLOOKUP(VALUE(A149),VALUE(版本控制!A:A),版本控制!E:E,,0)="啟用","","刪除")</f>
        <v/>
      </c>
    </row>
    <row r="150" spans="1:5">
      <c r="A150" s="101">
        <v>148</v>
      </c>
      <c r="B150" s="102" t="s">
        <v>728</v>
      </c>
      <c r="C150" s="102" t="str">
        <f t="shared" si="4"/>
        <v>CA-2301-50-AA1B-NA-1.pdf</v>
      </c>
      <c r="D150" s="102" t="str">
        <f t="shared" si="5"/>
        <v>148.CA-2301-50-AA1B-NA-1.pdf</v>
      </c>
      <c r="E150" s="99" t="str" cm="1">
        <f t="array" ref="E150">IF(_xlfn.XLOOKUP(VALUE(A150),VALUE(版本控制!A:A),版本控制!E:E,,0)="啟用","","刪除")</f>
        <v/>
      </c>
    </row>
    <row r="151" spans="1:5">
      <c r="A151" s="101">
        <v>149</v>
      </c>
      <c r="B151" s="102" t="s">
        <v>221</v>
      </c>
      <c r="C151" s="102" t="str">
        <f t="shared" si="4"/>
        <v>CA-2301-50-AA1B-NA-2.pdf</v>
      </c>
      <c r="D151" s="102" t="str">
        <f t="shared" si="5"/>
        <v>149.CA-2301-50-AA1B-NA-2.pdf</v>
      </c>
      <c r="E151" s="99" t="str" cm="1">
        <f t="array" ref="E151">IF(_xlfn.XLOOKUP(VALUE(A151),VALUE(版本控制!A:A),版本控制!E:E,,0)="啟用","","刪除")</f>
        <v/>
      </c>
    </row>
    <row r="152" spans="1:5">
      <c r="A152" s="101">
        <v>150</v>
      </c>
      <c r="B152" s="102" t="s">
        <v>222</v>
      </c>
      <c r="C152" s="102" t="str">
        <f t="shared" si="4"/>
        <v>CA-2301-50-AA1B-NA-3.pdf</v>
      </c>
      <c r="D152" s="102" t="str">
        <f t="shared" si="5"/>
        <v>150.CA-2301-50-AA1B-NA-3.pdf</v>
      </c>
      <c r="E152" s="99" t="str" cm="1">
        <f t="array" ref="E152">IF(_xlfn.XLOOKUP(VALUE(A152),VALUE(版本控制!A:A),版本控制!E:E,,0)="啟用","","刪除")</f>
        <v/>
      </c>
    </row>
    <row r="153" spans="1:5">
      <c r="A153" s="101">
        <v>151</v>
      </c>
      <c r="B153" s="102" t="s">
        <v>223</v>
      </c>
      <c r="C153" s="102" t="str">
        <f t="shared" si="4"/>
        <v>CA-2301-50-AA1B-NA-4.pdf</v>
      </c>
      <c r="D153" s="102" t="str">
        <f t="shared" si="5"/>
        <v>151.CA-2301-50-AA1B-NA-4.pdf</v>
      </c>
      <c r="E153" s="99" t="str" cm="1">
        <f t="array" ref="E153">IF(_xlfn.XLOOKUP(VALUE(A153),VALUE(版本控制!A:A),版本控制!E:E,,0)="啟用","","刪除")</f>
        <v/>
      </c>
    </row>
    <row r="154" spans="1:5">
      <c r="A154" s="101">
        <v>152</v>
      </c>
      <c r="B154" s="102" t="s">
        <v>224</v>
      </c>
      <c r="C154" s="102" t="str">
        <f t="shared" si="4"/>
        <v>CA-2301-50-AA1B-NA-5.pdf</v>
      </c>
      <c r="D154" s="102" t="str">
        <f t="shared" si="5"/>
        <v>152.CA-2301-50-AA1B-NA-5.pdf</v>
      </c>
      <c r="E154" s="99" t="str" cm="1">
        <f t="array" ref="E154">IF(_xlfn.XLOOKUP(VALUE(A154),VALUE(版本控制!A:A),版本控制!E:E,,0)="啟用","","刪除")</f>
        <v/>
      </c>
    </row>
    <row r="155" spans="1:5">
      <c r="A155" s="101">
        <v>153</v>
      </c>
      <c r="B155" s="102" t="s">
        <v>729</v>
      </c>
      <c r="C155" s="102" t="str">
        <f t="shared" si="4"/>
        <v>CA-2301-50-AA1B-NA-6.pdf</v>
      </c>
      <c r="D155" s="102" t="str">
        <f t="shared" si="5"/>
        <v>153.CA-2301-50-AA1B-NA-6.pdf</v>
      </c>
      <c r="E155" s="99" t="str" cm="1">
        <f t="array" ref="E155">IF(_xlfn.XLOOKUP(VALUE(A155),VALUE(版本控制!A:A),版本控制!E:E,,0)="啟用","","刪除")</f>
        <v/>
      </c>
    </row>
    <row r="156" spans="1:5">
      <c r="A156" s="101">
        <v>154</v>
      </c>
      <c r="B156" s="102" t="s">
        <v>730</v>
      </c>
      <c r="C156" s="102" t="str">
        <f t="shared" si="4"/>
        <v>CA-2301-50-AA1B-NA-7.pdf</v>
      </c>
      <c r="D156" s="102" t="str">
        <f t="shared" si="5"/>
        <v>154.CA-2301-50-AA1B-NA-7.pdf</v>
      </c>
      <c r="E156" s="99" t="str" cm="1">
        <f t="array" ref="E156">IF(_xlfn.XLOOKUP(VALUE(A156),VALUE(版本控制!A:A),版本控制!E:E,,0)="啟用","","刪除")</f>
        <v/>
      </c>
    </row>
    <row r="157" spans="1:5">
      <c r="A157" s="101">
        <v>155</v>
      </c>
      <c r="B157" s="102" t="s">
        <v>225</v>
      </c>
      <c r="C157" s="102" t="str">
        <f t="shared" si="4"/>
        <v>CA-2302-50-AA1B-NA-1.pdf</v>
      </c>
      <c r="D157" s="102" t="str">
        <f t="shared" si="5"/>
        <v>155.CA-2302-50-AA1B-NA-1.pdf</v>
      </c>
      <c r="E157" s="99" t="str" cm="1">
        <f t="array" ref="E157">IF(_xlfn.XLOOKUP(VALUE(A157),VALUE(版本控制!A:A),版本控制!E:E,,0)="啟用","","刪除")</f>
        <v/>
      </c>
    </row>
    <row r="158" spans="1:5">
      <c r="A158" s="101">
        <v>156</v>
      </c>
      <c r="B158" s="102" t="s">
        <v>226</v>
      </c>
      <c r="C158" s="102" t="str">
        <f t="shared" si="4"/>
        <v>CA-2302-50-AA1B-NA-2.pdf</v>
      </c>
      <c r="D158" s="102" t="str">
        <f t="shared" si="5"/>
        <v>156.CA-2302-50-AA1B-NA-2.pdf</v>
      </c>
      <c r="E158" s="99" t="str" cm="1">
        <f t="array" ref="E158">IF(_xlfn.XLOOKUP(VALUE(A158),VALUE(版本控制!A:A),版本控制!E:E,,0)="啟用","","刪除")</f>
        <v/>
      </c>
    </row>
    <row r="159" spans="1:5">
      <c r="A159" s="101">
        <v>157</v>
      </c>
      <c r="B159" s="102" t="s">
        <v>227</v>
      </c>
      <c r="C159" s="102" t="str">
        <f t="shared" si="4"/>
        <v>CA-2302-50-AA1B-NA-3.pdf</v>
      </c>
      <c r="D159" s="102" t="str">
        <f t="shared" si="5"/>
        <v>157.CA-2302-50-AA1B-NA-3.pdf</v>
      </c>
      <c r="E159" s="99" t="str" cm="1">
        <f t="array" ref="E159">IF(_xlfn.XLOOKUP(VALUE(A159),VALUE(版本控制!A:A),版本控制!E:E,,0)="啟用","","刪除")</f>
        <v/>
      </c>
    </row>
    <row r="160" spans="1:5">
      <c r="A160" s="101">
        <v>158</v>
      </c>
      <c r="B160" s="102" t="s">
        <v>228</v>
      </c>
      <c r="C160" s="102" t="str">
        <f t="shared" si="4"/>
        <v>CA-2302-50-AA1B-NA-4.pdf</v>
      </c>
      <c r="D160" s="102" t="str">
        <f t="shared" si="5"/>
        <v>158.CA-2302-50-AA1B-NA-4.pdf</v>
      </c>
      <c r="E160" s="99" t="str" cm="1">
        <f t="array" ref="E160">IF(_xlfn.XLOOKUP(VALUE(A160),VALUE(版本控制!A:A),版本控制!E:E,,0)="啟用","","刪除")</f>
        <v/>
      </c>
    </row>
    <row r="161" spans="1:5">
      <c r="A161" s="101">
        <v>159</v>
      </c>
      <c r="B161" s="102" t="s">
        <v>229</v>
      </c>
      <c r="C161" s="102" t="str">
        <f t="shared" si="4"/>
        <v>CWR-0301-15-AA1E-NA.pdf</v>
      </c>
      <c r="D161" s="102" t="str">
        <f t="shared" si="5"/>
        <v>159.CWR-0301-15-AA1E-NA.pdf</v>
      </c>
      <c r="E161" s="99" t="str" cm="1">
        <f t="array" ref="E161">IF(_xlfn.XLOOKUP(VALUE(A161),VALUE(版本控制!A:A),版本控制!E:E,,0)="啟用","","刪除")</f>
        <v/>
      </c>
    </row>
    <row r="162" spans="1:5">
      <c r="A162" s="101">
        <v>160</v>
      </c>
      <c r="B162" s="102" t="s">
        <v>230</v>
      </c>
      <c r="C162" s="102" t="str">
        <f t="shared" si="4"/>
        <v>CWR-0502-25-AA1E-NA-1.pdf</v>
      </c>
      <c r="D162" s="102" t="str">
        <f t="shared" si="5"/>
        <v>160.CWR-0502-25-AA1E-NA-1.pdf</v>
      </c>
      <c r="E162" s="99" t="str" cm="1">
        <f t="array" ref="E162">IF(_xlfn.XLOOKUP(VALUE(A162),VALUE(版本控制!A:A),版本控制!E:E,,0)="啟用","","刪除")</f>
        <v/>
      </c>
    </row>
    <row r="163" spans="1:5">
      <c r="A163" s="101">
        <v>161</v>
      </c>
      <c r="B163" s="102" t="s">
        <v>231</v>
      </c>
      <c r="C163" s="102" t="str">
        <f t="shared" si="4"/>
        <v>CWR-0502-25-AA1E-NA-2.pdf</v>
      </c>
      <c r="D163" s="102" t="str">
        <f t="shared" si="5"/>
        <v>161.CWR-0502-25-AA1E-NA-2.pdf</v>
      </c>
      <c r="E163" s="99" t="str" cm="1">
        <f t="array" ref="E163">IF(_xlfn.XLOOKUP(VALUE(A163),VALUE(版本控制!A:A),版本控制!E:E,,0)="啟用","","刪除")</f>
        <v/>
      </c>
    </row>
    <row r="164" spans="1:5">
      <c r="A164" s="101">
        <v>162</v>
      </c>
      <c r="B164" s="102" t="s">
        <v>232</v>
      </c>
      <c r="C164" s="102" t="str">
        <f t="shared" si="4"/>
        <v>CWR-0502-25-AA1E-NA-3.pdf</v>
      </c>
      <c r="D164" s="102" t="str">
        <f t="shared" si="5"/>
        <v>162.CWR-0502-25-AA1E-NA-3.pdf</v>
      </c>
      <c r="E164" s="99" t="str" cm="1">
        <f t="array" ref="E164">IF(_xlfn.XLOOKUP(VALUE(A164),VALUE(版本控制!A:A),版本控制!E:E,,0)="啟用","","刪除")</f>
        <v/>
      </c>
    </row>
    <row r="165" spans="1:5">
      <c r="A165" s="101">
        <v>163</v>
      </c>
      <c r="B165" s="102" t="s">
        <v>234</v>
      </c>
      <c r="C165" s="102" t="str">
        <f t="shared" si="4"/>
        <v>CWR-0503-20-AA1E-NA.pdf</v>
      </c>
      <c r="D165" s="102" t="str">
        <f t="shared" si="5"/>
        <v>163.CWR-0503-20-AA1E-NA.pdf</v>
      </c>
      <c r="E165" s="99" t="str" cm="1">
        <f t="array" ref="E165">IF(_xlfn.XLOOKUP(VALUE(A165),VALUE(版本控制!A:A),版本控制!E:E,,0)="啟用","","刪除")</f>
        <v/>
      </c>
    </row>
    <row r="166" spans="1:5">
      <c r="A166" s="101">
        <v>164</v>
      </c>
      <c r="B166" s="102" t="s">
        <v>731</v>
      </c>
      <c r="C166" s="102" t="str">
        <f t="shared" si="4"/>
        <v>CWR-0505-40-AA1E-NA.pdf</v>
      </c>
      <c r="D166" s="102" t="str">
        <f t="shared" si="5"/>
        <v>164.CWR-0505-40-AA1E-NA.pdf</v>
      </c>
      <c r="E166" s="99" t="str" cm="1">
        <f t="array" ref="E166">IF(_xlfn.XLOOKUP(VALUE(A166),VALUE(版本控制!A:A),版本控制!E:E,,0)="啟用","","刪除")</f>
        <v/>
      </c>
    </row>
    <row r="167" spans="1:5">
      <c r="A167" s="101">
        <v>165</v>
      </c>
      <c r="B167" s="102" t="s">
        <v>237</v>
      </c>
      <c r="C167" s="102" t="str">
        <f t="shared" si="4"/>
        <v>CWR-0506-25-AA1E-NA.pdf</v>
      </c>
      <c r="D167" s="102" t="str">
        <f t="shared" si="5"/>
        <v>165.CWR-0506-25-AA1E-NA.pdf</v>
      </c>
      <c r="E167" s="99" t="str" cm="1">
        <f t="array" ref="E167">IF(_xlfn.XLOOKUP(VALUE(A167),VALUE(版本控制!A:A),版本控制!E:E,,0)="啟用","","刪除")</f>
        <v/>
      </c>
    </row>
    <row r="168" spans="1:5">
      <c r="A168" s="101">
        <v>166</v>
      </c>
      <c r="B168" s="102" t="s">
        <v>238</v>
      </c>
      <c r="C168" s="102" t="str">
        <f t="shared" si="4"/>
        <v>CWR-0801-40-AA1E-NA-1.pdf</v>
      </c>
      <c r="D168" s="102" t="str">
        <f t="shared" si="5"/>
        <v>166.CWR-0801-40-AA1E-NA-1.pdf</v>
      </c>
      <c r="E168" s="99" t="str" cm="1">
        <f t="array" ref="E168">IF(_xlfn.XLOOKUP(VALUE(A168),VALUE(版本控制!A:A),版本控制!E:E,,0)="啟用","","刪除")</f>
        <v/>
      </c>
    </row>
    <row r="169" spans="1:5">
      <c r="A169" s="101">
        <v>167</v>
      </c>
      <c r="B169" s="102" t="s">
        <v>239</v>
      </c>
      <c r="C169" s="102" t="str">
        <f t="shared" si="4"/>
        <v>CWR-0801-40-AA1E-NA-2.pdf</v>
      </c>
      <c r="D169" s="102" t="str">
        <f t="shared" si="5"/>
        <v>167.CWR-0801-40-AA1E-NA-2.pdf</v>
      </c>
      <c r="E169" s="99" t="str" cm="1">
        <f t="array" ref="E169">IF(_xlfn.XLOOKUP(VALUE(A169),VALUE(版本控制!A:A),版本控制!E:E,,0)="啟用","","刪除")</f>
        <v/>
      </c>
    </row>
    <row r="170" spans="1:5">
      <c r="A170" s="101">
        <v>168</v>
      </c>
      <c r="B170" s="102" t="s">
        <v>240</v>
      </c>
      <c r="C170" s="102" t="str">
        <f t="shared" si="4"/>
        <v>CWR-0802-25-AA1E-NA.pdf</v>
      </c>
      <c r="D170" s="102" t="str">
        <f t="shared" si="5"/>
        <v>168.CWR-0802-25-AA1E-NA.pdf</v>
      </c>
      <c r="E170" s="99" t="str" cm="1">
        <f t="array" ref="E170">IF(_xlfn.XLOOKUP(VALUE(A170),VALUE(版本控制!A:A),版本控制!E:E,,0)="啟用","","刪除")</f>
        <v/>
      </c>
    </row>
    <row r="171" spans="1:5">
      <c r="A171" s="101">
        <v>169</v>
      </c>
      <c r="B171" s="102" t="s">
        <v>241</v>
      </c>
      <c r="C171" s="102" t="str">
        <f t="shared" si="4"/>
        <v>CWR-0803-25-AA1E-NA.pdf</v>
      </c>
      <c r="D171" s="102" t="str">
        <f t="shared" si="5"/>
        <v>169.CWR-0803-25-AA1E-NA.pdf</v>
      </c>
      <c r="E171" s="99" t="str" cm="1">
        <f t="array" ref="E171">IF(_xlfn.XLOOKUP(VALUE(A171),VALUE(版本控制!A:A),版本控制!E:E,,0)="啟用","","刪除")</f>
        <v/>
      </c>
    </row>
    <row r="172" spans="1:5">
      <c r="A172" s="101">
        <v>170</v>
      </c>
      <c r="B172" s="102" t="s">
        <v>242</v>
      </c>
      <c r="C172" s="102" t="str">
        <f t="shared" si="4"/>
        <v>CWR-0804-25-AA1E-NA.pdf</v>
      </c>
      <c r="D172" s="102" t="str">
        <f t="shared" si="5"/>
        <v>170.CWR-0804-25-AA1E-NA.pdf</v>
      </c>
      <c r="E172" s="99" t="str" cm="1">
        <f t="array" ref="E172">IF(_xlfn.XLOOKUP(VALUE(A172),VALUE(版本控制!A:A),版本控制!E:E,,0)="啟用","","刪除")</f>
        <v/>
      </c>
    </row>
    <row r="173" spans="1:5">
      <c r="A173" s="101">
        <v>171</v>
      </c>
      <c r="B173" s="102" t="s">
        <v>243</v>
      </c>
      <c r="C173" s="102" t="str">
        <f t="shared" si="4"/>
        <v>CWR-0805-25-AA1E-NA.pdf</v>
      </c>
      <c r="D173" s="102" t="str">
        <f t="shared" si="5"/>
        <v>171.CWR-0805-25-AA1E-NA.pdf</v>
      </c>
      <c r="E173" s="99" t="str" cm="1">
        <f t="array" ref="E173">IF(_xlfn.XLOOKUP(VALUE(A173),VALUE(版本控制!A:A),版本控制!E:E,,0)="啟用","","刪除")</f>
        <v/>
      </c>
    </row>
    <row r="174" spans="1:5">
      <c r="A174" s="101">
        <v>172</v>
      </c>
      <c r="B174" s="102" t="s">
        <v>244</v>
      </c>
      <c r="C174" s="102" t="str">
        <f t="shared" si="4"/>
        <v>CWR-1201-40-AA1E-NA-1.pdf</v>
      </c>
      <c r="D174" s="102" t="str">
        <f t="shared" si="5"/>
        <v>172.CWR-1201-40-AA1E-NA-1.pdf</v>
      </c>
      <c r="E174" s="99" t="str" cm="1">
        <f t="array" ref="E174">IF(_xlfn.XLOOKUP(VALUE(A174),VALUE(版本控制!A:A),版本控制!E:E,,0)="啟用","","刪除")</f>
        <v/>
      </c>
    </row>
    <row r="175" spans="1:5">
      <c r="A175" s="101">
        <v>173</v>
      </c>
      <c r="B175" s="102" t="s">
        <v>245</v>
      </c>
      <c r="C175" s="102" t="str">
        <f t="shared" si="4"/>
        <v>CWR-1201-40-AA1E-NA-2.pdf</v>
      </c>
      <c r="D175" s="102" t="str">
        <f t="shared" si="5"/>
        <v>173.CWR-1201-40-AA1E-NA-2.pdf</v>
      </c>
      <c r="E175" s="99" t="str" cm="1">
        <f t="array" ref="E175">IF(_xlfn.XLOOKUP(VALUE(A175),VALUE(版本控制!A:A),版本控制!E:E,,0)="啟用","","刪除")</f>
        <v/>
      </c>
    </row>
    <row r="176" spans="1:5">
      <c r="A176" s="101">
        <v>174</v>
      </c>
      <c r="B176" s="102" t="s">
        <v>246</v>
      </c>
      <c r="C176" s="102" t="str">
        <f t="shared" si="4"/>
        <v>CWR-2201-65-AA1E-NA-1.pdf</v>
      </c>
      <c r="D176" s="102" t="str">
        <f t="shared" si="5"/>
        <v>174.CWR-2201-65-AA1E-NA-1.pdf</v>
      </c>
      <c r="E176" s="99" t="str" cm="1">
        <f t="array" ref="E176">IF(_xlfn.XLOOKUP(VALUE(A176),VALUE(版本控制!A:A),版本控制!E:E,,0)="啟用","","刪除")</f>
        <v/>
      </c>
    </row>
    <row r="177" spans="1:5">
      <c r="A177" s="101">
        <v>175</v>
      </c>
      <c r="B177" s="102" t="s">
        <v>247</v>
      </c>
      <c r="C177" s="102" t="str">
        <f t="shared" si="4"/>
        <v>CWR-2201-65-AA1E-NA-2.pdf</v>
      </c>
      <c r="D177" s="102" t="str">
        <f t="shared" si="5"/>
        <v>175.CWR-2201-65-AA1E-NA-2.pdf</v>
      </c>
      <c r="E177" s="99" t="str" cm="1">
        <f t="array" ref="E177">IF(_xlfn.XLOOKUP(VALUE(A177),VALUE(版本控制!A:A),版本控制!E:E,,0)="啟用","","刪除")</f>
        <v/>
      </c>
    </row>
    <row r="178" spans="1:5">
      <c r="A178" s="101">
        <v>176</v>
      </c>
      <c r="B178" s="102" t="s">
        <v>248</v>
      </c>
      <c r="C178" s="102" t="str">
        <f t="shared" si="4"/>
        <v>CWR-2201-65-AA1E-NA-3.pdf</v>
      </c>
      <c r="D178" s="102" t="str">
        <f t="shared" si="5"/>
        <v>176.CWR-2201-65-AA1E-NA-3.pdf</v>
      </c>
      <c r="E178" s="99" t="str" cm="1">
        <f t="array" ref="E178">IF(_xlfn.XLOOKUP(VALUE(A178),VALUE(版本控制!A:A),版本控制!E:E,,0)="啟用","","刪除")</f>
        <v/>
      </c>
    </row>
    <row r="179" spans="1:5">
      <c r="A179" s="101">
        <v>177</v>
      </c>
      <c r="B179" s="102" t="s">
        <v>249</v>
      </c>
      <c r="C179" s="102" t="str">
        <f t="shared" si="4"/>
        <v>CWR-2201-65-AA1E-NA-4.pdf</v>
      </c>
      <c r="D179" s="102" t="str">
        <f t="shared" si="5"/>
        <v>177.CWR-2201-65-AA1E-NA-4.pdf</v>
      </c>
      <c r="E179" s="99" t="str" cm="1">
        <f t="array" ref="E179">IF(_xlfn.XLOOKUP(VALUE(A179),VALUE(版本控制!A:A),版本控制!E:E,,0)="啟用","","刪除")</f>
        <v/>
      </c>
    </row>
    <row r="180" spans="1:5">
      <c r="A180" s="101">
        <v>178</v>
      </c>
      <c r="B180" s="102" t="s">
        <v>250</v>
      </c>
      <c r="C180" s="102" t="str">
        <f t="shared" si="4"/>
        <v>CWR-2201-65-AA1E-NA-5.pdf</v>
      </c>
      <c r="D180" s="102" t="str">
        <f t="shared" si="5"/>
        <v>178.CWR-2201-65-AA1E-NA-5.pdf</v>
      </c>
      <c r="E180" s="99" t="str" cm="1">
        <f t="array" ref="E180">IF(_xlfn.XLOOKUP(VALUE(A180),VALUE(版本控制!A:A),版本控制!E:E,,0)="啟用","","刪除")</f>
        <v/>
      </c>
    </row>
    <row r="181" spans="1:5">
      <c r="A181" s="101">
        <v>179</v>
      </c>
      <c r="B181" s="102" t="s">
        <v>251</v>
      </c>
      <c r="C181" s="102" t="str">
        <f t="shared" si="4"/>
        <v>CWR-2201-65-AA1E-NA-6.pdf</v>
      </c>
      <c r="D181" s="102" t="str">
        <f t="shared" si="5"/>
        <v>179.CWR-2201-65-AA1E-NA-6.pdf</v>
      </c>
      <c r="E181" s="99" t="str" cm="1">
        <f t="array" ref="E181">IF(_xlfn.XLOOKUP(VALUE(A181),VALUE(版本控制!A:A),版本控制!E:E,,0)="啟用","","刪除")</f>
        <v/>
      </c>
    </row>
    <row r="182" spans="1:5">
      <c r="A182" s="101">
        <v>180</v>
      </c>
      <c r="B182" s="102" t="s">
        <v>732</v>
      </c>
      <c r="C182" s="102" t="str">
        <f t="shared" si="4"/>
        <v>CWR-2202-65-AA1E-NA-1.pdf</v>
      </c>
      <c r="D182" s="102" t="str">
        <f t="shared" si="5"/>
        <v>180.CWR-2202-65-AA1E-NA-1.pdf</v>
      </c>
      <c r="E182" s="99" t="str" cm="1">
        <f t="array" ref="E182">IF(_xlfn.XLOOKUP(VALUE(A182),VALUE(版本控制!A:A),版本控制!E:E,,0)="啟用","","刪除")</f>
        <v/>
      </c>
    </row>
    <row r="183" spans="1:5">
      <c r="A183" s="101">
        <v>181</v>
      </c>
      <c r="B183" s="102" t="s">
        <v>733</v>
      </c>
      <c r="C183" s="102" t="str">
        <f t="shared" si="4"/>
        <v>CWR-2202-65-AA1E-NA-2.pdf</v>
      </c>
      <c r="D183" s="102" t="str">
        <f t="shared" si="5"/>
        <v>181.CWR-2202-65-AA1E-NA-2.pdf</v>
      </c>
      <c r="E183" s="99" t="str" cm="1">
        <f t="array" ref="E183">IF(_xlfn.XLOOKUP(VALUE(A183),VALUE(版本控制!A:A),版本控制!E:E,,0)="啟用","","刪除")</f>
        <v/>
      </c>
    </row>
    <row r="184" spans="1:5">
      <c r="A184" s="101">
        <v>182</v>
      </c>
      <c r="B184" s="102" t="s">
        <v>734</v>
      </c>
      <c r="C184" s="102" t="str">
        <f t="shared" si="4"/>
        <v>CWR-2202-65-AA1E-NA-3.pdf</v>
      </c>
      <c r="D184" s="102" t="str">
        <f t="shared" si="5"/>
        <v>182.CWR-2202-65-AA1E-NA-3.pdf</v>
      </c>
      <c r="E184" s="99" t="str" cm="1">
        <f t="array" ref="E184">IF(_xlfn.XLOOKUP(VALUE(A184),VALUE(版本控制!A:A),版本控制!E:E,,0)="啟用","","刪除")</f>
        <v/>
      </c>
    </row>
    <row r="185" spans="1:5">
      <c r="A185" s="101">
        <v>183</v>
      </c>
      <c r="B185" s="102" t="s">
        <v>253</v>
      </c>
      <c r="C185" s="102" t="str">
        <f t="shared" si="4"/>
        <v>CWS-0301-25-AA1E-NA.pdf</v>
      </c>
      <c r="D185" s="102" t="str">
        <f t="shared" si="5"/>
        <v>183.CWS-0301-25-AA1E-NA.pdf</v>
      </c>
      <c r="E185" s="99" t="str" cm="1">
        <f t="array" ref="E185">IF(_xlfn.XLOOKUP(VALUE(A185),VALUE(版本控制!A:A),版本控制!E:E,,0)="啟用","","刪除")</f>
        <v/>
      </c>
    </row>
    <row r="186" spans="1:5">
      <c r="A186" s="101">
        <v>184</v>
      </c>
      <c r="B186" s="102" t="s">
        <v>254</v>
      </c>
      <c r="C186" s="102" t="str">
        <f t="shared" si="4"/>
        <v>CWS-0501-40-AA1E-NA-1.pdf</v>
      </c>
      <c r="D186" s="102" t="str">
        <f t="shared" si="5"/>
        <v>184.CWS-0501-40-AA1E-NA-1.pdf</v>
      </c>
      <c r="E186" s="99" t="str" cm="1">
        <f t="array" ref="E186">IF(_xlfn.XLOOKUP(VALUE(A186),VALUE(版本控制!A:A),版本控制!E:E,,0)="啟用","","刪除")</f>
        <v/>
      </c>
    </row>
    <row r="187" spans="1:5">
      <c r="A187" s="101">
        <v>185</v>
      </c>
      <c r="B187" s="102" t="s">
        <v>255</v>
      </c>
      <c r="C187" s="102" t="str">
        <f t="shared" si="4"/>
        <v>CWS-0501-40-AA1E-NA-2.pdf</v>
      </c>
      <c r="D187" s="102" t="str">
        <f t="shared" si="5"/>
        <v>185.CWS-0501-40-AA1E-NA-2.pdf</v>
      </c>
      <c r="E187" s="99" t="str" cm="1">
        <f t="array" ref="E187">IF(_xlfn.XLOOKUP(VALUE(A187),VALUE(版本控制!A:A),版本控制!E:E,,0)="啟用","","刪除")</f>
        <v/>
      </c>
    </row>
    <row r="188" spans="1:5">
      <c r="A188" s="101">
        <v>186</v>
      </c>
      <c r="B188" s="102" t="s">
        <v>256</v>
      </c>
      <c r="C188" s="102" t="str">
        <f t="shared" si="4"/>
        <v>CWS-0501-40-AA1E-NA-3.pdf</v>
      </c>
      <c r="D188" s="102" t="str">
        <f t="shared" si="5"/>
        <v>186.CWS-0501-40-AA1E-NA-3.pdf</v>
      </c>
      <c r="E188" s="99" t="str" cm="1">
        <f t="array" ref="E188">IF(_xlfn.XLOOKUP(VALUE(A188),VALUE(版本控制!A:A),版本控制!E:E,,0)="啟用","","刪除")</f>
        <v/>
      </c>
    </row>
    <row r="189" spans="1:5">
      <c r="A189" s="101">
        <v>187</v>
      </c>
      <c r="B189" s="102" t="s">
        <v>257</v>
      </c>
      <c r="C189" s="102" t="str">
        <f t="shared" si="4"/>
        <v>CWS-0502-20-AA1E-NA.pdf</v>
      </c>
      <c r="D189" s="102" t="str">
        <f t="shared" si="5"/>
        <v>187.CWS-0502-20-AA1E-NA.pdf</v>
      </c>
      <c r="E189" s="99" t="str" cm="1">
        <f t="array" ref="E189">IF(_xlfn.XLOOKUP(VALUE(A189),VALUE(版本控制!A:A),版本控制!E:E,,0)="啟用","","刪除")</f>
        <v/>
      </c>
    </row>
    <row r="190" spans="1:5">
      <c r="A190" s="101">
        <v>188</v>
      </c>
      <c r="B190" s="102" t="s">
        <v>735</v>
      </c>
      <c r="C190" s="102" t="str">
        <f t="shared" si="4"/>
        <v>CWS-0503-20-AA1E-NA.pdf</v>
      </c>
      <c r="D190" s="102" t="str">
        <f t="shared" si="5"/>
        <v>188.CWS-0503-20-AA1E-NA.pdf</v>
      </c>
      <c r="E190" s="99" t="str" cm="1">
        <f t="array" ref="E190">IF(_xlfn.XLOOKUP(VALUE(A190),VALUE(版本控制!A:A),版本控制!E:E,,0)="啟用","","刪除")</f>
        <v/>
      </c>
    </row>
    <row r="191" spans="1:5">
      <c r="A191" s="101">
        <v>189</v>
      </c>
      <c r="B191" s="102" t="s">
        <v>260</v>
      </c>
      <c r="C191" s="102" t="str">
        <f t="shared" si="4"/>
        <v>CWS-0505-25-AA1E-NA.pdf</v>
      </c>
      <c r="D191" s="102" t="str">
        <f t="shared" si="5"/>
        <v>189.CWS-0505-25-AA1E-NA.pdf</v>
      </c>
      <c r="E191" s="99" t="str" cm="1">
        <f t="array" ref="E191">IF(_xlfn.XLOOKUP(VALUE(A191),VALUE(版本控制!A:A),版本控制!E:E,,0)="啟用","","刪除")</f>
        <v/>
      </c>
    </row>
    <row r="192" spans="1:5">
      <c r="A192" s="101">
        <v>190</v>
      </c>
      <c r="B192" s="102" t="s">
        <v>261</v>
      </c>
      <c r="C192" s="102" t="str">
        <f t="shared" si="4"/>
        <v>CWS-0506-25-AA1E-NN.pdf</v>
      </c>
      <c r="D192" s="102" t="str">
        <f t="shared" si="5"/>
        <v>190.CWS-0506-25-AA1E-NN.pdf</v>
      </c>
      <c r="E192" s="99" t="str" cm="1">
        <f t="array" ref="E192">IF(_xlfn.XLOOKUP(VALUE(A192),VALUE(版本控制!A:A),版本控制!E:E,,0)="啟用","","刪除")</f>
        <v/>
      </c>
    </row>
    <row r="193" spans="1:5">
      <c r="A193" s="101">
        <v>191</v>
      </c>
      <c r="B193" s="102" t="s">
        <v>262</v>
      </c>
      <c r="C193" s="102" t="str">
        <f t="shared" si="4"/>
        <v>CWS-0801-40-AA1E-NA-1.pdf</v>
      </c>
      <c r="D193" s="102" t="str">
        <f t="shared" si="5"/>
        <v>191.CWS-0801-40-AA1E-NA-1.pdf</v>
      </c>
      <c r="E193" s="99" t="str" cm="1">
        <f t="array" ref="E193">IF(_xlfn.XLOOKUP(VALUE(A193),VALUE(版本控制!A:A),版本控制!E:E,,0)="啟用","","刪除")</f>
        <v/>
      </c>
    </row>
    <row r="194" spans="1:5">
      <c r="A194" s="101">
        <v>192</v>
      </c>
      <c r="B194" s="102" t="s">
        <v>263</v>
      </c>
      <c r="C194" s="102" t="str">
        <f t="shared" si="4"/>
        <v>CWS-0801-40-AA1E-NA-2.pdf</v>
      </c>
      <c r="D194" s="102" t="str">
        <f t="shared" si="5"/>
        <v>192.CWS-0801-40-AA1E-NA-2.pdf</v>
      </c>
      <c r="E194" s="99" t="str" cm="1">
        <f t="array" ref="E194">IF(_xlfn.XLOOKUP(VALUE(A194),VALUE(版本控制!A:A),版本控制!E:E,,0)="啟用","","刪除")</f>
        <v/>
      </c>
    </row>
    <row r="195" spans="1:5">
      <c r="A195" s="101">
        <v>193</v>
      </c>
      <c r="B195" s="102" t="s">
        <v>736</v>
      </c>
      <c r="C195" s="102" t="str">
        <f t="shared" ref="C195:C258" si="6">_xlfn.CONCAT(B195,".pdf")</f>
        <v>CWS-0801-40-AA1E-NA-3.pdf</v>
      </c>
      <c r="D195" s="102" t="str">
        <f t="shared" ref="D195:D258" si="7">_xlfn.CONCAT(A195,".",B195,".pdf")</f>
        <v>193.CWS-0801-40-AA1E-NA-3.pdf</v>
      </c>
      <c r="E195" s="99" t="str" cm="1">
        <f t="array" ref="E195">IF(_xlfn.XLOOKUP(VALUE(A195),VALUE(版本控制!A:A),版本控制!E:E,,0)="啟用","","刪除")</f>
        <v/>
      </c>
    </row>
    <row r="196" spans="1:5">
      <c r="A196" s="101">
        <v>194</v>
      </c>
      <c r="B196" s="102" t="s">
        <v>264</v>
      </c>
      <c r="C196" s="102" t="str">
        <f t="shared" si="6"/>
        <v>CWS-0802-25-AA1E-NA.pdf</v>
      </c>
      <c r="D196" s="102" t="str">
        <f t="shared" si="7"/>
        <v>194.CWS-0802-25-AA1E-NA.pdf</v>
      </c>
      <c r="E196" s="99" t="str" cm="1">
        <f t="array" ref="E196">IF(_xlfn.XLOOKUP(VALUE(A196),VALUE(版本控制!A:A),版本控制!E:E,,0)="啟用","","刪除")</f>
        <v/>
      </c>
    </row>
    <row r="197" spans="1:5">
      <c r="A197" s="101">
        <v>195</v>
      </c>
      <c r="B197" s="102" t="s">
        <v>265</v>
      </c>
      <c r="C197" s="102" t="str">
        <f t="shared" si="6"/>
        <v>CWS-0803-25-AA1E-NA.pdf</v>
      </c>
      <c r="D197" s="102" t="str">
        <f t="shared" si="7"/>
        <v>195.CWS-0803-25-AA1E-NA.pdf</v>
      </c>
      <c r="E197" s="99" t="str" cm="1">
        <f t="array" ref="E197">IF(_xlfn.XLOOKUP(VALUE(A197),VALUE(版本控制!A:A),版本控制!E:E,,0)="啟用","","刪除")</f>
        <v/>
      </c>
    </row>
    <row r="198" spans="1:5">
      <c r="A198" s="101">
        <v>196</v>
      </c>
      <c r="B198" s="102" t="s">
        <v>266</v>
      </c>
      <c r="C198" s="102" t="str">
        <f t="shared" si="6"/>
        <v>CWS-0804-25-AA1E-NA.pdf</v>
      </c>
      <c r="D198" s="102" t="str">
        <f t="shared" si="7"/>
        <v>196.CWS-0804-25-AA1E-NA.pdf</v>
      </c>
      <c r="E198" s="99" t="str" cm="1">
        <f t="array" ref="E198">IF(_xlfn.XLOOKUP(VALUE(A198),VALUE(版本控制!A:A),版本控制!E:E,,0)="啟用","","刪除")</f>
        <v/>
      </c>
    </row>
    <row r="199" spans="1:5">
      <c r="A199" s="101">
        <v>197</v>
      </c>
      <c r="B199" s="102" t="s">
        <v>267</v>
      </c>
      <c r="C199" s="102" t="str">
        <f t="shared" si="6"/>
        <v>CWS-0805-25-AA1E-NA.pdf</v>
      </c>
      <c r="D199" s="102" t="str">
        <f t="shared" si="7"/>
        <v>197.CWS-0805-25-AA1E-NA.pdf</v>
      </c>
      <c r="E199" s="99" t="str" cm="1">
        <f t="array" ref="E199">IF(_xlfn.XLOOKUP(VALUE(A199),VALUE(版本控制!A:A),版本控制!E:E,,0)="啟用","","刪除")</f>
        <v/>
      </c>
    </row>
    <row r="200" spans="1:5">
      <c r="A200" s="101">
        <v>198</v>
      </c>
      <c r="B200" s="102" t="s">
        <v>268</v>
      </c>
      <c r="C200" s="102" t="str">
        <f t="shared" si="6"/>
        <v>CWS-1201-40-AA1E-NA.pdf</v>
      </c>
      <c r="D200" s="102" t="str">
        <f t="shared" si="7"/>
        <v>198.CWS-1201-40-AA1E-NA.pdf</v>
      </c>
      <c r="E200" s="99" t="str" cm="1">
        <f t="array" ref="E200">IF(_xlfn.XLOOKUP(VALUE(A200),VALUE(版本控制!A:A),版本控制!E:E,,0)="啟用","","刪除")</f>
        <v/>
      </c>
    </row>
    <row r="201" spans="1:5">
      <c r="A201" s="101">
        <v>199</v>
      </c>
      <c r="B201" s="102" t="s">
        <v>269</v>
      </c>
      <c r="C201" s="102" t="str">
        <f t="shared" si="6"/>
        <v>CWS-2201-65-AA1E-NA-1.pdf</v>
      </c>
      <c r="D201" s="102" t="str">
        <f t="shared" si="7"/>
        <v>199.CWS-2201-65-AA1E-NA-1.pdf</v>
      </c>
      <c r="E201" s="99" t="str" cm="1">
        <f t="array" ref="E201">IF(_xlfn.XLOOKUP(VALUE(A201),VALUE(版本控制!A:A),版本控制!E:E,,0)="啟用","","刪除")</f>
        <v/>
      </c>
    </row>
    <row r="202" spans="1:5">
      <c r="A202" s="101">
        <v>200</v>
      </c>
      <c r="B202" s="102" t="s">
        <v>270</v>
      </c>
      <c r="C202" s="102" t="str">
        <f t="shared" si="6"/>
        <v>CWS-2201-65-AA1E-NA-2.pdf</v>
      </c>
      <c r="D202" s="102" t="str">
        <f t="shared" si="7"/>
        <v>200.CWS-2201-65-AA1E-NA-2.pdf</v>
      </c>
      <c r="E202" s="99" t="str" cm="1">
        <f t="array" ref="E202">IF(_xlfn.XLOOKUP(VALUE(A202),VALUE(版本控制!A:A),版本控制!E:E,,0)="啟用","","刪除")</f>
        <v/>
      </c>
    </row>
    <row r="203" spans="1:5">
      <c r="A203" s="101">
        <v>201</v>
      </c>
      <c r="B203" s="102" t="s">
        <v>271</v>
      </c>
      <c r="C203" s="102" t="str">
        <f t="shared" si="6"/>
        <v>CWS-2201-65-AA1E-NA-3.pdf</v>
      </c>
      <c r="D203" s="102" t="str">
        <f t="shared" si="7"/>
        <v>201.CWS-2201-65-AA1E-NA-3.pdf</v>
      </c>
      <c r="E203" s="99" t="str" cm="1">
        <f t="array" ref="E203">IF(_xlfn.XLOOKUP(VALUE(A203),VALUE(版本控制!A:A),版本控制!E:E,,0)="啟用","","刪除")</f>
        <v/>
      </c>
    </row>
    <row r="204" spans="1:5">
      <c r="A204" s="101">
        <v>202</v>
      </c>
      <c r="B204" s="102" t="s">
        <v>272</v>
      </c>
      <c r="C204" s="102" t="str">
        <f t="shared" si="6"/>
        <v>CWS-2201-65-AA1E-NA-4.pdf</v>
      </c>
      <c r="D204" s="102" t="str">
        <f t="shared" si="7"/>
        <v>202.CWS-2201-65-AA1E-NA-4.pdf</v>
      </c>
      <c r="E204" s="99" t="str" cm="1">
        <f t="array" ref="E204">IF(_xlfn.XLOOKUP(VALUE(A204),VALUE(版本控制!A:A),版本控制!E:E,,0)="啟用","","刪除")</f>
        <v/>
      </c>
    </row>
    <row r="205" spans="1:5">
      <c r="A205" s="101">
        <v>203</v>
      </c>
      <c r="B205" s="102" t="s">
        <v>273</v>
      </c>
      <c r="C205" s="102" t="str">
        <f t="shared" si="6"/>
        <v>CWS-2201-65-AA1E-NA-5.pdf</v>
      </c>
      <c r="D205" s="102" t="str">
        <f t="shared" si="7"/>
        <v>203.CWS-2201-65-AA1E-NA-5.pdf</v>
      </c>
      <c r="E205" s="99" t="str" cm="1">
        <f t="array" ref="E205">IF(_xlfn.XLOOKUP(VALUE(A205),VALUE(版本控制!A:A),版本控制!E:E,,0)="啟用","","刪除")</f>
        <v/>
      </c>
    </row>
    <row r="206" spans="1:5">
      <c r="A206" s="101">
        <v>204</v>
      </c>
      <c r="B206" s="102" t="s">
        <v>737</v>
      </c>
      <c r="C206" s="102" t="str">
        <f t="shared" si="6"/>
        <v>CWS-2201-65-AA1E-NA-6.pdf</v>
      </c>
      <c r="D206" s="102" t="str">
        <f t="shared" si="7"/>
        <v>204.CWS-2201-65-AA1E-NA-6.pdf</v>
      </c>
      <c r="E206" s="99" t="str" cm="1">
        <f t="array" ref="E206">IF(_xlfn.XLOOKUP(VALUE(A206),VALUE(版本控制!A:A),版本控制!E:E,,0)="啟用","","刪除")</f>
        <v/>
      </c>
    </row>
    <row r="207" spans="1:5">
      <c r="A207" s="101">
        <v>205</v>
      </c>
      <c r="B207" s="102" t="s">
        <v>274</v>
      </c>
      <c r="C207" s="102" t="str">
        <f t="shared" si="6"/>
        <v>CWS-2203-65-AA1E-NA-1.pdf</v>
      </c>
      <c r="D207" s="102" t="str">
        <f t="shared" si="7"/>
        <v>205.CWS-2203-65-AA1E-NA-1.pdf</v>
      </c>
      <c r="E207" s="99" t="str" cm="1">
        <f t="array" ref="E207">IF(_xlfn.XLOOKUP(VALUE(A207),VALUE(版本控制!A:A),版本控制!E:E,,0)="啟用","","刪除")</f>
        <v/>
      </c>
    </row>
    <row r="208" spans="1:5">
      <c r="A208" s="101">
        <v>206</v>
      </c>
      <c r="B208" s="102" t="s">
        <v>275</v>
      </c>
      <c r="C208" s="102" t="str">
        <f t="shared" si="6"/>
        <v>CWS-2203-65-AA1E-NA-2.pdf</v>
      </c>
      <c r="D208" s="102" t="str">
        <f t="shared" si="7"/>
        <v>206.CWS-2203-65-AA1E-NA-2.pdf</v>
      </c>
      <c r="E208" s="99" t="str" cm="1">
        <f t="array" ref="E208">IF(_xlfn.XLOOKUP(VALUE(A208),VALUE(版本控制!A:A),版本控制!E:E,,0)="啟用","","刪除")</f>
        <v/>
      </c>
    </row>
    <row r="209" spans="1:5">
      <c r="A209" s="101">
        <v>207</v>
      </c>
      <c r="B209" s="102" t="s">
        <v>276</v>
      </c>
      <c r="C209" s="102" t="str">
        <f t="shared" si="6"/>
        <v>CWS-2203-65-AA1E-NA-3.pdf</v>
      </c>
      <c r="D209" s="102" t="str">
        <f t="shared" si="7"/>
        <v>207.CWS-2203-65-AA1E-NA-3.pdf</v>
      </c>
      <c r="E209" s="99" t="str" cm="1">
        <f t="array" ref="E209">IF(_xlfn.XLOOKUP(VALUE(A209),VALUE(版本控制!A:A),版本控制!E:E,,0)="啟用","","刪除")</f>
        <v/>
      </c>
    </row>
    <row r="210" spans="1:5">
      <c r="A210" s="101">
        <v>208</v>
      </c>
      <c r="B210" s="102" t="s">
        <v>277</v>
      </c>
      <c r="C210" s="102" t="str">
        <f t="shared" si="6"/>
        <v>CWS-2204-65-AA1E-NA.pdf</v>
      </c>
      <c r="D210" s="102" t="str">
        <f t="shared" si="7"/>
        <v>208.CWS-2204-65-AA1E-NA.pdf</v>
      </c>
      <c r="E210" s="99" t="str" cm="1">
        <f t="array" ref="E210">IF(_xlfn.XLOOKUP(VALUE(A210),VALUE(版本控制!A:A),版本控制!E:E,,0)="啟用","","刪除")</f>
        <v/>
      </c>
    </row>
    <row r="211" spans="1:5">
      <c r="A211" s="101">
        <v>209</v>
      </c>
      <c r="B211" s="102" t="s">
        <v>278</v>
      </c>
      <c r="C211" s="102" t="str">
        <f t="shared" si="6"/>
        <v>CWS-2205-25-AA1E-NA-1.pdf</v>
      </c>
      <c r="D211" s="102" t="str">
        <f t="shared" si="7"/>
        <v>209.CWS-2205-25-AA1E-NA-1.pdf</v>
      </c>
      <c r="E211" s="99" t="str" cm="1">
        <f t="array" ref="E211">IF(_xlfn.XLOOKUP(VALUE(A211),VALUE(版本控制!A:A),版本控制!E:E,,0)="啟用","","刪除")</f>
        <v/>
      </c>
    </row>
    <row r="212" spans="1:5">
      <c r="A212" s="101">
        <v>210</v>
      </c>
      <c r="B212" s="102" t="s">
        <v>279</v>
      </c>
      <c r="C212" s="102" t="str">
        <f t="shared" si="6"/>
        <v>CWS-2205-25-AA1E-NA-2.pdf</v>
      </c>
      <c r="D212" s="102" t="str">
        <f t="shared" si="7"/>
        <v>210.CWS-2205-25-AA1E-NA-2.pdf</v>
      </c>
      <c r="E212" s="99" t="str" cm="1">
        <f t="array" ref="E212">IF(_xlfn.XLOOKUP(VALUE(A212),VALUE(版本控制!A:A),版本控制!E:E,,0)="啟用","","刪除")</f>
        <v/>
      </c>
    </row>
    <row r="213" spans="1:5">
      <c r="A213" s="101">
        <v>211</v>
      </c>
      <c r="B213" s="102" t="s">
        <v>280</v>
      </c>
      <c r="C213" s="102" t="str">
        <f t="shared" si="6"/>
        <v>CWS-2205-25-AA1E-NA-3.pdf</v>
      </c>
      <c r="D213" s="102" t="str">
        <f t="shared" si="7"/>
        <v>211.CWS-2205-25-AA1E-NA-3.pdf</v>
      </c>
      <c r="E213" s="99" t="str" cm="1">
        <f t="array" ref="E213">IF(_xlfn.XLOOKUP(VALUE(A213),VALUE(版本控制!A:A),版本控制!E:E,,0)="啟用","","刪除")</f>
        <v/>
      </c>
    </row>
    <row r="214" spans="1:5">
      <c r="A214" s="101">
        <v>212</v>
      </c>
      <c r="B214" s="102" t="s">
        <v>281</v>
      </c>
      <c r="C214" s="102" t="str">
        <f t="shared" si="6"/>
        <v>CWS-2205-25-AA1E-NA-4.pdf</v>
      </c>
      <c r="D214" s="102" t="str">
        <f t="shared" si="7"/>
        <v>212.CWS-2205-25-AA1E-NA-4.pdf</v>
      </c>
      <c r="E214" s="99" t="str" cm="1">
        <f t="array" ref="E214">IF(_xlfn.XLOOKUP(VALUE(A214),VALUE(版本控制!A:A),版本控制!E:E,,0)="啟用","","刪除")</f>
        <v/>
      </c>
    </row>
    <row r="215" spans="1:5">
      <c r="A215" s="101">
        <v>213</v>
      </c>
      <c r="B215" s="102" t="s">
        <v>282</v>
      </c>
      <c r="C215" s="102" t="str">
        <f t="shared" si="6"/>
        <v>DW-0101-50-AA1B-NA.pdf</v>
      </c>
      <c r="D215" s="102" t="str">
        <f t="shared" si="7"/>
        <v>213.DW-0101-50-AA1B-NA.pdf</v>
      </c>
      <c r="E215" s="99" t="str" cm="1">
        <f t="array" ref="E215">IF(_xlfn.XLOOKUP(VALUE(A215),VALUE(版本控制!A:A),版本控制!E:E,,0)="啟用","","刪除")</f>
        <v/>
      </c>
    </row>
    <row r="216" spans="1:5">
      <c r="A216" s="101">
        <v>214</v>
      </c>
      <c r="B216" s="102" t="s">
        <v>738</v>
      </c>
      <c r="C216" s="102" t="str">
        <f t="shared" si="6"/>
        <v>DW-0301-25-AA1B-NA-1.pdf</v>
      </c>
      <c r="D216" s="102" t="str">
        <f t="shared" si="7"/>
        <v>214.DW-0301-25-AA1B-NA-1.pdf</v>
      </c>
      <c r="E216" s="99" t="str" cm="1">
        <f t="array" ref="E216">IF(_xlfn.XLOOKUP(VALUE(A216),VALUE(版本控制!A:A),版本控制!E:E,,0)="啟用","","刪除")</f>
        <v/>
      </c>
    </row>
    <row r="217" spans="1:5">
      <c r="A217" s="101">
        <v>215</v>
      </c>
      <c r="B217" s="102" t="s">
        <v>739</v>
      </c>
      <c r="C217" s="102" t="str">
        <f t="shared" si="6"/>
        <v>DW-0301-25-AA1B-NA-2.pdf</v>
      </c>
      <c r="D217" s="102" t="str">
        <f t="shared" si="7"/>
        <v>215.DW-0301-25-AA1B-NA-2.pdf</v>
      </c>
      <c r="E217" s="99" t="str" cm="1">
        <f t="array" ref="E217">IF(_xlfn.XLOOKUP(VALUE(A217),VALUE(版本控制!A:A),版本控制!E:E,,0)="啟用","","刪除")</f>
        <v/>
      </c>
    </row>
    <row r="218" spans="1:5">
      <c r="A218" s="101">
        <v>216</v>
      </c>
      <c r="B218" s="102" t="s">
        <v>284</v>
      </c>
      <c r="C218" s="102" t="str">
        <f t="shared" si="6"/>
        <v>DW-0401-50-AA1B-NA-1.pdf</v>
      </c>
      <c r="D218" s="102" t="str">
        <f t="shared" si="7"/>
        <v>216.DW-0401-50-AA1B-NA-1.pdf</v>
      </c>
      <c r="E218" s="99" t="str" cm="1">
        <f t="array" ref="E218">IF(_xlfn.XLOOKUP(VALUE(A218),VALUE(版本控制!A:A),版本控制!E:E,,0)="啟用","","刪除")</f>
        <v/>
      </c>
    </row>
    <row r="219" spans="1:5">
      <c r="A219" s="101">
        <v>217</v>
      </c>
      <c r="B219" s="102" t="s">
        <v>285</v>
      </c>
      <c r="C219" s="102" t="str">
        <f t="shared" si="6"/>
        <v>DW-0401-50-AA1B-NA-2.pdf</v>
      </c>
      <c r="D219" s="102" t="str">
        <f t="shared" si="7"/>
        <v>217.DW-0401-50-AA1B-NA-2.pdf</v>
      </c>
      <c r="E219" s="99" t="str" cm="1">
        <f t="array" ref="E219">IF(_xlfn.XLOOKUP(VALUE(A219),VALUE(版本控制!A:A),版本控制!E:E,,0)="啟用","","刪除")</f>
        <v/>
      </c>
    </row>
    <row r="220" spans="1:5">
      <c r="A220" s="101">
        <v>218</v>
      </c>
      <c r="B220" s="102" t="s">
        <v>286</v>
      </c>
      <c r="C220" s="102" t="str">
        <f t="shared" si="6"/>
        <v>DW-0401-50-AA1B-NA-3.pdf</v>
      </c>
      <c r="D220" s="102" t="str">
        <f t="shared" si="7"/>
        <v>218.DW-0401-50-AA1B-NA-3.pdf</v>
      </c>
      <c r="E220" s="99" t="str" cm="1">
        <f t="array" ref="E220">IF(_xlfn.XLOOKUP(VALUE(A220),VALUE(版本控制!A:A),版本控制!E:E,,0)="啟用","","刪除")</f>
        <v/>
      </c>
    </row>
    <row r="221" spans="1:5">
      <c r="A221" s="101">
        <v>219</v>
      </c>
      <c r="B221" s="102" t="s">
        <v>287</v>
      </c>
      <c r="C221" s="102" t="str">
        <f t="shared" si="6"/>
        <v>DW-0401-50-AA1B-NA-4.pdf</v>
      </c>
      <c r="D221" s="102" t="str">
        <f t="shared" si="7"/>
        <v>219.DW-0401-50-AA1B-NA-4.pdf</v>
      </c>
      <c r="E221" s="99" t="str" cm="1">
        <f t="array" ref="E221">IF(_xlfn.XLOOKUP(VALUE(A221),VALUE(版本控制!A:A),版本控制!E:E,,0)="啟用","","刪除")</f>
        <v/>
      </c>
    </row>
    <row r="222" spans="1:5">
      <c r="A222" s="101">
        <v>220</v>
      </c>
      <c r="B222" s="102" t="s">
        <v>288</v>
      </c>
      <c r="C222" s="102" t="str">
        <f t="shared" si="6"/>
        <v>DW-0401-50-AA1B-NA-5.pdf</v>
      </c>
      <c r="D222" s="102" t="str">
        <f t="shared" si="7"/>
        <v>220.DW-0401-50-AA1B-NA-5.pdf</v>
      </c>
      <c r="E222" s="99" t="str" cm="1">
        <f t="array" ref="E222">IF(_xlfn.XLOOKUP(VALUE(A222),VALUE(版本控制!A:A),版本控制!E:E,,0)="啟用","","刪除")</f>
        <v/>
      </c>
    </row>
    <row r="223" spans="1:5">
      <c r="A223" s="101">
        <v>221</v>
      </c>
      <c r="B223" s="102" t="s">
        <v>289</v>
      </c>
      <c r="C223" s="102" t="str">
        <f t="shared" si="6"/>
        <v>DW-0401-50-AA1B-NA-6.pdf</v>
      </c>
      <c r="D223" s="102" t="str">
        <f t="shared" si="7"/>
        <v>221.DW-0401-50-AA1B-NA-6.pdf</v>
      </c>
      <c r="E223" s="99" t="str" cm="1">
        <f t="array" ref="E223">IF(_xlfn.XLOOKUP(VALUE(A223),VALUE(版本控制!A:A),版本控制!E:E,,0)="啟用","","刪除")</f>
        <v/>
      </c>
    </row>
    <row r="224" spans="1:5">
      <c r="A224" s="101">
        <v>222</v>
      </c>
      <c r="B224" s="102" t="s">
        <v>290</v>
      </c>
      <c r="C224" s="102" t="str">
        <f t="shared" si="6"/>
        <v>DW-0401-50-AA1B-NA-7.pdf</v>
      </c>
      <c r="D224" s="102" t="str">
        <f t="shared" si="7"/>
        <v>222.DW-0401-50-AA1B-NA-7.pdf</v>
      </c>
      <c r="E224" s="99" t="str" cm="1">
        <f t="array" ref="E224">IF(_xlfn.XLOOKUP(VALUE(A224),VALUE(版本控制!A:A),版本控制!E:E,,0)="啟用","","刪除")</f>
        <v/>
      </c>
    </row>
    <row r="225" spans="1:5">
      <c r="A225" s="101">
        <v>223</v>
      </c>
      <c r="B225" s="102" t="s">
        <v>291</v>
      </c>
      <c r="C225" s="102" t="str">
        <f t="shared" si="6"/>
        <v>DW-0401-50-AA1B-NA-8.pdf</v>
      </c>
      <c r="D225" s="102" t="str">
        <f t="shared" si="7"/>
        <v>223.DW-0401-50-AA1B-NA-8.pdf</v>
      </c>
      <c r="E225" s="99" t="str" cm="1">
        <f t="array" ref="E225">IF(_xlfn.XLOOKUP(VALUE(A225),VALUE(版本控制!A:A),版本控制!E:E,,0)="啟用","","刪除")</f>
        <v/>
      </c>
    </row>
    <row r="226" spans="1:5">
      <c r="A226" s="101">
        <v>224</v>
      </c>
      <c r="B226" s="102" t="s">
        <v>292</v>
      </c>
      <c r="C226" s="102" t="str">
        <f t="shared" si="6"/>
        <v>DW-0401-50-AA1B-NA-9.pdf</v>
      </c>
      <c r="D226" s="102" t="str">
        <f t="shared" si="7"/>
        <v>224.DW-0401-50-AA1B-NA-9.pdf</v>
      </c>
      <c r="E226" s="99" t="str" cm="1">
        <f t="array" ref="E226">IF(_xlfn.XLOOKUP(VALUE(A226),VALUE(版本控制!A:A),版本控制!E:E,,0)="啟用","","刪除")</f>
        <v/>
      </c>
    </row>
    <row r="227" spans="1:5">
      <c r="A227" s="101">
        <v>225</v>
      </c>
      <c r="B227" s="102" t="s">
        <v>740</v>
      </c>
      <c r="C227" s="102" t="str">
        <f t="shared" si="6"/>
        <v>DW-0401-50-AA1B-NA-10.pdf</v>
      </c>
      <c r="D227" s="102" t="str">
        <f t="shared" si="7"/>
        <v>225.DW-0401-50-AA1B-NA-10.pdf</v>
      </c>
      <c r="E227" s="99" t="str" cm="1">
        <f t="array" ref="E227">IF(_xlfn.XLOOKUP(VALUE(A227),VALUE(版本控制!A:A),版本控制!E:E,,0)="啟用","","刪除")</f>
        <v/>
      </c>
    </row>
    <row r="228" spans="1:5">
      <c r="A228" s="101">
        <v>226</v>
      </c>
      <c r="B228" s="102" t="s">
        <v>741</v>
      </c>
      <c r="C228" s="102" t="str">
        <f t="shared" si="6"/>
        <v>DW-0401-50-AA1B-NA-11.pdf</v>
      </c>
      <c r="D228" s="102" t="str">
        <f t="shared" si="7"/>
        <v>226.DW-0401-50-AA1B-NA-11.pdf</v>
      </c>
      <c r="E228" s="99" t="str" cm="1">
        <f t="array" ref="E228">IF(_xlfn.XLOOKUP(VALUE(A228),VALUE(版本控制!A:A),版本控制!E:E,,0)="啟用","","刪除")</f>
        <v/>
      </c>
    </row>
    <row r="229" spans="1:5">
      <c r="A229" s="101">
        <v>227</v>
      </c>
      <c r="B229" s="102" t="s">
        <v>742</v>
      </c>
      <c r="C229" s="102" t="str">
        <f t="shared" si="6"/>
        <v>DW-0401-50-AA1B-NA-12.pdf</v>
      </c>
      <c r="D229" s="102" t="str">
        <f t="shared" si="7"/>
        <v>227.DW-0401-50-AA1B-NA-12.pdf</v>
      </c>
      <c r="E229" s="99" t="str" cm="1">
        <f t="array" ref="E229">IF(_xlfn.XLOOKUP(VALUE(A229),VALUE(版本控制!A:A),版本控制!E:E,,0)="啟用","","刪除")</f>
        <v/>
      </c>
    </row>
    <row r="230" spans="1:5">
      <c r="A230" s="101">
        <v>228</v>
      </c>
      <c r="B230" s="102" t="s">
        <v>743</v>
      </c>
      <c r="C230" s="102" t="str">
        <f t="shared" si="6"/>
        <v>DW-0401-50-AA1B-NA-13.pdf</v>
      </c>
      <c r="D230" s="102" t="str">
        <f t="shared" si="7"/>
        <v>228.DW-0401-50-AA1B-NA-13.pdf</v>
      </c>
      <c r="E230" s="99" t="str" cm="1">
        <f t="array" ref="E230">IF(_xlfn.XLOOKUP(VALUE(A230),VALUE(版本控制!A:A),版本控制!E:E,,0)="啟用","","刪除")</f>
        <v/>
      </c>
    </row>
    <row r="231" spans="1:5">
      <c r="A231" s="101">
        <v>229</v>
      </c>
      <c r="B231" s="102" t="s">
        <v>744</v>
      </c>
      <c r="C231" s="102" t="str">
        <f t="shared" si="6"/>
        <v>DW-0401-50-AA1B-NA-14.pdf</v>
      </c>
      <c r="D231" s="102" t="str">
        <f t="shared" si="7"/>
        <v>229.DW-0401-50-AA1B-NA-14.pdf</v>
      </c>
      <c r="E231" s="99" t="str" cm="1">
        <f t="array" ref="E231">IF(_xlfn.XLOOKUP(VALUE(A231),VALUE(版本控制!A:A),版本控制!E:E,,0)="啟用","","刪除")</f>
        <v/>
      </c>
    </row>
    <row r="232" spans="1:5">
      <c r="A232" s="101">
        <v>230</v>
      </c>
      <c r="B232" s="102" t="s">
        <v>745</v>
      </c>
      <c r="C232" s="102" t="str">
        <f t="shared" si="6"/>
        <v>DW-0401-50-AA1B-NA-15.pdf</v>
      </c>
      <c r="D232" s="102" t="str">
        <f t="shared" si="7"/>
        <v>230.DW-0401-50-AA1B-NA-15.pdf</v>
      </c>
      <c r="E232" s="99" t="str" cm="1">
        <f t="array" ref="E232">IF(_xlfn.XLOOKUP(VALUE(A232),VALUE(版本控制!A:A),版本控制!E:E,,0)="啟用","","刪除")</f>
        <v/>
      </c>
    </row>
    <row r="233" spans="1:5">
      <c r="A233" s="101">
        <v>231</v>
      </c>
      <c r="B233" s="102" t="s">
        <v>746</v>
      </c>
      <c r="C233" s="102" t="str">
        <f t="shared" si="6"/>
        <v>DW-0402-25-AA1B-NA-1.pdf</v>
      </c>
      <c r="D233" s="102" t="str">
        <f t="shared" si="7"/>
        <v>231.DW-0402-25-AA1B-NA-1.pdf</v>
      </c>
      <c r="E233" s="99" t="str" cm="1">
        <f t="array" ref="E233">IF(_xlfn.XLOOKUP(VALUE(A233),VALUE(版本控制!A:A),版本控制!E:E,,0)="啟用","","刪除")</f>
        <v/>
      </c>
    </row>
    <row r="234" spans="1:5">
      <c r="A234" s="101">
        <v>232</v>
      </c>
      <c r="B234" s="102" t="s">
        <v>747</v>
      </c>
      <c r="C234" s="102" t="str">
        <f t="shared" si="6"/>
        <v>DW-0402-25-AA1B-NA-2.pdf</v>
      </c>
      <c r="D234" s="102" t="str">
        <f t="shared" si="7"/>
        <v>232.DW-0402-25-AA1B-NA-2.pdf</v>
      </c>
      <c r="E234" s="99" t="str" cm="1">
        <f t="array" ref="E234">IF(_xlfn.XLOOKUP(VALUE(A234),VALUE(版本控制!A:A),版本控制!E:E,,0)="啟用","","刪除")</f>
        <v/>
      </c>
    </row>
    <row r="235" spans="1:5">
      <c r="A235" s="101">
        <v>233</v>
      </c>
      <c r="B235" s="102" t="s">
        <v>294</v>
      </c>
      <c r="C235" s="102" t="str">
        <f t="shared" si="6"/>
        <v>DW-0403-25-AA1B-NA.pdf</v>
      </c>
      <c r="D235" s="102" t="str">
        <f t="shared" si="7"/>
        <v>233.DW-0403-25-AA1B-NA.pdf</v>
      </c>
      <c r="E235" s="99" t="str" cm="1">
        <f t="array" ref="E235">IF(_xlfn.XLOOKUP(VALUE(A235),VALUE(版本控制!A:A),版本控制!E:E,,0)="啟用","","刪除")</f>
        <v/>
      </c>
    </row>
    <row r="236" spans="1:5">
      <c r="A236" s="101">
        <v>234</v>
      </c>
      <c r="B236" s="102" t="s">
        <v>295</v>
      </c>
      <c r="C236" s="102" t="str">
        <f t="shared" si="6"/>
        <v>DW-0404-25-AA1B-NA.pdf</v>
      </c>
      <c r="D236" s="102" t="str">
        <f t="shared" si="7"/>
        <v>234.DW-0404-25-AA1B-NA.pdf</v>
      </c>
      <c r="E236" s="99" t="str" cm="1">
        <f t="array" ref="E236">IF(_xlfn.XLOOKUP(VALUE(A236),VALUE(版本控制!A:A),版本控制!E:E,,0)="啟用","","刪除")</f>
        <v/>
      </c>
    </row>
    <row r="237" spans="1:5">
      <c r="A237" s="101">
        <v>235</v>
      </c>
      <c r="B237" s="102" t="s">
        <v>296</v>
      </c>
      <c r="C237" s="102" t="str">
        <f t="shared" si="6"/>
        <v>DW-0405-25-AA1B-NA.pdf</v>
      </c>
      <c r="D237" s="102" t="str">
        <f t="shared" si="7"/>
        <v>235.DW-0405-25-AA1B-NA.pdf</v>
      </c>
      <c r="E237" s="99" t="str" cm="1">
        <f t="array" ref="E237">IF(_xlfn.XLOOKUP(VALUE(A237),VALUE(版本控制!A:A),版本控制!E:E,,0)="啟用","","刪除")</f>
        <v/>
      </c>
    </row>
    <row r="238" spans="1:5">
      <c r="A238" s="101">
        <v>236</v>
      </c>
      <c r="B238" s="102" t="s">
        <v>297</v>
      </c>
      <c r="C238" s="102" t="str">
        <f t="shared" si="6"/>
        <v>DW-1301-50-AA1B-NA-1.pdf</v>
      </c>
      <c r="D238" s="102" t="str">
        <f t="shared" si="7"/>
        <v>236.DW-1301-50-AA1B-NA-1.pdf</v>
      </c>
      <c r="E238" s="99" t="str" cm="1">
        <f t="array" ref="E238">IF(_xlfn.XLOOKUP(VALUE(A238),VALUE(版本控制!A:A),版本控制!E:E,,0)="啟用","","刪除")</f>
        <v/>
      </c>
    </row>
    <row r="239" spans="1:5">
      <c r="A239" s="101">
        <v>237</v>
      </c>
      <c r="B239" s="102" t="s">
        <v>298</v>
      </c>
      <c r="C239" s="102" t="str">
        <f t="shared" si="6"/>
        <v>DW-1301-50-AA1B-NA-2.pdf</v>
      </c>
      <c r="D239" s="102" t="str">
        <f t="shared" si="7"/>
        <v>237.DW-1301-50-AA1B-NA-2.pdf</v>
      </c>
      <c r="E239" s="99" t="str" cm="1">
        <f t="array" ref="E239">IF(_xlfn.XLOOKUP(VALUE(A239),VALUE(版本控制!A:A),版本控制!E:E,,0)="啟用","","刪除")</f>
        <v/>
      </c>
    </row>
    <row r="240" spans="1:5">
      <c r="A240" s="101">
        <v>238</v>
      </c>
      <c r="B240" s="102" t="s">
        <v>299</v>
      </c>
      <c r="C240" s="102" t="str">
        <f t="shared" si="6"/>
        <v>DW-1301-50-AA1B-NA-3.pdf</v>
      </c>
      <c r="D240" s="102" t="str">
        <f t="shared" si="7"/>
        <v>238.DW-1301-50-AA1B-NA-3.pdf</v>
      </c>
      <c r="E240" s="99" t="str" cm="1">
        <f t="array" ref="E240">IF(_xlfn.XLOOKUP(VALUE(A240),VALUE(版本控制!A:A),版本控制!E:E,,0)="啟用","","刪除")</f>
        <v/>
      </c>
    </row>
    <row r="241" spans="1:5">
      <c r="A241" s="101">
        <v>239</v>
      </c>
      <c r="B241" s="102" t="s">
        <v>300</v>
      </c>
      <c r="C241" s="102" t="str">
        <f t="shared" si="6"/>
        <v>DW-1301-50-AA1B-NA-4.pdf</v>
      </c>
      <c r="D241" s="102" t="str">
        <f t="shared" si="7"/>
        <v>239.DW-1301-50-AA1B-NA-4.pdf</v>
      </c>
      <c r="E241" s="99" t="str" cm="1">
        <f t="array" ref="E241">IF(_xlfn.XLOOKUP(VALUE(A241),VALUE(版本控制!A:A),版本控制!E:E,,0)="啟用","","刪除")</f>
        <v/>
      </c>
    </row>
    <row r="242" spans="1:5">
      <c r="A242" s="101">
        <v>240</v>
      </c>
      <c r="B242" s="102" t="s">
        <v>301</v>
      </c>
      <c r="C242" s="102" t="str">
        <f t="shared" si="6"/>
        <v>DW-1301-50-AA1B-NA-5.pdf</v>
      </c>
      <c r="D242" s="102" t="str">
        <f t="shared" si="7"/>
        <v>240.DW-1301-50-AA1B-NA-5.pdf</v>
      </c>
      <c r="E242" s="99" t="str" cm="1">
        <f t="array" ref="E242">IF(_xlfn.XLOOKUP(VALUE(A242),VALUE(版本控制!A:A),版本控制!E:E,,0)="啟用","","刪除")</f>
        <v/>
      </c>
    </row>
    <row r="243" spans="1:5">
      <c r="A243" s="101">
        <v>241</v>
      </c>
      <c r="B243" s="102" t="s">
        <v>303</v>
      </c>
      <c r="C243" s="102" t="str">
        <f t="shared" si="6"/>
        <v>DW-1302-25-AA1B-NA-1.pdf</v>
      </c>
      <c r="D243" s="102" t="str">
        <f t="shared" si="7"/>
        <v>241.DW-1302-25-AA1B-NA-1.pdf</v>
      </c>
      <c r="E243" s="99" t="str" cm="1">
        <f t="array" ref="E243">IF(_xlfn.XLOOKUP(VALUE(A243),VALUE(版本控制!A:A),版本控制!E:E,,0)="啟用","","刪除")</f>
        <v/>
      </c>
    </row>
    <row r="244" spans="1:5">
      <c r="A244" s="101">
        <v>242</v>
      </c>
      <c r="B244" s="102" t="s">
        <v>304</v>
      </c>
      <c r="C244" s="102" t="str">
        <f t="shared" si="6"/>
        <v>DW-1302-25-AA1B-NA-2.pdf</v>
      </c>
      <c r="D244" s="102" t="str">
        <f t="shared" si="7"/>
        <v>242.DW-1302-25-AA1B-NA-2.pdf</v>
      </c>
      <c r="E244" s="99" t="str" cm="1">
        <f t="array" ref="E244">IF(_xlfn.XLOOKUP(VALUE(A244),VALUE(版本控制!A:A),版本控制!E:E,,0)="啟用","","刪除")</f>
        <v/>
      </c>
    </row>
    <row r="245" spans="1:5">
      <c r="A245" s="101">
        <v>243</v>
      </c>
      <c r="B245" s="102" t="s">
        <v>305</v>
      </c>
      <c r="C245" s="102" t="str">
        <f t="shared" si="6"/>
        <v>DW-1302-25-AA1B-NA-3.pdf</v>
      </c>
      <c r="D245" s="102" t="str">
        <f t="shared" si="7"/>
        <v>243.DW-1302-25-AA1B-NA-3.pdf</v>
      </c>
      <c r="E245" s="99" t="str" cm="1">
        <f t="array" ref="E245">IF(_xlfn.XLOOKUP(VALUE(A245),VALUE(版本控制!A:A),版本控制!E:E,,0)="啟用","","刪除")</f>
        <v/>
      </c>
    </row>
    <row r="246" spans="1:5">
      <c r="A246" s="101">
        <v>244</v>
      </c>
      <c r="B246" s="102" t="s">
        <v>306</v>
      </c>
      <c r="C246" s="102" t="str">
        <f t="shared" si="6"/>
        <v>DW-1302-25-AA1B-NA-4.pdf</v>
      </c>
      <c r="D246" s="102" t="str">
        <f t="shared" si="7"/>
        <v>244.DW-1302-25-AA1B-NA-4.pdf</v>
      </c>
      <c r="E246" s="99" t="str" cm="1">
        <f t="array" ref="E246">IF(_xlfn.XLOOKUP(VALUE(A246),VALUE(版本控制!A:A),版本控制!E:E,,0)="啟用","","刪除")</f>
        <v/>
      </c>
    </row>
    <row r="247" spans="1:5">
      <c r="A247" s="101">
        <v>245</v>
      </c>
      <c r="B247" s="102" t="s">
        <v>748</v>
      </c>
      <c r="C247" s="102" t="str">
        <f t="shared" si="6"/>
        <v>DW-1302-25-AA1B-NA-5.pdf</v>
      </c>
      <c r="D247" s="102" t="str">
        <f t="shared" si="7"/>
        <v>245.DW-1302-25-AA1B-NA-5.pdf</v>
      </c>
      <c r="E247" s="99" t="str" cm="1">
        <f t="array" ref="E247">IF(_xlfn.XLOOKUP(VALUE(A247),VALUE(版本控制!A:A),版本控制!E:E,,0)="啟用","","刪除")</f>
        <v/>
      </c>
    </row>
    <row r="248" spans="1:5">
      <c r="A248" s="101">
        <v>246</v>
      </c>
      <c r="B248" s="102" t="s">
        <v>749</v>
      </c>
      <c r="C248" s="102" t="str">
        <f t="shared" si="6"/>
        <v>DW-1302-25-AA1B-NA-6.pdf</v>
      </c>
      <c r="D248" s="102" t="str">
        <f t="shared" si="7"/>
        <v>246.DW-1302-25-AA1B-NA-6.pdf</v>
      </c>
      <c r="E248" s="99" t="str" cm="1">
        <f t="array" ref="E248">IF(_xlfn.XLOOKUP(VALUE(A248),VALUE(版本控制!A:A),版本控制!E:E,,0)="啟用","","刪除")</f>
        <v/>
      </c>
    </row>
    <row r="249" spans="1:5">
      <c r="A249" s="101">
        <v>247</v>
      </c>
      <c r="B249" s="102" t="s">
        <v>307</v>
      </c>
      <c r="C249" s="102" t="str">
        <f t="shared" si="6"/>
        <v>DW-1303-50-AA1B-NA.pdf</v>
      </c>
      <c r="D249" s="102" t="str">
        <f t="shared" si="7"/>
        <v>247.DW-1303-50-AA1B-NA.pdf</v>
      </c>
      <c r="E249" s="99" t="str" cm="1">
        <f t="array" ref="E249">IF(_xlfn.XLOOKUP(VALUE(A249),VALUE(版本控制!A:A),版本控制!E:E,,0)="啟用","","刪除")</f>
        <v/>
      </c>
    </row>
    <row r="250" spans="1:5">
      <c r="A250" s="101">
        <v>248</v>
      </c>
      <c r="B250" s="102" t="s">
        <v>750</v>
      </c>
      <c r="C250" s="102" t="str">
        <f t="shared" si="6"/>
        <v>DW-1304-40-AA1E-NA.pdf</v>
      </c>
      <c r="D250" s="102" t="str">
        <f t="shared" si="7"/>
        <v>248.DW-1304-40-AA1E-NA.pdf</v>
      </c>
      <c r="E250" s="99" t="str" cm="1">
        <f t="array" ref="E250">IF(_xlfn.XLOOKUP(VALUE(A250),VALUE(版本控制!A:A),版本控制!E:E,,0)="啟用","","刪除")</f>
        <v/>
      </c>
    </row>
    <row r="251" spans="1:5">
      <c r="A251" s="101">
        <v>249</v>
      </c>
      <c r="B251" s="102" t="s">
        <v>751</v>
      </c>
      <c r="C251" s="102" t="str">
        <f t="shared" si="6"/>
        <v>DW-1305-40-AA1E-NA.pdf</v>
      </c>
      <c r="D251" s="102" t="str">
        <f t="shared" si="7"/>
        <v>249.DW-1305-40-AA1E-NA.pdf</v>
      </c>
      <c r="E251" s="99" t="str" cm="1">
        <f t="array" ref="E251">IF(_xlfn.XLOOKUP(VALUE(A251),VALUE(版本控制!A:A),版本控制!E:E,,0)="啟用","","刪除")</f>
        <v/>
      </c>
    </row>
    <row r="252" spans="1:5">
      <c r="A252" s="101">
        <v>250</v>
      </c>
      <c r="B252" s="102" t="s">
        <v>752</v>
      </c>
      <c r="C252" s="102" t="str">
        <f t="shared" si="6"/>
        <v>DW-1306-40-AA1E-NA-1.pdf</v>
      </c>
      <c r="D252" s="102" t="str">
        <f t="shared" si="7"/>
        <v>250.DW-1306-40-AA1E-NA-1.pdf</v>
      </c>
      <c r="E252" s="99" t="str" cm="1">
        <f t="array" ref="E252">IF(_xlfn.XLOOKUP(VALUE(A252),VALUE(版本控制!A:A),版本控制!E:E,,0)="啟用","","刪除")</f>
        <v/>
      </c>
    </row>
    <row r="253" spans="1:5">
      <c r="A253" s="101">
        <v>251</v>
      </c>
      <c r="B253" s="102" t="s">
        <v>753</v>
      </c>
      <c r="C253" s="102" t="str">
        <f t="shared" si="6"/>
        <v>DW-1306-40-AA1E-NA-2.pdf</v>
      </c>
      <c r="D253" s="102" t="str">
        <f t="shared" si="7"/>
        <v>251.DW-1306-40-AA1E-NA-2.pdf</v>
      </c>
      <c r="E253" s="99" t="str" cm="1">
        <f t="array" ref="E253">IF(_xlfn.XLOOKUP(VALUE(A253),VALUE(版本控制!A:A),版本控制!E:E,,0)="啟用","","刪除")</f>
        <v/>
      </c>
    </row>
    <row r="254" spans="1:5">
      <c r="A254" s="101">
        <v>252</v>
      </c>
      <c r="B254" s="102" t="s">
        <v>754</v>
      </c>
      <c r="C254" s="102" t="str">
        <f t="shared" si="6"/>
        <v>DW-1306-40-AA1E-NA-3.pdf</v>
      </c>
      <c r="D254" s="102" t="str">
        <f t="shared" si="7"/>
        <v>252.DW-1306-40-AA1E-NA-3.pdf</v>
      </c>
      <c r="E254" s="99" t="str" cm="1">
        <f t="array" ref="E254">IF(_xlfn.XLOOKUP(VALUE(A254),VALUE(版本控制!A:A),版本控制!E:E,,0)="啟用","","刪除")</f>
        <v/>
      </c>
    </row>
    <row r="255" spans="1:5">
      <c r="A255" s="101">
        <v>253</v>
      </c>
      <c r="B255" s="102" t="s">
        <v>755</v>
      </c>
      <c r="C255" s="102" t="str">
        <f t="shared" si="6"/>
        <v>DW-1307-40-AA1E-NA-1.pdf</v>
      </c>
      <c r="D255" s="102" t="str">
        <f t="shared" si="7"/>
        <v>253.DW-1307-40-AA1E-NA-1.pdf</v>
      </c>
      <c r="E255" s="99" t="str" cm="1">
        <f t="array" ref="E255">IF(_xlfn.XLOOKUP(VALUE(A255),VALUE(版本控制!A:A),版本控制!E:E,,0)="啟用","","刪除")</f>
        <v/>
      </c>
    </row>
    <row r="256" spans="1:5">
      <c r="A256" s="101">
        <v>254</v>
      </c>
      <c r="B256" s="102" t="s">
        <v>756</v>
      </c>
      <c r="C256" s="102" t="str">
        <f t="shared" si="6"/>
        <v>DW-1307-40-AA1E-NA-2.pdf</v>
      </c>
      <c r="D256" s="102" t="str">
        <f t="shared" si="7"/>
        <v>254.DW-1307-40-AA1E-NA-2.pdf</v>
      </c>
      <c r="E256" s="99" t="str" cm="1">
        <f t="array" ref="E256">IF(_xlfn.XLOOKUP(VALUE(A256),VALUE(版本控制!A:A),版本控制!E:E,,0)="啟用","","刪除")</f>
        <v/>
      </c>
    </row>
    <row r="257" spans="1:5">
      <c r="A257" s="101">
        <v>255</v>
      </c>
      <c r="B257" s="102" t="s">
        <v>757</v>
      </c>
      <c r="C257" s="102" t="str">
        <f t="shared" si="6"/>
        <v>DW-1307-40-AA1E-NA-3.pdf</v>
      </c>
      <c r="D257" s="102" t="str">
        <f t="shared" si="7"/>
        <v>255.DW-1307-40-AA1E-NA-3.pdf</v>
      </c>
      <c r="E257" s="99" t="str" cm="1">
        <f t="array" ref="E257">IF(_xlfn.XLOOKUP(VALUE(A257),VALUE(版本控制!A:A),版本控制!E:E,,0)="啟用","","刪除")</f>
        <v/>
      </c>
    </row>
    <row r="258" spans="1:5">
      <c r="A258" s="101">
        <v>256</v>
      </c>
      <c r="B258" s="102" t="s">
        <v>314</v>
      </c>
      <c r="C258" s="102" t="str">
        <f t="shared" si="6"/>
        <v>DW-1308-25-AA1E-NA-1.pdf</v>
      </c>
      <c r="D258" s="102" t="str">
        <f t="shared" si="7"/>
        <v>256.DW-1308-25-AA1E-NA-1.pdf</v>
      </c>
      <c r="E258" s="99" t="str" cm="1">
        <f t="array" ref="E258">IF(_xlfn.XLOOKUP(VALUE(A258),VALUE(版本控制!A:A),版本控制!E:E,,0)="啟用","","刪除")</f>
        <v/>
      </c>
    </row>
    <row r="259" spans="1:5">
      <c r="A259" s="101">
        <v>257</v>
      </c>
      <c r="B259" s="102" t="s">
        <v>315</v>
      </c>
      <c r="C259" s="102" t="str">
        <f t="shared" ref="C259:C322" si="8">_xlfn.CONCAT(B259,".pdf")</f>
        <v>DW-1308-25-AA1E-NA-2.pdf</v>
      </c>
      <c r="D259" s="102" t="str">
        <f t="shared" ref="D259:D322" si="9">_xlfn.CONCAT(A259,".",B259,".pdf")</f>
        <v>257.DW-1308-25-AA1E-NA-2.pdf</v>
      </c>
      <c r="E259" s="99" t="str" cm="1">
        <f t="array" ref="E259">IF(_xlfn.XLOOKUP(VALUE(A259),VALUE(版本控制!A:A),版本控制!E:E,,0)="啟用","","刪除")</f>
        <v/>
      </c>
    </row>
    <row r="260" spans="1:5">
      <c r="A260" s="101">
        <v>258</v>
      </c>
      <c r="B260" s="102" t="s">
        <v>316</v>
      </c>
      <c r="C260" s="102" t="str">
        <f t="shared" si="8"/>
        <v>DW-1308-25-AA1E-NA-3.pdf</v>
      </c>
      <c r="D260" s="102" t="str">
        <f t="shared" si="9"/>
        <v>258.DW-1308-25-AA1E-NA-3.pdf</v>
      </c>
      <c r="E260" s="99" t="str" cm="1">
        <f t="array" ref="E260">IF(_xlfn.XLOOKUP(VALUE(A260),VALUE(版本控制!A:A),版本控制!E:E,,0)="啟用","","刪除")</f>
        <v/>
      </c>
    </row>
    <row r="261" spans="1:5">
      <c r="A261" s="101">
        <v>259</v>
      </c>
      <c r="B261" s="102" t="s">
        <v>317</v>
      </c>
      <c r="C261" s="102" t="str">
        <f t="shared" si="8"/>
        <v>DW-1308-25-AA1E-NA-4.pdf</v>
      </c>
      <c r="D261" s="102" t="str">
        <f t="shared" si="9"/>
        <v>259.DW-1308-25-AA1E-NA-4.pdf</v>
      </c>
      <c r="E261" s="99" t="str" cm="1">
        <f t="array" ref="E261">IF(_xlfn.XLOOKUP(VALUE(A261),VALUE(版本控制!A:A),版本控制!E:E,,0)="啟用","","刪除")</f>
        <v/>
      </c>
    </row>
    <row r="262" spans="1:5">
      <c r="A262" s="101">
        <v>260</v>
      </c>
      <c r="B262" s="102" t="s">
        <v>318</v>
      </c>
      <c r="C262" s="102" t="str">
        <f t="shared" si="8"/>
        <v>DW-1308-25-AA1E-NA-5.pdf</v>
      </c>
      <c r="D262" s="102" t="str">
        <f t="shared" si="9"/>
        <v>260.DW-1308-25-AA1E-NA-5.pdf</v>
      </c>
      <c r="E262" s="99" t="str" cm="1">
        <f t="array" ref="E262">IF(_xlfn.XLOOKUP(VALUE(A262),VALUE(版本控制!A:A),版本控制!E:E,,0)="啟用","","刪除")</f>
        <v/>
      </c>
    </row>
    <row r="263" spans="1:5">
      <c r="A263" s="101">
        <v>261</v>
      </c>
      <c r="B263" s="102" t="s">
        <v>319</v>
      </c>
      <c r="C263" s="102" t="str">
        <f t="shared" si="8"/>
        <v>DW-1308-25-AA1E-NA-6.pdf</v>
      </c>
      <c r="D263" s="102" t="str">
        <f t="shared" si="9"/>
        <v>261.DW-1308-25-AA1E-NA-6.pdf</v>
      </c>
      <c r="E263" s="99" t="str" cm="1">
        <f t="array" ref="E263">IF(_xlfn.XLOOKUP(VALUE(A263),VALUE(版本控制!A:A),版本控制!E:E,,0)="啟用","","刪除")</f>
        <v/>
      </c>
    </row>
    <row r="264" spans="1:5">
      <c r="A264" s="101">
        <v>262</v>
      </c>
      <c r="B264" s="102" t="s">
        <v>320</v>
      </c>
      <c r="C264" s="102" t="str">
        <f t="shared" si="8"/>
        <v>DW-1313-25-AA1E-NA.pdf</v>
      </c>
      <c r="D264" s="102" t="str">
        <f t="shared" si="9"/>
        <v>262.DW-1313-25-AA1E-NA.pdf</v>
      </c>
      <c r="E264" s="99" t="str" cm="1">
        <f t="array" ref="E264">IF(_xlfn.XLOOKUP(VALUE(A264),VALUE(版本控制!A:A),版本控制!E:E,,0)="啟用","","刪除")</f>
        <v/>
      </c>
    </row>
    <row r="265" spans="1:5">
      <c r="A265" s="101">
        <v>263</v>
      </c>
      <c r="B265" s="102" t="s">
        <v>321</v>
      </c>
      <c r="C265" s="102" t="str">
        <f t="shared" si="8"/>
        <v>DW-1401-25-AA1E-NA-1.pdf</v>
      </c>
      <c r="D265" s="102" t="str">
        <f t="shared" si="9"/>
        <v>263.DW-1401-25-AA1E-NA-1.pdf</v>
      </c>
      <c r="E265" s="99" t="str" cm="1">
        <f t="array" ref="E265">IF(_xlfn.XLOOKUP(VALUE(A265),VALUE(版本控制!A:A),版本控制!E:E,,0)="啟用","","刪除")</f>
        <v/>
      </c>
    </row>
    <row r="266" spans="1:5">
      <c r="A266" s="101">
        <v>264</v>
      </c>
      <c r="B266" s="102" t="s">
        <v>322</v>
      </c>
      <c r="C266" s="102" t="str">
        <f t="shared" si="8"/>
        <v>DW-1401-25-AA1E-NA-2.pdf</v>
      </c>
      <c r="D266" s="102" t="str">
        <f t="shared" si="9"/>
        <v>264.DW-1401-25-AA1E-NA-2.pdf</v>
      </c>
      <c r="E266" s="99" t="str" cm="1">
        <f t="array" ref="E266">IF(_xlfn.XLOOKUP(VALUE(A266),VALUE(版本控制!A:A),版本控制!E:E,,0)="啟用","","刪除")</f>
        <v/>
      </c>
    </row>
    <row r="267" spans="1:5">
      <c r="A267" s="101">
        <v>265</v>
      </c>
      <c r="B267" s="102" t="s">
        <v>323</v>
      </c>
      <c r="C267" s="102" t="str">
        <f t="shared" si="8"/>
        <v>DW-1401-25-AA1E-NA-3.pdf</v>
      </c>
      <c r="D267" s="102" t="str">
        <f t="shared" si="9"/>
        <v>265.DW-1401-25-AA1E-NA-3.pdf</v>
      </c>
      <c r="E267" s="99" t="str" cm="1">
        <f t="array" ref="E267">IF(_xlfn.XLOOKUP(VALUE(A267),VALUE(版本控制!A:A),版本控制!E:E,,0)="啟用","","刪除")</f>
        <v/>
      </c>
    </row>
    <row r="268" spans="1:5">
      <c r="A268" s="101">
        <v>266</v>
      </c>
      <c r="B268" s="102" t="s">
        <v>324</v>
      </c>
      <c r="C268" s="102" t="str">
        <f t="shared" si="8"/>
        <v>DW-1401-25-AA1E-NA-4.pdf</v>
      </c>
      <c r="D268" s="102" t="str">
        <f t="shared" si="9"/>
        <v>266.DW-1401-25-AA1E-NA-4.pdf</v>
      </c>
      <c r="E268" s="99" t="str" cm="1">
        <f t="array" ref="E268">IF(_xlfn.XLOOKUP(VALUE(A268),VALUE(版本控制!A:A),版本控制!E:E,,0)="啟用","","刪除")</f>
        <v/>
      </c>
    </row>
    <row r="269" spans="1:5">
      <c r="A269" s="101">
        <v>267</v>
      </c>
      <c r="B269" s="102" t="s">
        <v>325</v>
      </c>
      <c r="C269" s="102" t="str">
        <f t="shared" si="8"/>
        <v>DW-1401-25-AA1E-NA-5.pdf</v>
      </c>
      <c r="D269" s="102" t="str">
        <f t="shared" si="9"/>
        <v>267.DW-1401-25-AA1E-NA-5.pdf</v>
      </c>
      <c r="E269" s="99" t="str" cm="1">
        <f t="array" ref="E269">IF(_xlfn.XLOOKUP(VALUE(A269),VALUE(版本控制!A:A),版本控制!E:E,,0)="啟用","","刪除")</f>
        <v/>
      </c>
    </row>
    <row r="270" spans="1:5">
      <c r="A270" s="101">
        <v>268</v>
      </c>
      <c r="B270" s="102" t="s">
        <v>758</v>
      </c>
      <c r="C270" s="102" t="str">
        <f t="shared" si="8"/>
        <v>DW-1401-25-AA1E-NA-6.pdf</v>
      </c>
      <c r="D270" s="102" t="str">
        <f t="shared" si="9"/>
        <v>268.DW-1401-25-AA1E-NA-6.pdf</v>
      </c>
      <c r="E270" s="99" t="str" cm="1">
        <f t="array" ref="E270">IF(_xlfn.XLOOKUP(VALUE(A270),VALUE(版本控制!A:A),版本控制!E:E,,0)="啟用","","刪除")</f>
        <v/>
      </c>
    </row>
    <row r="271" spans="1:5">
      <c r="A271" s="101">
        <v>269</v>
      </c>
      <c r="B271" s="102" t="s">
        <v>326</v>
      </c>
      <c r="C271" s="102" t="str">
        <f t="shared" si="8"/>
        <v>DW-1402-25-AA1B-NA-1.pdf</v>
      </c>
      <c r="D271" s="102" t="str">
        <f t="shared" si="9"/>
        <v>269.DW-1402-25-AA1B-NA-1.pdf</v>
      </c>
      <c r="E271" s="99" t="str" cm="1">
        <f t="array" ref="E271">IF(_xlfn.XLOOKUP(VALUE(A271),VALUE(版本控制!A:A),版本控制!E:E,,0)="啟用","","刪除")</f>
        <v/>
      </c>
    </row>
    <row r="272" spans="1:5">
      <c r="A272" s="101">
        <v>270</v>
      </c>
      <c r="B272" s="102" t="s">
        <v>327</v>
      </c>
      <c r="C272" s="102" t="str">
        <f t="shared" si="8"/>
        <v>DW-1402-25-AA1B-NA-2.pdf</v>
      </c>
      <c r="D272" s="102" t="str">
        <f t="shared" si="9"/>
        <v>270.DW-1402-25-AA1B-NA-2.pdf</v>
      </c>
      <c r="E272" s="99" t="str" cm="1">
        <f t="array" ref="E272">IF(_xlfn.XLOOKUP(VALUE(A272),VALUE(版本控制!A:A),版本控制!E:E,,0)="啟用","","刪除")</f>
        <v/>
      </c>
    </row>
    <row r="273" spans="1:5">
      <c r="A273" s="101">
        <v>271</v>
      </c>
      <c r="B273" s="102" t="s">
        <v>328</v>
      </c>
      <c r="C273" s="102" t="str">
        <f t="shared" si="8"/>
        <v>DW-1402-25-AA1B-NA-3.pdf</v>
      </c>
      <c r="D273" s="102" t="str">
        <f t="shared" si="9"/>
        <v>271.DW-1402-25-AA1B-NA-3.pdf</v>
      </c>
      <c r="E273" s="99" t="str" cm="1">
        <f t="array" ref="E273">IF(_xlfn.XLOOKUP(VALUE(A273),VALUE(版本控制!A:A),版本控制!E:E,,0)="啟用","","刪除")</f>
        <v/>
      </c>
    </row>
    <row r="274" spans="1:5">
      <c r="A274" s="101">
        <v>272</v>
      </c>
      <c r="B274" s="102" t="s">
        <v>329</v>
      </c>
      <c r="C274" s="102" t="str">
        <f t="shared" si="8"/>
        <v>DW-1402-25-AA1B-NA-4.pdf</v>
      </c>
      <c r="D274" s="102" t="str">
        <f t="shared" si="9"/>
        <v>272.DW-1402-25-AA1B-NA-4.pdf</v>
      </c>
      <c r="E274" s="99" t="str" cm="1">
        <f t="array" ref="E274">IF(_xlfn.XLOOKUP(VALUE(A274),VALUE(版本控制!A:A),版本控制!E:E,,0)="啟用","","刪除")</f>
        <v/>
      </c>
    </row>
    <row r="275" spans="1:5">
      <c r="A275" s="101">
        <v>273</v>
      </c>
      <c r="B275" s="102" t="s">
        <v>330</v>
      </c>
      <c r="C275" s="102" t="str">
        <f t="shared" si="8"/>
        <v>DW-1402-25-AA1B-NA-5.pdf</v>
      </c>
      <c r="D275" s="102" t="str">
        <f t="shared" si="9"/>
        <v>273.DW-1402-25-AA1B-NA-5.pdf</v>
      </c>
      <c r="E275" s="99" t="str" cm="1">
        <f t="array" ref="E275">IF(_xlfn.XLOOKUP(VALUE(A275),VALUE(版本控制!A:A),版本控制!E:E,,0)="啟用","","刪除")</f>
        <v/>
      </c>
    </row>
    <row r="276" spans="1:5">
      <c r="A276" s="101">
        <v>274</v>
      </c>
      <c r="B276" s="102" t="s">
        <v>331</v>
      </c>
      <c r="C276" s="102" t="str">
        <f t="shared" si="8"/>
        <v>DW-1402-25-AA1B-NA-6.pdf</v>
      </c>
      <c r="D276" s="102" t="str">
        <f t="shared" si="9"/>
        <v>274.DW-1402-25-AA1B-NA-6.pdf</v>
      </c>
      <c r="E276" s="99" t="str" cm="1">
        <f t="array" ref="E276">IF(_xlfn.XLOOKUP(VALUE(A276),VALUE(版本控制!A:A),版本控制!E:E,,0)="啟用","","刪除")</f>
        <v/>
      </c>
    </row>
    <row r="277" spans="1:5">
      <c r="A277" s="101">
        <v>275</v>
      </c>
      <c r="B277" s="102" t="s">
        <v>332</v>
      </c>
      <c r="C277" s="102" t="str">
        <f t="shared" si="8"/>
        <v>DW-1901-25-AA1B-NA.pdf</v>
      </c>
      <c r="D277" s="102" t="str">
        <f t="shared" si="9"/>
        <v>275.DW-1901-25-AA1B-NA.pdf</v>
      </c>
      <c r="E277" s="99" t="str" cm="1">
        <f t="array" ref="E277">IF(_xlfn.XLOOKUP(VALUE(A277),VALUE(版本控制!A:A),版本控制!E:E,,0)="啟用","","刪除")</f>
        <v/>
      </c>
    </row>
    <row r="278" spans="1:5">
      <c r="A278" s="101">
        <v>276</v>
      </c>
      <c r="B278" s="102" t="s">
        <v>333</v>
      </c>
      <c r="C278" s="102" t="str">
        <f t="shared" si="8"/>
        <v>DW-2101-80-AA1B-NA-1.pdf</v>
      </c>
      <c r="D278" s="102" t="str">
        <f t="shared" si="9"/>
        <v>276.DW-2101-80-AA1B-NA-1.pdf</v>
      </c>
      <c r="E278" s="99" t="str" cm="1">
        <f t="array" ref="E278">IF(_xlfn.XLOOKUP(VALUE(A278),VALUE(版本控制!A:A),版本控制!E:E,,0)="啟用","","刪除")</f>
        <v/>
      </c>
    </row>
    <row r="279" spans="1:5">
      <c r="A279" s="101">
        <v>277</v>
      </c>
      <c r="B279" s="102" t="s">
        <v>334</v>
      </c>
      <c r="C279" s="102" t="str">
        <f t="shared" si="8"/>
        <v>DW-2101-80-AA1B-NA-2.pdf</v>
      </c>
      <c r="D279" s="102" t="str">
        <f t="shared" si="9"/>
        <v>277.DW-2101-80-AA1B-NA-2.pdf</v>
      </c>
      <c r="E279" s="99" t="str" cm="1">
        <f t="array" ref="E279">IF(_xlfn.XLOOKUP(VALUE(A279),VALUE(版本控制!A:A),版本控制!E:E,,0)="啟用","","刪除")</f>
        <v/>
      </c>
    </row>
    <row r="280" spans="1:5">
      <c r="A280" s="101">
        <v>278</v>
      </c>
      <c r="B280" s="102" t="s">
        <v>335</v>
      </c>
      <c r="C280" s="102" t="str">
        <f t="shared" si="8"/>
        <v>DW-2101-80-AA1B-NA-3.pdf</v>
      </c>
      <c r="D280" s="102" t="str">
        <f t="shared" si="9"/>
        <v>278.DW-2101-80-AA1B-NA-3.pdf</v>
      </c>
      <c r="E280" s="99" t="str" cm="1">
        <f t="array" ref="E280">IF(_xlfn.XLOOKUP(VALUE(A280),VALUE(版本控制!A:A),版本控制!E:E,,0)="啟用","","刪除")</f>
        <v/>
      </c>
    </row>
    <row r="281" spans="1:5">
      <c r="A281" s="101">
        <v>279</v>
      </c>
      <c r="B281" s="102" t="s">
        <v>336</v>
      </c>
      <c r="C281" s="102" t="str">
        <f t="shared" si="8"/>
        <v>DW-2101-80-AA1B-NA-4.pdf</v>
      </c>
      <c r="D281" s="102" t="str">
        <f t="shared" si="9"/>
        <v>279.DW-2101-80-AA1B-NA-4.pdf</v>
      </c>
      <c r="E281" s="99" t="str" cm="1">
        <f t="array" ref="E281">IF(_xlfn.XLOOKUP(VALUE(A281),VALUE(版本控制!A:A),版本控制!E:E,,0)="啟用","","刪除")</f>
        <v/>
      </c>
    </row>
    <row r="282" spans="1:5">
      <c r="A282" s="101">
        <v>280</v>
      </c>
      <c r="B282" s="102" t="s">
        <v>337</v>
      </c>
      <c r="C282" s="102" t="str">
        <f t="shared" si="8"/>
        <v>DW-2101-80-AA1B-NA-5.pdf</v>
      </c>
      <c r="D282" s="102" t="str">
        <f t="shared" si="9"/>
        <v>280.DW-2101-80-AA1B-NA-5.pdf</v>
      </c>
      <c r="E282" s="99" t="str" cm="1">
        <f t="array" ref="E282">IF(_xlfn.XLOOKUP(VALUE(A282),VALUE(版本控制!A:A),版本控制!E:E,,0)="啟用","","刪除")</f>
        <v/>
      </c>
    </row>
    <row r="283" spans="1:5">
      <c r="A283" s="101">
        <v>281</v>
      </c>
      <c r="B283" s="102" t="s">
        <v>338</v>
      </c>
      <c r="C283" s="102" t="str">
        <f t="shared" si="8"/>
        <v>DW-2101-80-AA1B-NA-6.pdf</v>
      </c>
      <c r="D283" s="102" t="str">
        <f t="shared" si="9"/>
        <v>281.DW-2101-80-AA1B-NA-6.pdf</v>
      </c>
      <c r="E283" s="99" t="str" cm="1">
        <f t="array" ref="E283">IF(_xlfn.XLOOKUP(VALUE(A283),VALUE(版本控制!A:A),版本控制!E:E,,0)="啟用","","刪除")</f>
        <v/>
      </c>
    </row>
    <row r="284" spans="1:5">
      <c r="A284" s="101">
        <v>282</v>
      </c>
      <c r="B284" s="102" t="s">
        <v>339</v>
      </c>
      <c r="C284" s="102" t="str">
        <f t="shared" si="8"/>
        <v>DW-2101-80-AA1B-NA-7.pdf</v>
      </c>
      <c r="D284" s="102" t="str">
        <f t="shared" si="9"/>
        <v>282.DW-2101-80-AA1B-NA-7.pdf</v>
      </c>
      <c r="E284" s="99" t="str" cm="1">
        <f t="array" ref="E284">IF(_xlfn.XLOOKUP(VALUE(A284),VALUE(版本控制!A:A),版本控制!E:E,,0)="啟用","","刪除")</f>
        <v/>
      </c>
    </row>
    <row r="285" spans="1:5">
      <c r="A285" s="101">
        <v>283</v>
      </c>
      <c r="B285" s="102" t="s">
        <v>340</v>
      </c>
      <c r="C285" s="102" t="str">
        <f t="shared" si="8"/>
        <v>DW-2101-80-AA1B-NA-8.pdf</v>
      </c>
      <c r="D285" s="102" t="str">
        <f t="shared" si="9"/>
        <v>283.DW-2101-80-AA1B-NA-8.pdf</v>
      </c>
      <c r="E285" s="99" t="str" cm="1">
        <f t="array" ref="E285">IF(_xlfn.XLOOKUP(VALUE(A285),VALUE(版本控制!A:A),版本控制!E:E,,0)="啟用","","刪除")</f>
        <v/>
      </c>
    </row>
    <row r="286" spans="1:5">
      <c r="A286" s="101">
        <v>284</v>
      </c>
      <c r="B286" s="102" t="s">
        <v>341</v>
      </c>
      <c r="C286" s="102" t="str">
        <f t="shared" si="8"/>
        <v>DW-2101-80-AA1B-NA-9.pdf</v>
      </c>
      <c r="D286" s="102" t="str">
        <f t="shared" si="9"/>
        <v>284.DW-2101-80-AA1B-NA-9.pdf</v>
      </c>
      <c r="E286" s="99" t="str" cm="1">
        <f t="array" ref="E286">IF(_xlfn.XLOOKUP(VALUE(A286),VALUE(版本控制!A:A),版本控制!E:E,,0)="啟用","","刪除")</f>
        <v/>
      </c>
    </row>
    <row r="287" spans="1:5">
      <c r="A287" s="101">
        <v>285</v>
      </c>
      <c r="B287" s="102" t="s">
        <v>342</v>
      </c>
      <c r="C287" s="102" t="str">
        <f t="shared" si="8"/>
        <v>DW-2101-80-AA1B-NA-10.pdf</v>
      </c>
      <c r="D287" s="102" t="str">
        <f t="shared" si="9"/>
        <v>285.DW-2101-80-AA1B-NA-10.pdf</v>
      </c>
      <c r="E287" s="99" t="str" cm="1">
        <f t="array" ref="E287">IF(_xlfn.XLOOKUP(VALUE(A287),VALUE(版本控制!A:A),版本控制!E:E,,0)="啟用","","刪除")</f>
        <v/>
      </c>
    </row>
    <row r="288" spans="1:5">
      <c r="A288" s="101">
        <v>286</v>
      </c>
      <c r="B288" s="102" t="s">
        <v>343</v>
      </c>
      <c r="C288" s="102" t="str">
        <f t="shared" si="8"/>
        <v>DW-2101-80-AA1B-NA-11.pdf</v>
      </c>
      <c r="D288" s="102" t="str">
        <f t="shared" si="9"/>
        <v>286.DW-2101-80-AA1B-NA-11.pdf</v>
      </c>
      <c r="E288" s="99" t="str" cm="1">
        <f t="array" ref="E288">IF(_xlfn.XLOOKUP(VALUE(A288),VALUE(版本控制!A:A),版本控制!E:E,,0)="啟用","","刪除")</f>
        <v/>
      </c>
    </row>
    <row r="289" spans="1:5">
      <c r="A289" s="101">
        <v>287</v>
      </c>
      <c r="B289" s="102" t="s">
        <v>344</v>
      </c>
      <c r="C289" s="102" t="str">
        <f t="shared" si="8"/>
        <v>DW-2101-80-AA1B-NA-12.pdf</v>
      </c>
      <c r="D289" s="102" t="str">
        <f t="shared" si="9"/>
        <v>287.DW-2101-80-AA1B-NA-12.pdf</v>
      </c>
      <c r="E289" s="99" t="str" cm="1">
        <f t="array" ref="E289">IF(_xlfn.XLOOKUP(VALUE(A289),VALUE(版本控制!A:A),版本控制!E:E,,0)="啟用","","刪除")</f>
        <v/>
      </c>
    </row>
    <row r="290" spans="1:5">
      <c r="A290" s="101">
        <v>288</v>
      </c>
      <c r="B290" s="102" t="s">
        <v>345</v>
      </c>
      <c r="C290" s="102" t="str">
        <f t="shared" si="8"/>
        <v>DW-2101-80-AA1B-NA-13.pdf</v>
      </c>
      <c r="D290" s="102" t="str">
        <f t="shared" si="9"/>
        <v>288.DW-2101-80-AA1B-NA-13.pdf</v>
      </c>
      <c r="E290" s="99" t="str" cm="1">
        <f t="array" ref="E290">IF(_xlfn.XLOOKUP(VALUE(A290),VALUE(版本控制!A:A),版本控制!E:E,,0)="啟用","","刪除")</f>
        <v/>
      </c>
    </row>
    <row r="291" spans="1:5">
      <c r="A291" s="101">
        <v>289</v>
      </c>
      <c r="B291" s="102" t="s">
        <v>346</v>
      </c>
      <c r="C291" s="102" t="str">
        <f t="shared" si="8"/>
        <v>DW-2101-80-AA1B-NA-14.pdf</v>
      </c>
      <c r="D291" s="102" t="str">
        <f t="shared" si="9"/>
        <v>289.DW-2101-80-AA1B-NA-14.pdf</v>
      </c>
      <c r="E291" s="99" t="str" cm="1">
        <f t="array" ref="E291">IF(_xlfn.XLOOKUP(VALUE(A291),VALUE(版本控制!A:A),版本控制!E:E,,0)="啟用","","刪除")</f>
        <v/>
      </c>
    </row>
    <row r="292" spans="1:5">
      <c r="A292" s="101">
        <v>290</v>
      </c>
      <c r="B292" s="102" t="s">
        <v>759</v>
      </c>
      <c r="C292" s="102" t="str">
        <f t="shared" si="8"/>
        <v>DW-2101-80-AA1B-NA-15.pdf</v>
      </c>
      <c r="D292" s="102" t="str">
        <f t="shared" si="9"/>
        <v>290.DW-2101-80-AA1B-NA-15.pdf</v>
      </c>
      <c r="E292" s="99" t="str" cm="1">
        <f t="array" ref="E292">IF(_xlfn.XLOOKUP(VALUE(A292),VALUE(版本控制!A:A),版本控制!E:E,,0)="啟用","","刪除")</f>
        <v/>
      </c>
    </row>
    <row r="293" spans="1:5">
      <c r="A293" s="101">
        <v>291</v>
      </c>
      <c r="B293" s="102" t="s">
        <v>760</v>
      </c>
      <c r="C293" s="102" t="str">
        <f t="shared" si="8"/>
        <v>DW-2101-80-AA1B-NA-16.pdf</v>
      </c>
      <c r="D293" s="102" t="str">
        <f t="shared" si="9"/>
        <v>291.DW-2101-80-AA1B-NA-16.pdf</v>
      </c>
      <c r="E293" s="99" t="str" cm="1">
        <f t="array" ref="E293">IF(_xlfn.XLOOKUP(VALUE(A293),VALUE(版本控制!A:A),版本控制!E:E,,0)="啟用","","刪除")</f>
        <v/>
      </c>
    </row>
    <row r="294" spans="1:5">
      <c r="A294" s="101">
        <v>292</v>
      </c>
      <c r="B294" s="102" t="s">
        <v>761</v>
      </c>
      <c r="C294" s="102" t="str">
        <f t="shared" si="8"/>
        <v>DW-2101-80-AA1B-NA-17.pdf</v>
      </c>
      <c r="D294" s="102" t="str">
        <f t="shared" si="9"/>
        <v>292.DW-2101-80-AA1B-NA-17.pdf</v>
      </c>
      <c r="E294" s="99" t="str" cm="1">
        <f t="array" ref="E294">IF(_xlfn.XLOOKUP(VALUE(A294),VALUE(版本控制!A:A),版本控制!E:E,,0)="啟用","","刪除")</f>
        <v/>
      </c>
    </row>
    <row r="295" spans="1:5">
      <c r="A295" s="101">
        <v>293</v>
      </c>
      <c r="B295" s="102" t="s">
        <v>762</v>
      </c>
      <c r="C295" s="102" t="str">
        <f t="shared" si="8"/>
        <v>DW-2101-80-AA1B-NA-18.pdf</v>
      </c>
      <c r="D295" s="102" t="str">
        <f t="shared" si="9"/>
        <v>293.DW-2101-80-AA1B-NA-18.pdf</v>
      </c>
      <c r="E295" s="99" t="str" cm="1">
        <f t="array" ref="E295">IF(_xlfn.XLOOKUP(VALUE(A295),VALUE(版本控制!A:A),版本控制!E:E,,0)="啟用","","刪除")</f>
        <v/>
      </c>
    </row>
    <row r="296" spans="1:5">
      <c r="A296" s="101">
        <v>294</v>
      </c>
      <c r="B296" s="102" t="s">
        <v>763</v>
      </c>
      <c r="C296" s="102" t="str">
        <f t="shared" si="8"/>
        <v>DW-2101-80-AA1B-NA-19.pdf</v>
      </c>
      <c r="D296" s="102" t="str">
        <f t="shared" si="9"/>
        <v>294.DW-2101-80-AA1B-NA-19.pdf</v>
      </c>
      <c r="E296" s="99" t="str" cm="1">
        <f t="array" ref="E296">IF(_xlfn.XLOOKUP(VALUE(A296),VALUE(版本控制!A:A),版本控制!E:E,,0)="啟用","","刪除")</f>
        <v/>
      </c>
    </row>
    <row r="297" spans="1:5">
      <c r="A297" s="101">
        <v>295</v>
      </c>
      <c r="B297" s="102" t="s">
        <v>764</v>
      </c>
      <c r="C297" s="102" t="str">
        <f t="shared" si="8"/>
        <v>DW-2101-80-AA1B-NA-20.pdf</v>
      </c>
      <c r="D297" s="102" t="str">
        <f t="shared" si="9"/>
        <v>295.DW-2101-80-AA1B-NA-20.pdf</v>
      </c>
      <c r="E297" s="99" t="str" cm="1">
        <f t="array" ref="E297">IF(_xlfn.XLOOKUP(VALUE(A297),VALUE(版本控制!A:A),版本控制!E:E,,0)="啟用","","刪除")</f>
        <v/>
      </c>
    </row>
    <row r="298" spans="1:5">
      <c r="A298" s="101">
        <v>296</v>
      </c>
      <c r="B298" s="102" t="s">
        <v>765</v>
      </c>
      <c r="C298" s="102" t="str">
        <f t="shared" si="8"/>
        <v>DW-2101-80-AA1B-NA-21.pdf</v>
      </c>
      <c r="D298" s="102" t="str">
        <f t="shared" si="9"/>
        <v>296.DW-2101-80-AA1B-NA-21.pdf</v>
      </c>
      <c r="E298" s="99" t="str" cm="1">
        <f t="array" ref="E298">IF(_xlfn.XLOOKUP(VALUE(A298),VALUE(版本控制!A:A),版本控制!E:E,,0)="啟用","","刪除")</f>
        <v/>
      </c>
    </row>
    <row r="299" spans="1:5">
      <c r="A299" s="101">
        <v>297</v>
      </c>
      <c r="B299" s="102" t="s">
        <v>347</v>
      </c>
      <c r="C299" s="102" t="str">
        <f t="shared" si="8"/>
        <v>DW-2102-25-AA1B-NA.pdf</v>
      </c>
      <c r="D299" s="102" t="str">
        <f t="shared" si="9"/>
        <v>297.DW-2102-25-AA1B-NA.pdf</v>
      </c>
      <c r="E299" s="99" t="str" cm="1">
        <f t="array" ref="E299">IF(_xlfn.XLOOKUP(VALUE(A299),VALUE(版本控制!A:A),版本控制!E:E,,0)="啟用","","刪除")</f>
        <v/>
      </c>
    </row>
    <row r="300" spans="1:5">
      <c r="A300" s="101">
        <v>298</v>
      </c>
      <c r="B300" s="102" t="s">
        <v>348</v>
      </c>
      <c r="C300" s="102" t="str">
        <f t="shared" si="8"/>
        <v>DW-2103-25-AA1B-NA.pdf</v>
      </c>
      <c r="D300" s="102" t="str">
        <f t="shared" si="9"/>
        <v>298.DW-2103-25-AA1B-NA.pdf</v>
      </c>
      <c r="E300" s="99" t="str" cm="1">
        <f t="array" ref="E300">IF(_xlfn.XLOOKUP(VALUE(A300),VALUE(版本控制!A:A),版本控制!E:E,,0)="啟用","","刪除")</f>
        <v/>
      </c>
    </row>
    <row r="301" spans="1:5">
      <c r="A301" s="101">
        <v>299</v>
      </c>
      <c r="B301" s="102" t="s">
        <v>349</v>
      </c>
      <c r="C301" s="102" t="str">
        <f t="shared" si="8"/>
        <v>DW-2104-25-AA1B-NA.pdf</v>
      </c>
      <c r="D301" s="102" t="str">
        <f t="shared" si="9"/>
        <v>299.DW-2104-25-AA1B-NA.pdf</v>
      </c>
      <c r="E301" s="99" t="str" cm="1">
        <f t="array" ref="E301">IF(_xlfn.XLOOKUP(VALUE(A301),VALUE(版本控制!A:A),版本控制!E:E,,0)="啟用","","刪除")</f>
        <v/>
      </c>
    </row>
    <row r="302" spans="1:5">
      <c r="A302" s="101">
        <v>300</v>
      </c>
      <c r="B302" s="102" t="s">
        <v>350</v>
      </c>
      <c r="C302" s="102" t="str">
        <f t="shared" si="8"/>
        <v>DW-2105-25-AA1B-NA-1.pdf</v>
      </c>
      <c r="D302" s="102" t="str">
        <f t="shared" si="9"/>
        <v>300.DW-2105-25-AA1B-NA-1.pdf</v>
      </c>
      <c r="E302" s="99" t="str" cm="1">
        <f t="array" ref="E302">IF(_xlfn.XLOOKUP(VALUE(A302),VALUE(版本控制!A:A),版本控制!E:E,,0)="啟用","","刪除")</f>
        <v/>
      </c>
    </row>
    <row r="303" spans="1:5">
      <c r="A303" s="101">
        <v>301</v>
      </c>
      <c r="B303" s="102" t="s">
        <v>351</v>
      </c>
      <c r="C303" s="102" t="str">
        <f t="shared" si="8"/>
        <v>DW-2105-25-AA1B-NA-2.pdf</v>
      </c>
      <c r="D303" s="102" t="str">
        <f t="shared" si="9"/>
        <v>301.DW-2105-25-AA1B-NA-2.pdf</v>
      </c>
      <c r="E303" s="99" t="str" cm="1">
        <f t="array" ref="E303">IF(_xlfn.XLOOKUP(VALUE(A303),VALUE(版本控制!A:A),版本控制!E:E,,0)="啟用","","刪除")</f>
        <v/>
      </c>
    </row>
    <row r="304" spans="1:5">
      <c r="A304" s="101">
        <v>302</v>
      </c>
      <c r="B304" s="102" t="s">
        <v>766</v>
      </c>
      <c r="C304" s="102" t="str">
        <f t="shared" si="8"/>
        <v>DW-2105-25-AA1B-NA-3.pdf</v>
      </c>
      <c r="D304" s="102" t="str">
        <f t="shared" si="9"/>
        <v>302.DW-2105-25-AA1B-NA-3.pdf</v>
      </c>
      <c r="E304" s="99" t="str" cm="1">
        <f t="array" ref="E304">IF(_xlfn.XLOOKUP(VALUE(A304),VALUE(版本控制!A:A),版本控制!E:E,,0)="啟用","","刪除")</f>
        <v/>
      </c>
    </row>
    <row r="305" spans="1:5">
      <c r="A305" s="101">
        <v>303</v>
      </c>
      <c r="B305" s="102" t="s">
        <v>352</v>
      </c>
      <c r="C305" s="102" t="str">
        <f t="shared" si="8"/>
        <v>DW-2106-25-AA1B-NA.pdf</v>
      </c>
      <c r="D305" s="102" t="str">
        <f t="shared" si="9"/>
        <v>303.DW-2106-25-AA1B-NA.pdf</v>
      </c>
      <c r="E305" s="99" t="str" cm="1">
        <f t="array" ref="E305">IF(_xlfn.XLOOKUP(VALUE(A305),VALUE(版本控制!A:A),版本控制!E:E,,0)="啟用","","刪除")</f>
        <v/>
      </c>
    </row>
    <row r="306" spans="1:5">
      <c r="A306" s="101">
        <v>304</v>
      </c>
      <c r="B306" s="102" t="s">
        <v>353</v>
      </c>
      <c r="C306" s="102" t="str">
        <f t="shared" si="8"/>
        <v>DW-2107-25-AA1B-NA.pdf</v>
      </c>
      <c r="D306" s="102" t="str">
        <f t="shared" si="9"/>
        <v>304.DW-2107-25-AA1B-NA.pdf</v>
      </c>
      <c r="E306" s="99" t="str" cm="1">
        <f t="array" ref="E306">IF(_xlfn.XLOOKUP(VALUE(A306),VALUE(版本控制!A:A),版本控制!E:E,,0)="啟用","","刪除")</f>
        <v/>
      </c>
    </row>
    <row r="307" spans="1:5">
      <c r="A307" s="101">
        <v>305</v>
      </c>
      <c r="B307" s="102" t="s">
        <v>354</v>
      </c>
      <c r="C307" s="102" t="str">
        <f t="shared" si="8"/>
        <v>DW-2108-25-AA1B-NA.pdf</v>
      </c>
      <c r="D307" s="102" t="str">
        <f t="shared" si="9"/>
        <v>305.DW-2108-25-AA1B-NA.pdf</v>
      </c>
      <c r="E307" s="99" t="str" cm="1">
        <f t="array" ref="E307">IF(_xlfn.XLOOKUP(VALUE(A307),VALUE(版本控制!A:A),版本控制!E:E,,0)="啟用","","刪除")</f>
        <v/>
      </c>
    </row>
    <row r="308" spans="1:5">
      <c r="A308" s="101">
        <v>306</v>
      </c>
      <c r="B308" s="102" t="s">
        <v>355</v>
      </c>
      <c r="C308" s="102" t="str">
        <f t="shared" si="8"/>
        <v>DW-2109-80-AA1B-NA-1.pdf</v>
      </c>
      <c r="D308" s="102" t="str">
        <f t="shared" si="9"/>
        <v>306.DW-2109-80-AA1B-NA-1.pdf</v>
      </c>
      <c r="E308" s="99" t="str" cm="1">
        <f t="array" ref="E308">IF(_xlfn.XLOOKUP(VALUE(A308),VALUE(版本控制!A:A),版本控制!E:E,,0)="啟用","","刪除")</f>
        <v/>
      </c>
    </row>
    <row r="309" spans="1:5">
      <c r="A309" s="101">
        <v>307</v>
      </c>
      <c r="B309" s="102" t="s">
        <v>356</v>
      </c>
      <c r="C309" s="102" t="str">
        <f t="shared" si="8"/>
        <v>DW-2109-80-AA1B-NA-2.pdf</v>
      </c>
      <c r="D309" s="102" t="str">
        <f t="shared" si="9"/>
        <v>307.DW-2109-80-AA1B-NA-2.pdf</v>
      </c>
      <c r="E309" s="99" t="str" cm="1">
        <f t="array" ref="E309">IF(_xlfn.XLOOKUP(VALUE(A309),VALUE(版本控制!A:A),版本控制!E:E,,0)="啟用","","刪除")</f>
        <v/>
      </c>
    </row>
    <row r="310" spans="1:5">
      <c r="A310" s="101">
        <v>308</v>
      </c>
      <c r="B310" s="102" t="s">
        <v>357</v>
      </c>
      <c r="C310" s="102" t="str">
        <f t="shared" si="8"/>
        <v>DW-2110-25-AA1B-NA.pdf</v>
      </c>
      <c r="D310" s="102" t="str">
        <f t="shared" si="9"/>
        <v>308.DW-2110-25-AA1B-NA.pdf</v>
      </c>
      <c r="E310" s="99" t="str" cm="1">
        <f t="array" ref="E310">IF(_xlfn.XLOOKUP(VALUE(A310),VALUE(版本控制!A:A),版本控制!E:E,,0)="啟用","","刪除")</f>
        <v/>
      </c>
    </row>
    <row r="311" spans="1:5">
      <c r="A311" s="101">
        <v>309</v>
      </c>
      <c r="B311" s="102" t="s">
        <v>358</v>
      </c>
      <c r="C311" s="102" t="str">
        <f t="shared" si="8"/>
        <v>DW-2111-25-AA1B-NA.pdf</v>
      </c>
      <c r="D311" s="102" t="str">
        <f t="shared" si="9"/>
        <v>309.DW-2111-25-AA1B-NA.pdf</v>
      </c>
      <c r="E311" s="99" t="str" cm="1">
        <f t="array" ref="E311">IF(_xlfn.XLOOKUP(VALUE(A311),VALUE(版本控制!A:A),版本控制!E:E,,0)="啟用","","刪除")</f>
        <v/>
      </c>
    </row>
    <row r="312" spans="1:5">
      <c r="A312" s="101">
        <v>310</v>
      </c>
      <c r="B312" s="102" t="s">
        <v>359</v>
      </c>
      <c r="C312" s="102" t="str">
        <f t="shared" si="8"/>
        <v>DW-2112-25-AA1B-NA.pdf</v>
      </c>
      <c r="D312" s="102" t="str">
        <f t="shared" si="9"/>
        <v>310.DW-2112-25-AA1B-NA.pdf</v>
      </c>
      <c r="E312" s="99" t="str" cm="1">
        <f t="array" ref="E312">IF(_xlfn.XLOOKUP(VALUE(A312),VALUE(版本控制!A:A),版本控制!E:E,,0)="啟用","","刪除")</f>
        <v/>
      </c>
    </row>
    <row r="313" spans="1:5">
      <c r="A313" s="101">
        <v>311</v>
      </c>
      <c r="B313" s="102" t="s">
        <v>360</v>
      </c>
      <c r="C313" s="102" t="str">
        <f t="shared" si="8"/>
        <v>DW-2113-25-AA1B-NA-1.pdf</v>
      </c>
      <c r="D313" s="102" t="str">
        <f t="shared" si="9"/>
        <v>311.DW-2113-25-AA1B-NA-1.pdf</v>
      </c>
      <c r="E313" s="99" t="str" cm="1">
        <f t="array" ref="E313">IF(_xlfn.XLOOKUP(VALUE(A313),VALUE(版本控制!A:A),版本控制!E:E,,0)="啟用","","刪除")</f>
        <v/>
      </c>
    </row>
    <row r="314" spans="1:5">
      <c r="A314" s="101">
        <v>312</v>
      </c>
      <c r="B314" s="102" t="s">
        <v>361</v>
      </c>
      <c r="C314" s="102" t="str">
        <f t="shared" si="8"/>
        <v>DW-2113-25-AA1B-NA-2.pdf</v>
      </c>
      <c r="D314" s="102" t="str">
        <f t="shared" si="9"/>
        <v>312.DW-2113-25-AA1B-NA-2.pdf</v>
      </c>
      <c r="E314" s="99" t="str" cm="1">
        <f t="array" ref="E314">IF(_xlfn.XLOOKUP(VALUE(A314),VALUE(版本控制!A:A),版本控制!E:E,,0)="啟用","","刪除")</f>
        <v/>
      </c>
    </row>
    <row r="315" spans="1:5">
      <c r="A315" s="101">
        <v>313</v>
      </c>
      <c r="B315" s="102" t="s">
        <v>362</v>
      </c>
      <c r="C315" s="102" t="str">
        <f t="shared" si="8"/>
        <v>DW-2114-25-AA1B-NA.pdf</v>
      </c>
      <c r="D315" s="102" t="str">
        <f t="shared" si="9"/>
        <v>313.DW-2114-25-AA1B-NA.pdf</v>
      </c>
      <c r="E315" s="99" t="str" cm="1">
        <f t="array" ref="E315">IF(_xlfn.XLOOKUP(VALUE(A315),VALUE(版本控制!A:A),版本控制!E:E,,0)="啟用","","刪除")</f>
        <v/>
      </c>
    </row>
    <row r="316" spans="1:5">
      <c r="A316" s="101">
        <v>314</v>
      </c>
      <c r="B316" s="102" t="s">
        <v>363</v>
      </c>
      <c r="C316" s="102" t="str">
        <f t="shared" si="8"/>
        <v>DW-2301-25-AA1B-NA.pdf</v>
      </c>
      <c r="D316" s="102" t="str">
        <f t="shared" si="9"/>
        <v>314.DW-2301-25-AA1B-NA.pdf</v>
      </c>
      <c r="E316" s="99" t="str" cm="1">
        <f t="array" ref="E316">IF(_xlfn.XLOOKUP(VALUE(A316),VALUE(版本控制!A:A),版本控制!E:E,,0)="啟用","","刪除")</f>
        <v/>
      </c>
    </row>
    <row r="317" spans="1:5">
      <c r="A317" s="101">
        <v>315</v>
      </c>
      <c r="B317" s="102" t="s">
        <v>767</v>
      </c>
      <c r="C317" s="102" t="str">
        <f t="shared" si="8"/>
        <v>FG-1105-200-AA1B-H100.pdf</v>
      </c>
      <c r="D317" s="102" t="str">
        <f t="shared" si="9"/>
        <v>315.FG-1105-200-AA1B-H100.pdf</v>
      </c>
      <c r="E317" s="99" t="str" cm="1">
        <f t="array" ref="E317">IF(_xlfn.XLOOKUP(VALUE(A317),VALUE(版本控制!A:A),版本控制!E:E,,0)="啟用","","刪除")</f>
        <v/>
      </c>
    </row>
    <row r="318" spans="1:5">
      <c r="A318" s="101">
        <v>316</v>
      </c>
      <c r="B318" s="102" t="s">
        <v>366</v>
      </c>
      <c r="C318" s="102" t="str">
        <f t="shared" si="8"/>
        <v>FG-1106-200-AA1B-H100-1.pdf</v>
      </c>
      <c r="D318" s="102" t="str">
        <f t="shared" si="9"/>
        <v>316.FG-1106-200-AA1B-H100-1.pdf</v>
      </c>
      <c r="E318" s="99" t="str" cm="1">
        <f t="array" ref="E318">IF(_xlfn.XLOOKUP(VALUE(A318),VALUE(版本控制!A:A),版本控制!E:E,,0)="啟用","","刪除")</f>
        <v/>
      </c>
    </row>
    <row r="319" spans="1:5">
      <c r="A319" s="101">
        <v>317</v>
      </c>
      <c r="B319" s="102" t="s">
        <v>367</v>
      </c>
      <c r="C319" s="102" t="str">
        <f t="shared" si="8"/>
        <v>FG-1106-200-AA1B-H100-2.pdf</v>
      </c>
      <c r="D319" s="102" t="str">
        <f t="shared" si="9"/>
        <v>317.FG-1106-200-AA1B-H100-2.pdf</v>
      </c>
      <c r="E319" s="99" t="str" cm="1">
        <f t="array" ref="E319">IF(_xlfn.XLOOKUP(VALUE(A319),VALUE(版本控制!A:A),版本控制!E:E,,0)="啟用","","刪除")</f>
        <v/>
      </c>
    </row>
    <row r="320" spans="1:5">
      <c r="A320" s="101">
        <v>318</v>
      </c>
      <c r="B320" s="102" t="s">
        <v>372</v>
      </c>
      <c r="C320" s="102" t="str">
        <f t="shared" si="8"/>
        <v>FG-1107-200-AA1E-H80.pdf</v>
      </c>
      <c r="D320" s="102" t="str">
        <f t="shared" si="9"/>
        <v>318.FG-1107-200-AA1E-H80.pdf</v>
      </c>
      <c r="E320" s="99" t="str" cm="1">
        <f t="array" ref="E320">IF(_xlfn.XLOOKUP(VALUE(A320),VALUE(版本控制!A:A),版本控制!E:E,,0)="啟用","","刪除")</f>
        <v/>
      </c>
    </row>
    <row r="321" spans="1:5">
      <c r="A321" s="101">
        <v>319</v>
      </c>
      <c r="B321" s="102" t="s">
        <v>374</v>
      </c>
      <c r="C321" s="102" t="str">
        <f t="shared" si="8"/>
        <v>HV-11218-15-AA1E-NA.pdf</v>
      </c>
      <c r="D321" s="102" t="str">
        <f t="shared" si="9"/>
        <v>319.HV-11218-15-AA1E-NA.pdf</v>
      </c>
      <c r="E321" s="99" t="str" cm="1">
        <f t="array" ref="E321">IF(_xlfn.XLOOKUP(VALUE(A321),VALUE(版本控制!A:A),版本控制!E:E,,0)="啟用","","刪除")</f>
        <v/>
      </c>
    </row>
    <row r="322" spans="1:5">
      <c r="A322" s="101">
        <v>320</v>
      </c>
      <c r="B322" s="102" t="s">
        <v>375</v>
      </c>
      <c r="C322" s="102" t="str">
        <f t="shared" si="8"/>
        <v>HV-11219-15-AA1E-NA.pdf</v>
      </c>
      <c r="D322" s="102" t="str">
        <f t="shared" si="9"/>
        <v>320.HV-11219-15-AA1E-NA.pdf</v>
      </c>
      <c r="E322" s="99" t="str" cm="1">
        <f t="array" ref="E322">IF(_xlfn.XLOOKUP(VALUE(A322),VALUE(版本控制!A:A),版本控制!E:E,,0)="啟用","","刪除")</f>
        <v/>
      </c>
    </row>
    <row r="323" spans="1:5">
      <c r="A323" s="101">
        <v>321</v>
      </c>
      <c r="B323" s="102" t="s">
        <v>376</v>
      </c>
      <c r="C323" s="102" t="str">
        <f t="shared" ref="C323:C386" si="10">_xlfn.CONCAT(B323,".pdf")</f>
        <v>HV-11220-15-AA1E-NA.pdf</v>
      </c>
      <c r="D323" s="102" t="str">
        <f t="shared" ref="D323:D386" si="11">_xlfn.CONCAT(A323,".",B323,".pdf")</f>
        <v>321.HV-11220-15-AA1E-NA.pdf</v>
      </c>
      <c r="E323" s="99" t="str" cm="1">
        <f t="array" ref="E323">IF(_xlfn.XLOOKUP(VALUE(A323),VALUE(版本控制!A:A),版本控制!E:E,,0)="啟用","","刪除")</f>
        <v/>
      </c>
    </row>
    <row r="324" spans="1:5">
      <c r="A324" s="101">
        <v>322</v>
      </c>
      <c r="B324" s="102" t="s">
        <v>768</v>
      </c>
      <c r="C324" s="102" t="str">
        <f t="shared" si="10"/>
        <v>HV-11238-15-AA1E-NA.pdf</v>
      </c>
      <c r="D324" s="102" t="str">
        <f t="shared" si="11"/>
        <v>322.HV-11238-15-AA1E-NA.pdf</v>
      </c>
      <c r="E324" s="99" t="str" cm="1">
        <f t="array" ref="E324">IF(_xlfn.XLOOKUP(VALUE(A324),VALUE(版本控制!A:A),版本控制!E:E,,0)="啟用","","刪除")</f>
        <v/>
      </c>
    </row>
    <row r="325" spans="1:5">
      <c r="A325" s="101">
        <v>323</v>
      </c>
      <c r="B325" s="102" t="s">
        <v>377</v>
      </c>
      <c r="C325" s="102" t="str">
        <f t="shared" si="10"/>
        <v>HV-13260-25-AA1E-NA.pdf</v>
      </c>
      <c r="D325" s="102" t="str">
        <f t="shared" si="11"/>
        <v>323.HV-13260-25-AA1E-NA.pdf</v>
      </c>
      <c r="E325" s="99" t="str" cm="1">
        <f t="array" ref="E325">IF(_xlfn.XLOOKUP(VALUE(A325),VALUE(版本控制!A:A),版本控制!E:E,,0)="啟用","","刪除")</f>
        <v/>
      </c>
    </row>
    <row r="326" spans="1:5">
      <c r="A326" s="101">
        <v>324</v>
      </c>
      <c r="B326" s="102" t="s">
        <v>378</v>
      </c>
      <c r="C326" s="102" t="str">
        <f t="shared" si="10"/>
        <v>HV-13261-25-AA1E-NA.pdf</v>
      </c>
      <c r="D326" s="102" t="str">
        <f t="shared" si="11"/>
        <v>324.HV-13261-25-AA1E-NA.pdf</v>
      </c>
      <c r="E326" s="99" t="str" cm="1">
        <f t="array" ref="E326">IF(_xlfn.XLOOKUP(VALUE(A326),VALUE(版本控制!A:A),版本控制!E:E,,0)="啟用","","刪除")</f>
        <v/>
      </c>
    </row>
    <row r="327" spans="1:5">
      <c r="A327" s="101">
        <v>325</v>
      </c>
      <c r="B327" s="102" t="s">
        <v>379</v>
      </c>
      <c r="C327" s="102" t="str">
        <f t="shared" si="10"/>
        <v>HV-13262-25-AA1E-NA.pdf</v>
      </c>
      <c r="D327" s="102" t="str">
        <f t="shared" si="11"/>
        <v>325.HV-13262-25-AA1E-NA.pdf</v>
      </c>
      <c r="E327" s="99" t="str" cm="1">
        <f t="array" ref="E327">IF(_xlfn.XLOOKUP(VALUE(A327),VALUE(版本控制!A:A),版本控制!E:E,,0)="啟用","","刪除")</f>
        <v/>
      </c>
    </row>
    <row r="328" spans="1:5">
      <c r="A328" s="101">
        <v>326</v>
      </c>
      <c r="B328" s="102" t="s">
        <v>380</v>
      </c>
      <c r="C328" s="102" t="str">
        <f t="shared" si="10"/>
        <v>HV-13263-25-AA1E-NA.pdf</v>
      </c>
      <c r="D328" s="102" t="str">
        <f t="shared" si="11"/>
        <v>326.HV-13263-25-AA1E-NA.pdf</v>
      </c>
      <c r="E328" s="99" t="str" cm="1">
        <f t="array" ref="E328">IF(_xlfn.XLOOKUP(VALUE(A328),VALUE(版本控制!A:A),版本控制!E:E,,0)="啟用","","刪除")</f>
        <v/>
      </c>
    </row>
    <row r="329" spans="1:5">
      <c r="A329" s="101">
        <v>327</v>
      </c>
      <c r="B329" s="102" t="s">
        <v>769</v>
      </c>
      <c r="C329" s="102" t="str">
        <f t="shared" si="10"/>
        <v>HV-14202-25-AA1B-NA.pdf</v>
      </c>
      <c r="D329" s="102" t="str">
        <f t="shared" si="11"/>
        <v>327.HV-14202-25-AA1B-NA.pdf</v>
      </c>
      <c r="E329" s="99" t="str" cm="1">
        <f t="array" ref="E329">IF(_xlfn.XLOOKUP(VALUE(A329),VALUE(版本控制!A:A),版本控制!E:E,,0)="啟用","","刪除")</f>
        <v/>
      </c>
    </row>
    <row r="330" spans="1:5">
      <c r="A330" s="101">
        <v>328</v>
      </c>
      <c r="B330" s="102" t="s">
        <v>381</v>
      </c>
      <c r="C330" s="102" t="str">
        <f t="shared" si="10"/>
        <v>HV-14214-15-AA1B-NA.pdf</v>
      </c>
      <c r="D330" s="102" t="str">
        <f t="shared" si="11"/>
        <v>328.HV-14214-15-AA1B-NA.pdf</v>
      </c>
      <c r="E330" s="99" t="str" cm="1">
        <f t="array" ref="E330">IF(_xlfn.XLOOKUP(VALUE(A330),VALUE(版本控制!A:A),版本控制!E:E,,0)="啟用","","刪除")</f>
        <v/>
      </c>
    </row>
    <row r="331" spans="1:5">
      <c r="A331" s="101">
        <v>329</v>
      </c>
      <c r="B331" s="102" t="s">
        <v>382</v>
      </c>
      <c r="C331" s="102" t="str">
        <f t="shared" si="10"/>
        <v>HV-R14216-15-AA1B-NA.pdf</v>
      </c>
      <c r="D331" s="102" t="str">
        <f t="shared" si="11"/>
        <v>329.HV-R14216-15-AA1B-NA.pdf</v>
      </c>
      <c r="E331" s="99" t="str" cm="1">
        <f t="array" ref="E331">IF(_xlfn.XLOOKUP(VALUE(A331),VALUE(版本控制!A:A),版本控制!E:E,,0)="啟用","","刪除")</f>
        <v/>
      </c>
    </row>
    <row r="332" spans="1:5">
      <c r="A332" s="101">
        <v>330</v>
      </c>
      <c r="B332" s="102" t="s">
        <v>383</v>
      </c>
      <c r="C332" s="102" t="str">
        <f t="shared" si="10"/>
        <v>IA-0301-15-AA1E-NA.pdf</v>
      </c>
      <c r="D332" s="102" t="str">
        <f t="shared" si="11"/>
        <v>330.IA-0301-15-AA1E-NA.pdf</v>
      </c>
      <c r="E332" s="99" t="str" cm="1">
        <f t="array" ref="E332">IF(_xlfn.XLOOKUP(VALUE(A332),VALUE(版本控制!A:A),版本控制!E:E,,0)="啟用","","刪除")</f>
        <v/>
      </c>
    </row>
    <row r="333" spans="1:5">
      <c r="A333" s="101">
        <v>331</v>
      </c>
      <c r="B333" s="102" t="s">
        <v>384</v>
      </c>
      <c r="C333" s="102" t="str">
        <f t="shared" si="10"/>
        <v>IA-0501-25-AA1E-NA.pdf</v>
      </c>
      <c r="D333" s="102" t="str">
        <f t="shared" si="11"/>
        <v>331.IA-0501-25-AA1E-NA.pdf</v>
      </c>
      <c r="E333" s="99" t="str" cm="1">
        <f t="array" ref="E333">IF(_xlfn.XLOOKUP(VALUE(A333),VALUE(版本控制!A:A),版本控制!E:E,,0)="啟用","","刪除")</f>
        <v/>
      </c>
    </row>
    <row r="334" spans="1:5">
      <c r="A334" s="101">
        <v>332</v>
      </c>
      <c r="B334" s="102" t="s">
        <v>385</v>
      </c>
      <c r="C334" s="102" t="str">
        <f t="shared" si="10"/>
        <v>IA-1011-25-AA1E-NA-1.pdf</v>
      </c>
      <c r="D334" s="102" t="str">
        <f t="shared" si="11"/>
        <v>332.IA-1011-25-AA1E-NA-1.pdf</v>
      </c>
      <c r="E334" s="99" t="str" cm="1">
        <f t="array" ref="E334">IF(_xlfn.XLOOKUP(VALUE(A334),VALUE(版本控制!A:A),版本控制!E:E,,0)="啟用","","刪除")</f>
        <v/>
      </c>
    </row>
    <row r="335" spans="1:5">
      <c r="A335" s="101">
        <v>333</v>
      </c>
      <c r="B335" s="102" t="s">
        <v>386</v>
      </c>
      <c r="C335" s="102" t="str">
        <f t="shared" si="10"/>
        <v>IA-1011-25-AA1E-NA-2-1.pdf</v>
      </c>
      <c r="D335" s="102" t="str">
        <f t="shared" si="11"/>
        <v>333.IA-1011-25-AA1E-NA-2-1.pdf</v>
      </c>
      <c r="E335" s="99" t="str" cm="1">
        <f t="array" ref="E335">IF(_xlfn.XLOOKUP(VALUE(A335),VALUE(版本控制!A:A),版本控制!E:E,,0)="啟用","","刪除")</f>
        <v/>
      </c>
    </row>
    <row r="336" spans="1:5">
      <c r="A336" s="101">
        <v>334</v>
      </c>
      <c r="B336" s="102" t="s">
        <v>387</v>
      </c>
      <c r="C336" s="102" t="str">
        <f t="shared" si="10"/>
        <v>IA-1011-25-AA1E-NA-2-2.pdf</v>
      </c>
      <c r="D336" s="102" t="str">
        <f t="shared" si="11"/>
        <v>334.IA-1011-25-AA1E-NA-2-2.pdf</v>
      </c>
      <c r="E336" s="99" t="str" cm="1">
        <f t="array" ref="E336">IF(_xlfn.XLOOKUP(VALUE(A336),VALUE(版本控制!A:A),版本控制!E:E,,0)="啟用","","刪除")</f>
        <v/>
      </c>
    </row>
    <row r="337" spans="1:5">
      <c r="A337" s="101">
        <v>335</v>
      </c>
      <c r="B337" s="102" t="s">
        <v>388</v>
      </c>
      <c r="C337" s="102" t="str">
        <f t="shared" si="10"/>
        <v>IA-1011-25-AA1E-NA-2-3.pdf</v>
      </c>
      <c r="D337" s="102" t="str">
        <f t="shared" si="11"/>
        <v>335.IA-1011-25-AA1E-NA-2-3.pdf</v>
      </c>
      <c r="E337" s="99" t="str" cm="1">
        <f t="array" ref="E337">IF(_xlfn.XLOOKUP(VALUE(A337),VALUE(版本控制!A:A),版本控制!E:E,,0)="啟用","","刪除")</f>
        <v/>
      </c>
    </row>
    <row r="338" spans="1:5">
      <c r="A338" s="101">
        <v>336</v>
      </c>
      <c r="B338" s="102" t="s">
        <v>770</v>
      </c>
      <c r="C338" s="102" t="str">
        <f t="shared" si="10"/>
        <v>IA-1101-50-AA1E-NA-1.pdf</v>
      </c>
      <c r="D338" s="102" t="str">
        <f t="shared" si="11"/>
        <v>336.IA-1101-50-AA1E-NA-1.pdf</v>
      </c>
      <c r="E338" s="99" t="str" cm="1">
        <f t="array" ref="E338">IF(_xlfn.XLOOKUP(VALUE(A338),VALUE(版本控制!A:A),版本控制!E:E,,0)="啟用","","刪除")</f>
        <v/>
      </c>
    </row>
    <row r="339" spans="1:5">
      <c r="A339" s="101">
        <v>337</v>
      </c>
      <c r="B339" s="102" t="s">
        <v>771</v>
      </c>
      <c r="C339" s="102" t="str">
        <f t="shared" si="10"/>
        <v>IA-1101-50-AA1E-NA-2.pdf</v>
      </c>
      <c r="D339" s="102" t="str">
        <f t="shared" si="11"/>
        <v>337.IA-1101-50-AA1E-NA-2.pdf</v>
      </c>
      <c r="E339" s="99" t="str" cm="1">
        <f t="array" ref="E339">IF(_xlfn.XLOOKUP(VALUE(A339),VALUE(版本控制!A:A),版本控制!E:E,,0)="啟用","","刪除")</f>
        <v/>
      </c>
    </row>
    <row r="340" spans="1:5">
      <c r="A340" s="101">
        <v>338</v>
      </c>
      <c r="B340" s="102" t="s">
        <v>390</v>
      </c>
      <c r="C340" s="102" t="str">
        <f t="shared" si="10"/>
        <v>IA-1301-25-AA1E-NA.pdf</v>
      </c>
      <c r="D340" s="102" t="str">
        <f t="shared" si="11"/>
        <v>338.IA-1301-25-AA1E-NA.pdf</v>
      </c>
      <c r="E340" s="99" t="str" cm="1">
        <f t="array" ref="E340">IF(_xlfn.XLOOKUP(VALUE(A340),VALUE(版本控制!A:A),版本控制!E:E,,0)="啟用","","刪除")</f>
        <v/>
      </c>
    </row>
    <row r="341" spans="1:5">
      <c r="A341" s="101">
        <v>339</v>
      </c>
      <c r="B341" s="102" t="s">
        <v>391</v>
      </c>
      <c r="C341" s="102" t="str">
        <f t="shared" si="10"/>
        <v>IA-1601-25-AA1E-NA.pdf</v>
      </c>
      <c r="D341" s="102" t="str">
        <f t="shared" si="11"/>
        <v>339.IA-1601-25-AA1E-NA.pdf</v>
      </c>
      <c r="E341" s="99" t="str" cm="1">
        <f t="array" ref="E341">IF(_xlfn.XLOOKUP(VALUE(A341),VALUE(版本控制!A:A),版本控制!E:E,,0)="啟用","","刪除")</f>
        <v/>
      </c>
    </row>
    <row r="342" spans="1:5">
      <c r="A342" s="101">
        <v>340</v>
      </c>
      <c r="B342" s="102" t="s">
        <v>392</v>
      </c>
      <c r="C342" s="102" t="str">
        <f t="shared" si="10"/>
        <v>IA-1701-25-AA1E-NA.pdf</v>
      </c>
      <c r="D342" s="102" t="str">
        <f t="shared" si="11"/>
        <v>340.IA-1701-25-AA1E-NA.pdf</v>
      </c>
      <c r="E342" s="99" t="str" cm="1">
        <f t="array" ref="E342">IF(_xlfn.XLOOKUP(VALUE(A342),VALUE(版本控制!A:A),版本控制!E:E,,0)="啟用","","刪除")</f>
        <v/>
      </c>
    </row>
    <row r="343" spans="1:5">
      <c r="A343" s="101">
        <v>341</v>
      </c>
      <c r="B343" s="102" t="s">
        <v>393</v>
      </c>
      <c r="C343" s="102" t="str">
        <f t="shared" si="10"/>
        <v>IA-1702-15-AA1E-NA.pdf</v>
      </c>
      <c r="D343" s="102" t="str">
        <f t="shared" si="11"/>
        <v>341.IA-1702-15-AA1E-NA.pdf</v>
      </c>
      <c r="E343" s="99" t="str" cm="1">
        <f t="array" ref="E343">IF(_xlfn.XLOOKUP(VALUE(A343),VALUE(版本控制!A:A),版本控制!E:E,,0)="啟用","","刪除")</f>
        <v/>
      </c>
    </row>
    <row r="344" spans="1:5">
      <c r="A344" s="101">
        <v>342</v>
      </c>
      <c r="B344" s="102" t="s">
        <v>394</v>
      </c>
      <c r="C344" s="102" t="str">
        <f t="shared" si="10"/>
        <v>IA-2001-80-AA1E-NA-1.pdf</v>
      </c>
      <c r="D344" s="102" t="str">
        <f t="shared" si="11"/>
        <v>342.IA-2001-80-AA1E-NA-1.pdf</v>
      </c>
      <c r="E344" s="99" t="str" cm="1">
        <f t="array" ref="E344">IF(_xlfn.XLOOKUP(VALUE(A344),VALUE(版本控制!A:A),版本控制!E:E,,0)="啟用","","刪除")</f>
        <v/>
      </c>
    </row>
    <row r="345" spans="1:5">
      <c r="A345" s="101">
        <v>343</v>
      </c>
      <c r="B345" s="102" t="s">
        <v>395</v>
      </c>
      <c r="C345" s="102" t="str">
        <f t="shared" si="10"/>
        <v>IA-2001-80-AA1E-NA-2.pdf</v>
      </c>
      <c r="D345" s="102" t="str">
        <f t="shared" si="11"/>
        <v>343.IA-2001-80-AA1E-NA-2.pdf</v>
      </c>
      <c r="E345" s="99" t="str" cm="1">
        <f t="array" ref="E345">IF(_xlfn.XLOOKUP(VALUE(A345),VALUE(版本控制!A:A),版本控制!E:E,,0)="啟用","","刪除")</f>
        <v/>
      </c>
    </row>
    <row r="346" spans="1:5">
      <c r="A346" s="101">
        <v>344</v>
      </c>
      <c r="B346" s="102" t="s">
        <v>396</v>
      </c>
      <c r="C346" s="102" t="str">
        <f t="shared" si="10"/>
        <v>IA-2001-80-AA1E-NA-3.pdf</v>
      </c>
      <c r="D346" s="102" t="str">
        <f t="shared" si="11"/>
        <v>344.IA-2001-80-AA1E-NA-3.pdf</v>
      </c>
      <c r="E346" s="99" t="str" cm="1">
        <f t="array" ref="E346">IF(_xlfn.XLOOKUP(VALUE(A346),VALUE(版本控制!A:A),版本控制!E:E,,0)="啟用","","刪除")</f>
        <v/>
      </c>
    </row>
    <row r="347" spans="1:5">
      <c r="A347" s="101">
        <v>345</v>
      </c>
      <c r="B347" s="102" t="s">
        <v>397</v>
      </c>
      <c r="C347" s="102" t="str">
        <f t="shared" si="10"/>
        <v>IA-2001-80-AA1E-NA-4.pdf</v>
      </c>
      <c r="D347" s="102" t="str">
        <f t="shared" si="11"/>
        <v>345.IA-2001-80-AA1E-NA-4.pdf</v>
      </c>
      <c r="E347" s="99" t="str" cm="1">
        <f t="array" ref="E347">IF(_xlfn.XLOOKUP(VALUE(A347),VALUE(版本控制!A:A),版本控制!E:E,,0)="啟用","","刪除")</f>
        <v/>
      </c>
    </row>
    <row r="348" spans="1:5">
      <c r="A348" s="101">
        <v>346</v>
      </c>
      <c r="B348" s="102" t="s">
        <v>398</v>
      </c>
      <c r="C348" s="102" t="str">
        <f t="shared" si="10"/>
        <v>IA-2001-80-AA1E-NA-5.pdf</v>
      </c>
      <c r="D348" s="102" t="str">
        <f t="shared" si="11"/>
        <v>346.IA-2001-80-AA1E-NA-5.pdf</v>
      </c>
      <c r="E348" s="99" t="str" cm="1">
        <f t="array" ref="E348">IF(_xlfn.XLOOKUP(VALUE(A348),VALUE(版本控制!A:A),版本控制!E:E,,0)="啟用","","刪除")</f>
        <v/>
      </c>
    </row>
    <row r="349" spans="1:5">
      <c r="A349" s="101">
        <v>347</v>
      </c>
      <c r="B349" s="102" t="s">
        <v>399</v>
      </c>
      <c r="C349" s="102" t="str">
        <f t="shared" si="10"/>
        <v>IA-2001-80-AA1E-NA-6.pdf</v>
      </c>
      <c r="D349" s="102" t="str">
        <f t="shared" si="11"/>
        <v>347.IA-2001-80-AA1E-NA-6.pdf</v>
      </c>
      <c r="E349" s="99" t="str" cm="1">
        <f t="array" ref="E349">IF(_xlfn.XLOOKUP(VALUE(A349),VALUE(版本控制!A:A),版本控制!E:E,,0)="啟用","","刪除")</f>
        <v/>
      </c>
    </row>
    <row r="350" spans="1:5">
      <c r="A350" s="101">
        <v>348</v>
      </c>
      <c r="B350" s="102" t="s">
        <v>772</v>
      </c>
      <c r="C350" s="102" t="str">
        <f t="shared" si="10"/>
        <v>IA-2001-80-AA1E-NA-7.pdf</v>
      </c>
      <c r="D350" s="102" t="str">
        <f t="shared" si="11"/>
        <v>348.IA-2001-80-AA1E-NA-7.pdf</v>
      </c>
      <c r="E350" s="99" t="str" cm="1">
        <f t="array" ref="E350">IF(_xlfn.XLOOKUP(VALUE(A350),VALUE(版本控制!A:A),版本控制!E:E,,0)="啟用","","刪除")</f>
        <v/>
      </c>
    </row>
    <row r="351" spans="1:5">
      <c r="A351" s="101">
        <v>349</v>
      </c>
      <c r="B351" s="102" t="s">
        <v>773</v>
      </c>
      <c r="C351" s="102" t="str">
        <f t="shared" si="10"/>
        <v>IA-2001-80-AA1E-NA-8.pdf</v>
      </c>
      <c r="D351" s="102" t="str">
        <f t="shared" si="11"/>
        <v>349.IA-2001-80-AA1E-NA-8.pdf</v>
      </c>
      <c r="E351" s="99" t="str" cm="1">
        <f t="array" ref="E351">IF(_xlfn.XLOOKUP(VALUE(A351),VALUE(版本控制!A:A),版本控制!E:E,,0)="啟用","","刪除")</f>
        <v/>
      </c>
    </row>
    <row r="352" spans="1:5">
      <c r="A352" s="101">
        <v>350</v>
      </c>
      <c r="B352" s="102" t="s">
        <v>774</v>
      </c>
      <c r="C352" s="102" t="str">
        <f t="shared" si="10"/>
        <v>IA-2001-80-AA1E-NA-9.pdf</v>
      </c>
      <c r="D352" s="102" t="str">
        <f t="shared" si="11"/>
        <v>350.IA-2001-80-AA1E-NA-9.pdf</v>
      </c>
      <c r="E352" s="99" t="str" cm="1">
        <f t="array" ref="E352">IF(_xlfn.XLOOKUP(VALUE(A352),VALUE(版本控制!A:A),版本控制!E:E,,0)="啟用","","刪除")</f>
        <v/>
      </c>
    </row>
    <row r="353" spans="1:5">
      <c r="A353" s="101">
        <v>351</v>
      </c>
      <c r="B353" s="102" t="s">
        <v>400</v>
      </c>
      <c r="C353" s="102" t="str">
        <f t="shared" si="10"/>
        <v>IA-2012-25-AA1E-NA.pdf</v>
      </c>
      <c r="D353" s="102" t="str">
        <f t="shared" si="11"/>
        <v>351.IA-2012-25-AA1E-NA.pdf</v>
      </c>
      <c r="E353" s="99" t="str" cm="1">
        <f t="array" ref="E353">IF(_xlfn.XLOOKUP(VALUE(A353),VALUE(版本控制!A:A),版本控制!E:E,,0)="啟用","","刪除")</f>
        <v/>
      </c>
    </row>
    <row r="354" spans="1:5">
      <c r="A354" s="101">
        <v>352</v>
      </c>
      <c r="B354" s="102" t="s">
        <v>401</v>
      </c>
      <c r="C354" s="102" t="str">
        <f t="shared" si="10"/>
        <v>IA-2101-25-AA1E-NA-1.pdf</v>
      </c>
      <c r="D354" s="102" t="str">
        <f t="shared" si="11"/>
        <v>352.IA-2101-25-AA1E-NA-1.pdf</v>
      </c>
      <c r="E354" s="99" t="str" cm="1">
        <f t="array" ref="E354">IF(_xlfn.XLOOKUP(VALUE(A354),VALUE(版本控制!A:A),版本控制!E:E,,0)="啟用","","刪除")</f>
        <v/>
      </c>
    </row>
    <row r="355" spans="1:5">
      <c r="A355" s="101">
        <v>353</v>
      </c>
      <c r="B355" s="102" t="s">
        <v>402</v>
      </c>
      <c r="C355" s="102" t="str">
        <f t="shared" si="10"/>
        <v>IA-2101-25-AA1E-NA-2.pdf</v>
      </c>
      <c r="D355" s="102" t="str">
        <f t="shared" si="11"/>
        <v>353.IA-2101-25-AA1E-NA-2.pdf</v>
      </c>
      <c r="E355" s="99" t="str" cm="1">
        <f t="array" ref="E355">IF(_xlfn.XLOOKUP(VALUE(A355),VALUE(版本控制!A:A),版本控制!E:E,,0)="啟用","","刪除")</f>
        <v/>
      </c>
    </row>
    <row r="356" spans="1:5">
      <c r="A356" s="101">
        <v>354</v>
      </c>
      <c r="B356" s="102" t="s">
        <v>403</v>
      </c>
      <c r="C356" s="102" t="str">
        <f t="shared" si="10"/>
        <v>IA-2102-25-AA1E-NA.pdf</v>
      </c>
      <c r="D356" s="102" t="str">
        <f t="shared" si="11"/>
        <v>354.IA-2102-25-AA1E-NA.pdf</v>
      </c>
      <c r="E356" s="99" t="str" cm="1">
        <f t="array" ref="E356">IF(_xlfn.XLOOKUP(VALUE(A356),VALUE(版本控制!A:A),版本控制!E:E,,0)="啟用","","刪除")</f>
        <v/>
      </c>
    </row>
    <row r="357" spans="1:5">
      <c r="A357" s="101">
        <v>355</v>
      </c>
      <c r="B357" s="102" t="s">
        <v>404</v>
      </c>
      <c r="C357" s="102" t="str">
        <f t="shared" si="10"/>
        <v>IA-2103-50-AA1E-NA.pdf</v>
      </c>
      <c r="D357" s="102" t="str">
        <f t="shared" si="11"/>
        <v>355.IA-2103-50-AA1E-NA.pdf</v>
      </c>
      <c r="E357" s="99" t="str" cm="1">
        <f t="array" ref="E357">IF(_xlfn.XLOOKUP(VALUE(A357),VALUE(版本控制!A:A),版本控制!E:E,,0)="啟用","","刪除")</f>
        <v/>
      </c>
    </row>
    <row r="358" spans="1:5">
      <c r="A358" s="101">
        <v>356</v>
      </c>
      <c r="B358" s="102" t="s">
        <v>405</v>
      </c>
      <c r="C358" s="102" t="str">
        <f t="shared" si="10"/>
        <v>IA-2104-25-AA1E-NA.pdf</v>
      </c>
      <c r="D358" s="102" t="str">
        <f t="shared" si="11"/>
        <v>356.IA-2104-25-AA1E-NA.pdf</v>
      </c>
      <c r="E358" s="99" t="str" cm="1">
        <f t="array" ref="E358">IF(_xlfn.XLOOKUP(VALUE(A358),VALUE(版本控制!A:A),版本控制!E:E,,0)="啟用","","刪除")</f>
        <v/>
      </c>
    </row>
    <row r="359" spans="1:5">
      <c r="A359" s="101">
        <v>357</v>
      </c>
      <c r="B359" s="102" t="s">
        <v>775</v>
      </c>
      <c r="C359" s="102" t="str">
        <f t="shared" si="10"/>
        <v>IA-2105-25-AA1E-NA-1.pdf</v>
      </c>
      <c r="D359" s="102" t="str">
        <f t="shared" si="11"/>
        <v>357.IA-2105-25-AA1E-NA-1.pdf</v>
      </c>
      <c r="E359" s="99" t="str" cm="1">
        <f t="array" ref="E359">IF(_xlfn.XLOOKUP(VALUE(A359),VALUE(版本控制!A:A),版本控制!E:E,,0)="啟用","","刪除")</f>
        <v/>
      </c>
    </row>
    <row r="360" spans="1:5">
      <c r="A360" s="101">
        <v>358</v>
      </c>
      <c r="B360" s="102" t="s">
        <v>776</v>
      </c>
      <c r="C360" s="102" t="str">
        <f t="shared" si="10"/>
        <v>IA-2105-25-AA1E-NA-2.pdf</v>
      </c>
      <c r="D360" s="102" t="str">
        <f t="shared" si="11"/>
        <v>358.IA-2105-25-AA1E-NA-2.pdf</v>
      </c>
      <c r="E360" s="99" t="str" cm="1">
        <f t="array" ref="E360">IF(_xlfn.XLOOKUP(VALUE(A360),VALUE(版本控制!A:A),版本控制!E:E,,0)="啟用","","刪除")</f>
        <v/>
      </c>
    </row>
    <row r="361" spans="1:5">
      <c r="A361" s="101">
        <v>359</v>
      </c>
      <c r="B361" s="102" t="s">
        <v>407</v>
      </c>
      <c r="C361" s="102" t="str">
        <f t="shared" si="10"/>
        <v>IA-2106-25-AA1E-NA-1.pdf</v>
      </c>
      <c r="D361" s="102" t="str">
        <f t="shared" si="11"/>
        <v>359.IA-2106-25-AA1E-NA-1.pdf</v>
      </c>
      <c r="E361" s="99" t="str" cm="1">
        <f t="array" ref="E361">IF(_xlfn.XLOOKUP(VALUE(A361),VALUE(版本控制!A:A),版本控制!E:E,,0)="啟用","","刪除")</f>
        <v/>
      </c>
    </row>
    <row r="362" spans="1:5">
      <c r="A362" s="101">
        <v>360</v>
      </c>
      <c r="B362" s="102" t="s">
        <v>408</v>
      </c>
      <c r="C362" s="102" t="str">
        <f t="shared" si="10"/>
        <v>IA-2106-25-AA1E-NA-2.pdf</v>
      </c>
      <c r="D362" s="102" t="str">
        <f t="shared" si="11"/>
        <v>360.IA-2106-25-AA1E-NA-2.pdf</v>
      </c>
      <c r="E362" s="99" t="str" cm="1">
        <f t="array" ref="E362">IF(_xlfn.XLOOKUP(VALUE(A362),VALUE(版本控制!A:A),版本控制!E:E,,0)="啟用","","刪除")</f>
        <v/>
      </c>
    </row>
    <row r="363" spans="1:5">
      <c r="A363" s="101">
        <v>361</v>
      </c>
      <c r="B363" s="102" t="s">
        <v>409</v>
      </c>
      <c r="C363" s="102" t="str">
        <f t="shared" si="10"/>
        <v>IA-2106-25-AA1E-NA-3.pdf</v>
      </c>
      <c r="D363" s="102" t="str">
        <f t="shared" si="11"/>
        <v>361.IA-2106-25-AA1E-NA-3.pdf</v>
      </c>
      <c r="E363" s="99" t="str" cm="1">
        <f t="array" ref="E363">IF(_xlfn.XLOOKUP(VALUE(A363),VALUE(版本控制!A:A),版本控制!E:E,,0)="啟用","","刪除")</f>
        <v/>
      </c>
    </row>
    <row r="364" spans="1:5">
      <c r="A364" s="101">
        <v>362</v>
      </c>
      <c r="B364" s="102" t="s">
        <v>410</v>
      </c>
      <c r="C364" s="102" t="str">
        <f t="shared" si="10"/>
        <v>IA-2107-25-AA1E-NA.pdf</v>
      </c>
      <c r="D364" s="102" t="str">
        <f t="shared" si="11"/>
        <v>362.IA-2107-25-AA1E-NA.pdf</v>
      </c>
      <c r="E364" s="99" t="str" cm="1">
        <f t="array" ref="E364">IF(_xlfn.XLOOKUP(VALUE(A364),VALUE(版本控制!A:A),版本控制!E:E,,0)="啟用","","刪除")</f>
        <v/>
      </c>
    </row>
    <row r="365" spans="1:5">
      <c r="A365" s="101">
        <v>363</v>
      </c>
      <c r="B365" s="102" t="s">
        <v>411</v>
      </c>
      <c r="C365" s="102" t="str">
        <f t="shared" si="10"/>
        <v>IA-2108-25-AA1E-NA.pdf</v>
      </c>
      <c r="D365" s="102" t="str">
        <f t="shared" si="11"/>
        <v>363.IA-2108-25-AA1E-NA.pdf</v>
      </c>
      <c r="E365" s="99" t="str" cm="1">
        <f t="array" ref="E365">IF(_xlfn.XLOOKUP(VALUE(A365),VALUE(版本控制!A:A),版本控制!E:E,,0)="啟用","","刪除")</f>
        <v/>
      </c>
    </row>
    <row r="366" spans="1:5">
      <c r="A366" s="101">
        <v>364</v>
      </c>
      <c r="B366" s="102" t="s">
        <v>412</v>
      </c>
      <c r="C366" s="102" t="str">
        <f t="shared" si="10"/>
        <v>IA-2109-25-AA1E-NA-1.pdf</v>
      </c>
      <c r="D366" s="102" t="str">
        <f t="shared" si="11"/>
        <v>364.IA-2109-25-AA1E-NA-1.pdf</v>
      </c>
      <c r="E366" s="99" t="str" cm="1">
        <f t="array" ref="E366">IF(_xlfn.XLOOKUP(VALUE(A366),VALUE(版本控制!A:A),版本控制!E:E,,0)="啟用","","刪除")</f>
        <v/>
      </c>
    </row>
    <row r="367" spans="1:5">
      <c r="A367" s="101">
        <v>365</v>
      </c>
      <c r="B367" s="102" t="s">
        <v>413</v>
      </c>
      <c r="C367" s="102" t="str">
        <f t="shared" si="10"/>
        <v>IA-2109-25-AA1E-NA-2.pdf</v>
      </c>
      <c r="D367" s="102" t="str">
        <f t="shared" si="11"/>
        <v>365.IA-2109-25-AA1E-NA-2.pdf</v>
      </c>
      <c r="E367" s="99" t="str" cm="1">
        <f t="array" ref="E367">IF(_xlfn.XLOOKUP(VALUE(A367),VALUE(版本控制!A:A),版本控制!E:E,,0)="啟用","","刪除")</f>
        <v/>
      </c>
    </row>
    <row r="368" spans="1:5">
      <c r="A368" s="101">
        <v>366</v>
      </c>
      <c r="B368" s="102" t="s">
        <v>777</v>
      </c>
      <c r="C368" s="102" t="str">
        <f t="shared" si="10"/>
        <v>IA-2109-25-AA1E-NA-3.pdf</v>
      </c>
      <c r="D368" s="102" t="str">
        <f t="shared" si="11"/>
        <v>366.IA-2109-25-AA1E-NA-3.pdf</v>
      </c>
      <c r="E368" s="99" t="str" cm="1">
        <f t="array" ref="E368">IF(_xlfn.XLOOKUP(VALUE(A368),VALUE(版本控制!A:A),版本控制!E:E,,0)="啟用","","刪除")</f>
        <v/>
      </c>
    </row>
    <row r="369" spans="1:5">
      <c r="A369" s="101">
        <v>367</v>
      </c>
      <c r="B369" s="102" t="s">
        <v>778</v>
      </c>
      <c r="C369" s="102" t="str">
        <f t="shared" si="10"/>
        <v>IA-2109-25-AA1E-NA-4.pdf</v>
      </c>
      <c r="D369" s="102" t="str">
        <f t="shared" si="11"/>
        <v>367.IA-2109-25-AA1E-NA-4.pdf</v>
      </c>
      <c r="E369" s="99" t="str" cm="1">
        <f t="array" ref="E369">IF(_xlfn.XLOOKUP(VALUE(A369),VALUE(版本控制!A:A),版本控制!E:E,,0)="啟用","","刪除")</f>
        <v/>
      </c>
    </row>
    <row r="370" spans="1:5">
      <c r="A370" s="101">
        <v>368</v>
      </c>
      <c r="B370" s="102" t="s">
        <v>414</v>
      </c>
      <c r="C370" s="102" t="str">
        <f t="shared" si="10"/>
        <v>IA-2110-25-AA1E-NA.pdf</v>
      </c>
      <c r="D370" s="102" t="str">
        <f t="shared" si="11"/>
        <v>368.IA-2110-25-AA1E-NA.pdf</v>
      </c>
      <c r="E370" s="99" t="str" cm="1">
        <f t="array" ref="E370">IF(_xlfn.XLOOKUP(VALUE(A370),VALUE(版本控制!A:A),版本控制!E:E,,0)="啟用","","刪除")</f>
        <v/>
      </c>
    </row>
    <row r="371" spans="1:5">
      <c r="A371" s="101">
        <v>369</v>
      </c>
      <c r="B371" s="102" t="s">
        <v>415</v>
      </c>
      <c r="C371" s="102" t="str">
        <f t="shared" si="10"/>
        <v>IA-2111-25-AA1E-NA.pdf</v>
      </c>
      <c r="D371" s="102" t="str">
        <f t="shared" si="11"/>
        <v>369.IA-2111-25-AA1E-NA.pdf</v>
      </c>
      <c r="E371" s="99" t="str" cm="1">
        <f t="array" ref="E371">IF(_xlfn.XLOOKUP(VALUE(A371),VALUE(版本控制!A:A),版本控制!E:E,,0)="啟用","","刪除")</f>
        <v/>
      </c>
    </row>
    <row r="372" spans="1:5">
      <c r="A372" s="101">
        <v>370</v>
      </c>
      <c r="B372" s="102" t="s">
        <v>417</v>
      </c>
      <c r="C372" s="102" t="str">
        <f t="shared" si="10"/>
        <v>IA-2113-25-AA1E-NA.pdf</v>
      </c>
      <c r="D372" s="102" t="str">
        <f t="shared" si="11"/>
        <v>370.IA-2113-25-AA1E-NA.pdf</v>
      </c>
      <c r="E372" s="99" t="str" cm="1">
        <f t="array" ref="E372">IF(_xlfn.XLOOKUP(VALUE(A372),VALUE(版本控制!A:A),版本控制!E:E,,0)="啟用","","刪除")</f>
        <v/>
      </c>
    </row>
    <row r="373" spans="1:5">
      <c r="A373" s="101">
        <v>371</v>
      </c>
      <c r="B373" s="102" t="s">
        <v>418</v>
      </c>
      <c r="C373" s="102" t="str">
        <f t="shared" si="10"/>
        <v>IA-2114-25-AA1E-NA-1.pdf</v>
      </c>
      <c r="D373" s="102" t="str">
        <f t="shared" si="11"/>
        <v>371.IA-2114-25-AA1E-NA-1.pdf</v>
      </c>
      <c r="E373" s="99" t="str" cm="1">
        <f t="array" ref="E373">IF(_xlfn.XLOOKUP(VALUE(A373),VALUE(版本控制!A:A),版本控制!E:E,,0)="啟用","","刪除")</f>
        <v/>
      </c>
    </row>
    <row r="374" spans="1:5">
      <c r="A374" s="101">
        <v>372</v>
      </c>
      <c r="B374" s="102" t="s">
        <v>419</v>
      </c>
      <c r="C374" s="102" t="str">
        <f t="shared" si="10"/>
        <v>IA-2114-25-AA1E-NA-2.pdf</v>
      </c>
      <c r="D374" s="102" t="str">
        <f t="shared" si="11"/>
        <v>372.IA-2114-25-AA1E-NA-2.pdf</v>
      </c>
      <c r="E374" s="99" t="str" cm="1">
        <f t="array" ref="E374">IF(_xlfn.XLOOKUP(VALUE(A374),VALUE(版本控制!A:A),版本控制!E:E,,0)="啟用","","刪除")</f>
        <v/>
      </c>
    </row>
    <row r="375" spans="1:5">
      <c r="A375" s="101">
        <v>373</v>
      </c>
      <c r="B375" s="102" t="s">
        <v>779</v>
      </c>
      <c r="C375" s="102" t="str">
        <f t="shared" si="10"/>
        <v>IA-2115-25-AA1E-NA-1.pdf</v>
      </c>
      <c r="D375" s="102" t="str">
        <f t="shared" si="11"/>
        <v>373.IA-2115-25-AA1E-NA-1.pdf</v>
      </c>
      <c r="E375" s="99" t="str" cm="1">
        <f t="array" ref="E375">IF(_xlfn.XLOOKUP(VALUE(A375),VALUE(版本控制!A:A),版本控制!E:E,,0)="啟用","","刪除")</f>
        <v/>
      </c>
    </row>
    <row r="376" spans="1:5">
      <c r="A376" s="101">
        <v>374</v>
      </c>
      <c r="B376" s="102" t="s">
        <v>780</v>
      </c>
      <c r="C376" s="102" t="str">
        <f t="shared" si="10"/>
        <v>IA-2115-25-AA1E-NA-2.pdf</v>
      </c>
      <c r="D376" s="102" t="str">
        <f t="shared" si="11"/>
        <v>374.IA-2115-25-AA1E-NA-2.pdf</v>
      </c>
      <c r="E376" s="99" t="str" cm="1">
        <f t="array" ref="E376">IF(_xlfn.XLOOKUP(VALUE(A376),VALUE(版本控制!A:A),版本控制!E:E,,0)="啟用","","刪除")</f>
        <v/>
      </c>
    </row>
    <row r="377" spans="1:5">
      <c r="A377" s="101">
        <v>375</v>
      </c>
      <c r="B377" s="102" t="s">
        <v>421</v>
      </c>
      <c r="C377" s="102" t="str">
        <f t="shared" si="10"/>
        <v>IA-2116-25-AA1E-NA.pdf</v>
      </c>
      <c r="D377" s="102" t="str">
        <f t="shared" si="11"/>
        <v>375.IA-2116-25-AA1E-NA.pdf</v>
      </c>
      <c r="E377" s="99" t="str" cm="1">
        <f t="array" ref="E377">IF(_xlfn.XLOOKUP(VALUE(A377),VALUE(版本控制!A:A),版本控制!E:E,,0)="啟用","","刪除")</f>
        <v/>
      </c>
    </row>
    <row r="378" spans="1:5">
      <c r="A378" s="101">
        <v>376</v>
      </c>
      <c r="B378" s="102" t="s">
        <v>422</v>
      </c>
      <c r="C378" s="102" t="str">
        <f t="shared" si="10"/>
        <v>IA-2117-25-AA1E-NA-1.pdf</v>
      </c>
      <c r="D378" s="102" t="str">
        <f t="shared" si="11"/>
        <v>376.IA-2117-25-AA1E-NA-1.pdf</v>
      </c>
      <c r="E378" s="99" t="str" cm="1">
        <f t="array" ref="E378">IF(_xlfn.XLOOKUP(VALUE(A378),VALUE(版本控制!A:A),版本控制!E:E,,0)="啟用","","刪除")</f>
        <v/>
      </c>
    </row>
    <row r="379" spans="1:5">
      <c r="A379" s="101">
        <v>377</v>
      </c>
      <c r="B379" s="102" t="s">
        <v>423</v>
      </c>
      <c r="C379" s="102" t="str">
        <f t="shared" si="10"/>
        <v>IA-2117-25-AA1E-NA-2.pdf</v>
      </c>
      <c r="D379" s="102" t="str">
        <f t="shared" si="11"/>
        <v>377.IA-2117-25-AA1E-NA-2.pdf</v>
      </c>
      <c r="E379" s="99" t="str" cm="1">
        <f t="array" ref="E379">IF(_xlfn.XLOOKUP(VALUE(A379),VALUE(版本控制!A:A),版本控制!E:E,,0)="啟用","","刪除")</f>
        <v/>
      </c>
    </row>
    <row r="380" spans="1:5">
      <c r="A380" s="101">
        <v>378</v>
      </c>
      <c r="B380" s="102" t="s">
        <v>424</v>
      </c>
      <c r="C380" s="102" t="str">
        <f t="shared" si="10"/>
        <v>IA-2118-25-AA1E-NA.pdf</v>
      </c>
      <c r="D380" s="102" t="str">
        <f t="shared" si="11"/>
        <v>378.IA-2118-25-AA1E-NA.pdf</v>
      </c>
      <c r="E380" s="99" t="str" cm="1">
        <f t="array" ref="E380">IF(_xlfn.XLOOKUP(VALUE(A380),VALUE(版本控制!A:A),版本控制!E:E,,0)="啟用","","刪除")</f>
        <v/>
      </c>
    </row>
    <row r="381" spans="1:5">
      <c r="A381" s="101">
        <v>379</v>
      </c>
      <c r="B381" s="102" t="s">
        <v>425</v>
      </c>
      <c r="C381" s="102" t="str">
        <f t="shared" si="10"/>
        <v>IA-2119-25-AA1E-NA.pdf</v>
      </c>
      <c r="D381" s="102" t="str">
        <f t="shared" si="11"/>
        <v>379.IA-2119-25-AA1E-NA.pdf</v>
      </c>
      <c r="E381" s="99" t="str" cm="1">
        <f t="array" ref="E381">IF(_xlfn.XLOOKUP(VALUE(A381),VALUE(版本控制!A:A),版本控制!E:E,,0)="啟用","","刪除")</f>
        <v/>
      </c>
    </row>
    <row r="382" spans="1:5">
      <c r="A382" s="101">
        <v>380</v>
      </c>
      <c r="B382" s="102" t="s">
        <v>426</v>
      </c>
      <c r="C382" s="102" t="str">
        <f t="shared" si="10"/>
        <v>IA-2120-25-AA1E-NA.pdf</v>
      </c>
      <c r="D382" s="102" t="str">
        <f t="shared" si="11"/>
        <v>380.IA-2120-25-AA1E-NA.pdf</v>
      </c>
      <c r="E382" s="99" t="str" cm="1">
        <f t="array" ref="E382">IF(_xlfn.XLOOKUP(VALUE(A382),VALUE(版本控制!A:A),版本控制!E:E,,0)="啟用","","刪除")</f>
        <v/>
      </c>
    </row>
    <row r="383" spans="1:5">
      <c r="A383" s="101">
        <v>381</v>
      </c>
      <c r="B383" s="102" t="s">
        <v>427</v>
      </c>
      <c r="C383" s="102" t="str">
        <f t="shared" si="10"/>
        <v>IA-2121-15-AA1E-NA.pdf</v>
      </c>
      <c r="D383" s="102" t="str">
        <f t="shared" si="11"/>
        <v>381.IA-2121-15-AA1E-NA.pdf</v>
      </c>
      <c r="E383" s="99" t="str" cm="1">
        <f t="array" ref="E383">IF(_xlfn.XLOOKUP(VALUE(A383),VALUE(版本控制!A:A),版本控制!E:E,,0)="啟用","","刪除")</f>
        <v/>
      </c>
    </row>
    <row r="384" spans="1:5">
      <c r="A384" s="101">
        <v>382</v>
      </c>
      <c r="B384" s="102" t="s">
        <v>428</v>
      </c>
      <c r="C384" s="102" t="str">
        <f t="shared" si="10"/>
        <v>IA-2122-25-AA1E-NA-1.pdf</v>
      </c>
      <c r="D384" s="102" t="str">
        <f t="shared" si="11"/>
        <v>382.IA-2122-25-AA1E-NA-1.pdf</v>
      </c>
      <c r="E384" s="99" t="str" cm="1">
        <f t="array" ref="E384">IF(_xlfn.XLOOKUP(VALUE(A384),VALUE(版本控制!A:A),版本控制!E:E,,0)="啟用","","刪除")</f>
        <v/>
      </c>
    </row>
    <row r="385" spans="1:5">
      <c r="A385" s="101">
        <v>383</v>
      </c>
      <c r="B385" s="102" t="s">
        <v>429</v>
      </c>
      <c r="C385" s="102" t="str">
        <f t="shared" si="10"/>
        <v>IA-2122-25-AA1E-NA-2.pdf</v>
      </c>
      <c r="D385" s="102" t="str">
        <f t="shared" si="11"/>
        <v>383.IA-2122-25-AA1E-NA-2.pdf</v>
      </c>
      <c r="E385" s="99" t="str" cm="1">
        <f t="array" ref="E385">IF(_xlfn.XLOOKUP(VALUE(A385),VALUE(版本控制!A:A),版本控制!E:E,,0)="啟用","","刪除")</f>
        <v/>
      </c>
    </row>
    <row r="386" spans="1:5">
      <c r="A386" s="101">
        <v>384</v>
      </c>
      <c r="B386" s="102" t="s">
        <v>430</v>
      </c>
      <c r="C386" s="102" t="str">
        <f t="shared" si="10"/>
        <v>IA-2123-25-AA1E-NA.pdf</v>
      </c>
      <c r="D386" s="102" t="str">
        <f t="shared" si="11"/>
        <v>384.IA-2123-25-AA1E-NA.pdf</v>
      </c>
      <c r="E386" s="99" t="str" cm="1">
        <f t="array" ref="E386">IF(_xlfn.XLOOKUP(VALUE(A386),VALUE(版本控制!A:A),版本控制!E:E,,0)="啟用","","刪除")</f>
        <v/>
      </c>
    </row>
    <row r="387" spans="1:5">
      <c r="A387" s="101">
        <v>385</v>
      </c>
      <c r="B387" s="102" t="s">
        <v>431</v>
      </c>
      <c r="C387" s="102" t="str">
        <f t="shared" ref="C387:C452" si="12">_xlfn.CONCAT(B387,".pdf")</f>
        <v>IA-2301-25-AA1E-NA-1.pdf</v>
      </c>
      <c r="D387" s="102" t="str">
        <f t="shared" ref="D387:D452" si="13">_xlfn.CONCAT(A387,".",B387,".pdf")</f>
        <v>385.IA-2301-25-AA1E-NA-1.pdf</v>
      </c>
      <c r="E387" s="99" t="str" cm="1">
        <f t="array" ref="E387">IF(_xlfn.XLOOKUP(VALUE(A387),VALUE(版本控制!A:A),版本控制!E:E,,0)="啟用","","刪除")</f>
        <v/>
      </c>
    </row>
    <row r="388" spans="1:5">
      <c r="A388" s="101">
        <v>386</v>
      </c>
      <c r="B388" s="102" t="s">
        <v>432</v>
      </c>
      <c r="C388" s="102" t="str">
        <f t="shared" si="12"/>
        <v>IA-2301-25-AA1E-NA-2.pdf</v>
      </c>
      <c r="D388" s="102" t="str">
        <f t="shared" si="13"/>
        <v>386.IA-2301-25-AA1E-NA-2.pdf</v>
      </c>
      <c r="E388" s="99" t="str" cm="1">
        <f t="array" ref="E388">IF(_xlfn.XLOOKUP(VALUE(A388),VALUE(版本控制!A:A),版本控制!E:E,,0)="啟用","","刪除")</f>
        <v/>
      </c>
    </row>
    <row r="389" spans="1:5">
      <c r="A389" s="101">
        <v>387</v>
      </c>
      <c r="B389" s="102" t="s">
        <v>433</v>
      </c>
      <c r="C389" s="102" t="str">
        <f t="shared" si="12"/>
        <v>IA-2301-25-AA1E-NA-3.pdf</v>
      </c>
      <c r="D389" s="102" t="str">
        <f t="shared" si="13"/>
        <v>387.IA-2301-25-AA1E-NA-3.pdf</v>
      </c>
      <c r="E389" s="99" t="str" cm="1">
        <f t="array" ref="E389">IF(_xlfn.XLOOKUP(VALUE(A389),VALUE(版本控制!A:A),版本控制!E:E,,0)="啟用","","刪除")</f>
        <v/>
      </c>
    </row>
    <row r="390" spans="1:5">
      <c r="A390" s="101" t="s">
        <v>3430</v>
      </c>
      <c r="B390" s="102" t="s">
        <v>3431</v>
      </c>
      <c r="C390" s="102"/>
      <c r="D390" s="102"/>
      <c r="E390" s="99"/>
    </row>
    <row r="391" spans="1:5">
      <c r="A391" s="101">
        <v>388</v>
      </c>
      <c r="B391" s="102" t="s">
        <v>435</v>
      </c>
      <c r="C391" s="102" t="str">
        <f t="shared" si="12"/>
        <v>LG-R1303-50-AA1E-NA-1.pdf</v>
      </c>
      <c r="D391" s="102" t="str">
        <f t="shared" si="13"/>
        <v>388.LG-R1303-50-AA1E-NA-1.pdf</v>
      </c>
      <c r="E391" s="99" t="str" cm="1">
        <f t="array" ref="E391">IF(_xlfn.XLOOKUP(VALUE(A391),VALUE(版本控制!A:A),版本控制!E:E,,0)="啟用","","刪除")</f>
        <v/>
      </c>
    </row>
    <row r="392" spans="1:5">
      <c r="A392" s="101">
        <v>389</v>
      </c>
      <c r="B392" s="102" t="s">
        <v>436</v>
      </c>
      <c r="C392" s="102" t="str">
        <f t="shared" si="12"/>
        <v>LG-R1303-50-AA1E-NA-2.pdf</v>
      </c>
      <c r="D392" s="102" t="str">
        <f t="shared" si="13"/>
        <v>389.LG-R1303-50-AA1E-NA-2.pdf</v>
      </c>
      <c r="E392" s="99" t="str" cm="1">
        <f t="array" ref="E392">IF(_xlfn.XLOOKUP(VALUE(A392),VALUE(版本控制!A:A),版本控制!E:E,,0)="啟用","","刪除")</f>
        <v/>
      </c>
    </row>
    <row r="393" spans="1:5">
      <c r="A393" s="101">
        <v>390</v>
      </c>
      <c r="B393" s="102" t="s">
        <v>437</v>
      </c>
      <c r="C393" s="102" t="str">
        <f t="shared" si="12"/>
        <v>LG-R1304-50-AA1E-NA-1.pdf</v>
      </c>
      <c r="D393" s="102" t="str">
        <f t="shared" si="13"/>
        <v>390.LG-R1304-50-AA1E-NA-1.pdf</v>
      </c>
      <c r="E393" s="99" t="str" cm="1">
        <f t="array" ref="E393">IF(_xlfn.XLOOKUP(VALUE(A393),VALUE(版本控制!A:A),版本控制!E:E,,0)="啟用","","刪除")</f>
        <v/>
      </c>
    </row>
    <row r="394" spans="1:5">
      <c r="A394" s="101">
        <v>391</v>
      </c>
      <c r="B394" s="102" t="s">
        <v>438</v>
      </c>
      <c r="C394" s="102" t="str">
        <f t="shared" si="12"/>
        <v>LG-R1304-50-AA1E-NA-2.pdf</v>
      </c>
      <c r="D394" s="102" t="str">
        <f t="shared" si="13"/>
        <v>391.LG-R1304-50-AA1E-NA-2.pdf</v>
      </c>
      <c r="E394" s="99" t="str" cm="1">
        <f t="array" ref="E394">IF(_xlfn.XLOOKUP(VALUE(A394),VALUE(版本控制!A:A),版本控制!E:E,,0)="啟用","","刪除")</f>
        <v/>
      </c>
    </row>
    <row r="395" spans="1:5">
      <c r="A395" s="101">
        <v>392</v>
      </c>
      <c r="B395" s="102" t="s">
        <v>781</v>
      </c>
      <c r="C395" s="102" t="str">
        <f t="shared" si="12"/>
        <v>LG-R1501-25-AA1E-NA-1.pdf</v>
      </c>
      <c r="D395" s="102" t="str">
        <f t="shared" si="13"/>
        <v>392.LG-R1501-25-AA1E-NA-1.pdf</v>
      </c>
      <c r="E395" s="99" t="str" cm="1">
        <f t="array" ref="E395">IF(_xlfn.XLOOKUP(VALUE(A395),VALUE(版本控制!A:A),版本控制!E:E,,0)="啟用","","刪除")</f>
        <v/>
      </c>
    </row>
    <row r="396" spans="1:5">
      <c r="A396" s="101">
        <v>393</v>
      </c>
      <c r="B396" s="102" t="s">
        <v>782</v>
      </c>
      <c r="C396" s="102" t="str">
        <f t="shared" si="12"/>
        <v>LG-R1501-25-AA1E-NA-2.pdf</v>
      </c>
      <c r="D396" s="102" t="str">
        <f t="shared" si="13"/>
        <v>393.LG-R1501-25-AA1E-NA-2.pdf</v>
      </c>
      <c r="E396" s="99" t="str" cm="1">
        <f t="array" ref="E396">IF(_xlfn.XLOOKUP(VALUE(A396),VALUE(版本控制!A:A),版本控制!E:E,,0)="啟用","","刪除")</f>
        <v/>
      </c>
    </row>
    <row r="397" spans="1:5">
      <c r="A397" s="101">
        <v>394</v>
      </c>
      <c r="B397" s="102" t="s">
        <v>783</v>
      </c>
      <c r="C397" s="102" t="str">
        <f t="shared" si="12"/>
        <v>LG-R1503-25-AA1E-NA-1.pdf</v>
      </c>
      <c r="D397" s="102" t="str">
        <f t="shared" si="13"/>
        <v>394.LG-R1503-25-AA1E-NA-1.pdf</v>
      </c>
      <c r="E397" s="99" t="str" cm="1">
        <f t="array" ref="E397">IF(_xlfn.XLOOKUP(VALUE(A397),VALUE(版本控制!A:A),版本控制!E:E,,0)="啟用","","刪除")</f>
        <v/>
      </c>
    </row>
    <row r="398" spans="1:5">
      <c r="A398" s="101">
        <v>395</v>
      </c>
      <c r="B398" s="102" t="s">
        <v>784</v>
      </c>
      <c r="C398" s="102" t="str">
        <f t="shared" si="12"/>
        <v>LG-R1503-25-AA1E-NA-2.pdf</v>
      </c>
      <c r="D398" s="102" t="str">
        <f t="shared" si="13"/>
        <v>395.LG-R1503-25-AA1E-NA-2.pdf</v>
      </c>
      <c r="E398" s="99" t="str" cm="1">
        <f t="array" ref="E398">IF(_xlfn.XLOOKUP(VALUE(A398),VALUE(版本控制!A:A),版本控制!E:E,,0)="啟用","","刪除")</f>
        <v/>
      </c>
    </row>
    <row r="399" spans="1:5">
      <c r="A399" s="101">
        <v>396</v>
      </c>
      <c r="B399" s="102" t="s">
        <v>785</v>
      </c>
      <c r="C399" s="102" t="str">
        <f t="shared" si="12"/>
        <v>LG-R1801-50-AA1E-NA-1.pdf</v>
      </c>
      <c r="D399" s="102" t="str">
        <f t="shared" si="13"/>
        <v>396.LG-R1801-50-AA1E-NA-1.pdf</v>
      </c>
      <c r="E399" s="99" t="str" cm="1">
        <f t="array" ref="E399">IF(_xlfn.XLOOKUP(VALUE(A399),VALUE(版本控制!A:A),版本控制!E:E,,0)="啟用","","刪除")</f>
        <v/>
      </c>
    </row>
    <row r="400" spans="1:5">
      <c r="A400" s="101">
        <v>397</v>
      </c>
      <c r="B400" s="102" t="s">
        <v>786</v>
      </c>
      <c r="C400" s="102" t="str">
        <f t="shared" si="12"/>
        <v>LG-R1801-50-AA1E-NA-2.pdf</v>
      </c>
      <c r="D400" s="102" t="str">
        <f t="shared" si="13"/>
        <v>397.LG-R1801-50-AA1E-NA-2.pdf</v>
      </c>
      <c r="E400" s="99" t="str" cm="1">
        <f t="array" ref="E400">IF(_xlfn.XLOOKUP(VALUE(A400),VALUE(版本控制!A:A),版本控制!E:E,,0)="啟用","","刪除")</f>
        <v/>
      </c>
    </row>
    <row r="401" spans="1:5">
      <c r="A401" s="101">
        <v>398</v>
      </c>
      <c r="B401" s="102" t="s">
        <v>439</v>
      </c>
      <c r="C401" s="102" t="str">
        <f t="shared" si="12"/>
        <v>LG-R1802-50-AA1E-NA-1.pdf</v>
      </c>
      <c r="D401" s="102" t="str">
        <f t="shared" si="13"/>
        <v>398.LG-R1802-50-AA1E-NA-1.pdf</v>
      </c>
      <c r="E401" s="99" t="str" cm="1">
        <f t="array" ref="E401">IF(_xlfn.XLOOKUP(VALUE(A401),VALUE(版本控制!A:A),版本控制!E:E,,0)="啟用","","刪除")</f>
        <v/>
      </c>
    </row>
    <row r="402" spans="1:5">
      <c r="A402" s="101">
        <v>399</v>
      </c>
      <c r="B402" s="102" t="s">
        <v>440</v>
      </c>
      <c r="C402" s="102" t="str">
        <f t="shared" si="12"/>
        <v>LG-R1802-50-AA1E-NA-2.pdf</v>
      </c>
      <c r="D402" s="102" t="str">
        <f t="shared" si="13"/>
        <v>399.LG-R1802-50-AA1E-NA-2.pdf</v>
      </c>
      <c r="E402" s="99" t="str" cm="1">
        <f t="array" ref="E402">IF(_xlfn.XLOOKUP(VALUE(A402),VALUE(版本控制!A:A),版本控制!E:E,,0)="啟用","","刪除")</f>
        <v/>
      </c>
    </row>
    <row r="403" spans="1:5">
      <c r="A403" s="101">
        <v>400</v>
      </c>
      <c r="B403" s="102" t="s">
        <v>441</v>
      </c>
      <c r="C403" s="102" t="str">
        <f t="shared" si="12"/>
        <v>LIME-1701-100-AA2B-NA-1.pdf</v>
      </c>
      <c r="D403" s="102" t="str">
        <f t="shared" si="13"/>
        <v>400.LIME-1701-100-AA2B-NA-1.pdf</v>
      </c>
      <c r="E403" s="99" t="str" cm="1">
        <f t="array" ref="E403">IF(_xlfn.XLOOKUP(VALUE(A403),VALUE(版本控制!A:A),版本控制!E:E,,0)="啟用","","刪除")</f>
        <v/>
      </c>
    </row>
    <row r="404" spans="1:5">
      <c r="A404" s="101">
        <v>401</v>
      </c>
      <c r="B404" s="102" t="s">
        <v>442</v>
      </c>
      <c r="C404" s="102" t="str">
        <f t="shared" si="12"/>
        <v>LIME-1701-100-AA2B-NA-2.pdf</v>
      </c>
      <c r="D404" s="102" t="str">
        <f t="shared" si="13"/>
        <v>401.LIME-1701-100-AA2B-NA-2.pdf</v>
      </c>
      <c r="E404" s="99" t="str" cm="1">
        <f t="array" ref="E404">IF(_xlfn.XLOOKUP(VALUE(A404),VALUE(版本控制!A:A),版本控制!E:E,,0)="啟用","","刪除")</f>
        <v/>
      </c>
    </row>
    <row r="405" spans="1:5">
      <c r="A405" s="101">
        <v>402</v>
      </c>
      <c r="B405" s="102" t="s">
        <v>443</v>
      </c>
      <c r="C405" s="102" t="str">
        <f t="shared" si="12"/>
        <v>LIME-1703-80-AA2B-H50-1.pdf</v>
      </c>
      <c r="D405" s="102" t="str">
        <f t="shared" si="13"/>
        <v>402.LIME-1703-80-AA2B-H50-1.pdf</v>
      </c>
      <c r="E405" s="99" t="str" cm="1">
        <f t="array" ref="E405">IF(_xlfn.XLOOKUP(VALUE(A405),VALUE(版本控制!A:A),版本控制!E:E,,0)="啟用","","刪除")</f>
        <v/>
      </c>
    </row>
    <row r="406" spans="1:5">
      <c r="A406" s="101">
        <v>403</v>
      </c>
      <c r="B406" s="102" t="s">
        <v>444</v>
      </c>
      <c r="C406" s="102" t="str">
        <f t="shared" si="12"/>
        <v>LIME-1703-80-AA2B-H50-2.pdf</v>
      </c>
      <c r="D406" s="102" t="str">
        <f t="shared" si="13"/>
        <v>403.LIME-1703-80-AA2B-H50-2.pdf</v>
      </c>
      <c r="E406" s="99" t="str" cm="1">
        <f t="array" ref="E406">IF(_xlfn.XLOOKUP(VALUE(A406),VALUE(版本控制!A:A),版本控制!E:E,,0)="啟用","","刪除")</f>
        <v/>
      </c>
    </row>
    <row r="407" spans="1:5">
      <c r="A407" s="101">
        <v>404</v>
      </c>
      <c r="B407" s="102" t="s">
        <v>445</v>
      </c>
      <c r="C407" s="102" t="str">
        <f t="shared" si="12"/>
        <v>LIME-1703-80-AA2B-H50-3.pdf</v>
      </c>
      <c r="D407" s="102" t="str">
        <f t="shared" si="13"/>
        <v>404.LIME-1703-80-AA2B-H50-3.pdf</v>
      </c>
      <c r="E407" s="99" t="str" cm="1">
        <f t="array" ref="E407">IF(_xlfn.XLOOKUP(VALUE(A407),VALUE(版本控制!A:A),版本控制!E:E,,0)="啟用","","刪除")</f>
        <v/>
      </c>
    </row>
    <row r="408" spans="1:5">
      <c r="A408" s="101">
        <v>405</v>
      </c>
      <c r="B408" s="102" t="s">
        <v>787</v>
      </c>
      <c r="C408" s="102" t="str">
        <f t="shared" si="12"/>
        <v>LIME-1703-80-AA2B-H50-4.pdf</v>
      </c>
      <c r="D408" s="102" t="str">
        <f t="shared" si="13"/>
        <v>405.LIME-1703-80-AA2B-H50-4.pdf</v>
      </c>
      <c r="E408" s="99" t="str" cm="1">
        <f t="array" ref="E408">IF(_xlfn.XLOOKUP(VALUE(A408),VALUE(版本控制!A:A),版本控制!E:E,,0)="啟用","","刪除")</f>
        <v/>
      </c>
    </row>
    <row r="409" spans="1:5">
      <c r="A409" s="101" t="s">
        <v>1312</v>
      </c>
      <c r="B409" s="102" t="s">
        <v>1314</v>
      </c>
      <c r="C409" s="102"/>
      <c r="D409" s="102"/>
      <c r="E409" s="99" t="e" cm="1">
        <f t="array" ref="E409">IF(_xlfn.XLOOKUP(VALUE(A409),VALUE(版本控制!A:A),版本控制!E:E,,0)="啟用","","刪除")</f>
        <v>#VALUE!</v>
      </c>
    </row>
    <row r="410" spans="1:5">
      <c r="A410" s="101">
        <v>406</v>
      </c>
      <c r="B410" s="102" t="s">
        <v>788</v>
      </c>
      <c r="C410" s="102" t="str">
        <f t="shared" si="12"/>
        <v>LIME-1705-50-AA2B-NA.pdf</v>
      </c>
      <c r="D410" s="102" t="str">
        <f t="shared" si="13"/>
        <v>406.LIME-1705-50-AA2B-NA.pdf</v>
      </c>
      <c r="E410" s="99" t="str" cm="1">
        <f t="array" ref="E410">IF(_xlfn.XLOOKUP(VALUE(A410),VALUE(版本控制!A:A),版本控制!E:E,,0)="啟用","","刪除")</f>
        <v/>
      </c>
    </row>
    <row r="411" spans="1:5">
      <c r="A411" s="101">
        <v>407</v>
      </c>
      <c r="B411" s="102" t="s">
        <v>446</v>
      </c>
      <c r="C411" s="102" t="str">
        <f t="shared" si="12"/>
        <v>LIME-1706-50-AA2B-NA.pdf</v>
      </c>
      <c r="D411" s="102" t="str">
        <f t="shared" si="13"/>
        <v>407.LIME-1706-50-AA2B-NA.pdf</v>
      </c>
      <c r="E411" s="99" t="str" cm="1">
        <f t="array" ref="E411">IF(_xlfn.XLOOKUP(VALUE(A411),VALUE(版本控制!A:A),版本控制!E:E,,0)="啟用","","刪除")</f>
        <v/>
      </c>
    </row>
    <row r="412" spans="1:5">
      <c r="A412" s="101">
        <v>408</v>
      </c>
      <c r="B412" s="102" t="s">
        <v>447</v>
      </c>
      <c r="C412" s="102" t="str">
        <f t="shared" si="12"/>
        <v>LS-R1001-50-AA1B-NA.pdf</v>
      </c>
      <c r="D412" s="102" t="str">
        <f t="shared" si="13"/>
        <v>408.LS-R1001-50-AA1B-NA.pdf</v>
      </c>
      <c r="E412" s="99" t="str" cm="1">
        <f t="array" ref="E412">IF(_xlfn.XLOOKUP(VALUE(A412),VALUE(版本控制!A:A),版本控制!E:E,,0)="啟用","","刪除")</f>
        <v/>
      </c>
    </row>
    <row r="413" spans="1:5">
      <c r="A413" s="101">
        <v>409</v>
      </c>
      <c r="B413" s="102" t="s">
        <v>448</v>
      </c>
      <c r="C413" s="102" t="str">
        <f t="shared" si="12"/>
        <v>LS-R1002-50-AA1B-NA.pdf</v>
      </c>
      <c r="D413" s="102" t="str">
        <f t="shared" si="13"/>
        <v>409.LS-R1002-50-AA1B-NA.pdf</v>
      </c>
      <c r="E413" s="99" t="str" cm="1">
        <f t="array" ref="E413">IF(_xlfn.XLOOKUP(VALUE(A413),VALUE(版本控制!A:A),版本控制!E:E,,0)="啟用","","刪除")</f>
        <v/>
      </c>
    </row>
    <row r="414" spans="1:5">
      <c r="A414" s="101">
        <v>410</v>
      </c>
      <c r="B414" s="102" t="s">
        <v>449</v>
      </c>
      <c r="C414" s="102" t="str">
        <f t="shared" si="12"/>
        <v>LS-R1003-50-AA1E-NA.pdf</v>
      </c>
      <c r="D414" s="102" t="str">
        <f t="shared" si="13"/>
        <v>410.LS-R1003-50-AA1E-NA.pdf</v>
      </c>
      <c r="E414" s="99" t="str" cm="1">
        <f t="array" ref="E414">IF(_xlfn.XLOOKUP(VALUE(A414),VALUE(版本控制!A:A),版本控制!E:E,,0)="啟用","","刪除")</f>
        <v/>
      </c>
    </row>
    <row r="415" spans="1:5">
      <c r="A415" s="101">
        <v>411</v>
      </c>
      <c r="B415" s="102" t="s">
        <v>450</v>
      </c>
      <c r="C415" s="102" t="str">
        <f t="shared" si="12"/>
        <v>LS-R1004-50-AA1E-NA.pdf</v>
      </c>
      <c r="D415" s="102" t="str">
        <f t="shared" si="13"/>
        <v>411.LS-R1004-50-AA1E-NA.pdf</v>
      </c>
      <c r="E415" s="99" t="str" cm="1">
        <f t="array" ref="E415">IF(_xlfn.XLOOKUP(VALUE(A415),VALUE(版本控制!A:A),版本控制!E:E,,0)="啟用","","刪除")</f>
        <v/>
      </c>
    </row>
    <row r="416" spans="1:5">
      <c r="A416" s="101">
        <v>412</v>
      </c>
      <c r="B416" s="102" t="s">
        <v>789</v>
      </c>
      <c r="C416" s="102" t="str">
        <f t="shared" si="12"/>
        <v>LS-R1005-50-AA1E-NA.pdf</v>
      </c>
      <c r="D416" s="102" t="str">
        <f t="shared" si="13"/>
        <v>412.LS-R1005-50-AA1E-NA.pdf</v>
      </c>
      <c r="E416" s="99" t="str" cm="1">
        <f t="array" ref="E416">IF(_xlfn.XLOOKUP(VALUE(A416),VALUE(版本控制!A:A),版本控制!E:E,,0)="啟用","","刪除")</f>
        <v/>
      </c>
    </row>
    <row r="417" spans="1:5">
      <c r="A417" s="101">
        <v>413</v>
      </c>
      <c r="B417" s="102" t="s">
        <v>451</v>
      </c>
      <c r="C417" s="102" t="str">
        <f t="shared" si="12"/>
        <v>LS-R1006-50-AA1E-NA.pdf</v>
      </c>
      <c r="D417" s="102" t="str">
        <f t="shared" si="13"/>
        <v>413.LS-R1006-50-AA1E-NA.pdf</v>
      </c>
      <c r="E417" s="99" t="str" cm="1">
        <f t="array" ref="E417">IF(_xlfn.XLOOKUP(VALUE(A417),VALUE(版本控制!A:A),版本控制!E:E,,0)="啟用","","刪除")</f>
        <v/>
      </c>
    </row>
    <row r="418" spans="1:5">
      <c r="A418" s="101">
        <v>414</v>
      </c>
      <c r="B418" s="102" t="s">
        <v>790</v>
      </c>
      <c r="C418" s="102" t="str">
        <f t="shared" si="12"/>
        <v>LS-R1007-50-AA1E-NA.pdf</v>
      </c>
      <c r="D418" s="102" t="str">
        <f t="shared" si="13"/>
        <v>414.LS-R1007-50-AA1E-NA.pdf</v>
      </c>
      <c r="E418" s="99" t="str" cm="1">
        <f t="array" ref="E418">IF(_xlfn.XLOOKUP(VALUE(A418),VALUE(版本控制!A:A),版本控制!E:E,,0)="啟用","","刪除")</f>
        <v/>
      </c>
    </row>
    <row r="419" spans="1:5">
      <c r="A419" s="101">
        <v>415</v>
      </c>
      <c r="B419" s="102" t="s">
        <v>452</v>
      </c>
      <c r="C419" s="102" t="str">
        <f t="shared" si="12"/>
        <v>LS-R1008-50-AA1E-NA.pdf</v>
      </c>
      <c r="D419" s="102" t="str">
        <f t="shared" si="13"/>
        <v>415.LS-R1008-50-AA1E-NA.pdf</v>
      </c>
      <c r="E419" s="99" t="str" cm="1">
        <f t="array" ref="E419">IF(_xlfn.XLOOKUP(VALUE(A419),VALUE(版本控制!A:A),版本控制!E:E,,0)="啟用","","刪除")</f>
        <v/>
      </c>
    </row>
    <row r="420" spans="1:5">
      <c r="A420" s="101">
        <v>416</v>
      </c>
      <c r="B420" s="102" t="s">
        <v>453</v>
      </c>
      <c r="C420" s="102" t="str">
        <f t="shared" si="12"/>
        <v>LS-R1009-50-AA1E-NA.pdf</v>
      </c>
      <c r="D420" s="102" t="str">
        <f t="shared" si="13"/>
        <v>416.LS-R1009-50-AA1E-NA.pdf</v>
      </c>
      <c r="E420" s="99" t="str" cm="1">
        <f t="array" ref="E420">IF(_xlfn.XLOOKUP(VALUE(A420),VALUE(版本控制!A:A),版本控制!E:E,,0)="啟用","","刪除")</f>
        <v/>
      </c>
    </row>
    <row r="421" spans="1:5">
      <c r="A421" s="101">
        <v>417</v>
      </c>
      <c r="B421" s="102" t="s">
        <v>454</v>
      </c>
      <c r="C421" s="102" t="str">
        <f t="shared" si="12"/>
        <v>LS-R1010-50-AA1E-NA.pdf</v>
      </c>
      <c r="D421" s="102" t="str">
        <f t="shared" si="13"/>
        <v>417.LS-R1010-50-AA1E-NA.pdf</v>
      </c>
      <c r="E421" s="99" t="str" cm="1">
        <f t="array" ref="E421">IF(_xlfn.XLOOKUP(VALUE(A421),VALUE(版本控制!A:A),版本控制!E:E,,0)="啟用","","刪除")</f>
        <v/>
      </c>
    </row>
    <row r="422" spans="1:5">
      <c r="A422" s="101">
        <v>418</v>
      </c>
      <c r="B422" s="102" t="s">
        <v>455</v>
      </c>
      <c r="C422" s="102" t="str">
        <f t="shared" si="12"/>
        <v>LS-R1301-50-AA1E-NA.pdf</v>
      </c>
      <c r="D422" s="102" t="str">
        <f t="shared" si="13"/>
        <v>418.LS-R1301-50-AA1E-NA.pdf</v>
      </c>
      <c r="E422" s="99" t="str" cm="1">
        <f t="array" ref="E422">IF(_xlfn.XLOOKUP(VALUE(A422),VALUE(版本控制!A:A),版本控制!E:E,,0)="啟用","","刪除")</f>
        <v/>
      </c>
    </row>
    <row r="423" spans="1:5">
      <c r="A423" s="101">
        <v>419</v>
      </c>
      <c r="B423" s="102" t="s">
        <v>456</v>
      </c>
      <c r="C423" s="102" t="str">
        <f t="shared" si="12"/>
        <v>LS-R1302-50-AA1B-NA.pdf</v>
      </c>
      <c r="D423" s="102" t="str">
        <f t="shared" si="13"/>
        <v>419.LS-R1302-50-AA1B-NA.pdf</v>
      </c>
      <c r="E423" s="99" t="str" cm="1">
        <f t="array" ref="E423">IF(_xlfn.XLOOKUP(VALUE(A423),VALUE(版本控制!A:A),版本控制!E:E,,0)="啟用","","刪除")</f>
        <v/>
      </c>
    </row>
    <row r="424" spans="1:5">
      <c r="A424" s="101">
        <v>420</v>
      </c>
      <c r="B424" s="102" t="s">
        <v>457</v>
      </c>
      <c r="C424" s="102" t="str">
        <f t="shared" si="12"/>
        <v>LS-R1401A-50-AA1B-NA.pdf</v>
      </c>
      <c r="D424" s="102" t="str">
        <f t="shared" si="13"/>
        <v>420.LS-R1401A-50-AA1B-NA.pdf</v>
      </c>
      <c r="E424" s="99" t="str" cm="1">
        <f t="array" ref="E424">IF(_xlfn.XLOOKUP(VALUE(A424),VALUE(版本控制!A:A),版本控制!E:E,,0)="啟用","","刪除")</f>
        <v/>
      </c>
    </row>
    <row r="425" spans="1:5">
      <c r="A425" s="101">
        <v>421</v>
      </c>
      <c r="B425" s="102" t="s">
        <v>458</v>
      </c>
      <c r="C425" s="102" t="str">
        <f t="shared" si="12"/>
        <v>LS-R1401B-50-AA1B-NA.pdf</v>
      </c>
      <c r="D425" s="102" t="str">
        <f t="shared" si="13"/>
        <v>421.LS-R1401B-50-AA1B-NA.pdf</v>
      </c>
      <c r="E425" s="99" t="str" cm="1">
        <f t="array" ref="E425">IF(_xlfn.XLOOKUP(VALUE(A425),VALUE(版本控制!A:A),版本控制!E:E,,0)="啟用","","刪除")</f>
        <v/>
      </c>
    </row>
    <row r="426" spans="1:5">
      <c r="A426" s="101">
        <v>422</v>
      </c>
      <c r="B426" s="102" t="s">
        <v>459</v>
      </c>
      <c r="C426" s="102" t="str">
        <f t="shared" si="12"/>
        <v>LS-R1401C-50-AA1B-NA.pdf</v>
      </c>
      <c r="D426" s="102" t="str">
        <f t="shared" si="13"/>
        <v>422.LS-R1401C-50-AA1B-NA.pdf</v>
      </c>
      <c r="E426" s="99" t="str" cm="1">
        <f t="array" ref="E426">IF(_xlfn.XLOOKUP(VALUE(A426),VALUE(版本控制!A:A),版本控制!E:E,,0)="啟用","","刪除")</f>
        <v/>
      </c>
    </row>
    <row r="427" spans="1:5">
      <c r="A427" s="101">
        <v>423</v>
      </c>
      <c r="B427" s="102" t="s">
        <v>460</v>
      </c>
      <c r="C427" s="102" t="str">
        <f t="shared" si="12"/>
        <v>LS-R1401D-50-AA1B-NA.pdf</v>
      </c>
      <c r="D427" s="102" t="str">
        <f t="shared" si="13"/>
        <v>423.LS-R1401D-50-AA1B-NA.pdf</v>
      </c>
      <c r="E427" s="99" t="str" cm="1">
        <f t="array" ref="E427">IF(_xlfn.XLOOKUP(VALUE(A427),VALUE(版本控制!A:A),版本控制!E:E,,0)="啟用","","刪除")</f>
        <v/>
      </c>
    </row>
    <row r="428" spans="1:5">
      <c r="A428" s="101">
        <v>424</v>
      </c>
      <c r="B428" s="102" t="s">
        <v>461</v>
      </c>
      <c r="C428" s="102" t="str">
        <f t="shared" si="12"/>
        <v>LS-R1402-50-AA1B-NA.pdf</v>
      </c>
      <c r="D428" s="102" t="str">
        <f t="shared" si="13"/>
        <v>424.LS-R1402-50-AA1B-NA.pdf</v>
      </c>
      <c r="E428" s="99" t="str" cm="1">
        <f t="array" ref="E428">IF(_xlfn.XLOOKUP(VALUE(A428),VALUE(版本控制!A:A),版本控制!E:E,,0)="啟用","","刪除")</f>
        <v/>
      </c>
    </row>
    <row r="429" spans="1:5">
      <c r="A429" s="101">
        <v>425</v>
      </c>
      <c r="B429" s="102" t="s">
        <v>462</v>
      </c>
      <c r="C429" s="102" t="str">
        <f t="shared" si="12"/>
        <v>LS-R1403-50-AA1B-NA.pdf</v>
      </c>
      <c r="D429" s="102" t="str">
        <f t="shared" si="13"/>
        <v>425.LS-R1403-50-AA1B-NA.pdf</v>
      </c>
      <c r="E429" s="99" t="str" cm="1">
        <f t="array" ref="E429">IF(_xlfn.XLOOKUP(VALUE(A429),VALUE(版本控制!A:A),版本控制!E:E,,0)="啟用","","刪除")</f>
        <v/>
      </c>
    </row>
    <row r="430" spans="1:5">
      <c r="A430" s="101">
        <v>426</v>
      </c>
      <c r="B430" s="102" t="s">
        <v>463</v>
      </c>
      <c r="C430" s="102" t="str">
        <f t="shared" si="12"/>
        <v>LS-R1404-50-AA2B-NA.pdf</v>
      </c>
      <c r="D430" s="102" t="str">
        <f t="shared" si="13"/>
        <v>426.LS-R1404-50-AA2B-NA.pdf</v>
      </c>
      <c r="E430" s="99" t="str" cm="1">
        <f t="array" ref="E430">IF(_xlfn.XLOOKUP(VALUE(A430),VALUE(版本控制!A:A),版本控制!E:E,,0)="啟用","","刪除")</f>
        <v/>
      </c>
    </row>
    <row r="431" spans="1:5">
      <c r="A431" s="101">
        <v>427</v>
      </c>
      <c r="B431" s="102" t="s">
        <v>464</v>
      </c>
      <c r="C431" s="102" t="str">
        <f t="shared" si="12"/>
        <v>LS-R1405-50-AA2B-NA.pdf</v>
      </c>
      <c r="D431" s="102" t="str">
        <f t="shared" si="13"/>
        <v>427.LS-R1405-50-AA2B-NA.pdf</v>
      </c>
      <c r="E431" s="99" t="str" cm="1">
        <f t="array" ref="E431">IF(_xlfn.XLOOKUP(VALUE(A431),VALUE(版本控制!A:A),版本控制!E:E,,0)="啟用","","刪除")</f>
        <v/>
      </c>
    </row>
    <row r="432" spans="1:5">
      <c r="A432" s="101">
        <v>428</v>
      </c>
      <c r="B432" s="102" t="s">
        <v>465</v>
      </c>
      <c r="C432" s="102" t="str">
        <f t="shared" si="12"/>
        <v>LS-R1406-50-AA2B-NA.pdf</v>
      </c>
      <c r="D432" s="102" t="str">
        <f t="shared" si="13"/>
        <v>428.LS-R1406-50-AA2B-NA.pdf</v>
      </c>
      <c r="E432" s="99" t="str" cm="1">
        <f t="array" ref="E432">IF(_xlfn.XLOOKUP(VALUE(A432),VALUE(版本控制!A:A),版本控制!E:E,,0)="啟用","","刪除")</f>
        <v/>
      </c>
    </row>
    <row r="433" spans="1:5">
      <c r="A433" s="101">
        <v>429</v>
      </c>
      <c r="B433" s="102" t="s">
        <v>466</v>
      </c>
      <c r="C433" s="102" t="str">
        <f t="shared" si="12"/>
        <v>LS-R1407-50-AA2B-NA.pdf</v>
      </c>
      <c r="D433" s="102" t="str">
        <f t="shared" si="13"/>
        <v>429.LS-R1407-50-AA2B-NA.pdf</v>
      </c>
      <c r="E433" s="99" t="str" cm="1">
        <f t="array" ref="E433">IF(_xlfn.XLOOKUP(VALUE(A433),VALUE(版本控制!A:A),版本控制!E:E,,0)="啟用","","刪除")</f>
        <v/>
      </c>
    </row>
    <row r="434" spans="1:5">
      <c r="A434" s="101">
        <v>430</v>
      </c>
      <c r="B434" s="102" t="s">
        <v>467</v>
      </c>
      <c r="C434" s="102" t="str">
        <f t="shared" si="12"/>
        <v>LT-R1301-50-AA1B-NA-1.pdf</v>
      </c>
      <c r="D434" s="102" t="str">
        <f t="shared" si="13"/>
        <v>430.LT-R1301-50-AA1B-NA-1.pdf</v>
      </c>
      <c r="E434" s="99" t="str" cm="1">
        <f t="array" ref="E434">IF(_xlfn.XLOOKUP(VALUE(A434),VALUE(版本控制!A:A),版本控制!E:E,,0)="啟用","","刪除")</f>
        <v/>
      </c>
    </row>
    <row r="435" spans="1:5">
      <c r="A435" s="101">
        <v>431</v>
      </c>
      <c r="B435" s="102" t="s">
        <v>468</v>
      </c>
      <c r="C435" s="102" t="str">
        <f t="shared" si="12"/>
        <v>LT-R1301-50-AA1B-NA-2.pdf</v>
      </c>
      <c r="D435" s="102" t="str">
        <f t="shared" si="13"/>
        <v>431.LT-R1301-50-AA1B-NA-2.pdf</v>
      </c>
      <c r="E435" s="99" t="str" cm="1">
        <f t="array" ref="E435">IF(_xlfn.XLOOKUP(VALUE(A435),VALUE(版本控制!A:A),版本控制!E:E,,0)="啟用","","刪除")</f>
        <v/>
      </c>
    </row>
    <row r="436" spans="1:5">
      <c r="A436" s="101">
        <v>432</v>
      </c>
      <c r="B436" s="102" t="s">
        <v>469</v>
      </c>
      <c r="C436" s="102" t="str">
        <f t="shared" si="12"/>
        <v>LT-R1305-80-AA1E-NA.pdf</v>
      </c>
      <c r="D436" s="102" t="str">
        <f t="shared" si="13"/>
        <v>432.LT-R1305-80-AA1E-NA.pdf</v>
      </c>
      <c r="E436" s="99" t="str" cm="1">
        <f t="array" ref="E436">IF(_xlfn.XLOOKUP(VALUE(A436),VALUE(版本控制!A:A),版本控制!E:E,,0)="啟用","","刪除")</f>
        <v/>
      </c>
    </row>
    <row r="437" spans="1:5">
      <c r="A437" s="101">
        <v>433</v>
      </c>
      <c r="B437" s="102" t="s">
        <v>470</v>
      </c>
      <c r="C437" s="102" t="str">
        <f t="shared" si="12"/>
        <v>LT-R1501-1-50-AA1E-NA.pdf</v>
      </c>
      <c r="D437" s="102" t="str">
        <f t="shared" si="13"/>
        <v>433.LT-R1501-1-50-AA1E-NA.pdf</v>
      </c>
      <c r="E437" s="99" t="str" cm="1">
        <f t="array" ref="E437">IF(_xlfn.XLOOKUP(VALUE(A437),VALUE(版本控制!A:A),版本控制!E:E,,0)="啟用","","刪除")</f>
        <v/>
      </c>
    </row>
    <row r="438" spans="1:5">
      <c r="A438" s="101">
        <v>434</v>
      </c>
      <c r="B438" s="102" t="s">
        <v>471</v>
      </c>
      <c r="C438" s="102" t="str">
        <f t="shared" si="12"/>
        <v>LT-R1501-2-50-AA1E-NA.pdf</v>
      </c>
      <c r="D438" s="102" t="str">
        <f t="shared" si="13"/>
        <v>434.LT-R1501-2-50-AA1E-NA.pdf</v>
      </c>
      <c r="E438" s="99" t="str" cm="1">
        <f t="array" ref="E438">IF(_xlfn.XLOOKUP(VALUE(A438),VALUE(版本控制!A:A),版本控制!E:E,,0)="啟用","","刪除")</f>
        <v/>
      </c>
    </row>
    <row r="439" spans="1:5">
      <c r="A439" s="101">
        <v>435</v>
      </c>
      <c r="B439" s="102" t="s">
        <v>791</v>
      </c>
      <c r="C439" s="102" t="str">
        <f t="shared" si="12"/>
        <v>LT-R1503-50-AA1E-NA.pdf</v>
      </c>
      <c r="D439" s="102" t="str">
        <f t="shared" si="13"/>
        <v>435.LT-R1503-50-AA1E-NA.pdf</v>
      </c>
      <c r="E439" s="99" t="str" cm="1">
        <f t="array" ref="E439">IF(_xlfn.XLOOKUP(VALUE(A439),VALUE(版本控制!A:A),版本控制!E:E,,0)="啟用","","刪除")</f>
        <v/>
      </c>
    </row>
    <row r="440" spans="1:5">
      <c r="A440" s="101">
        <v>436</v>
      </c>
      <c r="B440" s="102" t="s">
        <v>472</v>
      </c>
      <c r="C440" s="102" t="str">
        <f t="shared" si="12"/>
        <v>N2-1501-25-AA1B-NA-1.pdf</v>
      </c>
      <c r="D440" s="102" t="str">
        <f t="shared" si="13"/>
        <v>436.N2-1501-25-AA1B-NA-1.pdf</v>
      </c>
      <c r="E440" s="99" t="str" cm="1">
        <f t="array" ref="E440">IF(_xlfn.XLOOKUP(VALUE(A440),VALUE(版本控制!A:A),版本控制!E:E,,0)="啟用","","刪除")</f>
        <v/>
      </c>
    </row>
    <row r="441" spans="1:5">
      <c r="A441" s="101">
        <v>437</v>
      </c>
      <c r="B441" s="102" t="s">
        <v>473</v>
      </c>
      <c r="C441" s="102" t="str">
        <f t="shared" si="12"/>
        <v>N2-1501-25-AA1B-NA-2.pdf</v>
      </c>
      <c r="D441" s="102" t="str">
        <f t="shared" si="13"/>
        <v>437.N2-1501-25-AA1B-NA-2.pdf</v>
      </c>
      <c r="E441" s="99" t="str" cm="1">
        <f t="array" ref="E441">IF(_xlfn.XLOOKUP(VALUE(A441),VALUE(版本控制!A:A),版本控制!E:E,,0)="啟用","","刪除")</f>
        <v/>
      </c>
    </row>
    <row r="442" spans="1:5">
      <c r="A442" s="101">
        <v>438</v>
      </c>
      <c r="B442" s="102" t="s">
        <v>474</v>
      </c>
      <c r="C442" s="102" t="str">
        <f t="shared" si="12"/>
        <v>N2-1501-25-AA1B-NA-3.pdf</v>
      </c>
      <c r="D442" s="102" t="str">
        <f t="shared" si="13"/>
        <v>438.N2-1501-25-AA1B-NA-3.pdf</v>
      </c>
      <c r="E442" s="99" t="str" cm="1">
        <f t="array" ref="E442">IF(_xlfn.XLOOKUP(VALUE(A442),VALUE(版本控制!A:A),版本控制!E:E,,0)="啟用","","刪除")</f>
        <v/>
      </c>
    </row>
    <row r="443" spans="1:5">
      <c r="A443" s="101">
        <v>439</v>
      </c>
      <c r="B443" s="102" t="s">
        <v>792</v>
      </c>
      <c r="C443" s="102" t="str">
        <f t="shared" si="12"/>
        <v>N2-2101-25-AA1B-NA.pdf</v>
      </c>
      <c r="D443" s="102" t="str">
        <f t="shared" si="13"/>
        <v>439.N2-2101-25-AA1B-NA.pdf</v>
      </c>
      <c r="E443" s="99" t="str" cm="1">
        <f t="array" ref="E443">IF(_xlfn.XLOOKUP(VALUE(A443),VALUE(版本控制!A:A),版本控制!E:E,,0)="啟用","","刪除")</f>
        <v/>
      </c>
    </row>
    <row r="444" spans="1:5">
      <c r="A444" s="101">
        <v>440</v>
      </c>
      <c r="B444" s="102" t="s">
        <v>793</v>
      </c>
      <c r="C444" s="102" t="str">
        <f t="shared" si="12"/>
        <v>NG-0301-50-AA4B-NA-1.pdf</v>
      </c>
      <c r="D444" s="102" t="str">
        <f t="shared" si="13"/>
        <v>440.NG-0301-50-AA4B-NA-1.pdf</v>
      </c>
      <c r="E444" s="99" t="str" cm="1">
        <f t="array" ref="E444">IF(_xlfn.XLOOKUP(VALUE(A444),VALUE(版本控制!A:A),版本控制!E:E,,0)="啟用","","刪除")</f>
        <v/>
      </c>
    </row>
    <row r="445" spans="1:5">
      <c r="A445" s="101">
        <v>441</v>
      </c>
      <c r="B445" s="102" t="s">
        <v>794</v>
      </c>
      <c r="C445" s="102" t="str">
        <f t="shared" si="12"/>
        <v>NG-0301-50-AA4B-NA-2.pdf</v>
      </c>
      <c r="D445" s="102" t="str">
        <f t="shared" si="13"/>
        <v>441.NG-0301-50-AA4B-NA-2.pdf</v>
      </c>
      <c r="E445" s="99" t="str" cm="1">
        <f t="array" ref="E445">IF(_xlfn.XLOOKUP(VALUE(A445),VALUE(版本控制!A:A),版本控制!E:E,,0)="啟用","","刪除")</f>
        <v/>
      </c>
    </row>
    <row r="446" spans="1:5">
      <c r="A446" s="101">
        <v>442</v>
      </c>
      <c r="B446" s="102" t="s">
        <v>479</v>
      </c>
      <c r="C446" s="102" t="str">
        <f t="shared" si="12"/>
        <v>NG-0501-80-AA4B-NA-1.pdf</v>
      </c>
      <c r="D446" s="102" t="str">
        <f t="shared" si="13"/>
        <v>442.NG-0501-80-AA4B-NA-1.pdf</v>
      </c>
      <c r="E446" s="99" t="str" cm="1">
        <f t="array" ref="E446">IF(_xlfn.XLOOKUP(VALUE(A446),VALUE(版本控制!A:A),版本控制!E:E,,0)="啟用","","刪除")</f>
        <v/>
      </c>
    </row>
    <row r="447" spans="1:5">
      <c r="A447" s="101">
        <v>443</v>
      </c>
      <c r="B447" s="102" t="s">
        <v>480</v>
      </c>
      <c r="C447" s="102" t="str">
        <f t="shared" si="12"/>
        <v>NG-0501-80-AA4B-NA-2.pdf</v>
      </c>
      <c r="D447" s="102" t="str">
        <f t="shared" si="13"/>
        <v>443.NG-0501-80-AA4B-NA-2.pdf</v>
      </c>
      <c r="E447" s="99" t="str" cm="1">
        <f t="array" ref="E447">IF(_xlfn.XLOOKUP(VALUE(A447),VALUE(版本控制!A:A),版本控制!E:E,,0)="啟用","","刪除")</f>
        <v/>
      </c>
    </row>
    <row r="448" spans="1:5">
      <c r="A448" s="101">
        <v>444</v>
      </c>
      <c r="B448" s="102" t="s">
        <v>795</v>
      </c>
      <c r="C448" s="102" t="str">
        <f t="shared" si="12"/>
        <v>NG-0502-25-AA4B-NA.pdf</v>
      </c>
      <c r="D448" s="102" t="str">
        <f t="shared" si="13"/>
        <v>444.NG-0502-25-AA4B-NA.pdf</v>
      </c>
      <c r="E448" s="99" t="str" cm="1">
        <f t="array" ref="E448">IF(_xlfn.XLOOKUP(VALUE(A448),VALUE(版本控制!A:A),版本控制!E:E,,0)="啟用","","刪除")</f>
        <v/>
      </c>
    </row>
    <row r="449" spans="1:5">
      <c r="A449" s="101">
        <v>445</v>
      </c>
      <c r="B449" s="102" t="s">
        <v>483</v>
      </c>
      <c r="C449" s="102" t="str">
        <f t="shared" si="12"/>
        <v>NG-0601-80-AA4B-NA-1-1.pdf</v>
      </c>
      <c r="D449" s="102" t="str">
        <f t="shared" si="13"/>
        <v>445.NG-0601-80-AA4B-NA-1-1.pdf</v>
      </c>
      <c r="E449" s="99" t="str" cm="1">
        <f t="array" ref="E449">IF(_xlfn.XLOOKUP(VALUE(A449),VALUE(版本控制!A:A),版本控制!E:E,,0)="啟用","","刪除")</f>
        <v/>
      </c>
    </row>
    <row r="450" spans="1:5">
      <c r="A450" s="101">
        <v>446</v>
      </c>
      <c r="B450" s="102" t="s">
        <v>484</v>
      </c>
      <c r="C450" s="102" t="str">
        <f t="shared" si="12"/>
        <v>NG-0601-80-AA4B-NA-1-2.pdf</v>
      </c>
      <c r="D450" s="102" t="str">
        <f t="shared" si="13"/>
        <v>446.NG-0601-80-AA4B-NA-1-2.pdf</v>
      </c>
      <c r="E450" s="99" t="str" cm="1">
        <f t="array" ref="E450">IF(_xlfn.XLOOKUP(VALUE(A450),VALUE(版本控制!A:A),版本控制!E:E,,0)="啟用","","刪除")</f>
        <v/>
      </c>
    </row>
    <row r="451" spans="1:5">
      <c r="A451" s="101">
        <v>447</v>
      </c>
      <c r="B451" s="102" t="s">
        <v>485</v>
      </c>
      <c r="C451" s="102" t="str">
        <f t="shared" si="12"/>
        <v>NG-0601-80-AA4B-NA-1-3.pdf</v>
      </c>
      <c r="D451" s="102" t="str">
        <f t="shared" si="13"/>
        <v>447.NG-0601-80-AA4B-NA-1-3.pdf</v>
      </c>
      <c r="E451" s="99" t="str" cm="1">
        <f t="array" ref="E451">IF(_xlfn.XLOOKUP(VALUE(A451),VALUE(版本控制!A:A),版本控制!E:E,,0)="啟用","","刪除")</f>
        <v/>
      </c>
    </row>
    <row r="452" spans="1:5">
      <c r="A452" s="101">
        <v>448</v>
      </c>
      <c r="B452" s="102" t="s">
        <v>486</v>
      </c>
      <c r="C452" s="102" t="str">
        <f t="shared" si="12"/>
        <v>NG-0601-80-AA4B-NA-2.pdf</v>
      </c>
      <c r="D452" s="102" t="str">
        <f t="shared" si="13"/>
        <v>448.NG-0601-80-AA4B-NA-2.pdf</v>
      </c>
      <c r="E452" s="99" t="str" cm="1">
        <f t="array" ref="E452">IF(_xlfn.XLOOKUP(VALUE(A452),VALUE(版本控制!A:A),版本控制!E:E,,0)="啟用","","刪除")</f>
        <v/>
      </c>
    </row>
    <row r="453" spans="1:5">
      <c r="A453" s="101">
        <v>449</v>
      </c>
      <c r="B453" s="102" t="s">
        <v>487</v>
      </c>
      <c r="C453" s="102" t="str">
        <f t="shared" ref="C453:C516" si="14">_xlfn.CONCAT(B453,".pdf")</f>
        <v>NG-0601-80-AA4B-NA-3.pdf</v>
      </c>
      <c r="D453" s="102" t="str">
        <f t="shared" ref="D453:D516" si="15">_xlfn.CONCAT(A453,".",B453,".pdf")</f>
        <v>449.NG-0601-80-AA4B-NA-3.pdf</v>
      </c>
      <c r="E453" s="99" t="str" cm="1">
        <f t="array" ref="E453">IF(_xlfn.XLOOKUP(VALUE(A453),VALUE(版本控制!A:A),版本控制!E:E,,0)="啟用","","刪除")</f>
        <v/>
      </c>
    </row>
    <row r="454" spans="1:5">
      <c r="A454" s="101">
        <v>450</v>
      </c>
      <c r="B454" s="102" t="s">
        <v>796</v>
      </c>
      <c r="C454" s="102" t="str">
        <f t="shared" si="14"/>
        <v>NG-0602-25-AA4B-NA.pdf</v>
      </c>
      <c r="D454" s="102" t="str">
        <f t="shared" si="15"/>
        <v>450.NG-0602-25-AA4B-NA.pdf</v>
      </c>
      <c r="E454" s="99" t="str" cm="1">
        <f t="array" ref="E454">IF(_xlfn.XLOOKUP(VALUE(A454),VALUE(版本控制!A:A),版本控制!E:E,,0)="啟用","","刪除")</f>
        <v/>
      </c>
    </row>
    <row r="455" spans="1:5">
      <c r="A455" s="101">
        <v>451</v>
      </c>
      <c r="B455" s="102" t="s">
        <v>488</v>
      </c>
      <c r="C455" s="102" t="str">
        <f t="shared" si="14"/>
        <v>NG-0701-50-AA4B-NA.pdf</v>
      </c>
      <c r="D455" s="102" t="str">
        <f t="shared" si="15"/>
        <v>451.NG-0701-50-AA4B-NA.pdf</v>
      </c>
      <c r="E455" s="99" t="str" cm="1">
        <f t="array" ref="E455">IF(_xlfn.XLOOKUP(VALUE(A455),VALUE(版本控制!A:A),版本控制!E:E,,0)="啟用","","刪除")</f>
        <v/>
      </c>
    </row>
    <row r="456" spans="1:5">
      <c r="A456" s="101">
        <v>452</v>
      </c>
      <c r="B456" s="102" t="s">
        <v>489</v>
      </c>
      <c r="C456" s="102" t="str">
        <f t="shared" si="14"/>
        <v>NG-0702-50-AA4B-NA.pdf</v>
      </c>
      <c r="D456" s="102" t="str">
        <f t="shared" si="15"/>
        <v>452.NG-0702-50-AA4B-NA.pdf</v>
      </c>
      <c r="E456" s="99" t="str" cm="1">
        <f t="array" ref="E456">IF(_xlfn.XLOOKUP(VALUE(A456),VALUE(版本控制!A:A),版本控制!E:E,,0)="啟用","","刪除")</f>
        <v/>
      </c>
    </row>
    <row r="457" spans="1:5">
      <c r="A457" s="101">
        <v>453</v>
      </c>
      <c r="B457" s="102" t="s">
        <v>490</v>
      </c>
      <c r="C457" s="102" t="str">
        <f t="shared" si="14"/>
        <v>NG-0703-50-AA4B-NA.pdf</v>
      </c>
      <c r="D457" s="102" t="str">
        <f t="shared" si="15"/>
        <v>453.NG-0703-50-AA4B-NA.pdf</v>
      </c>
      <c r="E457" s="99" t="str" cm="1">
        <f t="array" ref="E457">IF(_xlfn.XLOOKUP(VALUE(A457),VALUE(版本控制!A:A),版本控制!E:E,,0)="啟用","","刪除")</f>
        <v/>
      </c>
    </row>
    <row r="458" spans="1:5">
      <c r="A458" s="101">
        <v>454</v>
      </c>
      <c r="B458" s="102" t="s">
        <v>491</v>
      </c>
      <c r="C458" s="102" t="str">
        <f t="shared" si="14"/>
        <v>NG-2101-80-AA4B-NA-1.pdf</v>
      </c>
      <c r="D458" s="102" t="str">
        <f t="shared" si="15"/>
        <v>454.NG-2101-80-AA4B-NA-1.pdf</v>
      </c>
      <c r="E458" s="99" t="str" cm="1">
        <f t="array" ref="E458">IF(_xlfn.XLOOKUP(VALUE(A458),VALUE(版本控制!A:A),版本控制!E:E,,0)="啟用","","刪除")</f>
        <v/>
      </c>
    </row>
    <row r="459" spans="1:5">
      <c r="A459" s="101">
        <v>455</v>
      </c>
      <c r="B459" s="102" t="s">
        <v>492</v>
      </c>
      <c r="C459" s="102" t="str">
        <f t="shared" si="14"/>
        <v>NG-2101-80-AA4B-NA-2.pdf</v>
      </c>
      <c r="D459" s="102" t="str">
        <f t="shared" si="15"/>
        <v>455.NG-2101-80-AA4B-NA-2.pdf</v>
      </c>
      <c r="E459" s="99" t="str" cm="1">
        <f t="array" ref="E459">IF(_xlfn.XLOOKUP(VALUE(A459),VALUE(版本控制!A:A),版本控制!E:E,,0)="啟用","","刪除")</f>
        <v/>
      </c>
    </row>
    <row r="460" spans="1:5">
      <c r="A460" s="101">
        <v>456</v>
      </c>
      <c r="B460" s="102" t="s">
        <v>493</v>
      </c>
      <c r="C460" s="102" t="str">
        <f t="shared" si="14"/>
        <v>NG-2101-80-AA4B-NA-3.pdf</v>
      </c>
      <c r="D460" s="102" t="str">
        <f t="shared" si="15"/>
        <v>456.NG-2101-80-AA4B-NA-3.pdf</v>
      </c>
      <c r="E460" s="99" t="str" cm="1">
        <f t="array" ref="E460">IF(_xlfn.XLOOKUP(VALUE(A460),VALUE(版本控制!A:A),版本控制!E:E,,0)="啟用","","刪除")</f>
        <v/>
      </c>
    </row>
    <row r="461" spans="1:5">
      <c r="A461" s="101">
        <v>457</v>
      </c>
      <c r="B461" s="102" t="s">
        <v>494</v>
      </c>
      <c r="C461" s="102" t="str">
        <f t="shared" si="14"/>
        <v>NG-2101-80-AA4B-NA-4.pdf</v>
      </c>
      <c r="D461" s="102" t="str">
        <f t="shared" si="15"/>
        <v>457.NG-2101-80-AA4B-NA-4.pdf</v>
      </c>
      <c r="E461" s="99" t="str" cm="1">
        <f t="array" ref="E461">IF(_xlfn.XLOOKUP(VALUE(A461),VALUE(版本控制!A:A),版本控制!E:E,,0)="啟用","","刪除")</f>
        <v/>
      </c>
    </row>
    <row r="462" spans="1:5">
      <c r="A462" s="101">
        <v>458</v>
      </c>
      <c r="B462" s="102" t="s">
        <v>495</v>
      </c>
      <c r="C462" s="102" t="str">
        <f t="shared" si="14"/>
        <v>NG-2101-80-AA4B-NA-5.pdf</v>
      </c>
      <c r="D462" s="102" t="str">
        <f t="shared" si="15"/>
        <v>458.NG-2101-80-AA4B-NA-5.pdf</v>
      </c>
      <c r="E462" s="99" t="str" cm="1">
        <f t="array" ref="E462">IF(_xlfn.XLOOKUP(VALUE(A462),VALUE(版本控制!A:A),版本控制!E:E,,0)="啟用","","刪除")</f>
        <v/>
      </c>
    </row>
    <row r="463" spans="1:5">
      <c r="A463" s="101">
        <v>459</v>
      </c>
      <c r="B463" s="102" t="s">
        <v>797</v>
      </c>
      <c r="C463" s="102" t="str">
        <f t="shared" si="14"/>
        <v>NG-2101-80-AA4B-NA-6.pdf</v>
      </c>
      <c r="D463" s="102" t="str">
        <f t="shared" si="15"/>
        <v>459.NG-2101-80-AA4B-NA-6.pdf</v>
      </c>
      <c r="E463" s="99" t="str" cm="1">
        <f t="array" ref="E463">IF(_xlfn.XLOOKUP(VALUE(A463),VALUE(版本控制!A:A),版本控制!E:E,,0)="啟用","","刪除")</f>
        <v/>
      </c>
    </row>
    <row r="464" spans="1:5">
      <c r="A464" s="101">
        <v>460</v>
      </c>
      <c r="B464" s="102" t="s">
        <v>798</v>
      </c>
      <c r="C464" s="102" t="str">
        <f t="shared" si="14"/>
        <v>NG-2101-80-AA4B-NA-7.pdf</v>
      </c>
      <c r="D464" s="102" t="str">
        <f t="shared" si="15"/>
        <v>460.NG-2101-80-AA4B-NA-7.pdf</v>
      </c>
      <c r="E464" s="99" t="str" cm="1">
        <f t="array" ref="E464">IF(_xlfn.XLOOKUP(VALUE(A464),VALUE(版本控制!A:A),版本控制!E:E,,0)="啟用","","刪除")</f>
        <v/>
      </c>
    </row>
    <row r="465" spans="1:5">
      <c r="A465" s="101">
        <v>461</v>
      </c>
      <c r="B465" s="102" t="s">
        <v>799</v>
      </c>
      <c r="C465" s="102" t="str">
        <f t="shared" si="14"/>
        <v>NG-2101-80-AA4B-NA-8.pdf</v>
      </c>
      <c r="D465" s="102" t="str">
        <f t="shared" si="15"/>
        <v>461.NG-2101-80-AA4B-NA-8.pdf</v>
      </c>
      <c r="E465" s="99" t="str" cm="1">
        <f t="array" ref="E465">IF(_xlfn.XLOOKUP(VALUE(A465),VALUE(版本控制!A:A),版本控制!E:E,,0)="啟用","","刪除")</f>
        <v/>
      </c>
    </row>
    <row r="466" spans="1:5">
      <c r="A466" s="101">
        <v>462</v>
      </c>
      <c r="B466" s="102" t="s">
        <v>800</v>
      </c>
      <c r="C466" s="102" t="str">
        <f t="shared" si="14"/>
        <v>NG-2101-80-AA4B-NA-9.pdf</v>
      </c>
      <c r="D466" s="102" t="str">
        <f t="shared" si="15"/>
        <v>462.NG-2101-80-AA4B-NA-9.pdf</v>
      </c>
      <c r="E466" s="99" t="str" cm="1">
        <f t="array" ref="E466">IF(_xlfn.XLOOKUP(VALUE(A466),VALUE(版本控制!A:A),版本控制!E:E,,0)="啟用","","刪除")</f>
        <v/>
      </c>
    </row>
    <row r="467" spans="1:5">
      <c r="A467" s="101">
        <v>463</v>
      </c>
      <c r="B467" s="102" t="s">
        <v>801</v>
      </c>
      <c r="C467" s="102" t="str">
        <f t="shared" si="14"/>
        <v>NG-2101-80-AA4B-NA-10.pdf</v>
      </c>
      <c r="D467" s="102" t="str">
        <f t="shared" si="15"/>
        <v>463.NG-2101-80-AA4B-NA-10.pdf</v>
      </c>
      <c r="E467" s="99" t="str" cm="1">
        <f t="array" ref="E467">IF(_xlfn.XLOOKUP(VALUE(A467),VALUE(版本控制!A:A),版本控制!E:E,,0)="啟用","","刪除")</f>
        <v/>
      </c>
    </row>
    <row r="468" spans="1:5">
      <c r="A468" s="101">
        <v>464</v>
      </c>
      <c r="B468" s="102" t="s">
        <v>496</v>
      </c>
      <c r="C468" s="102" t="str">
        <f t="shared" si="14"/>
        <v>NH3-1509-25-AA1E-NA-1.pdf</v>
      </c>
      <c r="D468" s="102" t="str">
        <f t="shared" si="15"/>
        <v>464.NH3-1509-25-AA1E-NA-1.pdf</v>
      </c>
      <c r="E468" s="99" t="str" cm="1">
        <f t="array" ref="E468">IF(_xlfn.XLOOKUP(VALUE(A468),VALUE(版本控制!A:A),版本控制!E:E,,0)="啟用","","刪除")</f>
        <v/>
      </c>
    </row>
    <row r="469" spans="1:5">
      <c r="A469" s="101">
        <v>465</v>
      </c>
      <c r="B469" s="102" t="s">
        <v>497</v>
      </c>
      <c r="C469" s="102" t="str">
        <f t="shared" si="14"/>
        <v>NH3-1509-25-AA1E-NA-2.pdf</v>
      </c>
      <c r="D469" s="102" t="str">
        <f t="shared" si="15"/>
        <v>465.NH3-1509-25-AA1E-NA-2.pdf</v>
      </c>
      <c r="E469" s="99" t="str" cm="1">
        <f t="array" ref="E469">IF(_xlfn.XLOOKUP(VALUE(A469),VALUE(版本控制!A:A),版本控制!E:E,,0)="啟用","","刪除")</f>
        <v/>
      </c>
    </row>
    <row r="470" spans="1:5">
      <c r="A470" s="101">
        <v>466</v>
      </c>
      <c r="B470" s="102" t="s">
        <v>498</v>
      </c>
      <c r="C470" s="102" t="str">
        <f t="shared" si="14"/>
        <v>PDT-R1002-1-15-AA1E-NA.pdf</v>
      </c>
      <c r="D470" s="102" t="str">
        <f t="shared" si="15"/>
        <v>466.PDT-R1002-1-15-AA1E-NA.pdf</v>
      </c>
      <c r="E470" s="99" t="str" cm="1">
        <f t="array" ref="E470">IF(_xlfn.XLOOKUP(VALUE(A470),VALUE(版本控制!A:A),版本控制!E:E,,0)="啟用","","刪除")</f>
        <v/>
      </c>
    </row>
    <row r="471" spans="1:5">
      <c r="A471" s="101">
        <v>467</v>
      </c>
      <c r="B471" s="102" t="s">
        <v>499</v>
      </c>
      <c r="C471" s="102" t="str">
        <f t="shared" si="14"/>
        <v>PDT-R1002-2-15-AA1E-NA.pdf</v>
      </c>
      <c r="D471" s="102" t="str">
        <f t="shared" si="15"/>
        <v>467.PDT-R1002-2-15-AA1E-NA.pdf</v>
      </c>
      <c r="E471" s="99" t="str" cm="1">
        <f t="array" ref="E471">IF(_xlfn.XLOOKUP(VALUE(A471),VALUE(版本控制!A:A),版本控制!E:E,,0)="啟用","","刪除")</f>
        <v/>
      </c>
    </row>
    <row r="472" spans="1:5">
      <c r="A472" s="101">
        <v>468</v>
      </c>
      <c r="B472" s="102" t="s">
        <v>500</v>
      </c>
      <c r="C472" s="102" t="str">
        <f t="shared" si="14"/>
        <v>PDT-R1206-1-15-AA1B-NA.pdf</v>
      </c>
      <c r="D472" s="102" t="str">
        <f t="shared" si="15"/>
        <v>468.PDT-R1206-1-15-AA1B-NA.pdf</v>
      </c>
      <c r="E472" s="99" t="str" cm="1">
        <f t="array" ref="E472">IF(_xlfn.XLOOKUP(VALUE(A472),VALUE(版本控制!A:A),版本控制!E:E,,0)="啟用","","刪除")</f>
        <v/>
      </c>
    </row>
    <row r="473" spans="1:5">
      <c r="A473" s="101">
        <v>469</v>
      </c>
      <c r="B473" s="102" t="s">
        <v>501</v>
      </c>
      <c r="C473" s="102" t="str">
        <f t="shared" si="14"/>
        <v>PDT-R1206-2-15-AA1B-NA.pdf</v>
      </c>
      <c r="D473" s="102" t="str">
        <f t="shared" si="15"/>
        <v>469.PDT-R1206-2-15-AA1B-NA.pdf</v>
      </c>
      <c r="E473" s="99" t="str" cm="1">
        <f t="array" ref="E473">IF(_xlfn.XLOOKUP(VALUE(A473),VALUE(版本控制!A:A),版本控制!E:E,,0)="啟用","","刪除")</f>
        <v/>
      </c>
    </row>
    <row r="474" spans="1:5">
      <c r="A474" s="101">
        <v>470</v>
      </c>
      <c r="B474" s="102" t="s">
        <v>502</v>
      </c>
      <c r="C474" s="102" t="str">
        <f t="shared" si="14"/>
        <v>PDT-R1207-1-15-AA1B-NA.pdf</v>
      </c>
      <c r="D474" s="102" t="str">
        <f t="shared" si="15"/>
        <v>470.PDT-R1207-1-15-AA1B-NA.pdf</v>
      </c>
      <c r="E474" s="99" t="str" cm="1">
        <f t="array" ref="E474">IF(_xlfn.XLOOKUP(VALUE(A474),VALUE(版本控制!A:A),版本控制!E:E,,0)="啟用","","刪除")</f>
        <v/>
      </c>
    </row>
    <row r="475" spans="1:5">
      <c r="A475" s="101">
        <v>471</v>
      </c>
      <c r="B475" s="102" t="s">
        <v>503</v>
      </c>
      <c r="C475" s="102" t="str">
        <f t="shared" si="14"/>
        <v>PDT-R1207-2-15-AA1B-NA.pdf</v>
      </c>
      <c r="D475" s="102" t="str">
        <f t="shared" si="15"/>
        <v>471.PDT-R1207-2-15-AA1B-NA.pdf</v>
      </c>
      <c r="E475" s="99" t="str" cm="1">
        <f t="array" ref="E475">IF(_xlfn.XLOOKUP(VALUE(A475),VALUE(版本控制!A:A),版本控制!E:E,,0)="啟用","","刪除")</f>
        <v/>
      </c>
    </row>
    <row r="476" spans="1:5">
      <c r="A476" s="101">
        <v>472</v>
      </c>
      <c r="B476" s="102" t="s">
        <v>504</v>
      </c>
      <c r="C476" s="102" t="str">
        <f t="shared" si="14"/>
        <v>PDT-R1208-1-25-AA1B-NA.pdf</v>
      </c>
      <c r="D476" s="102" t="str">
        <f t="shared" si="15"/>
        <v>472.PDT-R1208-1-25-AA1B-NA.pdf</v>
      </c>
      <c r="E476" s="99" t="str" cm="1">
        <f t="array" ref="E476">IF(_xlfn.XLOOKUP(VALUE(A476),VALUE(版本控制!A:A),版本控制!E:E,,0)="啟用","","刪除")</f>
        <v/>
      </c>
    </row>
    <row r="477" spans="1:5">
      <c r="A477" s="101">
        <v>473</v>
      </c>
      <c r="B477" s="102" t="s">
        <v>802</v>
      </c>
      <c r="C477" s="102" t="str">
        <f t="shared" si="14"/>
        <v>PDT-R1208-2-25-AA1E-NA.pdf</v>
      </c>
      <c r="D477" s="102" t="str">
        <f t="shared" si="15"/>
        <v>473.PDT-R1208-2-25-AA1E-NA.pdf</v>
      </c>
      <c r="E477" s="99" t="str" cm="1">
        <f t="array" ref="E477">IF(_xlfn.XLOOKUP(VALUE(A477),VALUE(版本控制!A:A),版本控制!E:E,,0)="啟用","","刪除")</f>
        <v/>
      </c>
    </row>
    <row r="478" spans="1:5">
      <c r="A478" s="101">
        <v>474</v>
      </c>
      <c r="B478" s="102" t="s">
        <v>505</v>
      </c>
      <c r="C478" s="102" t="str">
        <f t="shared" si="14"/>
        <v>PDT-R1210-1-25-AA1E-NA.pdf</v>
      </c>
      <c r="D478" s="102" t="str">
        <f t="shared" si="15"/>
        <v>474.PDT-R1210-1-25-AA1E-NA.pdf</v>
      </c>
      <c r="E478" s="99" t="str" cm="1">
        <f t="array" ref="E478">IF(_xlfn.XLOOKUP(VALUE(A478),VALUE(版本控制!A:A),版本控制!E:E,,0)="啟用","","刪除")</f>
        <v/>
      </c>
    </row>
    <row r="479" spans="1:5">
      <c r="A479" s="101">
        <v>475</v>
      </c>
      <c r="B479" s="102" t="s">
        <v>803</v>
      </c>
      <c r="C479" s="102" t="str">
        <f t="shared" si="14"/>
        <v>PDT-R1210-2-25-AA1B-NA.pdf</v>
      </c>
      <c r="D479" s="102" t="str">
        <f t="shared" si="15"/>
        <v>475.PDT-R1210-2-25-AA1B-NA.pdf</v>
      </c>
      <c r="E479" s="99" t="str" cm="1">
        <f t="array" ref="E479">IF(_xlfn.XLOOKUP(VALUE(A479),VALUE(版本控制!A:A),版本控制!E:E,,0)="啟用","","刪除")</f>
        <v/>
      </c>
    </row>
    <row r="480" spans="1:5">
      <c r="A480" s="101">
        <v>476</v>
      </c>
      <c r="B480" s="102" t="s">
        <v>804</v>
      </c>
      <c r="C480" s="102" t="str">
        <f t="shared" si="14"/>
        <v>PDT-R1411A-15-AA1E-NA-1.pdf</v>
      </c>
      <c r="D480" s="102" t="str">
        <f t="shared" si="15"/>
        <v>476.PDT-R1411A-15-AA1E-NA-1.pdf</v>
      </c>
      <c r="E480" s="99" t="str" cm="1">
        <f t="array" ref="E480">IF(_xlfn.XLOOKUP(VALUE(A480),VALUE(版本控制!A:A),版本控制!E:E,,0)="啟用","","刪除")</f>
        <v/>
      </c>
    </row>
    <row r="481" spans="1:5">
      <c r="A481" s="101">
        <v>477</v>
      </c>
      <c r="B481" s="102" t="s">
        <v>805</v>
      </c>
      <c r="C481" s="102" t="str">
        <f t="shared" si="14"/>
        <v>PDT-R1411A-15-AA1E-NA-2.pdf</v>
      </c>
      <c r="D481" s="102" t="str">
        <f t="shared" si="15"/>
        <v>477.PDT-R1411A-15-AA1E-NA-2.pdf</v>
      </c>
      <c r="E481" s="99" t="str" cm="1">
        <f t="array" ref="E481">IF(_xlfn.XLOOKUP(VALUE(A481),VALUE(版本控制!A:A),版本控制!E:E,,0)="啟用","","刪除")</f>
        <v/>
      </c>
    </row>
    <row r="482" spans="1:5">
      <c r="A482" s="101">
        <v>478</v>
      </c>
      <c r="B482" s="102" t="s">
        <v>806</v>
      </c>
      <c r="C482" s="102" t="str">
        <f t="shared" si="14"/>
        <v>PDT-R1411B-15-AA1E-NA-1.pdf</v>
      </c>
      <c r="D482" s="102" t="str">
        <f t="shared" si="15"/>
        <v>478.PDT-R1411B-15-AA1E-NA-1.pdf</v>
      </c>
      <c r="E482" s="99" t="str" cm="1">
        <f t="array" ref="E482">IF(_xlfn.XLOOKUP(VALUE(A482),VALUE(版本控制!A:A),版本控制!E:E,,0)="啟用","","刪除")</f>
        <v/>
      </c>
    </row>
    <row r="483" spans="1:5">
      <c r="A483" s="101">
        <v>479</v>
      </c>
      <c r="B483" s="102" t="s">
        <v>807</v>
      </c>
      <c r="C483" s="102" t="str">
        <f t="shared" si="14"/>
        <v>PDT-R1411B-15-AA1E-NA-2.pdf</v>
      </c>
      <c r="D483" s="102" t="str">
        <f t="shared" si="15"/>
        <v>479.PDT-R1411B-15-AA1E-NA-2.pdf</v>
      </c>
      <c r="E483" s="99" t="str" cm="1">
        <f t="array" ref="E483">IF(_xlfn.XLOOKUP(VALUE(A483),VALUE(版本控制!A:A),版本控制!E:E,,0)="啟用","","刪除")</f>
        <v/>
      </c>
    </row>
    <row r="484" spans="1:5">
      <c r="A484" s="101">
        <v>480</v>
      </c>
      <c r="B484" s="102" t="s">
        <v>808</v>
      </c>
      <c r="C484" s="102" t="str">
        <f t="shared" si="14"/>
        <v>PDT-R1411C-15-AA1E-NA-1.pdf</v>
      </c>
      <c r="D484" s="102" t="str">
        <f t="shared" si="15"/>
        <v>480.PDT-R1411C-15-AA1E-NA-1.pdf</v>
      </c>
      <c r="E484" s="99" t="str" cm="1">
        <f t="array" ref="E484">IF(_xlfn.XLOOKUP(VALUE(A484),VALUE(版本控制!A:A),版本控制!E:E,,0)="啟用","","刪除")</f>
        <v/>
      </c>
    </row>
    <row r="485" spans="1:5">
      <c r="A485" s="101">
        <v>481</v>
      </c>
      <c r="B485" s="102" t="s">
        <v>809</v>
      </c>
      <c r="C485" s="102" t="str">
        <f t="shared" si="14"/>
        <v>PDT-R1411C-15-AA1E-NA-2.pdf</v>
      </c>
      <c r="D485" s="102" t="str">
        <f t="shared" si="15"/>
        <v>481.PDT-R1411C-15-AA1E-NA-2.pdf</v>
      </c>
      <c r="E485" s="99" t="str" cm="1">
        <f t="array" ref="E485">IF(_xlfn.XLOOKUP(VALUE(A485),VALUE(版本控制!A:A),版本控制!E:E,,0)="啟用","","刪除")</f>
        <v/>
      </c>
    </row>
    <row r="486" spans="1:5">
      <c r="A486" s="101">
        <v>482</v>
      </c>
      <c r="B486" s="102" t="s">
        <v>810</v>
      </c>
      <c r="C486" s="102" t="str">
        <f t="shared" si="14"/>
        <v>PDT-R1411D-15-AA1E-NA-1.pdf</v>
      </c>
      <c r="D486" s="102" t="str">
        <f t="shared" si="15"/>
        <v>482.PDT-R1411D-15-AA1E-NA-1.pdf</v>
      </c>
      <c r="E486" s="99" t="str" cm="1">
        <f t="array" ref="E486">IF(_xlfn.XLOOKUP(VALUE(A486),VALUE(版本控制!A:A),版本控制!E:E,,0)="啟用","","刪除")</f>
        <v/>
      </c>
    </row>
    <row r="487" spans="1:5">
      <c r="A487" s="101">
        <v>483</v>
      </c>
      <c r="B487" s="102" t="s">
        <v>811</v>
      </c>
      <c r="C487" s="102" t="str">
        <f t="shared" si="14"/>
        <v>PDT-R1411D-15-AA1E-NA-2.pdf</v>
      </c>
      <c r="D487" s="102" t="str">
        <f t="shared" si="15"/>
        <v>483.PDT-R1411D-15-AA1E-NA-2.pdf</v>
      </c>
      <c r="E487" s="99" t="str" cm="1">
        <f t="array" ref="E487">IF(_xlfn.XLOOKUP(VALUE(A487),VALUE(版本控制!A:A),版本控制!E:E,,0)="啟用","","刪除")</f>
        <v/>
      </c>
    </row>
    <row r="488" spans="1:5">
      <c r="A488" s="101">
        <v>484</v>
      </c>
      <c r="B488" s="102" t="s">
        <v>506</v>
      </c>
      <c r="C488" s="102" t="str">
        <f t="shared" si="14"/>
        <v>PDT-R1414-1-15-AA1B-NA.pdf</v>
      </c>
      <c r="D488" s="102" t="str">
        <f t="shared" si="15"/>
        <v>484.PDT-R1414-1-15-AA1B-NA.pdf</v>
      </c>
      <c r="E488" s="99" t="str" cm="1">
        <f t="array" ref="E488">IF(_xlfn.XLOOKUP(VALUE(A488),VALUE(版本控制!A:A),版本控制!E:E,,0)="啟用","","刪除")</f>
        <v/>
      </c>
    </row>
    <row r="489" spans="1:5">
      <c r="A489" s="101">
        <v>485</v>
      </c>
      <c r="B489" s="102" t="s">
        <v>507</v>
      </c>
      <c r="C489" s="102" t="str">
        <f t="shared" si="14"/>
        <v>PDT-R1414-2-15-AA1B-NA.pdf</v>
      </c>
      <c r="D489" s="102" t="str">
        <f t="shared" si="15"/>
        <v>485.PDT-R1414-2-15-AA1B-NA.pdf</v>
      </c>
      <c r="E489" s="99" t="str" cm="1">
        <f t="array" ref="E489">IF(_xlfn.XLOOKUP(VALUE(A489),VALUE(版本控制!A:A),版本控制!E:E,,0)="啟用","","刪除")</f>
        <v/>
      </c>
    </row>
    <row r="490" spans="1:5">
      <c r="A490" s="101">
        <v>486</v>
      </c>
      <c r="B490" s="102" t="s">
        <v>508</v>
      </c>
      <c r="C490" s="102" t="str">
        <f t="shared" si="14"/>
        <v>PG-R1401A-25-AA1B-NA.pdf</v>
      </c>
      <c r="D490" s="102" t="str">
        <f t="shared" si="15"/>
        <v>486.PG-R1401A-25-AA1B-NA.pdf</v>
      </c>
      <c r="E490" s="99" t="str" cm="1">
        <f t="array" ref="E490">IF(_xlfn.XLOOKUP(VALUE(A490),VALUE(版本控制!A:A),版本控制!E:E,,0)="啟用","","刪除")</f>
        <v/>
      </c>
    </row>
    <row r="491" spans="1:5">
      <c r="A491" s="101">
        <v>487</v>
      </c>
      <c r="B491" s="102" t="s">
        <v>509</v>
      </c>
      <c r="C491" s="102" t="str">
        <f t="shared" si="14"/>
        <v>PG-R1401B-25-AA1B-NA.pdf</v>
      </c>
      <c r="D491" s="102" t="str">
        <f t="shared" si="15"/>
        <v>487.PG-R1401B-25-AA1B-NA.pdf</v>
      </c>
      <c r="E491" s="99" t="str" cm="1">
        <f t="array" ref="E491">IF(_xlfn.XLOOKUP(VALUE(A491),VALUE(版本控制!A:A),版本控制!E:E,,0)="啟用","","刪除")</f>
        <v/>
      </c>
    </row>
    <row r="492" spans="1:5">
      <c r="A492" s="101">
        <v>488</v>
      </c>
      <c r="B492" s="102" t="s">
        <v>510</v>
      </c>
      <c r="C492" s="102" t="str">
        <f t="shared" si="14"/>
        <v>PG-R1402-25-AA1B-NA.pdf</v>
      </c>
      <c r="D492" s="102" t="str">
        <f t="shared" si="15"/>
        <v>488.PG-R1402-25-AA1B-NA.pdf</v>
      </c>
      <c r="E492" s="99" t="str" cm="1">
        <f t="array" ref="E492">IF(_xlfn.XLOOKUP(VALUE(A492),VALUE(版本控制!A:A),版本控制!E:E,,0)="啟用","","刪除")</f>
        <v/>
      </c>
    </row>
    <row r="493" spans="1:5">
      <c r="A493" s="101">
        <v>489</v>
      </c>
      <c r="B493" s="102" t="s">
        <v>511</v>
      </c>
      <c r="C493" s="102" t="str">
        <f t="shared" si="14"/>
        <v>PG-R2402-25-AA1B-NA.pdf</v>
      </c>
      <c r="D493" s="102" t="str">
        <f t="shared" si="15"/>
        <v>489.PG-R2402-25-AA1B-NA.pdf</v>
      </c>
      <c r="E493" s="99" t="str" cm="1">
        <f t="array" ref="E493">IF(_xlfn.XLOOKUP(VALUE(A493),VALUE(版本控制!A:A),版本控制!E:E,,0)="啟用","","刪除")</f>
        <v/>
      </c>
    </row>
    <row r="494" spans="1:5">
      <c r="A494" s="101">
        <v>490</v>
      </c>
      <c r="B494" s="102" t="s">
        <v>512</v>
      </c>
      <c r="C494" s="102" t="str">
        <f t="shared" si="14"/>
        <v>PG-R2403-25-AA1B-NA.pdf</v>
      </c>
      <c r="D494" s="102" t="str">
        <f t="shared" si="15"/>
        <v>490.PG-R2403-25-AA1B-NA.pdf</v>
      </c>
      <c r="E494" s="99" t="str" cm="1">
        <f t="array" ref="E494">IF(_xlfn.XLOOKUP(VALUE(A494),VALUE(版本控制!A:A),版本控制!E:E,,0)="啟用","","刪除")</f>
        <v/>
      </c>
    </row>
    <row r="495" spans="1:5">
      <c r="A495" s="101">
        <v>491</v>
      </c>
      <c r="B495" s="102" t="s">
        <v>513</v>
      </c>
      <c r="C495" s="102" t="str">
        <f t="shared" si="14"/>
        <v>PG-R2404-25-AA1B-NA.pdf</v>
      </c>
      <c r="D495" s="102" t="str">
        <f t="shared" si="15"/>
        <v>491.PG-R2404-25-AA1B-NA.pdf</v>
      </c>
      <c r="E495" s="99" t="str" cm="1">
        <f t="array" ref="E495">IF(_xlfn.XLOOKUP(VALUE(A495),VALUE(版本控制!A:A),版本控制!E:E,,0)="啟用","","刪除")</f>
        <v/>
      </c>
    </row>
    <row r="496" spans="1:5">
      <c r="A496" s="101">
        <v>492</v>
      </c>
      <c r="B496" s="102" t="s">
        <v>514</v>
      </c>
      <c r="C496" s="102" t="str">
        <f t="shared" si="14"/>
        <v>PT-R1001-15-AA1E-NA.pdf</v>
      </c>
      <c r="D496" s="102" t="str">
        <f t="shared" si="15"/>
        <v>492.PT-R1001-15-AA1E-NA.pdf</v>
      </c>
      <c r="E496" s="99" t="str" cm="1">
        <f t="array" ref="E496">IF(_xlfn.XLOOKUP(VALUE(A496),VALUE(版本控制!A:A),版本控制!E:E,,0)="啟用","","刪除")</f>
        <v/>
      </c>
    </row>
    <row r="497" spans="1:5">
      <c r="A497" s="101">
        <v>493</v>
      </c>
      <c r="B497" s="102" t="s">
        <v>515</v>
      </c>
      <c r="C497" s="102" t="str">
        <f t="shared" si="14"/>
        <v>PT-R1003-15-AA1E-NA.pdf</v>
      </c>
      <c r="D497" s="102" t="str">
        <f t="shared" si="15"/>
        <v>493.PT-R1003-15-AA1E-NA.pdf</v>
      </c>
      <c r="E497" s="99" t="str" cm="1">
        <f t="array" ref="E497">IF(_xlfn.XLOOKUP(VALUE(A497),VALUE(版本控制!A:A),版本控制!E:E,,0)="啟用","","刪除")</f>
        <v/>
      </c>
    </row>
    <row r="498" spans="1:5">
      <c r="A498" s="101">
        <v>494</v>
      </c>
      <c r="B498" s="102" t="s">
        <v>516</v>
      </c>
      <c r="C498" s="102" t="str">
        <f t="shared" si="14"/>
        <v>PT-R1004-50-AA1E-NA.pdf</v>
      </c>
      <c r="D498" s="102" t="str">
        <f t="shared" si="15"/>
        <v>494.PT-R1004-50-AA1E-NA.pdf</v>
      </c>
      <c r="E498" s="99" t="str" cm="1">
        <f t="array" ref="E498">IF(_xlfn.XLOOKUP(VALUE(A498),VALUE(版本控制!A:A),版本控制!E:E,,0)="啟用","","刪除")</f>
        <v/>
      </c>
    </row>
    <row r="499" spans="1:5">
      <c r="A499" s="101">
        <v>495</v>
      </c>
      <c r="B499" s="102" t="s">
        <v>517</v>
      </c>
      <c r="C499" s="102" t="str">
        <f t="shared" si="14"/>
        <v>PT-R1103-50-AA1E-NA.pdf</v>
      </c>
      <c r="D499" s="102" t="str">
        <f t="shared" si="15"/>
        <v>495.PT-R1103-50-AA1E-NA.pdf</v>
      </c>
      <c r="E499" s="99" t="str" cm="1">
        <f t="array" ref="E499">IF(_xlfn.XLOOKUP(VALUE(A499),VALUE(版本控制!A:A),版本控制!E:E,,0)="啟用","","刪除")</f>
        <v/>
      </c>
    </row>
    <row r="500" spans="1:5">
      <c r="A500" s="101">
        <v>496</v>
      </c>
      <c r="B500" s="102" t="s">
        <v>518</v>
      </c>
      <c r="C500" s="102" t="str">
        <f t="shared" si="14"/>
        <v>PT-R1107-50-AA1E-NA.pdf</v>
      </c>
      <c r="D500" s="102" t="str">
        <f t="shared" si="15"/>
        <v>496.PT-R1107-50-AA1E-NA.pdf</v>
      </c>
      <c r="E500" s="99" t="str" cm="1">
        <f t="array" ref="E500">IF(_xlfn.XLOOKUP(VALUE(A500),VALUE(版本控制!A:A),版本控制!E:E,,0)="啟用","","刪除")</f>
        <v/>
      </c>
    </row>
    <row r="501" spans="1:5">
      <c r="A501" s="101">
        <v>497</v>
      </c>
      <c r="B501" s="102" t="s">
        <v>519</v>
      </c>
      <c r="C501" s="102" t="str">
        <f t="shared" si="14"/>
        <v>PT-R1201-15-AA1E-NA.pdf</v>
      </c>
      <c r="D501" s="102" t="str">
        <f t="shared" si="15"/>
        <v>497.PT-R1201-15-AA1E-NA.pdf</v>
      </c>
      <c r="E501" s="99" t="str" cm="1">
        <f t="array" ref="E501">IF(_xlfn.XLOOKUP(VALUE(A501),VALUE(版本控制!A:A),版本控制!E:E,,0)="啟用","","刪除")</f>
        <v/>
      </c>
    </row>
    <row r="502" spans="1:5">
      <c r="A502" s="101">
        <v>498</v>
      </c>
      <c r="B502" s="102" t="s">
        <v>812</v>
      </c>
      <c r="C502" s="102" t="str">
        <f t="shared" si="14"/>
        <v>PT-R1202-15-AA1E-NA.pdf</v>
      </c>
      <c r="D502" s="102" t="str">
        <f t="shared" si="15"/>
        <v>498.PT-R1202-15-AA1E-NA.pdf</v>
      </c>
      <c r="E502" s="99" t="str" cm="1">
        <f t="array" ref="E502">IF(_xlfn.XLOOKUP(VALUE(A502),VALUE(版本控制!A:A),版本控制!E:E,,0)="啟用","","刪除")</f>
        <v/>
      </c>
    </row>
    <row r="503" spans="1:5">
      <c r="A503" s="101">
        <v>499</v>
      </c>
      <c r="B503" s="102" t="s">
        <v>813</v>
      </c>
      <c r="C503" s="102" t="str">
        <f t="shared" si="14"/>
        <v>PT-R1203-15-AA1B-NA.pdf</v>
      </c>
      <c r="D503" s="102" t="str">
        <f t="shared" si="15"/>
        <v>499.PT-R1203-15-AA1B-NA.pdf</v>
      </c>
      <c r="E503" s="99" t="str" cm="1">
        <f t="array" ref="E503">IF(_xlfn.XLOOKUP(VALUE(A503),VALUE(版本控制!A:A),版本控制!E:E,,0)="啟用","","刪除")</f>
        <v/>
      </c>
    </row>
    <row r="504" spans="1:5">
      <c r="A504" s="101">
        <v>500</v>
      </c>
      <c r="B504" s="102" t="s">
        <v>520</v>
      </c>
      <c r="C504" s="102" t="str">
        <f t="shared" si="14"/>
        <v>PT-R1204-15-AA1B-NA.pdf</v>
      </c>
      <c r="D504" s="102" t="str">
        <f t="shared" si="15"/>
        <v>500.PT-R1204-15-AA1B-NA.pdf</v>
      </c>
      <c r="E504" s="99" t="str" cm="1">
        <f t="array" ref="E504">IF(_xlfn.XLOOKUP(VALUE(A504),VALUE(版本控制!A:A),版本控制!E:E,,0)="啟用","","刪除")</f>
        <v/>
      </c>
    </row>
    <row r="505" spans="1:5">
      <c r="A505" s="101">
        <v>501</v>
      </c>
      <c r="B505" s="102" t="s">
        <v>521</v>
      </c>
      <c r="C505" s="102" t="str">
        <f t="shared" si="14"/>
        <v>PT-R1301-15-AA1B-NA.pdf</v>
      </c>
      <c r="D505" s="102" t="str">
        <f t="shared" si="15"/>
        <v>501.PT-R1301-15-AA1B-NA.pdf</v>
      </c>
      <c r="E505" s="99" t="str" cm="1">
        <f t="array" ref="E505">IF(_xlfn.XLOOKUP(VALUE(A505),VALUE(版本控制!A:A),版本控制!E:E,,0)="啟用","","刪除")</f>
        <v/>
      </c>
    </row>
    <row r="506" spans="1:5">
      <c r="A506" s="101">
        <v>502</v>
      </c>
      <c r="B506" s="102" t="s">
        <v>814</v>
      </c>
      <c r="C506" s="102" t="str">
        <f t="shared" si="14"/>
        <v>PT-R1308-25-AA1B-NA.pdf</v>
      </c>
      <c r="D506" s="102" t="str">
        <f t="shared" si="15"/>
        <v>502.PT-R1308-25-AA1B-NA.pdf</v>
      </c>
      <c r="E506" s="99" t="str" cm="1">
        <f t="array" ref="E506">IF(_xlfn.XLOOKUP(VALUE(A506),VALUE(版本控制!A:A),版本控制!E:E,,0)="啟用","","刪除")</f>
        <v/>
      </c>
    </row>
    <row r="507" spans="1:5">
      <c r="A507" s="101">
        <v>503</v>
      </c>
      <c r="B507" s="102" t="s">
        <v>522</v>
      </c>
      <c r="C507" s="102" t="str">
        <f t="shared" si="14"/>
        <v>PT-R1401-50-AA2B-NA.pdf</v>
      </c>
      <c r="D507" s="102" t="str">
        <f t="shared" si="15"/>
        <v>503.PT-R1401-50-AA2B-NA.pdf</v>
      </c>
      <c r="E507" s="99" t="str" cm="1">
        <f t="array" ref="E507">IF(_xlfn.XLOOKUP(VALUE(A507),VALUE(版本控制!A:A),版本控制!E:E,,0)="啟用","","刪除")</f>
        <v/>
      </c>
    </row>
    <row r="508" spans="1:5">
      <c r="A508" s="101">
        <v>504</v>
      </c>
      <c r="B508" s="102" t="s">
        <v>523</v>
      </c>
      <c r="C508" s="102" t="str">
        <f t="shared" si="14"/>
        <v>PT-R1402-25-AA1E-NA.pdf</v>
      </c>
      <c r="D508" s="102" t="str">
        <f t="shared" si="15"/>
        <v>504.PT-R1402-25-AA1E-NA.pdf</v>
      </c>
      <c r="E508" s="99" t="str" cm="1">
        <f t="array" ref="E508">IF(_xlfn.XLOOKUP(VALUE(A508),VALUE(版本控制!A:A),版本控制!E:E,,0)="啟用","","刪除")</f>
        <v/>
      </c>
    </row>
    <row r="509" spans="1:5">
      <c r="A509" s="101">
        <v>505</v>
      </c>
      <c r="B509" s="102" t="s">
        <v>524</v>
      </c>
      <c r="C509" s="102" t="str">
        <f t="shared" si="14"/>
        <v>PT-R1404-15-AA1B-NA.pdf</v>
      </c>
      <c r="D509" s="102" t="str">
        <f t="shared" si="15"/>
        <v>505.PT-R1404-15-AA1B-NA.pdf</v>
      </c>
      <c r="E509" s="99" t="str" cm="1">
        <f t="array" ref="E509">IF(_xlfn.XLOOKUP(VALUE(A509),VALUE(版本控制!A:A),版本控制!E:E,,0)="啟用","","刪除")</f>
        <v/>
      </c>
    </row>
    <row r="510" spans="1:5">
      <c r="A510" s="101">
        <v>506</v>
      </c>
      <c r="B510" s="102" t="s">
        <v>525</v>
      </c>
      <c r="C510" s="102" t="str">
        <f t="shared" si="14"/>
        <v>PT-R1407-25-AA1E-NA.pdf</v>
      </c>
      <c r="D510" s="102" t="str">
        <f t="shared" si="15"/>
        <v>506.PT-R1407-25-AA1E-NA.pdf</v>
      </c>
      <c r="E510" s="99" t="str" cm="1">
        <f t="array" ref="E510">IF(_xlfn.XLOOKUP(VALUE(A510),VALUE(版本控制!A:A),版本控制!E:E,,0)="啟用","","刪除")</f>
        <v/>
      </c>
    </row>
    <row r="511" spans="1:5">
      <c r="A511" s="101">
        <v>507</v>
      </c>
      <c r="B511" s="102" t="s">
        <v>526</v>
      </c>
      <c r="C511" s="102" t="str">
        <f t="shared" si="14"/>
        <v>PT-R1408-50-AA2B-NA.pdf</v>
      </c>
      <c r="D511" s="102" t="str">
        <f t="shared" si="15"/>
        <v>507.PT-R1408-50-AA2B-NA.pdf</v>
      </c>
      <c r="E511" s="99" t="str" cm="1">
        <f t="array" ref="E511">IF(_xlfn.XLOOKUP(VALUE(A511),VALUE(版本控制!A:A),版本控制!E:E,,0)="啟用","","刪除")</f>
        <v/>
      </c>
    </row>
    <row r="512" spans="1:5">
      <c r="A512" s="101">
        <v>508</v>
      </c>
      <c r="B512" s="102" t="s">
        <v>527</v>
      </c>
      <c r="C512" s="102" t="str">
        <f t="shared" si="14"/>
        <v>PT-R1504-25-AA1B-NA.pdf</v>
      </c>
      <c r="D512" s="102" t="str">
        <f t="shared" si="15"/>
        <v>508.PT-R1504-25-AA1B-NA.pdf</v>
      </c>
      <c r="E512" s="99" t="str" cm="1">
        <f t="array" ref="E512">IF(_xlfn.XLOOKUP(VALUE(A512),VALUE(版本控制!A:A),版本控制!E:E,,0)="啟用","","刪除")</f>
        <v/>
      </c>
    </row>
    <row r="513" spans="1:5">
      <c r="A513" s="101">
        <v>509</v>
      </c>
      <c r="B513" s="102" t="s">
        <v>528</v>
      </c>
      <c r="C513" s="102" t="str">
        <f t="shared" si="14"/>
        <v>PT-R1505-25-AA1B-NA.pdf</v>
      </c>
      <c r="D513" s="102" t="str">
        <f t="shared" si="15"/>
        <v>509.PT-R1505-25-AA1B-NA.pdf</v>
      </c>
      <c r="E513" s="99" t="str" cm="1">
        <f t="array" ref="E513">IF(_xlfn.XLOOKUP(VALUE(A513),VALUE(版本控制!A:A),版本控制!E:E,,0)="啟用","","刪除")</f>
        <v/>
      </c>
    </row>
    <row r="514" spans="1:5">
      <c r="A514" s="101">
        <v>510</v>
      </c>
      <c r="B514" s="102" t="s">
        <v>529</v>
      </c>
      <c r="C514" s="102" t="str">
        <f t="shared" si="14"/>
        <v>PT-R1506-50-AA1E-NA.pdf</v>
      </c>
      <c r="D514" s="102" t="str">
        <f t="shared" si="15"/>
        <v>510.PT-R1506-50-AA1E-NA.pdf</v>
      </c>
      <c r="E514" s="99" t="str" cm="1">
        <f t="array" ref="E514">IF(_xlfn.XLOOKUP(VALUE(A514),VALUE(版本控制!A:A),版本控制!E:E,,0)="啟用","","刪除")</f>
        <v/>
      </c>
    </row>
    <row r="515" spans="1:5">
      <c r="A515" s="101">
        <v>511</v>
      </c>
      <c r="B515" s="102" t="s">
        <v>815</v>
      </c>
      <c r="C515" s="102" t="str">
        <f t="shared" si="14"/>
        <v>PT-R1807-25-AA1E-NA.pdf</v>
      </c>
      <c r="D515" s="102" t="str">
        <f t="shared" si="15"/>
        <v>511.PT-R1807-25-AA1E-NA.pdf</v>
      </c>
      <c r="E515" s="99" t="str" cm="1">
        <f t="array" ref="E515">IF(_xlfn.XLOOKUP(VALUE(A515),VALUE(版本控制!A:A),版本控制!E:E,,0)="啟用","","刪除")</f>
        <v/>
      </c>
    </row>
    <row r="516" spans="1:5">
      <c r="A516" s="101">
        <v>512</v>
      </c>
      <c r="B516" s="102" t="s">
        <v>530</v>
      </c>
      <c r="C516" s="102" t="str">
        <f t="shared" si="14"/>
        <v>PT-R2402-15-AA1B-NA.pdf</v>
      </c>
      <c r="D516" s="102" t="str">
        <f t="shared" si="15"/>
        <v>512.PT-R2402-15-AA1B-NA.pdf</v>
      </c>
      <c r="E516" s="99" t="str" cm="1">
        <f t="array" ref="E516">IF(_xlfn.XLOOKUP(VALUE(A516),VALUE(版本控制!A:A),版本控制!E:E,,0)="啟用","","刪除")</f>
        <v/>
      </c>
    </row>
    <row r="517" spans="1:5">
      <c r="A517" s="101">
        <v>513</v>
      </c>
      <c r="B517" s="102" t="s">
        <v>531</v>
      </c>
      <c r="C517" s="102" t="str">
        <f t="shared" ref="C517:C580" si="16">_xlfn.CONCAT(B517,".pdf")</f>
        <v>PT-R2404-15-AA1B-NA.pdf</v>
      </c>
      <c r="D517" s="102" t="str">
        <f t="shared" ref="D517:D580" si="17">_xlfn.CONCAT(A517,".",B517,".pdf")</f>
        <v>513.PT-R2404-15-AA1B-NA.pdf</v>
      </c>
      <c r="E517" s="99" t="str" cm="1">
        <f t="array" ref="E517">IF(_xlfn.XLOOKUP(VALUE(A517),VALUE(版本控制!A:A),版本控制!E:E,,0)="啟用","","刪除")</f>
        <v/>
      </c>
    </row>
    <row r="518" spans="1:5">
      <c r="A518" s="101">
        <v>514</v>
      </c>
      <c r="B518" s="102" t="s">
        <v>532</v>
      </c>
      <c r="C518" s="102" t="str">
        <f t="shared" si="16"/>
        <v>PZT-R1102A-15-AA1B-NA.pdf</v>
      </c>
      <c r="D518" s="102" t="str">
        <f t="shared" si="17"/>
        <v>514.PZT-R1102A-15-AA1B-NA.pdf</v>
      </c>
      <c r="E518" s="99" t="str" cm="1">
        <f t="array" ref="E518">IF(_xlfn.XLOOKUP(VALUE(A518),VALUE(版本控制!A:A),版本控制!E:E,,0)="啟用","","刪除")</f>
        <v/>
      </c>
    </row>
    <row r="519" spans="1:5">
      <c r="A519" s="101">
        <v>515</v>
      </c>
      <c r="B519" s="102" t="s">
        <v>533</v>
      </c>
      <c r="C519" s="102" t="str">
        <f t="shared" si="16"/>
        <v>PZT-R1102B-15-AA1B-NA.pdf</v>
      </c>
      <c r="D519" s="102" t="str">
        <f t="shared" si="17"/>
        <v>515.PZT-R1102B-15-AA1B-NA.pdf</v>
      </c>
      <c r="E519" s="99" t="str" cm="1">
        <f t="array" ref="E519">IF(_xlfn.XLOOKUP(VALUE(A519),VALUE(版本控制!A:A),版本控制!E:E,,0)="啟用","","刪除")</f>
        <v/>
      </c>
    </row>
    <row r="520" spans="1:5">
      <c r="A520" s="101">
        <v>516</v>
      </c>
      <c r="B520" s="102" t="s">
        <v>534</v>
      </c>
      <c r="C520" s="102" t="str">
        <f t="shared" si="16"/>
        <v>PZT-R1102C-15-AA1B-NA.pdf</v>
      </c>
      <c r="D520" s="102" t="str">
        <f t="shared" si="17"/>
        <v>516.PZT-R1102C-15-AA1B-NA.pdf</v>
      </c>
      <c r="E520" s="99" t="str" cm="1">
        <f t="array" ref="E520">IF(_xlfn.XLOOKUP(VALUE(A520),VALUE(版本控制!A:A),版本控制!E:E,,0)="啟用","","刪除")</f>
        <v/>
      </c>
    </row>
    <row r="521" spans="1:5">
      <c r="A521" s="101">
        <v>517</v>
      </c>
      <c r="B521" s="102" t="s">
        <v>535</v>
      </c>
      <c r="C521" s="102" t="str">
        <f t="shared" si="16"/>
        <v>R181V3-A3-50-AA1E-NA.pdf</v>
      </c>
      <c r="D521" s="102" t="str">
        <f t="shared" si="17"/>
        <v>517.R181V3-A3-50-AA1E-NA.pdf</v>
      </c>
      <c r="E521" s="99" t="str" cm="1">
        <f t="array" ref="E521">IF(_xlfn.XLOOKUP(VALUE(A521),VALUE(版本控制!A:A),版本控制!E:E,,0)="啟用","","刪除")</f>
        <v/>
      </c>
    </row>
    <row r="522" spans="1:5">
      <c r="A522" s="101">
        <v>518</v>
      </c>
      <c r="B522" s="102" t="s">
        <v>536</v>
      </c>
      <c r="C522" s="102" t="str">
        <f t="shared" si="16"/>
        <v>R242F1-1d-15-AA1B-NA.pdf</v>
      </c>
      <c r="D522" s="102" t="str">
        <f t="shared" si="17"/>
        <v>518.R242F1-1d-15-AA1B-NA.pdf</v>
      </c>
      <c r="E522" s="99" t="str" cm="1">
        <f t="array" ref="E522">IF(_xlfn.XLOOKUP(VALUE(A522),VALUE(版本控制!A:A),版本控制!E:E,,0)="啟用","","刪除")</f>
        <v/>
      </c>
    </row>
    <row r="523" spans="1:5">
      <c r="A523" s="101">
        <v>519</v>
      </c>
      <c r="B523" s="102" t="s">
        <v>537</v>
      </c>
      <c r="C523" s="102" t="str">
        <f t="shared" si="16"/>
        <v>R242F1-2d-15-AA1B-NA.pdf</v>
      </c>
      <c r="D523" s="102" t="str">
        <f t="shared" si="17"/>
        <v>519.R242F1-2d-15-AA1B-NA.pdf</v>
      </c>
      <c r="E523" s="99" t="str" cm="1">
        <f t="array" ref="E523">IF(_xlfn.XLOOKUP(VALUE(A523),VALUE(版本控制!A:A),版本控制!E:E,,0)="啟用","","刪除")</f>
        <v/>
      </c>
    </row>
    <row r="524" spans="1:5">
      <c r="A524" s="101">
        <v>520</v>
      </c>
      <c r="B524" s="102" t="s">
        <v>538</v>
      </c>
      <c r="C524" s="102" t="str">
        <f t="shared" si="16"/>
        <v>SH-1301-15-AA1E-NA.pdf</v>
      </c>
      <c r="D524" s="102" t="str">
        <f t="shared" si="17"/>
        <v>520.SH-1301-15-AA1E-NA.pdf</v>
      </c>
      <c r="E524" s="99" t="str" cm="1">
        <f t="array" ref="E524">IF(_xlfn.XLOOKUP(VALUE(A524),VALUE(版本控制!A:A),版本控制!E:E,,0)="啟用","","刪除")</f>
        <v/>
      </c>
    </row>
    <row r="525" spans="1:5">
      <c r="A525" s="101">
        <v>521</v>
      </c>
      <c r="B525" s="102" t="s">
        <v>539</v>
      </c>
      <c r="C525" s="102" t="str">
        <f t="shared" si="16"/>
        <v>SH-1302-15-AA1E-NA-1.pdf</v>
      </c>
      <c r="D525" s="102" t="str">
        <f t="shared" si="17"/>
        <v>521.SH-1302-15-AA1E-NA-1.pdf</v>
      </c>
      <c r="E525" s="99" t="str" cm="1">
        <f t="array" ref="E525">IF(_xlfn.XLOOKUP(VALUE(A525),VALUE(版本控制!A:A),版本控制!E:E,,0)="啟用","","刪除")</f>
        <v/>
      </c>
    </row>
    <row r="526" spans="1:5">
      <c r="A526" s="101">
        <v>522</v>
      </c>
      <c r="B526" s="102" t="s">
        <v>540</v>
      </c>
      <c r="C526" s="102" t="str">
        <f t="shared" si="16"/>
        <v>SH-1302-15-AA1E-NA-2.pdf</v>
      </c>
      <c r="D526" s="102" t="str">
        <f t="shared" si="17"/>
        <v>522.SH-1302-15-AA1E-NA-2.pdf</v>
      </c>
      <c r="E526" s="99" t="str" cm="1">
        <f t="array" ref="E526">IF(_xlfn.XLOOKUP(VALUE(A526),VALUE(版本控制!A:A),版本控制!E:E,,0)="啟用","","刪除")</f>
        <v/>
      </c>
    </row>
    <row r="527" spans="1:5">
      <c r="A527" s="101">
        <v>523</v>
      </c>
      <c r="B527" s="102" t="s">
        <v>541</v>
      </c>
      <c r="C527" s="102" t="str">
        <f t="shared" si="16"/>
        <v>SH-1303-15-AA1E-NA.pdf</v>
      </c>
      <c r="D527" s="102" t="str">
        <f t="shared" si="17"/>
        <v>523.SH-1303-15-AA1E-NA.pdf</v>
      </c>
      <c r="E527" s="99" t="str" cm="1">
        <f t="array" ref="E527">IF(_xlfn.XLOOKUP(VALUE(A527),VALUE(版本控制!A:A),版本控制!E:E,,0)="啟用","","刪除")</f>
        <v/>
      </c>
    </row>
    <row r="528" spans="1:5">
      <c r="A528" s="101">
        <v>524</v>
      </c>
      <c r="B528" s="102" t="s">
        <v>542</v>
      </c>
      <c r="C528" s="102" t="str">
        <f t="shared" si="16"/>
        <v>SH-1304-15-AA1E-NA.pdf</v>
      </c>
      <c r="D528" s="102" t="str">
        <f t="shared" si="17"/>
        <v>524.SH-1304-15-AA1E-NA.pdf</v>
      </c>
      <c r="E528" s="99" t="str" cm="1">
        <f t="array" ref="E528">IF(_xlfn.XLOOKUP(VALUE(A528),VALUE(版本控制!A:A),版本控制!E:E,,0)="啟用","","刪除")</f>
        <v/>
      </c>
    </row>
    <row r="529" spans="1:5">
      <c r="A529" s="101">
        <v>525</v>
      </c>
      <c r="B529" s="102" t="s">
        <v>543</v>
      </c>
      <c r="C529" s="102" t="str">
        <f t="shared" si="16"/>
        <v>SH-1305-50-AA1E-NA-1.pdf</v>
      </c>
      <c r="D529" s="102" t="str">
        <f t="shared" si="17"/>
        <v>525.SH-1305-50-AA1E-NA-1.pdf</v>
      </c>
      <c r="E529" s="99" t="str" cm="1">
        <f t="array" ref="E529">IF(_xlfn.XLOOKUP(VALUE(A529),VALUE(版本控制!A:A),版本控制!E:E,,0)="啟用","","刪除")</f>
        <v/>
      </c>
    </row>
    <row r="530" spans="1:5">
      <c r="A530" s="101">
        <v>526</v>
      </c>
      <c r="B530" s="102" t="s">
        <v>544</v>
      </c>
      <c r="C530" s="102" t="str">
        <f t="shared" si="16"/>
        <v>SH-1305-50-AA1E-NA-2.pdf</v>
      </c>
      <c r="D530" s="102" t="str">
        <f t="shared" si="17"/>
        <v>526.SH-1305-50-AA1E-NA-2.pdf</v>
      </c>
      <c r="E530" s="99" t="str" cm="1">
        <f t="array" ref="E530">IF(_xlfn.XLOOKUP(VALUE(A530),VALUE(版本控制!A:A),版本控制!E:E,,0)="啟用","","刪除")</f>
        <v/>
      </c>
    </row>
    <row r="531" spans="1:5">
      <c r="A531" s="101">
        <v>527</v>
      </c>
      <c r="B531" s="102" t="s">
        <v>545</v>
      </c>
      <c r="C531" s="102" t="str">
        <f t="shared" si="16"/>
        <v>SH-1305-50-AA1E-NA-3.pdf</v>
      </c>
      <c r="D531" s="102" t="str">
        <f t="shared" si="17"/>
        <v>527.SH-1305-50-AA1E-NA-3.pdf</v>
      </c>
      <c r="E531" s="99" t="str" cm="1">
        <f t="array" ref="E531">IF(_xlfn.XLOOKUP(VALUE(A531),VALUE(版本控制!A:A),版本控制!E:E,,0)="啟用","","刪除")</f>
        <v/>
      </c>
    </row>
    <row r="532" spans="1:5">
      <c r="A532" s="101">
        <v>528</v>
      </c>
      <c r="B532" s="102" t="s">
        <v>816</v>
      </c>
      <c r="C532" s="102" t="str">
        <f t="shared" si="16"/>
        <v>SH-1401-80-AA1E-NA-1.pdf</v>
      </c>
      <c r="D532" s="102" t="str">
        <f t="shared" si="17"/>
        <v>528.SH-1401-80-AA1E-NA-1.pdf</v>
      </c>
      <c r="E532" s="99" t="str" cm="1">
        <f t="array" ref="E532">IF(_xlfn.XLOOKUP(VALUE(A532),VALUE(版本控制!A:A),版本控制!E:E,,0)="啟用","","刪除")</f>
        <v/>
      </c>
    </row>
    <row r="533" spans="1:5">
      <c r="A533" s="101">
        <v>529</v>
      </c>
      <c r="B533" s="102" t="s">
        <v>817</v>
      </c>
      <c r="C533" s="102" t="str">
        <f t="shared" si="16"/>
        <v>SH-1401-80-AA1E-NA-2.pdf</v>
      </c>
      <c r="D533" s="102" t="str">
        <f t="shared" si="17"/>
        <v>529.SH-1401-80-AA1E-NA-2.pdf</v>
      </c>
      <c r="E533" s="99" t="str" cm="1">
        <f t="array" ref="E533">IF(_xlfn.XLOOKUP(VALUE(A533),VALUE(版本控制!A:A),版本控制!E:E,,0)="啟用","","刪除")</f>
        <v/>
      </c>
    </row>
    <row r="534" spans="1:5">
      <c r="A534" s="101">
        <v>530</v>
      </c>
      <c r="B534" s="102" t="s">
        <v>546</v>
      </c>
      <c r="C534" s="102" t="str">
        <f t="shared" si="16"/>
        <v>SH-1402-40-AA1E-NA.pdf</v>
      </c>
      <c r="D534" s="102" t="str">
        <f t="shared" si="17"/>
        <v>530.SH-1402-40-AA1E-NA.pdf</v>
      </c>
      <c r="E534" s="99" t="str" cm="1">
        <f t="array" ref="E534">IF(_xlfn.XLOOKUP(VALUE(A534),VALUE(版本控制!A:A),版本控制!E:E,,0)="啟用","","刪除")</f>
        <v/>
      </c>
    </row>
    <row r="535" spans="1:5">
      <c r="A535" s="101">
        <v>531</v>
      </c>
      <c r="B535" s="102" t="s">
        <v>547</v>
      </c>
      <c r="C535" s="102" t="str">
        <f t="shared" si="16"/>
        <v>SH-1403-25-AA1E-NA-1.pdf</v>
      </c>
      <c r="D535" s="102" t="str">
        <f t="shared" si="17"/>
        <v>531.SH-1403-25-AA1E-NA-1.pdf</v>
      </c>
      <c r="E535" s="99" t="str" cm="1">
        <f t="array" ref="E535">IF(_xlfn.XLOOKUP(VALUE(A535),VALUE(版本控制!A:A),版本控制!E:E,,0)="啟用","","刪除")</f>
        <v/>
      </c>
    </row>
    <row r="536" spans="1:5">
      <c r="A536" s="101">
        <v>532</v>
      </c>
      <c r="B536" s="102" t="s">
        <v>548</v>
      </c>
      <c r="C536" s="102" t="str">
        <f t="shared" si="16"/>
        <v>SH-1403-25-AA1E-NA-2.pdf</v>
      </c>
      <c r="D536" s="102" t="str">
        <f t="shared" si="17"/>
        <v>532.SH-1403-25-AA1E-NA-2.pdf</v>
      </c>
      <c r="E536" s="99" t="str" cm="1">
        <f t="array" ref="E536">IF(_xlfn.XLOOKUP(VALUE(A536),VALUE(版本控制!A:A),版本控制!E:E,,0)="啟用","","刪除")</f>
        <v/>
      </c>
    </row>
    <row r="537" spans="1:5">
      <c r="A537" s="101">
        <v>533</v>
      </c>
      <c r="B537" s="102" t="s">
        <v>549</v>
      </c>
      <c r="C537" s="102" t="str">
        <f t="shared" si="16"/>
        <v>SH-1404-40-AA1E-NA.pdf</v>
      </c>
      <c r="D537" s="102" t="str">
        <f t="shared" si="17"/>
        <v>533.SH-1404-40-AA1E-NA.pdf</v>
      </c>
      <c r="E537" s="99" t="str" cm="1">
        <f t="array" ref="E537">IF(_xlfn.XLOOKUP(VALUE(A537),VALUE(版本控制!A:A),版本控制!E:E,,0)="啟用","","刪除")</f>
        <v/>
      </c>
    </row>
    <row r="538" spans="1:5">
      <c r="A538" s="101">
        <v>534</v>
      </c>
      <c r="B538" s="102" t="s">
        <v>550</v>
      </c>
      <c r="C538" s="102" t="str">
        <f t="shared" si="16"/>
        <v>SH-1405-25-AA1E-NA.pdf</v>
      </c>
      <c r="D538" s="102" t="str">
        <f t="shared" si="17"/>
        <v>534.SH-1405-25-AA1E-NA.pdf</v>
      </c>
      <c r="E538" s="99" t="str" cm="1">
        <f t="array" ref="E538">IF(_xlfn.XLOOKUP(VALUE(A538),VALUE(版本控制!A:A),版本控制!E:E,,0)="啟用","","刪除")</f>
        <v/>
      </c>
    </row>
    <row r="539" spans="1:5">
      <c r="A539" s="101">
        <v>535</v>
      </c>
      <c r="B539" s="102" t="s">
        <v>551</v>
      </c>
      <c r="C539" s="102" t="str">
        <f t="shared" si="16"/>
        <v>SH-1406-25-AA1E-NA.pdf</v>
      </c>
      <c r="D539" s="102" t="str">
        <f t="shared" si="17"/>
        <v>535.SH-1406-25-AA1E-NA.pdf</v>
      </c>
      <c r="E539" s="99" t="str" cm="1">
        <f t="array" ref="E539">IF(_xlfn.XLOOKUP(VALUE(A539),VALUE(版本控制!A:A),版本控制!E:E,,0)="啟用","","刪除")</f>
        <v/>
      </c>
    </row>
    <row r="540" spans="1:5">
      <c r="A540" s="101">
        <v>536</v>
      </c>
      <c r="B540" s="102" t="s">
        <v>552</v>
      </c>
      <c r="C540" s="102" t="str">
        <f t="shared" si="16"/>
        <v>SH-1407-50-AA1E-NA.pdf</v>
      </c>
      <c r="D540" s="102" t="str">
        <f t="shared" si="17"/>
        <v>536.SH-1407-50-AA1E-NA.pdf</v>
      </c>
      <c r="E540" s="99" t="str" cm="1">
        <f t="array" ref="E540">IF(_xlfn.XLOOKUP(VALUE(A540),VALUE(版本控制!A:A),版本控制!E:E,,0)="啟用","","刪除")</f>
        <v/>
      </c>
    </row>
    <row r="541" spans="1:5">
      <c r="A541" s="101">
        <v>537</v>
      </c>
      <c r="B541" s="102" t="s">
        <v>553</v>
      </c>
      <c r="C541" s="102" t="str">
        <f t="shared" si="16"/>
        <v>SH-1408-100-AA1E-NA.pdf</v>
      </c>
      <c r="D541" s="102" t="str">
        <f t="shared" si="17"/>
        <v>537.SH-1408-100-AA1E-NA.pdf</v>
      </c>
      <c r="E541" s="99" t="str" cm="1">
        <f t="array" ref="E541">IF(_xlfn.XLOOKUP(VALUE(A541),VALUE(版本控制!A:A),版本控制!E:E,,0)="啟用","","刪除")</f>
        <v/>
      </c>
    </row>
    <row r="542" spans="1:5">
      <c r="A542" s="101">
        <v>538</v>
      </c>
      <c r="B542" s="102" t="s">
        <v>554</v>
      </c>
      <c r="C542" s="102" t="str">
        <f t="shared" si="16"/>
        <v>SH-1409-25-AA1E-NA-1.pdf</v>
      </c>
      <c r="D542" s="102" t="str">
        <f t="shared" si="17"/>
        <v>538.SH-1409-25-AA1E-NA-1.pdf</v>
      </c>
      <c r="E542" s="99" t="str" cm="1">
        <f t="array" ref="E542">IF(_xlfn.XLOOKUP(VALUE(A542),VALUE(版本控制!A:A),版本控制!E:E,,0)="啟用","","刪除")</f>
        <v/>
      </c>
    </row>
    <row r="543" spans="1:5">
      <c r="A543" s="101">
        <v>539</v>
      </c>
      <c r="B543" s="102" t="s">
        <v>555</v>
      </c>
      <c r="C543" s="102" t="str">
        <f t="shared" si="16"/>
        <v>SH-1409-25-AA1E-NA-2.pdf</v>
      </c>
      <c r="D543" s="102" t="str">
        <f t="shared" si="17"/>
        <v>539.SH-1409-25-AA1E-NA-2.pdf</v>
      </c>
      <c r="E543" s="99" t="str" cm="1">
        <f t="array" ref="E543">IF(_xlfn.XLOOKUP(VALUE(A543),VALUE(版本控制!A:A),版本控制!E:E,,0)="啟用","","刪除")</f>
        <v/>
      </c>
    </row>
    <row r="544" spans="1:5">
      <c r="A544" s="101">
        <v>540</v>
      </c>
      <c r="B544" s="102" t="s">
        <v>556</v>
      </c>
      <c r="C544" s="102" t="str">
        <f t="shared" si="16"/>
        <v>SH-1409-25-AA1E-NA-3.pdf</v>
      </c>
      <c r="D544" s="102" t="str">
        <f t="shared" si="17"/>
        <v>540.SH-1409-25-AA1E-NA-3.pdf</v>
      </c>
      <c r="E544" s="99" t="str" cm="1">
        <f t="array" ref="E544">IF(_xlfn.XLOOKUP(VALUE(A544),VALUE(版本控制!A:A),版本控制!E:E,,0)="啟用","","刪除")</f>
        <v/>
      </c>
    </row>
    <row r="545" spans="1:5">
      <c r="A545" s="101">
        <v>541</v>
      </c>
      <c r="B545" s="102" t="s">
        <v>557</v>
      </c>
      <c r="C545" s="102" t="str">
        <f t="shared" si="16"/>
        <v>SH-1409-25-AA1E-NA-4.pdf</v>
      </c>
      <c r="D545" s="102" t="str">
        <f t="shared" si="17"/>
        <v>541.SH-1409-25-AA1E-NA-4.pdf</v>
      </c>
      <c r="E545" s="99" t="str" cm="1">
        <f t="array" ref="E545">IF(_xlfn.XLOOKUP(VALUE(A545),VALUE(版本控制!A:A),版本控制!E:E,,0)="啟用","","刪除")</f>
        <v/>
      </c>
    </row>
    <row r="546" spans="1:5">
      <c r="A546" s="101">
        <v>542</v>
      </c>
      <c r="B546" s="102" t="s">
        <v>558</v>
      </c>
      <c r="C546" s="102" t="str">
        <f t="shared" si="16"/>
        <v>SH-1409-25-AA1E-NA-5.pdf</v>
      </c>
      <c r="D546" s="102" t="str">
        <f t="shared" si="17"/>
        <v>542.SH-1409-25-AA1E-NA-5.pdf</v>
      </c>
      <c r="E546" s="99" t="str" cm="1">
        <f t="array" ref="E546">IF(_xlfn.XLOOKUP(VALUE(A546),VALUE(版本控制!A:A),版本控制!E:E,,0)="啟用","","刪除")</f>
        <v/>
      </c>
    </row>
    <row r="547" spans="1:5">
      <c r="A547" s="101">
        <v>543</v>
      </c>
      <c r="B547" s="102" t="s">
        <v>559</v>
      </c>
      <c r="C547" s="102" t="str">
        <f t="shared" si="16"/>
        <v>SW-1901-25-AA1E-NA.pdf</v>
      </c>
      <c r="D547" s="102" t="str">
        <f t="shared" si="17"/>
        <v>543.SW-1901-25-AA1E-NA.pdf</v>
      </c>
      <c r="E547" s="99" t="str" cm="1">
        <f t="array" ref="E547">IF(_xlfn.XLOOKUP(VALUE(A547),VALUE(版本控制!A:A),版本控制!E:E,,0)="啟用","","刪除")</f>
        <v/>
      </c>
    </row>
    <row r="548" spans="1:5">
      <c r="A548" s="101">
        <v>544</v>
      </c>
      <c r="B548" s="102" t="s">
        <v>560</v>
      </c>
      <c r="C548" s="102" t="str">
        <f t="shared" si="16"/>
        <v>SW-1914-25-AA1E-NA.pdf</v>
      </c>
      <c r="D548" s="102" t="str">
        <f t="shared" si="17"/>
        <v>544.SW-1914-25-AA1E-NA.pdf</v>
      </c>
      <c r="E548" s="99" t="str" cm="1">
        <f t="array" ref="E548">IF(_xlfn.XLOOKUP(VALUE(A548),VALUE(版本控制!A:A),版本控制!E:E,,0)="啟用","","刪除")</f>
        <v/>
      </c>
    </row>
    <row r="549" spans="1:5">
      <c r="A549" s="101">
        <v>545</v>
      </c>
      <c r="B549" s="102" t="s">
        <v>561</v>
      </c>
      <c r="C549" s="102" t="str">
        <f t="shared" si="16"/>
        <v>SW-1915-50-AA1E-NA-1.pdf</v>
      </c>
      <c r="D549" s="102" t="str">
        <f t="shared" si="17"/>
        <v>545.SW-1915-50-AA1E-NA-1.pdf</v>
      </c>
      <c r="E549" s="99" t="str" cm="1">
        <f t="array" ref="E549">IF(_xlfn.XLOOKUP(VALUE(A549),VALUE(版本控制!A:A),版本控制!E:E,,0)="啟用","","刪除")</f>
        <v/>
      </c>
    </row>
    <row r="550" spans="1:5">
      <c r="A550" s="101">
        <v>546</v>
      </c>
      <c r="B550" s="102" t="s">
        <v>562</v>
      </c>
      <c r="C550" s="102" t="str">
        <f t="shared" si="16"/>
        <v>SW-1915-50-AA1E-NA-2.pdf</v>
      </c>
      <c r="D550" s="102" t="str">
        <f t="shared" si="17"/>
        <v>546.SW-1915-50-AA1E-NA-2.pdf</v>
      </c>
      <c r="E550" s="99" t="str" cm="1">
        <f t="array" ref="E550">IF(_xlfn.XLOOKUP(VALUE(A550),VALUE(版本控制!A:A),版本控制!E:E,,0)="啟用","","刪除")</f>
        <v/>
      </c>
    </row>
    <row r="551" spans="1:5">
      <c r="A551" s="101">
        <v>547</v>
      </c>
      <c r="B551" s="102" t="s">
        <v>563</v>
      </c>
      <c r="C551" s="102" t="str">
        <f t="shared" si="16"/>
        <v>SW-1915-50-AA1E-NA-3.pdf</v>
      </c>
      <c r="D551" s="102" t="str">
        <f t="shared" si="17"/>
        <v>547.SW-1915-50-AA1E-NA-3.pdf</v>
      </c>
      <c r="E551" s="99" t="str" cm="1">
        <f t="array" ref="E551">IF(_xlfn.XLOOKUP(VALUE(A551),VALUE(版本控制!A:A),版本控制!E:E,,0)="啟用","","刪除")</f>
        <v/>
      </c>
    </row>
    <row r="552" spans="1:5">
      <c r="A552" s="101">
        <v>548</v>
      </c>
      <c r="B552" s="102" t="s">
        <v>564</v>
      </c>
      <c r="C552" s="102" t="str">
        <f t="shared" si="16"/>
        <v>SW-1915-50-AA1E-NA-4.pdf</v>
      </c>
      <c r="D552" s="102" t="str">
        <f t="shared" si="17"/>
        <v>548.SW-1915-50-AA1E-NA-4.pdf</v>
      </c>
      <c r="E552" s="99" t="str" cm="1">
        <f t="array" ref="E552">IF(_xlfn.XLOOKUP(VALUE(A552),VALUE(版本控制!A:A),版本控制!E:E,,0)="啟用","","刪除")</f>
        <v/>
      </c>
    </row>
    <row r="553" spans="1:5">
      <c r="A553" s="101">
        <v>549</v>
      </c>
      <c r="B553" s="102" t="s">
        <v>565</v>
      </c>
      <c r="C553" s="102" t="str">
        <f t="shared" si="16"/>
        <v>SW-1915-50-AA1E-NA-5.pdf</v>
      </c>
      <c r="D553" s="102" t="str">
        <f t="shared" si="17"/>
        <v>549.SW-1915-50-AA1E-NA-5.pdf</v>
      </c>
      <c r="E553" s="99" t="str" cm="1">
        <f t="array" ref="E553">IF(_xlfn.XLOOKUP(VALUE(A553),VALUE(版本控制!A:A),版本控制!E:E,,0)="啟用","","刪除")</f>
        <v/>
      </c>
    </row>
    <row r="554" spans="1:5">
      <c r="A554" s="101">
        <v>550</v>
      </c>
      <c r="B554" s="102" t="s">
        <v>818</v>
      </c>
      <c r="C554" s="102" t="str">
        <f t="shared" si="16"/>
        <v>SW-1915-50-AA1E-NA-6.pdf</v>
      </c>
      <c r="D554" s="102" t="str">
        <f t="shared" si="17"/>
        <v>550.SW-1915-50-AA1E-NA-6.pdf</v>
      </c>
      <c r="E554" s="99" t="str" cm="1">
        <f t="array" ref="E554">IF(_xlfn.XLOOKUP(VALUE(A554),VALUE(版本控制!A:A),版本控制!E:E,,0)="啟用","","刪除")</f>
        <v/>
      </c>
    </row>
    <row r="555" spans="1:5">
      <c r="A555" s="101">
        <v>551</v>
      </c>
      <c r="B555" s="102" t="s">
        <v>819</v>
      </c>
      <c r="C555" s="102" t="str">
        <f t="shared" si="16"/>
        <v>SW-1915-50-AA1E-NA-7.pdf</v>
      </c>
      <c r="D555" s="102" t="str">
        <f t="shared" si="17"/>
        <v>551.SW-1915-50-AA1E-NA-7.pdf</v>
      </c>
      <c r="E555" s="99" t="str" cm="1">
        <f t="array" ref="E555">IF(_xlfn.XLOOKUP(VALUE(A555),VALUE(版本控制!A:A),版本控制!E:E,,0)="啟用","","刪除")</f>
        <v/>
      </c>
    </row>
    <row r="556" spans="1:5">
      <c r="A556" s="101">
        <v>552</v>
      </c>
      <c r="B556" s="102" t="s">
        <v>566</v>
      </c>
      <c r="C556" s="102" t="str">
        <f t="shared" si="16"/>
        <v>SW-1916-25-AA1E-NA.pdf</v>
      </c>
      <c r="D556" s="102" t="str">
        <f t="shared" si="17"/>
        <v>552.SW-1916-25-AA1E-NA.pdf</v>
      </c>
      <c r="E556" s="99" t="str" cm="1">
        <f t="array" ref="E556">IF(_xlfn.XLOOKUP(VALUE(A556),VALUE(版本控制!A:A),版本控制!E:E,,0)="啟用","","刪除")</f>
        <v/>
      </c>
    </row>
    <row r="557" spans="1:5">
      <c r="A557" s="101">
        <v>553</v>
      </c>
      <c r="B557" s="102" t="s">
        <v>567</v>
      </c>
      <c r="C557" s="102" t="str">
        <f t="shared" si="16"/>
        <v>SW-1917-25-AA1E-NA.pdf</v>
      </c>
      <c r="D557" s="102" t="str">
        <f t="shared" si="17"/>
        <v>553.SW-1917-25-AA1E-NA.pdf</v>
      </c>
      <c r="E557" s="99" t="str" cm="1">
        <f t="array" ref="E557">IF(_xlfn.XLOOKUP(VALUE(A557),VALUE(版本控制!A:A),版本控制!E:E,,0)="啟用","","刪除")</f>
        <v/>
      </c>
    </row>
    <row r="558" spans="1:5">
      <c r="A558" s="101">
        <v>554</v>
      </c>
      <c r="B558" s="102" t="s">
        <v>568</v>
      </c>
      <c r="C558" s="102" t="str">
        <f t="shared" si="16"/>
        <v>SW-1918-25-AA1E-NA-1.pdf</v>
      </c>
      <c r="D558" s="102" t="str">
        <f t="shared" si="17"/>
        <v>554.SW-1918-25-AA1E-NA-1.pdf</v>
      </c>
      <c r="E558" s="99" t="str" cm="1">
        <f t="array" ref="E558">IF(_xlfn.XLOOKUP(VALUE(A558),VALUE(版本控制!A:A),版本控制!E:E,,0)="啟用","","刪除")</f>
        <v/>
      </c>
    </row>
    <row r="559" spans="1:5">
      <c r="A559" s="101">
        <v>555</v>
      </c>
      <c r="B559" s="102" t="s">
        <v>569</v>
      </c>
      <c r="C559" s="102" t="str">
        <f t="shared" si="16"/>
        <v>SW-1918-25-AA1E-NA-2.pdf</v>
      </c>
      <c r="D559" s="102" t="str">
        <f t="shared" si="17"/>
        <v>555.SW-1918-25-AA1E-NA-2.pdf</v>
      </c>
      <c r="E559" s="99" t="str" cm="1">
        <f t="array" ref="E559">IF(_xlfn.XLOOKUP(VALUE(A559),VALUE(版本控制!A:A),版本控制!E:E,,0)="啟用","","刪除")</f>
        <v/>
      </c>
    </row>
    <row r="560" spans="1:5">
      <c r="A560" s="101">
        <v>556</v>
      </c>
      <c r="B560" s="102" t="s">
        <v>570</v>
      </c>
      <c r="C560" s="102" t="str">
        <f t="shared" si="16"/>
        <v>SW-1918-25-AA1E-NA-3.pdf</v>
      </c>
      <c r="D560" s="102" t="str">
        <f t="shared" si="17"/>
        <v>556.SW-1918-25-AA1E-NA-3.pdf</v>
      </c>
      <c r="E560" s="99" t="str" cm="1">
        <f t="array" ref="E560">IF(_xlfn.XLOOKUP(VALUE(A560),VALUE(版本控制!A:A),版本控制!E:E,,0)="啟用","","刪除")</f>
        <v/>
      </c>
    </row>
    <row r="561" spans="1:5">
      <c r="A561" s="101">
        <v>557</v>
      </c>
      <c r="B561" s="102" t="s">
        <v>820</v>
      </c>
      <c r="C561" s="102" t="str">
        <f t="shared" si="16"/>
        <v>SW-1918-25-AA1E-NA-4.pdf</v>
      </c>
      <c r="D561" s="102" t="str">
        <f t="shared" si="17"/>
        <v>557.SW-1918-25-AA1E-NA-4.pdf</v>
      </c>
      <c r="E561" s="99" t="str" cm="1">
        <f t="array" ref="E561">IF(_xlfn.XLOOKUP(VALUE(A561),VALUE(版本控制!A:A),版本控制!E:E,,0)="啟用","","刪除")</f>
        <v/>
      </c>
    </row>
    <row r="562" spans="1:5">
      <c r="A562" s="101">
        <v>558</v>
      </c>
      <c r="B562" s="102" t="s">
        <v>821</v>
      </c>
      <c r="C562" s="102" t="str">
        <f t="shared" si="16"/>
        <v>SW-1918-25-AA1E-NA-5.pdf</v>
      </c>
      <c r="D562" s="102" t="str">
        <f t="shared" si="17"/>
        <v>558.SW-1918-25-AA1E-NA-5.pdf</v>
      </c>
      <c r="E562" s="99" t="str" cm="1">
        <f t="array" ref="E562">IF(_xlfn.XLOOKUP(VALUE(A562),VALUE(版本控制!A:A),版本控制!E:E,,0)="啟用","","刪除")</f>
        <v/>
      </c>
    </row>
    <row r="563" spans="1:5">
      <c r="A563" s="101">
        <v>559</v>
      </c>
      <c r="B563" s="102" t="s">
        <v>571</v>
      </c>
      <c r="C563" s="102" t="str">
        <f t="shared" si="16"/>
        <v>SW-2101-25-AA1E-NA.pdf</v>
      </c>
      <c r="D563" s="102" t="str">
        <f t="shared" si="17"/>
        <v>559.SW-2101-25-AA1E-NA.pdf</v>
      </c>
      <c r="E563" s="99" t="str" cm="1">
        <f t="array" ref="E563">IF(_xlfn.XLOOKUP(VALUE(A563),VALUE(版本控制!A:A),版本控制!E:E,,0)="啟用","","刪除")</f>
        <v/>
      </c>
    </row>
    <row r="564" spans="1:5">
      <c r="A564" s="101">
        <v>560</v>
      </c>
      <c r="B564" s="102" t="s">
        <v>572</v>
      </c>
      <c r="C564" s="102" t="str">
        <f t="shared" si="16"/>
        <v>SW-2103-25-AA1E-NA.pdf</v>
      </c>
      <c r="D564" s="102" t="str">
        <f t="shared" si="17"/>
        <v>560.SW-2103-25-AA1E-NA.pdf</v>
      </c>
      <c r="E564" s="99" t="str" cm="1">
        <f t="array" ref="E564">IF(_xlfn.XLOOKUP(VALUE(A564),VALUE(版本控制!A:A),版本控制!E:E,,0)="啟用","","刪除")</f>
        <v/>
      </c>
    </row>
    <row r="565" spans="1:5">
      <c r="A565" s="101">
        <v>561</v>
      </c>
      <c r="B565" s="102" t="s">
        <v>573</v>
      </c>
      <c r="C565" s="102" t="str">
        <f t="shared" si="16"/>
        <v>SW-2104-25-AA1E-NA.pdf</v>
      </c>
      <c r="D565" s="102" t="str">
        <f t="shared" si="17"/>
        <v>561.SW-2104-25-AA1E-NA.pdf</v>
      </c>
      <c r="E565" s="99" t="str" cm="1">
        <f t="array" ref="E565">IF(_xlfn.XLOOKUP(VALUE(A565),VALUE(版本控制!A:A),版本控制!E:E,,0)="啟用","","刪除")</f>
        <v/>
      </c>
    </row>
    <row r="566" spans="1:5">
      <c r="A566" s="101">
        <v>562</v>
      </c>
      <c r="B566" s="102" t="s">
        <v>574</v>
      </c>
      <c r="C566" s="102" t="str">
        <f t="shared" si="16"/>
        <v>SW-2105-25-AA1E-NA-1.pdf</v>
      </c>
      <c r="D566" s="102" t="str">
        <f t="shared" si="17"/>
        <v>562.SW-2105-25-AA1E-NA-1.pdf</v>
      </c>
      <c r="E566" s="99" t="str" cm="1">
        <f t="array" ref="E566">IF(_xlfn.XLOOKUP(VALUE(A566),VALUE(版本控制!A:A),版本控制!E:E,,0)="啟用","","刪除")</f>
        <v/>
      </c>
    </row>
    <row r="567" spans="1:5">
      <c r="A567" s="101">
        <v>563</v>
      </c>
      <c r="B567" s="102" t="s">
        <v>575</v>
      </c>
      <c r="C567" s="102" t="str">
        <f t="shared" si="16"/>
        <v>SW-2105-25-AA1E-NA-2.pdf</v>
      </c>
      <c r="D567" s="102" t="str">
        <f t="shared" si="17"/>
        <v>563.SW-2105-25-AA1E-NA-2.pdf</v>
      </c>
      <c r="E567" s="99" t="str" cm="1">
        <f t="array" ref="E567">IF(_xlfn.XLOOKUP(VALUE(A567),VALUE(版本控制!A:A),版本控制!E:E,,0)="啟用","","刪除")</f>
        <v/>
      </c>
    </row>
    <row r="568" spans="1:5">
      <c r="A568" s="101">
        <v>564</v>
      </c>
      <c r="B568" s="102" t="s">
        <v>576</v>
      </c>
      <c r="C568" s="102" t="str">
        <f t="shared" si="16"/>
        <v>SW-2105-25-AA1E-NA-3.pdf</v>
      </c>
      <c r="D568" s="102" t="str">
        <f t="shared" si="17"/>
        <v>564.SW-2105-25-AA1E-NA-3.pdf</v>
      </c>
      <c r="E568" s="99" t="str" cm="1">
        <f t="array" ref="E568">IF(_xlfn.XLOOKUP(VALUE(A568),VALUE(版本控制!A:A),版本控制!E:E,,0)="啟用","","刪除")</f>
        <v/>
      </c>
    </row>
    <row r="569" spans="1:5">
      <c r="A569" s="101">
        <v>565</v>
      </c>
      <c r="B569" s="102" t="s">
        <v>577</v>
      </c>
      <c r="C569" s="102" t="str">
        <f t="shared" si="16"/>
        <v>SW-2106-25-AA1E-NA.pdf</v>
      </c>
      <c r="D569" s="102" t="str">
        <f t="shared" si="17"/>
        <v>565.SW-2106-25-AA1E-NA.pdf</v>
      </c>
      <c r="E569" s="99" t="str" cm="1">
        <f t="array" ref="E569">IF(_xlfn.XLOOKUP(VALUE(A569),VALUE(版本控制!A:A),版本控制!E:E,,0)="啟用","","刪除")</f>
        <v/>
      </c>
    </row>
    <row r="570" spans="1:5">
      <c r="A570" s="101">
        <v>566</v>
      </c>
      <c r="B570" s="102" t="s">
        <v>578</v>
      </c>
      <c r="C570" s="102" t="str">
        <f t="shared" si="16"/>
        <v>SW-2202-25-AA1E-NA-1.pdf</v>
      </c>
      <c r="D570" s="102" t="str">
        <f t="shared" si="17"/>
        <v>566.SW-2202-25-AA1E-NA-1.pdf</v>
      </c>
      <c r="E570" s="99" t="str" cm="1">
        <f t="array" ref="E570">IF(_xlfn.XLOOKUP(VALUE(A570),VALUE(版本控制!A:A),版本控制!E:E,,0)="啟用","","刪除")</f>
        <v/>
      </c>
    </row>
    <row r="571" spans="1:5">
      <c r="A571" s="101">
        <v>567</v>
      </c>
      <c r="B571" s="102" t="s">
        <v>579</v>
      </c>
      <c r="C571" s="102" t="str">
        <f t="shared" si="16"/>
        <v>SW-2202-25-AA1E-NA-2.pdf</v>
      </c>
      <c r="D571" s="102" t="str">
        <f t="shared" si="17"/>
        <v>567.SW-2202-25-AA1E-NA-2.pdf</v>
      </c>
      <c r="E571" s="99" t="str" cm="1">
        <f t="array" ref="E571">IF(_xlfn.XLOOKUP(VALUE(A571),VALUE(版本控制!A:A),版本控制!E:E,,0)="啟用","","刪除")</f>
        <v/>
      </c>
    </row>
    <row r="572" spans="1:5">
      <c r="A572" s="101">
        <v>568</v>
      </c>
      <c r="B572" s="102" t="s">
        <v>580</v>
      </c>
      <c r="C572" s="102" t="str">
        <f t="shared" si="16"/>
        <v>SW-2202-25-AA1E-NA-3.pdf</v>
      </c>
      <c r="D572" s="102" t="str">
        <f t="shared" si="17"/>
        <v>568.SW-2202-25-AA1E-NA-3.pdf</v>
      </c>
      <c r="E572" s="99" t="str" cm="1">
        <f t="array" ref="E572">IF(_xlfn.XLOOKUP(VALUE(A572),VALUE(版本控制!A:A),版本控制!E:E,,0)="啟用","","刪除")</f>
        <v/>
      </c>
    </row>
    <row r="573" spans="1:5">
      <c r="A573" s="101">
        <v>569</v>
      </c>
      <c r="B573" s="102" t="s">
        <v>581</v>
      </c>
      <c r="C573" s="102" t="str">
        <f t="shared" si="16"/>
        <v>SW-2203-40-AA1E-NA-1.pdf</v>
      </c>
      <c r="D573" s="102" t="str">
        <f t="shared" si="17"/>
        <v>569.SW-2203-40-AA1E-NA-1.pdf</v>
      </c>
      <c r="E573" s="99" t="str" cm="1">
        <f t="array" ref="E573">IF(_xlfn.XLOOKUP(VALUE(A573),VALUE(版本控制!A:A),版本控制!E:E,,0)="啟用","","刪除")</f>
        <v/>
      </c>
    </row>
    <row r="574" spans="1:5">
      <c r="A574" s="101">
        <v>570</v>
      </c>
      <c r="B574" s="102" t="s">
        <v>582</v>
      </c>
      <c r="C574" s="102" t="str">
        <f t="shared" si="16"/>
        <v>SW-2203-40-AA1E-NA-2.pdf</v>
      </c>
      <c r="D574" s="102" t="str">
        <f t="shared" si="17"/>
        <v>570.SW-2203-40-AA1E-NA-2.pdf</v>
      </c>
      <c r="E574" s="99" t="str" cm="1">
        <f t="array" ref="E574">IF(_xlfn.XLOOKUP(VALUE(A574),VALUE(版本控制!A:A),版本控制!E:E,,0)="啟用","","刪除")</f>
        <v/>
      </c>
    </row>
    <row r="575" spans="1:5">
      <c r="A575" s="101">
        <v>571</v>
      </c>
      <c r="B575" s="102" t="s">
        <v>822</v>
      </c>
      <c r="C575" s="102" t="str">
        <f t="shared" si="16"/>
        <v>TT-1301-40-AA1B-NA.pdf</v>
      </c>
      <c r="D575" s="102" t="str">
        <f t="shared" si="17"/>
        <v>571.TT-1301-40-AA1B-NA.pdf</v>
      </c>
      <c r="E575" s="99" t="str" cm="1">
        <f t="array" ref="E575">IF(_xlfn.XLOOKUP(VALUE(A575),VALUE(版本控制!A:A),版本控制!E:E,,0)="啟用","","刪除")</f>
        <v/>
      </c>
    </row>
    <row r="576" spans="1:5">
      <c r="A576" s="101">
        <v>572</v>
      </c>
      <c r="B576" s="102" t="s">
        <v>583</v>
      </c>
      <c r="C576" s="102" t="str">
        <f t="shared" si="16"/>
        <v>TT-R1001-40-AA1B-NA.pdf</v>
      </c>
      <c r="D576" s="102" t="str">
        <f t="shared" si="17"/>
        <v>572.TT-R1001-40-AA1B-NA.pdf</v>
      </c>
      <c r="E576" s="99" t="str" cm="1">
        <f t="array" ref="E576">IF(_xlfn.XLOOKUP(VALUE(A576),VALUE(版本控制!A:A),版本控制!E:E,,0)="啟用","","刪除")</f>
        <v/>
      </c>
    </row>
    <row r="577" spans="1:5">
      <c r="A577" s="101">
        <v>573</v>
      </c>
      <c r="B577" s="102" t="s">
        <v>584</v>
      </c>
      <c r="C577" s="102" t="str">
        <f t="shared" si="16"/>
        <v>TT-R1002-40-AA1E-NA.pdf</v>
      </c>
      <c r="D577" s="102" t="str">
        <f t="shared" si="17"/>
        <v>573.TT-R1002-40-AA1E-NA.pdf</v>
      </c>
      <c r="E577" s="99" t="str" cm="1">
        <f t="array" ref="E577">IF(_xlfn.XLOOKUP(VALUE(A577),VALUE(版本控制!A:A),版本控制!E:E,,0)="啟用","","刪除")</f>
        <v/>
      </c>
    </row>
    <row r="578" spans="1:5">
      <c r="A578" s="101">
        <v>574</v>
      </c>
      <c r="B578" s="102" t="s">
        <v>585</v>
      </c>
      <c r="C578" s="102" t="str">
        <f t="shared" si="16"/>
        <v>TT-R1003-40-AA1B-NA.pdf</v>
      </c>
      <c r="D578" s="102" t="str">
        <f t="shared" si="17"/>
        <v>574.TT-R1003-40-AA1B-NA.pdf</v>
      </c>
      <c r="E578" s="99" t="str" cm="1">
        <f t="array" ref="E578">IF(_xlfn.XLOOKUP(VALUE(A578),VALUE(版本控制!A:A),版本控制!E:E,,0)="啟用","","刪除")</f>
        <v/>
      </c>
    </row>
    <row r="579" spans="1:5">
      <c r="A579" s="101">
        <v>575</v>
      </c>
      <c r="B579" s="102" t="s">
        <v>586</v>
      </c>
      <c r="C579" s="102" t="str">
        <f t="shared" si="16"/>
        <v>TT-R1004-40-AA1E-NA.pdf</v>
      </c>
      <c r="D579" s="102" t="str">
        <f t="shared" si="17"/>
        <v>575.TT-R1004-40-AA1E-NA.pdf</v>
      </c>
      <c r="E579" s="99" t="str" cm="1">
        <f t="array" ref="E579">IF(_xlfn.XLOOKUP(VALUE(A579),VALUE(版本控制!A:A),版本控制!E:E,,0)="啟用","","刪除")</f>
        <v/>
      </c>
    </row>
    <row r="580" spans="1:5">
      <c r="A580" s="101">
        <v>576</v>
      </c>
      <c r="B580" s="102" t="s">
        <v>587</v>
      </c>
      <c r="C580" s="102" t="str">
        <f t="shared" si="16"/>
        <v>TT-R1005-40-AA1E-NA.pdf</v>
      </c>
      <c r="D580" s="102" t="str">
        <f t="shared" si="17"/>
        <v>576.TT-R1005-40-AA1E-NA.pdf</v>
      </c>
      <c r="E580" s="99" t="str" cm="1">
        <f t="array" ref="E580">IF(_xlfn.XLOOKUP(VALUE(A580),VALUE(版本控制!A:A),版本控制!E:E,,0)="啟用","","刪除")</f>
        <v/>
      </c>
    </row>
    <row r="581" spans="1:5">
      <c r="A581" s="101">
        <v>577</v>
      </c>
      <c r="B581" s="102" t="s">
        <v>588</v>
      </c>
      <c r="C581" s="102" t="str">
        <f t="shared" ref="C581:C644" si="18">_xlfn.CONCAT(B581,".pdf")</f>
        <v>TT-R1006-40-AA1E-NA.pdf</v>
      </c>
      <c r="D581" s="102" t="str">
        <f t="shared" ref="D581:D650" si="19">_xlfn.CONCAT(A581,".",B581,".pdf")</f>
        <v>577.TT-R1006-40-AA1E-NA.pdf</v>
      </c>
      <c r="E581" s="99" t="str" cm="1">
        <f t="array" ref="E581">IF(_xlfn.XLOOKUP(VALUE(A581),VALUE(版本控制!A:A),版本控制!E:E,,0)="啟用","","刪除")</f>
        <v/>
      </c>
    </row>
    <row r="582" spans="1:5">
      <c r="A582" s="101">
        <v>578</v>
      </c>
      <c r="B582" s="102" t="s">
        <v>589</v>
      </c>
      <c r="C582" s="102" t="str">
        <f t="shared" si="18"/>
        <v>TT-R1011-40-AA1E-NA.pdf</v>
      </c>
      <c r="D582" s="102" t="str">
        <f t="shared" si="19"/>
        <v>578.TT-R1011-40-AA1E-NA.pdf</v>
      </c>
      <c r="E582" s="99" t="str" cm="1">
        <f t="array" ref="E582">IF(_xlfn.XLOOKUP(VALUE(A582),VALUE(版本控制!A:A),版本控制!E:E,,0)="啟用","","刪除")</f>
        <v/>
      </c>
    </row>
    <row r="583" spans="1:5">
      <c r="A583" s="101">
        <v>579</v>
      </c>
      <c r="B583" s="102" t="s">
        <v>590</v>
      </c>
      <c r="C583" s="102" t="str">
        <f t="shared" si="18"/>
        <v>TT-R1104A-40-AA1B-NA.pdf</v>
      </c>
      <c r="D583" s="102" t="str">
        <f t="shared" si="19"/>
        <v>579.TT-R1104A-40-AA1B-NA.pdf</v>
      </c>
      <c r="E583" s="99" t="str" cm="1">
        <f t="array" ref="E583">IF(_xlfn.XLOOKUP(VALUE(A583),VALUE(版本控制!A:A),版本控制!E:E,,0)="啟用","","刪除")</f>
        <v/>
      </c>
    </row>
    <row r="584" spans="1:5">
      <c r="A584" s="101">
        <v>580</v>
      </c>
      <c r="B584" s="102" t="s">
        <v>591</v>
      </c>
      <c r="C584" s="102" t="str">
        <f t="shared" si="18"/>
        <v>TT-R1104B-40-AA1B-NA.pdf</v>
      </c>
      <c r="D584" s="102" t="str">
        <f t="shared" si="19"/>
        <v>580.TT-R1104B-40-AA1B-NA.pdf</v>
      </c>
      <c r="E584" s="99" t="str" cm="1">
        <f t="array" ref="E584">IF(_xlfn.XLOOKUP(VALUE(A584),VALUE(版本控制!A:A),版本控制!E:E,,0)="啟用","","刪除")</f>
        <v/>
      </c>
    </row>
    <row r="585" spans="1:5">
      <c r="A585" s="101">
        <v>581</v>
      </c>
      <c r="B585" s="102" t="s">
        <v>592</v>
      </c>
      <c r="C585" s="102" t="str">
        <f t="shared" si="18"/>
        <v>TT-R1104C-40-AA1B-NA.pdf</v>
      </c>
      <c r="D585" s="102" t="str">
        <f t="shared" si="19"/>
        <v>581.TT-R1104C-40-AA1B-NA.pdf</v>
      </c>
      <c r="E585" s="99" t="str" cm="1">
        <f t="array" ref="E585">IF(_xlfn.XLOOKUP(VALUE(A585),VALUE(版本控制!A:A),版本控制!E:E,,0)="啟用","","刪除")</f>
        <v/>
      </c>
    </row>
    <row r="586" spans="1:5">
      <c r="A586" s="101">
        <v>582</v>
      </c>
      <c r="B586" s="102" t="s">
        <v>823</v>
      </c>
      <c r="C586" s="102" t="str">
        <f t="shared" si="18"/>
        <v>TT-R1108-40-AA1B-NA.pdf</v>
      </c>
      <c r="D586" s="102" t="str">
        <f t="shared" si="19"/>
        <v>582.TT-R1108-40-AA1B-NA.pdf</v>
      </c>
      <c r="E586" s="99" t="str" cm="1">
        <f t="array" ref="E586">IF(_xlfn.XLOOKUP(VALUE(A586),VALUE(版本控制!A:A),版本控制!E:E,,0)="啟用","","刪除")</f>
        <v/>
      </c>
    </row>
    <row r="587" spans="1:5">
      <c r="A587" s="101">
        <v>583</v>
      </c>
      <c r="B587" s="102" t="s">
        <v>593</v>
      </c>
      <c r="C587" s="102" t="str">
        <f t="shared" si="18"/>
        <v>TT-R1204-40-AA1B-NA.pdf</v>
      </c>
      <c r="D587" s="102" t="str">
        <f t="shared" si="19"/>
        <v>583.TT-R1204-40-AA1B-NA.pdf</v>
      </c>
      <c r="E587" s="99" t="str" cm="1">
        <f t="array" ref="E587">IF(_xlfn.XLOOKUP(VALUE(A587),VALUE(版本控制!A:A),版本控制!E:E,,0)="啟用","","刪除")</f>
        <v/>
      </c>
    </row>
    <row r="588" spans="1:5">
      <c r="A588" s="101">
        <v>584</v>
      </c>
      <c r="B588" s="102" t="s">
        <v>824</v>
      </c>
      <c r="C588" s="102" t="str">
        <f t="shared" si="18"/>
        <v>TT-R1205-40-AA1E-NA.pdf</v>
      </c>
      <c r="D588" s="102" t="str">
        <f t="shared" si="19"/>
        <v>584.TT-R1205-40-AA1E-NA.pdf</v>
      </c>
      <c r="E588" s="99" t="str" cm="1">
        <f t="array" ref="E588">IF(_xlfn.XLOOKUP(VALUE(A588),VALUE(版本控制!A:A),版本控制!E:E,,0)="啟用","","刪除")</f>
        <v/>
      </c>
    </row>
    <row r="589" spans="1:5">
      <c r="A589" s="101">
        <v>585</v>
      </c>
      <c r="B589" s="102" t="s">
        <v>825</v>
      </c>
      <c r="C589" s="102" t="str">
        <f t="shared" si="18"/>
        <v>TT-R1206-40-AA1B-NA.pdf</v>
      </c>
      <c r="D589" s="102" t="str">
        <f t="shared" si="19"/>
        <v>585.TT-R1206-40-AA1B-NA.pdf</v>
      </c>
      <c r="E589" s="99" t="str" cm="1">
        <f t="array" ref="E589">IF(_xlfn.XLOOKUP(VALUE(A589),VALUE(版本控制!A:A),版本控制!E:E,,0)="啟用","","刪除")</f>
        <v/>
      </c>
    </row>
    <row r="590" spans="1:5">
      <c r="A590" s="101">
        <v>586</v>
      </c>
      <c r="B590" s="102" t="s">
        <v>594</v>
      </c>
      <c r="C590" s="102" t="str">
        <f t="shared" si="18"/>
        <v>TT-R1207-40-AA1E-NA.pdf</v>
      </c>
      <c r="D590" s="102" t="str">
        <f t="shared" si="19"/>
        <v>586.TT-R1207-40-AA1E-NA.pdf</v>
      </c>
      <c r="E590" s="99" t="str" cm="1">
        <f t="array" ref="E590">IF(_xlfn.XLOOKUP(VALUE(A590),VALUE(版本控制!A:A),版本控制!E:E,,0)="啟用","","刪除")</f>
        <v/>
      </c>
    </row>
    <row r="591" spans="1:5">
      <c r="A591" s="101">
        <v>587</v>
      </c>
      <c r="B591" s="102" t="s">
        <v>595</v>
      </c>
      <c r="C591" s="102" t="str">
        <f t="shared" si="18"/>
        <v>TT-R1401A-40-AA1B-NA.pdf</v>
      </c>
      <c r="D591" s="102" t="str">
        <f t="shared" si="19"/>
        <v>587.TT-R1401A-40-AA1B-NA.pdf</v>
      </c>
      <c r="E591" s="99" t="str" cm="1">
        <f t="array" ref="E591">IF(_xlfn.XLOOKUP(VALUE(A591),VALUE(版本控制!A:A),版本控制!E:E,,0)="啟用","","刪除")</f>
        <v/>
      </c>
    </row>
    <row r="592" spans="1:5">
      <c r="A592" s="101">
        <v>588</v>
      </c>
      <c r="B592" s="102" t="s">
        <v>596</v>
      </c>
      <c r="C592" s="102" t="str">
        <f t="shared" si="18"/>
        <v>TT-R1401B-40-AA1B-NA.pdf</v>
      </c>
      <c r="D592" s="102" t="str">
        <f t="shared" si="19"/>
        <v>588.TT-R1401B-40-AA1B-NA.pdf</v>
      </c>
      <c r="E592" s="99" t="str" cm="1">
        <f t="array" ref="E592">IF(_xlfn.XLOOKUP(VALUE(A592),VALUE(版本控制!A:A),版本控制!E:E,,0)="啟用","","刪除")</f>
        <v/>
      </c>
    </row>
    <row r="593" spans="1:5">
      <c r="A593" s="101">
        <v>589</v>
      </c>
      <c r="B593" s="102" t="s">
        <v>597</v>
      </c>
      <c r="C593" s="102" t="str">
        <f t="shared" si="18"/>
        <v>TT-R1401C-40-AA1B-NA.pdf</v>
      </c>
      <c r="D593" s="102" t="str">
        <f t="shared" si="19"/>
        <v>589.TT-R1401C-40-AA1B-NA.pdf</v>
      </c>
      <c r="E593" s="99" t="str" cm="1">
        <f t="array" ref="E593">IF(_xlfn.XLOOKUP(VALUE(A593),VALUE(版本控制!A:A),版本控制!E:E,,0)="啟用","","刪除")</f>
        <v/>
      </c>
    </row>
    <row r="594" spans="1:5">
      <c r="A594" s="101">
        <v>590</v>
      </c>
      <c r="B594" s="102" t="s">
        <v>598</v>
      </c>
      <c r="C594" s="102" t="str">
        <f t="shared" si="18"/>
        <v>TT-R1401D-40-AA1B-NA.pdf</v>
      </c>
      <c r="D594" s="102" t="str">
        <f t="shared" si="19"/>
        <v>590.TT-R1401D-40-AA1B-NA.pdf</v>
      </c>
      <c r="E594" s="99" t="str" cm="1">
        <f t="array" ref="E594">IF(_xlfn.XLOOKUP(VALUE(A594),VALUE(版本控制!A:A),版本控制!E:E,,0)="啟用","","刪除")</f>
        <v/>
      </c>
    </row>
    <row r="595" spans="1:5">
      <c r="A595" s="101">
        <v>591</v>
      </c>
      <c r="B595" s="102" t="s">
        <v>599</v>
      </c>
      <c r="C595" s="102" t="str">
        <f t="shared" si="18"/>
        <v>TT-R1402A-40-AA1B-NA.pdf</v>
      </c>
      <c r="D595" s="102" t="str">
        <f t="shared" si="19"/>
        <v>591.TT-R1402A-40-AA1B-NA.pdf</v>
      </c>
      <c r="E595" s="99" t="str" cm="1">
        <f t="array" ref="E595">IF(_xlfn.XLOOKUP(VALUE(A595),VALUE(版本控制!A:A),版本控制!E:E,,0)="啟用","","刪除")</f>
        <v/>
      </c>
    </row>
    <row r="596" spans="1:5">
      <c r="A596" s="101">
        <v>592</v>
      </c>
      <c r="B596" s="102" t="s">
        <v>600</v>
      </c>
      <c r="C596" s="102" t="str">
        <f t="shared" si="18"/>
        <v>TT-R1402B-40-AA1B-NA.pdf</v>
      </c>
      <c r="D596" s="102" t="str">
        <f t="shared" si="19"/>
        <v>592.TT-R1402B-40-AA1B-NA.pdf</v>
      </c>
      <c r="E596" s="99" t="str" cm="1">
        <f t="array" ref="E596">IF(_xlfn.XLOOKUP(VALUE(A596),VALUE(版本控制!A:A),版本控制!E:E,,0)="啟用","","刪除")</f>
        <v/>
      </c>
    </row>
    <row r="597" spans="1:5">
      <c r="A597" s="101">
        <v>593</v>
      </c>
      <c r="B597" s="102" t="s">
        <v>601</v>
      </c>
      <c r="C597" s="102" t="str">
        <f t="shared" si="18"/>
        <v>TT-R1402C-40-AA1B-NA.pdf</v>
      </c>
      <c r="D597" s="102" t="str">
        <f t="shared" si="19"/>
        <v>593.TT-R1402C-40-AA1B-NA.pdf</v>
      </c>
      <c r="E597" s="99" t="str" cm="1">
        <f t="array" ref="E597">IF(_xlfn.XLOOKUP(VALUE(A597),VALUE(版本控制!A:A),版本控制!E:E,,0)="啟用","","刪除")</f>
        <v/>
      </c>
    </row>
    <row r="598" spans="1:5">
      <c r="A598" s="101">
        <v>594</v>
      </c>
      <c r="B598" s="102" t="s">
        <v>602</v>
      </c>
      <c r="C598" s="102" t="str">
        <f t="shared" si="18"/>
        <v>TT-R1402D-40-AA1B-NA.pdf</v>
      </c>
      <c r="D598" s="102" t="str">
        <f t="shared" si="19"/>
        <v>594.TT-R1402D-40-AA1B-NA.pdf</v>
      </c>
      <c r="E598" s="99" t="str" cm="1">
        <f t="array" ref="E598">IF(_xlfn.XLOOKUP(VALUE(A598),VALUE(版本控制!A:A),版本控制!E:E,,0)="啟用","","刪除")</f>
        <v/>
      </c>
    </row>
    <row r="599" spans="1:5">
      <c r="A599" s="101">
        <v>595</v>
      </c>
      <c r="B599" s="102" t="s">
        <v>603</v>
      </c>
      <c r="C599" s="102" t="str">
        <f t="shared" si="18"/>
        <v>TT-R1403-40-AA1B-NA.pdf</v>
      </c>
      <c r="D599" s="102" t="str">
        <f t="shared" si="19"/>
        <v>595.TT-R1403-40-AA1B-NA.pdf</v>
      </c>
      <c r="E599" s="99" t="str" cm="1">
        <f t="array" ref="E599">IF(_xlfn.XLOOKUP(VALUE(A599),VALUE(版本控制!A:A),版本控制!E:E,,0)="啟用","","刪除")</f>
        <v/>
      </c>
    </row>
    <row r="600" spans="1:5">
      <c r="A600" s="101">
        <v>596</v>
      </c>
      <c r="B600" s="102" t="s">
        <v>604</v>
      </c>
      <c r="C600" s="102" t="str">
        <f t="shared" si="18"/>
        <v>TT-R1404-40-AA1E-NA.pdf</v>
      </c>
      <c r="D600" s="102" t="str">
        <f t="shared" si="19"/>
        <v>596.TT-R1404-40-AA1E-NA.pdf</v>
      </c>
      <c r="E600" s="99" t="str" cm="1">
        <f t="array" ref="E600">IF(_xlfn.XLOOKUP(VALUE(A600),VALUE(版本控制!A:A),版本控制!E:E,,0)="啟用","","刪除")</f>
        <v/>
      </c>
    </row>
    <row r="601" spans="1:5">
      <c r="A601" s="101">
        <v>597</v>
      </c>
      <c r="B601" s="102" t="s">
        <v>605</v>
      </c>
      <c r="C601" s="102" t="str">
        <f t="shared" si="18"/>
        <v>TT-R1404A-40-AA1E-NA.pdf</v>
      </c>
      <c r="D601" s="102" t="str">
        <f t="shared" si="19"/>
        <v>597.TT-R1404A-40-AA1E-NA.pdf</v>
      </c>
      <c r="E601" s="99" t="str" cm="1">
        <f t="array" ref="E601">IF(_xlfn.XLOOKUP(VALUE(A601),VALUE(版本控制!A:A),版本控制!E:E,,0)="啟用","","刪除")</f>
        <v/>
      </c>
    </row>
    <row r="602" spans="1:5">
      <c r="A602" s="101">
        <v>598</v>
      </c>
      <c r="B602" s="102" t="s">
        <v>606</v>
      </c>
      <c r="C602" s="102" t="str">
        <f t="shared" si="18"/>
        <v>TT-R1404B-40-AA1E-NA.pdf</v>
      </c>
      <c r="D602" s="102" t="str">
        <f t="shared" si="19"/>
        <v>598.TT-R1404B-40-AA1E-NA.pdf</v>
      </c>
      <c r="E602" s="99" t="str" cm="1">
        <f t="array" ref="E602">IF(_xlfn.XLOOKUP(VALUE(A602),VALUE(版本控制!A:A),版本控制!E:E,,0)="啟用","","刪除")</f>
        <v/>
      </c>
    </row>
    <row r="603" spans="1:5">
      <c r="A603" s="101">
        <v>599</v>
      </c>
      <c r="B603" s="102" t="s">
        <v>607</v>
      </c>
      <c r="C603" s="102" t="str">
        <f t="shared" si="18"/>
        <v>TT-R1404C-40-AA1E-NA.pdf</v>
      </c>
      <c r="D603" s="102" t="str">
        <f t="shared" si="19"/>
        <v>599.TT-R1404C-40-AA1E-NA.pdf</v>
      </c>
      <c r="E603" s="99" t="str" cm="1">
        <f t="array" ref="E603">IF(_xlfn.XLOOKUP(VALUE(A603),VALUE(版本控制!A:A),版本控制!E:E,,0)="啟用","","刪除")</f>
        <v/>
      </c>
    </row>
    <row r="604" spans="1:5">
      <c r="A604" s="101">
        <v>600</v>
      </c>
      <c r="B604" s="102" t="s">
        <v>608</v>
      </c>
      <c r="C604" s="102" t="str">
        <f t="shared" si="18"/>
        <v>TT-R1404D-40-AA1E-NA.pdf</v>
      </c>
      <c r="D604" s="102" t="str">
        <f t="shared" si="19"/>
        <v>600.TT-R1404D-40-AA1E-NA.pdf</v>
      </c>
      <c r="E604" s="99" t="str" cm="1">
        <f t="array" ref="E604">IF(_xlfn.XLOOKUP(VALUE(A604),VALUE(版本控制!A:A),版本控制!E:E,,0)="啟用","","刪除")</f>
        <v/>
      </c>
    </row>
    <row r="605" spans="1:5">
      <c r="A605" s="101">
        <v>601</v>
      </c>
      <c r="B605" s="102" t="s">
        <v>609</v>
      </c>
      <c r="C605" s="102" t="str">
        <f t="shared" si="18"/>
        <v>TT-R1409-40-AA1B-NA.pdf</v>
      </c>
      <c r="D605" s="102" t="str">
        <f t="shared" si="19"/>
        <v>601.TT-R1409-40-AA1B-NA.pdf</v>
      </c>
      <c r="E605" s="99" t="str" cm="1">
        <f t="array" ref="E605">IF(_xlfn.XLOOKUP(VALUE(A605),VALUE(版本控制!A:A),版本控制!E:E,,0)="啟用","","刪除")</f>
        <v/>
      </c>
    </row>
    <row r="606" spans="1:5">
      <c r="A606" s="101">
        <v>602</v>
      </c>
      <c r="B606" s="102" t="s">
        <v>610</v>
      </c>
      <c r="C606" s="102" t="str">
        <f t="shared" si="18"/>
        <v>TT-R1503-40-AA1B-NA.pdf</v>
      </c>
      <c r="D606" s="102" t="str">
        <f t="shared" si="19"/>
        <v>602.TT-R1503-40-AA1B-NA.pdf</v>
      </c>
      <c r="E606" s="99" t="str" cm="1">
        <f t="array" ref="E606">IF(_xlfn.XLOOKUP(VALUE(A606),VALUE(版本控制!A:A),版本控制!E:E,,0)="啟用","","刪除")</f>
        <v/>
      </c>
    </row>
    <row r="607" spans="1:5">
      <c r="A607" s="101">
        <v>603</v>
      </c>
      <c r="B607" s="102" t="s">
        <v>611</v>
      </c>
      <c r="C607" s="102" t="str">
        <f t="shared" si="18"/>
        <v>TT-R1504-40-AA1B-NA.pdf</v>
      </c>
      <c r="D607" s="102" t="str">
        <f t="shared" si="19"/>
        <v>603.TT-R1504-40-AA1B-NA.pdf</v>
      </c>
      <c r="E607" s="99" t="str" cm="1">
        <f t="array" ref="E607">IF(_xlfn.XLOOKUP(VALUE(A607),VALUE(版本控制!A:A),版本控制!E:E,,0)="啟用","","刪除")</f>
        <v/>
      </c>
    </row>
    <row r="608" spans="1:5">
      <c r="A608" s="101">
        <v>604</v>
      </c>
      <c r="B608" s="102" t="s">
        <v>612</v>
      </c>
      <c r="C608" s="102" t="str">
        <f t="shared" si="18"/>
        <v>TZT-R1101A-40-AA1B-NA.pdf</v>
      </c>
      <c r="D608" s="102" t="str">
        <f t="shared" si="19"/>
        <v>604.TZT-R1101A-40-AA1B-NA.pdf</v>
      </c>
      <c r="E608" s="99" t="str" cm="1">
        <f t="array" ref="E608">IF(_xlfn.XLOOKUP(VALUE(A608),VALUE(版本控制!A:A),版本控制!E:E,,0)="啟用","","刪除")</f>
        <v/>
      </c>
    </row>
    <row r="609" spans="1:5">
      <c r="A609" s="101">
        <v>605</v>
      </c>
      <c r="B609" s="102" t="s">
        <v>613</v>
      </c>
      <c r="C609" s="102" t="str">
        <f t="shared" si="18"/>
        <v>TZT-R1101B-40-AA1B-NA.pdf</v>
      </c>
      <c r="D609" s="102" t="str">
        <f t="shared" si="19"/>
        <v>605.TZT-R1101B-40-AA1B-NA.pdf</v>
      </c>
      <c r="E609" s="99" t="str" cm="1">
        <f t="array" ref="E609">IF(_xlfn.XLOOKUP(VALUE(A609),VALUE(版本控制!A:A),版本控制!E:E,,0)="啟用","","刪除")</f>
        <v/>
      </c>
    </row>
    <row r="610" spans="1:5">
      <c r="A610" s="101">
        <v>606</v>
      </c>
      <c r="B610" s="102" t="s">
        <v>614</v>
      </c>
      <c r="C610" s="102" t="str">
        <f t="shared" si="18"/>
        <v>TZT-R1101C-40-AA1B-NA.pdf</v>
      </c>
      <c r="D610" s="102" t="str">
        <f t="shared" si="19"/>
        <v>606.TZT-R1101C-40-AA1B-NA.pdf</v>
      </c>
      <c r="E610" s="99" t="str" cm="1">
        <f t="array" ref="E610">IF(_xlfn.XLOOKUP(VALUE(A610),VALUE(版本控制!A:A),版本控制!E:E,,0)="啟用","","刪除")</f>
        <v/>
      </c>
    </row>
    <row r="611" spans="1:5">
      <c r="A611" s="101">
        <v>607</v>
      </c>
      <c r="B611" s="102" t="s">
        <v>3412</v>
      </c>
      <c r="C611" s="102" t="str">
        <f t="shared" si="18"/>
        <v>TZT-R1102A-40-AA1B-NA.pdf</v>
      </c>
      <c r="D611" s="102" t="str">
        <f t="shared" si="19"/>
        <v>607.TZT-R1102A-40-AA1B-NA.pdf</v>
      </c>
      <c r="E611" s="99" t="str" cm="1">
        <f t="array" ref="E611">IF(_xlfn.XLOOKUP(VALUE(A611),VALUE(版本控制!A:A),版本控制!E:E,,0)="啟用","","刪除")</f>
        <v/>
      </c>
    </row>
    <row r="612" spans="1:5">
      <c r="A612" s="101">
        <v>608</v>
      </c>
      <c r="B612" s="102" t="s">
        <v>616</v>
      </c>
      <c r="C612" s="102" t="str">
        <f t="shared" si="18"/>
        <v>TZT-R1102B-40-AA1B-NA.pdf</v>
      </c>
      <c r="D612" s="102" t="str">
        <f t="shared" si="19"/>
        <v>608.TZT-R1102B-40-AA1B-NA.pdf</v>
      </c>
      <c r="E612" s="99" t="str" cm="1">
        <f t="array" ref="E612">IF(_xlfn.XLOOKUP(VALUE(A612),VALUE(版本控制!A:A),版本控制!E:E,,0)="啟用","","刪除")</f>
        <v/>
      </c>
    </row>
    <row r="613" spans="1:5">
      <c r="A613" s="101">
        <v>609</v>
      </c>
      <c r="B613" s="102" t="s">
        <v>617</v>
      </c>
      <c r="C613" s="102" t="str">
        <f t="shared" si="18"/>
        <v>TZT-R1102C-40-AA1B-NA.pdf</v>
      </c>
      <c r="D613" s="102" t="str">
        <f t="shared" si="19"/>
        <v>609.TZT-R1102C-40-AA1B-NA.pdf</v>
      </c>
      <c r="E613" s="99" t="str" cm="1">
        <f t="array" ref="E613">IF(_xlfn.XLOOKUP(VALUE(A613),VALUE(版本控制!A:A),版本控制!E:E,,0)="啟用","","刪除")</f>
        <v/>
      </c>
    </row>
    <row r="614" spans="1:5">
      <c r="A614" s="101">
        <v>610</v>
      </c>
      <c r="B614" s="102" t="s">
        <v>618</v>
      </c>
      <c r="C614" s="102" t="str">
        <f t="shared" si="18"/>
        <v>TZT-R1403A-40-AA1E-NA.pdf</v>
      </c>
      <c r="D614" s="102" t="str">
        <f t="shared" si="19"/>
        <v>610.TZT-R1403A-40-AA1E-NA.pdf</v>
      </c>
      <c r="E614" s="99" t="str" cm="1">
        <f t="array" ref="E614">IF(_xlfn.XLOOKUP(VALUE(A614),VALUE(版本控制!A:A),版本控制!E:E,,0)="啟用","","刪除")</f>
        <v/>
      </c>
    </row>
    <row r="615" spans="1:5">
      <c r="A615" s="101">
        <v>611</v>
      </c>
      <c r="B615" s="102" t="s">
        <v>619</v>
      </c>
      <c r="C615" s="102" t="str">
        <f t="shared" si="18"/>
        <v>TZT-R1403B-40-AA1E-NA.pdf</v>
      </c>
      <c r="D615" s="102" t="str">
        <f t="shared" si="19"/>
        <v>611.TZT-R1403B-40-AA1E-NA.pdf</v>
      </c>
      <c r="E615" s="99" t="str" cm="1">
        <f t="array" ref="E615">IF(_xlfn.XLOOKUP(VALUE(A615),VALUE(版本控制!A:A),版本控制!E:E,,0)="啟用","","刪除")</f>
        <v/>
      </c>
    </row>
    <row r="616" spans="1:5">
      <c r="A616" s="101">
        <v>612</v>
      </c>
      <c r="B616" s="102" t="s">
        <v>620</v>
      </c>
      <c r="C616" s="102" t="str">
        <f t="shared" si="18"/>
        <v>TZT-R1403C-40-AA1E-NA.pdf</v>
      </c>
      <c r="D616" s="102" t="str">
        <f t="shared" si="19"/>
        <v>612.TZT-R1403C-40-AA1E-NA.pdf</v>
      </c>
      <c r="E616" s="99" t="str" cm="1">
        <f t="array" ref="E616">IF(_xlfn.XLOOKUP(VALUE(A616),VALUE(版本控制!A:A),版本控制!E:E,,0)="啟用","","刪除")</f>
        <v/>
      </c>
    </row>
    <row r="617" spans="1:5">
      <c r="A617" s="101">
        <v>613</v>
      </c>
      <c r="B617" s="102" t="s">
        <v>621</v>
      </c>
      <c r="C617" s="102" t="str">
        <f t="shared" si="18"/>
        <v>VT-1302-50-AA1E-NA.pdf</v>
      </c>
      <c r="D617" s="102" t="str">
        <f t="shared" si="19"/>
        <v>613.VT-1302-50-AA1E-NA.pdf</v>
      </c>
      <c r="E617" s="99" t="str" cm="1">
        <f t="array" ref="E617">IF(_xlfn.XLOOKUP(VALUE(A617),VALUE(版本控制!A:A),版本控制!E:E,,0)="啟用","","刪除")</f>
        <v/>
      </c>
    </row>
    <row r="618" spans="1:5">
      <c r="A618" s="101">
        <v>614</v>
      </c>
      <c r="B618" s="102" t="s">
        <v>622</v>
      </c>
      <c r="C618" s="102" t="str">
        <f t="shared" si="18"/>
        <v>VT-1401-50-AA1E-NA.pdf</v>
      </c>
      <c r="D618" s="102" t="str">
        <f t="shared" si="19"/>
        <v>614.VT-1401-50-AA1E-NA.pdf</v>
      </c>
      <c r="E618" s="99" t="str" cm="1">
        <f t="array" ref="E618">IF(_xlfn.XLOOKUP(VALUE(A618),VALUE(版本控制!A:A),版本控制!E:E,,0)="啟用","","刪除")</f>
        <v/>
      </c>
    </row>
    <row r="619" spans="1:5">
      <c r="A619" s="101">
        <v>615</v>
      </c>
      <c r="B619" s="102" t="s">
        <v>623</v>
      </c>
      <c r="C619" s="102" t="str">
        <f t="shared" si="18"/>
        <v>VT-1501-25-AA1E-NA.pdf</v>
      </c>
      <c r="D619" s="102" t="str">
        <f t="shared" si="19"/>
        <v>615.VT-1501-25-AA1E-NA.pdf</v>
      </c>
      <c r="E619" s="99" t="str" cm="1">
        <f t="array" ref="E619">IF(_xlfn.XLOOKUP(VALUE(A619),VALUE(版本控制!A:A),版本控制!E:E,,0)="啟用","","刪除")</f>
        <v/>
      </c>
    </row>
    <row r="620" spans="1:5">
      <c r="A620" s="101">
        <v>616</v>
      </c>
      <c r="B620" s="102" t="s">
        <v>624</v>
      </c>
      <c r="C620" s="102" t="str">
        <f t="shared" si="18"/>
        <v>VT-1502-25-AA1E-NA.pdf</v>
      </c>
      <c r="D620" s="102" t="str">
        <f t="shared" si="19"/>
        <v>616.VT-1502-25-AA1E-NA.pdf</v>
      </c>
      <c r="E620" s="99" t="str" cm="1">
        <f t="array" ref="E620">IF(_xlfn.XLOOKUP(VALUE(A620),VALUE(版本控制!A:A),版本控制!E:E,,0)="啟用","","刪除")</f>
        <v/>
      </c>
    </row>
    <row r="621" spans="1:5">
      <c r="A621" s="101">
        <v>617</v>
      </c>
      <c r="B621" s="102" t="s">
        <v>625</v>
      </c>
      <c r="C621" s="102" t="str">
        <f t="shared" si="18"/>
        <v>VT-1901-25-AA1E-NA.pdf</v>
      </c>
      <c r="D621" s="102" t="str">
        <f t="shared" si="19"/>
        <v>617.VT-1901-25-AA1E-NA.pdf</v>
      </c>
      <c r="E621" s="99" t="str" cm="1">
        <f t="array" ref="E621">IF(_xlfn.XLOOKUP(VALUE(A621),VALUE(版本控制!A:A),版本控制!E:E,,0)="啟用","","刪除")</f>
        <v/>
      </c>
    </row>
    <row r="622" spans="1:5">
      <c r="A622" s="101">
        <v>618</v>
      </c>
      <c r="B622" s="102" t="s">
        <v>626</v>
      </c>
      <c r="C622" s="102" t="str">
        <f t="shared" si="18"/>
        <v>VT-2201-25-AA1E-NA.pdf</v>
      </c>
      <c r="D622" s="102" t="str">
        <f t="shared" si="19"/>
        <v>618.VT-2201-25-AA1E-NA.pdf</v>
      </c>
      <c r="E622" s="99" t="str" cm="1">
        <f t="array" ref="E622">IF(_xlfn.XLOOKUP(VALUE(A622),VALUE(版本控制!A:A),版本控制!E:E,,0)="啟用","","刪除")</f>
        <v/>
      </c>
    </row>
    <row r="623" spans="1:5">
      <c r="A623" s="101">
        <v>619</v>
      </c>
      <c r="B623" s="102" t="s">
        <v>627</v>
      </c>
      <c r="C623" s="102" t="str">
        <f t="shared" si="18"/>
        <v>WW-0102-50-AA1E-NA.pdf</v>
      </c>
      <c r="D623" s="102" t="str">
        <f t="shared" si="19"/>
        <v>619.WW-0102-50-AA1E-NA.pdf</v>
      </c>
      <c r="E623" s="99" t="str" cm="1">
        <f t="array" ref="E623">IF(_xlfn.XLOOKUP(VALUE(A623),VALUE(版本控制!A:A),版本控制!E:E,,0)="啟用","","刪除")</f>
        <v/>
      </c>
    </row>
    <row r="624" spans="1:5">
      <c r="A624" s="101">
        <v>620</v>
      </c>
      <c r="B624" s="102" t="s">
        <v>628</v>
      </c>
      <c r="C624" s="102" t="str">
        <f t="shared" si="18"/>
        <v>WW-0501-25-AA1E-NA-1.pdf</v>
      </c>
      <c r="D624" s="102" t="str">
        <f t="shared" si="19"/>
        <v>620.WW-0501-25-AA1E-NA-1.pdf</v>
      </c>
      <c r="E624" s="99" t="str" cm="1">
        <f t="array" ref="E624">IF(_xlfn.XLOOKUP(VALUE(A624),VALUE(版本控制!A:A),版本控制!E:E,,0)="啟用","","刪除")</f>
        <v/>
      </c>
    </row>
    <row r="625" spans="1:5">
      <c r="A625" s="101">
        <v>621</v>
      </c>
      <c r="B625" s="102" t="s">
        <v>629</v>
      </c>
      <c r="C625" s="102" t="str">
        <f t="shared" si="18"/>
        <v>WW-0501-25-AA1E-NA-2.pdf</v>
      </c>
      <c r="D625" s="102" t="str">
        <f t="shared" si="19"/>
        <v>621.WW-0501-25-AA1E-NA-2.pdf</v>
      </c>
      <c r="E625" s="99" t="str" cm="1">
        <f t="array" ref="E625">IF(_xlfn.XLOOKUP(VALUE(A625),VALUE(版本控制!A:A),版本控制!E:E,,0)="啟用","","刪除")</f>
        <v/>
      </c>
    </row>
    <row r="626" spans="1:5">
      <c r="A626" s="101">
        <v>622</v>
      </c>
      <c r="B626" s="102" t="s">
        <v>630</v>
      </c>
      <c r="C626" s="102" t="str">
        <f t="shared" si="18"/>
        <v>WW-1101-50-AA1E-NA.pdf</v>
      </c>
      <c r="D626" s="102" t="str">
        <f t="shared" si="19"/>
        <v>622.WW-1101-50-AA1E-NA.pdf</v>
      </c>
      <c r="E626" s="99" t="str" cm="1">
        <f t="array" ref="E626">IF(_xlfn.XLOOKUP(VALUE(A626),VALUE(版本控制!A:A),版本控制!E:E,,0)="啟用","","刪除")</f>
        <v/>
      </c>
    </row>
    <row r="627" spans="1:5">
      <c r="A627" s="101">
        <v>623</v>
      </c>
      <c r="B627" s="102" t="s">
        <v>631</v>
      </c>
      <c r="C627" s="102" t="str">
        <f t="shared" si="18"/>
        <v>WW-1301-50-AA1B-NA.pdf</v>
      </c>
      <c r="D627" s="102" t="str">
        <f t="shared" si="19"/>
        <v>623.WW-1301-50-AA1B-NA.pdf</v>
      </c>
      <c r="E627" s="99" t="str" cm="1">
        <f t="array" ref="E627">IF(_xlfn.XLOOKUP(VALUE(A627),VALUE(版本控制!A:A),版本控制!E:E,,0)="啟用","","刪除")</f>
        <v/>
      </c>
    </row>
    <row r="628" spans="1:5">
      <c r="A628" s="101">
        <v>624</v>
      </c>
      <c r="B628" s="102" t="s">
        <v>632</v>
      </c>
      <c r="C628" s="102" t="str">
        <f t="shared" si="18"/>
        <v>WW-1302-80-AA1E-NA.pdf</v>
      </c>
      <c r="D628" s="102" t="str">
        <f t="shared" si="19"/>
        <v>624.WW-1302-80-AA1E-NA.pdf</v>
      </c>
      <c r="E628" s="99" t="str" cm="1">
        <f t="array" ref="E628">IF(_xlfn.XLOOKUP(VALUE(A628),VALUE(版本控制!A:A),版本控制!E:E,,0)="啟用","","刪除")</f>
        <v/>
      </c>
    </row>
    <row r="629" spans="1:5">
      <c r="A629" s="101">
        <v>625</v>
      </c>
      <c r="B629" s="102" t="s">
        <v>633</v>
      </c>
      <c r="C629" s="102" t="str">
        <f t="shared" si="18"/>
        <v>WW-1303-50-AA1E-NA.pdf</v>
      </c>
      <c r="D629" s="102" t="str">
        <f t="shared" si="19"/>
        <v>625.WW-1303-50-AA1E-NA.pdf</v>
      </c>
      <c r="E629" s="99" t="str" cm="1">
        <f t="array" ref="E629">IF(_xlfn.XLOOKUP(VALUE(A629),VALUE(版本控制!A:A),版本控制!E:E,,0)="啟用","","刪除")</f>
        <v/>
      </c>
    </row>
    <row r="630" spans="1:5">
      <c r="A630" s="101">
        <v>626</v>
      </c>
      <c r="B630" s="102" t="s">
        <v>826</v>
      </c>
      <c r="C630" s="102" t="str">
        <f t="shared" si="18"/>
        <v>WW-1304-50-AA1B-NA.pdf</v>
      </c>
      <c r="D630" s="102" t="str">
        <f t="shared" si="19"/>
        <v>626.WW-1304-50-AA1B-NA.pdf</v>
      </c>
      <c r="E630" s="99" t="str" cm="1">
        <f t="array" ref="E630">IF(_xlfn.XLOOKUP(VALUE(A630),VALUE(版本控制!A:A),版本控制!E:E,,0)="啟用","","刪除")</f>
        <v/>
      </c>
    </row>
    <row r="631" spans="1:5">
      <c r="A631" s="101">
        <v>627</v>
      </c>
      <c r="B631" s="102" t="s">
        <v>634</v>
      </c>
      <c r="C631" s="102" t="str">
        <f t="shared" si="18"/>
        <v>WW-1504-50-AA1E-NA.pdf</v>
      </c>
      <c r="D631" s="102" t="str">
        <f t="shared" si="19"/>
        <v>627.WW-1504-50-AA1E-NA.pdf</v>
      </c>
      <c r="E631" s="99" t="str" cm="1">
        <f t="array" ref="E631">IF(_xlfn.XLOOKUP(VALUE(A631),VALUE(版本控制!A:A),版本控制!E:E,,0)="啟用","","刪除")</f>
        <v/>
      </c>
    </row>
    <row r="632" spans="1:5">
      <c r="A632" s="101">
        <v>628</v>
      </c>
      <c r="B632" s="102" t="s">
        <v>635</v>
      </c>
      <c r="C632" s="102" t="str">
        <f t="shared" si="18"/>
        <v>WW-1901-50-AA1E-NA.pdf</v>
      </c>
      <c r="D632" s="102" t="str">
        <f t="shared" si="19"/>
        <v>628.WW-1901-50-AA1E-NA.pdf</v>
      </c>
      <c r="E632" s="99" t="str" cm="1">
        <f t="array" ref="E632">IF(_xlfn.XLOOKUP(VALUE(A632),VALUE(版本控制!A:A),版本控制!E:E,,0)="啟用","","刪除")</f>
        <v/>
      </c>
    </row>
    <row r="633" spans="1:5">
      <c r="A633" s="101">
        <v>629</v>
      </c>
      <c r="B633" s="102" t="s">
        <v>636</v>
      </c>
      <c r="C633" s="102" t="str">
        <f t="shared" si="18"/>
        <v>WW-1902-50-AA1E-NA.pdf</v>
      </c>
      <c r="D633" s="102" t="str">
        <f t="shared" si="19"/>
        <v>629.WW-1902-50-AA1E-NA.pdf</v>
      </c>
      <c r="E633" s="99" t="str" cm="1">
        <f t="array" ref="E633">IF(_xlfn.XLOOKUP(VALUE(A633),VALUE(版本控制!A:A),版本控制!E:E,,0)="啟用","","刪除")</f>
        <v/>
      </c>
    </row>
    <row r="634" spans="1:5">
      <c r="A634" s="101">
        <v>630</v>
      </c>
      <c r="B634" s="102" t="s">
        <v>637</v>
      </c>
      <c r="C634" s="102" t="str">
        <f t="shared" si="18"/>
        <v>WW-1904-25-AA1E-NA.pdf</v>
      </c>
      <c r="D634" s="102" t="str">
        <f t="shared" si="19"/>
        <v>630.WW-1904-25-AA1E-NA.pdf</v>
      </c>
      <c r="E634" s="99" t="str" cm="1">
        <f t="array" ref="E634">IF(_xlfn.XLOOKUP(VALUE(A634),VALUE(版本控制!A:A),版本控制!E:E,,0)="啟用","","刪除")</f>
        <v/>
      </c>
    </row>
    <row r="635" spans="1:5">
      <c r="A635" s="101">
        <v>631</v>
      </c>
      <c r="B635" s="102" t="s">
        <v>638</v>
      </c>
      <c r="C635" s="102" t="str">
        <f t="shared" si="18"/>
        <v>WW-2001-50-AA1B-NA-1.pdf</v>
      </c>
      <c r="D635" s="102" t="str">
        <f t="shared" si="19"/>
        <v>631.WW-2001-50-AA1B-NA-1.pdf</v>
      </c>
      <c r="E635" s="99" t="str" cm="1">
        <f t="array" ref="E635">IF(_xlfn.XLOOKUP(VALUE(A635),VALUE(版本控制!A:A),版本控制!E:E,,0)="啟用","","刪除")</f>
        <v/>
      </c>
    </row>
    <row r="636" spans="1:5">
      <c r="A636" s="101">
        <v>632</v>
      </c>
      <c r="B636" s="102" t="s">
        <v>639</v>
      </c>
      <c r="C636" s="102" t="str">
        <f t="shared" si="18"/>
        <v>WW-2001-50-AA1B-NA-2.pdf</v>
      </c>
      <c r="D636" s="102" t="str">
        <f t="shared" si="19"/>
        <v>632.WW-2001-50-AA1B-NA-2.pdf</v>
      </c>
      <c r="E636" s="99" t="str" cm="1">
        <f t="array" ref="E636">IF(_xlfn.XLOOKUP(VALUE(A636),VALUE(版本控制!A:A),版本控制!E:E,,0)="啟用","","刪除")</f>
        <v/>
      </c>
    </row>
    <row r="637" spans="1:5">
      <c r="A637" s="101">
        <v>633</v>
      </c>
      <c r="B637" s="102" t="s">
        <v>640</v>
      </c>
      <c r="C637" s="102" t="str">
        <f t="shared" si="18"/>
        <v>WW-2001-50-AA1B-NA-3.pdf</v>
      </c>
      <c r="D637" s="102" t="str">
        <f t="shared" si="19"/>
        <v>633.WW-2001-50-AA1B-NA-3.pdf</v>
      </c>
      <c r="E637" s="99" t="str" cm="1">
        <f t="array" ref="E637">IF(_xlfn.XLOOKUP(VALUE(A637),VALUE(版本控制!A:A),版本控制!E:E,,0)="啟用","","刪除")</f>
        <v/>
      </c>
    </row>
    <row r="638" spans="1:5">
      <c r="A638" s="101">
        <v>634</v>
      </c>
      <c r="B638" s="102" t="s">
        <v>641</v>
      </c>
      <c r="C638" s="102" t="str">
        <f t="shared" si="18"/>
        <v>WW-2001-50-AA1B-NA-4.pdf</v>
      </c>
      <c r="D638" s="102" t="str">
        <f t="shared" si="19"/>
        <v>634.WW-2001-50-AA1B-NA-4.pdf</v>
      </c>
      <c r="E638" s="99" t="str" cm="1">
        <f t="array" ref="E638">IF(_xlfn.XLOOKUP(VALUE(A638),VALUE(版本控制!A:A),版本控制!E:E,,0)="啟用","","刪除")</f>
        <v/>
      </c>
    </row>
    <row r="639" spans="1:5">
      <c r="A639" s="101">
        <v>635</v>
      </c>
      <c r="B639" s="102" t="s">
        <v>642</v>
      </c>
      <c r="C639" s="102" t="str">
        <f t="shared" si="18"/>
        <v>WW-2001-50-AA1B-NA-5.pdf</v>
      </c>
      <c r="D639" s="102" t="str">
        <f t="shared" si="19"/>
        <v>635.WW-2001-50-AA1B-NA-5.pdf</v>
      </c>
      <c r="E639" s="99" t="str" cm="1">
        <f t="array" ref="E639">IF(_xlfn.XLOOKUP(VALUE(A639),VALUE(版本控制!A:A),版本控制!E:E,,0)="啟用","","刪除")</f>
        <v/>
      </c>
    </row>
    <row r="640" spans="1:5">
      <c r="A640" s="101">
        <v>636</v>
      </c>
      <c r="B640" s="102" t="s">
        <v>643</v>
      </c>
      <c r="C640" s="102" t="str">
        <f t="shared" si="18"/>
        <v>WW-2001-50-AA1B-NA-6.pdf</v>
      </c>
      <c r="D640" s="102" t="str">
        <f t="shared" si="19"/>
        <v>636.WW-2001-50-AA1B-NA-6.pdf</v>
      </c>
      <c r="E640" s="99" t="str" cm="1">
        <f t="array" ref="E640">IF(_xlfn.XLOOKUP(VALUE(A640),VALUE(版本控制!A:A),版本控制!E:E,,0)="啟用","","刪除")</f>
        <v/>
      </c>
    </row>
    <row r="641" spans="1:5">
      <c r="A641" s="101">
        <v>637</v>
      </c>
      <c r="B641" s="102" t="s">
        <v>644</v>
      </c>
      <c r="C641" s="102" t="str">
        <f t="shared" si="18"/>
        <v>WW-2002-25-AA1B-NA.pdf</v>
      </c>
      <c r="D641" s="102" t="str">
        <f t="shared" si="19"/>
        <v>637.WW-2002-25-AA1B-NA.pdf</v>
      </c>
      <c r="E641" s="99" t="str" cm="1">
        <f t="array" ref="E641">IF(_xlfn.XLOOKUP(VALUE(A641),VALUE(版本控制!A:A),版本控制!E:E,,0)="啟用","","刪除")</f>
        <v/>
      </c>
    </row>
    <row r="642" spans="1:5">
      <c r="A642" s="101">
        <v>638</v>
      </c>
      <c r="B642" s="102" t="s">
        <v>645</v>
      </c>
      <c r="C642" s="102" t="str">
        <f t="shared" si="18"/>
        <v>WW-2003-25-AA1B-NA.pdf</v>
      </c>
      <c r="D642" s="102" t="str">
        <f t="shared" si="19"/>
        <v>638.WW-2003-25-AA1B-NA.pdf</v>
      </c>
      <c r="E642" s="99" t="str" cm="1">
        <f t="array" ref="E642">IF(_xlfn.XLOOKUP(VALUE(A642),VALUE(版本控制!A:A),版本控制!E:E,,0)="啟用","","刪除")</f>
        <v/>
      </c>
    </row>
    <row r="643" spans="1:5">
      <c r="A643" s="101">
        <v>639</v>
      </c>
      <c r="B643" s="102" t="s">
        <v>646</v>
      </c>
      <c r="C643" s="102" t="str">
        <f t="shared" si="18"/>
        <v>WW-2004-25-AA1B-NA.pdf</v>
      </c>
      <c r="D643" s="102" t="str">
        <f t="shared" si="19"/>
        <v>639.WW-2004-25-AA1B-NA.pdf</v>
      </c>
      <c r="E643" s="99" t="str" cm="1">
        <f t="array" ref="E643">IF(_xlfn.XLOOKUP(VALUE(A643),VALUE(版本控制!A:A),版本控制!E:E,,0)="啟用","","刪除")</f>
        <v/>
      </c>
    </row>
    <row r="644" spans="1:5">
      <c r="A644" s="101">
        <v>640</v>
      </c>
      <c r="B644" s="102" t="s">
        <v>647</v>
      </c>
      <c r="C644" s="102" t="str">
        <f t="shared" si="18"/>
        <v>WW-2005-50-AA1B-NA-1.pdf</v>
      </c>
      <c r="D644" s="102" t="str">
        <f t="shared" si="19"/>
        <v>640.WW-2005-50-AA1B-NA-1.pdf</v>
      </c>
      <c r="E644" s="99" t="str" cm="1">
        <f t="array" ref="E644">IF(_xlfn.XLOOKUP(VALUE(A644),VALUE(版本控制!A:A),版本控制!E:E,,0)="啟用","","刪除")</f>
        <v/>
      </c>
    </row>
    <row r="645" spans="1:5">
      <c r="A645" s="101">
        <v>641</v>
      </c>
      <c r="B645" s="102" t="s">
        <v>648</v>
      </c>
      <c r="C645" s="102" t="str">
        <f t="shared" ref="C645:C650" si="20">_xlfn.CONCAT(B645,".pdf")</f>
        <v>WW-2005-50-AA1B-NA-2.pdf</v>
      </c>
      <c r="D645" s="102" t="str">
        <f t="shared" si="19"/>
        <v>641.WW-2005-50-AA1B-NA-2.pdf</v>
      </c>
      <c r="E645" s="99" t="str" cm="1">
        <f t="array" ref="E645">IF(_xlfn.XLOOKUP(VALUE(A645),VALUE(版本控制!A:A),版本控制!E:E,,0)="啟用","","刪除")</f>
        <v/>
      </c>
    </row>
    <row r="646" spans="1:5">
      <c r="A646" s="101">
        <v>642</v>
      </c>
      <c r="B646" s="102" t="s">
        <v>649</v>
      </c>
      <c r="C646" s="102" t="str">
        <f t="shared" si="20"/>
        <v>WW-2201-50-AA1E-NA.pdf</v>
      </c>
      <c r="D646" s="102" t="str">
        <f t="shared" si="19"/>
        <v>642.WW-2201-50-AA1E-NA.pdf</v>
      </c>
      <c r="E646" s="99" t="str" cm="1">
        <f t="array" ref="E646">IF(_xlfn.XLOOKUP(VALUE(A646),VALUE(版本控制!A:A),版本控制!E:E,,0)="啟用","","刪除")</f>
        <v/>
      </c>
    </row>
    <row r="647" spans="1:5">
      <c r="A647" s="101">
        <v>643</v>
      </c>
      <c r="B647" s="102" t="s">
        <v>650</v>
      </c>
      <c r="C647" s="102" t="str">
        <f t="shared" si="20"/>
        <v>WW-2202-25-AA1E-NA.pdf</v>
      </c>
      <c r="D647" s="102" t="str">
        <f t="shared" si="19"/>
        <v>643.WW-2202-25-AA1E-NA.pdf</v>
      </c>
      <c r="E647" s="99" t="str" cm="1">
        <f t="array" ref="E647">IF(_xlfn.XLOOKUP(VALUE(A647),VALUE(版本控制!A:A),版本控制!E:E,,0)="啟用","","刪除")</f>
        <v/>
      </c>
    </row>
    <row r="648" spans="1:5">
      <c r="A648" s="101">
        <v>644</v>
      </c>
      <c r="B648" s="102" t="s">
        <v>651</v>
      </c>
      <c r="C648" s="102" t="str">
        <f t="shared" si="20"/>
        <v>WW-2301-50-AA1E-NA.pdf</v>
      </c>
      <c r="D648" s="102" t="str">
        <f t="shared" si="19"/>
        <v>644.WW-2301-50-AA1E-NA.pdf</v>
      </c>
      <c r="E648" s="99" t="str" cm="1">
        <f t="array" ref="E648">IF(_xlfn.XLOOKUP(VALUE(A648),VALUE(版本控制!A:A),版本控制!E:E,,0)="啟用","","刪除")</f>
        <v/>
      </c>
    </row>
    <row r="649" spans="1:5">
      <c r="A649" s="101">
        <v>645</v>
      </c>
      <c r="B649" s="102" t="s">
        <v>652</v>
      </c>
      <c r="C649" s="102" t="str">
        <f t="shared" si="20"/>
        <v>WW-2302-25-AA1B-NA.pdf</v>
      </c>
      <c r="D649" s="102" t="str">
        <f t="shared" si="19"/>
        <v>645.WW-2302-25-AA1B-NA.pdf</v>
      </c>
      <c r="E649" s="99" t="str" cm="1">
        <f t="array" ref="E649">IF(_xlfn.XLOOKUP(VALUE(A649),VALUE(版本控制!A:A),版本控制!E:E,,0)="啟用","","刪除")</f>
        <v/>
      </c>
    </row>
    <row r="650" spans="1:5">
      <c r="A650" s="107">
        <v>646</v>
      </c>
      <c r="B650" s="103" t="s">
        <v>3414</v>
      </c>
      <c r="C650" s="103" t="str">
        <f t="shared" si="20"/>
        <v>SS-R1102-40-AA1B-NA.pdf</v>
      </c>
      <c r="D650" s="103" t="str">
        <f t="shared" si="19"/>
        <v>646.SS-R1102-40-AA1B-NA.pdf</v>
      </c>
      <c r="E650" s="99" t="str" cm="1">
        <f t="array" ref="E650">IF(_xlfn.XLOOKUP(VALUE(A650),VALUE(版本控制!A:A),版本控制!E:E,,0)="啟用","","刪除")</f>
        <v/>
      </c>
    </row>
  </sheetData>
  <autoFilter ref="A1:E649" xr:uid="{71B58F3F-7043-489F-84C5-43A70ECEE8DD}"/>
  <phoneticPr fontId="4" type="noConversion"/>
  <printOptions gridLines="1"/>
  <pageMargins left="0.94488188976377963" right="0.55118110236220474" top="0.59055118110236227" bottom="0.59055118110236227" header="0.31496062992125984" footer="0.51181102362204722"/>
  <pageSetup paperSize="9" orientation="portrait" r:id="rId1"/>
  <headerFooter>
    <oddHeader>&amp;L&amp;"新細明體,標準"&amp;14大承循環SRF設置管道工程(GL-05)</oddHeader>
    <oddFooter>第 &amp;P 頁，共 &amp;N 頁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01C9A-3F3C-4795-8C28-CE820AC41B65}">
  <sheetPr codeName="工作表2"/>
  <dimension ref="A1:E433"/>
  <sheetViews>
    <sheetView workbookViewId="0">
      <selection activeCell="G12" sqref="G12"/>
    </sheetView>
  </sheetViews>
  <sheetFormatPr defaultRowHeight="13"/>
  <cols>
    <col min="1" max="1" width="8.796875" style="38"/>
    <col min="2" max="2" width="28.19921875" style="38" bestFit="1" customWidth="1"/>
    <col min="3" max="3" width="28.19921875" style="38" customWidth="1"/>
    <col min="4" max="4" width="23.69921875" style="36" bestFit="1" customWidth="1"/>
    <col min="5" max="5" width="18.19921875" style="36" bestFit="1" customWidth="1"/>
  </cols>
  <sheetData>
    <row r="1" spans="1:5">
      <c r="A1" s="39" t="s">
        <v>683</v>
      </c>
      <c r="B1" s="39" t="s">
        <v>684</v>
      </c>
      <c r="C1" s="42" t="s">
        <v>690</v>
      </c>
      <c r="D1" s="40" t="s">
        <v>686</v>
      </c>
      <c r="E1" s="40" t="s">
        <v>687</v>
      </c>
    </row>
    <row r="2" spans="1:5">
      <c r="A2" s="37">
        <v>1</v>
      </c>
      <c r="B2" s="37" t="s">
        <v>75</v>
      </c>
      <c r="C2" s="43" t="str">
        <f>HYPERLINK(_xlfn.CONCAT("G:\我的雲端硬碟\可寧衛\01.工程圖面\Isometric 圖\01.原始圖\單一圖面\",A2,".",B2,".pdf"),"Y")</f>
        <v>Y</v>
      </c>
      <c r="D2" s="37" t="s">
        <v>76</v>
      </c>
      <c r="E2" s="36">
        <f>_xlfn.XLOOKUP(D2,'DRAWING LIST'!B:B,'DRAWING LIST'!A:A,,0)</f>
        <v>2</v>
      </c>
    </row>
    <row r="3" spans="1:5">
      <c r="A3" s="37">
        <v>1</v>
      </c>
      <c r="B3" s="37" t="s">
        <v>75</v>
      </c>
      <c r="C3" s="43" t="str">
        <f t="shared" ref="C3:C81" si="0">HYPERLINK(_xlfn.CONCAT("G:\我的雲端硬碟\可寧衛\01.工程圖面\Isometric 圖\01.原始圖\單一圖面\",A3,".",B3,".pdf"),"Y")</f>
        <v>Y</v>
      </c>
      <c r="D3" s="41" t="s">
        <v>685</v>
      </c>
      <c r="E3" s="36" t="str">
        <f>IFERROR(_xlfn.XLOOKUP(D3,'DRAWING LIST'!B:B,'DRAWING LIST'!A:A,,0),"Equiment")</f>
        <v>Equiment</v>
      </c>
    </row>
    <row r="4" spans="1:5">
      <c r="A4" s="37">
        <v>2</v>
      </c>
      <c r="B4" s="37" t="s">
        <v>76</v>
      </c>
      <c r="C4" s="43" t="str">
        <f t="shared" si="0"/>
        <v>Y</v>
      </c>
      <c r="D4" s="41" t="s">
        <v>688</v>
      </c>
      <c r="E4" s="36">
        <f>IFERROR(_xlfn.XLOOKUP(D4,'DRAWING LIST'!B:B,'DRAWING LIST'!A:A,,0),"Equiment")</f>
        <v>1</v>
      </c>
    </row>
    <row r="5" spans="1:5">
      <c r="A5" s="37">
        <v>2</v>
      </c>
      <c r="B5" s="37" t="s">
        <v>76</v>
      </c>
      <c r="C5" s="43" t="str">
        <f t="shared" si="0"/>
        <v>Y</v>
      </c>
      <c r="D5" s="41" t="s">
        <v>689</v>
      </c>
      <c r="E5" s="36" t="str">
        <f>IFERROR(_xlfn.XLOOKUP(D5,'DRAWING LIST'!B:B,'DRAWING LIST'!A:A,,0),"Equiment")</f>
        <v>Equiment</v>
      </c>
    </row>
    <row r="6" spans="1:5">
      <c r="A6" s="37">
        <v>3</v>
      </c>
      <c r="B6" s="37" t="s">
        <v>77</v>
      </c>
      <c r="C6" s="43" t="str">
        <f t="shared" si="0"/>
        <v>Y</v>
      </c>
      <c r="D6" s="41" t="s">
        <v>691</v>
      </c>
      <c r="E6" s="36" t="str">
        <f>IFERROR(_xlfn.XLOOKUP(D6,'DRAWING LIST'!B:B,'DRAWING LIST'!A:A,,0),"Equiment")</f>
        <v>Equiment</v>
      </c>
    </row>
    <row r="7" spans="1:5">
      <c r="A7" s="37">
        <v>3</v>
      </c>
      <c r="B7" s="37" t="s">
        <v>77</v>
      </c>
      <c r="C7" s="43" t="str">
        <f t="shared" si="0"/>
        <v>Y</v>
      </c>
      <c r="D7" s="41" t="s">
        <v>692</v>
      </c>
      <c r="E7" s="36" t="str">
        <f>IFERROR(_xlfn.XLOOKUP(D7,'DRAWING LIST'!B:B,'DRAWING LIST'!A:A,,0),"Equiment")</f>
        <v>Equiment</v>
      </c>
    </row>
    <row r="8" spans="1:5">
      <c r="A8" s="37">
        <v>4</v>
      </c>
      <c r="B8" s="37" t="s">
        <v>78</v>
      </c>
      <c r="C8" s="43" t="str">
        <f t="shared" si="0"/>
        <v>Y</v>
      </c>
      <c r="D8" s="41" t="s">
        <v>693</v>
      </c>
      <c r="E8" s="36">
        <f>IFERROR(_xlfn.XLOOKUP(D8,'DRAWING LIST'!B:B,'DRAWING LIST'!A:A,,0),"Equiment")</f>
        <v>5</v>
      </c>
    </row>
    <row r="9" spans="1:5">
      <c r="A9" s="37"/>
      <c r="B9" s="37" t="s">
        <v>78</v>
      </c>
      <c r="C9" s="43" t="str">
        <f t="shared" si="0"/>
        <v>Y</v>
      </c>
      <c r="D9" s="41" t="s">
        <v>694</v>
      </c>
      <c r="E9" s="36" t="str">
        <f>IFERROR(_xlfn.XLOOKUP(D9,'DRAWING LIST'!B:B,'DRAWING LIST'!A:A,,0),"Equiment")</f>
        <v>Equiment</v>
      </c>
    </row>
    <row r="10" spans="1:5">
      <c r="A10" s="37">
        <v>5</v>
      </c>
      <c r="B10" s="37" t="s">
        <v>79</v>
      </c>
      <c r="C10" s="43" t="str">
        <f t="shared" si="0"/>
        <v>Y</v>
      </c>
      <c r="D10" s="41" t="s">
        <v>695</v>
      </c>
      <c r="E10" s="36" t="str">
        <f>IFERROR(_xlfn.XLOOKUP(D10,'DRAWING LIST'!B:B,'DRAWING LIST'!A:A,,0),"Equiment")</f>
        <v>Equiment</v>
      </c>
    </row>
    <row r="11" spans="1:5">
      <c r="A11" s="37"/>
      <c r="B11" s="37" t="s">
        <v>79</v>
      </c>
      <c r="C11" s="43" t="str">
        <f t="shared" si="0"/>
        <v>Y</v>
      </c>
      <c r="D11" s="41" t="s">
        <v>696</v>
      </c>
      <c r="E11" s="36">
        <f>IFERROR(_xlfn.XLOOKUP(D11,'DRAWING LIST'!B:B,'DRAWING LIST'!A:A,,0),"Equiment")</f>
        <v>4</v>
      </c>
    </row>
    <row r="12" spans="1:5">
      <c r="A12" s="37">
        <v>6</v>
      </c>
      <c r="B12" s="39" t="s">
        <v>695</v>
      </c>
      <c r="C12" s="43" t="str">
        <f t="shared" si="0"/>
        <v>Y</v>
      </c>
      <c r="D12" s="41" t="s">
        <v>697</v>
      </c>
      <c r="E12" s="36">
        <f>IFERROR(_xlfn.XLOOKUP(D12,'DRAWING LIST'!B:B,'DRAWING LIST'!A:A,,0),"Equiment")</f>
        <v>8</v>
      </c>
    </row>
    <row r="13" spans="1:5">
      <c r="A13" s="37"/>
      <c r="B13" s="39" t="s">
        <v>695</v>
      </c>
      <c r="C13" s="43" t="str">
        <f t="shared" si="0"/>
        <v>Y</v>
      </c>
      <c r="D13" s="41" t="s">
        <v>693</v>
      </c>
      <c r="E13" s="36">
        <f>IFERROR(_xlfn.XLOOKUP(D13,'DRAWING LIST'!B:B,'DRAWING LIST'!A:A,,0),"Equiment")</f>
        <v>5</v>
      </c>
    </row>
    <row r="14" spans="1:5">
      <c r="A14" s="37"/>
      <c r="B14" s="39" t="s">
        <v>695</v>
      </c>
      <c r="C14" s="43" t="str">
        <f t="shared" si="0"/>
        <v>Y</v>
      </c>
      <c r="D14" s="41" t="s">
        <v>698</v>
      </c>
      <c r="E14" s="36">
        <f>IFERROR(_xlfn.XLOOKUP(D14,'DRAWING LIST'!B:B,'DRAWING LIST'!A:A,,0),"Equiment")</f>
        <v>9</v>
      </c>
    </row>
    <row r="15" spans="1:5">
      <c r="A15" s="37"/>
      <c r="B15" s="39" t="s">
        <v>695</v>
      </c>
      <c r="C15" s="43" t="str">
        <f t="shared" si="0"/>
        <v>Y</v>
      </c>
      <c r="D15" s="41" t="s">
        <v>699</v>
      </c>
      <c r="E15" s="36">
        <f>IFERROR(_xlfn.XLOOKUP(D15,'DRAWING LIST'!B:B,'DRAWING LIST'!A:A,,0),"Equiment")</f>
        <v>6</v>
      </c>
    </row>
    <row r="16" spans="1:5">
      <c r="A16" s="37"/>
      <c r="B16" s="39" t="s">
        <v>695</v>
      </c>
      <c r="C16" s="43" t="str">
        <f t="shared" si="0"/>
        <v>Y</v>
      </c>
      <c r="D16" s="41" t="s">
        <v>700</v>
      </c>
      <c r="E16" s="36">
        <f>IFERROR(_xlfn.XLOOKUP(D16,'DRAWING LIST'!B:B,'DRAWING LIST'!A:A,,0),"Equiment")</f>
        <v>7</v>
      </c>
    </row>
    <row r="17" spans="1:5">
      <c r="A17" s="37">
        <v>7</v>
      </c>
      <c r="B17" s="37" t="s">
        <v>80</v>
      </c>
      <c r="C17" s="43" t="str">
        <f t="shared" si="0"/>
        <v>Y</v>
      </c>
      <c r="D17" s="41" t="s">
        <v>695</v>
      </c>
      <c r="E17" s="36" t="str">
        <f>IFERROR(_xlfn.XLOOKUP(D17,'DRAWING LIST'!B:B,'DRAWING LIST'!A:A,,0),"Equiment")</f>
        <v>Equiment</v>
      </c>
    </row>
    <row r="18" spans="1:5">
      <c r="A18" s="37">
        <v>8</v>
      </c>
      <c r="B18" s="37" t="s">
        <v>81</v>
      </c>
      <c r="C18" s="43" t="str">
        <f t="shared" si="0"/>
        <v>Y</v>
      </c>
      <c r="D18" s="41" t="s">
        <v>695</v>
      </c>
      <c r="E18" s="36" t="str">
        <f>IFERROR(_xlfn.XLOOKUP(D18,'DRAWING LIST'!B:B,'DRAWING LIST'!A:A,,0),"Equiment")</f>
        <v>Equiment</v>
      </c>
    </row>
    <row r="19" spans="1:5">
      <c r="A19" s="37">
        <v>9</v>
      </c>
      <c r="B19" s="37" t="s">
        <v>82</v>
      </c>
      <c r="C19" s="43" t="str">
        <f t="shared" si="0"/>
        <v>Y</v>
      </c>
      <c r="D19" s="41" t="s">
        <v>695</v>
      </c>
      <c r="E19" s="36" t="str">
        <f>IFERROR(_xlfn.XLOOKUP(D19,'DRAWING LIST'!B:B,'DRAWING LIST'!A:A,,0),"Equiment")</f>
        <v>Equiment</v>
      </c>
    </row>
    <row r="20" spans="1:5">
      <c r="A20" s="37">
        <v>10</v>
      </c>
      <c r="B20" s="37" t="s">
        <v>83</v>
      </c>
      <c r="C20" s="43" t="str">
        <f t="shared" si="0"/>
        <v>Y</v>
      </c>
      <c r="D20" s="41" t="s">
        <v>695</v>
      </c>
      <c r="E20" s="36" t="str">
        <f>IFERROR(_xlfn.XLOOKUP(D20,'DRAWING LIST'!B:B,'DRAWING LIST'!A:A,,0),"Equiment")</f>
        <v>Equiment</v>
      </c>
    </row>
    <row r="21" spans="1:5">
      <c r="A21" s="37">
        <v>11</v>
      </c>
      <c r="B21" s="37" t="s">
        <v>84</v>
      </c>
      <c r="C21" s="43" t="str">
        <f t="shared" si="0"/>
        <v>Y</v>
      </c>
      <c r="D21" s="41" t="s">
        <v>701</v>
      </c>
      <c r="E21" s="36">
        <f>IFERROR(_xlfn.XLOOKUP(D21,'DRAWING LIST'!B:B,'DRAWING LIST'!A:A,,0),"Equiment")</f>
        <v>11</v>
      </c>
    </row>
    <row r="22" spans="1:5">
      <c r="A22" s="37">
        <v>12</v>
      </c>
      <c r="B22" s="37" t="s">
        <v>85</v>
      </c>
      <c r="C22" s="43" t="str">
        <f t="shared" si="0"/>
        <v>Y</v>
      </c>
      <c r="D22" s="41" t="s">
        <v>702</v>
      </c>
      <c r="E22" s="36">
        <f>IFERROR(_xlfn.XLOOKUP(D22,'DRAWING LIST'!B:B,'DRAWING LIST'!A:A,,0),"Equiment")</f>
        <v>10</v>
      </c>
    </row>
    <row r="23" spans="1:5">
      <c r="A23" s="37"/>
      <c r="B23" s="37"/>
      <c r="C23" s="43"/>
      <c r="D23" s="41" t="s">
        <v>703</v>
      </c>
      <c r="E23" s="36">
        <f>IFERROR(_xlfn.XLOOKUP(D23,'DRAWING LIST'!B:B,'DRAWING LIST'!A:A,,0),"Equiment")</f>
        <v>12</v>
      </c>
    </row>
    <row r="24" spans="1:5">
      <c r="A24" s="37"/>
      <c r="B24" s="37"/>
      <c r="C24" s="43"/>
      <c r="D24" s="41" t="s">
        <v>703</v>
      </c>
      <c r="E24" s="36">
        <f>IFERROR(_xlfn.XLOOKUP(D24,'DRAWING LIST'!B:B,'DRAWING LIST'!A:A,,0),"Equiment")</f>
        <v>12</v>
      </c>
    </row>
    <row r="25" spans="1:5">
      <c r="A25" s="37">
        <v>13</v>
      </c>
      <c r="B25" s="37" t="s">
        <v>86</v>
      </c>
      <c r="C25" s="43" t="str">
        <f t="shared" si="0"/>
        <v>Y</v>
      </c>
      <c r="D25" s="41" t="s">
        <v>701</v>
      </c>
      <c r="E25" s="36">
        <f>IFERROR(_xlfn.XLOOKUP(D25,'DRAWING LIST'!B:B,'DRAWING LIST'!A:A,,0),"Equiment")</f>
        <v>11</v>
      </c>
    </row>
    <row r="26" spans="1:5">
      <c r="A26" s="37"/>
      <c r="B26" s="37"/>
      <c r="C26" s="43"/>
      <c r="D26" s="41" t="s">
        <v>704</v>
      </c>
      <c r="E26" s="36">
        <f>IFERROR(_xlfn.XLOOKUP(D26,'DRAWING LIST'!B:B,'DRAWING LIST'!A:A,,0),"Equiment")</f>
        <v>13</v>
      </c>
    </row>
    <row r="27" spans="1:5">
      <c r="A27" s="37"/>
      <c r="B27" s="37"/>
      <c r="C27" s="43"/>
      <c r="D27" s="41" t="s">
        <v>701</v>
      </c>
      <c r="E27" s="36">
        <f>IFERROR(_xlfn.XLOOKUP(D27,'DRAWING LIST'!B:B,'DRAWING LIST'!A:A,,0),"Equiment")</f>
        <v>11</v>
      </c>
    </row>
    <row r="28" spans="1:5">
      <c r="A28" s="37">
        <v>14</v>
      </c>
      <c r="B28" s="37" t="s">
        <v>87</v>
      </c>
      <c r="C28" s="43" t="str">
        <f t="shared" si="0"/>
        <v>Y</v>
      </c>
      <c r="D28" s="41" t="s">
        <v>703</v>
      </c>
      <c r="E28" s="36">
        <f>IFERROR(_xlfn.XLOOKUP(D28,'DRAWING LIST'!B:B,'DRAWING LIST'!A:A,,0),"Equiment")</f>
        <v>12</v>
      </c>
    </row>
    <row r="29" spans="1:5">
      <c r="A29" s="37"/>
      <c r="B29" s="37"/>
      <c r="C29" s="43"/>
      <c r="D29" s="41" t="s">
        <v>705</v>
      </c>
      <c r="E29" s="36">
        <f>IFERROR(_xlfn.XLOOKUP(D29,'DRAWING LIST'!B:B,'DRAWING LIST'!A:A,,0),"Equiment")</f>
        <v>14</v>
      </c>
    </row>
    <row r="30" spans="1:5">
      <c r="A30" s="37">
        <v>15</v>
      </c>
      <c r="B30" s="37" t="s">
        <v>88</v>
      </c>
      <c r="C30" s="43" t="str">
        <f t="shared" si="0"/>
        <v>Y</v>
      </c>
      <c r="D30" s="41" t="s">
        <v>704</v>
      </c>
      <c r="E30" s="36">
        <f>IFERROR(_xlfn.XLOOKUP(D30,'DRAWING LIST'!B:B,'DRAWING LIST'!A:A,,0),"Equiment")</f>
        <v>13</v>
      </c>
    </row>
    <row r="31" spans="1:5">
      <c r="A31" s="37"/>
      <c r="B31" s="37"/>
      <c r="C31" s="43"/>
      <c r="D31" s="41" t="s">
        <v>706</v>
      </c>
      <c r="E31" s="36">
        <f>IFERROR(_xlfn.XLOOKUP(D31,'DRAWING LIST'!B:B,'DRAWING LIST'!A:A,,0),"Equiment")</f>
        <v>15</v>
      </c>
    </row>
    <row r="32" spans="1:5">
      <c r="A32" s="37">
        <v>16</v>
      </c>
      <c r="B32" s="37" t="s">
        <v>89</v>
      </c>
      <c r="C32" s="43" t="str">
        <f t="shared" si="0"/>
        <v>Y</v>
      </c>
      <c r="D32" s="41" t="s">
        <v>705</v>
      </c>
      <c r="E32" s="36">
        <f>IFERROR(_xlfn.XLOOKUP(D32,'DRAWING LIST'!B:B,'DRAWING LIST'!A:A,,0),"Equiment")</f>
        <v>14</v>
      </c>
    </row>
    <row r="33" spans="1:5">
      <c r="A33" s="37"/>
      <c r="B33" s="37"/>
      <c r="C33" s="43"/>
      <c r="D33" s="41" t="s">
        <v>707</v>
      </c>
      <c r="E33" s="36">
        <f>IFERROR(_xlfn.XLOOKUP(D33,'DRAWING LIST'!B:B,'DRAWING LIST'!A:A,,0),"Equiment")</f>
        <v>16</v>
      </c>
    </row>
    <row r="34" spans="1:5">
      <c r="A34" s="37">
        <v>17</v>
      </c>
      <c r="B34" s="37" t="s">
        <v>90</v>
      </c>
      <c r="C34" s="43" t="str">
        <f t="shared" si="0"/>
        <v>Y</v>
      </c>
      <c r="D34" s="41" t="s">
        <v>706</v>
      </c>
      <c r="E34" s="36">
        <f>IFERROR(_xlfn.XLOOKUP(D34,'DRAWING LIST'!B:B,'DRAWING LIST'!A:A,,0),"Equiment")</f>
        <v>15</v>
      </c>
    </row>
    <row r="35" spans="1:5">
      <c r="A35" s="37"/>
      <c r="B35" s="37"/>
      <c r="C35" s="43"/>
      <c r="D35" s="41" t="s">
        <v>708</v>
      </c>
      <c r="E35" s="36">
        <f>IFERROR(_xlfn.XLOOKUP(D35,'DRAWING LIST'!B:B,'DRAWING LIST'!A:A,,0),"Equiment")</f>
        <v>17</v>
      </c>
    </row>
    <row r="36" spans="1:5">
      <c r="A36" s="37">
        <v>18</v>
      </c>
      <c r="B36" s="37" t="s">
        <v>91</v>
      </c>
      <c r="C36" s="43" t="str">
        <f t="shared" si="0"/>
        <v>Y</v>
      </c>
      <c r="E36" s="36">
        <f>IFERROR(_xlfn.XLOOKUP(D36,'DRAWING LIST'!B:B,'DRAWING LIST'!A:A,,0),"Equiment")</f>
        <v>0</v>
      </c>
    </row>
    <row r="37" spans="1:5">
      <c r="A37" s="37">
        <v>19</v>
      </c>
      <c r="B37" s="37" t="s">
        <v>92</v>
      </c>
      <c r="C37" s="43" t="str">
        <f t="shared" si="0"/>
        <v>Y</v>
      </c>
      <c r="E37" s="36">
        <f>IFERROR(_xlfn.XLOOKUP(D37,'DRAWING LIST'!B:B,'DRAWING LIST'!A:A,,0),"Equiment")</f>
        <v>0</v>
      </c>
    </row>
    <row r="38" spans="1:5">
      <c r="A38" s="37">
        <v>20</v>
      </c>
      <c r="B38" s="37" t="s">
        <v>93</v>
      </c>
      <c r="C38" s="43" t="str">
        <f t="shared" si="0"/>
        <v>Y</v>
      </c>
      <c r="E38" s="36">
        <f>IFERROR(_xlfn.XLOOKUP(D38,'DRAWING LIST'!B:B,'DRAWING LIST'!A:A,,0),"Equiment")</f>
        <v>0</v>
      </c>
    </row>
    <row r="39" spans="1:5">
      <c r="A39" s="37">
        <v>21</v>
      </c>
      <c r="B39" s="37" t="s">
        <v>94</v>
      </c>
      <c r="C39" s="43" t="str">
        <f t="shared" si="0"/>
        <v>Y</v>
      </c>
      <c r="E39" s="36">
        <f>IFERROR(_xlfn.XLOOKUP(D39,'DRAWING LIST'!B:B,'DRAWING LIST'!A:A,,0),"Equiment")</f>
        <v>0</v>
      </c>
    </row>
    <row r="40" spans="1:5">
      <c r="A40" s="37">
        <v>22</v>
      </c>
      <c r="B40" s="37" t="s">
        <v>95</v>
      </c>
      <c r="C40" s="43" t="str">
        <f t="shared" si="0"/>
        <v>Y</v>
      </c>
      <c r="E40" s="36">
        <f>IFERROR(_xlfn.XLOOKUP(D40,'DRAWING LIST'!B:B,'DRAWING LIST'!A:A,,0),"Equiment")</f>
        <v>0</v>
      </c>
    </row>
    <row r="41" spans="1:5">
      <c r="A41" s="37">
        <v>23</v>
      </c>
      <c r="B41" s="37" t="s">
        <v>96</v>
      </c>
      <c r="C41" s="43" t="str">
        <f t="shared" si="0"/>
        <v>Y</v>
      </c>
      <c r="E41" s="36">
        <f>IFERROR(_xlfn.XLOOKUP(D41,'DRAWING LIST'!B:B,'DRAWING LIST'!A:A,,0),"Equiment")</f>
        <v>0</v>
      </c>
    </row>
    <row r="42" spans="1:5">
      <c r="A42" s="37">
        <v>24</v>
      </c>
      <c r="B42" s="37" t="s">
        <v>97</v>
      </c>
      <c r="C42" s="43" t="str">
        <f t="shared" si="0"/>
        <v>Y</v>
      </c>
      <c r="E42" s="36">
        <f>IFERROR(_xlfn.XLOOKUP(D42,'DRAWING LIST'!B:B,'DRAWING LIST'!A:A,,0),"Equiment")</f>
        <v>0</v>
      </c>
    </row>
    <row r="43" spans="1:5">
      <c r="A43" s="37">
        <v>25</v>
      </c>
      <c r="B43" s="37" t="s">
        <v>98</v>
      </c>
      <c r="C43" s="43" t="str">
        <f t="shared" si="0"/>
        <v>Y</v>
      </c>
      <c r="E43" s="36">
        <f>IFERROR(_xlfn.XLOOKUP(D43,'DRAWING LIST'!B:B,'DRAWING LIST'!A:A,,0),"Equiment")</f>
        <v>0</v>
      </c>
    </row>
    <row r="44" spans="1:5">
      <c r="A44" s="37">
        <v>26</v>
      </c>
      <c r="B44" s="37" t="s">
        <v>99</v>
      </c>
      <c r="C44" s="43" t="str">
        <f t="shared" si="0"/>
        <v>Y</v>
      </c>
      <c r="E44" s="36">
        <f>IFERROR(_xlfn.XLOOKUP(D44,'DRAWING LIST'!B:B,'DRAWING LIST'!A:A,,0),"Equiment")</f>
        <v>0</v>
      </c>
    </row>
    <row r="45" spans="1:5">
      <c r="A45" s="37">
        <v>27</v>
      </c>
      <c r="B45" s="37" t="s">
        <v>100</v>
      </c>
      <c r="C45" s="43" t="str">
        <f t="shared" si="0"/>
        <v>Y</v>
      </c>
      <c r="E45" s="36">
        <f>IFERROR(_xlfn.XLOOKUP(D45,'DRAWING LIST'!B:B,'DRAWING LIST'!A:A,,0),"Equiment")</f>
        <v>0</v>
      </c>
    </row>
    <row r="46" spans="1:5">
      <c r="A46" s="37">
        <v>28</v>
      </c>
      <c r="B46" s="37" t="s">
        <v>101</v>
      </c>
      <c r="C46" s="43" t="str">
        <f t="shared" si="0"/>
        <v>Y</v>
      </c>
      <c r="E46" s="36">
        <f>IFERROR(_xlfn.XLOOKUP(D46,'DRAWING LIST'!B:B,'DRAWING LIST'!A:A,,0),"Equiment")</f>
        <v>0</v>
      </c>
    </row>
    <row r="47" spans="1:5">
      <c r="A47" s="37">
        <v>29</v>
      </c>
      <c r="B47" s="37" t="s">
        <v>102</v>
      </c>
      <c r="C47" s="43" t="str">
        <f t="shared" si="0"/>
        <v>Y</v>
      </c>
      <c r="E47" s="36">
        <f>IFERROR(_xlfn.XLOOKUP(D47,'DRAWING LIST'!B:B,'DRAWING LIST'!A:A,,0),"Equiment")</f>
        <v>0</v>
      </c>
    </row>
    <row r="48" spans="1:5">
      <c r="A48" s="37">
        <v>30</v>
      </c>
      <c r="B48" s="37" t="s">
        <v>103</v>
      </c>
      <c r="C48" s="43" t="str">
        <f t="shared" si="0"/>
        <v>Y</v>
      </c>
      <c r="E48" s="36">
        <f>IFERROR(_xlfn.XLOOKUP(D48,'DRAWING LIST'!B:B,'DRAWING LIST'!A:A,,0),"Equiment")</f>
        <v>0</v>
      </c>
    </row>
    <row r="49" spans="1:5">
      <c r="A49" s="37">
        <v>31</v>
      </c>
      <c r="B49" s="37" t="s">
        <v>104</v>
      </c>
      <c r="C49" s="43" t="str">
        <f t="shared" si="0"/>
        <v>Y</v>
      </c>
      <c r="E49" s="36">
        <f>IFERROR(_xlfn.XLOOKUP(D49,'DRAWING LIST'!B:B,'DRAWING LIST'!A:A,,0),"Equiment")</f>
        <v>0</v>
      </c>
    </row>
    <row r="50" spans="1:5">
      <c r="A50" s="37">
        <v>32</v>
      </c>
      <c r="B50" s="37" t="s">
        <v>105</v>
      </c>
      <c r="C50" s="43" t="str">
        <f t="shared" si="0"/>
        <v>Y</v>
      </c>
      <c r="E50" s="36">
        <f>IFERROR(_xlfn.XLOOKUP(D50,'DRAWING LIST'!B:B,'DRAWING LIST'!A:A,,0),"Equiment")</f>
        <v>0</v>
      </c>
    </row>
    <row r="51" spans="1:5">
      <c r="A51" s="37">
        <v>33</v>
      </c>
      <c r="B51" s="37" t="s">
        <v>106</v>
      </c>
      <c r="C51" s="43" t="str">
        <f t="shared" si="0"/>
        <v>Y</v>
      </c>
      <c r="E51" s="36">
        <f>IFERROR(_xlfn.XLOOKUP(D51,'DRAWING LIST'!B:B,'DRAWING LIST'!A:A,,0),"Equiment")</f>
        <v>0</v>
      </c>
    </row>
    <row r="52" spans="1:5">
      <c r="A52" s="37">
        <v>34</v>
      </c>
      <c r="B52" s="37" t="s">
        <v>107</v>
      </c>
      <c r="C52" s="43" t="str">
        <f t="shared" si="0"/>
        <v>Y</v>
      </c>
      <c r="E52" s="36">
        <f>IFERROR(_xlfn.XLOOKUP(D52,'DRAWING LIST'!B:B,'DRAWING LIST'!A:A,,0),"Equiment")</f>
        <v>0</v>
      </c>
    </row>
    <row r="53" spans="1:5">
      <c r="A53" s="37">
        <v>35</v>
      </c>
      <c r="B53" s="37" t="s">
        <v>108</v>
      </c>
      <c r="C53" s="43" t="str">
        <f t="shared" si="0"/>
        <v>Y</v>
      </c>
      <c r="E53" s="36">
        <f>IFERROR(_xlfn.XLOOKUP(D53,'DRAWING LIST'!B:B,'DRAWING LIST'!A:A,,0),"Equiment")</f>
        <v>0</v>
      </c>
    </row>
    <row r="54" spans="1:5">
      <c r="A54" s="37">
        <v>36</v>
      </c>
      <c r="B54" s="37" t="s">
        <v>109</v>
      </c>
      <c r="C54" s="43" t="str">
        <f t="shared" si="0"/>
        <v>Y</v>
      </c>
      <c r="E54" s="36">
        <f>IFERROR(_xlfn.XLOOKUP(D54,'DRAWING LIST'!B:B,'DRAWING LIST'!A:A,,0),"Equiment")</f>
        <v>0</v>
      </c>
    </row>
    <row r="55" spans="1:5">
      <c r="A55" s="37">
        <v>37</v>
      </c>
      <c r="B55" s="37" t="s">
        <v>110</v>
      </c>
      <c r="C55" s="43" t="str">
        <f t="shared" si="0"/>
        <v>Y</v>
      </c>
      <c r="E55" s="36">
        <f>IFERROR(_xlfn.XLOOKUP(D55,'DRAWING LIST'!B:B,'DRAWING LIST'!A:A,,0),"Equiment")</f>
        <v>0</v>
      </c>
    </row>
    <row r="56" spans="1:5">
      <c r="A56" s="37">
        <v>38</v>
      </c>
      <c r="B56" s="37" t="s">
        <v>111</v>
      </c>
      <c r="C56" s="43" t="str">
        <f t="shared" si="0"/>
        <v>Y</v>
      </c>
      <c r="E56" s="36">
        <f>IFERROR(_xlfn.XLOOKUP(D56,'DRAWING LIST'!B:B,'DRAWING LIST'!A:A,,0),"Equiment")</f>
        <v>0</v>
      </c>
    </row>
    <row r="57" spans="1:5">
      <c r="A57" s="37">
        <v>39</v>
      </c>
      <c r="B57" s="37" t="s">
        <v>112</v>
      </c>
      <c r="C57" s="43" t="str">
        <f t="shared" si="0"/>
        <v>Y</v>
      </c>
      <c r="E57" s="36">
        <f>IFERROR(_xlfn.XLOOKUP(D57,'DRAWING LIST'!B:B,'DRAWING LIST'!A:A,,0),"Equiment")</f>
        <v>0</v>
      </c>
    </row>
    <row r="58" spans="1:5">
      <c r="A58" s="37">
        <v>40</v>
      </c>
      <c r="B58" s="37" t="s">
        <v>113</v>
      </c>
      <c r="C58" s="43" t="str">
        <f t="shared" si="0"/>
        <v>Y</v>
      </c>
      <c r="E58" s="36">
        <f>IFERROR(_xlfn.XLOOKUP(D58,'DRAWING LIST'!B:B,'DRAWING LIST'!A:A,,0),"Equiment")</f>
        <v>0</v>
      </c>
    </row>
    <row r="59" spans="1:5">
      <c r="A59" s="37">
        <v>41</v>
      </c>
      <c r="B59" s="37" t="s">
        <v>114</v>
      </c>
      <c r="C59" s="43" t="str">
        <f t="shared" si="0"/>
        <v>Y</v>
      </c>
      <c r="E59" s="36">
        <f>IFERROR(_xlfn.XLOOKUP(D59,'DRAWING LIST'!B:B,'DRAWING LIST'!A:A,,0),"Equiment")</f>
        <v>0</v>
      </c>
    </row>
    <row r="60" spans="1:5">
      <c r="A60" s="37">
        <v>42</v>
      </c>
      <c r="B60" s="37" t="s">
        <v>115</v>
      </c>
      <c r="C60" s="43" t="str">
        <f t="shared" si="0"/>
        <v>Y</v>
      </c>
      <c r="E60" s="36">
        <f>IFERROR(_xlfn.XLOOKUP(D60,'DRAWING LIST'!B:B,'DRAWING LIST'!A:A,,0),"Equiment")</f>
        <v>0</v>
      </c>
    </row>
    <row r="61" spans="1:5">
      <c r="A61" s="37">
        <v>43</v>
      </c>
      <c r="B61" s="37" t="s">
        <v>116</v>
      </c>
      <c r="C61" s="43" t="str">
        <f t="shared" si="0"/>
        <v>Y</v>
      </c>
      <c r="E61" s="36">
        <f>IFERROR(_xlfn.XLOOKUP(D61,'DRAWING LIST'!B:B,'DRAWING LIST'!A:A,,0),"Equiment")</f>
        <v>0</v>
      </c>
    </row>
    <row r="62" spans="1:5">
      <c r="A62" s="37">
        <v>44</v>
      </c>
      <c r="B62" s="37" t="s">
        <v>117</v>
      </c>
      <c r="C62" s="43" t="str">
        <f t="shared" si="0"/>
        <v>Y</v>
      </c>
      <c r="E62" s="36">
        <f>IFERROR(_xlfn.XLOOKUP(D62,'DRAWING LIST'!B:B,'DRAWING LIST'!A:A,,0),"Equiment")</f>
        <v>0</v>
      </c>
    </row>
    <row r="63" spans="1:5">
      <c r="A63" s="37">
        <v>45</v>
      </c>
      <c r="B63" s="37" t="s">
        <v>118</v>
      </c>
      <c r="C63" s="43" t="str">
        <f t="shared" si="0"/>
        <v>Y</v>
      </c>
      <c r="E63" s="36">
        <f>IFERROR(_xlfn.XLOOKUP(D63,'DRAWING LIST'!B:B,'DRAWING LIST'!A:A,,0),"Equiment")</f>
        <v>0</v>
      </c>
    </row>
    <row r="64" spans="1:5">
      <c r="A64" s="37">
        <v>46</v>
      </c>
      <c r="B64" s="37" t="s">
        <v>119</v>
      </c>
      <c r="C64" s="43" t="str">
        <f t="shared" si="0"/>
        <v>Y</v>
      </c>
      <c r="E64" s="36">
        <f>IFERROR(_xlfn.XLOOKUP(D64,'DRAWING LIST'!B:B,'DRAWING LIST'!A:A,,0),"Equiment")</f>
        <v>0</v>
      </c>
    </row>
    <row r="65" spans="1:5">
      <c r="A65" s="37">
        <v>47</v>
      </c>
      <c r="B65" s="37" t="s">
        <v>120</v>
      </c>
      <c r="C65" s="43" t="str">
        <f t="shared" si="0"/>
        <v>Y</v>
      </c>
      <c r="E65" s="36">
        <f>IFERROR(_xlfn.XLOOKUP(D65,'DRAWING LIST'!B:B,'DRAWING LIST'!A:A,,0),"Equiment")</f>
        <v>0</v>
      </c>
    </row>
    <row r="66" spans="1:5">
      <c r="A66" s="37">
        <v>48</v>
      </c>
      <c r="B66" s="37" t="s">
        <v>121</v>
      </c>
      <c r="C66" s="43" t="str">
        <f t="shared" si="0"/>
        <v>Y</v>
      </c>
      <c r="E66" s="36">
        <f>IFERROR(_xlfn.XLOOKUP(D66,'DRAWING LIST'!B:B,'DRAWING LIST'!A:A,,0),"Equiment")</f>
        <v>0</v>
      </c>
    </row>
    <row r="67" spans="1:5">
      <c r="A67" s="37">
        <v>49</v>
      </c>
      <c r="B67" s="37" t="s">
        <v>122</v>
      </c>
      <c r="C67" s="43" t="str">
        <f t="shared" si="0"/>
        <v>Y</v>
      </c>
      <c r="E67" s="36">
        <f>IFERROR(_xlfn.XLOOKUP(D67,'DRAWING LIST'!B:B,'DRAWING LIST'!A:A,,0),"Equiment")</f>
        <v>0</v>
      </c>
    </row>
    <row r="68" spans="1:5">
      <c r="A68" s="37">
        <v>50</v>
      </c>
      <c r="B68" s="37" t="s">
        <v>123</v>
      </c>
      <c r="C68" s="43" t="str">
        <f t="shared" si="0"/>
        <v>Y</v>
      </c>
      <c r="E68" s="36">
        <f>IFERROR(_xlfn.XLOOKUP(D68,'DRAWING LIST'!B:B,'DRAWING LIST'!A:A,,0),"Equiment")</f>
        <v>0</v>
      </c>
    </row>
    <row r="69" spans="1:5">
      <c r="A69" s="37">
        <v>51</v>
      </c>
      <c r="B69" s="37" t="s">
        <v>124</v>
      </c>
      <c r="C69" s="43" t="str">
        <f t="shared" si="0"/>
        <v>Y</v>
      </c>
      <c r="E69" s="36">
        <f>IFERROR(_xlfn.XLOOKUP(D69,'DRAWING LIST'!B:B,'DRAWING LIST'!A:A,,0),"Equiment")</f>
        <v>0</v>
      </c>
    </row>
    <row r="70" spans="1:5">
      <c r="A70" s="37">
        <v>52</v>
      </c>
      <c r="B70" s="37" t="s">
        <v>125</v>
      </c>
      <c r="C70" s="43" t="str">
        <f t="shared" si="0"/>
        <v>Y</v>
      </c>
      <c r="E70" s="36">
        <f>IFERROR(_xlfn.XLOOKUP(D70,'DRAWING LIST'!B:B,'DRAWING LIST'!A:A,,0),"Equiment")</f>
        <v>0</v>
      </c>
    </row>
    <row r="71" spans="1:5">
      <c r="A71" s="37">
        <v>53</v>
      </c>
      <c r="B71" s="37" t="s">
        <v>126</v>
      </c>
      <c r="C71" s="43" t="str">
        <f t="shared" si="0"/>
        <v>Y</v>
      </c>
      <c r="E71" s="36">
        <f>IFERROR(_xlfn.XLOOKUP(D71,'DRAWING LIST'!B:B,'DRAWING LIST'!A:A,,0),"Equiment")</f>
        <v>0</v>
      </c>
    </row>
    <row r="72" spans="1:5">
      <c r="A72" s="37">
        <v>54</v>
      </c>
      <c r="B72" s="37" t="s">
        <v>127</v>
      </c>
      <c r="C72" s="43" t="str">
        <f t="shared" si="0"/>
        <v>Y</v>
      </c>
      <c r="E72" s="36">
        <f>IFERROR(_xlfn.XLOOKUP(D72,'DRAWING LIST'!B:B,'DRAWING LIST'!A:A,,0),"Equiment")</f>
        <v>0</v>
      </c>
    </row>
    <row r="73" spans="1:5">
      <c r="A73" s="37">
        <v>55</v>
      </c>
      <c r="B73" s="37" t="s">
        <v>128</v>
      </c>
      <c r="C73" s="43" t="str">
        <f t="shared" si="0"/>
        <v>Y</v>
      </c>
      <c r="E73" s="36">
        <f>IFERROR(_xlfn.XLOOKUP(D73,'DRAWING LIST'!B:B,'DRAWING LIST'!A:A,,0),"Equiment")</f>
        <v>0</v>
      </c>
    </row>
    <row r="74" spans="1:5">
      <c r="A74" s="37">
        <v>56</v>
      </c>
      <c r="B74" s="37" t="s">
        <v>129</v>
      </c>
      <c r="C74" s="43" t="str">
        <f t="shared" si="0"/>
        <v>Y</v>
      </c>
      <c r="E74" s="36">
        <f>IFERROR(_xlfn.XLOOKUP(D74,'DRAWING LIST'!B:B,'DRAWING LIST'!A:A,,0),"Equiment")</f>
        <v>0</v>
      </c>
    </row>
    <row r="75" spans="1:5">
      <c r="A75" s="37">
        <v>57</v>
      </c>
      <c r="B75" s="37" t="s">
        <v>130</v>
      </c>
      <c r="C75" s="43" t="str">
        <f t="shared" si="0"/>
        <v>Y</v>
      </c>
      <c r="E75" s="36">
        <f>IFERROR(_xlfn.XLOOKUP(D75,'DRAWING LIST'!B:B,'DRAWING LIST'!A:A,,0),"Equiment")</f>
        <v>0</v>
      </c>
    </row>
    <row r="76" spans="1:5">
      <c r="A76" s="37">
        <v>58</v>
      </c>
      <c r="B76" s="37" t="s">
        <v>131</v>
      </c>
      <c r="C76" s="43" t="str">
        <f t="shared" si="0"/>
        <v>Y</v>
      </c>
      <c r="E76" s="36">
        <f>IFERROR(_xlfn.XLOOKUP(D76,'DRAWING LIST'!B:B,'DRAWING LIST'!A:A,,0),"Equiment")</f>
        <v>0</v>
      </c>
    </row>
    <row r="77" spans="1:5">
      <c r="A77" s="37">
        <v>59</v>
      </c>
      <c r="B77" s="37" t="s">
        <v>132</v>
      </c>
      <c r="C77" s="43" t="str">
        <f t="shared" si="0"/>
        <v>Y</v>
      </c>
      <c r="E77" s="36">
        <f>IFERROR(_xlfn.XLOOKUP(D77,'DRAWING LIST'!B:B,'DRAWING LIST'!A:A,,0),"Equiment")</f>
        <v>0</v>
      </c>
    </row>
    <row r="78" spans="1:5">
      <c r="A78" s="37">
        <v>60</v>
      </c>
      <c r="B78" s="37" t="s">
        <v>133</v>
      </c>
      <c r="C78" s="43" t="str">
        <f t="shared" si="0"/>
        <v>Y</v>
      </c>
      <c r="E78" s="36">
        <f>IFERROR(_xlfn.XLOOKUP(D78,'DRAWING LIST'!B:B,'DRAWING LIST'!A:A,,0),"Equiment")</f>
        <v>0</v>
      </c>
    </row>
    <row r="79" spans="1:5">
      <c r="A79" s="37">
        <v>61</v>
      </c>
      <c r="B79" s="37" t="s">
        <v>134</v>
      </c>
      <c r="C79" s="43" t="str">
        <f t="shared" si="0"/>
        <v>Y</v>
      </c>
      <c r="E79" s="36">
        <f>IFERROR(_xlfn.XLOOKUP(D79,'DRAWING LIST'!B:B,'DRAWING LIST'!A:A,,0),"Equiment")</f>
        <v>0</v>
      </c>
    </row>
    <row r="80" spans="1:5">
      <c r="A80" s="37">
        <v>62</v>
      </c>
      <c r="B80" s="37" t="s">
        <v>135</v>
      </c>
      <c r="C80" s="43" t="str">
        <f t="shared" si="0"/>
        <v>Y</v>
      </c>
      <c r="E80" s="36">
        <f>IFERROR(_xlfn.XLOOKUP(D80,'DRAWING LIST'!B:B,'DRAWING LIST'!A:A,,0),"Equiment")</f>
        <v>0</v>
      </c>
    </row>
    <row r="81" spans="1:5">
      <c r="A81" s="37">
        <v>63</v>
      </c>
      <c r="B81" s="37" t="s">
        <v>136</v>
      </c>
      <c r="C81" s="43" t="str">
        <f t="shared" si="0"/>
        <v>Y</v>
      </c>
      <c r="E81" s="36">
        <f>IFERROR(_xlfn.XLOOKUP(D81,'DRAWING LIST'!B:B,'DRAWING LIST'!A:A,,0),"Equiment")</f>
        <v>0</v>
      </c>
    </row>
    <row r="82" spans="1:5">
      <c r="A82" s="37">
        <v>64</v>
      </c>
      <c r="B82" s="37" t="s">
        <v>137</v>
      </c>
      <c r="C82" s="43" t="str">
        <f t="shared" ref="C82:C145" si="1">HYPERLINK(_xlfn.CONCAT("G:\我的雲端硬碟\可寧衛\01.工程圖面\Isometric 圖\01.原始圖\單一圖面\",A82,".",B82,".pdf"),"Y")</f>
        <v>Y</v>
      </c>
      <c r="E82" s="36">
        <f>IFERROR(_xlfn.XLOOKUP(D82,'DRAWING LIST'!B:B,'DRAWING LIST'!A:A,,0),"Equiment")</f>
        <v>0</v>
      </c>
    </row>
    <row r="83" spans="1:5">
      <c r="A83" s="37">
        <v>65</v>
      </c>
      <c r="B83" s="37" t="s">
        <v>138</v>
      </c>
      <c r="C83" s="43" t="str">
        <f t="shared" si="1"/>
        <v>Y</v>
      </c>
      <c r="E83" s="36">
        <f>IFERROR(_xlfn.XLOOKUP(D83,'DRAWING LIST'!B:B,'DRAWING LIST'!A:A,,0),"Equiment")</f>
        <v>0</v>
      </c>
    </row>
    <row r="84" spans="1:5">
      <c r="A84" s="37">
        <v>66</v>
      </c>
      <c r="B84" s="37" t="s">
        <v>139</v>
      </c>
      <c r="C84" s="43" t="str">
        <f t="shared" si="1"/>
        <v>Y</v>
      </c>
      <c r="E84" s="36">
        <f>IFERROR(_xlfn.XLOOKUP(D84,'DRAWING LIST'!B:B,'DRAWING LIST'!A:A,,0),"Equiment")</f>
        <v>0</v>
      </c>
    </row>
    <row r="85" spans="1:5">
      <c r="A85" s="37">
        <v>67</v>
      </c>
      <c r="B85" s="37" t="s">
        <v>140</v>
      </c>
      <c r="C85" s="43" t="str">
        <f t="shared" si="1"/>
        <v>Y</v>
      </c>
      <c r="E85" s="36">
        <f>IFERROR(_xlfn.XLOOKUP(D85,'DRAWING LIST'!B:B,'DRAWING LIST'!A:A,,0),"Equiment")</f>
        <v>0</v>
      </c>
    </row>
    <row r="86" spans="1:5">
      <c r="A86" s="37">
        <v>68</v>
      </c>
      <c r="B86" s="37" t="s">
        <v>141</v>
      </c>
      <c r="C86" s="43" t="str">
        <f t="shared" si="1"/>
        <v>Y</v>
      </c>
      <c r="E86" s="36">
        <f>IFERROR(_xlfn.XLOOKUP(D86,'DRAWING LIST'!B:B,'DRAWING LIST'!A:A,,0),"Equiment")</f>
        <v>0</v>
      </c>
    </row>
    <row r="87" spans="1:5">
      <c r="A87" s="37">
        <v>69</v>
      </c>
      <c r="B87" s="37" t="s">
        <v>142</v>
      </c>
      <c r="C87" s="43" t="str">
        <f t="shared" si="1"/>
        <v>Y</v>
      </c>
      <c r="E87" s="36">
        <f>IFERROR(_xlfn.XLOOKUP(D87,'DRAWING LIST'!B:B,'DRAWING LIST'!A:A,,0),"Equiment")</f>
        <v>0</v>
      </c>
    </row>
    <row r="88" spans="1:5">
      <c r="A88" s="37">
        <v>70</v>
      </c>
      <c r="B88" s="37" t="s">
        <v>143</v>
      </c>
      <c r="C88" s="43" t="str">
        <f t="shared" si="1"/>
        <v>Y</v>
      </c>
      <c r="E88" s="36">
        <f>IFERROR(_xlfn.XLOOKUP(D88,'DRAWING LIST'!B:B,'DRAWING LIST'!A:A,,0),"Equiment")</f>
        <v>0</v>
      </c>
    </row>
    <row r="89" spans="1:5">
      <c r="A89" s="37">
        <v>71</v>
      </c>
      <c r="B89" s="37" t="s">
        <v>144</v>
      </c>
      <c r="C89" s="43" t="str">
        <f t="shared" si="1"/>
        <v>Y</v>
      </c>
      <c r="E89" s="36">
        <f>IFERROR(_xlfn.XLOOKUP(D89,'DRAWING LIST'!B:B,'DRAWING LIST'!A:A,,0),"Equiment")</f>
        <v>0</v>
      </c>
    </row>
    <row r="90" spans="1:5">
      <c r="A90" s="37">
        <v>72</v>
      </c>
      <c r="B90" s="37" t="s">
        <v>145</v>
      </c>
      <c r="C90" s="43" t="str">
        <f t="shared" si="1"/>
        <v>Y</v>
      </c>
      <c r="E90" s="36">
        <f>IFERROR(_xlfn.XLOOKUP(D90,'DRAWING LIST'!B:B,'DRAWING LIST'!A:A,,0),"Equiment")</f>
        <v>0</v>
      </c>
    </row>
    <row r="91" spans="1:5">
      <c r="A91" s="37">
        <v>73</v>
      </c>
      <c r="B91" s="37" t="s">
        <v>146</v>
      </c>
      <c r="C91" s="43" t="str">
        <f t="shared" si="1"/>
        <v>Y</v>
      </c>
      <c r="E91" s="36">
        <f>IFERROR(_xlfn.XLOOKUP(D91,'DRAWING LIST'!B:B,'DRAWING LIST'!A:A,,0),"Equiment")</f>
        <v>0</v>
      </c>
    </row>
    <row r="92" spans="1:5">
      <c r="A92" s="37">
        <v>74</v>
      </c>
      <c r="B92" s="37" t="s">
        <v>147</v>
      </c>
      <c r="C92" s="43" t="str">
        <f t="shared" si="1"/>
        <v>Y</v>
      </c>
      <c r="E92" s="36">
        <f>IFERROR(_xlfn.XLOOKUP(D92,'DRAWING LIST'!B:B,'DRAWING LIST'!A:A,,0),"Equiment")</f>
        <v>0</v>
      </c>
    </row>
    <row r="93" spans="1:5">
      <c r="A93" s="37">
        <v>75</v>
      </c>
      <c r="B93" s="37" t="s">
        <v>148</v>
      </c>
      <c r="C93" s="43" t="str">
        <f t="shared" si="1"/>
        <v>Y</v>
      </c>
      <c r="E93" s="36">
        <f>IFERROR(_xlfn.XLOOKUP(D93,'DRAWING LIST'!B:B,'DRAWING LIST'!A:A,,0),"Equiment")</f>
        <v>0</v>
      </c>
    </row>
    <row r="94" spans="1:5">
      <c r="A94" s="37">
        <v>76</v>
      </c>
      <c r="B94" s="37" t="s">
        <v>149</v>
      </c>
      <c r="C94" s="43" t="str">
        <f t="shared" si="1"/>
        <v>Y</v>
      </c>
      <c r="E94" s="36">
        <f>IFERROR(_xlfn.XLOOKUP(D94,'DRAWING LIST'!B:B,'DRAWING LIST'!A:A,,0),"Equiment")</f>
        <v>0</v>
      </c>
    </row>
    <row r="95" spans="1:5">
      <c r="A95" s="37">
        <v>77</v>
      </c>
      <c r="B95" s="37" t="s">
        <v>150</v>
      </c>
      <c r="C95" s="43" t="str">
        <f t="shared" si="1"/>
        <v>Y</v>
      </c>
      <c r="E95" s="36">
        <f>IFERROR(_xlfn.XLOOKUP(D95,'DRAWING LIST'!B:B,'DRAWING LIST'!A:A,,0),"Equiment")</f>
        <v>0</v>
      </c>
    </row>
    <row r="96" spans="1:5">
      <c r="A96" s="37">
        <v>78</v>
      </c>
      <c r="B96" s="37" t="s">
        <v>151</v>
      </c>
      <c r="C96" s="43" t="str">
        <f t="shared" si="1"/>
        <v>Y</v>
      </c>
      <c r="E96" s="36">
        <f>IFERROR(_xlfn.XLOOKUP(D96,'DRAWING LIST'!B:B,'DRAWING LIST'!A:A,,0),"Equiment")</f>
        <v>0</v>
      </c>
    </row>
    <row r="97" spans="1:5">
      <c r="A97" s="37">
        <v>79</v>
      </c>
      <c r="B97" s="37" t="s">
        <v>152</v>
      </c>
      <c r="C97" s="43" t="str">
        <f t="shared" si="1"/>
        <v>Y</v>
      </c>
      <c r="E97" s="36">
        <f>IFERROR(_xlfn.XLOOKUP(D97,'DRAWING LIST'!B:B,'DRAWING LIST'!A:A,,0),"Equiment")</f>
        <v>0</v>
      </c>
    </row>
    <row r="98" spans="1:5">
      <c r="A98" s="37">
        <v>80</v>
      </c>
      <c r="B98" s="37" t="s">
        <v>153</v>
      </c>
      <c r="C98" s="43" t="str">
        <f t="shared" si="1"/>
        <v>Y</v>
      </c>
      <c r="E98" s="36">
        <f>IFERROR(_xlfn.XLOOKUP(D98,'DRAWING LIST'!B:B,'DRAWING LIST'!A:A,,0),"Equiment")</f>
        <v>0</v>
      </c>
    </row>
    <row r="99" spans="1:5">
      <c r="A99" s="37">
        <v>81</v>
      </c>
      <c r="B99" s="37" t="s">
        <v>154</v>
      </c>
      <c r="C99" s="43" t="str">
        <f t="shared" si="1"/>
        <v>Y</v>
      </c>
      <c r="E99" s="36">
        <f>IFERROR(_xlfn.XLOOKUP(D99,'DRAWING LIST'!B:B,'DRAWING LIST'!A:A,,0),"Equiment")</f>
        <v>0</v>
      </c>
    </row>
    <row r="100" spans="1:5">
      <c r="A100" s="37">
        <v>82</v>
      </c>
      <c r="B100" s="37" t="s">
        <v>155</v>
      </c>
      <c r="C100" s="43" t="str">
        <f t="shared" si="1"/>
        <v>Y</v>
      </c>
      <c r="E100" s="36">
        <f>IFERROR(_xlfn.XLOOKUP(D100,'DRAWING LIST'!B:B,'DRAWING LIST'!A:A,,0),"Equiment")</f>
        <v>0</v>
      </c>
    </row>
    <row r="101" spans="1:5">
      <c r="A101" s="37">
        <v>83</v>
      </c>
      <c r="B101" s="37" t="s">
        <v>156</v>
      </c>
      <c r="C101" s="43" t="str">
        <f t="shared" si="1"/>
        <v>Y</v>
      </c>
      <c r="E101" s="36">
        <f>IFERROR(_xlfn.XLOOKUP(D101,'DRAWING LIST'!B:B,'DRAWING LIST'!A:A,,0),"Equiment")</f>
        <v>0</v>
      </c>
    </row>
    <row r="102" spans="1:5">
      <c r="A102" s="37">
        <v>84</v>
      </c>
      <c r="B102" s="37" t="s">
        <v>157</v>
      </c>
      <c r="C102" s="43" t="str">
        <f t="shared" si="1"/>
        <v>Y</v>
      </c>
      <c r="E102" s="36">
        <f>IFERROR(_xlfn.XLOOKUP(D102,'DRAWING LIST'!B:B,'DRAWING LIST'!A:A,,0),"Equiment")</f>
        <v>0</v>
      </c>
    </row>
    <row r="103" spans="1:5">
      <c r="A103" s="37">
        <v>85</v>
      </c>
      <c r="B103" s="37" t="s">
        <v>158</v>
      </c>
      <c r="C103" s="43" t="str">
        <f t="shared" si="1"/>
        <v>Y</v>
      </c>
      <c r="E103" s="36">
        <f>IFERROR(_xlfn.XLOOKUP(D103,'DRAWING LIST'!B:B,'DRAWING LIST'!A:A,,0),"Equiment")</f>
        <v>0</v>
      </c>
    </row>
    <row r="104" spans="1:5">
      <c r="A104" s="37">
        <v>86</v>
      </c>
      <c r="B104" s="37" t="s">
        <v>159</v>
      </c>
      <c r="C104" s="43" t="str">
        <f t="shared" si="1"/>
        <v>Y</v>
      </c>
      <c r="E104" s="36">
        <f>IFERROR(_xlfn.XLOOKUP(D104,'DRAWING LIST'!B:B,'DRAWING LIST'!A:A,,0),"Equiment")</f>
        <v>0</v>
      </c>
    </row>
    <row r="105" spans="1:5">
      <c r="A105" s="37">
        <v>87</v>
      </c>
      <c r="B105" s="37" t="s">
        <v>160</v>
      </c>
      <c r="C105" s="43" t="str">
        <f t="shared" si="1"/>
        <v>Y</v>
      </c>
      <c r="E105" s="36">
        <f>IFERROR(_xlfn.XLOOKUP(D105,'DRAWING LIST'!B:B,'DRAWING LIST'!A:A,,0),"Equiment")</f>
        <v>0</v>
      </c>
    </row>
    <row r="106" spans="1:5">
      <c r="A106" s="37">
        <v>88</v>
      </c>
      <c r="B106" s="37" t="s">
        <v>161</v>
      </c>
      <c r="C106" s="43" t="str">
        <f t="shared" si="1"/>
        <v>Y</v>
      </c>
      <c r="E106" s="36">
        <f>IFERROR(_xlfn.XLOOKUP(D106,'DRAWING LIST'!B:B,'DRAWING LIST'!A:A,,0),"Equiment")</f>
        <v>0</v>
      </c>
    </row>
    <row r="107" spans="1:5">
      <c r="A107" s="37">
        <v>89</v>
      </c>
      <c r="B107" s="37" t="s">
        <v>162</v>
      </c>
      <c r="C107" s="43" t="str">
        <f t="shared" si="1"/>
        <v>Y</v>
      </c>
      <c r="E107" s="36">
        <f>IFERROR(_xlfn.XLOOKUP(D107,'DRAWING LIST'!B:B,'DRAWING LIST'!A:A,,0),"Equiment")</f>
        <v>0</v>
      </c>
    </row>
    <row r="108" spans="1:5">
      <c r="A108" s="37">
        <v>90</v>
      </c>
      <c r="B108" s="37" t="s">
        <v>163</v>
      </c>
      <c r="C108" s="43" t="str">
        <f t="shared" si="1"/>
        <v>Y</v>
      </c>
      <c r="E108" s="36">
        <f>IFERROR(_xlfn.XLOOKUP(D108,'DRAWING LIST'!B:B,'DRAWING LIST'!A:A,,0),"Equiment")</f>
        <v>0</v>
      </c>
    </row>
    <row r="109" spans="1:5">
      <c r="A109" s="37">
        <v>91</v>
      </c>
      <c r="B109" s="37" t="s">
        <v>164</v>
      </c>
      <c r="C109" s="43" t="str">
        <f t="shared" si="1"/>
        <v>Y</v>
      </c>
      <c r="E109" s="36">
        <f>IFERROR(_xlfn.XLOOKUP(D109,'DRAWING LIST'!B:B,'DRAWING LIST'!A:A,,0),"Equiment")</f>
        <v>0</v>
      </c>
    </row>
    <row r="110" spans="1:5">
      <c r="A110" s="37">
        <v>92</v>
      </c>
      <c r="B110" s="37" t="s">
        <v>165</v>
      </c>
      <c r="C110" s="43" t="str">
        <f t="shared" si="1"/>
        <v>Y</v>
      </c>
      <c r="E110" s="36">
        <f>IFERROR(_xlfn.XLOOKUP(D110,'DRAWING LIST'!B:B,'DRAWING LIST'!A:A,,0),"Equiment")</f>
        <v>0</v>
      </c>
    </row>
    <row r="111" spans="1:5">
      <c r="A111" s="37">
        <v>93</v>
      </c>
      <c r="B111" s="37" t="s">
        <v>166</v>
      </c>
      <c r="C111" s="43" t="str">
        <f t="shared" si="1"/>
        <v>Y</v>
      </c>
      <c r="E111" s="36">
        <f>IFERROR(_xlfn.XLOOKUP(D111,'DRAWING LIST'!B:B,'DRAWING LIST'!A:A,,0),"Equiment")</f>
        <v>0</v>
      </c>
    </row>
    <row r="112" spans="1:5">
      <c r="A112" s="37">
        <v>94</v>
      </c>
      <c r="B112" s="37" t="s">
        <v>167</v>
      </c>
      <c r="C112" s="43" t="str">
        <f t="shared" si="1"/>
        <v>Y</v>
      </c>
      <c r="E112" s="36">
        <f>IFERROR(_xlfn.XLOOKUP(D112,'DRAWING LIST'!B:B,'DRAWING LIST'!A:A,,0),"Equiment")</f>
        <v>0</v>
      </c>
    </row>
    <row r="113" spans="1:5">
      <c r="A113" s="37">
        <v>95</v>
      </c>
      <c r="B113" s="37" t="s">
        <v>168</v>
      </c>
      <c r="C113" s="43" t="str">
        <f t="shared" si="1"/>
        <v>Y</v>
      </c>
      <c r="E113" s="36">
        <f>IFERROR(_xlfn.XLOOKUP(D113,'DRAWING LIST'!B:B,'DRAWING LIST'!A:A,,0),"Equiment")</f>
        <v>0</v>
      </c>
    </row>
    <row r="114" spans="1:5">
      <c r="A114" s="37">
        <v>96</v>
      </c>
      <c r="B114" s="37" t="s">
        <v>169</v>
      </c>
      <c r="C114" s="43" t="str">
        <f t="shared" si="1"/>
        <v>Y</v>
      </c>
      <c r="E114" s="36">
        <f>IFERROR(_xlfn.XLOOKUP(D114,'DRAWING LIST'!B:B,'DRAWING LIST'!A:A,,0),"Equiment")</f>
        <v>0</v>
      </c>
    </row>
    <row r="115" spans="1:5">
      <c r="A115" s="37">
        <v>97</v>
      </c>
      <c r="B115" s="37" t="s">
        <v>170</v>
      </c>
      <c r="C115" s="43" t="str">
        <f t="shared" si="1"/>
        <v>Y</v>
      </c>
      <c r="E115" s="36">
        <f>IFERROR(_xlfn.XLOOKUP(D115,'DRAWING LIST'!B:B,'DRAWING LIST'!A:A,,0),"Equiment")</f>
        <v>0</v>
      </c>
    </row>
    <row r="116" spans="1:5">
      <c r="A116" s="37">
        <v>98</v>
      </c>
      <c r="B116" s="37" t="s">
        <v>171</v>
      </c>
      <c r="C116" s="43" t="str">
        <f t="shared" si="1"/>
        <v>Y</v>
      </c>
      <c r="E116" s="36">
        <f>IFERROR(_xlfn.XLOOKUP(D116,'DRAWING LIST'!B:B,'DRAWING LIST'!A:A,,0),"Equiment")</f>
        <v>0</v>
      </c>
    </row>
    <row r="117" spans="1:5">
      <c r="A117" s="37">
        <v>99</v>
      </c>
      <c r="B117" s="37" t="s">
        <v>172</v>
      </c>
      <c r="C117" s="43" t="str">
        <f t="shared" si="1"/>
        <v>Y</v>
      </c>
      <c r="E117" s="36">
        <f>IFERROR(_xlfn.XLOOKUP(D117,'DRAWING LIST'!B:B,'DRAWING LIST'!A:A,,0),"Equiment")</f>
        <v>0</v>
      </c>
    </row>
    <row r="118" spans="1:5">
      <c r="A118" s="37">
        <v>100</v>
      </c>
      <c r="B118" s="37" t="s">
        <v>173</v>
      </c>
      <c r="C118" s="43" t="str">
        <f t="shared" si="1"/>
        <v>Y</v>
      </c>
      <c r="E118" s="36">
        <f>IFERROR(_xlfn.XLOOKUP(D118,'DRAWING LIST'!B:B,'DRAWING LIST'!A:A,,0),"Equiment")</f>
        <v>0</v>
      </c>
    </row>
    <row r="119" spans="1:5">
      <c r="A119" s="37">
        <v>101</v>
      </c>
      <c r="B119" s="37" t="s">
        <v>174</v>
      </c>
      <c r="C119" s="43" t="str">
        <f t="shared" si="1"/>
        <v>Y</v>
      </c>
      <c r="E119" s="36">
        <f>IFERROR(_xlfn.XLOOKUP(D119,'DRAWING LIST'!B:B,'DRAWING LIST'!A:A,,0),"Equiment")</f>
        <v>0</v>
      </c>
    </row>
    <row r="120" spans="1:5">
      <c r="A120" s="37">
        <v>102</v>
      </c>
      <c r="B120" s="37" t="s">
        <v>175</v>
      </c>
      <c r="C120" s="43" t="str">
        <f t="shared" si="1"/>
        <v>Y</v>
      </c>
      <c r="E120" s="36">
        <f>IFERROR(_xlfn.XLOOKUP(D120,'DRAWING LIST'!B:B,'DRAWING LIST'!A:A,,0),"Equiment")</f>
        <v>0</v>
      </c>
    </row>
    <row r="121" spans="1:5">
      <c r="A121" s="37">
        <v>103</v>
      </c>
      <c r="B121" s="37" t="s">
        <v>176</v>
      </c>
      <c r="C121" s="43" t="str">
        <f t="shared" si="1"/>
        <v>Y</v>
      </c>
      <c r="E121" s="36">
        <f>IFERROR(_xlfn.XLOOKUP(D121,'DRAWING LIST'!B:B,'DRAWING LIST'!A:A,,0),"Equiment")</f>
        <v>0</v>
      </c>
    </row>
    <row r="122" spans="1:5">
      <c r="A122" s="37">
        <v>104</v>
      </c>
      <c r="B122" s="37" t="s">
        <v>177</v>
      </c>
      <c r="C122" s="43" t="str">
        <f t="shared" si="1"/>
        <v>Y</v>
      </c>
      <c r="E122" s="36">
        <f>IFERROR(_xlfn.XLOOKUP(D122,'DRAWING LIST'!B:B,'DRAWING LIST'!A:A,,0),"Equiment")</f>
        <v>0</v>
      </c>
    </row>
    <row r="123" spans="1:5">
      <c r="A123" s="37">
        <v>105</v>
      </c>
      <c r="B123" s="37" t="s">
        <v>178</v>
      </c>
      <c r="C123" s="43" t="str">
        <f t="shared" si="1"/>
        <v>Y</v>
      </c>
      <c r="E123" s="36">
        <f>IFERROR(_xlfn.XLOOKUP(D123,'DRAWING LIST'!B:B,'DRAWING LIST'!A:A,,0),"Equiment")</f>
        <v>0</v>
      </c>
    </row>
    <row r="124" spans="1:5">
      <c r="A124" s="37">
        <v>106</v>
      </c>
      <c r="B124" s="37" t="s">
        <v>179</v>
      </c>
      <c r="C124" s="43" t="str">
        <f t="shared" si="1"/>
        <v>Y</v>
      </c>
      <c r="E124" s="36">
        <f>IFERROR(_xlfn.XLOOKUP(D124,'DRAWING LIST'!B:B,'DRAWING LIST'!A:A,,0),"Equiment")</f>
        <v>0</v>
      </c>
    </row>
    <row r="125" spans="1:5">
      <c r="A125" s="37">
        <v>107</v>
      </c>
      <c r="B125" s="37" t="s">
        <v>180</v>
      </c>
      <c r="C125" s="43" t="str">
        <f t="shared" si="1"/>
        <v>Y</v>
      </c>
      <c r="E125" s="36">
        <f>IFERROR(_xlfn.XLOOKUP(D125,'DRAWING LIST'!B:B,'DRAWING LIST'!A:A,,0),"Equiment")</f>
        <v>0</v>
      </c>
    </row>
    <row r="126" spans="1:5">
      <c r="A126" s="37">
        <v>108</v>
      </c>
      <c r="B126" s="37" t="s">
        <v>181</v>
      </c>
      <c r="C126" s="43" t="str">
        <f t="shared" si="1"/>
        <v>Y</v>
      </c>
      <c r="E126" s="36">
        <f>IFERROR(_xlfn.XLOOKUP(D126,'DRAWING LIST'!B:B,'DRAWING LIST'!A:A,,0),"Equiment")</f>
        <v>0</v>
      </c>
    </row>
    <row r="127" spans="1:5">
      <c r="A127" s="37">
        <v>109</v>
      </c>
      <c r="B127" s="37" t="s">
        <v>182</v>
      </c>
      <c r="C127" s="43" t="str">
        <f t="shared" si="1"/>
        <v>Y</v>
      </c>
      <c r="E127" s="36">
        <f>IFERROR(_xlfn.XLOOKUP(D127,'DRAWING LIST'!B:B,'DRAWING LIST'!A:A,,0),"Equiment")</f>
        <v>0</v>
      </c>
    </row>
    <row r="128" spans="1:5">
      <c r="A128" s="37">
        <v>110</v>
      </c>
      <c r="B128" s="37" t="s">
        <v>183</v>
      </c>
      <c r="C128" s="43" t="str">
        <f t="shared" si="1"/>
        <v>Y</v>
      </c>
      <c r="E128" s="36">
        <f>IFERROR(_xlfn.XLOOKUP(D128,'DRAWING LIST'!B:B,'DRAWING LIST'!A:A,,0),"Equiment")</f>
        <v>0</v>
      </c>
    </row>
    <row r="129" spans="1:5">
      <c r="A129" s="37">
        <v>111</v>
      </c>
      <c r="B129" s="37" t="s">
        <v>184</v>
      </c>
      <c r="C129" s="43" t="str">
        <f t="shared" si="1"/>
        <v>Y</v>
      </c>
      <c r="E129" s="36">
        <f>IFERROR(_xlfn.XLOOKUP(D129,'DRAWING LIST'!B:B,'DRAWING LIST'!A:A,,0),"Equiment")</f>
        <v>0</v>
      </c>
    </row>
    <row r="130" spans="1:5">
      <c r="A130" s="37">
        <v>112</v>
      </c>
      <c r="B130" s="37" t="s">
        <v>185</v>
      </c>
      <c r="C130" s="43" t="str">
        <f t="shared" si="1"/>
        <v>Y</v>
      </c>
      <c r="E130" s="36">
        <f>IFERROR(_xlfn.XLOOKUP(D130,'DRAWING LIST'!B:B,'DRAWING LIST'!A:A,,0),"Equiment")</f>
        <v>0</v>
      </c>
    </row>
    <row r="131" spans="1:5">
      <c r="A131" s="37">
        <v>113</v>
      </c>
      <c r="B131" s="37" t="s">
        <v>186</v>
      </c>
      <c r="C131" s="43" t="str">
        <f t="shared" si="1"/>
        <v>Y</v>
      </c>
      <c r="E131" s="36">
        <f>IFERROR(_xlfn.XLOOKUP(D131,'DRAWING LIST'!B:B,'DRAWING LIST'!A:A,,0),"Equiment")</f>
        <v>0</v>
      </c>
    </row>
    <row r="132" spans="1:5">
      <c r="A132" s="37">
        <v>114</v>
      </c>
      <c r="B132" s="37" t="s">
        <v>187</v>
      </c>
      <c r="C132" s="43" t="str">
        <f t="shared" si="1"/>
        <v>Y</v>
      </c>
      <c r="E132" s="36">
        <f>IFERROR(_xlfn.XLOOKUP(D132,'DRAWING LIST'!B:B,'DRAWING LIST'!A:A,,0),"Equiment")</f>
        <v>0</v>
      </c>
    </row>
    <row r="133" spans="1:5">
      <c r="A133" s="37">
        <v>115</v>
      </c>
      <c r="B133" s="37" t="s">
        <v>188</v>
      </c>
      <c r="C133" s="43" t="str">
        <f t="shared" si="1"/>
        <v>Y</v>
      </c>
      <c r="E133" s="36">
        <f>IFERROR(_xlfn.XLOOKUP(D133,'DRAWING LIST'!B:B,'DRAWING LIST'!A:A,,0),"Equiment")</f>
        <v>0</v>
      </c>
    </row>
    <row r="134" spans="1:5">
      <c r="A134" s="37">
        <v>116</v>
      </c>
      <c r="B134" s="37" t="s">
        <v>189</v>
      </c>
      <c r="C134" s="43" t="str">
        <f t="shared" si="1"/>
        <v>Y</v>
      </c>
      <c r="E134" s="36">
        <f>IFERROR(_xlfn.XLOOKUP(D134,'DRAWING LIST'!B:B,'DRAWING LIST'!A:A,,0),"Equiment")</f>
        <v>0</v>
      </c>
    </row>
    <row r="135" spans="1:5">
      <c r="A135" s="37">
        <v>117</v>
      </c>
      <c r="B135" s="37" t="s">
        <v>190</v>
      </c>
      <c r="C135" s="43" t="str">
        <f t="shared" si="1"/>
        <v>Y</v>
      </c>
      <c r="E135" s="36">
        <f>IFERROR(_xlfn.XLOOKUP(D135,'DRAWING LIST'!B:B,'DRAWING LIST'!A:A,,0),"Equiment")</f>
        <v>0</v>
      </c>
    </row>
    <row r="136" spans="1:5">
      <c r="A136" s="37">
        <v>118</v>
      </c>
      <c r="B136" s="37" t="s">
        <v>191</v>
      </c>
      <c r="C136" s="43" t="str">
        <f t="shared" si="1"/>
        <v>Y</v>
      </c>
      <c r="E136" s="36">
        <f>IFERROR(_xlfn.XLOOKUP(D136,'DRAWING LIST'!B:B,'DRAWING LIST'!A:A,,0),"Equiment")</f>
        <v>0</v>
      </c>
    </row>
    <row r="137" spans="1:5">
      <c r="A137" s="37">
        <v>119</v>
      </c>
      <c r="B137" s="37" t="s">
        <v>192</v>
      </c>
      <c r="C137" s="43" t="str">
        <f t="shared" si="1"/>
        <v>Y</v>
      </c>
      <c r="E137" s="36">
        <f>IFERROR(_xlfn.XLOOKUP(D137,'DRAWING LIST'!B:B,'DRAWING LIST'!A:A,,0),"Equiment")</f>
        <v>0</v>
      </c>
    </row>
    <row r="138" spans="1:5">
      <c r="A138" s="37">
        <v>120</v>
      </c>
      <c r="B138" s="37" t="s">
        <v>193</v>
      </c>
      <c r="C138" s="43" t="str">
        <f t="shared" si="1"/>
        <v>Y</v>
      </c>
      <c r="E138" s="36">
        <f>IFERROR(_xlfn.XLOOKUP(D138,'DRAWING LIST'!B:B,'DRAWING LIST'!A:A,,0),"Equiment")</f>
        <v>0</v>
      </c>
    </row>
    <row r="139" spans="1:5">
      <c r="A139" s="37">
        <v>121</v>
      </c>
      <c r="B139" s="37" t="s">
        <v>194</v>
      </c>
      <c r="C139" s="43" t="str">
        <f t="shared" si="1"/>
        <v>Y</v>
      </c>
      <c r="E139" s="36">
        <f>IFERROR(_xlfn.XLOOKUP(D139,'DRAWING LIST'!B:B,'DRAWING LIST'!A:A,,0),"Equiment")</f>
        <v>0</v>
      </c>
    </row>
    <row r="140" spans="1:5">
      <c r="A140" s="37">
        <v>122</v>
      </c>
      <c r="B140" s="37" t="s">
        <v>195</v>
      </c>
      <c r="C140" s="43" t="str">
        <f t="shared" si="1"/>
        <v>Y</v>
      </c>
      <c r="E140" s="36">
        <f>IFERROR(_xlfn.XLOOKUP(D140,'DRAWING LIST'!B:B,'DRAWING LIST'!A:A,,0),"Equiment")</f>
        <v>0</v>
      </c>
    </row>
    <row r="141" spans="1:5">
      <c r="A141" s="37">
        <v>123</v>
      </c>
      <c r="B141" s="37" t="s">
        <v>196</v>
      </c>
      <c r="C141" s="43" t="str">
        <f t="shared" si="1"/>
        <v>Y</v>
      </c>
      <c r="E141" s="36">
        <f>IFERROR(_xlfn.XLOOKUP(D141,'DRAWING LIST'!B:B,'DRAWING LIST'!A:A,,0),"Equiment")</f>
        <v>0</v>
      </c>
    </row>
    <row r="142" spans="1:5">
      <c r="A142" s="37">
        <v>124</v>
      </c>
      <c r="B142" s="37" t="s">
        <v>197</v>
      </c>
      <c r="C142" s="43" t="str">
        <f t="shared" si="1"/>
        <v>Y</v>
      </c>
      <c r="E142" s="36">
        <f>IFERROR(_xlfn.XLOOKUP(D142,'DRAWING LIST'!B:B,'DRAWING LIST'!A:A,,0),"Equiment")</f>
        <v>0</v>
      </c>
    </row>
    <row r="143" spans="1:5">
      <c r="A143" s="37">
        <v>125</v>
      </c>
      <c r="B143" s="37" t="s">
        <v>198</v>
      </c>
      <c r="C143" s="43" t="str">
        <f t="shared" si="1"/>
        <v>Y</v>
      </c>
      <c r="E143" s="36">
        <f>IFERROR(_xlfn.XLOOKUP(D143,'DRAWING LIST'!B:B,'DRAWING LIST'!A:A,,0),"Equiment")</f>
        <v>0</v>
      </c>
    </row>
    <row r="144" spans="1:5">
      <c r="A144" s="37">
        <v>126</v>
      </c>
      <c r="B144" s="37" t="s">
        <v>199</v>
      </c>
      <c r="C144" s="43" t="str">
        <f t="shared" si="1"/>
        <v>Y</v>
      </c>
      <c r="E144" s="36">
        <f>IFERROR(_xlfn.XLOOKUP(D144,'DRAWING LIST'!B:B,'DRAWING LIST'!A:A,,0),"Equiment")</f>
        <v>0</v>
      </c>
    </row>
    <row r="145" spans="1:5">
      <c r="A145" s="37">
        <v>127</v>
      </c>
      <c r="B145" s="37" t="s">
        <v>200</v>
      </c>
      <c r="C145" s="43" t="str">
        <f t="shared" si="1"/>
        <v>Y</v>
      </c>
      <c r="E145" s="36">
        <f>IFERROR(_xlfn.XLOOKUP(D145,'DRAWING LIST'!B:B,'DRAWING LIST'!A:A,,0),"Equiment")</f>
        <v>0</v>
      </c>
    </row>
    <row r="146" spans="1:5">
      <c r="A146" s="37">
        <v>128</v>
      </c>
      <c r="B146" s="37" t="s">
        <v>201</v>
      </c>
      <c r="C146" s="43" t="str">
        <f t="shared" ref="C146:C209" si="2">HYPERLINK(_xlfn.CONCAT("G:\我的雲端硬碟\可寧衛\01.工程圖面\Isometric 圖\01.原始圖\單一圖面\",A146,".",B146,".pdf"),"Y")</f>
        <v>Y</v>
      </c>
      <c r="E146" s="36">
        <f>IFERROR(_xlfn.XLOOKUP(D146,'DRAWING LIST'!B:B,'DRAWING LIST'!A:A,,0),"Equiment")</f>
        <v>0</v>
      </c>
    </row>
    <row r="147" spans="1:5">
      <c r="A147" s="37">
        <v>129</v>
      </c>
      <c r="B147" s="37" t="s">
        <v>202</v>
      </c>
      <c r="C147" s="43" t="str">
        <f t="shared" si="2"/>
        <v>Y</v>
      </c>
      <c r="E147" s="36">
        <f>IFERROR(_xlfn.XLOOKUP(D147,'DRAWING LIST'!B:B,'DRAWING LIST'!A:A,,0),"Equiment")</f>
        <v>0</v>
      </c>
    </row>
    <row r="148" spans="1:5">
      <c r="A148" s="37">
        <v>130</v>
      </c>
      <c r="B148" s="37" t="s">
        <v>203</v>
      </c>
      <c r="C148" s="43" t="str">
        <f t="shared" si="2"/>
        <v>Y</v>
      </c>
      <c r="E148" s="36">
        <f>IFERROR(_xlfn.XLOOKUP(D148,'DRAWING LIST'!B:B,'DRAWING LIST'!A:A,,0),"Equiment")</f>
        <v>0</v>
      </c>
    </row>
    <row r="149" spans="1:5">
      <c r="A149" s="37">
        <v>131</v>
      </c>
      <c r="B149" s="37" t="s">
        <v>204</v>
      </c>
      <c r="C149" s="43" t="str">
        <f t="shared" si="2"/>
        <v>Y</v>
      </c>
      <c r="E149" s="36">
        <f>IFERROR(_xlfn.XLOOKUP(D149,'DRAWING LIST'!B:B,'DRAWING LIST'!A:A,,0),"Equiment")</f>
        <v>0</v>
      </c>
    </row>
    <row r="150" spans="1:5">
      <c r="A150" s="37">
        <v>132</v>
      </c>
      <c r="B150" s="37" t="s">
        <v>205</v>
      </c>
      <c r="C150" s="43" t="str">
        <f t="shared" si="2"/>
        <v>Y</v>
      </c>
      <c r="E150" s="36">
        <f>IFERROR(_xlfn.XLOOKUP(D150,'DRAWING LIST'!B:B,'DRAWING LIST'!A:A,,0),"Equiment")</f>
        <v>0</v>
      </c>
    </row>
    <row r="151" spans="1:5">
      <c r="A151" s="37">
        <v>133</v>
      </c>
      <c r="B151" s="37" t="s">
        <v>206</v>
      </c>
      <c r="C151" s="43" t="str">
        <f t="shared" si="2"/>
        <v>Y</v>
      </c>
      <c r="E151" s="36">
        <f>IFERROR(_xlfn.XLOOKUP(D151,'DRAWING LIST'!B:B,'DRAWING LIST'!A:A,,0),"Equiment")</f>
        <v>0</v>
      </c>
    </row>
    <row r="152" spans="1:5">
      <c r="A152" s="37">
        <v>134</v>
      </c>
      <c r="B152" s="37" t="s">
        <v>207</v>
      </c>
      <c r="C152" s="43" t="str">
        <f t="shared" si="2"/>
        <v>Y</v>
      </c>
      <c r="E152" s="36">
        <f>IFERROR(_xlfn.XLOOKUP(D152,'DRAWING LIST'!B:B,'DRAWING LIST'!A:A,,0),"Equiment")</f>
        <v>0</v>
      </c>
    </row>
    <row r="153" spans="1:5">
      <c r="A153" s="37">
        <v>135</v>
      </c>
      <c r="B153" s="37" t="s">
        <v>208</v>
      </c>
      <c r="C153" s="43" t="str">
        <f t="shared" si="2"/>
        <v>Y</v>
      </c>
      <c r="E153" s="36">
        <f>IFERROR(_xlfn.XLOOKUP(D153,'DRAWING LIST'!B:B,'DRAWING LIST'!A:A,,0),"Equiment")</f>
        <v>0</v>
      </c>
    </row>
    <row r="154" spans="1:5">
      <c r="A154" s="37">
        <v>136</v>
      </c>
      <c r="B154" s="37" t="s">
        <v>209</v>
      </c>
      <c r="C154" s="43" t="str">
        <f t="shared" si="2"/>
        <v>Y</v>
      </c>
      <c r="E154" s="36">
        <f>IFERROR(_xlfn.XLOOKUP(D154,'DRAWING LIST'!B:B,'DRAWING LIST'!A:A,,0),"Equiment")</f>
        <v>0</v>
      </c>
    </row>
    <row r="155" spans="1:5">
      <c r="A155" s="37">
        <v>137</v>
      </c>
      <c r="B155" s="37" t="s">
        <v>210</v>
      </c>
      <c r="C155" s="43" t="str">
        <f t="shared" si="2"/>
        <v>Y</v>
      </c>
      <c r="E155" s="36">
        <f>IFERROR(_xlfn.XLOOKUP(D155,'DRAWING LIST'!B:B,'DRAWING LIST'!A:A,,0),"Equiment")</f>
        <v>0</v>
      </c>
    </row>
    <row r="156" spans="1:5">
      <c r="A156" s="37">
        <v>138</v>
      </c>
      <c r="B156" s="37" t="s">
        <v>211</v>
      </c>
      <c r="C156" s="43" t="str">
        <f t="shared" si="2"/>
        <v>Y</v>
      </c>
      <c r="E156" s="36">
        <f>IFERROR(_xlfn.XLOOKUP(D156,'DRAWING LIST'!B:B,'DRAWING LIST'!A:A,,0),"Equiment")</f>
        <v>0</v>
      </c>
    </row>
    <row r="157" spans="1:5">
      <c r="A157" s="37">
        <v>139</v>
      </c>
      <c r="B157" s="37" t="s">
        <v>212</v>
      </c>
      <c r="C157" s="43" t="str">
        <f t="shared" si="2"/>
        <v>Y</v>
      </c>
      <c r="E157" s="36">
        <f>IFERROR(_xlfn.XLOOKUP(D157,'DRAWING LIST'!B:B,'DRAWING LIST'!A:A,,0),"Equiment")</f>
        <v>0</v>
      </c>
    </row>
    <row r="158" spans="1:5">
      <c r="A158" s="37">
        <v>140</v>
      </c>
      <c r="B158" s="37" t="s">
        <v>213</v>
      </c>
      <c r="C158" s="43" t="str">
        <f t="shared" si="2"/>
        <v>Y</v>
      </c>
      <c r="E158" s="36">
        <f>IFERROR(_xlfn.XLOOKUP(D158,'DRAWING LIST'!B:B,'DRAWING LIST'!A:A,,0),"Equiment")</f>
        <v>0</v>
      </c>
    </row>
    <row r="159" spans="1:5">
      <c r="A159" s="37">
        <v>141</v>
      </c>
      <c r="B159" s="37" t="s">
        <v>214</v>
      </c>
      <c r="C159" s="43" t="str">
        <f t="shared" si="2"/>
        <v>Y</v>
      </c>
      <c r="E159" s="36">
        <f>IFERROR(_xlfn.XLOOKUP(D159,'DRAWING LIST'!B:B,'DRAWING LIST'!A:A,,0),"Equiment")</f>
        <v>0</v>
      </c>
    </row>
    <row r="160" spans="1:5">
      <c r="A160" s="37">
        <v>142</v>
      </c>
      <c r="B160" s="37" t="s">
        <v>215</v>
      </c>
      <c r="C160" s="43" t="str">
        <f t="shared" si="2"/>
        <v>Y</v>
      </c>
      <c r="E160" s="36">
        <f>IFERROR(_xlfn.XLOOKUP(D160,'DRAWING LIST'!B:B,'DRAWING LIST'!A:A,,0),"Equiment")</f>
        <v>0</v>
      </c>
    </row>
    <row r="161" spans="1:5">
      <c r="A161" s="37">
        <v>143</v>
      </c>
      <c r="B161" s="37" t="s">
        <v>216</v>
      </c>
      <c r="C161" s="43" t="str">
        <f t="shared" si="2"/>
        <v>Y</v>
      </c>
      <c r="E161" s="36">
        <f>IFERROR(_xlfn.XLOOKUP(D161,'DRAWING LIST'!B:B,'DRAWING LIST'!A:A,,0),"Equiment")</f>
        <v>0</v>
      </c>
    </row>
    <row r="162" spans="1:5">
      <c r="A162" s="37">
        <v>144</v>
      </c>
      <c r="B162" s="37" t="s">
        <v>217</v>
      </c>
      <c r="C162" s="43" t="str">
        <f t="shared" si="2"/>
        <v>Y</v>
      </c>
      <c r="E162" s="36">
        <f>IFERROR(_xlfn.XLOOKUP(D162,'DRAWING LIST'!B:B,'DRAWING LIST'!A:A,,0),"Equiment")</f>
        <v>0</v>
      </c>
    </row>
    <row r="163" spans="1:5">
      <c r="A163" s="37">
        <v>145</v>
      </c>
      <c r="B163" s="37" t="s">
        <v>218</v>
      </c>
      <c r="C163" s="43" t="str">
        <f t="shared" si="2"/>
        <v>Y</v>
      </c>
      <c r="E163" s="36">
        <f>IFERROR(_xlfn.XLOOKUP(D163,'DRAWING LIST'!B:B,'DRAWING LIST'!A:A,,0),"Equiment")</f>
        <v>0</v>
      </c>
    </row>
    <row r="164" spans="1:5">
      <c r="A164" s="37">
        <v>146</v>
      </c>
      <c r="B164" s="37" t="s">
        <v>219</v>
      </c>
      <c r="C164" s="43" t="str">
        <f t="shared" si="2"/>
        <v>Y</v>
      </c>
      <c r="E164" s="36">
        <f>IFERROR(_xlfn.XLOOKUP(D164,'DRAWING LIST'!B:B,'DRAWING LIST'!A:A,,0),"Equiment")</f>
        <v>0</v>
      </c>
    </row>
    <row r="165" spans="1:5">
      <c r="A165" s="37">
        <v>147</v>
      </c>
      <c r="B165" s="37" t="s">
        <v>220</v>
      </c>
      <c r="C165" s="43" t="str">
        <f t="shared" si="2"/>
        <v>Y</v>
      </c>
      <c r="E165" s="36">
        <f>IFERROR(_xlfn.XLOOKUP(D165,'DRAWING LIST'!B:B,'DRAWING LIST'!A:A,,0),"Equiment")</f>
        <v>0</v>
      </c>
    </row>
    <row r="166" spans="1:5">
      <c r="A166" s="37">
        <v>148</v>
      </c>
      <c r="B166" s="37" t="s">
        <v>221</v>
      </c>
      <c r="C166" s="43" t="str">
        <f t="shared" si="2"/>
        <v>Y</v>
      </c>
      <c r="E166" s="36">
        <f>IFERROR(_xlfn.XLOOKUP(D166,'DRAWING LIST'!B:B,'DRAWING LIST'!A:A,,0),"Equiment")</f>
        <v>0</v>
      </c>
    </row>
    <row r="167" spans="1:5">
      <c r="A167" s="37">
        <v>149</v>
      </c>
      <c r="B167" s="37" t="s">
        <v>222</v>
      </c>
      <c r="C167" s="43" t="str">
        <f t="shared" si="2"/>
        <v>Y</v>
      </c>
      <c r="E167" s="36">
        <f>IFERROR(_xlfn.XLOOKUP(D167,'DRAWING LIST'!B:B,'DRAWING LIST'!A:A,,0),"Equiment")</f>
        <v>0</v>
      </c>
    </row>
    <row r="168" spans="1:5">
      <c r="A168" s="37">
        <v>150</v>
      </c>
      <c r="B168" s="37" t="s">
        <v>223</v>
      </c>
      <c r="C168" s="43" t="str">
        <f t="shared" si="2"/>
        <v>Y</v>
      </c>
      <c r="E168" s="36">
        <f>IFERROR(_xlfn.XLOOKUP(D168,'DRAWING LIST'!B:B,'DRAWING LIST'!A:A,,0),"Equiment")</f>
        <v>0</v>
      </c>
    </row>
    <row r="169" spans="1:5">
      <c r="A169" s="37">
        <v>151</v>
      </c>
      <c r="B169" s="37" t="s">
        <v>224</v>
      </c>
      <c r="C169" s="43" t="str">
        <f t="shared" si="2"/>
        <v>Y</v>
      </c>
      <c r="E169" s="36">
        <f>IFERROR(_xlfn.XLOOKUP(D169,'DRAWING LIST'!B:B,'DRAWING LIST'!A:A,,0),"Equiment")</f>
        <v>0</v>
      </c>
    </row>
    <row r="170" spans="1:5">
      <c r="A170" s="37">
        <v>152</v>
      </c>
      <c r="B170" s="37" t="s">
        <v>225</v>
      </c>
      <c r="C170" s="43" t="str">
        <f t="shared" si="2"/>
        <v>Y</v>
      </c>
      <c r="E170" s="36">
        <f>IFERROR(_xlfn.XLOOKUP(D170,'DRAWING LIST'!B:B,'DRAWING LIST'!A:A,,0),"Equiment")</f>
        <v>0</v>
      </c>
    </row>
    <row r="171" spans="1:5">
      <c r="A171" s="37">
        <v>153</v>
      </c>
      <c r="B171" s="37" t="s">
        <v>226</v>
      </c>
      <c r="C171" s="43" t="str">
        <f t="shared" si="2"/>
        <v>Y</v>
      </c>
      <c r="E171" s="36">
        <f>IFERROR(_xlfn.XLOOKUP(D171,'DRAWING LIST'!B:B,'DRAWING LIST'!A:A,,0),"Equiment")</f>
        <v>0</v>
      </c>
    </row>
    <row r="172" spans="1:5">
      <c r="A172" s="37">
        <v>154</v>
      </c>
      <c r="B172" s="37" t="s">
        <v>227</v>
      </c>
      <c r="C172" s="43" t="str">
        <f t="shared" si="2"/>
        <v>Y</v>
      </c>
      <c r="E172" s="36">
        <f>IFERROR(_xlfn.XLOOKUP(D172,'DRAWING LIST'!B:B,'DRAWING LIST'!A:A,,0),"Equiment")</f>
        <v>0</v>
      </c>
    </row>
    <row r="173" spans="1:5">
      <c r="A173" s="37">
        <v>155</v>
      </c>
      <c r="B173" s="37" t="s">
        <v>228</v>
      </c>
      <c r="C173" s="43" t="str">
        <f t="shared" si="2"/>
        <v>Y</v>
      </c>
      <c r="E173" s="36">
        <f>IFERROR(_xlfn.XLOOKUP(D173,'DRAWING LIST'!B:B,'DRAWING LIST'!A:A,,0),"Equiment")</f>
        <v>0</v>
      </c>
    </row>
    <row r="174" spans="1:5">
      <c r="A174" s="37">
        <v>156</v>
      </c>
      <c r="B174" s="37" t="s">
        <v>229</v>
      </c>
      <c r="C174" s="43" t="str">
        <f t="shared" si="2"/>
        <v>Y</v>
      </c>
      <c r="E174" s="36">
        <f>IFERROR(_xlfn.XLOOKUP(D174,'DRAWING LIST'!B:B,'DRAWING LIST'!A:A,,0),"Equiment")</f>
        <v>0</v>
      </c>
    </row>
    <row r="175" spans="1:5">
      <c r="A175" s="37">
        <v>157</v>
      </c>
      <c r="B175" s="37" t="s">
        <v>230</v>
      </c>
      <c r="C175" s="43" t="str">
        <f t="shared" si="2"/>
        <v>Y</v>
      </c>
      <c r="E175" s="36">
        <f>IFERROR(_xlfn.XLOOKUP(D175,'DRAWING LIST'!B:B,'DRAWING LIST'!A:A,,0),"Equiment")</f>
        <v>0</v>
      </c>
    </row>
    <row r="176" spans="1:5">
      <c r="A176" s="37">
        <v>159</v>
      </c>
      <c r="B176" s="37" t="s">
        <v>232</v>
      </c>
      <c r="C176" s="43" t="str">
        <f t="shared" si="2"/>
        <v>Y</v>
      </c>
      <c r="E176" s="36">
        <f>IFERROR(_xlfn.XLOOKUP(D176,'DRAWING LIST'!B:B,'DRAWING LIST'!A:A,,0),"Equiment")</f>
        <v>0</v>
      </c>
    </row>
    <row r="177" spans="1:5">
      <c r="A177" s="37">
        <v>160</v>
      </c>
      <c r="B177" s="37" t="s">
        <v>233</v>
      </c>
      <c r="C177" s="43" t="str">
        <f t="shared" si="2"/>
        <v>Y</v>
      </c>
      <c r="E177" s="36">
        <f>IFERROR(_xlfn.XLOOKUP(D177,'DRAWING LIST'!B:B,'DRAWING LIST'!A:A,,0),"Equiment")</f>
        <v>0</v>
      </c>
    </row>
    <row r="178" spans="1:5">
      <c r="A178" s="37">
        <v>161</v>
      </c>
      <c r="B178" s="37" t="s">
        <v>234</v>
      </c>
      <c r="C178" s="43" t="str">
        <f t="shared" si="2"/>
        <v>Y</v>
      </c>
      <c r="E178" s="36">
        <f>IFERROR(_xlfn.XLOOKUP(D178,'DRAWING LIST'!B:B,'DRAWING LIST'!A:A,,0),"Equiment")</f>
        <v>0</v>
      </c>
    </row>
    <row r="179" spans="1:5">
      <c r="A179" s="37">
        <v>162</v>
      </c>
      <c r="B179" s="37" t="s">
        <v>235</v>
      </c>
      <c r="C179" s="43" t="str">
        <f t="shared" si="2"/>
        <v>Y</v>
      </c>
      <c r="E179" s="36">
        <f>IFERROR(_xlfn.XLOOKUP(D179,'DRAWING LIST'!B:B,'DRAWING LIST'!A:A,,0),"Equiment")</f>
        <v>0</v>
      </c>
    </row>
    <row r="180" spans="1:5">
      <c r="A180" s="37">
        <v>163</v>
      </c>
      <c r="B180" s="37" t="s">
        <v>236</v>
      </c>
      <c r="C180" s="43" t="str">
        <f t="shared" si="2"/>
        <v>Y</v>
      </c>
      <c r="E180" s="36">
        <f>IFERROR(_xlfn.XLOOKUP(D180,'DRAWING LIST'!B:B,'DRAWING LIST'!A:A,,0),"Equiment")</f>
        <v>0</v>
      </c>
    </row>
    <row r="181" spans="1:5">
      <c r="A181" s="37">
        <v>164</v>
      </c>
      <c r="B181" s="37" t="s">
        <v>237</v>
      </c>
      <c r="C181" s="43" t="str">
        <f t="shared" si="2"/>
        <v>Y</v>
      </c>
      <c r="E181" s="36">
        <f>IFERROR(_xlfn.XLOOKUP(D181,'DRAWING LIST'!B:B,'DRAWING LIST'!A:A,,0),"Equiment")</f>
        <v>0</v>
      </c>
    </row>
    <row r="182" spans="1:5">
      <c r="A182" s="37">
        <v>165</v>
      </c>
      <c r="B182" s="37" t="s">
        <v>238</v>
      </c>
      <c r="C182" s="43" t="str">
        <f t="shared" si="2"/>
        <v>Y</v>
      </c>
      <c r="E182" s="36">
        <f>IFERROR(_xlfn.XLOOKUP(D182,'DRAWING LIST'!B:B,'DRAWING LIST'!A:A,,0),"Equiment")</f>
        <v>0</v>
      </c>
    </row>
    <row r="183" spans="1:5">
      <c r="A183" s="37">
        <v>166</v>
      </c>
      <c r="B183" s="37" t="s">
        <v>239</v>
      </c>
      <c r="C183" s="43" t="str">
        <f t="shared" si="2"/>
        <v>Y</v>
      </c>
      <c r="E183" s="36">
        <f>IFERROR(_xlfn.XLOOKUP(D183,'DRAWING LIST'!B:B,'DRAWING LIST'!A:A,,0),"Equiment")</f>
        <v>0</v>
      </c>
    </row>
    <row r="184" spans="1:5">
      <c r="A184" s="37">
        <v>169</v>
      </c>
      <c r="B184" s="37" t="s">
        <v>242</v>
      </c>
      <c r="C184" s="43" t="str">
        <f t="shared" si="2"/>
        <v>Y</v>
      </c>
      <c r="E184" s="36">
        <f>IFERROR(_xlfn.XLOOKUP(D184,'DRAWING LIST'!B:B,'DRAWING LIST'!A:A,,0),"Equiment")</f>
        <v>0</v>
      </c>
    </row>
    <row r="185" spans="1:5">
      <c r="A185" s="37">
        <v>170</v>
      </c>
      <c r="B185" s="37" t="s">
        <v>243</v>
      </c>
      <c r="C185" s="43" t="str">
        <f t="shared" si="2"/>
        <v>Y</v>
      </c>
      <c r="E185" s="36">
        <f>IFERROR(_xlfn.XLOOKUP(D185,'DRAWING LIST'!B:B,'DRAWING LIST'!A:A,,0),"Equiment")</f>
        <v>0</v>
      </c>
    </row>
    <row r="186" spans="1:5">
      <c r="A186" s="37">
        <v>172</v>
      </c>
      <c r="B186" s="37" t="s">
        <v>245</v>
      </c>
      <c r="C186" s="43" t="str">
        <f t="shared" si="2"/>
        <v>Y</v>
      </c>
      <c r="E186" s="36">
        <f>IFERROR(_xlfn.XLOOKUP(D186,'DRAWING LIST'!B:B,'DRAWING LIST'!A:A,,0),"Equiment")</f>
        <v>0</v>
      </c>
    </row>
    <row r="187" spans="1:5">
      <c r="A187" s="37">
        <v>176</v>
      </c>
      <c r="B187" s="37" t="s">
        <v>249</v>
      </c>
      <c r="C187" s="43" t="str">
        <f t="shared" si="2"/>
        <v>Y</v>
      </c>
      <c r="E187" s="36">
        <f>IFERROR(_xlfn.XLOOKUP(D187,'DRAWING LIST'!B:B,'DRAWING LIST'!A:A,,0),"Equiment")</f>
        <v>0</v>
      </c>
    </row>
    <row r="188" spans="1:5">
      <c r="A188" s="37">
        <v>177</v>
      </c>
      <c r="B188" s="37" t="s">
        <v>250</v>
      </c>
      <c r="C188" s="43" t="str">
        <f t="shared" si="2"/>
        <v>Y</v>
      </c>
      <c r="E188" s="36">
        <f>IFERROR(_xlfn.XLOOKUP(D188,'DRAWING LIST'!B:B,'DRAWING LIST'!A:A,,0),"Equiment")</f>
        <v>0</v>
      </c>
    </row>
    <row r="189" spans="1:5">
      <c r="A189" s="37">
        <v>178</v>
      </c>
      <c r="B189" s="37" t="s">
        <v>251</v>
      </c>
      <c r="C189" s="43" t="str">
        <f t="shared" si="2"/>
        <v>Y</v>
      </c>
      <c r="E189" s="36">
        <f>IFERROR(_xlfn.XLOOKUP(D189,'DRAWING LIST'!B:B,'DRAWING LIST'!A:A,,0),"Equiment")</f>
        <v>0</v>
      </c>
    </row>
    <row r="190" spans="1:5">
      <c r="A190" s="37">
        <v>179</v>
      </c>
      <c r="B190" s="37" t="s">
        <v>252</v>
      </c>
      <c r="C190" s="43" t="str">
        <f t="shared" si="2"/>
        <v>Y</v>
      </c>
      <c r="E190" s="36">
        <f>IFERROR(_xlfn.XLOOKUP(D190,'DRAWING LIST'!B:B,'DRAWING LIST'!A:A,,0),"Equiment")</f>
        <v>0</v>
      </c>
    </row>
    <row r="191" spans="1:5">
      <c r="A191" s="37">
        <v>180</v>
      </c>
      <c r="B191" s="37" t="s">
        <v>253</v>
      </c>
      <c r="C191" s="43" t="str">
        <f t="shared" si="2"/>
        <v>Y</v>
      </c>
      <c r="E191" s="36">
        <f>IFERROR(_xlfn.XLOOKUP(D191,'DRAWING LIST'!B:B,'DRAWING LIST'!A:A,,0),"Equiment")</f>
        <v>0</v>
      </c>
    </row>
    <row r="192" spans="1:5">
      <c r="A192" s="37">
        <v>181</v>
      </c>
      <c r="B192" s="37" t="s">
        <v>254</v>
      </c>
      <c r="C192" s="43" t="str">
        <f t="shared" si="2"/>
        <v>Y</v>
      </c>
      <c r="E192" s="36">
        <f>IFERROR(_xlfn.XLOOKUP(D192,'DRAWING LIST'!B:B,'DRAWING LIST'!A:A,,0),"Equiment")</f>
        <v>0</v>
      </c>
    </row>
    <row r="193" spans="1:5">
      <c r="A193" s="37">
        <v>182</v>
      </c>
      <c r="B193" s="37" t="s">
        <v>255</v>
      </c>
      <c r="C193" s="43" t="str">
        <f t="shared" si="2"/>
        <v>Y</v>
      </c>
      <c r="E193" s="36">
        <f>IFERROR(_xlfn.XLOOKUP(D193,'DRAWING LIST'!B:B,'DRAWING LIST'!A:A,,0),"Equiment")</f>
        <v>0</v>
      </c>
    </row>
    <row r="194" spans="1:5">
      <c r="A194" s="37">
        <v>183</v>
      </c>
      <c r="B194" s="37" t="s">
        <v>256</v>
      </c>
      <c r="C194" s="43" t="str">
        <f t="shared" si="2"/>
        <v>Y</v>
      </c>
      <c r="E194" s="36">
        <f>IFERROR(_xlfn.XLOOKUP(D194,'DRAWING LIST'!B:B,'DRAWING LIST'!A:A,,0),"Equiment")</f>
        <v>0</v>
      </c>
    </row>
    <row r="195" spans="1:5">
      <c r="A195" s="37">
        <v>184</v>
      </c>
      <c r="B195" s="37" t="s">
        <v>257</v>
      </c>
      <c r="C195" s="43" t="str">
        <f t="shared" si="2"/>
        <v>Y</v>
      </c>
      <c r="E195" s="36">
        <f>IFERROR(_xlfn.XLOOKUP(D195,'DRAWING LIST'!B:B,'DRAWING LIST'!A:A,,0),"Equiment")</f>
        <v>0</v>
      </c>
    </row>
    <row r="196" spans="1:5">
      <c r="A196" s="37">
        <v>185</v>
      </c>
      <c r="B196" s="37" t="s">
        <v>258</v>
      </c>
      <c r="C196" s="43" t="str">
        <f t="shared" si="2"/>
        <v>Y</v>
      </c>
      <c r="E196" s="36">
        <f>IFERROR(_xlfn.XLOOKUP(D196,'DRAWING LIST'!B:B,'DRAWING LIST'!A:A,,0),"Equiment")</f>
        <v>0</v>
      </c>
    </row>
    <row r="197" spans="1:5">
      <c r="A197" s="37">
        <v>186</v>
      </c>
      <c r="B197" s="37" t="s">
        <v>259</v>
      </c>
      <c r="C197" s="43" t="str">
        <f t="shared" si="2"/>
        <v>Y</v>
      </c>
      <c r="E197" s="36">
        <f>IFERROR(_xlfn.XLOOKUP(D197,'DRAWING LIST'!B:B,'DRAWING LIST'!A:A,,0),"Equiment")</f>
        <v>0</v>
      </c>
    </row>
    <row r="198" spans="1:5">
      <c r="A198" s="37">
        <v>187</v>
      </c>
      <c r="B198" s="37" t="s">
        <v>260</v>
      </c>
      <c r="C198" s="43" t="str">
        <f t="shared" si="2"/>
        <v>Y</v>
      </c>
      <c r="E198" s="36">
        <f>IFERROR(_xlfn.XLOOKUP(D198,'DRAWING LIST'!B:B,'DRAWING LIST'!A:A,,0),"Equiment")</f>
        <v>0</v>
      </c>
    </row>
    <row r="199" spans="1:5">
      <c r="A199" s="37">
        <v>188</v>
      </c>
      <c r="B199" s="37" t="s">
        <v>261</v>
      </c>
      <c r="C199" s="43" t="str">
        <f t="shared" si="2"/>
        <v>Y</v>
      </c>
      <c r="E199" s="36">
        <f>IFERROR(_xlfn.XLOOKUP(D199,'DRAWING LIST'!B:B,'DRAWING LIST'!A:A,,0),"Equiment")</f>
        <v>0</v>
      </c>
    </row>
    <row r="200" spans="1:5">
      <c r="A200" s="37">
        <v>189</v>
      </c>
      <c r="B200" s="37" t="s">
        <v>262</v>
      </c>
      <c r="C200" s="43" t="str">
        <f t="shared" si="2"/>
        <v>Y</v>
      </c>
      <c r="E200" s="36">
        <f>IFERROR(_xlfn.XLOOKUP(D200,'DRAWING LIST'!B:B,'DRAWING LIST'!A:A,,0),"Equiment")</f>
        <v>0</v>
      </c>
    </row>
    <row r="201" spans="1:5">
      <c r="A201" s="37">
        <v>190</v>
      </c>
      <c r="B201" s="37" t="s">
        <v>263</v>
      </c>
      <c r="C201" s="43" t="str">
        <f t="shared" si="2"/>
        <v>Y</v>
      </c>
      <c r="E201" s="36">
        <f>IFERROR(_xlfn.XLOOKUP(D201,'DRAWING LIST'!B:B,'DRAWING LIST'!A:A,,0),"Equiment")</f>
        <v>0</v>
      </c>
    </row>
    <row r="202" spans="1:5">
      <c r="A202" s="37">
        <v>191</v>
      </c>
      <c r="B202" s="37" t="s">
        <v>264</v>
      </c>
      <c r="C202" s="43" t="str">
        <f t="shared" si="2"/>
        <v>Y</v>
      </c>
      <c r="E202" s="36">
        <f>IFERROR(_xlfn.XLOOKUP(D202,'DRAWING LIST'!B:B,'DRAWING LIST'!A:A,,0),"Equiment")</f>
        <v>0</v>
      </c>
    </row>
    <row r="203" spans="1:5">
      <c r="A203" s="37">
        <v>192</v>
      </c>
      <c r="B203" s="37" t="s">
        <v>265</v>
      </c>
      <c r="C203" s="43" t="str">
        <f t="shared" si="2"/>
        <v>Y</v>
      </c>
      <c r="E203" s="36">
        <f>IFERROR(_xlfn.XLOOKUP(D203,'DRAWING LIST'!B:B,'DRAWING LIST'!A:A,,0),"Equiment")</f>
        <v>0</v>
      </c>
    </row>
    <row r="204" spans="1:5">
      <c r="A204" s="37">
        <v>193</v>
      </c>
      <c r="B204" s="37" t="s">
        <v>266</v>
      </c>
      <c r="C204" s="43" t="str">
        <f t="shared" si="2"/>
        <v>Y</v>
      </c>
      <c r="E204" s="36">
        <f>IFERROR(_xlfn.XLOOKUP(D204,'DRAWING LIST'!B:B,'DRAWING LIST'!A:A,,0),"Equiment")</f>
        <v>0</v>
      </c>
    </row>
    <row r="205" spans="1:5">
      <c r="A205" s="37">
        <v>194</v>
      </c>
      <c r="B205" s="37" t="s">
        <v>267</v>
      </c>
      <c r="C205" s="43" t="str">
        <f t="shared" si="2"/>
        <v>Y</v>
      </c>
      <c r="E205" s="36">
        <f>IFERROR(_xlfn.XLOOKUP(D205,'DRAWING LIST'!B:B,'DRAWING LIST'!A:A,,0),"Equiment")</f>
        <v>0</v>
      </c>
    </row>
    <row r="206" spans="1:5">
      <c r="A206" s="37">
        <v>195</v>
      </c>
      <c r="B206" s="37" t="s">
        <v>268</v>
      </c>
      <c r="C206" s="43" t="str">
        <f t="shared" si="2"/>
        <v>Y</v>
      </c>
      <c r="E206" s="36">
        <f>IFERROR(_xlfn.XLOOKUP(D206,'DRAWING LIST'!B:B,'DRAWING LIST'!A:A,,0),"Equiment")</f>
        <v>0</v>
      </c>
    </row>
    <row r="207" spans="1:5">
      <c r="A207" s="37">
        <v>196</v>
      </c>
      <c r="B207" s="37" t="s">
        <v>269</v>
      </c>
      <c r="C207" s="43" t="str">
        <f t="shared" si="2"/>
        <v>Y</v>
      </c>
      <c r="E207" s="36">
        <f>IFERROR(_xlfn.XLOOKUP(D207,'DRAWING LIST'!B:B,'DRAWING LIST'!A:A,,0),"Equiment")</f>
        <v>0</v>
      </c>
    </row>
    <row r="208" spans="1:5">
      <c r="A208" s="37">
        <v>197</v>
      </c>
      <c r="B208" s="37" t="s">
        <v>270</v>
      </c>
      <c r="C208" s="43" t="str">
        <f t="shared" si="2"/>
        <v>Y</v>
      </c>
      <c r="E208" s="36">
        <f>IFERROR(_xlfn.XLOOKUP(D208,'DRAWING LIST'!B:B,'DRAWING LIST'!A:A,,0),"Equiment")</f>
        <v>0</v>
      </c>
    </row>
    <row r="209" spans="1:5">
      <c r="A209" s="37">
        <v>198</v>
      </c>
      <c r="B209" s="37" t="s">
        <v>271</v>
      </c>
      <c r="C209" s="43" t="str">
        <f t="shared" si="2"/>
        <v>Y</v>
      </c>
      <c r="E209" s="36">
        <f>IFERROR(_xlfn.XLOOKUP(D209,'DRAWING LIST'!B:B,'DRAWING LIST'!A:A,,0),"Equiment")</f>
        <v>0</v>
      </c>
    </row>
    <row r="210" spans="1:5">
      <c r="A210" s="37">
        <v>199</v>
      </c>
      <c r="B210" s="37" t="s">
        <v>272</v>
      </c>
      <c r="C210" s="43" t="str">
        <f t="shared" ref="C210:C273" si="3">HYPERLINK(_xlfn.CONCAT("G:\我的雲端硬碟\可寧衛\01.工程圖面\Isometric 圖\01.原始圖\單一圖面\",A210,".",B210,".pdf"),"Y")</f>
        <v>Y</v>
      </c>
      <c r="E210" s="36">
        <f>IFERROR(_xlfn.XLOOKUP(D210,'DRAWING LIST'!B:B,'DRAWING LIST'!A:A,,0),"Equiment")</f>
        <v>0</v>
      </c>
    </row>
    <row r="211" spans="1:5">
      <c r="A211" s="37">
        <v>200</v>
      </c>
      <c r="B211" s="37" t="s">
        <v>273</v>
      </c>
      <c r="C211" s="43" t="str">
        <f t="shared" si="3"/>
        <v>Y</v>
      </c>
      <c r="E211" s="36">
        <f>IFERROR(_xlfn.XLOOKUP(D211,'DRAWING LIST'!B:B,'DRAWING LIST'!A:A,,0),"Equiment")</f>
        <v>0</v>
      </c>
    </row>
    <row r="212" spans="1:5">
      <c r="A212" s="37">
        <v>201</v>
      </c>
      <c r="B212" s="37" t="s">
        <v>274</v>
      </c>
      <c r="C212" s="43" t="str">
        <f t="shared" si="3"/>
        <v>Y</v>
      </c>
      <c r="E212" s="36">
        <f>IFERROR(_xlfn.XLOOKUP(D212,'DRAWING LIST'!B:B,'DRAWING LIST'!A:A,,0),"Equiment")</f>
        <v>0</v>
      </c>
    </row>
    <row r="213" spans="1:5">
      <c r="A213" s="37">
        <v>202</v>
      </c>
      <c r="B213" s="37" t="s">
        <v>275</v>
      </c>
      <c r="C213" s="43" t="str">
        <f t="shared" si="3"/>
        <v>Y</v>
      </c>
      <c r="E213" s="36">
        <f>IFERROR(_xlfn.XLOOKUP(D213,'DRAWING LIST'!B:B,'DRAWING LIST'!A:A,,0),"Equiment")</f>
        <v>0</v>
      </c>
    </row>
    <row r="214" spans="1:5">
      <c r="A214" s="37">
        <v>203</v>
      </c>
      <c r="B214" s="37" t="s">
        <v>276</v>
      </c>
      <c r="C214" s="43" t="str">
        <f t="shared" si="3"/>
        <v>Y</v>
      </c>
      <c r="E214" s="36">
        <f>IFERROR(_xlfn.XLOOKUP(D214,'DRAWING LIST'!B:B,'DRAWING LIST'!A:A,,0),"Equiment")</f>
        <v>0</v>
      </c>
    </row>
    <row r="215" spans="1:5">
      <c r="A215" s="37">
        <v>204</v>
      </c>
      <c r="B215" s="37" t="s">
        <v>277</v>
      </c>
      <c r="C215" s="43" t="str">
        <f t="shared" si="3"/>
        <v>Y</v>
      </c>
      <c r="E215" s="36">
        <f>IFERROR(_xlfn.XLOOKUP(D215,'DRAWING LIST'!B:B,'DRAWING LIST'!A:A,,0),"Equiment")</f>
        <v>0</v>
      </c>
    </row>
    <row r="216" spans="1:5">
      <c r="A216" s="37">
        <v>205</v>
      </c>
      <c r="B216" s="37" t="s">
        <v>278</v>
      </c>
      <c r="C216" s="43" t="str">
        <f t="shared" si="3"/>
        <v>Y</v>
      </c>
      <c r="E216" s="36">
        <f>IFERROR(_xlfn.XLOOKUP(D216,'DRAWING LIST'!B:B,'DRAWING LIST'!A:A,,0),"Equiment")</f>
        <v>0</v>
      </c>
    </row>
    <row r="217" spans="1:5">
      <c r="A217" s="37">
        <v>206</v>
      </c>
      <c r="B217" s="37" t="s">
        <v>279</v>
      </c>
      <c r="C217" s="43" t="str">
        <f t="shared" si="3"/>
        <v>Y</v>
      </c>
      <c r="E217" s="36">
        <f>IFERROR(_xlfn.XLOOKUP(D217,'DRAWING LIST'!B:B,'DRAWING LIST'!A:A,,0),"Equiment")</f>
        <v>0</v>
      </c>
    </row>
    <row r="218" spans="1:5">
      <c r="A218" s="37">
        <v>207</v>
      </c>
      <c r="B218" s="37" t="s">
        <v>280</v>
      </c>
      <c r="C218" s="43" t="str">
        <f t="shared" si="3"/>
        <v>Y</v>
      </c>
      <c r="E218" s="36">
        <f>IFERROR(_xlfn.XLOOKUP(D218,'DRAWING LIST'!B:B,'DRAWING LIST'!A:A,,0),"Equiment")</f>
        <v>0</v>
      </c>
    </row>
    <row r="219" spans="1:5">
      <c r="A219" s="37">
        <v>208</v>
      </c>
      <c r="B219" s="37" t="s">
        <v>281</v>
      </c>
      <c r="C219" s="43" t="str">
        <f t="shared" si="3"/>
        <v>Y</v>
      </c>
      <c r="E219" s="36">
        <f>IFERROR(_xlfn.XLOOKUP(D219,'DRAWING LIST'!B:B,'DRAWING LIST'!A:A,,0),"Equiment")</f>
        <v>0</v>
      </c>
    </row>
    <row r="220" spans="1:5">
      <c r="A220" s="37">
        <v>209</v>
      </c>
      <c r="B220" s="37" t="s">
        <v>282</v>
      </c>
      <c r="C220" s="43" t="str">
        <f t="shared" si="3"/>
        <v>Y</v>
      </c>
      <c r="E220" s="36">
        <f>IFERROR(_xlfn.XLOOKUP(D220,'DRAWING LIST'!B:B,'DRAWING LIST'!A:A,,0),"Equiment")</f>
        <v>0</v>
      </c>
    </row>
    <row r="221" spans="1:5">
      <c r="A221" s="37">
        <v>210</v>
      </c>
      <c r="B221" s="37" t="s">
        <v>283</v>
      </c>
      <c r="C221" s="43" t="str">
        <f t="shared" si="3"/>
        <v>Y</v>
      </c>
      <c r="E221" s="36">
        <f>IFERROR(_xlfn.XLOOKUP(D221,'DRAWING LIST'!B:B,'DRAWING LIST'!A:A,,0),"Equiment")</f>
        <v>0</v>
      </c>
    </row>
    <row r="222" spans="1:5">
      <c r="A222" s="37">
        <v>211</v>
      </c>
      <c r="B222" s="37" t="s">
        <v>284</v>
      </c>
      <c r="C222" s="43" t="str">
        <f t="shared" si="3"/>
        <v>Y</v>
      </c>
      <c r="E222" s="36">
        <f>IFERROR(_xlfn.XLOOKUP(D222,'DRAWING LIST'!B:B,'DRAWING LIST'!A:A,,0),"Equiment")</f>
        <v>0</v>
      </c>
    </row>
    <row r="223" spans="1:5">
      <c r="A223" s="37">
        <v>212</v>
      </c>
      <c r="B223" s="37" t="s">
        <v>285</v>
      </c>
      <c r="C223" s="43" t="str">
        <f t="shared" si="3"/>
        <v>Y</v>
      </c>
      <c r="E223" s="36">
        <f>IFERROR(_xlfn.XLOOKUP(D223,'DRAWING LIST'!B:B,'DRAWING LIST'!A:A,,0),"Equiment")</f>
        <v>0</v>
      </c>
    </row>
    <row r="224" spans="1:5">
      <c r="A224" s="37">
        <v>213</v>
      </c>
      <c r="B224" s="37" t="s">
        <v>286</v>
      </c>
      <c r="C224" s="43" t="str">
        <f t="shared" si="3"/>
        <v>Y</v>
      </c>
      <c r="E224" s="36">
        <f>IFERROR(_xlfn.XLOOKUP(D224,'DRAWING LIST'!B:B,'DRAWING LIST'!A:A,,0),"Equiment")</f>
        <v>0</v>
      </c>
    </row>
    <row r="225" spans="1:5">
      <c r="A225" s="37">
        <v>214</v>
      </c>
      <c r="B225" s="37" t="s">
        <v>287</v>
      </c>
      <c r="C225" s="43" t="str">
        <f t="shared" si="3"/>
        <v>Y</v>
      </c>
      <c r="E225" s="36">
        <f>IFERROR(_xlfn.XLOOKUP(D225,'DRAWING LIST'!B:B,'DRAWING LIST'!A:A,,0),"Equiment")</f>
        <v>0</v>
      </c>
    </row>
    <row r="226" spans="1:5">
      <c r="A226" s="37">
        <v>215</v>
      </c>
      <c r="B226" s="37" t="s">
        <v>288</v>
      </c>
      <c r="C226" s="43" t="str">
        <f t="shared" si="3"/>
        <v>Y</v>
      </c>
      <c r="E226" s="36">
        <f>IFERROR(_xlfn.XLOOKUP(D226,'DRAWING LIST'!B:B,'DRAWING LIST'!A:A,,0),"Equiment")</f>
        <v>0</v>
      </c>
    </row>
    <row r="227" spans="1:5">
      <c r="A227" s="37">
        <v>216</v>
      </c>
      <c r="B227" s="37" t="s">
        <v>289</v>
      </c>
      <c r="C227" s="43" t="str">
        <f t="shared" si="3"/>
        <v>Y</v>
      </c>
      <c r="E227" s="36">
        <f>IFERROR(_xlfn.XLOOKUP(D227,'DRAWING LIST'!B:B,'DRAWING LIST'!A:A,,0),"Equiment")</f>
        <v>0</v>
      </c>
    </row>
    <row r="228" spans="1:5">
      <c r="A228" s="37">
        <v>217</v>
      </c>
      <c r="B228" s="37" t="s">
        <v>290</v>
      </c>
      <c r="C228" s="43" t="str">
        <f t="shared" si="3"/>
        <v>Y</v>
      </c>
      <c r="E228" s="36">
        <f>IFERROR(_xlfn.XLOOKUP(D228,'DRAWING LIST'!B:B,'DRAWING LIST'!A:A,,0),"Equiment")</f>
        <v>0</v>
      </c>
    </row>
    <row r="229" spans="1:5">
      <c r="A229" s="37">
        <v>218</v>
      </c>
      <c r="B229" s="37" t="s">
        <v>291</v>
      </c>
      <c r="C229" s="43" t="str">
        <f t="shared" si="3"/>
        <v>Y</v>
      </c>
      <c r="E229" s="36">
        <f>IFERROR(_xlfn.XLOOKUP(D229,'DRAWING LIST'!B:B,'DRAWING LIST'!A:A,,0),"Equiment")</f>
        <v>0</v>
      </c>
    </row>
    <row r="230" spans="1:5">
      <c r="A230" s="37">
        <v>219</v>
      </c>
      <c r="B230" s="37" t="s">
        <v>292</v>
      </c>
      <c r="C230" s="43" t="str">
        <f t="shared" si="3"/>
        <v>Y</v>
      </c>
      <c r="E230" s="36">
        <f>IFERROR(_xlfn.XLOOKUP(D230,'DRAWING LIST'!B:B,'DRAWING LIST'!A:A,,0),"Equiment")</f>
        <v>0</v>
      </c>
    </row>
    <row r="231" spans="1:5">
      <c r="A231" s="37">
        <v>220</v>
      </c>
      <c r="B231" s="37" t="s">
        <v>293</v>
      </c>
      <c r="C231" s="43" t="str">
        <f t="shared" si="3"/>
        <v>Y</v>
      </c>
      <c r="E231" s="36">
        <f>IFERROR(_xlfn.XLOOKUP(D231,'DRAWING LIST'!B:B,'DRAWING LIST'!A:A,,0),"Equiment")</f>
        <v>0</v>
      </c>
    </row>
    <row r="232" spans="1:5">
      <c r="A232" s="37">
        <v>221</v>
      </c>
      <c r="B232" s="37" t="s">
        <v>294</v>
      </c>
      <c r="C232" s="43" t="str">
        <f t="shared" si="3"/>
        <v>Y</v>
      </c>
      <c r="E232" s="36">
        <f>IFERROR(_xlfn.XLOOKUP(D232,'DRAWING LIST'!B:B,'DRAWING LIST'!A:A,,0),"Equiment")</f>
        <v>0</v>
      </c>
    </row>
    <row r="233" spans="1:5">
      <c r="A233" s="37">
        <v>222</v>
      </c>
      <c r="B233" s="37" t="s">
        <v>295</v>
      </c>
      <c r="C233" s="43" t="str">
        <f t="shared" si="3"/>
        <v>Y</v>
      </c>
      <c r="E233" s="36">
        <f>IFERROR(_xlfn.XLOOKUP(D233,'DRAWING LIST'!B:B,'DRAWING LIST'!A:A,,0),"Equiment")</f>
        <v>0</v>
      </c>
    </row>
    <row r="234" spans="1:5">
      <c r="A234" s="37">
        <v>223</v>
      </c>
      <c r="B234" s="37" t="s">
        <v>296</v>
      </c>
      <c r="C234" s="43" t="str">
        <f t="shared" si="3"/>
        <v>Y</v>
      </c>
      <c r="E234" s="36">
        <f>IFERROR(_xlfn.XLOOKUP(D234,'DRAWING LIST'!B:B,'DRAWING LIST'!A:A,,0),"Equiment")</f>
        <v>0</v>
      </c>
    </row>
    <row r="235" spans="1:5">
      <c r="A235" s="37">
        <v>224</v>
      </c>
      <c r="B235" s="37" t="s">
        <v>297</v>
      </c>
      <c r="C235" s="43" t="str">
        <f t="shared" si="3"/>
        <v>Y</v>
      </c>
      <c r="E235" s="36">
        <f>IFERROR(_xlfn.XLOOKUP(D235,'DRAWING LIST'!B:B,'DRAWING LIST'!A:A,,0),"Equiment")</f>
        <v>0</v>
      </c>
    </row>
    <row r="236" spans="1:5">
      <c r="A236" s="37">
        <v>225</v>
      </c>
      <c r="B236" s="37" t="s">
        <v>298</v>
      </c>
      <c r="C236" s="43" t="str">
        <f t="shared" si="3"/>
        <v>Y</v>
      </c>
      <c r="E236" s="36">
        <f>IFERROR(_xlfn.XLOOKUP(D236,'DRAWING LIST'!B:B,'DRAWING LIST'!A:A,,0),"Equiment")</f>
        <v>0</v>
      </c>
    </row>
    <row r="237" spans="1:5">
      <c r="A237" s="37">
        <v>226</v>
      </c>
      <c r="B237" s="37" t="s">
        <v>299</v>
      </c>
      <c r="C237" s="43" t="str">
        <f t="shared" si="3"/>
        <v>Y</v>
      </c>
      <c r="E237" s="36">
        <f>IFERROR(_xlfn.XLOOKUP(D237,'DRAWING LIST'!B:B,'DRAWING LIST'!A:A,,0),"Equiment")</f>
        <v>0</v>
      </c>
    </row>
    <row r="238" spans="1:5">
      <c r="A238" s="37">
        <v>227</v>
      </c>
      <c r="B238" s="37" t="s">
        <v>300</v>
      </c>
      <c r="C238" s="43" t="str">
        <f t="shared" si="3"/>
        <v>Y</v>
      </c>
      <c r="E238" s="36">
        <f>IFERROR(_xlfn.XLOOKUP(D238,'DRAWING LIST'!B:B,'DRAWING LIST'!A:A,,0),"Equiment")</f>
        <v>0</v>
      </c>
    </row>
    <row r="239" spans="1:5">
      <c r="A239" s="37">
        <v>228</v>
      </c>
      <c r="B239" s="37" t="s">
        <v>301</v>
      </c>
      <c r="C239" s="43" t="str">
        <f t="shared" si="3"/>
        <v>Y</v>
      </c>
      <c r="E239" s="36">
        <f>IFERROR(_xlfn.XLOOKUP(D239,'DRAWING LIST'!B:B,'DRAWING LIST'!A:A,,0),"Equiment")</f>
        <v>0</v>
      </c>
    </row>
    <row r="240" spans="1:5">
      <c r="A240" s="37">
        <v>229</v>
      </c>
      <c r="B240" s="37" t="s">
        <v>302</v>
      </c>
      <c r="C240" s="43" t="str">
        <f t="shared" si="3"/>
        <v>Y</v>
      </c>
      <c r="E240" s="36">
        <f>IFERROR(_xlfn.XLOOKUP(D240,'DRAWING LIST'!B:B,'DRAWING LIST'!A:A,,0),"Equiment")</f>
        <v>0</v>
      </c>
    </row>
    <row r="241" spans="1:5">
      <c r="A241" s="37">
        <v>230</v>
      </c>
      <c r="B241" s="37" t="s">
        <v>303</v>
      </c>
      <c r="C241" s="43" t="str">
        <f t="shared" si="3"/>
        <v>Y</v>
      </c>
      <c r="E241" s="36">
        <f>IFERROR(_xlfn.XLOOKUP(D241,'DRAWING LIST'!B:B,'DRAWING LIST'!A:A,,0),"Equiment")</f>
        <v>0</v>
      </c>
    </row>
    <row r="242" spans="1:5">
      <c r="A242" s="37">
        <v>231</v>
      </c>
      <c r="B242" s="37" t="s">
        <v>304</v>
      </c>
      <c r="C242" s="43" t="str">
        <f t="shared" si="3"/>
        <v>Y</v>
      </c>
      <c r="E242" s="36">
        <f>IFERROR(_xlfn.XLOOKUP(D242,'DRAWING LIST'!B:B,'DRAWING LIST'!A:A,,0),"Equiment")</f>
        <v>0</v>
      </c>
    </row>
    <row r="243" spans="1:5">
      <c r="A243" s="37">
        <v>232</v>
      </c>
      <c r="B243" s="37" t="s">
        <v>305</v>
      </c>
      <c r="C243" s="43" t="str">
        <f t="shared" si="3"/>
        <v>Y</v>
      </c>
      <c r="E243" s="36">
        <f>IFERROR(_xlfn.XLOOKUP(D243,'DRAWING LIST'!B:B,'DRAWING LIST'!A:A,,0),"Equiment")</f>
        <v>0</v>
      </c>
    </row>
    <row r="244" spans="1:5">
      <c r="A244" s="37">
        <v>233</v>
      </c>
      <c r="B244" s="37" t="s">
        <v>306</v>
      </c>
      <c r="C244" s="43" t="str">
        <f t="shared" si="3"/>
        <v>Y</v>
      </c>
      <c r="E244" s="36">
        <f>IFERROR(_xlfn.XLOOKUP(D244,'DRAWING LIST'!B:B,'DRAWING LIST'!A:A,,0),"Equiment")</f>
        <v>0</v>
      </c>
    </row>
    <row r="245" spans="1:5">
      <c r="A245" s="37">
        <v>234</v>
      </c>
      <c r="B245" s="37" t="s">
        <v>307</v>
      </c>
      <c r="C245" s="43" t="str">
        <f t="shared" si="3"/>
        <v>Y</v>
      </c>
      <c r="E245" s="36">
        <f>IFERROR(_xlfn.XLOOKUP(D245,'DRAWING LIST'!B:B,'DRAWING LIST'!A:A,,0),"Equiment")</f>
        <v>0</v>
      </c>
    </row>
    <row r="246" spans="1:5">
      <c r="A246" s="37">
        <v>235</v>
      </c>
      <c r="B246" s="37" t="s">
        <v>308</v>
      </c>
      <c r="C246" s="43" t="str">
        <f t="shared" si="3"/>
        <v>Y</v>
      </c>
      <c r="E246" s="36">
        <f>IFERROR(_xlfn.XLOOKUP(D246,'DRAWING LIST'!B:B,'DRAWING LIST'!A:A,,0),"Equiment")</f>
        <v>0</v>
      </c>
    </row>
    <row r="247" spans="1:5">
      <c r="A247" s="37">
        <v>236</v>
      </c>
      <c r="B247" s="37" t="s">
        <v>309</v>
      </c>
      <c r="C247" s="43" t="str">
        <f t="shared" si="3"/>
        <v>Y</v>
      </c>
      <c r="E247" s="36">
        <f>IFERROR(_xlfn.XLOOKUP(D247,'DRAWING LIST'!B:B,'DRAWING LIST'!A:A,,0),"Equiment")</f>
        <v>0</v>
      </c>
    </row>
    <row r="248" spans="1:5">
      <c r="A248" s="37">
        <v>237</v>
      </c>
      <c r="B248" s="37" t="s">
        <v>310</v>
      </c>
      <c r="C248" s="43" t="str">
        <f t="shared" si="3"/>
        <v>Y</v>
      </c>
      <c r="E248" s="36">
        <f>IFERROR(_xlfn.XLOOKUP(D248,'DRAWING LIST'!B:B,'DRAWING LIST'!A:A,,0),"Equiment")</f>
        <v>0</v>
      </c>
    </row>
    <row r="249" spans="1:5">
      <c r="A249" s="37">
        <v>238</v>
      </c>
      <c r="B249" s="37" t="s">
        <v>311</v>
      </c>
      <c r="C249" s="43" t="str">
        <f t="shared" si="3"/>
        <v>Y</v>
      </c>
      <c r="E249" s="36">
        <f>IFERROR(_xlfn.XLOOKUP(D249,'DRAWING LIST'!B:B,'DRAWING LIST'!A:A,,0),"Equiment")</f>
        <v>0</v>
      </c>
    </row>
    <row r="250" spans="1:5">
      <c r="A250" s="37">
        <v>239</v>
      </c>
      <c r="B250" s="37" t="s">
        <v>312</v>
      </c>
      <c r="C250" s="43" t="str">
        <f t="shared" si="3"/>
        <v>Y</v>
      </c>
      <c r="E250" s="36">
        <f>IFERROR(_xlfn.XLOOKUP(D250,'DRAWING LIST'!B:B,'DRAWING LIST'!A:A,,0),"Equiment")</f>
        <v>0</v>
      </c>
    </row>
    <row r="251" spans="1:5">
      <c r="A251" s="37">
        <v>240</v>
      </c>
      <c r="B251" s="37" t="s">
        <v>313</v>
      </c>
      <c r="C251" s="43" t="str">
        <f t="shared" si="3"/>
        <v>Y</v>
      </c>
      <c r="E251" s="36">
        <f>IFERROR(_xlfn.XLOOKUP(D251,'DRAWING LIST'!B:B,'DRAWING LIST'!A:A,,0),"Equiment")</f>
        <v>0</v>
      </c>
    </row>
    <row r="252" spans="1:5">
      <c r="A252" s="37">
        <v>241</v>
      </c>
      <c r="B252" s="37" t="s">
        <v>314</v>
      </c>
      <c r="C252" s="43" t="str">
        <f t="shared" si="3"/>
        <v>Y</v>
      </c>
      <c r="E252" s="36">
        <f>IFERROR(_xlfn.XLOOKUP(D252,'DRAWING LIST'!B:B,'DRAWING LIST'!A:A,,0),"Equiment")</f>
        <v>0</v>
      </c>
    </row>
    <row r="253" spans="1:5">
      <c r="A253" s="37">
        <v>242</v>
      </c>
      <c r="B253" s="37" t="s">
        <v>315</v>
      </c>
      <c r="C253" s="43" t="str">
        <f t="shared" si="3"/>
        <v>Y</v>
      </c>
      <c r="E253" s="36">
        <f>IFERROR(_xlfn.XLOOKUP(D253,'DRAWING LIST'!B:B,'DRAWING LIST'!A:A,,0),"Equiment")</f>
        <v>0</v>
      </c>
    </row>
    <row r="254" spans="1:5">
      <c r="A254" s="37">
        <v>243</v>
      </c>
      <c r="B254" s="37" t="s">
        <v>316</v>
      </c>
      <c r="C254" s="43" t="str">
        <f t="shared" si="3"/>
        <v>Y</v>
      </c>
      <c r="E254" s="36">
        <f>IFERROR(_xlfn.XLOOKUP(D254,'DRAWING LIST'!B:B,'DRAWING LIST'!A:A,,0),"Equiment")</f>
        <v>0</v>
      </c>
    </row>
    <row r="255" spans="1:5">
      <c r="A255" s="37">
        <v>244</v>
      </c>
      <c r="B255" s="37" t="s">
        <v>317</v>
      </c>
      <c r="C255" s="43" t="str">
        <f t="shared" si="3"/>
        <v>Y</v>
      </c>
      <c r="E255" s="36">
        <f>IFERROR(_xlfn.XLOOKUP(D255,'DRAWING LIST'!B:B,'DRAWING LIST'!A:A,,0),"Equiment")</f>
        <v>0</v>
      </c>
    </row>
    <row r="256" spans="1:5">
      <c r="A256" s="37">
        <v>245</v>
      </c>
      <c r="B256" s="37" t="s">
        <v>318</v>
      </c>
      <c r="C256" s="43" t="str">
        <f t="shared" si="3"/>
        <v>Y</v>
      </c>
      <c r="E256" s="36">
        <f>IFERROR(_xlfn.XLOOKUP(D256,'DRAWING LIST'!B:B,'DRAWING LIST'!A:A,,0),"Equiment")</f>
        <v>0</v>
      </c>
    </row>
    <row r="257" spans="1:5">
      <c r="A257" s="37">
        <v>246</v>
      </c>
      <c r="B257" s="37" t="s">
        <v>319</v>
      </c>
      <c r="C257" s="43" t="str">
        <f t="shared" si="3"/>
        <v>Y</v>
      </c>
      <c r="E257" s="36">
        <f>IFERROR(_xlfn.XLOOKUP(D257,'DRAWING LIST'!B:B,'DRAWING LIST'!A:A,,0),"Equiment")</f>
        <v>0</v>
      </c>
    </row>
    <row r="258" spans="1:5">
      <c r="A258" s="37">
        <v>247</v>
      </c>
      <c r="B258" s="37" t="s">
        <v>320</v>
      </c>
      <c r="C258" s="43" t="str">
        <f t="shared" si="3"/>
        <v>Y</v>
      </c>
      <c r="E258" s="36">
        <f>IFERROR(_xlfn.XLOOKUP(D258,'DRAWING LIST'!B:B,'DRAWING LIST'!A:A,,0),"Equiment")</f>
        <v>0</v>
      </c>
    </row>
    <row r="259" spans="1:5">
      <c r="A259" s="37">
        <v>248</v>
      </c>
      <c r="B259" s="37" t="s">
        <v>321</v>
      </c>
      <c r="C259" s="43" t="str">
        <f t="shared" si="3"/>
        <v>Y</v>
      </c>
      <c r="E259" s="36">
        <f>IFERROR(_xlfn.XLOOKUP(D259,'DRAWING LIST'!B:B,'DRAWING LIST'!A:A,,0),"Equiment")</f>
        <v>0</v>
      </c>
    </row>
    <row r="260" spans="1:5">
      <c r="A260" s="37">
        <v>249</v>
      </c>
      <c r="B260" s="37" t="s">
        <v>322</v>
      </c>
      <c r="C260" s="43" t="str">
        <f t="shared" si="3"/>
        <v>Y</v>
      </c>
      <c r="E260" s="36">
        <f>IFERROR(_xlfn.XLOOKUP(D260,'DRAWING LIST'!B:B,'DRAWING LIST'!A:A,,0),"Equiment")</f>
        <v>0</v>
      </c>
    </row>
    <row r="261" spans="1:5">
      <c r="A261" s="37">
        <v>250</v>
      </c>
      <c r="B261" s="37" t="s">
        <v>323</v>
      </c>
      <c r="C261" s="43" t="str">
        <f t="shared" si="3"/>
        <v>Y</v>
      </c>
      <c r="E261" s="36">
        <f>IFERROR(_xlfn.XLOOKUP(D261,'DRAWING LIST'!B:B,'DRAWING LIST'!A:A,,0),"Equiment")</f>
        <v>0</v>
      </c>
    </row>
    <row r="262" spans="1:5">
      <c r="A262" s="37">
        <v>251</v>
      </c>
      <c r="B262" s="37" t="s">
        <v>324</v>
      </c>
      <c r="C262" s="43" t="str">
        <f t="shared" si="3"/>
        <v>Y</v>
      </c>
      <c r="E262" s="36">
        <f>IFERROR(_xlfn.XLOOKUP(D262,'DRAWING LIST'!B:B,'DRAWING LIST'!A:A,,0),"Equiment")</f>
        <v>0</v>
      </c>
    </row>
    <row r="263" spans="1:5">
      <c r="A263" s="37">
        <v>252</v>
      </c>
      <c r="B263" s="37" t="s">
        <v>325</v>
      </c>
      <c r="C263" s="43" t="str">
        <f t="shared" si="3"/>
        <v>Y</v>
      </c>
      <c r="E263" s="36">
        <f>IFERROR(_xlfn.XLOOKUP(D263,'DRAWING LIST'!B:B,'DRAWING LIST'!A:A,,0),"Equiment")</f>
        <v>0</v>
      </c>
    </row>
    <row r="264" spans="1:5">
      <c r="A264" s="37">
        <v>253</v>
      </c>
      <c r="B264" s="37" t="s">
        <v>326</v>
      </c>
      <c r="C264" s="43" t="str">
        <f t="shared" si="3"/>
        <v>Y</v>
      </c>
      <c r="E264" s="36">
        <f>IFERROR(_xlfn.XLOOKUP(D264,'DRAWING LIST'!B:B,'DRAWING LIST'!A:A,,0),"Equiment")</f>
        <v>0</v>
      </c>
    </row>
    <row r="265" spans="1:5">
      <c r="A265" s="37">
        <v>254</v>
      </c>
      <c r="B265" s="37" t="s">
        <v>327</v>
      </c>
      <c r="C265" s="43" t="str">
        <f t="shared" si="3"/>
        <v>Y</v>
      </c>
      <c r="E265" s="36">
        <f>IFERROR(_xlfn.XLOOKUP(D265,'DRAWING LIST'!B:B,'DRAWING LIST'!A:A,,0),"Equiment")</f>
        <v>0</v>
      </c>
    </row>
    <row r="266" spans="1:5">
      <c r="A266" s="37">
        <v>255</v>
      </c>
      <c r="B266" s="37" t="s">
        <v>328</v>
      </c>
      <c r="C266" s="43" t="str">
        <f t="shared" si="3"/>
        <v>Y</v>
      </c>
      <c r="E266" s="36">
        <f>IFERROR(_xlfn.XLOOKUP(D266,'DRAWING LIST'!B:B,'DRAWING LIST'!A:A,,0),"Equiment")</f>
        <v>0</v>
      </c>
    </row>
    <row r="267" spans="1:5">
      <c r="A267" s="37">
        <v>256</v>
      </c>
      <c r="B267" s="37" t="s">
        <v>329</v>
      </c>
      <c r="C267" s="43" t="str">
        <f t="shared" si="3"/>
        <v>Y</v>
      </c>
      <c r="E267" s="36">
        <f>IFERROR(_xlfn.XLOOKUP(D267,'DRAWING LIST'!B:B,'DRAWING LIST'!A:A,,0),"Equiment")</f>
        <v>0</v>
      </c>
    </row>
    <row r="268" spans="1:5">
      <c r="A268" s="37">
        <v>257</v>
      </c>
      <c r="B268" s="37" t="s">
        <v>330</v>
      </c>
      <c r="C268" s="43" t="str">
        <f t="shared" si="3"/>
        <v>Y</v>
      </c>
      <c r="E268" s="36">
        <f>IFERROR(_xlfn.XLOOKUP(D268,'DRAWING LIST'!B:B,'DRAWING LIST'!A:A,,0),"Equiment")</f>
        <v>0</v>
      </c>
    </row>
    <row r="269" spans="1:5">
      <c r="A269" s="37">
        <v>258</v>
      </c>
      <c r="B269" s="37" t="s">
        <v>331</v>
      </c>
      <c r="C269" s="43" t="str">
        <f t="shared" si="3"/>
        <v>Y</v>
      </c>
      <c r="E269" s="36">
        <f>IFERROR(_xlfn.XLOOKUP(D269,'DRAWING LIST'!B:B,'DRAWING LIST'!A:A,,0),"Equiment")</f>
        <v>0</v>
      </c>
    </row>
    <row r="270" spans="1:5">
      <c r="A270" s="37">
        <v>259</v>
      </c>
      <c r="B270" s="37" t="s">
        <v>332</v>
      </c>
      <c r="C270" s="43" t="str">
        <f t="shared" si="3"/>
        <v>Y</v>
      </c>
      <c r="E270" s="36">
        <f>IFERROR(_xlfn.XLOOKUP(D270,'DRAWING LIST'!B:B,'DRAWING LIST'!A:A,,0),"Equiment")</f>
        <v>0</v>
      </c>
    </row>
    <row r="271" spans="1:5">
      <c r="A271" s="37">
        <v>260</v>
      </c>
      <c r="B271" s="37" t="s">
        <v>333</v>
      </c>
      <c r="C271" s="43" t="str">
        <f t="shared" si="3"/>
        <v>Y</v>
      </c>
      <c r="E271" s="36">
        <f>IFERROR(_xlfn.XLOOKUP(D271,'DRAWING LIST'!B:B,'DRAWING LIST'!A:A,,0),"Equiment")</f>
        <v>0</v>
      </c>
    </row>
    <row r="272" spans="1:5">
      <c r="A272" s="37">
        <v>261</v>
      </c>
      <c r="B272" s="37" t="s">
        <v>334</v>
      </c>
      <c r="C272" s="43" t="str">
        <f t="shared" si="3"/>
        <v>Y</v>
      </c>
      <c r="E272" s="36">
        <f>IFERROR(_xlfn.XLOOKUP(D272,'DRAWING LIST'!B:B,'DRAWING LIST'!A:A,,0),"Equiment")</f>
        <v>0</v>
      </c>
    </row>
    <row r="273" spans="1:5">
      <c r="A273" s="37">
        <v>262</v>
      </c>
      <c r="B273" s="37" t="s">
        <v>335</v>
      </c>
      <c r="C273" s="43" t="str">
        <f t="shared" si="3"/>
        <v>Y</v>
      </c>
      <c r="E273" s="36">
        <f>IFERROR(_xlfn.XLOOKUP(D273,'DRAWING LIST'!B:B,'DRAWING LIST'!A:A,,0),"Equiment")</f>
        <v>0</v>
      </c>
    </row>
    <row r="274" spans="1:5">
      <c r="A274" s="37">
        <v>263</v>
      </c>
      <c r="B274" s="37" t="s">
        <v>336</v>
      </c>
      <c r="C274" s="43" t="str">
        <f t="shared" ref="C274:C337" si="4">HYPERLINK(_xlfn.CONCAT("G:\我的雲端硬碟\可寧衛\01.工程圖面\Isometric 圖\01.原始圖\單一圖面\",A274,".",B274,".pdf"),"Y")</f>
        <v>Y</v>
      </c>
      <c r="E274" s="36">
        <f>IFERROR(_xlfn.XLOOKUP(D274,'DRAWING LIST'!B:B,'DRAWING LIST'!A:A,,0),"Equiment")</f>
        <v>0</v>
      </c>
    </row>
    <row r="275" spans="1:5">
      <c r="A275" s="37">
        <v>264</v>
      </c>
      <c r="B275" s="37" t="s">
        <v>337</v>
      </c>
      <c r="C275" s="43" t="str">
        <f t="shared" si="4"/>
        <v>Y</v>
      </c>
      <c r="E275" s="36">
        <f>IFERROR(_xlfn.XLOOKUP(D275,'DRAWING LIST'!B:B,'DRAWING LIST'!A:A,,0),"Equiment")</f>
        <v>0</v>
      </c>
    </row>
    <row r="276" spans="1:5">
      <c r="A276" s="37">
        <v>265</v>
      </c>
      <c r="B276" s="37" t="s">
        <v>338</v>
      </c>
      <c r="C276" s="43" t="str">
        <f t="shared" si="4"/>
        <v>Y</v>
      </c>
      <c r="E276" s="36">
        <f>IFERROR(_xlfn.XLOOKUP(D276,'DRAWING LIST'!B:B,'DRAWING LIST'!A:A,,0),"Equiment")</f>
        <v>0</v>
      </c>
    </row>
    <row r="277" spans="1:5">
      <c r="A277" s="37">
        <v>266</v>
      </c>
      <c r="B277" s="37" t="s">
        <v>339</v>
      </c>
      <c r="C277" s="43" t="str">
        <f t="shared" si="4"/>
        <v>Y</v>
      </c>
      <c r="E277" s="36">
        <f>IFERROR(_xlfn.XLOOKUP(D277,'DRAWING LIST'!B:B,'DRAWING LIST'!A:A,,0),"Equiment")</f>
        <v>0</v>
      </c>
    </row>
    <row r="278" spans="1:5">
      <c r="A278" s="37">
        <v>267</v>
      </c>
      <c r="B278" s="37" t="s">
        <v>340</v>
      </c>
      <c r="C278" s="43" t="str">
        <f t="shared" si="4"/>
        <v>Y</v>
      </c>
      <c r="E278" s="36">
        <f>IFERROR(_xlfn.XLOOKUP(D278,'DRAWING LIST'!B:B,'DRAWING LIST'!A:A,,0),"Equiment")</f>
        <v>0</v>
      </c>
    </row>
    <row r="279" spans="1:5">
      <c r="A279" s="37">
        <v>268</v>
      </c>
      <c r="B279" s="37" t="s">
        <v>341</v>
      </c>
      <c r="C279" s="43" t="str">
        <f t="shared" si="4"/>
        <v>Y</v>
      </c>
      <c r="E279" s="36">
        <f>IFERROR(_xlfn.XLOOKUP(D279,'DRAWING LIST'!B:B,'DRAWING LIST'!A:A,,0),"Equiment")</f>
        <v>0</v>
      </c>
    </row>
    <row r="280" spans="1:5">
      <c r="A280" s="37">
        <v>269</v>
      </c>
      <c r="B280" s="37" t="s">
        <v>342</v>
      </c>
      <c r="C280" s="43" t="str">
        <f t="shared" si="4"/>
        <v>Y</v>
      </c>
      <c r="E280" s="36">
        <f>IFERROR(_xlfn.XLOOKUP(D280,'DRAWING LIST'!B:B,'DRAWING LIST'!A:A,,0),"Equiment")</f>
        <v>0</v>
      </c>
    </row>
    <row r="281" spans="1:5">
      <c r="A281" s="37">
        <v>270</v>
      </c>
      <c r="B281" s="37" t="s">
        <v>343</v>
      </c>
      <c r="C281" s="43" t="str">
        <f t="shared" si="4"/>
        <v>Y</v>
      </c>
      <c r="E281" s="36">
        <f>IFERROR(_xlfn.XLOOKUP(D281,'DRAWING LIST'!B:B,'DRAWING LIST'!A:A,,0),"Equiment")</f>
        <v>0</v>
      </c>
    </row>
    <row r="282" spans="1:5">
      <c r="A282" s="37">
        <v>271</v>
      </c>
      <c r="B282" s="37" t="s">
        <v>344</v>
      </c>
      <c r="C282" s="43" t="str">
        <f t="shared" si="4"/>
        <v>Y</v>
      </c>
      <c r="E282" s="36">
        <f>IFERROR(_xlfn.XLOOKUP(D282,'DRAWING LIST'!B:B,'DRAWING LIST'!A:A,,0),"Equiment")</f>
        <v>0</v>
      </c>
    </row>
    <row r="283" spans="1:5">
      <c r="A283" s="37">
        <v>272</v>
      </c>
      <c r="B283" s="37" t="s">
        <v>345</v>
      </c>
      <c r="C283" s="43" t="str">
        <f t="shared" si="4"/>
        <v>Y</v>
      </c>
      <c r="E283" s="36">
        <f>IFERROR(_xlfn.XLOOKUP(D283,'DRAWING LIST'!B:B,'DRAWING LIST'!A:A,,0),"Equiment")</f>
        <v>0</v>
      </c>
    </row>
    <row r="284" spans="1:5">
      <c r="A284" s="37">
        <v>273</v>
      </c>
      <c r="B284" s="37" t="s">
        <v>346</v>
      </c>
      <c r="C284" s="43" t="str">
        <f t="shared" si="4"/>
        <v>Y</v>
      </c>
      <c r="E284" s="36">
        <f>IFERROR(_xlfn.XLOOKUP(D284,'DRAWING LIST'!B:B,'DRAWING LIST'!A:A,,0),"Equiment")</f>
        <v>0</v>
      </c>
    </row>
    <row r="285" spans="1:5">
      <c r="A285" s="37">
        <v>274</v>
      </c>
      <c r="B285" s="37" t="s">
        <v>347</v>
      </c>
      <c r="C285" s="43" t="str">
        <f t="shared" si="4"/>
        <v>Y</v>
      </c>
      <c r="E285" s="36">
        <f>IFERROR(_xlfn.XLOOKUP(D285,'DRAWING LIST'!B:B,'DRAWING LIST'!A:A,,0),"Equiment")</f>
        <v>0</v>
      </c>
    </row>
    <row r="286" spans="1:5">
      <c r="A286" s="37">
        <v>275</v>
      </c>
      <c r="B286" s="37" t="s">
        <v>348</v>
      </c>
      <c r="C286" s="43" t="str">
        <f t="shared" si="4"/>
        <v>Y</v>
      </c>
      <c r="E286" s="36">
        <f>IFERROR(_xlfn.XLOOKUP(D286,'DRAWING LIST'!B:B,'DRAWING LIST'!A:A,,0),"Equiment")</f>
        <v>0</v>
      </c>
    </row>
    <row r="287" spans="1:5">
      <c r="A287" s="37">
        <v>276</v>
      </c>
      <c r="B287" s="37" t="s">
        <v>349</v>
      </c>
      <c r="C287" s="43" t="str">
        <f t="shared" si="4"/>
        <v>Y</v>
      </c>
      <c r="E287" s="36">
        <f>IFERROR(_xlfn.XLOOKUP(D287,'DRAWING LIST'!B:B,'DRAWING LIST'!A:A,,0),"Equiment")</f>
        <v>0</v>
      </c>
    </row>
    <row r="288" spans="1:5">
      <c r="A288" s="37">
        <v>277</v>
      </c>
      <c r="B288" s="37" t="s">
        <v>350</v>
      </c>
      <c r="C288" s="43" t="str">
        <f t="shared" si="4"/>
        <v>Y</v>
      </c>
      <c r="E288" s="36">
        <f>IFERROR(_xlfn.XLOOKUP(D288,'DRAWING LIST'!B:B,'DRAWING LIST'!A:A,,0),"Equiment")</f>
        <v>0</v>
      </c>
    </row>
    <row r="289" spans="1:5">
      <c r="A289" s="37">
        <v>278</v>
      </c>
      <c r="B289" s="37" t="s">
        <v>351</v>
      </c>
      <c r="C289" s="43" t="str">
        <f t="shared" si="4"/>
        <v>Y</v>
      </c>
      <c r="E289" s="36">
        <f>IFERROR(_xlfn.XLOOKUP(D289,'DRAWING LIST'!B:B,'DRAWING LIST'!A:A,,0),"Equiment")</f>
        <v>0</v>
      </c>
    </row>
    <row r="290" spans="1:5">
      <c r="A290" s="37">
        <v>279</v>
      </c>
      <c r="B290" s="37" t="s">
        <v>352</v>
      </c>
      <c r="C290" s="43" t="str">
        <f t="shared" si="4"/>
        <v>Y</v>
      </c>
      <c r="E290" s="36">
        <f>IFERROR(_xlfn.XLOOKUP(D290,'DRAWING LIST'!B:B,'DRAWING LIST'!A:A,,0),"Equiment")</f>
        <v>0</v>
      </c>
    </row>
    <row r="291" spans="1:5">
      <c r="A291" s="37">
        <v>280</v>
      </c>
      <c r="B291" s="37" t="s">
        <v>353</v>
      </c>
      <c r="C291" s="43" t="str">
        <f t="shared" si="4"/>
        <v>Y</v>
      </c>
      <c r="E291" s="36">
        <f>IFERROR(_xlfn.XLOOKUP(D291,'DRAWING LIST'!B:B,'DRAWING LIST'!A:A,,0),"Equiment")</f>
        <v>0</v>
      </c>
    </row>
    <row r="292" spans="1:5">
      <c r="A292" s="37">
        <v>281</v>
      </c>
      <c r="B292" s="37" t="s">
        <v>354</v>
      </c>
      <c r="C292" s="43" t="str">
        <f t="shared" si="4"/>
        <v>Y</v>
      </c>
      <c r="E292" s="36">
        <f>IFERROR(_xlfn.XLOOKUP(D292,'DRAWING LIST'!B:B,'DRAWING LIST'!A:A,,0),"Equiment")</f>
        <v>0</v>
      </c>
    </row>
    <row r="293" spans="1:5">
      <c r="A293" s="37">
        <v>282</v>
      </c>
      <c r="B293" s="37" t="s">
        <v>355</v>
      </c>
      <c r="C293" s="43" t="str">
        <f t="shared" si="4"/>
        <v>Y</v>
      </c>
      <c r="E293" s="36">
        <f>IFERROR(_xlfn.XLOOKUP(D293,'DRAWING LIST'!B:B,'DRAWING LIST'!A:A,,0),"Equiment")</f>
        <v>0</v>
      </c>
    </row>
    <row r="294" spans="1:5">
      <c r="A294" s="37">
        <v>283</v>
      </c>
      <c r="B294" s="37" t="s">
        <v>356</v>
      </c>
      <c r="C294" s="43" t="str">
        <f t="shared" si="4"/>
        <v>Y</v>
      </c>
      <c r="E294" s="36">
        <f>IFERROR(_xlfn.XLOOKUP(D294,'DRAWING LIST'!B:B,'DRAWING LIST'!A:A,,0),"Equiment")</f>
        <v>0</v>
      </c>
    </row>
    <row r="295" spans="1:5">
      <c r="A295" s="37">
        <v>284</v>
      </c>
      <c r="B295" s="37" t="s">
        <v>357</v>
      </c>
      <c r="C295" s="43" t="str">
        <f t="shared" si="4"/>
        <v>Y</v>
      </c>
      <c r="E295" s="36">
        <f>IFERROR(_xlfn.XLOOKUP(D295,'DRAWING LIST'!B:B,'DRAWING LIST'!A:A,,0),"Equiment")</f>
        <v>0</v>
      </c>
    </row>
    <row r="296" spans="1:5">
      <c r="A296" s="37">
        <v>285</v>
      </c>
      <c r="B296" s="37" t="s">
        <v>358</v>
      </c>
      <c r="C296" s="43" t="str">
        <f t="shared" si="4"/>
        <v>Y</v>
      </c>
      <c r="E296" s="36">
        <f>IFERROR(_xlfn.XLOOKUP(D296,'DRAWING LIST'!B:B,'DRAWING LIST'!A:A,,0),"Equiment")</f>
        <v>0</v>
      </c>
    </row>
    <row r="297" spans="1:5">
      <c r="A297" s="37">
        <v>286</v>
      </c>
      <c r="B297" s="37" t="s">
        <v>359</v>
      </c>
      <c r="C297" s="43" t="str">
        <f t="shared" si="4"/>
        <v>Y</v>
      </c>
      <c r="E297" s="36">
        <f>IFERROR(_xlfn.XLOOKUP(D297,'DRAWING LIST'!B:B,'DRAWING LIST'!A:A,,0),"Equiment")</f>
        <v>0</v>
      </c>
    </row>
    <row r="298" spans="1:5">
      <c r="A298" s="37">
        <v>287</v>
      </c>
      <c r="B298" s="37" t="s">
        <v>360</v>
      </c>
      <c r="C298" s="43" t="str">
        <f t="shared" si="4"/>
        <v>Y</v>
      </c>
      <c r="E298" s="36">
        <f>IFERROR(_xlfn.XLOOKUP(D298,'DRAWING LIST'!B:B,'DRAWING LIST'!A:A,,0),"Equiment")</f>
        <v>0</v>
      </c>
    </row>
    <row r="299" spans="1:5">
      <c r="A299" s="37">
        <v>288</v>
      </c>
      <c r="B299" s="37" t="s">
        <v>361</v>
      </c>
      <c r="C299" s="43" t="str">
        <f t="shared" si="4"/>
        <v>Y</v>
      </c>
      <c r="E299" s="36">
        <f>IFERROR(_xlfn.XLOOKUP(D299,'DRAWING LIST'!B:B,'DRAWING LIST'!A:A,,0),"Equiment")</f>
        <v>0</v>
      </c>
    </row>
    <row r="300" spans="1:5">
      <c r="A300" s="37">
        <v>289</v>
      </c>
      <c r="B300" s="37" t="s">
        <v>362</v>
      </c>
      <c r="C300" s="43" t="str">
        <f t="shared" si="4"/>
        <v>Y</v>
      </c>
      <c r="E300" s="36">
        <f>IFERROR(_xlfn.XLOOKUP(D300,'DRAWING LIST'!B:B,'DRAWING LIST'!A:A,,0),"Equiment")</f>
        <v>0</v>
      </c>
    </row>
    <row r="301" spans="1:5">
      <c r="A301" s="37">
        <v>290</v>
      </c>
      <c r="B301" s="37" t="s">
        <v>363</v>
      </c>
      <c r="C301" s="43" t="str">
        <f t="shared" si="4"/>
        <v>Y</v>
      </c>
      <c r="E301" s="36">
        <f>IFERROR(_xlfn.XLOOKUP(D301,'DRAWING LIST'!B:B,'DRAWING LIST'!A:A,,0),"Equiment")</f>
        <v>0</v>
      </c>
    </row>
    <row r="302" spans="1:5">
      <c r="A302" s="37">
        <v>291</v>
      </c>
      <c r="B302" s="37" t="s">
        <v>364</v>
      </c>
      <c r="C302" s="43" t="str">
        <f t="shared" si="4"/>
        <v>Y</v>
      </c>
      <c r="E302" s="36">
        <f>IFERROR(_xlfn.XLOOKUP(D302,'DRAWING LIST'!B:B,'DRAWING LIST'!A:A,,0),"Equiment")</f>
        <v>0</v>
      </c>
    </row>
    <row r="303" spans="1:5">
      <c r="A303" s="37">
        <v>292</v>
      </c>
      <c r="B303" s="37" t="s">
        <v>365</v>
      </c>
      <c r="C303" s="43" t="str">
        <f t="shared" si="4"/>
        <v>Y</v>
      </c>
      <c r="E303" s="36">
        <f>IFERROR(_xlfn.XLOOKUP(D303,'DRAWING LIST'!B:B,'DRAWING LIST'!A:A,,0),"Equiment")</f>
        <v>0</v>
      </c>
    </row>
    <row r="304" spans="1:5">
      <c r="A304" s="37">
        <v>293</v>
      </c>
      <c r="B304" s="37" t="s">
        <v>366</v>
      </c>
      <c r="C304" s="43" t="str">
        <f t="shared" si="4"/>
        <v>Y</v>
      </c>
      <c r="E304" s="36">
        <f>IFERROR(_xlfn.XLOOKUP(D304,'DRAWING LIST'!B:B,'DRAWING LIST'!A:A,,0),"Equiment")</f>
        <v>0</v>
      </c>
    </row>
    <row r="305" spans="1:5">
      <c r="A305" s="37">
        <v>294</v>
      </c>
      <c r="B305" s="37" t="s">
        <v>367</v>
      </c>
      <c r="C305" s="43" t="str">
        <f t="shared" si="4"/>
        <v>Y</v>
      </c>
      <c r="E305" s="36">
        <f>IFERROR(_xlfn.XLOOKUP(D305,'DRAWING LIST'!B:B,'DRAWING LIST'!A:A,,0),"Equiment")</f>
        <v>0</v>
      </c>
    </row>
    <row r="306" spans="1:5">
      <c r="A306" s="37">
        <v>295</v>
      </c>
      <c r="B306" s="37" t="s">
        <v>368</v>
      </c>
      <c r="C306" s="43" t="str">
        <f t="shared" si="4"/>
        <v>Y</v>
      </c>
      <c r="E306" s="36">
        <f>IFERROR(_xlfn.XLOOKUP(D306,'DRAWING LIST'!B:B,'DRAWING LIST'!A:A,,0),"Equiment")</f>
        <v>0</v>
      </c>
    </row>
    <row r="307" spans="1:5">
      <c r="A307" s="37">
        <v>296</v>
      </c>
      <c r="B307" s="37" t="s">
        <v>369</v>
      </c>
      <c r="C307" s="43" t="str">
        <f t="shared" si="4"/>
        <v>Y</v>
      </c>
      <c r="E307" s="36">
        <f>IFERROR(_xlfn.XLOOKUP(D307,'DRAWING LIST'!B:B,'DRAWING LIST'!A:A,,0),"Equiment")</f>
        <v>0</v>
      </c>
    </row>
    <row r="308" spans="1:5">
      <c r="A308" s="37">
        <v>297</v>
      </c>
      <c r="B308" s="37" t="s">
        <v>370</v>
      </c>
      <c r="C308" s="43" t="str">
        <f t="shared" si="4"/>
        <v>Y</v>
      </c>
      <c r="E308" s="36">
        <f>IFERROR(_xlfn.XLOOKUP(D308,'DRAWING LIST'!B:B,'DRAWING LIST'!A:A,,0),"Equiment")</f>
        <v>0</v>
      </c>
    </row>
    <row r="309" spans="1:5">
      <c r="A309" s="37">
        <v>298</v>
      </c>
      <c r="B309" s="37" t="s">
        <v>371</v>
      </c>
      <c r="C309" s="43" t="str">
        <f t="shared" si="4"/>
        <v>Y</v>
      </c>
      <c r="E309" s="36">
        <f>IFERROR(_xlfn.XLOOKUP(D309,'DRAWING LIST'!B:B,'DRAWING LIST'!A:A,,0),"Equiment")</f>
        <v>0</v>
      </c>
    </row>
    <row r="310" spans="1:5">
      <c r="A310" s="37">
        <v>299</v>
      </c>
      <c r="B310" s="37" t="s">
        <v>372</v>
      </c>
      <c r="C310" s="43" t="str">
        <f t="shared" si="4"/>
        <v>Y</v>
      </c>
      <c r="E310" s="36">
        <f>IFERROR(_xlfn.XLOOKUP(D310,'DRAWING LIST'!B:B,'DRAWING LIST'!A:A,,0),"Equiment")</f>
        <v>0</v>
      </c>
    </row>
    <row r="311" spans="1:5">
      <c r="A311" s="37">
        <v>300</v>
      </c>
      <c r="B311" s="37" t="s">
        <v>373</v>
      </c>
      <c r="C311" s="43" t="str">
        <f t="shared" si="4"/>
        <v>Y</v>
      </c>
      <c r="E311" s="36">
        <f>IFERROR(_xlfn.XLOOKUP(D311,'DRAWING LIST'!B:B,'DRAWING LIST'!A:A,,0),"Equiment")</f>
        <v>0</v>
      </c>
    </row>
    <row r="312" spans="1:5">
      <c r="A312" s="37">
        <v>301</v>
      </c>
      <c r="B312" s="37" t="s">
        <v>374</v>
      </c>
      <c r="C312" s="43" t="str">
        <f t="shared" si="4"/>
        <v>Y</v>
      </c>
      <c r="E312" s="36">
        <f>IFERROR(_xlfn.XLOOKUP(D312,'DRAWING LIST'!B:B,'DRAWING LIST'!A:A,,0),"Equiment")</f>
        <v>0</v>
      </c>
    </row>
    <row r="313" spans="1:5">
      <c r="A313" s="37">
        <v>302</v>
      </c>
      <c r="B313" s="37" t="s">
        <v>375</v>
      </c>
      <c r="C313" s="43" t="str">
        <f t="shared" si="4"/>
        <v>Y</v>
      </c>
      <c r="E313" s="36">
        <f>IFERROR(_xlfn.XLOOKUP(D313,'DRAWING LIST'!B:B,'DRAWING LIST'!A:A,,0),"Equiment")</f>
        <v>0</v>
      </c>
    </row>
    <row r="314" spans="1:5">
      <c r="A314" s="37">
        <v>303</v>
      </c>
      <c r="B314" s="37" t="s">
        <v>376</v>
      </c>
      <c r="C314" s="43" t="str">
        <f t="shared" si="4"/>
        <v>Y</v>
      </c>
      <c r="E314" s="36">
        <f>IFERROR(_xlfn.XLOOKUP(D314,'DRAWING LIST'!B:B,'DRAWING LIST'!A:A,,0),"Equiment")</f>
        <v>0</v>
      </c>
    </row>
    <row r="315" spans="1:5">
      <c r="A315" s="37">
        <v>304</v>
      </c>
      <c r="B315" s="37" t="s">
        <v>377</v>
      </c>
      <c r="C315" s="43" t="str">
        <f t="shared" si="4"/>
        <v>Y</v>
      </c>
      <c r="E315" s="36">
        <f>IFERROR(_xlfn.XLOOKUP(D315,'DRAWING LIST'!B:B,'DRAWING LIST'!A:A,,0),"Equiment")</f>
        <v>0</v>
      </c>
    </row>
    <row r="316" spans="1:5">
      <c r="A316" s="37">
        <v>305</v>
      </c>
      <c r="B316" s="37" t="s">
        <v>378</v>
      </c>
      <c r="C316" s="43" t="str">
        <f t="shared" si="4"/>
        <v>Y</v>
      </c>
      <c r="E316" s="36">
        <f>IFERROR(_xlfn.XLOOKUP(D316,'DRAWING LIST'!B:B,'DRAWING LIST'!A:A,,0),"Equiment")</f>
        <v>0</v>
      </c>
    </row>
    <row r="317" spans="1:5">
      <c r="A317" s="37">
        <v>306</v>
      </c>
      <c r="B317" s="37" t="s">
        <v>379</v>
      </c>
      <c r="C317" s="43" t="str">
        <f t="shared" si="4"/>
        <v>Y</v>
      </c>
      <c r="E317" s="36">
        <f>IFERROR(_xlfn.XLOOKUP(D317,'DRAWING LIST'!B:B,'DRAWING LIST'!A:A,,0),"Equiment")</f>
        <v>0</v>
      </c>
    </row>
    <row r="318" spans="1:5">
      <c r="A318" s="37">
        <v>307</v>
      </c>
      <c r="B318" s="37" t="s">
        <v>380</v>
      </c>
      <c r="C318" s="43" t="str">
        <f t="shared" si="4"/>
        <v>Y</v>
      </c>
      <c r="E318" s="36">
        <f>IFERROR(_xlfn.XLOOKUP(D318,'DRAWING LIST'!B:B,'DRAWING LIST'!A:A,,0),"Equiment")</f>
        <v>0</v>
      </c>
    </row>
    <row r="319" spans="1:5">
      <c r="A319" s="37">
        <v>308</v>
      </c>
      <c r="B319" s="37" t="s">
        <v>381</v>
      </c>
      <c r="C319" s="43" t="str">
        <f t="shared" si="4"/>
        <v>Y</v>
      </c>
      <c r="E319" s="36">
        <f>IFERROR(_xlfn.XLOOKUP(D319,'DRAWING LIST'!B:B,'DRAWING LIST'!A:A,,0),"Equiment")</f>
        <v>0</v>
      </c>
    </row>
    <row r="320" spans="1:5">
      <c r="A320" s="37">
        <v>309</v>
      </c>
      <c r="B320" s="37" t="s">
        <v>382</v>
      </c>
      <c r="C320" s="43" t="str">
        <f t="shared" si="4"/>
        <v>Y</v>
      </c>
      <c r="E320" s="36">
        <f>IFERROR(_xlfn.XLOOKUP(D320,'DRAWING LIST'!B:B,'DRAWING LIST'!A:A,,0),"Equiment")</f>
        <v>0</v>
      </c>
    </row>
    <row r="321" spans="1:5">
      <c r="A321" s="37">
        <v>310</v>
      </c>
      <c r="B321" s="37" t="s">
        <v>383</v>
      </c>
      <c r="C321" s="43" t="str">
        <f t="shared" si="4"/>
        <v>Y</v>
      </c>
      <c r="E321" s="36">
        <f>IFERROR(_xlfn.XLOOKUP(D321,'DRAWING LIST'!B:B,'DRAWING LIST'!A:A,,0),"Equiment")</f>
        <v>0</v>
      </c>
    </row>
    <row r="322" spans="1:5">
      <c r="A322" s="37">
        <v>311</v>
      </c>
      <c r="B322" s="37" t="s">
        <v>384</v>
      </c>
      <c r="C322" s="43" t="str">
        <f t="shared" si="4"/>
        <v>Y</v>
      </c>
      <c r="E322" s="36">
        <f>IFERROR(_xlfn.XLOOKUP(D322,'DRAWING LIST'!B:B,'DRAWING LIST'!A:A,,0),"Equiment")</f>
        <v>0</v>
      </c>
    </row>
    <row r="323" spans="1:5">
      <c r="A323" s="37">
        <v>312</v>
      </c>
      <c r="B323" s="37" t="s">
        <v>385</v>
      </c>
      <c r="C323" s="43" t="str">
        <f t="shared" si="4"/>
        <v>Y</v>
      </c>
      <c r="E323" s="36">
        <f>IFERROR(_xlfn.XLOOKUP(D323,'DRAWING LIST'!B:B,'DRAWING LIST'!A:A,,0),"Equiment")</f>
        <v>0</v>
      </c>
    </row>
    <row r="324" spans="1:5">
      <c r="A324" s="37">
        <v>313</v>
      </c>
      <c r="B324" s="37" t="s">
        <v>386</v>
      </c>
      <c r="C324" s="43" t="str">
        <f t="shared" si="4"/>
        <v>Y</v>
      </c>
      <c r="E324" s="36">
        <f>IFERROR(_xlfn.XLOOKUP(D324,'DRAWING LIST'!B:B,'DRAWING LIST'!A:A,,0),"Equiment")</f>
        <v>0</v>
      </c>
    </row>
    <row r="325" spans="1:5">
      <c r="A325" s="37">
        <v>314</v>
      </c>
      <c r="B325" s="37" t="s">
        <v>387</v>
      </c>
      <c r="C325" s="43" t="str">
        <f t="shared" si="4"/>
        <v>Y</v>
      </c>
      <c r="E325" s="36">
        <f>IFERROR(_xlfn.XLOOKUP(D325,'DRAWING LIST'!B:B,'DRAWING LIST'!A:A,,0),"Equiment")</f>
        <v>0</v>
      </c>
    </row>
    <row r="326" spans="1:5">
      <c r="A326" s="37">
        <v>315</v>
      </c>
      <c r="B326" s="37" t="s">
        <v>388</v>
      </c>
      <c r="C326" s="43" t="str">
        <f t="shared" si="4"/>
        <v>Y</v>
      </c>
      <c r="E326" s="36">
        <f>IFERROR(_xlfn.XLOOKUP(D326,'DRAWING LIST'!B:B,'DRAWING LIST'!A:A,,0),"Equiment")</f>
        <v>0</v>
      </c>
    </row>
    <row r="327" spans="1:5">
      <c r="A327" s="37">
        <v>316</v>
      </c>
      <c r="B327" s="37" t="s">
        <v>389</v>
      </c>
      <c r="C327" s="43" t="str">
        <f t="shared" si="4"/>
        <v>Y</v>
      </c>
      <c r="E327" s="36">
        <f>IFERROR(_xlfn.XLOOKUP(D327,'DRAWING LIST'!B:B,'DRAWING LIST'!A:A,,0),"Equiment")</f>
        <v>0</v>
      </c>
    </row>
    <row r="328" spans="1:5">
      <c r="A328" s="37">
        <v>317</v>
      </c>
      <c r="B328" s="37" t="s">
        <v>390</v>
      </c>
      <c r="C328" s="43" t="str">
        <f t="shared" si="4"/>
        <v>Y</v>
      </c>
      <c r="E328" s="36">
        <f>IFERROR(_xlfn.XLOOKUP(D328,'DRAWING LIST'!B:B,'DRAWING LIST'!A:A,,0),"Equiment")</f>
        <v>0</v>
      </c>
    </row>
    <row r="329" spans="1:5">
      <c r="A329" s="37">
        <v>318</v>
      </c>
      <c r="B329" s="37" t="s">
        <v>391</v>
      </c>
      <c r="C329" s="43" t="str">
        <f t="shared" si="4"/>
        <v>Y</v>
      </c>
      <c r="E329" s="36">
        <f>IFERROR(_xlfn.XLOOKUP(D329,'DRAWING LIST'!B:B,'DRAWING LIST'!A:A,,0),"Equiment")</f>
        <v>0</v>
      </c>
    </row>
    <row r="330" spans="1:5">
      <c r="A330" s="37">
        <v>319</v>
      </c>
      <c r="B330" s="37" t="s">
        <v>392</v>
      </c>
      <c r="C330" s="43" t="str">
        <f t="shared" si="4"/>
        <v>Y</v>
      </c>
      <c r="E330" s="36">
        <f>IFERROR(_xlfn.XLOOKUP(D330,'DRAWING LIST'!B:B,'DRAWING LIST'!A:A,,0),"Equiment")</f>
        <v>0</v>
      </c>
    </row>
    <row r="331" spans="1:5">
      <c r="A331" s="37">
        <v>320</v>
      </c>
      <c r="B331" s="37" t="s">
        <v>393</v>
      </c>
      <c r="C331" s="43" t="str">
        <f t="shared" si="4"/>
        <v>Y</v>
      </c>
      <c r="E331" s="36">
        <f>IFERROR(_xlfn.XLOOKUP(D331,'DRAWING LIST'!B:B,'DRAWING LIST'!A:A,,0),"Equiment")</f>
        <v>0</v>
      </c>
    </row>
    <row r="332" spans="1:5">
      <c r="A332" s="37">
        <v>321</v>
      </c>
      <c r="B332" s="37" t="s">
        <v>394</v>
      </c>
      <c r="C332" s="43" t="str">
        <f t="shared" si="4"/>
        <v>Y</v>
      </c>
      <c r="E332" s="36">
        <f>IFERROR(_xlfn.XLOOKUP(D332,'DRAWING LIST'!B:B,'DRAWING LIST'!A:A,,0),"Equiment")</f>
        <v>0</v>
      </c>
    </row>
    <row r="333" spans="1:5">
      <c r="A333" s="37">
        <v>322</v>
      </c>
      <c r="B333" s="37" t="s">
        <v>395</v>
      </c>
      <c r="C333" s="43" t="str">
        <f t="shared" si="4"/>
        <v>Y</v>
      </c>
      <c r="E333" s="36">
        <f>IFERROR(_xlfn.XLOOKUP(D333,'DRAWING LIST'!B:B,'DRAWING LIST'!A:A,,0),"Equiment")</f>
        <v>0</v>
      </c>
    </row>
    <row r="334" spans="1:5">
      <c r="A334" s="37">
        <v>323</v>
      </c>
      <c r="B334" s="37" t="s">
        <v>396</v>
      </c>
      <c r="C334" s="43" t="str">
        <f t="shared" si="4"/>
        <v>Y</v>
      </c>
      <c r="E334" s="36">
        <f>IFERROR(_xlfn.XLOOKUP(D334,'DRAWING LIST'!B:B,'DRAWING LIST'!A:A,,0),"Equiment")</f>
        <v>0</v>
      </c>
    </row>
    <row r="335" spans="1:5">
      <c r="A335" s="37">
        <v>324</v>
      </c>
      <c r="B335" s="37" t="s">
        <v>397</v>
      </c>
      <c r="C335" s="43" t="str">
        <f t="shared" si="4"/>
        <v>Y</v>
      </c>
      <c r="E335" s="36">
        <f>IFERROR(_xlfn.XLOOKUP(D335,'DRAWING LIST'!B:B,'DRAWING LIST'!A:A,,0),"Equiment")</f>
        <v>0</v>
      </c>
    </row>
    <row r="336" spans="1:5">
      <c r="A336" s="37">
        <v>325</v>
      </c>
      <c r="B336" s="37" t="s">
        <v>398</v>
      </c>
      <c r="C336" s="43" t="str">
        <f t="shared" si="4"/>
        <v>Y</v>
      </c>
      <c r="E336" s="36">
        <f>IFERROR(_xlfn.XLOOKUP(D336,'DRAWING LIST'!B:B,'DRAWING LIST'!A:A,,0),"Equiment")</f>
        <v>0</v>
      </c>
    </row>
    <row r="337" spans="1:5">
      <c r="A337" s="37">
        <v>326</v>
      </c>
      <c r="B337" s="37" t="s">
        <v>399</v>
      </c>
      <c r="C337" s="43" t="str">
        <f t="shared" si="4"/>
        <v>Y</v>
      </c>
      <c r="E337" s="36">
        <f>IFERROR(_xlfn.XLOOKUP(D337,'DRAWING LIST'!B:B,'DRAWING LIST'!A:A,,0),"Equiment")</f>
        <v>0</v>
      </c>
    </row>
    <row r="338" spans="1:5">
      <c r="A338" s="37">
        <v>327</v>
      </c>
      <c r="B338" s="37" t="s">
        <v>400</v>
      </c>
      <c r="C338" s="43" t="str">
        <f t="shared" ref="C338:C401" si="5">HYPERLINK(_xlfn.CONCAT("G:\我的雲端硬碟\可寧衛\01.工程圖面\Isometric 圖\01.原始圖\單一圖面\",A338,".",B338,".pdf"),"Y")</f>
        <v>Y</v>
      </c>
      <c r="E338" s="36">
        <f>IFERROR(_xlfn.XLOOKUP(D338,'DRAWING LIST'!B:B,'DRAWING LIST'!A:A,,0),"Equiment")</f>
        <v>0</v>
      </c>
    </row>
    <row r="339" spans="1:5">
      <c r="A339" s="37">
        <v>328</v>
      </c>
      <c r="B339" s="37" t="s">
        <v>401</v>
      </c>
      <c r="C339" s="43" t="str">
        <f t="shared" si="5"/>
        <v>Y</v>
      </c>
      <c r="E339" s="36">
        <f>IFERROR(_xlfn.XLOOKUP(D339,'DRAWING LIST'!B:B,'DRAWING LIST'!A:A,,0),"Equiment")</f>
        <v>0</v>
      </c>
    </row>
    <row r="340" spans="1:5">
      <c r="A340" s="37">
        <v>329</v>
      </c>
      <c r="B340" s="37" t="s">
        <v>402</v>
      </c>
      <c r="C340" s="43" t="str">
        <f t="shared" si="5"/>
        <v>Y</v>
      </c>
      <c r="E340" s="36">
        <f>IFERROR(_xlfn.XLOOKUP(D340,'DRAWING LIST'!B:B,'DRAWING LIST'!A:A,,0),"Equiment")</f>
        <v>0</v>
      </c>
    </row>
    <row r="341" spans="1:5">
      <c r="A341" s="37">
        <v>330</v>
      </c>
      <c r="B341" s="37" t="s">
        <v>403</v>
      </c>
      <c r="C341" s="43" t="str">
        <f t="shared" si="5"/>
        <v>Y</v>
      </c>
      <c r="E341" s="36">
        <f>IFERROR(_xlfn.XLOOKUP(D341,'DRAWING LIST'!B:B,'DRAWING LIST'!A:A,,0),"Equiment")</f>
        <v>0</v>
      </c>
    </row>
    <row r="342" spans="1:5">
      <c r="A342" s="37">
        <v>331</v>
      </c>
      <c r="B342" s="37" t="s">
        <v>404</v>
      </c>
      <c r="C342" s="43" t="str">
        <f t="shared" si="5"/>
        <v>Y</v>
      </c>
      <c r="E342" s="36">
        <f>IFERROR(_xlfn.XLOOKUP(D342,'DRAWING LIST'!B:B,'DRAWING LIST'!A:A,,0),"Equiment")</f>
        <v>0</v>
      </c>
    </row>
    <row r="343" spans="1:5">
      <c r="A343" s="37">
        <v>332</v>
      </c>
      <c r="B343" s="37" t="s">
        <v>405</v>
      </c>
      <c r="C343" s="43" t="str">
        <f t="shared" si="5"/>
        <v>Y</v>
      </c>
      <c r="E343" s="36">
        <f>IFERROR(_xlfn.XLOOKUP(D343,'DRAWING LIST'!B:B,'DRAWING LIST'!A:A,,0),"Equiment")</f>
        <v>0</v>
      </c>
    </row>
    <row r="344" spans="1:5">
      <c r="A344" s="37">
        <v>333</v>
      </c>
      <c r="B344" s="37" t="s">
        <v>406</v>
      </c>
      <c r="C344" s="43" t="str">
        <f t="shared" si="5"/>
        <v>Y</v>
      </c>
      <c r="E344" s="36">
        <f>IFERROR(_xlfn.XLOOKUP(D344,'DRAWING LIST'!B:B,'DRAWING LIST'!A:A,,0),"Equiment")</f>
        <v>0</v>
      </c>
    </row>
    <row r="345" spans="1:5">
      <c r="A345" s="37">
        <v>334</v>
      </c>
      <c r="B345" s="37" t="s">
        <v>407</v>
      </c>
      <c r="C345" s="43" t="str">
        <f t="shared" si="5"/>
        <v>Y</v>
      </c>
      <c r="E345" s="36">
        <f>IFERROR(_xlfn.XLOOKUP(D345,'DRAWING LIST'!B:B,'DRAWING LIST'!A:A,,0),"Equiment")</f>
        <v>0</v>
      </c>
    </row>
    <row r="346" spans="1:5">
      <c r="A346" s="37">
        <v>335</v>
      </c>
      <c r="B346" s="37" t="s">
        <v>408</v>
      </c>
      <c r="C346" s="43" t="str">
        <f t="shared" si="5"/>
        <v>Y</v>
      </c>
      <c r="E346" s="36">
        <f>IFERROR(_xlfn.XLOOKUP(D346,'DRAWING LIST'!B:B,'DRAWING LIST'!A:A,,0),"Equiment")</f>
        <v>0</v>
      </c>
    </row>
    <row r="347" spans="1:5">
      <c r="A347" s="37">
        <v>336</v>
      </c>
      <c r="B347" s="37" t="s">
        <v>409</v>
      </c>
      <c r="C347" s="43" t="str">
        <f t="shared" si="5"/>
        <v>Y</v>
      </c>
      <c r="E347" s="36">
        <f>IFERROR(_xlfn.XLOOKUP(D347,'DRAWING LIST'!B:B,'DRAWING LIST'!A:A,,0),"Equiment")</f>
        <v>0</v>
      </c>
    </row>
    <row r="348" spans="1:5">
      <c r="A348" s="37">
        <v>337</v>
      </c>
      <c r="B348" s="37" t="s">
        <v>410</v>
      </c>
      <c r="C348" s="43" t="str">
        <f t="shared" si="5"/>
        <v>Y</v>
      </c>
      <c r="E348" s="36">
        <f>IFERROR(_xlfn.XLOOKUP(D348,'DRAWING LIST'!B:B,'DRAWING LIST'!A:A,,0),"Equiment")</f>
        <v>0</v>
      </c>
    </row>
    <row r="349" spans="1:5">
      <c r="A349" s="37">
        <v>338</v>
      </c>
      <c r="B349" s="37" t="s">
        <v>411</v>
      </c>
      <c r="C349" s="43" t="str">
        <f t="shared" si="5"/>
        <v>Y</v>
      </c>
      <c r="E349" s="36">
        <f>IFERROR(_xlfn.XLOOKUP(D349,'DRAWING LIST'!B:B,'DRAWING LIST'!A:A,,0),"Equiment")</f>
        <v>0</v>
      </c>
    </row>
    <row r="350" spans="1:5">
      <c r="A350" s="37">
        <v>339</v>
      </c>
      <c r="B350" s="37" t="s">
        <v>412</v>
      </c>
      <c r="C350" s="43" t="str">
        <f t="shared" si="5"/>
        <v>Y</v>
      </c>
      <c r="E350" s="36">
        <f>IFERROR(_xlfn.XLOOKUP(D350,'DRAWING LIST'!B:B,'DRAWING LIST'!A:A,,0),"Equiment")</f>
        <v>0</v>
      </c>
    </row>
    <row r="351" spans="1:5">
      <c r="A351" s="37">
        <v>340</v>
      </c>
      <c r="B351" s="37" t="s">
        <v>413</v>
      </c>
      <c r="C351" s="43" t="str">
        <f t="shared" si="5"/>
        <v>Y</v>
      </c>
      <c r="E351" s="36">
        <f>IFERROR(_xlfn.XLOOKUP(D351,'DRAWING LIST'!B:B,'DRAWING LIST'!A:A,,0),"Equiment")</f>
        <v>0</v>
      </c>
    </row>
    <row r="352" spans="1:5">
      <c r="A352" s="37">
        <v>341</v>
      </c>
      <c r="B352" s="37" t="s">
        <v>414</v>
      </c>
      <c r="C352" s="43" t="str">
        <f t="shared" si="5"/>
        <v>Y</v>
      </c>
      <c r="E352" s="36">
        <f>IFERROR(_xlfn.XLOOKUP(D352,'DRAWING LIST'!B:B,'DRAWING LIST'!A:A,,0),"Equiment")</f>
        <v>0</v>
      </c>
    </row>
    <row r="353" spans="1:5">
      <c r="A353" s="37">
        <v>342</v>
      </c>
      <c r="B353" s="37" t="s">
        <v>415</v>
      </c>
      <c r="C353" s="43" t="str">
        <f t="shared" si="5"/>
        <v>Y</v>
      </c>
      <c r="E353" s="36">
        <f>IFERROR(_xlfn.XLOOKUP(D353,'DRAWING LIST'!B:B,'DRAWING LIST'!A:A,,0),"Equiment")</f>
        <v>0</v>
      </c>
    </row>
    <row r="354" spans="1:5">
      <c r="A354" s="37">
        <v>343</v>
      </c>
      <c r="B354" s="37" t="s">
        <v>416</v>
      </c>
      <c r="C354" s="43" t="str">
        <f t="shared" si="5"/>
        <v>Y</v>
      </c>
      <c r="E354" s="36">
        <f>IFERROR(_xlfn.XLOOKUP(D354,'DRAWING LIST'!B:B,'DRAWING LIST'!A:A,,0),"Equiment")</f>
        <v>0</v>
      </c>
    </row>
    <row r="355" spans="1:5">
      <c r="A355" s="37">
        <v>344</v>
      </c>
      <c r="B355" s="37" t="s">
        <v>417</v>
      </c>
      <c r="C355" s="43" t="str">
        <f t="shared" si="5"/>
        <v>Y</v>
      </c>
      <c r="E355" s="36">
        <f>IFERROR(_xlfn.XLOOKUP(D355,'DRAWING LIST'!B:B,'DRAWING LIST'!A:A,,0),"Equiment")</f>
        <v>0</v>
      </c>
    </row>
    <row r="356" spans="1:5">
      <c r="A356" s="37">
        <v>345</v>
      </c>
      <c r="B356" s="37" t="s">
        <v>418</v>
      </c>
      <c r="C356" s="43" t="str">
        <f t="shared" si="5"/>
        <v>Y</v>
      </c>
      <c r="E356" s="36">
        <f>IFERROR(_xlfn.XLOOKUP(D356,'DRAWING LIST'!B:B,'DRAWING LIST'!A:A,,0),"Equiment")</f>
        <v>0</v>
      </c>
    </row>
    <row r="357" spans="1:5">
      <c r="A357" s="37">
        <v>346</v>
      </c>
      <c r="B357" s="37" t="s">
        <v>419</v>
      </c>
      <c r="C357" s="43" t="str">
        <f t="shared" si="5"/>
        <v>Y</v>
      </c>
      <c r="E357" s="36">
        <f>IFERROR(_xlfn.XLOOKUP(D357,'DRAWING LIST'!B:B,'DRAWING LIST'!A:A,,0),"Equiment")</f>
        <v>0</v>
      </c>
    </row>
    <row r="358" spans="1:5">
      <c r="A358" s="37">
        <v>347</v>
      </c>
      <c r="B358" s="37" t="s">
        <v>420</v>
      </c>
      <c r="C358" s="43" t="str">
        <f t="shared" si="5"/>
        <v>Y</v>
      </c>
      <c r="E358" s="36">
        <f>IFERROR(_xlfn.XLOOKUP(D358,'DRAWING LIST'!B:B,'DRAWING LIST'!A:A,,0),"Equiment")</f>
        <v>0</v>
      </c>
    </row>
    <row r="359" spans="1:5">
      <c r="A359" s="37">
        <v>348</v>
      </c>
      <c r="B359" s="37" t="s">
        <v>421</v>
      </c>
      <c r="C359" s="43" t="str">
        <f t="shared" si="5"/>
        <v>Y</v>
      </c>
      <c r="E359" s="36">
        <f>IFERROR(_xlfn.XLOOKUP(D359,'DRAWING LIST'!B:B,'DRAWING LIST'!A:A,,0),"Equiment")</f>
        <v>0</v>
      </c>
    </row>
    <row r="360" spans="1:5">
      <c r="A360" s="37">
        <v>349</v>
      </c>
      <c r="B360" s="37" t="s">
        <v>422</v>
      </c>
      <c r="C360" s="43" t="str">
        <f t="shared" si="5"/>
        <v>Y</v>
      </c>
      <c r="E360" s="36">
        <f>IFERROR(_xlfn.XLOOKUP(D360,'DRAWING LIST'!B:B,'DRAWING LIST'!A:A,,0),"Equiment")</f>
        <v>0</v>
      </c>
    </row>
    <row r="361" spans="1:5">
      <c r="A361" s="37">
        <v>350</v>
      </c>
      <c r="B361" s="37" t="s">
        <v>423</v>
      </c>
      <c r="C361" s="43" t="str">
        <f t="shared" si="5"/>
        <v>Y</v>
      </c>
      <c r="E361" s="36">
        <f>IFERROR(_xlfn.XLOOKUP(D361,'DRAWING LIST'!B:B,'DRAWING LIST'!A:A,,0),"Equiment")</f>
        <v>0</v>
      </c>
    </row>
    <row r="362" spans="1:5">
      <c r="A362" s="37">
        <v>351</v>
      </c>
      <c r="B362" s="37" t="s">
        <v>424</v>
      </c>
      <c r="C362" s="43" t="str">
        <f t="shared" si="5"/>
        <v>Y</v>
      </c>
      <c r="E362" s="36">
        <f>IFERROR(_xlfn.XLOOKUP(D362,'DRAWING LIST'!B:B,'DRAWING LIST'!A:A,,0),"Equiment")</f>
        <v>0</v>
      </c>
    </row>
    <row r="363" spans="1:5">
      <c r="A363" s="37">
        <v>352</v>
      </c>
      <c r="B363" s="37" t="s">
        <v>425</v>
      </c>
      <c r="C363" s="43" t="str">
        <f t="shared" si="5"/>
        <v>Y</v>
      </c>
      <c r="E363" s="36">
        <f>IFERROR(_xlfn.XLOOKUP(D363,'DRAWING LIST'!B:B,'DRAWING LIST'!A:A,,0),"Equiment")</f>
        <v>0</v>
      </c>
    </row>
    <row r="364" spans="1:5">
      <c r="A364" s="37">
        <v>353</v>
      </c>
      <c r="B364" s="37" t="s">
        <v>426</v>
      </c>
      <c r="C364" s="43" t="str">
        <f t="shared" si="5"/>
        <v>Y</v>
      </c>
      <c r="E364" s="36">
        <f>IFERROR(_xlfn.XLOOKUP(D364,'DRAWING LIST'!B:B,'DRAWING LIST'!A:A,,0),"Equiment")</f>
        <v>0</v>
      </c>
    </row>
    <row r="365" spans="1:5">
      <c r="A365" s="37">
        <v>354</v>
      </c>
      <c r="B365" s="37" t="s">
        <v>427</v>
      </c>
      <c r="C365" s="43" t="str">
        <f t="shared" si="5"/>
        <v>Y</v>
      </c>
      <c r="E365" s="36">
        <f>IFERROR(_xlfn.XLOOKUP(D365,'DRAWING LIST'!B:B,'DRAWING LIST'!A:A,,0),"Equiment")</f>
        <v>0</v>
      </c>
    </row>
    <row r="366" spans="1:5">
      <c r="A366" s="37">
        <v>355</v>
      </c>
      <c r="B366" s="37" t="s">
        <v>428</v>
      </c>
      <c r="C366" s="43" t="str">
        <f t="shared" si="5"/>
        <v>Y</v>
      </c>
      <c r="E366" s="36">
        <f>IFERROR(_xlfn.XLOOKUP(D366,'DRAWING LIST'!B:B,'DRAWING LIST'!A:A,,0),"Equiment")</f>
        <v>0</v>
      </c>
    </row>
    <row r="367" spans="1:5">
      <c r="A367" s="37">
        <v>356</v>
      </c>
      <c r="B367" s="37" t="s">
        <v>429</v>
      </c>
      <c r="C367" s="43" t="str">
        <f t="shared" si="5"/>
        <v>Y</v>
      </c>
      <c r="E367" s="36">
        <f>IFERROR(_xlfn.XLOOKUP(D367,'DRAWING LIST'!B:B,'DRAWING LIST'!A:A,,0),"Equiment")</f>
        <v>0</v>
      </c>
    </row>
    <row r="368" spans="1:5">
      <c r="A368" s="37">
        <v>357</v>
      </c>
      <c r="B368" s="37" t="s">
        <v>430</v>
      </c>
      <c r="C368" s="43" t="str">
        <f t="shared" si="5"/>
        <v>Y</v>
      </c>
      <c r="E368" s="36">
        <f>IFERROR(_xlfn.XLOOKUP(D368,'DRAWING LIST'!B:B,'DRAWING LIST'!A:A,,0),"Equiment")</f>
        <v>0</v>
      </c>
    </row>
    <row r="369" spans="1:5">
      <c r="A369" s="37">
        <v>358</v>
      </c>
      <c r="B369" s="37" t="s">
        <v>431</v>
      </c>
      <c r="C369" s="43" t="str">
        <f t="shared" si="5"/>
        <v>Y</v>
      </c>
      <c r="E369" s="36">
        <f>IFERROR(_xlfn.XLOOKUP(D369,'DRAWING LIST'!B:B,'DRAWING LIST'!A:A,,0),"Equiment")</f>
        <v>0</v>
      </c>
    </row>
    <row r="370" spans="1:5">
      <c r="A370" s="37">
        <v>359</v>
      </c>
      <c r="B370" s="37" t="s">
        <v>432</v>
      </c>
      <c r="C370" s="43" t="str">
        <f t="shared" si="5"/>
        <v>Y</v>
      </c>
      <c r="E370" s="36">
        <f>IFERROR(_xlfn.XLOOKUP(D370,'DRAWING LIST'!B:B,'DRAWING LIST'!A:A,,0),"Equiment")</f>
        <v>0</v>
      </c>
    </row>
    <row r="371" spans="1:5">
      <c r="A371" s="37">
        <v>360</v>
      </c>
      <c r="B371" s="37" t="s">
        <v>433</v>
      </c>
      <c r="C371" s="43" t="str">
        <f t="shared" si="5"/>
        <v>Y</v>
      </c>
      <c r="E371" s="36">
        <f>IFERROR(_xlfn.XLOOKUP(D371,'DRAWING LIST'!B:B,'DRAWING LIST'!A:A,,0),"Equiment")</f>
        <v>0</v>
      </c>
    </row>
    <row r="372" spans="1:5">
      <c r="A372" s="37">
        <v>361</v>
      </c>
      <c r="B372" s="37" t="s">
        <v>434</v>
      </c>
      <c r="C372" s="43" t="str">
        <f t="shared" si="5"/>
        <v>Y</v>
      </c>
      <c r="E372" s="36">
        <f>IFERROR(_xlfn.XLOOKUP(D372,'DRAWING LIST'!B:B,'DRAWING LIST'!A:A,,0),"Equiment")</f>
        <v>0</v>
      </c>
    </row>
    <row r="373" spans="1:5">
      <c r="A373" s="37">
        <v>362</v>
      </c>
      <c r="B373" s="37" t="s">
        <v>435</v>
      </c>
      <c r="C373" s="43" t="str">
        <f t="shared" si="5"/>
        <v>Y</v>
      </c>
      <c r="E373" s="36">
        <f>IFERROR(_xlfn.XLOOKUP(D373,'DRAWING LIST'!B:B,'DRAWING LIST'!A:A,,0),"Equiment")</f>
        <v>0</v>
      </c>
    </row>
    <row r="374" spans="1:5">
      <c r="A374" s="37">
        <v>363</v>
      </c>
      <c r="B374" s="37" t="s">
        <v>436</v>
      </c>
      <c r="C374" s="43" t="str">
        <f t="shared" si="5"/>
        <v>Y</v>
      </c>
      <c r="E374" s="36">
        <f>IFERROR(_xlfn.XLOOKUP(D374,'DRAWING LIST'!B:B,'DRAWING LIST'!A:A,,0),"Equiment")</f>
        <v>0</v>
      </c>
    </row>
    <row r="375" spans="1:5">
      <c r="A375" s="37">
        <v>364</v>
      </c>
      <c r="B375" s="37" t="s">
        <v>437</v>
      </c>
      <c r="C375" s="43" t="str">
        <f t="shared" si="5"/>
        <v>Y</v>
      </c>
      <c r="E375" s="36">
        <f>IFERROR(_xlfn.XLOOKUP(D375,'DRAWING LIST'!B:B,'DRAWING LIST'!A:A,,0),"Equiment")</f>
        <v>0</v>
      </c>
    </row>
    <row r="376" spans="1:5">
      <c r="A376" s="37">
        <v>398</v>
      </c>
      <c r="B376" s="37" t="s">
        <v>461</v>
      </c>
      <c r="C376" s="43" t="str">
        <f t="shared" si="5"/>
        <v>Y</v>
      </c>
      <c r="E376" s="36">
        <f>IFERROR(_xlfn.XLOOKUP(D376,'DRAWING LIST'!B:B,'DRAWING LIST'!A:A,,0),"Equiment")</f>
        <v>0</v>
      </c>
    </row>
    <row r="377" spans="1:5">
      <c r="A377" s="37">
        <v>399</v>
      </c>
      <c r="B377" s="37" t="s">
        <v>462</v>
      </c>
      <c r="C377" s="43" t="str">
        <f t="shared" si="5"/>
        <v>Y</v>
      </c>
      <c r="E377" s="36">
        <f>IFERROR(_xlfn.XLOOKUP(D377,'DRAWING LIST'!B:B,'DRAWING LIST'!A:A,,0),"Equiment")</f>
        <v>0</v>
      </c>
    </row>
    <row r="378" spans="1:5">
      <c r="A378" s="37">
        <v>400</v>
      </c>
      <c r="B378" s="37" t="s">
        <v>463</v>
      </c>
      <c r="C378" s="43" t="str">
        <f t="shared" si="5"/>
        <v>Y</v>
      </c>
      <c r="E378" s="36">
        <f>IFERROR(_xlfn.XLOOKUP(D378,'DRAWING LIST'!B:B,'DRAWING LIST'!A:A,,0),"Equiment")</f>
        <v>0</v>
      </c>
    </row>
    <row r="379" spans="1:5">
      <c r="A379" s="37">
        <v>401</v>
      </c>
      <c r="B379" s="37" t="s">
        <v>464</v>
      </c>
      <c r="C379" s="43" t="str">
        <f t="shared" si="5"/>
        <v>Y</v>
      </c>
      <c r="E379" s="36">
        <f>IFERROR(_xlfn.XLOOKUP(D379,'DRAWING LIST'!B:B,'DRAWING LIST'!A:A,,0),"Equiment")</f>
        <v>0</v>
      </c>
    </row>
    <row r="380" spans="1:5">
      <c r="A380" s="37">
        <v>402</v>
      </c>
      <c r="B380" s="37" t="s">
        <v>465</v>
      </c>
      <c r="C380" s="43" t="str">
        <f t="shared" si="5"/>
        <v>Y</v>
      </c>
      <c r="E380" s="36">
        <f>IFERROR(_xlfn.XLOOKUP(D380,'DRAWING LIST'!B:B,'DRAWING LIST'!A:A,,0),"Equiment")</f>
        <v>0</v>
      </c>
    </row>
    <row r="381" spans="1:5">
      <c r="A381" s="37">
        <v>403</v>
      </c>
      <c r="B381" s="37" t="s">
        <v>466</v>
      </c>
      <c r="C381" s="43" t="str">
        <f t="shared" si="5"/>
        <v>Y</v>
      </c>
      <c r="E381" s="36">
        <f>IFERROR(_xlfn.XLOOKUP(D381,'DRAWING LIST'!B:B,'DRAWING LIST'!A:A,,0),"Equiment")</f>
        <v>0</v>
      </c>
    </row>
    <row r="382" spans="1:5">
      <c r="A382" s="37">
        <v>404</v>
      </c>
      <c r="B382" s="37" t="s">
        <v>467</v>
      </c>
      <c r="C382" s="43" t="str">
        <f t="shared" si="5"/>
        <v>Y</v>
      </c>
      <c r="E382" s="36">
        <f>IFERROR(_xlfn.XLOOKUP(D382,'DRAWING LIST'!B:B,'DRAWING LIST'!A:A,,0),"Equiment")</f>
        <v>0</v>
      </c>
    </row>
    <row r="383" spans="1:5">
      <c r="A383" s="37">
        <v>405</v>
      </c>
      <c r="B383" s="37" t="s">
        <v>468</v>
      </c>
      <c r="C383" s="43" t="str">
        <f t="shared" si="5"/>
        <v>Y</v>
      </c>
      <c r="E383" s="36">
        <f>IFERROR(_xlfn.XLOOKUP(D383,'DRAWING LIST'!B:B,'DRAWING LIST'!A:A,,0),"Equiment")</f>
        <v>0</v>
      </c>
    </row>
    <row r="384" spans="1:5">
      <c r="A384" s="37">
        <v>406</v>
      </c>
      <c r="B384" s="37" t="s">
        <v>469</v>
      </c>
      <c r="C384" s="43" t="str">
        <f t="shared" si="5"/>
        <v>Y</v>
      </c>
      <c r="E384" s="36">
        <f>IFERROR(_xlfn.XLOOKUP(D384,'DRAWING LIST'!B:B,'DRAWING LIST'!A:A,,0),"Equiment")</f>
        <v>0</v>
      </c>
    </row>
    <row r="385" spans="1:5">
      <c r="A385" s="37">
        <v>407</v>
      </c>
      <c r="B385" s="37" t="s">
        <v>470</v>
      </c>
      <c r="C385" s="43" t="str">
        <f t="shared" si="5"/>
        <v>Y</v>
      </c>
      <c r="E385" s="36">
        <f>IFERROR(_xlfn.XLOOKUP(D385,'DRAWING LIST'!B:B,'DRAWING LIST'!A:A,,0),"Equiment")</f>
        <v>0</v>
      </c>
    </row>
    <row r="386" spans="1:5">
      <c r="A386" s="37">
        <v>408</v>
      </c>
      <c r="B386" s="37" t="s">
        <v>471</v>
      </c>
      <c r="C386" s="43" t="str">
        <f t="shared" si="5"/>
        <v>Y</v>
      </c>
      <c r="E386" s="36">
        <f>IFERROR(_xlfn.XLOOKUP(D386,'DRAWING LIST'!B:B,'DRAWING LIST'!A:A,,0),"Equiment")</f>
        <v>0</v>
      </c>
    </row>
    <row r="387" spans="1:5">
      <c r="A387" s="37">
        <v>409</v>
      </c>
      <c r="B387" s="37" t="s">
        <v>472</v>
      </c>
      <c r="C387" s="43" t="str">
        <f t="shared" si="5"/>
        <v>Y</v>
      </c>
      <c r="E387" s="36">
        <f>IFERROR(_xlfn.XLOOKUP(D387,'DRAWING LIST'!B:B,'DRAWING LIST'!A:A,,0),"Equiment")</f>
        <v>0</v>
      </c>
    </row>
    <row r="388" spans="1:5">
      <c r="A388" s="37">
        <v>410</v>
      </c>
      <c r="B388" s="37" t="s">
        <v>473</v>
      </c>
      <c r="C388" s="43" t="str">
        <f t="shared" si="5"/>
        <v>Y</v>
      </c>
      <c r="E388" s="36">
        <f>IFERROR(_xlfn.XLOOKUP(D388,'DRAWING LIST'!B:B,'DRAWING LIST'!A:A,,0),"Equiment")</f>
        <v>0</v>
      </c>
    </row>
    <row r="389" spans="1:5">
      <c r="A389" s="37">
        <v>411</v>
      </c>
      <c r="B389" s="37" t="s">
        <v>474</v>
      </c>
      <c r="C389" s="43" t="str">
        <f t="shared" si="5"/>
        <v>Y</v>
      </c>
      <c r="E389" s="36">
        <f>IFERROR(_xlfn.XLOOKUP(D389,'DRAWING LIST'!B:B,'DRAWING LIST'!A:A,,0),"Equiment")</f>
        <v>0</v>
      </c>
    </row>
    <row r="390" spans="1:5">
      <c r="A390" s="37">
        <v>412</v>
      </c>
      <c r="B390" s="37" t="s">
        <v>475</v>
      </c>
      <c r="C390" s="43" t="str">
        <f t="shared" si="5"/>
        <v>Y</v>
      </c>
      <c r="E390" s="36">
        <f>IFERROR(_xlfn.XLOOKUP(D390,'DRAWING LIST'!B:B,'DRAWING LIST'!A:A,,0),"Equiment")</f>
        <v>0</v>
      </c>
    </row>
    <row r="391" spans="1:5">
      <c r="A391" s="37">
        <v>413</v>
      </c>
      <c r="B391" s="37" t="s">
        <v>476</v>
      </c>
      <c r="C391" s="43" t="str">
        <f t="shared" si="5"/>
        <v>Y</v>
      </c>
      <c r="E391" s="36">
        <f>IFERROR(_xlfn.XLOOKUP(D391,'DRAWING LIST'!B:B,'DRAWING LIST'!A:A,,0),"Equiment")</f>
        <v>0</v>
      </c>
    </row>
    <row r="392" spans="1:5">
      <c r="A392" s="37">
        <v>414</v>
      </c>
      <c r="B392" s="37" t="s">
        <v>477</v>
      </c>
      <c r="C392" s="43" t="str">
        <f t="shared" si="5"/>
        <v>Y</v>
      </c>
      <c r="E392" s="36">
        <f>IFERROR(_xlfn.XLOOKUP(D392,'DRAWING LIST'!B:B,'DRAWING LIST'!A:A,,0),"Equiment")</f>
        <v>0</v>
      </c>
    </row>
    <row r="393" spans="1:5">
      <c r="A393" s="37">
        <v>415</v>
      </c>
      <c r="B393" s="37" t="s">
        <v>478</v>
      </c>
      <c r="C393" s="43" t="str">
        <f t="shared" si="5"/>
        <v>Y</v>
      </c>
      <c r="E393" s="36">
        <f>IFERROR(_xlfn.XLOOKUP(D393,'DRAWING LIST'!B:B,'DRAWING LIST'!A:A,,0),"Equiment")</f>
        <v>0</v>
      </c>
    </row>
    <row r="394" spans="1:5">
      <c r="A394" s="37">
        <v>416</v>
      </c>
      <c r="B394" s="37" t="s">
        <v>479</v>
      </c>
      <c r="C394" s="43" t="str">
        <f t="shared" si="5"/>
        <v>Y</v>
      </c>
      <c r="E394" s="36">
        <f>IFERROR(_xlfn.XLOOKUP(D394,'DRAWING LIST'!B:B,'DRAWING LIST'!A:A,,0),"Equiment")</f>
        <v>0</v>
      </c>
    </row>
    <row r="395" spans="1:5">
      <c r="A395" s="37">
        <v>417</v>
      </c>
      <c r="B395" s="37" t="s">
        <v>480</v>
      </c>
      <c r="C395" s="43" t="str">
        <f t="shared" si="5"/>
        <v>Y</v>
      </c>
      <c r="E395" s="36">
        <f>IFERROR(_xlfn.XLOOKUP(D395,'DRAWING LIST'!B:B,'DRAWING LIST'!A:A,,0),"Equiment")</f>
        <v>0</v>
      </c>
    </row>
    <row r="396" spans="1:5">
      <c r="A396" s="37">
        <v>418</v>
      </c>
      <c r="B396" s="37" t="s">
        <v>481</v>
      </c>
      <c r="C396" s="43" t="str">
        <f t="shared" si="5"/>
        <v>Y</v>
      </c>
      <c r="E396" s="36">
        <f>IFERROR(_xlfn.XLOOKUP(D396,'DRAWING LIST'!B:B,'DRAWING LIST'!A:A,,0),"Equiment")</f>
        <v>0</v>
      </c>
    </row>
    <row r="397" spans="1:5">
      <c r="A397" s="37">
        <v>419</v>
      </c>
      <c r="B397" s="37" t="s">
        <v>482</v>
      </c>
      <c r="C397" s="43" t="str">
        <f t="shared" si="5"/>
        <v>Y</v>
      </c>
      <c r="E397" s="36">
        <f>IFERROR(_xlfn.XLOOKUP(D397,'DRAWING LIST'!B:B,'DRAWING LIST'!A:A,,0),"Equiment")</f>
        <v>0</v>
      </c>
    </row>
    <row r="398" spans="1:5">
      <c r="A398" s="37">
        <v>420</v>
      </c>
      <c r="B398" s="37" t="s">
        <v>483</v>
      </c>
      <c r="C398" s="43" t="str">
        <f t="shared" si="5"/>
        <v>Y</v>
      </c>
      <c r="E398" s="36">
        <f>IFERROR(_xlfn.XLOOKUP(D398,'DRAWING LIST'!B:B,'DRAWING LIST'!A:A,,0),"Equiment")</f>
        <v>0</v>
      </c>
    </row>
    <row r="399" spans="1:5">
      <c r="A399" s="37">
        <v>421</v>
      </c>
      <c r="B399" s="37" t="s">
        <v>484</v>
      </c>
      <c r="C399" s="43" t="str">
        <f t="shared" si="5"/>
        <v>Y</v>
      </c>
      <c r="E399" s="36">
        <f>IFERROR(_xlfn.XLOOKUP(D399,'DRAWING LIST'!B:B,'DRAWING LIST'!A:A,,0),"Equiment")</f>
        <v>0</v>
      </c>
    </row>
    <row r="400" spans="1:5">
      <c r="A400" s="37">
        <v>422</v>
      </c>
      <c r="B400" s="37" t="s">
        <v>485</v>
      </c>
      <c r="C400" s="43" t="str">
        <f t="shared" si="5"/>
        <v>Y</v>
      </c>
      <c r="E400" s="36">
        <f>IFERROR(_xlfn.XLOOKUP(D400,'DRAWING LIST'!B:B,'DRAWING LIST'!A:A,,0),"Equiment")</f>
        <v>0</v>
      </c>
    </row>
    <row r="401" spans="1:5">
      <c r="A401" s="37">
        <v>423</v>
      </c>
      <c r="B401" s="37" t="s">
        <v>486</v>
      </c>
      <c r="C401" s="43" t="str">
        <f t="shared" si="5"/>
        <v>Y</v>
      </c>
      <c r="E401" s="36">
        <f>IFERROR(_xlfn.XLOOKUP(D401,'DRAWING LIST'!B:B,'DRAWING LIST'!A:A,,0),"Equiment")</f>
        <v>0</v>
      </c>
    </row>
    <row r="402" spans="1:5">
      <c r="A402" s="37">
        <v>424</v>
      </c>
      <c r="B402" s="37" t="s">
        <v>487</v>
      </c>
      <c r="C402" s="43" t="str">
        <f t="shared" ref="C402:C433" si="6">HYPERLINK(_xlfn.CONCAT("G:\我的雲端硬碟\可寧衛\01.工程圖面\Isometric 圖\01.原始圖\單一圖面\",A402,".",B402,".pdf"),"Y")</f>
        <v>Y</v>
      </c>
      <c r="E402" s="36">
        <f>IFERROR(_xlfn.XLOOKUP(D402,'DRAWING LIST'!B:B,'DRAWING LIST'!A:A,,0),"Equiment")</f>
        <v>0</v>
      </c>
    </row>
    <row r="403" spans="1:5">
      <c r="A403" s="37">
        <v>589</v>
      </c>
      <c r="B403" s="37" t="s">
        <v>622</v>
      </c>
      <c r="C403" s="43" t="str">
        <f t="shared" si="6"/>
        <v>Y</v>
      </c>
      <c r="E403" s="36">
        <f>IFERROR(_xlfn.XLOOKUP(D403,'DRAWING LIST'!B:B,'DRAWING LIST'!A:A,,0),"Equiment")</f>
        <v>0</v>
      </c>
    </row>
    <row r="404" spans="1:5">
      <c r="A404" s="37">
        <v>590</v>
      </c>
      <c r="B404" s="37" t="s">
        <v>623</v>
      </c>
      <c r="C404" s="43" t="str">
        <f t="shared" si="6"/>
        <v>Y</v>
      </c>
      <c r="E404" s="36">
        <f>IFERROR(_xlfn.XLOOKUP(D404,'DRAWING LIST'!B:B,'DRAWING LIST'!A:A,,0),"Equiment")</f>
        <v>0</v>
      </c>
    </row>
    <row r="405" spans="1:5">
      <c r="A405" s="37">
        <v>591</v>
      </c>
      <c r="B405" s="37" t="s">
        <v>624</v>
      </c>
      <c r="C405" s="43" t="str">
        <f t="shared" si="6"/>
        <v>Y</v>
      </c>
      <c r="E405" s="36">
        <f>IFERROR(_xlfn.XLOOKUP(D405,'DRAWING LIST'!B:B,'DRAWING LIST'!A:A,,0),"Equiment")</f>
        <v>0</v>
      </c>
    </row>
    <row r="406" spans="1:5">
      <c r="A406" s="37">
        <v>592</v>
      </c>
      <c r="B406" s="37" t="s">
        <v>625</v>
      </c>
      <c r="C406" s="43" t="str">
        <f t="shared" si="6"/>
        <v>Y</v>
      </c>
      <c r="E406" s="36">
        <f>IFERROR(_xlfn.XLOOKUP(D406,'DRAWING LIST'!B:B,'DRAWING LIST'!A:A,,0),"Equiment")</f>
        <v>0</v>
      </c>
    </row>
    <row r="407" spans="1:5">
      <c r="A407" s="37">
        <v>593</v>
      </c>
      <c r="B407" s="37" t="s">
        <v>626</v>
      </c>
      <c r="C407" s="43" t="str">
        <f t="shared" si="6"/>
        <v>Y</v>
      </c>
      <c r="E407" s="36">
        <f>IFERROR(_xlfn.XLOOKUP(D407,'DRAWING LIST'!B:B,'DRAWING LIST'!A:A,,0),"Equiment")</f>
        <v>0</v>
      </c>
    </row>
    <row r="408" spans="1:5">
      <c r="A408" s="37">
        <v>594</v>
      </c>
      <c r="B408" s="37" t="s">
        <v>627</v>
      </c>
      <c r="C408" s="43" t="str">
        <f t="shared" si="6"/>
        <v>Y</v>
      </c>
      <c r="E408" s="36">
        <f>IFERROR(_xlfn.XLOOKUP(D408,'DRAWING LIST'!B:B,'DRAWING LIST'!A:A,,0),"Equiment")</f>
        <v>0</v>
      </c>
    </row>
    <row r="409" spans="1:5">
      <c r="A409" s="37">
        <v>595</v>
      </c>
      <c r="B409" s="37" t="s">
        <v>628</v>
      </c>
      <c r="C409" s="43" t="str">
        <f t="shared" si="6"/>
        <v>Y</v>
      </c>
      <c r="E409" s="36">
        <f>IFERROR(_xlfn.XLOOKUP(D409,'DRAWING LIST'!B:B,'DRAWING LIST'!A:A,,0),"Equiment")</f>
        <v>0</v>
      </c>
    </row>
    <row r="410" spans="1:5">
      <c r="A410" s="37">
        <v>596</v>
      </c>
      <c r="B410" s="37" t="s">
        <v>629</v>
      </c>
      <c r="C410" s="43" t="str">
        <f t="shared" si="6"/>
        <v>Y</v>
      </c>
      <c r="E410" s="36">
        <f>IFERROR(_xlfn.XLOOKUP(D410,'DRAWING LIST'!B:B,'DRAWING LIST'!A:A,,0),"Equiment")</f>
        <v>0</v>
      </c>
    </row>
    <row r="411" spans="1:5">
      <c r="A411" s="37">
        <v>597</v>
      </c>
      <c r="B411" s="37" t="s">
        <v>630</v>
      </c>
      <c r="C411" s="43" t="str">
        <f t="shared" si="6"/>
        <v>Y</v>
      </c>
      <c r="E411" s="36">
        <f>IFERROR(_xlfn.XLOOKUP(D411,'DRAWING LIST'!B:B,'DRAWING LIST'!A:A,,0),"Equiment")</f>
        <v>0</v>
      </c>
    </row>
    <row r="412" spans="1:5">
      <c r="A412" s="37">
        <v>598</v>
      </c>
      <c r="B412" s="37" t="s">
        <v>631</v>
      </c>
      <c r="C412" s="43" t="str">
        <f t="shared" si="6"/>
        <v>Y</v>
      </c>
      <c r="E412" s="36">
        <f>IFERROR(_xlfn.XLOOKUP(D412,'DRAWING LIST'!B:B,'DRAWING LIST'!A:A,,0),"Equiment")</f>
        <v>0</v>
      </c>
    </row>
    <row r="413" spans="1:5">
      <c r="A413" s="37">
        <v>599</v>
      </c>
      <c r="B413" s="37" t="s">
        <v>632</v>
      </c>
      <c r="C413" s="43" t="str">
        <f t="shared" si="6"/>
        <v>Y</v>
      </c>
      <c r="E413" s="36">
        <f>IFERROR(_xlfn.XLOOKUP(D413,'DRAWING LIST'!B:B,'DRAWING LIST'!A:A,,0),"Equiment")</f>
        <v>0</v>
      </c>
    </row>
    <row r="414" spans="1:5">
      <c r="A414" s="37">
        <v>600</v>
      </c>
      <c r="B414" s="37" t="s">
        <v>633</v>
      </c>
      <c r="C414" s="43" t="str">
        <f t="shared" si="6"/>
        <v>Y</v>
      </c>
      <c r="E414" s="36">
        <f>IFERROR(_xlfn.XLOOKUP(D414,'DRAWING LIST'!B:B,'DRAWING LIST'!A:A,,0),"Equiment")</f>
        <v>0</v>
      </c>
    </row>
    <row r="415" spans="1:5">
      <c r="A415" s="37">
        <v>601</v>
      </c>
      <c r="B415" s="37" t="s">
        <v>634</v>
      </c>
      <c r="C415" s="43" t="str">
        <f t="shared" si="6"/>
        <v>Y</v>
      </c>
      <c r="E415" s="36">
        <f>IFERROR(_xlfn.XLOOKUP(D415,'DRAWING LIST'!B:B,'DRAWING LIST'!A:A,,0),"Equiment")</f>
        <v>0</v>
      </c>
    </row>
    <row r="416" spans="1:5">
      <c r="A416" s="37">
        <v>602</v>
      </c>
      <c r="B416" s="37" t="s">
        <v>635</v>
      </c>
      <c r="C416" s="43" t="str">
        <f t="shared" si="6"/>
        <v>Y</v>
      </c>
      <c r="E416" s="36">
        <f>IFERROR(_xlfn.XLOOKUP(D416,'DRAWING LIST'!B:B,'DRAWING LIST'!A:A,,0),"Equiment")</f>
        <v>0</v>
      </c>
    </row>
    <row r="417" spans="1:5">
      <c r="A417" s="37">
        <v>603</v>
      </c>
      <c r="B417" s="37" t="s">
        <v>636</v>
      </c>
      <c r="C417" s="43" t="str">
        <f t="shared" si="6"/>
        <v>Y</v>
      </c>
      <c r="E417" s="36">
        <f>IFERROR(_xlfn.XLOOKUP(D417,'DRAWING LIST'!B:B,'DRAWING LIST'!A:A,,0),"Equiment")</f>
        <v>0</v>
      </c>
    </row>
    <row r="418" spans="1:5">
      <c r="A418" s="37">
        <v>604</v>
      </c>
      <c r="B418" s="37" t="s">
        <v>637</v>
      </c>
      <c r="C418" s="43" t="str">
        <f t="shared" si="6"/>
        <v>Y</v>
      </c>
      <c r="E418" s="36">
        <f>IFERROR(_xlfn.XLOOKUP(D418,'DRAWING LIST'!B:B,'DRAWING LIST'!A:A,,0),"Equiment")</f>
        <v>0</v>
      </c>
    </row>
    <row r="419" spans="1:5">
      <c r="A419" s="37">
        <v>605</v>
      </c>
      <c r="B419" s="37" t="s">
        <v>638</v>
      </c>
      <c r="C419" s="43" t="str">
        <f t="shared" si="6"/>
        <v>Y</v>
      </c>
      <c r="E419" s="36">
        <f>IFERROR(_xlfn.XLOOKUP(D419,'DRAWING LIST'!B:B,'DRAWING LIST'!A:A,,0),"Equiment")</f>
        <v>0</v>
      </c>
    </row>
    <row r="420" spans="1:5">
      <c r="A420" s="37">
        <v>606</v>
      </c>
      <c r="B420" s="37" t="s">
        <v>639</v>
      </c>
      <c r="C420" s="43" t="str">
        <f t="shared" si="6"/>
        <v>Y</v>
      </c>
      <c r="E420" s="36">
        <f>IFERROR(_xlfn.XLOOKUP(D420,'DRAWING LIST'!B:B,'DRAWING LIST'!A:A,,0),"Equiment")</f>
        <v>0</v>
      </c>
    </row>
    <row r="421" spans="1:5">
      <c r="A421" s="37">
        <v>607</v>
      </c>
      <c r="B421" s="37" t="s">
        <v>640</v>
      </c>
      <c r="C421" s="43" t="str">
        <f t="shared" si="6"/>
        <v>Y</v>
      </c>
      <c r="E421" s="36">
        <f>IFERROR(_xlfn.XLOOKUP(D421,'DRAWING LIST'!B:B,'DRAWING LIST'!A:A,,0),"Equiment")</f>
        <v>0</v>
      </c>
    </row>
    <row r="422" spans="1:5">
      <c r="A422" s="37">
        <v>608</v>
      </c>
      <c r="B422" s="37" t="s">
        <v>641</v>
      </c>
      <c r="C422" s="43" t="str">
        <f t="shared" si="6"/>
        <v>Y</v>
      </c>
      <c r="E422" s="36">
        <f>IFERROR(_xlfn.XLOOKUP(D422,'DRAWING LIST'!B:B,'DRAWING LIST'!A:A,,0),"Equiment")</f>
        <v>0</v>
      </c>
    </row>
    <row r="423" spans="1:5">
      <c r="A423" s="37">
        <v>609</v>
      </c>
      <c r="B423" s="37" t="s">
        <v>642</v>
      </c>
      <c r="C423" s="43" t="str">
        <f t="shared" si="6"/>
        <v>Y</v>
      </c>
      <c r="E423" s="36">
        <f>IFERROR(_xlfn.XLOOKUP(D423,'DRAWING LIST'!B:B,'DRAWING LIST'!A:A,,0),"Equiment")</f>
        <v>0</v>
      </c>
    </row>
    <row r="424" spans="1:5">
      <c r="A424" s="37">
        <v>610</v>
      </c>
      <c r="B424" s="37" t="s">
        <v>643</v>
      </c>
      <c r="C424" s="43" t="str">
        <f t="shared" si="6"/>
        <v>Y</v>
      </c>
      <c r="E424" s="36">
        <f>IFERROR(_xlfn.XLOOKUP(D424,'DRAWING LIST'!B:B,'DRAWING LIST'!A:A,,0),"Equiment")</f>
        <v>0</v>
      </c>
    </row>
    <row r="425" spans="1:5">
      <c r="A425" s="37">
        <v>611</v>
      </c>
      <c r="B425" s="37" t="s">
        <v>644</v>
      </c>
      <c r="C425" s="43" t="str">
        <f t="shared" si="6"/>
        <v>Y</v>
      </c>
      <c r="E425" s="36">
        <f>IFERROR(_xlfn.XLOOKUP(D425,'DRAWING LIST'!B:B,'DRAWING LIST'!A:A,,0),"Equiment")</f>
        <v>0</v>
      </c>
    </row>
    <row r="426" spans="1:5">
      <c r="A426" s="37">
        <v>612</v>
      </c>
      <c r="B426" s="37" t="s">
        <v>645</v>
      </c>
      <c r="C426" s="43" t="str">
        <f t="shared" si="6"/>
        <v>Y</v>
      </c>
      <c r="E426" s="36">
        <f>IFERROR(_xlfn.XLOOKUP(D426,'DRAWING LIST'!B:B,'DRAWING LIST'!A:A,,0),"Equiment")</f>
        <v>0</v>
      </c>
    </row>
    <row r="427" spans="1:5">
      <c r="A427" s="37">
        <v>613</v>
      </c>
      <c r="B427" s="37" t="s">
        <v>646</v>
      </c>
      <c r="C427" s="43" t="str">
        <f t="shared" si="6"/>
        <v>Y</v>
      </c>
      <c r="E427" s="36">
        <f>IFERROR(_xlfn.XLOOKUP(D427,'DRAWING LIST'!B:B,'DRAWING LIST'!A:A,,0),"Equiment")</f>
        <v>0</v>
      </c>
    </row>
    <row r="428" spans="1:5">
      <c r="A428" s="37">
        <v>614</v>
      </c>
      <c r="B428" s="37" t="s">
        <v>647</v>
      </c>
      <c r="C428" s="43" t="str">
        <f t="shared" si="6"/>
        <v>Y</v>
      </c>
      <c r="E428" s="36">
        <f>IFERROR(_xlfn.XLOOKUP(D428,'DRAWING LIST'!B:B,'DRAWING LIST'!A:A,,0),"Equiment")</f>
        <v>0</v>
      </c>
    </row>
    <row r="429" spans="1:5">
      <c r="A429" s="37">
        <v>615</v>
      </c>
      <c r="B429" s="37" t="s">
        <v>648</v>
      </c>
      <c r="C429" s="43" t="str">
        <f t="shared" si="6"/>
        <v>Y</v>
      </c>
      <c r="E429" s="36">
        <f>IFERROR(_xlfn.XLOOKUP(D429,'DRAWING LIST'!B:B,'DRAWING LIST'!A:A,,0),"Equiment")</f>
        <v>0</v>
      </c>
    </row>
    <row r="430" spans="1:5">
      <c r="A430" s="37">
        <v>616</v>
      </c>
      <c r="B430" s="37" t="s">
        <v>649</v>
      </c>
      <c r="C430" s="43" t="str">
        <f t="shared" si="6"/>
        <v>Y</v>
      </c>
      <c r="E430" s="36">
        <f>IFERROR(_xlfn.XLOOKUP(D430,'DRAWING LIST'!B:B,'DRAWING LIST'!A:A,,0),"Equiment")</f>
        <v>0</v>
      </c>
    </row>
    <row r="431" spans="1:5">
      <c r="A431" s="37">
        <v>617</v>
      </c>
      <c r="B431" s="37" t="s">
        <v>650</v>
      </c>
      <c r="C431" s="43" t="str">
        <f t="shared" si="6"/>
        <v>Y</v>
      </c>
      <c r="E431" s="36">
        <f>IFERROR(_xlfn.XLOOKUP(D431,'DRAWING LIST'!B:B,'DRAWING LIST'!A:A,,0),"Equiment")</f>
        <v>0</v>
      </c>
    </row>
    <row r="432" spans="1:5">
      <c r="A432" s="37">
        <v>618</v>
      </c>
      <c r="B432" s="37" t="s">
        <v>651</v>
      </c>
      <c r="C432" s="43" t="str">
        <f t="shared" si="6"/>
        <v>Y</v>
      </c>
      <c r="E432" s="36">
        <f>IFERROR(_xlfn.XLOOKUP(D432,'DRAWING LIST'!B:B,'DRAWING LIST'!A:A,,0),"Equiment")</f>
        <v>0</v>
      </c>
    </row>
    <row r="433" spans="1:5">
      <c r="A433" s="37">
        <v>619</v>
      </c>
      <c r="B433" s="37" t="s">
        <v>652</v>
      </c>
      <c r="C433" s="43" t="str">
        <f t="shared" si="6"/>
        <v>Y</v>
      </c>
      <c r="E433" s="36">
        <f>IFERROR(_xlfn.XLOOKUP(D433,'DRAWING LIST'!B:B,'DRAWING LIST'!A:A,,0),"Equiment")</f>
        <v>0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F0D45-B788-445A-A440-C3C3FAD62B71}">
  <sheetPr codeName="工作表4"/>
  <dimension ref="A1:C28"/>
  <sheetViews>
    <sheetView workbookViewId="0">
      <selection activeCell="E19" sqref="E19"/>
    </sheetView>
  </sheetViews>
  <sheetFormatPr defaultRowHeight="13"/>
  <sheetData>
    <row r="1" spans="1:3" ht="39">
      <c r="A1" s="33" t="s">
        <v>653</v>
      </c>
      <c r="B1" s="33" t="s">
        <v>654</v>
      </c>
      <c r="C1" s="33" t="s">
        <v>679</v>
      </c>
    </row>
    <row r="2" spans="1:3">
      <c r="A2" s="34">
        <v>15</v>
      </c>
      <c r="B2" s="34" t="s">
        <v>655</v>
      </c>
      <c r="C2">
        <v>0.5</v>
      </c>
    </row>
    <row r="3" spans="1:3">
      <c r="A3" s="34">
        <v>20</v>
      </c>
      <c r="B3" s="34" t="s">
        <v>656</v>
      </c>
      <c r="C3">
        <v>0.75</v>
      </c>
    </row>
    <row r="4" spans="1:3">
      <c r="A4" s="34">
        <v>25</v>
      </c>
      <c r="B4" s="34" t="s">
        <v>657</v>
      </c>
      <c r="C4">
        <v>1</v>
      </c>
    </row>
    <row r="5" spans="1:3">
      <c r="A5" s="34">
        <v>32</v>
      </c>
      <c r="B5" s="34" t="s">
        <v>680</v>
      </c>
      <c r="C5">
        <v>1.25</v>
      </c>
    </row>
    <row r="6" spans="1:3">
      <c r="A6" s="34">
        <v>40</v>
      </c>
      <c r="B6" s="34" t="s">
        <v>681</v>
      </c>
      <c r="C6">
        <v>1.5</v>
      </c>
    </row>
    <row r="7" spans="1:3">
      <c r="A7" s="34">
        <v>50</v>
      </c>
      <c r="B7" s="34" t="s">
        <v>658</v>
      </c>
      <c r="C7">
        <v>2</v>
      </c>
    </row>
    <row r="8" spans="1:3">
      <c r="A8" s="34">
        <v>65</v>
      </c>
      <c r="B8" s="34" t="s">
        <v>682</v>
      </c>
      <c r="C8">
        <v>2.5</v>
      </c>
    </row>
    <row r="9" spans="1:3">
      <c r="A9" s="34">
        <v>80</v>
      </c>
      <c r="B9" s="34" t="s">
        <v>659</v>
      </c>
      <c r="C9">
        <v>3</v>
      </c>
    </row>
    <row r="10" spans="1:3">
      <c r="A10" s="34">
        <v>100</v>
      </c>
      <c r="B10" s="34" t="s">
        <v>660</v>
      </c>
      <c r="C10">
        <v>4</v>
      </c>
    </row>
    <row r="11" spans="1:3">
      <c r="A11" s="34">
        <v>125</v>
      </c>
      <c r="B11" s="34" t="s">
        <v>661</v>
      </c>
      <c r="C11">
        <v>5</v>
      </c>
    </row>
    <row r="12" spans="1:3">
      <c r="A12" s="34">
        <v>150</v>
      </c>
      <c r="B12" s="34" t="s">
        <v>662</v>
      </c>
      <c r="C12">
        <v>6</v>
      </c>
    </row>
    <row r="13" spans="1:3">
      <c r="A13" s="34">
        <v>200</v>
      </c>
      <c r="B13" s="34" t="s">
        <v>663</v>
      </c>
      <c r="C13">
        <v>8</v>
      </c>
    </row>
    <row r="14" spans="1:3">
      <c r="A14" s="34">
        <v>250</v>
      </c>
      <c r="B14" s="34" t="s">
        <v>664</v>
      </c>
      <c r="C14">
        <v>10</v>
      </c>
    </row>
    <row r="15" spans="1:3">
      <c r="A15" s="34">
        <v>300</v>
      </c>
      <c r="B15" s="34" t="s">
        <v>665</v>
      </c>
      <c r="C15">
        <v>12</v>
      </c>
    </row>
    <row r="16" spans="1:3">
      <c r="A16" s="34">
        <v>350</v>
      </c>
      <c r="B16" s="34" t="s">
        <v>666</v>
      </c>
      <c r="C16">
        <v>14</v>
      </c>
    </row>
    <row r="17" spans="1:3">
      <c r="A17" s="34">
        <v>400</v>
      </c>
      <c r="B17" s="34" t="s">
        <v>667</v>
      </c>
      <c r="C17">
        <v>16</v>
      </c>
    </row>
    <row r="18" spans="1:3">
      <c r="A18" s="34">
        <v>450</v>
      </c>
      <c r="B18" s="34" t="s">
        <v>668</v>
      </c>
      <c r="C18">
        <v>18</v>
      </c>
    </row>
    <row r="19" spans="1:3">
      <c r="A19" s="34">
        <v>500</v>
      </c>
      <c r="B19" s="34" t="s">
        <v>669</v>
      </c>
      <c r="C19">
        <v>20</v>
      </c>
    </row>
    <row r="20" spans="1:3">
      <c r="A20" s="34">
        <v>600</v>
      </c>
      <c r="B20" s="34" t="s">
        <v>670</v>
      </c>
      <c r="C20">
        <v>24</v>
      </c>
    </row>
    <row r="21" spans="1:3">
      <c r="A21" s="34">
        <v>700</v>
      </c>
      <c r="B21" s="34" t="s">
        <v>671</v>
      </c>
      <c r="C21">
        <v>28</v>
      </c>
    </row>
    <row r="22" spans="1:3">
      <c r="A22" s="34">
        <v>750</v>
      </c>
      <c r="B22" s="34" t="s">
        <v>672</v>
      </c>
      <c r="C22">
        <v>30</v>
      </c>
    </row>
    <row r="23" spans="1:3">
      <c r="A23" s="34">
        <v>800</v>
      </c>
      <c r="B23" s="34" t="s">
        <v>673</v>
      </c>
      <c r="C23">
        <v>32</v>
      </c>
    </row>
    <row r="24" spans="1:3">
      <c r="A24" s="34">
        <v>900</v>
      </c>
      <c r="B24" s="34" t="s">
        <v>674</v>
      </c>
      <c r="C24">
        <v>36</v>
      </c>
    </row>
    <row r="25" spans="1:3">
      <c r="A25" s="34">
        <v>1000</v>
      </c>
      <c r="B25" s="34" t="s">
        <v>675</v>
      </c>
      <c r="C25">
        <v>40</v>
      </c>
    </row>
    <row r="26" spans="1:3">
      <c r="A26" s="34">
        <v>1050</v>
      </c>
      <c r="B26" s="34" t="s">
        <v>676</v>
      </c>
      <c r="C26">
        <v>42</v>
      </c>
    </row>
    <row r="27" spans="1:3">
      <c r="A27" s="34">
        <v>1100</v>
      </c>
      <c r="B27" s="34" t="s">
        <v>677</v>
      </c>
      <c r="C27">
        <v>44</v>
      </c>
    </row>
    <row r="28" spans="1:3">
      <c r="A28" s="34">
        <v>1200</v>
      </c>
      <c r="B28" s="34" t="s">
        <v>678</v>
      </c>
      <c r="C28">
        <v>48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871A9-0369-4F69-A69D-AE20E81F7296}">
  <sheetPr codeName="工作表5">
    <pageSetUpPr fitToPage="1"/>
  </sheetPr>
  <dimension ref="A1:P15"/>
  <sheetViews>
    <sheetView view="pageBreakPreview" zoomScale="130" zoomScaleNormal="100" zoomScaleSheetLayoutView="130" workbookViewId="0">
      <pane ySplit="6" topLeftCell="A7" activePane="bottomLeft" state="frozen"/>
      <selection activeCell="U1" sqref="U1:AD4"/>
      <selection pane="bottomLeft" activeCell="U1" sqref="U1:AD4"/>
    </sheetView>
  </sheetViews>
  <sheetFormatPr defaultColWidth="12.69921875" defaultRowHeight="15" customHeight="1"/>
  <cols>
    <col min="1" max="1" width="5.296875" style="78" bestFit="1" customWidth="1"/>
    <col min="2" max="2" width="12" style="78" customWidth="1"/>
    <col min="3" max="3" width="13.5" style="78" bestFit="1" customWidth="1"/>
    <col min="4" max="4" width="12.19921875" style="78" bestFit="1" customWidth="1"/>
    <col min="5" max="5" width="12" style="78" bestFit="1" customWidth="1"/>
    <col min="6" max="6" width="11.19921875" style="78" bestFit="1" customWidth="1"/>
    <col min="7" max="7" width="14.19921875" style="78" bestFit="1" customWidth="1"/>
    <col min="8" max="8" width="16.5" style="78" bestFit="1" customWidth="1"/>
    <col min="9" max="9" width="9.796875" style="78" bestFit="1" customWidth="1"/>
    <col min="10" max="16384" width="12.69921875" style="78"/>
  </cols>
  <sheetData>
    <row r="1" spans="1:16" ht="15" customHeight="1">
      <c r="A1" s="198"/>
      <c r="B1" s="199"/>
      <c r="C1" s="199"/>
      <c r="D1" s="199"/>
      <c r="E1" s="200"/>
      <c r="F1" s="207" t="s">
        <v>827</v>
      </c>
      <c r="G1" s="208"/>
      <c r="H1" s="208"/>
      <c r="I1" s="208"/>
      <c r="J1" s="209"/>
      <c r="K1" s="216" t="s">
        <v>1162</v>
      </c>
      <c r="L1" s="217"/>
      <c r="M1" s="216" t="s">
        <v>829</v>
      </c>
      <c r="N1" s="218"/>
    </row>
    <row r="2" spans="1:16" ht="15" customHeight="1">
      <c r="A2" s="201"/>
      <c r="B2" s="202"/>
      <c r="C2" s="202"/>
      <c r="D2" s="202"/>
      <c r="E2" s="203"/>
      <c r="F2" s="210"/>
      <c r="G2" s="211"/>
      <c r="H2" s="211"/>
      <c r="I2" s="211"/>
      <c r="J2" s="212"/>
      <c r="K2" s="219" t="s">
        <v>1163</v>
      </c>
      <c r="L2" s="220"/>
      <c r="M2" s="221" t="s">
        <v>831</v>
      </c>
      <c r="N2" s="222"/>
    </row>
    <row r="3" spans="1:16" ht="15" customHeight="1">
      <c r="A3" s="201"/>
      <c r="B3" s="202"/>
      <c r="C3" s="202"/>
      <c r="D3" s="202"/>
      <c r="E3" s="203"/>
      <c r="F3" s="210"/>
      <c r="G3" s="211"/>
      <c r="H3" s="211"/>
      <c r="I3" s="211"/>
      <c r="J3" s="212"/>
      <c r="K3" s="219" t="s">
        <v>1164</v>
      </c>
      <c r="L3" s="220"/>
      <c r="M3" s="221" t="s">
        <v>833</v>
      </c>
      <c r="N3" s="222"/>
    </row>
    <row r="4" spans="1:16" ht="15" customHeight="1">
      <c r="A4" s="204"/>
      <c r="B4" s="205"/>
      <c r="C4" s="205"/>
      <c r="D4" s="205"/>
      <c r="E4" s="206"/>
      <c r="F4" s="213"/>
      <c r="G4" s="214"/>
      <c r="H4" s="214"/>
      <c r="I4" s="214"/>
      <c r="J4" s="215"/>
      <c r="K4" s="219" t="s">
        <v>1165</v>
      </c>
      <c r="L4" s="220"/>
      <c r="M4" s="223" t="s">
        <v>1166</v>
      </c>
      <c r="N4" s="224"/>
    </row>
    <row r="5" spans="1:16" ht="25" customHeight="1">
      <c r="A5" s="81" t="s">
        <v>1167</v>
      </c>
      <c r="B5" s="81" t="s">
        <v>1168</v>
      </c>
      <c r="C5" s="82" t="s">
        <v>1169</v>
      </c>
      <c r="D5" s="82" t="s">
        <v>1170</v>
      </c>
      <c r="E5" s="82" t="s">
        <v>1171</v>
      </c>
      <c r="F5" s="82" t="s">
        <v>1172</v>
      </c>
      <c r="G5" s="193" t="s">
        <v>1173</v>
      </c>
      <c r="H5" s="82" t="s">
        <v>1174</v>
      </c>
      <c r="I5" s="82" t="s">
        <v>1175</v>
      </c>
      <c r="J5" s="194" t="s">
        <v>1176</v>
      </c>
      <c r="K5" s="195"/>
      <c r="L5" s="196"/>
      <c r="M5" s="193" t="s">
        <v>1177</v>
      </c>
      <c r="N5" s="197" t="s">
        <v>877</v>
      </c>
    </row>
    <row r="6" spans="1:16" ht="15" customHeight="1">
      <c r="A6" s="84" t="s">
        <v>1178</v>
      </c>
      <c r="B6" s="84" t="s">
        <v>1179</v>
      </c>
      <c r="C6" s="85" t="s">
        <v>1180</v>
      </c>
      <c r="D6" s="85" t="s">
        <v>1181</v>
      </c>
      <c r="E6" s="85" t="s">
        <v>1182</v>
      </c>
      <c r="F6" s="85" t="s">
        <v>1183</v>
      </c>
      <c r="G6" s="193"/>
      <c r="H6" s="85" t="s">
        <v>1184</v>
      </c>
      <c r="I6" s="85" t="s">
        <v>1185</v>
      </c>
      <c r="J6" s="86" t="s">
        <v>1186</v>
      </c>
      <c r="K6" s="83" t="s">
        <v>1187</v>
      </c>
      <c r="L6" s="86" t="s">
        <v>1188</v>
      </c>
      <c r="M6" s="193"/>
      <c r="N6" s="197"/>
    </row>
    <row r="7" spans="1:16" s="88" customFormat="1" ht="50.25" customHeight="1">
      <c r="A7" s="89">
        <v>1</v>
      </c>
      <c r="B7" s="55" t="s">
        <v>861</v>
      </c>
      <c r="C7" s="92" t="s">
        <v>1189</v>
      </c>
      <c r="D7" s="46" t="s">
        <v>1190</v>
      </c>
      <c r="E7" s="90">
        <v>1</v>
      </c>
      <c r="F7" s="79" t="s">
        <v>1191</v>
      </c>
      <c r="G7" s="79" t="s">
        <v>1192</v>
      </c>
      <c r="H7" s="79">
        <v>1.5</v>
      </c>
      <c r="I7" s="93" t="s">
        <v>937</v>
      </c>
      <c r="J7" s="79" t="s">
        <v>1193</v>
      </c>
      <c r="K7" s="79" t="s">
        <v>1194</v>
      </c>
      <c r="L7" s="94" t="s">
        <v>1195</v>
      </c>
      <c r="M7" s="79" t="s">
        <v>1196</v>
      </c>
      <c r="N7" s="95"/>
      <c r="O7" s="87" t="s">
        <v>1197</v>
      </c>
      <c r="P7" s="97" t="s">
        <v>1210</v>
      </c>
    </row>
    <row r="8" spans="1:16" s="88" customFormat="1" ht="50.25" customHeight="1">
      <c r="A8" s="89">
        <v>1</v>
      </c>
      <c r="B8" s="55" t="s">
        <v>1154</v>
      </c>
      <c r="C8" s="92" t="s">
        <v>1198</v>
      </c>
      <c r="D8" s="46" t="s">
        <v>1199</v>
      </c>
      <c r="E8" s="90">
        <v>0.1</v>
      </c>
      <c r="F8" s="79" t="s">
        <v>1191</v>
      </c>
      <c r="G8" s="79" t="s">
        <v>1192</v>
      </c>
      <c r="H8" s="79">
        <v>1.5</v>
      </c>
      <c r="I8" s="93" t="s">
        <v>937</v>
      </c>
      <c r="J8" s="79" t="s">
        <v>1193</v>
      </c>
      <c r="K8" s="79" t="s">
        <v>1194</v>
      </c>
      <c r="L8" s="94" t="s">
        <v>1195</v>
      </c>
      <c r="M8" s="79" t="s">
        <v>1196</v>
      </c>
      <c r="N8" s="96" t="s">
        <v>1200</v>
      </c>
      <c r="O8" s="87" t="s">
        <v>1197</v>
      </c>
      <c r="P8" s="97" t="s">
        <v>1210</v>
      </c>
    </row>
    <row r="9" spans="1:16" s="88" customFormat="1" ht="50.25" customHeight="1">
      <c r="A9" s="89">
        <v>2</v>
      </c>
      <c r="B9" s="55" t="s">
        <v>1155</v>
      </c>
      <c r="C9" s="46" t="s">
        <v>1037</v>
      </c>
      <c r="D9" s="46" t="s">
        <v>1201</v>
      </c>
      <c r="E9" s="90">
        <v>1</v>
      </c>
      <c r="F9" s="79" t="s">
        <v>1191</v>
      </c>
      <c r="G9" s="79" t="s">
        <v>1202</v>
      </c>
      <c r="H9" s="79">
        <v>1.5</v>
      </c>
      <c r="I9" s="93" t="s">
        <v>937</v>
      </c>
      <c r="J9" s="79" t="s">
        <v>1203</v>
      </c>
      <c r="K9" s="79" t="s">
        <v>1194</v>
      </c>
      <c r="L9" s="94" t="s">
        <v>1195</v>
      </c>
      <c r="M9" s="79" t="s">
        <v>1196</v>
      </c>
      <c r="N9" s="95"/>
      <c r="O9" s="87" t="s">
        <v>1197</v>
      </c>
      <c r="P9" s="97" t="s">
        <v>1210</v>
      </c>
    </row>
    <row r="10" spans="1:16" s="88" customFormat="1" ht="50.25" customHeight="1">
      <c r="A10" s="89">
        <v>4</v>
      </c>
      <c r="B10" s="55" t="s">
        <v>1070</v>
      </c>
      <c r="C10" s="47" t="s">
        <v>1204</v>
      </c>
      <c r="D10" s="46" t="s">
        <v>1205</v>
      </c>
      <c r="E10" s="90">
        <v>1</v>
      </c>
      <c r="F10" s="79" t="s">
        <v>1206</v>
      </c>
      <c r="G10" s="79" t="s">
        <v>1207</v>
      </c>
      <c r="H10" s="79">
        <v>0</v>
      </c>
      <c r="I10" s="93" t="s">
        <v>937</v>
      </c>
      <c r="J10" s="79" t="s">
        <v>1193</v>
      </c>
      <c r="K10" s="79" t="s">
        <v>1208</v>
      </c>
      <c r="L10" s="94" t="s">
        <v>1195</v>
      </c>
      <c r="M10" s="79" t="s">
        <v>1209</v>
      </c>
      <c r="N10" s="80"/>
      <c r="O10" s="87" t="s">
        <v>1197</v>
      </c>
      <c r="P10" s="97" t="s">
        <v>1211</v>
      </c>
    </row>
    <row r="11" spans="1:16" ht="50.25" customHeight="1">
      <c r="A11" s="89"/>
      <c r="B11" s="55"/>
      <c r="C11" s="47"/>
      <c r="D11" s="47"/>
      <c r="E11" s="90"/>
      <c r="F11" s="91"/>
      <c r="G11" s="79"/>
      <c r="H11" s="79"/>
      <c r="I11" s="91"/>
      <c r="J11" s="91"/>
      <c r="K11" s="91"/>
      <c r="L11" s="91"/>
      <c r="M11" s="79"/>
      <c r="N11" s="80"/>
    </row>
    <row r="12" spans="1:16" ht="50.25" customHeight="1">
      <c r="A12" s="89"/>
      <c r="B12" s="55"/>
      <c r="C12" s="46"/>
      <c r="D12" s="47"/>
      <c r="E12" s="90"/>
      <c r="F12" s="79"/>
      <c r="G12" s="79"/>
      <c r="H12" s="79"/>
      <c r="I12" s="91"/>
      <c r="J12" s="91"/>
      <c r="K12" s="91"/>
      <c r="L12" s="91"/>
      <c r="M12" s="79"/>
      <c r="N12" s="80"/>
    </row>
    <row r="13" spans="1:16" ht="50.25" customHeight="1">
      <c r="A13" s="89"/>
      <c r="B13" s="55"/>
      <c r="C13" s="47"/>
      <c r="D13" s="47"/>
      <c r="E13" s="90"/>
      <c r="F13" s="79"/>
      <c r="G13" s="79"/>
      <c r="H13" s="79"/>
      <c r="I13" s="91"/>
      <c r="J13" s="91"/>
      <c r="K13" s="91"/>
      <c r="L13" s="91"/>
      <c r="M13" s="79"/>
      <c r="N13" s="80"/>
    </row>
    <row r="14" spans="1:16" ht="50.25" customHeight="1">
      <c r="A14" s="89"/>
      <c r="B14" s="55"/>
      <c r="C14" s="46"/>
      <c r="D14" s="47"/>
      <c r="E14" s="90"/>
      <c r="F14" s="79"/>
      <c r="G14" s="79"/>
      <c r="H14" s="79"/>
      <c r="I14" s="91"/>
      <c r="J14" s="91"/>
      <c r="K14" s="91"/>
      <c r="L14" s="91"/>
      <c r="M14" s="79"/>
      <c r="N14" s="80"/>
    </row>
    <row r="15" spans="1:16" ht="50.25" customHeight="1">
      <c r="A15" s="89"/>
      <c r="B15" s="55"/>
      <c r="C15" s="47"/>
      <c r="D15" s="47"/>
      <c r="E15" s="79"/>
      <c r="F15" s="79"/>
      <c r="G15" s="79"/>
      <c r="H15" s="79"/>
      <c r="I15" s="79"/>
      <c r="J15" s="79"/>
      <c r="K15" s="79"/>
      <c r="L15" s="79"/>
      <c r="M15" s="79"/>
      <c r="N15" s="80"/>
    </row>
  </sheetData>
  <mergeCells count="14">
    <mergeCell ref="G5:G6"/>
    <mergeCell ref="J5:L5"/>
    <mergeCell ref="M5:M6"/>
    <mergeCell ref="N5:N6"/>
    <mergeCell ref="A1:E4"/>
    <mergeCell ref="F1:J4"/>
    <mergeCell ref="K1:L1"/>
    <mergeCell ref="M1:N1"/>
    <mergeCell ref="K2:L2"/>
    <mergeCell ref="M2:N2"/>
    <mergeCell ref="K3:L3"/>
    <mergeCell ref="M3:N3"/>
    <mergeCell ref="K4:L4"/>
    <mergeCell ref="M4:N4"/>
  </mergeCells>
  <phoneticPr fontId="4" type="noConversion"/>
  <printOptions horizontalCentered="1"/>
  <pageMargins left="0.59055118110236227" right="0.39370078740157483" top="0.59055118110236227" bottom="0.59055118110236227" header="0.39370078740157483" footer="0.39370078740157483"/>
  <pageSetup paperSize="9" scale="89" fitToHeight="0" orientation="landscape" r:id="rId1"/>
  <headerFooter>
    <oddFooter>&amp;C&amp;10&amp;P /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75697-B169-4005-9965-EE17EF80C9B6}">
  <sheetPr codeName="工作表6"/>
  <dimension ref="A1:AP37"/>
  <sheetViews>
    <sheetView view="pageBreakPreview" zoomScale="130" zoomScaleNormal="100" zoomScaleSheetLayoutView="130" workbookViewId="0">
      <selection activeCell="U1" sqref="U1:AD4"/>
    </sheetView>
  </sheetViews>
  <sheetFormatPr defaultColWidth="10.796875" defaultRowHeight="15.75" customHeight="1"/>
  <cols>
    <col min="1" max="1" width="2.69921875" style="48" customWidth="1"/>
    <col min="2" max="2" width="3.296875" style="49" customWidth="1"/>
    <col min="3" max="3" width="3" style="49" customWidth="1"/>
    <col min="4" max="4" width="5.5" style="50" customWidth="1"/>
    <col min="5" max="5" width="2.5" style="50" customWidth="1"/>
    <col min="6" max="6" width="2.5" style="51" customWidth="1"/>
    <col min="7" max="9" width="2.69921875" style="51" customWidth="1"/>
    <col min="10" max="31" width="2.69921875" style="49" customWidth="1"/>
    <col min="32" max="35" width="2.69921875" style="52" customWidth="1"/>
    <col min="36" max="36" width="2.69921875" style="53" customWidth="1"/>
    <col min="37" max="42" width="2.69921875" style="45" customWidth="1"/>
    <col min="43" max="16384" width="10.796875" style="45"/>
  </cols>
  <sheetData>
    <row r="1" spans="1:42" ht="23.25" customHeight="1">
      <c r="A1" s="258"/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60"/>
      <c r="U1" s="267" t="s">
        <v>827</v>
      </c>
      <c r="V1" s="268"/>
      <c r="W1" s="268"/>
      <c r="X1" s="268"/>
      <c r="Y1" s="268"/>
      <c r="Z1" s="268"/>
      <c r="AA1" s="268"/>
      <c r="AB1" s="268"/>
      <c r="AC1" s="268"/>
      <c r="AD1" s="269"/>
      <c r="AE1" s="276" t="s">
        <v>828</v>
      </c>
      <c r="AF1" s="276"/>
      <c r="AG1" s="276"/>
      <c r="AH1" s="276"/>
      <c r="AI1" s="277" t="s">
        <v>829</v>
      </c>
      <c r="AJ1" s="277"/>
      <c r="AK1" s="277"/>
      <c r="AL1" s="277"/>
      <c r="AM1" s="277"/>
      <c r="AN1" s="277"/>
      <c r="AO1" s="277"/>
      <c r="AP1" s="277"/>
    </row>
    <row r="2" spans="1:42" ht="23.25" customHeight="1">
      <c r="A2" s="261"/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3"/>
      <c r="U2" s="270"/>
      <c r="V2" s="271"/>
      <c r="W2" s="271"/>
      <c r="X2" s="271"/>
      <c r="Y2" s="271"/>
      <c r="Z2" s="271"/>
      <c r="AA2" s="271"/>
      <c r="AB2" s="271"/>
      <c r="AC2" s="271"/>
      <c r="AD2" s="272"/>
      <c r="AE2" s="276" t="s">
        <v>830</v>
      </c>
      <c r="AF2" s="276"/>
      <c r="AG2" s="276"/>
      <c r="AH2" s="276"/>
      <c r="AI2" s="278" t="s">
        <v>831</v>
      </c>
      <c r="AJ2" s="277"/>
      <c r="AK2" s="277"/>
      <c r="AL2" s="277"/>
      <c r="AM2" s="277"/>
      <c r="AN2" s="277"/>
      <c r="AO2" s="277"/>
      <c r="AP2" s="277"/>
    </row>
    <row r="3" spans="1:42" ht="23.25" customHeight="1">
      <c r="A3" s="261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3"/>
      <c r="U3" s="270"/>
      <c r="V3" s="271"/>
      <c r="W3" s="271"/>
      <c r="X3" s="271"/>
      <c r="Y3" s="271"/>
      <c r="Z3" s="271"/>
      <c r="AA3" s="271"/>
      <c r="AB3" s="271"/>
      <c r="AC3" s="271"/>
      <c r="AD3" s="272"/>
      <c r="AE3" s="279" t="s">
        <v>832</v>
      </c>
      <c r="AF3" s="279"/>
      <c r="AG3" s="279"/>
      <c r="AH3" s="279"/>
      <c r="AI3" s="280" t="s">
        <v>833</v>
      </c>
      <c r="AJ3" s="231"/>
      <c r="AK3" s="231"/>
      <c r="AL3" s="231"/>
      <c r="AM3" s="231"/>
      <c r="AN3" s="231"/>
      <c r="AO3" s="231"/>
      <c r="AP3" s="231"/>
    </row>
    <row r="4" spans="1:42" ht="23.25" customHeight="1">
      <c r="A4" s="264"/>
      <c r="B4" s="265"/>
      <c r="C4" s="265"/>
      <c r="D4" s="265"/>
      <c r="E4" s="265"/>
      <c r="F4" s="265"/>
      <c r="G4" s="265"/>
      <c r="H4" s="265"/>
      <c r="I4" s="265"/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6"/>
      <c r="U4" s="273"/>
      <c r="V4" s="274"/>
      <c r="W4" s="274"/>
      <c r="X4" s="274"/>
      <c r="Y4" s="274"/>
      <c r="Z4" s="274"/>
      <c r="AA4" s="274"/>
      <c r="AB4" s="274"/>
      <c r="AC4" s="274"/>
      <c r="AD4" s="275"/>
      <c r="AE4" s="279" t="s">
        <v>834</v>
      </c>
      <c r="AF4" s="279"/>
      <c r="AG4" s="279"/>
      <c r="AH4" s="279"/>
      <c r="AI4" s="231" t="s">
        <v>835</v>
      </c>
      <c r="AJ4" s="231"/>
      <c r="AK4" s="231"/>
      <c r="AL4" s="231"/>
      <c r="AM4" s="231"/>
      <c r="AN4" s="231"/>
      <c r="AO4" s="231"/>
      <c r="AP4" s="231"/>
    </row>
    <row r="5" spans="1:42" ht="16" customHeight="1">
      <c r="A5" s="238" t="s">
        <v>1150</v>
      </c>
      <c r="B5" s="239"/>
      <c r="C5" s="239"/>
      <c r="D5" s="239"/>
      <c r="E5" s="239"/>
      <c r="F5" s="239"/>
      <c r="G5" s="239"/>
      <c r="H5" s="239"/>
      <c r="I5" s="239"/>
      <c r="J5" s="239"/>
      <c r="K5" s="239"/>
      <c r="L5" s="239"/>
      <c r="M5" s="239"/>
      <c r="N5" s="239"/>
      <c r="O5" s="239"/>
      <c r="P5" s="239"/>
      <c r="Q5" s="239"/>
      <c r="R5" s="239"/>
      <c r="S5" s="239"/>
      <c r="T5" s="239"/>
      <c r="U5" s="239"/>
      <c r="V5" s="239"/>
      <c r="W5" s="239"/>
      <c r="X5" s="239"/>
      <c r="Y5" s="239"/>
      <c r="Z5" s="239"/>
      <c r="AA5" s="239"/>
      <c r="AB5" s="239"/>
      <c r="AC5" s="239"/>
      <c r="AD5" s="239"/>
      <c r="AE5" s="239"/>
      <c r="AF5" s="239"/>
      <c r="AG5" s="239"/>
      <c r="AH5" s="239"/>
      <c r="AI5" s="239"/>
      <c r="AJ5" s="239"/>
      <c r="AK5" s="239"/>
      <c r="AL5" s="239"/>
      <c r="AM5" s="239"/>
      <c r="AN5" s="239"/>
      <c r="AO5" s="239"/>
      <c r="AP5" s="240"/>
    </row>
    <row r="6" spans="1:42" ht="25" customHeight="1">
      <c r="A6" s="241" t="s">
        <v>1151</v>
      </c>
      <c r="B6" s="242"/>
      <c r="C6" s="242"/>
      <c r="D6" s="243"/>
      <c r="E6" s="244" t="s">
        <v>1152</v>
      </c>
      <c r="F6" s="242"/>
      <c r="G6" s="242"/>
      <c r="H6" s="242"/>
      <c r="I6" s="242"/>
      <c r="J6" s="242"/>
      <c r="K6" s="242"/>
      <c r="L6" s="242"/>
      <c r="M6" s="242"/>
      <c r="N6" s="242"/>
      <c r="O6" s="242"/>
      <c r="P6" s="242"/>
      <c r="Q6" s="242"/>
      <c r="R6" s="242"/>
      <c r="S6" s="242"/>
      <c r="T6" s="242"/>
      <c r="U6" s="242"/>
      <c r="V6" s="242"/>
      <c r="W6" s="242"/>
      <c r="X6" s="242"/>
      <c r="Y6" s="242"/>
      <c r="Z6" s="242"/>
      <c r="AA6" s="242"/>
      <c r="AB6" s="242"/>
      <c r="AC6" s="242"/>
      <c r="AD6" s="242"/>
      <c r="AE6" s="242"/>
      <c r="AF6" s="242"/>
      <c r="AG6" s="242"/>
      <c r="AH6" s="242"/>
      <c r="AI6" s="242"/>
      <c r="AJ6" s="242"/>
      <c r="AK6" s="242"/>
      <c r="AL6" s="242"/>
      <c r="AM6" s="242"/>
      <c r="AN6" s="242"/>
      <c r="AO6" s="242"/>
      <c r="AP6" s="243"/>
    </row>
    <row r="7" spans="1:42" ht="25" customHeight="1">
      <c r="A7" s="245" t="s">
        <v>874</v>
      </c>
      <c r="B7" s="245"/>
      <c r="C7" s="245" t="s">
        <v>1153</v>
      </c>
      <c r="D7" s="245"/>
      <c r="E7" s="232" t="s">
        <v>1154</v>
      </c>
      <c r="F7" s="233"/>
      <c r="G7" s="233"/>
      <c r="H7" s="233"/>
      <c r="I7" s="233"/>
      <c r="J7" s="234"/>
      <c r="K7" s="246" t="s">
        <v>1070</v>
      </c>
      <c r="L7" s="247"/>
      <c r="M7" s="247"/>
      <c r="N7" s="247"/>
      <c r="O7" s="247"/>
      <c r="P7" s="248"/>
      <c r="Q7" s="235"/>
      <c r="R7" s="236"/>
      <c r="S7" s="236"/>
      <c r="T7" s="236"/>
      <c r="U7" s="236"/>
      <c r="V7" s="237"/>
      <c r="W7" s="235"/>
      <c r="X7" s="236"/>
      <c r="Y7" s="236"/>
      <c r="Z7" s="236"/>
      <c r="AA7" s="236"/>
      <c r="AB7" s="237"/>
      <c r="AC7" s="235"/>
      <c r="AD7" s="236"/>
      <c r="AE7" s="236"/>
      <c r="AF7" s="236"/>
      <c r="AG7" s="236"/>
      <c r="AH7" s="237"/>
      <c r="AI7" s="249" t="s">
        <v>877</v>
      </c>
      <c r="AJ7" s="250"/>
      <c r="AK7" s="250"/>
      <c r="AL7" s="250"/>
      <c r="AM7" s="250"/>
      <c r="AN7" s="250"/>
      <c r="AO7" s="250"/>
      <c r="AP7" s="251"/>
    </row>
    <row r="8" spans="1:42" ht="25" customHeight="1">
      <c r="A8" s="245"/>
      <c r="B8" s="245"/>
      <c r="C8" s="245"/>
      <c r="D8" s="245"/>
      <c r="E8" s="232" t="s">
        <v>861</v>
      </c>
      <c r="F8" s="233"/>
      <c r="G8" s="233"/>
      <c r="H8" s="233"/>
      <c r="I8" s="233"/>
      <c r="J8" s="234"/>
      <c r="K8" s="235"/>
      <c r="L8" s="236"/>
      <c r="M8" s="236"/>
      <c r="N8" s="236"/>
      <c r="O8" s="236"/>
      <c r="P8" s="237"/>
      <c r="Q8" s="235"/>
      <c r="R8" s="236"/>
      <c r="S8" s="236"/>
      <c r="T8" s="236"/>
      <c r="U8" s="236"/>
      <c r="V8" s="237"/>
      <c r="W8" s="235"/>
      <c r="X8" s="236"/>
      <c r="Y8" s="236"/>
      <c r="Z8" s="236"/>
      <c r="AA8" s="236"/>
      <c r="AB8" s="237"/>
      <c r="AC8" s="235"/>
      <c r="AD8" s="236"/>
      <c r="AE8" s="236"/>
      <c r="AF8" s="236"/>
      <c r="AG8" s="236"/>
      <c r="AH8" s="237"/>
      <c r="AI8" s="252"/>
      <c r="AJ8" s="253"/>
      <c r="AK8" s="253"/>
      <c r="AL8" s="253"/>
      <c r="AM8" s="253"/>
      <c r="AN8" s="253"/>
      <c r="AO8" s="253"/>
      <c r="AP8" s="254"/>
    </row>
    <row r="9" spans="1:42" ht="27" customHeight="1">
      <c r="A9" s="245"/>
      <c r="B9" s="245"/>
      <c r="C9" s="245"/>
      <c r="D9" s="245"/>
      <c r="E9" s="232" t="s">
        <v>1155</v>
      </c>
      <c r="F9" s="233"/>
      <c r="G9" s="233"/>
      <c r="H9" s="233"/>
      <c r="I9" s="233"/>
      <c r="J9" s="234"/>
      <c r="K9" s="235"/>
      <c r="L9" s="236"/>
      <c r="M9" s="236"/>
      <c r="N9" s="236"/>
      <c r="O9" s="236"/>
      <c r="P9" s="237"/>
      <c r="Q9" s="235"/>
      <c r="R9" s="236"/>
      <c r="S9" s="236"/>
      <c r="T9" s="236"/>
      <c r="U9" s="236"/>
      <c r="V9" s="237"/>
      <c r="W9" s="235"/>
      <c r="X9" s="236"/>
      <c r="Y9" s="236"/>
      <c r="Z9" s="236"/>
      <c r="AA9" s="236"/>
      <c r="AB9" s="237"/>
      <c r="AC9" s="235"/>
      <c r="AD9" s="236"/>
      <c r="AE9" s="236"/>
      <c r="AF9" s="236"/>
      <c r="AG9" s="236"/>
      <c r="AH9" s="237"/>
      <c r="AI9" s="255"/>
      <c r="AJ9" s="256"/>
      <c r="AK9" s="256"/>
      <c r="AL9" s="256"/>
      <c r="AM9" s="256"/>
      <c r="AN9" s="256"/>
      <c r="AO9" s="256"/>
      <c r="AP9" s="257"/>
    </row>
    <row r="10" spans="1:42" ht="25" customHeight="1">
      <c r="A10" s="245"/>
      <c r="B10" s="245"/>
      <c r="C10" s="245"/>
      <c r="D10" s="245"/>
      <c r="E10" s="232"/>
      <c r="F10" s="233"/>
      <c r="G10" s="233"/>
      <c r="H10" s="233"/>
      <c r="I10" s="233"/>
      <c r="J10" s="234"/>
      <c r="K10" s="235"/>
      <c r="L10" s="236"/>
      <c r="M10" s="236"/>
      <c r="N10" s="236"/>
      <c r="O10" s="236"/>
      <c r="P10" s="237"/>
      <c r="Q10" s="235"/>
      <c r="R10" s="236"/>
      <c r="S10" s="236"/>
      <c r="T10" s="236"/>
      <c r="U10" s="236"/>
      <c r="V10" s="237"/>
      <c r="W10" s="235"/>
      <c r="X10" s="236"/>
      <c r="Y10" s="236"/>
      <c r="Z10" s="236"/>
      <c r="AA10" s="236"/>
      <c r="AB10" s="237"/>
      <c r="AC10" s="235"/>
      <c r="AD10" s="236"/>
      <c r="AE10" s="236"/>
      <c r="AF10" s="236"/>
      <c r="AG10" s="236"/>
      <c r="AH10" s="237"/>
      <c r="AI10" s="228"/>
      <c r="AJ10" s="229"/>
      <c r="AK10" s="229"/>
      <c r="AL10" s="229"/>
      <c r="AM10" s="229"/>
      <c r="AN10" s="229"/>
      <c r="AO10" s="229"/>
      <c r="AP10" s="230"/>
    </row>
    <row r="11" spans="1:42" ht="25" customHeight="1">
      <c r="A11" s="245"/>
      <c r="B11" s="245"/>
      <c r="C11" s="245"/>
      <c r="D11" s="245"/>
      <c r="E11" s="232"/>
      <c r="F11" s="233"/>
      <c r="G11" s="233"/>
      <c r="H11" s="233"/>
      <c r="I11" s="233"/>
      <c r="J11" s="234"/>
      <c r="K11" s="235"/>
      <c r="L11" s="236"/>
      <c r="M11" s="236"/>
      <c r="N11" s="236"/>
      <c r="O11" s="236"/>
      <c r="P11" s="237"/>
      <c r="Q11" s="235"/>
      <c r="R11" s="236"/>
      <c r="S11" s="236"/>
      <c r="T11" s="236"/>
      <c r="U11" s="236"/>
      <c r="V11" s="237"/>
      <c r="W11" s="235"/>
      <c r="X11" s="236"/>
      <c r="Y11" s="236"/>
      <c r="Z11" s="236"/>
      <c r="AA11" s="236"/>
      <c r="AB11" s="237"/>
      <c r="AC11" s="235"/>
      <c r="AD11" s="236"/>
      <c r="AE11" s="236"/>
      <c r="AF11" s="236"/>
      <c r="AG11" s="236"/>
      <c r="AH11" s="237"/>
      <c r="AI11" s="228"/>
      <c r="AJ11" s="229"/>
      <c r="AK11" s="229"/>
      <c r="AL11" s="229"/>
      <c r="AM11" s="229"/>
      <c r="AN11" s="229"/>
      <c r="AO11" s="229"/>
      <c r="AP11" s="230"/>
    </row>
    <row r="12" spans="1:42" ht="25" customHeight="1">
      <c r="A12" s="231">
        <v>15</v>
      </c>
      <c r="B12" s="231"/>
      <c r="C12" s="231">
        <v>21.3</v>
      </c>
      <c r="D12" s="231"/>
      <c r="E12" s="225" t="s">
        <v>1156</v>
      </c>
      <c r="F12" s="226"/>
      <c r="G12" s="227"/>
      <c r="H12" s="225">
        <v>3.73</v>
      </c>
      <c r="I12" s="226"/>
      <c r="J12" s="227"/>
      <c r="K12" s="225" t="s">
        <v>1157</v>
      </c>
      <c r="L12" s="226"/>
      <c r="M12" s="227"/>
      <c r="N12" s="225">
        <v>2.77</v>
      </c>
      <c r="O12" s="226"/>
      <c r="P12" s="227"/>
      <c r="Q12" s="225"/>
      <c r="R12" s="226"/>
      <c r="S12" s="227"/>
      <c r="T12" s="225"/>
      <c r="U12" s="226"/>
      <c r="V12" s="227"/>
      <c r="W12" s="225"/>
      <c r="X12" s="226"/>
      <c r="Y12" s="227"/>
      <c r="Z12" s="228"/>
      <c r="AA12" s="229"/>
      <c r="AB12" s="230"/>
      <c r="AC12" s="225"/>
      <c r="AD12" s="226"/>
      <c r="AE12" s="227"/>
      <c r="AF12" s="228"/>
      <c r="AG12" s="229"/>
      <c r="AH12" s="230"/>
      <c r="AI12" s="228"/>
      <c r="AJ12" s="229"/>
      <c r="AK12" s="229"/>
      <c r="AL12" s="229"/>
      <c r="AM12" s="229"/>
      <c r="AN12" s="229"/>
      <c r="AO12" s="229"/>
      <c r="AP12" s="230"/>
    </row>
    <row r="13" spans="1:42" ht="25" customHeight="1">
      <c r="A13" s="231">
        <v>20</v>
      </c>
      <c r="B13" s="231"/>
      <c r="C13" s="231">
        <v>26.7</v>
      </c>
      <c r="D13" s="231"/>
      <c r="E13" s="225" t="s">
        <v>1156</v>
      </c>
      <c r="F13" s="226"/>
      <c r="G13" s="227"/>
      <c r="H13" s="225">
        <v>3.91</v>
      </c>
      <c r="I13" s="226"/>
      <c r="J13" s="227"/>
      <c r="K13" s="225" t="s">
        <v>1157</v>
      </c>
      <c r="L13" s="226"/>
      <c r="M13" s="227"/>
      <c r="N13" s="225">
        <v>2.87</v>
      </c>
      <c r="O13" s="226"/>
      <c r="P13" s="227"/>
      <c r="Q13" s="225"/>
      <c r="R13" s="226"/>
      <c r="S13" s="227"/>
      <c r="T13" s="225"/>
      <c r="U13" s="226"/>
      <c r="V13" s="227"/>
      <c r="W13" s="225"/>
      <c r="X13" s="226"/>
      <c r="Y13" s="227"/>
      <c r="Z13" s="228"/>
      <c r="AA13" s="229"/>
      <c r="AB13" s="230"/>
      <c r="AC13" s="225"/>
      <c r="AD13" s="226"/>
      <c r="AE13" s="227"/>
      <c r="AF13" s="228"/>
      <c r="AG13" s="229"/>
      <c r="AH13" s="230"/>
      <c r="AI13" s="228"/>
      <c r="AJ13" s="229"/>
      <c r="AK13" s="229"/>
      <c r="AL13" s="229"/>
      <c r="AM13" s="229"/>
      <c r="AN13" s="229"/>
      <c r="AO13" s="229"/>
      <c r="AP13" s="230"/>
    </row>
    <row r="14" spans="1:42" ht="25" customHeight="1">
      <c r="A14" s="231">
        <v>25</v>
      </c>
      <c r="B14" s="231"/>
      <c r="C14" s="231">
        <v>33.4</v>
      </c>
      <c r="D14" s="231"/>
      <c r="E14" s="225" t="s">
        <v>1156</v>
      </c>
      <c r="F14" s="226"/>
      <c r="G14" s="227"/>
      <c r="H14" s="225">
        <v>4.55</v>
      </c>
      <c r="I14" s="226"/>
      <c r="J14" s="227"/>
      <c r="K14" s="225" t="s">
        <v>1157</v>
      </c>
      <c r="L14" s="226"/>
      <c r="M14" s="227"/>
      <c r="N14" s="225">
        <v>3.38</v>
      </c>
      <c r="O14" s="226"/>
      <c r="P14" s="227"/>
      <c r="Q14" s="225"/>
      <c r="R14" s="226"/>
      <c r="S14" s="227"/>
      <c r="T14" s="225"/>
      <c r="U14" s="226"/>
      <c r="V14" s="227"/>
      <c r="W14" s="225"/>
      <c r="X14" s="226"/>
      <c r="Y14" s="227"/>
      <c r="Z14" s="228"/>
      <c r="AA14" s="229"/>
      <c r="AB14" s="230"/>
      <c r="AC14" s="225"/>
      <c r="AD14" s="226"/>
      <c r="AE14" s="227"/>
      <c r="AF14" s="228"/>
      <c r="AG14" s="229"/>
      <c r="AH14" s="230"/>
      <c r="AI14" s="228"/>
      <c r="AJ14" s="229"/>
      <c r="AK14" s="229"/>
      <c r="AL14" s="229"/>
      <c r="AM14" s="229"/>
      <c r="AN14" s="229"/>
      <c r="AO14" s="229"/>
      <c r="AP14" s="230"/>
    </row>
    <row r="15" spans="1:42" ht="25" customHeight="1">
      <c r="A15" s="231">
        <v>32</v>
      </c>
      <c r="B15" s="231"/>
      <c r="C15" s="231">
        <v>42.2</v>
      </c>
      <c r="D15" s="231"/>
      <c r="E15" s="225" t="s">
        <v>1156</v>
      </c>
      <c r="F15" s="226"/>
      <c r="G15" s="227"/>
      <c r="H15" s="225">
        <v>4.8499999999999996</v>
      </c>
      <c r="I15" s="226"/>
      <c r="J15" s="227"/>
      <c r="K15" s="225" t="s">
        <v>1157</v>
      </c>
      <c r="L15" s="226"/>
      <c r="M15" s="227"/>
      <c r="N15" s="225">
        <v>3.56</v>
      </c>
      <c r="O15" s="226"/>
      <c r="P15" s="227"/>
      <c r="Q15" s="225"/>
      <c r="R15" s="226"/>
      <c r="S15" s="227"/>
      <c r="T15" s="225"/>
      <c r="U15" s="226"/>
      <c r="V15" s="227"/>
      <c r="W15" s="225"/>
      <c r="X15" s="226"/>
      <c r="Y15" s="227"/>
      <c r="Z15" s="228"/>
      <c r="AA15" s="229"/>
      <c r="AB15" s="230"/>
      <c r="AC15" s="225"/>
      <c r="AD15" s="226"/>
      <c r="AE15" s="227"/>
      <c r="AF15" s="228"/>
      <c r="AG15" s="229"/>
      <c r="AH15" s="230"/>
      <c r="AI15" s="228"/>
      <c r="AJ15" s="229"/>
      <c r="AK15" s="229"/>
      <c r="AL15" s="229"/>
      <c r="AM15" s="229"/>
      <c r="AN15" s="229"/>
      <c r="AO15" s="229"/>
      <c r="AP15" s="230"/>
    </row>
    <row r="16" spans="1:42" ht="25" customHeight="1">
      <c r="A16" s="231">
        <v>40</v>
      </c>
      <c r="B16" s="231"/>
      <c r="C16" s="231">
        <v>48.3</v>
      </c>
      <c r="D16" s="231"/>
      <c r="E16" s="225" t="s">
        <v>1156</v>
      </c>
      <c r="F16" s="226"/>
      <c r="G16" s="227"/>
      <c r="H16" s="225">
        <v>5.08</v>
      </c>
      <c r="I16" s="226"/>
      <c r="J16" s="227"/>
      <c r="K16" s="225" t="s">
        <v>1157</v>
      </c>
      <c r="L16" s="226"/>
      <c r="M16" s="227"/>
      <c r="N16" s="225">
        <v>3.68</v>
      </c>
      <c r="O16" s="226"/>
      <c r="P16" s="227"/>
      <c r="Q16" s="225"/>
      <c r="R16" s="226"/>
      <c r="S16" s="227"/>
      <c r="T16" s="225"/>
      <c r="U16" s="226"/>
      <c r="V16" s="227"/>
      <c r="W16" s="225"/>
      <c r="X16" s="226"/>
      <c r="Y16" s="227"/>
      <c r="Z16" s="228"/>
      <c r="AA16" s="229"/>
      <c r="AB16" s="230"/>
      <c r="AC16" s="225"/>
      <c r="AD16" s="226"/>
      <c r="AE16" s="227"/>
      <c r="AF16" s="228"/>
      <c r="AG16" s="229"/>
      <c r="AH16" s="230"/>
      <c r="AI16" s="228"/>
      <c r="AJ16" s="229"/>
      <c r="AK16" s="229"/>
      <c r="AL16" s="229"/>
      <c r="AM16" s="229"/>
      <c r="AN16" s="229"/>
      <c r="AO16" s="229"/>
      <c r="AP16" s="230"/>
    </row>
    <row r="17" spans="1:42" ht="25" customHeight="1">
      <c r="A17" s="231">
        <v>50</v>
      </c>
      <c r="B17" s="231"/>
      <c r="C17" s="231">
        <v>60.3</v>
      </c>
      <c r="D17" s="231"/>
      <c r="E17" s="225" t="s">
        <v>1158</v>
      </c>
      <c r="F17" s="226"/>
      <c r="G17" s="227"/>
      <c r="H17" s="225">
        <v>3.91</v>
      </c>
      <c r="I17" s="226"/>
      <c r="J17" s="227"/>
      <c r="K17" s="225" t="s">
        <v>1159</v>
      </c>
      <c r="L17" s="226"/>
      <c r="M17" s="227"/>
      <c r="N17" s="225">
        <v>2.77</v>
      </c>
      <c r="O17" s="226"/>
      <c r="P17" s="227"/>
      <c r="Q17" s="225"/>
      <c r="R17" s="226"/>
      <c r="S17" s="227"/>
      <c r="T17" s="225"/>
      <c r="U17" s="226"/>
      <c r="V17" s="227"/>
      <c r="W17" s="225"/>
      <c r="X17" s="226"/>
      <c r="Y17" s="227"/>
      <c r="Z17" s="225"/>
      <c r="AA17" s="226"/>
      <c r="AB17" s="227"/>
      <c r="AC17" s="225"/>
      <c r="AD17" s="226"/>
      <c r="AE17" s="227"/>
      <c r="AF17" s="228"/>
      <c r="AG17" s="229"/>
      <c r="AH17" s="230"/>
      <c r="AI17" s="228"/>
      <c r="AJ17" s="229"/>
      <c r="AK17" s="229"/>
      <c r="AL17" s="229"/>
      <c r="AM17" s="229"/>
      <c r="AN17" s="229"/>
      <c r="AO17" s="229"/>
      <c r="AP17" s="230"/>
    </row>
    <row r="18" spans="1:42" ht="25" customHeight="1">
      <c r="A18" s="231">
        <v>65</v>
      </c>
      <c r="B18" s="231"/>
      <c r="C18" s="231">
        <v>73</v>
      </c>
      <c r="D18" s="231"/>
      <c r="E18" s="225" t="s">
        <v>1158</v>
      </c>
      <c r="F18" s="226"/>
      <c r="G18" s="227"/>
      <c r="H18" s="225">
        <v>5.16</v>
      </c>
      <c r="I18" s="226"/>
      <c r="J18" s="227"/>
      <c r="K18" s="225" t="s">
        <v>1159</v>
      </c>
      <c r="L18" s="226"/>
      <c r="M18" s="227"/>
      <c r="N18" s="225">
        <v>3.05</v>
      </c>
      <c r="O18" s="226"/>
      <c r="P18" s="227"/>
      <c r="Q18" s="225"/>
      <c r="R18" s="226"/>
      <c r="S18" s="227"/>
      <c r="T18" s="225"/>
      <c r="U18" s="226"/>
      <c r="V18" s="227"/>
      <c r="W18" s="225"/>
      <c r="X18" s="226"/>
      <c r="Y18" s="227"/>
      <c r="Z18" s="225"/>
      <c r="AA18" s="226"/>
      <c r="AB18" s="227"/>
      <c r="AC18" s="225"/>
      <c r="AD18" s="226"/>
      <c r="AE18" s="227"/>
      <c r="AF18" s="228"/>
      <c r="AG18" s="229"/>
      <c r="AH18" s="230"/>
      <c r="AI18" s="228"/>
      <c r="AJ18" s="229"/>
      <c r="AK18" s="229"/>
      <c r="AL18" s="229"/>
      <c r="AM18" s="229"/>
      <c r="AN18" s="229"/>
      <c r="AO18" s="229"/>
      <c r="AP18" s="230"/>
    </row>
    <row r="19" spans="1:42" ht="25" customHeight="1">
      <c r="A19" s="231">
        <v>80</v>
      </c>
      <c r="B19" s="231"/>
      <c r="C19" s="231">
        <v>88.9</v>
      </c>
      <c r="D19" s="231"/>
      <c r="E19" s="225" t="s">
        <v>1158</v>
      </c>
      <c r="F19" s="226"/>
      <c r="G19" s="227"/>
      <c r="H19" s="225">
        <v>5.49</v>
      </c>
      <c r="I19" s="226"/>
      <c r="J19" s="227"/>
      <c r="K19" s="225" t="s">
        <v>1159</v>
      </c>
      <c r="L19" s="226"/>
      <c r="M19" s="227"/>
      <c r="N19" s="225">
        <v>3.05</v>
      </c>
      <c r="O19" s="226"/>
      <c r="P19" s="227"/>
      <c r="Q19" s="225"/>
      <c r="R19" s="226"/>
      <c r="S19" s="227"/>
      <c r="T19" s="225"/>
      <c r="U19" s="226"/>
      <c r="V19" s="227"/>
      <c r="W19" s="225"/>
      <c r="X19" s="226"/>
      <c r="Y19" s="227"/>
      <c r="Z19" s="225"/>
      <c r="AA19" s="226"/>
      <c r="AB19" s="227"/>
      <c r="AC19" s="225"/>
      <c r="AD19" s="226"/>
      <c r="AE19" s="227"/>
      <c r="AF19" s="228"/>
      <c r="AG19" s="229"/>
      <c r="AH19" s="230"/>
      <c r="AI19" s="228"/>
      <c r="AJ19" s="229"/>
      <c r="AK19" s="229"/>
      <c r="AL19" s="229"/>
      <c r="AM19" s="229"/>
      <c r="AN19" s="229"/>
      <c r="AO19" s="229"/>
      <c r="AP19" s="230"/>
    </row>
    <row r="20" spans="1:42" ht="25" customHeight="1">
      <c r="A20" s="231">
        <v>100</v>
      </c>
      <c r="B20" s="231"/>
      <c r="C20" s="231">
        <v>114.3</v>
      </c>
      <c r="D20" s="231"/>
      <c r="E20" s="225" t="s">
        <v>1158</v>
      </c>
      <c r="F20" s="226"/>
      <c r="G20" s="227"/>
      <c r="H20" s="225">
        <v>6.02</v>
      </c>
      <c r="I20" s="226"/>
      <c r="J20" s="227"/>
      <c r="K20" s="225" t="s">
        <v>1159</v>
      </c>
      <c r="L20" s="226"/>
      <c r="M20" s="227"/>
      <c r="N20" s="225">
        <v>3.05</v>
      </c>
      <c r="O20" s="226"/>
      <c r="P20" s="227"/>
      <c r="Q20" s="225"/>
      <c r="R20" s="226"/>
      <c r="S20" s="227"/>
      <c r="T20" s="225"/>
      <c r="U20" s="226"/>
      <c r="V20" s="227"/>
      <c r="W20" s="225"/>
      <c r="X20" s="226"/>
      <c r="Y20" s="227"/>
      <c r="Z20" s="225"/>
      <c r="AA20" s="226"/>
      <c r="AB20" s="227"/>
      <c r="AC20" s="225"/>
      <c r="AD20" s="226"/>
      <c r="AE20" s="227"/>
      <c r="AF20" s="228"/>
      <c r="AG20" s="229"/>
      <c r="AH20" s="230"/>
      <c r="AI20" s="228"/>
      <c r="AJ20" s="229"/>
      <c r="AK20" s="229"/>
      <c r="AL20" s="229"/>
      <c r="AM20" s="229"/>
      <c r="AN20" s="229"/>
      <c r="AO20" s="229"/>
      <c r="AP20" s="230"/>
    </row>
    <row r="21" spans="1:42" ht="25" customHeight="1">
      <c r="A21" s="231">
        <v>125</v>
      </c>
      <c r="B21" s="231"/>
      <c r="C21" s="231">
        <v>141.30000000000001</v>
      </c>
      <c r="D21" s="231"/>
      <c r="E21" s="225" t="s">
        <v>1158</v>
      </c>
      <c r="F21" s="226"/>
      <c r="G21" s="227"/>
      <c r="H21" s="225">
        <v>6.55</v>
      </c>
      <c r="I21" s="226"/>
      <c r="J21" s="227"/>
      <c r="K21" s="225" t="s">
        <v>1159</v>
      </c>
      <c r="L21" s="226"/>
      <c r="M21" s="227"/>
      <c r="N21" s="225">
        <v>3.4</v>
      </c>
      <c r="O21" s="226"/>
      <c r="P21" s="227"/>
      <c r="Q21" s="225"/>
      <c r="R21" s="226"/>
      <c r="S21" s="227"/>
      <c r="T21" s="225"/>
      <c r="U21" s="226"/>
      <c r="V21" s="227"/>
      <c r="W21" s="225"/>
      <c r="X21" s="226"/>
      <c r="Y21" s="227"/>
      <c r="Z21" s="225"/>
      <c r="AA21" s="226"/>
      <c r="AB21" s="227"/>
      <c r="AC21" s="225"/>
      <c r="AD21" s="226"/>
      <c r="AE21" s="227"/>
      <c r="AF21" s="228"/>
      <c r="AG21" s="229"/>
      <c r="AH21" s="230"/>
      <c r="AI21" s="228"/>
      <c r="AJ21" s="229"/>
      <c r="AK21" s="229"/>
      <c r="AL21" s="229"/>
      <c r="AM21" s="229"/>
      <c r="AN21" s="229"/>
      <c r="AO21" s="229"/>
      <c r="AP21" s="230"/>
    </row>
    <row r="22" spans="1:42" ht="25" customHeight="1">
      <c r="A22" s="231">
        <v>150</v>
      </c>
      <c r="B22" s="231"/>
      <c r="C22" s="231">
        <v>168.3</v>
      </c>
      <c r="D22" s="231"/>
      <c r="E22" s="225" t="s">
        <v>1158</v>
      </c>
      <c r="F22" s="226"/>
      <c r="G22" s="227"/>
      <c r="H22" s="225">
        <v>7.11</v>
      </c>
      <c r="I22" s="226"/>
      <c r="J22" s="227"/>
      <c r="K22" s="225" t="s">
        <v>1159</v>
      </c>
      <c r="L22" s="226"/>
      <c r="M22" s="227"/>
      <c r="N22" s="225">
        <v>3.4</v>
      </c>
      <c r="O22" s="226"/>
      <c r="P22" s="227"/>
      <c r="Q22" s="225"/>
      <c r="R22" s="226"/>
      <c r="S22" s="227"/>
      <c r="T22" s="225"/>
      <c r="U22" s="226"/>
      <c r="V22" s="227"/>
      <c r="W22" s="225"/>
      <c r="X22" s="226"/>
      <c r="Y22" s="227"/>
      <c r="Z22" s="225"/>
      <c r="AA22" s="226"/>
      <c r="AB22" s="227"/>
      <c r="AC22" s="225"/>
      <c r="AD22" s="226"/>
      <c r="AE22" s="227"/>
      <c r="AF22" s="228"/>
      <c r="AG22" s="229"/>
      <c r="AH22" s="230"/>
      <c r="AI22" s="228"/>
      <c r="AJ22" s="229"/>
      <c r="AK22" s="229"/>
      <c r="AL22" s="229"/>
      <c r="AM22" s="229"/>
      <c r="AN22" s="229"/>
      <c r="AO22" s="229"/>
      <c r="AP22" s="230"/>
    </row>
    <row r="23" spans="1:42" ht="25" customHeight="1">
      <c r="A23" s="231">
        <v>200</v>
      </c>
      <c r="B23" s="231"/>
      <c r="C23" s="231">
        <v>219.1</v>
      </c>
      <c r="D23" s="231"/>
      <c r="E23" s="225" t="s">
        <v>1160</v>
      </c>
      <c r="F23" s="226"/>
      <c r="G23" s="227"/>
      <c r="H23" s="225">
        <v>7.04</v>
      </c>
      <c r="I23" s="226"/>
      <c r="J23" s="227"/>
      <c r="K23" s="225" t="s">
        <v>1159</v>
      </c>
      <c r="L23" s="226"/>
      <c r="M23" s="227"/>
      <c r="N23" s="225">
        <v>3.76</v>
      </c>
      <c r="O23" s="226"/>
      <c r="P23" s="227"/>
      <c r="Q23" s="225"/>
      <c r="R23" s="226"/>
      <c r="S23" s="227"/>
      <c r="T23" s="225"/>
      <c r="U23" s="226"/>
      <c r="V23" s="227"/>
      <c r="W23" s="225"/>
      <c r="X23" s="226"/>
      <c r="Y23" s="227"/>
      <c r="Z23" s="225"/>
      <c r="AA23" s="226"/>
      <c r="AB23" s="227"/>
      <c r="AC23" s="225"/>
      <c r="AD23" s="226"/>
      <c r="AE23" s="227"/>
      <c r="AF23" s="225"/>
      <c r="AG23" s="226"/>
      <c r="AH23" s="227"/>
      <c r="AI23" s="228"/>
      <c r="AJ23" s="229"/>
      <c r="AK23" s="229"/>
      <c r="AL23" s="229"/>
      <c r="AM23" s="229"/>
      <c r="AN23" s="229"/>
      <c r="AO23" s="229"/>
      <c r="AP23" s="230"/>
    </row>
    <row r="24" spans="1:42" ht="25" customHeight="1">
      <c r="A24" s="231">
        <v>250</v>
      </c>
      <c r="B24" s="231"/>
      <c r="C24" s="231">
        <v>273</v>
      </c>
      <c r="D24" s="231"/>
      <c r="E24" s="225" t="s">
        <v>1160</v>
      </c>
      <c r="F24" s="226"/>
      <c r="G24" s="227"/>
      <c r="H24" s="225">
        <v>7.8</v>
      </c>
      <c r="I24" s="226"/>
      <c r="J24" s="227"/>
      <c r="K24" s="225" t="s">
        <v>1159</v>
      </c>
      <c r="L24" s="226"/>
      <c r="M24" s="227"/>
      <c r="N24" s="225">
        <v>4.1900000000000004</v>
      </c>
      <c r="O24" s="226"/>
      <c r="P24" s="227"/>
      <c r="Q24" s="225"/>
      <c r="R24" s="226"/>
      <c r="S24" s="227"/>
      <c r="T24" s="225"/>
      <c r="U24" s="226"/>
      <c r="V24" s="227"/>
      <c r="W24" s="225"/>
      <c r="X24" s="226"/>
      <c r="Y24" s="227"/>
      <c r="Z24" s="225"/>
      <c r="AA24" s="226"/>
      <c r="AB24" s="227"/>
      <c r="AC24" s="225"/>
      <c r="AD24" s="226"/>
      <c r="AE24" s="227"/>
      <c r="AF24" s="225"/>
      <c r="AG24" s="226"/>
      <c r="AH24" s="227"/>
      <c r="AI24" s="228"/>
      <c r="AJ24" s="229"/>
      <c r="AK24" s="229"/>
      <c r="AL24" s="229"/>
      <c r="AM24" s="229"/>
      <c r="AN24" s="229"/>
      <c r="AO24" s="229"/>
      <c r="AP24" s="230"/>
    </row>
    <row r="25" spans="1:42" ht="25" customHeight="1">
      <c r="A25" s="231">
        <v>300</v>
      </c>
      <c r="B25" s="231"/>
      <c r="C25" s="231">
        <v>323.8</v>
      </c>
      <c r="D25" s="231"/>
      <c r="E25" s="225" t="s">
        <v>1160</v>
      </c>
      <c r="F25" s="226"/>
      <c r="G25" s="227"/>
      <c r="H25" s="225">
        <v>8.3800000000000008</v>
      </c>
      <c r="I25" s="226"/>
      <c r="J25" s="227"/>
      <c r="K25" s="225" t="s">
        <v>1159</v>
      </c>
      <c r="L25" s="226"/>
      <c r="M25" s="227"/>
      <c r="N25" s="225">
        <v>4.57</v>
      </c>
      <c r="O25" s="226"/>
      <c r="P25" s="227"/>
      <c r="Q25" s="225"/>
      <c r="R25" s="226"/>
      <c r="S25" s="227"/>
      <c r="T25" s="225"/>
      <c r="U25" s="226"/>
      <c r="V25" s="227"/>
      <c r="W25" s="225"/>
      <c r="X25" s="226"/>
      <c r="Y25" s="227"/>
      <c r="Z25" s="225"/>
      <c r="AA25" s="226"/>
      <c r="AB25" s="227"/>
      <c r="AC25" s="225"/>
      <c r="AD25" s="226"/>
      <c r="AE25" s="227"/>
      <c r="AF25" s="225"/>
      <c r="AG25" s="226"/>
      <c r="AH25" s="227"/>
      <c r="AI25" s="228"/>
      <c r="AJ25" s="229"/>
      <c r="AK25" s="229"/>
      <c r="AL25" s="229"/>
      <c r="AM25" s="229"/>
      <c r="AN25" s="229"/>
      <c r="AO25" s="229"/>
      <c r="AP25" s="230"/>
    </row>
    <row r="26" spans="1:42" ht="25" customHeight="1">
      <c r="A26" s="231">
        <v>350</v>
      </c>
      <c r="B26" s="231"/>
      <c r="C26" s="231">
        <v>355.6</v>
      </c>
      <c r="D26" s="231"/>
      <c r="E26" s="225" t="s">
        <v>1160</v>
      </c>
      <c r="F26" s="226"/>
      <c r="G26" s="227"/>
      <c r="H26" s="225">
        <v>9.5299999999999994</v>
      </c>
      <c r="I26" s="226"/>
      <c r="J26" s="227"/>
      <c r="K26" s="225" t="s">
        <v>1159</v>
      </c>
      <c r="L26" s="226"/>
      <c r="M26" s="227"/>
      <c r="N26" s="225">
        <v>4.78</v>
      </c>
      <c r="O26" s="226"/>
      <c r="P26" s="227"/>
      <c r="Q26" s="225"/>
      <c r="R26" s="226"/>
      <c r="S26" s="227"/>
      <c r="T26" s="225"/>
      <c r="U26" s="226"/>
      <c r="V26" s="227"/>
      <c r="W26" s="225"/>
      <c r="X26" s="226"/>
      <c r="Y26" s="227"/>
      <c r="Z26" s="225"/>
      <c r="AA26" s="226"/>
      <c r="AB26" s="227"/>
      <c r="AC26" s="225"/>
      <c r="AD26" s="226"/>
      <c r="AE26" s="227"/>
      <c r="AF26" s="225"/>
      <c r="AG26" s="226"/>
      <c r="AH26" s="227"/>
      <c r="AI26" s="228"/>
      <c r="AJ26" s="229"/>
      <c r="AK26" s="229"/>
      <c r="AL26" s="229"/>
      <c r="AM26" s="229"/>
      <c r="AN26" s="229"/>
      <c r="AO26" s="229"/>
      <c r="AP26" s="230"/>
    </row>
    <row r="27" spans="1:42" ht="25" customHeight="1">
      <c r="A27" s="231">
        <v>400</v>
      </c>
      <c r="B27" s="231"/>
      <c r="C27" s="231">
        <v>406.4</v>
      </c>
      <c r="D27" s="231"/>
      <c r="E27" s="225" t="s">
        <v>1160</v>
      </c>
      <c r="F27" s="226"/>
      <c r="G27" s="227"/>
      <c r="H27" s="225">
        <v>9.5299999999999994</v>
      </c>
      <c r="I27" s="226"/>
      <c r="J27" s="227"/>
      <c r="K27" s="225" t="s">
        <v>1159</v>
      </c>
      <c r="L27" s="226"/>
      <c r="M27" s="227"/>
      <c r="N27" s="225">
        <v>4.78</v>
      </c>
      <c r="O27" s="226"/>
      <c r="P27" s="227"/>
      <c r="Q27" s="225"/>
      <c r="R27" s="226"/>
      <c r="S27" s="227"/>
      <c r="T27" s="225"/>
      <c r="U27" s="226"/>
      <c r="V27" s="227"/>
      <c r="W27" s="225"/>
      <c r="X27" s="226"/>
      <c r="Y27" s="227"/>
      <c r="Z27" s="225"/>
      <c r="AA27" s="226"/>
      <c r="AB27" s="227"/>
      <c r="AC27" s="225"/>
      <c r="AD27" s="226"/>
      <c r="AE27" s="227"/>
      <c r="AF27" s="225"/>
      <c r="AG27" s="226"/>
      <c r="AH27" s="227"/>
      <c r="AI27" s="228"/>
      <c r="AJ27" s="229"/>
      <c r="AK27" s="229"/>
      <c r="AL27" s="229"/>
      <c r="AM27" s="229"/>
      <c r="AN27" s="229"/>
      <c r="AO27" s="229"/>
      <c r="AP27" s="230"/>
    </row>
    <row r="28" spans="1:42" ht="25" customHeight="1">
      <c r="A28" s="231">
        <v>450</v>
      </c>
      <c r="B28" s="231"/>
      <c r="C28" s="231">
        <v>457</v>
      </c>
      <c r="D28" s="231"/>
      <c r="E28" s="225" t="s">
        <v>1160</v>
      </c>
      <c r="F28" s="226"/>
      <c r="G28" s="227"/>
      <c r="H28" s="225">
        <v>11.13</v>
      </c>
      <c r="I28" s="226"/>
      <c r="J28" s="227"/>
      <c r="K28" s="225" t="s">
        <v>1159</v>
      </c>
      <c r="L28" s="226"/>
      <c r="M28" s="227"/>
      <c r="N28" s="225">
        <v>4.78</v>
      </c>
      <c r="O28" s="226"/>
      <c r="P28" s="227"/>
      <c r="Q28" s="225"/>
      <c r="R28" s="226"/>
      <c r="S28" s="227"/>
      <c r="T28" s="225"/>
      <c r="U28" s="226"/>
      <c r="V28" s="227"/>
      <c r="W28" s="225"/>
      <c r="X28" s="226"/>
      <c r="Y28" s="227"/>
      <c r="Z28" s="225"/>
      <c r="AA28" s="226"/>
      <c r="AB28" s="227"/>
      <c r="AC28" s="225"/>
      <c r="AD28" s="226"/>
      <c r="AE28" s="227"/>
      <c r="AF28" s="225"/>
      <c r="AG28" s="226"/>
      <c r="AH28" s="227"/>
      <c r="AI28" s="228"/>
      <c r="AJ28" s="229"/>
      <c r="AK28" s="229"/>
      <c r="AL28" s="229"/>
      <c r="AM28" s="229"/>
      <c r="AN28" s="229"/>
      <c r="AO28" s="229"/>
      <c r="AP28" s="230"/>
    </row>
    <row r="29" spans="1:42" ht="25" customHeight="1">
      <c r="A29" s="231">
        <v>500</v>
      </c>
      <c r="B29" s="231"/>
      <c r="C29" s="231">
        <v>508</v>
      </c>
      <c r="D29" s="231"/>
      <c r="E29" s="225" t="s">
        <v>1161</v>
      </c>
      <c r="F29" s="226"/>
      <c r="G29" s="227"/>
      <c r="H29" s="225">
        <v>9.5299999999999994</v>
      </c>
      <c r="I29" s="226"/>
      <c r="J29" s="227"/>
      <c r="K29" s="225" t="s">
        <v>1159</v>
      </c>
      <c r="L29" s="226"/>
      <c r="M29" s="227"/>
      <c r="N29" s="225">
        <v>5.54</v>
      </c>
      <c r="O29" s="226"/>
      <c r="P29" s="227"/>
      <c r="Q29" s="225"/>
      <c r="R29" s="226"/>
      <c r="S29" s="227"/>
      <c r="T29" s="225"/>
      <c r="U29" s="226"/>
      <c r="V29" s="227"/>
      <c r="W29" s="225"/>
      <c r="X29" s="226"/>
      <c r="Y29" s="227"/>
      <c r="Z29" s="225"/>
      <c r="AA29" s="226"/>
      <c r="AB29" s="227"/>
      <c r="AC29" s="225"/>
      <c r="AD29" s="226"/>
      <c r="AE29" s="227"/>
      <c r="AF29" s="225"/>
      <c r="AG29" s="226"/>
      <c r="AH29" s="227"/>
      <c r="AI29" s="228"/>
      <c r="AJ29" s="229"/>
      <c r="AK29" s="229"/>
      <c r="AL29" s="229"/>
      <c r="AM29" s="229"/>
      <c r="AN29" s="229"/>
      <c r="AO29" s="229"/>
      <c r="AP29" s="230"/>
    </row>
    <row r="30" spans="1:42" ht="25" customHeight="1">
      <c r="A30" s="231">
        <v>600</v>
      </c>
      <c r="B30" s="231"/>
      <c r="C30" s="231">
        <v>610</v>
      </c>
      <c r="D30" s="231"/>
      <c r="E30" s="225" t="s">
        <v>1161</v>
      </c>
      <c r="F30" s="226"/>
      <c r="G30" s="227"/>
      <c r="H30" s="225">
        <v>9.5299999999999994</v>
      </c>
      <c r="I30" s="226"/>
      <c r="J30" s="227"/>
      <c r="K30" s="225" t="s">
        <v>1159</v>
      </c>
      <c r="L30" s="226"/>
      <c r="M30" s="227"/>
      <c r="N30" s="225">
        <v>6.35</v>
      </c>
      <c r="O30" s="226"/>
      <c r="P30" s="227"/>
      <c r="Q30" s="225"/>
      <c r="R30" s="226"/>
      <c r="S30" s="227"/>
      <c r="T30" s="225"/>
      <c r="U30" s="226"/>
      <c r="V30" s="227"/>
      <c r="W30" s="225"/>
      <c r="X30" s="226"/>
      <c r="Y30" s="227"/>
      <c r="Z30" s="225"/>
      <c r="AA30" s="226"/>
      <c r="AB30" s="227"/>
      <c r="AC30" s="225"/>
      <c r="AD30" s="226"/>
      <c r="AE30" s="227"/>
      <c r="AF30" s="225"/>
      <c r="AG30" s="226"/>
      <c r="AH30" s="227"/>
      <c r="AI30" s="228"/>
      <c r="AJ30" s="229"/>
      <c r="AK30" s="229"/>
      <c r="AL30" s="229"/>
      <c r="AM30" s="229"/>
      <c r="AN30" s="229"/>
      <c r="AO30" s="229"/>
      <c r="AP30" s="230"/>
    </row>
    <row r="31" spans="1:42" ht="25" customHeight="1">
      <c r="A31" s="231"/>
      <c r="B31" s="231"/>
      <c r="C31" s="231"/>
      <c r="D31" s="231"/>
      <c r="E31" s="225"/>
      <c r="F31" s="226"/>
      <c r="G31" s="227"/>
      <c r="H31" s="228"/>
      <c r="I31" s="229"/>
      <c r="J31" s="230"/>
      <c r="K31" s="225"/>
      <c r="L31" s="226"/>
      <c r="M31" s="227"/>
      <c r="N31" s="225"/>
      <c r="O31" s="226"/>
      <c r="P31" s="227"/>
      <c r="Q31" s="225"/>
      <c r="R31" s="226"/>
      <c r="S31" s="227"/>
      <c r="T31" s="225"/>
      <c r="U31" s="226"/>
      <c r="V31" s="227"/>
      <c r="W31" s="225"/>
      <c r="X31" s="226"/>
      <c r="Y31" s="227"/>
      <c r="Z31" s="225"/>
      <c r="AA31" s="226"/>
      <c r="AB31" s="227"/>
      <c r="AC31" s="225"/>
      <c r="AD31" s="226"/>
      <c r="AE31" s="227"/>
      <c r="AF31" s="225"/>
      <c r="AG31" s="226"/>
      <c r="AH31" s="227"/>
      <c r="AI31" s="228"/>
      <c r="AJ31" s="229"/>
      <c r="AK31" s="229"/>
      <c r="AL31" s="229"/>
      <c r="AM31" s="229"/>
      <c r="AN31" s="229"/>
      <c r="AO31" s="229"/>
      <c r="AP31" s="230"/>
    </row>
    <row r="32" spans="1:42" ht="25" customHeight="1">
      <c r="A32" s="231"/>
      <c r="B32" s="231"/>
      <c r="C32" s="231"/>
      <c r="D32" s="231"/>
      <c r="E32" s="225"/>
      <c r="F32" s="226"/>
      <c r="G32" s="227"/>
      <c r="H32" s="228"/>
      <c r="I32" s="229"/>
      <c r="J32" s="230"/>
      <c r="K32" s="225"/>
      <c r="L32" s="226"/>
      <c r="M32" s="227"/>
      <c r="N32" s="225"/>
      <c r="O32" s="226"/>
      <c r="P32" s="227"/>
      <c r="Q32" s="225"/>
      <c r="R32" s="226"/>
      <c r="S32" s="227"/>
      <c r="T32" s="225"/>
      <c r="U32" s="226"/>
      <c r="V32" s="227"/>
      <c r="W32" s="225"/>
      <c r="X32" s="226"/>
      <c r="Y32" s="227"/>
      <c r="Z32" s="225"/>
      <c r="AA32" s="226"/>
      <c r="AB32" s="227"/>
      <c r="AC32" s="225"/>
      <c r="AD32" s="226"/>
      <c r="AE32" s="227"/>
      <c r="AF32" s="225"/>
      <c r="AG32" s="226"/>
      <c r="AH32" s="227"/>
      <c r="AI32" s="228"/>
      <c r="AJ32" s="229"/>
      <c r="AK32" s="229"/>
      <c r="AL32" s="229"/>
      <c r="AM32" s="229"/>
      <c r="AN32" s="229"/>
      <c r="AO32" s="229"/>
      <c r="AP32" s="230"/>
    </row>
    <row r="33" spans="1:42" ht="25" customHeight="1">
      <c r="A33" s="231"/>
      <c r="B33" s="231"/>
      <c r="C33" s="231"/>
      <c r="D33" s="231"/>
      <c r="E33" s="225"/>
      <c r="F33" s="226"/>
      <c r="G33" s="227"/>
      <c r="H33" s="228"/>
      <c r="I33" s="229"/>
      <c r="J33" s="230"/>
      <c r="K33" s="225"/>
      <c r="L33" s="226"/>
      <c r="M33" s="227"/>
      <c r="N33" s="225"/>
      <c r="O33" s="226"/>
      <c r="P33" s="227"/>
      <c r="Q33" s="225"/>
      <c r="R33" s="226"/>
      <c r="S33" s="227"/>
      <c r="T33" s="225"/>
      <c r="U33" s="226"/>
      <c r="V33" s="227"/>
      <c r="W33" s="225"/>
      <c r="X33" s="226"/>
      <c r="Y33" s="227"/>
      <c r="Z33" s="225"/>
      <c r="AA33" s="226"/>
      <c r="AB33" s="227"/>
      <c r="AC33" s="225"/>
      <c r="AD33" s="226"/>
      <c r="AE33" s="227"/>
      <c r="AF33" s="225"/>
      <c r="AG33" s="226"/>
      <c r="AH33" s="227"/>
      <c r="AI33" s="228"/>
      <c r="AJ33" s="229"/>
      <c r="AK33" s="229"/>
      <c r="AL33" s="229"/>
      <c r="AM33" s="229"/>
      <c r="AN33" s="229"/>
      <c r="AO33" s="229"/>
      <c r="AP33" s="230"/>
    </row>
    <row r="34" spans="1:42" ht="25" customHeight="1">
      <c r="A34" s="231"/>
      <c r="B34" s="231"/>
      <c r="C34" s="231"/>
      <c r="D34" s="231"/>
      <c r="E34" s="225"/>
      <c r="F34" s="226"/>
      <c r="G34" s="227"/>
      <c r="H34" s="228"/>
      <c r="I34" s="229"/>
      <c r="J34" s="230"/>
      <c r="K34" s="225"/>
      <c r="L34" s="226"/>
      <c r="M34" s="227"/>
      <c r="N34" s="225"/>
      <c r="O34" s="226"/>
      <c r="P34" s="227"/>
      <c r="Q34" s="225"/>
      <c r="R34" s="226"/>
      <c r="S34" s="227"/>
      <c r="T34" s="225"/>
      <c r="U34" s="226"/>
      <c r="V34" s="227"/>
      <c r="W34" s="225"/>
      <c r="X34" s="226"/>
      <c r="Y34" s="227"/>
      <c r="Z34" s="225"/>
      <c r="AA34" s="226"/>
      <c r="AB34" s="227"/>
      <c r="AC34" s="225"/>
      <c r="AD34" s="226"/>
      <c r="AE34" s="227"/>
      <c r="AF34" s="225"/>
      <c r="AG34" s="226"/>
      <c r="AH34" s="227"/>
      <c r="AI34" s="228"/>
      <c r="AJ34" s="229"/>
      <c r="AK34" s="229"/>
      <c r="AL34" s="229"/>
      <c r="AM34" s="229"/>
      <c r="AN34" s="229"/>
      <c r="AO34" s="229"/>
      <c r="AP34" s="230"/>
    </row>
    <row r="35" spans="1:42" ht="25" customHeight="1">
      <c r="A35" s="231"/>
      <c r="B35" s="231"/>
      <c r="C35" s="231"/>
      <c r="D35" s="231"/>
      <c r="E35" s="225"/>
      <c r="F35" s="226"/>
      <c r="G35" s="227"/>
      <c r="H35" s="228"/>
      <c r="I35" s="229"/>
      <c r="J35" s="230"/>
      <c r="K35" s="225"/>
      <c r="L35" s="226"/>
      <c r="M35" s="227"/>
      <c r="N35" s="225"/>
      <c r="O35" s="226"/>
      <c r="P35" s="227"/>
      <c r="Q35" s="225"/>
      <c r="R35" s="226"/>
      <c r="S35" s="227"/>
      <c r="T35" s="225"/>
      <c r="U35" s="226"/>
      <c r="V35" s="227"/>
      <c r="W35" s="225"/>
      <c r="X35" s="226"/>
      <c r="Y35" s="227"/>
      <c r="Z35" s="225"/>
      <c r="AA35" s="226"/>
      <c r="AB35" s="227"/>
      <c r="AC35" s="225"/>
      <c r="AD35" s="226"/>
      <c r="AE35" s="227"/>
      <c r="AF35" s="225"/>
      <c r="AG35" s="226"/>
      <c r="AH35" s="227"/>
      <c r="AI35" s="228"/>
      <c r="AJ35" s="229"/>
      <c r="AK35" s="229"/>
      <c r="AL35" s="229"/>
      <c r="AM35" s="229"/>
      <c r="AN35" s="229"/>
      <c r="AO35" s="229"/>
      <c r="AP35" s="230"/>
    </row>
    <row r="36" spans="1:42" ht="25" customHeight="1">
      <c r="A36" s="231"/>
      <c r="B36" s="231"/>
      <c r="C36" s="231"/>
      <c r="D36" s="231"/>
      <c r="E36" s="225"/>
      <c r="F36" s="226"/>
      <c r="G36" s="227"/>
      <c r="H36" s="228"/>
      <c r="I36" s="229"/>
      <c r="J36" s="230"/>
      <c r="K36" s="225"/>
      <c r="L36" s="226"/>
      <c r="M36" s="227"/>
      <c r="N36" s="225"/>
      <c r="O36" s="226"/>
      <c r="P36" s="227"/>
      <c r="Q36" s="225"/>
      <c r="R36" s="226"/>
      <c r="S36" s="227"/>
      <c r="T36" s="225"/>
      <c r="U36" s="226"/>
      <c r="V36" s="227"/>
      <c r="W36" s="225"/>
      <c r="X36" s="226"/>
      <c r="Y36" s="227"/>
      <c r="Z36" s="225"/>
      <c r="AA36" s="226"/>
      <c r="AB36" s="227"/>
      <c r="AC36" s="225"/>
      <c r="AD36" s="226"/>
      <c r="AE36" s="227"/>
      <c r="AF36" s="225"/>
      <c r="AG36" s="226"/>
      <c r="AH36" s="227"/>
      <c r="AI36" s="228"/>
      <c r="AJ36" s="229"/>
      <c r="AK36" s="229"/>
      <c r="AL36" s="229"/>
      <c r="AM36" s="229"/>
      <c r="AN36" s="229"/>
      <c r="AO36" s="229"/>
      <c r="AP36" s="230"/>
    </row>
    <row r="37" spans="1:42" ht="25" customHeight="1">
      <c r="A37" s="231"/>
      <c r="B37" s="231"/>
      <c r="C37" s="231"/>
      <c r="D37" s="231"/>
      <c r="E37" s="225"/>
      <c r="F37" s="226"/>
      <c r="G37" s="227"/>
      <c r="H37" s="228"/>
      <c r="I37" s="229"/>
      <c r="J37" s="230"/>
      <c r="K37" s="225"/>
      <c r="L37" s="226"/>
      <c r="M37" s="227"/>
      <c r="N37" s="225"/>
      <c r="O37" s="226"/>
      <c r="P37" s="227"/>
      <c r="Q37" s="225"/>
      <c r="R37" s="226"/>
      <c r="S37" s="227"/>
      <c r="T37" s="225"/>
      <c r="U37" s="226"/>
      <c r="V37" s="227"/>
      <c r="W37" s="225"/>
      <c r="X37" s="226"/>
      <c r="Y37" s="227"/>
      <c r="Z37" s="225"/>
      <c r="AA37" s="226"/>
      <c r="AB37" s="227"/>
      <c r="AC37" s="225"/>
      <c r="AD37" s="226"/>
      <c r="AE37" s="227"/>
      <c r="AF37" s="225"/>
      <c r="AG37" s="226"/>
      <c r="AH37" s="227"/>
      <c r="AI37" s="228"/>
      <c r="AJ37" s="229"/>
      <c r="AK37" s="229"/>
      <c r="AL37" s="229"/>
      <c r="AM37" s="229"/>
      <c r="AN37" s="229"/>
      <c r="AO37" s="229"/>
      <c r="AP37" s="230"/>
    </row>
  </sheetData>
  <mergeCells count="381">
    <mergeCell ref="A1:T4"/>
    <mergeCell ref="U1:AD4"/>
    <mergeCell ref="AE1:AH1"/>
    <mergeCell ref="AI1:AP1"/>
    <mergeCell ref="AE2:AH2"/>
    <mergeCell ref="AI2:AP2"/>
    <mergeCell ref="AE3:AH3"/>
    <mergeCell ref="AI3:AP3"/>
    <mergeCell ref="AE4:AH4"/>
    <mergeCell ref="AI4:AP4"/>
    <mergeCell ref="A5:AP5"/>
    <mergeCell ref="A6:D6"/>
    <mergeCell ref="E6:AP6"/>
    <mergeCell ref="A7:B11"/>
    <mergeCell ref="C7:D11"/>
    <mergeCell ref="E7:J7"/>
    <mergeCell ref="K7:P7"/>
    <mergeCell ref="Q7:V7"/>
    <mergeCell ref="W7:AB7"/>
    <mergeCell ref="AC7:AH7"/>
    <mergeCell ref="AI10:AP10"/>
    <mergeCell ref="E11:J11"/>
    <mergeCell ref="K11:P11"/>
    <mergeCell ref="Q11:V11"/>
    <mergeCell ref="W11:AB11"/>
    <mergeCell ref="AC11:AH11"/>
    <mergeCell ref="AI11:AP11"/>
    <mergeCell ref="AC9:AH9"/>
    <mergeCell ref="E10:J10"/>
    <mergeCell ref="K10:P10"/>
    <mergeCell ref="Q10:V10"/>
    <mergeCell ref="W10:AB10"/>
    <mergeCell ref="AC10:AH10"/>
    <mergeCell ref="AI7:AP9"/>
    <mergeCell ref="E8:J8"/>
    <mergeCell ref="K8:P8"/>
    <mergeCell ref="Q8:V8"/>
    <mergeCell ref="W8:AB8"/>
    <mergeCell ref="AC8:AH8"/>
    <mergeCell ref="E9:J9"/>
    <mergeCell ref="K9:P9"/>
    <mergeCell ref="Q9:V9"/>
    <mergeCell ref="W9:AB9"/>
    <mergeCell ref="AI12:AP12"/>
    <mergeCell ref="A13:B13"/>
    <mergeCell ref="C13:D13"/>
    <mergeCell ref="E13:G13"/>
    <mergeCell ref="H13:J13"/>
    <mergeCell ref="K13:M13"/>
    <mergeCell ref="N13:P13"/>
    <mergeCell ref="Q13:S13"/>
    <mergeCell ref="T13:V13"/>
    <mergeCell ref="W13:Y13"/>
    <mergeCell ref="Q12:S12"/>
    <mergeCell ref="T12:V12"/>
    <mergeCell ref="W12:Y12"/>
    <mergeCell ref="Z12:AB12"/>
    <mergeCell ref="AC12:AE12"/>
    <mergeCell ref="AF12:AH12"/>
    <mergeCell ref="A12:B12"/>
    <mergeCell ref="C12:D12"/>
    <mergeCell ref="E12:G12"/>
    <mergeCell ref="H12:J12"/>
    <mergeCell ref="K12:M12"/>
    <mergeCell ref="N12:P12"/>
    <mergeCell ref="Z13:AB13"/>
    <mergeCell ref="AC13:AE13"/>
    <mergeCell ref="N15:P15"/>
    <mergeCell ref="Q15:S15"/>
    <mergeCell ref="T15:V15"/>
    <mergeCell ref="W15:Y15"/>
    <mergeCell ref="AF13:AH13"/>
    <mergeCell ref="AI13:AP13"/>
    <mergeCell ref="A14:B14"/>
    <mergeCell ref="C14:D14"/>
    <mergeCell ref="E14:G14"/>
    <mergeCell ref="H14:J14"/>
    <mergeCell ref="K14:M14"/>
    <mergeCell ref="N14:P14"/>
    <mergeCell ref="AI14:AP14"/>
    <mergeCell ref="Q14:S14"/>
    <mergeCell ref="T14:V14"/>
    <mergeCell ref="W14:Y14"/>
    <mergeCell ref="Z14:AB14"/>
    <mergeCell ref="AC14:AE14"/>
    <mergeCell ref="AF14:AH14"/>
    <mergeCell ref="T17:V17"/>
    <mergeCell ref="W17:Y17"/>
    <mergeCell ref="Z15:AB15"/>
    <mergeCell ref="AC15:AE15"/>
    <mergeCell ref="AF15:AH15"/>
    <mergeCell ref="AI15:AP15"/>
    <mergeCell ref="A16:B16"/>
    <mergeCell ref="C16:D16"/>
    <mergeCell ref="E16:G16"/>
    <mergeCell ref="H16:J16"/>
    <mergeCell ref="K16:M16"/>
    <mergeCell ref="N16:P16"/>
    <mergeCell ref="AI16:AP16"/>
    <mergeCell ref="Q16:S16"/>
    <mergeCell ref="T16:V16"/>
    <mergeCell ref="W16:Y16"/>
    <mergeCell ref="Z16:AB16"/>
    <mergeCell ref="AC16:AE16"/>
    <mergeCell ref="AF16:AH16"/>
    <mergeCell ref="A15:B15"/>
    <mergeCell ref="C15:D15"/>
    <mergeCell ref="E15:G15"/>
    <mergeCell ref="H15:J15"/>
    <mergeCell ref="K15:M15"/>
    <mergeCell ref="Z17:AB17"/>
    <mergeCell ref="AC17:AE17"/>
    <mergeCell ref="AF17:AH17"/>
    <mergeCell ref="AI17:AP17"/>
    <mergeCell ref="A18:B18"/>
    <mergeCell ref="C18:D18"/>
    <mergeCell ref="E18:G18"/>
    <mergeCell ref="H18:J18"/>
    <mergeCell ref="K18:M18"/>
    <mergeCell ref="N18:P18"/>
    <mergeCell ref="AI18:AP18"/>
    <mergeCell ref="Q18:S18"/>
    <mergeCell ref="T18:V18"/>
    <mergeCell ref="W18:Y18"/>
    <mergeCell ref="Z18:AB18"/>
    <mergeCell ref="AC18:AE18"/>
    <mergeCell ref="AF18:AH18"/>
    <mergeCell ref="A17:B17"/>
    <mergeCell ref="C17:D17"/>
    <mergeCell ref="E17:G17"/>
    <mergeCell ref="H17:J17"/>
    <mergeCell ref="K17:M17"/>
    <mergeCell ref="N17:P17"/>
    <mergeCell ref="Q17:S17"/>
    <mergeCell ref="AI19:AP19"/>
    <mergeCell ref="A20:B20"/>
    <mergeCell ref="C20:D20"/>
    <mergeCell ref="E20:G20"/>
    <mergeCell ref="H20:J20"/>
    <mergeCell ref="K20:M20"/>
    <mergeCell ref="N20:P20"/>
    <mergeCell ref="AI20:AP20"/>
    <mergeCell ref="Q20:S20"/>
    <mergeCell ref="T20:V20"/>
    <mergeCell ref="W20:Y20"/>
    <mergeCell ref="Z20:AB20"/>
    <mergeCell ref="AC20:AE20"/>
    <mergeCell ref="AF20:AH20"/>
    <mergeCell ref="A19:B19"/>
    <mergeCell ref="C19:D19"/>
    <mergeCell ref="E19:G19"/>
    <mergeCell ref="H19:J19"/>
    <mergeCell ref="K19:M19"/>
    <mergeCell ref="N19:P19"/>
    <mergeCell ref="Q19:S19"/>
    <mergeCell ref="T19:V19"/>
    <mergeCell ref="W19:Y19"/>
    <mergeCell ref="H21:J21"/>
    <mergeCell ref="K21:M21"/>
    <mergeCell ref="N21:P21"/>
    <mergeCell ref="Q21:S21"/>
    <mergeCell ref="T21:V21"/>
    <mergeCell ref="W21:Y21"/>
    <mergeCell ref="Z19:AB19"/>
    <mergeCell ref="AC19:AE19"/>
    <mergeCell ref="AF19:AH19"/>
    <mergeCell ref="N23:P23"/>
    <mergeCell ref="Q23:S23"/>
    <mergeCell ref="T23:V23"/>
    <mergeCell ref="W23:Y23"/>
    <mergeCell ref="Z21:AB21"/>
    <mergeCell ref="AC21:AE21"/>
    <mergeCell ref="AF21:AH21"/>
    <mergeCell ref="AI21:AP21"/>
    <mergeCell ref="A22:B22"/>
    <mergeCell ref="C22:D22"/>
    <mergeCell ref="E22:G22"/>
    <mergeCell ref="H22:J22"/>
    <mergeCell ref="K22:M22"/>
    <mergeCell ref="N22:P22"/>
    <mergeCell ref="AI22:AP22"/>
    <mergeCell ref="Q22:S22"/>
    <mergeCell ref="T22:V22"/>
    <mergeCell ref="W22:Y22"/>
    <mergeCell ref="Z22:AB22"/>
    <mergeCell ref="AC22:AE22"/>
    <mergeCell ref="AF22:AH22"/>
    <mergeCell ref="A21:B21"/>
    <mergeCell ref="C21:D21"/>
    <mergeCell ref="E21:G21"/>
    <mergeCell ref="T25:V25"/>
    <mergeCell ref="W25:Y25"/>
    <mergeCell ref="Z23:AB23"/>
    <mergeCell ref="AC23:AE23"/>
    <mergeCell ref="AF23:AH23"/>
    <mergeCell ref="AI23:AP23"/>
    <mergeCell ref="A24:B24"/>
    <mergeCell ref="C24:D24"/>
    <mergeCell ref="E24:G24"/>
    <mergeCell ref="H24:J24"/>
    <mergeCell ref="K24:M24"/>
    <mergeCell ref="N24:P24"/>
    <mergeCell ref="AI24:AP24"/>
    <mergeCell ref="Q24:S24"/>
    <mergeCell ref="T24:V24"/>
    <mergeCell ref="W24:Y24"/>
    <mergeCell ref="Z24:AB24"/>
    <mergeCell ref="AC24:AE24"/>
    <mergeCell ref="AF24:AH24"/>
    <mergeCell ref="A23:B23"/>
    <mergeCell ref="C23:D23"/>
    <mergeCell ref="E23:G23"/>
    <mergeCell ref="H23:J23"/>
    <mergeCell ref="K23:M23"/>
    <mergeCell ref="Z25:AB25"/>
    <mergeCell ref="AC25:AE25"/>
    <mergeCell ref="AF25:AH25"/>
    <mergeCell ref="AI25:AP25"/>
    <mergeCell ref="A26:B26"/>
    <mergeCell ref="C26:D26"/>
    <mergeCell ref="E26:G26"/>
    <mergeCell ref="H26:J26"/>
    <mergeCell ref="K26:M26"/>
    <mergeCell ref="N26:P26"/>
    <mergeCell ref="AI26:AP26"/>
    <mergeCell ref="Q26:S26"/>
    <mergeCell ref="T26:V26"/>
    <mergeCell ref="W26:Y26"/>
    <mergeCell ref="Z26:AB26"/>
    <mergeCell ref="AC26:AE26"/>
    <mergeCell ref="AF26:AH26"/>
    <mergeCell ref="A25:B25"/>
    <mergeCell ref="C25:D25"/>
    <mergeCell ref="E25:G25"/>
    <mergeCell ref="H25:J25"/>
    <mergeCell ref="K25:M25"/>
    <mergeCell ref="N25:P25"/>
    <mergeCell ref="Q25:S25"/>
    <mergeCell ref="AI27:AP27"/>
    <mergeCell ref="A28:B28"/>
    <mergeCell ref="C28:D28"/>
    <mergeCell ref="E28:G28"/>
    <mergeCell ref="H28:J28"/>
    <mergeCell ref="K28:M28"/>
    <mergeCell ref="N28:P28"/>
    <mergeCell ref="AI28:AP28"/>
    <mergeCell ref="Q28:S28"/>
    <mergeCell ref="T28:V28"/>
    <mergeCell ref="W28:Y28"/>
    <mergeCell ref="Z28:AB28"/>
    <mergeCell ref="AC28:AE28"/>
    <mergeCell ref="AF28:AH28"/>
    <mergeCell ref="A27:B27"/>
    <mergeCell ref="C27:D27"/>
    <mergeCell ref="E27:G27"/>
    <mergeCell ref="H27:J27"/>
    <mergeCell ref="K27:M27"/>
    <mergeCell ref="N27:P27"/>
    <mergeCell ref="Q27:S27"/>
    <mergeCell ref="T27:V27"/>
    <mergeCell ref="W27:Y27"/>
    <mergeCell ref="H29:J29"/>
    <mergeCell ref="K29:M29"/>
    <mergeCell ref="N29:P29"/>
    <mergeCell ref="Q29:S29"/>
    <mergeCell ref="T29:V29"/>
    <mergeCell ref="W29:Y29"/>
    <mergeCell ref="Z27:AB27"/>
    <mergeCell ref="AC27:AE27"/>
    <mergeCell ref="AF27:AH27"/>
    <mergeCell ref="N31:P31"/>
    <mergeCell ref="Q31:S31"/>
    <mergeCell ref="T31:V31"/>
    <mergeCell ref="W31:Y31"/>
    <mergeCell ref="Z29:AB29"/>
    <mergeCell ref="AC29:AE29"/>
    <mergeCell ref="AF29:AH29"/>
    <mergeCell ref="AI29:AP29"/>
    <mergeCell ref="A30:B30"/>
    <mergeCell ref="C30:D30"/>
    <mergeCell ref="E30:G30"/>
    <mergeCell ref="H30:J30"/>
    <mergeCell ref="K30:M30"/>
    <mergeCell ref="N30:P30"/>
    <mergeCell ref="AI30:AP30"/>
    <mergeCell ref="Q30:S30"/>
    <mergeCell ref="T30:V30"/>
    <mergeCell ref="W30:Y30"/>
    <mergeCell ref="Z30:AB30"/>
    <mergeCell ref="AC30:AE30"/>
    <mergeCell ref="AF30:AH30"/>
    <mergeCell ref="A29:B29"/>
    <mergeCell ref="C29:D29"/>
    <mergeCell ref="E29:G29"/>
    <mergeCell ref="T33:V33"/>
    <mergeCell ref="W33:Y33"/>
    <mergeCell ref="Z31:AB31"/>
    <mergeCell ref="AC31:AE31"/>
    <mergeCell ref="AF31:AH31"/>
    <mergeCell ref="AI31:AP31"/>
    <mergeCell ref="A32:B32"/>
    <mergeCell ref="C32:D32"/>
    <mergeCell ref="E32:G32"/>
    <mergeCell ref="H32:J32"/>
    <mergeCell ref="K32:M32"/>
    <mergeCell ref="N32:P32"/>
    <mergeCell ref="AI32:AP32"/>
    <mergeCell ref="Q32:S32"/>
    <mergeCell ref="T32:V32"/>
    <mergeCell ref="W32:Y32"/>
    <mergeCell ref="Z32:AB32"/>
    <mergeCell ref="AC32:AE32"/>
    <mergeCell ref="AF32:AH32"/>
    <mergeCell ref="A31:B31"/>
    <mergeCell ref="C31:D31"/>
    <mergeCell ref="E31:G31"/>
    <mergeCell ref="H31:J31"/>
    <mergeCell ref="K31:M31"/>
    <mergeCell ref="Z33:AB33"/>
    <mergeCell ref="AC33:AE33"/>
    <mergeCell ref="AF33:AH33"/>
    <mergeCell ref="AI33:AP33"/>
    <mergeCell ref="A34:B34"/>
    <mergeCell ref="C34:D34"/>
    <mergeCell ref="E34:G34"/>
    <mergeCell ref="H34:J34"/>
    <mergeCell ref="K34:M34"/>
    <mergeCell ref="N34:P34"/>
    <mergeCell ref="AI34:AP34"/>
    <mergeCell ref="Q34:S34"/>
    <mergeCell ref="T34:V34"/>
    <mergeCell ref="W34:Y34"/>
    <mergeCell ref="Z34:AB34"/>
    <mergeCell ref="AC34:AE34"/>
    <mergeCell ref="AF34:AH34"/>
    <mergeCell ref="A33:B33"/>
    <mergeCell ref="C33:D33"/>
    <mergeCell ref="E33:G33"/>
    <mergeCell ref="H33:J33"/>
    <mergeCell ref="K33:M33"/>
    <mergeCell ref="N33:P33"/>
    <mergeCell ref="Q33:S33"/>
    <mergeCell ref="Z35:AB35"/>
    <mergeCell ref="AC35:AE35"/>
    <mergeCell ref="AF35:AH35"/>
    <mergeCell ref="AI35:AP35"/>
    <mergeCell ref="A36:B36"/>
    <mergeCell ref="C36:D36"/>
    <mergeCell ref="E36:G36"/>
    <mergeCell ref="H36:J36"/>
    <mergeCell ref="K36:M36"/>
    <mergeCell ref="N36:P36"/>
    <mergeCell ref="A35:B35"/>
    <mergeCell ref="C35:D35"/>
    <mergeCell ref="E35:G35"/>
    <mergeCell ref="H35:J35"/>
    <mergeCell ref="K35:M35"/>
    <mergeCell ref="N35:P35"/>
    <mergeCell ref="Q35:S35"/>
    <mergeCell ref="T35:V35"/>
    <mergeCell ref="W35:Y35"/>
    <mergeCell ref="Z37:AB37"/>
    <mergeCell ref="AC37:AE37"/>
    <mergeCell ref="AF37:AH37"/>
    <mergeCell ref="AI37:AP37"/>
    <mergeCell ref="AI36:AP36"/>
    <mergeCell ref="A37:B37"/>
    <mergeCell ref="C37:D37"/>
    <mergeCell ref="E37:G37"/>
    <mergeCell ref="H37:J37"/>
    <mergeCell ref="K37:M37"/>
    <mergeCell ref="N37:P37"/>
    <mergeCell ref="Q37:S37"/>
    <mergeCell ref="T37:V37"/>
    <mergeCell ref="W37:Y37"/>
    <mergeCell ref="Q36:S36"/>
    <mergeCell ref="T36:V36"/>
    <mergeCell ref="W36:Y36"/>
    <mergeCell ref="Z36:AB36"/>
    <mergeCell ref="AC36:AE36"/>
    <mergeCell ref="AF36:AH36"/>
  </mergeCells>
  <phoneticPr fontId="4" type="noConversion"/>
  <printOptions horizontalCentered="1"/>
  <pageMargins left="0.59055118110236227" right="0.39370078740157483" top="0.59055118110236227" bottom="0.59055118110236227" header="0.39370078740157483" footer="0.39370078740157483"/>
  <pageSetup paperSize="9" scale="78" orientation="portrait" r:id="rId1"/>
  <headerFooter>
    <oddFooter>&amp;C&amp;10&amp;P /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44061-C19B-42C4-B71E-0CC8749070C6}">
  <sheetPr codeName="工作表16"/>
  <dimension ref="A1:A3"/>
  <sheetViews>
    <sheetView workbookViewId="0">
      <selection activeCell="K44" sqref="K44"/>
    </sheetView>
  </sheetViews>
  <sheetFormatPr defaultRowHeight="13"/>
  <cols>
    <col min="1" max="1" width="20.796875" bestFit="1" customWidth="1"/>
  </cols>
  <sheetData>
    <row r="1" spans="1:1">
      <c r="A1" t="s">
        <v>1866</v>
      </c>
    </row>
    <row r="2" spans="1:1">
      <c r="A2" t="s">
        <v>1926</v>
      </c>
    </row>
    <row r="3" spans="1:1">
      <c r="A3" t="s">
        <v>1923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rgb="FFFF0000"/>
    <pageSetUpPr fitToPage="1"/>
  </sheetPr>
  <dimension ref="A1:AM650"/>
  <sheetViews>
    <sheetView tabSelected="1" zoomScale="85" zoomScaleNormal="85" workbookViewId="0">
      <pane ySplit="1" topLeftCell="A94" activePane="bottomLeft" state="frozen"/>
      <selection pane="bottomLeft" activeCell="P145" sqref="P145"/>
    </sheetView>
  </sheetViews>
  <sheetFormatPr defaultColWidth="8.796875" defaultRowHeight="15.5" outlineLevelCol="1"/>
  <cols>
    <col min="1" max="1" width="10" style="2" customWidth="1" outlineLevel="1"/>
    <col min="2" max="2" width="28.796875" bestFit="1" customWidth="1"/>
    <col min="3" max="3" width="13.796875" style="1" customWidth="1" outlineLevel="1"/>
    <col min="4" max="4" width="25.796875" style="1" customWidth="1" outlineLevel="1"/>
    <col min="5" max="5" width="29.69921875" style="1" bestFit="1" customWidth="1"/>
    <col min="6" max="6" width="11.69921875" style="1" customWidth="1" outlineLevel="1"/>
    <col min="7" max="10" width="12.796875" style="1" customWidth="1" outlineLevel="1"/>
    <col min="11" max="12" width="15.5" style="1" bestFit="1" customWidth="1"/>
    <col min="13" max="13" width="10.796875" style="1" customWidth="1" outlineLevel="1"/>
    <col min="14" max="14" width="13.19921875" style="1" bestFit="1" customWidth="1"/>
    <col min="15" max="15" width="20.296875" style="1" customWidth="1" outlineLevel="1"/>
    <col min="16" max="16" width="15.5" style="1" customWidth="1" outlineLevel="1"/>
    <col min="17" max="17" width="10.796875" style="7" bestFit="1" customWidth="1"/>
    <col min="18" max="18" width="10.796875" style="1" bestFit="1" customWidth="1"/>
    <col min="19" max="19" width="13.296875" style="1" bestFit="1" customWidth="1"/>
    <col min="20" max="21" width="10.796875" style="1" bestFit="1" customWidth="1"/>
    <col min="22" max="22" width="27.5" style="1" bestFit="1" customWidth="1"/>
    <col min="23" max="23" width="18.19921875" style="1" customWidth="1" outlineLevel="1"/>
    <col min="24" max="24" width="10.796875" style="1" customWidth="1" outlineLevel="1"/>
    <col min="25" max="25" width="10.69921875" style="1" customWidth="1" outlineLevel="1"/>
    <col min="26" max="26" width="18.69921875" style="1" customWidth="1" outlineLevel="1"/>
    <col min="27" max="27" width="10.69921875" style="1" customWidth="1" outlineLevel="1"/>
    <col min="28" max="28" width="14.296875" style="1" customWidth="1" outlineLevel="1" collapsed="1"/>
    <col min="29" max="31" width="15.5" style="2" customWidth="1" outlineLevel="1"/>
    <col min="32" max="32" width="17.796875" style="2" customWidth="1" outlineLevel="1"/>
    <col min="33" max="33" width="19.796875" style="2" customWidth="1" outlineLevel="1"/>
    <col min="34" max="34" width="13.19921875" style="6" customWidth="1" outlineLevel="1" collapsed="1"/>
    <col min="35" max="35" width="15.5" style="2" bestFit="1" customWidth="1"/>
    <col min="36" max="36" width="15.5" style="2" customWidth="1"/>
    <col min="37" max="37" width="23.19921875" style="2" bestFit="1" customWidth="1"/>
    <col min="38" max="39" width="23.19921875" style="2" customWidth="1"/>
    <col min="40" max="16384" width="8.796875" style="1"/>
  </cols>
  <sheetData>
    <row r="1" spans="1:39" s="5" customFormat="1" ht="32" thickBot="1">
      <c r="A1" s="16" t="s">
        <v>683</v>
      </c>
      <c r="B1" s="13" t="s">
        <v>684</v>
      </c>
      <c r="C1" s="13" t="s">
        <v>0</v>
      </c>
      <c r="D1" s="13" t="s">
        <v>1995</v>
      </c>
      <c r="E1" s="13" t="s">
        <v>3434</v>
      </c>
      <c r="F1" s="13" t="s">
        <v>1</v>
      </c>
      <c r="G1" s="13" t="s">
        <v>1292</v>
      </c>
      <c r="H1" s="13" t="s">
        <v>1293</v>
      </c>
      <c r="I1" s="13" t="s">
        <v>1294</v>
      </c>
      <c r="J1" s="13" t="s">
        <v>1295</v>
      </c>
      <c r="K1" s="13" t="s">
        <v>49</v>
      </c>
      <c r="L1" s="13" t="s">
        <v>48</v>
      </c>
      <c r="M1" s="8" t="s">
        <v>2</v>
      </c>
      <c r="N1" s="8" t="s">
        <v>3</v>
      </c>
      <c r="O1" s="27" t="s">
        <v>47</v>
      </c>
      <c r="P1" s="27" t="s">
        <v>51</v>
      </c>
      <c r="Q1" s="19" t="s">
        <v>43</v>
      </c>
      <c r="R1" s="35" t="s">
        <v>7</v>
      </c>
      <c r="S1" s="35" t="s">
        <v>8</v>
      </c>
      <c r="T1" s="35" t="s">
        <v>9</v>
      </c>
      <c r="U1" s="35" t="s">
        <v>10</v>
      </c>
      <c r="V1" s="4" t="s">
        <v>4</v>
      </c>
      <c r="W1" s="4" t="s">
        <v>41</v>
      </c>
      <c r="X1" s="4" t="s">
        <v>42</v>
      </c>
      <c r="Y1" s="9" t="s">
        <v>6</v>
      </c>
      <c r="Z1" s="20" t="s">
        <v>11</v>
      </c>
      <c r="AA1" s="21" t="s">
        <v>44</v>
      </c>
      <c r="AB1" s="151" t="s">
        <v>1997</v>
      </c>
      <c r="AC1" s="153" t="s">
        <v>1998</v>
      </c>
      <c r="AD1" s="152" t="s">
        <v>46</v>
      </c>
      <c r="AE1" s="192" t="s">
        <v>4789</v>
      </c>
      <c r="AF1" s="44" t="s">
        <v>709</v>
      </c>
      <c r="AG1" s="10" t="s">
        <v>45</v>
      </c>
      <c r="AH1" s="29" t="s">
        <v>50</v>
      </c>
      <c r="AI1" s="30" t="s">
        <v>52</v>
      </c>
      <c r="AJ1" s="118" t="s">
        <v>2013</v>
      </c>
      <c r="AK1" s="118" t="s">
        <v>1234</v>
      </c>
      <c r="AL1" s="118" t="s">
        <v>4800</v>
      </c>
      <c r="AM1" s="118" t="s">
        <v>3326</v>
      </c>
    </row>
    <row r="2" spans="1:39" hidden="1">
      <c r="A2" s="17">
        <f>'圖號清單-114.04.25'!A2</f>
        <v>1</v>
      </c>
      <c r="B2" s="14" t="str">
        <f>_xlfn.XLOOKUP(表格1[[#This Row],[Series NO]],'圖號清單-114.04.25'!A:A,'圖號清單-114.04.25'!B:B,,0)</f>
        <v>AC-1801-50-AA2B-NA-1</v>
      </c>
      <c r="C2" s="3" t="str">
        <f>COUNTIF($AK$2:AK2, AK2) &amp; "/" &amp; COUNTIF($AK$2:$AK$3003, AK2)</f>
        <v>1/2</v>
      </c>
      <c r="D2" s="3" t="str">
        <f t="shared" ref="D2:D65" si="0">_xlfn.TEXTJOIN("-",TRUE,INDEX(_xlfn.TEXTSPLIT(B2,"-"),1),INDEX(_xlfn.TEXTSPLIT(B2,"-"),2),INDEX(_xlfn.TEXTSPLIT(B2,"-"),3),INDEX(_xlfn.TEXTSPLIT(B2,"-"),4),INDEX(_xlfn.TEXTSPLIT(B2,"-"),5))</f>
        <v>AC-1801-50-AA2B-NA</v>
      </c>
      <c r="E2" s="14" t="str" cm="1">
        <f t="array" ref="E2">IFERROR(_xlfn.TEXTJOIN("-",TRUE,_xlfn.XLOOKUP(VALUE(INDEX(_xlfn.TEXTSPLIT(B2,"-"),3)),'DN轉換表(必要)'!A:A,'DN轉換表(必要)'!B:B,,0),INDEX(_xlfn.TEXTSPLIT(B2,"-"),1),INDEX(_xlfn.TEXTSPLIT(B2,"-"),2),INDEX(_xlfn.TEXTSPLIT(B2,"-"),4),INDEX(_xlfn.TEXTSPLIT(B2,"-"),5)),_xlfn.TEXTJOIN("-",TRUE,_xlfn.XLOOKUP(VALUE(INDEX(_xlfn.TEXTSPLIT(B2,"-"),4)),'DN轉換表(必要)'!A:A,'DN轉換表(必要)'!B:B,,0),INDEX(_xlfn.TEXTSPLIT(B2,"-"),1),INDEX(_xlfn.TEXTSPLIT(B2,"-"),2),INDEX(_xlfn.TEXTSPLIT(B2,"-"),3),INDEX(_xlfn.TEXTSPLIT(B2,"-"),4),INDEX(_xlfn.TEXTSPLIT(B2,"-"),5)))</f>
        <v>2"-AC-1801-AA2B-NA</v>
      </c>
      <c r="F2" s="3" t="str">
        <f>IFERROR(_xlfn.XLOOKUP(_xlfn.CONCAT(表格1[[#This Row],[Series NO]],"_",SUBSTITUTE(F$1,"REV.","")),版本控制!$F:$F,版本控制!$C:$C,,0),"")</f>
        <v>04/22/'25</v>
      </c>
      <c r="G2" s="3" t="str">
        <f>IFERROR(_xlfn.XLOOKUP(_xlfn.CONCAT(表格1[[#This Row],[Series NO]],"_",SUBSTITUTE(G$1,"REV.","")),版本控制!$F:$F,版本控制!$C:$C,,0),"")</f>
        <v/>
      </c>
      <c r="H2" s="3" t="str">
        <f>IFERROR(_xlfn.XLOOKUP(_xlfn.CONCAT(表格1[[#This Row],[Series NO]],"_",SUBSTITUTE(H$1,"REV.","")),版本控制!$F:$F,版本控制!$C:$C,,0),"")</f>
        <v/>
      </c>
      <c r="I2" s="3" t="str">
        <f>IFERROR(_xlfn.XLOOKUP(_xlfn.CONCAT(表格1[[#This Row],[Series NO]],"_",SUBSTITUTE(I$1,"REV.","")),版本控制!$F:$F,版本控制!$C:$C,,0),"")</f>
        <v/>
      </c>
      <c r="J2" s="3" t="str">
        <f>IFERROR(_xlfn.XLOOKUP(_xlfn.CONCAT(表格1[[#This Row],[Series NO]],"_",SUBSTITUTE(J$1,"REV.","")),版本控制!$F:$F,版本控制!$C:$C,,0),"")</f>
        <v/>
      </c>
      <c r="K2" s="3" t="str" cm="1">
        <f t="array" ref="K2">INDEX(F$1:J$1,1,MATCH(1,1/($F2:J2&lt;&gt;"")))</f>
        <v>REV.1</v>
      </c>
      <c r="L2" s="3" t="str" cm="1">
        <f t="array" ref="L2">LOOKUP(2,1/($F2:J2&lt;&gt;""),$F2:J2)</f>
        <v>04/22/'25</v>
      </c>
      <c r="M2" s="3"/>
      <c r="N2" s="3" t="str">
        <f>+TEXT(A2,"0000")</f>
        <v>0001</v>
      </c>
      <c r="O2" s="28"/>
      <c r="P2" s="15"/>
      <c r="Q2" s="22" cm="1">
        <f t="array" ref="Q2">_xlfn.XLOOKUP(INDEX(_xlfn.TEXTSPLIT(表格1[[#This Row],[LINE   NUMBER]],"-"),1),'DN轉換表(必要)'!B:B,'DN轉換表(必要)'!C:C,,0)</f>
        <v>2</v>
      </c>
      <c r="R2" s="22" t="str" cm="1">
        <f t="array" ref="R2">IF(IFERROR(MATCH(INDEX(_xlfn.TEXTSPLIT(表格1[[#This Row],[LINE   NUMBER]],"-"),2),介質清單!I:I,0)&gt;=1,FALSE),"Trim",INDEX(_xlfn.TEXTSPLIT(表格1[[#This Row],[LINE   NUMBER]],"-"),2))</f>
        <v>AC</v>
      </c>
      <c r="S2" s="22" t="str" cm="1">
        <f t="array" ref="S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1801</v>
      </c>
      <c r="T2" s="22" t="str" cm="1">
        <f t="array" ref="T2">IF(LEN(INDEX(_xlfn.TEXTSPLIT(表格1[[#This Row],[LINE   NUMBER]],"-"),4))=4,INDEX(_xlfn.TEXTSPLIT(表格1[[#This Row],[LINE   NUMBER]],"-"),4),IF(LEN(MID(E2,FIND("AA",E2,1),4))=4,MID(E2,FIND("AA",E2,1),4),"Wrong"))</f>
        <v>AA2B</v>
      </c>
      <c r="U2" s="22" t="str" cm="1">
        <f t="array" ref="U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" s="22" t="str">
        <f>_xlfn.XLOOKUP(表格1[[#This Row],[級數]],管道等级索引表!B:B,管道等级索引表!G:G,,0)</f>
        <v>A106 Gr.B
API 5L Gr.B
SAWH</v>
      </c>
      <c r="W2" s="22" t="s">
        <v>5</v>
      </c>
      <c r="X2" s="23"/>
      <c r="Y2" s="22"/>
      <c r="Z2" s="22" t="str">
        <f>_xlfn.CONCAT(表格1[[#This Row],[系統]],"-",表格1[[#This Row],[編號]])</f>
        <v>AC-1801</v>
      </c>
      <c r="AA2" s="22"/>
      <c r="AB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2" s="31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2" s="24"/>
      <c r="AE2" s="24" t="str" cm="1">
        <f t="array" ref="AE2">_xlfn.IFNA(_xlfn.XLOOKUP(表格1[[#This Row],[Series NO]],'依TP NO.篩選'!A:A,'依TP NO.篩選'!R:R,,0),_xlfn.XLOOKUP(VALUE(表格1[[#This Row],[Series NO]]),VALUE('依TP NO.篩選'!A:A),'依TP NO.篩選'!R:R,,0))</f>
        <v>TP-033-VT</v>
      </c>
      <c r="AF2" s="24" t="str">
        <f>_xlfn.XLOOKUP(表格1[[#This Row],[系統]],介質清單!A:A,介質清單!B:B,,0)</f>
        <v>活性炭</v>
      </c>
      <c r="AG2" s="25"/>
      <c r="AH2" s="22" t="s">
        <v>3433</v>
      </c>
      <c r="AI2" s="31"/>
      <c r="AJ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1-63 深灰色</v>
      </c>
      <c r="AK2" s="2" t="str" cm="1">
        <f t="array" ref="AK2">IFERROR(_xlfn.TEXTJOIN("-",TRUE,INDEX(_xlfn.TEXTSPLIT(B2,"-"),1),INDEX(_xlfn.TEXTSPLIT(B2,"-"),2),INDEX(_xlfn.TEXTSPLIT(B2,"-"),4),INDEX(_xlfn.TEXTSPLIT(B2,"-"),5)),_xlfn.TEXTJOIN("-",TRUE,_xlfn.XLOOKUP(VALUE(INDEX(_xlfn.TEXTSPLIT(B2,"-"),4)),'DN轉換表(必要)'!A:A,'DN轉換表(必要)'!B:B,,0),INDEX(_xlfn.TEXTSPLIT(B2,"-"),1),INDEX(_xlfn.TEXTSPLIT(B2,"-"),2),INDEX(_xlfn.TEXTSPLIT(B2,"-"),3),INDEX(_xlfn.TEXTSPLIT(B2,"-"),4),INDEX(_xlfn.TEXTSPLIT(B2,"-"),5)))</f>
        <v>AC-1801-AA2B-NA</v>
      </c>
      <c r="AL2" s="2" t="str">
        <f>IF(ISNUMBER(IFERROR(_xlfn.XLOOKUP(表格1[[#This Row],[Line_No]],'TEMP VALUE'!A:A,'DRAWING LIST'!A:A,,0),"")),"v","")</f>
        <v/>
      </c>
      <c r="AM2" s="2" t="str">
        <f>_xlfn.XLOOKUP(表格1[[#This Row],[Series NO]], 版本控制!$A:$A, 版本控制!$E:$E, , 0, -1)</f>
        <v>啟用</v>
      </c>
    </row>
    <row r="3" spans="1:39" hidden="1">
      <c r="A3" s="18">
        <f>'圖號清單-114.04.25'!A3</f>
        <v>2</v>
      </c>
      <c r="B3" s="14" t="str">
        <f>_xlfn.XLOOKUP(表格1[[#This Row],[Series NO]],'圖號清單-114.04.25'!A:A,'圖號清單-114.04.25'!B:B,,0)</f>
        <v>AC-1801-50-AA2B-NA-2</v>
      </c>
      <c r="C3" s="3" t="str">
        <f>COUNTIF($AK$2:AK3, AK3) &amp; "/" &amp; COUNTIF($AK$2:$AK$3003, AK3)</f>
        <v>2/2</v>
      </c>
      <c r="D3" s="3" t="str">
        <f t="shared" si="0"/>
        <v>AC-1801-50-AA2B-NA</v>
      </c>
      <c r="E3" s="14" t="str" cm="1">
        <f t="array" ref="E3">IFERROR(_xlfn.TEXTJOIN("-",TRUE,_xlfn.XLOOKUP(VALUE(INDEX(_xlfn.TEXTSPLIT(B3,"-"),3)),'DN轉換表(必要)'!A:A,'DN轉換表(必要)'!B:B,,0),INDEX(_xlfn.TEXTSPLIT(B3,"-"),1),INDEX(_xlfn.TEXTSPLIT(B3,"-"),2),INDEX(_xlfn.TEXTSPLIT(B3,"-"),4),INDEX(_xlfn.TEXTSPLIT(B3,"-"),5)),_xlfn.TEXTJOIN("-",TRUE,_xlfn.XLOOKUP(VALUE(INDEX(_xlfn.TEXTSPLIT(B3,"-"),4)),'DN轉換表(必要)'!A:A,'DN轉換表(必要)'!B:B,,0),INDEX(_xlfn.TEXTSPLIT(B3,"-"),1),INDEX(_xlfn.TEXTSPLIT(B3,"-"),2),INDEX(_xlfn.TEXTSPLIT(B3,"-"),3),INDEX(_xlfn.TEXTSPLIT(B3,"-"),4),INDEX(_xlfn.TEXTSPLIT(B3,"-"),5)))</f>
        <v>2"-AC-1801-AA2B-NA</v>
      </c>
      <c r="F3" s="3" t="str">
        <f>IFERROR(_xlfn.XLOOKUP(_xlfn.CONCAT(表格1[[#This Row],[Series NO]],"_",SUBSTITUTE(F$1,"REV.","")),版本控制!$F:$F,版本控制!$C:$C,,0),"")</f>
        <v>04/22/'25</v>
      </c>
      <c r="G3" s="3" t="str">
        <f>IFERROR(_xlfn.XLOOKUP(_xlfn.CONCAT(表格1[[#This Row],[Series NO]],"_",SUBSTITUTE(G$1,"REV.","")),版本控制!$F:$F,版本控制!$C:$C,,0),"")</f>
        <v/>
      </c>
      <c r="H3" s="3" t="str">
        <f>IFERROR(_xlfn.XLOOKUP(_xlfn.CONCAT(表格1[[#This Row],[Series NO]],"_",SUBSTITUTE(H$1,"REV.","")),版本控制!$F:$F,版本控制!$C:$C,,0),"")</f>
        <v/>
      </c>
      <c r="I3" s="3" t="str">
        <f>IFERROR(_xlfn.XLOOKUP(_xlfn.CONCAT(表格1[[#This Row],[Series NO]],"_",SUBSTITUTE(I$1,"REV.","")),版本控制!$F:$F,版本控制!$C:$C,,0),"")</f>
        <v/>
      </c>
      <c r="J3" s="3" t="str">
        <f>IFERROR(_xlfn.XLOOKUP(_xlfn.CONCAT(表格1[[#This Row],[Series NO]],"_",SUBSTITUTE(J$1,"REV.","")),版本控制!$F:$F,版本控制!$C:$C,,0),"")</f>
        <v/>
      </c>
      <c r="K3" s="3" t="str" cm="1">
        <f t="array" ref="K3">INDEX(F$1:J$1,1,MATCH(1,1/($F3:J3&lt;&gt;"")))</f>
        <v>REV.1</v>
      </c>
      <c r="L3" s="3" t="str" cm="1">
        <f t="array" ref="L3">LOOKUP(2,1/($F3:J3&lt;&gt;""),$F3:J3)</f>
        <v>04/22/'25</v>
      </c>
      <c r="M3" s="3"/>
      <c r="N3" s="3" t="str">
        <f t="shared" ref="N3:N66" si="1">+TEXT(A3,"0000")</f>
        <v>0002</v>
      </c>
      <c r="O3" s="28"/>
      <c r="P3" s="32"/>
      <c r="Q3" s="22" cm="1">
        <f t="array" ref="Q3">_xlfn.XLOOKUP(INDEX(_xlfn.TEXTSPLIT(表格1[[#This Row],[LINE   NUMBER]],"-"),1),'DN轉換表(必要)'!B:B,'DN轉換表(必要)'!C:C,,0)</f>
        <v>2</v>
      </c>
      <c r="R3" s="22" t="str" cm="1">
        <f t="array" ref="R3">IF(IFERROR(MATCH(INDEX(_xlfn.TEXTSPLIT(表格1[[#This Row],[LINE   NUMBER]],"-"),2),介質清單!I:I,0)&gt;=1,FALSE),"Trim",INDEX(_xlfn.TEXTSPLIT(表格1[[#This Row],[LINE   NUMBER]],"-"),2))</f>
        <v>AC</v>
      </c>
      <c r="S3" s="22" t="str" cm="1">
        <f t="array" ref="S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1801</v>
      </c>
      <c r="T3" s="22" t="str" cm="1">
        <f t="array" ref="T3">IF(LEN(INDEX(_xlfn.TEXTSPLIT(表格1[[#This Row],[LINE   NUMBER]],"-"),4))=4,INDEX(_xlfn.TEXTSPLIT(表格1[[#This Row],[LINE   NUMBER]],"-"),4),IF(LEN(MID(E3,FIND("AA",E3,1),4))=4,MID(E3,FIND("AA",E3,1),4),"Wrong"))</f>
        <v>AA2B</v>
      </c>
      <c r="U3" s="22" t="str" cm="1">
        <f t="array" ref="U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" s="22" t="str">
        <f>_xlfn.XLOOKUP(表格1[[#This Row],[級數]],管道等级索引表!B:B,管道等级索引表!G:G,,0)</f>
        <v>A106 Gr.B
API 5L Gr.B
SAWH</v>
      </c>
      <c r="W3" s="22" t="s">
        <v>5</v>
      </c>
      <c r="X3" s="23"/>
      <c r="Y3" s="22"/>
      <c r="Z3" s="22" t="str">
        <f>_xlfn.CONCAT(表格1[[#This Row],[系統]],"-",表格1[[#This Row],[編號]])</f>
        <v>AC-1801</v>
      </c>
      <c r="AA3" s="22"/>
      <c r="AB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" s="24"/>
      <c r="AE3" s="24" t="str" cm="1">
        <f t="array" ref="AE3">_xlfn.IFNA(_xlfn.XLOOKUP(表格1[[#This Row],[Series NO]],'依TP NO.篩選'!A:A,'依TP NO.篩選'!R:R,,0),_xlfn.XLOOKUP(VALUE(表格1[[#This Row],[Series NO]]),VALUE('依TP NO.篩選'!A:A),'依TP NO.篩選'!R:R,,0))</f>
        <v>TP-033-VT</v>
      </c>
      <c r="AF3" s="24" t="str">
        <f>_xlfn.XLOOKUP(表格1[[#This Row],[系統]],介質清單!A:A,介質清單!B:B,,0)</f>
        <v>活性炭</v>
      </c>
      <c r="AG3" s="25"/>
      <c r="AH3" s="22" t="s">
        <v>3433</v>
      </c>
      <c r="AI3" s="24"/>
      <c r="AJ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1-63 深灰色</v>
      </c>
      <c r="AK3" s="2" t="str" cm="1">
        <f t="array" ref="AK3">IFERROR(_xlfn.TEXTJOIN("-",TRUE,INDEX(_xlfn.TEXTSPLIT(B3,"-"),1),INDEX(_xlfn.TEXTSPLIT(B3,"-"),2),INDEX(_xlfn.TEXTSPLIT(B3,"-"),4),INDEX(_xlfn.TEXTSPLIT(B3,"-"),5)),_xlfn.TEXTJOIN("-",TRUE,_xlfn.XLOOKUP(VALUE(INDEX(_xlfn.TEXTSPLIT(B3,"-"),4)),'DN轉換表(必要)'!A:A,'DN轉換表(必要)'!B:B,,0),INDEX(_xlfn.TEXTSPLIT(B3,"-"),1),INDEX(_xlfn.TEXTSPLIT(B3,"-"),2),INDEX(_xlfn.TEXTSPLIT(B3,"-"),3),INDEX(_xlfn.TEXTSPLIT(B3,"-"),4),INDEX(_xlfn.TEXTSPLIT(B3,"-"),5)))</f>
        <v>AC-1801-AA2B-NA</v>
      </c>
      <c r="AL3" s="2" t="str">
        <f>IF(ISNUMBER(IFERROR(_xlfn.XLOOKUP(表格1[[#This Row],[Line_No]],'TEMP VALUE'!A:A,'DRAWING LIST'!A:A,,0),"")),"v","")</f>
        <v/>
      </c>
      <c r="AM3" s="2" t="str">
        <f>_xlfn.XLOOKUP(表格1[[#This Row],[Series NO]], 版本控制!$A:$A, 版本控制!$E:$E, , 0, -1)</f>
        <v>啟用</v>
      </c>
    </row>
    <row r="4" spans="1:39" hidden="1">
      <c r="A4" s="18">
        <f>'圖號清單-114.04.25'!A4</f>
        <v>3</v>
      </c>
      <c r="B4" s="14" t="str">
        <f>_xlfn.XLOOKUP(表格1[[#This Row],[Series NO]],'圖號清單-114.04.25'!A:A,'圖號清單-114.04.25'!B:B,,0)</f>
        <v>AC-1802-65-AA2B-NA</v>
      </c>
      <c r="C4" s="3" t="str">
        <f>COUNTIF($AK$2:AK4, AK4) &amp; "/" &amp; COUNTIF($AK$2:$AK$3003, AK4)</f>
        <v>1/1</v>
      </c>
      <c r="D4" s="3" t="str">
        <f t="shared" si="0"/>
        <v>AC-1802-65-AA2B-NA</v>
      </c>
      <c r="E4" s="14" t="str" cm="1">
        <f t="array" ref="E4">IFERROR(_xlfn.TEXTJOIN("-",TRUE,_xlfn.XLOOKUP(VALUE(INDEX(_xlfn.TEXTSPLIT(B4,"-"),3)),'DN轉換表(必要)'!A:A,'DN轉換表(必要)'!B:B,,0),INDEX(_xlfn.TEXTSPLIT(B4,"-"),1),INDEX(_xlfn.TEXTSPLIT(B4,"-"),2),INDEX(_xlfn.TEXTSPLIT(B4,"-"),4),INDEX(_xlfn.TEXTSPLIT(B4,"-"),5)),_xlfn.TEXTJOIN("-",TRUE,_xlfn.XLOOKUP(VALUE(INDEX(_xlfn.TEXTSPLIT(B4,"-"),4)),'DN轉換表(必要)'!A:A,'DN轉換表(必要)'!B:B,,0),INDEX(_xlfn.TEXTSPLIT(B4,"-"),1),INDEX(_xlfn.TEXTSPLIT(B4,"-"),2),INDEX(_xlfn.TEXTSPLIT(B4,"-"),3),INDEX(_xlfn.TEXTSPLIT(B4,"-"),4),INDEX(_xlfn.TEXTSPLIT(B4,"-"),5)))</f>
        <v>2 1/2"-AC-1802-AA2B-NA</v>
      </c>
      <c r="F4" s="3" t="str">
        <f>IFERROR(_xlfn.XLOOKUP(_xlfn.CONCAT(表格1[[#This Row],[Series NO]],"_",SUBSTITUTE(F$1,"REV.","")),版本控制!$F:$F,版本控制!$C:$C,,0),"")</f>
        <v>04/22/'25</v>
      </c>
      <c r="G4" s="3" t="str">
        <f>IFERROR(_xlfn.XLOOKUP(_xlfn.CONCAT(表格1[[#This Row],[Series NO]],"_",SUBSTITUTE(G$1,"REV.","")),版本控制!$F:$F,版本控制!$C:$C,,0),"")</f>
        <v/>
      </c>
      <c r="H4" s="3" t="str">
        <f>IFERROR(_xlfn.XLOOKUP(_xlfn.CONCAT(表格1[[#This Row],[Series NO]],"_",SUBSTITUTE(H$1,"REV.","")),版本控制!$F:$F,版本控制!$C:$C,,0),"")</f>
        <v/>
      </c>
      <c r="I4" s="3" t="str">
        <f>IFERROR(_xlfn.XLOOKUP(_xlfn.CONCAT(表格1[[#This Row],[Series NO]],"_",SUBSTITUTE(I$1,"REV.","")),版本控制!$F:$F,版本控制!$C:$C,,0),"")</f>
        <v/>
      </c>
      <c r="J4" s="3" t="str">
        <f>IFERROR(_xlfn.XLOOKUP(_xlfn.CONCAT(表格1[[#This Row],[Series NO]],"_",SUBSTITUTE(J$1,"REV.","")),版本控制!$F:$F,版本控制!$C:$C,,0),"")</f>
        <v/>
      </c>
      <c r="K4" s="3" t="str" cm="1">
        <f t="array" ref="K4">INDEX(F$1:J$1,1,MATCH(1,1/($F4:J4&lt;&gt;"")))</f>
        <v>REV.1</v>
      </c>
      <c r="L4" s="3" t="str" cm="1">
        <f t="array" ref="L4">LOOKUP(2,1/($F4:J4&lt;&gt;""),$F4:J4)</f>
        <v>04/22/'25</v>
      </c>
      <c r="M4" s="3"/>
      <c r="N4" s="3" t="str">
        <f t="shared" si="1"/>
        <v>0003</v>
      </c>
      <c r="O4" s="28"/>
      <c r="P4" s="32"/>
      <c r="Q4" s="22" cm="1">
        <f t="array" ref="Q4">_xlfn.XLOOKUP(INDEX(_xlfn.TEXTSPLIT(表格1[[#This Row],[LINE   NUMBER]],"-"),1),'DN轉換表(必要)'!B:B,'DN轉換表(必要)'!C:C,,0)</f>
        <v>2.5</v>
      </c>
      <c r="R4" s="22" t="str" cm="1">
        <f t="array" ref="R4">IF(IFERROR(MATCH(INDEX(_xlfn.TEXTSPLIT(表格1[[#This Row],[LINE   NUMBER]],"-"),2),介質清單!I:I,0)&gt;=1,FALSE),"Trim",INDEX(_xlfn.TEXTSPLIT(表格1[[#This Row],[LINE   NUMBER]],"-"),2))</f>
        <v>AC</v>
      </c>
      <c r="S4" s="22" t="str" cm="1">
        <f t="array" ref="S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1802</v>
      </c>
      <c r="T4" s="22" t="str" cm="1">
        <f t="array" ref="T4">IF(LEN(INDEX(_xlfn.TEXTSPLIT(表格1[[#This Row],[LINE   NUMBER]],"-"),4))=4,INDEX(_xlfn.TEXTSPLIT(表格1[[#This Row],[LINE   NUMBER]],"-"),4),IF(LEN(MID(E4,FIND("AA",E4,1),4))=4,MID(E4,FIND("AA",E4,1),4),"Wrong"))</f>
        <v>AA2B</v>
      </c>
      <c r="U4" s="22" t="str" cm="1">
        <f t="array" ref="U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" s="22" t="str">
        <f>_xlfn.XLOOKUP(表格1[[#This Row],[級數]],管道等级索引表!B:B,管道等级索引表!G:G,,0)</f>
        <v>A106 Gr.B
API 5L Gr.B
SAWH</v>
      </c>
      <c r="W4" s="22" t="s">
        <v>5</v>
      </c>
      <c r="X4" s="23"/>
      <c r="Y4" s="22"/>
      <c r="Z4" s="22" t="str">
        <f>_xlfn.CONCAT(表格1[[#This Row],[系統]],"-",表格1[[#This Row],[編號]])</f>
        <v>AC-1802</v>
      </c>
      <c r="AA4" s="22"/>
      <c r="AB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" s="24"/>
      <c r="AE4" s="24" t="str" cm="1">
        <f t="array" ref="AE4">_xlfn.IFNA(_xlfn.XLOOKUP(表格1[[#This Row],[Series NO]],'依TP NO.篩選'!A:A,'依TP NO.篩選'!R:R,,0),_xlfn.XLOOKUP(VALUE(表格1[[#This Row],[Series NO]]),VALUE('依TP NO.篩選'!A:A),'依TP NO.篩選'!R:R,,0))</f>
        <v>TP-033-VT</v>
      </c>
      <c r="AF4" s="24" t="str">
        <f>_xlfn.XLOOKUP(表格1[[#This Row],[系統]],介質清單!A:A,介質清單!B:B,,0)</f>
        <v>活性炭</v>
      </c>
      <c r="AG4" s="25"/>
      <c r="AH4" s="22" t="s">
        <v>3433</v>
      </c>
      <c r="AI4" s="24"/>
      <c r="AJ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1-63 深灰色</v>
      </c>
      <c r="AK4" s="2" t="str" cm="1">
        <f t="array" ref="AK4">IFERROR(_xlfn.TEXTJOIN("-",TRUE,INDEX(_xlfn.TEXTSPLIT(B4,"-"),1),INDEX(_xlfn.TEXTSPLIT(B4,"-"),2),INDEX(_xlfn.TEXTSPLIT(B4,"-"),4),INDEX(_xlfn.TEXTSPLIT(B4,"-"),5)),_xlfn.TEXTJOIN("-",TRUE,_xlfn.XLOOKUP(VALUE(INDEX(_xlfn.TEXTSPLIT(B4,"-"),4)),'DN轉換表(必要)'!A:A,'DN轉換表(必要)'!B:B,,0),INDEX(_xlfn.TEXTSPLIT(B4,"-"),1),INDEX(_xlfn.TEXTSPLIT(B4,"-"),2),INDEX(_xlfn.TEXTSPLIT(B4,"-"),3),INDEX(_xlfn.TEXTSPLIT(B4,"-"),4),INDEX(_xlfn.TEXTSPLIT(B4,"-"),5)))</f>
        <v>AC-1802-AA2B-NA</v>
      </c>
      <c r="AL4" s="2" t="str">
        <f>IF(ISNUMBER(IFERROR(_xlfn.XLOOKUP(表格1[[#This Row],[Line_No]],'TEMP VALUE'!A:A,'DRAWING LIST'!A:A,,0),"")),"v","")</f>
        <v/>
      </c>
      <c r="AM4" s="2" t="str">
        <f>_xlfn.XLOOKUP(表格1[[#This Row],[Series NO]], 版本控制!$A:$A, 版本控制!$E:$E, , 0, -1)</f>
        <v>啟用</v>
      </c>
    </row>
    <row r="5" spans="1:39" hidden="1">
      <c r="A5" s="18">
        <f>'圖號清單-114.04.25'!A5</f>
        <v>4</v>
      </c>
      <c r="B5" s="14" t="str">
        <f>_xlfn.XLOOKUP(表格1[[#This Row],[Series NO]],'圖號清單-114.04.25'!A:A,'圖號清單-114.04.25'!B:B,,0)</f>
        <v>AMO-0601-25-AA1E-NA-1</v>
      </c>
      <c r="C5" s="3" t="str">
        <f>COUNTIF($AK$2:AK5, AK5) &amp; "/" &amp; COUNTIF($AK$2:$AK$3003, AK5)</f>
        <v>1/2</v>
      </c>
      <c r="D5" s="3" t="str">
        <f t="shared" si="0"/>
        <v>AMO-0601-25-AA1E-NA</v>
      </c>
      <c r="E5" s="14" t="str" cm="1">
        <f t="array" ref="E5">IFERROR(_xlfn.TEXTJOIN("-",TRUE,_xlfn.XLOOKUP(VALUE(INDEX(_xlfn.TEXTSPLIT(B5,"-"),3)),'DN轉換表(必要)'!A:A,'DN轉換表(必要)'!B:B,,0),INDEX(_xlfn.TEXTSPLIT(B5,"-"),1),INDEX(_xlfn.TEXTSPLIT(B5,"-"),2),INDEX(_xlfn.TEXTSPLIT(B5,"-"),4),INDEX(_xlfn.TEXTSPLIT(B5,"-"),5)),_xlfn.TEXTJOIN("-",TRUE,_xlfn.XLOOKUP(VALUE(INDEX(_xlfn.TEXTSPLIT(B5,"-"),4)),'DN轉換表(必要)'!A:A,'DN轉換表(必要)'!B:B,,0),INDEX(_xlfn.TEXTSPLIT(B5,"-"),1),INDEX(_xlfn.TEXTSPLIT(B5,"-"),2),INDEX(_xlfn.TEXTSPLIT(B5,"-"),3),INDEX(_xlfn.TEXTSPLIT(B5,"-"),4),INDEX(_xlfn.TEXTSPLIT(B5,"-"),5)))</f>
        <v>1"-AMO-0601-AA1E-NA</v>
      </c>
      <c r="F5" s="3" t="str">
        <f>IFERROR(_xlfn.XLOOKUP(_xlfn.CONCAT(表格1[[#This Row],[Series NO]],"_",SUBSTITUTE(F$1,"REV.","")),版本控制!$F:$F,版本控制!$C:$C,,0),"")</f>
        <v>04/22/'25</v>
      </c>
      <c r="G5" s="3" t="str">
        <f>IFERROR(_xlfn.XLOOKUP(_xlfn.CONCAT(表格1[[#This Row],[Series NO]],"_",SUBSTITUTE(G$1,"REV.","")),版本控制!$F:$F,版本控制!$C:$C,,0),"")</f>
        <v/>
      </c>
      <c r="H5" s="3" t="str">
        <f>IFERROR(_xlfn.XLOOKUP(_xlfn.CONCAT(表格1[[#This Row],[Series NO]],"_",SUBSTITUTE(H$1,"REV.","")),版本控制!$F:$F,版本控制!$C:$C,,0),"")</f>
        <v/>
      </c>
      <c r="I5" s="3" t="str">
        <f>IFERROR(_xlfn.XLOOKUP(_xlfn.CONCAT(表格1[[#This Row],[Series NO]],"_",SUBSTITUTE(I$1,"REV.","")),版本控制!$F:$F,版本控制!$C:$C,,0),"")</f>
        <v/>
      </c>
      <c r="J5" s="3" t="str">
        <f>IFERROR(_xlfn.XLOOKUP(_xlfn.CONCAT(表格1[[#This Row],[Series NO]],"_",SUBSTITUTE(J$1,"REV.","")),版本控制!$F:$F,版本控制!$C:$C,,0),"")</f>
        <v/>
      </c>
      <c r="K5" s="3" t="str" cm="1">
        <f t="array" ref="K5">INDEX(F$1:J$1,1,MATCH(1,1/($F5:J5&lt;&gt;"")))</f>
        <v>REV.1</v>
      </c>
      <c r="L5" s="3" t="str" cm="1">
        <f t="array" ref="L5">LOOKUP(2,1/($F5:J5&lt;&gt;""),$F5:J5)</f>
        <v>04/22/'25</v>
      </c>
      <c r="M5" s="3"/>
      <c r="N5" s="3" t="str">
        <f t="shared" si="1"/>
        <v>0004</v>
      </c>
      <c r="O5" s="28"/>
      <c r="P5" s="15"/>
      <c r="Q5" s="22" cm="1">
        <f t="array" ref="Q5">_xlfn.XLOOKUP(INDEX(_xlfn.TEXTSPLIT(表格1[[#This Row],[LINE   NUMBER]],"-"),1),'DN轉換表(必要)'!B:B,'DN轉換表(必要)'!C:C,,0)</f>
        <v>1</v>
      </c>
      <c r="R5" s="22" t="str" cm="1">
        <f t="array" ref="R5">IF(IFERROR(MATCH(INDEX(_xlfn.TEXTSPLIT(表格1[[#This Row],[LINE   NUMBER]],"-"),2),介質清單!I:I,0)&gt;=1,FALSE),"Trim",INDEX(_xlfn.TEXTSPLIT(表格1[[#This Row],[LINE   NUMBER]],"-"),2))</f>
        <v>AMO</v>
      </c>
      <c r="S5" s="22" t="str" cm="1">
        <f t="array" ref="S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0601</v>
      </c>
      <c r="T5" s="22" t="str" cm="1">
        <f t="array" ref="T5">IF(LEN(INDEX(_xlfn.TEXTSPLIT(表格1[[#This Row],[LINE   NUMBER]],"-"),4))=4,INDEX(_xlfn.TEXTSPLIT(表格1[[#This Row],[LINE   NUMBER]],"-"),4),IF(LEN(MID(E5,FIND("AA",E5,1),4))=4,MID(E5,FIND("AA",E5,1),4),"Wrong"))</f>
        <v>AA1E</v>
      </c>
      <c r="U5" s="22" t="str" cm="1">
        <f t="array" ref="U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" s="22" t="str">
        <f>_xlfn.XLOOKUP(表格1[[#This Row],[級數]],管道等级索引表!B:B,管道等级索引表!G:G,,0)</f>
        <v>TP304</v>
      </c>
      <c r="W5" s="22" t="s">
        <v>5</v>
      </c>
      <c r="X5" s="23"/>
      <c r="Y5" s="22"/>
      <c r="Z5" s="22" t="str">
        <f>_xlfn.CONCAT(表格1[[#This Row],[系統]],"-",表格1[[#This Row],[編號]])</f>
        <v>AMO-0601</v>
      </c>
      <c r="AA5" s="22"/>
      <c r="AB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6.12</v>
      </c>
      <c r="AC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9.18</v>
      </c>
      <c r="AD5" s="24" t="str">
        <f>IFERROR(_xlfn.XLOOKUP(表格1[[#This Row],[Line_No]],管道特性一覽表!A:A,管道特性一覽表!P:P,,0),"")</f>
        <v>水</v>
      </c>
      <c r="AE5" s="24" t="str" cm="1">
        <f t="array" ref="AE5">_xlfn.IFNA(_xlfn.XLOOKUP(表格1[[#This Row],[Series NO]],'依TP NO.篩選'!A:A,'依TP NO.篩選'!R:R,,0),_xlfn.XLOOKUP(VALUE(表格1[[#This Row],[Series NO]]),VALUE('依TP NO.篩選'!A:A),'依TP NO.篩選'!R:R,,0))</f>
        <v>TP-013</v>
      </c>
      <c r="AF5" s="24" t="str">
        <f>_xlfn.XLOOKUP(表格1[[#This Row],[系統]],介質清單!A:A,介質清單!B:B,,0)</f>
        <v>氨水</v>
      </c>
      <c r="AG5" s="25">
        <f>IFERROR(_xlfn.XLOOKUP(表格1[[#This Row],[Line_No]],管道特性一覽表!A:A,管道特性一覽表!R:R,,0),"")</f>
        <v>0.05</v>
      </c>
      <c r="AH5" s="22" t="s">
        <v>3433</v>
      </c>
      <c r="AI5" s="24"/>
      <c r="AJ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" s="2" t="str" cm="1">
        <f t="array" ref="AK5">IFERROR(_xlfn.TEXTJOIN("-",TRUE,INDEX(_xlfn.TEXTSPLIT(B5,"-"),1),INDEX(_xlfn.TEXTSPLIT(B5,"-"),2),INDEX(_xlfn.TEXTSPLIT(B5,"-"),4),INDEX(_xlfn.TEXTSPLIT(B5,"-"),5)),_xlfn.TEXTJOIN("-",TRUE,_xlfn.XLOOKUP(VALUE(INDEX(_xlfn.TEXTSPLIT(B5,"-"),4)),'DN轉換表(必要)'!A:A,'DN轉換表(必要)'!B:B,,0),INDEX(_xlfn.TEXTSPLIT(B5,"-"),1),INDEX(_xlfn.TEXTSPLIT(B5,"-"),2),INDEX(_xlfn.TEXTSPLIT(B5,"-"),3),INDEX(_xlfn.TEXTSPLIT(B5,"-"),4),INDEX(_xlfn.TEXTSPLIT(B5,"-"),5)))</f>
        <v>AMO-0601-AA1E-NA</v>
      </c>
      <c r="AL5" s="2" t="str">
        <f>IF(ISNUMBER(IFERROR(_xlfn.XLOOKUP(表格1[[#This Row],[Line_No]],'TEMP VALUE'!A:A,'DRAWING LIST'!A:A,,0),"")),"v","")</f>
        <v/>
      </c>
      <c r="AM5" s="2" t="str">
        <f>_xlfn.XLOOKUP(表格1[[#This Row],[Series NO]], 版本控制!$A:$A, 版本控制!$E:$E, , 0, -1)</f>
        <v>啟用</v>
      </c>
    </row>
    <row r="6" spans="1:39" hidden="1">
      <c r="A6" s="18">
        <f>'圖號清單-114.04.25'!A6</f>
        <v>5</v>
      </c>
      <c r="B6" s="14" t="str">
        <f>_xlfn.XLOOKUP(表格1[[#This Row],[Series NO]],'圖號清單-114.04.25'!A:A,'圖號清單-114.04.25'!B:B,,0)</f>
        <v>AMO-0601-25-AA1E-NA-2</v>
      </c>
      <c r="C6" s="3" t="str">
        <f>COUNTIF($AK$2:AK6, AK6) &amp; "/" &amp; COUNTIF($AK$2:$AK$3003, AK6)</f>
        <v>2/2</v>
      </c>
      <c r="D6" s="3" t="str">
        <f t="shared" si="0"/>
        <v>AMO-0601-25-AA1E-NA</v>
      </c>
      <c r="E6" s="14" t="str" cm="1">
        <f t="array" ref="E6">IFERROR(_xlfn.TEXTJOIN("-",TRUE,_xlfn.XLOOKUP(VALUE(INDEX(_xlfn.TEXTSPLIT(B6,"-"),3)),'DN轉換表(必要)'!A:A,'DN轉換表(必要)'!B:B,,0),INDEX(_xlfn.TEXTSPLIT(B6,"-"),1),INDEX(_xlfn.TEXTSPLIT(B6,"-"),2),INDEX(_xlfn.TEXTSPLIT(B6,"-"),4),INDEX(_xlfn.TEXTSPLIT(B6,"-"),5)),_xlfn.TEXTJOIN("-",TRUE,_xlfn.XLOOKUP(VALUE(INDEX(_xlfn.TEXTSPLIT(B6,"-"),4)),'DN轉換表(必要)'!A:A,'DN轉換表(必要)'!B:B,,0),INDEX(_xlfn.TEXTSPLIT(B6,"-"),1),INDEX(_xlfn.TEXTSPLIT(B6,"-"),2),INDEX(_xlfn.TEXTSPLIT(B6,"-"),3),INDEX(_xlfn.TEXTSPLIT(B6,"-"),4),INDEX(_xlfn.TEXTSPLIT(B6,"-"),5)))</f>
        <v>1"-AMO-0601-AA1E-NA</v>
      </c>
      <c r="F6" s="3" t="str">
        <f>IFERROR(_xlfn.XLOOKUP(_xlfn.CONCAT(表格1[[#This Row],[Series NO]],"_",SUBSTITUTE(F$1,"REV.","")),版本控制!$F:$F,版本控制!$C:$C,,0),"")</f>
        <v>04/22/'25</v>
      </c>
      <c r="G6" s="3" t="str">
        <f>IFERROR(_xlfn.XLOOKUP(_xlfn.CONCAT(表格1[[#This Row],[Series NO]],"_",SUBSTITUTE(G$1,"REV.","")),版本控制!$F:$F,版本控制!$C:$C,,0),"")</f>
        <v/>
      </c>
      <c r="H6" s="3" t="str">
        <f>IFERROR(_xlfn.XLOOKUP(_xlfn.CONCAT(表格1[[#This Row],[Series NO]],"_",SUBSTITUTE(H$1,"REV.","")),版本控制!$F:$F,版本控制!$C:$C,,0),"")</f>
        <v/>
      </c>
      <c r="I6" s="3" t="str">
        <f>IFERROR(_xlfn.XLOOKUP(_xlfn.CONCAT(表格1[[#This Row],[Series NO]],"_",SUBSTITUTE(I$1,"REV.","")),版本控制!$F:$F,版本控制!$C:$C,,0),"")</f>
        <v/>
      </c>
      <c r="J6" s="3" t="str">
        <f>IFERROR(_xlfn.XLOOKUP(_xlfn.CONCAT(表格1[[#This Row],[Series NO]],"_",SUBSTITUTE(J$1,"REV.","")),版本控制!$F:$F,版本控制!$C:$C,,0),"")</f>
        <v/>
      </c>
      <c r="K6" s="3" t="str" cm="1">
        <f t="array" ref="K6">INDEX(F$1:J$1,1,MATCH(1,1/($F6:J6&lt;&gt;"")))</f>
        <v>REV.1</v>
      </c>
      <c r="L6" s="3" t="str" cm="1">
        <f t="array" ref="L6">LOOKUP(2,1/($F6:J6&lt;&gt;""),$F6:J6)</f>
        <v>04/22/'25</v>
      </c>
      <c r="M6" s="3"/>
      <c r="N6" s="3" t="str">
        <f t="shared" si="1"/>
        <v>0005</v>
      </c>
      <c r="O6" s="28"/>
      <c r="P6" s="32"/>
      <c r="Q6" s="22" cm="1">
        <f t="array" ref="Q6">_xlfn.XLOOKUP(INDEX(_xlfn.TEXTSPLIT(表格1[[#This Row],[LINE   NUMBER]],"-"),1),'DN轉換表(必要)'!B:B,'DN轉換表(必要)'!C:C,,0)</f>
        <v>1</v>
      </c>
      <c r="R6" s="22" t="str" cm="1">
        <f t="array" ref="R6">IF(IFERROR(MATCH(INDEX(_xlfn.TEXTSPLIT(表格1[[#This Row],[LINE   NUMBER]],"-"),2),介質清單!I:I,0)&gt;=1,FALSE),"Trim",INDEX(_xlfn.TEXTSPLIT(表格1[[#This Row],[LINE   NUMBER]],"-"),2))</f>
        <v>AMO</v>
      </c>
      <c r="S6" s="22" t="str" cm="1">
        <f t="array" ref="S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0601</v>
      </c>
      <c r="T6" s="22" t="str" cm="1">
        <f t="array" ref="T6">IF(LEN(INDEX(_xlfn.TEXTSPLIT(表格1[[#This Row],[LINE   NUMBER]],"-"),4))=4,INDEX(_xlfn.TEXTSPLIT(表格1[[#This Row],[LINE   NUMBER]],"-"),4),IF(LEN(MID(E6,FIND("AA",E6,1),4))=4,MID(E6,FIND("AA",E6,1),4),"Wrong"))</f>
        <v>AA1E</v>
      </c>
      <c r="U6" s="22" t="str" cm="1">
        <f t="array" ref="U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" s="22" t="str">
        <f>_xlfn.XLOOKUP(表格1[[#This Row],[級數]],管道等级索引表!B:B,管道等级索引表!G:G,,0)</f>
        <v>TP304</v>
      </c>
      <c r="W6" s="22" t="s">
        <v>5</v>
      </c>
      <c r="X6" s="23"/>
      <c r="Y6" s="22"/>
      <c r="Z6" s="22" t="str">
        <f>_xlfn.CONCAT(表格1[[#This Row],[系統]],"-",表格1[[#This Row],[編號]])</f>
        <v>AMO-0601</v>
      </c>
      <c r="AA6" s="22"/>
      <c r="AB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6.12</v>
      </c>
      <c r="AC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9.18</v>
      </c>
      <c r="AD6" s="24" t="str">
        <f>IFERROR(_xlfn.XLOOKUP(表格1[[#This Row],[Line_No]],管道特性一覽表!A:A,管道特性一覽表!P:P,,0),"")</f>
        <v>水</v>
      </c>
      <c r="AE6" s="24" t="str" cm="1">
        <f t="array" ref="AE6">_xlfn.IFNA(_xlfn.XLOOKUP(表格1[[#This Row],[Series NO]],'依TP NO.篩選'!A:A,'依TP NO.篩選'!R:R,,0),_xlfn.XLOOKUP(VALUE(表格1[[#This Row],[Series NO]]),VALUE('依TP NO.篩選'!A:A),'依TP NO.篩選'!R:R,,0))</f>
        <v>TP-013</v>
      </c>
      <c r="AF6" s="24" t="str">
        <f>_xlfn.XLOOKUP(表格1[[#This Row],[系統]],介質清單!A:A,介質清單!B:B,,0)</f>
        <v>氨水</v>
      </c>
      <c r="AG6" s="25">
        <f>IFERROR(_xlfn.XLOOKUP(表格1[[#This Row],[Line_No]],管道特性一覽表!A:A,管道特性一覽表!R:R,,0),"")</f>
        <v>0.05</v>
      </c>
      <c r="AH6" s="22" t="s">
        <v>3433</v>
      </c>
      <c r="AI6" s="24"/>
      <c r="AJ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" s="2" t="str" cm="1">
        <f t="array" ref="AK6">IFERROR(_xlfn.TEXTJOIN("-",TRUE,INDEX(_xlfn.TEXTSPLIT(B6,"-"),1),INDEX(_xlfn.TEXTSPLIT(B6,"-"),2),INDEX(_xlfn.TEXTSPLIT(B6,"-"),4),INDEX(_xlfn.TEXTSPLIT(B6,"-"),5)),_xlfn.TEXTJOIN("-",TRUE,_xlfn.XLOOKUP(VALUE(INDEX(_xlfn.TEXTSPLIT(B6,"-"),4)),'DN轉換表(必要)'!A:A,'DN轉換表(必要)'!B:B,,0),INDEX(_xlfn.TEXTSPLIT(B6,"-"),1),INDEX(_xlfn.TEXTSPLIT(B6,"-"),2),INDEX(_xlfn.TEXTSPLIT(B6,"-"),3),INDEX(_xlfn.TEXTSPLIT(B6,"-"),4),INDEX(_xlfn.TEXTSPLIT(B6,"-"),5)))</f>
        <v>AMO-0601-AA1E-NA</v>
      </c>
      <c r="AL6" s="2" t="str">
        <f>IF(ISNUMBER(IFERROR(_xlfn.XLOOKUP(表格1[[#This Row],[Line_No]],'TEMP VALUE'!A:A,'DRAWING LIST'!A:A,,0),"")),"v","")</f>
        <v/>
      </c>
      <c r="AM6" s="2" t="str">
        <f>_xlfn.XLOOKUP(表格1[[#This Row],[Series NO]], 版本控制!$A:$A, 版本控制!$E:$E, , 0, -1)</f>
        <v>啟用</v>
      </c>
    </row>
    <row r="7" spans="1:39" hidden="1">
      <c r="A7" s="18">
        <f>'圖號清單-114.04.25'!A7</f>
        <v>6</v>
      </c>
      <c r="B7" s="14" t="str">
        <f>_xlfn.XLOOKUP(表格1[[#This Row],[Series NO]],'圖號清單-114.04.25'!A:A,'圖號清單-114.04.25'!B:B,,0)</f>
        <v>AMO-0602-15-AA1E-NA</v>
      </c>
      <c r="C7" s="3" t="str">
        <f>COUNTIF($AK$2:AK7, AK7) &amp; "/" &amp; COUNTIF($AK$2:$AK$3003, AK7)</f>
        <v>1/1</v>
      </c>
      <c r="D7" s="3" t="str">
        <f t="shared" si="0"/>
        <v>AMO-0602-15-AA1E-NA</v>
      </c>
      <c r="E7" s="14" t="str" cm="1">
        <f t="array" ref="E7">IFERROR(_xlfn.TEXTJOIN("-",TRUE,_xlfn.XLOOKUP(VALUE(INDEX(_xlfn.TEXTSPLIT(B7,"-"),3)),'DN轉換表(必要)'!A:A,'DN轉換表(必要)'!B:B,,0),INDEX(_xlfn.TEXTSPLIT(B7,"-"),1),INDEX(_xlfn.TEXTSPLIT(B7,"-"),2),INDEX(_xlfn.TEXTSPLIT(B7,"-"),4),INDEX(_xlfn.TEXTSPLIT(B7,"-"),5)),_xlfn.TEXTJOIN("-",TRUE,_xlfn.XLOOKUP(VALUE(INDEX(_xlfn.TEXTSPLIT(B7,"-"),4)),'DN轉換表(必要)'!A:A,'DN轉換表(必要)'!B:B,,0),INDEX(_xlfn.TEXTSPLIT(B7,"-"),1),INDEX(_xlfn.TEXTSPLIT(B7,"-"),2),INDEX(_xlfn.TEXTSPLIT(B7,"-"),3),INDEX(_xlfn.TEXTSPLIT(B7,"-"),4),INDEX(_xlfn.TEXTSPLIT(B7,"-"),5)))</f>
        <v>1/2"-AMO-0602-AA1E-NA</v>
      </c>
      <c r="F7" s="3" t="str">
        <f>IFERROR(_xlfn.XLOOKUP(_xlfn.CONCAT(表格1[[#This Row],[Series NO]],"_",SUBSTITUTE(F$1,"REV.","")),版本控制!$F:$F,版本控制!$C:$C,,0),"")</f>
        <v>04/22/'25</v>
      </c>
      <c r="G7" s="3" t="str">
        <f>IFERROR(_xlfn.XLOOKUP(_xlfn.CONCAT(表格1[[#This Row],[Series NO]],"_",SUBSTITUTE(G$1,"REV.","")),版本控制!$F:$F,版本控制!$C:$C,,0),"")</f>
        <v/>
      </c>
      <c r="H7" s="3" t="str">
        <f>IFERROR(_xlfn.XLOOKUP(_xlfn.CONCAT(表格1[[#This Row],[Series NO]],"_",SUBSTITUTE(H$1,"REV.","")),版本控制!$F:$F,版本控制!$C:$C,,0),"")</f>
        <v/>
      </c>
      <c r="I7" s="3" t="str">
        <f>IFERROR(_xlfn.XLOOKUP(_xlfn.CONCAT(表格1[[#This Row],[Series NO]],"_",SUBSTITUTE(I$1,"REV.","")),版本控制!$F:$F,版本控制!$C:$C,,0),"")</f>
        <v/>
      </c>
      <c r="J7" s="3" t="str">
        <f>IFERROR(_xlfn.XLOOKUP(_xlfn.CONCAT(表格1[[#This Row],[Series NO]],"_",SUBSTITUTE(J$1,"REV.","")),版本控制!$F:$F,版本控制!$C:$C,,0),"")</f>
        <v/>
      </c>
      <c r="K7" s="3" t="str" cm="1">
        <f t="array" ref="K7">INDEX(F$1:J$1,1,MATCH(1,1/($F7:J7&lt;&gt;"")))</f>
        <v>REV.1</v>
      </c>
      <c r="L7" s="3" t="str" cm="1">
        <f t="array" ref="L7">LOOKUP(2,1/($F7:J7&lt;&gt;""),$F7:J7)</f>
        <v>04/22/'25</v>
      </c>
      <c r="M7" s="3"/>
      <c r="N7" s="3" t="str">
        <f t="shared" si="1"/>
        <v>0006</v>
      </c>
      <c r="O7" s="28"/>
      <c r="P7" s="15"/>
      <c r="Q7" s="22" cm="1">
        <f t="array" ref="Q7">_xlfn.XLOOKUP(INDEX(_xlfn.TEXTSPLIT(表格1[[#This Row],[LINE   NUMBER]],"-"),1),'DN轉換表(必要)'!B:B,'DN轉換表(必要)'!C:C,,0)</f>
        <v>0.5</v>
      </c>
      <c r="R7" s="22" t="str" cm="1">
        <f t="array" ref="R7">IF(IFERROR(MATCH(INDEX(_xlfn.TEXTSPLIT(表格1[[#This Row],[LINE   NUMBER]],"-"),2),介質清單!I:I,0)&gt;=1,FALSE),"Trim",INDEX(_xlfn.TEXTSPLIT(表格1[[#This Row],[LINE   NUMBER]],"-"),2))</f>
        <v>AMO</v>
      </c>
      <c r="S7" s="22" t="str" cm="1">
        <f t="array" ref="S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0602</v>
      </c>
      <c r="T7" s="22" t="str" cm="1">
        <f t="array" ref="T7">IF(LEN(INDEX(_xlfn.TEXTSPLIT(表格1[[#This Row],[LINE   NUMBER]],"-"),4))=4,INDEX(_xlfn.TEXTSPLIT(表格1[[#This Row],[LINE   NUMBER]],"-"),4),IF(LEN(MID(E7,FIND("AA",E7,1),4))=4,MID(E7,FIND("AA",E7,1),4),"Wrong"))</f>
        <v>AA1E</v>
      </c>
      <c r="U7" s="22" t="str" cm="1">
        <f t="array" ref="U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7" s="22" t="str">
        <f>_xlfn.XLOOKUP(表格1[[#This Row],[級數]],管道等级索引表!B:B,管道等级索引表!G:G,,0)</f>
        <v>TP304</v>
      </c>
      <c r="W7" s="22" t="s">
        <v>5</v>
      </c>
      <c r="X7" s="23"/>
      <c r="Y7" s="22"/>
      <c r="Z7" s="22" t="str">
        <f>_xlfn.CONCAT(表格1[[#This Row],[系統]],"-",表格1[[#This Row],[編號]])</f>
        <v>AMO-0602</v>
      </c>
      <c r="AA7" s="22"/>
      <c r="AB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6.12</v>
      </c>
      <c r="AC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9.18</v>
      </c>
      <c r="AD7" s="24" t="str">
        <f>IFERROR(_xlfn.XLOOKUP(表格1[[#This Row],[Line_No]],管道特性一覽表!A:A,管道特性一覽表!P:P,,0),"")</f>
        <v>水</v>
      </c>
      <c r="AE7" s="24" t="str" cm="1">
        <f t="array" ref="AE7">_xlfn.IFNA(_xlfn.XLOOKUP(表格1[[#This Row],[Series NO]],'依TP NO.篩選'!A:A,'依TP NO.篩選'!R:R,,0),_xlfn.XLOOKUP(VALUE(表格1[[#This Row],[Series NO]]),VALUE('依TP NO.篩選'!A:A),'依TP NO.篩選'!R:R,,0))</f>
        <v>TP-013</v>
      </c>
      <c r="AF7" s="24" t="str">
        <f>_xlfn.XLOOKUP(表格1[[#This Row],[系統]],介質清單!A:A,介質清單!B:B,,0)</f>
        <v>氨水</v>
      </c>
      <c r="AG7" s="25">
        <f>IFERROR(_xlfn.XLOOKUP(表格1[[#This Row],[Line_No]],管道特性一覽表!A:A,管道特性一覽表!R:R,,0),"")</f>
        <v>0.05</v>
      </c>
      <c r="AH7" s="22" t="s">
        <v>3433</v>
      </c>
      <c r="AI7" s="24"/>
      <c r="AJ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7" s="2" t="str" cm="1">
        <f t="array" ref="AK7">IFERROR(_xlfn.TEXTJOIN("-",TRUE,INDEX(_xlfn.TEXTSPLIT(B7,"-"),1),INDEX(_xlfn.TEXTSPLIT(B7,"-"),2),INDEX(_xlfn.TEXTSPLIT(B7,"-"),4),INDEX(_xlfn.TEXTSPLIT(B7,"-"),5)),_xlfn.TEXTJOIN("-",TRUE,_xlfn.XLOOKUP(VALUE(INDEX(_xlfn.TEXTSPLIT(B7,"-"),4)),'DN轉換表(必要)'!A:A,'DN轉換表(必要)'!B:B,,0),INDEX(_xlfn.TEXTSPLIT(B7,"-"),1),INDEX(_xlfn.TEXTSPLIT(B7,"-"),2),INDEX(_xlfn.TEXTSPLIT(B7,"-"),3),INDEX(_xlfn.TEXTSPLIT(B7,"-"),4),INDEX(_xlfn.TEXTSPLIT(B7,"-"),5)))</f>
        <v>AMO-0602-AA1E-NA</v>
      </c>
      <c r="AL7" s="2" t="str">
        <f>IF(ISNUMBER(IFERROR(_xlfn.XLOOKUP(表格1[[#This Row],[Line_No]],'TEMP VALUE'!A:A,'DRAWING LIST'!A:A,,0),"")),"v","")</f>
        <v/>
      </c>
      <c r="AM7" s="2" t="str">
        <f>_xlfn.XLOOKUP(表格1[[#This Row],[Series NO]], 版本控制!$A:$A, 版本控制!$E:$E, , 0, -1)</f>
        <v>啟用</v>
      </c>
    </row>
    <row r="8" spans="1:39" hidden="1">
      <c r="A8" s="18">
        <f>'圖號清單-114.04.25'!A8</f>
        <v>7</v>
      </c>
      <c r="B8" s="14" t="str">
        <f>_xlfn.XLOOKUP(表格1[[#This Row],[Series NO]],'圖號清單-114.04.25'!A:A,'圖號清單-114.04.25'!B:B,,0)</f>
        <v>AMO-0603-15-AA1E-NA</v>
      </c>
      <c r="C8" s="3" t="str">
        <f>COUNTIF($AK$2:AK8, AK8) &amp; "/" &amp; COUNTIF($AK$2:$AK$3003, AK8)</f>
        <v>1/1</v>
      </c>
      <c r="D8" s="3" t="str">
        <f t="shared" si="0"/>
        <v>AMO-0603-15-AA1E-NA</v>
      </c>
      <c r="E8" s="14" t="str" cm="1">
        <f t="array" ref="E8">IFERROR(_xlfn.TEXTJOIN("-",TRUE,_xlfn.XLOOKUP(VALUE(INDEX(_xlfn.TEXTSPLIT(B8,"-"),3)),'DN轉換表(必要)'!A:A,'DN轉換表(必要)'!B:B,,0),INDEX(_xlfn.TEXTSPLIT(B8,"-"),1),INDEX(_xlfn.TEXTSPLIT(B8,"-"),2),INDEX(_xlfn.TEXTSPLIT(B8,"-"),4),INDEX(_xlfn.TEXTSPLIT(B8,"-"),5)),_xlfn.TEXTJOIN("-",TRUE,_xlfn.XLOOKUP(VALUE(INDEX(_xlfn.TEXTSPLIT(B8,"-"),4)),'DN轉換表(必要)'!A:A,'DN轉換表(必要)'!B:B,,0),INDEX(_xlfn.TEXTSPLIT(B8,"-"),1),INDEX(_xlfn.TEXTSPLIT(B8,"-"),2),INDEX(_xlfn.TEXTSPLIT(B8,"-"),3),INDEX(_xlfn.TEXTSPLIT(B8,"-"),4),INDEX(_xlfn.TEXTSPLIT(B8,"-"),5)))</f>
        <v>1/2"-AMO-0603-AA1E-NA</v>
      </c>
      <c r="F8" s="3" t="str">
        <f>IFERROR(_xlfn.XLOOKUP(_xlfn.CONCAT(表格1[[#This Row],[Series NO]],"_",SUBSTITUTE(F$1,"REV.","")),版本控制!$F:$F,版本控制!$C:$C,,0),"")</f>
        <v>04/22/'25</v>
      </c>
      <c r="G8" s="3" t="str">
        <f>IFERROR(_xlfn.XLOOKUP(_xlfn.CONCAT(表格1[[#This Row],[Series NO]],"_",SUBSTITUTE(G$1,"REV.","")),版本控制!$F:$F,版本控制!$C:$C,,0),"")</f>
        <v/>
      </c>
      <c r="H8" s="3" t="str">
        <f>IFERROR(_xlfn.XLOOKUP(_xlfn.CONCAT(表格1[[#This Row],[Series NO]],"_",SUBSTITUTE(H$1,"REV.","")),版本控制!$F:$F,版本控制!$C:$C,,0),"")</f>
        <v/>
      </c>
      <c r="I8" s="3" t="str">
        <f>IFERROR(_xlfn.XLOOKUP(_xlfn.CONCAT(表格1[[#This Row],[Series NO]],"_",SUBSTITUTE(I$1,"REV.","")),版本控制!$F:$F,版本控制!$C:$C,,0),"")</f>
        <v/>
      </c>
      <c r="J8" s="3" t="str">
        <f>IFERROR(_xlfn.XLOOKUP(_xlfn.CONCAT(表格1[[#This Row],[Series NO]],"_",SUBSTITUTE(J$1,"REV.","")),版本控制!$F:$F,版本控制!$C:$C,,0),"")</f>
        <v/>
      </c>
      <c r="K8" s="3" t="str" cm="1">
        <f t="array" ref="K8">INDEX(F$1:J$1,1,MATCH(1,1/($F8:J8&lt;&gt;"")))</f>
        <v>REV.1</v>
      </c>
      <c r="L8" s="3" t="str" cm="1">
        <f t="array" ref="L8">LOOKUP(2,1/($F8:J8&lt;&gt;""),$F8:J8)</f>
        <v>04/22/'25</v>
      </c>
      <c r="M8" s="3"/>
      <c r="N8" s="3" t="str">
        <f t="shared" si="1"/>
        <v>0007</v>
      </c>
      <c r="O8" s="28"/>
      <c r="P8" s="15"/>
      <c r="Q8" s="22" cm="1">
        <f t="array" ref="Q8">_xlfn.XLOOKUP(INDEX(_xlfn.TEXTSPLIT(表格1[[#This Row],[LINE   NUMBER]],"-"),1),'DN轉換表(必要)'!B:B,'DN轉換表(必要)'!C:C,,0)</f>
        <v>0.5</v>
      </c>
      <c r="R8" s="22" t="str" cm="1">
        <f t="array" ref="R8">IF(IFERROR(MATCH(INDEX(_xlfn.TEXTSPLIT(表格1[[#This Row],[LINE   NUMBER]],"-"),2),介質清單!I:I,0)&gt;=1,FALSE),"Trim",INDEX(_xlfn.TEXTSPLIT(表格1[[#This Row],[LINE   NUMBER]],"-"),2))</f>
        <v>AMO</v>
      </c>
      <c r="S8" s="22" t="str" cm="1">
        <f t="array" ref="S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0603</v>
      </c>
      <c r="T8" s="22" t="str" cm="1">
        <f t="array" ref="T8">IF(LEN(INDEX(_xlfn.TEXTSPLIT(表格1[[#This Row],[LINE   NUMBER]],"-"),4))=4,INDEX(_xlfn.TEXTSPLIT(表格1[[#This Row],[LINE   NUMBER]],"-"),4),IF(LEN(MID(E8,FIND("AA",E8,1),4))=4,MID(E8,FIND("AA",E8,1),4),"Wrong"))</f>
        <v>AA1E</v>
      </c>
      <c r="U8" s="22" t="str" cm="1">
        <f t="array" ref="U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8" s="22" t="str">
        <f>_xlfn.XLOOKUP(表格1[[#This Row],[級數]],管道等级索引表!B:B,管道等级索引表!G:G,,0)</f>
        <v>TP304</v>
      </c>
      <c r="W8" s="22" t="s">
        <v>5</v>
      </c>
      <c r="X8" s="23"/>
      <c r="Y8" s="22"/>
      <c r="Z8" s="22" t="str">
        <f>_xlfn.CONCAT(表格1[[#This Row],[系統]],"-",表格1[[#This Row],[編號]])</f>
        <v>AMO-0603</v>
      </c>
      <c r="AA8" s="22"/>
      <c r="AB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6.12</v>
      </c>
      <c r="AC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9.18</v>
      </c>
      <c r="AD8" s="24" t="str">
        <f>IFERROR(_xlfn.XLOOKUP(表格1[[#This Row],[Line_No]],管道特性一覽表!A:A,管道特性一覽表!P:P,,0),"")</f>
        <v>水</v>
      </c>
      <c r="AE8" s="24" t="str" cm="1">
        <f t="array" ref="AE8">_xlfn.IFNA(_xlfn.XLOOKUP(表格1[[#This Row],[Series NO]],'依TP NO.篩選'!A:A,'依TP NO.篩選'!R:R,,0),_xlfn.XLOOKUP(VALUE(表格1[[#This Row],[Series NO]]),VALUE('依TP NO.篩選'!A:A),'依TP NO.篩選'!R:R,,0))</f>
        <v>TP-013</v>
      </c>
      <c r="AF8" s="24" t="str">
        <f>_xlfn.XLOOKUP(表格1[[#This Row],[系統]],介質清單!A:A,介質清單!B:B,,0)</f>
        <v>氨水</v>
      </c>
      <c r="AG8" s="25">
        <f>IFERROR(_xlfn.XLOOKUP(表格1[[#This Row],[Line_No]],管道特性一覽表!A:A,管道特性一覽表!R:R,,0),"")</f>
        <v>0.05</v>
      </c>
      <c r="AH8" s="22" t="s">
        <v>3433</v>
      </c>
      <c r="AI8" s="24"/>
      <c r="AJ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8" s="2" t="str" cm="1">
        <f t="array" ref="AK8">IFERROR(_xlfn.TEXTJOIN("-",TRUE,INDEX(_xlfn.TEXTSPLIT(B8,"-"),1),INDEX(_xlfn.TEXTSPLIT(B8,"-"),2),INDEX(_xlfn.TEXTSPLIT(B8,"-"),4),INDEX(_xlfn.TEXTSPLIT(B8,"-"),5)),_xlfn.TEXTJOIN("-",TRUE,_xlfn.XLOOKUP(VALUE(INDEX(_xlfn.TEXTSPLIT(B8,"-"),4)),'DN轉換表(必要)'!A:A,'DN轉換表(必要)'!B:B,,0),INDEX(_xlfn.TEXTSPLIT(B8,"-"),1),INDEX(_xlfn.TEXTSPLIT(B8,"-"),2),INDEX(_xlfn.TEXTSPLIT(B8,"-"),3),INDEX(_xlfn.TEXTSPLIT(B8,"-"),4),INDEX(_xlfn.TEXTSPLIT(B8,"-"),5)))</f>
        <v>AMO-0603-AA1E-NA</v>
      </c>
      <c r="AL8" s="2" t="str">
        <f>IF(ISNUMBER(IFERROR(_xlfn.XLOOKUP(表格1[[#This Row],[Line_No]],'TEMP VALUE'!A:A,'DRAWING LIST'!A:A,,0),"")),"v","")</f>
        <v/>
      </c>
      <c r="AM8" s="2" t="str">
        <f>_xlfn.XLOOKUP(表格1[[#This Row],[Series NO]], 版本控制!$A:$A, 版本控制!$E:$E, , 0, -1)</f>
        <v>啟用</v>
      </c>
    </row>
    <row r="9" spans="1:39" hidden="1">
      <c r="A9" s="18">
        <f>'圖號清單-114.04.25'!A9</f>
        <v>8</v>
      </c>
      <c r="B9" s="14" t="str">
        <f>_xlfn.XLOOKUP(表格1[[#This Row],[Series NO]],'圖號清單-114.04.25'!A:A,'圖號清單-114.04.25'!B:B,,0)</f>
        <v>AMO-0604-15-AA1E-NA</v>
      </c>
      <c r="C9" s="3" t="str">
        <f>COUNTIF($AK$2:AK9, AK9) &amp; "/" &amp; COUNTIF($AK$2:$AK$3003, AK9)</f>
        <v>1/1</v>
      </c>
      <c r="D9" s="3" t="str">
        <f t="shared" si="0"/>
        <v>AMO-0604-15-AA1E-NA</v>
      </c>
      <c r="E9" s="14" t="str" cm="1">
        <f t="array" ref="E9">IFERROR(_xlfn.TEXTJOIN("-",TRUE,_xlfn.XLOOKUP(VALUE(INDEX(_xlfn.TEXTSPLIT(B9,"-"),3)),'DN轉換表(必要)'!A:A,'DN轉換表(必要)'!B:B,,0),INDEX(_xlfn.TEXTSPLIT(B9,"-"),1),INDEX(_xlfn.TEXTSPLIT(B9,"-"),2),INDEX(_xlfn.TEXTSPLIT(B9,"-"),4),INDEX(_xlfn.TEXTSPLIT(B9,"-"),5)),_xlfn.TEXTJOIN("-",TRUE,_xlfn.XLOOKUP(VALUE(INDEX(_xlfn.TEXTSPLIT(B9,"-"),4)),'DN轉換表(必要)'!A:A,'DN轉換表(必要)'!B:B,,0),INDEX(_xlfn.TEXTSPLIT(B9,"-"),1),INDEX(_xlfn.TEXTSPLIT(B9,"-"),2),INDEX(_xlfn.TEXTSPLIT(B9,"-"),3),INDEX(_xlfn.TEXTSPLIT(B9,"-"),4),INDEX(_xlfn.TEXTSPLIT(B9,"-"),5)))</f>
        <v>1/2"-AMO-0604-AA1E-NA</v>
      </c>
      <c r="F9" s="3" t="str">
        <f>IFERROR(_xlfn.XLOOKUP(_xlfn.CONCAT(表格1[[#This Row],[Series NO]],"_",SUBSTITUTE(F$1,"REV.","")),版本控制!$F:$F,版本控制!$C:$C,,0),"")</f>
        <v>04/22/'25</v>
      </c>
      <c r="G9" s="3" t="str">
        <f>IFERROR(_xlfn.XLOOKUP(_xlfn.CONCAT(表格1[[#This Row],[Series NO]],"_",SUBSTITUTE(G$1,"REV.","")),版本控制!$F:$F,版本控制!$C:$C,,0),"")</f>
        <v/>
      </c>
      <c r="H9" s="3" t="str">
        <f>IFERROR(_xlfn.XLOOKUP(_xlfn.CONCAT(表格1[[#This Row],[Series NO]],"_",SUBSTITUTE(H$1,"REV.","")),版本控制!$F:$F,版本控制!$C:$C,,0),"")</f>
        <v/>
      </c>
      <c r="I9" s="3" t="str">
        <f>IFERROR(_xlfn.XLOOKUP(_xlfn.CONCAT(表格1[[#This Row],[Series NO]],"_",SUBSTITUTE(I$1,"REV.","")),版本控制!$F:$F,版本控制!$C:$C,,0),"")</f>
        <v/>
      </c>
      <c r="J9" s="3" t="str">
        <f>IFERROR(_xlfn.XLOOKUP(_xlfn.CONCAT(表格1[[#This Row],[Series NO]],"_",SUBSTITUTE(J$1,"REV.","")),版本控制!$F:$F,版本控制!$C:$C,,0),"")</f>
        <v/>
      </c>
      <c r="K9" s="3" t="str" cm="1">
        <f t="array" ref="K9">INDEX(F$1:J$1,1,MATCH(1,1/($F9:J9&lt;&gt;"")))</f>
        <v>REV.1</v>
      </c>
      <c r="L9" s="3" t="str" cm="1">
        <f t="array" ref="L9">LOOKUP(2,1/($F9:J9&lt;&gt;""),$F9:J9)</f>
        <v>04/22/'25</v>
      </c>
      <c r="M9" s="3"/>
      <c r="N9" s="3" t="str">
        <f t="shared" si="1"/>
        <v>0008</v>
      </c>
      <c r="O9" s="28"/>
      <c r="P9" s="15"/>
      <c r="Q9" s="22" cm="1">
        <f t="array" ref="Q9">_xlfn.XLOOKUP(INDEX(_xlfn.TEXTSPLIT(表格1[[#This Row],[LINE   NUMBER]],"-"),1),'DN轉換表(必要)'!B:B,'DN轉換表(必要)'!C:C,,0)</f>
        <v>0.5</v>
      </c>
      <c r="R9" s="22" t="str" cm="1">
        <f t="array" ref="R9">IF(IFERROR(MATCH(INDEX(_xlfn.TEXTSPLIT(表格1[[#This Row],[LINE   NUMBER]],"-"),2),介質清單!I:I,0)&gt;=1,FALSE),"Trim",INDEX(_xlfn.TEXTSPLIT(表格1[[#This Row],[LINE   NUMBER]],"-"),2))</f>
        <v>AMO</v>
      </c>
      <c r="S9" s="22" t="str" cm="1">
        <f t="array" ref="S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0604</v>
      </c>
      <c r="T9" s="22" t="str" cm="1">
        <f t="array" ref="T9">IF(LEN(INDEX(_xlfn.TEXTSPLIT(表格1[[#This Row],[LINE   NUMBER]],"-"),4))=4,INDEX(_xlfn.TEXTSPLIT(表格1[[#This Row],[LINE   NUMBER]],"-"),4),IF(LEN(MID(E9,FIND("AA",E9,1),4))=4,MID(E9,FIND("AA",E9,1),4),"Wrong"))</f>
        <v>AA1E</v>
      </c>
      <c r="U9" s="22" t="str" cm="1">
        <f t="array" ref="U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9" s="22" t="str">
        <f>_xlfn.XLOOKUP(表格1[[#This Row],[級數]],管道等级索引表!B:B,管道等级索引表!G:G,,0)</f>
        <v>TP304</v>
      </c>
      <c r="W9" s="22" t="s">
        <v>5</v>
      </c>
      <c r="X9" s="23"/>
      <c r="Y9" s="22"/>
      <c r="Z9" s="22" t="str">
        <f>_xlfn.CONCAT(表格1[[#This Row],[系統]],"-",表格1[[#This Row],[編號]])</f>
        <v>AMO-0604</v>
      </c>
      <c r="AA9" s="22"/>
      <c r="AB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6.12</v>
      </c>
      <c r="AC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9.18</v>
      </c>
      <c r="AD9" s="24" t="str">
        <f>IFERROR(_xlfn.XLOOKUP(表格1[[#This Row],[Line_No]],管道特性一覽表!A:A,管道特性一覽表!P:P,,0),"")</f>
        <v>水</v>
      </c>
      <c r="AE9" s="24" t="str" cm="1">
        <f t="array" ref="AE9">_xlfn.IFNA(_xlfn.XLOOKUP(表格1[[#This Row],[Series NO]],'依TP NO.篩選'!A:A,'依TP NO.篩選'!R:R,,0),_xlfn.XLOOKUP(VALUE(表格1[[#This Row],[Series NO]]),VALUE('依TP NO.篩選'!A:A),'依TP NO.篩選'!R:R,,0))</f>
        <v>TP-013</v>
      </c>
      <c r="AF9" s="24" t="str">
        <f>_xlfn.XLOOKUP(表格1[[#This Row],[系統]],介質清單!A:A,介質清單!B:B,,0)</f>
        <v>氨水</v>
      </c>
      <c r="AG9" s="25">
        <f>IFERROR(_xlfn.XLOOKUP(表格1[[#This Row],[Line_No]],管道特性一覽表!A:A,管道特性一覽表!R:R,,0),"")</f>
        <v>0.05</v>
      </c>
      <c r="AH9" s="22" t="s">
        <v>3433</v>
      </c>
      <c r="AI9" s="24"/>
      <c r="AJ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9" s="2" t="str" cm="1">
        <f t="array" ref="AK9">IFERROR(_xlfn.TEXTJOIN("-",TRUE,INDEX(_xlfn.TEXTSPLIT(B9,"-"),1),INDEX(_xlfn.TEXTSPLIT(B9,"-"),2),INDEX(_xlfn.TEXTSPLIT(B9,"-"),4),INDEX(_xlfn.TEXTSPLIT(B9,"-"),5)),_xlfn.TEXTJOIN("-",TRUE,_xlfn.XLOOKUP(VALUE(INDEX(_xlfn.TEXTSPLIT(B9,"-"),4)),'DN轉換表(必要)'!A:A,'DN轉換表(必要)'!B:B,,0),INDEX(_xlfn.TEXTSPLIT(B9,"-"),1),INDEX(_xlfn.TEXTSPLIT(B9,"-"),2),INDEX(_xlfn.TEXTSPLIT(B9,"-"),3),INDEX(_xlfn.TEXTSPLIT(B9,"-"),4),INDEX(_xlfn.TEXTSPLIT(B9,"-"),5)))</f>
        <v>AMO-0604-AA1E-NA</v>
      </c>
      <c r="AL9" s="2" t="str">
        <f>IF(ISNUMBER(IFERROR(_xlfn.XLOOKUP(表格1[[#This Row],[Line_No]],'TEMP VALUE'!A:A,'DRAWING LIST'!A:A,,0),"")),"v","")</f>
        <v/>
      </c>
      <c r="AM9" s="2" t="str">
        <f>_xlfn.XLOOKUP(表格1[[#This Row],[Series NO]], 版本控制!$A:$A, 版本控制!$E:$E, , 0, -1)</f>
        <v>啟用</v>
      </c>
    </row>
    <row r="10" spans="1:39" hidden="1">
      <c r="A10" s="18">
        <f>'圖號清單-114.04.25'!A10</f>
        <v>9</v>
      </c>
      <c r="B10" s="14" t="str">
        <f>_xlfn.XLOOKUP(表格1[[#This Row],[Series NO]],'圖號清單-114.04.25'!A:A,'圖號清單-114.04.25'!B:B,,0)</f>
        <v>AMO-0605-15-AA1E-NA</v>
      </c>
      <c r="C10" s="3" t="str">
        <f>COUNTIF($AK$2:AK10, AK10) &amp; "/" &amp; COUNTIF($AK$2:$AK$3003, AK10)</f>
        <v>1/1</v>
      </c>
      <c r="D10" s="3" t="str">
        <f t="shared" si="0"/>
        <v>AMO-0605-15-AA1E-NA</v>
      </c>
      <c r="E10" s="14" t="str" cm="1">
        <f t="array" ref="E10">IFERROR(_xlfn.TEXTJOIN("-",TRUE,_xlfn.XLOOKUP(VALUE(INDEX(_xlfn.TEXTSPLIT(B10,"-"),3)),'DN轉換表(必要)'!A:A,'DN轉換表(必要)'!B:B,,0),INDEX(_xlfn.TEXTSPLIT(B10,"-"),1),INDEX(_xlfn.TEXTSPLIT(B10,"-"),2),INDEX(_xlfn.TEXTSPLIT(B10,"-"),4),INDEX(_xlfn.TEXTSPLIT(B10,"-"),5)),_xlfn.TEXTJOIN("-",TRUE,_xlfn.XLOOKUP(VALUE(INDEX(_xlfn.TEXTSPLIT(B10,"-"),4)),'DN轉換表(必要)'!A:A,'DN轉換表(必要)'!B:B,,0),INDEX(_xlfn.TEXTSPLIT(B10,"-"),1),INDEX(_xlfn.TEXTSPLIT(B10,"-"),2),INDEX(_xlfn.TEXTSPLIT(B10,"-"),3),INDEX(_xlfn.TEXTSPLIT(B10,"-"),4),INDEX(_xlfn.TEXTSPLIT(B10,"-"),5)))</f>
        <v>1/2"-AMO-0605-AA1E-NA</v>
      </c>
      <c r="F10" s="3" t="str">
        <f>IFERROR(_xlfn.XLOOKUP(_xlfn.CONCAT(表格1[[#This Row],[Series NO]],"_",SUBSTITUTE(F$1,"REV.","")),版本控制!$F:$F,版本控制!$C:$C,,0),"")</f>
        <v>04/22/'25</v>
      </c>
      <c r="G10" s="3" t="str">
        <f>IFERROR(_xlfn.XLOOKUP(_xlfn.CONCAT(表格1[[#This Row],[Series NO]],"_",SUBSTITUTE(G$1,"REV.","")),版本控制!$F:$F,版本控制!$C:$C,,0),"")</f>
        <v/>
      </c>
      <c r="H10" s="3" t="str">
        <f>IFERROR(_xlfn.XLOOKUP(_xlfn.CONCAT(表格1[[#This Row],[Series NO]],"_",SUBSTITUTE(H$1,"REV.","")),版本控制!$F:$F,版本控制!$C:$C,,0),"")</f>
        <v/>
      </c>
      <c r="I10" s="3" t="str">
        <f>IFERROR(_xlfn.XLOOKUP(_xlfn.CONCAT(表格1[[#This Row],[Series NO]],"_",SUBSTITUTE(I$1,"REV.","")),版本控制!$F:$F,版本控制!$C:$C,,0),"")</f>
        <v/>
      </c>
      <c r="J10" s="3" t="str">
        <f>IFERROR(_xlfn.XLOOKUP(_xlfn.CONCAT(表格1[[#This Row],[Series NO]],"_",SUBSTITUTE(J$1,"REV.","")),版本控制!$F:$F,版本控制!$C:$C,,0),"")</f>
        <v/>
      </c>
      <c r="K10" s="3" t="str" cm="1">
        <f t="array" ref="K10">INDEX(F$1:J$1,1,MATCH(1,1/($F10:J10&lt;&gt;"")))</f>
        <v>REV.1</v>
      </c>
      <c r="L10" s="3" t="str" cm="1">
        <f t="array" ref="L10">LOOKUP(2,1/($F10:J10&lt;&gt;""),$F10:J10)</f>
        <v>04/22/'25</v>
      </c>
      <c r="M10" s="3"/>
      <c r="N10" s="3" t="str">
        <f t="shared" si="1"/>
        <v>0009</v>
      </c>
      <c r="O10" s="28"/>
      <c r="P10" s="15"/>
      <c r="Q10" s="22" cm="1">
        <f t="array" ref="Q10">_xlfn.XLOOKUP(INDEX(_xlfn.TEXTSPLIT(表格1[[#This Row],[LINE   NUMBER]],"-"),1),'DN轉換表(必要)'!B:B,'DN轉換表(必要)'!C:C,,0)</f>
        <v>0.5</v>
      </c>
      <c r="R10" s="22" t="str" cm="1">
        <f t="array" ref="R10">IF(IFERROR(MATCH(INDEX(_xlfn.TEXTSPLIT(表格1[[#This Row],[LINE   NUMBER]],"-"),2),介質清單!I:I,0)&gt;=1,FALSE),"Trim",INDEX(_xlfn.TEXTSPLIT(表格1[[#This Row],[LINE   NUMBER]],"-"),2))</f>
        <v>AMO</v>
      </c>
      <c r="S10" s="22" t="str" cm="1">
        <f t="array" ref="S1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0605</v>
      </c>
      <c r="T10" s="22" t="str" cm="1">
        <f t="array" ref="T10">IF(LEN(INDEX(_xlfn.TEXTSPLIT(表格1[[#This Row],[LINE   NUMBER]],"-"),4))=4,INDEX(_xlfn.TEXTSPLIT(表格1[[#This Row],[LINE   NUMBER]],"-"),4),IF(LEN(MID(E10,FIND("AA",E10,1),4))=4,MID(E10,FIND("AA",E10,1),4),"Wrong"))</f>
        <v>AA1E</v>
      </c>
      <c r="U10" s="22" t="str" cm="1">
        <f t="array" ref="U1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0" s="22" t="str">
        <f>_xlfn.XLOOKUP(表格1[[#This Row],[級數]],管道等级索引表!B:B,管道等级索引表!G:G,,0)</f>
        <v>TP304</v>
      </c>
      <c r="W10" s="22" t="s">
        <v>5</v>
      </c>
      <c r="X10" s="23"/>
      <c r="Y10" s="22"/>
      <c r="Z10" s="22" t="str">
        <f>_xlfn.CONCAT(表格1[[#This Row],[系統]],"-",表格1[[#This Row],[編號]])</f>
        <v>AMO-0605</v>
      </c>
      <c r="AA10" s="22"/>
      <c r="AB1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1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10" s="24" t="str">
        <f>IFERROR(_xlfn.XLOOKUP(表格1[[#This Row],[Line_No]],管道特性一覽表!A:A,管道特性一覽表!P:P,,0),"")</f>
        <v/>
      </c>
      <c r="AE10" s="24" t="str" cm="1">
        <f t="array" ref="AE10">_xlfn.IFNA(_xlfn.XLOOKUP(表格1[[#This Row],[Series NO]],'依TP NO.篩選'!A:A,'依TP NO.篩選'!R:R,,0),_xlfn.XLOOKUP(VALUE(表格1[[#This Row],[Series NO]]),VALUE('依TP NO.篩選'!A:A),'依TP NO.篩選'!R:R,,0))</f>
        <v>TP-013</v>
      </c>
      <c r="AF10" s="24" t="str">
        <f>_xlfn.XLOOKUP(表格1[[#This Row],[系統]],介質清單!A:A,介質清單!B:B,,0)</f>
        <v>氨水</v>
      </c>
      <c r="AG10" s="25" t="str">
        <f>IFERROR(_xlfn.XLOOKUP(表格1[[#This Row],[Line_No]],管道特性一覽表!A:A,管道特性一覽表!R:R,,0),"")</f>
        <v/>
      </c>
      <c r="AH10" s="22" t="s">
        <v>3433</v>
      </c>
      <c r="AI10" s="24"/>
      <c r="AJ1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0" s="2" t="str" cm="1">
        <f t="array" ref="AK10">IFERROR(_xlfn.TEXTJOIN("-",TRUE,INDEX(_xlfn.TEXTSPLIT(B10,"-"),1),INDEX(_xlfn.TEXTSPLIT(B10,"-"),2),INDEX(_xlfn.TEXTSPLIT(B10,"-"),4),INDEX(_xlfn.TEXTSPLIT(B10,"-"),5)),_xlfn.TEXTJOIN("-",TRUE,_xlfn.XLOOKUP(VALUE(INDEX(_xlfn.TEXTSPLIT(B10,"-"),4)),'DN轉換表(必要)'!A:A,'DN轉換表(必要)'!B:B,,0),INDEX(_xlfn.TEXTSPLIT(B10,"-"),1),INDEX(_xlfn.TEXTSPLIT(B10,"-"),2),INDEX(_xlfn.TEXTSPLIT(B10,"-"),3),INDEX(_xlfn.TEXTSPLIT(B10,"-"),4),INDEX(_xlfn.TEXTSPLIT(B10,"-"),5)))</f>
        <v>AMO-0605-AA1E-NA</v>
      </c>
      <c r="AL10" s="2" t="str">
        <f>IF(ISNUMBER(IFERROR(_xlfn.XLOOKUP(表格1[[#This Row],[Line_No]],'TEMP VALUE'!A:A,'DRAWING LIST'!A:A,,0),"")),"v","")</f>
        <v/>
      </c>
      <c r="AM10" s="2" t="str">
        <f>_xlfn.XLOOKUP(表格1[[#This Row],[Series NO]], 版本控制!$A:$A, 版本控制!$E:$E, , 0, -1)</f>
        <v>啟用</v>
      </c>
    </row>
    <row r="11" spans="1:39" hidden="1">
      <c r="A11" s="18">
        <f>'圖號清單-114.04.25'!A11</f>
        <v>10</v>
      </c>
      <c r="B11" s="14" t="str">
        <f>_xlfn.XLOOKUP(表格1[[#This Row],[Series NO]],'圖號清單-114.04.25'!A:A,'圖號清單-114.04.25'!B:B,,0)</f>
        <v>AMO-1510-25-AA1E-NA-1</v>
      </c>
      <c r="C11" s="3" t="str">
        <f>COUNTIF($AK$2:AK11, AK11) &amp; "/" &amp; COUNTIF($AK$2:$AK$3003, AK11)</f>
        <v>1/8</v>
      </c>
      <c r="D11" s="3" t="str">
        <f t="shared" si="0"/>
        <v>AMO-1510-25-AA1E-NA</v>
      </c>
      <c r="E11" s="14" t="str" cm="1">
        <f t="array" ref="E11">IFERROR(_xlfn.TEXTJOIN("-",TRUE,_xlfn.XLOOKUP(VALUE(INDEX(_xlfn.TEXTSPLIT(B11,"-"),3)),'DN轉換表(必要)'!A:A,'DN轉換表(必要)'!B:B,,0),INDEX(_xlfn.TEXTSPLIT(B11,"-"),1),INDEX(_xlfn.TEXTSPLIT(B11,"-"),2),INDEX(_xlfn.TEXTSPLIT(B11,"-"),4),INDEX(_xlfn.TEXTSPLIT(B11,"-"),5)),_xlfn.TEXTJOIN("-",TRUE,_xlfn.XLOOKUP(VALUE(INDEX(_xlfn.TEXTSPLIT(B11,"-"),4)),'DN轉換表(必要)'!A:A,'DN轉換表(必要)'!B:B,,0),INDEX(_xlfn.TEXTSPLIT(B11,"-"),1),INDEX(_xlfn.TEXTSPLIT(B11,"-"),2),INDEX(_xlfn.TEXTSPLIT(B11,"-"),3),INDEX(_xlfn.TEXTSPLIT(B11,"-"),4),INDEX(_xlfn.TEXTSPLIT(B11,"-"),5)))</f>
        <v>1"-AMO-1510-AA1E-NA</v>
      </c>
      <c r="F11" s="3" t="str">
        <f>IFERROR(_xlfn.XLOOKUP(_xlfn.CONCAT(表格1[[#This Row],[Series NO]],"_",SUBSTITUTE(F$1,"REV.","")),版本控制!$F:$F,版本控制!$C:$C,,0),"")</f>
        <v>04/22/'25</v>
      </c>
      <c r="G11" s="3" t="str">
        <f>IFERROR(_xlfn.XLOOKUP(_xlfn.CONCAT(表格1[[#This Row],[Series NO]],"_",SUBSTITUTE(G$1,"REV.","")),版本控制!$F:$F,版本控制!$C:$C,,0),"")</f>
        <v/>
      </c>
      <c r="H11" s="3" t="str">
        <f>IFERROR(_xlfn.XLOOKUP(_xlfn.CONCAT(表格1[[#This Row],[Series NO]],"_",SUBSTITUTE(H$1,"REV.","")),版本控制!$F:$F,版本控制!$C:$C,,0),"")</f>
        <v/>
      </c>
      <c r="I11" s="3" t="str">
        <f>IFERROR(_xlfn.XLOOKUP(_xlfn.CONCAT(表格1[[#This Row],[Series NO]],"_",SUBSTITUTE(I$1,"REV.","")),版本控制!$F:$F,版本控制!$C:$C,,0),"")</f>
        <v/>
      </c>
      <c r="J11" s="3" t="str">
        <f>IFERROR(_xlfn.XLOOKUP(_xlfn.CONCAT(表格1[[#This Row],[Series NO]],"_",SUBSTITUTE(J$1,"REV.","")),版本控制!$F:$F,版本控制!$C:$C,,0),"")</f>
        <v/>
      </c>
      <c r="K11" s="3" t="str" cm="1">
        <f t="array" ref="K11">INDEX(F$1:J$1,1,MATCH(1,1/($F11:J11&lt;&gt;"")))</f>
        <v>REV.1</v>
      </c>
      <c r="L11" s="3" t="str" cm="1">
        <f t="array" ref="L11">LOOKUP(2,1/($F11:J11&lt;&gt;""),$F11:J11)</f>
        <v>04/22/'25</v>
      </c>
      <c r="M11" s="3"/>
      <c r="N11" s="3" t="str">
        <f t="shared" si="1"/>
        <v>0010</v>
      </c>
      <c r="O11" s="28"/>
      <c r="P11" s="15"/>
      <c r="Q11" s="22" cm="1">
        <f t="array" ref="Q11">_xlfn.XLOOKUP(INDEX(_xlfn.TEXTSPLIT(表格1[[#This Row],[LINE   NUMBER]],"-"),1),'DN轉換表(必要)'!B:B,'DN轉換表(必要)'!C:C,,0)</f>
        <v>1</v>
      </c>
      <c r="R11" s="22" t="str" cm="1">
        <f t="array" ref="R11">IF(IFERROR(MATCH(INDEX(_xlfn.TEXTSPLIT(表格1[[#This Row],[LINE   NUMBER]],"-"),2),介質清單!I:I,0)&gt;=1,FALSE),"Trim",INDEX(_xlfn.TEXTSPLIT(表格1[[#This Row],[LINE   NUMBER]],"-"),2))</f>
        <v>AMO</v>
      </c>
      <c r="S11" s="22" t="str" cm="1">
        <f t="array" ref="S1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1510</v>
      </c>
      <c r="T11" s="22" t="str" cm="1">
        <f t="array" ref="T11">IF(LEN(INDEX(_xlfn.TEXTSPLIT(表格1[[#This Row],[LINE   NUMBER]],"-"),4))=4,INDEX(_xlfn.TEXTSPLIT(表格1[[#This Row],[LINE   NUMBER]],"-"),4),IF(LEN(MID(E11,FIND("AA",E11,1),4))=4,MID(E11,FIND("AA",E11,1),4),"Wrong"))</f>
        <v>AA1E</v>
      </c>
      <c r="U11" s="22" t="str" cm="1">
        <f t="array" ref="U1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1" s="22" t="str">
        <f>_xlfn.XLOOKUP(表格1[[#This Row],[級數]],管道等级索引表!B:B,管道等级索引表!G:G,,0)</f>
        <v>TP304</v>
      </c>
      <c r="W11" s="22" t="s">
        <v>5</v>
      </c>
      <c r="X11" s="23"/>
      <c r="Y11" s="22"/>
      <c r="Z11" s="22" t="str">
        <f>_xlfn.CONCAT(表格1[[#This Row],[系統]],"-",表格1[[#This Row],[編號]])</f>
        <v>AMO-1510</v>
      </c>
      <c r="AA11" s="22"/>
      <c r="AB1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6.12</v>
      </c>
      <c r="AC1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9.18</v>
      </c>
      <c r="AD11" s="24" t="str">
        <f>IFERROR(_xlfn.XLOOKUP(表格1[[#This Row],[Line_No]],管道特性一覽表!A:A,管道特性一覽表!P:P,,0),"")</f>
        <v>水</v>
      </c>
      <c r="AE11" s="24" t="str" cm="1">
        <f t="array" ref="AE11">_xlfn.IFNA(_xlfn.XLOOKUP(表格1[[#This Row],[Series NO]],'依TP NO.篩選'!A:A,'依TP NO.篩選'!R:R,,0),_xlfn.XLOOKUP(VALUE(表格1[[#This Row],[Series NO]]),VALUE('依TP NO.篩選'!A:A),'依TP NO.篩選'!R:R,,0))</f>
        <v>TP-012</v>
      </c>
      <c r="AF11" s="24" t="str">
        <f>_xlfn.XLOOKUP(表格1[[#This Row],[系統]],介質清單!A:A,介質清單!B:B,,0)</f>
        <v>氨水</v>
      </c>
      <c r="AG11" s="25">
        <f>IFERROR(_xlfn.XLOOKUP(表格1[[#This Row],[Line_No]],管道特性一覽表!A:A,管道特性一覽表!R:R,,0),"")</f>
        <v>0.05</v>
      </c>
      <c r="AH11" s="22" t="s">
        <v>3433</v>
      </c>
      <c r="AI11" s="24"/>
      <c r="AJ1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1" s="2" t="str" cm="1">
        <f t="array" ref="AK11">IFERROR(_xlfn.TEXTJOIN("-",TRUE,INDEX(_xlfn.TEXTSPLIT(B11,"-"),1),INDEX(_xlfn.TEXTSPLIT(B11,"-"),2),INDEX(_xlfn.TEXTSPLIT(B11,"-"),4),INDEX(_xlfn.TEXTSPLIT(B11,"-"),5)),_xlfn.TEXTJOIN("-",TRUE,_xlfn.XLOOKUP(VALUE(INDEX(_xlfn.TEXTSPLIT(B11,"-"),4)),'DN轉換表(必要)'!A:A,'DN轉換表(必要)'!B:B,,0),INDEX(_xlfn.TEXTSPLIT(B11,"-"),1),INDEX(_xlfn.TEXTSPLIT(B11,"-"),2),INDEX(_xlfn.TEXTSPLIT(B11,"-"),3),INDEX(_xlfn.TEXTSPLIT(B11,"-"),4),INDEX(_xlfn.TEXTSPLIT(B11,"-"),5)))</f>
        <v>AMO-1510-AA1E-NA</v>
      </c>
      <c r="AL11" s="2" t="str">
        <f>IF(ISNUMBER(IFERROR(_xlfn.XLOOKUP(表格1[[#This Row],[Line_No]],'TEMP VALUE'!A:A,'DRAWING LIST'!A:A,,0),"")),"v","")</f>
        <v/>
      </c>
      <c r="AM11" s="2" t="str">
        <f>_xlfn.XLOOKUP(表格1[[#This Row],[Series NO]], 版本控制!$A:$A, 版本控制!$E:$E, , 0, -1)</f>
        <v>啟用</v>
      </c>
    </row>
    <row r="12" spans="1:39" hidden="1">
      <c r="A12" s="18">
        <f>'圖號清單-114.04.25'!A12</f>
        <v>11</v>
      </c>
      <c r="B12" s="14" t="str">
        <f>_xlfn.XLOOKUP(表格1[[#This Row],[Series NO]],'圖號清單-114.04.25'!A:A,'圖號清單-114.04.25'!B:B,,0)</f>
        <v>AMO-1510-25-AA1E-NA-2</v>
      </c>
      <c r="C12" s="3" t="str">
        <f>COUNTIF($AK$2:AK12, AK12) &amp; "/" &amp; COUNTIF($AK$2:$AK$3003, AK12)</f>
        <v>2/8</v>
      </c>
      <c r="D12" s="3" t="str">
        <f t="shared" si="0"/>
        <v>AMO-1510-25-AA1E-NA</v>
      </c>
      <c r="E12" s="14" t="str" cm="1">
        <f t="array" ref="E12">IFERROR(_xlfn.TEXTJOIN("-",TRUE,_xlfn.XLOOKUP(VALUE(INDEX(_xlfn.TEXTSPLIT(B12,"-"),3)),'DN轉換表(必要)'!A:A,'DN轉換表(必要)'!B:B,,0),INDEX(_xlfn.TEXTSPLIT(B12,"-"),1),INDEX(_xlfn.TEXTSPLIT(B12,"-"),2),INDEX(_xlfn.TEXTSPLIT(B12,"-"),4),INDEX(_xlfn.TEXTSPLIT(B12,"-"),5)),_xlfn.TEXTJOIN("-",TRUE,_xlfn.XLOOKUP(VALUE(INDEX(_xlfn.TEXTSPLIT(B12,"-"),4)),'DN轉換表(必要)'!A:A,'DN轉換表(必要)'!B:B,,0),INDEX(_xlfn.TEXTSPLIT(B12,"-"),1),INDEX(_xlfn.TEXTSPLIT(B12,"-"),2),INDEX(_xlfn.TEXTSPLIT(B12,"-"),3),INDEX(_xlfn.TEXTSPLIT(B12,"-"),4),INDEX(_xlfn.TEXTSPLIT(B12,"-"),5)))</f>
        <v>1"-AMO-1510-AA1E-NA</v>
      </c>
      <c r="F12" s="3" t="str">
        <f>IFERROR(_xlfn.XLOOKUP(_xlfn.CONCAT(表格1[[#This Row],[Series NO]],"_",SUBSTITUTE(F$1,"REV.","")),版本控制!$F:$F,版本控制!$C:$C,,0),"")</f>
        <v>04/22/'25</v>
      </c>
      <c r="G12" s="3" t="str">
        <f>IFERROR(_xlfn.XLOOKUP(_xlfn.CONCAT(表格1[[#This Row],[Series NO]],"_",SUBSTITUTE(G$1,"REV.","")),版本控制!$F:$F,版本控制!$C:$C,,0),"")</f>
        <v/>
      </c>
      <c r="H12" s="3" t="str">
        <f>IFERROR(_xlfn.XLOOKUP(_xlfn.CONCAT(表格1[[#This Row],[Series NO]],"_",SUBSTITUTE(H$1,"REV.","")),版本控制!$F:$F,版本控制!$C:$C,,0),"")</f>
        <v/>
      </c>
      <c r="I12" s="3" t="str">
        <f>IFERROR(_xlfn.XLOOKUP(_xlfn.CONCAT(表格1[[#This Row],[Series NO]],"_",SUBSTITUTE(I$1,"REV.","")),版本控制!$F:$F,版本控制!$C:$C,,0),"")</f>
        <v/>
      </c>
      <c r="J12" s="3" t="str">
        <f>IFERROR(_xlfn.XLOOKUP(_xlfn.CONCAT(表格1[[#This Row],[Series NO]],"_",SUBSTITUTE(J$1,"REV.","")),版本控制!$F:$F,版本控制!$C:$C,,0),"")</f>
        <v/>
      </c>
      <c r="K12" s="3" t="str" cm="1">
        <f t="array" ref="K12">INDEX(F$1:J$1,1,MATCH(1,1/($F12:J12&lt;&gt;"")))</f>
        <v>REV.1</v>
      </c>
      <c r="L12" s="3" t="str" cm="1">
        <f t="array" ref="L12">LOOKUP(2,1/($F12:J12&lt;&gt;""),$F12:J12)</f>
        <v>04/22/'25</v>
      </c>
      <c r="M12" s="3"/>
      <c r="N12" s="3" t="str">
        <f t="shared" si="1"/>
        <v>0011</v>
      </c>
      <c r="O12" s="28"/>
      <c r="P12" s="15"/>
      <c r="Q12" s="22" cm="1">
        <f t="array" ref="Q12">_xlfn.XLOOKUP(INDEX(_xlfn.TEXTSPLIT(表格1[[#This Row],[LINE   NUMBER]],"-"),1),'DN轉換表(必要)'!B:B,'DN轉換表(必要)'!C:C,,0)</f>
        <v>1</v>
      </c>
      <c r="R12" s="22" t="str" cm="1">
        <f t="array" ref="R12">IF(IFERROR(MATCH(INDEX(_xlfn.TEXTSPLIT(表格1[[#This Row],[LINE   NUMBER]],"-"),2),介質清單!I:I,0)&gt;=1,FALSE),"Trim",INDEX(_xlfn.TEXTSPLIT(表格1[[#This Row],[LINE   NUMBER]],"-"),2))</f>
        <v>AMO</v>
      </c>
      <c r="S12" s="22" t="str" cm="1">
        <f t="array" ref="S1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1510</v>
      </c>
      <c r="T12" s="22" t="str" cm="1">
        <f t="array" ref="T12">IF(LEN(INDEX(_xlfn.TEXTSPLIT(表格1[[#This Row],[LINE   NUMBER]],"-"),4))=4,INDEX(_xlfn.TEXTSPLIT(表格1[[#This Row],[LINE   NUMBER]],"-"),4),IF(LEN(MID(E12,FIND("AA",E12,1),4))=4,MID(E12,FIND("AA",E12,1),4),"Wrong"))</f>
        <v>AA1E</v>
      </c>
      <c r="U12" s="22" t="str" cm="1">
        <f t="array" ref="U1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2" s="22" t="str">
        <f>_xlfn.XLOOKUP(表格1[[#This Row],[級數]],管道等级索引表!B:B,管道等级索引表!G:G,,0)</f>
        <v>TP304</v>
      </c>
      <c r="W12" s="22" t="s">
        <v>5</v>
      </c>
      <c r="X12" s="23"/>
      <c r="Y12" s="22"/>
      <c r="Z12" s="22" t="str">
        <f>_xlfn.CONCAT(表格1[[#This Row],[系統]],"-",表格1[[#This Row],[編號]])</f>
        <v>AMO-1510</v>
      </c>
      <c r="AA12" s="22"/>
      <c r="AB1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6.12</v>
      </c>
      <c r="AC1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9.18</v>
      </c>
      <c r="AD12" s="24" t="str">
        <f>IFERROR(_xlfn.XLOOKUP(表格1[[#This Row],[Line_No]],管道特性一覽表!A:A,管道特性一覽表!P:P,,0),"")</f>
        <v>水</v>
      </c>
      <c r="AE12" s="24" t="str" cm="1">
        <f t="array" ref="AE12">_xlfn.IFNA(_xlfn.XLOOKUP(表格1[[#This Row],[Series NO]],'依TP NO.篩選'!A:A,'依TP NO.篩選'!R:R,,0),_xlfn.XLOOKUP(VALUE(表格1[[#This Row],[Series NO]]),VALUE('依TP NO.篩選'!A:A),'依TP NO.篩選'!R:R,,0))</f>
        <v>TP-012</v>
      </c>
      <c r="AF12" s="24" t="str">
        <f>_xlfn.XLOOKUP(表格1[[#This Row],[系統]],介質清單!A:A,介質清單!B:B,,0)</f>
        <v>氨水</v>
      </c>
      <c r="AG12" s="25">
        <f>IFERROR(_xlfn.XLOOKUP(表格1[[#This Row],[Line_No]],管道特性一覽表!A:A,管道特性一覽表!R:R,,0),"")</f>
        <v>0.05</v>
      </c>
      <c r="AH12" s="22" t="s">
        <v>3433</v>
      </c>
      <c r="AI12" s="24"/>
      <c r="AJ1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2" s="2" t="str" cm="1">
        <f t="array" ref="AK12">IFERROR(_xlfn.TEXTJOIN("-",TRUE,INDEX(_xlfn.TEXTSPLIT(B12,"-"),1),INDEX(_xlfn.TEXTSPLIT(B12,"-"),2),INDEX(_xlfn.TEXTSPLIT(B12,"-"),4),INDEX(_xlfn.TEXTSPLIT(B12,"-"),5)),_xlfn.TEXTJOIN("-",TRUE,_xlfn.XLOOKUP(VALUE(INDEX(_xlfn.TEXTSPLIT(B12,"-"),4)),'DN轉換表(必要)'!A:A,'DN轉換表(必要)'!B:B,,0),INDEX(_xlfn.TEXTSPLIT(B12,"-"),1),INDEX(_xlfn.TEXTSPLIT(B12,"-"),2),INDEX(_xlfn.TEXTSPLIT(B12,"-"),3),INDEX(_xlfn.TEXTSPLIT(B12,"-"),4),INDEX(_xlfn.TEXTSPLIT(B12,"-"),5)))</f>
        <v>AMO-1510-AA1E-NA</v>
      </c>
      <c r="AL12" s="2" t="str">
        <f>IF(ISNUMBER(IFERROR(_xlfn.XLOOKUP(表格1[[#This Row],[Line_No]],'TEMP VALUE'!A:A,'DRAWING LIST'!A:A,,0),"")),"v","")</f>
        <v/>
      </c>
      <c r="AM12" s="2" t="str">
        <f>_xlfn.XLOOKUP(表格1[[#This Row],[Series NO]], 版本控制!$A:$A, 版本控制!$E:$E, , 0, -1)</f>
        <v>啟用</v>
      </c>
    </row>
    <row r="13" spans="1:39" hidden="1">
      <c r="A13" s="18">
        <f>'圖號清單-114.04.25'!A13</f>
        <v>12</v>
      </c>
      <c r="B13" s="14" t="str">
        <f>_xlfn.XLOOKUP(表格1[[#This Row],[Series NO]],'圖號清單-114.04.25'!A:A,'圖號清單-114.04.25'!B:B,,0)</f>
        <v>AMO-1510-25-AA1E-NA-3</v>
      </c>
      <c r="C13" s="3" t="str">
        <f>COUNTIF($AK$2:AK13, AK13) &amp; "/" &amp; COUNTIF($AK$2:$AK$3003, AK13)</f>
        <v>3/8</v>
      </c>
      <c r="D13" s="3" t="str">
        <f t="shared" si="0"/>
        <v>AMO-1510-25-AA1E-NA</v>
      </c>
      <c r="E13" s="14" t="str" cm="1">
        <f t="array" ref="E13">IFERROR(_xlfn.TEXTJOIN("-",TRUE,_xlfn.XLOOKUP(VALUE(INDEX(_xlfn.TEXTSPLIT(B13,"-"),3)),'DN轉換表(必要)'!A:A,'DN轉換表(必要)'!B:B,,0),INDEX(_xlfn.TEXTSPLIT(B13,"-"),1),INDEX(_xlfn.TEXTSPLIT(B13,"-"),2),INDEX(_xlfn.TEXTSPLIT(B13,"-"),4),INDEX(_xlfn.TEXTSPLIT(B13,"-"),5)),_xlfn.TEXTJOIN("-",TRUE,_xlfn.XLOOKUP(VALUE(INDEX(_xlfn.TEXTSPLIT(B13,"-"),4)),'DN轉換表(必要)'!A:A,'DN轉換表(必要)'!B:B,,0),INDEX(_xlfn.TEXTSPLIT(B13,"-"),1),INDEX(_xlfn.TEXTSPLIT(B13,"-"),2),INDEX(_xlfn.TEXTSPLIT(B13,"-"),3),INDEX(_xlfn.TEXTSPLIT(B13,"-"),4),INDEX(_xlfn.TEXTSPLIT(B13,"-"),5)))</f>
        <v>1"-AMO-1510-AA1E-NA</v>
      </c>
      <c r="F13" s="3" t="str">
        <f>IFERROR(_xlfn.XLOOKUP(_xlfn.CONCAT(表格1[[#This Row],[Series NO]],"_",SUBSTITUTE(F$1,"REV.","")),版本控制!$F:$F,版本控制!$C:$C,,0),"")</f>
        <v>04/22/'25</v>
      </c>
      <c r="G13" s="3" t="str">
        <f>IFERROR(_xlfn.XLOOKUP(_xlfn.CONCAT(表格1[[#This Row],[Series NO]],"_",SUBSTITUTE(G$1,"REV.","")),版本控制!$F:$F,版本控制!$C:$C,,0),"")</f>
        <v/>
      </c>
      <c r="H13" s="3" t="str">
        <f>IFERROR(_xlfn.XLOOKUP(_xlfn.CONCAT(表格1[[#This Row],[Series NO]],"_",SUBSTITUTE(H$1,"REV.","")),版本控制!$F:$F,版本控制!$C:$C,,0),"")</f>
        <v/>
      </c>
      <c r="I13" s="3" t="str">
        <f>IFERROR(_xlfn.XLOOKUP(_xlfn.CONCAT(表格1[[#This Row],[Series NO]],"_",SUBSTITUTE(I$1,"REV.","")),版本控制!$F:$F,版本控制!$C:$C,,0),"")</f>
        <v/>
      </c>
      <c r="J13" s="3" t="str">
        <f>IFERROR(_xlfn.XLOOKUP(_xlfn.CONCAT(表格1[[#This Row],[Series NO]],"_",SUBSTITUTE(J$1,"REV.","")),版本控制!$F:$F,版本控制!$C:$C,,0),"")</f>
        <v/>
      </c>
      <c r="K13" s="3" t="str" cm="1">
        <f t="array" ref="K13">INDEX(F$1:J$1,1,MATCH(1,1/($F13:J13&lt;&gt;"")))</f>
        <v>REV.1</v>
      </c>
      <c r="L13" s="3" t="str" cm="1">
        <f t="array" ref="L13">LOOKUP(2,1/($F13:J13&lt;&gt;""),$F13:J13)</f>
        <v>04/22/'25</v>
      </c>
      <c r="M13" s="3"/>
      <c r="N13" s="3" t="str">
        <f t="shared" si="1"/>
        <v>0012</v>
      </c>
      <c r="O13" s="28"/>
      <c r="P13" s="15"/>
      <c r="Q13" s="22" cm="1">
        <f t="array" ref="Q13">_xlfn.XLOOKUP(INDEX(_xlfn.TEXTSPLIT(表格1[[#This Row],[LINE   NUMBER]],"-"),1),'DN轉換表(必要)'!B:B,'DN轉換表(必要)'!C:C,,0)</f>
        <v>1</v>
      </c>
      <c r="R13" s="22" t="str" cm="1">
        <f t="array" ref="R13">IF(IFERROR(MATCH(INDEX(_xlfn.TEXTSPLIT(表格1[[#This Row],[LINE   NUMBER]],"-"),2),介質清單!I:I,0)&gt;=1,FALSE),"Trim",INDEX(_xlfn.TEXTSPLIT(表格1[[#This Row],[LINE   NUMBER]],"-"),2))</f>
        <v>AMO</v>
      </c>
      <c r="S13" s="22" t="str" cm="1">
        <f t="array" ref="S1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1510</v>
      </c>
      <c r="T13" s="22" t="str" cm="1">
        <f t="array" ref="T13">IF(LEN(INDEX(_xlfn.TEXTSPLIT(表格1[[#This Row],[LINE   NUMBER]],"-"),4))=4,INDEX(_xlfn.TEXTSPLIT(表格1[[#This Row],[LINE   NUMBER]],"-"),4),IF(LEN(MID(E13,FIND("AA",E13,1),4))=4,MID(E13,FIND("AA",E13,1),4),"Wrong"))</f>
        <v>AA1E</v>
      </c>
      <c r="U13" s="22" t="str" cm="1">
        <f t="array" ref="U1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3" s="22" t="str">
        <f>_xlfn.XLOOKUP(表格1[[#This Row],[級數]],管道等级索引表!B:B,管道等级索引表!G:G,,0)</f>
        <v>TP304</v>
      </c>
      <c r="W13" s="22" t="s">
        <v>5</v>
      </c>
      <c r="X13" s="23"/>
      <c r="Y13" s="22"/>
      <c r="Z13" s="22" t="str">
        <f>_xlfn.CONCAT(表格1[[#This Row],[系統]],"-",表格1[[#This Row],[編號]])</f>
        <v>AMO-1510</v>
      </c>
      <c r="AA13" s="22"/>
      <c r="AB1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6.12</v>
      </c>
      <c r="AC1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9.18</v>
      </c>
      <c r="AD13" s="24" t="str">
        <f>IFERROR(_xlfn.XLOOKUP(表格1[[#This Row],[Line_No]],管道特性一覽表!A:A,管道特性一覽表!P:P,,0),"")</f>
        <v>水</v>
      </c>
      <c r="AE13" s="24" t="str" cm="1">
        <f t="array" ref="AE13">_xlfn.IFNA(_xlfn.XLOOKUP(表格1[[#This Row],[Series NO]],'依TP NO.篩選'!A:A,'依TP NO.篩選'!R:R,,0),_xlfn.XLOOKUP(VALUE(表格1[[#This Row],[Series NO]]),VALUE('依TP NO.篩選'!A:A),'依TP NO.篩選'!R:R,,0))</f>
        <v>TP-012</v>
      </c>
      <c r="AF13" s="24" t="str">
        <f>_xlfn.XLOOKUP(表格1[[#This Row],[系統]],介質清單!A:A,介質清單!B:B,,0)</f>
        <v>氨水</v>
      </c>
      <c r="AG13" s="25">
        <f>IFERROR(_xlfn.XLOOKUP(表格1[[#This Row],[Line_No]],管道特性一覽表!A:A,管道特性一覽表!R:R,,0),"")</f>
        <v>0.05</v>
      </c>
      <c r="AH13" s="22" t="s">
        <v>3433</v>
      </c>
      <c r="AI13" s="24"/>
      <c r="AJ1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3" s="2" t="str" cm="1">
        <f t="array" ref="AK13">IFERROR(_xlfn.TEXTJOIN("-",TRUE,INDEX(_xlfn.TEXTSPLIT(B13,"-"),1),INDEX(_xlfn.TEXTSPLIT(B13,"-"),2),INDEX(_xlfn.TEXTSPLIT(B13,"-"),4),INDEX(_xlfn.TEXTSPLIT(B13,"-"),5)),_xlfn.TEXTJOIN("-",TRUE,_xlfn.XLOOKUP(VALUE(INDEX(_xlfn.TEXTSPLIT(B13,"-"),4)),'DN轉換表(必要)'!A:A,'DN轉換表(必要)'!B:B,,0),INDEX(_xlfn.TEXTSPLIT(B13,"-"),1),INDEX(_xlfn.TEXTSPLIT(B13,"-"),2),INDEX(_xlfn.TEXTSPLIT(B13,"-"),3),INDEX(_xlfn.TEXTSPLIT(B13,"-"),4),INDEX(_xlfn.TEXTSPLIT(B13,"-"),5)))</f>
        <v>AMO-1510-AA1E-NA</v>
      </c>
      <c r="AL13" s="2" t="str">
        <f>IF(ISNUMBER(IFERROR(_xlfn.XLOOKUP(表格1[[#This Row],[Line_No]],'TEMP VALUE'!A:A,'DRAWING LIST'!A:A,,0),"")),"v","")</f>
        <v/>
      </c>
      <c r="AM13" s="2" t="str">
        <f>_xlfn.XLOOKUP(表格1[[#This Row],[Series NO]], 版本控制!$A:$A, 版本控制!$E:$E, , 0, -1)</f>
        <v>啟用</v>
      </c>
    </row>
    <row r="14" spans="1:39" hidden="1">
      <c r="A14" s="18">
        <f>'圖號清單-114.04.25'!A14</f>
        <v>13</v>
      </c>
      <c r="B14" s="14" t="str">
        <f>_xlfn.XLOOKUP(表格1[[#This Row],[Series NO]],'圖號清單-114.04.25'!A:A,'圖號清單-114.04.25'!B:B,,0)</f>
        <v>AMO-1510-25-AA1E-NA-4</v>
      </c>
      <c r="C14" s="3" t="str">
        <f>COUNTIF($AK$2:AK14, AK14) &amp; "/" &amp; COUNTIF($AK$2:$AK$3003, AK14)</f>
        <v>4/8</v>
      </c>
      <c r="D14" s="3" t="str">
        <f t="shared" si="0"/>
        <v>AMO-1510-25-AA1E-NA</v>
      </c>
      <c r="E14" s="14" t="str" cm="1">
        <f t="array" ref="E14">IFERROR(_xlfn.TEXTJOIN("-",TRUE,_xlfn.XLOOKUP(VALUE(INDEX(_xlfn.TEXTSPLIT(B14,"-"),3)),'DN轉換表(必要)'!A:A,'DN轉換表(必要)'!B:B,,0),INDEX(_xlfn.TEXTSPLIT(B14,"-"),1),INDEX(_xlfn.TEXTSPLIT(B14,"-"),2),INDEX(_xlfn.TEXTSPLIT(B14,"-"),4),INDEX(_xlfn.TEXTSPLIT(B14,"-"),5)),_xlfn.TEXTJOIN("-",TRUE,_xlfn.XLOOKUP(VALUE(INDEX(_xlfn.TEXTSPLIT(B14,"-"),4)),'DN轉換表(必要)'!A:A,'DN轉換表(必要)'!B:B,,0),INDEX(_xlfn.TEXTSPLIT(B14,"-"),1),INDEX(_xlfn.TEXTSPLIT(B14,"-"),2),INDEX(_xlfn.TEXTSPLIT(B14,"-"),3),INDEX(_xlfn.TEXTSPLIT(B14,"-"),4),INDEX(_xlfn.TEXTSPLIT(B14,"-"),5)))</f>
        <v>1"-AMO-1510-AA1E-NA</v>
      </c>
      <c r="F14" s="3" t="str">
        <f>IFERROR(_xlfn.XLOOKUP(_xlfn.CONCAT(表格1[[#This Row],[Series NO]],"_",SUBSTITUTE(F$1,"REV.","")),版本控制!$F:$F,版本控制!$C:$C,,0),"")</f>
        <v>04/22/'25</v>
      </c>
      <c r="G14" s="3" t="str">
        <f>IFERROR(_xlfn.XLOOKUP(_xlfn.CONCAT(表格1[[#This Row],[Series NO]],"_",SUBSTITUTE(G$1,"REV.","")),版本控制!$F:$F,版本控制!$C:$C,,0),"")</f>
        <v/>
      </c>
      <c r="H14" s="3" t="str">
        <f>IFERROR(_xlfn.XLOOKUP(_xlfn.CONCAT(表格1[[#This Row],[Series NO]],"_",SUBSTITUTE(H$1,"REV.","")),版本控制!$F:$F,版本控制!$C:$C,,0),"")</f>
        <v/>
      </c>
      <c r="I14" s="3" t="str">
        <f>IFERROR(_xlfn.XLOOKUP(_xlfn.CONCAT(表格1[[#This Row],[Series NO]],"_",SUBSTITUTE(I$1,"REV.","")),版本控制!$F:$F,版本控制!$C:$C,,0),"")</f>
        <v/>
      </c>
      <c r="J14" s="3" t="str">
        <f>IFERROR(_xlfn.XLOOKUP(_xlfn.CONCAT(表格1[[#This Row],[Series NO]],"_",SUBSTITUTE(J$1,"REV.","")),版本控制!$F:$F,版本控制!$C:$C,,0),"")</f>
        <v/>
      </c>
      <c r="K14" s="3" t="str" cm="1">
        <f t="array" ref="K14">INDEX(F$1:J$1,1,MATCH(1,1/($F14:J14&lt;&gt;"")))</f>
        <v>REV.1</v>
      </c>
      <c r="L14" s="3" t="str" cm="1">
        <f t="array" ref="L14">LOOKUP(2,1/($F14:J14&lt;&gt;""),$F14:J14)</f>
        <v>04/22/'25</v>
      </c>
      <c r="M14" s="3"/>
      <c r="N14" s="3" t="str">
        <f t="shared" si="1"/>
        <v>0013</v>
      </c>
      <c r="O14" s="28"/>
      <c r="P14" s="15"/>
      <c r="Q14" s="22" cm="1">
        <f t="array" ref="Q14">_xlfn.XLOOKUP(INDEX(_xlfn.TEXTSPLIT(表格1[[#This Row],[LINE   NUMBER]],"-"),1),'DN轉換表(必要)'!B:B,'DN轉換表(必要)'!C:C,,0)</f>
        <v>1</v>
      </c>
      <c r="R14" s="22" t="str" cm="1">
        <f t="array" ref="R14">IF(IFERROR(MATCH(INDEX(_xlfn.TEXTSPLIT(表格1[[#This Row],[LINE   NUMBER]],"-"),2),介質清單!I:I,0)&gt;=1,FALSE),"Trim",INDEX(_xlfn.TEXTSPLIT(表格1[[#This Row],[LINE   NUMBER]],"-"),2))</f>
        <v>AMO</v>
      </c>
      <c r="S14" s="22" t="str" cm="1">
        <f t="array" ref="S1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1510</v>
      </c>
      <c r="T14" s="22" t="str" cm="1">
        <f t="array" ref="T14">IF(LEN(INDEX(_xlfn.TEXTSPLIT(表格1[[#This Row],[LINE   NUMBER]],"-"),4))=4,INDEX(_xlfn.TEXTSPLIT(表格1[[#This Row],[LINE   NUMBER]],"-"),4),IF(LEN(MID(E14,FIND("AA",E14,1),4))=4,MID(E14,FIND("AA",E14,1),4),"Wrong"))</f>
        <v>AA1E</v>
      </c>
      <c r="U14" s="22" t="str" cm="1">
        <f t="array" ref="U1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4" s="22" t="str">
        <f>_xlfn.XLOOKUP(表格1[[#This Row],[級數]],管道等级索引表!B:B,管道等级索引表!G:G,,0)</f>
        <v>TP304</v>
      </c>
      <c r="W14" s="22" t="s">
        <v>5</v>
      </c>
      <c r="X14" s="23"/>
      <c r="Y14" s="22"/>
      <c r="Z14" s="22" t="str">
        <f>_xlfn.CONCAT(表格1[[#This Row],[系統]],"-",表格1[[#This Row],[編號]])</f>
        <v>AMO-1510</v>
      </c>
      <c r="AA14" s="22"/>
      <c r="AB1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6.12</v>
      </c>
      <c r="AC1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9.18</v>
      </c>
      <c r="AD14" s="24" t="str">
        <f>IFERROR(_xlfn.XLOOKUP(表格1[[#This Row],[Line_No]],管道特性一覽表!A:A,管道特性一覽表!P:P,,0),"")</f>
        <v>水</v>
      </c>
      <c r="AE14" s="24" t="str" cm="1">
        <f t="array" ref="AE14">_xlfn.IFNA(_xlfn.XLOOKUP(表格1[[#This Row],[Series NO]],'依TP NO.篩選'!A:A,'依TP NO.篩選'!R:R,,0),_xlfn.XLOOKUP(VALUE(表格1[[#This Row],[Series NO]]),VALUE('依TP NO.篩選'!A:A),'依TP NO.篩選'!R:R,,0))</f>
        <v>TP-012</v>
      </c>
      <c r="AF14" s="24" t="str">
        <f>_xlfn.XLOOKUP(表格1[[#This Row],[系統]],介質清單!A:A,介質清單!B:B,,0)</f>
        <v>氨水</v>
      </c>
      <c r="AG14" s="25">
        <f>IFERROR(_xlfn.XLOOKUP(表格1[[#This Row],[Line_No]],管道特性一覽表!A:A,管道特性一覽表!R:R,,0),"")</f>
        <v>0.05</v>
      </c>
      <c r="AH14" s="22" t="s">
        <v>3433</v>
      </c>
      <c r="AI14" s="24"/>
      <c r="AJ1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4" s="2" t="str" cm="1">
        <f t="array" ref="AK14">IFERROR(_xlfn.TEXTJOIN("-",TRUE,INDEX(_xlfn.TEXTSPLIT(B14,"-"),1),INDEX(_xlfn.TEXTSPLIT(B14,"-"),2),INDEX(_xlfn.TEXTSPLIT(B14,"-"),4),INDEX(_xlfn.TEXTSPLIT(B14,"-"),5)),_xlfn.TEXTJOIN("-",TRUE,_xlfn.XLOOKUP(VALUE(INDEX(_xlfn.TEXTSPLIT(B14,"-"),4)),'DN轉換表(必要)'!A:A,'DN轉換表(必要)'!B:B,,0),INDEX(_xlfn.TEXTSPLIT(B14,"-"),1),INDEX(_xlfn.TEXTSPLIT(B14,"-"),2),INDEX(_xlfn.TEXTSPLIT(B14,"-"),3),INDEX(_xlfn.TEXTSPLIT(B14,"-"),4),INDEX(_xlfn.TEXTSPLIT(B14,"-"),5)))</f>
        <v>AMO-1510-AA1E-NA</v>
      </c>
      <c r="AL14" s="2" t="str">
        <f>IF(ISNUMBER(IFERROR(_xlfn.XLOOKUP(表格1[[#This Row],[Line_No]],'TEMP VALUE'!A:A,'DRAWING LIST'!A:A,,0),"")),"v","")</f>
        <v/>
      </c>
      <c r="AM14" s="2" t="str">
        <f>_xlfn.XLOOKUP(表格1[[#This Row],[Series NO]], 版本控制!$A:$A, 版本控制!$E:$E, , 0, -1)</f>
        <v>啟用</v>
      </c>
    </row>
    <row r="15" spans="1:39" hidden="1">
      <c r="A15" s="18">
        <f>'圖號清單-114.04.25'!A15</f>
        <v>14</v>
      </c>
      <c r="B15" s="14" t="str">
        <f>_xlfn.XLOOKUP(表格1[[#This Row],[Series NO]],'圖號清單-114.04.25'!A:A,'圖號清單-114.04.25'!B:B,,0)</f>
        <v>AMO-1510-25-AA1E-NA-5</v>
      </c>
      <c r="C15" s="3" t="str">
        <f>COUNTIF($AK$2:AK15, AK15) &amp; "/" &amp; COUNTIF($AK$2:$AK$3003, AK15)</f>
        <v>5/8</v>
      </c>
      <c r="D15" s="3" t="str">
        <f t="shared" si="0"/>
        <v>AMO-1510-25-AA1E-NA</v>
      </c>
      <c r="E15" s="14" t="str" cm="1">
        <f t="array" ref="E15">IFERROR(_xlfn.TEXTJOIN("-",TRUE,_xlfn.XLOOKUP(VALUE(INDEX(_xlfn.TEXTSPLIT(B15,"-"),3)),'DN轉換表(必要)'!A:A,'DN轉換表(必要)'!B:B,,0),INDEX(_xlfn.TEXTSPLIT(B15,"-"),1),INDEX(_xlfn.TEXTSPLIT(B15,"-"),2),INDEX(_xlfn.TEXTSPLIT(B15,"-"),4),INDEX(_xlfn.TEXTSPLIT(B15,"-"),5)),_xlfn.TEXTJOIN("-",TRUE,_xlfn.XLOOKUP(VALUE(INDEX(_xlfn.TEXTSPLIT(B15,"-"),4)),'DN轉換表(必要)'!A:A,'DN轉換表(必要)'!B:B,,0),INDEX(_xlfn.TEXTSPLIT(B15,"-"),1),INDEX(_xlfn.TEXTSPLIT(B15,"-"),2),INDEX(_xlfn.TEXTSPLIT(B15,"-"),3),INDEX(_xlfn.TEXTSPLIT(B15,"-"),4),INDEX(_xlfn.TEXTSPLIT(B15,"-"),5)))</f>
        <v>1"-AMO-1510-AA1E-NA</v>
      </c>
      <c r="F15" s="3" t="str">
        <f>IFERROR(_xlfn.XLOOKUP(_xlfn.CONCAT(表格1[[#This Row],[Series NO]],"_",SUBSTITUTE(F$1,"REV.","")),版本控制!$F:$F,版本控制!$C:$C,,0),"")</f>
        <v>04/22/'25</v>
      </c>
      <c r="G15" s="3" t="str">
        <f>IFERROR(_xlfn.XLOOKUP(_xlfn.CONCAT(表格1[[#This Row],[Series NO]],"_",SUBSTITUTE(G$1,"REV.","")),版本控制!$F:$F,版本控制!$C:$C,,0),"")</f>
        <v/>
      </c>
      <c r="H15" s="3" t="str">
        <f>IFERROR(_xlfn.XLOOKUP(_xlfn.CONCAT(表格1[[#This Row],[Series NO]],"_",SUBSTITUTE(H$1,"REV.","")),版本控制!$F:$F,版本控制!$C:$C,,0),"")</f>
        <v/>
      </c>
      <c r="I15" s="3" t="str">
        <f>IFERROR(_xlfn.XLOOKUP(_xlfn.CONCAT(表格1[[#This Row],[Series NO]],"_",SUBSTITUTE(I$1,"REV.","")),版本控制!$F:$F,版本控制!$C:$C,,0),"")</f>
        <v/>
      </c>
      <c r="J15" s="3" t="str">
        <f>IFERROR(_xlfn.XLOOKUP(_xlfn.CONCAT(表格1[[#This Row],[Series NO]],"_",SUBSTITUTE(J$1,"REV.","")),版本控制!$F:$F,版本控制!$C:$C,,0),"")</f>
        <v/>
      </c>
      <c r="K15" s="3" t="str" cm="1">
        <f t="array" ref="K15">INDEX(F$1:J$1,1,MATCH(1,1/($F15:J15&lt;&gt;"")))</f>
        <v>REV.1</v>
      </c>
      <c r="L15" s="3" t="str" cm="1">
        <f t="array" ref="L15">LOOKUP(2,1/($F15:J15&lt;&gt;""),$F15:J15)</f>
        <v>04/22/'25</v>
      </c>
      <c r="M15" s="3"/>
      <c r="N15" s="3" t="str">
        <f t="shared" si="1"/>
        <v>0014</v>
      </c>
      <c r="O15" s="28"/>
      <c r="P15" s="32"/>
      <c r="Q15" s="22" cm="1">
        <f t="array" ref="Q15">_xlfn.XLOOKUP(INDEX(_xlfn.TEXTSPLIT(表格1[[#This Row],[LINE   NUMBER]],"-"),1),'DN轉換表(必要)'!B:B,'DN轉換表(必要)'!C:C,,0)</f>
        <v>1</v>
      </c>
      <c r="R15" s="22" t="str" cm="1">
        <f t="array" ref="R15">IF(IFERROR(MATCH(INDEX(_xlfn.TEXTSPLIT(表格1[[#This Row],[LINE   NUMBER]],"-"),2),介質清單!I:I,0)&gt;=1,FALSE),"Trim",INDEX(_xlfn.TEXTSPLIT(表格1[[#This Row],[LINE   NUMBER]],"-"),2))</f>
        <v>AMO</v>
      </c>
      <c r="S15" s="22" t="str" cm="1">
        <f t="array" ref="S1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1510</v>
      </c>
      <c r="T15" s="22" t="str" cm="1">
        <f t="array" ref="T15">IF(LEN(INDEX(_xlfn.TEXTSPLIT(表格1[[#This Row],[LINE   NUMBER]],"-"),4))=4,INDEX(_xlfn.TEXTSPLIT(表格1[[#This Row],[LINE   NUMBER]],"-"),4),IF(LEN(MID(E15,FIND("AA",E15,1),4))=4,MID(E15,FIND("AA",E15,1),4),"Wrong"))</f>
        <v>AA1E</v>
      </c>
      <c r="U15" s="22" t="str" cm="1">
        <f t="array" ref="U1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5" s="22" t="str">
        <f>_xlfn.XLOOKUP(表格1[[#This Row],[級數]],管道等级索引表!B:B,管道等级索引表!G:G,,0)</f>
        <v>TP304</v>
      </c>
      <c r="W15" s="22" t="s">
        <v>5</v>
      </c>
      <c r="X15" s="23"/>
      <c r="Y15" s="22"/>
      <c r="Z15" s="22" t="str">
        <f>_xlfn.CONCAT(表格1[[#This Row],[系統]],"-",表格1[[#This Row],[編號]])</f>
        <v>AMO-1510</v>
      </c>
      <c r="AA15" s="22"/>
      <c r="AB1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6.12</v>
      </c>
      <c r="AC1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9.18</v>
      </c>
      <c r="AD15" s="24" t="str">
        <f>IFERROR(_xlfn.XLOOKUP(表格1[[#This Row],[Line_No]],管道特性一覽表!A:A,管道特性一覽表!P:P,,0),"")</f>
        <v>水</v>
      </c>
      <c r="AE15" s="24" t="str" cm="1">
        <f t="array" ref="AE15">_xlfn.IFNA(_xlfn.XLOOKUP(表格1[[#This Row],[Series NO]],'依TP NO.篩選'!A:A,'依TP NO.篩選'!R:R,,0),_xlfn.XLOOKUP(VALUE(表格1[[#This Row],[Series NO]]),VALUE('依TP NO.篩選'!A:A),'依TP NO.篩選'!R:R,,0))</f>
        <v>TP-012</v>
      </c>
      <c r="AF15" s="24" t="str">
        <f>_xlfn.XLOOKUP(表格1[[#This Row],[系統]],介質清單!A:A,介質清單!B:B,,0)</f>
        <v>氨水</v>
      </c>
      <c r="AG15" s="25">
        <f>IFERROR(_xlfn.XLOOKUP(表格1[[#This Row],[Line_No]],管道特性一覽表!A:A,管道特性一覽表!R:R,,0),"")</f>
        <v>0.05</v>
      </c>
      <c r="AH15" s="22" t="s">
        <v>3433</v>
      </c>
      <c r="AI15" s="24"/>
      <c r="AJ1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5" s="2" t="str" cm="1">
        <f t="array" ref="AK15">IFERROR(_xlfn.TEXTJOIN("-",TRUE,INDEX(_xlfn.TEXTSPLIT(B15,"-"),1),INDEX(_xlfn.TEXTSPLIT(B15,"-"),2),INDEX(_xlfn.TEXTSPLIT(B15,"-"),4),INDEX(_xlfn.TEXTSPLIT(B15,"-"),5)),_xlfn.TEXTJOIN("-",TRUE,_xlfn.XLOOKUP(VALUE(INDEX(_xlfn.TEXTSPLIT(B15,"-"),4)),'DN轉換表(必要)'!A:A,'DN轉換表(必要)'!B:B,,0),INDEX(_xlfn.TEXTSPLIT(B15,"-"),1),INDEX(_xlfn.TEXTSPLIT(B15,"-"),2),INDEX(_xlfn.TEXTSPLIT(B15,"-"),3),INDEX(_xlfn.TEXTSPLIT(B15,"-"),4),INDEX(_xlfn.TEXTSPLIT(B15,"-"),5)))</f>
        <v>AMO-1510-AA1E-NA</v>
      </c>
      <c r="AL15" s="2" t="str">
        <f>IF(ISNUMBER(IFERROR(_xlfn.XLOOKUP(表格1[[#This Row],[Line_No]],'TEMP VALUE'!A:A,'DRAWING LIST'!A:A,,0),"")),"v","")</f>
        <v/>
      </c>
      <c r="AM15" s="2" t="str">
        <f>_xlfn.XLOOKUP(表格1[[#This Row],[Series NO]], 版本控制!$A:$A, 版本控制!$E:$E, , 0, -1)</f>
        <v>啟用</v>
      </c>
    </row>
    <row r="16" spans="1:39" hidden="1">
      <c r="A16" s="18">
        <f>'圖號清單-114.04.25'!A16</f>
        <v>15</v>
      </c>
      <c r="B16" s="14" t="str">
        <f>_xlfn.XLOOKUP(表格1[[#This Row],[Series NO]],'圖號清單-114.04.25'!A:A,'圖號清單-114.04.25'!B:B,,0)</f>
        <v>AMO-1510-25-AA1E-NA-6</v>
      </c>
      <c r="C16" s="3" t="str">
        <f>COUNTIF($AK$2:AK16, AK16) &amp; "/" &amp; COUNTIF($AK$2:$AK$3003, AK16)</f>
        <v>6/8</v>
      </c>
      <c r="D16" s="3" t="str">
        <f t="shared" si="0"/>
        <v>AMO-1510-25-AA1E-NA</v>
      </c>
      <c r="E16" s="14" t="str" cm="1">
        <f t="array" ref="E16">IFERROR(_xlfn.TEXTJOIN("-",TRUE,_xlfn.XLOOKUP(VALUE(INDEX(_xlfn.TEXTSPLIT(B16,"-"),3)),'DN轉換表(必要)'!A:A,'DN轉換表(必要)'!B:B,,0),INDEX(_xlfn.TEXTSPLIT(B16,"-"),1),INDEX(_xlfn.TEXTSPLIT(B16,"-"),2),INDEX(_xlfn.TEXTSPLIT(B16,"-"),4),INDEX(_xlfn.TEXTSPLIT(B16,"-"),5)),_xlfn.TEXTJOIN("-",TRUE,_xlfn.XLOOKUP(VALUE(INDEX(_xlfn.TEXTSPLIT(B16,"-"),4)),'DN轉換表(必要)'!A:A,'DN轉換表(必要)'!B:B,,0),INDEX(_xlfn.TEXTSPLIT(B16,"-"),1),INDEX(_xlfn.TEXTSPLIT(B16,"-"),2),INDEX(_xlfn.TEXTSPLIT(B16,"-"),3),INDEX(_xlfn.TEXTSPLIT(B16,"-"),4),INDEX(_xlfn.TEXTSPLIT(B16,"-"),5)))</f>
        <v>1"-AMO-1510-AA1E-NA</v>
      </c>
      <c r="F16" s="3" t="str">
        <f>IFERROR(_xlfn.XLOOKUP(_xlfn.CONCAT(表格1[[#This Row],[Series NO]],"_",SUBSTITUTE(F$1,"REV.","")),版本控制!$F:$F,版本控制!$C:$C,,0),"")</f>
        <v>04/22/'25</v>
      </c>
      <c r="G16" s="3" t="str">
        <f>IFERROR(_xlfn.XLOOKUP(_xlfn.CONCAT(表格1[[#This Row],[Series NO]],"_",SUBSTITUTE(G$1,"REV.","")),版本控制!$F:$F,版本控制!$C:$C,,0),"")</f>
        <v/>
      </c>
      <c r="H16" s="3" t="str">
        <f>IFERROR(_xlfn.XLOOKUP(_xlfn.CONCAT(表格1[[#This Row],[Series NO]],"_",SUBSTITUTE(H$1,"REV.","")),版本控制!$F:$F,版本控制!$C:$C,,0),"")</f>
        <v/>
      </c>
      <c r="I16" s="3" t="str">
        <f>IFERROR(_xlfn.XLOOKUP(_xlfn.CONCAT(表格1[[#This Row],[Series NO]],"_",SUBSTITUTE(I$1,"REV.","")),版本控制!$F:$F,版本控制!$C:$C,,0),"")</f>
        <v/>
      </c>
      <c r="J16" s="3" t="str">
        <f>IFERROR(_xlfn.XLOOKUP(_xlfn.CONCAT(表格1[[#This Row],[Series NO]],"_",SUBSTITUTE(J$1,"REV.","")),版本控制!$F:$F,版本控制!$C:$C,,0),"")</f>
        <v/>
      </c>
      <c r="K16" s="3" t="str" cm="1">
        <f t="array" ref="K16">INDEX(F$1:J$1,1,MATCH(1,1/($F16:J16&lt;&gt;"")))</f>
        <v>REV.1</v>
      </c>
      <c r="L16" s="3" t="str" cm="1">
        <f t="array" ref="L16">LOOKUP(2,1/($F16:J16&lt;&gt;""),$F16:J16)</f>
        <v>04/22/'25</v>
      </c>
      <c r="M16" s="3"/>
      <c r="N16" s="3" t="str">
        <f t="shared" si="1"/>
        <v>0015</v>
      </c>
      <c r="O16" s="28"/>
      <c r="P16" s="15"/>
      <c r="Q16" s="22" cm="1">
        <f t="array" ref="Q16">_xlfn.XLOOKUP(INDEX(_xlfn.TEXTSPLIT(表格1[[#This Row],[LINE   NUMBER]],"-"),1),'DN轉換表(必要)'!B:B,'DN轉換表(必要)'!C:C,,0)</f>
        <v>1</v>
      </c>
      <c r="R16" s="22" t="str" cm="1">
        <f t="array" ref="R16">IF(IFERROR(MATCH(INDEX(_xlfn.TEXTSPLIT(表格1[[#This Row],[LINE   NUMBER]],"-"),2),介質清單!I:I,0)&gt;=1,FALSE),"Trim",INDEX(_xlfn.TEXTSPLIT(表格1[[#This Row],[LINE   NUMBER]],"-"),2))</f>
        <v>AMO</v>
      </c>
      <c r="S16" s="22" t="str" cm="1">
        <f t="array" ref="S1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1510</v>
      </c>
      <c r="T16" s="22" t="str" cm="1">
        <f t="array" ref="T16">IF(LEN(INDEX(_xlfn.TEXTSPLIT(表格1[[#This Row],[LINE   NUMBER]],"-"),4))=4,INDEX(_xlfn.TEXTSPLIT(表格1[[#This Row],[LINE   NUMBER]],"-"),4),IF(LEN(MID(E16,FIND("AA",E16,1),4))=4,MID(E16,FIND("AA",E16,1),4),"Wrong"))</f>
        <v>AA1E</v>
      </c>
      <c r="U16" s="22" t="str" cm="1">
        <f t="array" ref="U1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6" s="22" t="str">
        <f>_xlfn.XLOOKUP(表格1[[#This Row],[級數]],管道等级索引表!B:B,管道等级索引表!G:G,,0)</f>
        <v>TP304</v>
      </c>
      <c r="W16" s="22" t="s">
        <v>5</v>
      </c>
      <c r="X16" s="23"/>
      <c r="Y16" s="22"/>
      <c r="Z16" s="22" t="str">
        <f>_xlfn.CONCAT(表格1[[#This Row],[系統]],"-",表格1[[#This Row],[編號]])</f>
        <v>AMO-1510</v>
      </c>
      <c r="AA16" s="22"/>
      <c r="AB1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6.12</v>
      </c>
      <c r="AC1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9.18</v>
      </c>
      <c r="AD16" s="24" t="str">
        <f>IFERROR(_xlfn.XLOOKUP(表格1[[#This Row],[Line_No]],管道特性一覽表!A:A,管道特性一覽表!P:P,,0),"")</f>
        <v>水</v>
      </c>
      <c r="AE16" s="24" t="str" cm="1">
        <f t="array" ref="AE16">_xlfn.IFNA(_xlfn.XLOOKUP(表格1[[#This Row],[Series NO]],'依TP NO.篩選'!A:A,'依TP NO.篩選'!R:R,,0),_xlfn.XLOOKUP(VALUE(表格1[[#This Row],[Series NO]]),VALUE('依TP NO.篩選'!A:A),'依TP NO.篩選'!R:R,,0))</f>
        <v>TP-012</v>
      </c>
      <c r="AF16" s="24" t="str">
        <f>_xlfn.XLOOKUP(表格1[[#This Row],[系統]],介質清單!A:A,介質清單!B:B,,0)</f>
        <v>氨水</v>
      </c>
      <c r="AG16" s="25">
        <f>IFERROR(_xlfn.XLOOKUP(表格1[[#This Row],[Line_No]],管道特性一覽表!A:A,管道特性一覽表!R:R,,0),"")</f>
        <v>0.05</v>
      </c>
      <c r="AH16" s="22" t="s">
        <v>3433</v>
      </c>
      <c r="AI16" s="24"/>
      <c r="AJ1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6" s="2" t="str" cm="1">
        <f t="array" ref="AK16">IFERROR(_xlfn.TEXTJOIN("-",TRUE,INDEX(_xlfn.TEXTSPLIT(B16,"-"),1),INDEX(_xlfn.TEXTSPLIT(B16,"-"),2),INDEX(_xlfn.TEXTSPLIT(B16,"-"),4),INDEX(_xlfn.TEXTSPLIT(B16,"-"),5)),_xlfn.TEXTJOIN("-",TRUE,_xlfn.XLOOKUP(VALUE(INDEX(_xlfn.TEXTSPLIT(B16,"-"),4)),'DN轉換表(必要)'!A:A,'DN轉換表(必要)'!B:B,,0),INDEX(_xlfn.TEXTSPLIT(B16,"-"),1),INDEX(_xlfn.TEXTSPLIT(B16,"-"),2),INDEX(_xlfn.TEXTSPLIT(B16,"-"),3),INDEX(_xlfn.TEXTSPLIT(B16,"-"),4),INDEX(_xlfn.TEXTSPLIT(B16,"-"),5)))</f>
        <v>AMO-1510-AA1E-NA</v>
      </c>
      <c r="AL16" s="2" t="str">
        <f>IF(ISNUMBER(IFERROR(_xlfn.XLOOKUP(表格1[[#This Row],[Line_No]],'TEMP VALUE'!A:A,'DRAWING LIST'!A:A,,0),"")),"v","")</f>
        <v/>
      </c>
      <c r="AM16" s="2" t="str">
        <f>_xlfn.XLOOKUP(表格1[[#This Row],[Series NO]], 版本控制!$A:$A, 版本控制!$E:$E, , 0, -1)</f>
        <v>啟用</v>
      </c>
    </row>
    <row r="17" spans="1:39" hidden="1">
      <c r="A17" s="18">
        <f>'圖號清單-114.04.25'!A17</f>
        <v>16</v>
      </c>
      <c r="B17" s="14" t="str">
        <f>_xlfn.XLOOKUP(表格1[[#This Row],[Series NO]],'圖號清單-114.04.25'!A:A,'圖號清單-114.04.25'!B:B,,0)</f>
        <v>AMO-1510-25-AA1E-NA-7</v>
      </c>
      <c r="C17" s="3" t="str">
        <f>COUNTIF($AK$2:AK17, AK17) &amp; "/" &amp; COUNTIF($AK$2:$AK$3003, AK17)</f>
        <v>7/8</v>
      </c>
      <c r="D17" s="3" t="str">
        <f t="shared" si="0"/>
        <v>AMO-1510-25-AA1E-NA</v>
      </c>
      <c r="E17" s="14" t="str" cm="1">
        <f t="array" ref="E17">IFERROR(_xlfn.TEXTJOIN("-",TRUE,_xlfn.XLOOKUP(VALUE(INDEX(_xlfn.TEXTSPLIT(B17,"-"),3)),'DN轉換表(必要)'!A:A,'DN轉換表(必要)'!B:B,,0),INDEX(_xlfn.TEXTSPLIT(B17,"-"),1),INDEX(_xlfn.TEXTSPLIT(B17,"-"),2),INDEX(_xlfn.TEXTSPLIT(B17,"-"),4),INDEX(_xlfn.TEXTSPLIT(B17,"-"),5)),_xlfn.TEXTJOIN("-",TRUE,_xlfn.XLOOKUP(VALUE(INDEX(_xlfn.TEXTSPLIT(B17,"-"),4)),'DN轉換表(必要)'!A:A,'DN轉換表(必要)'!B:B,,0),INDEX(_xlfn.TEXTSPLIT(B17,"-"),1),INDEX(_xlfn.TEXTSPLIT(B17,"-"),2),INDEX(_xlfn.TEXTSPLIT(B17,"-"),3),INDEX(_xlfn.TEXTSPLIT(B17,"-"),4),INDEX(_xlfn.TEXTSPLIT(B17,"-"),5)))</f>
        <v>1"-AMO-1510-AA1E-NA</v>
      </c>
      <c r="F17" s="3" t="str">
        <f>IFERROR(_xlfn.XLOOKUP(_xlfn.CONCAT(表格1[[#This Row],[Series NO]],"_",SUBSTITUTE(F$1,"REV.","")),版本控制!$F:$F,版本控制!$C:$C,,0),"")</f>
        <v>04/22/'25</v>
      </c>
      <c r="G17" s="3" t="str">
        <f>IFERROR(_xlfn.XLOOKUP(_xlfn.CONCAT(表格1[[#This Row],[Series NO]],"_",SUBSTITUTE(G$1,"REV.","")),版本控制!$F:$F,版本控制!$C:$C,,0),"")</f>
        <v/>
      </c>
      <c r="H17" s="3" t="str">
        <f>IFERROR(_xlfn.XLOOKUP(_xlfn.CONCAT(表格1[[#This Row],[Series NO]],"_",SUBSTITUTE(H$1,"REV.","")),版本控制!$F:$F,版本控制!$C:$C,,0),"")</f>
        <v/>
      </c>
      <c r="I17" s="3" t="str">
        <f>IFERROR(_xlfn.XLOOKUP(_xlfn.CONCAT(表格1[[#This Row],[Series NO]],"_",SUBSTITUTE(I$1,"REV.","")),版本控制!$F:$F,版本控制!$C:$C,,0),"")</f>
        <v/>
      </c>
      <c r="J17" s="3" t="str">
        <f>IFERROR(_xlfn.XLOOKUP(_xlfn.CONCAT(表格1[[#This Row],[Series NO]],"_",SUBSTITUTE(J$1,"REV.","")),版本控制!$F:$F,版本控制!$C:$C,,0),"")</f>
        <v/>
      </c>
      <c r="K17" s="3" t="str" cm="1">
        <f t="array" ref="K17">INDEX(F$1:J$1,1,MATCH(1,1/($F17:J17&lt;&gt;"")))</f>
        <v>REV.1</v>
      </c>
      <c r="L17" s="3" t="str" cm="1">
        <f t="array" ref="L17">LOOKUP(2,1/($F17:J17&lt;&gt;""),$F17:J17)</f>
        <v>04/22/'25</v>
      </c>
      <c r="M17" s="3"/>
      <c r="N17" s="3" t="str">
        <f t="shared" si="1"/>
        <v>0016</v>
      </c>
      <c r="O17" s="28"/>
      <c r="P17" s="15"/>
      <c r="Q17" s="22" cm="1">
        <f t="array" ref="Q17">_xlfn.XLOOKUP(INDEX(_xlfn.TEXTSPLIT(表格1[[#This Row],[LINE   NUMBER]],"-"),1),'DN轉換表(必要)'!B:B,'DN轉換表(必要)'!C:C,,0)</f>
        <v>1</v>
      </c>
      <c r="R17" s="22" t="str" cm="1">
        <f t="array" ref="R17">IF(IFERROR(MATCH(INDEX(_xlfn.TEXTSPLIT(表格1[[#This Row],[LINE   NUMBER]],"-"),2),介質清單!I:I,0)&gt;=1,FALSE),"Trim",INDEX(_xlfn.TEXTSPLIT(表格1[[#This Row],[LINE   NUMBER]],"-"),2))</f>
        <v>AMO</v>
      </c>
      <c r="S17" s="22" t="str" cm="1">
        <f t="array" ref="S1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1510</v>
      </c>
      <c r="T17" s="22" t="str" cm="1">
        <f t="array" ref="T17">IF(LEN(INDEX(_xlfn.TEXTSPLIT(表格1[[#This Row],[LINE   NUMBER]],"-"),4))=4,INDEX(_xlfn.TEXTSPLIT(表格1[[#This Row],[LINE   NUMBER]],"-"),4),IF(LEN(MID(E17,FIND("AA",E17,1),4))=4,MID(E17,FIND("AA",E17,1),4),"Wrong"))</f>
        <v>AA1E</v>
      </c>
      <c r="U17" s="22" t="str" cm="1">
        <f t="array" ref="U1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7" s="22" t="str">
        <f>_xlfn.XLOOKUP(表格1[[#This Row],[級數]],管道等级索引表!B:B,管道等级索引表!G:G,,0)</f>
        <v>TP304</v>
      </c>
      <c r="W17" s="22" t="s">
        <v>5</v>
      </c>
      <c r="X17" s="23"/>
      <c r="Y17" s="22"/>
      <c r="Z17" s="22" t="str">
        <f>_xlfn.CONCAT(表格1[[#This Row],[系統]],"-",表格1[[#This Row],[編號]])</f>
        <v>AMO-1510</v>
      </c>
      <c r="AA17" s="22"/>
      <c r="AB1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6.12</v>
      </c>
      <c r="AC1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9.18</v>
      </c>
      <c r="AD17" s="24" t="str">
        <f>IFERROR(_xlfn.XLOOKUP(表格1[[#This Row],[Line_No]],管道特性一覽表!A:A,管道特性一覽表!P:P,,0),"")</f>
        <v>水</v>
      </c>
      <c r="AE17" s="24" t="str" cm="1">
        <f t="array" ref="AE17">_xlfn.IFNA(_xlfn.XLOOKUP(表格1[[#This Row],[Series NO]],'依TP NO.篩選'!A:A,'依TP NO.篩選'!R:R,,0),_xlfn.XLOOKUP(VALUE(表格1[[#This Row],[Series NO]]),VALUE('依TP NO.篩選'!A:A),'依TP NO.篩選'!R:R,,0))</f>
        <v>TP-012</v>
      </c>
      <c r="AF17" s="24" t="str">
        <f>_xlfn.XLOOKUP(表格1[[#This Row],[系統]],介質清單!A:A,介質清單!B:B,,0)</f>
        <v>氨水</v>
      </c>
      <c r="AG17" s="25">
        <f>IFERROR(_xlfn.XLOOKUP(表格1[[#This Row],[Line_No]],管道特性一覽表!A:A,管道特性一覽表!R:R,,0),"")</f>
        <v>0.05</v>
      </c>
      <c r="AH17" s="22" t="s">
        <v>3433</v>
      </c>
      <c r="AI17" s="24"/>
      <c r="AJ1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7" s="2" t="str" cm="1">
        <f t="array" ref="AK17">IFERROR(_xlfn.TEXTJOIN("-",TRUE,INDEX(_xlfn.TEXTSPLIT(B17,"-"),1),INDEX(_xlfn.TEXTSPLIT(B17,"-"),2),INDEX(_xlfn.TEXTSPLIT(B17,"-"),4),INDEX(_xlfn.TEXTSPLIT(B17,"-"),5)),_xlfn.TEXTJOIN("-",TRUE,_xlfn.XLOOKUP(VALUE(INDEX(_xlfn.TEXTSPLIT(B17,"-"),4)),'DN轉換表(必要)'!A:A,'DN轉換表(必要)'!B:B,,0),INDEX(_xlfn.TEXTSPLIT(B17,"-"),1),INDEX(_xlfn.TEXTSPLIT(B17,"-"),2),INDEX(_xlfn.TEXTSPLIT(B17,"-"),3),INDEX(_xlfn.TEXTSPLIT(B17,"-"),4),INDEX(_xlfn.TEXTSPLIT(B17,"-"),5)))</f>
        <v>AMO-1510-AA1E-NA</v>
      </c>
      <c r="AL17" s="2" t="str">
        <f>IF(ISNUMBER(IFERROR(_xlfn.XLOOKUP(表格1[[#This Row],[Line_No]],'TEMP VALUE'!A:A,'DRAWING LIST'!A:A,,0),"")),"v","")</f>
        <v/>
      </c>
      <c r="AM17" s="2" t="str">
        <f>_xlfn.XLOOKUP(表格1[[#This Row],[Series NO]], 版本控制!$A:$A, 版本控制!$E:$E, , 0, -1)</f>
        <v>啟用</v>
      </c>
    </row>
    <row r="18" spans="1:39" hidden="1">
      <c r="A18" s="18">
        <f>'圖號清單-114.04.25'!A18</f>
        <v>17</v>
      </c>
      <c r="B18" s="14" t="str">
        <f>_xlfn.XLOOKUP(表格1[[#This Row],[Series NO]],'圖號清單-114.04.25'!A:A,'圖號清單-114.04.25'!B:B,,0)</f>
        <v>AMO-1510-25-AA1E-NA-8</v>
      </c>
      <c r="C18" s="3" t="str">
        <f>COUNTIF($AK$2:AK18, AK18) &amp; "/" &amp; COUNTIF($AK$2:$AK$3003, AK18)</f>
        <v>8/8</v>
      </c>
      <c r="D18" s="3" t="str">
        <f t="shared" si="0"/>
        <v>AMO-1510-25-AA1E-NA</v>
      </c>
      <c r="E18" s="14" t="str" cm="1">
        <f t="array" ref="E18">IFERROR(_xlfn.TEXTJOIN("-",TRUE,_xlfn.XLOOKUP(VALUE(INDEX(_xlfn.TEXTSPLIT(B18,"-"),3)),'DN轉換表(必要)'!A:A,'DN轉換表(必要)'!B:B,,0),INDEX(_xlfn.TEXTSPLIT(B18,"-"),1),INDEX(_xlfn.TEXTSPLIT(B18,"-"),2),INDEX(_xlfn.TEXTSPLIT(B18,"-"),4),INDEX(_xlfn.TEXTSPLIT(B18,"-"),5)),_xlfn.TEXTJOIN("-",TRUE,_xlfn.XLOOKUP(VALUE(INDEX(_xlfn.TEXTSPLIT(B18,"-"),4)),'DN轉換表(必要)'!A:A,'DN轉換表(必要)'!B:B,,0),INDEX(_xlfn.TEXTSPLIT(B18,"-"),1),INDEX(_xlfn.TEXTSPLIT(B18,"-"),2),INDEX(_xlfn.TEXTSPLIT(B18,"-"),3),INDEX(_xlfn.TEXTSPLIT(B18,"-"),4),INDEX(_xlfn.TEXTSPLIT(B18,"-"),5)))</f>
        <v>1"-AMO-1510-AA1E-NA</v>
      </c>
      <c r="F18" s="3" t="str">
        <f>IFERROR(_xlfn.XLOOKUP(_xlfn.CONCAT(表格1[[#This Row],[Series NO]],"_",SUBSTITUTE(F$1,"REV.","")),版本控制!$F:$F,版本控制!$C:$C,,0),"")</f>
        <v>04/22/'25</v>
      </c>
      <c r="G18" s="3" t="str">
        <f>IFERROR(_xlfn.XLOOKUP(_xlfn.CONCAT(表格1[[#This Row],[Series NO]],"_",SUBSTITUTE(G$1,"REV.","")),版本控制!$F:$F,版本控制!$C:$C,,0),"")</f>
        <v/>
      </c>
      <c r="H18" s="3" t="str">
        <f>IFERROR(_xlfn.XLOOKUP(_xlfn.CONCAT(表格1[[#This Row],[Series NO]],"_",SUBSTITUTE(H$1,"REV.","")),版本控制!$F:$F,版本控制!$C:$C,,0),"")</f>
        <v/>
      </c>
      <c r="I18" s="3" t="str">
        <f>IFERROR(_xlfn.XLOOKUP(_xlfn.CONCAT(表格1[[#This Row],[Series NO]],"_",SUBSTITUTE(I$1,"REV.","")),版本控制!$F:$F,版本控制!$C:$C,,0),"")</f>
        <v/>
      </c>
      <c r="J18" s="3" t="str">
        <f>IFERROR(_xlfn.XLOOKUP(_xlfn.CONCAT(表格1[[#This Row],[Series NO]],"_",SUBSTITUTE(J$1,"REV.","")),版本控制!$F:$F,版本控制!$C:$C,,0),"")</f>
        <v/>
      </c>
      <c r="K18" s="3" t="str" cm="1">
        <f t="array" ref="K18">INDEX(F$1:J$1,1,MATCH(1,1/($F18:J18&lt;&gt;"")))</f>
        <v>REV.1</v>
      </c>
      <c r="L18" s="3" t="str" cm="1">
        <f t="array" ref="L18">LOOKUP(2,1/($F18:J18&lt;&gt;""),$F18:J18)</f>
        <v>04/22/'25</v>
      </c>
      <c r="M18" s="3"/>
      <c r="N18" s="3" t="str">
        <f t="shared" si="1"/>
        <v>0017</v>
      </c>
      <c r="O18" s="28"/>
      <c r="P18" s="15"/>
      <c r="Q18" s="22" cm="1">
        <f t="array" ref="Q18">_xlfn.XLOOKUP(INDEX(_xlfn.TEXTSPLIT(表格1[[#This Row],[LINE   NUMBER]],"-"),1),'DN轉換表(必要)'!B:B,'DN轉換表(必要)'!C:C,,0)</f>
        <v>1</v>
      </c>
      <c r="R18" s="22" t="str" cm="1">
        <f t="array" ref="R18">IF(IFERROR(MATCH(INDEX(_xlfn.TEXTSPLIT(表格1[[#This Row],[LINE   NUMBER]],"-"),2),介質清單!I:I,0)&gt;=1,FALSE),"Trim",INDEX(_xlfn.TEXTSPLIT(表格1[[#This Row],[LINE   NUMBER]],"-"),2))</f>
        <v>AMO</v>
      </c>
      <c r="S18" s="22" t="str" cm="1">
        <f t="array" ref="S1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1510</v>
      </c>
      <c r="T18" s="22" t="str" cm="1">
        <f t="array" ref="T18">IF(LEN(INDEX(_xlfn.TEXTSPLIT(表格1[[#This Row],[LINE   NUMBER]],"-"),4))=4,INDEX(_xlfn.TEXTSPLIT(表格1[[#This Row],[LINE   NUMBER]],"-"),4),IF(LEN(MID(E18,FIND("AA",E18,1),4))=4,MID(E18,FIND("AA",E18,1),4),"Wrong"))</f>
        <v>AA1E</v>
      </c>
      <c r="U18" s="22" t="str" cm="1">
        <f t="array" ref="U1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8" s="22" t="str">
        <f>_xlfn.XLOOKUP(表格1[[#This Row],[級數]],管道等级索引表!B:B,管道等级索引表!G:G,,0)</f>
        <v>TP304</v>
      </c>
      <c r="W18" s="22" t="s">
        <v>5</v>
      </c>
      <c r="X18" s="23"/>
      <c r="Y18" s="22"/>
      <c r="Z18" s="22" t="str">
        <f>_xlfn.CONCAT(表格1[[#This Row],[系統]],"-",表格1[[#This Row],[編號]])</f>
        <v>AMO-1510</v>
      </c>
      <c r="AA18" s="22"/>
      <c r="AB1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6.12</v>
      </c>
      <c r="AC1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9.18</v>
      </c>
      <c r="AD18" s="24" t="str">
        <f>IFERROR(_xlfn.XLOOKUP(表格1[[#This Row],[Line_No]],管道特性一覽表!A:A,管道特性一覽表!P:P,,0),"")</f>
        <v>水</v>
      </c>
      <c r="AE18" s="24" t="str" cm="1">
        <f t="array" ref="AE18">_xlfn.IFNA(_xlfn.XLOOKUP(表格1[[#This Row],[Series NO]],'依TP NO.篩選'!A:A,'依TP NO.篩選'!R:R,,0),_xlfn.XLOOKUP(VALUE(表格1[[#This Row],[Series NO]]),VALUE('依TP NO.篩選'!A:A),'依TP NO.篩選'!R:R,,0))</f>
        <v>TP-012</v>
      </c>
      <c r="AF18" s="24" t="str">
        <f>_xlfn.XLOOKUP(表格1[[#This Row],[系統]],介質清單!A:A,介質清單!B:B,,0)</f>
        <v>氨水</v>
      </c>
      <c r="AG18" s="25">
        <f>IFERROR(_xlfn.XLOOKUP(表格1[[#This Row],[Line_No]],管道特性一覽表!A:A,管道特性一覽表!R:R,,0),"")</f>
        <v>0.05</v>
      </c>
      <c r="AH18" s="22" t="s">
        <v>3433</v>
      </c>
      <c r="AI18" s="24"/>
      <c r="AJ1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8" s="2" t="str" cm="1">
        <f t="array" ref="AK18">IFERROR(_xlfn.TEXTJOIN("-",TRUE,INDEX(_xlfn.TEXTSPLIT(B18,"-"),1),INDEX(_xlfn.TEXTSPLIT(B18,"-"),2),INDEX(_xlfn.TEXTSPLIT(B18,"-"),4),INDEX(_xlfn.TEXTSPLIT(B18,"-"),5)),_xlfn.TEXTJOIN("-",TRUE,_xlfn.XLOOKUP(VALUE(INDEX(_xlfn.TEXTSPLIT(B18,"-"),4)),'DN轉換表(必要)'!A:A,'DN轉換表(必要)'!B:B,,0),INDEX(_xlfn.TEXTSPLIT(B18,"-"),1),INDEX(_xlfn.TEXTSPLIT(B18,"-"),2),INDEX(_xlfn.TEXTSPLIT(B18,"-"),3),INDEX(_xlfn.TEXTSPLIT(B18,"-"),4),INDEX(_xlfn.TEXTSPLIT(B18,"-"),5)))</f>
        <v>AMO-1510-AA1E-NA</v>
      </c>
      <c r="AL18" s="2" t="str">
        <f>IF(ISNUMBER(IFERROR(_xlfn.XLOOKUP(表格1[[#This Row],[Line_No]],'TEMP VALUE'!A:A,'DRAWING LIST'!A:A,,0),"")),"v","")</f>
        <v/>
      </c>
      <c r="AM18" s="2" t="str">
        <f>_xlfn.XLOOKUP(表格1[[#This Row],[Series NO]], 版本控制!$A:$A, 版本控制!$E:$E, , 0, -1)</f>
        <v>啟用</v>
      </c>
    </row>
    <row r="19" spans="1:39" hidden="1">
      <c r="A19" s="18">
        <f>'圖號清單-114.04.25'!A19</f>
        <v>18</v>
      </c>
      <c r="B19" s="14" t="str">
        <f>_xlfn.XLOOKUP(表格1[[#This Row],[Series NO]],'圖號清單-114.04.25'!A:A,'圖號清單-114.04.25'!B:B,,0)</f>
        <v>AMO-1511-25-AA1E-NA-1</v>
      </c>
      <c r="C19" s="3" t="str">
        <f>COUNTIF($AK$2:AK19, AK19) &amp; "/" &amp; COUNTIF($AK$2:$AK$3003, AK19)</f>
        <v>1/6</v>
      </c>
      <c r="D19" s="3" t="str">
        <f t="shared" si="0"/>
        <v>AMO-1511-25-AA1E-NA</v>
      </c>
      <c r="E19" s="14" t="str" cm="1">
        <f t="array" ref="E19">IFERROR(_xlfn.TEXTJOIN("-",TRUE,_xlfn.XLOOKUP(VALUE(INDEX(_xlfn.TEXTSPLIT(B19,"-"),3)),'DN轉換表(必要)'!A:A,'DN轉換表(必要)'!B:B,,0),INDEX(_xlfn.TEXTSPLIT(B19,"-"),1),INDEX(_xlfn.TEXTSPLIT(B19,"-"),2),INDEX(_xlfn.TEXTSPLIT(B19,"-"),4),INDEX(_xlfn.TEXTSPLIT(B19,"-"),5)),_xlfn.TEXTJOIN("-",TRUE,_xlfn.XLOOKUP(VALUE(INDEX(_xlfn.TEXTSPLIT(B19,"-"),4)),'DN轉換表(必要)'!A:A,'DN轉換表(必要)'!B:B,,0),INDEX(_xlfn.TEXTSPLIT(B19,"-"),1),INDEX(_xlfn.TEXTSPLIT(B19,"-"),2),INDEX(_xlfn.TEXTSPLIT(B19,"-"),3),INDEX(_xlfn.TEXTSPLIT(B19,"-"),4),INDEX(_xlfn.TEXTSPLIT(B19,"-"),5)))</f>
        <v>1"-AMO-1511-AA1E-NA</v>
      </c>
      <c r="F19" s="3" t="str">
        <f>IFERROR(_xlfn.XLOOKUP(_xlfn.CONCAT(表格1[[#This Row],[Series NO]],"_",SUBSTITUTE(F$1,"REV.","")),版本控制!$F:$F,版本控制!$C:$C,,0),"")</f>
        <v>04/22/'25</v>
      </c>
      <c r="G19" s="3" t="str">
        <f>IFERROR(_xlfn.XLOOKUP(_xlfn.CONCAT(表格1[[#This Row],[Series NO]],"_",SUBSTITUTE(G$1,"REV.","")),版本控制!$F:$F,版本控制!$C:$C,,0),"")</f>
        <v/>
      </c>
      <c r="H19" s="3" t="str">
        <f>IFERROR(_xlfn.XLOOKUP(_xlfn.CONCAT(表格1[[#This Row],[Series NO]],"_",SUBSTITUTE(H$1,"REV.","")),版本控制!$F:$F,版本控制!$C:$C,,0),"")</f>
        <v/>
      </c>
      <c r="I19" s="3" t="str">
        <f>IFERROR(_xlfn.XLOOKUP(_xlfn.CONCAT(表格1[[#This Row],[Series NO]],"_",SUBSTITUTE(I$1,"REV.","")),版本控制!$F:$F,版本控制!$C:$C,,0),"")</f>
        <v/>
      </c>
      <c r="J19" s="3" t="str">
        <f>IFERROR(_xlfn.XLOOKUP(_xlfn.CONCAT(表格1[[#This Row],[Series NO]],"_",SUBSTITUTE(J$1,"REV.","")),版本控制!$F:$F,版本控制!$C:$C,,0),"")</f>
        <v/>
      </c>
      <c r="K19" s="3" t="str" cm="1">
        <f t="array" ref="K19">INDEX(F$1:J$1,1,MATCH(1,1/($F19:J19&lt;&gt;"")))</f>
        <v>REV.1</v>
      </c>
      <c r="L19" s="3" t="str" cm="1">
        <f t="array" ref="L19">LOOKUP(2,1/($F19:J19&lt;&gt;""),$F19:J19)</f>
        <v>04/22/'25</v>
      </c>
      <c r="M19" s="3"/>
      <c r="N19" s="3" t="str">
        <f t="shared" si="1"/>
        <v>0018</v>
      </c>
      <c r="O19" s="28"/>
      <c r="P19" s="15"/>
      <c r="Q19" s="22" cm="1">
        <f t="array" ref="Q19">_xlfn.XLOOKUP(INDEX(_xlfn.TEXTSPLIT(表格1[[#This Row],[LINE   NUMBER]],"-"),1),'DN轉換表(必要)'!B:B,'DN轉換表(必要)'!C:C,,0)</f>
        <v>1</v>
      </c>
      <c r="R19" s="22" t="str" cm="1">
        <f t="array" ref="R19">IF(IFERROR(MATCH(INDEX(_xlfn.TEXTSPLIT(表格1[[#This Row],[LINE   NUMBER]],"-"),2),介質清單!I:I,0)&gt;=1,FALSE),"Trim",INDEX(_xlfn.TEXTSPLIT(表格1[[#This Row],[LINE   NUMBER]],"-"),2))</f>
        <v>AMO</v>
      </c>
      <c r="S19" s="22" t="str" cm="1">
        <f t="array" ref="S1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1511</v>
      </c>
      <c r="T19" s="22" t="str" cm="1">
        <f t="array" ref="T19">IF(LEN(INDEX(_xlfn.TEXTSPLIT(表格1[[#This Row],[LINE   NUMBER]],"-"),4))=4,INDEX(_xlfn.TEXTSPLIT(表格1[[#This Row],[LINE   NUMBER]],"-"),4),IF(LEN(MID(E19,FIND("AA",E19,1),4))=4,MID(E19,FIND("AA",E19,1),4),"Wrong"))</f>
        <v>AA1E</v>
      </c>
      <c r="U19" s="22" t="str" cm="1">
        <f t="array" ref="U1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9" s="22" t="str">
        <f>_xlfn.XLOOKUP(表格1[[#This Row],[級數]],管道等级索引表!B:B,管道等级索引表!G:G,,0)</f>
        <v>TP304</v>
      </c>
      <c r="W19" s="22" t="s">
        <v>5</v>
      </c>
      <c r="X19" s="23"/>
      <c r="Y19" s="22"/>
      <c r="Z19" s="22" t="str">
        <f>_xlfn.CONCAT(表格1[[#This Row],[系統]],"-",表格1[[#This Row],[編號]])</f>
        <v>AMO-1511</v>
      </c>
      <c r="AA19" s="22"/>
      <c r="AB1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6.12</v>
      </c>
      <c r="AC1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9.18</v>
      </c>
      <c r="AD19" s="24" t="str">
        <f>IFERROR(_xlfn.XLOOKUP(表格1[[#This Row],[Line_No]],管道特性一覽表!A:A,管道特性一覽表!P:P,,0),"")</f>
        <v>水</v>
      </c>
      <c r="AE19" s="24" t="str" cm="1">
        <f t="array" ref="AE19">_xlfn.IFNA(_xlfn.XLOOKUP(表格1[[#This Row],[Series NO]],'依TP NO.篩選'!A:A,'依TP NO.篩選'!R:R,,0),_xlfn.XLOOKUP(VALUE(表格1[[#This Row],[Series NO]]),VALUE('依TP NO.篩選'!A:A),'依TP NO.篩選'!R:R,,0))</f>
        <v>TP-013</v>
      </c>
      <c r="AF19" s="24" t="str">
        <f>_xlfn.XLOOKUP(表格1[[#This Row],[系統]],介質清單!A:A,介質清單!B:B,,0)</f>
        <v>氨水</v>
      </c>
      <c r="AG19" s="25">
        <f>IFERROR(_xlfn.XLOOKUP(表格1[[#This Row],[Line_No]],管道特性一覽表!A:A,管道特性一覽表!R:R,,0),"")</f>
        <v>0.05</v>
      </c>
      <c r="AH19" s="22" t="s">
        <v>3433</v>
      </c>
      <c r="AI19" s="24"/>
      <c r="AJ1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9" s="2" t="str" cm="1">
        <f t="array" ref="AK19">IFERROR(_xlfn.TEXTJOIN("-",TRUE,INDEX(_xlfn.TEXTSPLIT(B19,"-"),1),INDEX(_xlfn.TEXTSPLIT(B19,"-"),2),INDEX(_xlfn.TEXTSPLIT(B19,"-"),4),INDEX(_xlfn.TEXTSPLIT(B19,"-"),5)),_xlfn.TEXTJOIN("-",TRUE,_xlfn.XLOOKUP(VALUE(INDEX(_xlfn.TEXTSPLIT(B19,"-"),4)),'DN轉換表(必要)'!A:A,'DN轉換表(必要)'!B:B,,0),INDEX(_xlfn.TEXTSPLIT(B19,"-"),1),INDEX(_xlfn.TEXTSPLIT(B19,"-"),2),INDEX(_xlfn.TEXTSPLIT(B19,"-"),3),INDEX(_xlfn.TEXTSPLIT(B19,"-"),4),INDEX(_xlfn.TEXTSPLIT(B19,"-"),5)))</f>
        <v>AMO-1511-AA1E-NA</v>
      </c>
      <c r="AL19" s="2" t="str">
        <f>IF(ISNUMBER(IFERROR(_xlfn.XLOOKUP(表格1[[#This Row],[Line_No]],'TEMP VALUE'!A:A,'DRAWING LIST'!A:A,,0),"")),"v","")</f>
        <v/>
      </c>
      <c r="AM19" s="2" t="str">
        <f>_xlfn.XLOOKUP(表格1[[#This Row],[Series NO]], 版本控制!$A:$A, 版本控制!$E:$E, , 0, -1)</f>
        <v>啟用</v>
      </c>
    </row>
    <row r="20" spans="1:39" hidden="1">
      <c r="A20" s="18">
        <f>'圖號清單-114.04.25'!A20</f>
        <v>19</v>
      </c>
      <c r="B20" s="14" t="str">
        <f>_xlfn.XLOOKUP(表格1[[#This Row],[Series NO]],'圖號清單-114.04.25'!A:A,'圖號清單-114.04.25'!B:B,,0)</f>
        <v>AMO-1511-25-AA1E-NA-2</v>
      </c>
      <c r="C20" s="3" t="str">
        <f>COUNTIF($AK$2:AK20, AK20) &amp; "/" &amp; COUNTIF($AK$2:$AK$3003, AK20)</f>
        <v>2/6</v>
      </c>
      <c r="D20" s="3" t="str">
        <f t="shared" si="0"/>
        <v>AMO-1511-25-AA1E-NA</v>
      </c>
      <c r="E20" s="14" t="str" cm="1">
        <f t="array" ref="E20">IFERROR(_xlfn.TEXTJOIN("-",TRUE,_xlfn.XLOOKUP(VALUE(INDEX(_xlfn.TEXTSPLIT(B20,"-"),3)),'DN轉換表(必要)'!A:A,'DN轉換表(必要)'!B:B,,0),INDEX(_xlfn.TEXTSPLIT(B20,"-"),1),INDEX(_xlfn.TEXTSPLIT(B20,"-"),2),INDEX(_xlfn.TEXTSPLIT(B20,"-"),4),INDEX(_xlfn.TEXTSPLIT(B20,"-"),5)),_xlfn.TEXTJOIN("-",TRUE,_xlfn.XLOOKUP(VALUE(INDEX(_xlfn.TEXTSPLIT(B20,"-"),4)),'DN轉換表(必要)'!A:A,'DN轉換表(必要)'!B:B,,0),INDEX(_xlfn.TEXTSPLIT(B20,"-"),1),INDEX(_xlfn.TEXTSPLIT(B20,"-"),2),INDEX(_xlfn.TEXTSPLIT(B20,"-"),3),INDEX(_xlfn.TEXTSPLIT(B20,"-"),4),INDEX(_xlfn.TEXTSPLIT(B20,"-"),5)))</f>
        <v>1"-AMO-1511-AA1E-NA</v>
      </c>
      <c r="F20" s="3" t="str">
        <f>IFERROR(_xlfn.XLOOKUP(_xlfn.CONCAT(表格1[[#This Row],[Series NO]],"_",SUBSTITUTE(F$1,"REV.","")),版本控制!$F:$F,版本控制!$C:$C,,0),"")</f>
        <v>04/22/'25</v>
      </c>
      <c r="G20" s="3" t="str">
        <f>IFERROR(_xlfn.XLOOKUP(_xlfn.CONCAT(表格1[[#This Row],[Series NO]],"_",SUBSTITUTE(G$1,"REV.","")),版本控制!$F:$F,版本控制!$C:$C,,0),"")</f>
        <v/>
      </c>
      <c r="H20" s="3" t="str">
        <f>IFERROR(_xlfn.XLOOKUP(_xlfn.CONCAT(表格1[[#This Row],[Series NO]],"_",SUBSTITUTE(H$1,"REV.","")),版本控制!$F:$F,版本控制!$C:$C,,0),"")</f>
        <v/>
      </c>
      <c r="I20" s="3" t="str">
        <f>IFERROR(_xlfn.XLOOKUP(_xlfn.CONCAT(表格1[[#This Row],[Series NO]],"_",SUBSTITUTE(I$1,"REV.","")),版本控制!$F:$F,版本控制!$C:$C,,0),"")</f>
        <v/>
      </c>
      <c r="J20" s="3" t="str">
        <f>IFERROR(_xlfn.XLOOKUP(_xlfn.CONCAT(表格1[[#This Row],[Series NO]],"_",SUBSTITUTE(J$1,"REV.","")),版本控制!$F:$F,版本控制!$C:$C,,0),"")</f>
        <v/>
      </c>
      <c r="K20" s="3" t="str" cm="1">
        <f t="array" ref="K20">INDEX(F$1:J$1,1,MATCH(1,1/($F20:J20&lt;&gt;"")))</f>
        <v>REV.1</v>
      </c>
      <c r="L20" s="3" t="str" cm="1">
        <f t="array" ref="L20">LOOKUP(2,1/($F20:J20&lt;&gt;""),$F20:J20)</f>
        <v>04/22/'25</v>
      </c>
      <c r="M20" s="3"/>
      <c r="N20" s="3" t="str">
        <f t="shared" si="1"/>
        <v>0019</v>
      </c>
      <c r="O20" s="28"/>
      <c r="P20" s="15"/>
      <c r="Q20" s="22" cm="1">
        <f t="array" ref="Q20">_xlfn.XLOOKUP(INDEX(_xlfn.TEXTSPLIT(表格1[[#This Row],[LINE   NUMBER]],"-"),1),'DN轉換表(必要)'!B:B,'DN轉換表(必要)'!C:C,,0)</f>
        <v>1</v>
      </c>
      <c r="R20" s="22" t="str" cm="1">
        <f t="array" ref="R20">IF(IFERROR(MATCH(INDEX(_xlfn.TEXTSPLIT(表格1[[#This Row],[LINE   NUMBER]],"-"),2),介質清單!I:I,0)&gt;=1,FALSE),"Trim",INDEX(_xlfn.TEXTSPLIT(表格1[[#This Row],[LINE   NUMBER]],"-"),2))</f>
        <v>AMO</v>
      </c>
      <c r="S20" s="22" t="str" cm="1">
        <f t="array" ref="S2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1511</v>
      </c>
      <c r="T20" s="22" t="str" cm="1">
        <f t="array" ref="T20">IF(LEN(INDEX(_xlfn.TEXTSPLIT(表格1[[#This Row],[LINE   NUMBER]],"-"),4))=4,INDEX(_xlfn.TEXTSPLIT(表格1[[#This Row],[LINE   NUMBER]],"-"),4),IF(LEN(MID(E20,FIND("AA",E20,1),4))=4,MID(E20,FIND("AA",E20,1),4),"Wrong"))</f>
        <v>AA1E</v>
      </c>
      <c r="U20" s="22" t="str" cm="1">
        <f t="array" ref="U2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0" s="22" t="str">
        <f>_xlfn.XLOOKUP(表格1[[#This Row],[級數]],管道等级索引表!B:B,管道等级索引表!G:G,,0)</f>
        <v>TP304</v>
      </c>
      <c r="W20" s="22" t="s">
        <v>5</v>
      </c>
      <c r="X20" s="23"/>
      <c r="Y20" s="22"/>
      <c r="Z20" s="22" t="str">
        <f>_xlfn.CONCAT(表格1[[#This Row],[系統]],"-",表格1[[#This Row],[編號]])</f>
        <v>AMO-1511</v>
      </c>
      <c r="AA20" s="22"/>
      <c r="AB2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6.12</v>
      </c>
      <c r="AC2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9.18</v>
      </c>
      <c r="AD20" s="24" t="str">
        <f>IFERROR(_xlfn.XLOOKUP(表格1[[#This Row],[Line_No]],管道特性一覽表!A:A,管道特性一覽表!P:P,,0),"")</f>
        <v>水</v>
      </c>
      <c r="AE20" s="24" t="str" cm="1">
        <f t="array" ref="AE20">_xlfn.IFNA(_xlfn.XLOOKUP(表格1[[#This Row],[Series NO]],'依TP NO.篩選'!A:A,'依TP NO.篩選'!R:R,,0),_xlfn.XLOOKUP(VALUE(表格1[[#This Row],[Series NO]]),VALUE('依TP NO.篩選'!A:A),'依TP NO.篩選'!R:R,,0))</f>
        <v>TP-013</v>
      </c>
      <c r="AF20" s="24" t="str">
        <f>_xlfn.XLOOKUP(表格1[[#This Row],[系統]],介質清單!A:A,介質清單!B:B,,0)</f>
        <v>氨水</v>
      </c>
      <c r="AG20" s="25">
        <f>IFERROR(_xlfn.XLOOKUP(表格1[[#This Row],[Line_No]],管道特性一覽表!A:A,管道特性一覽表!R:R,,0),"")</f>
        <v>0.05</v>
      </c>
      <c r="AH20" s="22" t="s">
        <v>3433</v>
      </c>
      <c r="AI20" s="24"/>
      <c r="AJ2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0" s="2" t="str" cm="1">
        <f t="array" ref="AK20">IFERROR(_xlfn.TEXTJOIN("-",TRUE,INDEX(_xlfn.TEXTSPLIT(B20,"-"),1),INDEX(_xlfn.TEXTSPLIT(B20,"-"),2),INDEX(_xlfn.TEXTSPLIT(B20,"-"),4),INDEX(_xlfn.TEXTSPLIT(B20,"-"),5)),_xlfn.TEXTJOIN("-",TRUE,_xlfn.XLOOKUP(VALUE(INDEX(_xlfn.TEXTSPLIT(B20,"-"),4)),'DN轉換表(必要)'!A:A,'DN轉換表(必要)'!B:B,,0),INDEX(_xlfn.TEXTSPLIT(B20,"-"),1),INDEX(_xlfn.TEXTSPLIT(B20,"-"),2),INDEX(_xlfn.TEXTSPLIT(B20,"-"),3),INDEX(_xlfn.TEXTSPLIT(B20,"-"),4),INDEX(_xlfn.TEXTSPLIT(B20,"-"),5)))</f>
        <v>AMO-1511-AA1E-NA</v>
      </c>
      <c r="AL20" s="2" t="str">
        <f>IF(ISNUMBER(IFERROR(_xlfn.XLOOKUP(表格1[[#This Row],[Line_No]],'TEMP VALUE'!A:A,'DRAWING LIST'!A:A,,0),"")),"v","")</f>
        <v/>
      </c>
      <c r="AM20" s="2" t="str">
        <f>_xlfn.XLOOKUP(表格1[[#This Row],[Series NO]], 版本控制!$A:$A, 版本控制!$E:$E, , 0, -1)</f>
        <v>啟用</v>
      </c>
    </row>
    <row r="21" spans="1:39" hidden="1">
      <c r="A21" s="18">
        <f>'圖號清單-114.04.25'!A21</f>
        <v>20</v>
      </c>
      <c r="B21" s="14" t="str">
        <f>_xlfn.XLOOKUP(表格1[[#This Row],[Series NO]],'圖號清單-114.04.25'!A:A,'圖號清單-114.04.25'!B:B,,0)</f>
        <v>AMO-1511-25-AA1E-NA-3</v>
      </c>
      <c r="C21" s="3" t="str">
        <f>COUNTIF($AK$2:AK21, AK21) &amp; "/" &amp; COUNTIF($AK$2:$AK$3003, AK21)</f>
        <v>3/6</v>
      </c>
      <c r="D21" s="3" t="str">
        <f t="shared" si="0"/>
        <v>AMO-1511-25-AA1E-NA</v>
      </c>
      <c r="E21" s="14" t="str" cm="1">
        <f t="array" ref="E21">IFERROR(_xlfn.TEXTJOIN("-",TRUE,_xlfn.XLOOKUP(VALUE(INDEX(_xlfn.TEXTSPLIT(B21,"-"),3)),'DN轉換表(必要)'!A:A,'DN轉換表(必要)'!B:B,,0),INDEX(_xlfn.TEXTSPLIT(B21,"-"),1),INDEX(_xlfn.TEXTSPLIT(B21,"-"),2),INDEX(_xlfn.TEXTSPLIT(B21,"-"),4),INDEX(_xlfn.TEXTSPLIT(B21,"-"),5)),_xlfn.TEXTJOIN("-",TRUE,_xlfn.XLOOKUP(VALUE(INDEX(_xlfn.TEXTSPLIT(B21,"-"),4)),'DN轉換表(必要)'!A:A,'DN轉換表(必要)'!B:B,,0),INDEX(_xlfn.TEXTSPLIT(B21,"-"),1),INDEX(_xlfn.TEXTSPLIT(B21,"-"),2),INDEX(_xlfn.TEXTSPLIT(B21,"-"),3),INDEX(_xlfn.TEXTSPLIT(B21,"-"),4),INDEX(_xlfn.TEXTSPLIT(B21,"-"),5)))</f>
        <v>1"-AMO-1511-AA1E-NA</v>
      </c>
      <c r="F21" s="3" t="str">
        <f>IFERROR(_xlfn.XLOOKUP(_xlfn.CONCAT(表格1[[#This Row],[Series NO]],"_",SUBSTITUTE(F$1,"REV.","")),版本控制!$F:$F,版本控制!$C:$C,,0),"")</f>
        <v>04/22/'25</v>
      </c>
      <c r="G21" s="3" t="str">
        <f>IFERROR(_xlfn.XLOOKUP(_xlfn.CONCAT(表格1[[#This Row],[Series NO]],"_",SUBSTITUTE(G$1,"REV.","")),版本控制!$F:$F,版本控制!$C:$C,,0),"")</f>
        <v/>
      </c>
      <c r="H21" s="3" t="str">
        <f>IFERROR(_xlfn.XLOOKUP(_xlfn.CONCAT(表格1[[#This Row],[Series NO]],"_",SUBSTITUTE(H$1,"REV.","")),版本控制!$F:$F,版本控制!$C:$C,,0),"")</f>
        <v/>
      </c>
      <c r="I21" s="3" t="str">
        <f>IFERROR(_xlfn.XLOOKUP(_xlfn.CONCAT(表格1[[#This Row],[Series NO]],"_",SUBSTITUTE(I$1,"REV.","")),版本控制!$F:$F,版本控制!$C:$C,,0),"")</f>
        <v/>
      </c>
      <c r="J21" s="3" t="str">
        <f>IFERROR(_xlfn.XLOOKUP(_xlfn.CONCAT(表格1[[#This Row],[Series NO]],"_",SUBSTITUTE(J$1,"REV.","")),版本控制!$F:$F,版本控制!$C:$C,,0),"")</f>
        <v/>
      </c>
      <c r="K21" s="3" t="str" cm="1">
        <f t="array" ref="K21">INDEX(F$1:J$1,1,MATCH(1,1/($F21:J21&lt;&gt;"")))</f>
        <v>REV.1</v>
      </c>
      <c r="L21" s="3" t="str" cm="1">
        <f t="array" ref="L21">LOOKUP(2,1/($F21:J21&lt;&gt;""),$F21:J21)</f>
        <v>04/22/'25</v>
      </c>
      <c r="M21" s="3"/>
      <c r="N21" s="3" t="str">
        <f t="shared" si="1"/>
        <v>0020</v>
      </c>
      <c r="O21" s="28"/>
      <c r="P21" s="32"/>
      <c r="Q21" s="22" cm="1">
        <f t="array" ref="Q21">_xlfn.XLOOKUP(INDEX(_xlfn.TEXTSPLIT(表格1[[#This Row],[LINE   NUMBER]],"-"),1),'DN轉換表(必要)'!B:B,'DN轉換表(必要)'!C:C,,0)</f>
        <v>1</v>
      </c>
      <c r="R21" s="22" t="str" cm="1">
        <f t="array" ref="R21">IF(IFERROR(MATCH(INDEX(_xlfn.TEXTSPLIT(表格1[[#This Row],[LINE   NUMBER]],"-"),2),介質清單!I:I,0)&gt;=1,FALSE),"Trim",INDEX(_xlfn.TEXTSPLIT(表格1[[#This Row],[LINE   NUMBER]],"-"),2))</f>
        <v>AMO</v>
      </c>
      <c r="S21" s="22" t="str" cm="1">
        <f t="array" ref="S2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1511</v>
      </c>
      <c r="T21" s="22" t="str" cm="1">
        <f t="array" ref="T21">IF(LEN(INDEX(_xlfn.TEXTSPLIT(表格1[[#This Row],[LINE   NUMBER]],"-"),4))=4,INDEX(_xlfn.TEXTSPLIT(表格1[[#This Row],[LINE   NUMBER]],"-"),4),IF(LEN(MID(E21,FIND("AA",E21,1),4))=4,MID(E21,FIND("AA",E21,1),4),"Wrong"))</f>
        <v>AA1E</v>
      </c>
      <c r="U21" s="22" t="str" cm="1">
        <f t="array" ref="U2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1" s="22" t="str">
        <f>_xlfn.XLOOKUP(表格1[[#This Row],[級數]],管道等级索引表!B:B,管道等级索引表!G:G,,0)</f>
        <v>TP304</v>
      </c>
      <c r="W21" s="22" t="s">
        <v>5</v>
      </c>
      <c r="X21" s="23"/>
      <c r="Y21" s="22"/>
      <c r="Z21" s="22" t="str">
        <f>_xlfn.CONCAT(表格1[[#This Row],[系統]],"-",表格1[[#This Row],[編號]])</f>
        <v>AMO-1511</v>
      </c>
      <c r="AA21" s="22"/>
      <c r="AB2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6.12</v>
      </c>
      <c r="AC2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9.18</v>
      </c>
      <c r="AD21" s="24" t="str">
        <f>IFERROR(_xlfn.XLOOKUP(表格1[[#This Row],[Line_No]],管道特性一覽表!A:A,管道特性一覽表!P:P,,0),"")</f>
        <v>水</v>
      </c>
      <c r="AE21" s="24" t="str" cm="1">
        <f t="array" ref="AE21">_xlfn.IFNA(_xlfn.XLOOKUP(表格1[[#This Row],[Series NO]],'依TP NO.篩選'!A:A,'依TP NO.篩選'!R:R,,0),_xlfn.XLOOKUP(VALUE(表格1[[#This Row],[Series NO]]),VALUE('依TP NO.篩選'!A:A),'依TP NO.篩選'!R:R,,0))</f>
        <v>TP-013</v>
      </c>
      <c r="AF21" s="24" t="str">
        <f>_xlfn.XLOOKUP(表格1[[#This Row],[系統]],介質清單!A:A,介質清單!B:B,,0)</f>
        <v>氨水</v>
      </c>
      <c r="AG21" s="25">
        <f>IFERROR(_xlfn.XLOOKUP(表格1[[#This Row],[Line_No]],管道特性一覽表!A:A,管道特性一覽表!R:R,,0),"")</f>
        <v>0.05</v>
      </c>
      <c r="AH21" s="22" t="s">
        <v>3433</v>
      </c>
      <c r="AI21" s="24"/>
      <c r="AJ2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1" s="2" t="str" cm="1">
        <f t="array" ref="AK21">IFERROR(_xlfn.TEXTJOIN("-",TRUE,INDEX(_xlfn.TEXTSPLIT(B21,"-"),1),INDEX(_xlfn.TEXTSPLIT(B21,"-"),2),INDEX(_xlfn.TEXTSPLIT(B21,"-"),4),INDEX(_xlfn.TEXTSPLIT(B21,"-"),5)),_xlfn.TEXTJOIN("-",TRUE,_xlfn.XLOOKUP(VALUE(INDEX(_xlfn.TEXTSPLIT(B21,"-"),4)),'DN轉換表(必要)'!A:A,'DN轉換表(必要)'!B:B,,0),INDEX(_xlfn.TEXTSPLIT(B21,"-"),1),INDEX(_xlfn.TEXTSPLIT(B21,"-"),2),INDEX(_xlfn.TEXTSPLIT(B21,"-"),3),INDEX(_xlfn.TEXTSPLIT(B21,"-"),4),INDEX(_xlfn.TEXTSPLIT(B21,"-"),5)))</f>
        <v>AMO-1511-AA1E-NA</v>
      </c>
      <c r="AL21" s="2" t="str">
        <f>IF(ISNUMBER(IFERROR(_xlfn.XLOOKUP(表格1[[#This Row],[Line_No]],'TEMP VALUE'!A:A,'DRAWING LIST'!A:A,,0),"")),"v","")</f>
        <v/>
      </c>
      <c r="AM21" s="2" t="str">
        <f>_xlfn.XLOOKUP(表格1[[#This Row],[Series NO]], 版本控制!$A:$A, 版本控制!$E:$E, , 0, -1)</f>
        <v>啟用</v>
      </c>
    </row>
    <row r="22" spans="1:39" hidden="1">
      <c r="A22" s="18">
        <f>'圖號清單-114.04.25'!A22</f>
        <v>21</v>
      </c>
      <c r="B22" s="14" t="str">
        <f>_xlfn.XLOOKUP(表格1[[#This Row],[Series NO]],'圖號清單-114.04.25'!A:A,'圖號清單-114.04.25'!B:B,,0)</f>
        <v>AMO-1511-25-AA1E-NA-4</v>
      </c>
      <c r="C22" s="3" t="str">
        <f>COUNTIF($AK$2:AK22, AK22) &amp; "/" &amp; COUNTIF($AK$2:$AK$3003, AK22)</f>
        <v>4/6</v>
      </c>
      <c r="D22" s="3" t="str">
        <f t="shared" si="0"/>
        <v>AMO-1511-25-AA1E-NA</v>
      </c>
      <c r="E22" s="14" t="str" cm="1">
        <f t="array" ref="E22">IFERROR(_xlfn.TEXTJOIN("-",TRUE,_xlfn.XLOOKUP(VALUE(INDEX(_xlfn.TEXTSPLIT(B22,"-"),3)),'DN轉換表(必要)'!A:A,'DN轉換表(必要)'!B:B,,0),INDEX(_xlfn.TEXTSPLIT(B22,"-"),1),INDEX(_xlfn.TEXTSPLIT(B22,"-"),2),INDEX(_xlfn.TEXTSPLIT(B22,"-"),4),INDEX(_xlfn.TEXTSPLIT(B22,"-"),5)),_xlfn.TEXTJOIN("-",TRUE,_xlfn.XLOOKUP(VALUE(INDEX(_xlfn.TEXTSPLIT(B22,"-"),4)),'DN轉換表(必要)'!A:A,'DN轉換表(必要)'!B:B,,0),INDEX(_xlfn.TEXTSPLIT(B22,"-"),1),INDEX(_xlfn.TEXTSPLIT(B22,"-"),2),INDEX(_xlfn.TEXTSPLIT(B22,"-"),3),INDEX(_xlfn.TEXTSPLIT(B22,"-"),4),INDEX(_xlfn.TEXTSPLIT(B22,"-"),5)))</f>
        <v>1"-AMO-1511-AA1E-NA</v>
      </c>
      <c r="F22" s="3" t="str">
        <f>IFERROR(_xlfn.XLOOKUP(_xlfn.CONCAT(表格1[[#This Row],[Series NO]],"_",SUBSTITUTE(F$1,"REV.","")),版本控制!$F:$F,版本控制!$C:$C,,0),"")</f>
        <v>04/22/'25</v>
      </c>
      <c r="G22" s="3" t="str">
        <f>IFERROR(_xlfn.XLOOKUP(_xlfn.CONCAT(表格1[[#This Row],[Series NO]],"_",SUBSTITUTE(G$1,"REV.","")),版本控制!$F:$F,版本控制!$C:$C,,0),"")</f>
        <v/>
      </c>
      <c r="H22" s="3" t="str">
        <f>IFERROR(_xlfn.XLOOKUP(_xlfn.CONCAT(表格1[[#This Row],[Series NO]],"_",SUBSTITUTE(H$1,"REV.","")),版本控制!$F:$F,版本控制!$C:$C,,0),"")</f>
        <v/>
      </c>
      <c r="I22" s="3" t="str">
        <f>IFERROR(_xlfn.XLOOKUP(_xlfn.CONCAT(表格1[[#This Row],[Series NO]],"_",SUBSTITUTE(I$1,"REV.","")),版本控制!$F:$F,版本控制!$C:$C,,0),"")</f>
        <v/>
      </c>
      <c r="J22" s="3" t="str">
        <f>IFERROR(_xlfn.XLOOKUP(_xlfn.CONCAT(表格1[[#This Row],[Series NO]],"_",SUBSTITUTE(J$1,"REV.","")),版本控制!$F:$F,版本控制!$C:$C,,0),"")</f>
        <v/>
      </c>
      <c r="K22" s="3" t="str" cm="1">
        <f t="array" ref="K22">INDEX(F$1:J$1,1,MATCH(1,1/($F22:J22&lt;&gt;"")))</f>
        <v>REV.1</v>
      </c>
      <c r="L22" s="3" t="str" cm="1">
        <f t="array" ref="L22">LOOKUP(2,1/($F22:J22&lt;&gt;""),$F22:J22)</f>
        <v>04/22/'25</v>
      </c>
      <c r="M22" s="3"/>
      <c r="N22" s="3" t="str">
        <f t="shared" si="1"/>
        <v>0021</v>
      </c>
      <c r="O22" s="28"/>
      <c r="P22" s="15"/>
      <c r="Q22" s="22" cm="1">
        <f t="array" ref="Q22">_xlfn.XLOOKUP(INDEX(_xlfn.TEXTSPLIT(表格1[[#This Row],[LINE   NUMBER]],"-"),1),'DN轉換表(必要)'!B:B,'DN轉換表(必要)'!C:C,,0)</f>
        <v>1</v>
      </c>
      <c r="R22" s="22" t="str" cm="1">
        <f t="array" ref="R22">IF(IFERROR(MATCH(INDEX(_xlfn.TEXTSPLIT(表格1[[#This Row],[LINE   NUMBER]],"-"),2),介質清單!I:I,0)&gt;=1,FALSE),"Trim",INDEX(_xlfn.TEXTSPLIT(表格1[[#This Row],[LINE   NUMBER]],"-"),2))</f>
        <v>AMO</v>
      </c>
      <c r="S22" s="22" t="str" cm="1">
        <f t="array" ref="S2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1511</v>
      </c>
      <c r="T22" s="22" t="str" cm="1">
        <f t="array" ref="T22">IF(LEN(INDEX(_xlfn.TEXTSPLIT(表格1[[#This Row],[LINE   NUMBER]],"-"),4))=4,INDEX(_xlfn.TEXTSPLIT(表格1[[#This Row],[LINE   NUMBER]],"-"),4),IF(LEN(MID(E22,FIND("AA",E22,1),4))=4,MID(E22,FIND("AA",E22,1),4),"Wrong"))</f>
        <v>AA1E</v>
      </c>
      <c r="U22" s="22" t="str" cm="1">
        <f t="array" ref="U2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2" s="22" t="str">
        <f>_xlfn.XLOOKUP(表格1[[#This Row],[級數]],管道等级索引表!B:B,管道等级索引表!G:G,,0)</f>
        <v>TP304</v>
      </c>
      <c r="W22" s="22" t="s">
        <v>5</v>
      </c>
      <c r="X22" s="23"/>
      <c r="Y22" s="22"/>
      <c r="Z22" s="22" t="str">
        <f>_xlfn.CONCAT(表格1[[#This Row],[系統]],"-",表格1[[#This Row],[編號]])</f>
        <v>AMO-1511</v>
      </c>
      <c r="AA22" s="22"/>
      <c r="AB2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6.12</v>
      </c>
      <c r="AC2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9.18</v>
      </c>
      <c r="AD22" s="24" t="str">
        <f>IFERROR(_xlfn.XLOOKUP(表格1[[#This Row],[Line_No]],管道特性一覽表!A:A,管道特性一覽表!P:P,,0),"")</f>
        <v>水</v>
      </c>
      <c r="AE22" s="24" t="str" cm="1">
        <f t="array" ref="AE22">_xlfn.IFNA(_xlfn.XLOOKUP(表格1[[#This Row],[Series NO]],'依TP NO.篩選'!A:A,'依TP NO.篩選'!R:R,,0),_xlfn.XLOOKUP(VALUE(表格1[[#This Row],[Series NO]]),VALUE('依TP NO.篩選'!A:A),'依TP NO.篩選'!R:R,,0))</f>
        <v>TP-013</v>
      </c>
      <c r="AF22" s="24" t="str">
        <f>_xlfn.XLOOKUP(表格1[[#This Row],[系統]],介質清單!A:A,介質清單!B:B,,0)</f>
        <v>氨水</v>
      </c>
      <c r="AG22" s="25">
        <f>IFERROR(_xlfn.XLOOKUP(表格1[[#This Row],[Line_No]],管道特性一覽表!A:A,管道特性一覽表!R:R,,0),"")</f>
        <v>0.05</v>
      </c>
      <c r="AH22" s="22" t="s">
        <v>3433</v>
      </c>
      <c r="AI22" s="24"/>
      <c r="AJ2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2" s="2" t="str" cm="1">
        <f t="array" ref="AK22">IFERROR(_xlfn.TEXTJOIN("-",TRUE,INDEX(_xlfn.TEXTSPLIT(B22,"-"),1),INDEX(_xlfn.TEXTSPLIT(B22,"-"),2),INDEX(_xlfn.TEXTSPLIT(B22,"-"),4),INDEX(_xlfn.TEXTSPLIT(B22,"-"),5)),_xlfn.TEXTJOIN("-",TRUE,_xlfn.XLOOKUP(VALUE(INDEX(_xlfn.TEXTSPLIT(B22,"-"),4)),'DN轉換表(必要)'!A:A,'DN轉換表(必要)'!B:B,,0),INDEX(_xlfn.TEXTSPLIT(B22,"-"),1),INDEX(_xlfn.TEXTSPLIT(B22,"-"),2),INDEX(_xlfn.TEXTSPLIT(B22,"-"),3),INDEX(_xlfn.TEXTSPLIT(B22,"-"),4),INDEX(_xlfn.TEXTSPLIT(B22,"-"),5)))</f>
        <v>AMO-1511-AA1E-NA</v>
      </c>
      <c r="AL22" s="2" t="str">
        <f>IF(ISNUMBER(IFERROR(_xlfn.XLOOKUP(表格1[[#This Row],[Line_No]],'TEMP VALUE'!A:A,'DRAWING LIST'!A:A,,0),"")),"v","")</f>
        <v/>
      </c>
      <c r="AM22" s="2" t="str">
        <f>_xlfn.XLOOKUP(表格1[[#This Row],[Series NO]], 版本控制!$A:$A, 版本控制!$E:$E, , 0, -1)</f>
        <v>啟用</v>
      </c>
    </row>
    <row r="23" spans="1:39" hidden="1">
      <c r="A23" s="18">
        <f>'圖號清單-114.04.25'!A23</f>
        <v>22</v>
      </c>
      <c r="B23" s="14" t="str">
        <f>_xlfn.XLOOKUP(表格1[[#This Row],[Series NO]],'圖號清單-114.04.25'!A:A,'圖號清單-114.04.25'!B:B,,0)</f>
        <v>AMO-1511-25-AA1E-NA-5</v>
      </c>
      <c r="C23" s="3" t="str">
        <f>COUNTIF($AK$2:AK23, AK23) &amp; "/" &amp; COUNTIF($AK$2:$AK$3003, AK23)</f>
        <v>5/6</v>
      </c>
      <c r="D23" s="3" t="str">
        <f t="shared" si="0"/>
        <v>AMO-1511-25-AA1E-NA</v>
      </c>
      <c r="E23" s="14" t="str" cm="1">
        <f t="array" ref="E23">IFERROR(_xlfn.TEXTJOIN("-",TRUE,_xlfn.XLOOKUP(VALUE(INDEX(_xlfn.TEXTSPLIT(B23,"-"),3)),'DN轉換表(必要)'!A:A,'DN轉換表(必要)'!B:B,,0),INDEX(_xlfn.TEXTSPLIT(B23,"-"),1),INDEX(_xlfn.TEXTSPLIT(B23,"-"),2),INDEX(_xlfn.TEXTSPLIT(B23,"-"),4),INDEX(_xlfn.TEXTSPLIT(B23,"-"),5)),_xlfn.TEXTJOIN("-",TRUE,_xlfn.XLOOKUP(VALUE(INDEX(_xlfn.TEXTSPLIT(B23,"-"),4)),'DN轉換表(必要)'!A:A,'DN轉換表(必要)'!B:B,,0),INDEX(_xlfn.TEXTSPLIT(B23,"-"),1),INDEX(_xlfn.TEXTSPLIT(B23,"-"),2),INDEX(_xlfn.TEXTSPLIT(B23,"-"),3),INDEX(_xlfn.TEXTSPLIT(B23,"-"),4),INDEX(_xlfn.TEXTSPLIT(B23,"-"),5)))</f>
        <v>1"-AMO-1511-AA1E-NA</v>
      </c>
      <c r="F23" s="3" t="str">
        <f>IFERROR(_xlfn.XLOOKUP(_xlfn.CONCAT(表格1[[#This Row],[Series NO]],"_",SUBSTITUTE(F$1,"REV.","")),版本控制!$F:$F,版本控制!$C:$C,,0),"")</f>
        <v>04/22/'25</v>
      </c>
      <c r="G23" s="3" t="str">
        <f>IFERROR(_xlfn.XLOOKUP(_xlfn.CONCAT(表格1[[#This Row],[Series NO]],"_",SUBSTITUTE(G$1,"REV.","")),版本控制!$F:$F,版本控制!$C:$C,,0),"")</f>
        <v/>
      </c>
      <c r="H23" s="3" t="str">
        <f>IFERROR(_xlfn.XLOOKUP(_xlfn.CONCAT(表格1[[#This Row],[Series NO]],"_",SUBSTITUTE(H$1,"REV.","")),版本控制!$F:$F,版本控制!$C:$C,,0),"")</f>
        <v/>
      </c>
      <c r="I23" s="3" t="str">
        <f>IFERROR(_xlfn.XLOOKUP(_xlfn.CONCAT(表格1[[#This Row],[Series NO]],"_",SUBSTITUTE(I$1,"REV.","")),版本控制!$F:$F,版本控制!$C:$C,,0),"")</f>
        <v/>
      </c>
      <c r="J23" s="3" t="str">
        <f>IFERROR(_xlfn.XLOOKUP(_xlfn.CONCAT(表格1[[#This Row],[Series NO]],"_",SUBSTITUTE(J$1,"REV.","")),版本控制!$F:$F,版本控制!$C:$C,,0),"")</f>
        <v/>
      </c>
      <c r="K23" s="3" t="str" cm="1">
        <f t="array" ref="K23">INDEX(F$1:J$1,1,MATCH(1,1/($F23:J23&lt;&gt;"")))</f>
        <v>REV.1</v>
      </c>
      <c r="L23" s="3" t="str" cm="1">
        <f t="array" ref="L23">LOOKUP(2,1/($F23:J23&lt;&gt;""),$F23:J23)</f>
        <v>04/22/'25</v>
      </c>
      <c r="M23" s="3"/>
      <c r="N23" s="3" t="str">
        <f t="shared" si="1"/>
        <v>0022</v>
      </c>
      <c r="O23" s="28"/>
      <c r="P23" s="32"/>
      <c r="Q23" s="22" cm="1">
        <f t="array" ref="Q23">_xlfn.XLOOKUP(INDEX(_xlfn.TEXTSPLIT(表格1[[#This Row],[LINE   NUMBER]],"-"),1),'DN轉換表(必要)'!B:B,'DN轉換表(必要)'!C:C,,0)</f>
        <v>1</v>
      </c>
      <c r="R23" s="22" t="str" cm="1">
        <f t="array" ref="R23">IF(IFERROR(MATCH(INDEX(_xlfn.TEXTSPLIT(表格1[[#This Row],[LINE   NUMBER]],"-"),2),介質清單!I:I,0)&gt;=1,FALSE),"Trim",INDEX(_xlfn.TEXTSPLIT(表格1[[#This Row],[LINE   NUMBER]],"-"),2))</f>
        <v>AMO</v>
      </c>
      <c r="S23" s="22" t="str" cm="1">
        <f t="array" ref="S2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1511</v>
      </c>
      <c r="T23" s="22" t="str" cm="1">
        <f t="array" ref="T23">IF(LEN(INDEX(_xlfn.TEXTSPLIT(表格1[[#This Row],[LINE   NUMBER]],"-"),4))=4,INDEX(_xlfn.TEXTSPLIT(表格1[[#This Row],[LINE   NUMBER]],"-"),4),IF(LEN(MID(E23,FIND("AA",E23,1),4))=4,MID(E23,FIND("AA",E23,1),4),"Wrong"))</f>
        <v>AA1E</v>
      </c>
      <c r="U23" s="22" t="str" cm="1">
        <f t="array" ref="U2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3" s="22" t="str">
        <f>_xlfn.XLOOKUP(表格1[[#This Row],[級數]],管道等级索引表!B:B,管道等级索引表!G:G,,0)</f>
        <v>TP304</v>
      </c>
      <c r="W23" s="22" t="s">
        <v>5</v>
      </c>
      <c r="X23" s="23"/>
      <c r="Y23" s="22"/>
      <c r="Z23" s="22" t="str">
        <f>_xlfn.CONCAT(表格1[[#This Row],[系統]],"-",表格1[[#This Row],[編號]])</f>
        <v>AMO-1511</v>
      </c>
      <c r="AA23" s="22"/>
      <c r="AB2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6.12</v>
      </c>
      <c r="AC2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9.18</v>
      </c>
      <c r="AD23" s="24" t="str">
        <f>IFERROR(_xlfn.XLOOKUP(表格1[[#This Row],[Line_No]],管道特性一覽表!A:A,管道特性一覽表!P:P,,0),"")</f>
        <v>水</v>
      </c>
      <c r="AE23" s="24" t="str" cm="1">
        <f t="array" ref="AE23">_xlfn.IFNA(_xlfn.XLOOKUP(表格1[[#This Row],[Series NO]],'依TP NO.篩選'!A:A,'依TP NO.篩選'!R:R,,0),_xlfn.XLOOKUP(VALUE(表格1[[#This Row],[Series NO]]),VALUE('依TP NO.篩選'!A:A),'依TP NO.篩選'!R:R,,0))</f>
        <v>TP-013</v>
      </c>
      <c r="AF23" s="24" t="str">
        <f>_xlfn.XLOOKUP(表格1[[#This Row],[系統]],介質清單!A:A,介質清單!B:B,,0)</f>
        <v>氨水</v>
      </c>
      <c r="AG23" s="25">
        <f>IFERROR(_xlfn.XLOOKUP(表格1[[#This Row],[Line_No]],管道特性一覽表!A:A,管道特性一覽表!R:R,,0),"")</f>
        <v>0.05</v>
      </c>
      <c r="AH23" s="22" t="s">
        <v>3433</v>
      </c>
      <c r="AI23" s="24"/>
      <c r="AJ2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3" s="2" t="str" cm="1">
        <f t="array" ref="AK23">IFERROR(_xlfn.TEXTJOIN("-",TRUE,INDEX(_xlfn.TEXTSPLIT(B23,"-"),1),INDEX(_xlfn.TEXTSPLIT(B23,"-"),2),INDEX(_xlfn.TEXTSPLIT(B23,"-"),4),INDEX(_xlfn.TEXTSPLIT(B23,"-"),5)),_xlfn.TEXTJOIN("-",TRUE,_xlfn.XLOOKUP(VALUE(INDEX(_xlfn.TEXTSPLIT(B23,"-"),4)),'DN轉換表(必要)'!A:A,'DN轉換表(必要)'!B:B,,0),INDEX(_xlfn.TEXTSPLIT(B23,"-"),1),INDEX(_xlfn.TEXTSPLIT(B23,"-"),2),INDEX(_xlfn.TEXTSPLIT(B23,"-"),3),INDEX(_xlfn.TEXTSPLIT(B23,"-"),4),INDEX(_xlfn.TEXTSPLIT(B23,"-"),5)))</f>
        <v>AMO-1511-AA1E-NA</v>
      </c>
      <c r="AL23" s="2" t="str">
        <f>IF(ISNUMBER(IFERROR(_xlfn.XLOOKUP(表格1[[#This Row],[Line_No]],'TEMP VALUE'!A:A,'DRAWING LIST'!A:A,,0),"")),"v","")</f>
        <v/>
      </c>
      <c r="AM23" s="2" t="str">
        <f>_xlfn.XLOOKUP(表格1[[#This Row],[Series NO]], 版本控制!$A:$A, 版本控制!$E:$E, , 0, -1)</f>
        <v>啟用</v>
      </c>
    </row>
    <row r="24" spans="1:39" hidden="1">
      <c r="A24" s="18">
        <f>'圖號清單-114.04.25'!A24</f>
        <v>23</v>
      </c>
      <c r="B24" s="14" t="str">
        <f>_xlfn.XLOOKUP(表格1[[#This Row],[Series NO]],'圖號清單-114.04.25'!A:A,'圖號清單-114.04.25'!B:B,,0)</f>
        <v>AMO-1511-25-AA1E-NA-6</v>
      </c>
      <c r="C24" s="3" t="str">
        <f>COUNTIF($AK$2:AK24, AK24) &amp; "/" &amp; COUNTIF($AK$2:$AK$3003, AK24)</f>
        <v>6/6</v>
      </c>
      <c r="D24" s="3" t="str">
        <f t="shared" si="0"/>
        <v>AMO-1511-25-AA1E-NA</v>
      </c>
      <c r="E24" s="14" t="str" cm="1">
        <f t="array" ref="E24">IFERROR(_xlfn.TEXTJOIN("-",TRUE,_xlfn.XLOOKUP(VALUE(INDEX(_xlfn.TEXTSPLIT(B24,"-"),3)),'DN轉換表(必要)'!A:A,'DN轉換表(必要)'!B:B,,0),INDEX(_xlfn.TEXTSPLIT(B24,"-"),1),INDEX(_xlfn.TEXTSPLIT(B24,"-"),2),INDEX(_xlfn.TEXTSPLIT(B24,"-"),4),INDEX(_xlfn.TEXTSPLIT(B24,"-"),5)),_xlfn.TEXTJOIN("-",TRUE,_xlfn.XLOOKUP(VALUE(INDEX(_xlfn.TEXTSPLIT(B24,"-"),4)),'DN轉換表(必要)'!A:A,'DN轉換表(必要)'!B:B,,0),INDEX(_xlfn.TEXTSPLIT(B24,"-"),1),INDEX(_xlfn.TEXTSPLIT(B24,"-"),2),INDEX(_xlfn.TEXTSPLIT(B24,"-"),3),INDEX(_xlfn.TEXTSPLIT(B24,"-"),4),INDEX(_xlfn.TEXTSPLIT(B24,"-"),5)))</f>
        <v>1"-AMO-1511-AA1E-NA</v>
      </c>
      <c r="F24" s="3" t="str">
        <f>IFERROR(_xlfn.XLOOKUP(_xlfn.CONCAT(表格1[[#This Row],[Series NO]],"_",SUBSTITUTE(F$1,"REV.","")),版本控制!$F:$F,版本控制!$C:$C,,0),"")</f>
        <v>04/22/'25</v>
      </c>
      <c r="G24" s="3" t="str">
        <f>IFERROR(_xlfn.XLOOKUP(_xlfn.CONCAT(表格1[[#This Row],[Series NO]],"_",SUBSTITUTE(G$1,"REV.","")),版本控制!$F:$F,版本控制!$C:$C,,0),"")</f>
        <v/>
      </c>
      <c r="H24" s="3" t="str">
        <f>IFERROR(_xlfn.XLOOKUP(_xlfn.CONCAT(表格1[[#This Row],[Series NO]],"_",SUBSTITUTE(H$1,"REV.","")),版本控制!$F:$F,版本控制!$C:$C,,0),"")</f>
        <v/>
      </c>
      <c r="I24" s="3" t="str">
        <f>IFERROR(_xlfn.XLOOKUP(_xlfn.CONCAT(表格1[[#This Row],[Series NO]],"_",SUBSTITUTE(I$1,"REV.","")),版本控制!$F:$F,版本控制!$C:$C,,0),"")</f>
        <v/>
      </c>
      <c r="J24" s="3" t="str">
        <f>IFERROR(_xlfn.XLOOKUP(_xlfn.CONCAT(表格1[[#This Row],[Series NO]],"_",SUBSTITUTE(J$1,"REV.","")),版本控制!$F:$F,版本控制!$C:$C,,0),"")</f>
        <v/>
      </c>
      <c r="K24" s="3" t="str" cm="1">
        <f t="array" ref="K24">INDEX(F$1:J$1,1,MATCH(1,1/($F24:J24&lt;&gt;"")))</f>
        <v>REV.1</v>
      </c>
      <c r="L24" s="3" t="str" cm="1">
        <f t="array" ref="L24">LOOKUP(2,1/($F24:J24&lt;&gt;""),$F24:J24)</f>
        <v>04/22/'25</v>
      </c>
      <c r="M24" s="3"/>
      <c r="N24" s="3" t="str">
        <f t="shared" si="1"/>
        <v>0023</v>
      </c>
      <c r="O24" s="28"/>
      <c r="P24" s="32"/>
      <c r="Q24" s="22" cm="1">
        <f t="array" ref="Q24">_xlfn.XLOOKUP(INDEX(_xlfn.TEXTSPLIT(表格1[[#This Row],[LINE   NUMBER]],"-"),1),'DN轉換表(必要)'!B:B,'DN轉換表(必要)'!C:C,,0)</f>
        <v>1</v>
      </c>
      <c r="R24" s="22" t="str" cm="1">
        <f t="array" ref="R24">IF(IFERROR(MATCH(INDEX(_xlfn.TEXTSPLIT(表格1[[#This Row],[LINE   NUMBER]],"-"),2),介質清單!I:I,0)&gt;=1,FALSE),"Trim",INDEX(_xlfn.TEXTSPLIT(表格1[[#This Row],[LINE   NUMBER]],"-"),2))</f>
        <v>AMO</v>
      </c>
      <c r="S24" s="22" t="str" cm="1">
        <f t="array" ref="S2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1511</v>
      </c>
      <c r="T24" s="22" t="str" cm="1">
        <f t="array" ref="T24">IF(LEN(INDEX(_xlfn.TEXTSPLIT(表格1[[#This Row],[LINE   NUMBER]],"-"),4))=4,INDEX(_xlfn.TEXTSPLIT(表格1[[#This Row],[LINE   NUMBER]],"-"),4),IF(LEN(MID(E24,FIND("AA",E24,1),4))=4,MID(E24,FIND("AA",E24,1),4),"Wrong"))</f>
        <v>AA1E</v>
      </c>
      <c r="U24" s="22" t="str" cm="1">
        <f t="array" ref="U2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4" s="22" t="str">
        <f>_xlfn.XLOOKUP(表格1[[#This Row],[級數]],管道等级索引表!B:B,管道等级索引表!G:G,,0)</f>
        <v>TP304</v>
      </c>
      <c r="W24" s="22" t="s">
        <v>5</v>
      </c>
      <c r="X24" s="23"/>
      <c r="Y24" s="22"/>
      <c r="Z24" s="22" t="str">
        <f>_xlfn.CONCAT(表格1[[#This Row],[系統]],"-",表格1[[#This Row],[編號]])</f>
        <v>AMO-1511</v>
      </c>
      <c r="AA24" s="22"/>
      <c r="AB2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6.12</v>
      </c>
      <c r="AC2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9.18</v>
      </c>
      <c r="AD24" s="24" t="str">
        <f>IFERROR(_xlfn.XLOOKUP(表格1[[#This Row],[Line_No]],管道特性一覽表!A:A,管道特性一覽表!P:P,,0),"")</f>
        <v>水</v>
      </c>
      <c r="AE24" s="24" t="str" cm="1">
        <f t="array" ref="AE24">_xlfn.IFNA(_xlfn.XLOOKUP(表格1[[#This Row],[Series NO]],'依TP NO.篩選'!A:A,'依TP NO.篩選'!R:R,,0),_xlfn.XLOOKUP(VALUE(表格1[[#This Row],[Series NO]]),VALUE('依TP NO.篩選'!A:A),'依TP NO.篩選'!R:R,,0))</f>
        <v>TP-013</v>
      </c>
      <c r="AF24" s="24" t="str">
        <f>_xlfn.XLOOKUP(表格1[[#This Row],[系統]],介質清單!A:A,介質清單!B:B,,0)</f>
        <v>氨水</v>
      </c>
      <c r="AG24" s="25">
        <f>IFERROR(_xlfn.XLOOKUP(表格1[[#This Row],[Line_No]],管道特性一覽表!A:A,管道特性一覽表!R:R,,0),"")</f>
        <v>0.05</v>
      </c>
      <c r="AH24" s="22" t="s">
        <v>3433</v>
      </c>
      <c r="AI24" s="24"/>
      <c r="AJ2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4" s="2" t="str" cm="1">
        <f t="array" ref="AK24">IFERROR(_xlfn.TEXTJOIN("-",TRUE,INDEX(_xlfn.TEXTSPLIT(B24,"-"),1),INDEX(_xlfn.TEXTSPLIT(B24,"-"),2),INDEX(_xlfn.TEXTSPLIT(B24,"-"),4),INDEX(_xlfn.TEXTSPLIT(B24,"-"),5)),_xlfn.TEXTJOIN("-",TRUE,_xlfn.XLOOKUP(VALUE(INDEX(_xlfn.TEXTSPLIT(B24,"-"),4)),'DN轉換表(必要)'!A:A,'DN轉換表(必要)'!B:B,,0),INDEX(_xlfn.TEXTSPLIT(B24,"-"),1),INDEX(_xlfn.TEXTSPLIT(B24,"-"),2),INDEX(_xlfn.TEXTSPLIT(B24,"-"),3),INDEX(_xlfn.TEXTSPLIT(B24,"-"),4),INDEX(_xlfn.TEXTSPLIT(B24,"-"),5)))</f>
        <v>AMO-1511-AA1E-NA</v>
      </c>
      <c r="AL24" s="2" t="str">
        <f>IF(ISNUMBER(IFERROR(_xlfn.XLOOKUP(表格1[[#This Row],[Line_No]],'TEMP VALUE'!A:A,'DRAWING LIST'!A:A,,0),"")),"v","")</f>
        <v/>
      </c>
      <c r="AM24" s="2" t="str">
        <f>_xlfn.XLOOKUP(表格1[[#This Row],[Series NO]], 版本控制!$A:$A, 版本控制!$E:$E, , 0, -1)</f>
        <v>啟用</v>
      </c>
    </row>
    <row r="25" spans="1:39" hidden="1">
      <c r="A25" s="18">
        <f>'圖號清單-114.04.25'!A25</f>
        <v>24</v>
      </c>
      <c r="B25" s="14" t="str">
        <f>_xlfn.XLOOKUP(表格1[[#This Row],[Series NO]],'圖號清單-114.04.25'!A:A,'圖號清單-114.04.25'!B:B,,0)</f>
        <v>AR-1701-100-AA1B-NA</v>
      </c>
      <c r="C25" s="3" t="str">
        <f>COUNTIF($AK$2:AK25, AK25) &amp; "/" &amp; COUNTIF($AK$2:$AK$3003, AK25)</f>
        <v>1/1</v>
      </c>
      <c r="D25" s="3" t="str">
        <f t="shared" si="0"/>
        <v>AR-1701-100-AA1B-NA</v>
      </c>
      <c r="E25" s="14" t="str" cm="1">
        <f t="array" ref="E25">IFERROR(_xlfn.TEXTJOIN("-",TRUE,_xlfn.XLOOKUP(VALUE(INDEX(_xlfn.TEXTSPLIT(B25,"-"),3)),'DN轉換表(必要)'!A:A,'DN轉換表(必要)'!B:B,,0),INDEX(_xlfn.TEXTSPLIT(B25,"-"),1),INDEX(_xlfn.TEXTSPLIT(B25,"-"),2),INDEX(_xlfn.TEXTSPLIT(B25,"-"),4),INDEX(_xlfn.TEXTSPLIT(B25,"-"),5)),_xlfn.TEXTJOIN("-",TRUE,_xlfn.XLOOKUP(VALUE(INDEX(_xlfn.TEXTSPLIT(B25,"-"),4)),'DN轉換表(必要)'!A:A,'DN轉換表(必要)'!B:B,,0),INDEX(_xlfn.TEXTSPLIT(B25,"-"),1),INDEX(_xlfn.TEXTSPLIT(B25,"-"),2),INDEX(_xlfn.TEXTSPLIT(B25,"-"),3),INDEX(_xlfn.TEXTSPLIT(B25,"-"),4),INDEX(_xlfn.TEXTSPLIT(B25,"-"),5)))</f>
        <v>4"-AR-1701-AA1B-NA</v>
      </c>
      <c r="F25" s="3" t="str">
        <f>IFERROR(_xlfn.XLOOKUP(_xlfn.CONCAT(表格1[[#This Row],[Series NO]],"_",SUBSTITUTE(F$1,"REV.","")),版本控制!$F:$F,版本控制!$C:$C,,0),"")</f>
        <v>04/22/'25</v>
      </c>
      <c r="G25" s="3" t="str">
        <f>IFERROR(_xlfn.XLOOKUP(_xlfn.CONCAT(表格1[[#This Row],[Series NO]],"_",SUBSTITUTE(G$1,"REV.","")),版本控制!$F:$F,版本控制!$C:$C,,0),"")</f>
        <v>06/03/'25</v>
      </c>
      <c r="H25" s="3" t="str">
        <f>IFERROR(_xlfn.XLOOKUP(_xlfn.CONCAT(表格1[[#This Row],[Series NO]],"_",SUBSTITUTE(H$1,"REV.","")),版本控制!$F:$F,版本控制!$C:$C,,0),"")</f>
        <v/>
      </c>
      <c r="I25" s="3" t="str">
        <f>IFERROR(_xlfn.XLOOKUP(_xlfn.CONCAT(表格1[[#This Row],[Series NO]],"_",SUBSTITUTE(I$1,"REV.","")),版本控制!$F:$F,版本控制!$C:$C,,0),"")</f>
        <v/>
      </c>
      <c r="J25" s="3" t="str">
        <f>IFERROR(_xlfn.XLOOKUP(_xlfn.CONCAT(表格1[[#This Row],[Series NO]],"_",SUBSTITUTE(J$1,"REV.","")),版本控制!$F:$F,版本控制!$C:$C,,0),"")</f>
        <v/>
      </c>
      <c r="K25" s="3" t="str" cm="1">
        <f t="array" ref="K25">INDEX(F$1:J$1,1,MATCH(1,1/($F25:J25&lt;&gt;"")))</f>
        <v>REV.2</v>
      </c>
      <c r="L25" s="3" t="str" cm="1">
        <f t="array" ref="L25">LOOKUP(2,1/($F25:J25&lt;&gt;""),$F25:J25)</f>
        <v>06/03/'25</v>
      </c>
      <c r="M25" s="3"/>
      <c r="N25" s="3" t="str">
        <f t="shared" si="1"/>
        <v>0024</v>
      </c>
      <c r="O25" s="28"/>
      <c r="P25" s="15"/>
      <c r="Q25" s="22" cm="1">
        <f t="array" ref="Q25">_xlfn.XLOOKUP(INDEX(_xlfn.TEXTSPLIT(表格1[[#This Row],[LINE   NUMBER]],"-"),1),'DN轉換表(必要)'!B:B,'DN轉換表(必要)'!C:C,,0)</f>
        <v>4</v>
      </c>
      <c r="R25" s="22" t="str" cm="1">
        <f t="array" ref="R25">IF(IFERROR(MATCH(INDEX(_xlfn.TEXTSPLIT(表格1[[#This Row],[LINE   NUMBER]],"-"),2),介質清單!I:I,0)&gt;=1,FALSE),"Trim",INDEX(_xlfn.TEXTSPLIT(表格1[[#This Row],[LINE   NUMBER]],"-"),2))</f>
        <v>AR</v>
      </c>
      <c r="S25" s="22" t="str" cm="1">
        <f t="array" ref="S2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1701</v>
      </c>
      <c r="T25" s="22" t="str" cm="1">
        <f t="array" ref="T25">IF(LEN(INDEX(_xlfn.TEXTSPLIT(表格1[[#This Row],[LINE   NUMBER]],"-"),4))=4,INDEX(_xlfn.TEXTSPLIT(表格1[[#This Row],[LINE   NUMBER]],"-"),4),IF(LEN(MID(E25,FIND("AA",E25,1),4))=4,MID(E25,FIND("AA",E25,1),4),"Wrong"))</f>
        <v>AA1B</v>
      </c>
      <c r="U25" s="22" t="str" cm="1">
        <f t="array" ref="U2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5" s="22" t="str">
        <f>_xlfn.XLOOKUP(表格1[[#This Row],[級數]],管道等级索引表!B:B,管道等级索引表!G:G,,0)</f>
        <v>A106 Gr.B
API 5L Gr.B
SAWH</v>
      </c>
      <c r="W25" s="22" t="s">
        <v>5</v>
      </c>
      <c r="X25" s="23"/>
      <c r="Y25" s="22"/>
      <c r="Z25" s="22" t="str">
        <f>_xlfn.CONCAT(表格1[[#This Row],[系統]],"-",表格1[[#This Row],[編號]])</f>
        <v>AR-1701</v>
      </c>
      <c r="AA25" s="22"/>
      <c r="AB2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0.82</v>
      </c>
      <c r="AC2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25" s="24"/>
      <c r="AE25" s="24" t="str" cm="1">
        <f t="array" ref="AE25">_xlfn.IFNA(_xlfn.XLOOKUP(表格1[[#This Row],[Series NO]],'依TP NO.篩選'!A:A,'依TP NO.篩選'!R:R,,0),_xlfn.XLOOKUP(VALUE(表格1[[#This Row],[Series NO]]),VALUE('依TP NO.篩選'!A:A),'依TP NO.篩選'!R:R,,0))</f>
        <v>TP-036-VT</v>
      </c>
      <c r="AF25" s="24" t="str">
        <f>_xlfn.XLOOKUP(表格1[[#This Row],[系統]],介質清單!A:A,介質清單!B:B,,0)</f>
        <v>空氣</v>
      </c>
      <c r="AG25" s="25"/>
      <c r="AH25" s="22" t="s">
        <v>3433</v>
      </c>
      <c r="AI25" s="24"/>
      <c r="AJ2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5" s="2" t="str" cm="1">
        <f t="array" ref="AK25">IFERROR(_xlfn.TEXTJOIN("-",TRUE,INDEX(_xlfn.TEXTSPLIT(B25,"-"),1),INDEX(_xlfn.TEXTSPLIT(B25,"-"),2),INDEX(_xlfn.TEXTSPLIT(B25,"-"),4),INDEX(_xlfn.TEXTSPLIT(B25,"-"),5)),_xlfn.TEXTJOIN("-",TRUE,_xlfn.XLOOKUP(VALUE(INDEX(_xlfn.TEXTSPLIT(B25,"-"),4)),'DN轉換表(必要)'!A:A,'DN轉換表(必要)'!B:B,,0),INDEX(_xlfn.TEXTSPLIT(B25,"-"),1),INDEX(_xlfn.TEXTSPLIT(B25,"-"),2),INDEX(_xlfn.TEXTSPLIT(B25,"-"),3),INDEX(_xlfn.TEXTSPLIT(B25,"-"),4),INDEX(_xlfn.TEXTSPLIT(B25,"-"),5)))</f>
        <v>AR-1701-AA1B-NA</v>
      </c>
      <c r="AL25" s="2" t="str">
        <f>IF(ISNUMBER(IFERROR(_xlfn.XLOOKUP(表格1[[#This Row],[Line_No]],'TEMP VALUE'!A:A,'DRAWING LIST'!A:A,,0),"")),"v","")</f>
        <v/>
      </c>
      <c r="AM25" s="2" t="str">
        <f>_xlfn.XLOOKUP(表格1[[#This Row],[Series NO]], 版本控制!$A:$A, 版本控制!$E:$E, , 0, -1)</f>
        <v>啟用</v>
      </c>
    </row>
    <row r="26" spans="1:39" hidden="1">
      <c r="A26" s="18">
        <f>'圖號清單-114.04.25'!A26</f>
        <v>25</v>
      </c>
      <c r="B26" s="14" t="str">
        <f>_xlfn.XLOOKUP(表格1[[#This Row],[Series NO]],'圖號清單-114.04.25'!A:A,'圖號清單-114.04.25'!B:B,,0)</f>
        <v>AR-1702-100-AA1B-NA</v>
      </c>
      <c r="C26" s="3" t="str">
        <f>COUNTIF($AK$2:AK26, AK26) &amp; "/" &amp; COUNTIF($AK$2:$AK$3003, AK26)</f>
        <v>1/1</v>
      </c>
      <c r="D26" s="3" t="str">
        <f t="shared" si="0"/>
        <v>AR-1702-100-AA1B-NA</v>
      </c>
      <c r="E26" s="14" t="str" cm="1">
        <f t="array" ref="E26">IFERROR(_xlfn.TEXTJOIN("-",TRUE,_xlfn.XLOOKUP(VALUE(INDEX(_xlfn.TEXTSPLIT(B26,"-"),3)),'DN轉換表(必要)'!A:A,'DN轉換表(必要)'!B:B,,0),INDEX(_xlfn.TEXTSPLIT(B26,"-"),1),INDEX(_xlfn.TEXTSPLIT(B26,"-"),2),INDEX(_xlfn.TEXTSPLIT(B26,"-"),4),INDEX(_xlfn.TEXTSPLIT(B26,"-"),5)),_xlfn.TEXTJOIN("-",TRUE,_xlfn.XLOOKUP(VALUE(INDEX(_xlfn.TEXTSPLIT(B26,"-"),4)),'DN轉換表(必要)'!A:A,'DN轉換表(必要)'!B:B,,0),INDEX(_xlfn.TEXTSPLIT(B26,"-"),1),INDEX(_xlfn.TEXTSPLIT(B26,"-"),2),INDEX(_xlfn.TEXTSPLIT(B26,"-"),3),INDEX(_xlfn.TEXTSPLIT(B26,"-"),4),INDEX(_xlfn.TEXTSPLIT(B26,"-"),5)))</f>
        <v>4"-AR-1702-AA1B-NA</v>
      </c>
      <c r="F26" s="3" t="str">
        <f>IFERROR(_xlfn.XLOOKUP(_xlfn.CONCAT(表格1[[#This Row],[Series NO]],"_",SUBSTITUTE(F$1,"REV.","")),版本控制!$F:$F,版本控制!$C:$C,,0),"")</f>
        <v>04/22/'25</v>
      </c>
      <c r="G26" s="3" t="str">
        <f>IFERROR(_xlfn.XLOOKUP(_xlfn.CONCAT(表格1[[#This Row],[Series NO]],"_",SUBSTITUTE(G$1,"REV.","")),版本控制!$F:$F,版本控制!$C:$C,,0),"")</f>
        <v>06/03/'25</v>
      </c>
      <c r="H26" s="3" t="str">
        <f>IFERROR(_xlfn.XLOOKUP(_xlfn.CONCAT(表格1[[#This Row],[Series NO]],"_",SUBSTITUTE(H$1,"REV.","")),版本控制!$F:$F,版本控制!$C:$C,,0),"")</f>
        <v/>
      </c>
      <c r="I26" s="3" t="str">
        <f>IFERROR(_xlfn.XLOOKUP(_xlfn.CONCAT(表格1[[#This Row],[Series NO]],"_",SUBSTITUTE(I$1,"REV.","")),版本控制!$F:$F,版本控制!$C:$C,,0),"")</f>
        <v/>
      </c>
      <c r="J26" s="3" t="str">
        <f>IFERROR(_xlfn.XLOOKUP(_xlfn.CONCAT(表格1[[#This Row],[Series NO]],"_",SUBSTITUTE(J$1,"REV.","")),版本控制!$F:$F,版本控制!$C:$C,,0),"")</f>
        <v/>
      </c>
      <c r="K26" s="3" t="str" cm="1">
        <f t="array" ref="K26">INDEX(F$1:J$1,1,MATCH(1,1/($F26:J26&lt;&gt;"")))</f>
        <v>REV.2</v>
      </c>
      <c r="L26" s="3" t="str" cm="1">
        <f t="array" ref="L26">LOOKUP(2,1/($F26:J26&lt;&gt;""),$F26:J26)</f>
        <v>06/03/'25</v>
      </c>
      <c r="M26" s="3"/>
      <c r="N26" s="3" t="str">
        <f t="shared" si="1"/>
        <v>0025</v>
      </c>
      <c r="O26" s="28"/>
      <c r="P26" s="15"/>
      <c r="Q26" s="22" cm="1">
        <f t="array" ref="Q26">_xlfn.XLOOKUP(INDEX(_xlfn.TEXTSPLIT(表格1[[#This Row],[LINE   NUMBER]],"-"),1),'DN轉換表(必要)'!B:B,'DN轉換表(必要)'!C:C,,0)</f>
        <v>4</v>
      </c>
      <c r="R26" s="22" t="str" cm="1">
        <f t="array" ref="R26">IF(IFERROR(MATCH(INDEX(_xlfn.TEXTSPLIT(表格1[[#This Row],[LINE   NUMBER]],"-"),2),介質清單!I:I,0)&gt;=1,FALSE),"Trim",INDEX(_xlfn.TEXTSPLIT(表格1[[#This Row],[LINE   NUMBER]],"-"),2))</f>
        <v>AR</v>
      </c>
      <c r="S26" s="22" t="str" cm="1">
        <f t="array" ref="S2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1702</v>
      </c>
      <c r="T26" s="22" t="str" cm="1">
        <f t="array" ref="T26">IF(LEN(INDEX(_xlfn.TEXTSPLIT(表格1[[#This Row],[LINE   NUMBER]],"-"),4))=4,INDEX(_xlfn.TEXTSPLIT(表格1[[#This Row],[LINE   NUMBER]],"-"),4),IF(LEN(MID(E26,FIND("AA",E26,1),4))=4,MID(E26,FIND("AA",E26,1),4),"Wrong"))</f>
        <v>AA1B</v>
      </c>
      <c r="U26" s="22" t="str" cm="1">
        <f t="array" ref="U2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6" s="22" t="str">
        <f>_xlfn.XLOOKUP(表格1[[#This Row],[級數]],管道等级索引表!B:B,管道等级索引表!G:G,,0)</f>
        <v>A106 Gr.B
API 5L Gr.B
SAWH</v>
      </c>
      <c r="W26" s="22" t="s">
        <v>5</v>
      </c>
      <c r="X26" s="23"/>
      <c r="Y26" s="22"/>
      <c r="Z26" s="22" t="str">
        <f>_xlfn.CONCAT(表格1[[#This Row],[系統]],"-",表格1[[#This Row],[編號]])</f>
        <v>AR-1702</v>
      </c>
      <c r="AA26" s="22"/>
      <c r="AB2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0.82</v>
      </c>
      <c r="AC2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26" s="24"/>
      <c r="AE26" s="24" t="str" cm="1">
        <f t="array" ref="AE26">_xlfn.IFNA(_xlfn.XLOOKUP(表格1[[#This Row],[Series NO]],'依TP NO.篩選'!A:A,'依TP NO.篩選'!R:R,,0),_xlfn.XLOOKUP(VALUE(表格1[[#This Row],[Series NO]]),VALUE('依TP NO.篩選'!A:A),'依TP NO.篩選'!R:R,,0))</f>
        <v>TP-036-VT</v>
      </c>
      <c r="AF26" s="24" t="str">
        <f>_xlfn.XLOOKUP(表格1[[#This Row],[系統]],介質清單!A:A,介質清單!B:B,,0)</f>
        <v>空氣</v>
      </c>
      <c r="AG26" s="25"/>
      <c r="AH26" s="22" t="s">
        <v>3433</v>
      </c>
      <c r="AI26" s="24"/>
      <c r="AJ2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6" s="2" t="str" cm="1">
        <f t="array" ref="AK26">IFERROR(_xlfn.TEXTJOIN("-",TRUE,INDEX(_xlfn.TEXTSPLIT(B26,"-"),1),INDEX(_xlfn.TEXTSPLIT(B26,"-"),2),INDEX(_xlfn.TEXTSPLIT(B26,"-"),4),INDEX(_xlfn.TEXTSPLIT(B26,"-"),5)),_xlfn.TEXTJOIN("-",TRUE,_xlfn.XLOOKUP(VALUE(INDEX(_xlfn.TEXTSPLIT(B26,"-"),4)),'DN轉換表(必要)'!A:A,'DN轉換表(必要)'!B:B,,0),INDEX(_xlfn.TEXTSPLIT(B26,"-"),1),INDEX(_xlfn.TEXTSPLIT(B26,"-"),2),INDEX(_xlfn.TEXTSPLIT(B26,"-"),3),INDEX(_xlfn.TEXTSPLIT(B26,"-"),4),INDEX(_xlfn.TEXTSPLIT(B26,"-"),5)))</f>
        <v>AR-1702-AA1B-NA</v>
      </c>
      <c r="AL26" s="2" t="str">
        <f>IF(ISNUMBER(IFERROR(_xlfn.XLOOKUP(表格1[[#This Row],[Line_No]],'TEMP VALUE'!A:A,'DRAWING LIST'!A:A,,0),"")),"v","")</f>
        <v/>
      </c>
      <c r="AM26" s="2" t="str">
        <f>_xlfn.XLOOKUP(表格1[[#This Row],[Series NO]], 版本控制!$A:$A, 版本控制!$E:$E, , 0, -1)</f>
        <v>啟用</v>
      </c>
    </row>
    <row r="27" spans="1:39" hidden="1">
      <c r="A27" s="18">
        <f>'圖號清單-114.04.25'!A27</f>
        <v>26</v>
      </c>
      <c r="B27" s="14" t="str">
        <f>_xlfn.XLOOKUP(表格1[[#This Row],[Series NO]],'圖號清單-114.04.25'!A:A,'圖號清單-114.04.25'!B:B,,0)</f>
        <v>AR-1703-80-AA1B-H50</v>
      </c>
      <c r="C27" s="3" t="str">
        <f>COUNTIF($AK$2:AK27, AK27) &amp; "/" &amp; COUNTIF($AK$2:$AK$3003, AK27)</f>
        <v>1/1</v>
      </c>
      <c r="D27" s="3" t="str">
        <f t="shared" si="0"/>
        <v>AR-1703-80-AA1B-H50</v>
      </c>
      <c r="E27" s="14" t="str" cm="1">
        <f t="array" ref="E27">IFERROR(_xlfn.TEXTJOIN("-",TRUE,_xlfn.XLOOKUP(VALUE(INDEX(_xlfn.TEXTSPLIT(B27,"-"),3)),'DN轉換表(必要)'!A:A,'DN轉換表(必要)'!B:B,,0),INDEX(_xlfn.TEXTSPLIT(B27,"-"),1),INDEX(_xlfn.TEXTSPLIT(B27,"-"),2),INDEX(_xlfn.TEXTSPLIT(B27,"-"),4),INDEX(_xlfn.TEXTSPLIT(B27,"-"),5)),_xlfn.TEXTJOIN("-",TRUE,_xlfn.XLOOKUP(VALUE(INDEX(_xlfn.TEXTSPLIT(B27,"-"),4)),'DN轉換表(必要)'!A:A,'DN轉換表(必要)'!B:B,,0),INDEX(_xlfn.TEXTSPLIT(B27,"-"),1),INDEX(_xlfn.TEXTSPLIT(B27,"-"),2),INDEX(_xlfn.TEXTSPLIT(B27,"-"),3),INDEX(_xlfn.TEXTSPLIT(B27,"-"),4),INDEX(_xlfn.TEXTSPLIT(B27,"-"),5)))</f>
        <v>3"-AR-1703-AA1B-H50</v>
      </c>
      <c r="F27" s="3" t="str">
        <f>IFERROR(_xlfn.XLOOKUP(_xlfn.CONCAT(表格1[[#This Row],[Series NO]],"_",SUBSTITUTE(F$1,"REV.","")),版本控制!$F:$F,版本控制!$C:$C,,0),"")</f>
        <v>04/22/'25</v>
      </c>
      <c r="G27" s="3" t="str">
        <f>IFERROR(_xlfn.XLOOKUP(_xlfn.CONCAT(表格1[[#This Row],[Series NO]],"_",SUBSTITUTE(G$1,"REV.","")),版本控制!$F:$F,版本控制!$C:$C,,0),"")</f>
        <v/>
      </c>
      <c r="H27" s="3" t="str">
        <f>IFERROR(_xlfn.XLOOKUP(_xlfn.CONCAT(表格1[[#This Row],[Series NO]],"_",SUBSTITUTE(H$1,"REV.","")),版本控制!$F:$F,版本控制!$C:$C,,0),"")</f>
        <v/>
      </c>
      <c r="I27" s="3" t="str">
        <f>IFERROR(_xlfn.XLOOKUP(_xlfn.CONCAT(表格1[[#This Row],[Series NO]],"_",SUBSTITUTE(I$1,"REV.","")),版本控制!$F:$F,版本控制!$C:$C,,0),"")</f>
        <v/>
      </c>
      <c r="J27" s="3" t="str">
        <f>IFERROR(_xlfn.XLOOKUP(_xlfn.CONCAT(表格1[[#This Row],[Series NO]],"_",SUBSTITUTE(J$1,"REV.","")),版本控制!$F:$F,版本控制!$C:$C,,0),"")</f>
        <v/>
      </c>
      <c r="K27" s="3" t="str" cm="1">
        <f t="array" ref="K27">INDEX(F$1:J$1,1,MATCH(1,1/($F27:J27&lt;&gt;"")))</f>
        <v>REV.1</v>
      </c>
      <c r="L27" s="3" t="str" cm="1">
        <f t="array" ref="L27">LOOKUP(2,1/($F27:J27&lt;&gt;""),$F27:J27)</f>
        <v>04/22/'25</v>
      </c>
      <c r="M27" s="3"/>
      <c r="N27" s="3" t="str">
        <f t="shared" si="1"/>
        <v>0026</v>
      </c>
      <c r="O27" s="28"/>
      <c r="P27" s="15"/>
      <c r="Q27" s="22" cm="1">
        <f t="array" ref="Q27">_xlfn.XLOOKUP(INDEX(_xlfn.TEXTSPLIT(表格1[[#This Row],[LINE   NUMBER]],"-"),1),'DN轉換表(必要)'!B:B,'DN轉換表(必要)'!C:C,,0)</f>
        <v>3</v>
      </c>
      <c r="R27" s="22" t="str" cm="1">
        <f t="array" ref="R27">IF(IFERROR(MATCH(INDEX(_xlfn.TEXTSPLIT(表格1[[#This Row],[LINE   NUMBER]],"-"),2),介質清單!I:I,0)&gt;=1,FALSE),"Trim",INDEX(_xlfn.TEXTSPLIT(表格1[[#This Row],[LINE   NUMBER]],"-"),2))</f>
        <v>AR</v>
      </c>
      <c r="S27" s="22" t="str" cm="1">
        <f t="array" ref="S2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1703</v>
      </c>
      <c r="T27" s="22" t="str" cm="1">
        <f t="array" ref="T27">IF(LEN(INDEX(_xlfn.TEXTSPLIT(表格1[[#This Row],[LINE   NUMBER]],"-"),4))=4,INDEX(_xlfn.TEXTSPLIT(表格1[[#This Row],[LINE   NUMBER]],"-"),4),IF(LEN(MID(E27,FIND("AA",E27,1),4))=4,MID(E27,FIND("AA",E27,1),4),"Wrong"))</f>
        <v>AA1B</v>
      </c>
      <c r="U27" s="22" t="str" cm="1">
        <f t="array" ref="U2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H50</v>
      </c>
      <c r="V27" s="22" t="str">
        <f>_xlfn.XLOOKUP(表格1[[#This Row],[級數]],管道等级索引表!B:B,管道等级索引表!G:G,,0)</f>
        <v>A106 Gr.B
API 5L Gr.B
SAWH</v>
      </c>
      <c r="W27" s="22" t="s">
        <v>5</v>
      </c>
      <c r="X27" s="23"/>
      <c r="Y27" s="22"/>
      <c r="Z27" s="22" t="str">
        <f>_xlfn.CONCAT(表格1[[#This Row],[系統]],"-",表格1[[#This Row],[編號]])</f>
        <v>AR-1703</v>
      </c>
      <c r="AA27" s="22"/>
      <c r="AB2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0.82</v>
      </c>
      <c r="AC2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27" s="24"/>
      <c r="AE27" s="24" t="str" cm="1">
        <f t="array" ref="AE27">_xlfn.IFNA(_xlfn.XLOOKUP(表格1[[#This Row],[Series NO]],'依TP NO.篩選'!A:A,'依TP NO.篩選'!R:R,,0),_xlfn.XLOOKUP(VALUE(表格1[[#This Row],[Series NO]]),VALUE('依TP NO.篩選'!A:A),'依TP NO.篩選'!R:R,,0))</f>
        <v>TP-036-VT</v>
      </c>
      <c r="AF27" s="24" t="str">
        <f>_xlfn.XLOOKUP(表格1[[#This Row],[系統]],介質清單!A:A,介質清單!B:B,,0)</f>
        <v>空氣</v>
      </c>
      <c r="AG27" s="25"/>
      <c r="AH27" s="22" t="s">
        <v>3433</v>
      </c>
      <c r="AI27" s="24"/>
      <c r="AJ2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7" s="2" t="str" cm="1">
        <f t="array" ref="AK27">IFERROR(_xlfn.TEXTJOIN("-",TRUE,INDEX(_xlfn.TEXTSPLIT(B27,"-"),1),INDEX(_xlfn.TEXTSPLIT(B27,"-"),2),INDEX(_xlfn.TEXTSPLIT(B27,"-"),4),INDEX(_xlfn.TEXTSPLIT(B27,"-"),5)),_xlfn.TEXTJOIN("-",TRUE,_xlfn.XLOOKUP(VALUE(INDEX(_xlfn.TEXTSPLIT(B27,"-"),4)),'DN轉換表(必要)'!A:A,'DN轉換表(必要)'!B:B,,0),INDEX(_xlfn.TEXTSPLIT(B27,"-"),1),INDEX(_xlfn.TEXTSPLIT(B27,"-"),2),INDEX(_xlfn.TEXTSPLIT(B27,"-"),3),INDEX(_xlfn.TEXTSPLIT(B27,"-"),4),INDEX(_xlfn.TEXTSPLIT(B27,"-"),5)))</f>
        <v>AR-1703-AA1B-H50</v>
      </c>
      <c r="AL27" s="2" t="str">
        <f>IF(ISNUMBER(IFERROR(_xlfn.XLOOKUP(表格1[[#This Row],[Line_No]],'TEMP VALUE'!A:A,'DRAWING LIST'!A:A,,0),"")),"v","")</f>
        <v/>
      </c>
      <c r="AM27" s="2" t="str">
        <f>_xlfn.XLOOKUP(表格1[[#This Row],[Series NO]], 版本控制!$A:$A, 版本控制!$E:$E, , 0, -1)</f>
        <v>啟用</v>
      </c>
    </row>
    <row r="28" spans="1:39" hidden="1">
      <c r="A28" s="18">
        <f>'圖號清單-114.04.25'!A28</f>
        <v>27</v>
      </c>
      <c r="B28" s="14" t="str">
        <f>_xlfn.XLOOKUP(表格1[[#This Row],[Series NO]],'圖號清單-114.04.25'!A:A,'圖號清單-114.04.25'!B:B,,0)</f>
        <v>AR-1801-50-AA1B-NA</v>
      </c>
      <c r="C28" s="3" t="str">
        <f>COUNTIF($AK$2:AK28, AK28) &amp; "/" &amp; COUNTIF($AK$2:$AK$3003, AK28)</f>
        <v>1/1</v>
      </c>
      <c r="D28" s="3" t="str">
        <f t="shared" si="0"/>
        <v>AR-1801-50-AA1B-NA</v>
      </c>
      <c r="E28" s="14" t="str" cm="1">
        <f t="array" ref="E28">IFERROR(_xlfn.TEXTJOIN("-",TRUE,_xlfn.XLOOKUP(VALUE(INDEX(_xlfn.TEXTSPLIT(B28,"-"),3)),'DN轉換表(必要)'!A:A,'DN轉換表(必要)'!B:B,,0),INDEX(_xlfn.TEXTSPLIT(B28,"-"),1),INDEX(_xlfn.TEXTSPLIT(B28,"-"),2),INDEX(_xlfn.TEXTSPLIT(B28,"-"),4),INDEX(_xlfn.TEXTSPLIT(B28,"-"),5)),_xlfn.TEXTJOIN("-",TRUE,_xlfn.XLOOKUP(VALUE(INDEX(_xlfn.TEXTSPLIT(B28,"-"),4)),'DN轉換表(必要)'!A:A,'DN轉換表(必要)'!B:B,,0),INDEX(_xlfn.TEXTSPLIT(B28,"-"),1),INDEX(_xlfn.TEXTSPLIT(B28,"-"),2),INDEX(_xlfn.TEXTSPLIT(B28,"-"),3),INDEX(_xlfn.TEXTSPLIT(B28,"-"),4),INDEX(_xlfn.TEXTSPLIT(B28,"-"),5)))</f>
        <v>2"-AR-1801-AA1B-NA</v>
      </c>
      <c r="F28" s="3" t="str">
        <f>IFERROR(_xlfn.XLOOKUP(_xlfn.CONCAT(表格1[[#This Row],[Series NO]],"_",SUBSTITUTE(F$1,"REV.","")),版本控制!$F:$F,版本控制!$C:$C,,0),"")</f>
        <v>04/22/'25</v>
      </c>
      <c r="G28" s="3" t="str">
        <f>IFERROR(_xlfn.XLOOKUP(_xlfn.CONCAT(表格1[[#This Row],[Series NO]],"_",SUBSTITUTE(G$1,"REV.","")),版本控制!$F:$F,版本控制!$C:$C,,0),"")</f>
        <v>06/03/'25</v>
      </c>
      <c r="H28" s="3" t="str">
        <f>IFERROR(_xlfn.XLOOKUP(_xlfn.CONCAT(表格1[[#This Row],[Series NO]],"_",SUBSTITUTE(H$1,"REV.","")),版本控制!$F:$F,版本控制!$C:$C,,0),"")</f>
        <v/>
      </c>
      <c r="I28" s="3" t="str">
        <f>IFERROR(_xlfn.XLOOKUP(_xlfn.CONCAT(表格1[[#This Row],[Series NO]],"_",SUBSTITUTE(I$1,"REV.","")),版本控制!$F:$F,版本控制!$C:$C,,0),"")</f>
        <v/>
      </c>
      <c r="J28" s="3" t="str">
        <f>IFERROR(_xlfn.XLOOKUP(_xlfn.CONCAT(表格1[[#This Row],[Series NO]],"_",SUBSTITUTE(J$1,"REV.","")),版本控制!$F:$F,版本控制!$C:$C,,0),"")</f>
        <v/>
      </c>
      <c r="K28" s="3" t="str" cm="1">
        <f t="array" ref="K28">INDEX(F$1:J$1,1,MATCH(1,1/($F28:J28&lt;&gt;"")))</f>
        <v>REV.2</v>
      </c>
      <c r="L28" s="3" t="str" cm="1">
        <f t="array" ref="L28">LOOKUP(2,1/($F28:J28&lt;&gt;""),$F28:J28)</f>
        <v>06/03/'25</v>
      </c>
      <c r="M28" s="3"/>
      <c r="N28" s="3" t="str">
        <f t="shared" si="1"/>
        <v>0027</v>
      </c>
      <c r="O28" s="28"/>
      <c r="P28" s="15"/>
      <c r="Q28" s="22" cm="1">
        <f t="array" ref="Q28">_xlfn.XLOOKUP(INDEX(_xlfn.TEXTSPLIT(表格1[[#This Row],[LINE   NUMBER]],"-"),1),'DN轉換表(必要)'!B:B,'DN轉換表(必要)'!C:C,,0)</f>
        <v>2</v>
      </c>
      <c r="R28" s="22" t="str" cm="1">
        <f t="array" ref="R28">IF(IFERROR(MATCH(INDEX(_xlfn.TEXTSPLIT(表格1[[#This Row],[LINE   NUMBER]],"-"),2),介質清單!I:I,0)&gt;=1,FALSE),"Trim",INDEX(_xlfn.TEXTSPLIT(表格1[[#This Row],[LINE   NUMBER]],"-"),2))</f>
        <v>AR</v>
      </c>
      <c r="S28" s="22" t="str" cm="1">
        <f t="array" ref="S2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1801</v>
      </c>
      <c r="T28" s="22" t="str" cm="1">
        <f t="array" ref="T28">IF(LEN(INDEX(_xlfn.TEXTSPLIT(表格1[[#This Row],[LINE   NUMBER]],"-"),4))=4,INDEX(_xlfn.TEXTSPLIT(表格1[[#This Row],[LINE   NUMBER]],"-"),4),IF(LEN(MID(E28,FIND("AA",E28,1),4))=4,MID(E28,FIND("AA",E28,1),4),"Wrong"))</f>
        <v>AA1B</v>
      </c>
      <c r="U28" s="22" t="str" cm="1">
        <f t="array" ref="U2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8" s="22" t="str">
        <f>_xlfn.XLOOKUP(表格1[[#This Row],[級數]],管道等级索引表!B:B,管道等级索引表!G:G,,0)</f>
        <v>A106 Gr.B
API 5L Gr.B
SAWH</v>
      </c>
      <c r="W28" s="22" t="s">
        <v>5</v>
      </c>
      <c r="X28" s="23"/>
      <c r="Y28" s="22"/>
      <c r="Z28" s="22" t="str">
        <f>_xlfn.CONCAT(表格1[[#This Row],[系統]],"-",表格1[[#This Row],[編號]])</f>
        <v>AR-1801</v>
      </c>
      <c r="AA28" s="22"/>
      <c r="AB2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0.82</v>
      </c>
      <c r="AC2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28" s="24"/>
      <c r="AE28" s="24" t="str" cm="1">
        <f t="array" ref="AE28">_xlfn.IFNA(_xlfn.XLOOKUP(表格1[[#This Row],[Series NO]],'依TP NO.篩選'!A:A,'依TP NO.篩選'!R:R,,0),_xlfn.XLOOKUP(VALUE(表格1[[#This Row],[Series NO]]),VALUE('依TP NO.篩選'!A:A),'依TP NO.篩選'!R:R,,0))</f>
        <v>TP-036-VT</v>
      </c>
      <c r="AF28" s="24" t="str">
        <f>_xlfn.XLOOKUP(表格1[[#This Row],[系統]],介質清單!A:A,介質清單!B:B,,0)</f>
        <v>空氣</v>
      </c>
      <c r="AG28" s="25"/>
      <c r="AH28" s="22" t="s">
        <v>3433</v>
      </c>
      <c r="AI28" s="24"/>
      <c r="AJ2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8" s="2" t="str" cm="1">
        <f t="array" ref="AK28">IFERROR(_xlfn.TEXTJOIN("-",TRUE,INDEX(_xlfn.TEXTSPLIT(B28,"-"),1),INDEX(_xlfn.TEXTSPLIT(B28,"-"),2),INDEX(_xlfn.TEXTSPLIT(B28,"-"),4),INDEX(_xlfn.TEXTSPLIT(B28,"-"),5)),_xlfn.TEXTJOIN("-",TRUE,_xlfn.XLOOKUP(VALUE(INDEX(_xlfn.TEXTSPLIT(B28,"-"),4)),'DN轉換表(必要)'!A:A,'DN轉換表(必要)'!B:B,,0),INDEX(_xlfn.TEXTSPLIT(B28,"-"),1),INDEX(_xlfn.TEXTSPLIT(B28,"-"),2),INDEX(_xlfn.TEXTSPLIT(B28,"-"),3),INDEX(_xlfn.TEXTSPLIT(B28,"-"),4),INDEX(_xlfn.TEXTSPLIT(B28,"-"),5)))</f>
        <v>AR-1801-AA1B-NA</v>
      </c>
      <c r="AL28" s="2" t="str">
        <f>IF(ISNUMBER(IFERROR(_xlfn.XLOOKUP(表格1[[#This Row],[Line_No]],'TEMP VALUE'!A:A,'DRAWING LIST'!A:A,,0),"")),"v","")</f>
        <v/>
      </c>
      <c r="AM28" s="2" t="str">
        <f>_xlfn.XLOOKUP(表格1[[#This Row],[Series NO]], 版本控制!$A:$A, 版本控制!$E:$E, , 0, -1)</f>
        <v>啟用</v>
      </c>
    </row>
    <row r="29" spans="1:39" hidden="1">
      <c r="A29" s="18">
        <f>'圖號清單-114.04.25'!A29</f>
        <v>28</v>
      </c>
      <c r="B29" s="14" t="str">
        <f>_xlfn.XLOOKUP(表格1[[#This Row],[Series NO]],'圖號清單-114.04.25'!A:A,'圖號清單-114.04.25'!B:B,,0)</f>
        <v>AR-1802-50-AA1B-NA</v>
      </c>
      <c r="C29" s="3" t="str">
        <f>COUNTIF($AK$2:AK29, AK29) &amp; "/" &amp; COUNTIF($AK$2:$AK$3003, AK29)</f>
        <v>1/1</v>
      </c>
      <c r="D29" s="3" t="str">
        <f t="shared" si="0"/>
        <v>AR-1802-50-AA1B-NA</v>
      </c>
      <c r="E29" s="14" t="str" cm="1">
        <f t="array" ref="E29">IFERROR(_xlfn.TEXTJOIN("-",TRUE,_xlfn.XLOOKUP(VALUE(INDEX(_xlfn.TEXTSPLIT(B29,"-"),3)),'DN轉換表(必要)'!A:A,'DN轉換表(必要)'!B:B,,0),INDEX(_xlfn.TEXTSPLIT(B29,"-"),1),INDEX(_xlfn.TEXTSPLIT(B29,"-"),2),INDEX(_xlfn.TEXTSPLIT(B29,"-"),4),INDEX(_xlfn.TEXTSPLIT(B29,"-"),5)),_xlfn.TEXTJOIN("-",TRUE,_xlfn.XLOOKUP(VALUE(INDEX(_xlfn.TEXTSPLIT(B29,"-"),4)),'DN轉換表(必要)'!A:A,'DN轉換表(必要)'!B:B,,0),INDEX(_xlfn.TEXTSPLIT(B29,"-"),1),INDEX(_xlfn.TEXTSPLIT(B29,"-"),2),INDEX(_xlfn.TEXTSPLIT(B29,"-"),3),INDEX(_xlfn.TEXTSPLIT(B29,"-"),4),INDEX(_xlfn.TEXTSPLIT(B29,"-"),5)))</f>
        <v>2"-AR-1802-AA1B-NA</v>
      </c>
      <c r="F29" s="3" t="str">
        <f>IFERROR(_xlfn.XLOOKUP(_xlfn.CONCAT(表格1[[#This Row],[Series NO]],"_",SUBSTITUTE(F$1,"REV.","")),版本控制!$F:$F,版本控制!$C:$C,,0),"")</f>
        <v>04/22/'25</v>
      </c>
      <c r="G29" s="3" t="str">
        <f>IFERROR(_xlfn.XLOOKUP(_xlfn.CONCAT(表格1[[#This Row],[Series NO]],"_",SUBSTITUTE(G$1,"REV.","")),版本控制!$F:$F,版本控制!$C:$C,,0),"")</f>
        <v>06/03/'25</v>
      </c>
      <c r="H29" s="3" t="str">
        <f>IFERROR(_xlfn.XLOOKUP(_xlfn.CONCAT(表格1[[#This Row],[Series NO]],"_",SUBSTITUTE(H$1,"REV.","")),版本控制!$F:$F,版本控制!$C:$C,,0),"")</f>
        <v/>
      </c>
      <c r="I29" s="3" t="str">
        <f>IFERROR(_xlfn.XLOOKUP(_xlfn.CONCAT(表格1[[#This Row],[Series NO]],"_",SUBSTITUTE(I$1,"REV.","")),版本控制!$F:$F,版本控制!$C:$C,,0),"")</f>
        <v/>
      </c>
      <c r="J29" s="3" t="str">
        <f>IFERROR(_xlfn.XLOOKUP(_xlfn.CONCAT(表格1[[#This Row],[Series NO]],"_",SUBSTITUTE(J$1,"REV.","")),版本控制!$F:$F,版本控制!$C:$C,,0),"")</f>
        <v/>
      </c>
      <c r="K29" s="3" t="str" cm="1">
        <f t="array" ref="K29">INDEX(F$1:J$1,1,MATCH(1,1/($F29:J29&lt;&gt;"")))</f>
        <v>REV.2</v>
      </c>
      <c r="L29" s="3" t="str" cm="1">
        <f t="array" ref="L29">LOOKUP(2,1/($F29:J29&lt;&gt;""),$F29:J29)</f>
        <v>06/03/'25</v>
      </c>
      <c r="M29" s="3"/>
      <c r="N29" s="3" t="str">
        <f t="shared" si="1"/>
        <v>0028</v>
      </c>
      <c r="O29" s="28"/>
      <c r="P29" s="32"/>
      <c r="Q29" s="22" cm="1">
        <f t="array" ref="Q29">_xlfn.XLOOKUP(INDEX(_xlfn.TEXTSPLIT(表格1[[#This Row],[LINE   NUMBER]],"-"),1),'DN轉換表(必要)'!B:B,'DN轉換表(必要)'!C:C,,0)</f>
        <v>2</v>
      </c>
      <c r="R29" s="22" t="str" cm="1">
        <f t="array" ref="R29">IF(IFERROR(MATCH(INDEX(_xlfn.TEXTSPLIT(表格1[[#This Row],[LINE   NUMBER]],"-"),2),介質清單!I:I,0)&gt;=1,FALSE),"Trim",INDEX(_xlfn.TEXTSPLIT(表格1[[#This Row],[LINE   NUMBER]],"-"),2))</f>
        <v>AR</v>
      </c>
      <c r="S29" s="22" t="str" cm="1">
        <f t="array" ref="S2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1802</v>
      </c>
      <c r="T29" s="22" t="str" cm="1">
        <f t="array" ref="T29">IF(LEN(INDEX(_xlfn.TEXTSPLIT(表格1[[#This Row],[LINE   NUMBER]],"-"),4))=4,INDEX(_xlfn.TEXTSPLIT(表格1[[#This Row],[LINE   NUMBER]],"-"),4),IF(LEN(MID(E29,FIND("AA",E29,1),4))=4,MID(E29,FIND("AA",E29,1),4),"Wrong"))</f>
        <v>AA1B</v>
      </c>
      <c r="U29" s="22" t="str" cm="1">
        <f t="array" ref="U2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9" s="22" t="str">
        <f>_xlfn.XLOOKUP(表格1[[#This Row],[級數]],管道等级索引表!B:B,管道等级索引表!G:G,,0)</f>
        <v>A106 Gr.B
API 5L Gr.B
SAWH</v>
      </c>
      <c r="W29" s="22" t="s">
        <v>5</v>
      </c>
      <c r="X29" s="23"/>
      <c r="Y29" s="22"/>
      <c r="Z29" s="22" t="str">
        <f>_xlfn.CONCAT(表格1[[#This Row],[系統]],"-",表格1[[#This Row],[編號]])</f>
        <v>AR-1802</v>
      </c>
      <c r="AA29" s="22"/>
      <c r="AB2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0.82</v>
      </c>
      <c r="AC2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29" s="24"/>
      <c r="AE29" s="24" t="str" cm="1">
        <f t="array" ref="AE29">_xlfn.IFNA(_xlfn.XLOOKUP(表格1[[#This Row],[Series NO]],'依TP NO.篩選'!A:A,'依TP NO.篩選'!R:R,,0),_xlfn.XLOOKUP(VALUE(表格1[[#This Row],[Series NO]]),VALUE('依TP NO.篩選'!A:A),'依TP NO.篩選'!R:R,,0))</f>
        <v>TP-036-VT</v>
      </c>
      <c r="AF29" s="24" t="str">
        <f>_xlfn.XLOOKUP(表格1[[#This Row],[系統]],介質清單!A:A,介質清單!B:B,,0)</f>
        <v>空氣</v>
      </c>
      <c r="AG29" s="25"/>
      <c r="AH29" s="22" t="s">
        <v>3433</v>
      </c>
      <c r="AI29" s="24"/>
      <c r="AJ2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9" s="2" t="str" cm="1">
        <f t="array" ref="AK29">IFERROR(_xlfn.TEXTJOIN("-",TRUE,INDEX(_xlfn.TEXTSPLIT(B29,"-"),1),INDEX(_xlfn.TEXTSPLIT(B29,"-"),2),INDEX(_xlfn.TEXTSPLIT(B29,"-"),4),INDEX(_xlfn.TEXTSPLIT(B29,"-"),5)),_xlfn.TEXTJOIN("-",TRUE,_xlfn.XLOOKUP(VALUE(INDEX(_xlfn.TEXTSPLIT(B29,"-"),4)),'DN轉換表(必要)'!A:A,'DN轉換表(必要)'!B:B,,0),INDEX(_xlfn.TEXTSPLIT(B29,"-"),1),INDEX(_xlfn.TEXTSPLIT(B29,"-"),2),INDEX(_xlfn.TEXTSPLIT(B29,"-"),3),INDEX(_xlfn.TEXTSPLIT(B29,"-"),4),INDEX(_xlfn.TEXTSPLIT(B29,"-"),5)))</f>
        <v>AR-1802-AA1B-NA</v>
      </c>
      <c r="AL29" s="2" t="str">
        <f>IF(ISNUMBER(IFERROR(_xlfn.XLOOKUP(表格1[[#This Row],[Line_No]],'TEMP VALUE'!A:A,'DRAWING LIST'!A:A,,0),"")),"v","")</f>
        <v/>
      </c>
      <c r="AM29" s="2" t="str">
        <f>_xlfn.XLOOKUP(表格1[[#This Row],[Series NO]], 版本控制!$A:$A, 版本控制!$E:$E, , 0, -1)</f>
        <v>啟用</v>
      </c>
    </row>
    <row r="30" spans="1:39" hidden="1">
      <c r="A30" s="18">
        <f>'圖號清單-114.04.25'!A30</f>
        <v>29</v>
      </c>
      <c r="B30" s="14" t="str">
        <f>_xlfn.XLOOKUP(表格1[[#This Row],[Series NO]],'圖號清單-114.04.25'!A:A,'圖號清單-114.04.25'!B:B,,0)</f>
        <v>AR-1804-65-AA1B-NA</v>
      </c>
      <c r="C30" s="3" t="str">
        <f>COUNTIF($AK$2:AK30, AK30) &amp; "/" &amp; COUNTIF($AK$2:$AK$3003, AK30)</f>
        <v>1/1</v>
      </c>
      <c r="D30" s="3" t="str">
        <f t="shared" si="0"/>
        <v>AR-1804-65-AA1B-NA</v>
      </c>
      <c r="E30" s="14" t="str" cm="1">
        <f t="array" ref="E30">IFERROR(_xlfn.TEXTJOIN("-",TRUE,_xlfn.XLOOKUP(VALUE(INDEX(_xlfn.TEXTSPLIT(B30,"-"),3)),'DN轉換表(必要)'!A:A,'DN轉換表(必要)'!B:B,,0),INDEX(_xlfn.TEXTSPLIT(B30,"-"),1),INDEX(_xlfn.TEXTSPLIT(B30,"-"),2),INDEX(_xlfn.TEXTSPLIT(B30,"-"),4),INDEX(_xlfn.TEXTSPLIT(B30,"-"),5)),_xlfn.TEXTJOIN("-",TRUE,_xlfn.XLOOKUP(VALUE(INDEX(_xlfn.TEXTSPLIT(B30,"-"),4)),'DN轉換表(必要)'!A:A,'DN轉換表(必要)'!B:B,,0),INDEX(_xlfn.TEXTSPLIT(B30,"-"),1),INDEX(_xlfn.TEXTSPLIT(B30,"-"),2),INDEX(_xlfn.TEXTSPLIT(B30,"-"),3),INDEX(_xlfn.TEXTSPLIT(B30,"-"),4),INDEX(_xlfn.TEXTSPLIT(B30,"-"),5)))</f>
        <v>2 1/2"-AR-1804-AA1B-NA</v>
      </c>
      <c r="F30" s="3" t="str">
        <f>IFERROR(_xlfn.XLOOKUP(_xlfn.CONCAT(表格1[[#This Row],[Series NO]],"_",SUBSTITUTE(F$1,"REV.","")),版本控制!$F:$F,版本控制!$C:$C,,0),"")</f>
        <v>04/22/'25</v>
      </c>
      <c r="G30" s="3" t="str">
        <f>IFERROR(_xlfn.XLOOKUP(_xlfn.CONCAT(表格1[[#This Row],[Series NO]],"_",SUBSTITUTE(G$1,"REV.","")),版本控制!$F:$F,版本控制!$C:$C,,0),"")</f>
        <v/>
      </c>
      <c r="H30" s="3" t="str">
        <f>IFERROR(_xlfn.XLOOKUP(_xlfn.CONCAT(表格1[[#This Row],[Series NO]],"_",SUBSTITUTE(H$1,"REV.","")),版本控制!$F:$F,版本控制!$C:$C,,0),"")</f>
        <v/>
      </c>
      <c r="I30" s="3" t="str">
        <f>IFERROR(_xlfn.XLOOKUP(_xlfn.CONCAT(表格1[[#This Row],[Series NO]],"_",SUBSTITUTE(I$1,"REV.","")),版本控制!$F:$F,版本控制!$C:$C,,0),"")</f>
        <v/>
      </c>
      <c r="J30" s="3" t="str">
        <f>IFERROR(_xlfn.XLOOKUP(_xlfn.CONCAT(表格1[[#This Row],[Series NO]],"_",SUBSTITUTE(J$1,"REV.","")),版本控制!$F:$F,版本控制!$C:$C,,0),"")</f>
        <v/>
      </c>
      <c r="K30" s="3" t="str" cm="1">
        <f t="array" ref="K30">INDEX(F$1:J$1,1,MATCH(1,1/($F30:J30&lt;&gt;"")))</f>
        <v>REV.1</v>
      </c>
      <c r="L30" s="3" t="str" cm="1">
        <f t="array" ref="L30">LOOKUP(2,1/($F30:J30&lt;&gt;""),$F30:J30)</f>
        <v>04/22/'25</v>
      </c>
      <c r="M30" s="3"/>
      <c r="N30" s="3" t="str">
        <f t="shared" si="1"/>
        <v>0029</v>
      </c>
      <c r="O30" s="28"/>
      <c r="P30" s="15"/>
      <c r="Q30" s="22" cm="1">
        <f t="array" ref="Q30">_xlfn.XLOOKUP(INDEX(_xlfn.TEXTSPLIT(表格1[[#This Row],[LINE   NUMBER]],"-"),1),'DN轉換表(必要)'!B:B,'DN轉換表(必要)'!C:C,,0)</f>
        <v>2.5</v>
      </c>
      <c r="R30" s="22" t="str" cm="1">
        <f t="array" ref="R30">IF(IFERROR(MATCH(INDEX(_xlfn.TEXTSPLIT(表格1[[#This Row],[LINE   NUMBER]],"-"),2),介質清單!I:I,0)&gt;=1,FALSE),"Trim",INDEX(_xlfn.TEXTSPLIT(表格1[[#This Row],[LINE   NUMBER]],"-"),2))</f>
        <v>AR</v>
      </c>
      <c r="S30" s="22" t="str" cm="1">
        <f t="array" ref="S3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1804</v>
      </c>
      <c r="T30" s="22" t="str" cm="1">
        <f t="array" ref="T30">IF(LEN(INDEX(_xlfn.TEXTSPLIT(表格1[[#This Row],[LINE   NUMBER]],"-"),4))=4,INDEX(_xlfn.TEXTSPLIT(表格1[[#This Row],[LINE   NUMBER]],"-"),4),IF(LEN(MID(E30,FIND("AA",E30,1),4))=4,MID(E30,FIND("AA",E30,1),4),"Wrong"))</f>
        <v>AA1B</v>
      </c>
      <c r="U30" s="22" t="str" cm="1">
        <f t="array" ref="U3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0" s="22" t="str">
        <f>_xlfn.XLOOKUP(表格1[[#This Row],[級數]],管道等级索引表!B:B,管道等级索引表!G:G,,0)</f>
        <v>A106 Gr.B
API 5L Gr.B
SAWH</v>
      </c>
      <c r="W30" s="22" t="s">
        <v>5</v>
      </c>
      <c r="X30" s="23"/>
      <c r="Y30" s="22"/>
      <c r="Z30" s="22" t="str">
        <f>_xlfn.CONCAT(表格1[[#This Row],[系統]],"-",表格1[[#This Row],[編號]])</f>
        <v>AR-1804</v>
      </c>
      <c r="AA30" s="22"/>
      <c r="AB3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0" s="24" t="str">
        <f>IFERROR(_xlfn.XLOOKUP(表格1[[#This Row],[Line_No]],管道特性一覽表!A:A,管道特性一覽表!P:P,,0),"")</f>
        <v/>
      </c>
      <c r="AE30" s="24" t="str" cm="1">
        <f t="array" ref="AE30">_xlfn.IFNA(_xlfn.XLOOKUP(表格1[[#This Row],[Series NO]],'依TP NO.篩選'!A:A,'依TP NO.篩選'!R:R,,0),_xlfn.XLOOKUP(VALUE(表格1[[#This Row],[Series NO]]),VALUE('依TP NO.篩選'!A:A),'依TP NO.篩選'!R:R,,0))</f>
        <v>TP-036-VT</v>
      </c>
      <c r="AF30" s="24" t="str">
        <f>_xlfn.XLOOKUP(表格1[[#This Row],[系統]],介質清單!A:A,介質清單!B:B,,0)</f>
        <v>空氣</v>
      </c>
      <c r="AG30" s="25" t="str">
        <f>IFERROR(_xlfn.XLOOKUP(表格1[[#This Row],[Line_No]],管道特性一覽表!A:A,管道特性一覽表!R:R,,0),"")</f>
        <v/>
      </c>
      <c r="AH30" s="22" t="s">
        <v>3433</v>
      </c>
      <c r="AI30" s="24"/>
      <c r="AJ3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0" s="2" t="str" cm="1">
        <f t="array" ref="AK30">IFERROR(_xlfn.TEXTJOIN("-",TRUE,INDEX(_xlfn.TEXTSPLIT(B30,"-"),1),INDEX(_xlfn.TEXTSPLIT(B30,"-"),2),INDEX(_xlfn.TEXTSPLIT(B30,"-"),4),INDEX(_xlfn.TEXTSPLIT(B30,"-"),5)),_xlfn.TEXTJOIN("-",TRUE,_xlfn.XLOOKUP(VALUE(INDEX(_xlfn.TEXTSPLIT(B30,"-"),4)),'DN轉換表(必要)'!A:A,'DN轉換表(必要)'!B:B,,0),INDEX(_xlfn.TEXTSPLIT(B30,"-"),1),INDEX(_xlfn.TEXTSPLIT(B30,"-"),2),INDEX(_xlfn.TEXTSPLIT(B30,"-"),3),INDEX(_xlfn.TEXTSPLIT(B30,"-"),4),INDEX(_xlfn.TEXTSPLIT(B30,"-"),5)))</f>
        <v>AR-1804-AA1B-NA</v>
      </c>
      <c r="AL30" s="2" t="str">
        <f>IF(ISNUMBER(IFERROR(_xlfn.XLOOKUP(表格1[[#This Row],[Line_No]],'TEMP VALUE'!A:A,'DRAWING LIST'!A:A,,0),"")),"v","")</f>
        <v/>
      </c>
      <c r="AM30" s="2" t="str">
        <f>_xlfn.XLOOKUP(表格1[[#This Row],[Series NO]], 版本控制!$A:$A, 版本控制!$E:$E, , 0, -1)</f>
        <v>啟用</v>
      </c>
    </row>
    <row r="31" spans="1:39" hidden="1">
      <c r="A31" s="18">
        <f>'圖號清單-114.04.25'!A31</f>
        <v>30</v>
      </c>
      <c r="B31" s="14" t="str">
        <f>_xlfn.XLOOKUP(表格1[[#This Row],[Series NO]],'圖號清單-114.04.25'!A:A,'圖號清單-114.04.25'!B:B,,0)</f>
        <v>AT-R1301-65-AA1B-NA</v>
      </c>
      <c r="C31" s="3" t="str">
        <f>COUNTIF($AK$2:AK31, AK31) &amp; "/" &amp; COUNTIF($AK$2:$AK$3003, AK31)</f>
        <v>1/1</v>
      </c>
      <c r="D31" s="3" t="str">
        <f t="shared" si="0"/>
        <v>AT-R1301-65-AA1B-NA</v>
      </c>
      <c r="E31" s="14" t="str" cm="1">
        <f t="array" ref="E31">IFERROR(_xlfn.TEXTJOIN("-",TRUE,_xlfn.XLOOKUP(VALUE(INDEX(_xlfn.TEXTSPLIT(B31,"-"),3)),'DN轉換表(必要)'!A:A,'DN轉換表(必要)'!B:B,,0),INDEX(_xlfn.TEXTSPLIT(B31,"-"),1),INDEX(_xlfn.TEXTSPLIT(B31,"-"),2),INDEX(_xlfn.TEXTSPLIT(B31,"-"),4),INDEX(_xlfn.TEXTSPLIT(B31,"-"),5)),_xlfn.TEXTJOIN("-",TRUE,_xlfn.XLOOKUP(VALUE(INDEX(_xlfn.TEXTSPLIT(B31,"-"),4)),'DN轉換表(必要)'!A:A,'DN轉換表(必要)'!B:B,,0),INDEX(_xlfn.TEXTSPLIT(B31,"-"),1),INDEX(_xlfn.TEXTSPLIT(B31,"-"),2),INDEX(_xlfn.TEXTSPLIT(B31,"-"),3),INDEX(_xlfn.TEXTSPLIT(B31,"-"),4),INDEX(_xlfn.TEXTSPLIT(B31,"-"),5)))</f>
        <v>2 1/2"-AT-R1301-AA1B-NA</v>
      </c>
      <c r="F31" s="3" t="str">
        <f>IFERROR(_xlfn.XLOOKUP(_xlfn.CONCAT(表格1[[#This Row],[Series NO]],"_",SUBSTITUTE(F$1,"REV.","")),版本控制!$F:$F,版本控制!$C:$C,,0),"")</f>
        <v>04/22/'25</v>
      </c>
      <c r="G31" s="3" t="str">
        <f>IFERROR(_xlfn.XLOOKUP(_xlfn.CONCAT(表格1[[#This Row],[Series NO]],"_",SUBSTITUTE(G$1,"REV.","")),版本控制!$F:$F,版本控制!$C:$C,,0),"")</f>
        <v>06/17/'25</v>
      </c>
      <c r="H31" s="3" t="str">
        <f>IFERROR(_xlfn.XLOOKUP(_xlfn.CONCAT(表格1[[#This Row],[Series NO]],"_",SUBSTITUTE(H$1,"REV.","")),版本控制!$F:$F,版本控制!$C:$C,,0),"")</f>
        <v/>
      </c>
      <c r="I31" s="3" t="str">
        <f>IFERROR(_xlfn.XLOOKUP(_xlfn.CONCAT(表格1[[#This Row],[Series NO]],"_",SUBSTITUTE(I$1,"REV.","")),版本控制!$F:$F,版本控制!$C:$C,,0),"")</f>
        <v/>
      </c>
      <c r="J31" s="3" t="str">
        <f>IFERROR(_xlfn.XLOOKUP(_xlfn.CONCAT(表格1[[#This Row],[Series NO]],"_",SUBSTITUTE(J$1,"REV.","")),版本控制!$F:$F,版本控制!$C:$C,,0),"")</f>
        <v/>
      </c>
      <c r="K31" s="3" t="str" cm="1">
        <f t="array" ref="K31">INDEX(F$1:J$1,1,MATCH(1,1/($F31:J31&lt;&gt;"")))</f>
        <v>REV.2</v>
      </c>
      <c r="L31" s="3" t="str" cm="1">
        <f t="array" ref="L31">LOOKUP(2,1/($F31:J31&lt;&gt;""),$F31:J31)</f>
        <v>06/17/'25</v>
      </c>
      <c r="M31" s="3"/>
      <c r="N31" s="3" t="str">
        <f t="shared" si="1"/>
        <v>0030</v>
      </c>
      <c r="O31" s="28"/>
      <c r="P31" s="15"/>
      <c r="Q31" s="22" cm="1">
        <f t="array" ref="Q31">_xlfn.XLOOKUP(INDEX(_xlfn.TEXTSPLIT(表格1[[#This Row],[LINE   NUMBER]],"-"),1),'DN轉換表(必要)'!B:B,'DN轉換表(必要)'!C:C,,0)</f>
        <v>2.5</v>
      </c>
      <c r="R31" s="22" t="str" cm="1">
        <f t="array" ref="R31">IF(IFERROR(MATCH(INDEX(_xlfn.TEXTSPLIT(表格1[[#This Row],[LINE   NUMBER]],"-"),2),介質清單!I:I,0)&gt;=1,FALSE),"Trim",INDEX(_xlfn.TEXTSPLIT(表格1[[#This Row],[LINE   NUMBER]],"-"),2))</f>
        <v>Trim</v>
      </c>
      <c r="S31" s="22" t="str" cm="1">
        <f t="array" ref="S3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AT-R1301</v>
      </c>
      <c r="T31" s="22" t="str" cm="1">
        <f t="array" ref="T31">IF(LEN(INDEX(_xlfn.TEXTSPLIT(表格1[[#This Row],[LINE   NUMBER]],"-"),4))=4,INDEX(_xlfn.TEXTSPLIT(表格1[[#This Row],[LINE   NUMBER]],"-"),4),IF(LEN(MID(E31,FIND("AA",E31,1),4))=4,MID(E31,FIND("AA",E31,1),4),"Wrong"))</f>
        <v>AA1B</v>
      </c>
      <c r="U31" s="22" t="str" cm="1">
        <f t="array" ref="U3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1" s="22" t="str">
        <f>_xlfn.XLOOKUP(表格1[[#This Row],[級數]],管道等级索引表!B:B,管道等级索引表!G:G,,0)</f>
        <v>A106 Gr.B
API 5L Gr.B
SAWH</v>
      </c>
      <c r="W31" s="22" t="s">
        <v>5</v>
      </c>
      <c r="X31" s="23"/>
      <c r="Y31" s="22"/>
      <c r="Z31" s="22" t="str">
        <f>_xlfn.CONCAT(表格1[[#This Row],[系統]],"-",表格1[[#This Row],[編號]])</f>
        <v>Trim-AT-R1301</v>
      </c>
      <c r="AA31" s="22"/>
      <c r="AB3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1" s="24" t="str">
        <f>IFERROR(_xlfn.XLOOKUP(表格1[[#This Row],[Line_No]],管道特性一覽表!A:A,管道特性一覽表!P:P,,0),"")</f>
        <v/>
      </c>
      <c r="AE31" s="24" t="str" cm="1">
        <f t="array" ref="AE31">_xlfn.IFNA(_xlfn.XLOOKUP(表格1[[#This Row],[Series NO]],'依TP NO.篩選'!A:A,'依TP NO.篩選'!R:R,,0),_xlfn.XLOOKUP(VALUE(表格1[[#This Row],[Series NO]]),VALUE('依TP NO.篩選'!A:A),'依TP NO.篩選'!R:R,,0))</f>
        <v>FG-01</v>
      </c>
      <c r="AF31" s="24" t="str">
        <f>_xlfn.XLOOKUP(表格1[[#This Row],[系統]],介質清單!A:A,介質清單!B:B,,0)</f>
        <v>Trim</v>
      </c>
      <c r="AG31" s="25" t="str">
        <f>IFERROR(_xlfn.XLOOKUP(表格1[[#This Row],[Line_No]],管道特性一覽表!A:A,管道特性一覽表!R:R,,0),"")</f>
        <v/>
      </c>
      <c r="AH31" s="22" t="s">
        <v>3433</v>
      </c>
      <c r="AI31" s="24"/>
      <c r="AJ3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1" s="2" t="str" cm="1">
        <f t="array" ref="AK31">IFERROR(_xlfn.TEXTJOIN("-",TRUE,INDEX(_xlfn.TEXTSPLIT(B31,"-"),1),INDEX(_xlfn.TEXTSPLIT(B31,"-"),2),INDEX(_xlfn.TEXTSPLIT(B31,"-"),4),INDEX(_xlfn.TEXTSPLIT(B31,"-"),5)),_xlfn.TEXTJOIN("-",TRUE,_xlfn.XLOOKUP(VALUE(INDEX(_xlfn.TEXTSPLIT(B31,"-"),4)),'DN轉換表(必要)'!A:A,'DN轉換表(必要)'!B:B,,0),INDEX(_xlfn.TEXTSPLIT(B31,"-"),1),INDEX(_xlfn.TEXTSPLIT(B31,"-"),2),INDEX(_xlfn.TEXTSPLIT(B31,"-"),3),INDEX(_xlfn.TEXTSPLIT(B31,"-"),4),INDEX(_xlfn.TEXTSPLIT(B31,"-"),5)))</f>
        <v>AT-R1301-AA1B-NA</v>
      </c>
      <c r="AL31" s="2" t="str">
        <f>IF(ISNUMBER(IFERROR(_xlfn.XLOOKUP(表格1[[#This Row],[Line_No]],'TEMP VALUE'!A:A,'DRAWING LIST'!A:A,,0),"")),"v","")</f>
        <v/>
      </c>
      <c r="AM31" s="2" t="str">
        <f>_xlfn.XLOOKUP(表格1[[#This Row],[Series NO]], 版本控制!$A:$A, 版本控制!$E:$E, , 0, -1)</f>
        <v>啟用</v>
      </c>
    </row>
    <row r="32" spans="1:39" hidden="1">
      <c r="A32" s="18">
        <f>'圖號清單-114.04.25'!A32</f>
        <v>31</v>
      </c>
      <c r="B32" s="14" t="str">
        <f>_xlfn.XLOOKUP(表格1[[#This Row],[Series NO]],'圖號清單-114.04.25'!A:A,'圖號清單-114.04.25'!B:B,,0)</f>
        <v>AZT-R1101-A-80-AA1B-NA</v>
      </c>
      <c r="C32" s="3" t="str">
        <f>COUNTIF($AK$2:AK32, AK32) &amp; "/" &amp; COUNTIF($AK$2:$AK$3003, AK32)</f>
        <v>1/3</v>
      </c>
      <c r="D32" s="3" t="str">
        <f t="shared" si="0"/>
        <v>AZT-R1101-A-80-AA1B</v>
      </c>
      <c r="E32" s="14" t="str" cm="1">
        <f t="array" ref="E32">IFERROR(_xlfn.TEXTJOIN("-",TRUE,_xlfn.XLOOKUP(VALUE(INDEX(_xlfn.TEXTSPLIT(B32,"-"),3)),'DN轉換表(必要)'!A:A,'DN轉換表(必要)'!B:B,,0),INDEX(_xlfn.TEXTSPLIT(B32,"-"),1),INDEX(_xlfn.TEXTSPLIT(B32,"-"),2),INDEX(_xlfn.TEXTSPLIT(B32,"-"),4),INDEX(_xlfn.TEXTSPLIT(B32,"-"),5)),_xlfn.TEXTJOIN("-",TRUE,_xlfn.XLOOKUP(VALUE(INDEX(_xlfn.TEXTSPLIT(B32,"-"),4)),'DN轉換表(必要)'!A:A,'DN轉換表(必要)'!B:B,,0),INDEX(_xlfn.TEXTSPLIT(B32,"-"),1),INDEX(_xlfn.TEXTSPLIT(B32,"-"),2),INDEX(_xlfn.TEXTSPLIT(B32,"-"),3),INDEX(_xlfn.TEXTSPLIT(B32,"-"),4),INDEX(_xlfn.TEXTSPLIT(B32,"-"),5)))</f>
        <v>3"-AZT-R1101-A-80-AA1B</v>
      </c>
      <c r="F32" s="3" t="str">
        <f>IFERROR(_xlfn.XLOOKUP(_xlfn.CONCAT(表格1[[#This Row],[Series NO]],"_",SUBSTITUTE(F$1,"REV.","")),版本控制!$F:$F,版本控制!$C:$C,,0),"")</f>
        <v>04/22/'25</v>
      </c>
      <c r="G32" s="3" t="str">
        <f>IFERROR(_xlfn.XLOOKUP(_xlfn.CONCAT(表格1[[#This Row],[Series NO]],"_",SUBSTITUTE(G$1,"REV.","")),版本控制!$F:$F,版本控制!$C:$C,,0),"")</f>
        <v>06/17/'25</v>
      </c>
      <c r="H32" s="3" t="str">
        <f>IFERROR(_xlfn.XLOOKUP(_xlfn.CONCAT(表格1[[#This Row],[Series NO]],"_",SUBSTITUTE(H$1,"REV.","")),版本控制!$F:$F,版本控制!$C:$C,,0),"")</f>
        <v/>
      </c>
      <c r="I32" s="3" t="str">
        <f>IFERROR(_xlfn.XLOOKUP(_xlfn.CONCAT(表格1[[#This Row],[Series NO]],"_",SUBSTITUTE(I$1,"REV.","")),版本控制!$F:$F,版本控制!$C:$C,,0),"")</f>
        <v/>
      </c>
      <c r="J32" s="3" t="str">
        <f>IFERROR(_xlfn.XLOOKUP(_xlfn.CONCAT(表格1[[#This Row],[Series NO]],"_",SUBSTITUTE(J$1,"REV.","")),版本控制!$F:$F,版本控制!$C:$C,,0),"")</f>
        <v/>
      </c>
      <c r="K32" s="3" t="str" cm="1">
        <f t="array" ref="K32">INDEX(F$1:J$1,1,MATCH(1,1/($F32:J32&lt;&gt;"")))</f>
        <v>REV.2</v>
      </c>
      <c r="L32" s="3" t="str" cm="1">
        <f t="array" ref="L32">LOOKUP(2,1/($F32:J32&lt;&gt;""),$F32:J32)</f>
        <v>06/17/'25</v>
      </c>
      <c r="M32" s="3"/>
      <c r="N32" s="3" t="str">
        <f t="shared" si="1"/>
        <v>0031</v>
      </c>
      <c r="O32" s="28"/>
      <c r="P32" s="15"/>
      <c r="Q32" s="22" cm="1">
        <f t="array" ref="Q32">_xlfn.XLOOKUP(INDEX(_xlfn.TEXTSPLIT(表格1[[#This Row],[LINE   NUMBER]],"-"),1),'DN轉換表(必要)'!B:B,'DN轉換表(必要)'!C:C,,0)</f>
        <v>3</v>
      </c>
      <c r="R32" s="22" t="str" cm="1">
        <f t="array" ref="R32">IF(IFERROR(MATCH(INDEX(_xlfn.TEXTSPLIT(表格1[[#This Row],[LINE   NUMBER]],"-"),2),介質清單!I:I,0)&gt;=1,FALSE),"Trim",INDEX(_xlfn.TEXTSPLIT(表格1[[#This Row],[LINE   NUMBER]],"-"),2))</f>
        <v>Trim</v>
      </c>
      <c r="S32" s="22" t="str" cm="1">
        <f t="array" ref="S3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AZT-R1101</v>
      </c>
      <c r="T32" s="22" t="str" cm="1">
        <f t="array" ref="T32">IF(LEN(INDEX(_xlfn.TEXTSPLIT(表格1[[#This Row],[LINE   NUMBER]],"-"),4))=4,INDEX(_xlfn.TEXTSPLIT(表格1[[#This Row],[LINE   NUMBER]],"-"),4),IF(LEN(MID(E32,FIND("AA",E32,1),4))=4,MID(E32,FIND("AA",E32,1),4),"Wrong"))</f>
        <v>AA1B</v>
      </c>
      <c r="U32" s="22" t="str" cm="1">
        <f t="array" ref="U3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/>
      </c>
      <c r="V32" s="22" t="str">
        <f>_xlfn.XLOOKUP(表格1[[#This Row],[級數]],管道等级索引表!B:B,管道等级索引表!G:G,,0)</f>
        <v>A106 Gr.B
API 5L Gr.B
SAWH</v>
      </c>
      <c r="W32" s="22" t="s">
        <v>5</v>
      </c>
      <c r="X32" s="23"/>
      <c r="Y32" s="22"/>
      <c r="Z32" s="22" t="str">
        <f>_xlfn.CONCAT(表格1[[#This Row],[系統]],"-",表格1[[#This Row],[編號]])</f>
        <v>Trim-AZT-R1101</v>
      </c>
      <c r="AA32" s="22"/>
      <c r="AB32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2" s="24" t="str">
        <f>IFERROR(_xlfn.XLOOKUP(表格1[[#This Row],[Line_No]],管道特性一覽表!A:A,管道特性一覽表!P:P,,0),"")</f>
        <v/>
      </c>
      <c r="AE32" s="24" t="str" cm="1">
        <f t="array" ref="AE32">_xlfn.IFNA(_xlfn.XLOOKUP(表格1[[#This Row],[Series NO]],'依TP NO.篩選'!A:A,'依TP NO.篩選'!R:R,,0),_xlfn.XLOOKUP(VALUE(表格1[[#This Row],[Series NO]]),VALUE('依TP NO.篩選'!A:A),'依TP NO.篩選'!R:R,,0))</f>
        <v>FG-01</v>
      </c>
      <c r="AF32" s="24" t="str">
        <f>_xlfn.XLOOKUP(表格1[[#This Row],[系統]],介質清單!A:A,介質清單!B:B,,0)</f>
        <v>Trim</v>
      </c>
      <c r="AG32" s="25" t="str">
        <f>IFERROR(_xlfn.XLOOKUP(表格1[[#This Row],[Line_No]],管道特性一覽表!A:A,管道特性一覽表!R:R,,0),"")</f>
        <v/>
      </c>
      <c r="AH32" s="22"/>
      <c r="AI32" s="24"/>
      <c r="AJ3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2" s="2" t="str" cm="1">
        <f t="array" ref="AK32">IFERROR(_xlfn.TEXTJOIN("-",TRUE,INDEX(_xlfn.TEXTSPLIT(B32,"-"),1),INDEX(_xlfn.TEXTSPLIT(B32,"-"),2),INDEX(_xlfn.TEXTSPLIT(B32,"-"),4),INDEX(_xlfn.TEXTSPLIT(B32,"-"),5)),_xlfn.TEXTJOIN("-",TRUE,_xlfn.XLOOKUP(VALUE(INDEX(_xlfn.TEXTSPLIT(B32,"-"),4)),'DN轉換表(必要)'!A:A,'DN轉換表(必要)'!B:B,,0),INDEX(_xlfn.TEXTSPLIT(B32,"-"),1),INDEX(_xlfn.TEXTSPLIT(B32,"-"),2),INDEX(_xlfn.TEXTSPLIT(B32,"-"),3),INDEX(_xlfn.TEXTSPLIT(B32,"-"),4),INDEX(_xlfn.TEXTSPLIT(B32,"-"),5)))</f>
        <v>AZT-R1101-80-AA1B</v>
      </c>
      <c r="AL32" s="2" t="str">
        <f>IF(ISNUMBER(IFERROR(_xlfn.XLOOKUP(表格1[[#This Row],[Line_No]],'TEMP VALUE'!A:A,'DRAWING LIST'!A:A,,0),"")),"v","")</f>
        <v/>
      </c>
      <c r="AM32" s="2" t="str">
        <f>_xlfn.XLOOKUP(表格1[[#This Row],[Series NO]], 版本控制!$A:$A, 版本控制!$E:$E, , 0, -1)</f>
        <v>啟用</v>
      </c>
    </row>
    <row r="33" spans="1:39" hidden="1">
      <c r="A33" s="18">
        <f>'圖號清單-114.04.25'!A33</f>
        <v>32</v>
      </c>
      <c r="B33" s="14" t="str">
        <f>_xlfn.XLOOKUP(表格1[[#This Row],[Series NO]],'圖號清單-114.04.25'!A:A,'圖號清單-114.04.25'!B:B,,0)</f>
        <v>AZT-R1101-B-80-AA1B-NA</v>
      </c>
      <c r="C33" s="3" t="str">
        <f>COUNTIF($AK$2:AK33, AK33) &amp; "/" &amp; COUNTIF($AK$2:$AK$3003, AK33)</f>
        <v>2/3</v>
      </c>
      <c r="D33" s="3" t="str">
        <f t="shared" si="0"/>
        <v>AZT-R1101-B-80-AA1B</v>
      </c>
      <c r="E33" s="14" t="str" cm="1">
        <f t="array" ref="E33">IFERROR(_xlfn.TEXTJOIN("-",TRUE,_xlfn.XLOOKUP(VALUE(INDEX(_xlfn.TEXTSPLIT(B33,"-"),3)),'DN轉換表(必要)'!A:A,'DN轉換表(必要)'!B:B,,0),INDEX(_xlfn.TEXTSPLIT(B33,"-"),1),INDEX(_xlfn.TEXTSPLIT(B33,"-"),2),INDEX(_xlfn.TEXTSPLIT(B33,"-"),4),INDEX(_xlfn.TEXTSPLIT(B33,"-"),5)),_xlfn.TEXTJOIN("-",TRUE,_xlfn.XLOOKUP(VALUE(INDEX(_xlfn.TEXTSPLIT(B33,"-"),4)),'DN轉換表(必要)'!A:A,'DN轉換表(必要)'!B:B,,0),INDEX(_xlfn.TEXTSPLIT(B33,"-"),1),INDEX(_xlfn.TEXTSPLIT(B33,"-"),2),INDEX(_xlfn.TEXTSPLIT(B33,"-"),3),INDEX(_xlfn.TEXTSPLIT(B33,"-"),4),INDEX(_xlfn.TEXTSPLIT(B33,"-"),5)))</f>
        <v>3"-AZT-R1101-B-80-AA1B</v>
      </c>
      <c r="F33" s="3" t="str">
        <f>IFERROR(_xlfn.XLOOKUP(_xlfn.CONCAT(表格1[[#This Row],[Series NO]],"_",SUBSTITUTE(F$1,"REV.","")),版本控制!$F:$F,版本控制!$C:$C,,0),"")</f>
        <v>04/22/'25</v>
      </c>
      <c r="G33" s="3" t="str">
        <f>IFERROR(_xlfn.XLOOKUP(_xlfn.CONCAT(表格1[[#This Row],[Series NO]],"_",SUBSTITUTE(G$1,"REV.","")),版本控制!$F:$F,版本控制!$C:$C,,0),"")</f>
        <v>06/17/'25</v>
      </c>
      <c r="H33" s="3" t="str">
        <f>IFERROR(_xlfn.XLOOKUP(_xlfn.CONCAT(表格1[[#This Row],[Series NO]],"_",SUBSTITUTE(H$1,"REV.","")),版本控制!$F:$F,版本控制!$C:$C,,0),"")</f>
        <v/>
      </c>
      <c r="I33" s="3" t="str">
        <f>IFERROR(_xlfn.XLOOKUP(_xlfn.CONCAT(表格1[[#This Row],[Series NO]],"_",SUBSTITUTE(I$1,"REV.","")),版本控制!$F:$F,版本控制!$C:$C,,0),"")</f>
        <v/>
      </c>
      <c r="J33" s="3" t="str">
        <f>IFERROR(_xlfn.XLOOKUP(_xlfn.CONCAT(表格1[[#This Row],[Series NO]],"_",SUBSTITUTE(J$1,"REV.","")),版本控制!$F:$F,版本控制!$C:$C,,0),"")</f>
        <v/>
      </c>
      <c r="K33" s="3" t="str" cm="1">
        <f t="array" ref="K33">INDEX(F$1:J$1,1,MATCH(1,1/($F33:J33&lt;&gt;"")))</f>
        <v>REV.2</v>
      </c>
      <c r="L33" s="3" t="str" cm="1">
        <f t="array" ref="L33">LOOKUP(2,1/($F33:J33&lt;&gt;""),$F33:J33)</f>
        <v>06/17/'25</v>
      </c>
      <c r="M33" s="3"/>
      <c r="N33" s="3" t="str">
        <f t="shared" si="1"/>
        <v>0032</v>
      </c>
      <c r="O33" s="28"/>
      <c r="P33" s="15"/>
      <c r="Q33" s="22" cm="1">
        <f t="array" ref="Q33">_xlfn.XLOOKUP(INDEX(_xlfn.TEXTSPLIT(表格1[[#This Row],[LINE   NUMBER]],"-"),1),'DN轉換表(必要)'!B:B,'DN轉換表(必要)'!C:C,,0)</f>
        <v>3</v>
      </c>
      <c r="R33" s="22" t="str" cm="1">
        <f t="array" ref="R33">IF(IFERROR(MATCH(INDEX(_xlfn.TEXTSPLIT(表格1[[#This Row],[LINE   NUMBER]],"-"),2),介質清單!I:I,0)&gt;=1,FALSE),"Trim",INDEX(_xlfn.TEXTSPLIT(表格1[[#This Row],[LINE   NUMBER]],"-"),2))</f>
        <v>Trim</v>
      </c>
      <c r="S33" s="22" t="str" cm="1">
        <f t="array" ref="S3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AZT-R1101</v>
      </c>
      <c r="T33" s="22" t="str" cm="1">
        <f t="array" ref="T33">IF(LEN(INDEX(_xlfn.TEXTSPLIT(表格1[[#This Row],[LINE   NUMBER]],"-"),4))=4,INDEX(_xlfn.TEXTSPLIT(表格1[[#This Row],[LINE   NUMBER]],"-"),4),IF(LEN(MID(E33,FIND("AA",E33,1),4))=4,MID(E33,FIND("AA",E33,1),4),"Wrong"))</f>
        <v>AA1B</v>
      </c>
      <c r="U33" s="22" t="str" cm="1">
        <f t="array" ref="U3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/>
      </c>
      <c r="V33" s="22" t="str">
        <f>_xlfn.XLOOKUP(表格1[[#This Row],[級數]],管道等级索引表!B:B,管道等级索引表!G:G,,0)</f>
        <v>A106 Gr.B
API 5L Gr.B
SAWH</v>
      </c>
      <c r="W33" s="22" t="s">
        <v>5</v>
      </c>
      <c r="X33" s="23"/>
      <c r="Y33" s="22"/>
      <c r="Z33" s="22" t="str">
        <f>_xlfn.CONCAT(表格1[[#This Row],[系統]],"-",表格1[[#This Row],[編號]])</f>
        <v>Trim-AZT-R1101</v>
      </c>
      <c r="AA33" s="22"/>
      <c r="AB3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3" s="24" t="str">
        <f>IFERROR(_xlfn.XLOOKUP(表格1[[#This Row],[Line_No]],管道特性一覽表!A:A,管道特性一覽表!P:P,,0),"")</f>
        <v/>
      </c>
      <c r="AE33" s="24" t="str" cm="1">
        <f t="array" ref="AE33">_xlfn.IFNA(_xlfn.XLOOKUP(表格1[[#This Row],[Series NO]],'依TP NO.篩選'!A:A,'依TP NO.篩選'!R:R,,0),_xlfn.XLOOKUP(VALUE(表格1[[#This Row],[Series NO]]),VALUE('依TP NO.篩選'!A:A),'依TP NO.篩選'!R:R,,0))</f>
        <v>FG-01</v>
      </c>
      <c r="AF33" s="24" t="str">
        <f>_xlfn.XLOOKUP(表格1[[#This Row],[系統]],介質清單!A:A,介質清單!B:B,,0)</f>
        <v>Trim</v>
      </c>
      <c r="AG33" s="25" t="str">
        <f>IFERROR(_xlfn.XLOOKUP(表格1[[#This Row],[Line_No]],管道特性一覽表!A:A,管道特性一覽表!R:R,,0),"")</f>
        <v/>
      </c>
      <c r="AH33" s="22"/>
      <c r="AI33" s="24"/>
      <c r="AJ3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3" s="2" t="str" cm="1">
        <f t="array" ref="AK33">IFERROR(_xlfn.TEXTJOIN("-",TRUE,INDEX(_xlfn.TEXTSPLIT(B33,"-"),1),INDEX(_xlfn.TEXTSPLIT(B33,"-"),2),INDEX(_xlfn.TEXTSPLIT(B33,"-"),4),INDEX(_xlfn.TEXTSPLIT(B33,"-"),5)),_xlfn.TEXTJOIN("-",TRUE,_xlfn.XLOOKUP(VALUE(INDEX(_xlfn.TEXTSPLIT(B33,"-"),4)),'DN轉換表(必要)'!A:A,'DN轉換表(必要)'!B:B,,0),INDEX(_xlfn.TEXTSPLIT(B33,"-"),1),INDEX(_xlfn.TEXTSPLIT(B33,"-"),2),INDEX(_xlfn.TEXTSPLIT(B33,"-"),3),INDEX(_xlfn.TEXTSPLIT(B33,"-"),4),INDEX(_xlfn.TEXTSPLIT(B33,"-"),5)))</f>
        <v>AZT-R1101-80-AA1B</v>
      </c>
      <c r="AL33" s="2" t="str">
        <f>IF(ISNUMBER(IFERROR(_xlfn.XLOOKUP(表格1[[#This Row],[Line_No]],'TEMP VALUE'!A:A,'DRAWING LIST'!A:A,,0),"")),"v","")</f>
        <v/>
      </c>
      <c r="AM33" s="2" t="str">
        <f>_xlfn.XLOOKUP(表格1[[#This Row],[Series NO]], 版本控制!$A:$A, 版本控制!$E:$E, , 0, -1)</f>
        <v>啟用</v>
      </c>
    </row>
    <row r="34" spans="1:39" hidden="1">
      <c r="A34" s="18">
        <f>'圖號清單-114.04.25'!A34</f>
        <v>33</v>
      </c>
      <c r="B34" s="14" t="str">
        <f>_xlfn.XLOOKUP(表格1[[#This Row],[Series NO]],'圖號清單-114.04.25'!A:A,'圖號清單-114.04.25'!B:B,,0)</f>
        <v>AZT-R1101-C-80-AA1B-NA</v>
      </c>
      <c r="C34" s="3" t="str">
        <f>COUNTIF($AK$2:AK34, AK34) &amp; "/" &amp; COUNTIF($AK$2:$AK$3003, AK34)</f>
        <v>3/3</v>
      </c>
      <c r="D34" s="3" t="str">
        <f t="shared" si="0"/>
        <v>AZT-R1101-C-80-AA1B</v>
      </c>
      <c r="E34" s="14" t="str" cm="1">
        <f t="array" ref="E34">IFERROR(_xlfn.TEXTJOIN("-",TRUE,_xlfn.XLOOKUP(VALUE(INDEX(_xlfn.TEXTSPLIT(B34,"-"),3)),'DN轉換表(必要)'!A:A,'DN轉換表(必要)'!B:B,,0),INDEX(_xlfn.TEXTSPLIT(B34,"-"),1),INDEX(_xlfn.TEXTSPLIT(B34,"-"),2),INDEX(_xlfn.TEXTSPLIT(B34,"-"),4),INDEX(_xlfn.TEXTSPLIT(B34,"-"),5)),_xlfn.TEXTJOIN("-",TRUE,_xlfn.XLOOKUP(VALUE(INDEX(_xlfn.TEXTSPLIT(B34,"-"),4)),'DN轉換表(必要)'!A:A,'DN轉換表(必要)'!B:B,,0),INDEX(_xlfn.TEXTSPLIT(B34,"-"),1),INDEX(_xlfn.TEXTSPLIT(B34,"-"),2),INDEX(_xlfn.TEXTSPLIT(B34,"-"),3),INDEX(_xlfn.TEXTSPLIT(B34,"-"),4),INDEX(_xlfn.TEXTSPLIT(B34,"-"),5)))</f>
        <v>3"-AZT-R1101-C-80-AA1B</v>
      </c>
      <c r="F34" s="3" t="str">
        <f>IFERROR(_xlfn.XLOOKUP(_xlfn.CONCAT(表格1[[#This Row],[Series NO]],"_",SUBSTITUTE(F$1,"REV.","")),版本控制!$F:$F,版本控制!$C:$C,,0),"")</f>
        <v>04/22/'25</v>
      </c>
      <c r="G34" s="3" t="str">
        <f>IFERROR(_xlfn.XLOOKUP(_xlfn.CONCAT(表格1[[#This Row],[Series NO]],"_",SUBSTITUTE(G$1,"REV.","")),版本控制!$F:$F,版本控制!$C:$C,,0),"")</f>
        <v>06/17/'25</v>
      </c>
      <c r="H34" s="3" t="str">
        <f>IFERROR(_xlfn.XLOOKUP(_xlfn.CONCAT(表格1[[#This Row],[Series NO]],"_",SUBSTITUTE(H$1,"REV.","")),版本控制!$F:$F,版本控制!$C:$C,,0),"")</f>
        <v/>
      </c>
      <c r="I34" s="3" t="str">
        <f>IFERROR(_xlfn.XLOOKUP(_xlfn.CONCAT(表格1[[#This Row],[Series NO]],"_",SUBSTITUTE(I$1,"REV.","")),版本控制!$F:$F,版本控制!$C:$C,,0),"")</f>
        <v/>
      </c>
      <c r="J34" s="3" t="str">
        <f>IFERROR(_xlfn.XLOOKUP(_xlfn.CONCAT(表格1[[#This Row],[Series NO]],"_",SUBSTITUTE(J$1,"REV.","")),版本控制!$F:$F,版本控制!$C:$C,,0),"")</f>
        <v/>
      </c>
      <c r="K34" s="3" t="str" cm="1">
        <f t="array" ref="K34">INDEX(F$1:J$1,1,MATCH(1,1/($F34:J34&lt;&gt;"")))</f>
        <v>REV.2</v>
      </c>
      <c r="L34" s="3" t="str" cm="1">
        <f t="array" ref="L34">LOOKUP(2,1/($F34:J34&lt;&gt;""),$F34:J34)</f>
        <v>06/17/'25</v>
      </c>
      <c r="M34" s="3"/>
      <c r="N34" s="3" t="str">
        <f t="shared" si="1"/>
        <v>0033</v>
      </c>
      <c r="O34" s="28"/>
      <c r="P34" s="15"/>
      <c r="Q34" s="22" cm="1">
        <f t="array" ref="Q34">_xlfn.XLOOKUP(INDEX(_xlfn.TEXTSPLIT(表格1[[#This Row],[LINE   NUMBER]],"-"),1),'DN轉換表(必要)'!B:B,'DN轉換表(必要)'!C:C,,0)</f>
        <v>3</v>
      </c>
      <c r="R34" s="22" t="str" cm="1">
        <f t="array" ref="R34">IF(IFERROR(MATCH(INDEX(_xlfn.TEXTSPLIT(表格1[[#This Row],[LINE   NUMBER]],"-"),2),介質清單!I:I,0)&gt;=1,FALSE),"Trim",INDEX(_xlfn.TEXTSPLIT(表格1[[#This Row],[LINE   NUMBER]],"-"),2))</f>
        <v>Trim</v>
      </c>
      <c r="S34" s="22" t="str" cm="1">
        <f t="array" ref="S3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AZT-R1101</v>
      </c>
      <c r="T34" s="22" t="str" cm="1">
        <f t="array" ref="T34">IF(LEN(INDEX(_xlfn.TEXTSPLIT(表格1[[#This Row],[LINE   NUMBER]],"-"),4))=4,INDEX(_xlfn.TEXTSPLIT(表格1[[#This Row],[LINE   NUMBER]],"-"),4),IF(LEN(MID(E34,FIND("AA",E34,1),4))=4,MID(E34,FIND("AA",E34,1),4),"Wrong"))</f>
        <v>AA1B</v>
      </c>
      <c r="U34" s="22" t="str" cm="1">
        <f t="array" ref="U3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/>
      </c>
      <c r="V34" s="22" t="str">
        <f>_xlfn.XLOOKUP(表格1[[#This Row],[級數]],管道等级索引表!B:B,管道等级索引表!G:G,,0)</f>
        <v>A106 Gr.B
API 5L Gr.B
SAWH</v>
      </c>
      <c r="W34" s="22" t="s">
        <v>5</v>
      </c>
      <c r="X34" s="23"/>
      <c r="Y34" s="22"/>
      <c r="Z34" s="22" t="str">
        <f>_xlfn.CONCAT(表格1[[#This Row],[系統]],"-",表格1[[#This Row],[編號]])</f>
        <v>Trim-AZT-R1101</v>
      </c>
      <c r="AA34" s="22"/>
      <c r="AB34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4" s="24" t="str">
        <f>IFERROR(_xlfn.XLOOKUP(表格1[[#This Row],[Line_No]],管道特性一覽表!A:A,管道特性一覽表!P:P,,0),"")</f>
        <v/>
      </c>
      <c r="AE34" s="24" t="str" cm="1">
        <f t="array" ref="AE34">_xlfn.IFNA(_xlfn.XLOOKUP(表格1[[#This Row],[Series NO]],'依TP NO.篩選'!A:A,'依TP NO.篩選'!R:R,,0),_xlfn.XLOOKUP(VALUE(表格1[[#This Row],[Series NO]]),VALUE('依TP NO.篩選'!A:A),'依TP NO.篩選'!R:R,,0))</f>
        <v>FG-01</v>
      </c>
      <c r="AF34" s="24" t="str">
        <f>_xlfn.XLOOKUP(表格1[[#This Row],[系統]],介質清單!A:A,介質清單!B:B,,0)</f>
        <v>Trim</v>
      </c>
      <c r="AG34" s="25" t="str">
        <f>IFERROR(_xlfn.XLOOKUP(表格1[[#This Row],[Line_No]],管道特性一覽表!A:A,管道特性一覽表!R:R,,0),"")</f>
        <v/>
      </c>
      <c r="AH34" s="22"/>
      <c r="AI34" s="24"/>
      <c r="AJ3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4" s="2" t="str" cm="1">
        <f t="array" ref="AK34">IFERROR(_xlfn.TEXTJOIN("-",TRUE,INDEX(_xlfn.TEXTSPLIT(B34,"-"),1),INDEX(_xlfn.TEXTSPLIT(B34,"-"),2),INDEX(_xlfn.TEXTSPLIT(B34,"-"),4),INDEX(_xlfn.TEXTSPLIT(B34,"-"),5)),_xlfn.TEXTJOIN("-",TRUE,_xlfn.XLOOKUP(VALUE(INDEX(_xlfn.TEXTSPLIT(B34,"-"),4)),'DN轉換表(必要)'!A:A,'DN轉換表(必要)'!B:B,,0),INDEX(_xlfn.TEXTSPLIT(B34,"-"),1),INDEX(_xlfn.TEXTSPLIT(B34,"-"),2),INDEX(_xlfn.TEXTSPLIT(B34,"-"),3),INDEX(_xlfn.TEXTSPLIT(B34,"-"),4),INDEX(_xlfn.TEXTSPLIT(B34,"-"),5)))</f>
        <v>AZT-R1101-80-AA1B</v>
      </c>
      <c r="AL34" s="2" t="str">
        <f>IF(ISNUMBER(IFERROR(_xlfn.XLOOKUP(表格1[[#This Row],[Line_No]],'TEMP VALUE'!A:A,'DRAWING LIST'!A:A,,0),"")),"v","")</f>
        <v/>
      </c>
      <c r="AM34" s="2" t="str">
        <f>_xlfn.XLOOKUP(表格1[[#This Row],[Series NO]], 版本控制!$A:$A, 版本控制!$E:$E, , 0, -1)</f>
        <v>啟用</v>
      </c>
    </row>
    <row r="35" spans="1:39" hidden="1">
      <c r="A35" s="18">
        <f>'圖號清單-114.04.25'!A35</f>
        <v>34</v>
      </c>
      <c r="B35" s="14" t="str">
        <f>_xlfn.XLOOKUP(表格1[[#This Row],[Series NO]],'圖號清單-114.04.25'!A:A,'圖號清單-114.04.25'!B:B,,0)</f>
        <v>BICAR-1601-100-AA2B-NA-1</v>
      </c>
      <c r="C35" s="3" t="str">
        <f>COUNTIF($AK$2:AK35, AK35) &amp; "/" &amp; COUNTIF($AK$2:$AK$3003, AK35)</f>
        <v>1/2</v>
      </c>
      <c r="D35" s="3" t="str">
        <f t="shared" si="0"/>
        <v>BICAR-1601-100-AA2B-NA</v>
      </c>
      <c r="E35" s="14" t="str" cm="1">
        <f t="array" ref="E35">IFERROR(_xlfn.TEXTJOIN("-",TRUE,_xlfn.XLOOKUP(VALUE(INDEX(_xlfn.TEXTSPLIT(B35,"-"),3)),'DN轉換表(必要)'!A:A,'DN轉換表(必要)'!B:B,,0),INDEX(_xlfn.TEXTSPLIT(B35,"-"),1),INDEX(_xlfn.TEXTSPLIT(B35,"-"),2),INDEX(_xlfn.TEXTSPLIT(B35,"-"),4),INDEX(_xlfn.TEXTSPLIT(B35,"-"),5)),_xlfn.TEXTJOIN("-",TRUE,_xlfn.XLOOKUP(VALUE(INDEX(_xlfn.TEXTSPLIT(B35,"-"),4)),'DN轉換表(必要)'!A:A,'DN轉換表(必要)'!B:B,,0),INDEX(_xlfn.TEXTSPLIT(B35,"-"),1),INDEX(_xlfn.TEXTSPLIT(B35,"-"),2),INDEX(_xlfn.TEXTSPLIT(B35,"-"),3),INDEX(_xlfn.TEXTSPLIT(B35,"-"),4),INDEX(_xlfn.TEXTSPLIT(B35,"-"),5)))</f>
        <v>4"-BICAR-1601-AA2B-NA</v>
      </c>
      <c r="F35" s="3" t="str">
        <f>IFERROR(_xlfn.XLOOKUP(_xlfn.CONCAT(表格1[[#This Row],[Series NO]],"_",SUBSTITUTE(F$1,"REV.","")),版本控制!$F:$F,版本控制!$C:$C,,0),"")</f>
        <v>04/22/'25</v>
      </c>
      <c r="G35" s="3" t="str">
        <f>IFERROR(_xlfn.XLOOKUP(_xlfn.CONCAT(表格1[[#This Row],[Series NO]],"_",SUBSTITUTE(G$1,"REV.","")),版本控制!$F:$F,版本控制!$C:$C,,0),"")</f>
        <v>04/30/'25</v>
      </c>
      <c r="H35" s="3" t="str">
        <f>IFERROR(_xlfn.XLOOKUP(_xlfn.CONCAT(表格1[[#This Row],[Series NO]],"_",SUBSTITUTE(H$1,"REV.","")),版本控制!$F:$F,版本控制!$C:$C,,0),"")</f>
        <v>06/03/'25</v>
      </c>
      <c r="I35" s="3" t="str">
        <f>IFERROR(_xlfn.XLOOKUP(_xlfn.CONCAT(表格1[[#This Row],[Series NO]],"_",SUBSTITUTE(I$1,"REV.","")),版本控制!$F:$F,版本控制!$C:$C,,0),"")</f>
        <v/>
      </c>
      <c r="J35" s="3" t="str">
        <f>IFERROR(_xlfn.XLOOKUP(_xlfn.CONCAT(表格1[[#This Row],[Series NO]],"_",SUBSTITUTE(J$1,"REV.","")),版本控制!$F:$F,版本控制!$C:$C,,0),"")</f>
        <v/>
      </c>
      <c r="K35" s="3" t="str" cm="1">
        <f t="array" ref="K35">INDEX(F$1:J$1,1,MATCH(1,1/($F35:J35&lt;&gt;"")))</f>
        <v>REV.3</v>
      </c>
      <c r="L35" s="3" t="str" cm="1">
        <f t="array" ref="L35">LOOKUP(2,1/($F35:J35&lt;&gt;""),$F35:J35)</f>
        <v>06/03/'25</v>
      </c>
      <c r="M35" s="3"/>
      <c r="N35" s="3" t="str">
        <f t="shared" si="1"/>
        <v>0034</v>
      </c>
      <c r="O35" s="28"/>
      <c r="P35" s="15"/>
      <c r="Q35" s="22" cm="1">
        <f t="array" ref="Q35">_xlfn.XLOOKUP(INDEX(_xlfn.TEXTSPLIT(表格1[[#This Row],[LINE   NUMBER]],"-"),1),'DN轉換表(必要)'!B:B,'DN轉換表(必要)'!C:C,,0)</f>
        <v>4</v>
      </c>
      <c r="R35" s="22" t="str" cm="1">
        <f t="array" ref="R35">IF(IFERROR(MATCH(INDEX(_xlfn.TEXTSPLIT(表格1[[#This Row],[LINE   NUMBER]],"-"),2),介質清單!I:I,0)&gt;=1,FALSE),"Trim",INDEX(_xlfn.TEXTSPLIT(表格1[[#This Row],[LINE   NUMBER]],"-"),2))</f>
        <v>BICAR</v>
      </c>
      <c r="S35" s="22" t="str" cm="1">
        <f t="array" ref="S3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1601</v>
      </c>
      <c r="T35" s="22" t="str" cm="1">
        <f t="array" ref="T35">IF(LEN(INDEX(_xlfn.TEXTSPLIT(表格1[[#This Row],[LINE   NUMBER]],"-"),4))=4,INDEX(_xlfn.TEXTSPLIT(表格1[[#This Row],[LINE   NUMBER]],"-"),4),IF(LEN(MID(E35,FIND("AA",E35,1),4))=4,MID(E35,FIND("AA",E35,1),4),"Wrong"))</f>
        <v>AA2B</v>
      </c>
      <c r="U35" s="22" t="str" cm="1">
        <f t="array" ref="U3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5" s="22" t="str">
        <f>_xlfn.XLOOKUP(表格1[[#This Row],[級數]],管道等级索引表!B:B,管道等级索引表!G:G,,0)</f>
        <v>A106 Gr.B
API 5L Gr.B
SAWH</v>
      </c>
      <c r="W35" s="22" t="s">
        <v>5</v>
      </c>
      <c r="X35" s="23"/>
      <c r="Y35" s="22"/>
      <c r="Z35" s="22" t="str">
        <f>_xlfn.CONCAT(表格1[[#This Row],[系統]],"-",表格1[[#This Row],[編號]])</f>
        <v>BICAR-1601</v>
      </c>
      <c r="AA35" s="22"/>
      <c r="AB3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3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5" s="24"/>
      <c r="AE35" s="24" t="str" cm="1">
        <f t="array" ref="AE35">_xlfn.IFNA(_xlfn.XLOOKUP(表格1[[#This Row],[Series NO]],'依TP NO.篩選'!A:A,'依TP NO.篩選'!R:R,,0),_xlfn.XLOOKUP(VALUE(表格1[[#This Row],[Series NO]]),VALUE('依TP NO.篩選'!A:A),'依TP NO.篩選'!R:R,,0))</f>
        <v>TP-034-VT</v>
      </c>
      <c r="AF35" s="24" t="str">
        <f>_xlfn.XLOOKUP(表格1[[#This Row],[系統]],介質清單!A:A,介質清單!B:B,,0)</f>
        <v>小蘇打</v>
      </c>
      <c r="AG35" s="25"/>
      <c r="AH35" s="22" t="s">
        <v>3433</v>
      </c>
      <c r="AI35" s="24"/>
      <c r="AJ3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1-14 奶黃色</v>
      </c>
      <c r="AK35" s="2" t="str" cm="1">
        <f t="array" ref="AK35">IFERROR(_xlfn.TEXTJOIN("-",TRUE,INDEX(_xlfn.TEXTSPLIT(B35,"-"),1),INDEX(_xlfn.TEXTSPLIT(B35,"-"),2),INDEX(_xlfn.TEXTSPLIT(B35,"-"),4),INDEX(_xlfn.TEXTSPLIT(B35,"-"),5)),_xlfn.TEXTJOIN("-",TRUE,_xlfn.XLOOKUP(VALUE(INDEX(_xlfn.TEXTSPLIT(B35,"-"),4)),'DN轉換表(必要)'!A:A,'DN轉換表(必要)'!B:B,,0),INDEX(_xlfn.TEXTSPLIT(B35,"-"),1),INDEX(_xlfn.TEXTSPLIT(B35,"-"),2),INDEX(_xlfn.TEXTSPLIT(B35,"-"),3),INDEX(_xlfn.TEXTSPLIT(B35,"-"),4),INDEX(_xlfn.TEXTSPLIT(B35,"-"),5)))</f>
        <v>BICAR-1601-AA2B-NA</v>
      </c>
      <c r="AL35" s="2" t="str">
        <f>IF(ISNUMBER(IFERROR(_xlfn.XLOOKUP(表格1[[#This Row],[Line_No]],'TEMP VALUE'!A:A,'DRAWING LIST'!A:A,,0),"")),"v","")</f>
        <v/>
      </c>
      <c r="AM35" s="2" t="str">
        <f>_xlfn.XLOOKUP(表格1[[#This Row],[Series NO]], 版本控制!$A:$A, 版本控制!$E:$E, , 0, -1)</f>
        <v>啟用</v>
      </c>
    </row>
    <row r="36" spans="1:39" hidden="1">
      <c r="A36" s="18">
        <f>'圖號清單-114.04.25'!A36</f>
        <v>35</v>
      </c>
      <c r="B36" s="14" t="str">
        <f>_xlfn.XLOOKUP(表格1[[#This Row],[Series NO]],'圖號清單-114.04.25'!A:A,'圖號清單-114.04.25'!B:B,,0)</f>
        <v>BICAR-1601-100-AA2B-NA-2</v>
      </c>
      <c r="C36" s="3" t="str">
        <f>COUNTIF($AK$2:AK36, AK36) &amp; "/" &amp; COUNTIF($AK$2:$AK$3003, AK36)</f>
        <v>2/2</v>
      </c>
      <c r="D36" s="3" t="str">
        <f t="shared" si="0"/>
        <v>BICAR-1601-100-AA2B-NA</v>
      </c>
      <c r="E36" s="14" t="str" cm="1">
        <f t="array" ref="E36">IFERROR(_xlfn.TEXTJOIN("-",TRUE,_xlfn.XLOOKUP(VALUE(INDEX(_xlfn.TEXTSPLIT(B36,"-"),3)),'DN轉換表(必要)'!A:A,'DN轉換表(必要)'!B:B,,0),INDEX(_xlfn.TEXTSPLIT(B36,"-"),1),INDEX(_xlfn.TEXTSPLIT(B36,"-"),2),INDEX(_xlfn.TEXTSPLIT(B36,"-"),4),INDEX(_xlfn.TEXTSPLIT(B36,"-"),5)),_xlfn.TEXTJOIN("-",TRUE,_xlfn.XLOOKUP(VALUE(INDEX(_xlfn.TEXTSPLIT(B36,"-"),4)),'DN轉換表(必要)'!A:A,'DN轉換表(必要)'!B:B,,0),INDEX(_xlfn.TEXTSPLIT(B36,"-"),1),INDEX(_xlfn.TEXTSPLIT(B36,"-"),2),INDEX(_xlfn.TEXTSPLIT(B36,"-"),3),INDEX(_xlfn.TEXTSPLIT(B36,"-"),4),INDEX(_xlfn.TEXTSPLIT(B36,"-"),5)))</f>
        <v>4"-BICAR-1601-AA2B-NA</v>
      </c>
      <c r="F36" s="3" t="str">
        <f>IFERROR(_xlfn.XLOOKUP(_xlfn.CONCAT(表格1[[#This Row],[Series NO]],"_",SUBSTITUTE(F$1,"REV.","")),版本控制!$F:$F,版本控制!$C:$C,,0),"")</f>
        <v>04/22/'25</v>
      </c>
      <c r="G36" s="3" t="str">
        <f>IFERROR(_xlfn.XLOOKUP(_xlfn.CONCAT(表格1[[#This Row],[Series NO]],"_",SUBSTITUTE(G$1,"REV.","")),版本控制!$F:$F,版本控制!$C:$C,,0),"")</f>
        <v>04/30/'25</v>
      </c>
      <c r="H36" s="3" t="str">
        <f>IFERROR(_xlfn.XLOOKUP(_xlfn.CONCAT(表格1[[#This Row],[Series NO]],"_",SUBSTITUTE(H$1,"REV.","")),版本控制!$F:$F,版本控制!$C:$C,,0),"")</f>
        <v>06/03/'25</v>
      </c>
      <c r="I36" s="3" t="str">
        <f>IFERROR(_xlfn.XLOOKUP(_xlfn.CONCAT(表格1[[#This Row],[Series NO]],"_",SUBSTITUTE(I$1,"REV.","")),版本控制!$F:$F,版本控制!$C:$C,,0),"")</f>
        <v/>
      </c>
      <c r="J36" s="3" t="str">
        <f>IFERROR(_xlfn.XLOOKUP(_xlfn.CONCAT(表格1[[#This Row],[Series NO]],"_",SUBSTITUTE(J$1,"REV.","")),版本控制!$F:$F,版本控制!$C:$C,,0),"")</f>
        <v/>
      </c>
      <c r="K36" s="3" t="str" cm="1">
        <f t="array" ref="K36">INDEX(F$1:J$1,1,MATCH(1,1/($F36:J36&lt;&gt;"")))</f>
        <v>REV.3</v>
      </c>
      <c r="L36" s="3" t="str" cm="1">
        <f t="array" ref="L36">LOOKUP(2,1/($F36:J36&lt;&gt;""),$F36:J36)</f>
        <v>06/03/'25</v>
      </c>
      <c r="M36" s="3"/>
      <c r="N36" s="3" t="str">
        <f t="shared" si="1"/>
        <v>0035</v>
      </c>
      <c r="O36" s="28"/>
      <c r="P36" s="15"/>
      <c r="Q36" s="22" cm="1">
        <f t="array" ref="Q36">_xlfn.XLOOKUP(INDEX(_xlfn.TEXTSPLIT(表格1[[#This Row],[LINE   NUMBER]],"-"),1),'DN轉換表(必要)'!B:B,'DN轉換表(必要)'!C:C,,0)</f>
        <v>4</v>
      </c>
      <c r="R36" s="22" t="str" cm="1">
        <f t="array" ref="R36">IF(IFERROR(MATCH(INDEX(_xlfn.TEXTSPLIT(表格1[[#This Row],[LINE   NUMBER]],"-"),2),介質清單!I:I,0)&gt;=1,FALSE),"Trim",INDEX(_xlfn.TEXTSPLIT(表格1[[#This Row],[LINE   NUMBER]],"-"),2))</f>
        <v>BICAR</v>
      </c>
      <c r="S36" s="22" t="str" cm="1">
        <f t="array" ref="S3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1601</v>
      </c>
      <c r="T36" s="22" t="str" cm="1">
        <f t="array" ref="T36">IF(LEN(INDEX(_xlfn.TEXTSPLIT(表格1[[#This Row],[LINE   NUMBER]],"-"),4))=4,INDEX(_xlfn.TEXTSPLIT(表格1[[#This Row],[LINE   NUMBER]],"-"),4),IF(LEN(MID(E36,FIND("AA",E36,1),4))=4,MID(E36,FIND("AA",E36,1),4),"Wrong"))</f>
        <v>AA2B</v>
      </c>
      <c r="U36" s="22" t="str" cm="1">
        <f t="array" ref="U3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6" s="22" t="str">
        <f>_xlfn.XLOOKUP(表格1[[#This Row],[級數]],管道等级索引表!B:B,管道等级索引表!G:G,,0)</f>
        <v>A106 Gr.B
API 5L Gr.B
SAWH</v>
      </c>
      <c r="W36" s="22" t="s">
        <v>5</v>
      </c>
      <c r="X36" s="23"/>
      <c r="Y36" s="22"/>
      <c r="Z36" s="22" t="str">
        <f>_xlfn.CONCAT(表格1[[#This Row],[系統]],"-",表格1[[#This Row],[編號]])</f>
        <v>BICAR-1601</v>
      </c>
      <c r="AA36" s="22"/>
      <c r="AB3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3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6" s="24"/>
      <c r="AE36" s="24" t="str" cm="1">
        <f t="array" ref="AE36">_xlfn.IFNA(_xlfn.XLOOKUP(表格1[[#This Row],[Series NO]],'依TP NO.篩選'!A:A,'依TP NO.篩選'!R:R,,0),_xlfn.XLOOKUP(VALUE(表格1[[#This Row],[Series NO]]),VALUE('依TP NO.篩選'!A:A),'依TP NO.篩選'!R:R,,0))</f>
        <v>TP-034-VT</v>
      </c>
      <c r="AF36" s="24" t="str">
        <f>_xlfn.XLOOKUP(表格1[[#This Row],[系統]],介質清單!A:A,介質清單!B:B,,0)</f>
        <v>小蘇打</v>
      </c>
      <c r="AG36" s="25"/>
      <c r="AH36" s="22" t="s">
        <v>3433</v>
      </c>
      <c r="AI36" s="24"/>
      <c r="AJ3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1-14 奶黃色</v>
      </c>
      <c r="AK36" s="2" t="str" cm="1">
        <f t="array" ref="AK36">IFERROR(_xlfn.TEXTJOIN("-",TRUE,INDEX(_xlfn.TEXTSPLIT(B36,"-"),1),INDEX(_xlfn.TEXTSPLIT(B36,"-"),2),INDEX(_xlfn.TEXTSPLIT(B36,"-"),4),INDEX(_xlfn.TEXTSPLIT(B36,"-"),5)),_xlfn.TEXTJOIN("-",TRUE,_xlfn.XLOOKUP(VALUE(INDEX(_xlfn.TEXTSPLIT(B36,"-"),4)),'DN轉換表(必要)'!A:A,'DN轉換表(必要)'!B:B,,0),INDEX(_xlfn.TEXTSPLIT(B36,"-"),1),INDEX(_xlfn.TEXTSPLIT(B36,"-"),2),INDEX(_xlfn.TEXTSPLIT(B36,"-"),3),INDEX(_xlfn.TEXTSPLIT(B36,"-"),4),INDEX(_xlfn.TEXTSPLIT(B36,"-"),5)))</f>
        <v>BICAR-1601-AA2B-NA</v>
      </c>
      <c r="AL36" s="2" t="str">
        <f>IF(ISNUMBER(IFERROR(_xlfn.XLOOKUP(表格1[[#This Row],[Line_No]],'TEMP VALUE'!A:A,'DRAWING LIST'!A:A,,0),"")),"v","")</f>
        <v/>
      </c>
      <c r="AM36" s="2" t="str">
        <f>_xlfn.XLOOKUP(表格1[[#This Row],[Series NO]], 版本控制!$A:$A, 版本控制!$E:$E, , 0, -1)</f>
        <v>啟用</v>
      </c>
    </row>
    <row r="37" spans="1:39" hidden="1">
      <c r="A37" s="18">
        <f>'圖號清單-114.04.25'!A37</f>
        <v>36</v>
      </c>
      <c r="B37" s="14" t="str">
        <f>_xlfn.XLOOKUP(表格1[[#This Row],[Series NO]],'圖號清單-114.04.25'!A:A,'圖號清單-114.04.25'!B:B,,0)</f>
        <v>BICAR-1602-100-AA2B-NA</v>
      </c>
      <c r="C37" s="3" t="str">
        <f>COUNTIF($AK$2:AK37, AK37) &amp; "/" &amp; COUNTIF($AK$2:$AK$3003, AK37)</f>
        <v>1/1</v>
      </c>
      <c r="D37" s="3" t="str">
        <f t="shared" si="0"/>
        <v>BICAR-1602-100-AA2B-NA</v>
      </c>
      <c r="E37" s="14" t="str" cm="1">
        <f t="array" ref="E37">IFERROR(_xlfn.TEXTJOIN("-",TRUE,_xlfn.XLOOKUP(VALUE(INDEX(_xlfn.TEXTSPLIT(B37,"-"),3)),'DN轉換表(必要)'!A:A,'DN轉換表(必要)'!B:B,,0),INDEX(_xlfn.TEXTSPLIT(B37,"-"),1),INDEX(_xlfn.TEXTSPLIT(B37,"-"),2),INDEX(_xlfn.TEXTSPLIT(B37,"-"),4),INDEX(_xlfn.TEXTSPLIT(B37,"-"),5)),_xlfn.TEXTJOIN("-",TRUE,_xlfn.XLOOKUP(VALUE(INDEX(_xlfn.TEXTSPLIT(B37,"-"),4)),'DN轉換表(必要)'!A:A,'DN轉換表(必要)'!B:B,,0),INDEX(_xlfn.TEXTSPLIT(B37,"-"),1),INDEX(_xlfn.TEXTSPLIT(B37,"-"),2),INDEX(_xlfn.TEXTSPLIT(B37,"-"),3),INDEX(_xlfn.TEXTSPLIT(B37,"-"),4),INDEX(_xlfn.TEXTSPLIT(B37,"-"),5)))</f>
        <v>4"-BICAR-1602-AA2B-NA</v>
      </c>
      <c r="F37" s="3" t="str">
        <f>IFERROR(_xlfn.XLOOKUP(_xlfn.CONCAT(表格1[[#This Row],[Series NO]],"_",SUBSTITUTE(F$1,"REV.","")),版本控制!$F:$F,版本控制!$C:$C,,0),"")</f>
        <v>04/22/'25</v>
      </c>
      <c r="G37" s="3" t="str">
        <f>IFERROR(_xlfn.XLOOKUP(_xlfn.CONCAT(表格1[[#This Row],[Series NO]],"_",SUBSTITUTE(G$1,"REV.","")),版本控制!$F:$F,版本控制!$C:$C,,0),"")</f>
        <v>04/30/'25</v>
      </c>
      <c r="H37" s="3" t="str">
        <f>IFERROR(_xlfn.XLOOKUP(_xlfn.CONCAT(表格1[[#This Row],[Series NO]],"_",SUBSTITUTE(H$1,"REV.","")),版本控制!$F:$F,版本控制!$C:$C,,0),"")</f>
        <v>06/03/'25</v>
      </c>
      <c r="I37" s="3" t="str">
        <f>IFERROR(_xlfn.XLOOKUP(_xlfn.CONCAT(表格1[[#This Row],[Series NO]],"_",SUBSTITUTE(I$1,"REV.","")),版本控制!$F:$F,版本控制!$C:$C,,0),"")</f>
        <v/>
      </c>
      <c r="J37" s="3" t="str">
        <f>IFERROR(_xlfn.XLOOKUP(_xlfn.CONCAT(表格1[[#This Row],[Series NO]],"_",SUBSTITUTE(J$1,"REV.","")),版本控制!$F:$F,版本控制!$C:$C,,0),"")</f>
        <v/>
      </c>
      <c r="K37" s="3" t="str" cm="1">
        <f t="array" ref="K37">INDEX(F$1:J$1,1,MATCH(1,1/($F37:J37&lt;&gt;"")))</f>
        <v>REV.3</v>
      </c>
      <c r="L37" s="3" t="str" cm="1">
        <f t="array" ref="L37">LOOKUP(2,1/($F37:J37&lt;&gt;""),$F37:J37)</f>
        <v>06/03/'25</v>
      </c>
      <c r="M37" s="3"/>
      <c r="N37" s="3" t="str">
        <f t="shared" si="1"/>
        <v>0036</v>
      </c>
      <c r="O37" s="28"/>
      <c r="P37" s="15"/>
      <c r="Q37" s="22" cm="1">
        <f t="array" ref="Q37">_xlfn.XLOOKUP(INDEX(_xlfn.TEXTSPLIT(表格1[[#This Row],[LINE   NUMBER]],"-"),1),'DN轉換表(必要)'!B:B,'DN轉換表(必要)'!C:C,,0)</f>
        <v>4</v>
      </c>
      <c r="R37" s="22" t="str" cm="1">
        <f t="array" ref="R37">IF(IFERROR(MATCH(INDEX(_xlfn.TEXTSPLIT(表格1[[#This Row],[LINE   NUMBER]],"-"),2),介質清單!I:I,0)&gt;=1,FALSE),"Trim",INDEX(_xlfn.TEXTSPLIT(表格1[[#This Row],[LINE   NUMBER]],"-"),2))</f>
        <v>BICAR</v>
      </c>
      <c r="S37" s="22" t="str" cm="1">
        <f t="array" ref="S3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1602</v>
      </c>
      <c r="T37" s="22" t="str" cm="1">
        <f t="array" ref="T37">IF(LEN(INDEX(_xlfn.TEXTSPLIT(表格1[[#This Row],[LINE   NUMBER]],"-"),4))=4,INDEX(_xlfn.TEXTSPLIT(表格1[[#This Row],[LINE   NUMBER]],"-"),4),IF(LEN(MID(E37,FIND("AA",E37,1),4))=4,MID(E37,FIND("AA",E37,1),4),"Wrong"))</f>
        <v>AA2B</v>
      </c>
      <c r="U37" s="22" t="str" cm="1">
        <f t="array" ref="U3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7" s="22" t="str">
        <f>_xlfn.XLOOKUP(表格1[[#This Row],[級數]],管道等级索引表!B:B,管道等级索引表!G:G,,0)</f>
        <v>A106 Gr.B
API 5L Gr.B
SAWH</v>
      </c>
      <c r="W37" s="22" t="s">
        <v>5</v>
      </c>
      <c r="X37" s="23"/>
      <c r="Y37" s="22"/>
      <c r="Z37" s="22" t="str">
        <f>_xlfn.CONCAT(表格1[[#This Row],[系統]],"-",表格1[[#This Row],[編號]])</f>
        <v>BICAR-1602</v>
      </c>
      <c r="AA37" s="22"/>
      <c r="AB3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3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7" s="24"/>
      <c r="AE37" s="24" t="str" cm="1">
        <f t="array" ref="AE37">_xlfn.IFNA(_xlfn.XLOOKUP(表格1[[#This Row],[Series NO]],'依TP NO.篩選'!A:A,'依TP NO.篩選'!R:R,,0),_xlfn.XLOOKUP(VALUE(表格1[[#This Row],[Series NO]]),VALUE('依TP NO.篩選'!A:A),'依TP NO.篩選'!R:R,,0))</f>
        <v>TP-034-VT</v>
      </c>
      <c r="AF37" s="24" t="str">
        <f>_xlfn.XLOOKUP(表格1[[#This Row],[系統]],介質清單!A:A,介質清單!B:B,,0)</f>
        <v>小蘇打</v>
      </c>
      <c r="AG37" s="25"/>
      <c r="AH37" s="22" t="s">
        <v>3433</v>
      </c>
      <c r="AI37" s="24"/>
      <c r="AJ3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1-14 奶黃色</v>
      </c>
      <c r="AK37" s="2" t="str" cm="1">
        <f t="array" ref="AK37">IFERROR(_xlfn.TEXTJOIN("-",TRUE,INDEX(_xlfn.TEXTSPLIT(B37,"-"),1),INDEX(_xlfn.TEXTSPLIT(B37,"-"),2),INDEX(_xlfn.TEXTSPLIT(B37,"-"),4),INDEX(_xlfn.TEXTSPLIT(B37,"-"),5)),_xlfn.TEXTJOIN("-",TRUE,_xlfn.XLOOKUP(VALUE(INDEX(_xlfn.TEXTSPLIT(B37,"-"),4)),'DN轉換表(必要)'!A:A,'DN轉換表(必要)'!B:B,,0),INDEX(_xlfn.TEXTSPLIT(B37,"-"),1),INDEX(_xlfn.TEXTSPLIT(B37,"-"),2),INDEX(_xlfn.TEXTSPLIT(B37,"-"),3),INDEX(_xlfn.TEXTSPLIT(B37,"-"),4),INDEX(_xlfn.TEXTSPLIT(B37,"-"),5)))</f>
        <v>BICAR-1602-AA2B-NA</v>
      </c>
      <c r="AL37" s="2" t="str">
        <f>IF(ISNUMBER(IFERROR(_xlfn.XLOOKUP(表格1[[#This Row],[Line_No]],'TEMP VALUE'!A:A,'DRAWING LIST'!A:A,,0),"")),"v","")</f>
        <v/>
      </c>
      <c r="AM37" s="2" t="str">
        <f>_xlfn.XLOOKUP(表格1[[#This Row],[Series NO]], 版本控制!$A:$A, 版本控制!$E:$E, , 0, -1)</f>
        <v>啟用</v>
      </c>
    </row>
    <row r="38" spans="1:39" ht="17" hidden="1">
      <c r="A38" s="140">
        <f>'圖號清單-114.04.25'!A38</f>
        <v>37</v>
      </c>
      <c r="B38" s="141" t="str">
        <f>_xlfn.XLOOKUP(表格1[[#This Row],[Series NO]],'圖號清單-114.04.25'!A:A,'圖號清單-114.04.25'!B:B,,0)</f>
        <v>BICAR-1602-100-AA2B-NA-2</v>
      </c>
      <c r="C38" s="142" t="str">
        <f>COUNTIF($AK$2:AK38, AK38) &amp; "/" &amp; COUNTIF($AK$2:$AK$3003, AK38)</f>
        <v>0/0</v>
      </c>
      <c r="D38" s="142" t="str">
        <f t="shared" si="0"/>
        <v>BICAR-1602-100-AA2B-NA</v>
      </c>
      <c r="E38" s="141" t="str" cm="1">
        <f t="array" ref="E38">IFERROR(_xlfn.TEXTJOIN("-",TRUE,_xlfn.XLOOKUP(VALUE(INDEX(_xlfn.TEXTSPLIT(B38,"-"),3)),'DN轉換表(必要)'!A:A,'DN轉換表(必要)'!B:B,,0),INDEX(_xlfn.TEXTSPLIT(B38,"-"),1),INDEX(_xlfn.TEXTSPLIT(B38,"-"),2),INDEX(_xlfn.TEXTSPLIT(B38,"-"),4),INDEX(_xlfn.TEXTSPLIT(B38,"-"),5)),_xlfn.TEXTJOIN("-",TRUE,_xlfn.XLOOKUP(VALUE(INDEX(_xlfn.TEXTSPLIT(B38,"-"),4)),'DN轉換表(必要)'!A:A,'DN轉換表(必要)'!B:B,,0),INDEX(_xlfn.TEXTSPLIT(B38,"-"),1),INDEX(_xlfn.TEXTSPLIT(B38,"-"),2),INDEX(_xlfn.TEXTSPLIT(B38,"-"),3),INDEX(_xlfn.TEXTSPLIT(B38,"-"),4),INDEX(_xlfn.TEXTSPLIT(B38,"-"),5)))</f>
        <v>4"-BICAR-1602-AA2B-NA</v>
      </c>
      <c r="F38" s="3" t="str">
        <f>IFERROR(_xlfn.XLOOKUP(_xlfn.CONCAT(表格1[[#This Row],[Series NO]],"_",SUBSTITUTE(F$1,"REV.","")),版本控制!$F:$F,版本控制!$C:$C,,0),"")</f>
        <v>04/22/'25</v>
      </c>
      <c r="G38" s="3" t="str">
        <f>IFERROR(_xlfn.XLOOKUP(_xlfn.CONCAT(表格1[[#This Row],[Series NO]],"_",SUBSTITUTE(G$1,"REV.","")),版本控制!$F:$F,版本控制!$C:$C,,0),"")</f>
        <v>04/30/'25</v>
      </c>
      <c r="H38" s="3" t="str">
        <f>IFERROR(_xlfn.XLOOKUP(_xlfn.CONCAT(表格1[[#This Row],[Series NO]],"_",SUBSTITUTE(H$1,"REV.","")),版本控制!$F:$F,版本控制!$C:$C,,0),"")</f>
        <v/>
      </c>
      <c r="I38" s="3" t="str">
        <f>IFERROR(_xlfn.XLOOKUP(_xlfn.CONCAT(表格1[[#This Row],[Series NO]],"_",SUBSTITUTE(I$1,"REV.","")),版本控制!$F:$F,版本控制!$C:$C,,0),"")</f>
        <v/>
      </c>
      <c r="J38" s="3" t="str">
        <f>IFERROR(_xlfn.XLOOKUP(_xlfn.CONCAT(表格1[[#This Row],[Series NO]],"_",SUBSTITUTE(J$1,"REV.","")),版本控制!$F:$F,版本控制!$C:$C,,0),"")</f>
        <v/>
      </c>
      <c r="K38" s="142" t="str" cm="1">
        <f t="array" ref="K38">INDEX(F$1:J$1,1,MATCH(1,1/($F38:J38&lt;&gt;"")))</f>
        <v>REV.2</v>
      </c>
      <c r="L38" s="142" t="str" cm="1">
        <f t="array" ref="L38">LOOKUP(2,1/($F38:J38&lt;&gt;""),$F38:J38)</f>
        <v>04/30/'25</v>
      </c>
      <c r="M38" s="142"/>
      <c r="N38" s="142" t="str">
        <f t="shared" si="1"/>
        <v>0037</v>
      </c>
      <c r="O38" s="143"/>
      <c r="P38" s="144"/>
      <c r="Q38" s="145" cm="1">
        <f t="array" ref="Q38">_xlfn.XLOOKUP(INDEX(_xlfn.TEXTSPLIT(表格1[[#This Row],[LINE   NUMBER]],"-"),1),'DN轉換表(必要)'!B:B,'DN轉換表(必要)'!C:C,,0)</f>
        <v>4</v>
      </c>
      <c r="R38" s="145" t="str" cm="1">
        <f t="array" ref="R38">IF(IFERROR(MATCH(INDEX(_xlfn.TEXTSPLIT(表格1[[#This Row],[LINE   NUMBER]],"-"),2),介質清單!I:I,0)&gt;=1,FALSE),"Trim",INDEX(_xlfn.TEXTSPLIT(表格1[[#This Row],[LINE   NUMBER]],"-"),2))</f>
        <v>BICAR</v>
      </c>
      <c r="S38" s="145" t="str" cm="1">
        <f t="array" ref="S3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1602</v>
      </c>
      <c r="T38" s="145" t="str" cm="1">
        <f t="array" ref="T38">IF(LEN(INDEX(_xlfn.TEXTSPLIT(表格1[[#This Row],[LINE   NUMBER]],"-"),4))=4,INDEX(_xlfn.TEXTSPLIT(表格1[[#This Row],[LINE   NUMBER]],"-"),4),IF(LEN(MID(E38,FIND("AA",E38,1),4))=4,MID(E38,FIND("AA",E38,1),4),"Wrong"))</f>
        <v>AA2B</v>
      </c>
      <c r="U38" s="145" t="str" cm="1">
        <f t="array" ref="U3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8" s="145" t="str">
        <f>_xlfn.XLOOKUP(表格1[[#This Row],[級數]],管道等级索引表!B:B,管道等级索引表!G:G,,0)</f>
        <v>A106 Gr.B
API 5L Gr.B
SAWH</v>
      </c>
      <c r="W38" s="145" t="s">
        <v>5</v>
      </c>
      <c r="X38" s="145"/>
      <c r="Y38" s="145"/>
      <c r="Z38" s="145" t="str">
        <f>_xlfn.CONCAT(表格1[[#This Row],[系統]],"-",表格1[[#This Row],[編號]])</f>
        <v>BICAR-1602</v>
      </c>
      <c r="AA38" s="145"/>
      <c r="AB38" s="146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38" s="146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8" s="146"/>
      <c r="AE38" s="146" t="e" cm="1">
        <f t="array" ref="AE38">_xlfn.IFNA(_xlfn.XLOOKUP(表格1[[#This Row],[Series NO]],'依TP NO.篩選'!A:A,'依TP NO.篩選'!R:R,,0),_xlfn.XLOOKUP(VALUE(表格1[[#This Row],[Series NO]]),VALUE('依TP NO.篩選'!A:A),'依TP NO.篩選'!R:R,,0))</f>
        <v>#N/A</v>
      </c>
      <c r="AF38" s="146" t="str">
        <f>_xlfn.XLOOKUP(表格1[[#This Row],[系統]],介質清單!A:A,介質清單!B:B,,0)</f>
        <v>小蘇打</v>
      </c>
      <c r="AG38" s="147"/>
      <c r="AH38" s="145"/>
      <c r="AI38" s="146"/>
      <c r="AJ38" s="148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1-14 奶黃色</v>
      </c>
      <c r="AK38" s="148"/>
      <c r="AL38" s="148" t="str">
        <f>IF(ISNUMBER(IFERROR(_xlfn.XLOOKUP(表格1[[#This Row],[Line_No]],'TEMP VALUE'!A:A,'DRAWING LIST'!A:A,,0),"")),"v","")</f>
        <v/>
      </c>
      <c r="AM38" s="148" t="str">
        <f>_xlfn.XLOOKUP(表格1[[#This Row],[Series NO]], 版本控制!$A:$A, 版本控制!$E:$E, , 0, -1)</f>
        <v>取消</v>
      </c>
    </row>
    <row r="39" spans="1:39" hidden="1">
      <c r="A39" s="18">
        <f>'圖號清單-114.04.25'!A39</f>
        <v>38</v>
      </c>
      <c r="B39" s="14" t="s">
        <v>1309</v>
      </c>
      <c r="C39" s="3" t="str">
        <f>COUNTIF($AK$2:AK39, AK39) &amp; "/" &amp; COUNTIF($AK$2:$AK$3003, AK39)</f>
        <v>1/1</v>
      </c>
      <c r="D39" s="3" t="str">
        <f t="shared" si="0"/>
        <v>BICAR-1603-100-AA2B-NA</v>
      </c>
      <c r="E39" s="14" t="str" cm="1">
        <f t="array" ref="E39">IFERROR(_xlfn.TEXTJOIN("-",TRUE,_xlfn.XLOOKUP(VALUE(INDEX(_xlfn.TEXTSPLIT(B39,"-"),3)),'DN轉換表(必要)'!A:A,'DN轉換表(必要)'!B:B,,0),INDEX(_xlfn.TEXTSPLIT(B39,"-"),1),INDEX(_xlfn.TEXTSPLIT(B39,"-"),2),INDEX(_xlfn.TEXTSPLIT(B39,"-"),4),INDEX(_xlfn.TEXTSPLIT(B39,"-"),5)),_xlfn.TEXTJOIN("-",TRUE,_xlfn.XLOOKUP(VALUE(INDEX(_xlfn.TEXTSPLIT(B39,"-"),4)),'DN轉換表(必要)'!A:A,'DN轉換表(必要)'!B:B,,0),INDEX(_xlfn.TEXTSPLIT(B39,"-"),1),INDEX(_xlfn.TEXTSPLIT(B39,"-"),2),INDEX(_xlfn.TEXTSPLIT(B39,"-"),3),INDEX(_xlfn.TEXTSPLIT(B39,"-"),4),INDEX(_xlfn.TEXTSPLIT(B39,"-"),5)))</f>
        <v>4"-BICAR-1603-AA2B-NA</v>
      </c>
      <c r="F39" s="3" t="str">
        <f>IFERROR(_xlfn.XLOOKUP(_xlfn.CONCAT(表格1[[#This Row],[Series NO]],"_",SUBSTITUTE(F$1,"REV.","")),版本控制!$F:$F,版本控制!$C:$C,,0),"")</f>
        <v>04/22/'25</v>
      </c>
      <c r="G39" s="3" t="str">
        <f>IFERROR(_xlfn.XLOOKUP(_xlfn.CONCAT(表格1[[#This Row],[Series NO]],"_",SUBSTITUTE(G$1,"REV.","")),版本控制!$F:$F,版本控制!$C:$C,,0),"")</f>
        <v>04/30/'25</v>
      </c>
      <c r="H39" s="3" t="str">
        <f>IFERROR(_xlfn.XLOOKUP(_xlfn.CONCAT(表格1[[#This Row],[Series NO]],"_",SUBSTITUTE(H$1,"REV.","")),版本控制!$F:$F,版本控制!$C:$C,,0),"")</f>
        <v>06/03/'25</v>
      </c>
      <c r="I39" s="3" t="str">
        <f>IFERROR(_xlfn.XLOOKUP(_xlfn.CONCAT(表格1[[#This Row],[Series NO]],"_",SUBSTITUTE(I$1,"REV.","")),版本控制!$F:$F,版本控制!$C:$C,,0),"")</f>
        <v/>
      </c>
      <c r="J39" s="3" t="str">
        <f>IFERROR(_xlfn.XLOOKUP(_xlfn.CONCAT(表格1[[#This Row],[Series NO]],"_",SUBSTITUTE(J$1,"REV.","")),版本控制!$F:$F,版本控制!$C:$C,,0),"")</f>
        <v/>
      </c>
      <c r="K39" s="3" t="str" cm="1">
        <f t="array" ref="K39">INDEX(F$1:J$1,1,MATCH(1,1/($F39:J39&lt;&gt;"")))</f>
        <v>REV.3</v>
      </c>
      <c r="L39" s="3" t="str" cm="1">
        <f t="array" ref="L39">LOOKUP(2,1/($F39:J39&lt;&gt;""),$F39:J39)</f>
        <v>06/03/'25</v>
      </c>
      <c r="M39" s="3"/>
      <c r="N39" s="3" t="str">
        <f t="shared" si="1"/>
        <v>0038</v>
      </c>
      <c r="O39" s="28"/>
      <c r="P39" s="32"/>
      <c r="Q39" s="22" cm="1">
        <f t="array" ref="Q39">_xlfn.XLOOKUP(INDEX(_xlfn.TEXTSPLIT(表格1[[#This Row],[LINE   NUMBER]],"-"),1),'DN轉換表(必要)'!B:B,'DN轉換表(必要)'!C:C,,0)</f>
        <v>4</v>
      </c>
      <c r="R39" s="22" t="str" cm="1">
        <f t="array" ref="R39">IF(IFERROR(MATCH(INDEX(_xlfn.TEXTSPLIT(表格1[[#This Row],[LINE   NUMBER]],"-"),2),介質清單!I:I,0)&gt;=1,FALSE),"Trim",INDEX(_xlfn.TEXTSPLIT(表格1[[#This Row],[LINE   NUMBER]],"-"),2))</f>
        <v>BICAR</v>
      </c>
      <c r="S39" s="22" t="str" cm="1">
        <f t="array" ref="S3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1603</v>
      </c>
      <c r="T39" s="22" t="str" cm="1">
        <f t="array" ref="T39">IF(LEN(INDEX(_xlfn.TEXTSPLIT(表格1[[#This Row],[LINE   NUMBER]],"-"),4))=4,INDEX(_xlfn.TEXTSPLIT(表格1[[#This Row],[LINE   NUMBER]],"-"),4),IF(LEN(MID(E39,FIND("AA",E39,1),4))=4,MID(E39,FIND("AA",E39,1),4),"Wrong"))</f>
        <v>AA2B</v>
      </c>
      <c r="U39" s="22" t="str" cm="1">
        <f t="array" ref="U3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9" s="22" t="str">
        <f>_xlfn.XLOOKUP(表格1[[#This Row],[級數]],管道等级索引表!B:B,管道等级索引表!G:G,,0)</f>
        <v>A106 Gr.B
API 5L Gr.B
SAWH</v>
      </c>
      <c r="W39" s="22" t="s">
        <v>5</v>
      </c>
      <c r="X39" s="23"/>
      <c r="Y39" s="22"/>
      <c r="Z39" s="22" t="str">
        <f>_xlfn.CONCAT(表格1[[#This Row],[系統]],"-",表格1[[#This Row],[編號]])</f>
        <v>BICAR-1603</v>
      </c>
      <c r="AA39" s="22"/>
      <c r="AB3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3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9" s="24"/>
      <c r="AE39" s="24" t="str" cm="1">
        <f t="array" ref="AE39">_xlfn.IFNA(_xlfn.XLOOKUP(表格1[[#This Row],[Series NO]],'依TP NO.篩選'!A:A,'依TP NO.篩選'!R:R,,0),_xlfn.XLOOKUP(VALUE(表格1[[#This Row],[Series NO]]),VALUE('依TP NO.篩選'!A:A),'依TP NO.篩選'!R:R,,0))</f>
        <v>TP-034-VT</v>
      </c>
      <c r="AF39" s="24" t="str">
        <f>_xlfn.XLOOKUP(表格1[[#This Row],[系統]],介質清單!A:A,介質清單!B:B,,0)</f>
        <v>小蘇打</v>
      </c>
      <c r="AG39" s="25"/>
      <c r="AH39" s="22" t="s">
        <v>3433</v>
      </c>
      <c r="AI39" s="24"/>
      <c r="AJ3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1-14 奶黃色</v>
      </c>
      <c r="AK39" s="2" t="str" cm="1">
        <f t="array" ref="AK39">IFERROR(_xlfn.TEXTJOIN("-",TRUE,INDEX(_xlfn.TEXTSPLIT(B39,"-"),1),INDEX(_xlfn.TEXTSPLIT(B39,"-"),2),INDEX(_xlfn.TEXTSPLIT(B39,"-"),4),INDEX(_xlfn.TEXTSPLIT(B39,"-"),5)),_xlfn.TEXTJOIN("-",TRUE,_xlfn.XLOOKUP(VALUE(INDEX(_xlfn.TEXTSPLIT(B39,"-"),4)),'DN轉換表(必要)'!A:A,'DN轉換表(必要)'!B:B,,0),INDEX(_xlfn.TEXTSPLIT(B39,"-"),1),INDEX(_xlfn.TEXTSPLIT(B39,"-"),2),INDEX(_xlfn.TEXTSPLIT(B39,"-"),3),INDEX(_xlfn.TEXTSPLIT(B39,"-"),4),INDEX(_xlfn.TEXTSPLIT(B39,"-"),5)))</f>
        <v>BICAR-1603-AA2B-NA</v>
      </c>
      <c r="AL39" s="2" t="str">
        <f>IF(ISNUMBER(IFERROR(_xlfn.XLOOKUP(表格1[[#This Row],[Line_No]],'TEMP VALUE'!A:A,'DRAWING LIST'!A:A,,0),"")),"v","")</f>
        <v/>
      </c>
      <c r="AM39" s="2" t="str">
        <f>_xlfn.XLOOKUP(表格1[[#This Row],[Series NO]], 版本控制!$A:$A, 版本控制!$E:$E, , 0, -1)</f>
        <v>啟用</v>
      </c>
    </row>
    <row r="40" spans="1:39" s="149" customFormat="1" ht="17" hidden="1">
      <c r="A40" s="140">
        <f>'圖號清單-114.04.25'!A40</f>
        <v>39</v>
      </c>
      <c r="B40" s="141" t="str">
        <f>_xlfn.XLOOKUP(表格1[[#This Row],[Series NO]],'圖號清單-114.04.25'!A:A,'圖號清單-114.04.25'!B:B,,0)</f>
        <v>BICAR-1603-100-AA2B-NA-2</v>
      </c>
      <c r="C40" s="142" t="str">
        <f>COUNTIF($AK$2:AK40, AK40) &amp; "/" &amp; COUNTIF($AK$2:$AK$3003, AK40)</f>
        <v>0/0</v>
      </c>
      <c r="D40" s="142" t="str">
        <f t="shared" si="0"/>
        <v>BICAR-1603-100-AA2B-NA</v>
      </c>
      <c r="E40" s="141" t="str" cm="1">
        <f t="array" ref="E40">IFERROR(_xlfn.TEXTJOIN("-",TRUE,_xlfn.XLOOKUP(VALUE(INDEX(_xlfn.TEXTSPLIT(B40,"-"),3)),'DN轉換表(必要)'!A:A,'DN轉換表(必要)'!B:B,,0),INDEX(_xlfn.TEXTSPLIT(B40,"-"),1),INDEX(_xlfn.TEXTSPLIT(B40,"-"),2),INDEX(_xlfn.TEXTSPLIT(B40,"-"),4),INDEX(_xlfn.TEXTSPLIT(B40,"-"),5)),_xlfn.TEXTJOIN("-",TRUE,_xlfn.XLOOKUP(VALUE(INDEX(_xlfn.TEXTSPLIT(B40,"-"),4)),'DN轉換表(必要)'!A:A,'DN轉換表(必要)'!B:B,,0),INDEX(_xlfn.TEXTSPLIT(B40,"-"),1),INDEX(_xlfn.TEXTSPLIT(B40,"-"),2),INDEX(_xlfn.TEXTSPLIT(B40,"-"),3),INDEX(_xlfn.TEXTSPLIT(B40,"-"),4),INDEX(_xlfn.TEXTSPLIT(B40,"-"),5)))</f>
        <v>4"-BICAR-1603-AA2B-NA</v>
      </c>
      <c r="F40" s="3" t="str">
        <f>IFERROR(_xlfn.XLOOKUP(_xlfn.CONCAT(表格1[[#This Row],[Series NO]],"_",SUBSTITUTE(F$1,"REV.","")),版本控制!$F:$F,版本控制!$C:$C,,0),"")</f>
        <v>04/22/'25</v>
      </c>
      <c r="G40" s="3" t="str">
        <f>IFERROR(_xlfn.XLOOKUP(_xlfn.CONCAT(表格1[[#This Row],[Series NO]],"_",SUBSTITUTE(G$1,"REV.","")),版本控制!$F:$F,版本控制!$C:$C,,0),"")</f>
        <v>04/30/'25</v>
      </c>
      <c r="H40" s="3" t="str">
        <f>IFERROR(_xlfn.XLOOKUP(_xlfn.CONCAT(表格1[[#This Row],[Series NO]],"_",SUBSTITUTE(H$1,"REV.","")),版本控制!$F:$F,版本控制!$C:$C,,0),"")</f>
        <v/>
      </c>
      <c r="I40" s="3" t="str">
        <f>IFERROR(_xlfn.XLOOKUP(_xlfn.CONCAT(表格1[[#This Row],[Series NO]],"_",SUBSTITUTE(I$1,"REV.","")),版本控制!$F:$F,版本控制!$C:$C,,0),"")</f>
        <v/>
      </c>
      <c r="J40" s="3" t="str">
        <f>IFERROR(_xlfn.XLOOKUP(_xlfn.CONCAT(表格1[[#This Row],[Series NO]],"_",SUBSTITUTE(J$1,"REV.","")),版本控制!$F:$F,版本控制!$C:$C,,0),"")</f>
        <v/>
      </c>
      <c r="K40" s="142" t="str" cm="1">
        <f t="array" ref="K40">INDEX(F$1:J$1,1,MATCH(1,1/($F40:J40&lt;&gt;"")))</f>
        <v>REV.2</v>
      </c>
      <c r="L40" s="142" t="str" cm="1">
        <f t="array" ref="L40">LOOKUP(2,1/($F40:J40&lt;&gt;""),$F40:J40)</f>
        <v>04/30/'25</v>
      </c>
      <c r="M40" s="142"/>
      <c r="N40" s="142" t="str">
        <f t="shared" si="1"/>
        <v>0039</v>
      </c>
      <c r="O40" s="143"/>
      <c r="P40" s="144"/>
      <c r="Q40" s="145" cm="1">
        <f t="array" ref="Q40">_xlfn.XLOOKUP(INDEX(_xlfn.TEXTSPLIT(表格1[[#This Row],[LINE   NUMBER]],"-"),1),'DN轉換表(必要)'!B:B,'DN轉換表(必要)'!C:C,,0)</f>
        <v>4</v>
      </c>
      <c r="R40" s="145" t="str" cm="1">
        <f t="array" ref="R40">IF(IFERROR(MATCH(INDEX(_xlfn.TEXTSPLIT(表格1[[#This Row],[LINE   NUMBER]],"-"),2),介質清單!I:I,0)&gt;=1,FALSE),"Trim",INDEX(_xlfn.TEXTSPLIT(表格1[[#This Row],[LINE   NUMBER]],"-"),2))</f>
        <v>BICAR</v>
      </c>
      <c r="S40" s="145" t="str" cm="1">
        <f t="array" ref="S4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1603</v>
      </c>
      <c r="T40" s="145" t="str" cm="1">
        <f t="array" ref="T40">IF(LEN(INDEX(_xlfn.TEXTSPLIT(表格1[[#This Row],[LINE   NUMBER]],"-"),4))=4,INDEX(_xlfn.TEXTSPLIT(表格1[[#This Row],[LINE   NUMBER]],"-"),4),IF(LEN(MID(E40,FIND("AA",E40,1),4))=4,MID(E40,FIND("AA",E40,1),4),"Wrong"))</f>
        <v>AA2B</v>
      </c>
      <c r="U40" s="145" t="str" cm="1">
        <f t="array" ref="U4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0" s="145" t="str">
        <f>_xlfn.XLOOKUP(表格1[[#This Row],[級數]],管道等级索引表!B:B,管道等级索引表!G:G,,0)</f>
        <v>A106 Gr.B
API 5L Gr.B
SAWH</v>
      </c>
      <c r="W40" s="145" t="s">
        <v>5</v>
      </c>
      <c r="X40" s="145"/>
      <c r="Y40" s="145"/>
      <c r="Z40" s="145" t="str">
        <f>_xlfn.CONCAT(表格1[[#This Row],[系統]],"-",表格1[[#This Row],[編號]])</f>
        <v>BICAR-1603</v>
      </c>
      <c r="AA40" s="145"/>
      <c r="AB40" s="146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40" s="146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0" s="146"/>
      <c r="AE40" s="146" t="e" cm="1">
        <f t="array" ref="AE40">_xlfn.IFNA(_xlfn.XLOOKUP(表格1[[#This Row],[Series NO]],'依TP NO.篩選'!A:A,'依TP NO.篩選'!R:R,,0),_xlfn.XLOOKUP(VALUE(表格1[[#This Row],[Series NO]]),VALUE('依TP NO.篩選'!A:A),'依TP NO.篩選'!R:R,,0))</f>
        <v>#N/A</v>
      </c>
      <c r="AF40" s="146" t="str">
        <f>_xlfn.XLOOKUP(表格1[[#This Row],[系統]],介質清單!A:A,介質清單!B:B,,0)</f>
        <v>小蘇打</v>
      </c>
      <c r="AG40" s="147"/>
      <c r="AH40" s="145"/>
      <c r="AI40" s="146"/>
      <c r="AJ40" s="148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1-14 奶黃色</v>
      </c>
      <c r="AK40" s="148"/>
      <c r="AL40" s="148" t="str">
        <f>IF(ISNUMBER(IFERROR(_xlfn.XLOOKUP(表格1[[#This Row],[Line_No]],'TEMP VALUE'!A:A,'DRAWING LIST'!A:A,,0),"")),"v","")</f>
        <v/>
      </c>
      <c r="AM40" s="148" t="str">
        <f>_xlfn.XLOOKUP(表格1[[#This Row],[Series NO]], 版本控制!$A:$A, 版本控制!$E:$E, , 0, -1)</f>
        <v>取消</v>
      </c>
    </row>
    <row r="41" spans="1:39" hidden="1">
      <c r="A41" s="18">
        <f>'圖號清單-114.04.25'!A41</f>
        <v>40</v>
      </c>
      <c r="B41" s="14" t="str">
        <f>_xlfn.XLOOKUP(表格1[[#This Row],[Series NO]],'圖號清單-114.04.25'!A:A,'圖號清單-114.04.25'!B:B,,0)</f>
        <v>CA-0601-25-AA1B-NA-1</v>
      </c>
      <c r="C41" s="3" t="str">
        <f>COUNTIF($AK$2:AK41, AK41) &amp; "/" &amp; COUNTIF($AK$2:$AK$3003, AK41)</f>
        <v>1/9</v>
      </c>
      <c r="D41" s="3" t="str">
        <f t="shared" si="0"/>
        <v>CA-0601-25-AA1B-NA</v>
      </c>
      <c r="E41" s="14" t="str" cm="1">
        <f t="array" ref="E41">IFERROR(_xlfn.TEXTJOIN("-",TRUE,_xlfn.XLOOKUP(VALUE(INDEX(_xlfn.TEXTSPLIT(B41,"-"),3)),'DN轉換表(必要)'!A:A,'DN轉換表(必要)'!B:B,,0),INDEX(_xlfn.TEXTSPLIT(B41,"-"),1),INDEX(_xlfn.TEXTSPLIT(B41,"-"),2),INDEX(_xlfn.TEXTSPLIT(B41,"-"),4),INDEX(_xlfn.TEXTSPLIT(B41,"-"),5)),_xlfn.TEXTJOIN("-",TRUE,_xlfn.XLOOKUP(VALUE(INDEX(_xlfn.TEXTSPLIT(B41,"-"),4)),'DN轉換表(必要)'!A:A,'DN轉換表(必要)'!B:B,,0),INDEX(_xlfn.TEXTSPLIT(B41,"-"),1),INDEX(_xlfn.TEXTSPLIT(B41,"-"),2),INDEX(_xlfn.TEXTSPLIT(B41,"-"),3),INDEX(_xlfn.TEXTSPLIT(B41,"-"),4),INDEX(_xlfn.TEXTSPLIT(B41,"-"),5)))</f>
        <v>1"-CA-0601-AA1B-NA</v>
      </c>
      <c r="F41" s="3" t="str">
        <f>IFERROR(_xlfn.XLOOKUP(_xlfn.CONCAT(表格1[[#This Row],[Series NO]],"_",SUBSTITUTE(F$1,"REV.","")),版本控制!$F:$F,版本控制!$C:$C,,0),"")</f>
        <v>04/22/'25</v>
      </c>
      <c r="G41" s="3" t="str">
        <f>IFERROR(_xlfn.XLOOKUP(_xlfn.CONCAT(表格1[[#This Row],[Series NO]],"_",SUBSTITUTE(G$1,"REV.","")),版本控制!$F:$F,版本控制!$C:$C,,0),"")</f>
        <v/>
      </c>
      <c r="H41" s="3" t="str">
        <f>IFERROR(_xlfn.XLOOKUP(_xlfn.CONCAT(表格1[[#This Row],[Series NO]],"_",SUBSTITUTE(H$1,"REV.","")),版本控制!$F:$F,版本控制!$C:$C,,0),"")</f>
        <v/>
      </c>
      <c r="I41" s="3" t="str">
        <f>IFERROR(_xlfn.XLOOKUP(_xlfn.CONCAT(表格1[[#This Row],[Series NO]],"_",SUBSTITUTE(I$1,"REV.","")),版本控制!$F:$F,版本控制!$C:$C,,0),"")</f>
        <v/>
      </c>
      <c r="J41" s="3" t="str">
        <f>IFERROR(_xlfn.XLOOKUP(_xlfn.CONCAT(表格1[[#This Row],[Series NO]],"_",SUBSTITUTE(J$1,"REV.","")),版本控制!$F:$F,版本控制!$C:$C,,0),"")</f>
        <v/>
      </c>
      <c r="K41" s="3" t="str" cm="1">
        <f t="array" ref="K41">INDEX(F$1:J$1,1,MATCH(1,1/($F41:J41&lt;&gt;"")))</f>
        <v>REV.1</v>
      </c>
      <c r="L41" s="3" t="str" cm="1">
        <f t="array" ref="L41">LOOKUP(2,1/($F41:J41&lt;&gt;""),$F41:J41)</f>
        <v>04/22/'25</v>
      </c>
      <c r="M41" s="3"/>
      <c r="N41" s="3" t="str">
        <f t="shared" si="1"/>
        <v>0040</v>
      </c>
      <c r="O41" s="28"/>
      <c r="P41" s="15"/>
      <c r="Q41" s="22" cm="1">
        <f t="array" ref="Q41">_xlfn.XLOOKUP(INDEX(_xlfn.TEXTSPLIT(表格1[[#This Row],[LINE   NUMBER]],"-"),1),'DN轉換表(必要)'!B:B,'DN轉換表(必要)'!C:C,,0)</f>
        <v>1</v>
      </c>
      <c r="R41" s="22" t="str" cm="1">
        <f t="array" ref="R41">IF(IFERROR(MATCH(INDEX(_xlfn.TEXTSPLIT(表格1[[#This Row],[LINE   NUMBER]],"-"),2),介質清單!I:I,0)&gt;=1,FALSE),"Trim",INDEX(_xlfn.TEXTSPLIT(表格1[[#This Row],[LINE   NUMBER]],"-"),2))</f>
        <v>CA</v>
      </c>
      <c r="S41" s="22" t="str" cm="1">
        <f t="array" ref="S4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0601</v>
      </c>
      <c r="T41" s="22" t="str" cm="1">
        <f t="array" ref="T41">IF(LEN(INDEX(_xlfn.TEXTSPLIT(表格1[[#This Row],[LINE   NUMBER]],"-"),4))=4,INDEX(_xlfn.TEXTSPLIT(表格1[[#This Row],[LINE   NUMBER]],"-"),4),IF(LEN(MID(E41,FIND("AA",E41,1),4))=4,MID(E41,FIND("AA",E41,1),4),"Wrong"))</f>
        <v>AA1B</v>
      </c>
      <c r="U41" s="22" t="str" cm="1">
        <f t="array" ref="U4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1" s="22" t="str">
        <f>_xlfn.XLOOKUP(表格1[[#This Row],[級數]],管道等级索引表!B:B,管道等级索引表!G:G,,0)</f>
        <v>A106 Gr.B
API 5L Gr.B
SAWH</v>
      </c>
      <c r="W41" s="22" t="s">
        <v>5</v>
      </c>
      <c r="X41" s="23"/>
      <c r="Y41" s="22"/>
      <c r="Z41" s="22" t="str">
        <f>_xlfn.CONCAT(表格1[[#This Row],[系統]],"-",表格1[[#This Row],[編號]])</f>
        <v>CA-0601</v>
      </c>
      <c r="AA41" s="22"/>
      <c r="AB4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4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41" s="24" t="str">
        <f>IFERROR(_xlfn.XLOOKUP(表格1[[#This Row],[Line_No]],管道特性一覽表!A:A,管道特性一覽表!P:P,,0),"")</f>
        <v>水</v>
      </c>
      <c r="AE41" s="24" t="str" cm="1">
        <f t="array" ref="AE41">_xlfn.IFNA(_xlfn.XLOOKUP(表格1[[#This Row],[Series NO]],'依TP NO.篩選'!A:A,'依TP NO.篩選'!R:R,,0),_xlfn.XLOOKUP(VALUE(表格1[[#This Row],[Series NO]]),VALUE('依TP NO.篩選'!A:A),'依TP NO.篩選'!R:R,,0))</f>
        <v>TP-027</v>
      </c>
      <c r="AF41" s="24" t="str">
        <f>_xlfn.XLOOKUP(表格1[[#This Row],[系統]],介質清單!A:A,介質清單!B:B,,0)</f>
        <v>壓縮空氣</v>
      </c>
      <c r="AG41" s="25"/>
      <c r="AH41" s="22" t="s">
        <v>3433</v>
      </c>
      <c r="AI41" s="24"/>
      <c r="AJ4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41" s="2" t="str" cm="1">
        <f t="array" ref="AK41">IFERROR(_xlfn.TEXTJOIN("-",TRUE,INDEX(_xlfn.TEXTSPLIT(B41,"-"),1),INDEX(_xlfn.TEXTSPLIT(B41,"-"),2),INDEX(_xlfn.TEXTSPLIT(B41,"-"),4),INDEX(_xlfn.TEXTSPLIT(B41,"-"),5)),_xlfn.TEXTJOIN("-",TRUE,_xlfn.XLOOKUP(VALUE(INDEX(_xlfn.TEXTSPLIT(B41,"-"),4)),'DN轉換表(必要)'!A:A,'DN轉換表(必要)'!B:B,,0),INDEX(_xlfn.TEXTSPLIT(B41,"-"),1),INDEX(_xlfn.TEXTSPLIT(B41,"-"),2),INDEX(_xlfn.TEXTSPLIT(B41,"-"),3),INDEX(_xlfn.TEXTSPLIT(B41,"-"),4),INDEX(_xlfn.TEXTSPLIT(B41,"-"),5)))</f>
        <v>CA-0601-AA1B-NA</v>
      </c>
      <c r="AL41" s="2" t="str">
        <f>IF(ISNUMBER(IFERROR(_xlfn.XLOOKUP(表格1[[#This Row],[Line_No]],'TEMP VALUE'!A:A,'DRAWING LIST'!A:A,,0),"")),"v","")</f>
        <v/>
      </c>
      <c r="AM41" s="2" t="str">
        <f>_xlfn.XLOOKUP(表格1[[#This Row],[Series NO]], 版本控制!$A:$A, 版本控制!$E:$E, , 0, -1)</f>
        <v>啟用</v>
      </c>
    </row>
    <row r="42" spans="1:39" hidden="1">
      <c r="A42" s="18">
        <f>'圖號清單-114.04.25'!A42</f>
        <v>41</v>
      </c>
      <c r="B42" s="14" t="str">
        <f>_xlfn.XLOOKUP(表格1[[#This Row],[Series NO]],'圖號清單-114.04.25'!A:A,'圖號清單-114.04.25'!B:B,,0)</f>
        <v>CA-0601-25-AA1B-NA-2</v>
      </c>
      <c r="C42" s="3" t="str">
        <f>COUNTIF($AK$2:AK42, AK42) &amp; "/" &amp; COUNTIF($AK$2:$AK$3003, AK42)</f>
        <v>2/9</v>
      </c>
      <c r="D42" s="3" t="str">
        <f t="shared" si="0"/>
        <v>CA-0601-25-AA1B-NA</v>
      </c>
      <c r="E42" s="14" t="str" cm="1">
        <f t="array" ref="E42">IFERROR(_xlfn.TEXTJOIN("-",TRUE,_xlfn.XLOOKUP(VALUE(INDEX(_xlfn.TEXTSPLIT(B42,"-"),3)),'DN轉換表(必要)'!A:A,'DN轉換表(必要)'!B:B,,0),INDEX(_xlfn.TEXTSPLIT(B42,"-"),1),INDEX(_xlfn.TEXTSPLIT(B42,"-"),2),INDEX(_xlfn.TEXTSPLIT(B42,"-"),4),INDEX(_xlfn.TEXTSPLIT(B42,"-"),5)),_xlfn.TEXTJOIN("-",TRUE,_xlfn.XLOOKUP(VALUE(INDEX(_xlfn.TEXTSPLIT(B42,"-"),4)),'DN轉換表(必要)'!A:A,'DN轉換表(必要)'!B:B,,0),INDEX(_xlfn.TEXTSPLIT(B42,"-"),1),INDEX(_xlfn.TEXTSPLIT(B42,"-"),2),INDEX(_xlfn.TEXTSPLIT(B42,"-"),3),INDEX(_xlfn.TEXTSPLIT(B42,"-"),4),INDEX(_xlfn.TEXTSPLIT(B42,"-"),5)))</f>
        <v>1"-CA-0601-AA1B-NA</v>
      </c>
      <c r="F42" s="3" t="str">
        <f>IFERROR(_xlfn.XLOOKUP(_xlfn.CONCAT(表格1[[#This Row],[Series NO]],"_",SUBSTITUTE(F$1,"REV.","")),版本控制!$F:$F,版本控制!$C:$C,,0),"")</f>
        <v>04/22/'25</v>
      </c>
      <c r="G42" s="3" t="str">
        <f>IFERROR(_xlfn.XLOOKUP(_xlfn.CONCAT(表格1[[#This Row],[Series NO]],"_",SUBSTITUTE(G$1,"REV.","")),版本控制!$F:$F,版本控制!$C:$C,,0),"")</f>
        <v>06/03/'25</v>
      </c>
      <c r="H42" s="3" t="str">
        <f>IFERROR(_xlfn.XLOOKUP(_xlfn.CONCAT(表格1[[#This Row],[Series NO]],"_",SUBSTITUTE(H$1,"REV.","")),版本控制!$F:$F,版本控制!$C:$C,,0),"")</f>
        <v/>
      </c>
      <c r="I42" s="3" t="str">
        <f>IFERROR(_xlfn.XLOOKUP(_xlfn.CONCAT(表格1[[#This Row],[Series NO]],"_",SUBSTITUTE(I$1,"REV.","")),版本控制!$F:$F,版本控制!$C:$C,,0),"")</f>
        <v/>
      </c>
      <c r="J42" s="3" t="str">
        <f>IFERROR(_xlfn.XLOOKUP(_xlfn.CONCAT(表格1[[#This Row],[Series NO]],"_",SUBSTITUTE(J$1,"REV.","")),版本控制!$F:$F,版本控制!$C:$C,,0),"")</f>
        <v/>
      </c>
      <c r="K42" s="3" t="str" cm="1">
        <f t="array" ref="K42">INDEX(F$1:J$1,1,MATCH(1,1/($F42:J42&lt;&gt;"")))</f>
        <v>REV.2</v>
      </c>
      <c r="L42" s="3" t="str" cm="1">
        <f t="array" ref="L42">LOOKUP(2,1/($F42:J42&lt;&gt;""),$F42:J42)</f>
        <v>06/03/'25</v>
      </c>
      <c r="M42" s="3"/>
      <c r="N42" s="3" t="str">
        <f t="shared" si="1"/>
        <v>0041</v>
      </c>
      <c r="O42" s="28"/>
      <c r="P42" s="15"/>
      <c r="Q42" s="22" cm="1">
        <f t="array" ref="Q42">_xlfn.XLOOKUP(INDEX(_xlfn.TEXTSPLIT(表格1[[#This Row],[LINE   NUMBER]],"-"),1),'DN轉換表(必要)'!B:B,'DN轉換表(必要)'!C:C,,0)</f>
        <v>1</v>
      </c>
      <c r="R42" s="22" t="str" cm="1">
        <f t="array" ref="R42">IF(IFERROR(MATCH(INDEX(_xlfn.TEXTSPLIT(表格1[[#This Row],[LINE   NUMBER]],"-"),2),介質清單!I:I,0)&gt;=1,FALSE),"Trim",INDEX(_xlfn.TEXTSPLIT(表格1[[#This Row],[LINE   NUMBER]],"-"),2))</f>
        <v>CA</v>
      </c>
      <c r="S42" s="22" t="str" cm="1">
        <f t="array" ref="S4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0601</v>
      </c>
      <c r="T42" s="22" t="str" cm="1">
        <f t="array" ref="T42">IF(LEN(INDEX(_xlfn.TEXTSPLIT(表格1[[#This Row],[LINE   NUMBER]],"-"),4))=4,INDEX(_xlfn.TEXTSPLIT(表格1[[#This Row],[LINE   NUMBER]],"-"),4),IF(LEN(MID(E42,FIND("AA",E42,1),4))=4,MID(E42,FIND("AA",E42,1),4),"Wrong"))</f>
        <v>AA1B</v>
      </c>
      <c r="U42" s="22" t="str" cm="1">
        <f t="array" ref="U4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2" s="22" t="str">
        <f>_xlfn.XLOOKUP(表格1[[#This Row],[級數]],管道等级索引表!B:B,管道等级索引表!G:G,,0)</f>
        <v>A106 Gr.B
API 5L Gr.B
SAWH</v>
      </c>
      <c r="W42" s="22" t="s">
        <v>5</v>
      </c>
      <c r="X42" s="23"/>
      <c r="Y42" s="22"/>
      <c r="Z42" s="22" t="str">
        <f>_xlfn.CONCAT(表格1[[#This Row],[系統]],"-",表格1[[#This Row],[編號]])</f>
        <v>CA-0601</v>
      </c>
      <c r="AA42" s="22"/>
      <c r="AB4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4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42" s="24" t="str">
        <f>IFERROR(_xlfn.XLOOKUP(表格1[[#This Row],[Line_No]],管道特性一覽表!A:A,管道特性一覽表!P:P,,0),"")</f>
        <v>水</v>
      </c>
      <c r="AE42" s="24" t="str" cm="1">
        <f t="array" ref="AE42">_xlfn.IFNA(_xlfn.XLOOKUP(表格1[[#This Row],[Series NO]],'依TP NO.篩選'!A:A,'依TP NO.篩選'!R:R,,0),_xlfn.XLOOKUP(VALUE(表格1[[#This Row],[Series NO]]),VALUE('依TP NO.篩選'!A:A),'依TP NO.篩選'!R:R,,0))</f>
        <v>TP-027</v>
      </c>
      <c r="AF42" s="24" t="str">
        <f>_xlfn.XLOOKUP(表格1[[#This Row],[系統]],介質清單!A:A,介質清單!B:B,,0)</f>
        <v>壓縮空氣</v>
      </c>
      <c r="AG42" s="25"/>
      <c r="AH42" s="22" t="s">
        <v>3433</v>
      </c>
      <c r="AI42" s="24"/>
      <c r="AJ4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42" s="2" t="str" cm="1">
        <f t="array" ref="AK42">IFERROR(_xlfn.TEXTJOIN("-",TRUE,INDEX(_xlfn.TEXTSPLIT(B42,"-"),1),INDEX(_xlfn.TEXTSPLIT(B42,"-"),2),INDEX(_xlfn.TEXTSPLIT(B42,"-"),4),INDEX(_xlfn.TEXTSPLIT(B42,"-"),5)),_xlfn.TEXTJOIN("-",TRUE,_xlfn.XLOOKUP(VALUE(INDEX(_xlfn.TEXTSPLIT(B42,"-"),4)),'DN轉換表(必要)'!A:A,'DN轉換表(必要)'!B:B,,0),INDEX(_xlfn.TEXTSPLIT(B42,"-"),1),INDEX(_xlfn.TEXTSPLIT(B42,"-"),2),INDEX(_xlfn.TEXTSPLIT(B42,"-"),3),INDEX(_xlfn.TEXTSPLIT(B42,"-"),4),INDEX(_xlfn.TEXTSPLIT(B42,"-"),5)))</f>
        <v>CA-0601-AA1B-NA</v>
      </c>
      <c r="AL42" s="2" t="str">
        <f>IF(ISNUMBER(IFERROR(_xlfn.XLOOKUP(表格1[[#This Row],[Line_No]],'TEMP VALUE'!A:A,'DRAWING LIST'!A:A,,0),"")),"v","")</f>
        <v/>
      </c>
      <c r="AM42" s="2" t="str">
        <f>_xlfn.XLOOKUP(表格1[[#This Row],[Series NO]], 版本控制!$A:$A, 版本控制!$E:$E, , 0, -1)</f>
        <v>啟用</v>
      </c>
    </row>
    <row r="43" spans="1:39" hidden="1">
      <c r="A43" s="18">
        <f>'圖號清單-114.04.25'!A43</f>
        <v>42</v>
      </c>
      <c r="B43" s="14" t="str">
        <f>_xlfn.XLOOKUP(表格1[[#This Row],[Series NO]],'圖號清單-114.04.25'!A:A,'圖號清單-114.04.25'!B:B,,0)</f>
        <v>CA-0601-25-AA1B-NA-3</v>
      </c>
      <c r="C43" s="3" t="str">
        <f>COUNTIF($AK$2:AK43, AK43) &amp; "/" &amp; COUNTIF($AK$2:$AK$3003, AK43)</f>
        <v>3/9</v>
      </c>
      <c r="D43" s="3" t="str">
        <f t="shared" si="0"/>
        <v>CA-0601-25-AA1B-NA</v>
      </c>
      <c r="E43" s="14" t="str" cm="1">
        <f t="array" ref="E43">IFERROR(_xlfn.TEXTJOIN("-",TRUE,_xlfn.XLOOKUP(VALUE(INDEX(_xlfn.TEXTSPLIT(B43,"-"),3)),'DN轉換表(必要)'!A:A,'DN轉換表(必要)'!B:B,,0),INDEX(_xlfn.TEXTSPLIT(B43,"-"),1),INDEX(_xlfn.TEXTSPLIT(B43,"-"),2),INDEX(_xlfn.TEXTSPLIT(B43,"-"),4),INDEX(_xlfn.TEXTSPLIT(B43,"-"),5)),_xlfn.TEXTJOIN("-",TRUE,_xlfn.XLOOKUP(VALUE(INDEX(_xlfn.TEXTSPLIT(B43,"-"),4)),'DN轉換表(必要)'!A:A,'DN轉換表(必要)'!B:B,,0),INDEX(_xlfn.TEXTSPLIT(B43,"-"),1),INDEX(_xlfn.TEXTSPLIT(B43,"-"),2),INDEX(_xlfn.TEXTSPLIT(B43,"-"),3),INDEX(_xlfn.TEXTSPLIT(B43,"-"),4),INDEX(_xlfn.TEXTSPLIT(B43,"-"),5)))</f>
        <v>1"-CA-0601-AA1B-NA</v>
      </c>
      <c r="F43" s="3" t="str">
        <f>IFERROR(_xlfn.XLOOKUP(_xlfn.CONCAT(表格1[[#This Row],[Series NO]],"_",SUBSTITUTE(F$1,"REV.","")),版本控制!$F:$F,版本控制!$C:$C,,0),"")</f>
        <v>04/22/'25</v>
      </c>
      <c r="G43" s="3" t="str">
        <f>IFERROR(_xlfn.XLOOKUP(_xlfn.CONCAT(表格1[[#This Row],[Series NO]],"_",SUBSTITUTE(G$1,"REV.","")),版本控制!$F:$F,版本控制!$C:$C,,0),"")</f>
        <v/>
      </c>
      <c r="H43" s="3" t="str">
        <f>IFERROR(_xlfn.XLOOKUP(_xlfn.CONCAT(表格1[[#This Row],[Series NO]],"_",SUBSTITUTE(H$1,"REV.","")),版本控制!$F:$F,版本控制!$C:$C,,0),"")</f>
        <v/>
      </c>
      <c r="I43" s="3" t="str">
        <f>IFERROR(_xlfn.XLOOKUP(_xlfn.CONCAT(表格1[[#This Row],[Series NO]],"_",SUBSTITUTE(I$1,"REV.","")),版本控制!$F:$F,版本控制!$C:$C,,0),"")</f>
        <v/>
      </c>
      <c r="J43" s="3" t="str">
        <f>IFERROR(_xlfn.XLOOKUP(_xlfn.CONCAT(表格1[[#This Row],[Series NO]],"_",SUBSTITUTE(J$1,"REV.","")),版本控制!$F:$F,版本控制!$C:$C,,0),"")</f>
        <v/>
      </c>
      <c r="K43" s="3" t="str" cm="1">
        <f t="array" ref="K43">INDEX(F$1:J$1,1,MATCH(1,1/($F43:J43&lt;&gt;"")))</f>
        <v>REV.1</v>
      </c>
      <c r="L43" s="3" t="str" cm="1">
        <f t="array" ref="L43">LOOKUP(2,1/($F43:J43&lt;&gt;""),$F43:J43)</f>
        <v>04/22/'25</v>
      </c>
      <c r="M43" s="3"/>
      <c r="N43" s="3" t="str">
        <f t="shared" si="1"/>
        <v>0042</v>
      </c>
      <c r="O43" s="28"/>
      <c r="P43" s="15"/>
      <c r="Q43" s="22" cm="1">
        <f t="array" ref="Q43">_xlfn.XLOOKUP(INDEX(_xlfn.TEXTSPLIT(表格1[[#This Row],[LINE   NUMBER]],"-"),1),'DN轉換表(必要)'!B:B,'DN轉換表(必要)'!C:C,,0)</f>
        <v>1</v>
      </c>
      <c r="R43" s="22" t="str" cm="1">
        <f t="array" ref="R43">IF(IFERROR(MATCH(INDEX(_xlfn.TEXTSPLIT(表格1[[#This Row],[LINE   NUMBER]],"-"),2),介質清單!I:I,0)&gt;=1,FALSE),"Trim",INDEX(_xlfn.TEXTSPLIT(表格1[[#This Row],[LINE   NUMBER]],"-"),2))</f>
        <v>CA</v>
      </c>
      <c r="S43" s="22" t="str" cm="1">
        <f t="array" ref="S4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0601</v>
      </c>
      <c r="T43" s="22" t="str" cm="1">
        <f t="array" ref="T43">IF(LEN(INDEX(_xlfn.TEXTSPLIT(表格1[[#This Row],[LINE   NUMBER]],"-"),4))=4,INDEX(_xlfn.TEXTSPLIT(表格1[[#This Row],[LINE   NUMBER]],"-"),4),IF(LEN(MID(E43,FIND("AA",E43,1),4))=4,MID(E43,FIND("AA",E43,1),4),"Wrong"))</f>
        <v>AA1B</v>
      </c>
      <c r="U43" s="22" t="str" cm="1">
        <f t="array" ref="U4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3" s="22" t="str">
        <f>_xlfn.XLOOKUP(表格1[[#This Row],[級數]],管道等级索引表!B:B,管道等级索引表!G:G,,0)</f>
        <v>A106 Gr.B
API 5L Gr.B
SAWH</v>
      </c>
      <c r="W43" s="22" t="s">
        <v>5</v>
      </c>
      <c r="X43" s="23"/>
      <c r="Y43" s="22"/>
      <c r="Z43" s="22" t="str">
        <f>_xlfn.CONCAT(表格1[[#This Row],[系統]],"-",表格1[[#This Row],[編號]])</f>
        <v>CA-0601</v>
      </c>
      <c r="AA43" s="22"/>
      <c r="AB4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4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43" s="24" t="str">
        <f>IFERROR(_xlfn.XLOOKUP(表格1[[#This Row],[Line_No]],管道特性一覽表!A:A,管道特性一覽表!P:P,,0),"")</f>
        <v>水</v>
      </c>
      <c r="AE43" s="24" t="str" cm="1">
        <f t="array" ref="AE43">_xlfn.IFNA(_xlfn.XLOOKUP(表格1[[#This Row],[Series NO]],'依TP NO.篩選'!A:A,'依TP NO.篩選'!R:R,,0),_xlfn.XLOOKUP(VALUE(表格1[[#This Row],[Series NO]]),VALUE('依TP NO.篩選'!A:A),'依TP NO.篩選'!R:R,,0))</f>
        <v>TP-027</v>
      </c>
      <c r="AF43" s="24" t="str">
        <f>_xlfn.XLOOKUP(表格1[[#This Row],[系統]],介質清單!A:A,介質清單!B:B,,0)</f>
        <v>壓縮空氣</v>
      </c>
      <c r="AG43" s="25"/>
      <c r="AH43" s="22" t="s">
        <v>3433</v>
      </c>
      <c r="AI43" s="24"/>
      <c r="AJ4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43" s="2" t="str" cm="1">
        <f t="array" ref="AK43">IFERROR(_xlfn.TEXTJOIN("-",TRUE,INDEX(_xlfn.TEXTSPLIT(B43,"-"),1),INDEX(_xlfn.TEXTSPLIT(B43,"-"),2),INDEX(_xlfn.TEXTSPLIT(B43,"-"),4),INDEX(_xlfn.TEXTSPLIT(B43,"-"),5)),_xlfn.TEXTJOIN("-",TRUE,_xlfn.XLOOKUP(VALUE(INDEX(_xlfn.TEXTSPLIT(B43,"-"),4)),'DN轉換表(必要)'!A:A,'DN轉換表(必要)'!B:B,,0),INDEX(_xlfn.TEXTSPLIT(B43,"-"),1),INDEX(_xlfn.TEXTSPLIT(B43,"-"),2),INDEX(_xlfn.TEXTSPLIT(B43,"-"),3),INDEX(_xlfn.TEXTSPLIT(B43,"-"),4),INDEX(_xlfn.TEXTSPLIT(B43,"-"),5)))</f>
        <v>CA-0601-AA1B-NA</v>
      </c>
      <c r="AL43" s="2" t="str">
        <f>IF(ISNUMBER(IFERROR(_xlfn.XLOOKUP(表格1[[#This Row],[Line_No]],'TEMP VALUE'!A:A,'DRAWING LIST'!A:A,,0),"")),"v","")</f>
        <v/>
      </c>
      <c r="AM43" s="2" t="str">
        <f>_xlfn.XLOOKUP(表格1[[#This Row],[Series NO]], 版本控制!$A:$A, 版本控制!$E:$E, , 0, -1)</f>
        <v>啟用</v>
      </c>
    </row>
    <row r="44" spans="1:39" hidden="1">
      <c r="A44" s="18">
        <f>'圖號清單-114.04.25'!A44</f>
        <v>43</v>
      </c>
      <c r="B44" s="14" t="str">
        <f>_xlfn.XLOOKUP(表格1[[#This Row],[Series NO]],'圖號清單-114.04.25'!A:A,'圖號清單-114.04.25'!B:B,,0)</f>
        <v>CA-0601-25-AA1B-NA-4</v>
      </c>
      <c r="C44" s="3" t="str">
        <f>COUNTIF($AK$2:AK44, AK44) &amp; "/" &amp; COUNTIF($AK$2:$AK$3003, AK44)</f>
        <v>4/9</v>
      </c>
      <c r="D44" s="3" t="str">
        <f t="shared" si="0"/>
        <v>CA-0601-25-AA1B-NA</v>
      </c>
      <c r="E44" s="14" t="str" cm="1">
        <f t="array" ref="E44">IFERROR(_xlfn.TEXTJOIN("-",TRUE,_xlfn.XLOOKUP(VALUE(INDEX(_xlfn.TEXTSPLIT(B44,"-"),3)),'DN轉換表(必要)'!A:A,'DN轉換表(必要)'!B:B,,0),INDEX(_xlfn.TEXTSPLIT(B44,"-"),1),INDEX(_xlfn.TEXTSPLIT(B44,"-"),2),INDEX(_xlfn.TEXTSPLIT(B44,"-"),4),INDEX(_xlfn.TEXTSPLIT(B44,"-"),5)),_xlfn.TEXTJOIN("-",TRUE,_xlfn.XLOOKUP(VALUE(INDEX(_xlfn.TEXTSPLIT(B44,"-"),4)),'DN轉換表(必要)'!A:A,'DN轉換表(必要)'!B:B,,0),INDEX(_xlfn.TEXTSPLIT(B44,"-"),1),INDEX(_xlfn.TEXTSPLIT(B44,"-"),2),INDEX(_xlfn.TEXTSPLIT(B44,"-"),3),INDEX(_xlfn.TEXTSPLIT(B44,"-"),4),INDEX(_xlfn.TEXTSPLIT(B44,"-"),5)))</f>
        <v>1"-CA-0601-AA1B-NA</v>
      </c>
      <c r="F44" s="3" t="str">
        <f>IFERROR(_xlfn.XLOOKUP(_xlfn.CONCAT(表格1[[#This Row],[Series NO]],"_",SUBSTITUTE(F$1,"REV.","")),版本控制!$F:$F,版本控制!$C:$C,,0),"")</f>
        <v>04/22/'25</v>
      </c>
      <c r="G44" s="3" t="str">
        <f>IFERROR(_xlfn.XLOOKUP(_xlfn.CONCAT(表格1[[#This Row],[Series NO]],"_",SUBSTITUTE(G$1,"REV.","")),版本控制!$F:$F,版本控制!$C:$C,,0),"")</f>
        <v/>
      </c>
      <c r="H44" s="3" t="str">
        <f>IFERROR(_xlfn.XLOOKUP(_xlfn.CONCAT(表格1[[#This Row],[Series NO]],"_",SUBSTITUTE(H$1,"REV.","")),版本控制!$F:$F,版本控制!$C:$C,,0),"")</f>
        <v/>
      </c>
      <c r="I44" s="3" t="str">
        <f>IFERROR(_xlfn.XLOOKUP(_xlfn.CONCAT(表格1[[#This Row],[Series NO]],"_",SUBSTITUTE(I$1,"REV.","")),版本控制!$F:$F,版本控制!$C:$C,,0),"")</f>
        <v/>
      </c>
      <c r="J44" s="3" t="str">
        <f>IFERROR(_xlfn.XLOOKUP(_xlfn.CONCAT(表格1[[#This Row],[Series NO]],"_",SUBSTITUTE(J$1,"REV.","")),版本控制!$F:$F,版本控制!$C:$C,,0),"")</f>
        <v/>
      </c>
      <c r="K44" s="3" t="str" cm="1">
        <f t="array" ref="K44">INDEX(F$1:J$1,1,MATCH(1,1/($F44:J44&lt;&gt;"")))</f>
        <v>REV.1</v>
      </c>
      <c r="L44" s="3" t="str" cm="1">
        <f t="array" ref="L44">LOOKUP(2,1/($F44:J44&lt;&gt;""),$F44:J44)</f>
        <v>04/22/'25</v>
      </c>
      <c r="M44" s="3"/>
      <c r="N44" s="3" t="str">
        <f t="shared" si="1"/>
        <v>0043</v>
      </c>
      <c r="O44" s="28"/>
      <c r="P44" s="32"/>
      <c r="Q44" s="22" cm="1">
        <f t="array" ref="Q44">_xlfn.XLOOKUP(INDEX(_xlfn.TEXTSPLIT(表格1[[#This Row],[LINE   NUMBER]],"-"),1),'DN轉換表(必要)'!B:B,'DN轉換表(必要)'!C:C,,0)</f>
        <v>1</v>
      </c>
      <c r="R44" s="22" t="str" cm="1">
        <f t="array" ref="R44">IF(IFERROR(MATCH(INDEX(_xlfn.TEXTSPLIT(表格1[[#This Row],[LINE   NUMBER]],"-"),2),介質清單!I:I,0)&gt;=1,FALSE),"Trim",INDEX(_xlfn.TEXTSPLIT(表格1[[#This Row],[LINE   NUMBER]],"-"),2))</f>
        <v>CA</v>
      </c>
      <c r="S44" s="22" t="str" cm="1">
        <f t="array" ref="S4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0601</v>
      </c>
      <c r="T44" s="22" t="str" cm="1">
        <f t="array" ref="T44">IF(LEN(INDEX(_xlfn.TEXTSPLIT(表格1[[#This Row],[LINE   NUMBER]],"-"),4))=4,INDEX(_xlfn.TEXTSPLIT(表格1[[#This Row],[LINE   NUMBER]],"-"),4),IF(LEN(MID(E44,FIND("AA",E44,1),4))=4,MID(E44,FIND("AA",E44,1),4),"Wrong"))</f>
        <v>AA1B</v>
      </c>
      <c r="U44" s="22" t="str" cm="1">
        <f t="array" ref="U4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4" s="22" t="str">
        <f>_xlfn.XLOOKUP(表格1[[#This Row],[級數]],管道等级索引表!B:B,管道等级索引表!G:G,,0)</f>
        <v>A106 Gr.B
API 5L Gr.B
SAWH</v>
      </c>
      <c r="W44" s="22" t="s">
        <v>5</v>
      </c>
      <c r="X44" s="23"/>
      <c r="Y44" s="22"/>
      <c r="Z44" s="22" t="str">
        <f>_xlfn.CONCAT(表格1[[#This Row],[系統]],"-",表格1[[#This Row],[編號]])</f>
        <v>CA-0601</v>
      </c>
      <c r="AA44" s="22"/>
      <c r="AB4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4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44" s="24" t="str">
        <f>IFERROR(_xlfn.XLOOKUP(表格1[[#This Row],[Line_No]],管道特性一覽表!A:A,管道特性一覽表!P:P,,0),"")</f>
        <v>水</v>
      </c>
      <c r="AE44" s="24" t="str" cm="1">
        <f t="array" ref="AE44">_xlfn.IFNA(_xlfn.XLOOKUP(表格1[[#This Row],[Series NO]],'依TP NO.篩選'!A:A,'依TP NO.篩選'!R:R,,0),_xlfn.XLOOKUP(VALUE(表格1[[#This Row],[Series NO]]),VALUE('依TP NO.篩選'!A:A),'依TP NO.篩選'!R:R,,0))</f>
        <v>TP-027</v>
      </c>
      <c r="AF44" s="24" t="str">
        <f>_xlfn.XLOOKUP(表格1[[#This Row],[系統]],介質清單!A:A,介質清單!B:B,,0)</f>
        <v>壓縮空氣</v>
      </c>
      <c r="AG44" s="25"/>
      <c r="AH44" s="22" t="s">
        <v>3433</v>
      </c>
      <c r="AI44" s="24"/>
      <c r="AJ4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44" s="2" t="str" cm="1">
        <f t="array" ref="AK44">IFERROR(_xlfn.TEXTJOIN("-",TRUE,INDEX(_xlfn.TEXTSPLIT(B44,"-"),1),INDEX(_xlfn.TEXTSPLIT(B44,"-"),2),INDEX(_xlfn.TEXTSPLIT(B44,"-"),4),INDEX(_xlfn.TEXTSPLIT(B44,"-"),5)),_xlfn.TEXTJOIN("-",TRUE,_xlfn.XLOOKUP(VALUE(INDEX(_xlfn.TEXTSPLIT(B44,"-"),4)),'DN轉換表(必要)'!A:A,'DN轉換表(必要)'!B:B,,0),INDEX(_xlfn.TEXTSPLIT(B44,"-"),1),INDEX(_xlfn.TEXTSPLIT(B44,"-"),2),INDEX(_xlfn.TEXTSPLIT(B44,"-"),3),INDEX(_xlfn.TEXTSPLIT(B44,"-"),4),INDEX(_xlfn.TEXTSPLIT(B44,"-"),5)))</f>
        <v>CA-0601-AA1B-NA</v>
      </c>
      <c r="AL44" s="2" t="str">
        <f>IF(ISNUMBER(IFERROR(_xlfn.XLOOKUP(表格1[[#This Row],[Line_No]],'TEMP VALUE'!A:A,'DRAWING LIST'!A:A,,0),"")),"v","")</f>
        <v/>
      </c>
      <c r="AM44" s="2" t="str">
        <f>_xlfn.XLOOKUP(表格1[[#This Row],[Series NO]], 版本控制!$A:$A, 版本控制!$E:$E, , 0, -1)</f>
        <v>啟用</v>
      </c>
    </row>
    <row r="45" spans="1:39" hidden="1">
      <c r="A45" s="18">
        <f>'圖號清單-114.04.25'!A45</f>
        <v>44</v>
      </c>
      <c r="B45" s="14" t="str">
        <f>_xlfn.XLOOKUP(表格1[[#This Row],[Series NO]],'圖號清單-114.04.25'!A:A,'圖號清單-114.04.25'!B:B,,0)</f>
        <v>CA-0601-25-AA1B-NA-5</v>
      </c>
      <c r="C45" s="3" t="str">
        <f>COUNTIF($AK$2:AK45, AK45) &amp; "/" &amp; COUNTIF($AK$2:$AK$3003, AK45)</f>
        <v>5/9</v>
      </c>
      <c r="D45" s="3" t="str">
        <f t="shared" si="0"/>
        <v>CA-0601-25-AA1B-NA</v>
      </c>
      <c r="E45" s="14" t="str" cm="1">
        <f t="array" ref="E45">IFERROR(_xlfn.TEXTJOIN("-",TRUE,_xlfn.XLOOKUP(VALUE(INDEX(_xlfn.TEXTSPLIT(B45,"-"),3)),'DN轉換表(必要)'!A:A,'DN轉換表(必要)'!B:B,,0),INDEX(_xlfn.TEXTSPLIT(B45,"-"),1),INDEX(_xlfn.TEXTSPLIT(B45,"-"),2),INDEX(_xlfn.TEXTSPLIT(B45,"-"),4),INDEX(_xlfn.TEXTSPLIT(B45,"-"),5)),_xlfn.TEXTJOIN("-",TRUE,_xlfn.XLOOKUP(VALUE(INDEX(_xlfn.TEXTSPLIT(B45,"-"),4)),'DN轉換表(必要)'!A:A,'DN轉換表(必要)'!B:B,,0),INDEX(_xlfn.TEXTSPLIT(B45,"-"),1),INDEX(_xlfn.TEXTSPLIT(B45,"-"),2),INDEX(_xlfn.TEXTSPLIT(B45,"-"),3),INDEX(_xlfn.TEXTSPLIT(B45,"-"),4),INDEX(_xlfn.TEXTSPLIT(B45,"-"),5)))</f>
        <v>1"-CA-0601-AA1B-NA</v>
      </c>
      <c r="F45" s="3" t="str">
        <f>IFERROR(_xlfn.XLOOKUP(_xlfn.CONCAT(表格1[[#This Row],[Series NO]],"_",SUBSTITUTE(F$1,"REV.","")),版本控制!$F:$F,版本控制!$C:$C,,0),"")</f>
        <v>04/22/'25</v>
      </c>
      <c r="G45" s="3" t="str">
        <f>IFERROR(_xlfn.XLOOKUP(_xlfn.CONCAT(表格1[[#This Row],[Series NO]],"_",SUBSTITUTE(G$1,"REV.","")),版本控制!$F:$F,版本控制!$C:$C,,0),"")</f>
        <v/>
      </c>
      <c r="H45" s="3" t="str">
        <f>IFERROR(_xlfn.XLOOKUP(_xlfn.CONCAT(表格1[[#This Row],[Series NO]],"_",SUBSTITUTE(H$1,"REV.","")),版本控制!$F:$F,版本控制!$C:$C,,0),"")</f>
        <v/>
      </c>
      <c r="I45" s="3" t="str">
        <f>IFERROR(_xlfn.XLOOKUP(_xlfn.CONCAT(表格1[[#This Row],[Series NO]],"_",SUBSTITUTE(I$1,"REV.","")),版本控制!$F:$F,版本控制!$C:$C,,0),"")</f>
        <v/>
      </c>
      <c r="J45" s="3" t="str">
        <f>IFERROR(_xlfn.XLOOKUP(_xlfn.CONCAT(表格1[[#This Row],[Series NO]],"_",SUBSTITUTE(J$1,"REV.","")),版本控制!$F:$F,版本控制!$C:$C,,0),"")</f>
        <v/>
      </c>
      <c r="K45" s="3" t="str" cm="1">
        <f t="array" ref="K45">INDEX(F$1:J$1,1,MATCH(1,1/($F45:J45&lt;&gt;"")))</f>
        <v>REV.1</v>
      </c>
      <c r="L45" s="3" t="str" cm="1">
        <f t="array" ref="L45">LOOKUP(2,1/($F45:J45&lt;&gt;""),$F45:J45)</f>
        <v>04/22/'25</v>
      </c>
      <c r="M45" s="3"/>
      <c r="N45" s="3" t="str">
        <f t="shared" si="1"/>
        <v>0044</v>
      </c>
      <c r="O45" s="28"/>
      <c r="P45" s="32"/>
      <c r="Q45" s="22" cm="1">
        <f t="array" ref="Q45">_xlfn.XLOOKUP(INDEX(_xlfn.TEXTSPLIT(表格1[[#This Row],[LINE   NUMBER]],"-"),1),'DN轉換表(必要)'!B:B,'DN轉換表(必要)'!C:C,,0)</f>
        <v>1</v>
      </c>
      <c r="R45" s="22" t="str" cm="1">
        <f t="array" ref="R45">IF(IFERROR(MATCH(INDEX(_xlfn.TEXTSPLIT(表格1[[#This Row],[LINE   NUMBER]],"-"),2),介質清單!I:I,0)&gt;=1,FALSE),"Trim",INDEX(_xlfn.TEXTSPLIT(表格1[[#This Row],[LINE   NUMBER]],"-"),2))</f>
        <v>CA</v>
      </c>
      <c r="S45" s="22" t="str" cm="1">
        <f t="array" ref="S4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0601</v>
      </c>
      <c r="T45" s="22" t="str" cm="1">
        <f t="array" ref="T45">IF(LEN(INDEX(_xlfn.TEXTSPLIT(表格1[[#This Row],[LINE   NUMBER]],"-"),4))=4,INDEX(_xlfn.TEXTSPLIT(表格1[[#This Row],[LINE   NUMBER]],"-"),4),IF(LEN(MID(E45,FIND("AA",E45,1),4))=4,MID(E45,FIND("AA",E45,1),4),"Wrong"))</f>
        <v>AA1B</v>
      </c>
      <c r="U45" s="22" t="str" cm="1">
        <f t="array" ref="U4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5" s="22" t="str">
        <f>_xlfn.XLOOKUP(表格1[[#This Row],[級數]],管道等级索引表!B:B,管道等级索引表!G:G,,0)</f>
        <v>A106 Gr.B
API 5L Gr.B
SAWH</v>
      </c>
      <c r="W45" s="22" t="s">
        <v>5</v>
      </c>
      <c r="X45" s="23"/>
      <c r="Y45" s="22"/>
      <c r="Z45" s="22" t="str">
        <f>_xlfn.CONCAT(表格1[[#This Row],[系統]],"-",表格1[[#This Row],[編號]])</f>
        <v>CA-0601</v>
      </c>
      <c r="AA45" s="22"/>
      <c r="AB4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4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45" s="24" t="str">
        <f>IFERROR(_xlfn.XLOOKUP(表格1[[#This Row],[Line_No]],管道特性一覽表!A:A,管道特性一覽表!P:P,,0),"")</f>
        <v>水</v>
      </c>
      <c r="AE45" s="24" t="str" cm="1">
        <f t="array" ref="AE45">_xlfn.IFNA(_xlfn.XLOOKUP(表格1[[#This Row],[Series NO]],'依TP NO.篩選'!A:A,'依TP NO.篩選'!R:R,,0),_xlfn.XLOOKUP(VALUE(表格1[[#This Row],[Series NO]]),VALUE('依TP NO.篩選'!A:A),'依TP NO.篩選'!R:R,,0))</f>
        <v>TP-027</v>
      </c>
      <c r="AF45" s="24" t="str">
        <f>_xlfn.XLOOKUP(表格1[[#This Row],[系統]],介質清單!A:A,介質清單!B:B,,0)</f>
        <v>壓縮空氣</v>
      </c>
      <c r="AG45" s="25"/>
      <c r="AH45" s="22" t="s">
        <v>3433</v>
      </c>
      <c r="AI45" s="24"/>
      <c r="AJ4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45" s="2" t="str" cm="1">
        <f t="array" ref="AK45">IFERROR(_xlfn.TEXTJOIN("-",TRUE,INDEX(_xlfn.TEXTSPLIT(B45,"-"),1),INDEX(_xlfn.TEXTSPLIT(B45,"-"),2),INDEX(_xlfn.TEXTSPLIT(B45,"-"),4),INDEX(_xlfn.TEXTSPLIT(B45,"-"),5)),_xlfn.TEXTJOIN("-",TRUE,_xlfn.XLOOKUP(VALUE(INDEX(_xlfn.TEXTSPLIT(B45,"-"),4)),'DN轉換表(必要)'!A:A,'DN轉換表(必要)'!B:B,,0),INDEX(_xlfn.TEXTSPLIT(B45,"-"),1),INDEX(_xlfn.TEXTSPLIT(B45,"-"),2),INDEX(_xlfn.TEXTSPLIT(B45,"-"),3),INDEX(_xlfn.TEXTSPLIT(B45,"-"),4),INDEX(_xlfn.TEXTSPLIT(B45,"-"),5)))</f>
        <v>CA-0601-AA1B-NA</v>
      </c>
      <c r="AL45" s="2" t="str">
        <f>IF(ISNUMBER(IFERROR(_xlfn.XLOOKUP(表格1[[#This Row],[Line_No]],'TEMP VALUE'!A:A,'DRAWING LIST'!A:A,,0),"")),"v","")</f>
        <v/>
      </c>
      <c r="AM45" s="2" t="str">
        <f>_xlfn.XLOOKUP(表格1[[#This Row],[Series NO]], 版本控制!$A:$A, 版本控制!$E:$E, , 0, -1)</f>
        <v>啟用</v>
      </c>
    </row>
    <row r="46" spans="1:39" hidden="1">
      <c r="A46" s="18">
        <f>'圖號清單-114.04.25'!A46</f>
        <v>45</v>
      </c>
      <c r="B46" s="14" t="str">
        <f>_xlfn.XLOOKUP(表格1[[#This Row],[Series NO]],'圖號清單-114.04.25'!A:A,'圖號清單-114.04.25'!B:B,,0)</f>
        <v>CA-0601-25-AA1B-NA-6</v>
      </c>
      <c r="C46" s="3" t="str">
        <f>COUNTIF($AK$2:AK46, AK46) &amp; "/" &amp; COUNTIF($AK$2:$AK$3003, AK46)</f>
        <v>6/9</v>
      </c>
      <c r="D46" s="3" t="str">
        <f t="shared" si="0"/>
        <v>CA-0601-25-AA1B-NA</v>
      </c>
      <c r="E46" s="14" t="str" cm="1">
        <f t="array" ref="E46">IFERROR(_xlfn.TEXTJOIN("-",TRUE,_xlfn.XLOOKUP(VALUE(INDEX(_xlfn.TEXTSPLIT(B46,"-"),3)),'DN轉換表(必要)'!A:A,'DN轉換表(必要)'!B:B,,0),INDEX(_xlfn.TEXTSPLIT(B46,"-"),1),INDEX(_xlfn.TEXTSPLIT(B46,"-"),2),INDEX(_xlfn.TEXTSPLIT(B46,"-"),4),INDEX(_xlfn.TEXTSPLIT(B46,"-"),5)),_xlfn.TEXTJOIN("-",TRUE,_xlfn.XLOOKUP(VALUE(INDEX(_xlfn.TEXTSPLIT(B46,"-"),4)),'DN轉換表(必要)'!A:A,'DN轉換表(必要)'!B:B,,0),INDEX(_xlfn.TEXTSPLIT(B46,"-"),1),INDEX(_xlfn.TEXTSPLIT(B46,"-"),2),INDEX(_xlfn.TEXTSPLIT(B46,"-"),3),INDEX(_xlfn.TEXTSPLIT(B46,"-"),4),INDEX(_xlfn.TEXTSPLIT(B46,"-"),5)))</f>
        <v>1"-CA-0601-AA1B-NA</v>
      </c>
      <c r="F46" s="3" t="str">
        <f>IFERROR(_xlfn.XLOOKUP(_xlfn.CONCAT(表格1[[#This Row],[Series NO]],"_",SUBSTITUTE(F$1,"REV.","")),版本控制!$F:$F,版本控制!$C:$C,,0),"")</f>
        <v>04/22/'25</v>
      </c>
      <c r="G46" s="3" t="str">
        <f>IFERROR(_xlfn.XLOOKUP(_xlfn.CONCAT(表格1[[#This Row],[Series NO]],"_",SUBSTITUTE(G$1,"REV.","")),版本控制!$F:$F,版本控制!$C:$C,,0),"")</f>
        <v/>
      </c>
      <c r="H46" s="3" t="str">
        <f>IFERROR(_xlfn.XLOOKUP(_xlfn.CONCAT(表格1[[#This Row],[Series NO]],"_",SUBSTITUTE(H$1,"REV.","")),版本控制!$F:$F,版本控制!$C:$C,,0),"")</f>
        <v/>
      </c>
      <c r="I46" s="3" t="str">
        <f>IFERROR(_xlfn.XLOOKUP(_xlfn.CONCAT(表格1[[#This Row],[Series NO]],"_",SUBSTITUTE(I$1,"REV.","")),版本控制!$F:$F,版本控制!$C:$C,,0),"")</f>
        <v/>
      </c>
      <c r="J46" s="3" t="str">
        <f>IFERROR(_xlfn.XLOOKUP(_xlfn.CONCAT(表格1[[#This Row],[Series NO]],"_",SUBSTITUTE(J$1,"REV.","")),版本控制!$F:$F,版本控制!$C:$C,,0),"")</f>
        <v/>
      </c>
      <c r="K46" s="3" t="str" cm="1">
        <f t="array" ref="K46">INDEX(F$1:J$1,1,MATCH(1,1/($F46:J46&lt;&gt;"")))</f>
        <v>REV.1</v>
      </c>
      <c r="L46" s="3" t="str" cm="1">
        <f t="array" ref="L46">LOOKUP(2,1/($F46:J46&lt;&gt;""),$F46:J46)</f>
        <v>04/22/'25</v>
      </c>
      <c r="M46" s="3"/>
      <c r="N46" s="3" t="str">
        <f t="shared" si="1"/>
        <v>0045</v>
      </c>
      <c r="O46" s="28"/>
      <c r="P46" s="15"/>
      <c r="Q46" s="22" cm="1">
        <f t="array" ref="Q46">_xlfn.XLOOKUP(INDEX(_xlfn.TEXTSPLIT(表格1[[#This Row],[LINE   NUMBER]],"-"),1),'DN轉換表(必要)'!B:B,'DN轉換表(必要)'!C:C,,0)</f>
        <v>1</v>
      </c>
      <c r="R46" s="22" t="str" cm="1">
        <f t="array" ref="R46">IF(IFERROR(MATCH(INDEX(_xlfn.TEXTSPLIT(表格1[[#This Row],[LINE   NUMBER]],"-"),2),介質清單!I:I,0)&gt;=1,FALSE),"Trim",INDEX(_xlfn.TEXTSPLIT(表格1[[#This Row],[LINE   NUMBER]],"-"),2))</f>
        <v>CA</v>
      </c>
      <c r="S46" s="22" t="str" cm="1">
        <f t="array" ref="S4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0601</v>
      </c>
      <c r="T46" s="22" t="str" cm="1">
        <f t="array" ref="T46">IF(LEN(INDEX(_xlfn.TEXTSPLIT(表格1[[#This Row],[LINE   NUMBER]],"-"),4))=4,INDEX(_xlfn.TEXTSPLIT(表格1[[#This Row],[LINE   NUMBER]],"-"),4),IF(LEN(MID(E46,FIND("AA",E46,1),4))=4,MID(E46,FIND("AA",E46,1),4),"Wrong"))</f>
        <v>AA1B</v>
      </c>
      <c r="U46" s="22" t="str" cm="1">
        <f t="array" ref="U4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6" s="22" t="str">
        <f>_xlfn.XLOOKUP(表格1[[#This Row],[級數]],管道等级索引表!B:B,管道等级索引表!G:G,,0)</f>
        <v>A106 Gr.B
API 5L Gr.B
SAWH</v>
      </c>
      <c r="W46" s="22" t="s">
        <v>5</v>
      </c>
      <c r="X46" s="23"/>
      <c r="Y46" s="22"/>
      <c r="Z46" s="22" t="str">
        <f>_xlfn.CONCAT(表格1[[#This Row],[系統]],"-",表格1[[#This Row],[編號]])</f>
        <v>CA-0601</v>
      </c>
      <c r="AA46" s="22"/>
      <c r="AB4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4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46" s="24" t="str">
        <f>IFERROR(_xlfn.XLOOKUP(表格1[[#This Row],[Line_No]],管道特性一覽表!A:A,管道特性一覽表!P:P,,0),"")</f>
        <v>水</v>
      </c>
      <c r="AE46" s="24" t="str" cm="1">
        <f t="array" ref="AE46">_xlfn.IFNA(_xlfn.XLOOKUP(表格1[[#This Row],[Series NO]],'依TP NO.篩選'!A:A,'依TP NO.篩選'!R:R,,0),_xlfn.XLOOKUP(VALUE(表格1[[#This Row],[Series NO]]),VALUE('依TP NO.篩選'!A:A),'依TP NO.篩選'!R:R,,0))</f>
        <v>TP-027</v>
      </c>
      <c r="AF46" s="24" t="str">
        <f>_xlfn.XLOOKUP(表格1[[#This Row],[系統]],介質清單!A:A,介質清單!B:B,,0)</f>
        <v>壓縮空氣</v>
      </c>
      <c r="AG46" s="25"/>
      <c r="AH46" s="22" t="s">
        <v>3433</v>
      </c>
      <c r="AI46" s="24"/>
      <c r="AJ4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46" s="2" t="str" cm="1">
        <f t="array" ref="AK46">IFERROR(_xlfn.TEXTJOIN("-",TRUE,INDEX(_xlfn.TEXTSPLIT(B46,"-"),1),INDEX(_xlfn.TEXTSPLIT(B46,"-"),2),INDEX(_xlfn.TEXTSPLIT(B46,"-"),4),INDEX(_xlfn.TEXTSPLIT(B46,"-"),5)),_xlfn.TEXTJOIN("-",TRUE,_xlfn.XLOOKUP(VALUE(INDEX(_xlfn.TEXTSPLIT(B46,"-"),4)),'DN轉換表(必要)'!A:A,'DN轉換表(必要)'!B:B,,0),INDEX(_xlfn.TEXTSPLIT(B46,"-"),1),INDEX(_xlfn.TEXTSPLIT(B46,"-"),2),INDEX(_xlfn.TEXTSPLIT(B46,"-"),3),INDEX(_xlfn.TEXTSPLIT(B46,"-"),4),INDEX(_xlfn.TEXTSPLIT(B46,"-"),5)))</f>
        <v>CA-0601-AA1B-NA</v>
      </c>
      <c r="AL46" s="2" t="str">
        <f>IF(ISNUMBER(IFERROR(_xlfn.XLOOKUP(表格1[[#This Row],[Line_No]],'TEMP VALUE'!A:A,'DRAWING LIST'!A:A,,0),"")),"v","")</f>
        <v/>
      </c>
      <c r="AM46" s="2" t="str">
        <f>_xlfn.XLOOKUP(表格1[[#This Row],[Series NO]], 版本控制!$A:$A, 版本控制!$E:$E, , 0, -1)</f>
        <v>啟用</v>
      </c>
    </row>
    <row r="47" spans="1:39" hidden="1">
      <c r="A47" s="18">
        <f>'圖號清單-114.04.25'!A47</f>
        <v>46</v>
      </c>
      <c r="B47" s="14" t="str">
        <f>_xlfn.XLOOKUP(表格1[[#This Row],[Series NO]],'圖號清單-114.04.25'!A:A,'圖號清單-114.04.25'!B:B,,0)</f>
        <v>CA-0601-25-AA1B-NA-7</v>
      </c>
      <c r="C47" s="3" t="str">
        <f>COUNTIF($AK$2:AK47, AK47) &amp; "/" &amp; COUNTIF($AK$2:$AK$3003, AK47)</f>
        <v>7/9</v>
      </c>
      <c r="D47" s="3" t="str">
        <f t="shared" si="0"/>
        <v>CA-0601-25-AA1B-NA</v>
      </c>
      <c r="E47" s="14" t="str" cm="1">
        <f t="array" ref="E47">IFERROR(_xlfn.TEXTJOIN("-",TRUE,_xlfn.XLOOKUP(VALUE(INDEX(_xlfn.TEXTSPLIT(B47,"-"),3)),'DN轉換表(必要)'!A:A,'DN轉換表(必要)'!B:B,,0),INDEX(_xlfn.TEXTSPLIT(B47,"-"),1),INDEX(_xlfn.TEXTSPLIT(B47,"-"),2),INDEX(_xlfn.TEXTSPLIT(B47,"-"),4),INDEX(_xlfn.TEXTSPLIT(B47,"-"),5)),_xlfn.TEXTJOIN("-",TRUE,_xlfn.XLOOKUP(VALUE(INDEX(_xlfn.TEXTSPLIT(B47,"-"),4)),'DN轉換表(必要)'!A:A,'DN轉換表(必要)'!B:B,,0),INDEX(_xlfn.TEXTSPLIT(B47,"-"),1),INDEX(_xlfn.TEXTSPLIT(B47,"-"),2),INDEX(_xlfn.TEXTSPLIT(B47,"-"),3),INDEX(_xlfn.TEXTSPLIT(B47,"-"),4),INDEX(_xlfn.TEXTSPLIT(B47,"-"),5)))</f>
        <v>1"-CA-0601-AA1B-NA</v>
      </c>
      <c r="F47" s="3" t="str">
        <f>IFERROR(_xlfn.XLOOKUP(_xlfn.CONCAT(表格1[[#This Row],[Series NO]],"_",SUBSTITUTE(F$1,"REV.","")),版本控制!$F:$F,版本控制!$C:$C,,0),"")</f>
        <v>04/22/'25</v>
      </c>
      <c r="G47" s="3" t="str">
        <f>IFERROR(_xlfn.XLOOKUP(_xlfn.CONCAT(表格1[[#This Row],[Series NO]],"_",SUBSTITUTE(G$1,"REV.","")),版本控制!$F:$F,版本控制!$C:$C,,0),"")</f>
        <v/>
      </c>
      <c r="H47" s="3" t="str">
        <f>IFERROR(_xlfn.XLOOKUP(_xlfn.CONCAT(表格1[[#This Row],[Series NO]],"_",SUBSTITUTE(H$1,"REV.","")),版本控制!$F:$F,版本控制!$C:$C,,0),"")</f>
        <v/>
      </c>
      <c r="I47" s="3" t="str">
        <f>IFERROR(_xlfn.XLOOKUP(_xlfn.CONCAT(表格1[[#This Row],[Series NO]],"_",SUBSTITUTE(I$1,"REV.","")),版本控制!$F:$F,版本控制!$C:$C,,0),"")</f>
        <v/>
      </c>
      <c r="J47" s="3" t="str">
        <f>IFERROR(_xlfn.XLOOKUP(_xlfn.CONCAT(表格1[[#This Row],[Series NO]],"_",SUBSTITUTE(J$1,"REV.","")),版本控制!$F:$F,版本控制!$C:$C,,0),"")</f>
        <v/>
      </c>
      <c r="K47" s="3" t="str" cm="1">
        <f t="array" ref="K47">INDEX(F$1:J$1,1,MATCH(1,1/($F47:J47&lt;&gt;"")))</f>
        <v>REV.1</v>
      </c>
      <c r="L47" s="3" t="str" cm="1">
        <f t="array" ref="L47">LOOKUP(2,1/($F47:J47&lt;&gt;""),$F47:J47)</f>
        <v>04/22/'25</v>
      </c>
      <c r="M47" s="3"/>
      <c r="N47" s="3" t="str">
        <f t="shared" si="1"/>
        <v>0046</v>
      </c>
      <c r="O47" s="28"/>
      <c r="P47" s="32"/>
      <c r="Q47" s="22" cm="1">
        <f t="array" ref="Q47">_xlfn.XLOOKUP(INDEX(_xlfn.TEXTSPLIT(表格1[[#This Row],[LINE   NUMBER]],"-"),1),'DN轉換表(必要)'!B:B,'DN轉換表(必要)'!C:C,,0)</f>
        <v>1</v>
      </c>
      <c r="R47" s="22" t="str" cm="1">
        <f t="array" ref="R47">IF(IFERROR(MATCH(INDEX(_xlfn.TEXTSPLIT(表格1[[#This Row],[LINE   NUMBER]],"-"),2),介質清單!I:I,0)&gt;=1,FALSE),"Trim",INDEX(_xlfn.TEXTSPLIT(表格1[[#This Row],[LINE   NUMBER]],"-"),2))</f>
        <v>CA</v>
      </c>
      <c r="S47" s="22" t="str" cm="1">
        <f t="array" ref="S4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0601</v>
      </c>
      <c r="T47" s="22" t="str" cm="1">
        <f t="array" ref="T47">IF(LEN(INDEX(_xlfn.TEXTSPLIT(表格1[[#This Row],[LINE   NUMBER]],"-"),4))=4,INDEX(_xlfn.TEXTSPLIT(表格1[[#This Row],[LINE   NUMBER]],"-"),4),IF(LEN(MID(E47,FIND("AA",E47,1),4))=4,MID(E47,FIND("AA",E47,1),4),"Wrong"))</f>
        <v>AA1B</v>
      </c>
      <c r="U47" s="22" t="str" cm="1">
        <f t="array" ref="U4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7" s="22" t="str">
        <f>_xlfn.XLOOKUP(表格1[[#This Row],[級數]],管道等级索引表!B:B,管道等级索引表!G:G,,0)</f>
        <v>A106 Gr.B
API 5L Gr.B
SAWH</v>
      </c>
      <c r="W47" s="22" t="s">
        <v>5</v>
      </c>
      <c r="X47" s="23"/>
      <c r="Y47" s="22"/>
      <c r="Z47" s="22" t="str">
        <f>_xlfn.CONCAT(表格1[[#This Row],[系統]],"-",表格1[[#This Row],[編號]])</f>
        <v>CA-0601</v>
      </c>
      <c r="AA47" s="22"/>
      <c r="AB4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4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47" s="24" t="str">
        <f>IFERROR(_xlfn.XLOOKUP(表格1[[#This Row],[Line_No]],管道特性一覽表!A:A,管道特性一覽表!P:P,,0),"")</f>
        <v>水</v>
      </c>
      <c r="AE47" s="24" t="str" cm="1">
        <f t="array" ref="AE47">_xlfn.IFNA(_xlfn.XLOOKUP(表格1[[#This Row],[Series NO]],'依TP NO.篩選'!A:A,'依TP NO.篩選'!R:R,,0),_xlfn.XLOOKUP(VALUE(表格1[[#This Row],[Series NO]]),VALUE('依TP NO.篩選'!A:A),'依TP NO.篩選'!R:R,,0))</f>
        <v>TP-027</v>
      </c>
      <c r="AF47" s="24" t="str">
        <f>_xlfn.XLOOKUP(表格1[[#This Row],[系統]],介質清單!A:A,介質清單!B:B,,0)</f>
        <v>壓縮空氣</v>
      </c>
      <c r="AG47" s="25"/>
      <c r="AH47" s="22" t="s">
        <v>3433</v>
      </c>
      <c r="AI47" s="24"/>
      <c r="AJ4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47" s="2" t="str" cm="1">
        <f t="array" ref="AK47">IFERROR(_xlfn.TEXTJOIN("-",TRUE,INDEX(_xlfn.TEXTSPLIT(B47,"-"),1),INDEX(_xlfn.TEXTSPLIT(B47,"-"),2),INDEX(_xlfn.TEXTSPLIT(B47,"-"),4),INDEX(_xlfn.TEXTSPLIT(B47,"-"),5)),_xlfn.TEXTJOIN("-",TRUE,_xlfn.XLOOKUP(VALUE(INDEX(_xlfn.TEXTSPLIT(B47,"-"),4)),'DN轉換表(必要)'!A:A,'DN轉換表(必要)'!B:B,,0),INDEX(_xlfn.TEXTSPLIT(B47,"-"),1),INDEX(_xlfn.TEXTSPLIT(B47,"-"),2),INDEX(_xlfn.TEXTSPLIT(B47,"-"),3),INDEX(_xlfn.TEXTSPLIT(B47,"-"),4),INDEX(_xlfn.TEXTSPLIT(B47,"-"),5)))</f>
        <v>CA-0601-AA1B-NA</v>
      </c>
      <c r="AL47" s="2" t="str">
        <f>IF(ISNUMBER(IFERROR(_xlfn.XLOOKUP(表格1[[#This Row],[Line_No]],'TEMP VALUE'!A:A,'DRAWING LIST'!A:A,,0),"")),"v","")</f>
        <v/>
      </c>
      <c r="AM47" s="2" t="str">
        <f>_xlfn.XLOOKUP(表格1[[#This Row],[Series NO]], 版本控制!$A:$A, 版本控制!$E:$E, , 0, -1)</f>
        <v>啟用</v>
      </c>
    </row>
    <row r="48" spans="1:39" hidden="1">
      <c r="A48" s="18">
        <f>'圖號清單-114.04.25'!A48</f>
        <v>47</v>
      </c>
      <c r="B48" s="14" t="str">
        <f>_xlfn.XLOOKUP(表格1[[#This Row],[Series NO]],'圖號清單-114.04.25'!A:A,'圖號清單-114.04.25'!B:B,,0)</f>
        <v>CA-0601-25-AA1B-NA-8</v>
      </c>
      <c r="C48" s="3" t="str">
        <f>COUNTIF($AK$2:AK48, AK48) &amp; "/" &amp; COUNTIF($AK$2:$AK$3003, AK48)</f>
        <v>8/9</v>
      </c>
      <c r="D48" s="3" t="str">
        <f t="shared" si="0"/>
        <v>CA-0601-25-AA1B-NA</v>
      </c>
      <c r="E48" s="14" t="str" cm="1">
        <f t="array" ref="E48">IFERROR(_xlfn.TEXTJOIN("-",TRUE,_xlfn.XLOOKUP(VALUE(INDEX(_xlfn.TEXTSPLIT(B48,"-"),3)),'DN轉換表(必要)'!A:A,'DN轉換表(必要)'!B:B,,0),INDEX(_xlfn.TEXTSPLIT(B48,"-"),1),INDEX(_xlfn.TEXTSPLIT(B48,"-"),2),INDEX(_xlfn.TEXTSPLIT(B48,"-"),4),INDEX(_xlfn.TEXTSPLIT(B48,"-"),5)),_xlfn.TEXTJOIN("-",TRUE,_xlfn.XLOOKUP(VALUE(INDEX(_xlfn.TEXTSPLIT(B48,"-"),4)),'DN轉換表(必要)'!A:A,'DN轉換表(必要)'!B:B,,0),INDEX(_xlfn.TEXTSPLIT(B48,"-"),1),INDEX(_xlfn.TEXTSPLIT(B48,"-"),2),INDEX(_xlfn.TEXTSPLIT(B48,"-"),3),INDEX(_xlfn.TEXTSPLIT(B48,"-"),4),INDEX(_xlfn.TEXTSPLIT(B48,"-"),5)))</f>
        <v>1"-CA-0601-AA1B-NA</v>
      </c>
      <c r="F48" s="3" t="str">
        <f>IFERROR(_xlfn.XLOOKUP(_xlfn.CONCAT(表格1[[#This Row],[Series NO]],"_",SUBSTITUTE(F$1,"REV.","")),版本控制!$F:$F,版本控制!$C:$C,,0),"")</f>
        <v>04/22/'25</v>
      </c>
      <c r="G48" s="3" t="str">
        <f>IFERROR(_xlfn.XLOOKUP(_xlfn.CONCAT(表格1[[#This Row],[Series NO]],"_",SUBSTITUTE(G$1,"REV.","")),版本控制!$F:$F,版本控制!$C:$C,,0),"")</f>
        <v/>
      </c>
      <c r="H48" s="3" t="str">
        <f>IFERROR(_xlfn.XLOOKUP(_xlfn.CONCAT(表格1[[#This Row],[Series NO]],"_",SUBSTITUTE(H$1,"REV.","")),版本控制!$F:$F,版本控制!$C:$C,,0),"")</f>
        <v/>
      </c>
      <c r="I48" s="3" t="str">
        <f>IFERROR(_xlfn.XLOOKUP(_xlfn.CONCAT(表格1[[#This Row],[Series NO]],"_",SUBSTITUTE(I$1,"REV.","")),版本控制!$F:$F,版本控制!$C:$C,,0),"")</f>
        <v/>
      </c>
      <c r="J48" s="3" t="str">
        <f>IFERROR(_xlfn.XLOOKUP(_xlfn.CONCAT(表格1[[#This Row],[Series NO]],"_",SUBSTITUTE(J$1,"REV.","")),版本控制!$F:$F,版本控制!$C:$C,,0),"")</f>
        <v/>
      </c>
      <c r="K48" s="3" t="str" cm="1">
        <f t="array" ref="K48">INDEX(F$1:J$1,1,MATCH(1,1/($F48:J48&lt;&gt;"")))</f>
        <v>REV.1</v>
      </c>
      <c r="L48" s="3" t="str" cm="1">
        <f t="array" ref="L48">LOOKUP(2,1/($F48:J48&lt;&gt;""),$F48:J48)</f>
        <v>04/22/'25</v>
      </c>
      <c r="M48" s="3"/>
      <c r="N48" s="3" t="str">
        <f t="shared" si="1"/>
        <v>0047</v>
      </c>
      <c r="O48" s="28"/>
      <c r="P48" s="15"/>
      <c r="Q48" s="22" cm="1">
        <f t="array" ref="Q48">_xlfn.XLOOKUP(INDEX(_xlfn.TEXTSPLIT(表格1[[#This Row],[LINE   NUMBER]],"-"),1),'DN轉換表(必要)'!B:B,'DN轉換表(必要)'!C:C,,0)</f>
        <v>1</v>
      </c>
      <c r="R48" s="22" t="str" cm="1">
        <f t="array" ref="R48">IF(IFERROR(MATCH(INDEX(_xlfn.TEXTSPLIT(表格1[[#This Row],[LINE   NUMBER]],"-"),2),介質清單!I:I,0)&gt;=1,FALSE),"Trim",INDEX(_xlfn.TEXTSPLIT(表格1[[#This Row],[LINE   NUMBER]],"-"),2))</f>
        <v>CA</v>
      </c>
      <c r="S48" s="22" t="str" cm="1">
        <f t="array" ref="S4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0601</v>
      </c>
      <c r="T48" s="22" t="str" cm="1">
        <f t="array" ref="T48">IF(LEN(INDEX(_xlfn.TEXTSPLIT(表格1[[#This Row],[LINE   NUMBER]],"-"),4))=4,INDEX(_xlfn.TEXTSPLIT(表格1[[#This Row],[LINE   NUMBER]],"-"),4),IF(LEN(MID(E48,FIND("AA",E48,1),4))=4,MID(E48,FIND("AA",E48,1),4),"Wrong"))</f>
        <v>AA1B</v>
      </c>
      <c r="U48" s="22" t="str" cm="1">
        <f t="array" ref="U4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8" s="22" t="str">
        <f>_xlfn.XLOOKUP(表格1[[#This Row],[級數]],管道等级索引表!B:B,管道等级索引表!G:G,,0)</f>
        <v>A106 Gr.B
API 5L Gr.B
SAWH</v>
      </c>
      <c r="W48" s="22" t="s">
        <v>5</v>
      </c>
      <c r="X48" s="23"/>
      <c r="Y48" s="22"/>
      <c r="Z48" s="22" t="str">
        <f>_xlfn.CONCAT(表格1[[#This Row],[系統]],"-",表格1[[#This Row],[編號]])</f>
        <v>CA-0601</v>
      </c>
      <c r="AA48" s="22"/>
      <c r="AB4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4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48" s="24" t="str">
        <f>IFERROR(_xlfn.XLOOKUP(表格1[[#This Row],[Line_No]],管道特性一覽表!A:A,管道特性一覽表!P:P,,0),"")</f>
        <v>水</v>
      </c>
      <c r="AE48" s="24" t="str" cm="1">
        <f t="array" ref="AE48">_xlfn.IFNA(_xlfn.XLOOKUP(表格1[[#This Row],[Series NO]],'依TP NO.篩選'!A:A,'依TP NO.篩選'!R:R,,0),_xlfn.XLOOKUP(VALUE(表格1[[#This Row],[Series NO]]),VALUE('依TP NO.篩選'!A:A),'依TP NO.篩選'!R:R,,0))</f>
        <v>TP-027</v>
      </c>
      <c r="AF48" s="24" t="str">
        <f>_xlfn.XLOOKUP(表格1[[#This Row],[系統]],介質清單!A:A,介質清單!B:B,,0)</f>
        <v>壓縮空氣</v>
      </c>
      <c r="AG48" s="25"/>
      <c r="AH48" s="22" t="s">
        <v>3433</v>
      </c>
      <c r="AI48" s="24"/>
      <c r="AJ4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48" s="2" t="str" cm="1">
        <f t="array" ref="AK48">IFERROR(_xlfn.TEXTJOIN("-",TRUE,INDEX(_xlfn.TEXTSPLIT(B48,"-"),1),INDEX(_xlfn.TEXTSPLIT(B48,"-"),2),INDEX(_xlfn.TEXTSPLIT(B48,"-"),4),INDEX(_xlfn.TEXTSPLIT(B48,"-"),5)),_xlfn.TEXTJOIN("-",TRUE,_xlfn.XLOOKUP(VALUE(INDEX(_xlfn.TEXTSPLIT(B48,"-"),4)),'DN轉換表(必要)'!A:A,'DN轉換表(必要)'!B:B,,0),INDEX(_xlfn.TEXTSPLIT(B48,"-"),1),INDEX(_xlfn.TEXTSPLIT(B48,"-"),2),INDEX(_xlfn.TEXTSPLIT(B48,"-"),3),INDEX(_xlfn.TEXTSPLIT(B48,"-"),4),INDEX(_xlfn.TEXTSPLIT(B48,"-"),5)))</f>
        <v>CA-0601-AA1B-NA</v>
      </c>
      <c r="AL48" s="2" t="str">
        <f>IF(ISNUMBER(IFERROR(_xlfn.XLOOKUP(表格1[[#This Row],[Line_No]],'TEMP VALUE'!A:A,'DRAWING LIST'!A:A,,0),"")),"v","")</f>
        <v/>
      </c>
      <c r="AM48" s="2" t="str">
        <f>_xlfn.XLOOKUP(表格1[[#This Row],[Series NO]], 版本控制!$A:$A, 版本控制!$E:$E, , 0, -1)</f>
        <v>啟用</v>
      </c>
    </row>
    <row r="49" spans="1:39" hidden="1">
      <c r="A49" s="18">
        <f>'圖號清單-114.04.25'!A49</f>
        <v>48</v>
      </c>
      <c r="B49" s="14" t="str">
        <f>_xlfn.XLOOKUP(表格1[[#This Row],[Series NO]],'圖號清單-114.04.25'!A:A,'圖號清單-114.04.25'!B:B,,0)</f>
        <v>CA-0601-25-AA1B-NA-9</v>
      </c>
      <c r="C49" s="3" t="str">
        <f>COUNTIF($AK$2:AK49, AK49) &amp; "/" &amp; COUNTIF($AK$2:$AK$3003, AK49)</f>
        <v>9/9</v>
      </c>
      <c r="D49" s="3" t="str">
        <f t="shared" si="0"/>
        <v>CA-0601-25-AA1B-NA</v>
      </c>
      <c r="E49" s="14" t="str" cm="1">
        <f t="array" ref="E49">IFERROR(_xlfn.TEXTJOIN("-",TRUE,_xlfn.XLOOKUP(VALUE(INDEX(_xlfn.TEXTSPLIT(B49,"-"),3)),'DN轉換表(必要)'!A:A,'DN轉換表(必要)'!B:B,,0),INDEX(_xlfn.TEXTSPLIT(B49,"-"),1),INDEX(_xlfn.TEXTSPLIT(B49,"-"),2),INDEX(_xlfn.TEXTSPLIT(B49,"-"),4),INDEX(_xlfn.TEXTSPLIT(B49,"-"),5)),_xlfn.TEXTJOIN("-",TRUE,_xlfn.XLOOKUP(VALUE(INDEX(_xlfn.TEXTSPLIT(B49,"-"),4)),'DN轉換表(必要)'!A:A,'DN轉換表(必要)'!B:B,,0),INDEX(_xlfn.TEXTSPLIT(B49,"-"),1),INDEX(_xlfn.TEXTSPLIT(B49,"-"),2),INDEX(_xlfn.TEXTSPLIT(B49,"-"),3),INDEX(_xlfn.TEXTSPLIT(B49,"-"),4),INDEX(_xlfn.TEXTSPLIT(B49,"-"),5)))</f>
        <v>1"-CA-0601-AA1B-NA</v>
      </c>
      <c r="F49" s="3" t="str">
        <f>IFERROR(_xlfn.XLOOKUP(_xlfn.CONCAT(表格1[[#This Row],[Series NO]],"_",SUBSTITUTE(F$1,"REV.","")),版本控制!$F:$F,版本控制!$C:$C,,0),"")</f>
        <v>04/22/'25</v>
      </c>
      <c r="G49" s="3" t="str">
        <f>IFERROR(_xlfn.XLOOKUP(_xlfn.CONCAT(表格1[[#This Row],[Series NO]],"_",SUBSTITUTE(G$1,"REV.","")),版本控制!$F:$F,版本控制!$C:$C,,0),"")</f>
        <v/>
      </c>
      <c r="H49" s="3" t="str">
        <f>IFERROR(_xlfn.XLOOKUP(_xlfn.CONCAT(表格1[[#This Row],[Series NO]],"_",SUBSTITUTE(H$1,"REV.","")),版本控制!$F:$F,版本控制!$C:$C,,0),"")</f>
        <v/>
      </c>
      <c r="I49" s="3" t="str">
        <f>IFERROR(_xlfn.XLOOKUP(_xlfn.CONCAT(表格1[[#This Row],[Series NO]],"_",SUBSTITUTE(I$1,"REV.","")),版本控制!$F:$F,版本控制!$C:$C,,0),"")</f>
        <v/>
      </c>
      <c r="J49" s="3" t="str">
        <f>IFERROR(_xlfn.XLOOKUP(_xlfn.CONCAT(表格1[[#This Row],[Series NO]],"_",SUBSTITUTE(J$1,"REV.","")),版本控制!$F:$F,版本控制!$C:$C,,0),"")</f>
        <v/>
      </c>
      <c r="K49" s="3" t="str" cm="1">
        <f t="array" ref="K49">INDEX(F$1:J$1,1,MATCH(1,1/($F49:J49&lt;&gt;"")))</f>
        <v>REV.1</v>
      </c>
      <c r="L49" s="3" t="str" cm="1">
        <f t="array" ref="L49">LOOKUP(2,1/($F49:J49&lt;&gt;""),$F49:J49)</f>
        <v>04/22/'25</v>
      </c>
      <c r="M49" s="3"/>
      <c r="N49" s="3" t="str">
        <f t="shared" si="1"/>
        <v>0048</v>
      </c>
      <c r="O49" s="28"/>
      <c r="P49" s="15"/>
      <c r="Q49" s="22" cm="1">
        <f t="array" ref="Q49">_xlfn.XLOOKUP(INDEX(_xlfn.TEXTSPLIT(表格1[[#This Row],[LINE   NUMBER]],"-"),1),'DN轉換表(必要)'!B:B,'DN轉換表(必要)'!C:C,,0)</f>
        <v>1</v>
      </c>
      <c r="R49" s="22" t="str" cm="1">
        <f t="array" ref="R49">IF(IFERROR(MATCH(INDEX(_xlfn.TEXTSPLIT(表格1[[#This Row],[LINE   NUMBER]],"-"),2),介質清單!I:I,0)&gt;=1,FALSE),"Trim",INDEX(_xlfn.TEXTSPLIT(表格1[[#This Row],[LINE   NUMBER]],"-"),2))</f>
        <v>CA</v>
      </c>
      <c r="S49" s="22" t="str" cm="1">
        <f t="array" ref="S4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0601</v>
      </c>
      <c r="T49" s="22" t="str" cm="1">
        <f t="array" ref="T49">IF(LEN(INDEX(_xlfn.TEXTSPLIT(表格1[[#This Row],[LINE   NUMBER]],"-"),4))=4,INDEX(_xlfn.TEXTSPLIT(表格1[[#This Row],[LINE   NUMBER]],"-"),4),IF(LEN(MID(E49,FIND("AA",E49,1),4))=4,MID(E49,FIND("AA",E49,1),4),"Wrong"))</f>
        <v>AA1B</v>
      </c>
      <c r="U49" s="22" t="str" cm="1">
        <f t="array" ref="U4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9" s="22" t="str">
        <f>_xlfn.XLOOKUP(表格1[[#This Row],[級數]],管道等级索引表!B:B,管道等级索引表!G:G,,0)</f>
        <v>A106 Gr.B
API 5L Gr.B
SAWH</v>
      </c>
      <c r="W49" s="22" t="s">
        <v>5</v>
      </c>
      <c r="X49" s="23"/>
      <c r="Y49" s="22"/>
      <c r="Z49" s="22" t="str">
        <f>_xlfn.CONCAT(表格1[[#This Row],[系統]],"-",表格1[[#This Row],[編號]])</f>
        <v>CA-0601</v>
      </c>
      <c r="AA49" s="22"/>
      <c r="AB4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4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49" s="24" t="str">
        <f>IFERROR(_xlfn.XLOOKUP(表格1[[#This Row],[Line_No]],管道特性一覽表!A:A,管道特性一覽表!P:P,,0),"")</f>
        <v>水</v>
      </c>
      <c r="AE49" s="24" t="str" cm="1">
        <f t="array" ref="AE49">_xlfn.IFNA(_xlfn.XLOOKUP(表格1[[#This Row],[Series NO]],'依TP NO.篩選'!A:A,'依TP NO.篩選'!R:R,,0),_xlfn.XLOOKUP(VALUE(表格1[[#This Row],[Series NO]]),VALUE('依TP NO.篩選'!A:A),'依TP NO.篩選'!R:R,,0))</f>
        <v>TP-027</v>
      </c>
      <c r="AF49" s="24" t="str">
        <f>_xlfn.XLOOKUP(表格1[[#This Row],[系統]],介質清單!A:A,介質清單!B:B,,0)</f>
        <v>壓縮空氣</v>
      </c>
      <c r="AG49" s="25"/>
      <c r="AH49" s="22" t="s">
        <v>3433</v>
      </c>
      <c r="AI49" s="24"/>
      <c r="AJ4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49" s="2" t="str" cm="1">
        <f t="array" ref="AK49">IFERROR(_xlfn.TEXTJOIN("-",TRUE,INDEX(_xlfn.TEXTSPLIT(B49,"-"),1),INDEX(_xlfn.TEXTSPLIT(B49,"-"),2),INDEX(_xlfn.TEXTSPLIT(B49,"-"),4),INDEX(_xlfn.TEXTSPLIT(B49,"-"),5)),_xlfn.TEXTJOIN("-",TRUE,_xlfn.XLOOKUP(VALUE(INDEX(_xlfn.TEXTSPLIT(B49,"-"),4)),'DN轉換表(必要)'!A:A,'DN轉換表(必要)'!B:B,,0),INDEX(_xlfn.TEXTSPLIT(B49,"-"),1),INDEX(_xlfn.TEXTSPLIT(B49,"-"),2),INDEX(_xlfn.TEXTSPLIT(B49,"-"),3),INDEX(_xlfn.TEXTSPLIT(B49,"-"),4),INDEX(_xlfn.TEXTSPLIT(B49,"-"),5)))</f>
        <v>CA-0601-AA1B-NA</v>
      </c>
      <c r="AL49" s="2" t="str">
        <f>IF(ISNUMBER(IFERROR(_xlfn.XLOOKUP(表格1[[#This Row],[Line_No]],'TEMP VALUE'!A:A,'DRAWING LIST'!A:A,,0),"")),"v","")</f>
        <v/>
      </c>
      <c r="AM49" s="2" t="str">
        <f>_xlfn.XLOOKUP(表格1[[#This Row],[Series NO]], 版本控制!$A:$A, 版本控制!$E:$E, , 0, -1)</f>
        <v>啟用</v>
      </c>
    </row>
    <row r="50" spans="1:39" hidden="1">
      <c r="A50" s="18">
        <f>'圖號清單-114.04.25'!A50</f>
        <v>49</v>
      </c>
      <c r="B50" s="14" t="str">
        <f>_xlfn.XLOOKUP(表格1[[#This Row],[Series NO]],'圖號清單-114.04.25'!A:A,'圖號清單-114.04.25'!B:B,,0)</f>
        <v>CA-0602-15-AA1B-NA</v>
      </c>
      <c r="C50" s="3" t="str">
        <f>COUNTIF($AK$2:AK50, AK50) &amp; "/" &amp; COUNTIF($AK$2:$AK$3003, AK50)</f>
        <v>1/1</v>
      </c>
      <c r="D50" s="3" t="str">
        <f t="shared" si="0"/>
        <v>CA-0602-15-AA1B-NA</v>
      </c>
      <c r="E50" s="14" t="str" cm="1">
        <f t="array" ref="E50">IFERROR(_xlfn.TEXTJOIN("-",TRUE,_xlfn.XLOOKUP(VALUE(INDEX(_xlfn.TEXTSPLIT(B50,"-"),3)),'DN轉換表(必要)'!A:A,'DN轉換表(必要)'!B:B,,0),INDEX(_xlfn.TEXTSPLIT(B50,"-"),1),INDEX(_xlfn.TEXTSPLIT(B50,"-"),2),INDEX(_xlfn.TEXTSPLIT(B50,"-"),4),INDEX(_xlfn.TEXTSPLIT(B50,"-"),5)),_xlfn.TEXTJOIN("-",TRUE,_xlfn.XLOOKUP(VALUE(INDEX(_xlfn.TEXTSPLIT(B50,"-"),4)),'DN轉換表(必要)'!A:A,'DN轉換表(必要)'!B:B,,0),INDEX(_xlfn.TEXTSPLIT(B50,"-"),1),INDEX(_xlfn.TEXTSPLIT(B50,"-"),2),INDEX(_xlfn.TEXTSPLIT(B50,"-"),3),INDEX(_xlfn.TEXTSPLIT(B50,"-"),4),INDEX(_xlfn.TEXTSPLIT(B50,"-"),5)))</f>
        <v>1/2"-CA-0602-AA1B-NA</v>
      </c>
      <c r="F50" s="3" t="str">
        <f>IFERROR(_xlfn.XLOOKUP(_xlfn.CONCAT(表格1[[#This Row],[Series NO]],"_",SUBSTITUTE(F$1,"REV.","")),版本控制!$F:$F,版本控制!$C:$C,,0),"")</f>
        <v>04/22/'25</v>
      </c>
      <c r="G50" s="3" t="str">
        <f>IFERROR(_xlfn.XLOOKUP(_xlfn.CONCAT(表格1[[#This Row],[Series NO]],"_",SUBSTITUTE(G$1,"REV.","")),版本控制!$F:$F,版本控制!$C:$C,,0),"")</f>
        <v/>
      </c>
      <c r="H50" s="3" t="str">
        <f>IFERROR(_xlfn.XLOOKUP(_xlfn.CONCAT(表格1[[#This Row],[Series NO]],"_",SUBSTITUTE(H$1,"REV.","")),版本控制!$F:$F,版本控制!$C:$C,,0),"")</f>
        <v/>
      </c>
      <c r="I50" s="3" t="str">
        <f>IFERROR(_xlfn.XLOOKUP(_xlfn.CONCAT(表格1[[#This Row],[Series NO]],"_",SUBSTITUTE(I$1,"REV.","")),版本控制!$F:$F,版本控制!$C:$C,,0),"")</f>
        <v/>
      </c>
      <c r="J50" s="3" t="str">
        <f>IFERROR(_xlfn.XLOOKUP(_xlfn.CONCAT(表格1[[#This Row],[Series NO]],"_",SUBSTITUTE(J$1,"REV.","")),版本控制!$F:$F,版本控制!$C:$C,,0),"")</f>
        <v/>
      </c>
      <c r="K50" s="3" t="str" cm="1">
        <f t="array" ref="K50">INDEX(F$1:J$1,1,MATCH(1,1/($F50:J50&lt;&gt;"")))</f>
        <v>REV.1</v>
      </c>
      <c r="L50" s="3" t="str" cm="1">
        <f t="array" ref="L50">LOOKUP(2,1/($F50:J50&lt;&gt;""),$F50:J50)</f>
        <v>04/22/'25</v>
      </c>
      <c r="M50" s="3"/>
      <c r="N50" s="3" t="str">
        <f t="shared" si="1"/>
        <v>0049</v>
      </c>
      <c r="O50" s="28"/>
      <c r="P50" s="15"/>
      <c r="Q50" s="22" cm="1">
        <f t="array" ref="Q50">_xlfn.XLOOKUP(INDEX(_xlfn.TEXTSPLIT(表格1[[#This Row],[LINE   NUMBER]],"-"),1),'DN轉換表(必要)'!B:B,'DN轉換表(必要)'!C:C,,0)</f>
        <v>0.5</v>
      </c>
      <c r="R50" s="22" t="str" cm="1">
        <f t="array" ref="R50">IF(IFERROR(MATCH(INDEX(_xlfn.TEXTSPLIT(表格1[[#This Row],[LINE   NUMBER]],"-"),2),介質清單!I:I,0)&gt;=1,FALSE),"Trim",INDEX(_xlfn.TEXTSPLIT(表格1[[#This Row],[LINE   NUMBER]],"-"),2))</f>
        <v>CA</v>
      </c>
      <c r="S50" s="22" t="str" cm="1">
        <f t="array" ref="S5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0602</v>
      </c>
      <c r="T50" s="22" t="str" cm="1">
        <f t="array" ref="T50">IF(LEN(INDEX(_xlfn.TEXTSPLIT(表格1[[#This Row],[LINE   NUMBER]],"-"),4))=4,INDEX(_xlfn.TEXTSPLIT(表格1[[#This Row],[LINE   NUMBER]],"-"),4),IF(LEN(MID(E50,FIND("AA",E50,1),4))=4,MID(E50,FIND("AA",E50,1),4),"Wrong"))</f>
        <v>AA1B</v>
      </c>
      <c r="U50" s="22" t="str" cm="1">
        <f t="array" ref="U5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0" s="22" t="str">
        <f>_xlfn.XLOOKUP(表格1[[#This Row],[級數]],管道等级索引表!B:B,管道等级索引表!G:G,,0)</f>
        <v>A106 Gr.B
API 5L Gr.B
SAWH</v>
      </c>
      <c r="W50" s="22" t="s">
        <v>5</v>
      </c>
      <c r="X50" s="23"/>
      <c r="Y50" s="22"/>
      <c r="Z50" s="22" t="str">
        <f>_xlfn.CONCAT(表格1[[#This Row],[系統]],"-",表格1[[#This Row],[編號]])</f>
        <v>CA-0602</v>
      </c>
      <c r="AA50" s="22"/>
      <c r="AB5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0" s="24" t="str">
        <f>IFERROR(_xlfn.XLOOKUP(表格1[[#This Row],[Line_No]],管道特性一覽表!A:A,管道特性一覽表!P:P,,0),"")</f>
        <v>水</v>
      </c>
      <c r="AE50" s="24" t="str" cm="1">
        <f t="array" ref="AE50">_xlfn.IFNA(_xlfn.XLOOKUP(表格1[[#This Row],[Series NO]],'依TP NO.篩選'!A:A,'依TP NO.篩選'!R:R,,0),_xlfn.XLOOKUP(VALUE(表格1[[#This Row],[Series NO]]),VALUE('依TP NO.篩選'!A:A),'依TP NO.篩選'!R:R,,0))</f>
        <v>TP-027</v>
      </c>
      <c r="AF50" s="24" t="str">
        <f>_xlfn.XLOOKUP(表格1[[#This Row],[系統]],介質清單!A:A,介質清單!B:B,,0)</f>
        <v>壓縮空氣</v>
      </c>
      <c r="AG50" s="25"/>
      <c r="AH50" s="22" t="s">
        <v>3433</v>
      </c>
      <c r="AI50" s="24"/>
      <c r="AJ5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50" s="2" t="str" cm="1">
        <f t="array" ref="AK50">IFERROR(_xlfn.TEXTJOIN("-",TRUE,INDEX(_xlfn.TEXTSPLIT(B50,"-"),1),INDEX(_xlfn.TEXTSPLIT(B50,"-"),2),INDEX(_xlfn.TEXTSPLIT(B50,"-"),4),INDEX(_xlfn.TEXTSPLIT(B50,"-"),5)),_xlfn.TEXTJOIN("-",TRUE,_xlfn.XLOOKUP(VALUE(INDEX(_xlfn.TEXTSPLIT(B50,"-"),4)),'DN轉換表(必要)'!A:A,'DN轉換表(必要)'!B:B,,0),INDEX(_xlfn.TEXTSPLIT(B50,"-"),1),INDEX(_xlfn.TEXTSPLIT(B50,"-"),2),INDEX(_xlfn.TEXTSPLIT(B50,"-"),3),INDEX(_xlfn.TEXTSPLIT(B50,"-"),4),INDEX(_xlfn.TEXTSPLIT(B50,"-"),5)))</f>
        <v>CA-0602-AA1B-NA</v>
      </c>
      <c r="AL50" s="2" t="str">
        <f>IF(ISNUMBER(IFERROR(_xlfn.XLOOKUP(表格1[[#This Row],[Line_No]],'TEMP VALUE'!A:A,'DRAWING LIST'!A:A,,0),"")),"v","")</f>
        <v/>
      </c>
      <c r="AM50" s="2" t="str">
        <f>_xlfn.XLOOKUP(表格1[[#This Row],[Series NO]], 版本控制!$A:$A, 版本控制!$E:$E, , 0, -1)</f>
        <v>啟用</v>
      </c>
    </row>
    <row r="51" spans="1:39" hidden="1">
      <c r="A51" s="18">
        <f>'圖號清單-114.04.25'!A51</f>
        <v>50</v>
      </c>
      <c r="B51" s="14" t="str">
        <f>_xlfn.XLOOKUP(表格1[[#This Row],[Series NO]],'圖號清單-114.04.25'!A:A,'圖號清單-114.04.25'!B:B,,0)</f>
        <v>CA-0603-15-AA1B-NA</v>
      </c>
      <c r="C51" s="3" t="str">
        <f>COUNTIF($AK$2:AK51, AK51) &amp; "/" &amp; COUNTIF($AK$2:$AK$3003, AK51)</f>
        <v>1/1</v>
      </c>
      <c r="D51" s="3" t="str">
        <f t="shared" si="0"/>
        <v>CA-0603-15-AA1B-NA</v>
      </c>
      <c r="E51" s="14" t="str" cm="1">
        <f t="array" ref="E51">IFERROR(_xlfn.TEXTJOIN("-",TRUE,_xlfn.XLOOKUP(VALUE(INDEX(_xlfn.TEXTSPLIT(B51,"-"),3)),'DN轉換表(必要)'!A:A,'DN轉換表(必要)'!B:B,,0),INDEX(_xlfn.TEXTSPLIT(B51,"-"),1),INDEX(_xlfn.TEXTSPLIT(B51,"-"),2),INDEX(_xlfn.TEXTSPLIT(B51,"-"),4),INDEX(_xlfn.TEXTSPLIT(B51,"-"),5)),_xlfn.TEXTJOIN("-",TRUE,_xlfn.XLOOKUP(VALUE(INDEX(_xlfn.TEXTSPLIT(B51,"-"),4)),'DN轉換表(必要)'!A:A,'DN轉換表(必要)'!B:B,,0),INDEX(_xlfn.TEXTSPLIT(B51,"-"),1),INDEX(_xlfn.TEXTSPLIT(B51,"-"),2),INDEX(_xlfn.TEXTSPLIT(B51,"-"),3),INDEX(_xlfn.TEXTSPLIT(B51,"-"),4),INDEX(_xlfn.TEXTSPLIT(B51,"-"),5)))</f>
        <v>1/2"-CA-0603-AA1B-NA</v>
      </c>
      <c r="F51" s="3" t="str">
        <f>IFERROR(_xlfn.XLOOKUP(_xlfn.CONCAT(表格1[[#This Row],[Series NO]],"_",SUBSTITUTE(F$1,"REV.","")),版本控制!$F:$F,版本控制!$C:$C,,0),"")</f>
        <v>04/22/'25</v>
      </c>
      <c r="G51" s="3" t="str">
        <f>IFERROR(_xlfn.XLOOKUP(_xlfn.CONCAT(表格1[[#This Row],[Series NO]],"_",SUBSTITUTE(G$1,"REV.","")),版本控制!$F:$F,版本控制!$C:$C,,0),"")</f>
        <v/>
      </c>
      <c r="H51" s="3" t="str">
        <f>IFERROR(_xlfn.XLOOKUP(_xlfn.CONCAT(表格1[[#This Row],[Series NO]],"_",SUBSTITUTE(H$1,"REV.","")),版本控制!$F:$F,版本控制!$C:$C,,0),"")</f>
        <v/>
      </c>
      <c r="I51" s="3" t="str">
        <f>IFERROR(_xlfn.XLOOKUP(_xlfn.CONCAT(表格1[[#This Row],[Series NO]],"_",SUBSTITUTE(I$1,"REV.","")),版本控制!$F:$F,版本控制!$C:$C,,0),"")</f>
        <v/>
      </c>
      <c r="J51" s="3" t="str">
        <f>IFERROR(_xlfn.XLOOKUP(_xlfn.CONCAT(表格1[[#This Row],[Series NO]],"_",SUBSTITUTE(J$1,"REV.","")),版本控制!$F:$F,版本控制!$C:$C,,0),"")</f>
        <v/>
      </c>
      <c r="K51" s="3" t="str" cm="1">
        <f t="array" ref="K51">INDEX(F$1:J$1,1,MATCH(1,1/($F51:J51&lt;&gt;"")))</f>
        <v>REV.1</v>
      </c>
      <c r="L51" s="3" t="str" cm="1">
        <f t="array" ref="L51">LOOKUP(2,1/($F51:J51&lt;&gt;""),$F51:J51)</f>
        <v>04/22/'25</v>
      </c>
      <c r="M51" s="3"/>
      <c r="N51" s="3" t="str">
        <f t="shared" si="1"/>
        <v>0050</v>
      </c>
      <c r="O51" s="28"/>
      <c r="P51" s="15"/>
      <c r="Q51" s="22" cm="1">
        <f t="array" ref="Q51">_xlfn.XLOOKUP(INDEX(_xlfn.TEXTSPLIT(表格1[[#This Row],[LINE   NUMBER]],"-"),1),'DN轉換表(必要)'!B:B,'DN轉換表(必要)'!C:C,,0)</f>
        <v>0.5</v>
      </c>
      <c r="R51" s="22" t="str" cm="1">
        <f t="array" ref="R51">IF(IFERROR(MATCH(INDEX(_xlfn.TEXTSPLIT(表格1[[#This Row],[LINE   NUMBER]],"-"),2),介質清單!I:I,0)&gt;=1,FALSE),"Trim",INDEX(_xlfn.TEXTSPLIT(表格1[[#This Row],[LINE   NUMBER]],"-"),2))</f>
        <v>CA</v>
      </c>
      <c r="S51" s="22" t="str" cm="1">
        <f t="array" ref="S5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0603</v>
      </c>
      <c r="T51" s="22" t="str" cm="1">
        <f t="array" ref="T51">IF(LEN(INDEX(_xlfn.TEXTSPLIT(表格1[[#This Row],[LINE   NUMBER]],"-"),4))=4,INDEX(_xlfn.TEXTSPLIT(表格1[[#This Row],[LINE   NUMBER]],"-"),4),IF(LEN(MID(E51,FIND("AA",E51,1),4))=4,MID(E51,FIND("AA",E51,1),4),"Wrong"))</f>
        <v>AA1B</v>
      </c>
      <c r="U51" s="22" t="str" cm="1">
        <f t="array" ref="U5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1" s="22" t="str">
        <f>_xlfn.XLOOKUP(表格1[[#This Row],[級數]],管道等级索引表!B:B,管道等级索引表!G:G,,0)</f>
        <v>A106 Gr.B
API 5L Gr.B
SAWH</v>
      </c>
      <c r="W51" s="22" t="s">
        <v>5</v>
      </c>
      <c r="X51" s="23"/>
      <c r="Y51" s="22"/>
      <c r="Z51" s="22" t="str">
        <f>_xlfn.CONCAT(表格1[[#This Row],[系統]],"-",表格1[[#This Row],[編號]])</f>
        <v>CA-0603</v>
      </c>
      <c r="AA51" s="22"/>
      <c r="AB5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1" s="24" t="str">
        <f>IFERROR(_xlfn.XLOOKUP(表格1[[#This Row],[Line_No]],管道特性一覽表!A:A,管道特性一覽表!P:P,,0),"")</f>
        <v>水</v>
      </c>
      <c r="AE51" s="24" t="str" cm="1">
        <f t="array" ref="AE51">_xlfn.IFNA(_xlfn.XLOOKUP(表格1[[#This Row],[Series NO]],'依TP NO.篩選'!A:A,'依TP NO.篩選'!R:R,,0),_xlfn.XLOOKUP(VALUE(表格1[[#This Row],[Series NO]]),VALUE('依TP NO.篩選'!A:A),'依TP NO.篩選'!R:R,,0))</f>
        <v>TP-027</v>
      </c>
      <c r="AF51" s="24" t="str">
        <f>_xlfn.XLOOKUP(表格1[[#This Row],[系統]],介質清單!A:A,介質清單!B:B,,0)</f>
        <v>壓縮空氣</v>
      </c>
      <c r="AG51" s="25"/>
      <c r="AH51" s="22" t="s">
        <v>3433</v>
      </c>
      <c r="AI51" s="24"/>
      <c r="AJ5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51" s="2" t="str" cm="1">
        <f t="array" ref="AK51">IFERROR(_xlfn.TEXTJOIN("-",TRUE,INDEX(_xlfn.TEXTSPLIT(B51,"-"),1),INDEX(_xlfn.TEXTSPLIT(B51,"-"),2),INDEX(_xlfn.TEXTSPLIT(B51,"-"),4),INDEX(_xlfn.TEXTSPLIT(B51,"-"),5)),_xlfn.TEXTJOIN("-",TRUE,_xlfn.XLOOKUP(VALUE(INDEX(_xlfn.TEXTSPLIT(B51,"-"),4)),'DN轉換表(必要)'!A:A,'DN轉換表(必要)'!B:B,,0),INDEX(_xlfn.TEXTSPLIT(B51,"-"),1),INDEX(_xlfn.TEXTSPLIT(B51,"-"),2),INDEX(_xlfn.TEXTSPLIT(B51,"-"),3),INDEX(_xlfn.TEXTSPLIT(B51,"-"),4),INDEX(_xlfn.TEXTSPLIT(B51,"-"),5)))</f>
        <v>CA-0603-AA1B-NA</v>
      </c>
      <c r="AL51" s="2" t="str">
        <f>IF(ISNUMBER(IFERROR(_xlfn.XLOOKUP(表格1[[#This Row],[Line_No]],'TEMP VALUE'!A:A,'DRAWING LIST'!A:A,,0),"")),"v","")</f>
        <v/>
      </c>
      <c r="AM51" s="2" t="str">
        <f>_xlfn.XLOOKUP(表格1[[#This Row],[Series NO]], 版本控制!$A:$A, 版本控制!$E:$E, , 0, -1)</f>
        <v>啟用</v>
      </c>
    </row>
    <row r="52" spans="1:39" hidden="1">
      <c r="A52" s="18">
        <f>'圖號清單-114.04.25'!A52</f>
        <v>51</v>
      </c>
      <c r="B52" s="14" t="str">
        <f>_xlfn.XLOOKUP(表格1[[#This Row],[Series NO]],'圖號清單-114.04.25'!A:A,'圖號清單-114.04.25'!B:B,,0)</f>
        <v>CA-0604-15-AA1B-NA</v>
      </c>
      <c r="C52" s="3" t="str">
        <f>COUNTIF($AK$2:AK52, AK52) &amp; "/" &amp; COUNTIF($AK$2:$AK$3003, AK52)</f>
        <v>1/1</v>
      </c>
      <c r="D52" s="3" t="str">
        <f t="shared" si="0"/>
        <v>CA-0604-15-AA1B-NA</v>
      </c>
      <c r="E52" s="14" t="str" cm="1">
        <f t="array" ref="E52">IFERROR(_xlfn.TEXTJOIN("-",TRUE,_xlfn.XLOOKUP(VALUE(INDEX(_xlfn.TEXTSPLIT(B52,"-"),3)),'DN轉換表(必要)'!A:A,'DN轉換表(必要)'!B:B,,0),INDEX(_xlfn.TEXTSPLIT(B52,"-"),1),INDEX(_xlfn.TEXTSPLIT(B52,"-"),2),INDEX(_xlfn.TEXTSPLIT(B52,"-"),4),INDEX(_xlfn.TEXTSPLIT(B52,"-"),5)),_xlfn.TEXTJOIN("-",TRUE,_xlfn.XLOOKUP(VALUE(INDEX(_xlfn.TEXTSPLIT(B52,"-"),4)),'DN轉換表(必要)'!A:A,'DN轉換表(必要)'!B:B,,0),INDEX(_xlfn.TEXTSPLIT(B52,"-"),1),INDEX(_xlfn.TEXTSPLIT(B52,"-"),2),INDEX(_xlfn.TEXTSPLIT(B52,"-"),3),INDEX(_xlfn.TEXTSPLIT(B52,"-"),4),INDEX(_xlfn.TEXTSPLIT(B52,"-"),5)))</f>
        <v>1/2"-CA-0604-AA1B-NA</v>
      </c>
      <c r="F52" s="3" t="str">
        <f>IFERROR(_xlfn.XLOOKUP(_xlfn.CONCAT(表格1[[#This Row],[Series NO]],"_",SUBSTITUTE(F$1,"REV.","")),版本控制!$F:$F,版本控制!$C:$C,,0),"")</f>
        <v>04/22/'25</v>
      </c>
      <c r="G52" s="3" t="str">
        <f>IFERROR(_xlfn.XLOOKUP(_xlfn.CONCAT(表格1[[#This Row],[Series NO]],"_",SUBSTITUTE(G$1,"REV.","")),版本控制!$F:$F,版本控制!$C:$C,,0),"")</f>
        <v/>
      </c>
      <c r="H52" s="3" t="str">
        <f>IFERROR(_xlfn.XLOOKUP(_xlfn.CONCAT(表格1[[#This Row],[Series NO]],"_",SUBSTITUTE(H$1,"REV.","")),版本控制!$F:$F,版本控制!$C:$C,,0),"")</f>
        <v/>
      </c>
      <c r="I52" s="3" t="str">
        <f>IFERROR(_xlfn.XLOOKUP(_xlfn.CONCAT(表格1[[#This Row],[Series NO]],"_",SUBSTITUTE(I$1,"REV.","")),版本控制!$F:$F,版本控制!$C:$C,,0),"")</f>
        <v/>
      </c>
      <c r="J52" s="3" t="str">
        <f>IFERROR(_xlfn.XLOOKUP(_xlfn.CONCAT(表格1[[#This Row],[Series NO]],"_",SUBSTITUTE(J$1,"REV.","")),版本控制!$F:$F,版本控制!$C:$C,,0),"")</f>
        <v/>
      </c>
      <c r="K52" s="3" t="str" cm="1">
        <f t="array" ref="K52">INDEX(F$1:J$1,1,MATCH(1,1/($F52:J52&lt;&gt;"")))</f>
        <v>REV.1</v>
      </c>
      <c r="L52" s="3" t="str" cm="1">
        <f t="array" ref="L52">LOOKUP(2,1/($F52:J52&lt;&gt;""),$F52:J52)</f>
        <v>04/22/'25</v>
      </c>
      <c r="M52" s="3"/>
      <c r="N52" s="3" t="str">
        <f t="shared" si="1"/>
        <v>0051</v>
      </c>
      <c r="O52" s="28"/>
      <c r="P52" s="15"/>
      <c r="Q52" s="22" cm="1">
        <f t="array" ref="Q52">_xlfn.XLOOKUP(INDEX(_xlfn.TEXTSPLIT(表格1[[#This Row],[LINE   NUMBER]],"-"),1),'DN轉換表(必要)'!B:B,'DN轉換表(必要)'!C:C,,0)</f>
        <v>0.5</v>
      </c>
      <c r="R52" s="22" t="str" cm="1">
        <f t="array" ref="R52">IF(IFERROR(MATCH(INDEX(_xlfn.TEXTSPLIT(表格1[[#This Row],[LINE   NUMBER]],"-"),2),介質清單!I:I,0)&gt;=1,FALSE),"Trim",INDEX(_xlfn.TEXTSPLIT(表格1[[#This Row],[LINE   NUMBER]],"-"),2))</f>
        <v>CA</v>
      </c>
      <c r="S52" s="22" t="str" cm="1">
        <f t="array" ref="S5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0604</v>
      </c>
      <c r="T52" s="22" t="str" cm="1">
        <f t="array" ref="T52">IF(LEN(INDEX(_xlfn.TEXTSPLIT(表格1[[#This Row],[LINE   NUMBER]],"-"),4))=4,INDEX(_xlfn.TEXTSPLIT(表格1[[#This Row],[LINE   NUMBER]],"-"),4),IF(LEN(MID(E52,FIND("AA",E52,1),4))=4,MID(E52,FIND("AA",E52,1),4),"Wrong"))</f>
        <v>AA1B</v>
      </c>
      <c r="U52" s="22" t="str" cm="1">
        <f t="array" ref="U5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2" s="22" t="str">
        <f>_xlfn.XLOOKUP(表格1[[#This Row],[級數]],管道等级索引表!B:B,管道等级索引表!G:G,,0)</f>
        <v>A106 Gr.B
API 5L Gr.B
SAWH</v>
      </c>
      <c r="W52" s="22" t="s">
        <v>5</v>
      </c>
      <c r="X52" s="23"/>
      <c r="Y52" s="22"/>
      <c r="Z52" s="22" t="str">
        <f>_xlfn.CONCAT(表格1[[#This Row],[系統]],"-",表格1[[#This Row],[編號]])</f>
        <v>CA-0604</v>
      </c>
      <c r="AA52" s="22"/>
      <c r="AB5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2" s="24" t="str">
        <f>IFERROR(_xlfn.XLOOKUP(表格1[[#This Row],[Line_No]],管道特性一覽表!A:A,管道特性一覽表!P:P,,0),"")</f>
        <v>水</v>
      </c>
      <c r="AE52" s="24" t="str" cm="1">
        <f t="array" ref="AE52">_xlfn.IFNA(_xlfn.XLOOKUP(表格1[[#This Row],[Series NO]],'依TP NO.篩選'!A:A,'依TP NO.篩選'!R:R,,0),_xlfn.XLOOKUP(VALUE(表格1[[#This Row],[Series NO]]),VALUE('依TP NO.篩選'!A:A),'依TP NO.篩選'!R:R,,0))</f>
        <v>TP-027</v>
      </c>
      <c r="AF52" s="24" t="str">
        <f>_xlfn.XLOOKUP(表格1[[#This Row],[系統]],介質清單!A:A,介質清單!B:B,,0)</f>
        <v>壓縮空氣</v>
      </c>
      <c r="AG52" s="25"/>
      <c r="AH52" s="22" t="s">
        <v>3433</v>
      </c>
      <c r="AI52" s="24"/>
      <c r="AJ5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52" s="2" t="str" cm="1">
        <f t="array" ref="AK52">IFERROR(_xlfn.TEXTJOIN("-",TRUE,INDEX(_xlfn.TEXTSPLIT(B52,"-"),1),INDEX(_xlfn.TEXTSPLIT(B52,"-"),2),INDEX(_xlfn.TEXTSPLIT(B52,"-"),4),INDEX(_xlfn.TEXTSPLIT(B52,"-"),5)),_xlfn.TEXTJOIN("-",TRUE,_xlfn.XLOOKUP(VALUE(INDEX(_xlfn.TEXTSPLIT(B52,"-"),4)),'DN轉換表(必要)'!A:A,'DN轉換表(必要)'!B:B,,0),INDEX(_xlfn.TEXTSPLIT(B52,"-"),1),INDEX(_xlfn.TEXTSPLIT(B52,"-"),2),INDEX(_xlfn.TEXTSPLIT(B52,"-"),3),INDEX(_xlfn.TEXTSPLIT(B52,"-"),4),INDEX(_xlfn.TEXTSPLIT(B52,"-"),5)))</f>
        <v>CA-0604-AA1B-NA</v>
      </c>
      <c r="AL52" s="2" t="str">
        <f>IF(ISNUMBER(IFERROR(_xlfn.XLOOKUP(表格1[[#This Row],[Line_No]],'TEMP VALUE'!A:A,'DRAWING LIST'!A:A,,0),"")),"v","")</f>
        <v/>
      </c>
      <c r="AM52" s="2" t="str">
        <f>_xlfn.XLOOKUP(表格1[[#This Row],[Series NO]], 版本控制!$A:$A, 版本控制!$E:$E, , 0, -1)</f>
        <v>啟用</v>
      </c>
    </row>
    <row r="53" spans="1:39" hidden="1">
      <c r="A53" s="18">
        <f>'圖號清單-114.04.25'!A53</f>
        <v>52</v>
      </c>
      <c r="B53" s="14" t="str">
        <f>_xlfn.XLOOKUP(表格1[[#This Row],[Series NO]],'圖號清單-114.04.25'!A:A,'圖號清單-114.04.25'!B:B,,0)</f>
        <v>CA-0605-15-AA1B-NA</v>
      </c>
      <c r="C53" s="3" t="str">
        <f>COUNTIF($AK$2:AK53, AK53) &amp; "/" &amp; COUNTIF($AK$2:$AK$3003, AK53)</f>
        <v>1/1</v>
      </c>
      <c r="D53" s="3" t="str">
        <f t="shared" si="0"/>
        <v>CA-0605-15-AA1B-NA</v>
      </c>
      <c r="E53" s="14" t="str" cm="1">
        <f t="array" ref="E53">IFERROR(_xlfn.TEXTJOIN("-",TRUE,_xlfn.XLOOKUP(VALUE(INDEX(_xlfn.TEXTSPLIT(B53,"-"),3)),'DN轉換表(必要)'!A:A,'DN轉換表(必要)'!B:B,,0),INDEX(_xlfn.TEXTSPLIT(B53,"-"),1),INDEX(_xlfn.TEXTSPLIT(B53,"-"),2),INDEX(_xlfn.TEXTSPLIT(B53,"-"),4),INDEX(_xlfn.TEXTSPLIT(B53,"-"),5)),_xlfn.TEXTJOIN("-",TRUE,_xlfn.XLOOKUP(VALUE(INDEX(_xlfn.TEXTSPLIT(B53,"-"),4)),'DN轉換表(必要)'!A:A,'DN轉換表(必要)'!B:B,,0),INDEX(_xlfn.TEXTSPLIT(B53,"-"),1),INDEX(_xlfn.TEXTSPLIT(B53,"-"),2),INDEX(_xlfn.TEXTSPLIT(B53,"-"),3),INDEX(_xlfn.TEXTSPLIT(B53,"-"),4),INDEX(_xlfn.TEXTSPLIT(B53,"-"),5)))</f>
        <v>1/2"-CA-0605-AA1B-NA</v>
      </c>
      <c r="F53" s="3" t="str">
        <f>IFERROR(_xlfn.XLOOKUP(_xlfn.CONCAT(表格1[[#This Row],[Series NO]],"_",SUBSTITUTE(F$1,"REV.","")),版本控制!$F:$F,版本控制!$C:$C,,0),"")</f>
        <v>04/22/'25</v>
      </c>
      <c r="G53" s="3" t="str">
        <f>IFERROR(_xlfn.XLOOKUP(_xlfn.CONCAT(表格1[[#This Row],[Series NO]],"_",SUBSTITUTE(G$1,"REV.","")),版本控制!$F:$F,版本控制!$C:$C,,0),"")</f>
        <v/>
      </c>
      <c r="H53" s="3" t="str">
        <f>IFERROR(_xlfn.XLOOKUP(_xlfn.CONCAT(表格1[[#This Row],[Series NO]],"_",SUBSTITUTE(H$1,"REV.","")),版本控制!$F:$F,版本控制!$C:$C,,0),"")</f>
        <v/>
      </c>
      <c r="I53" s="3" t="str">
        <f>IFERROR(_xlfn.XLOOKUP(_xlfn.CONCAT(表格1[[#This Row],[Series NO]],"_",SUBSTITUTE(I$1,"REV.","")),版本控制!$F:$F,版本控制!$C:$C,,0),"")</f>
        <v/>
      </c>
      <c r="J53" s="3" t="str">
        <f>IFERROR(_xlfn.XLOOKUP(_xlfn.CONCAT(表格1[[#This Row],[Series NO]],"_",SUBSTITUTE(J$1,"REV.","")),版本控制!$F:$F,版本控制!$C:$C,,0),"")</f>
        <v/>
      </c>
      <c r="K53" s="3" t="str" cm="1">
        <f t="array" ref="K53">INDEX(F$1:J$1,1,MATCH(1,1/($F53:J53&lt;&gt;"")))</f>
        <v>REV.1</v>
      </c>
      <c r="L53" s="3" t="str" cm="1">
        <f t="array" ref="L53">LOOKUP(2,1/($F53:J53&lt;&gt;""),$F53:J53)</f>
        <v>04/22/'25</v>
      </c>
      <c r="M53" s="3"/>
      <c r="N53" s="3" t="str">
        <f t="shared" si="1"/>
        <v>0052</v>
      </c>
      <c r="O53" s="28"/>
      <c r="P53" s="15"/>
      <c r="Q53" s="22" cm="1">
        <f t="array" ref="Q53">_xlfn.XLOOKUP(INDEX(_xlfn.TEXTSPLIT(表格1[[#This Row],[LINE   NUMBER]],"-"),1),'DN轉換表(必要)'!B:B,'DN轉換表(必要)'!C:C,,0)</f>
        <v>0.5</v>
      </c>
      <c r="R53" s="22" t="str" cm="1">
        <f t="array" ref="R53">IF(IFERROR(MATCH(INDEX(_xlfn.TEXTSPLIT(表格1[[#This Row],[LINE   NUMBER]],"-"),2),介質清單!I:I,0)&gt;=1,FALSE),"Trim",INDEX(_xlfn.TEXTSPLIT(表格1[[#This Row],[LINE   NUMBER]],"-"),2))</f>
        <v>CA</v>
      </c>
      <c r="S53" s="22" t="str" cm="1">
        <f t="array" ref="S5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0605</v>
      </c>
      <c r="T53" s="22" t="str" cm="1">
        <f t="array" ref="T53">IF(LEN(INDEX(_xlfn.TEXTSPLIT(表格1[[#This Row],[LINE   NUMBER]],"-"),4))=4,INDEX(_xlfn.TEXTSPLIT(表格1[[#This Row],[LINE   NUMBER]],"-"),4),IF(LEN(MID(E53,FIND("AA",E53,1),4))=4,MID(E53,FIND("AA",E53,1),4),"Wrong"))</f>
        <v>AA1B</v>
      </c>
      <c r="U53" s="22" t="str" cm="1">
        <f t="array" ref="U5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3" s="22" t="str">
        <f>_xlfn.XLOOKUP(表格1[[#This Row],[級數]],管道等级索引表!B:B,管道等级索引表!G:G,,0)</f>
        <v>A106 Gr.B
API 5L Gr.B
SAWH</v>
      </c>
      <c r="W53" s="22" t="s">
        <v>5</v>
      </c>
      <c r="X53" s="23"/>
      <c r="Y53" s="22"/>
      <c r="Z53" s="22" t="str">
        <f>_xlfn.CONCAT(表格1[[#This Row],[系統]],"-",表格1[[#This Row],[編號]])</f>
        <v>CA-0605</v>
      </c>
      <c r="AA53" s="22"/>
      <c r="AB5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3" s="24" t="str">
        <f>IFERROR(_xlfn.XLOOKUP(表格1[[#This Row],[Line_No]],管道特性一覽表!A:A,管道特性一覽表!P:P,,0),"")</f>
        <v/>
      </c>
      <c r="AE53" s="24" t="str" cm="1">
        <f t="array" ref="AE53">_xlfn.IFNA(_xlfn.XLOOKUP(表格1[[#This Row],[Series NO]],'依TP NO.篩選'!A:A,'依TP NO.篩選'!R:R,,0),_xlfn.XLOOKUP(VALUE(表格1[[#This Row],[Series NO]]),VALUE('依TP NO.篩選'!A:A),'依TP NO.篩選'!R:R,,0))</f>
        <v>TP-027</v>
      </c>
      <c r="AF53" s="24" t="str">
        <f>_xlfn.XLOOKUP(表格1[[#This Row],[系統]],介質清單!A:A,介質清單!B:B,,0)</f>
        <v>壓縮空氣</v>
      </c>
      <c r="AG53" s="25" t="str">
        <f>IFERROR(_xlfn.XLOOKUP(表格1[[#This Row],[Line_No]],管道特性一覽表!A:A,管道特性一覽表!R:R,,0),"")</f>
        <v/>
      </c>
      <c r="AH53" s="22" t="s">
        <v>3433</v>
      </c>
      <c r="AI53" s="24"/>
      <c r="AJ5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53" s="2" t="str" cm="1">
        <f t="array" ref="AK53">IFERROR(_xlfn.TEXTJOIN("-",TRUE,INDEX(_xlfn.TEXTSPLIT(B53,"-"),1),INDEX(_xlfn.TEXTSPLIT(B53,"-"),2),INDEX(_xlfn.TEXTSPLIT(B53,"-"),4),INDEX(_xlfn.TEXTSPLIT(B53,"-"),5)),_xlfn.TEXTJOIN("-",TRUE,_xlfn.XLOOKUP(VALUE(INDEX(_xlfn.TEXTSPLIT(B53,"-"),4)),'DN轉換表(必要)'!A:A,'DN轉換表(必要)'!B:B,,0),INDEX(_xlfn.TEXTSPLIT(B53,"-"),1),INDEX(_xlfn.TEXTSPLIT(B53,"-"),2),INDEX(_xlfn.TEXTSPLIT(B53,"-"),3),INDEX(_xlfn.TEXTSPLIT(B53,"-"),4),INDEX(_xlfn.TEXTSPLIT(B53,"-"),5)))</f>
        <v>CA-0605-AA1B-NA</v>
      </c>
      <c r="AL53" s="2" t="str">
        <f>IF(ISNUMBER(IFERROR(_xlfn.XLOOKUP(表格1[[#This Row],[Line_No]],'TEMP VALUE'!A:A,'DRAWING LIST'!A:A,,0),"")),"v","")</f>
        <v/>
      </c>
      <c r="AM53" s="2" t="str">
        <f>_xlfn.XLOOKUP(表格1[[#This Row],[Series NO]], 版本控制!$A:$A, 版本控制!$E:$E, , 0, -1)</f>
        <v>啟用</v>
      </c>
    </row>
    <row r="54" spans="1:39" hidden="1">
      <c r="A54" s="18">
        <f>'圖號清單-114.04.25'!A54</f>
        <v>53</v>
      </c>
      <c r="B54" s="14" t="str">
        <f>_xlfn.XLOOKUP(表格1[[#This Row],[Series NO]],'圖號清單-114.04.25'!A:A,'圖號清單-114.04.25'!B:B,,0)</f>
        <v>CA-1001-50-AA1B-NA-1</v>
      </c>
      <c r="C54" s="3" t="str">
        <f>COUNTIF($AK$2:AK54, AK54) &amp; "/" &amp; COUNTIF($AK$2:$AK$3003, AK54)</f>
        <v>1/3</v>
      </c>
      <c r="D54" s="3" t="str">
        <f t="shared" si="0"/>
        <v>CA-1001-50-AA1B-NA</v>
      </c>
      <c r="E54" s="14" t="str" cm="1">
        <f t="array" ref="E54">IFERROR(_xlfn.TEXTJOIN("-",TRUE,_xlfn.XLOOKUP(VALUE(INDEX(_xlfn.TEXTSPLIT(B54,"-"),3)),'DN轉換表(必要)'!A:A,'DN轉換表(必要)'!B:B,,0),INDEX(_xlfn.TEXTSPLIT(B54,"-"),1),INDEX(_xlfn.TEXTSPLIT(B54,"-"),2),INDEX(_xlfn.TEXTSPLIT(B54,"-"),4),INDEX(_xlfn.TEXTSPLIT(B54,"-"),5)),_xlfn.TEXTJOIN("-",TRUE,_xlfn.XLOOKUP(VALUE(INDEX(_xlfn.TEXTSPLIT(B54,"-"),4)),'DN轉換表(必要)'!A:A,'DN轉換表(必要)'!B:B,,0),INDEX(_xlfn.TEXTSPLIT(B54,"-"),1),INDEX(_xlfn.TEXTSPLIT(B54,"-"),2),INDEX(_xlfn.TEXTSPLIT(B54,"-"),3),INDEX(_xlfn.TEXTSPLIT(B54,"-"),4),INDEX(_xlfn.TEXTSPLIT(B54,"-"),5)))</f>
        <v>2"-CA-1001-AA1B-NA</v>
      </c>
      <c r="F54" s="3" t="str">
        <f>IFERROR(_xlfn.XLOOKUP(_xlfn.CONCAT(表格1[[#This Row],[Series NO]],"_",SUBSTITUTE(F$1,"REV.","")),版本控制!$F:$F,版本控制!$C:$C,,0),"")</f>
        <v>04/22/'25</v>
      </c>
      <c r="G54" s="3" t="str">
        <f>IFERROR(_xlfn.XLOOKUP(_xlfn.CONCAT(表格1[[#This Row],[Series NO]],"_",SUBSTITUTE(G$1,"REV.","")),版本控制!$F:$F,版本控制!$C:$C,,0),"")</f>
        <v>04/30/'25</v>
      </c>
      <c r="H54" s="3" t="str">
        <f>IFERROR(_xlfn.XLOOKUP(_xlfn.CONCAT(表格1[[#This Row],[Series NO]],"_",SUBSTITUTE(H$1,"REV.","")),版本控制!$F:$F,版本控制!$C:$C,,0),"")</f>
        <v/>
      </c>
      <c r="I54" s="3" t="str">
        <f>IFERROR(_xlfn.XLOOKUP(_xlfn.CONCAT(表格1[[#This Row],[Series NO]],"_",SUBSTITUTE(I$1,"REV.","")),版本控制!$F:$F,版本控制!$C:$C,,0),"")</f>
        <v/>
      </c>
      <c r="J54" s="3" t="str">
        <f>IFERROR(_xlfn.XLOOKUP(_xlfn.CONCAT(表格1[[#This Row],[Series NO]],"_",SUBSTITUTE(J$1,"REV.","")),版本控制!$F:$F,版本控制!$C:$C,,0),"")</f>
        <v/>
      </c>
      <c r="K54" s="3" t="str" cm="1">
        <f t="array" ref="K54">INDEX(F$1:J$1,1,MATCH(1,1/($F54:J54&lt;&gt;"")))</f>
        <v>REV.2</v>
      </c>
      <c r="L54" s="3" t="str" cm="1">
        <f t="array" ref="L54">LOOKUP(2,1/($F54:J54&lt;&gt;""),$F54:J54)</f>
        <v>04/30/'25</v>
      </c>
      <c r="M54" s="3"/>
      <c r="N54" s="3" t="str">
        <f t="shared" si="1"/>
        <v>0053</v>
      </c>
      <c r="O54" s="28"/>
      <c r="P54" s="15"/>
      <c r="Q54" s="22" cm="1">
        <f t="array" ref="Q54">_xlfn.XLOOKUP(INDEX(_xlfn.TEXTSPLIT(表格1[[#This Row],[LINE   NUMBER]],"-"),1),'DN轉換表(必要)'!B:B,'DN轉換表(必要)'!C:C,,0)</f>
        <v>2</v>
      </c>
      <c r="R54" s="22" t="str" cm="1">
        <f t="array" ref="R54">IF(IFERROR(MATCH(INDEX(_xlfn.TEXTSPLIT(表格1[[#This Row],[LINE   NUMBER]],"-"),2),介質清單!I:I,0)&gt;=1,FALSE),"Trim",INDEX(_xlfn.TEXTSPLIT(表格1[[#This Row],[LINE   NUMBER]],"-"),2))</f>
        <v>CA</v>
      </c>
      <c r="S54" s="22" t="str" cm="1">
        <f t="array" ref="S5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1001</v>
      </c>
      <c r="T54" s="22" t="str" cm="1">
        <f t="array" ref="T54">IF(LEN(INDEX(_xlfn.TEXTSPLIT(表格1[[#This Row],[LINE   NUMBER]],"-"),4))=4,INDEX(_xlfn.TEXTSPLIT(表格1[[#This Row],[LINE   NUMBER]],"-"),4),IF(LEN(MID(E54,FIND("AA",E54,1),4))=4,MID(E54,FIND("AA",E54,1),4),"Wrong"))</f>
        <v>AA1B</v>
      </c>
      <c r="U54" s="22" t="str" cm="1">
        <f t="array" ref="U5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4" s="22" t="str">
        <f>_xlfn.XLOOKUP(表格1[[#This Row],[級數]],管道等级索引表!B:B,管道等级索引表!G:G,,0)</f>
        <v>A106 Gr.B
API 5L Gr.B
SAWH</v>
      </c>
      <c r="W54" s="22" t="s">
        <v>5</v>
      </c>
      <c r="X54" s="23"/>
      <c r="Y54" s="22"/>
      <c r="Z54" s="22" t="str">
        <f>_xlfn.CONCAT(表格1[[#This Row],[系統]],"-",表格1[[#This Row],[編號]])</f>
        <v>CA-1001</v>
      </c>
      <c r="AA54" s="22"/>
      <c r="AB5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4" s="24" t="str">
        <f>IFERROR(_xlfn.XLOOKUP(表格1[[#This Row],[Line_No]],管道特性一覽表!A:A,管道特性一覽表!P:P,,0),"")</f>
        <v>水</v>
      </c>
      <c r="AE54" s="24" t="str" cm="1">
        <f t="array" ref="AE54">_xlfn.IFNA(_xlfn.XLOOKUP(表格1[[#This Row],[Series NO]],'依TP NO.篩選'!A:A,'依TP NO.篩選'!R:R,,0),_xlfn.XLOOKUP(VALUE(表格1[[#This Row],[Series NO]]),VALUE('依TP NO.篩選'!A:A),'依TP NO.篩選'!R:R,,0))</f>
        <v>TP-027</v>
      </c>
      <c r="AF54" s="24" t="str">
        <f>_xlfn.XLOOKUP(表格1[[#This Row],[系統]],介質清單!A:A,介質清單!B:B,,0)</f>
        <v>壓縮空氣</v>
      </c>
      <c r="AG54" s="25"/>
      <c r="AH54" s="22" t="s">
        <v>3433</v>
      </c>
      <c r="AI54" s="24"/>
      <c r="AJ5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54" s="2" t="str" cm="1">
        <f t="array" ref="AK54">IFERROR(_xlfn.TEXTJOIN("-",TRUE,INDEX(_xlfn.TEXTSPLIT(B54,"-"),1),INDEX(_xlfn.TEXTSPLIT(B54,"-"),2),INDEX(_xlfn.TEXTSPLIT(B54,"-"),4),INDEX(_xlfn.TEXTSPLIT(B54,"-"),5)),_xlfn.TEXTJOIN("-",TRUE,_xlfn.XLOOKUP(VALUE(INDEX(_xlfn.TEXTSPLIT(B54,"-"),4)),'DN轉換表(必要)'!A:A,'DN轉換表(必要)'!B:B,,0),INDEX(_xlfn.TEXTSPLIT(B54,"-"),1),INDEX(_xlfn.TEXTSPLIT(B54,"-"),2),INDEX(_xlfn.TEXTSPLIT(B54,"-"),3),INDEX(_xlfn.TEXTSPLIT(B54,"-"),4),INDEX(_xlfn.TEXTSPLIT(B54,"-"),5)))</f>
        <v>CA-1001-AA1B-NA</v>
      </c>
      <c r="AL54" s="2" t="str">
        <f>IF(ISNUMBER(IFERROR(_xlfn.XLOOKUP(表格1[[#This Row],[Line_No]],'TEMP VALUE'!A:A,'DRAWING LIST'!A:A,,0),"")),"v","")</f>
        <v/>
      </c>
      <c r="AM54" s="2" t="str">
        <f>_xlfn.XLOOKUP(表格1[[#This Row],[Series NO]], 版本控制!$A:$A, 版本控制!$E:$E, , 0, -1)</f>
        <v>啟用</v>
      </c>
    </row>
    <row r="55" spans="1:39" hidden="1">
      <c r="A55" s="18">
        <f>'圖號清單-114.04.25'!A55</f>
        <v>54</v>
      </c>
      <c r="B55" s="14" t="str">
        <f>_xlfn.XLOOKUP(表格1[[#This Row],[Series NO]],'圖號清單-114.04.25'!A:A,'圖號清單-114.04.25'!B:B,,0)</f>
        <v>CA-1001-50-AA1B-NA-2</v>
      </c>
      <c r="C55" s="3" t="str">
        <f>COUNTIF($AK$2:AK55, AK55) &amp; "/" &amp; COUNTIF($AK$2:$AK$3003, AK55)</f>
        <v>2/3</v>
      </c>
      <c r="D55" s="3" t="str">
        <f t="shared" si="0"/>
        <v>CA-1001-50-AA1B-NA</v>
      </c>
      <c r="E55" s="14" t="str" cm="1">
        <f t="array" ref="E55">IFERROR(_xlfn.TEXTJOIN("-",TRUE,_xlfn.XLOOKUP(VALUE(INDEX(_xlfn.TEXTSPLIT(B55,"-"),3)),'DN轉換表(必要)'!A:A,'DN轉換表(必要)'!B:B,,0),INDEX(_xlfn.TEXTSPLIT(B55,"-"),1),INDEX(_xlfn.TEXTSPLIT(B55,"-"),2),INDEX(_xlfn.TEXTSPLIT(B55,"-"),4),INDEX(_xlfn.TEXTSPLIT(B55,"-"),5)),_xlfn.TEXTJOIN("-",TRUE,_xlfn.XLOOKUP(VALUE(INDEX(_xlfn.TEXTSPLIT(B55,"-"),4)),'DN轉換表(必要)'!A:A,'DN轉換表(必要)'!B:B,,0),INDEX(_xlfn.TEXTSPLIT(B55,"-"),1),INDEX(_xlfn.TEXTSPLIT(B55,"-"),2),INDEX(_xlfn.TEXTSPLIT(B55,"-"),3),INDEX(_xlfn.TEXTSPLIT(B55,"-"),4),INDEX(_xlfn.TEXTSPLIT(B55,"-"),5)))</f>
        <v>2"-CA-1001-AA1B-NA</v>
      </c>
      <c r="F55" s="3" t="str">
        <f>IFERROR(_xlfn.XLOOKUP(_xlfn.CONCAT(表格1[[#This Row],[Series NO]],"_",SUBSTITUTE(F$1,"REV.","")),版本控制!$F:$F,版本控制!$C:$C,,0),"")</f>
        <v>04/22/'25</v>
      </c>
      <c r="G55" s="3" t="str">
        <f>IFERROR(_xlfn.XLOOKUP(_xlfn.CONCAT(表格1[[#This Row],[Series NO]],"_",SUBSTITUTE(G$1,"REV.","")),版本控制!$F:$F,版本控制!$C:$C,,0),"")</f>
        <v>04/30/'25</v>
      </c>
      <c r="H55" s="3" t="str">
        <f>IFERROR(_xlfn.XLOOKUP(_xlfn.CONCAT(表格1[[#This Row],[Series NO]],"_",SUBSTITUTE(H$1,"REV.","")),版本控制!$F:$F,版本控制!$C:$C,,0),"")</f>
        <v/>
      </c>
      <c r="I55" s="3" t="str">
        <f>IFERROR(_xlfn.XLOOKUP(_xlfn.CONCAT(表格1[[#This Row],[Series NO]],"_",SUBSTITUTE(I$1,"REV.","")),版本控制!$F:$F,版本控制!$C:$C,,0),"")</f>
        <v/>
      </c>
      <c r="J55" s="3" t="str">
        <f>IFERROR(_xlfn.XLOOKUP(_xlfn.CONCAT(表格1[[#This Row],[Series NO]],"_",SUBSTITUTE(J$1,"REV.","")),版本控制!$F:$F,版本控制!$C:$C,,0),"")</f>
        <v/>
      </c>
      <c r="K55" s="3" t="str" cm="1">
        <f t="array" ref="K55">INDEX(F$1:J$1,1,MATCH(1,1/($F55:J55&lt;&gt;"")))</f>
        <v>REV.2</v>
      </c>
      <c r="L55" s="3" t="str" cm="1">
        <f t="array" ref="L55">LOOKUP(2,1/($F55:J55&lt;&gt;""),$F55:J55)</f>
        <v>04/30/'25</v>
      </c>
      <c r="M55" s="3"/>
      <c r="N55" s="3" t="str">
        <f t="shared" si="1"/>
        <v>0054</v>
      </c>
      <c r="O55" s="28"/>
      <c r="P55" s="15"/>
      <c r="Q55" s="22" cm="1">
        <f t="array" ref="Q55">_xlfn.XLOOKUP(INDEX(_xlfn.TEXTSPLIT(表格1[[#This Row],[LINE   NUMBER]],"-"),1),'DN轉換表(必要)'!B:B,'DN轉換表(必要)'!C:C,,0)</f>
        <v>2</v>
      </c>
      <c r="R55" s="22" t="str" cm="1">
        <f t="array" ref="R55">IF(IFERROR(MATCH(INDEX(_xlfn.TEXTSPLIT(表格1[[#This Row],[LINE   NUMBER]],"-"),2),介質清單!I:I,0)&gt;=1,FALSE),"Trim",INDEX(_xlfn.TEXTSPLIT(表格1[[#This Row],[LINE   NUMBER]],"-"),2))</f>
        <v>CA</v>
      </c>
      <c r="S55" s="22" t="str" cm="1">
        <f t="array" ref="S5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1001</v>
      </c>
      <c r="T55" s="22" t="str" cm="1">
        <f t="array" ref="T55">IF(LEN(INDEX(_xlfn.TEXTSPLIT(表格1[[#This Row],[LINE   NUMBER]],"-"),4))=4,INDEX(_xlfn.TEXTSPLIT(表格1[[#This Row],[LINE   NUMBER]],"-"),4),IF(LEN(MID(E55,FIND("AA",E55,1),4))=4,MID(E55,FIND("AA",E55,1),4),"Wrong"))</f>
        <v>AA1B</v>
      </c>
      <c r="U55" s="22" t="str" cm="1">
        <f t="array" ref="U5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5" s="22" t="str">
        <f>_xlfn.XLOOKUP(表格1[[#This Row],[級數]],管道等级索引表!B:B,管道等级索引表!G:G,,0)</f>
        <v>A106 Gr.B
API 5L Gr.B
SAWH</v>
      </c>
      <c r="W55" s="22" t="s">
        <v>5</v>
      </c>
      <c r="X55" s="23"/>
      <c r="Y55" s="22"/>
      <c r="Z55" s="22" t="str">
        <f>_xlfn.CONCAT(表格1[[#This Row],[系統]],"-",表格1[[#This Row],[編號]])</f>
        <v>CA-1001</v>
      </c>
      <c r="AA55" s="22"/>
      <c r="AB5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5" s="24" t="str">
        <f>IFERROR(_xlfn.XLOOKUP(表格1[[#This Row],[Line_No]],管道特性一覽表!A:A,管道特性一覽表!P:P,,0),"")</f>
        <v>水</v>
      </c>
      <c r="AE55" s="24" t="str" cm="1">
        <f t="array" ref="AE55">_xlfn.IFNA(_xlfn.XLOOKUP(表格1[[#This Row],[Series NO]],'依TP NO.篩選'!A:A,'依TP NO.篩選'!R:R,,0),_xlfn.XLOOKUP(VALUE(表格1[[#This Row],[Series NO]]),VALUE('依TP NO.篩選'!A:A),'依TP NO.篩選'!R:R,,0))</f>
        <v>TP-027</v>
      </c>
      <c r="AF55" s="24" t="str">
        <f>_xlfn.XLOOKUP(表格1[[#This Row],[系統]],介質清單!A:A,介質清單!B:B,,0)</f>
        <v>壓縮空氣</v>
      </c>
      <c r="AG55" s="25"/>
      <c r="AH55" s="22" t="s">
        <v>3433</v>
      </c>
      <c r="AI55" s="24"/>
      <c r="AJ5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55" s="2" t="str" cm="1">
        <f t="array" ref="AK55">IFERROR(_xlfn.TEXTJOIN("-",TRUE,INDEX(_xlfn.TEXTSPLIT(B55,"-"),1),INDEX(_xlfn.TEXTSPLIT(B55,"-"),2),INDEX(_xlfn.TEXTSPLIT(B55,"-"),4),INDEX(_xlfn.TEXTSPLIT(B55,"-"),5)),_xlfn.TEXTJOIN("-",TRUE,_xlfn.XLOOKUP(VALUE(INDEX(_xlfn.TEXTSPLIT(B55,"-"),4)),'DN轉換表(必要)'!A:A,'DN轉換表(必要)'!B:B,,0),INDEX(_xlfn.TEXTSPLIT(B55,"-"),1),INDEX(_xlfn.TEXTSPLIT(B55,"-"),2),INDEX(_xlfn.TEXTSPLIT(B55,"-"),3),INDEX(_xlfn.TEXTSPLIT(B55,"-"),4),INDEX(_xlfn.TEXTSPLIT(B55,"-"),5)))</f>
        <v>CA-1001-AA1B-NA</v>
      </c>
      <c r="AL55" s="2" t="str">
        <f>IF(ISNUMBER(IFERROR(_xlfn.XLOOKUP(表格1[[#This Row],[Line_No]],'TEMP VALUE'!A:A,'DRAWING LIST'!A:A,,0),"")),"v","")</f>
        <v/>
      </c>
      <c r="AM55" s="2" t="str">
        <f>_xlfn.XLOOKUP(表格1[[#This Row],[Series NO]], 版本控制!$A:$A, 版本控制!$E:$E, , 0, -1)</f>
        <v>啟用</v>
      </c>
    </row>
    <row r="56" spans="1:39" hidden="1">
      <c r="A56" s="18">
        <f>'圖號清單-114.04.25'!A56</f>
        <v>55</v>
      </c>
      <c r="B56" s="14" t="str">
        <f>_xlfn.XLOOKUP(表格1[[#This Row],[Series NO]],'圖號清單-114.04.25'!A:A,'圖號清單-114.04.25'!B:B,,0)</f>
        <v>CA-1001-50-AA1B-NA-3</v>
      </c>
      <c r="C56" s="3" t="str">
        <f>COUNTIF($AK$2:AK56, AK56) &amp; "/" &amp; COUNTIF($AK$2:$AK$3003, AK56)</f>
        <v>3/3</v>
      </c>
      <c r="D56" s="3" t="str">
        <f t="shared" si="0"/>
        <v>CA-1001-50-AA1B-NA</v>
      </c>
      <c r="E56" s="14" t="str" cm="1">
        <f t="array" ref="E56">IFERROR(_xlfn.TEXTJOIN("-",TRUE,_xlfn.XLOOKUP(VALUE(INDEX(_xlfn.TEXTSPLIT(B56,"-"),3)),'DN轉換表(必要)'!A:A,'DN轉換表(必要)'!B:B,,0),INDEX(_xlfn.TEXTSPLIT(B56,"-"),1),INDEX(_xlfn.TEXTSPLIT(B56,"-"),2),INDEX(_xlfn.TEXTSPLIT(B56,"-"),4),INDEX(_xlfn.TEXTSPLIT(B56,"-"),5)),_xlfn.TEXTJOIN("-",TRUE,_xlfn.XLOOKUP(VALUE(INDEX(_xlfn.TEXTSPLIT(B56,"-"),4)),'DN轉換表(必要)'!A:A,'DN轉換表(必要)'!B:B,,0),INDEX(_xlfn.TEXTSPLIT(B56,"-"),1),INDEX(_xlfn.TEXTSPLIT(B56,"-"),2),INDEX(_xlfn.TEXTSPLIT(B56,"-"),3),INDEX(_xlfn.TEXTSPLIT(B56,"-"),4),INDEX(_xlfn.TEXTSPLIT(B56,"-"),5)))</f>
        <v>2"-CA-1001-AA1B-NA</v>
      </c>
      <c r="F56" s="3" t="str">
        <f>IFERROR(_xlfn.XLOOKUP(_xlfn.CONCAT(表格1[[#This Row],[Series NO]],"_",SUBSTITUTE(F$1,"REV.","")),版本控制!$F:$F,版本控制!$C:$C,,0),"")</f>
        <v>04/22/'25</v>
      </c>
      <c r="G56" s="3" t="str">
        <f>IFERROR(_xlfn.XLOOKUP(_xlfn.CONCAT(表格1[[#This Row],[Series NO]],"_",SUBSTITUTE(G$1,"REV.","")),版本控制!$F:$F,版本控制!$C:$C,,0),"")</f>
        <v>04/30/'25</v>
      </c>
      <c r="H56" s="3" t="str">
        <f>IFERROR(_xlfn.XLOOKUP(_xlfn.CONCAT(表格1[[#This Row],[Series NO]],"_",SUBSTITUTE(H$1,"REV.","")),版本控制!$F:$F,版本控制!$C:$C,,0),"")</f>
        <v/>
      </c>
      <c r="I56" s="3" t="str">
        <f>IFERROR(_xlfn.XLOOKUP(_xlfn.CONCAT(表格1[[#This Row],[Series NO]],"_",SUBSTITUTE(I$1,"REV.","")),版本控制!$F:$F,版本控制!$C:$C,,0),"")</f>
        <v/>
      </c>
      <c r="J56" s="3" t="str">
        <f>IFERROR(_xlfn.XLOOKUP(_xlfn.CONCAT(表格1[[#This Row],[Series NO]],"_",SUBSTITUTE(J$1,"REV.","")),版本控制!$F:$F,版本控制!$C:$C,,0),"")</f>
        <v/>
      </c>
      <c r="K56" s="3" t="str" cm="1">
        <f t="array" ref="K56">INDEX(F$1:J$1,1,MATCH(1,1/($F56:J56&lt;&gt;"")))</f>
        <v>REV.2</v>
      </c>
      <c r="L56" s="3" t="str" cm="1">
        <f t="array" ref="L56">LOOKUP(2,1/($F56:J56&lt;&gt;""),$F56:J56)</f>
        <v>04/30/'25</v>
      </c>
      <c r="M56" s="3"/>
      <c r="N56" s="3" t="str">
        <f t="shared" si="1"/>
        <v>0055</v>
      </c>
      <c r="O56" s="28"/>
      <c r="P56" s="15"/>
      <c r="Q56" s="22" cm="1">
        <f t="array" ref="Q56">_xlfn.XLOOKUP(INDEX(_xlfn.TEXTSPLIT(表格1[[#This Row],[LINE   NUMBER]],"-"),1),'DN轉換表(必要)'!B:B,'DN轉換表(必要)'!C:C,,0)</f>
        <v>2</v>
      </c>
      <c r="R56" s="22" t="str" cm="1">
        <f t="array" ref="R56">IF(IFERROR(MATCH(INDEX(_xlfn.TEXTSPLIT(表格1[[#This Row],[LINE   NUMBER]],"-"),2),介質清單!I:I,0)&gt;=1,FALSE),"Trim",INDEX(_xlfn.TEXTSPLIT(表格1[[#This Row],[LINE   NUMBER]],"-"),2))</f>
        <v>CA</v>
      </c>
      <c r="S56" s="22" t="str" cm="1">
        <f t="array" ref="S5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1001</v>
      </c>
      <c r="T56" s="22" t="str" cm="1">
        <f t="array" ref="T56">IF(LEN(INDEX(_xlfn.TEXTSPLIT(表格1[[#This Row],[LINE   NUMBER]],"-"),4))=4,INDEX(_xlfn.TEXTSPLIT(表格1[[#This Row],[LINE   NUMBER]],"-"),4),IF(LEN(MID(E56,FIND("AA",E56,1),4))=4,MID(E56,FIND("AA",E56,1),4),"Wrong"))</f>
        <v>AA1B</v>
      </c>
      <c r="U56" s="22" t="str" cm="1">
        <f t="array" ref="U5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6" s="22" t="str">
        <f>_xlfn.XLOOKUP(表格1[[#This Row],[級數]],管道等级索引表!B:B,管道等级索引表!G:G,,0)</f>
        <v>A106 Gr.B
API 5L Gr.B
SAWH</v>
      </c>
      <c r="W56" s="22" t="s">
        <v>5</v>
      </c>
      <c r="X56" s="23"/>
      <c r="Y56" s="22"/>
      <c r="Z56" s="22" t="str">
        <f>_xlfn.CONCAT(表格1[[#This Row],[系統]],"-",表格1[[#This Row],[編號]])</f>
        <v>CA-1001</v>
      </c>
      <c r="AA56" s="22"/>
      <c r="AB5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6" s="24" t="str">
        <f>IFERROR(_xlfn.XLOOKUP(表格1[[#This Row],[Line_No]],管道特性一覽表!A:A,管道特性一覽表!P:P,,0),"")</f>
        <v>水</v>
      </c>
      <c r="AE56" s="24" t="str" cm="1">
        <f t="array" ref="AE56">_xlfn.IFNA(_xlfn.XLOOKUP(表格1[[#This Row],[Series NO]],'依TP NO.篩選'!A:A,'依TP NO.篩選'!R:R,,0),_xlfn.XLOOKUP(VALUE(表格1[[#This Row],[Series NO]]),VALUE('依TP NO.篩選'!A:A),'依TP NO.篩選'!R:R,,0))</f>
        <v>TP-027</v>
      </c>
      <c r="AF56" s="24" t="str">
        <f>_xlfn.XLOOKUP(表格1[[#This Row],[系統]],介質清單!A:A,介質清單!B:B,,0)</f>
        <v>壓縮空氣</v>
      </c>
      <c r="AG56" s="25"/>
      <c r="AH56" s="22" t="s">
        <v>3433</v>
      </c>
      <c r="AI56" s="24"/>
      <c r="AJ5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56" s="2" t="str" cm="1">
        <f t="array" ref="AK56">IFERROR(_xlfn.TEXTJOIN("-",TRUE,INDEX(_xlfn.TEXTSPLIT(B56,"-"),1),INDEX(_xlfn.TEXTSPLIT(B56,"-"),2),INDEX(_xlfn.TEXTSPLIT(B56,"-"),4),INDEX(_xlfn.TEXTSPLIT(B56,"-"),5)),_xlfn.TEXTJOIN("-",TRUE,_xlfn.XLOOKUP(VALUE(INDEX(_xlfn.TEXTSPLIT(B56,"-"),4)),'DN轉換表(必要)'!A:A,'DN轉換表(必要)'!B:B,,0),INDEX(_xlfn.TEXTSPLIT(B56,"-"),1),INDEX(_xlfn.TEXTSPLIT(B56,"-"),2),INDEX(_xlfn.TEXTSPLIT(B56,"-"),3),INDEX(_xlfn.TEXTSPLIT(B56,"-"),4),INDEX(_xlfn.TEXTSPLIT(B56,"-"),5)))</f>
        <v>CA-1001-AA1B-NA</v>
      </c>
      <c r="AL56" s="2" t="str">
        <f>IF(ISNUMBER(IFERROR(_xlfn.XLOOKUP(表格1[[#This Row],[Line_No]],'TEMP VALUE'!A:A,'DRAWING LIST'!A:A,,0),"")),"v","")</f>
        <v/>
      </c>
      <c r="AM56" s="2" t="str">
        <f>_xlfn.XLOOKUP(表格1[[#This Row],[Series NO]], 版本控制!$A:$A, 版本控制!$E:$E, , 0, -1)</f>
        <v>啟用</v>
      </c>
    </row>
    <row r="57" spans="1:39" hidden="1">
      <c r="A57" s="18">
        <f>'圖號清單-114.04.25'!A57</f>
        <v>56</v>
      </c>
      <c r="B57" s="14" t="str">
        <f>_xlfn.XLOOKUP(表格1[[#This Row],[Series NO]],'圖號清單-114.04.25'!A:A,'圖號清單-114.04.25'!B:B,,0)</f>
        <v>CA-1002-50-AA1B-NA-1</v>
      </c>
      <c r="C57" s="3" t="str">
        <f>COUNTIF($AK$2:AK57, AK57) &amp; "/" &amp; COUNTIF($AK$2:$AK$3003, AK57)</f>
        <v>1/8</v>
      </c>
      <c r="D57" s="3" t="str">
        <f t="shared" si="0"/>
        <v>CA-1002-50-AA1B-NA</v>
      </c>
      <c r="E57" s="14" t="str" cm="1">
        <f t="array" ref="E57">IFERROR(_xlfn.TEXTJOIN("-",TRUE,_xlfn.XLOOKUP(VALUE(INDEX(_xlfn.TEXTSPLIT(B57,"-"),3)),'DN轉換表(必要)'!A:A,'DN轉換表(必要)'!B:B,,0),INDEX(_xlfn.TEXTSPLIT(B57,"-"),1),INDEX(_xlfn.TEXTSPLIT(B57,"-"),2),INDEX(_xlfn.TEXTSPLIT(B57,"-"),4),INDEX(_xlfn.TEXTSPLIT(B57,"-"),5)),_xlfn.TEXTJOIN("-",TRUE,_xlfn.XLOOKUP(VALUE(INDEX(_xlfn.TEXTSPLIT(B57,"-"),4)),'DN轉換表(必要)'!A:A,'DN轉換表(必要)'!B:B,,0),INDEX(_xlfn.TEXTSPLIT(B57,"-"),1),INDEX(_xlfn.TEXTSPLIT(B57,"-"),2),INDEX(_xlfn.TEXTSPLIT(B57,"-"),3),INDEX(_xlfn.TEXTSPLIT(B57,"-"),4),INDEX(_xlfn.TEXTSPLIT(B57,"-"),5)))</f>
        <v>2"-CA-1002-AA1B-NA</v>
      </c>
      <c r="F57" s="3" t="str">
        <f>IFERROR(_xlfn.XLOOKUP(_xlfn.CONCAT(表格1[[#This Row],[Series NO]],"_",SUBSTITUTE(F$1,"REV.","")),版本控制!$F:$F,版本控制!$C:$C,,0),"")</f>
        <v>04/22/'25</v>
      </c>
      <c r="G57" s="3" t="str">
        <f>IFERROR(_xlfn.XLOOKUP(_xlfn.CONCAT(表格1[[#This Row],[Series NO]],"_",SUBSTITUTE(G$1,"REV.","")),版本控制!$F:$F,版本控制!$C:$C,,0),"")</f>
        <v>04/30/'25</v>
      </c>
      <c r="H57" s="3" t="str">
        <f>IFERROR(_xlfn.XLOOKUP(_xlfn.CONCAT(表格1[[#This Row],[Series NO]],"_",SUBSTITUTE(H$1,"REV.","")),版本控制!$F:$F,版本控制!$C:$C,,0),"")</f>
        <v/>
      </c>
      <c r="I57" s="3" t="str">
        <f>IFERROR(_xlfn.XLOOKUP(_xlfn.CONCAT(表格1[[#This Row],[Series NO]],"_",SUBSTITUTE(I$1,"REV.","")),版本控制!$F:$F,版本控制!$C:$C,,0),"")</f>
        <v/>
      </c>
      <c r="J57" s="3" t="str">
        <f>IFERROR(_xlfn.XLOOKUP(_xlfn.CONCAT(表格1[[#This Row],[Series NO]],"_",SUBSTITUTE(J$1,"REV.","")),版本控制!$F:$F,版本控制!$C:$C,,0),"")</f>
        <v/>
      </c>
      <c r="K57" s="3" t="str" cm="1">
        <f t="array" ref="K57">INDEX(F$1:J$1,1,MATCH(1,1/($F57:J57&lt;&gt;"")))</f>
        <v>REV.2</v>
      </c>
      <c r="L57" s="3" t="str" cm="1">
        <f t="array" ref="L57">LOOKUP(2,1/($F57:J57&lt;&gt;""),$F57:J57)</f>
        <v>04/30/'25</v>
      </c>
      <c r="M57" s="3"/>
      <c r="N57" s="3" t="str">
        <f t="shared" si="1"/>
        <v>0056</v>
      </c>
      <c r="O57" s="28"/>
      <c r="P57" s="15"/>
      <c r="Q57" s="22" cm="1">
        <f t="array" ref="Q57">_xlfn.XLOOKUP(INDEX(_xlfn.TEXTSPLIT(表格1[[#This Row],[LINE   NUMBER]],"-"),1),'DN轉換表(必要)'!B:B,'DN轉換表(必要)'!C:C,,0)</f>
        <v>2</v>
      </c>
      <c r="R57" s="22" t="str" cm="1">
        <f t="array" ref="R57">IF(IFERROR(MATCH(INDEX(_xlfn.TEXTSPLIT(表格1[[#This Row],[LINE   NUMBER]],"-"),2),介質清單!I:I,0)&gt;=1,FALSE),"Trim",INDEX(_xlfn.TEXTSPLIT(表格1[[#This Row],[LINE   NUMBER]],"-"),2))</f>
        <v>CA</v>
      </c>
      <c r="S57" s="22" t="str" cm="1">
        <f t="array" ref="S5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1002</v>
      </c>
      <c r="T57" s="22" t="str" cm="1">
        <f t="array" ref="T57">IF(LEN(INDEX(_xlfn.TEXTSPLIT(表格1[[#This Row],[LINE   NUMBER]],"-"),4))=4,INDEX(_xlfn.TEXTSPLIT(表格1[[#This Row],[LINE   NUMBER]],"-"),4),IF(LEN(MID(E57,FIND("AA",E57,1),4))=4,MID(E57,FIND("AA",E57,1),4),"Wrong"))</f>
        <v>AA1B</v>
      </c>
      <c r="U57" s="22" t="str" cm="1">
        <f t="array" ref="U5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7" s="22" t="str">
        <f>_xlfn.XLOOKUP(表格1[[#This Row],[級數]],管道等级索引表!B:B,管道等级索引表!G:G,,0)</f>
        <v>A106 Gr.B
API 5L Gr.B
SAWH</v>
      </c>
      <c r="W57" s="22" t="s">
        <v>5</v>
      </c>
      <c r="X57" s="23"/>
      <c r="Y57" s="22"/>
      <c r="Z57" s="22" t="str">
        <f>_xlfn.CONCAT(表格1[[#This Row],[系統]],"-",表格1[[#This Row],[編號]])</f>
        <v>CA-1002</v>
      </c>
      <c r="AA57" s="22"/>
      <c r="AB5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7" s="24" t="str">
        <f>IFERROR(_xlfn.XLOOKUP(表格1[[#This Row],[Line_No]],管道特性一覽表!A:A,管道特性一覽表!P:P,,0),"")</f>
        <v>水</v>
      </c>
      <c r="AE57" s="24" t="str" cm="1">
        <f t="array" ref="AE57">_xlfn.IFNA(_xlfn.XLOOKUP(表格1[[#This Row],[Series NO]],'依TP NO.篩選'!A:A,'依TP NO.篩選'!R:R,,0),_xlfn.XLOOKUP(VALUE(表格1[[#This Row],[Series NO]]),VALUE('依TP NO.篩選'!A:A),'依TP NO.篩選'!R:R,,0))</f>
        <v>TP-028</v>
      </c>
      <c r="AF57" s="24" t="str">
        <f>_xlfn.XLOOKUP(表格1[[#This Row],[系統]],介質清單!A:A,介質清單!B:B,,0)</f>
        <v>壓縮空氣</v>
      </c>
      <c r="AG57" s="25"/>
      <c r="AH57" s="22" t="s">
        <v>3433</v>
      </c>
      <c r="AI57" s="24"/>
      <c r="AJ5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57" s="2" t="str" cm="1">
        <f t="array" ref="AK57">IFERROR(_xlfn.TEXTJOIN("-",TRUE,INDEX(_xlfn.TEXTSPLIT(B57,"-"),1),INDEX(_xlfn.TEXTSPLIT(B57,"-"),2),INDEX(_xlfn.TEXTSPLIT(B57,"-"),4),INDEX(_xlfn.TEXTSPLIT(B57,"-"),5)),_xlfn.TEXTJOIN("-",TRUE,_xlfn.XLOOKUP(VALUE(INDEX(_xlfn.TEXTSPLIT(B57,"-"),4)),'DN轉換表(必要)'!A:A,'DN轉換表(必要)'!B:B,,0),INDEX(_xlfn.TEXTSPLIT(B57,"-"),1),INDEX(_xlfn.TEXTSPLIT(B57,"-"),2),INDEX(_xlfn.TEXTSPLIT(B57,"-"),3),INDEX(_xlfn.TEXTSPLIT(B57,"-"),4),INDEX(_xlfn.TEXTSPLIT(B57,"-"),5)))</f>
        <v>CA-1002-AA1B-NA</v>
      </c>
      <c r="AL57" s="2" t="str">
        <f>IF(ISNUMBER(IFERROR(_xlfn.XLOOKUP(表格1[[#This Row],[Line_No]],'TEMP VALUE'!A:A,'DRAWING LIST'!A:A,,0),"")),"v","")</f>
        <v/>
      </c>
      <c r="AM57" s="2" t="str">
        <f>_xlfn.XLOOKUP(表格1[[#This Row],[Series NO]], 版本控制!$A:$A, 版本控制!$E:$E, , 0, -1)</f>
        <v>啟用</v>
      </c>
    </row>
    <row r="58" spans="1:39" hidden="1">
      <c r="A58" s="18">
        <f>'圖號清單-114.04.25'!A58</f>
        <v>57</v>
      </c>
      <c r="B58" s="14" t="str">
        <f>_xlfn.XLOOKUP(表格1[[#This Row],[Series NO]],'圖號清單-114.04.25'!A:A,'圖號清單-114.04.25'!B:B,,0)</f>
        <v>CA-1002-50-AA1B-NA-2</v>
      </c>
      <c r="C58" s="3" t="str">
        <f>COUNTIF($AK$2:AK58, AK58) &amp; "/" &amp; COUNTIF($AK$2:$AK$3003, AK58)</f>
        <v>2/8</v>
      </c>
      <c r="D58" s="3" t="str">
        <f t="shared" si="0"/>
        <v>CA-1002-50-AA1B-NA</v>
      </c>
      <c r="E58" s="14" t="str" cm="1">
        <f t="array" ref="E58">IFERROR(_xlfn.TEXTJOIN("-",TRUE,_xlfn.XLOOKUP(VALUE(INDEX(_xlfn.TEXTSPLIT(B58,"-"),3)),'DN轉換表(必要)'!A:A,'DN轉換表(必要)'!B:B,,0),INDEX(_xlfn.TEXTSPLIT(B58,"-"),1),INDEX(_xlfn.TEXTSPLIT(B58,"-"),2),INDEX(_xlfn.TEXTSPLIT(B58,"-"),4),INDEX(_xlfn.TEXTSPLIT(B58,"-"),5)),_xlfn.TEXTJOIN("-",TRUE,_xlfn.XLOOKUP(VALUE(INDEX(_xlfn.TEXTSPLIT(B58,"-"),4)),'DN轉換表(必要)'!A:A,'DN轉換表(必要)'!B:B,,0),INDEX(_xlfn.TEXTSPLIT(B58,"-"),1),INDEX(_xlfn.TEXTSPLIT(B58,"-"),2),INDEX(_xlfn.TEXTSPLIT(B58,"-"),3),INDEX(_xlfn.TEXTSPLIT(B58,"-"),4),INDEX(_xlfn.TEXTSPLIT(B58,"-"),5)))</f>
        <v>2"-CA-1002-AA1B-NA</v>
      </c>
      <c r="F58" s="3" t="str">
        <f>IFERROR(_xlfn.XLOOKUP(_xlfn.CONCAT(表格1[[#This Row],[Series NO]],"_",SUBSTITUTE(F$1,"REV.","")),版本控制!$F:$F,版本控制!$C:$C,,0),"")</f>
        <v>04/22/'25</v>
      </c>
      <c r="G58" s="3" t="str">
        <f>IFERROR(_xlfn.XLOOKUP(_xlfn.CONCAT(表格1[[#This Row],[Series NO]],"_",SUBSTITUTE(G$1,"REV.","")),版本控制!$F:$F,版本控制!$C:$C,,0),"")</f>
        <v>04/30/'25</v>
      </c>
      <c r="H58" s="3" t="str">
        <f>IFERROR(_xlfn.XLOOKUP(_xlfn.CONCAT(表格1[[#This Row],[Series NO]],"_",SUBSTITUTE(H$1,"REV.","")),版本控制!$F:$F,版本控制!$C:$C,,0),"")</f>
        <v/>
      </c>
      <c r="I58" s="3" t="str">
        <f>IFERROR(_xlfn.XLOOKUP(_xlfn.CONCAT(表格1[[#This Row],[Series NO]],"_",SUBSTITUTE(I$1,"REV.","")),版本控制!$F:$F,版本控制!$C:$C,,0),"")</f>
        <v/>
      </c>
      <c r="J58" s="3" t="str">
        <f>IFERROR(_xlfn.XLOOKUP(_xlfn.CONCAT(表格1[[#This Row],[Series NO]],"_",SUBSTITUTE(J$1,"REV.","")),版本控制!$F:$F,版本控制!$C:$C,,0),"")</f>
        <v/>
      </c>
      <c r="K58" s="3" t="str" cm="1">
        <f t="array" ref="K58">INDEX(F$1:J$1,1,MATCH(1,1/($F58:J58&lt;&gt;"")))</f>
        <v>REV.2</v>
      </c>
      <c r="L58" s="3" t="str" cm="1">
        <f t="array" ref="L58">LOOKUP(2,1/($F58:J58&lt;&gt;""),$F58:J58)</f>
        <v>04/30/'25</v>
      </c>
      <c r="M58" s="3"/>
      <c r="N58" s="3" t="str">
        <f t="shared" si="1"/>
        <v>0057</v>
      </c>
      <c r="O58" s="28"/>
      <c r="P58" s="15"/>
      <c r="Q58" s="22" cm="1">
        <f t="array" ref="Q58">_xlfn.XLOOKUP(INDEX(_xlfn.TEXTSPLIT(表格1[[#This Row],[LINE   NUMBER]],"-"),1),'DN轉換表(必要)'!B:B,'DN轉換表(必要)'!C:C,,0)</f>
        <v>2</v>
      </c>
      <c r="R58" s="22" t="str" cm="1">
        <f t="array" ref="R58">IF(IFERROR(MATCH(INDEX(_xlfn.TEXTSPLIT(表格1[[#This Row],[LINE   NUMBER]],"-"),2),介質清單!I:I,0)&gt;=1,FALSE),"Trim",INDEX(_xlfn.TEXTSPLIT(表格1[[#This Row],[LINE   NUMBER]],"-"),2))</f>
        <v>CA</v>
      </c>
      <c r="S58" s="22" t="str" cm="1">
        <f t="array" ref="S5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1002</v>
      </c>
      <c r="T58" s="22" t="str" cm="1">
        <f t="array" ref="T58">IF(LEN(INDEX(_xlfn.TEXTSPLIT(表格1[[#This Row],[LINE   NUMBER]],"-"),4))=4,INDEX(_xlfn.TEXTSPLIT(表格1[[#This Row],[LINE   NUMBER]],"-"),4),IF(LEN(MID(E58,FIND("AA",E58,1),4))=4,MID(E58,FIND("AA",E58,1),4),"Wrong"))</f>
        <v>AA1B</v>
      </c>
      <c r="U58" s="22" t="str" cm="1">
        <f t="array" ref="U5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8" s="22" t="str">
        <f>_xlfn.XLOOKUP(表格1[[#This Row],[級數]],管道等级索引表!B:B,管道等级索引表!G:G,,0)</f>
        <v>A106 Gr.B
API 5L Gr.B
SAWH</v>
      </c>
      <c r="W58" s="22" t="s">
        <v>5</v>
      </c>
      <c r="X58" s="23"/>
      <c r="Y58" s="22"/>
      <c r="Z58" s="22" t="str">
        <f>_xlfn.CONCAT(表格1[[#This Row],[系統]],"-",表格1[[#This Row],[編號]])</f>
        <v>CA-1002</v>
      </c>
      <c r="AA58" s="22"/>
      <c r="AB5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8" s="24" t="str">
        <f>IFERROR(_xlfn.XLOOKUP(表格1[[#This Row],[Line_No]],管道特性一覽表!A:A,管道特性一覽表!P:P,,0),"")</f>
        <v>水</v>
      </c>
      <c r="AE58" s="24" t="str" cm="1">
        <f t="array" ref="AE58">_xlfn.IFNA(_xlfn.XLOOKUP(表格1[[#This Row],[Series NO]],'依TP NO.篩選'!A:A,'依TP NO.篩選'!R:R,,0),_xlfn.XLOOKUP(VALUE(表格1[[#This Row],[Series NO]]),VALUE('依TP NO.篩選'!A:A),'依TP NO.篩選'!R:R,,0))</f>
        <v>TP-028</v>
      </c>
      <c r="AF58" s="24" t="str">
        <f>_xlfn.XLOOKUP(表格1[[#This Row],[系統]],介質清單!A:A,介質清單!B:B,,0)</f>
        <v>壓縮空氣</v>
      </c>
      <c r="AG58" s="25"/>
      <c r="AH58" s="22" t="s">
        <v>3433</v>
      </c>
      <c r="AI58" s="24"/>
      <c r="AJ5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58" s="2" t="str" cm="1">
        <f t="array" ref="AK58">IFERROR(_xlfn.TEXTJOIN("-",TRUE,INDEX(_xlfn.TEXTSPLIT(B58,"-"),1),INDEX(_xlfn.TEXTSPLIT(B58,"-"),2),INDEX(_xlfn.TEXTSPLIT(B58,"-"),4),INDEX(_xlfn.TEXTSPLIT(B58,"-"),5)),_xlfn.TEXTJOIN("-",TRUE,_xlfn.XLOOKUP(VALUE(INDEX(_xlfn.TEXTSPLIT(B58,"-"),4)),'DN轉換表(必要)'!A:A,'DN轉換表(必要)'!B:B,,0),INDEX(_xlfn.TEXTSPLIT(B58,"-"),1),INDEX(_xlfn.TEXTSPLIT(B58,"-"),2),INDEX(_xlfn.TEXTSPLIT(B58,"-"),3),INDEX(_xlfn.TEXTSPLIT(B58,"-"),4),INDEX(_xlfn.TEXTSPLIT(B58,"-"),5)))</f>
        <v>CA-1002-AA1B-NA</v>
      </c>
      <c r="AL58" s="2" t="str">
        <f>IF(ISNUMBER(IFERROR(_xlfn.XLOOKUP(表格1[[#This Row],[Line_No]],'TEMP VALUE'!A:A,'DRAWING LIST'!A:A,,0),"")),"v","")</f>
        <v/>
      </c>
      <c r="AM58" s="2" t="str">
        <f>_xlfn.XLOOKUP(表格1[[#This Row],[Series NO]], 版本控制!$A:$A, 版本控制!$E:$E, , 0, -1)</f>
        <v>啟用</v>
      </c>
    </row>
    <row r="59" spans="1:39" hidden="1">
      <c r="A59" s="18">
        <f>'圖號清單-114.04.25'!A59</f>
        <v>58</v>
      </c>
      <c r="B59" s="14" t="str">
        <f>_xlfn.XLOOKUP(表格1[[#This Row],[Series NO]],'圖號清單-114.04.25'!A:A,'圖號清單-114.04.25'!B:B,,0)</f>
        <v>CA-1002-50-AA1B-NA-3</v>
      </c>
      <c r="C59" s="3" t="str">
        <f>COUNTIF($AK$2:AK59, AK59) &amp; "/" &amp; COUNTIF($AK$2:$AK$3003, AK59)</f>
        <v>3/8</v>
      </c>
      <c r="D59" s="3" t="str">
        <f t="shared" si="0"/>
        <v>CA-1002-50-AA1B-NA</v>
      </c>
      <c r="E59" s="14" t="str" cm="1">
        <f t="array" ref="E59">IFERROR(_xlfn.TEXTJOIN("-",TRUE,_xlfn.XLOOKUP(VALUE(INDEX(_xlfn.TEXTSPLIT(B59,"-"),3)),'DN轉換表(必要)'!A:A,'DN轉換表(必要)'!B:B,,0),INDEX(_xlfn.TEXTSPLIT(B59,"-"),1),INDEX(_xlfn.TEXTSPLIT(B59,"-"),2),INDEX(_xlfn.TEXTSPLIT(B59,"-"),4),INDEX(_xlfn.TEXTSPLIT(B59,"-"),5)),_xlfn.TEXTJOIN("-",TRUE,_xlfn.XLOOKUP(VALUE(INDEX(_xlfn.TEXTSPLIT(B59,"-"),4)),'DN轉換表(必要)'!A:A,'DN轉換表(必要)'!B:B,,0),INDEX(_xlfn.TEXTSPLIT(B59,"-"),1),INDEX(_xlfn.TEXTSPLIT(B59,"-"),2),INDEX(_xlfn.TEXTSPLIT(B59,"-"),3),INDEX(_xlfn.TEXTSPLIT(B59,"-"),4),INDEX(_xlfn.TEXTSPLIT(B59,"-"),5)))</f>
        <v>2"-CA-1002-AA1B-NA</v>
      </c>
      <c r="F59" s="3" t="str">
        <f>IFERROR(_xlfn.XLOOKUP(_xlfn.CONCAT(表格1[[#This Row],[Series NO]],"_",SUBSTITUTE(F$1,"REV.","")),版本控制!$F:$F,版本控制!$C:$C,,0),"")</f>
        <v>04/22/'25</v>
      </c>
      <c r="G59" s="3" t="str">
        <f>IFERROR(_xlfn.XLOOKUP(_xlfn.CONCAT(表格1[[#This Row],[Series NO]],"_",SUBSTITUTE(G$1,"REV.","")),版本控制!$F:$F,版本控制!$C:$C,,0),"")</f>
        <v>04/30/'25</v>
      </c>
      <c r="H59" s="3" t="str">
        <f>IFERROR(_xlfn.XLOOKUP(_xlfn.CONCAT(表格1[[#This Row],[Series NO]],"_",SUBSTITUTE(H$1,"REV.","")),版本控制!$F:$F,版本控制!$C:$C,,0),"")</f>
        <v/>
      </c>
      <c r="I59" s="3" t="str">
        <f>IFERROR(_xlfn.XLOOKUP(_xlfn.CONCAT(表格1[[#This Row],[Series NO]],"_",SUBSTITUTE(I$1,"REV.","")),版本控制!$F:$F,版本控制!$C:$C,,0),"")</f>
        <v/>
      </c>
      <c r="J59" s="3" t="str">
        <f>IFERROR(_xlfn.XLOOKUP(_xlfn.CONCAT(表格1[[#This Row],[Series NO]],"_",SUBSTITUTE(J$1,"REV.","")),版本控制!$F:$F,版本控制!$C:$C,,0),"")</f>
        <v/>
      </c>
      <c r="K59" s="3" t="str" cm="1">
        <f t="array" ref="K59">INDEX(F$1:J$1,1,MATCH(1,1/($F59:J59&lt;&gt;"")))</f>
        <v>REV.2</v>
      </c>
      <c r="L59" s="3" t="str" cm="1">
        <f t="array" ref="L59">LOOKUP(2,1/($F59:J59&lt;&gt;""),$F59:J59)</f>
        <v>04/30/'25</v>
      </c>
      <c r="M59" s="3"/>
      <c r="N59" s="3" t="str">
        <f t="shared" si="1"/>
        <v>0058</v>
      </c>
      <c r="O59" s="28"/>
      <c r="P59" s="15"/>
      <c r="Q59" s="22" cm="1">
        <f t="array" ref="Q59">_xlfn.XLOOKUP(INDEX(_xlfn.TEXTSPLIT(表格1[[#This Row],[LINE   NUMBER]],"-"),1),'DN轉換表(必要)'!B:B,'DN轉換表(必要)'!C:C,,0)</f>
        <v>2</v>
      </c>
      <c r="R59" s="22" t="str" cm="1">
        <f t="array" ref="R59">IF(IFERROR(MATCH(INDEX(_xlfn.TEXTSPLIT(表格1[[#This Row],[LINE   NUMBER]],"-"),2),介質清單!I:I,0)&gt;=1,FALSE),"Trim",INDEX(_xlfn.TEXTSPLIT(表格1[[#This Row],[LINE   NUMBER]],"-"),2))</f>
        <v>CA</v>
      </c>
      <c r="S59" s="22" t="str" cm="1">
        <f t="array" ref="S5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1002</v>
      </c>
      <c r="T59" s="22" t="str" cm="1">
        <f t="array" ref="T59">IF(LEN(INDEX(_xlfn.TEXTSPLIT(表格1[[#This Row],[LINE   NUMBER]],"-"),4))=4,INDEX(_xlfn.TEXTSPLIT(表格1[[#This Row],[LINE   NUMBER]],"-"),4),IF(LEN(MID(E59,FIND("AA",E59,1),4))=4,MID(E59,FIND("AA",E59,1),4),"Wrong"))</f>
        <v>AA1B</v>
      </c>
      <c r="U59" s="22" t="str" cm="1">
        <f t="array" ref="U5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9" s="22" t="str">
        <f>_xlfn.XLOOKUP(表格1[[#This Row],[級數]],管道等级索引表!B:B,管道等级索引表!G:G,,0)</f>
        <v>A106 Gr.B
API 5L Gr.B
SAWH</v>
      </c>
      <c r="W59" s="22" t="s">
        <v>5</v>
      </c>
      <c r="X59" s="23"/>
      <c r="Y59" s="22"/>
      <c r="Z59" s="22" t="str">
        <f>_xlfn.CONCAT(表格1[[#This Row],[系統]],"-",表格1[[#This Row],[編號]])</f>
        <v>CA-1002</v>
      </c>
      <c r="AA59" s="22"/>
      <c r="AB5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9" s="24" t="str">
        <f>IFERROR(_xlfn.XLOOKUP(表格1[[#This Row],[Line_No]],管道特性一覽表!A:A,管道特性一覽表!P:P,,0),"")</f>
        <v>水</v>
      </c>
      <c r="AE59" s="24" t="str" cm="1">
        <f t="array" ref="AE59">_xlfn.IFNA(_xlfn.XLOOKUP(表格1[[#This Row],[Series NO]],'依TP NO.篩選'!A:A,'依TP NO.篩選'!R:R,,0),_xlfn.XLOOKUP(VALUE(表格1[[#This Row],[Series NO]]),VALUE('依TP NO.篩選'!A:A),'依TP NO.篩選'!R:R,,0))</f>
        <v>TP-028</v>
      </c>
      <c r="AF59" s="24" t="str">
        <f>_xlfn.XLOOKUP(表格1[[#This Row],[系統]],介質清單!A:A,介質清單!B:B,,0)</f>
        <v>壓縮空氣</v>
      </c>
      <c r="AG59" s="25"/>
      <c r="AH59" s="22" t="s">
        <v>3433</v>
      </c>
      <c r="AI59" s="24"/>
      <c r="AJ5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59" s="2" t="str" cm="1">
        <f t="array" ref="AK59">IFERROR(_xlfn.TEXTJOIN("-",TRUE,INDEX(_xlfn.TEXTSPLIT(B59,"-"),1),INDEX(_xlfn.TEXTSPLIT(B59,"-"),2),INDEX(_xlfn.TEXTSPLIT(B59,"-"),4),INDEX(_xlfn.TEXTSPLIT(B59,"-"),5)),_xlfn.TEXTJOIN("-",TRUE,_xlfn.XLOOKUP(VALUE(INDEX(_xlfn.TEXTSPLIT(B59,"-"),4)),'DN轉換表(必要)'!A:A,'DN轉換表(必要)'!B:B,,0),INDEX(_xlfn.TEXTSPLIT(B59,"-"),1),INDEX(_xlfn.TEXTSPLIT(B59,"-"),2),INDEX(_xlfn.TEXTSPLIT(B59,"-"),3),INDEX(_xlfn.TEXTSPLIT(B59,"-"),4),INDEX(_xlfn.TEXTSPLIT(B59,"-"),5)))</f>
        <v>CA-1002-AA1B-NA</v>
      </c>
      <c r="AL59" s="2" t="str">
        <f>IF(ISNUMBER(IFERROR(_xlfn.XLOOKUP(表格1[[#This Row],[Line_No]],'TEMP VALUE'!A:A,'DRAWING LIST'!A:A,,0),"")),"v","")</f>
        <v/>
      </c>
      <c r="AM59" s="2" t="str">
        <f>_xlfn.XLOOKUP(表格1[[#This Row],[Series NO]], 版本控制!$A:$A, 版本控制!$E:$E, , 0, -1)</f>
        <v>啟用</v>
      </c>
    </row>
    <row r="60" spans="1:39" hidden="1">
      <c r="A60" s="18">
        <f>'圖號清單-114.04.25'!A60</f>
        <v>59</v>
      </c>
      <c r="B60" s="14" t="str">
        <f>_xlfn.XLOOKUP(表格1[[#This Row],[Series NO]],'圖號清單-114.04.25'!A:A,'圖號清單-114.04.25'!B:B,,0)</f>
        <v>CA-1002-50-AA1B-NA-4</v>
      </c>
      <c r="C60" s="3" t="str">
        <f>COUNTIF($AK$2:AK60, AK60) &amp; "/" &amp; COUNTIF($AK$2:$AK$3003, AK60)</f>
        <v>4/8</v>
      </c>
      <c r="D60" s="3" t="str">
        <f t="shared" si="0"/>
        <v>CA-1002-50-AA1B-NA</v>
      </c>
      <c r="E60" s="14" t="str" cm="1">
        <f t="array" ref="E60">IFERROR(_xlfn.TEXTJOIN("-",TRUE,_xlfn.XLOOKUP(VALUE(INDEX(_xlfn.TEXTSPLIT(B60,"-"),3)),'DN轉換表(必要)'!A:A,'DN轉換表(必要)'!B:B,,0),INDEX(_xlfn.TEXTSPLIT(B60,"-"),1),INDEX(_xlfn.TEXTSPLIT(B60,"-"),2),INDEX(_xlfn.TEXTSPLIT(B60,"-"),4),INDEX(_xlfn.TEXTSPLIT(B60,"-"),5)),_xlfn.TEXTJOIN("-",TRUE,_xlfn.XLOOKUP(VALUE(INDEX(_xlfn.TEXTSPLIT(B60,"-"),4)),'DN轉換表(必要)'!A:A,'DN轉換表(必要)'!B:B,,0),INDEX(_xlfn.TEXTSPLIT(B60,"-"),1),INDEX(_xlfn.TEXTSPLIT(B60,"-"),2),INDEX(_xlfn.TEXTSPLIT(B60,"-"),3),INDEX(_xlfn.TEXTSPLIT(B60,"-"),4),INDEX(_xlfn.TEXTSPLIT(B60,"-"),5)))</f>
        <v>2"-CA-1002-AA1B-NA</v>
      </c>
      <c r="F60" s="3" t="str">
        <f>IFERROR(_xlfn.XLOOKUP(_xlfn.CONCAT(表格1[[#This Row],[Series NO]],"_",SUBSTITUTE(F$1,"REV.","")),版本控制!$F:$F,版本控制!$C:$C,,0),"")</f>
        <v>04/22/'25</v>
      </c>
      <c r="G60" s="3" t="str">
        <f>IFERROR(_xlfn.XLOOKUP(_xlfn.CONCAT(表格1[[#This Row],[Series NO]],"_",SUBSTITUTE(G$1,"REV.","")),版本控制!$F:$F,版本控制!$C:$C,,0),"")</f>
        <v>04/30/'25</v>
      </c>
      <c r="H60" s="3" t="str">
        <f>IFERROR(_xlfn.XLOOKUP(_xlfn.CONCAT(表格1[[#This Row],[Series NO]],"_",SUBSTITUTE(H$1,"REV.","")),版本控制!$F:$F,版本控制!$C:$C,,0),"")</f>
        <v/>
      </c>
      <c r="I60" s="3" t="str">
        <f>IFERROR(_xlfn.XLOOKUP(_xlfn.CONCAT(表格1[[#This Row],[Series NO]],"_",SUBSTITUTE(I$1,"REV.","")),版本控制!$F:$F,版本控制!$C:$C,,0),"")</f>
        <v/>
      </c>
      <c r="J60" s="3" t="str">
        <f>IFERROR(_xlfn.XLOOKUP(_xlfn.CONCAT(表格1[[#This Row],[Series NO]],"_",SUBSTITUTE(J$1,"REV.","")),版本控制!$F:$F,版本控制!$C:$C,,0),"")</f>
        <v/>
      </c>
      <c r="K60" s="3" t="str" cm="1">
        <f t="array" ref="K60">INDEX(F$1:J$1,1,MATCH(1,1/($F60:J60&lt;&gt;"")))</f>
        <v>REV.2</v>
      </c>
      <c r="L60" s="3" t="str" cm="1">
        <f t="array" ref="L60">LOOKUP(2,1/($F60:J60&lt;&gt;""),$F60:J60)</f>
        <v>04/30/'25</v>
      </c>
      <c r="M60" s="3"/>
      <c r="N60" s="3" t="str">
        <f t="shared" si="1"/>
        <v>0059</v>
      </c>
      <c r="O60" s="28"/>
      <c r="P60" s="15"/>
      <c r="Q60" s="22" cm="1">
        <f t="array" ref="Q60">_xlfn.XLOOKUP(INDEX(_xlfn.TEXTSPLIT(表格1[[#This Row],[LINE   NUMBER]],"-"),1),'DN轉換表(必要)'!B:B,'DN轉換表(必要)'!C:C,,0)</f>
        <v>2</v>
      </c>
      <c r="R60" s="22" t="str" cm="1">
        <f t="array" ref="R60">IF(IFERROR(MATCH(INDEX(_xlfn.TEXTSPLIT(表格1[[#This Row],[LINE   NUMBER]],"-"),2),介質清單!I:I,0)&gt;=1,FALSE),"Trim",INDEX(_xlfn.TEXTSPLIT(表格1[[#This Row],[LINE   NUMBER]],"-"),2))</f>
        <v>CA</v>
      </c>
      <c r="S60" s="22" t="str" cm="1">
        <f t="array" ref="S6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1002</v>
      </c>
      <c r="T60" s="22" t="str" cm="1">
        <f t="array" ref="T60">IF(LEN(INDEX(_xlfn.TEXTSPLIT(表格1[[#This Row],[LINE   NUMBER]],"-"),4))=4,INDEX(_xlfn.TEXTSPLIT(表格1[[#This Row],[LINE   NUMBER]],"-"),4),IF(LEN(MID(E60,FIND("AA",E60,1),4))=4,MID(E60,FIND("AA",E60,1),4),"Wrong"))</f>
        <v>AA1B</v>
      </c>
      <c r="U60" s="22" t="str" cm="1">
        <f t="array" ref="U6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0" s="22" t="str">
        <f>_xlfn.XLOOKUP(表格1[[#This Row],[級數]],管道等级索引表!B:B,管道等级索引表!G:G,,0)</f>
        <v>A106 Gr.B
API 5L Gr.B
SAWH</v>
      </c>
      <c r="W60" s="22" t="s">
        <v>5</v>
      </c>
      <c r="X60" s="23"/>
      <c r="Y60" s="22"/>
      <c r="Z60" s="22" t="str">
        <f>_xlfn.CONCAT(表格1[[#This Row],[系統]],"-",表格1[[#This Row],[編號]])</f>
        <v>CA-1002</v>
      </c>
      <c r="AA60" s="22"/>
      <c r="AB6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6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60" s="24" t="str">
        <f>IFERROR(_xlfn.XLOOKUP(表格1[[#This Row],[Line_No]],管道特性一覽表!A:A,管道特性一覽表!P:P,,0),"")</f>
        <v>水</v>
      </c>
      <c r="AE60" s="24" t="str" cm="1">
        <f t="array" ref="AE60">_xlfn.IFNA(_xlfn.XLOOKUP(表格1[[#This Row],[Series NO]],'依TP NO.篩選'!A:A,'依TP NO.篩選'!R:R,,0),_xlfn.XLOOKUP(VALUE(表格1[[#This Row],[Series NO]]),VALUE('依TP NO.篩選'!A:A),'依TP NO.篩選'!R:R,,0))</f>
        <v>TP-028</v>
      </c>
      <c r="AF60" s="24" t="str">
        <f>_xlfn.XLOOKUP(表格1[[#This Row],[系統]],介質清單!A:A,介質清單!B:B,,0)</f>
        <v>壓縮空氣</v>
      </c>
      <c r="AG60" s="25"/>
      <c r="AH60" s="22" t="s">
        <v>3433</v>
      </c>
      <c r="AI60" s="24"/>
      <c r="AJ6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60" s="2" t="str" cm="1">
        <f t="array" ref="AK60">IFERROR(_xlfn.TEXTJOIN("-",TRUE,INDEX(_xlfn.TEXTSPLIT(B60,"-"),1),INDEX(_xlfn.TEXTSPLIT(B60,"-"),2),INDEX(_xlfn.TEXTSPLIT(B60,"-"),4),INDEX(_xlfn.TEXTSPLIT(B60,"-"),5)),_xlfn.TEXTJOIN("-",TRUE,_xlfn.XLOOKUP(VALUE(INDEX(_xlfn.TEXTSPLIT(B60,"-"),4)),'DN轉換表(必要)'!A:A,'DN轉換表(必要)'!B:B,,0),INDEX(_xlfn.TEXTSPLIT(B60,"-"),1),INDEX(_xlfn.TEXTSPLIT(B60,"-"),2),INDEX(_xlfn.TEXTSPLIT(B60,"-"),3),INDEX(_xlfn.TEXTSPLIT(B60,"-"),4),INDEX(_xlfn.TEXTSPLIT(B60,"-"),5)))</f>
        <v>CA-1002-AA1B-NA</v>
      </c>
      <c r="AL60" s="2" t="str">
        <f>IF(ISNUMBER(IFERROR(_xlfn.XLOOKUP(表格1[[#This Row],[Line_No]],'TEMP VALUE'!A:A,'DRAWING LIST'!A:A,,0),"")),"v","")</f>
        <v/>
      </c>
      <c r="AM60" s="2" t="str">
        <f>_xlfn.XLOOKUP(表格1[[#This Row],[Series NO]], 版本控制!$A:$A, 版本控制!$E:$E, , 0, -1)</f>
        <v>啟用</v>
      </c>
    </row>
    <row r="61" spans="1:39" hidden="1">
      <c r="A61" s="18">
        <f>'圖號清單-114.04.25'!A61</f>
        <v>60</v>
      </c>
      <c r="B61" s="14" t="str">
        <f>_xlfn.XLOOKUP(表格1[[#This Row],[Series NO]],'圖號清單-114.04.25'!A:A,'圖號清單-114.04.25'!B:B,,0)</f>
        <v>CA-1002-50-AA1B-NA-5</v>
      </c>
      <c r="C61" s="3" t="str">
        <f>COUNTIF($AK$2:AK61, AK61) &amp; "/" &amp; COUNTIF($AK$2:$AK$3003, AK61)</f>
        <v>5/8</v>
      </c>
      <c r="D61" s="3" t="str">
        <f t="shared" si="0"/>
        <v>CA-1002-50-AA1B-NA</v>
      </c>
      <c r="E61" s="14" t="str" cm="1">
        <f t="array" ref="E61">IFERROR(_xlfn.TEXTJOIN("-",TRUE,_xlfn.XLOOKUP(VALUE(INDEX(_xlfn.TEXTSPLIT(B61,"-"),3)),'DN轉換表(必要)'!A:A,'DN轉換表(必要)'!B:B,,0),INDEX(_xlfn.TEXTSPLIT(B61,"-"),1),INDEX(_xlfn.TEXTSPLIT(B61,"-"),2),INDEX(_xlfn.TEXTSPLIT(B61,"-"),4),INDEX(_xlfn.TEXTSPLIT(B61,"-"),5)),_xlfn.TEXTJOIN("-",TRUE,_xlfn.XLOOKUP(VALUE(INDEX(_xlfn.TEXTSPLIT(B61,"-"),4)),'DN轉換表(必要)'!A:A,'DN轉換表(必要)'!B:B,,0),INDEX(_xlfn.TEXTSPLIT(B61,"-"),1),INDEX(_xlfn.TEXTSPLIT(B61,"-"),2),INDEX(_xlfn.TEXTSPLIT(B61,"-"),3),INDEX(_xlfn.TEXTSPLIT(B61,"-"),4),INDEX(_xlfn.TEXTSPLIT(B61,"-"),5)))</f>
        <v>2"-CA-1002-AA1B-NA</v>
      </c>
      <c r="F61" s="3" t="str">
        <f>IFERROR(_xlfn.XLOOKUP(_xlfn.CONCAT(表格1[[#This Row],[Series NO]],"_",SUBSTITUTE(F$1,"REV.","")),版本控制!$F:$F,版本控制!$C:$C,,0),"")</f>
        <v>04/22/'25</v>
      </c>
      <c r="G61" s="3" t="str">
        <f>IFERROR(_xlfn.XLOOKUP(_xlfn.CONCAT(表格1[[#This Row],[Series NO]],"_",SUBSTITUTE(G$1,"REV.","")),版本控制!$F:$F,版本控制!$C:$C,,0),"")</f>
        <v>04/30/'25</v>
      </c>
      <c r="H61" s="3" t="str">
        <f>IFERROR(_xlfn.XLOOKUP(_xlfn.CONCAT(表格1[[#This Row],[Series NO]],"_",SUBSTITUTE(H$1,"REV.","")),版本控制!$F:$F,版本控制!$C:$C,,0),"")</f>
        <v/>
      </c>
      <c r="I61" s="3" t="str">
        <f>IFERROR(_xlfn.XLOOKUP(_xlfn.CONCAT(表格1[[#This Row],[Series NO]],"_",SUBSTITUTE(I$1,"REV.","")),版本控制!$F:$F,版本控制!$C:$C,,0),"")</f>
        <v/>
      </c>
      <c r="J61" s="3" t="str">
        <f>IFERROR(_xlfn.XLOOKUP(_xlfn.CONCAT(表格1[[#This Row],[Series NO]],"_",SUBSTITUTE(J$1,"REV.","")),版本控制!$F:$F,版本控制!$C:$C,,0),"")</f>
        <v/>
      </c>
      <c r="K61" s="3" t="str" cm="1">
        <f t="array" ref="K61">INDEX(F$1:J$1,1,MATCH(1,1/($F61:J61&lt;&gt;"")))</f>
        <v>REV.2</v>
      </c>
      <c r="L61" s="3" t="str" cm="1">
        <f t="array" ref="L61">LOOKUP(2,1/($F61:J61&lt;&gt;""),$F61:J61)</f>
        <v>04/30/'25</v>
      </c>
      <c r="M61" s="3"/>
      <c r="N61" s="3" t="str">
        <f t="shared" si="1"/>
        <v>0060</v>
      </c>
      <c r="O61" s="28"/>
      <c r="P61" s="15"/>
      <c r="Q61" s="22" cm="1">
        <f t="array" ref="Q61">_xlfn.XLOOKUP(INDEX(_xlfn.TEXTSPLIT(表格1[[#This Row],[LINE   NUMBER]],"-"),1),'DN轉換表(必要)'!B:B,'DN轉換表(必要)'!C:C,,0)</f>
        <v>2</v>
      </c>
      <c r="R61" s="22" t="str" cm="1">
        <f t="array" ref="R61">IF(IFERROR(MATCH(INDEX(_xlfn.TEXTSPLIT(表格1[[#This Row],[LINE   NUMBER]],"-"),2),介質清單!I:I,0)&gt;=1,FALSE),"Trim",INDEX(_xlfn.TEXTSPLIT(表格1[[#This Row],[LINE   NUMBER]],"-"),2))</f>
        <v>CA</v>
      </c>
      <c r="S61" s="22" t="str" cm="1">
        <f t="array" ref="S6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1002</v>
      </c>
      <c r="T61" s="22" t="str" cm="1">
        <f t="array" ref="T61">IF(LEN(INDEX(_xlfn.TEXTSPLIT(表格1[[#This Row],[LINE   NUMBER]],"-"),4))=4,INDEX(_xlfn.TEXTSPLIT(表格1[[#This Row],[LINE   NUMBER]],"-"),4),IF(LEN(MID(E61,FIND("AA",E61,1),4))=4,MID(E61,FIND("AA",E61,1),4),"Wrong"))</f>
        <v>AA1B</v>
      </c>
      <c r="U61" s="22" t="str" cm="1">
        <f t="array" ref="U6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1" s="22" t="str">
        <f>_xlfn.XLOOKUP(表格1[[#This Row],[級數]],管道等级索引表!B:B,管道等级索引表!G:G,,0)</f>
        <v>A106 Gr.B
API 5L Gr.B
SAWH</v>
      </c>
      <c r="W61" s="22" t="s">
        <v>5</v>
      </c>
      <c r="X61" s="23"/>
      <c r="Y61" s="22"/>
      <c r="Z61" s="22" t="str">
        <f>_xlfn.CONCAT(表格1[[#This Row],[系統]],"-",表格1[[#This Row],[編號]])</f>
        <v>CA-1002</v>
      </c>
      <c r="AA61" s="22"/>
      <c r="AB6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6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61" s="24" t="str">
        <f>IFERROR(_xlfn.XLOOKUP(表格1[[#This Row],[Line_No]],管道特性一覽表!A:A,管道特性一覽表!P:P,,0),"")</f>
        <v>水</v>
      </c>
      <c r="AE61" s="24" t="str" cm="1">
        <f t="array" ref="AE61">_xlfn.IFNA(_xlfn.XLOOKUP(表格1[[#This Row],[Series NO]],'依TP NO.篩選'!A:A,'依TP NO.篩選'!R:R,,0),_xlfn.XLOOKUP(VALUE(表格1[[#This Row],[Series NO]]),VALUE('依TP NO.篩選'!A:A),'依TP NO.篩選'!R:R,,0))</f>
        <v>TP-028</v>
      </c>
      <c r="AF61" s="24" t="str">
        <f>_xlfn.XLOOKUP(表格1[[#This Row],[系統]],介質清單!A:A,介質清單!B:B,,0)</f>
        <v>壓縮空氣</v>
      </c>
      <c r="AG61" s="25"/>
      <c r="AH61" s="22" t="s">
        <v>3433</v>
      </c>
      <c r="AI61" s="24"/>
      <c r="AJ6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61" s="2" t="str" cm="1">
        <f t="array" ref="AK61">IFERROR(_xlfn.TEXTJOIN("-",TRUE,INDEX(_xlfn.TEXTSPLIT(B61,"-"),1),INDEX(_xlfn.TEXTSPLIT(B61,"-"),2),INDEX(_xlfn.TEXTSPLIT(B61,"-"),4),INDEX(_xlfn.TEXTSPLIT(B61,"-"),5)),_xlfn.TEXTJOIN("-",TRUE,_xlfn.XLOOKUP(VALUE(INDEX(_xlfn.TEXTSPLIT(B61,"-"),4)),'DN轉換表(必要)'!A:A,'DN轉換表(必要)'!B:B,,0),INDEX(_xlfn.TEXTSPLIT(B61,"-"),1),INDEX(_xlfn.TEXTSPLIT(B61,"-"),2),INDEX(_xlfn.TEXTSPLIT(B61,"-"),3),INDEX(_xlfn.TEXTSPLIT(B61,"-"),4),INDEX(_xlfn.TEXTSPLIT(B61,"-"),5)))</f>
        <v>CA-1002-AA1B-NA</v>
      </c>
      <c r="AL61" s="2" t="str">
        <f>IF(ISNUMBER(IFERROR(_xlfn.XLOOKUP(表格1[[#This Row],[Line_No]],'TEMP VALUE'!A:A,'DRAWING LIST'!A:A,,0),"")),"v","")</f>
        <v/>
      </c>
      <c r="AM61" s="2" t="str">
        <f>_xlfn.XLOOKUP(表格1[[#This Row],[Series NO]], 版本控制!$A:$A, 版本控制!$E:$E, , 0, -1)</f>
        <v>啟用</v>
      </c>
    </row>
    <row r="62" spans="1:39" hidden="1">
      <c r="A62" s="18">
        <f>'圖號清單-114.04.25'!A62</f>
        <v>61</v>
      </c>
      <c r="B62" s="14" t="str">
        <f>_xlfn.XLOOKUP(表格1[[#This Row],[Series NO]],'圖號清單-114.04.25'!A:A,'圖號清單-114.04.25'!B:B,,0)</f>
        <v>CA-1002-50-AA1B-NA-6</v>
      </c>
      <c r="C62" s="3" t="str">
        <f>COUNTIF($AK$2:AK62, AK62) &amp; "/" &amp; COUNTIF($AK$2:$AK$3003, AK62)</f>
        <v>6/8</v>
      </c>
      <c r="D62" s="3" t="str">
        <f t="shared" si="0"/>
        <v>CA-1002-50-AA1B-NA</v>
      </c>
      <c r="E62" s="14" t="str" cm="1">
        <f t="array" ref="E62">IFERROR(_xlfn.TEXTJOIN("-",TRUE,_xlfn.XLOOKUP(VALUE(INDEX(_xlfn.TEXTSPLIT(B62,"-"),3)),'DN轉換表(必要)'!A:A,'DN轉換表(必要)'!B:B,,0),INDEX(_xlfn.TEXTSPLIT(B62,"-"),1),INDEX(_xlfn.TEXTSPLIT(B62,"-"),2),INDEX(_xlfn.TEXTSPLIT(B62,"-"),4),INDEX(_xlfn.TEXTSPLIT(B62,"-"),5)),_xlfn.TEXTJOIN("-",TRUE,_xlfn.XLOOKUP(VALUE(INDEX(_xlfn.TEXTSPLIT(B62,"-"),4)),'DN轉換表(必要)'!A:A,'DN轉換表(必要)'!B:B,,0),INDEX(_xlfn.TEXTSPLIT(B62,"-"),1),INDEX(_xlfn.TEXTSPLIT(B62,"-"),2),INDEX(_xlfn.TEXTSPLIT(B62,"-"),3),INDEX(_xlfn.TEXTSPLIT(B62,"-"),4),INDEX(_xlfn.TEXTSPLIT(B62,"-"),5)))</f>
        <v>2"-CA-1002-AA1B-NA</v>
      </c>
      <c r="F62" s="3" t="str">
        <f>IFERROR(_xlfn.XLOOKUP(_xlfn.CONCAT(表格1[[#This Row],[Series NO]],"_",SUBSTITUTE(F$1,"REV.","")),版本控制!$F:$F,版本控制!$C:$C,,0),"")</f>
        <v>04/22/'25</v>
      </c>
      <c r="G62" s="3" t="str">
        <f>IFERROR(_xlfn.XLOOKUP(_xlfn.CONCAT(表格1[[#This Row],[Series NO]],"_",SUBSTITUTE(G$1,"REV.","")),版本控制!$F:$F,版本控制!$C:$C,,0),"")</f>
        <v>04/30/'25</v>
      </c>
      <c r="H62" s="3" t="str">
        <f>IFERROR(_xlfn.XLOOKUP(_xlfn.CONCAT(表格1[[#This Row],[Series NO]],"_",SUBSTITUTE(H$1,"REV.","")),版本控制!$F:$F,版本控制!$C:$C,,0),"")</f>
        <v/>
      </c>
      <c r="I62" s="3" t="str">
        <f>IFERROR(_xlfn.XLOOKUP(_xlfn.CONCAT(表格1[[#This Row],[Series NO]],"_",SUBSTITUTE(I$1,"REV.","")),版本控制!$F:$F,版本控制!$C:$C,,0),"")</f>
        <v/>
      </c>
      <c r="J62" s="3" t="str">
        <f>IFERROR(_xlfn.XLOOKUP(_xlfn.CONCAT(表格1[[#This Row],[Series NO]],"_",SUBSTITUTE(J$1,"REV.","")),版本控制!$F:$F,版本控制!$C:$C,,0),"")</f>
        <v/>
      </c>
      <c r="K62" s="3" t="str" cm="1">
        <f t="array" ref="K62">INDEX(F$1:J$1,1,MATCH(1,1/($F62:J62&lt;&gt;"")))</f>
        <v>REV.2</v>
      </c>
      <c r="L62" s="3" t="str" cm="1">
        <f t="array" ref="L62">LOOKUP(2,1/($F62:J62&lt;&gt;""),$F62:J62)</f>
        <v>04/30/'25</v>
      </c>
      <c r="M62" s="3"/>
      <c r="N62" s="3" t="str">
        <f t="shared" si="1"/>
        <v>0061</v>
      </c>
      <c r="O62" s="28"/>
      <c r="P62" s="15"/>
      <c r="Q62" s="22" cm="1">
        <f t="array" ref="Q62">_xlfn.XLOOKUP(INDEX(_xlfn.TEXTSPLIT(表格1[[#This Row],[LINE   NUMBER]],"-"),1),'DN轉換表(必要)'!B:B,'DN轉換表(必要)'!C:C,,0)</f>
        <v>2</v>
      </c>
      <c r="R62" s="22" t="str" cm="1">
        <f t="array" ref="R62">IF(IFERROR(MATCH(INDEX(_xlfn.TEXTSPLIT(表格1[[#This Row],[LINE   NUMBER]],"-"),2),介質清單!I:I,0)&gt;=1,FALSE),"Trim",INDEX(_xlfn.TEXTSPLIT(表格1[[#This Row],[LINE   NUMBER]],"-"),2))</f>
        <v>CA</v>
      </c>
      <c r="S62" s="22" t="str" cm="1">
        <f t="array" ref="S6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1002</v>
      </c>
      <c r="T62" s="22" t="str" cm="1">
        <f t="array" ref="T62">IF(LEN(INDEX(_xlfn.TEXTSPLIT(表格1[[#This Row],[LINE   NUMBER]],"-"),4))=4,INDEX(_xlfn.TEXTSPLIT(表格1[[#This Row],[LINE   NUMBER]],"-"),4),IF(LEN(MID(E62,FIND("AA",E62,1),4))=4,MID(E62,FIND("AA",E62,1),4),"Wrong"))</f>
        <v>AA1B</v>
      </c>
      <c r="U62" s="22" t="str" cm="1">
        <f t="array" ref="U6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2" s="22" t="str">
        <f>_xlfn.XLOOKUP(表格1[[#This Row],[級數]],管道等级索引表!B:B,管道等级索引表!G:G,,0)</f>
        <v>A106 Gr.B
API 5L Gr.B
SAWH</v>
      </c>
      <c r="W62" s="22" t="s">
        <v>5</v>
      </c>
      <c r="X62" s="23"/>
      <c r="Y62" s="22"/>
      <c r="Z62" s="22" t="str">
        <f>_xlfn.CONCAT(表格1[[#This Row],[系統]],"-",表格1[[#This Row],[編號]])</f>
        <v>CA-1002</v>
      </c>
      <c r="AA62" s="22"/>
      <c r="AB6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6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62" s="24" t="str">
        <f>IFERROR(_xlfn.XLOOKUP(表格1[[#This Row],[Line_No]],管道特性一覽表!A:A,管道特性一覽表!P:P,,0),"")</f>
        <v>水</v>
      </c>
      <c r="AE62" s="24" t="str" cm="1">
        <f t="array" ref="AE62">_xlfn.IFNA(_xlfn.XLOOKUP(表格1[[#This Row],[Series NO]],'依TP NO.篩選'!A:A,'依TP NO.篩選'!R:R,,0),_xlfn.XLOOKUP(VALUE(表格1[[#This Row],[Series NO]]),VALUE('依TP NO.篩選'!A:A),'依TP NO.篩選'!R:R,,0))</f>
        <v>TP-028</v>
      </c>
      <c r="AF62" s="24" t="str">
        <f>_xlfn.XLOOKUP(表格1[[#This Row],[系統]],介質清單!A:A,介質清單!B:B,,0)</f>
        <v>壓縮空氣</v>
      </c>
      <c r="AG62" s="25"/>
      <c r="AH62" s="22" t="s">
        <v>3433</v>
      </c>
      <c r="AI62" s="24"/>
      <c r="AJ6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62" s="2" t="str" cm="1">
        <f t="array" ref="AK62">IFERROR(_xlfn.TEXTJOIN("-",TRUE,INDEX(_xlfn.TEXTSPLIT(B62,"-"),1),INDEX(_xlfn.TEXTSPLIT(B62,"-"),2),INDEX(_xlfn.TEXTSPLIT(B62,"-"),4),INDEX(_xlfn.TEXTSPLIT(B62,"-"),5)),_xlfn.TEXTJOIN("-",TRUE,_xlfn.XLOOKUP(VALUE(INDEX(_xlfn.TEXTSPLIT(B62,"-"),4)),'DN轉換表(必要)'!A:A,'DN轉換表(必要)'!B:B,,0),INDEX(_xlfn.TEXTSPLIT(B62,"-"),1),INDEX(_xlfn.TEXTSPLIT(B62,"-"),2),INDEX(_xlfn.TEXTSPLIT(B62,"-"),3),INDEX(_xlfn.TEXTSPLIT(B62,"-"),4),INDEX(_xlfn.TEXTSPLIT(B62,"-"),5)))</f>
        <v>CA-1002-AA1B-NA</v>
      </c>
      <c r="AL62" s="2" t="str">
        <f>IF(ISNUMBER(IFERROR(_xlfn.XLOOKUP(表格1[[#This Row],[Line_No]],'TEMP VALUE'!A:A,'DRAWING LIST'!A:A,,0),"")),"v","")</f>
        <v/>
      </c>
      <c r="AM62" s="2" t="str">
        <f>_xlfn.XLOOKUP(表格1[[#This Row],[Series NO]], 版本控制!$A:$A, 版本控制!$E:$E, , 0, -1)</f>
        <v>啟用</v>
      </c>
    </row>
    <row r="63" spans="1:39" hidden="1">
      <c r="A63" s="18">
        <f>'圖號清單-114.04.25'!A63</f>
        <v>62</v>
      </c>
      <c r="B63" s="14" t="str">
        <f>_xlfn.XLOOKUP(表格1[[#This Row],[Series NO]],'圖號清單-114.04.25'!A:A,'圖號清單-114.04.25'!B:B,,0)</f>
        <v>CA-1002-50-AA1B-NA-7</v>
      </c>
      <c r="C63" s="3" t="str">
        <f>COUNTIF($AK$2:AK63, AK63) &amp; "/" &amp; COUNTIF($AK$2:$AK$3003, AK63)</f>
        <v>7/8</v>
      </c>
      <c r="D63" s="3" t="str">
        <f t="shared" si="0"/>
        <v>CA-1002-50-AA1B-NA</v>
      </c>
      <c r="E63" s="14" t="str" cm="1">
        <f t="array" ref="E63">IFERROR(_xlfn.TEXTJOIN("-",TRUE,_xlfn.XLOOKUP(VALUE(INDEX(_xlfn.TEXTSPLIT(B63,"-"),3)),'DN轉換表(必要)'!A:A,'DN轉換表(必要)'!B:B,,0),INDEX(_xlfn.TEXTSPLIT(B63,"-"),1),INDEX(_xlfn.TEXTSPLIT(B63,"-"),2),INDEX(_xlfn.TEXTSPLIT(B63,"-"),4),INDEX(_xlfn.TEXTSPLIT(B63,"-"),5)),_xlfn.TEXTJOIN("-",TRUE,_xlfn.XLOOKUP(VALUE(INDEX(_xlfn.TEXTSPLIT(B63,"-"),4)),'DN轉換表(必要)'!A:A,'DN轉換表(必要)'!B:B,,0),INDEX(_xlfn.TEXTSPLIT(B63,"-"),1),INDEX(_xlfn.TEXTSPLIT(B63,"-"),2),INDEX(_xlfn.TEXTSPLIT(B63,"-"),3),INDEX(_xlfn.TEXTSPLIT(B63,"-"),4),INDEX(_xlfn.TEXTSPLIT(B63,"-"),5)))</f>
        <v>2"-CA-1002-AA1B-NA</v>
      </c>
      <c r="F63" s="3" t="str">
        <f>IFERROR(_xlfn.XLOOKUP(_xlfn.CONCAT(表格1[[#This Row],[Series NO]],"_",SUBSTITUTE(F$1,"REV.","")),版本控制!$F:$F,版本控制!$C:$C,,0),"")</f>
        <v>04/22/'25</v>
      </c>
      <c r="G63" s="3" t="str">
        <f>IFERROR(_xlfn.XLOOKUP(_xlfn.CONCAT(表格1[[#This Row],[Series NO]],"_",SUBSTITUTE(G$1,"REV.","")),版本控制!$F:$F,版本控制!$C:$C,,0),"")</f>
        <v>04/30/'25</v>
      </c>
      <c r="H63" s="3" t="str">
        <f>IFERROR(_xlfn.XLOOKUP(_xlfn.CONCAT(表格1[[#This Row],[Series NO]],"_",SUBSTITUTE(H$1,"REV.","")),版本控制!$F:$F,版本控制!$C:$C,,0),"")</f>
        <v/>
      </c>
      <c r="I63" s="3" t="str">
        <f>IFERROR(_xlfn.XLOOKUP(_xlfn.CONCAT(表格1[[#This Row],[Series NO]],"_",SUBSTITUTE(I$1,"REV.","")),版本控制!$F:$F,版本控制!$C:$C,,0),"")</f>
        <v/>
      </c>
      <c r="J63" s="3" t="str">
        <f>IFERROR(_xlfn.XLOOKUP(_xlfn.CONCAT(表格1[[#This Row],[Series NO]],"_",SUBSTITUTE(J$1,"REV.","")),版本控制!$F:$F,版本控制!$C:$C,,0),"")</f>
        <v/>
      </c>
      <c r="K63" s="3" t="str" cm="1">
        <f t="array" ref="K63">INDEX(F$1:J$1,1,MATCH(1,1/($F63:J63&lt;&gt;"")))</f>
        <v>REV.2</v>
      </c>
      <c r="L63" s="3" t="str" cm="1">
        <f t="array" ref="L63">LOOKUP(2,1/($F63:J63&lt;&gt;""),$F63:J63)</f>
        <v>04/30/'25</v>
      </c>
      <c r="M63" s="3"/>
      <c r="N63" s="3" t="str">
        <f t="shared" si="1"/>
        <v>0062</v>
      </c>
      <c r="O63" s="28"/>
      <c r="P63" s="15"/>
      <c r="Q63" s="22" cm="1">
        <f t="array" ref="Q63">_xlfn.XLOOKUP(INDEX(_xlfn.TEXTSPLIT(表格1[[#This Row],[LINE   NUMBER]],"-"),1),'DN轉換表(必要)'!B:B,'DN轉換表(必要)'!C:C,,0)</f>
        <v>2</v>
      </c>
      <c r="R63" s="22" t="str" cm="1">
        <f t="array" ref="R63">IF(IFERROR(MATCH(INDEX(_xlfn.TEXTSPLIT(表格1[[#This Row],[LINE   NUMBER]],"-"),2),介質清單!I:I,0)&gt;=1,FALSE),"Trim",INDEX(_xlfn.TEXTSPLIT(表格1[[#This Row],[LINE   NUMBER]],"-"),2))</f>
        <v>CA</v>
      </c>
      <c r="S63" s="22" t="str" cm="1">
        <f t="array" ref="S6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1002</v>
      </c>
      <c r="T63" s="22" t="str" cm="1">
        <f t="array" ref="T63">IF(LEN(INDEX(_xlfn.TEXTSPLIT(表格1[[#This Row],[LINE   NUMBER]],"-"),4))=4,INDEX(_xlfn.TEXTSPLIT(表格1[[#This Row],[LINE   NUMBER]],"-"),4),IF(LEN(MID(E63,FIND("AA",E63,1),4))=4,MID(E63,FIND("AA",E63,1),4),"Wrong"))</f>
        <v>AA1B</v>
      </c>
      <c r="U63" s="22" t="str" cm="1">
        <f t="array" ref="U6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3" s="22" t="str">
        <f>_xlfn.XLOOKUP(表格1[[#This Row],[級數]],管道等级索引表!B:B,管道等级索引表!G:G,,0)</f>
        <v>A106 Gr.B
API 5L Gr.B
SAWH</v>
      </c>
      <c r="W63" s="22" t="s">
        <v>5</v>
      </c>
      <c r="X63" s="23"/>
      <c r="Y63" s="22"/>
      <c r="Z63" s="22" t="str">
        <f>_xlfn.CONCAT(表格1[[#This Row],[系統]],"-",表格1[[#This Row],[編號]])</f>
        <v>CA-1002</v>
      </c>
      <c r="AA63" s="22"/>
      <c r="AB6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6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63" s="24" t="str">
        <f>IFERROR(_xlfn.XLOOKUP(表格1[[#This Row],[Line_No]],管道特性一覽表!A:A,管道特性一覽表!P:P,,0),"")</f>
        <v>水</v>
      </c>
      <c r="AE63" s="24" t="str" cm="1">
        <f t="array" ref="AE63">_xlfn.IFNA(_xlfn.XLOOKUP(表格1[[#This Row],[Series NO]],'依TP NO.篩選'!A:A,'依TP NO.篩選'!R:R,,0),_xlfn.XLOOKUP(VALUE(表格1[[#This Row],[Series NO]]),VALUE('依TP NO.篩選'!A:A),'依TP NO.篩選'!R:R,,0))</f>
        <v>TP-028</v>
      </c>
      <c r="AF63" s="24" t="str">
        <f>_xlfn.XLOOKUP(表格1[[#This Row],[系統]],介質清單!A:A,介質清單!B:B,,0)</f>
        <v>壓縮空氣</v>
      </c>
      <c r="AG63" s="25"/>
      <c r="AH63" s="22" t="s">
        <v>3433</v>
      </c>
      <c r="AI63" s="24"/>
      <c r="AJ6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63" s="2" t="str" cm="1">
        <f t="array" ref="AK63">IFERROR(_xlfn.TEXTJOIN("-",TRUE,INDEX(_xlfn.TEXTSPLIT(B63,"-"),1),INDEX(_xlfn.TEXTSPLIT(B63,"-"),2),INDEX(_xlfn.TEXTSPLIT(B63,"-"),4),INDEX(_xlfn.TEXTSPLIT(B63,"-"),5)),_xlfn.TEXTJOIN("-",TRUE,_xlfn.XLOOKUP(VALUE(INDEX(_xlfn.TEXTSPLIT(B63,"-"),4)),'DN轉換表(必要)'!A:A,'DN轉換表(必要)'!B:B,,0),INDEX(_xlfn.TEXTSPLIT(B63,"-"),1),INDEX(_xlfn.TEXTSPLIT(B63,"-"),2),INDEX(_xlfn.TEXTSPLIT(B63,"-"),3),INDEX(_xlfn.TEXTSPLIT(B63,"-"),4),INDEX(_xlfn.TEXTSPLIT(B63,"-"),5)))</f>
        <v>CA-1002-AA1B-NA</v>
      </c>
      <c r="AL63" s="2" t="str">
        <f>IF(ISNUMBER(IFERROR(_xlfn.XLOOKUP(表格1[[#This Row],[Line_No]],'TEMP VALUE'!A:A,'DRAWING LIST'!A:A,,0),"")),"v","")</f>
        <v/>
      </c>
      <c r="AM63" s="2" t="str">
        <f>_xlfn.XLOOKUP(表格1[[#This Row],[Series NO]], 版本控制!$A:$A, 版本控制!$E:$E, , 0, -1)</f>
        <v>啟用</v>
      </c>
    </row>
    <row r="64" spans="1:39" hidden="1">
      <c r="A64" s="18">
        <f>'圖號清單-114.04.25'!A64</f>
        <v>63</v>
      </c>
      <c r="B64" s="14" t="str">
        <f>_xlfn.XLOOKUP(表格1[[#This Row],[Series NO]],'圖號清單-114.04.25'!A:A,'圖號清單-114.04.25'!B:B,,0)</f>
        <v>CA-1002-50-AA1B-NA-8</v>
      </c>
      <c r="C64" s="3" t="str">
        <f>COUNTIF($AK$2:AK64, AK64) &amp; "/" &amp; COUNTIF($AK$2:$AK$3003, AK64)</f>
        <v>8/8</v>
      </c>
      <c r="D64" s="3" t="str">
        <f t="shared" si="0"/>
        <v>CA-1002-50-AA1B-NA</v>
      </c>
      <c r="E64" s="14" t="str" cm="1">
        <f t="array" ref="E64">IFERROR(_xlfn.TEXTJOIN("-",TRUE,_xlfn.XLOOKUP(VALUE(INDEX(_xlfn.TEXTSPLIT(B64,"-"),3)),'DN轉換表(必要)'!A:A,'DN轉換表(必要)'!B:B,,0),INDEX(_xlfn.TEXTSPLIT(B64,"-"),1),INDEX(_xlfn.TEXTSPLIT(B64,"-"),2),INDEX(_xlfn.TEXTSPLIT(B64,"-"),4),INDEX(_xlfn.TEXTSPLIT(B64,"-"),5)),_xlfn.TEXTJOIN("-",TRUE,_xlfn.XLOOKUP(VALUE(INDEX(_xlfn.TEXTSPLIT(B64,"-"),4)),'DN轉換表(必要)'!A:A,'DN轉換表(必要)'!B:B,,0),INDEX(_xlfn.TEXTSPLIT(B64,"-"),1),INDEX(_xlfn.TEXTSPLIT(B64,"-"),2),INDEX(_xlfn.TEXTSPLIT(B64,"-"),3),INDEX(_xlfn.TEXTSPLIT(B64,"-"),4),INDEX(_xlfn.TEXTSPLIT(B64,"-"),5)))</f>
        <v>2"-CA-1002-AA1B-NA</v>
      </c>
      <c r="F64" s="3" t="str">
        <f>IFERROR(_xlfn.XLOOKUP(_xlfn.CONCAT(表格1[[#This Row],[Series NO]],"_",SUBSTITUTE(F$1,"REV.","")),版本控制!$F:$F,版本控制!$C:$C,,0),"")</f>
        <v>04/22/'25</v>
      </c>
      <c r="G64" s="3" t="str">
        <f>IFERROR(_xlfn.XLOOKUP(_xlfn.CONCAT(表格1[[#This Row],[Series NO]],"_",SUBSTITUTE(G$1,"REV.","")),版本控制!$F:$F,版本控制!$C:$C,,0),"")</f>
        <v>04/30/'25</v>
      </c>
      <c r="H64" s="3" t="str">
        <f>IFERROR(_xlfn.XLOOKUP(_xlfn.CONCAT(表格1[[#This Row],[Series NO]],"_",SUBSTITUTE(H$1,"REV.","")),版本控制!$F:$F,版本控制!$C:$C,,0),"")</f>
        <v/>
      </c>
      <c r="I64" s="3" t="str">
        <f>IFERROR(_xlfn.XLOOKUP(_xlfn.CONCAT(表格1[[#This Row],[Series NO]],"_",SUBSTITUTE(I$1,"REV.","")),版本控制!$F:$F,版本控制!$C:$C,,0),"")</f>
        <v/>
      </c>
      <c r="J64" s="3" t="str">
        <f>IFERROR(_xlfn.XLOOKUP(_xlfn.CONCAT(表格1[[#This Row],[Series NO]],"_",SUBSTITUTE(J$1,"REV.","")),版本控制!$F:$F,版本控制!$C:$C,,0),"")</f>
        <v/>
      </c>
      <c r="K64" s="3" t="str" cm="1">
        <f t="array" ref="K64">INDEX(F$1:J$1,1,MATCH(1,1/($F64:J64&lt;&gt;"")))</f>
        <v>REV.2</v>
      </c>
      <c r="L64" s="3" t="str" cm="1">
        <f t="array" ref="L64">LOOKUP(2,1/($F64:J64&lt;&gt;""),$F64:J64)</f>
        <v>04/30/'25</v>
      </c>
      <c r="M64" s="3"/>
      <c r="N64" s="3" t="str">
        <f t="shared" si="1"/>
        <v>0063</v>
      </c>
      <c r="O64" s="28"/>
      <c r="P64" s="15"/>
      <c r="Q64" s="22" cm="1">
        <f t="array" ref="Q64">_xlfn.XLOOKUP(INDEX(_xlfn.TEXTSPLIT(表格1[[#This Row],[LINE   NUMBER]],"-"),1),'DN轉換表(必要)'!B:B,'DN轉換表(必要)'!C:C,,0)</f>
        <v>2</v>
      </c>
      <c r="R64" s="22" t="str" cm="1">
        <f t="array" ref="R64">IF(IFERROR(MATCH(INDEX(_xlfn.TEXTSPLIT(表格1[[#This Row],[LINE   NUMBER]],"-"),2),介質清單!I:I,0)&gt;=1,FALSE),"Trim",INDEX(_xlfn.TEXTSPLIT(表格1[[#This Row],[LINE   NUMBER]],"-"),2))</f>
        <v>CA</v>
      </c>
      <c r="S64" s="22" t="str" cm="1">
        <f t="array" ref="S6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1002</v>
      </c>
      <c r="T64" s="22" t="str" cm="1">
        <f t="array" ref="T64">IF(LEN(INDEX(_xlfn.TEXTSPLIT(表格1[[#This Row],[LINE   NUMBER]],"-"),4))=4,INDEX(_xlfn.TEXTSPLIT(表格1[[#This Row],[LINE   NUMBER]],"-"),4),IF(LEN(MID(E64,FIND("AA",E64,1),4))=4,MID(E64,FIND("AA",E64,1),4),"Wrong"))</f>
        <v>AA1B</v>
      </c>
      <c r="U64" s="22" t="str" cm="1">
        <f t="array" ref="U6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4" s="22" t="str">
        <f>_xlfn.XLOOKUP(表格1[[#This Row],[級數]],管道等级索引表!B:B,管道等级索引表!G:G,,0)</f>
        <v>A106 Gr.B
API 5L Gr.B
SAWH</v>
      </c>
      <c r="W64" s="22" t="s">
        <v>5</v>
      </c>
      <c r="X64" s="23"/>
      <c r="Y64" s="22"/>
      <c r="Z64" s="22" t="str">
        <f>_xlfn.CONCAT(表格1[[#This Row],[系統]],"-",表格1[[#This Row],[編號]])</f>
        <v>CA-1002</v>
      </c>
      <c r="AA64" s="22"/>
      <c r="AB6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6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64" s="24" t="str">
        <f>IFERROR(_xlfn.XLOOKUP(表格1[[#This Row],[Line_No]],管道特性一覽表!A:A,管道特性一覽表!P:P,,0),"")</f>
        <v>水</v>
      </c>
      <c r="AE64" s="24" t="str" cm="1">
        <f t="array" ref="AE64">_xlfn.IFNA(_xlfn.XLOOKUP(表格1[[#This Row],[Series NO]],'依TP NO.篩選'!A:A,'依TP NO.篩選'!R:R,,0),_xlfn.XLOOKUP(VALUE(表格1[[#This Row],[Series NO]]),VALUE('依TP NO.篩選'!A:A),'依TP NO.篩選'!R:R,,0))</f>
        <v>TP-028</v>
      </c>
      <c r="AF64" s="24" t="str">
        <f>_xlfn.XLOOKUP(表格1[[#This Row],[系統]],介質清單!A:A,介質清單!B:B,,0)</f>
        <v>壓縮空氣</v>
      </c>
      <c r="AG64" s="25"/>
      <c r="AH64" s="22" t="s">
        <v>3433</v>
      </c>
      <c r="AI64" s="24"/>
      <c r="AJ6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64" s="2" t="str" cm="1">
        <f t="array" ref="AK64">IFERROR(_xlfn.TEXTJOIN("-",TRUE,INDEX(_xlfn.TEXTSPLIT(B64,"-"),1),INDEX(_xlfn.TEXTSPLIT(B64,"-"),2),INDEX(_xlfn.TEXTSPLIT(B64,"-"),4),INDEX(_xlfn.TEXTSPLIT(B64,"-"),5)),_xlfn.TEXTJOIN("-",TRUE,_xlfn.XLOOKUP(VALUE(INDEX(_xlfn.TEXTSPLIT(B64,"-"),4)),'DN轉換表(必要)'!A:A,'DN轉換表(必要)'!B:B,,0),INDEX(_xlfn.TEXTSPLIT(B64,"-"),1),INDEX(_xlfn.TEXTSPLIT(B64,"-"),2),INDEX(_xlfn.TEXTSPLIT(B64,"-"),3),INDEX(_xlfn.TEXTSPLIT(B64,"-"),4),INDEX(_xlfn.TEXTSPLIT(B64,"-"),5)))</f>
        <v>CA-1002-AA1B-NA</v>
      </c>
      <c r="AL64" s="2" t="str">
        <f>IF(ISNUMBER(IFERROR(_xlfn.XLOOKUP(表格1[[#This Row],[Line_No]],'TEMP VALUE'!A:A,'DRAWING LIST'!A:A,,0),"")),"v","")</f>
        <v/>
      </c>
      <c r="AM64" s="2" t="str">
        <f>_xlfn.XLOOKUP(表格1[[#This Row],[Series NO]], 版本控制!$A:$A, 版本控制!$E:$E, , 0, -1)</f>
        <v>啟用</v>
      </c>
    </row>
    <row r="65" spans="1:39" hidden="1">
      <c r="A65" s="18">
        <f>'圖號清單-114.04.25'!A65</f>
        <v>64</v>
      </c>
      <c r="B65" s="14" t="str">
        <f>_xlfn.XLOOKUP(表格1[[#This Row],[Series NO]],'圖號清單-114.04.25'!A:A,'圖號清單-114.04.25'!B:B,,0)</f>
        <v>CA-1101-15-AA1B-NA-1</v>
      </c>
      <c r="C65" s="3" t="str">
        <f>COUNTIF($AK$2:AK65, AK65) &amp; "/" &amp; COUNTIF($AK$2:$AK$3003, AK65)</f>
        <v>1/5</v>
      </c>
      <c r="D65" s="3" t="str">
        <f t="shared" si="0"/>
        <v>CA-1101-15-AA1B-NA</v>
      </c>
      <c r="E65" s="14" t="str" cm="1">
        <f t="array" ref="E65">IFERROR(_xlfn.TEXTJOIN("-",TRUE,_xlfn.XLOOKUP(VALUE(INDEX(_xlfn.TEXTSPLIT(B65,"-"),3)),'DN轉換表(必要)'!A:A,'DN轉換表(必要)'!B:B,,0),INDEX(_xlfn.TEXTSPLIT(B65,"-"),1),INDEX(_xlfn.TEXTSPLIT(B65,"-"),2),INDEX(_xlfn.TEXTSPLIT(B65,"-"),4),INDEX(_xlfn.TEXTSPLIT(B65,"-"),5)),_xlfn.TEXTJOIN("-",TRUE,_xlfn.XLOOKUP(VALUE(INDEX(_xlfn.TEXTSPLIT(B65,"-"),4)),'DN轉換表(必要)'!A:A,'DN轉換表(必要)'!B:B,,0),INDEX(_xlfn.TEXTSPLIT(B65,"-"),1),INDEX(_xlfn.TEXTSPLIT(B65,"-"),2),INDEX(_xlfn.TEXTSPLIT(B65,"-"),3),INDEX(_xlfn.TEXTSPLIT(B65,"-"),4),INDEX(_xlfn.TEXTSPLIT(B65,"-"),5)))</f>
        <v>1/2"-CA-1101-AA1B-NA</v>
      </c>
      <c r="F65" s="3" t="str">
        <f>IFERROR(_xlfn.XLOOKUP(_xlfn.CONCAT(表格1[[#This Row],[Series NO]],"_",SUBSTITUTE(F$1,"REV.","")),版本控制!$F:$F,版本控制!$C:$C,,0),"")</f>
        <v>04/22/'25</v>
      </c>
      <c r="G65" s="3" t="str">
        <f>IFERROR(_xlfn.XLOOKUP(_xlfn.CONCAT(表格1[[#This Row],[Series NO]],"_",SUBSTITUTE(G$1,"REV.","")),版本控制!$F:$F,版本控制!$C:$C,,0),"")</f>
        <v>06/03/'25</v>
      </c>
      <c r="H65" s="3" t="str">
        <f>IFERROR(_xlfn.XLOOKUP(_xlfn.CONCAT(表格1[[#This Row],[Series NO]],"_",SUBSTITUTE(H$1,"REV.","")),版本控制!$F:$F,版本控制!$C:$C,,0),"")</f>
        <v/>
      </c>
      <c r="I65" s="3" t="str">
        <f>IFERROR(_xlfn.XLOOKUP(_xlfn.CONCAT(表格1[[#This Row],[Series NO]],"_",SUBSTITUTE(I$1,"REV.","")),版本控制!$F:$F,版本控制!$C:$C,,0),"")</f>
        <v/>
      </c>
      <c r="J65" s="3" t="str">
        <f>IFERROR(_xlfn.XLOOKUP(_xlfn.CONCAT(表格1[[#This Row],[Series NO]],"_",SUBSTITUTE(J$1,"REV.","")),版本控制!$F:$F,版本控制!$C:$C,,0),"")</f>
        <v/>
      </c>
      <c r="K65" s="3" t="str" cm="1">
        <f t="array" ref="K65">INDEX(F$1:J$1,1,MATCH(1,1/($F65:J65&lt;&gt;"")))</f>
        <v>REV.2</v>
      </c>
      <c r="L65" s="3" t="str" cm="1">
        <f t="array" ref="L65">LOOKUP(2,1/($F65:J65&lt;&gt;""),$F65:J65)</f>
        <v>06/03/'25</v>
      </c>
      <c r="M65" s="3"/>
      <c r="N65" s="3" t="str">
        <f t="shared" si="1"/>
        <v>0064</v>
      </c>
      <c r="O65" s="28"/>
      <c r="P65" s="32"/>
      <c r="Q65" s="22" cm="1">
        <f t="array" ref="Q65">_xlfn.XLOOKUP(INDEX(_xlfn.TEXTSPLIT(表格1[[#This Row],[LINE   NUMBER]],"-"),1),'DN轉換表(必要)'!B:B,'DN轉換表(必要)'!C:C,,0)</f>
        <v>0.5</v>
      </c>
      <c r="R65" s="22" t="str" cm="1">
        <f t="array" ref="R65">IF(IFERROR(MATCH(INDEX(_xlfn.TEXTSPLIT(表格1[[#This Row],[LINE   NUMBER]],"-"),2),介質清單!I:I,0)&gt;=1,FALSE),"Trim",INDEX(_xlfn.TEXTSPLIT(表格1[[#This Row],[LINE   NUMBER]],"-"),2))</f>
        <v>CA</v>
      </c>
      <c r="S65" s="22" t="str" cm="1">
        <f t="array" ref="S6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1101</v>
      </c>
      <c r="T65" s="22" t="str" cm="1">
        <f t="array" ref="T65">IF(LEN(INDEX(_xlfn.TEXTSPLIT(表格1[[#This Row],[LINE   NUMBER]],"-"),4))=4,INDEX(_xlfn.TEXTSPLIT(表格1[[#This Row],[LINE   NUMBER]],"-"),4),IF(LEN(MID(E65,FIND("AA",E65,1),4))=4,MID(E65,FIND("AA",E65,1),4),"Wrong"))</f>
        <v>AA1B</v>
      </c>
      <c r="U65" s="22" t="str" cm="1">
        <f t="array" ref="U6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5" s="22" t="str">
        <f>_xlfn.XLOOKUP(表格1[[#This Row],[級數]],管道等级索引表!B:B,管道等级索引表!G:G,,0)</f>
        <v>A106 Gr.B
API 5L Gr.B
SAWH</v>
      </c>
      <c r="W65" s="22" t="s">
        <v>5</v>
      </c>
      <c r="X65" s="23"/>
      <c r="Y65" s="22"/>
      <c r="Z65" s="22" t="str">
        <f>_xlfn.CONCAT(表格1[[#This Row],[系統]],"-",表格1[[#This Row],[編號]])</f>
        <v>CA-1101</v>
      </c>
      <c r="AA65" s="22"/>
      <c r="AB6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6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65" s="24" t="str">
        <f>IFERROR(_xlfn.XLOOKUP(表格1[[#This Row],[Line_No]],管道特性一覽表!A:A,管道特性一覽表!P:P,,0),"")</f>
        <v>水</v>
      </c>
      <c r="AE65" s="24" t="str" cm="1">
        <f t="array" ref="AE65">_xlfn.IFNA(_xlfn.XLOOKUP(表格1[[#This Row],[Series NO]],'依TP NO.篩選'!A:A,'依TP NO.篩選'!R:R,,0),_xlfn.XLOOKUP(VALUE(表格1[[#This Row],[Series NO]]),VALUE('依TP NO.篩選'!A:A),'依TP NO.篩選'!R:R,,0))</f>
        <v>TP-027</v>
      </c>
      <c r="AF65" s="24" t="str">
        <f>_xlfn.XLOOKUP(表格1[[#This Row],[系統]],介質清單!A:A,介質清單!B:B,,0)</f>
        <v>壓縮空氣</v>
      </c>
      <c r="AG65" s="25"/>
      <c r="AH65" s="22" t="s">
        <v>3433</v>
      </c>
      <c r="AI65" s="24"/>
      <c r="AJ6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65" s="2" t="str" cm="1">
        <f t="array" ref="AK65">IFERROR(_xlfn.TEXTJOIN("-",TRUE,INDEX(_xlfn.TEXTSPLIT(B65,"-"),1),INDEX(_xlfn.TEXTSPLIT(B65,"-"),2),INDEX(_xlfn.TEXTSPLIT(B65,"-"),4),INDEX(_xlfn.TEXTSPLIT(B65,"-"),5)),_xlfn.TEXTJOIN("-",TRUE,_xlfn.XLOOKUP(VALUE(INDEX(_xlfn.TEXTSPLIT(B65,"-"),4)),'DN轉換表(必要)'!A:A,'DN轉換表(必要)'!B:B,,0),INDEX(_xlfn.TEXTSPLIT(B65,"-"),1),INDEX(_xlfn.TEXTSPLIT(B65,"-"),2),INDEX(_xlfn.TEXTSPLIT(B65,"-"),3),INDEX(_xlfn.TEXTSPLIT(B65,"-"),4),INDEX(_xlfn.TEXTSPLIT(B65,"-"),5)))</f>
        <v>CA-1101-AA1B-NA</v>
      </c>
      <c r="AL65" s="2" t="str">
        <f>IF(ISNUMBER(IFERROR(_xlfn.XLOOKUP(表格1[[#This Row],[Line_No]],'TEMP VALUE'!A:A,'DRAWING LIST'!A:A,,0),"")),"v","")</f>
        <v/>
      </c>
      <c r="AM65" s="2" t="str">
        <f>_xlfn.XLOOKUP(表格1[[#This Row],[Series NO]], 版本控制!$A:$A, 版本控制!$E:$E, , 0, -1)</f>
        <v>啟用</v>
      </c>
    </row>
    <row r="66" spans="1:39" hidden="1">
      <c r="A66" s="18">
        <f>'圖號清單-114.04.25'!A66</f>
        <v>65</v>
      </c>
      <c r="B66" s="14" t="str">
        <f>_xlfn.XLOOKUP(表格1[[#This Row],[Series NO]],'圖號清單-114.04.25'!A:A,'圖號清單-114.04.25'!B:B,,0)</f>
        <v>CA-1101-15-AA1B-NA-2</v>
      </c>
      <c r="C66" s="3" t="str">
        <f>COUNTIF($AK$2:AK66, AK66) &amp; "/" &amp; COUNTIF($AK$2:$AK$3003, AK66)</f>
        <v>2/5</v>
      </c>
      <c r="D66" s="3" t="str">
        <f t="shared" ref="D66:D130" si="2">_xlfn.TEXTJOIN("-",TRUE,INDEX(_xlfn.TEXTSPLIT(B66,"-"),1),INDEX(_xlfn.TEXTSPLIT(B66,"-"),2),INDEX(_xlfn.TEXTSPLIT(B66,"-"),3),INDEX(_xlfn.TEXTSPLIT(B66,"-"),4),INDEX(_xlfn.TEXTSPLIT(B66,"-"),5))</f>
        <v>CA-1101-15-AA1B-NA</v>
      </c>
      <c r="E66" s="14" t="str" cm="1">
        <f t="array" ref="E66">IFERROR(_xlfn.TEXTJOIN("-",TRUE,_xlfn.XLOOKUP(VALUE(INDEX(_xlfn.TEXTSPLIT(B66,"-"),3)),'DN轉換表(必要)'!A:A,'DN轉換表(必要)'!B:B,,0),INDEX(_xlfn.TEXTSPLIT(B66,"-"),1),INDEX(_xlfn.TEXTSPLIT(B66,"-"),2),INDEX(_xlfn.TEXTSPLIT(B66,"-"),4),INDEX(_xlfn.TEXTSPLIT(B66,"-"),5)),_xlfn.TEXTJOIN("-",TRUE,_xlfn.XLOOKUP(VALUE(INDEX(_xlfn.TEXTSPLIT(B66,"-"),4)),'DN轉換表(必要)'!A:A,'DN轉換表(必要)'!B:B,,0),INDEX(_xlfn.TEXTSPLIT(B66,"-"),1),INDEX(_xlfn.TEXTSPLIT(B66,"-"),2),INDEX(_xlfn.TEXTSPLIT(B66,"-"),3),INDEX(_xlfn.TEXTSPLIT(B66,"-"),4),INDEX(_xlfn.TEXTSPLIT(B66,"-"),5)))</f>
        <v>1/2"-CA-1101-AA1B-NA</v>
      </c>
      <c r="F66" s="3" t="str">
        <f>IFERROR(_xlfn.XLOOKUP(_xlfn.CONCAT(表格1[[#This Row],[Series NO]],"_",SUBSTITUTE(F$1,"REV.","")),版本控制!$F:$F,版本控制!$C:$C,,0),"")</f>
        <v>04/22/'25</v>
      </c>
      <c r="G66" s="3" t="str">
        <f>IFERROR(_xlfn.XLOOKUP(_xlfn.CONCAT(表格1[[#This Row],[Series NO]],"_",SUBSTITUTE(G$1,"REV.","")),版本控制!$F:$F,版本控制!$C:$C,,0),"")</f>
        <v/>
      </c>
      <c r="H66" s="3" t="str">
        <f>IFERROR(_xlfn.XLOOKUP(_xlfn.CONCAT(表格1[[#This Row],[Series NO]],"_",SUBSTITUTE(H$1,"REV.","")),版本控制!$F:$F,版本控制!$C:$C,,0),"")</f>
        <v/>
      </c>
      <c r="I66" s="3" t="str">
        <f>IFERROR(_xlfn.XLOOKUP(_xlfn.CONCAT(表格1[[#This Row],[Series NO]],"_",SUBSTITUTE(I$1,"REV.","")),版本控制!$F:$F,版本控制!$C:$C,,0),"")</f>
        <v/>
      </c>
      <c r="J66" s="3" t="str">
        <f>IFERROR(_xlfn.XLOOKUP(_xlfn.CONCAT(表格1[[#This Row],[Series NO]],"_",SUBSTITUTE(J$1,"REV.","")),版本控制!$F:$F,版本控制!$C:$C,,0),"")</f>
        <v/>
      </c>
      <c r="K66" s="3" t="str" cm="1">
        <f t="array" ref="K66">INDEX(F$1:J$1,1,MATCH(1,1/($F66:J66&lt;&gt;"")))</f>
        <v>REV.1</v>
      </c>
      <c r="L66" s="3" t="str" cm="1">
        <f t="array" ref="L66">LOOKUP(2,1/($F66:J66&lt;&gt;""),$F66:J66)</f>
        <v>04/22/'25</v>
      </c>
      <c r="M66" s="3"/>
      <c r="N66" s="3" t="str">
        <f t="shared" si="1"/>
        <v>0065</v>
      </c>
      <c r="O66" s="28"/>
      <c r="P66" s="15"/>
      <c r="Q66" s="22" cm="1">
        <f t="array" ref="Q66">_xlfn.XLOOKUP(INDEX(_xlfn.TEXTSPLIT(表格1[[#This Row],[LINE   NUMBER]],"-"),1),'DN轉換表(必要)'!B:B,'DN轉換表(必要)'!C:C,,0)</f>
        <v>0.5</v>
      </c>
      <c r="R66" s="22" t="str" cm="1">
        <f t="array" ref="R66">IF(IFERROR(MATCH(INDEX(_xlfn.TEXTSPLIT(表格1[[#This Row],[LINE   NUMBER]],"-"),2),介質清單!I:I,0)&gt;=1,FALSE),"Trim",INDEX(_xlfn.TEXTSPLIT(表格1[[#This Row],[LINE   NUMBER]],"-"),2))</f>
        <v>CA</v>
      </c>
      <c r="S66" s="22" t="str" cm="1">
        <f t="array" ref="S6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1101</v>
      </c>
      <c r="T66" s="22" t="str" cm="1">
        <f t="array" ref="T66">IF(LEN(INDEX(_xlfn.TEXTSPLIT(表格1[[#This Row],[LINE   NUMBER]],"-"),4))=4,INDEX(_xlfn.TEXTSPLIT(表格1[[#This Row],[LINE   NUMBER]],"-"),4),IF(LEN(MID(E66,FIND("AA",E66,1),4))=4,MID(E66,FIND("AA",E66,1),4),"Wrong"))</f>
        <v>AA1B</v>
      </c>
      <c r="U66" s="22" t="str" cm="1">
        <f t="array" ref="U6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6" s="22" t="str">
        <f>_xlfn.XLOOKUP(表格1[[#This Row],[級數]],管道等级索引表!B:B,管道等级索引表!G:G,,0)</f>
        <v>A106 Gr.B
API 5L Gr.B
SAWH</v>
      </c>
      <c r="W66" s="22" t="s">
        <v>5</v>
      </c>
      <c r="X66" s="23"/>
      <c r="Y66" s="22"/>
      <c r="Z66" s="22" t="str">
        <f>_xlfn.CONCAT(表格1[[#This Row],[系統]],"-",表格1[[#This Row],[編號]])</f>
        <v>CA-1101</v>
      </c>
      <c r="AA66" s="22"/>
      <c r="AB6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6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66" s="24" t="str">
        <f>IFERROR(_xlfn.XLOOKUP(表格1[[#This Row],[Line_No]],管道特性一覽表!A:A,管道特性一覽表!P:P,,0),"")</f>
        <v>水</v>
      </c>
      <c r="AE66" s="24" t="str" cm="1">
        <f t="array" ref="AE66">_xlfn.IFNA(_xlfn.XLOOKUP(表格1[[#This Row],[Series NO]],'依TP NO.篩選'!A:A,'依TP NO.篩選'!R:R,,0),_xlfn.XLOOKUP(VALUE(表格1[[#This Row],[Series NO]]),VALUE('依TP NO.篩選'!A:A),'依TP NO.篩選'!R:R,,0))</f>
        <v>TP-027</v>
      </c>
      <c r="AF66" s="24" t="str">
        <f>_xlfn.XLOOKUP(表格1[[#This Row],[系統]],介質清單!A:A,介質清單!B:B,,0)</f>
        <v>壓縮空氣</v>
      </c>
      <c r="AG66" s="25"/>
      <c r="AH66" s="22" t="s">
        <v>3433</v>
      </c>
      <c r="AI66" s="24"/>
      <c r="AJ6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66" s="2" t="str" cm="1">
        <f t="array" ref="AK66">IFERROR(_xlfn.TEXTJOIN("-",TRUE,INDEX(_xlfn.TEXTSPLIT(B66,"-"),1),INDEX(_xlfn.TEXTSPLIT(B66,"-"),2),INDEX(_xlfn.TEXTSPLIT(B66,"-"),4),INDEX(_xlfn.TEXTSPLIT(B66,"-"),5)),_xlfn.TEXTJOIN("-",TRUE,_xlfn.XLOOKUP(VALUE(INDEX(_xlfn.TEXTSPLIT(B66,"-"),4)),'DN轉換表(必要)'!A:A,'DN轉換表(必要)'!B:B,,0),INDEX(_xlfn.TEXTSPLIT(B66,"-"),1),INDEX(_xlfn.TEXTSPLIT(B66,"-"),2),INDEX(_xlfn.TEXTSPLIT(B66,"-"),3),INDEX(_xlfn.TEXTSPLIT(B66,"-"),4),INDEX(_xlfn.TEXTSPLIT(B66,"-"),5)))</f>
        <v>CA-1101-AA1B-NA</v>
      </c>
      <c r="AL66" s="2" t="str">
        <f>IF(ISNUMBER(IFERROR(_xlfn.XLOOKUP(表格1[[#This Row],[Line_No]],'TEMP VALUE'!A:A,'DRAWING LIST'!A:A,,0),"")),"v","")</f>
        <v/>
      </c>
      <c r="AM66" s="2" t="str">
        <f>_xlfn.XLOOKUP(表格1[[#This Row],[Series NO]], 版本控制!$A:$A, 版本控制!$E:$E, , 0, -1)</f>
        <v>啟用</v>
      </c>
    </row>
    <row r="67" spans="1:39" hidden="1">
      <c r="A67" s="18">
        <f>'圖號清單-114.04.25'!A67</f>
        <v>66</v>
      </c>
      <c r="B67" s="14" t="str">
        <f>_xlfn.XLOOKUP(表格1[[#This Row],[Series NO]],'圖號清單-114.04.25'!A:A,'圖號清單-114.04.25'!B:B,,0)</f>
        <v>CA-1101-15-AA1B-NA-3</v>
      </c>
      <c r="C67" s="3" t="str">
        <f>COUNTIF($AK$2:AK67, AK67) &amp; "/" &amp; COUNTIF($AK$2:$AK$3003, AK67)</f>
        <v>3/5</v>
      </c>
      <c r="D67" s="3" t="str">
        <f t="shared" si="2"/>
        <v>CA-1101-15-AA1B-NA</v>
      </c>
      <c r="E67" s="14" t="str" cm="1">
        <f t="array" ref="E67">IFERROR(_xlfn.TEXTJOIN("-",TRUE,_xlfn.XLOOKUP(VALUE(INDEX(_xlfn.TEXTSPLIT(B67,"-"),3)),'DN轉換表(必要)'!A:A,'DN轉換表(必要)'!B:B,,0),INDEX(_xlfn.TEXTSPLIT(B67,"-"),1),INDEX(_xlfn.TEXTSPLIT(B67,"-"),2),INDEX(_xlfn.TEXTSPLIT(B67,"-"),4),INDEX(_xlfn.TEXTSPLIT(B67,"-"),5)),_xlfn.TEXTJOIN("-",TRUE,_xlfn.XLOOKUP(VALUE(INDEX(_xlfn.TEXTSPLIT(B67,"-"),4)),'DN轉換表(必要)'!A:A,'DN轉換表(必要)'!B:B,,0),INDEX(_xlfn.TEXTSPLIT(B67,"-"),1),INDEX(_xlfn.TEXTSPLIT(B67,"-"),2),INDEX(_xlfn.TEXTSPLIT(B67,"-"),3),INDEX(_xlfn.TEXTSPLIT(B67,"-"),4),INDEX(_xlfn.TEXTSPLIT(B67,"-"),5)))</f>
        <v>1/2"-CA-1101-AA1B-NA</v>
      </c>
      <c r="F67" s="3" t="str">
        <f>IFERROR(_xlfn.XLOOKUP(_xlfn.CONCAT(表格1[[#This Row],[Series NO]],"_",SUBSTITUTE(F$1,"REV.","")),版本控制!$F:$F,版本控制!$C:$C,,0),"")</f>
        <v>04/22/'25</v>
      </c>
      <c r="G67" s="3" t="str">
        <f>IFERROR(_xlfn.XLOOKUP(_xlfn.CONCAT(表格1[[#This Row],[Series NO]],"_",SUBSTITUTE(G$1,"REV.","")),版本控制!$F:$F,版本控制!$C:$C,,0),"")</f>
        <v/>
      </c>
      <c r="H67" s="3" t="str">
        <f>IFERROR(_xlfn.XLOOKUP(_xlfn.CONCAT(表格1[[#This Row],[Series NO]],"_",SUBSTITUTE(H$1,"REV.","")),版本控制!$F:$F,版本控制!$C:$C,,0),"")</f>
        <v/>
      </c>
      <c r="I67" s="3" t="str">
        <f>IFERROR(_xlfn.XLOOKUP(_xlfn.CONCAT(表格1[[#This Row],[Series NO]],"_",SUBSTITUTE(I$1,"REV.","")),版本控制!$F:$F,版本控制!$C:$C,,0),"")</f>
        <v/>
      </c>
      <c r="J67" s="3" t="str">
        <f>IFERROR(_xlfn.XLOOKUP(_xlfn.CONCAT(表格1[[#This Row],[Series NO]],"_",SUBSTITUTE(J$1,"REV.","")),版本控制!$F:$F,版本控制!$C:$C,,0),"")</f>
        <v/>
      </c>
      <c r="K67" s="3" t="str" cm="1">
        <f t="array" ref="K67">INDEX(F$1:J$1,1,MATCH(1,1/($F67:J67&lt;&gt;"")))</f>
        <v>REV.1</v>
      </c>
      <c r="L67" s="3" t="str" cm="1">
        <f t="array" ref="L67">LOOKUP(2,1/($F67:J67&lt;&gt;""),$F67:J67)</f>
        <v>04/22/'25</v>
      </c>
      <c r="M67" s="3"/>
      <c r="N67" s="3" t="str">
        <f t="shared" ref="N67:N131" si="3">+TEXT(A67,"0000")</f>
        <v>0066</v>
      </c>
      <c r="O67" s="28"/>
      <c r="P67" s="32"/>
      <c r="Q67" s="22" cm="1">
        <f t="array" ref="Q67">_xlfn.XLOOKUP(INDEX(_xlfn.TEXTSPLIT(表格1[[#This Row],[LINE   NUMBER]],"-"),1),'DN轉換表(必要)'!B:B,'DN轉換表(必要)'!C:C,,0)</f>
        <v>0.5</v>
      </c>
      <c r="R67" s="22" t="str" cm="1">
        <f t="array" ref="R67">IF(IFERROR(MATCH(INDEX(_xlfn.TEXTSPLIT(表格1[[#This Row],[LINE   NUMBER]],"-"),2),介質清單!I:I,0)&gt;=1,FALSE),"Trim",INDEX(_xlfn.TEXTSPLIT(表格1[[#This Row],[LINE   NUMBER]],"-"),2))</f>
        <v>CA</v>
      </c>
      <c r="S67" s="22" t="str" cm="1">
        <f t="array" ref="S6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1101</v>
      </c>
      <c r="T67" s="22" t="str" cm="1">
        <f t="array" ref="T67">IF(LEN(INDEX(_xlfn.TEXTSPLIT(表格1[[#This Row],[LINE   NUMBER]],"-"),4))=4,INDEX(_xlfn.TEXTSPLIT(表格1[[#This Row],[LINE   NUMBER]],"-"),4),IF(LEN(MID(E67,FIND("AA",E67,1),4))=4,MID(E67,FIND("AA",E67,1),4),"Wrong"))</f>
        <v>AA1B</v>
      </c>
      <c r="U67" s="22" t="str" cm="1">
        <f t="array" ref="U6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7" s="22" t="str">
        <f>_xlfn.XLOOKUP(表格1[[#This Row],[級數]],管道等级索引表!B:B,管道等级索引表!G:G,,0)</f>
        <v>A106 Gr.B
API 5L Gr.B
SAWH</v>
      </c>
      <c r="W67" s="22" t="s">
        <v>5</v>
      </c>
      <c r="X67" s="23"/>
      <c r="Y67" s="22"/>
      <c r="Z67" s="22" t="str">
        <f>_xlfn.CONCAT(表格1[[#This Row],[系統]],"-",表格1[[#This Row],[編號]])</f>
        <v>CA-1101</v>
      </c>
      <c r="AA67" s="22"/>
      <c r="AB6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6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67" s="24" t="str">
        <f>IFERROR(_xlfn.XLOOKUP(表格1[[#This Row],[Line_No]],管道特性一覽表!A:A,管道特性一覽表!P:P,,0),"")</f>
        <v>水</v>
      </c>
      <c r="AE67" s="24" t="str" cm="1">
        <f t="array" ref="AE67">_xlfn.IFNA(_xlfn.XLOOKUP(表格1[[#This Row],[Series NO]],'依TP NO.篩選'!A:A,'依TP NO.篩選'!R:R,,0),_xlfn.XLOOKUP(VALUE(表格1[[#This Row],[Series NO]]),VALUE('依TP NO.篩選'!A:A),'依TP NO.篩選'!R:R,,0))</f>
        <v>TP-027</v>
      </c>
      <c r="AF67" s="24" t="str">
        <f>_xlfn.XLOOKUP(表格1[[#This Row],[系統]],介質清單!A:A,介質清單!B:B,,0)</f>
        <v>壓縮空氣</v>
      </c>
      <c r="AG67" s="25"/>
      <c r="AH67" s="22" t="s">
        <v>3433</v>
      </c>
      <c r="AI67" s="24"/>
      <c r="AJ6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67" s="2" t="str" cm="1">
        <f t="array" ref="AK67">IFERROR(_xlfn.TEXTJOIN("-",TRUE,INDEX(_xlfn.TEXTSPLIT(B67,"-"),1),INDEX(_xlfn.TEXTSPLIT(B67,"-"),2),INDEX(_xlfn.TEXTSPLIT(B67,"-"),4),INDEX(_xlfn.TEXTSPLIT(B67,"-"),5)),_xlfn.TEXTJOIN("-",TRUE,_xlfn.XLOOKUP(VALUE(INDEX(_xlfn.TEXTSPLIT(B67,"-"),4)),'DN轉換表(必要)'!A:A,'DN轉換表(必要)'!B:B,,0),INDEX(_xlfn.TEXTSPLIT(B67,"-"),1),INDEX(_xlfn.TEXTSPLIT(B67,"-"),2),INDEX(_xlfn.TEXTSPLIT(B67,"-"),3),INDEX(_xlfn.TEXTSPLIT(B67,"-"),4),INDEX(_xlfn.TEXTSPLIT(B67,"-"),5)))</f>
        <v>CA-1101-AA1B-NA</v>
      </c>
      <c r="AL67" s="2" t="str">
        <f>IF(ISNUMBER(IFERROR(_xlfn.XLOOKUP(表格1[[#This Row],[Line_No]],'TEMP VALUE'!A:A,'DRAWING LIST'!A:A,,0),"")),"v","")</f>
        <v/>
      </c>
      <c r="AM67" s="2" t="str">
        <f>_xlfn.XLOOKUP(表格1[[#This Row],[Series NO]], 版本控制!$A:$A, 版本控制!$E:$E, , 0, -1)</f>
        <v>啟用</v>
      </c>
    </row>
    <row r="68" spans="1:39" hidden="1">
      <c r="A68" s="18">
        <f>'圖號清單-114.04.25'!A68</f>
        <v>67</v>
      </c>
      <c r="B68" s="14" t="str">
        <f>_xlfn.XLOOKUP(表格1[[#This Row],[Series NO]],'圖號清單-114.04.25'!A:A,'圖號清單-114.04.25'!B:B,,0)</f>
        <v>CA-1101-15-AA1B-NA-4</v>
      </c>
      <c r="C68" s="3" t="str">
        <f>COUNTIF($AK$2:AK68, AK68) &amp; "/" &amp; COUNTIF($AK$2:$AK$3003, AK68)</f>
        <v>4/5</v>
      </c>
      <c r="D68" s="3" t="str">
        <f t="shared" si="2"/>
        <v>CA-1101-15-AA1B-NA</v>
      </c>
      <c r="E68" s="14" t="str" cm="1">
        <f t="array" ref="E68">IFERROR(_xlfn.TEXTJOIN("-",TRUE,_xlfn.XLOOKUP(VALUE(INDEX(_xlfn.TEXTSPLIT(B68,"-"),3)),'DN轉換表(必要)'!A:A,'DN轉換表(必要)'!B:B,,0),INDEX(_xlfn.TEXTSPLIT(B68,"-"),1),INDEX(_xlfn.TEXTSPLIT(B68,"-"),2),INDEX(_xlfn.TEXTSPLIT(B68,"-"),4),INDEX(_xlfn.TEXTSPLIT(B68,"-"),5)),_xlfn.TEXTJOIN("-",TRUE,_xlfn.XLOOKUP(VALUE(INDEX(_xlfn.TEXTSPLIT(B68,"-"),4)),'DN轉換表(必要)'!A:A,'DN轉換表(必要)'!B:B,,0),INDEX(_xlfn.TEXTSPLIT(B68,"-"),1),INDEX(_xlfn.TEXTSPLIT(B68,"-"),2),INDEX(_xlfn.TEXTSPLIT(B68,"-"),3),INDEX(_xlfn.TEXTSPLIT(B68,"-"),4),INDEX(_xlfn.TEXTSPLIT(B68,"-"),5)))</f>
        <v>1/2"-CA-1101-AA1B-NA</v>
      </c>
      <c r="F68" s="3" t="str">
        <f>IFERROR(_xlfn.XLOOKUP(_xlfn.CONCAT(表格1[[#This Row],[Series NO]],"_",SUBSTITUTE(F$1,"REV.","")),版本控制!$F:$F,版本控制!$C:$C,,0),"")</f>
        <v>04/22/'25</v>
      </c>
      <c r="G68" s="3" t="str">
        <f>IFERROR(_xlfn.XLOOKUP(_xlfn.CONCAT(表格1[[#This Row],[Series NO]],"_",SUBSTITUTE(G$1,"REV.","")),版本控制!$F:$F,版本控制!$C:$C,,0),"")</f>
        <v/>
      </c>
      <c r="H68" s="3" t="str">
        <f>IFERROR(_xlfn.XLOOKUP(_xlfn.CONCAT(表格1[[#This Row],[Series NO]],"_",SUBSTITUTE(H$1,"REV.","")),版本控制!$F:$F,版本控制!$C:$C,,0),"")</f>
        <v/>
      </c>
      <c r="I68" s="3" t="str">
        <f>IFERROR(_xlfn.XLOOKUP(_xlfn.CONCAT(表格1[[#This Row],[Series NO]],"_",SUBSTITUTE(I$1,"REV.","")),版本控制!$F:$F,版本控制!$C:$C,,0),"")</f>
        <v/>
      </c>
      <c r="J68" s="3" t="str">
        <f>IFERROR(_xlfn.XLOOKUP(_xlfn.CONCAT(表格1[[#This Row],[Series NO]],"_",SUBSTITUTE(J$1,"REV.","")),版本控制!$F:$F,版本控制!$C:$C,,0),"")</f>
        <v/>
      </c>
      <c r="K68" s="3" t="str" cm="1">
        <f t="array" ref="K68">INDEX(F$1:J$1,1,MATCH(1,1/($F68:J68&lt;&gt;"")))</f>
        <v>REV.1</v>
      </c>
      <c r="L68" s="3" t="str" cm="1">
        <f t="array" ref="L68">LOOKUP(2,1/($F68:J68&lt;&gt;""),$F68:J68)</f>
        <v>04/22/'25</v>
      </c>
      <c r="M68" s="3"/>
      <c r="N68" s="3" t="str">
        <f t="shared" si="3"/>
        <v>0067</v>
      </c>
      <c r="O68" s="28"/>
      <c r="P68" s="15"/>
      <c r="Q68" s="22" cm="1">
        <f t="array" ref="Q68">_xlfn.XLOOKUP(INDEX(_xlfn.TEXTSPLIT(表格1[[#This Row],[LINE   NUMBER]],"-"),1),'DN轉換表(必要)'!B:B,'DN轉換表(必要)'!C:C,,0)</f>
        <v>0.5</v>
      </c>
      <c r="R68" s="22" t="str" cm="1">
        <f t="array" ref="R68">IF(IFERROR(MATCH(INDEX(_xlfn.TEXTSPLIT(表格1[[#This Row],[LINE   NUMBER]],"-"),2),介質清單!I:I,0)&gt;=1,FALSE),"Trim",INDEX(_xlfn.TEXTSPLIT(表格1[[#This Row],[LINE   NUMBER]],"-"),2))</f>
        <v>CA</v>
      </c>
      <c r="S68" s="22" t="str" cm="1">
        <f t="array" ref="S6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1101</v>
      </c>
      <c r="T68" s="22" t="str" cm="1">
        <f t="array" ref="T68">IF(LEN(INDEX(_xlfn.TEXTSPLIT(表格1[[#This Row],[LINE   NUMBER]],"-"),4))=4,INDEX(_xlfn.TEXTSPLIT(表格1[[#This Row],[LINE   NUMBER]],"-"),4),IF(LEN(MID(E68,FIND("AA",E68,1),4))=4,MID(E68,FIND("AA",E68,1),4),"Wrong"))</f>
        <v>AA1B</v>
      </c>
      <c r="U68" s="22" t="str" cm="1">
        <f t="array" ref="U6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8" s="22" t="str">
        <f>_xlfn.XLOOKUP(表格1[[#This Row],[級數]],管道等级索引表!B:B,管道等级索引表!G:G,,0)</f>
        <v>A106 Gr.B
API 5L Gr.B
SAWH</v>
      </c>
      <c r="W68" s="22" t="s">
        <v>5</v>
      </c>
      <c r="X68" s="23"/>
      <c r="Y68" s="22"/>
      <c r="Z68" s="22" t="str">
        <f>_xlfn.CONCAT(表格1[[#This Row],[系統]],"-",表格1[[#This Row],[編號]])</f>
        <v>CA-1101</v>
      </c>
      <c r="AA68" s="22"/>
      <c r="AB6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6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68" s="24" t="str">
        <f>IFERROR(_xlfn.XLOOKUP(表格1[[#This Row],[Line_No]],管道特性一覽表!A:A,管道特性一覽表!P:P,,0),"")</f>
        <v>水</v>
      </c>
      <c r="AE68" s="24" t="str" cm="1">
        <f t="array" ref="AE68">_xlfn.IFNA(_xlfn.XLOOKUP(表格1[[#This Row],[Series NO]],'依TP NO.篩選'!A:A,'依TP NO.篩選'!R:R,,0),_xlfn.XLOOKUP(VALUE(表格1[[#This Row],[Series NO]]),VALUE('依TP NO.篩選'!A:A),'依TP NO.篩選'!R:R,,0))</f>
        <v>TP-027</v>
      </c>
      <c r="AF68" s="24" t="str">
        <f>_xlfn.XLOOKUP(表格1[[#This Row],[系統]],介質清單!A:A,介質清單!B:B,,0)</f>
        <v>壓縮空氣</v>
      </c>
      <c r="AG68" s="25"/>
      <c r="AH68" s="22" t="s">
        <v>3433</v>
      </c>
      <c r="AI68" s="24"/>
      <c r="AJ6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68" s="2" t="str" cm="1">
        <f t="array" ref="AK68">IFERROR(_xlfn.TEXTJOIN("-",TRUE,INDEX(_xlfn.TEXTSPLIT(B68,"-"),1),INDEX(_xlfn.TEXTSPLIT(B68,"-"),2),INDEX(_xlfn.TEXTSPLIT(B68,"-"),4),INDEX(_xlfn.TEXTSPLIT(B68,"-"),5)),_xlfn.TEXTJOIN("-",TRUE,_xlfn.XLOOKUP(VALUE(INDEX(_xlfn.TEXTSPLIT(B68,"-"),4)),'DN轉換表(必要)'!A:A,'DN轉換表(必要)'!B:B,,0),INDEX(_xlfn.TEXTSPLIT(B68,"-"),1),INDEX(_xlfn.TEXTSPLIT(B68,"-"),2),INDEX(_xlfn.TEXTSPLIT(B68,"-"),3),INDEX(_xlfn.TEXTSPLIT(B68,"-"),4),INDEX(_xlfn.TEXTSPLIT(B68,"-"),5)))</f>
        <v>CA-1101-AA1B-NA</v>
      </c>
      <c r="AL68" s="2" t="str">
        <f>IF(ISNUMBER(IFERROR(_xlfn.XLOOKUP(表格1[[#This Row],[Line_No]],'TEMP VALUE'!A:A,'DRAWING LIST'!A:A,,0),"")),"v","")</f>
        <v/>
      </c>
      <c r="AM68" s="2" t="str">
        <f>_xlfn.XLOOKUP(表格1[[#This Row],[Series NO]], 版本控制!$A:$A, 版本控制!$E:$E, , 0, -1)</f>
        <v>啟用</v>
      </c>
    </row>
    <row r="69" spans="1:39" hidden="1">
      <c r="A69" s="18">
        <f>'圖號清單-114.04.25'!A69</f>
        <v>68</v>
      </c>
      <c r="B69" s="14" t="str">
        <f>_xlfn.XLOOKUP(表格1[[#This Row],[Series NO]],'圖號清單-114.04.25'!A:A,'圖號清單-114.04.25'!B:B,,0)</f>
        <v>CA-1101-15-AA1B-NA-5</v>
      </c>
      <c r="C69" s="3" t="str">
        <f>COUNTIF($AK$2:AK69, AK69) &amp; "/" &amp; COUNTIF($AK$2:$AK$3003, AK69)</f>
        <v>5/5</v>
      </c>
      <c r="D69" s="3" t="str">
        <f t="shared" si="2"/>
        <v>CA-1101-15-AA1B-NA</v>
      </c>
      <c r="E69" s="14" t="str" cm="1">
        <f t="array" ref="E69">IFERROR(_xlfn.TEXTJOIN("-",TRUE,_xlfn.XLOOKUP(VALUE(INDEX(_xlfn.TEXTSPLIT(B69,"-"),3)),'DN轉換表(必要)'!A:A,'DN轉換表(必要)'!B:B,,0),INDEX(_xlfn.TEXTSPLIT(B69,"-"),1),INDEX(_xlfn.TEXTSPLIT(B69,"-"),2),INDEX(_xlfn.TEXTSPLIT(B69,"-"),4),INDEX(_xlfn.TEXTSPLIT(B69,"-"),5)),_xlfn.TEXTJOIN("-",TRUE,_xlfn.XLOOKUP(VALUE(INDEX(_xlfn.TEXTSPLIT(B69,"-"),4)),'DN轉換表(必要)'!A:A,'DN轉換表(必要)'!B:B,,0),INDEX(_xlfn.TEXTSPLIT(B69,"-"),1),INDEX(_xlfn.TEXTSPLIT(B69,"-"),2),INDEX(_xlfn.TEXTSPLIT(B69,"-"),3),INDEX(_xlfn.TEXTSPLIT(B69,"-"),4),INDEX(_xlfn.TEXTSPLIT(B69,"-"),5)))</f>
        <v>1/2"-CA-1101-AA1B-NA</v>
      </c>
      <c r="F69" s="3" t="str">
        <f>IFERROR(_xlfn.XLOOKUP(_xlfn.CONCAT(表格1[[#This Row],[Series NO]],"_",SUBSTITUTE(F$1,"REV.","")),版本控制!$F:$F,版本控制!$C:$C,,0),"")</f>
        <v>04/22/'25</v>
      </c>
      <c r="G69" s="3" t="str">
        <f>IFERROR(_xlfn.XLOOKUP(_xlfn.CONCAT(表格1[[#This Row],[Series NO]],"_",SUBSTITUTE(G$1,"REV.","")),版本控制!$F:$F,版本控制!$C:$C,,0),"")</f>
        <v/>
      </c>
      <c r="H69" s="3" t="str">
        <f>IFERROR(_xlfn.XLOOKUP(_xlfn.CONCAT(表格1[[#This Row],[Series NO]],"_",SUBSTITUTE(H$1,"REV.","")),版本控制!$F:$F,版本控制!$C:$C,,0),"")</f>
        <v/>
      </c>
      <c r="I69" s="3" t="str">
        <f>IFERROR(_xlfn.XLOOKUP(_xlfn.CONCAT(表格1[[#This Row],[Series NO]],"_",SUBSTITUTE(I$1,"REV.","")),版本控制!$F:$F,版本控制!$C:$C,,0),"")</f>
        <v/>
      </c>
      <c r="J69" s="3" t="str">
        <f>IFERROR(_xlfn.XLOOKUP(_xlfn.CONCAT(表格1[[#This Row],[Series NO]],"_",SUBSTITUTE(J$1,"REV.","")),版本控制!$F:$F,版本控制!$C:$C,,0),"")</f>
        <v/>
      </c>
      <c r="K69" s="3" t="str" cm="1">
        <f t="array" ref="K69">INDEX(F$1:J$1,1,MATCH(1,1/($F69:J69&lt;&gt;"")))</f>
        <v>REV.1</v>
      </c>
      <c r="L69" s="3" t="str" cm="1">
        <f t="array" ref="L69">LOOKUP(2,1/($F69:J69&lt;&gt;""),$F69:J69)</f>
        <v>04/22/'25</v>
      </c>
      <c r="M69" s="3"/>
      <c r="N69" s="3" t="str">
        <f t="shared" si="3"/>
        <v>0068</v>
      </c>
      <c r="O69" s="28"/>
      <c r="P69" s="32"/>
      <c r="Q69" s="22" cm="1">
        <f t="array" ref="Q69">_xlfn.XLOOKUP(INDEX(_xlfn.TEXTSPLIT(表格1[[#This Row],[LINE   NUMBER]],"-"),1),'DN轉換表(必要)'!B:B,'DN轉換表(必要)'!C:C,,0)</f>
        <v>0.5</v>
      </c>
      <c r="R69" s="22" t="str" cm="1">
        <f t="array" ref="R69">IF(IFERROR(MATCH(INDEX(_xlfn.TEXTSPLIT(表格1[[#This Row],[LINE   NUMBER]],"-"),2),介質清單!I:I,0)&gt;=1,FALSE),"Trim",INDEX(_xlfn.TEXTSPLIT(表格1[[#This Row],[LINE   NUMBER]],"-"),2))</f>
        <v>CA</v>
      </c>
      <c r="S69" s="22" t="str" cm="1">
        <f t="array" ref="S6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1101</v>
      </c>
      <c r="T69" s="22" t="str" cm="1">
        <f t="array" ref="T69">IF(LEN(INDEX(_xlfn.TEXTSPLIT(表格1[[#This Row],[LINE   NUMBER]],"-"),4))=4,INDEX(_xlfn.TEXTSPLIT(表格1[[#This Row],[LINE   NUMBER]],"-"),4),IF(LEN(MID(E69,FIND("AA",E69,1),4))=4,MID(E69,FIND("AA",E69,1),4),"Wrong"))</f>
        <v>AA1B</v>
      </c>
      <c r="U69" s="22" t="str" cm="1">
        <f t="array" ref="U6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9" s="22" t="str">
        <f>_xlfn.XLOOKUP(表格1[[#This Row],[級數]],管道等级索引表!B:B,管道等级索引表!G:G,,0)</f>
        <v>A106 Gr.B
API 5L Gr.B
SAWH</v>
      </c>
      <c r="W69" s="22" t="s">
        <v>5</v>
      </c>
      <c r="X69" s="23"/>
      <c r="Y69" s="22"/>
      <c r="Z69" s="22" t="str">
        <f>_xlfn.CONCAT(表格1[[#This Row],[系統]],"-",表格1[[#This Row],[編號]])</f>
        <v>CA-1101</v>
      </c>
      <c r="AA69" s="22"/>
      <c r="AB6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6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69" s="24" t="str">
        <f>IFERROR(_xlfn.XLOOKUP(表格1[[#This Row],[Line_No]],管道特性一覽表!A:A,管道特性一覽表!P:P,,0),"")</f>
        <v>水</v>
      </c>
      <c r="AE69" s="24" t="str" cm="1">
        <f t="array" ref="AE69">_xlfn.IFNA(_xlfn.XLOOKUP(表格1[[#This Row],[Series NO]],'依TP NO.篩選'!A:A,'依TP NO.篩選'!R:R,,0),_xlfn.XLOOKUP(VALUE(表格1[[#This Row],[Series NO]]),VALUE('依TP NO.篩選'!A:A),'依TP NO.篩選'!R:R,,0))</f>
        <v>TP-027</v>
      </c>
      <c r="AF69" s="24" t="str">
        <f>_xlfn.XLOOKUP(表格1[[#This Row],[系統]],介質清單!A:A,介質清單!B:B,,0)</f>
        <v>壓縮空氣</v>
      </c>
      <c r="AG69" s="25"/>
      <c r="AH69" s="22" t="s">
        <v>3433</v>
      </c>
      <c r="AI69" s="24"/>
      <c r="AJ6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69" s="2" t="str" cm="1">
        <f t="array" ref="AK69">IFERROR(_xlfn.TEXTJOIN("-",TRUE,INDEX(_xlfn.TEXTSPLIT(B69,"-"),1),INDEX(_xlfn.TEXTSPLIT(B69,"-"),2),INDEX(_xlfn.TEXTSPLIT(B69,"-"),4),INDEX(_xlfn.TEXTSPLIT(B69,"-"),5)),_xlfn.TEXTJOIN("-",TRUE,_xlfn.XLOOKUP(VALUE(INDEX(_xlfn.TEXTSPLIT(B69,"-"),4)),'DN轉換表(必要)'!A:A,'DN轉換表(必要)'!B:B,,0),INDEX(_xlfn.TEXTSPLIT(B69,"-"),1),INDEX(_xlfn.TEXTSPLIT(B69,"-"),2),INDEX(_xlfn.TEXTSPLIT(B69,"-"),3),INDEX(_xlfn.TEXTSPLIT(B69,"-"),4),INDEX(_xlfn.TEXTSPLIT(B69,"-"),5)))</f>
        <v>CA-1101-AA1B-NA</v>
      </c>
      <c r="AL69" s="2" t="str">
        <f>IF(ISNUMBER(IFERROR(_xlfn.XLOOKUP(表格1[[#This Row],[Line_No]],'TEMP VALUE'!A:A,'DRAWING LIST'!A:A,,0),"")),"v","")</f>
        <v/>
      </c>
      <c r="AM69" s="2" t="str">
        <f>_xlfn.XLOOKUP(表格1[[#This Row],[Series NO]], 版本控制!$A:$A, 版本控制!$E:$E, , 0, -1)</f>
        <v>啟用</v>
      </c>
    </row>
    <row r="70" spans="1:39" hidden="1">
      <c r="A70" s="18">
        <f>'圖號清單-114.04.25'!A70</f>
        <v>69</v>
      </c>
      <c r="B70" s="14" t="str">
        <f>_xlfn.XLOOKUP(表格1[[#This Row],[Series NO]],'圖號清單-114.04.25'!A:A,'圖號清單-114.04.25'!B:B,,0)</f>
        <v>CA-1301-50-AA1B-NA-1</v>
      </c>
      <c r="C70" s="3" t="str">
        <f>COUNTIF($AK$2:AK70, AK70) &amp; "/" &amp; COUNTIF($AK$2:$AK$3003, AK70)</f>
        <v>1/4</v>
      </c>
      <c r="D70" s="3" t="str">
        <f t="shared" si="2"/>
        <v>CA-1301-50-AA1B-NA</v>
      </c>
      <c r="E70" s="14" t="str" cm="1">
        <f t="array" ref="E70">IFERROR(_xlfn.TEXTJOIN("-",TRUE,_xlfn.XLOOKUP(VALUE(INDEX(_xlfn.TEXTSPLIT(B70,"-"),3)),'DN轉換表(必要)'!A:A,'DN轉換表(必要)'!B:B,,0),INDEX(_xlfn.TEXTSPLIT(B70,"-"),1),INDEX(_xlfn.TEXTSPLIT(B70,"-"),2),INDEX(_xlfn.TEXTSPLIT(B70,"-"),4),INDEX(_xlfn.TEXTSPLIT(B70,"-"),5)),_xlfn.TEXTJOIN("-",TRUE,_xlfn.XLOOKUP(VALUE(INDEX(_xlfn.TEXTSPLIT(B70,"-"),4)),'DN轉換表(必要)'!A:A,'DN轉換表(必要)'!B:B,,0),INDEX(_xlfn.TEXTSPLIT(B70,"-"),1),INDEX(_xlfn.TEXTSPLIT(B70,"-"),2),INDEX(_xlfn.TEXTSPLIT(B70,"-"),3),INDEX(_xlfn.TEXTSPLIT(B70,"-"),4),INDEX(_xlfn.TEXTSPLIT(B70,"-"),5)))</f>
        <v>2"-CA-1301-AA1B-NA</v>
      </c>
      <c r="F70" s="3" t="str">
        <f>IFERROR(_xlfn.XLOOKUP(_xlfn.CONCAT(表格1[[#This Row],[Series NO]],"_",SUBSTITUTE(F$1,"REV.","")),版本控制!$F:$F,版本控制!$C:$C,,0),"")</f>
        <v>04/22/'25</v>
      </c>
      <c r="G70" s="3" t="str">
        <f>IFERROR(_xlfn.XLOOKUP(_xlfn.CONCAT(表格1[[#This Row],[Series NO]],"_",SUBSTITUTE(G$1,"REV.","")),版本控制!$F:$F,版本控制!$C:$C,,0),"")</f>
        <v>06/03/'25</v>
      </c>
      <c r="H70" s="3" t="str">
        <f>IFERROR(_xlfn.XLOOKUP(_xlfn.CONCAT(表格1[[#This Row],[Series NO]],"_",SUBSTITUTE(H$1,"REV.","")),版本控制!$F:$F,版本控制!$C:$C,,0),"")</f>
        <v/>
      </c>
      <c r="I70" s="3" t="str">
        <f>IFERROR(_xlfn.XLOOKUP(_xlfn.CONCAT(表格1[[#This Row],[Series NO]],"_",SUBSTITUTE(I$1,"REV.","")),版本控制!$F:$F,版本控制!$C:$C,,0),"")</f>
        <v/>
      </c>
      <c r="J70" s="3" t="str">
        <f>IFERROR(_xlfn.XLOOKUP(_xlfn.CONCAT(表格1[[#This Row],[Series NO]],"_",SUBSTITUTE(J$1,"REV.","")),版本控制!$F:$F,版本控制!$C:$C,,0),"")</f>
        <v/>
      </c>
      <c r="K70" s="3" t="str" cm="1">
        <f t="array" ref="K70">INDEX(F$1:J$1,1,MATCH(1,1/($F70:J70&lt;&gt;"")))</f>
        <v>REV.2</v>
      </c>
      <c r="L70" s="3" t="str" cm="1">
        <f t="array" ref="L70">LOOKUP(2,1/($F70:J70&lt;&gt;""),$F70:J70)</f>
        <v>06/03/'25</v>
      </c>
      <c r="M70" s="3"/>
      <c r="N70" s="3" t="str">
        <f t="shared" si="3"/>
        <v>0069</v>
      </c>
      <c r="O70" s="28"/>
      <c r="P70" s="15"/>
      <c r="Q70" s="22" cm="1">
        <f t="array" ref="Q70">_xlfn.XLOOKUP(INDEX(_xlfn.TEXTSPLIT(表格1[[#This Row],[LINE   NUMBER]],"-"),1),'DN轉換表(必要)'!B:B,'DN轉換表(必要)'!C:C,,0)</f>
        <v>2</v>
      </c>
      <c r="R70" s="22" t="str" cm="1">
        <f t="array" ref="R70">IF(IFERROR(MATCH(INDEX(_xlfn.TEXTSPLIT(表格1[[#This Row],[LINE   NUMBER]],"-"),2),介質清單!I:I,0)&gt;=1,FALSE),"Trim",INDEX(_xlfn.TEXTSPLIT(表格1[[#This Row],[LINE   NUMBER]],"-"),2))</f>
        <v>CA</v>
      </c>
      <c r="S70" s="22" t="str" cm="1">
        <f t="array" ref="S7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1301</v>
      </c>
      <c r="T70" s="22" t="str" cm="1">
        <f t="array" ref="T70">IF(LEN(INDEX(_xlfn.TEXTSPLIT(表格1[[#This Row],[LINE   NUMBER]],"-"),4))=4,INDEX(_xlfn.TEXTSPLIT(表格1[[#This Row],[LINE   NUMBER]],"-"),4),IF(LEN(MID(E70,FIND("AA",E70,1),4))=4,MID(E70,FIND("AA",E70,1),4),"Wrong"))</f>
        <v>AA1B</v>
      </c>
      <c r="U70" s="22" t="str" cm="1">
        <f t="array" ref="U7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70" s="22" t="str">
        <f>_xlfn.XLOOKUP(表格1[[#This Row],[級數]],管道等级索引表!B:B,管道等级索引表!G:G,,0)</f>
        <v>A106 Gr.B
API 5L Gr.B
SAWH</v>
      </c>
      <c r="W70" s="22" t="s">
        <v>5</v>
      </c>
      <c r="X70" s="23"/>
      <c r="Y70" s="22"/>
      <c r="Z70" s="22" t="str">
        <f>_xlfn.CONCAT(表格1[[#This Row],[系統]],"-",表格1[[#This Row],[編號]])</f>
        <v>CA-1301</v>
      </c>
      <c r="AA70" s="22"/>
      <c r="AB7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7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70" s="24" t="str">
        <f>IFERROR(_xlfn.XLOOKUP(表格1[[#This Row],[Line_No]],管道特性一覽表!A:A,管道特性一覽表!P:P,,0),"")</f>
        <v>水</v>
      </c>
      <c r="AE70" s="24" t="str" cm="1">
        <f t="array" ref="AE70">_xlfn.IFNA(_xlfn.XLOOKUP(表格1[[#This Row],[Series NO]],'依TP NO.篩選'!A:A,'依TP NO.篩選'!R:R,,0),_xlfn.XLOOKUP(VALUE(表格1[[#This Row],[Series NO]]),VALUE('依TP NO.篩選'!A:A),'依TP NO.篩選'!R:R,,0))</f>
        <v>TP-027</v>
      </c>
      <c r="AF70" s="24" t="str">
        <f>_xlfn.XLOOKUP(表格1[[#This Row],[系統]],介質清單!A:A,介質清單!B:B,,0)</f>
        <v>壓縮空氣</v>
      </c>
      <c r="AG70" s="25"/>
      <c r="AH70" s="22" t="s">
        <v>3433</v>
      </c>
      <c r="AI70" s="24"/>
      <c r="AJ7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70" s="2" t="str" cm="1">
        <f t="array" ref="AK70">IFERROR(_xlfn.TEXTJOIN("-",TRUE,INDEX(_xlfn.TEXTSPLIT(B70,"-"),1),INDEX(_xlfn.TEXTSPLIT(B70,"-"),2),INDEX(_xlfn.TEXTSPLIT(B70,"-"),4),INDEX(_xlfn.TEXTSPLIT(B70,"-"),5)),_xlfn.TEXTJOIN("-",TRUE,_xlfn.XLOOKUP(VALUE(INDEX(_xlfn.TEXTSPLIT(B70,"-"),4)),'DN轉換表(必要)'!A:A,'DN轉換表(必要)'!B:B,,0),INDEX(_xlfn.TEXTSPLIT(B70,"-"),1),INDEX(_xlfn.TEXTSPLIT(B70,"-"),2),INDEX(_xlfn.TEXTSPLIT(B70,"-"),3),INDEX(_xlfn.TEXTSPLIT(B70,"-"),4),INDEX(_xlfn.TEXTSPLIT(B70,"-"),5)))</f>
        <v>CA-1301-AA1B-NA</v>
      </c>
      <c r="AL70" s="2" t="str">
        <f>IF(ISNUMBER(IFERROR(_xlfn.XLOOKUP(表格1[[#This Row],[Line_No]],'TEMP VALUE'!A:A,'DRAWING LIST'!A:A,,0),"")),"v","")</f>
        <v/>
      </c>
      <c r="AM70" s="2" t="str">
        <f>_xlfn.XLOOKUP(表格1[[#This Row],[Series NO]], 版本控制!$A:$A, 版本控制!$E:$E, , 0, -1)</f>
        <v>啟用</v>
      </c>
    </row>
    <row r="71" spans="1:39" hidden="1">
      <c r="A71" s="18">
        <f>'圖號清單-114.04.25'!A71</f>
        <v>70</v>
      </c>
      <c r="B71" s="14" t="str">
        <f>_xlfn.XLOOKUP(表格1[[#This Row],[Series NO]],'圖號清單-114.04.25'!A:A,'圖號清單-114.04.25'!B:B,,0)</f>
        <v>CA-1301-50-AA1B-NA-2</v>
      </c>
      <c r="C71" s="3" t="str">
        <f>COUNTIF($AK$2:AK71, AK71) &amp; "/" &amp; COUNTIF($AK$2:$AK$3003, AK71)</f>
        <v>2/4</v>
      </c>
      <c r="D71" s="3" t="str">
        <f t="shared" si="2"/>
        <v>CA-1301-50-AA1B-NA</v>
      </c>
      <c r="E71" s="14" t="str" cm="1">
        <f t="array" ref="E71">IFERROR(_xlfn.TEXTJOIN("-",TRUE,_xlfn.XLOOKUP(VALUE(INDEX(_xlfn.TEXTSPLIT(B71,"-"),3)),'DN轉換表(必要)'!A:A,'DN轉換表(必要)'!B:B,,0),INDEX(_xlfn.TEXTSPLIT(B71,"-"),1),INDEX(_xlfn.TEXTSPLIT(B71,"-"),2),INDEX(_xlfn.TEXTSPLIT(B71,"-"),4),INDEX(_xlfn.TEXTSPLIT(B71,"-"),5)),_xlfn.TEXTJOIN("-",TRUE,_xlfn.XLOOKUP(VALUE(INDEX(_xlfn.TEXTSPLIT(B71,"-"),4)),'DN轉換表(必要)'!A:A,'DN轉換表(必要)'!B:B,,0),INDEX(_xlfn.TEXTSPLIT(B71,"-"),1),INDEX(_xlfn.TEXTSPLIT(B71,"-"),2),INDEX(_xlfn.TEXTSPLIT(B71,"-"),3),INDEX(_xlfn.TEXTSPLIT(B71,"-"),4),INDEX(_xlfn.TEXTSPLIT(B71,"-"),5)))</f>
        <v>2"-CA-1301-AA1B-NA</v>
      </c>
      <c r="F71" s="3" t="str">
        <f>IFERROR(_xlfn.XLOOKUP(_xlfn.CONCAT(表格1[[#This Row],[Series NO]],"_",SUBSTITUTE(F$1,"REV.","")),版本控制!$F:$F,版本控制!$C:$C,,0),"")</f>
        <v>04/22/'25</v>
      </c>
      <c r="G71" s="3" t="str">
        <f>IFERROR(_xlfn.XLOOKUP(_xlfn.CONCAT(表格1[[#This Row],[Series NO]],"_",SUBSTITUTE(G$1,"REV.","")),版本控制!$F:$F,版本控制!$C:$C,,0),"")</f>
        <v/>
      </c>
      <c r="H71" s="3" t="str">
        <f>IFERROR(_xlfn.XLOOKUP(_xlfn.CONCAT(表格1[[#This Row],[Series NO]],"_",SUBSTITUTE(H$1,"REV.","")),版本控制!$F:$F,版本控制!$C:$C,,0),"")</f>
        <v/>
      </c>
      <c r="I71" s="3" t="str">
        <f>IFERROR(_xlfn.XLOOKUP(_xlfn.CONCAT(表格1[[#This Row],[Series NO]],"_",SUBSTITUTE(I$1,"REV.","")),版本控制!$F:$F,版本控制!$C:$C,,0),"")</f>
        <v/>
      </c>
      <c r="J71" s="3" t="str">
        <f>IFERROR(_xlfn.XLOOKUP(_xlfn.CONCAT(表格1[[#This Row],[Series NO]],"_",SUBSTITUTE(J$1,"REV.","")),版本控制!$F:$F,版本控制!$C:$C,,0),"")</f>
        <v/>
      </c>
      <c r="K71" s="3" t="str" cm="1">
        <f t="array" ref="K71">INDEX(F$1:J$1,1,MATCH(1,1/($F71:J71&lt;&gt;"")))</f>
        <v>REV.1</v>
      </c>
      <c r="L71" s="3" t="str" cm="1">
        <f t="array" ref="L71">LOOKUP(2,1/($F71:J71&lt;&gt;""),$F71:J71)</f>
        <v>04/22/'25</v>
      </c>
      <c r="M71" s="3"/>
      <c r="N71" s="3" t="str">
        <f t="shared" si="3"/>
        <v>0070</v>
      </c>
      <c r="O71" s="28"/>
      <c r="P71" s="32"/>
      <c r="Q71" s="22" cm="1">
        <f t="array" ref="Q71">_xlfn.XLOOKUP(INDEX(_xlfn.TEXTSPLIT(表格1[[#This Row],[LINE   NUMBER]],"-"),1),'DN轉換表(必要)'!B:B,'DN轉換表(必要)'!C:C,,0)</f>
        <v>2</v>
      </c>
      <c r="R71" s="22" t="str" cm="1">
        <f t="array" ref="R71">IF(IFERROR(MATCH(INDEX(_xlfn.TEXTSPLIT(表格1[[#This Row],[LINE   NUMBER]],"-"),2),介質清單!I:I,0)&gt;=1,FALSE),"Trim",INDEX(_xlfn.TEXTSPLIT(表格1[[#This Row],[LINE   NUMBER]],"-"),2))</f>
        <v>CA</v>
      </c>
      <c r="S71" s="22" t="str" cm="1">
        <f t="array" ref="S7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1301</v>
      </c>
      <c r="T71" s="22" t="str" cm="1">
        <f t="array" ref="T71">IF(LEN(INDEX(_xlfn.TEXTSPLIT(表格1[[#This Row],[LINE   NUMBER]],"-"),4))=4,INDEX(_xlfn.TEXTSPLIT(表格1[[#This Row],[LINE   NUMBER]],"-"),4),IF(LEN(MID(E71,FIND("AA",E71,1),4))=4,MID(E71,FIND("AA",E71,1),4),"Wrong"))</f>
        <v>AA1B</v>
      </c>
      <c r="U71" s="22" t="str" cm="1">
        <f t="array" ref="U7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71" s="22" t="str">
        <f>_xlfn.XLOOKUP(表格1[[#This Row],[級數]],管道等级索引表!B:B,管道等级索引表!G:G,,0)</f>
        <v>A106 Gr.B
API 5L Gr.B
SAWH</v>
      </c>
      <c r="W71" s="22" t="s">
        <v>5</v>
      </c>
      <c r="X71" s="23"/>
      <c r="Y71" s="22"/>
      <c r="Z71" s="22" t="str">
        <f>_xlfn.CONCAT(表格1[[#This Row],[系統]],"-",表格1[[#This Row],[編號]])</f>
        <v>CA-1301</v>
      </c>
      <c r="AA71" s="22"/>
      <c r="AB7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7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71" s="24" t="str">
        <f>IFERROR(_xlfn.XLOOKUP(表格1[[#This Row],[Line_No]],管道特性一覽表!A:A,管道特性一覽表!P:P,,0),"")</f>
        <v>水</v>
      </c>
      <c r="AE71" s="24" t="str" cm="1">
        <f t="array" ref="AE71">_xlfn.IFNA(_xlfn.XLOOKUP(表格1[[#This Row],[Series NO]],'依TP NO.篩選'!A:A,'依TP NO.篩選'!R:R,,0),_xlfn.XLOOKUP(VALUE(表格1[[#This Row],[Series NO]]),VALUE('依TP NO.篩選'!A:A),'依TP NO.篩選'!R:R,,0))</f>
        <v>TP-027</v>
      </c>
      <c r="AF71" s="24" t="str">
        <f>_xlfn.XLOOKUP(表格1[[#This Row],[系統]],介質清單!A:A,介質清單!B:B,,0)</f>
        <v>壓縮空氣</v>
      </c>
      <c r="AG71" s="25"/>
      <c r="AH71" s="22" t="s">
        <v>3433</v>
      </c>
      <c r="AI71" s="24"/>
      <c r="AJ7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71" s="2" t="str" cm="1">
        <f t="array" ref="AK71">IFERROR(_xlfn.TEXTJOIN("-",TRUE,INDEX(_xlfn.TEXTSPLIT(B71,"-"),1),INDEX(_xlfn.TEXTSPLIT(B71,"-"),2),INDEX(_xlfn.TEXTSPLIT(B71,"-"),4),INDEX(_xlfn.TEXTSPLIT(B71,"-"),5)),_xlfn.TEXTJOIN("-",TRUE,_xlfn.XLOOKUP(VALUE(INDEX(_xlfn.TEXTSPLIT(B71,"-"),4)),'DN轉換表(必要)'!A:A,'DN轉換表(必要)'!B:B,,0),INDEX(_xlfn.TEXTSPLIT(B71,"-"),1),INDEX(_xlfn.TEXTSPLIT(B71,"-"),2),INDEX(_xlfn.TEXTSPLIT(B71,"-"),3),INDEX(_xlfn.TEXTSPLIT(B71,"-"),4),INDEX(_xlfn.TEXTSPLIT(B71,"-"),5)))</f>
        <v>CA-1301-AA1B-NA</v>
      </c>
      <c r="AL71" s="2" t="str">
        <f>IF(ISNUMBER(IFERROR(_xlfn.XLOOKUP(表格1[[#This Row],[Line_No]],'TEMP VALUE'!A:A,'DRAWING LIST'!A:A,,0),"")),"v","")</f>
        <v/>
      </c>
      <c r="AM71" s="2" t="str">
        <f>_xlfn.XLOOKUP(表格1[[#This Row],[Series NO]], 版本控制!$A:$A, 版本控制!$E:$E, , 0, -1)</f>
        <v>啟用</v>
      </c>
    </row>
    <row r="72" spans="1:39" hidden="1">
      <c r="A72" s="18">
        <f>'圖號清單-114.04.25'!A72</f>
        <v>71</v>
      </c>
      <c r="B72" s="14" t="str">
        <f>_xlfn.XLOOKUP(表格1[[#This Row],[Series NO]],'圖號清單-114.04.25'!A:A,'圖號清單-114.04.25'!B:B,,0)</f>
        <v>CA-1301-50-AA1B-NA-3</v>
      </c>
      <c r="C72" s="3" t="str">
        <f>COUNTIF($AK$2:AK72, AK72) &amp; "/" &amp; COUNTIF($AK$2:$AK$3003, AK72)</f>
        <v>3/4</v>
      </c>
      <c r="D72" s="3" t="str">
        <f t="shared" si="2"/>
        <v>CA-1301-50-AA1B-NA</v>
      </c>
      <c r="E72" s="14" t="str" cm="1">
        <f t="array" ref="E72">IFERROR(_xlfn.TEXTJOIN("-",TRUE,_xlfn.XLOOKUP(VALUE(INDEX(_xlfn.TEXTSPLIT(B72,"-"),3)),'DN轉換表(必要)'!A:A,'DN轉換表(必要)'!B:B,,0),INDEX(_xlfn.TEXTSPLIT(B72,"-"),1),INDEX(_xlfn.TEXTSPLIT(B72,"-"),2),INDEX(_xlfn.TEXTSPLIT(B72,"-"),4),INDEX(_xlfn.TEXTSPLIT(B72,"-"),5)),_xlfn.TEXTJOIN("-",TRUE,_xlfn.XLOOKUP(VALUE(INDEX(_xlfn.TEXTSPLIT(B72,"-"),4)),'DN轉換表(必要)'!A:A,'DN轉換表(必要)'!B:B,,0),INDEX(_xlfn.TEXTSPLIT(B72,"-"),1),INDEX(_xlfn.TEXTSPLIT(B72,"-"),2),INDEX(_xlfn.TEXTSPLIT(B72,"-"),3),INDEX(_xlfn.TEXTSPLIT(B72,"-"),4),INDEX(_xlfn.TEXTSPLIT(B72,"-"),5)))</f>
        <v>2"-CA-1301-AA1B-NA</v>
      </c>
      <c r="F72" s="3" t="str">
        <f>IFERROR(_xlfn.XLOOKUP(_xlfn.CONCAT(表格1[[#This Row],[Series NO]],"_",SUBSTITUTE(F$1,"REV.","")),版本控制!$F:$F,版本控制!$C:$C,,0),"")</f>
        <v>04/22/'25</v>
      </c>
      <c r="G72" s="3" t="str">
        <f>IFERROR(_xlfn.XLOOKUP(_xlfn.CONCAT(表格1[[#This Row],[Series NO]],"_",SUBSTITUTE(G$1,"REV.","")),版本控制!$F:$F,版本控制!$C:$C,,0),"")</f>
        <v/>
      </c>
      <c r="H72" s="3" t="str">
        <f>IFERROR(_xlfn.XLOOKUP(_xlfn.CONCAT(表格1[[#This Row],[Series NO]],"_",SUBSTITUTE(H$1,"REV.","")),版本控制!$F:$F,版本控制!$C:$C,,0),"")</f>
        <v/>
      </c>
      <c r="I72" s="3" t="str">
        <f>IFERROR(_xlfn.XLOOKUP(_xlfn.CONCAT(表格1[[#This Row],[Series NO]],"_",SUBSTITUTE(I$1,"REV.","")),版本控制!$F:$F,版本控制!$C:$C,,0),"")</f>
        <v/>
      </c>
      <c r="J72" s="3" t="str">
        <f>IFERROR(_xlfn.XLOOKUP(_xlfn.CONCAT(表格1[[#This Row],[Series NO]],"_",SUBSTITUTE(J$1,"REV.","")),版本控制!$F:$F,版本控制!$C:$C,,0),"")</f>
        <v/>
      </c>
      <c r="K72" s="3" t="str" cm="1">
        <f t="array" ref="K72">INDEX(F$1:J$1,1,MATCH(1,1/($F72:J72&lt;&gt;"")))</f>
        <v>REV.1</v>
      </c>
      <c r="L72" s="3" t="str" cm="1">
        <f t="array" ref="L72">LOOKUP(2,1/($F72:J72&lt;&gt;""),$F72:J72)</f>
        <v>04/22/'25</v>
      </c>
      <c r="M72" s="3"/>
      <c r="N72" s="3" t="str">
        <f t="shared" si="3"/>
        <v>0071</v>
      </c>
      <c r="O72" s="28"/>
      <c r="P72" s="32"/>
      <c r="Q72" s="22" cm="1">
        <f t="array" ref="Q72">_xlfn.XLOOKUP(INDEX(_xlfn.TEXTSPLIT(表格1[[#This Row],[LINE   NUMBER]],"-"),1),'DN轉換表(必要)'!B:B,'DN轉換表(必要)'!C:C,,0)</f>
        <v>2</v>
      </c>
      <c r="R72" s="22" t="str" cm="1">
        <f t="array" ref="R72">IF(IFERROR(MATCH(INDEX(_xlfn.TEXTSPLIT(表格1[[#This Row],[LINE   NUMBER]],"-"),2),介質清單!I:I,0)&gt;=1,FALSE),"Trim",INDEX(_xlfn.TEXTSPLIT(表格1[[#This Row],[LINE   NUMBER]],"-"),2))</f>
        <v>CA</v>
      </c>
      <c r="S72" s="22" t="str" cm="1">
        <f t="array" ref="S7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1301</v>
      </c>
      <c r="T72" s="22" t="str" cm="1">
        <f t="array" ref="T72">IF(LEN(INDEX(_xlfn.TEXTSPLIT(表格1[[#This Row],[LINE   NUMBER]],"-"),4))=4,INDEX(_xlfn.TEXTSPLIT(表格1[[#This Row],[LINE   NUMBER]],"-"),4),IF(LEN(MID(E72,FIND("AA",E72,1),4))=4,MID(E72,FIND("AA",E72,1),4),"Wrong"))</f>
        <v>AA1B</v>
      </c>
      <c r="U72" s="22" t="str" cm="1">
        <f t="array" ref="U7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72" s="22" t="str">
        <f>_xlfn.XLOOKUP(表格1[[#This Row],[級數]],管道等级索引表!B:B,管道等级索引表!G:G,,0)</f>
        <v>A106 Gr.B
API 5L Gr.B
SAWH</v>
      </c>
      <c r="W72" s="22" t="s">
        <v>5</v>
      </c>
      <c r="X72" s="23"/>
      <c r="Y72" s="22"/>
      <c r="Z72" s="22" t="str">
        <f>_xlfn.CONCAT(表格1[[#This Row],[系統]],"-",表格1[[#This Row],[編號]])</f>
        <v>CA-1301</v>
      </c>
      <c r="AA72" s="22"/>
      <c r="AB7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7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72" s="24" t="str">
        <f>IFERROR(_xlfn.XLOOKUP(表格1[[#This Row],[Line_No]],管道特性一覽表!A:A,管道特性一覽表!P:P,,0),"")</f>
        <v>水</v>
      </c>
      <c r="AE72" s="24" t="str" cm="1">
        <f t="array" ref="AE72">_xlfn.IFNA(_xlfn.XLOOKUP(表格1[[#This Row],[Series NO]],'依TP NO.篩選'!A:A,'依TP NO.篩選'!R:R,,0),_xlfn.XLOOKUP(VALUE(表格1[[#This Row],[Series NO]]),VALUE('依TP NO.篩選'!A:A),'依TP NO.篩選'!R:R,,0))</f>
        <v>TP-027</v>
      </c>
      <c r="AF72" s="24" t="str">
        <f>_xlfn.XLOOKUP(表格1[[#This Row],[系統]],介質清單!A:A,介質清單!B:B,,0)</f>
        <v>壓縮空氣</v>
      </c>
      <c r="AG72" s="25"/>
      <c r="AH72" s="22" t="s">
        <v>3433</v>
      </c>
      <c r="AI72" s="24"/>
      <c r="AJ7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72" s="2" t="str" cm="1">
        <f t="array" ref="AK72">IFERROR(_xlfn.TEXTJOIN("-",TRUE,INDEX(_xlfn.TEXTSPLIT(B72,"-"),1),INDEX(_xlfn.TEXTSPLIT(B72,"-"),2),INDEX(_xlfn.TEXTSPLIT(B72,"-"),4),INDEX(_xlfn.TEXTSPLIT(B72,"-"),5)),_xlfn.TEXTJOIN("-",TRUE,_xlfn.XLOOKUP(VALUE(INDEX(_xlfn.TEXTSPLIT(B72,"-"),4)),'DN轉換表(必要)'!A:A,'DN轉換表(必要)'!B:B,,0),INDEX(_xlfn.TEXTSPLIT(B72,"-"),1),INDEX(_xlfn.TEXTSPLIT(B72,"-"),2),INDEX(_xlfn.TEXTSPLIT(B72,"-"),3),INDEX(_xlfn.TEXTSPLIT(B72,"-"),4),INDEX(_xlfn.TEXTSPLIT(B72,"-"),5)))</f>
        <v>CA-1301-AA1B-NA</v>
      </c>
      <c r="AL72" s="2" t="str">
        <f>IF(ISNUMBER(IFERROR(_xlfn.XLOOKUP(表格1[[#This Row],[Line_No]],'TEMP VALUE'!A:A,'DRAWING LIST'!A:A,,0),"")),"v","")</f>
        <v/>
      </c>
      <c r="AM72" s="2" t="str">
        <f>_xlfn.XLOOKUP(表格1[[#This Row],[Series NO]], 版本控制!$A:$A, 版本控制!$E:$E, , 0, -1)</f>
        <v>啟用</v>
      </c>
    </row>
    <row r="73" spans="1:39" hidden="1">
      <c r="A73" s="18">
        <f>'圖號清單-114.04.25'!A73</f>
        <v>72</v>
      </c>
      <c r="B73" s="14" t="str">
        <f>_xlfn.XLOOKUP(表格1[[#This Row],[Series NO]],'圖號清單-114.04.25'!A:A,'圖號清單-114.04.25'!B:B,,0)</f>
        <v>CA-1301-50-AA1B-NA-4</v>
      </c>
      <c r="C73" s="3" t="str">
        <f>COUNTIF($AK$2:AK73, AK73) &amp; "/" &amp; COUNTIF($AK$2:$AK$3003, AK73)</f>
        <v>4/4</v>
      </c>
      <c r="D73" s="3" t="str">
        <f t="shared" si="2"/>
        <v>CA-1301-50-AA1B-NA</v>
      </c>
      <c r="E73" s="14" t="str" cm="1">
        <f t="array" ref="E73">IFERROR(_xlfn.TEXTJOIN("-",TRUE,_xlfn.XLOOKUP(VALUE(INDEX(_xlfn.TEXTSPLIT(B73,"-"),3)),'DN轉換表(必要)'!A:A,'DN轉換表(必要)'!B:B,,0),INDEX(_xlfn.TEXTSPLIT(B73,"-"),1),INDEX(_xlfn.TEXTSPLIT(B73,"-"),2),INDEX(_xlfn.TEXTSPLIT(B73,"-"),4),INDEX(_xlfn.TEXTSPLIT(B73,"-"),5)),_xlfn.TEXTJOIN("-",TRUE,_xlfn.XLOOKUP(VALUE(INDEX(_xlfn.TEXTSPLIT(B73,"-"),4)),'DN轉換表(必要)'!A:A,'DN轉換表(必要)'!B:B,,0),INDEX(_xlfn.TEXTSPLIT(B73,"-"),1),INDEX(_xlfn.TEXTSPLIT(B73,"-"),2),INDEX(_xlfn.TEXTSPLIT(B73,"-"),3),INDEX(_xlfn.TEXTSPLIT(B73,"-"),4),INDEX(_xlfn.TEXTSPLIT(B73,"-"),5)))</f>
        <v>2"-CA-1301-AA1B-NA</v>
      </c>
      <c r="F73" s="3" t="str">
        <f>IFERROR(_xlfn.XLOOKUP(_xlfn.CONCAT(表格1[[#This Row],[Series NO]],"_",SUBSTITUTE(F$1,"REV.","")),版本控制!$F:$F,版本控制!$C:$C,,0),"")</f>
        <v>04/22/'25</v>
      </c>
      <c r="G73" s="3" t="str">
        <f>IFERROR(_xlfn.XLOOKUP(_xlfn.CONCAT(表格1[[#This Row],[Series NO]],"_",SUBSTITUTE(G$1,"REV.","")),版本控制!$F:$F,版本控制!$C:$C,,0),"")</f>
        <v/>
      </c>
      <c r="H73" s="3" t="str">
        <f>IFERROR(_xlfn.XLOOKUP(_xlfn.CONCAT(表格1[[#This Row],[Series NO]],"_",SUBSTITUTE(H$1,"REV.","")),版本控制!$F:$F,版本控制!$C:$C,,0),"")</f>
        <v/>
      </c>
      <c r="I73" s="3" t="str">
        <f>IFERROR(_xlfn.XLOOKUP(_xlfn.CONCAT(表格1[[#This Row],[Series NO]],"_",SUBSTITUTE(I$1,"REV.","")),版本控制!$F:$F,版本控制!$C:$C,,0),"")</f>
        <v/>
      </c>
      <c r="J73" s="3" t="str">
        <f>IFERROR(_xlfn.XLOOKUP(_xlfn.CONCAT(表格1[[#This Row],[Series NO]],"_",SUBSTITUTE(J$1,"REV.","")),版本控制!$F:$F,版本控制!$C:$C,,0),"")</f>
        <v/>
      </c>
      <c r="K73" s="3" t="str" cm="1">
        <f t="array" ref="K73">INDEX(F$1:J$1,1,MATCH(1,1/($F73:J73&lt;&gt;"")))</f>
        <v>REV.1</v>
      </c>
      <c r="L73" s="3" t="str" cm="1">
        <f t="array" ref="L73">LOOKUP(2,1/($F73:J73&lt;&gt;""),$F73:J73)</f>
        <v>04/22/'25</v>
      </c>
      <c r="M73" s="3"/>
      <c r="N73" s="3" t="str">
        <f t="shared" si="3"/>
        <v>0072</v>
      </c>
      <c r="O73" s="28"/>
      <c r="P73" s="32"/>
      <c r="Q73" s="22" cm="1">
        <f t="array" ref="Q73">_xlfn.XLOOKUP(INDEX(_xlfn.TEXTSPLIT(表格1[[#This Row],[LINE   NUMBER]],"-"),1),'DN轉換表(必要)'!B:B,'DN轉換表(必要)'!C:C,,0)</f>
        <v>2</v>
      </c>
      <c r="R73" s="22" t="str" cm="1">
        <f t="array" ref="R73">IF(IFERROR(MATCH(INDEX(_xlfn.TEXTSPLIT(表格1[[#This Row],[LINE   NUMBER]],"-"),2),介質清單!I:I,0)&gt;=1,FALSE),"Trim",INDEX(_xlfn.TEXTSPLIT(表格1[[#This Row],[LINE   NUMBER]],"-"),2))</f>
        <v>CA</v>
      </c>
      <c r="S73" s="22" t="str" cm="1">
        <f t="array" ref="S7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1301</v>
      </c>
      <c r="T73" s="22" t="str" cm="1">
        <f t="array" ref="T73">IF(LEN(INDEX(_xlfn.TEXTSPLIT(表格1[[#This Row],[LINE   NUMBER]],"-"),4))=4,INDEX(_xlfn.TEXTSPLIT(表格1[[#This Row],[LINE   NUMBER]],"-"),4),IF(LEN(MID(E73,FIND("AA",E73,1),4))=4,MID(E73,FIND("AA",E73,1),4),"Wrong"))</f>
        <v>AA1B</v>
      </c>
      <c r="U73" s="22" t="str" cm="1">
        <f t="array" ref="U7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73" s="22" t="str">
        <f>_xlfn.XLOOKUP(表格1[[#This Row],[級數]],管道等级索引表!B:B,管道等级索引表!G:G,,0)</f>
        <v>A106 Gr.B
API 5L Gr.B
SAWH</v>
      </c>
      <c r="W73" s="22" t="s">
        <v>5</v>
      </c>
      <c r="X73" s="23"/>
      <c r="Y73" s="22"/>
      <c r="Z73" s="22" t="str">
        <f>_xlfn.CONCAT(表格1[[#This Row],[系統]],"-",表格1[[#This Row],[編號]])</f>
        <v>CA-1301</v>
      </c>
      <c r="AA73" s="22"/>
      <c r="AB7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7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73" s="24" t="str">
        <f>IFERROR(_xlfn.XLOOKUP(表格1[[#This Row],[Line_No]],管道特性一覽表!A:A,管道特性一覽表!P:P,,0),"")</f>
        <v>水</v>
      </c>
      <c r="AE73" s="24" t="str" cm="1">
        <f t="array" ref="AE73">_xlfn.IFNA(_xlfn.XLOOKUP(表格1[[#This Row],[Series NO]],'依TP NO.篩選'!A:A,'依TP NO.篩選'!R:R,,0),_xlfn.XLOOKUP(VALUE(表格1[[#This Row],[Series NO]]),VALUE('依TP NO.篩選'!A:A),'依TP NO.篩選'!R:R,,0))</f>
        <v>TP-027</v>
      </c>
      <c r="AF73" s="24" t="str">
        <f>_xlfn.XLOOKUP(表格1[[#This Row],[系統]],介質清單!A:A,介質清單!B:B,,0)</f>
        <v>壓縮空氣</v>
      </c>
      <c r="AG73" s="25"/>
      <c r="AH73" s="22" t="s">
        <v>3433</v>
      </c>
      <c r="AI73" s="24"/>
      <c r="AJ7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73" s="2" t="str" cm="1">
        <f t="array" ref="AK73">IFERROR(_xlfn.TEXTJOIN("-",TRUE,INDEX(_xlfn.TEXTSPLIT(B73,"-"),1),INDEX(_xlfn.TEXTSPLIT(B73,"-"),2),INDEX(_xlfn.TEXTSPLIT(B73,"-"),4),INDEX(_xlfn.TEXTSPLIT(B73,"-"),5)),_xlfn.TEXTJOIN("-",TRUE,_xlfn.XLOOKUP(VALUE(INDEX(_xlfn.TEXTSPLIT(B73,"-"),4)),'DN轉換表(必要)'!A:A,'DN轉換表(必要)'!B:B,,0),INDEX(_xlfn.TEXTSPLIT(B73,"-"),1),INDEX(_xlfn.TEXTSPLIT(B73,"-"),2),INDEX(_xlfn.TEXTSPLIT(B73,"-"),3),INDEX(_xlfn.TEXTSPLIT(B73,"-"),4),INDEX(_xlfn.TEXTSPLIT(B73,"-"),5)))</f>
        <v>CA-1301-AA1B-NA</v>
      </c>
      <c r="AL73" s="2" t="str">
        <f>IF(ISNUMBER(IFERROR(_xlfn.XLOOKUP(表格1[[#This Row],[Line_No]],'TEMP VALUE'!A:A,'DRAWING LIST'!A:A,,0),"")),"v","")</f>
        <v/>
      </c>
      <c r="AM73" s="2" t="str">
        <f>_xlfn.XLOOKUP(表格1[[#This Row],[Series NO]], 版本控制!$A:$A, 版本控制!$E:$E, , 0, -1)</f>
        <v>啟用</v>
      </c>
    </row>
    <row r="74" spans="1:39" hidden="1">
      <c r="A74" s="18">
        <f>'圖號清單-114.04.25'!A74</f>
        <v>73</v>
      </c>
      <c r="B74" s="14" t="str">
        <f>_xlfn.XLOOKUP(表格1[[#This Row],[Series NO]],'圖號清單-114.04.25'!A:A,'圖號清單-114.04.25'!B:B,,0)</f>
        <v>CA-1303-25-AA1B-NA</v>
      </c>
      <c r="C74" s="3" t="str">
        <f>COUNTIF($AK$2:AK74, AK74) &amp; "/" &amp; COUNTIF($AK$2:$AK$3003, AK74)</f>
        <v>1/1</v>
      </c>
      <c r="D74" s="3" t="str">
        <f t="shared" si="2"/>
        <v>CA-1303-25-AA1B-NA</v>
      </c>
      <c r="E74" s="14" t="str" cm="1">
        <f t="array" ref="E74">IFERROR(_xlfn.TEXTJOIN("-",TRUE,_xlfn.XLOOKUP(VALUE(INDEX(_xlfn.TEXTSPLIT(B74,"-"),3)),'DN轉換表(必要)'!A:A,'DN轉換表(必要)'!B:B,,0),INDEX(_xlfn.TEXTSPLIT(B74,"-"),1),INDEX(_xlfn.TEXTSPLIT(B74,"-"),2),INDEX(_xlfn.TEXTSPLIT(B74,"-"),4),INDEX(_xlfn.TEXTSPLIT(B74,"-"),5)),_xlfn.TEXTJOIN("-",TRUE,_xlfn.XLOOKUP(VALUE(INDEX(_xlfn.TEXTSPLIT(B74,"-"),4)),'DN轉換表(必要)'!A:A,'DN轉換表(必要)'!B:B,,0),INDEX(_xlfn.TEXTSPLIT(B74,"-"),1),INDEX(_xlfn.TEXTSPLIT(B74,"-"),2),INDEX(_xlfn.TEXTSPLIT(B74,"-"),3),INDEX(_xlfn.TEXTSPLIT(B74,"-"),4),INDEX(_xlfn.TEXTSPLIT(B74,"-"),5)))</f>
        <v>1"-CA-1303-AA1B-NA</v>
      </c>
      <c r="F74" s="3" t="str">
        <f>IFERROR(_xlfn.XLOOKUP(_xlfn.CONCAT(表格1[[#This Row],[Series NO]],"_",SUBSTITUTE(F$1,"REV.","")),版本控制!$F:$F,版本控制!$C:$C,,0),"")</f>
        <v>04/22/'25</v>
      </c>
      <c r="G74" s="3" t="str">
        <f>IFERROR(_xlfn.XLOOKUP(_xlfn.CONCAT(表格1[[#This Row],[Series NO]],"_",SUBSTITUTE(G$1,"REV.","")),版本控制!$F:$F,版本控制!$C:$C,,0),"")</f>
        <v/>
      </c>
      <c r="H74" s="3" t="str">
        <f>IFERROR(_xlfn.XLOOKUP(_xlfn.CONCAT(表格1[[#This Row],[Series NO]],"_",SUBSTITUTE(H$1,"REV.","")),版本控制!$F:$F,版本控制!$C:$C,,0),"")</f>
        <v/>
      </c>
      <c r="I74" s="3" t="str">
        <f>IFERROR(_xlfn.XLOOKUP(_xlfn.CONCAT(表格1[[#This Row],[Series NO]],"_",SUBSTITUTE(I$1,"REV.","")),版本控制!$F:$F,版本控制!$C:$C,,0),"")</f>
        <v/>
      </c>
      <c r="J74" s="3" t="str">
        <f>IFERROR(_xlfn.XLOOKUP(_xlfn.CONCAT(表格1[[#This Row],[Series NO]],"_",SUBSTITUTE(J$1,"REV.","")),版本控制!$F:$F,版本控制!$C:$C,,0),"")</f>
        <v/>
      </c>
      <c r="K74" s="3" t="str" cm="1">
        <f t="array" ref="K74">INDEX(F$1:J$1,1,MATCH(1,1/($F74:J74&lt;&gt;"")))</f>
        <v>REV.1</v>
      </c>
      <c r="L74" s="3" t="str" cm="1">
        <f t="array" ref="L74">LOOKUP(2,1/($F74:J74&lt;&gt;""),$F74:J74)</f>
        <v>04/22/'25</v>
      </c>
      <c r="M74" s="3"/>
      <c r="N74" s="3" t="str">
        <f t="shared" si="3"/>
        <v>0073</v>
      </c>
      <c r="O74" s="28"/>
      <c r="P74" s="32"/>
      <c r="Q74" s="22" cm="1">
        <f t="array" ref="Q74">_xlfn.XLOOKUP(INDEX(_xlfn.TEXTSPLIT(表格1[[#This Row],[LINE   NUMBER]],"-"),1),'DN轉換表(必要)'!B:B,'DN轉換表(必要)'!C:C,,0)</f>
        <v>1</v>
      </c>
      <c r="R74" s="22" t="str" cm="1">
        <f t="array" ref="R74">IF(IFERROR(MATCH(INDEX(_xlfn.TEXTSPLIT(表格1[[#This Row],[LINE   NUMBER]],"-"),2),介質清單!I:I,0)&gt;=1,FALSE),"Trim",INDEX(_xlfn.TEXTSPLIT(表格1[[#This Row],[LINE   NUMBER]],"-"),2))</f>
        <v>CA</v>
      </c>
      <c r="S74" s="22" t="str" cm="1">
        <f t="array" ref="S7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1303</v>
      </c>
      <c r="T74" s="22" t="str" cm="1">
        <f t="array" ref="T74">IF(LEN(INDEX(_xlfn.TEXTSPLIT(表格1[[#This Row],[LINE   NUMBER]],"-"),4))=4,INDEX(_xlfn.TEXTSPLIT(表格1[[#This Row],[LINE   NUMBER]],"-"),4),IF(LEN(MID(E74,FIND("AA",E74,1),4))=4,MID(E74,FIND("AA",E74,1),4),"Wrong"))</f>
        <v>AA1B</v>
      </c>
      <c r="U74" s="22" t="str" cm="1">
        <f t="array" ref="U7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74" s="22" t="str">
        <f>_xlfn.XLOOKUP(表格1[[#This Row],[級數]],管道等级索引表!B:B,管道等级索引表!G:G,,0)</f>
        <v>A106 Gr.B
API 5L Gr.B
SAWH</v>
      </c>
      <c r="W74" s="22" t="s">
        <v>5</v>
      </c>
      <c r="X74" s="23"/>
      <c r="Y74" s="22"/>
      <c r="Z74" s="22" t="str">
        <f>_xlfn.CONCAT(表格1[[#This Row],[系統]],"-",表格1[[#This Row],[編號]])</f>
        <v>CA-1303</v>
      </c>
      <c r="AA74" s="22"/>
      <c r="AB7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7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74" s="24" t="str">
        <f>IFERROR(_xlfn.XLOOKUP(表格1[[#This Row],[Line_No]],管道特性一覽表!A:A,管道特性一覽表!P:P,,0),"")</f>
        <v>水</v>
      </c>
      <c r="AE74" s="24" t="str" cm="1">
        <f t="array" ref="AE74">_xlfn.IFNA(_xlfn.XLOOKUP(表格1[[#This Row],[Series NO]],'依TP NO.篩選'!A:A,'依TP NO.篩選'!R:R,,0),_xlfn.XLOOKUP(VALUE(表格1[[#This Row],[Series NO]]),VALUE('依TP NO.篩選'!A:A),'依TP NO.篩選'!R:R,,0))</f>
        <v>TP-027</v>
      </c>
      <c r="AF74" s="24" t="str">
        <f>_xlfn.XLOOKUP(表格1[[#This Row],[系統]],介質清單!A:A,介質清單!B:B,,0)</f>
        <v>壓縮空氣</v>
      </c>
      <c r="AG74" s="25"/>
      <c r="AH74" s="22" t="s">
        <v>3433</v>
      </c>
      <c r="AI74" s="24"/>
      <c r="AJ7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74" s="2" t="str" cm="1">
        <f t="array" ref="AK74">IFERROR(_xlfn.TEXTJOIN("-",TRUE,INDEX(_xlfn.TEXTSPLIT(B74,"-"),1),INDEX(_xlfn.TEXTSPLIT(B74,"-"),2),INDEX(_xlfn.TEXTSPLIT(B74,"-"),4),INDEX(_xlfn.TEXTSPLIT(B74,"-"),5)),_xlfn.TEXTJOIN("-",TRUE,_xlfn.XLOOKUP(VALUE(INDEX(_xlfn.TEXTSPLIT(B74,"-"),4)),'DN轉換表(必要)'!A:A,'DN轉換表(必要)'!B:B,,0),INDEX(_xlfn.TEXTSPLIT(B74,"-"),1),INDEX(_xlfn.TEXTSPLIT(B74,"-"),2),INDEX(_xlfn.TEXTSPLIT(B74,"-"),3),INDEX(_xlfn.TEXTSPLIT(B74,"-"),4),INDEX(_xlfn.TEXTSPLIT(B74,"-"),5)))</f>
        <v>CA-1303-AA1B-NA</v>
      </c>
      <c r="AL74" s="2" t="str">
        <f>IF(ISNUMBER(IFERROR(_xlfn.XLOOKUP(表格1[[#This Row],[Line_No]],'TEMP VALUE'!A:A,'DRAWING LIST'!A:A,,0),"")),"v","")</f>
        <v/>
      </c>
      <c r="AM74" s="2" t="str">
        <f>_xlfn.XLOOKUP(表格1[[#This Row],[Series NO]], 版本控制!$A:$A, 版本控制!$E:$E, , 0, -1)</f>
        <v>啟用</v>
      </c>
    </row>
    <row r="75" spans="1:39" hidden="1">
      <c r="A75" s="18">
        <f>'圖號清單-114.04.25'!A75</f>
        <v>74</v>
      </c>
      <c r="B75" s="14" t="str">
        <f>_xlfn.XLOOKUP(表格1[[#This Row],[Series NO]],'圖號清單-114.04.25'!A:A,'圖號清單-114.04.25'!B:B,,0)</f>
        <v>CA-1304-25-AA1B-NA-1</v>
      </c>
      <c r="C75" s="3" t="str">
        <f>COUNTIF($AK$2:AK75, AK75) &amp; "/" &amp; COUNTIF($AK$2:$AK$3003, AK75)</f>
        <v>1/2</v>
      </c>
      <c r="D75" s="3" t="str">
        <f t="shared" si="2"/>
        <v>CA-1304-25-AA1B-NA</v>
      </c>
      <c r="E75" s="14" t="str" cm="1">
        <f t="array" ref="E75">IFERROR(_xlfn.TEXTJOIN("-",TRUE,_xlfn.XLOOKUP(VALUE(INDEX(_xlfn.TEXTSPLIT(B75,"-"),3)),'DN轉換表(必要)'!A:A,'DN轉換表(必要)'!B:B,,0),INDEX(_xlfn.TEXTSPLIT(B75,"-"),1),INDEX(_xlfn.TEXTSPLIT(B75,"-"),2),INDEX(_xlfn.TEXTSPLIT(B75,"-"),4),INDEX(_xlfn.TEXTSPLIT(B75,"-"),5)),_xlfn.TEXTJOIN("-",TRUE,_xlfn.XLOOKUP(VALUE(INDEX(_xlfn.TEXTSPLIT(B75,"-"),4)),'DN轉換表(必要)'!A:A,'DN轉換表(必要)'!B:B,,0),INDEX(_xlfn.TEXTSPLIT(B75,"-"),1),INDEX(_xlfn.TEXTSPLIT(B75,"-"),2),INDEX(_xlfn.TEXTSPLIT(B75,"-"),3),INDEX(_xlfn.TEXTSPLIT(B75,"-"),4),INDEX(_xlfn.TEXTSPLIT(B75,"-"),5)))</f>
        <v>1"-CA-1304-AA1B-NA</v>
      </c>
      <c r="F75" s="3" t="str">
        <f>IFERROR(_xlfn.XLOOKUP(_xlfn.CONCAT(表格1[[#This Row],[Series NO]],"_",SUBSTITUTE(F$1,"REV.","")),版本控制!$F:$F,版本控制!$C:$C,,0),"")</f>
        <v>04/22/'25</v>
      </c>
      <c r="G75" s="3" t="str">
        <f>IFERROR(_xlfn.XLOOKUP(_xlfn.CONCAT(表格1[[#This Row],[Series NO]],"_",SUBSTITUTE(G$1,"REV.","")),版本控制!$F:$F,版本控制!$C:$C,,0),"")</f>
        <v/>
      </c>
      <c r="H75" s="3" t="str">
        <f>IFERROR(_xlfn.XLOOKUP(_xlfn.CONCAT(表格1[[#This Row],[Series NO]],"_",SUBSTITUTE(H$1,"REV.","")),版本控制!$F:$F,版本控制!$C:$C,,0),"")</f>
        <v/>
      </c>
      <c r="I75" s="3" t="str">
        <f>IFERROR(_xlfn.XLOOKUP(_xlfn.CONCAT(表格1[[#This Row],[Series NO]],"_",SUBSTITUTE(I$1,"REV.","")),版本控制!$F:$F,版本控制!$C:$C,,0),"")</f>
        <v/>
      </c>
      <c r="J75" s="3" t="str">
        <f>IFERROR(_xlfn.XLOOKUP(_xlfn.CONCAT(表格1[[#This Row],[Series NO]],"_",SUBSTITUTE(J$1,"REV.","")),版本控制!$F:$F,版本控制!$C:$C,,0),"")</f>
        <v/>
      </c>
      <c r="K75" s="3" t="str" cm="1">
        <f t="array" ref="K75">INDEX(F$1:J$1,1,MATCH(1,1/($F75:J75&lt;&gt;"")))</f>
        <v>REV.1</v>
      </c>
      <c r="L75" s="3" t="str" cm="1">
        <f t="array" ref="L75">LOOKUP(2,1/($F75:J75&lt;&gt;""),$F75:J75)</f>
        <v>04/22/'25</v>
      </c>
      <c r="M75" s="3"/>
      <c r="N75" s="3" t="str">
        <f t="shared" si="3"/>
        <v>0074</v>
      </c>
      <c r="O75" s="28"/>
      <c r="P75" s="32"/>
      <c r="Q75" s="22" cm="1">
        <f t="array" ref="Q75">_xlfn.XLOOKUP(INDEX(_xlfn.TEXTSPLIT(表格1[[#This Row],[LINE   NUMBER]],"-"),1),'DN轉換表(必要)'!B:B,'DN轉換表(必要)'!C:C,,0)</f>
        <v>1</v>
      </c>
      <c r="R75" s="22" t="str" cm="1">
        <f t="array" ref="R75">IF(IFERROR(MATCH(INDEX(_xlfn.TEXTSPLIT(表格1[[#This Row],[LINE   NUMBER]],"-"),2),介質清單!I:I,0)&gt;=1,FALSE),"Trim",INDEX(_xlfn.TEXTSPLIT(表格1[[#This Row],[LINE   NUMBER]],"-"),2))</f>
        <v>CA</v>
      </c>
      <c r="S75" s="22" t="str" cm="1">
        <f t="array" ref="S7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1304</v>
      </c>
      <c r="T75" s="22" t="str" cm="1">
        <f t="array" ref="T75">IF(LEN(INDEX(_xlfn.TEXTSPLIT(表格1[[#This Row],[LINE   NUMBER]],"-"),4))=4,INDEX(_xlfn.TEXTSPLIT(表格1[[#This Row],[LINE   NUMBER]],"-"),4),IF(LEN(MID(E75,FIND("AA",E75,1),4))=4,MID(E75,FIND("AA",E75,1),4),"Wrong"))</f>
        <v>AA1B</v>
      </c>
      <c r="U75" s="22" t="str" cm="1">
        <f t="array" ref="U7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75" s="22" t="str">
        <f>_xlfn.XLOOKUP(表格1[[#This Row],[級數]],管道等级索引表!B:B,管道等级索引表!G:G,,0)</f>
        <v>A106 Gr.B
API 5L Gr.B
SAWH</v>
      </c>
      <c r="W75" s="22" t="s">
        <v>5</v>
      </c>
      <c r="X75" s="23"/>
      <c r="Y75" s="22"/>
      <c r="Z75" s="22" t="str">
        <f>_xlfn.CONCAT(表格1[[#This Row],[系統]],"-",表格1[[#This Row],[編號]])</f>
        <v>CA-1304</v>
      </c>
      <c r="AA75" s="22"/>
      <c r="AB7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7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75" s="24" t="str">
        <f>IFERROR(_xlfn.XLOOKUP(表格1[[#This Row],[Line_No]],管道特性一覽表!A:A,管道特性一覽表!P:P,,0),"")</f>
        <v>水</v>
      </c>
      <c r="AE75" s="24" t="str" cm="1">
        <f t="array" ref="AE75">_xlfn.IFNA(_xlfn.XLOOKUP(表格1[[#This Row],[Series NO]],'依TP NO.篩選'!A:A,'依TP NO.篩選'!R:R,,0),_xlfn.XLOOKUP(VALUE(表格1[[#This Row],[Series NO]]),VALUE('依TP NO.篩選'!A:A),'依TP NO.篩選'!R:R,,0))</f>
        <v>TP-027</v>
      </c>
      <c r="AF75" s="24" t="str">
        <f>_xlfn.XLOOKUP(表格1[[#This Row],[系統]],介質清單!A:A,介質清單!B:B,,0)</f>
        <v>壓縮空氣</v>
      </c>
      <c r="AG75" s="25"/>
      <c r="AH75" s="22" t="s">
        <v>3433</v>
      </c>
      <c r="AI75" s="24"/>
      <c r="AJ7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75" s="2" t="str" cm="1">
        <f t="array" ref="AK75">IFERROR(_xlfn.TEXTJOIN("-",TRUE,INDEX(_xlfn.TEXTSPLIT(B75,"-"),1),INDEX(_xlfn.TEXTSPLIT(B75,"-"),2),INDEX(_xlfn.TEXTSPLIT(B75,"-"),4),INDEX(_xlfn.TEXTSPLIT(B75,"-"),5)),_xlfn.TEXTJOIN("-",TRUE,_xlfn.XLOOKUP(VALUE(INDEX(_xlfn.TEXTSPLIT(B75,"-"),4)),'DN轉換表(必要)'!A:A,'DN轉換表(必要)'!B:B,,0),INDEX(_xlfn.TEXTSPLIT(B75,"-"),1),INDEX(_xlfn.TEXTSPLIT(B75,"-"),2),INDEX(_xlfn.TEXTSPLIT(B75,"-"),3),INDEX(_xlfn.TEXTSPLIT(B75,"-"),4),INDEX(_xlfn.TEXTSPLIT(B75,"-"),5)))</f>
        <v>CA-1304-AA1B-NA</v>
      </c>
      <c r="AL75" s="2" t="str">
        <f>IF(ISNUMBER(IFERROR(_xlfn.XLOOKUP(表格1[[#This Row],[Line_No]],'TEMP VALUE'!A:A,'DRAWING LIST'!A:A,,0),"")),"v","")</f>
        <v/>
      </c>
      <c r="AM75" s="2" t="str">
        <f>_xlfn.XLOOKUP(表格1[[#This Row],[Series NO]], 版本控制!$A:$A, 版本控制!$E:$E, , 0, -1)</f>
        <v>啟用</v>
      </c>
    </row>
    <row r="76" spans="1:39" hidden="1">
      <c r="A76" s="18">
        <f>'圖號清單-114.04.25'!A76</f>
        <v>75</v>
      </c>
      <c r="B76" s="14" t="str">
        <f>_xlfn.XLOOKUP(表格1[[#This Row],[Series NO]],'圖號清單-114.04.25'!A:A,'圖號清單-114.04.25'!B:B,,0)</f>
        <v>CA-1304-25-AA1B-NA-2</v>
      </c>
      <c r="C76" s="3" t="str">
        <f>COUNTIF($AK$2:AK76, AK76) &amp; "/" &amp; COUNTIF($AK$2:$AK$3003, AK76)</f>
        <v>2/2</v>
      </c>
      <c r="D76" s="3" t="str">
        <f t="shared" si="2"/>
        <v>CA-1304-25-AA1B-NA</v>
      </c>
      <c r="E76" s="14" t="str" cm="1">
        <f t="array" ref="E76">IFERROR(_xlfn.TEXTJOIN("-",TRUE,_xlfn.XLOOKUP(VALUE(INDEX(_xlfn.TEXTSPLIT(B76,"-"),3)),'DN轉換表(必要)'!A:A,'DN轉換表(必要)'!B:B,,0),INDEX(_xlfn.TEXTSPLIT(B76,"-"),1),INDEX(_xlfn.TEXTSPLIT(B76,"-"),2),INDEX(_xlfn.TEXTSPLIT(B76,"-"),4),INDEX(_xlfn.TEXTSPLIT(B76,"-"),5)),_xlfn.TEXTJOIN("-",TRUE,_xlfn.XLOOKUP(VALUE(INDEX(_xlfn.TEXTSPLIT(B76,"-"),4)),'DN轉換表(必要)'!A:A,'DN轉換表(必要)'!B:B,,0),INDEX(_xlfn.TEXTSPLIT(B76,"-"),1),INDEX(_xlfn.TEXTSPLIT(B76,"-"),2),INDEX(_xlfn.TEXTSPLIT(B76,"-"),3),INDEX(_xlfn.TEXTSPLIT(B76,"-"),4),INDEX(_xlfn.TEXTSPLIT(B76,"-"),5)))</f>
        <v>1"-CA-1304-AA1B-NA</v>
      </c>
      <c r="F76" s="3" t="str">
        <f>IFERROR(_xlfn.XLOOKUP(_xlfn.CONCAT(表格1[[#This Row],[Series NO]],"_",SUBSTITUTE(F$1,"REV.","")),版本控制!$F:$F,版本控制!$C:$C,,0),"")</f>
        <v>04/22/'25</v>
      </c>
      <c r="G76" s="3" t="str">
        <f>IFERROR(_xlfn.XLOOKUP(_xlfn.CONCAT(表格1[[#This Row],[Series NO]],"_",SUBSTITUTE(G$1,"REV.","")),版本控制!$F:$F,版本控制!$C:$C,,0),"")</f>
        <v/>
      </c>
      <c r="H76" s="3" t="str">
        <f>IFERROR(_xlfn.XLOOKUP(_xlfn.CONCAT(表格1[[#This Row],[Series NO]],"_",SUBSTITUTE(H$1,"REV.","")),版本控制!$F:$F,版本控制!$C:$C,,0),"")</f>
        <v/>
      </c>
      <c r="I76" s="3" t="str">
        <f>IFERROR(_xlfn.XLOOKUP(_xlfn.CONCAT(表格1[[#This Row],[Series NO]],"_",SUBSTITUTE(I$1,"REV.","")),版本控制!$F:$F,版本控制!$C:$C,,0),"")</f>
        <v/>
      </c>
      <c r="J76" s="3" t="str">
        <f>IFERROR(_xlfn.XLOOKUP(_xlfn.CONCAT(表格1[[#This Row],[Series NO]],"_",SUBSTITUTE(J$1,"REV.","")),版本控制!$F:$F,版本控制!$C:$C,,0),"")</f>
        <v/>
      </c>
      <c r="K76" s="3" t="str" cm="1">
        <f t="array" ref="K76">INDEX(F$1:J$1,1,MATCH(1,1/($F76:J76&lt;&gt;"")))</f>
        <v>REV.1</v>
      </c>
      <c r="L76" s="3" t="str" cm="1">
        <f t="array" ref="L76">LOOKUP(2,1/($F76:J76&lt;&gt;""),$F76:J76)</f>
        <v>04/22/'25</v>
      </c>
      <c r="M76" s="3"/>
      <c r="N76" s="3" t="str">
        <f t="shared" si="3"/>
        <v>0075</v>
      </c>
      <c r="O76" s="28"/>
      <c r="P76" s="32"/>
      <c r="Q76" s="22" cm="1">
        <f t="array" ref="Q76">_xlfn.XLOOKUP(INDEX(_xlfn.TEXTSPLIT(表格1[[#This Row],[LINE   NUMBER]],"-"),1),'DN轉換表(必要)'!B:B,'DN轉換表(必要)'!C:C,,0)</f>
        <v>1</v>
      </c>
      <c r="R76" s="22" t="str" cm="1">
        <f t="array" ref="R76">IF(IFERROR(MATCH(INDEX(_xlfn.TEXTSPLIT(表格1[[#This Row],[LINE   NUMBER]],"-"),2),介質清單!I:I,0)&gt;=1,FALSE),"Trim",INDEX(_xlfn.TEXTSPLIT(表格1[[#This Row],[LINE   NUMBER]],"-"),2))</f>
        <v>CA</v>
      </c>
      <c r="S76" s="22" t="str" cm="1">
        <f t="array" ref="S7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1304</v>
      </c>
      <c r="T76" s="22" t="str" cm="1">
        <f t="array" ref="T76">IF(LEN(INDEX(_xlfn.TEXTSPLIT(表格1[[#This Row],[LINE   NUMBER]],"-"),4))=4,INDEX(_xlfn.TEXTSPLIT(表格1[[#This Row],[LINE   NUMBER]],"-"),4),IF(LEN(MID(E76,FIND("AA",E76,1),4))=4,MID(E76,FIND("AA",E76,1),4),"Wrong"))</f>
        <v>AA1B</v>
      </c>
      <c r="U76" s="22" t="str" cm="1">
        <f t="array" ref="U7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76" s="22" t="str">
        <f>_xlfn.XLOOKUP(表格1[[#This Row],[級數]],管道等级索引表!B:B,管道等级索引表!G:G,,0)</f>
        <v>A106 Gr.B
API 5L Gr.B
SAWH</v>
      </c>
      <c r="W76" s="22" t="s">
        <v>5</v>
      </c>
      <c r="X76" s="23"/>
      <c r="Y76" s="22"/>
      <c r="Z76" s="22" t="str">
        <f>_xlfn.CONCAT(表格1[[#This Row],[系統]],"-",表格1[[#This Row],[編號]])</f>
        <v>CA-1304</v>
      </c>
      <c r="AA76" s="22"/>
      <c r="AB7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7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76" s="24" t="str">
        <f>IFERROR(_xlfn.XLOOKUP(表格1[[#This Row],[Line_No]],管道特性一覽表!A:A,管道特性一覽表!P:P,,0),"")</f>
        <v>水</v>
      </c>
      <c r="AE76" s="24" t="str" cm="1">
        <f t="array" ref="AE76">_xlfn.IFNA(_xlfn.XLOOKUP(表格1[[#This Row],[Series NO]],'依TP NO.篩選'!A:A,'依TP NO.篩選'!R:R,,0),_xlfn.XLOOKUP(VALUE(表格1[[#This Row],[Series NO]]),VALUE('依TP NO.篩選'!A:A),'依TP NO.篩選'!R:R,,0))</f>
        <v>TP-027</v>
      </c>
      <c r="AF76" s="24" t="str">
        <f>_xlfn.XLOOKUP(表格1[[#This Row],[系統]],介質清單!A:A,介質清單!B:B,,0)</f>
        <v>壓縮空氣</v>
      </c>
      <c r="AG76" s="25"/>
      <c r="AH76" s="22" t="s">
        <v>3433</v>
      </c>
      <c r="AI76" s="24"/>
      <c r="AJ7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76" s="2" t="str" cm="1">
        <f t="array" ref="AK76">IFERROR(_xlfn.TEXTJOIN("-",TRUE,INDEX(_xlfn.TEXTSPLIT(B76,"-"),1),INDEX(_xlfn.TEXTSPLIT(B76,"-"),2),INDEX(_xlfn.TEXTSPLIT(B76,"-"),4),INDEX(_xlfn.TEXTSPLIT(B76,"-"),5)),_xlfn.TEXTJOIN("-",TRUE,_xlfn.XLOOKUP(VALUE(INDEX(_xlfn.TEXTSPLIT(B76,"-"),4)),'DN轉換表(必要)'!A:A,'DN轉換表(必要)'!B:B,,0),INDEX(_xlfn.TEXTSPLIT(B76,"-"),1),INDEX(_xlfn.TEXTSPLIT(B76,"-"),2),INDEX(_xlfn.TEXTSPLIT(B76,"-"),3),INDEX(_xlfn.TEXTSPLIT(B76,"-"),4),INDEX(_xlfn.TEXTSPLIT(B76,"-"),5)))</f>
        <v>CA-1304-AA1B-NA</v>
      </c>
      <c r="AL76" s="2" t="str">
        <f>IF(ISNUMBER(IFERROR(_xlfn.XLOOKUP(表格1[[#This Row],[Line_No]],'TEMP VALUE'!A:A,'DRAWING LIST'!A:A,,0),"")),"v","")</f>
        <v/>
      </c>
      <c r="AM76" s="2" t="str">
        <f>_xlfn.XLOOKUP(表格1[[#This Row],[Series NO]], 版本控制!$A:$A, 版本控制!$E:$E, , 0, -1)</f>
        <v>啟用</v>
      </c>
    </row>
    <row r="77" spans="1:39" hidden="1">
      <c r="A77" s="18">
        <f>'圖號清單-114.04.25'!A77</f>
        <v>76</v>
      </c>
      <c r="B77" s="14" t="str">
        <f>_xlfn.XLOOKUP(表格1[[#This Row],[Series NO]],'圖號清單-114.04.25'!A:A,'圖號清單-114.04.25'!B:B,,0)</f>
        <v>CA-1305-25-AA1B-NA</v>
      </c>
      <c r="C77" s="3" t="str">
        <f>COUNTIF($AK$2:AK77, AK77) &amp; "/" &amp; COUNTIF($AK$2:$AK$3003, AK77)</f>
        <v>1/1</v>
      </c>
      <c r="D77" s="3" t="str">
        <f t="shared" si="2"/>
        <v>CA-1305-25-AA1B-NA</v>
      </c>
      <c r="E77" s="14" t="str" cm="1">
        <f t="array" ref="E77">IFERROR(_xlfn.TEXTJOIN("-",TRUE,_xlfn.XLOOKUP(VALUE(INDEX(_xlfn.TEXTSPLIT(B77,"-"),3)),'DN轉換表(必要)'!A:A,'DN轉換表(必要)'!B:B,,0),INDEX(_xlfn.TEXTSPLIT(B77,"-"),1),INDEX(_xlfn.TEXTSPLIT(B77,"-"),2),INDEX(_xlfn.TEXTSPLIT(B77,"-"),4),INDEX(_xlfn.TEXTSPLIT(B77,"-"),5)),_xlfn.TEXTJOIN("-",TRUE,_xlfn.XLOOKUP(VALUE(INDEX(_xlfn.TEXTSPLIT(B77,"-"),4)),'DN轉換表(必要)'!A:A,'DN轉換表(必要)'!B:B,,0),INDEX(_xlfn.TEXTSPLIT(B77,"-"),1),INDEX(_xlfn.TEXTSPLIT(B77,"-"),2),INDEX(_xlfn.TEXTSPLIT(B77,"-"),3),INDEX(_xlfn.TEXTSPLIT(B77,"-"),4),INDEX(_xlfn.TEXTSPLIT(B77,"-"),5)))</f>
        <v>1"-CA-1305-AA1B-NA</v>
      </c>
      <c r="F77" s="3" t="str">
        <f>IFERROR(_xlfn.XLOOKUP(_xlfn.CONCAT(表格1[[#This Row],[Series NO]],"_",SUBSTITUTE(F$1,"REV.","")),版本控制!$F:$F,版本控制!$C:$C,,0),"")</f>
        <v>04/22/'25</v>
      </c>
      <c r="G77" s="3" t="str">
        <f>IFERROR(_xlfn.XLOOKUP(_xlfn.CONCAT(表格1[[#This Row],[Series NO]],"_",SUBSTITUTE(G$1,"REV.","")),版本控制!$F:$F,版本控制!$C:$C,,0),"")</f>
        <v/>
      </c>
      <c r="H77" s="3" t="str">
        <f>IFERROR(_xlfn.XLOOKUP(_xlfn.CONCAT(表格1[[#This Row],[Series NO]],"_",SUBSTITUTE(H$1,"REV.","")),版本控制!$F:$F,版本控制!$C:$C,,0),"")</f>
        <v/>
      </c>
      <c r="I77" s="3" t="str">
        <f>IFERROR(_xlfn.XLOOKUP(_xlfn.CONCAT(表格1[[#This Row],[Series NO]],"_",SUBSTITUTE(I$1,"REV.","")),版本控制!$F:$F,版本控制!$C:$C,,0),"")</f>
        <v/>
      </c>
      <c r="J77" s="3" t="str">
        <f>IFERROR(_xlfn.XLOOKUP(_xlfn.CONCAT(表格1[[#This Row],[Series NO]],"_",SUBSTITUTE(J$1,"REV.","")),版本控制!$F:$F,版本控制!$C:$C,,0),"")</f>
        <v/>
      </c>
      <c r="K77" s="3" t="str" cm="1">
        <f t="array" ref="K77">INDEX(F$1:J$1,1,MATCH(1,1/($F77:J77&lt;&gt;"")))</f>
        <v>REV.1</v>
      </c>
      <c r="L77" s="3" t="str" cm="1">
        <f t="array" ref="L77">LOOKUP(2,1/($F77:J77&lt;&gt;""),$F77:J77)</f>
        <v>04/22/'25</v>
      </c>
      <c r="M77" s="3"/>
      <c r="N77" s="3" t="str">
        <f t="shared" si="3"/>
        <v>0076</v>
      </c>
      <c r="O77" s="28"/>
      <c r="P77" s="15"/>
      <c r="Q77" s="22" cm="1">
        <f t="array" ref="Q77">_xlfn.XLOOKUP(INDEX(_xlfn.TEXTSPLIT(表格1[[#This Row],[LINE   NUMBER]],"-"),1),'DN轉換表(必要)'!B:B,'DN轉換表(必要)'!C:C,,0)</f>
        <v>1</v>
      </c>
      <c r="R77" s="22" t="str" cm="1">
        <f t="array" ref="R77">IF(IFERROR(MATCH(INDEX(_xlfn.TEXTSPLIT(表格1[[#This Row],[LINE   NUMBER]],"-"),2),介質清單!I:I,0)&gt;=1,FALSE),"Trim",INDEX(_xlfn.TEXTSPLIT(表格1[[#This Row],[LINE   NUMBER]],"-"),2))</f>
        <v>CA</v>
      </c>
      <c r="S77" s="22" t="str" cm="1">
        <f t="array" ref="S7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1305</v>
      </c>
      <c r="T77" s="22" t="str" cm="1">
        <f t="array" ref="T77">IF(LEN(INDEX(_xlfn.TEXTSPLIT(表格1[[#This Row],[LINE   NUMBER]],"-"),4))=4,INDEX(_xlfn.TEXTSPLIT(表格1[[#This Row],[LINE   NUMBER]],"-"),4),IF(LEN(MID(E77,FIND("AA",E77,1),4))=4,MID(E77,FIND("AA",E77,1),4),"Wrong"))</f>
        <v>AA1B</v>
      </c>
      <c r="U77" s="22" t="str" cm="1">
        <f t="array" ref="U7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77" s="22" t="str">
        <f>_xlfn.XLOOKUP(表格1[[#This Row],[級數]],管道等级索引表!B:B,管道等级索引表!G:G,,0)</f>
        <v>A106 Gr.B
API 5L Gr.B
SAWH</v>
      </c>
      <c r="W77" s="22" t="s">
        <v>5</v>
      </c>
      <c r="X77" s="23"/>
      <c r="Y77" s="22"/>
      <c r="Z77" s="22" t="str">
        <f>_xlfn.CONCAT(表格1[[#This Row],[系統]],"-",表格1[[#This Row],[編號]])</f>
        <v>CA-1305</v>
      </c>
      <c r="AA77" s="22"/>
      <c r="AB7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7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77" s="24" t="str">
        <f>IFERROR(_xlfn.XLOOKUP(表格1[[#This Row],[Line_No]],管道特性一覽表!A:A,管道特性一覽表!P:P,,0),"")</f>
        <v>水</v>
      </c>
      <c r="AE77" s="24" t="str" cm="1">
        <f t="array" ref="AE77">_xlfn.IFNA(_xlfn.XLOOKUP(表格1[[#This Row],[Series NO]],'依TP NO.篩選'!A:A,'依TP NO.篩選'!R:R,,0),_xlfn.XLOOKUP(VALUE(表格1[[#This Row],[Series NO]]),VALUE('依TP NO.篩選'!A:A),'依TP NO.篩選'!R:R,,0))</f>
        <v>TP-027</v>
      </c>
      <c r="AF77" s="24" t="str">
        <f>_xlfn.XLOOKUP(表格1[[#This Row],[系統]],介質清單!A:A,介質清單!B:B,,0)</f>
        <v>壓縮空氣</v>
      </c>
      <c r="AG77" s="25"/>
      <c r="AH77" s="22" t="s">
        <v>3433</v>
      </c>
      <c r="AI77" s="24"/>
      <c r="AJ7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77" s="2" t="str" cm="1">
        <f t="array" ref="AK77">IFERROR(_xlfn.TEXTJOIN("-",TRUE,INDEX(_xlfn.TEXTSPLIT(B77,"-"),1),INDEX(_xlfn.TEXTSPLIT(B77,"-"),2),INDEX(_xlfn.TEXTSPLIT(B77,"-"),4),INDEX(_xlfn.TEXTSPLIT(B77,"-"),5)),_xlfn.TEXTJOIN("-",TRUE,_xlfn.XLOOKUP(VALUE(INDEX(_xlfn.TEXTSPLIT(B77,"-"),4)),'DN轉換表(必要)'!A:A,'DN轉換表(必要)'!B:B,,0),INDEX(_xlfn.TEXTSPLIT(B77,"-"),1),INDEX(_xlfn.TEXTSPLIT(B77,"-"),2),INDEX(_xlfn.TEXTSPLIT(B77,"-"),3),INDEX(_xlfn.TEXTSPLIT(B77,"-"),4),INDEX(_xlfn.TEXTSPLIT(B77,"-"),5)))</f>
        <v>CA-1305-AA1B-NA</v>
      </c>
      <c r="AL77" s="2" t="str">
        <f>IF(ISNUMBER(IFERROR(_xlfn.XLOOKUP(表格1[[#This Row],[Line_No]],'TEMP VALUE'!A:A,'DRAWING LIST'!A:A,,0),"")),"v","")</f>
        <v/>
      </c>
      <c r="AM77" s="2" t="str">
        <f>_xlfn.XLOOKUP(表格1[[#This Row],[Series NO]], 版本控制!$A:$A, 版本控制!$E:$E, , 0, -1)</f>
        <v>啟用</v>
      </c>
    </row>
    <row r="78" spans="1:39" hidden="1">
      <c r="A78" s="18">
        <f>'圖號清單-114.04.25'!A78</f>
        <v>77</v>
      </c>
      <c r="B78" s="14" t="str">
        <f>_xlfn.XLOOKUP(表格1[[#This Row],[Series NO]],'圖號清單-114.04.25'!A:A,'圖號清單-114.04.25'!B:B,,0)</f>
        <v>CA-1306-25-AA1B-NA-1</v>
      </c>
      <c r="C78" s="3" t="str">
        <f>COUNTIF($AK$2:AK78, AK78) &amp; "/" &amp; COUNTIF($AK$2:$AK$3003, AK78)</f>
        <v>1/2</v>
      </c>
      <c r="D78" s="3" t="str">
        <f t="shared" si="2"/>
        <v>CA-1306-25-AA1B-NA</v>
      </c>
      <c r="E78" s="14" t="str" cm="1">
        <f t="array" ref="E78">IFERROR(_xlfn.TEXTJOIN("-",TRUE,_xlfn.XLOOKUP(VALUE(INDEX(_xlfn.TEXTSPLIT(B78,"-"),3)),'DN轉換表(必要)'!A:A,'DN轉換表(必要)'!B:B,,0),INDEX(_xlfn.TEXTSPLIT(B78,"-"),1),INDEX(_xlfn.TEXTSPLIT(B78,"-"),2),INDEX(_xlfn.TEXTSPLIT(B78,"-"),4),INDEX(_xlfn.TEXTSPLIT(B78,"-"),5)),_xlfn.TEXTJOIN("-",TRUE,_xlfn.XLOOKUP(VALUE(INDEX(_xlfn.TEXTSPLIT(B78,"-"),4)),'DN轉換表(必要)'!A:A,'DN轉換表(必要)'!B:B,,0),INDEX(_xlfn.TEXTSPLIT(B78,"-"),1),INDEX(_xlfn.TEXTSPLIT(B78,"-"),2),INDEX(_xlfn.TEXTSPLIT(B78,"-"),3),INDEX(_xlfn.TEXTSPLIT(B78,"-"),4),INDEX(_xlfn.TEXTSPLIT(B78,"-"),5)))</f>
        <v>1"-CA-1306-AA1B-NA</v>
      </c>
      <c r="F78" s="3" t="str">
        <f>IFERROR(_xlfn.XLOOKUP(_xlfn.CONCAT(表格1[[#This Row],[Series NO]],"_",SUBSTITUTE(F$1,"REV.","")),版本控制!$F:$F,版本控制!$C:$C,,0),"")</f>
        <v>04/22/'25</v>
      </c>
      <c r="G78" s="3" t="str">
        <f>IFERROR(_xlfn.XLOOKUP(_xlfn.CONCAT(表格1[[#This Row],[Series NO]],"_",SUBSTITUTE(G$1,"REV.","")),版本控制!$F:$F,版本控制!$C:$C,,0),"")</f>
        <v/>
      </c>
      <c r="H78" s="3" t="str">
        <f>IFERROR(_xlfn.XLOOKUP(_xlfn.CONCAT(表格1[[#This Row],[Series NO]],"_",SUBSTITUTE(H$1,"REV.","")),版本控制!$F:$F,版本控制!$C:$C,,0),"")</f>
        <v/>
      </c>
      <c r="I78" s="3" t="str">
        <f>IFERROR(_xlfn.XLOOKUP(_xlfn.CONCAT(表格1[[#This Row],[Series NO]],"_",SUBSTITUTE(I$1,"REV.","")),版本控制!$F:$F,版本控制!$C:$C,,0),"")</f>
        <v/>
      </c>
      <c r="J78" s="3" t="str">
        <f>IFERROR(_xlfn.XLOOKUP(_xlfn.CONCAT(表格1[[#This Row],[Series NO]],"_",SUBSTITUTE(J$1,"REV.","")),版本控制!$F:$F,版本控制!$C:$C,,0),"")</f>
        <v/>
      </c>
      <c r="K78" s="3" t="str" cm="1">
        <f t="array" ref="K78">INDEX(F$1:J$1,1,MATCH(1,1/($F78:J78&lt;&gt;"")))</f>
        <v>REV.1</v>
      </c>
      <c r="L78" s="3" t="str" cm="1">
        <f t="array" ref="L78">LOOKUP(2,1/($F78:J78&lt;&gt;""),$F78:J78)</f>
        <v>04/22/'25</v>
      </c>
      <c r="M78" s="3"/>
      <c r="N78" s="3" t="str">
        <f t="shared" si="3"/>
        <v>0077</v>
      </c>
      <c r="O78" s="28"/>
      <c r="P78" s="32"/>
      <c r="Q78" s="22" cm="1">
        <f t="array" ref="Q78">_xlfn.XLOOKUP(INDEX(_xlfn.TEXTSPLIT(表格1[[#This Row],[LINE   NUMBER]],"-"),1),'DN轉換表(必要)'!B:B,'DN轉換表(必要)'!C:C,,0)</f>
        <v>1</v>
      </c>
      <c r="R78" s="22" t="str" cm="1">
        <f t="array" ref="R78">IF(IFERROR(MATCH(INDEX(_xlfn.TEXTSPLIT(表格1[[#This Row],[LINE   NUMBER]],"-"),2),介質清單!I:I,0)&gt;=1,FALSE),"Trim",INDEX(_xlfn.TEXTSPLIT(表格1[[#This Row],[LINE   NUMBER]],"-"),2))</f>
        <v>CA</v>
      </c>
      <c r="S78" s="22" t="str" cm="1">
        <f t="array" ref="S7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1306</v>
      </c>
      <c r="T78" s="22" t="str" cm="1">
        <f t="array" ref="T78">IF(LEN(INDEX(_xlfn.TEXTSPLIT(表格1[[#This Row],[LINE   NUMBER]],"-"),4))=4,INDEX(_xlfn.TEXTSPLIT(表格1[[#This Row],[LINE   NUMBER]],"-"),4),IF(LEN(MID(E78,FIND("AA",E78,1),4))=4,MID(E78,FIND("AA",E78,1),4),"Wrong"))</f>
        <v>AA1B</v>
      </c>
      <c r="U78" s="22" t="str" cm="1">
        <f t="array" ref="U7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78" s="22" t="str">
        <f>_xlfn.XLOOKUP(表格1[[#This Row],[級數]],管道等级索引表!B:B,管道等级索引表!G:G,,0)</f>
        <v>A106 Gr.B
API 5L Gr.B
SAWH</v>
      </c>
      <c r="W78" s="22" t="s">
        <v>5</v>
      </c>
      <c r="X78" s="23"/>
      <c r="Y78" s="22"/>
      <c r="Z78" s="22" t="str">
        <f>_xlfn.CONCAT(表格1[[#This Row],[系統]],"-",表格1[[#This Row],[編號]])</f>
        <v>CA-1306</v>
      </c>
      <c r="AA78" s="22"/>
      <c r="AB7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7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78" s="24" t="str">
        <f>IFERROR(_xlfn.XLOOKUP(表格1[[#This Row],[Line_No]],管道特性一覽表!A:A,管道特性一覽表!P:P,,0),"")</f>
        <v>水</v>
      </c>
      <c r="AE78" s="24" t="str" cm="1">
        <f t="array" ref="AE78">_xlfn.IFNA(_xlfn.XLOOKUP(表格1[[#This Row],[Series NO]],'依TP NO.篩選'!A:A,'依TP NO.篩選'!R:R,,0),_xlfn.XLOOKUP(VALUE(表格1[[#This Row],[Series NO]]),VALUE('依TP NO.篩選'!A:A),'依TP NO.篩選'!R:R,,0))</f>
        <v>TP-027</v>
      </c>
      <c r="AF78" s="24" t="str">
        <f>_xlfn.XLOOKUP(表格1[[#This Row],[系統]],介質清單!A:A,介質清單!B:B,,0)</f>
        <v>壓縮空氣</v>
      </c>
      <c r="AG78" s="25"/>
      <c r="AH78" s="22" t="s">
        <v>3433</v>
      </c>
      <c r="AI78" s="24"/>
      <c r="AJ7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78" s="2" t="str" cm="1">
        <f t="array" ref="AK78">IFERROR(_xlfn.TEXTJOIN("-",TRUE,INDEX(_xlfn.TEXTSPLIT(B78,"-"),1),INDEX(_xlfn.TEXTSPLIT(B78,"-"),2),INDEX(_xlfn.TEXTSPLIT(B78,"-"),4),INDEX(_xlfn.TEXTSPLIT(B78,"-"),5)),_xlfn.TEXTJOIN("-",TRUE,_xlfn.XLOOKUP(VALUE(INDEX(_xlfn.TEXTSPLIT(B78,"-"),4)),'DN轉換表(必要)'!A:A,'DN轉換表(必要)'!B:B,,0),INDEX(_xlfn.TEXTSPLIT(B78,"-"),1),INDEX(_xlfn.TEXTSPLIT(B78,"-"),2),INDEX(_xlfn.TEXTSPLIT(B78,"-"),3),INDEX(_xlfn.TEXTSPLIT(B78,"-"),4),INDEX(_xlfn.TEXTSPLIT(B78,"-"),5)))</f>
        <v>CA-1306-AA1B-NA</v>
      </c>
      <c r="AL78" s="2" t="str">
        <f>IF(ISNUMBER(IFERROR(_xlfn.XLOOKUP(表格1[[#This Row],[Line_No]],'TEMP VALUE'!A:A,'DRAWING LIST'!A:A,,0),"")),"v","")</f>
        <v/>
      </c>
      <c r="AM78" s="2" t="str">
        <f>_xlfn.XLOOKUP(表格1[[#This Row],[Series NO]], 版本控制!$A:$A, 版本控制!$E:$E, , 0, -1)</f>
        <v>啟用</v>
      </c>
    </row>
    <row r="79" spans="1:39" hidden="1">
      <c r="A79" s="18">
        <f>'圖號清單-114.04.25'!A79</f>
        <v>78</v>
      </c>
      <c r="B79" s="14" t="str">
        <f>_xlfn.XLOOKUP(表格1[[#This Row],[Series NO]],'圖號清單-114.04.25'!A:A,'圖號清單-114.04.25'!B:B,,0)</f>
        <v>CA-1306-25-AA1B-NA-2</v>
      </c>
      <c r="C79" s="3" t="str">
        <f>COUNTIF($AK$2:AK79, AK79) &amp; "/" &amp; COUNTIF($AK$2:$AK$3003, AK79)</f>
        <v>2/2</v>
      </c>
      <c r="D79" s="3" t="str">
        <f t="shared" si="2"/>
        <v>CA-1306-25-AA1B-NA</v>
      </c>
      <c r="E79" s="14" t="str" cm="1">
        <f t="array" ref="E79">IFERROR(_xlfn.TEXTJOIN("-",TRUE,_xlfn.XLOOKUP(VALUE(INDEX(_xlfn.TEXTSPLIT(B79,"-"),3)),'DN轉換表(必要)'!A:A,'DN轉換表(必要)'!B:B,,0),INDEX(_xlfn.TEXTSPLIT(B79,"-"),1),INDEX(_xlfn.TEXTSPLIT(B79,"-"),2),INDEX(_xlfn.TEXTSPLIT(B79,"-"),4),INDEX(_xlfn.TEXTSPLIT(B79,"-"),5)),_xlfn.TEXTJOIN("-",TRUE,_xlfn.XLOOKUP(VALUE(INDEX(_xlfn.TEXTSPLIT(B79,"-"),4)),'DN轉換表(必要)'!A:A,'DN轉換表(必要)'!B:B,,0),INDEX(_xlfn.TEXTSPLIT(B79,"-"),1),INDEX(_xlfn.TEXTSPLIT(B79,"-"),2),INDEX(_xlfn.TEXTSPLIT(B79,"-"),3),INDEX(_xlfn.TEXTSPLIT(B79,"-"),4),INDEX(_xlfn.TEXTSPLIT(B79,"-"),5)))</f>
        <v>1"-CA-1306-AA1B-NA</v>
      </c>
      <c r="F79" s="3" t="str">
        <f>IFERROR(_xlfn.XLOOKUP(_xlfn.CONCAT(表格1[[#This Row],[Series NO]],"_",SUBSTITUTE(F$1,"REV.","")),版本控制!$F:$F,版本控制!$C:$C,,0),"")</f>
        <v>04/22/'25</v>
      </c>
      <c r="G79" s="3" t="str">
        <f>IFERROR(_xlfn.XLOOKUP(_xlfn.CONCAT(表格1[[#This Row],[Series NO]],"_",SUBSTITUTE(G$1,"REV.","")),版本控制!$F:$F,版本控制!$C:$C,,0),"")</f>
        <v/>
      </c>
      <c r="H79" s="3" t="str">
        <f>IFERROR(_xlfn.XLOOKUP(_xlfn.CONCAT(表格1[[#This Row],[Series NO]],"_",SUBSTITUTE(H$1,"REV.","")),版本控制!$F:$F,版本控制!$C:$C,,0),"")</f>
        <v/>
      </c>
      <c r="I79" s="3" t="str">
        <f>IFERROR(_xlfn.XLOOKUP(_xlfn.CONCAT(表格1[[#This Row],[Series NO]],"_",SUBSTITUTE(I$1,"REV.","")),版本控制!$F:$F,版本控制!$C:$C,,0),"")</f>
        <v/>
      </c>
      <c r="J79" s="3" t="str">
        <f>IFERROR(_xlfn.XLOOKUP(_xlfn.CONCAT(表格1[[#This Row],[Series NO]],"_",SUBSTITUTE(J$1,"REV.","")),版本控制!$F:$F,版本控制!$C:$C,,0),"")</f>
        <v/>
      </c>
      <c r="K79" s="3" t="str" cm="1">
        <f t="array" ref="K79">INDEX(F$1:J$1,1,MATCH(1,1/($F79:J79&lt;&gt;"")))</f>
        <v>REV.1</v>
      </c>
      <c r="L79" s="3" t="str" cm="1">
        <f t="array" ref="L79">LOOKUP(2,1/($F79:J79&lt;&gt;""),$F79:J79)</f>
        <v>04/22/'25</v>
      </c>
      <c r="M79" s="3"/>
      <c r="N79" s="3" t="str">
        <f t="shared" si="3"/>
        <v>0078</v>
      </c>
      <c r="O79" s="28"/>
      <c r="P79" s="15"/>
      <c r="Q79" s="22" cm="1">
        <f t="array" ref="Q79">_xlfn.XLOOKUP(INDEX(_xlfn.TEXTSPLIT(表格1[[#This Row],[LINE   NUMBER]],"-"),1),'DN轉換表(必要)'!B:B,'DN轉換表(必要)'!C:C,,0)</f>
        <v>1</v>
      </c>
      <c r="R79" s="22" t="str" cm="1">
        <f t="array" ref="R79">IF(IFERROR(MATCH(INDEX(_xlfn.TEXTSPLIT(表格1[[#This Row],[LINE   NUMBER]],"-"),2),介質清單!I:I,0)&gt;=1,FALSE),"Trim",INDEX(_xlfn.TEXTSPLIT(表格1[[#This Row],[LINE   NUMBER]],"-"),2))</f>
        <v>CA</v>
      </c>
      <c r="S79" s="22" t="str" cm="1">
        <f t="array" ref="S7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1306</v>
      </c>
      <c r="T79" s="22" t="str" cm="1">
        <f t="array" ref="T79">IF(LEN(INDEX(_xlfn.TEXTSPLIT(表格1[[#This Row],[LINE   NUMBER]],"-"),4))=4,INDEX(_xlfn.TEXTSPLIT(表格1[[#This Row],[LINE   NUMBER]],"-"),4),IF(LEN(MID(E79,FIND("AA",E79,1),4))=4,MID(E79,FIND("AA",E79,1),4),"Wrong"))</f>
        <v>AA1B</v>
      </c>
      <c r="U79" s="22" t="str" cm="1">
        <f t="array" ref="U7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79" s="22" t="str">
        <f>_xlfn.XLOOKUP(表格1[[#This Row],[級數]],管道等级索引表!B:B,管道等级索引表!G:G,,0)</f>
        <v>A106 Gr.B
API 5L Gr.B
SAWH</v>
      </c>
      <c r="W79" s="22" t="s">
        <v>5</v>
      </c>
      <c r="X79" s="23"/>
      <c r="Y79" s="22"/>
      <c r="Z79" s="22" t="str">
        <f>_xlfn.CONCAT(表格1[[#This Row],[系統]],"-",表格1[[#This Row],[編號]])</f>
        <v>CA-1306</v>
      </c>
      <c r="AA79" s="22"/>
      <c r="AB7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7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79" s="24" t="str">
        <f>IFERROR(_xlfn.XLOOKUP(表格1[[#This Row],[Line_No]],管道特性一覽表!A:A,管道特性一覽表!P:P,,0),"")</f>
        <v>水</v>
      </c>
      <c r="AE79" s="24" t="str" cm="1">
        <f t="array" ref="AE79">_xlfn.IFNA(_xlfn.XLOOKUP(表格1[[#This Row],[Series NO]],'依TP NO.篩選'!A:A,'依TP NO.篩選'!R:R,,0),_xlfn.XLOOKUP(VALUE(表格1[[#This Row],[Series NO]]),VALUE('依TP NO.篩選'!A:A),'依TP NO.篩選'!R:R,,0))</f>
        <v>TP-027</v>
      </c>
      <c r="AF79" s="24" t="str">
        <f>_xlfn.XLOOKUP(表格1[[#This Row],[系統]],介質清單!A:A,介質清單!B:B,,0)</f>
        <v>壓縮空氣</v>
      </c>
      <c r="AG79" s="25"/>
      <c r="AH79" s="22" t="s">
        <v>3433</v>
      </c>
      <c r="AI79" s="24"/>
      <c r="AJ7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79" s="2" t="str" cm="1">
        <f t="array" ref="AK79">IFERROR(_xlfn.TEXTJOIN("-",TRUE,INDEX(_xlfn.TEXTSPLIT(B79,"-"),1),INDEX(_xlfn.TEXTSPLIT(B79,"-"),2),INDEX(_xlfn.TEXTSPLIT(B79,"-"),4),INDEX(_xlfn.TEXTSPLIT(B79,"-"),5)),_xlfn.TEXTJOIN("-",TRUE,_xlfn.XLOOKUP(VALUE(INDEX(_xlfn.TEXTSPLIT(B79,"-"),4)),'DN轉換表(必要)'!A:A,'DN轉換表(必要)'!B:B,,0),INDEX(_xlfn.TEXTSPLIT(B79,"-"),1),INDEX(_xlfn.TEXTSPLIT(B79,"-"),2),INDEX(_xlfn.TEXTSPLIT(B79,"-"),3),INDEX(_xlfn.TEXTSPLIT(B79,"-"),4),INDEX(_xlfn.TEXTSPLIT(B79,"-"),5)))</f>
        <v>CA-1306-AA1B-NA</v>
      </c>
      <c r="AL79" s="2" t="str">
        <f>IF(ISNUMBER(IFERROR(_xlfn.XLOOKUP(表格1[[#This Row],[Line_No]],'TEMP VALUE'!A:A,'DRAWING LIST'!A:A,,0),"")),"v","")</f>
        <v/>
      </c>
      <c r="AM79" s="2" t="str">
        <f>_xlfn.XLOOKUP(表格1[[#This Row],[Series NO]], 版本控制!$A:$A, 版本控制!$E:$E, , 0, -1)</f>
        <v>啟用</v>
      </c>
    </row>
    <row r="80" spans="1:39" hidden="1">
      <c r="A80" s="18">
        <f>'圖號清單-114.04.25'!A80</f>
        <v>79</v>
      </c>
      <c r="B80" s="14" t="str">
        <f>_xlfn.XLOOKUP(表格1[[#This Row],[Series NO]],'圖號清單-114.04.25'!A:A,'圖號清單-114.04.25'!B:B,,0)</f>
        <v>CA-1307-80-AA1B-NA-1</v>
      </c>
      <c r="C80" s="3" t="str">
        <f>COUNTIF($AK$2:AK80, AK80) &amp; "/" &amp; COUNTIF($AK$2:$AK$3003, AK80)</f>
        <v>1/2</v>
      </c>
      <c r="D80" s="3" t="str">
        <f t="shared" si="2"/>
        <v>CA-1307-80-AA1B-NA</v>
      </c>
      <c r="E80" s="14" t="str" cm="1">
        <f t="array" ref="E80">IFERROR(_xlfn.TEXTJOIN("-",TRUE,_xlfn.XLOOKUP(VALUE(INDEX(_xlfn.TEXTSPLIT(B80,"-"),3)),'DN轉換表(必要)'!A:A,'DN轉換表(必要)'!B:B,,0),INDEX(_xlfn.TEXTSPLIT(B80,"-"),1),INDEX(_xlfn.TEXTSPLIT(B80,"-"),2),INDEX(_xlfn.TEXTSPLIT(B80,"-"),4),INDEX(_xlfn.TEXTSPLIT(B80,"-"),5)),_xlfn.TEXTJOIN("-",TRUE,_xlfn.XLOOKUP(VALUE(INDEX(_xlfn.TEXTSPLIT(B80,"-"),4)),'DN轉換表(必要)'!A:A,'DN轉換表(必要)'!B:B,,0),INDEX(_xlfn.TEXTSPLIT(B80,"-"),1),INDEX(_xlfn.TEXTSPLIT(B80,"-"),2),INDEX(_xlfn.TEXTSPLIT(B80,"-"),3),INDEX(_xlfn.TEXTSPLIT(B80,"-"),4),INDEX(_xlfn.TEXTSPLIT(B80,"-"),5)))</f>
        <v>3"-CA-1307-AA1B-NA</v>
      </c>
      <c r="F80" s="3" t="str">
        <f>IFERROR(_xlfn.XLOOKUP(_xlfn.CONCAT(表格1[[#This Row],[Series NO]],"_",SUBSTITUTE(F$1,"REV.","")),版本控制!$F:$F,版本控制!$C:$C,,0),"")</f>
        <v>04/22/'25</v>
      </c>
      <c r="G80" s="3" t="str">
        <f>IFERROR(_xlfn.XLOOKUP(_xlfn.CONCAT(表格1[[#This Row],[Series NO]],"_",SUBSTITUTE(G$1,"REV.","")),版本控制!$F:$F,版本控制!$C:$C,,0),"")</f>
        <v/>
      </c>
      <c r="H80" s="3" t="str">
        <f>IFERROR(_xlfn.XLOOKUP(_xlfn.CONCAT(表格1[[#This Row],[Series NO]],"_",SUBSTITUTE(H$1,"REV.","")),版本控制!$F:$F,版本控制!$C:$C,,0),"")</f>
        <v/>
      </c>
      <c r="I80" s="3" t="str">
        <f>IFERROR(_xlfn.XLOOKUP(_xlfn.CONCAT(表格1[[#This Row],[Series NO]],"_",SUBSTITUTE(I$1,"REV.","")),版本控制!$F:$F,版本控制!$C:$C,,0),"")</f>
        <v/>
      </c>
      <c r="J80" s="3" t="str">
        <f>IFERROR(_xlfn.XLOOKUP(_xlfn.CONCAT(表格1[[#This Row],[Series NO]],"_",SUBSTITUTE(J$1,"REV.","")),版本控制!$F:$F,版本控制!$C:$C,,0),"")</f>
        <v/>
      </c>
      <c r="K80" s="3" t="str" cm="1">
        <f t="array" ref="K80">INDEX(F$1:J$1,1,MATCH(1,1/($F80:J80&lt;&gt;"")))</f>
        <v>REV.1</v>
      </c>
      <c r="L80" s="3" t="str" cm="1">
        <f t="array" ref="L80">LOOKUP(2,1/($F80:J80&lt;&gt;""),$F80:J80)</f>
        <v>04/22/'25</v>
      </c>
      <c r="M80" s="3"/>
      <c r="N80" s="3" t="str">
        <f t="shared" si="3"/>
        <v>0079</v>
      </c>
      <c r="O80" s="28"/>
      <c r="P80" s="32"/>
      <c r="Q80" s="22" cm="1">
        <f t="array" ref="Q80">_xlfn.XLOOKUP(INDEX(_xlfn.TEXTSPLIT(表格1[[#This Row],[LINE   NUMBER]],"-"),1),'DN轉換表(必要)'!B:B,'DN轉換表(必要)'!C:C,,0)</f>
        <v>3</v>
      </c>
      <c r="R80" s="22" t="str" cm="1">
        <f t="array" ref="R80">IF(IFERROR(MATCH(INDEX(_xlfn.TEXTSPLIT(表格1[[#This Row],[LINE   NUMBER]],"-"),2),介質清單!I:I,0)&gt;=1,FALSE),"Trim",INDEX(_xlfn.TEXTSPLIT(表格1[[#This Row],[LINE   NUMBER]],"-"),2))</f>
        <v>CA</v>
      </c>
      <c r="S80" s="22" t="str" cm="1">
        <f t="array" ref="S8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1307</v>
      </c>
      <c r="T80" s="22" t="str" cm="1">
        <f t="array" ref="T80">IF(LEN(INDEX(_xlfn.TEXTSPLIT(表格1[[#This Row],[LINE   NUMBER]],"-"),4))=4,INDEX(_xlfn.TEXTSPLIT(表格1[[#This Row],[LINE   NUMBER]],"-"),4),IF(LEN(MID(E80,FIND("AA",E80,1),4))=4,MID(E80,FIND("AA",E80,1),4),"Wrong"))</f>
        <v>AA1B</v>
      </c>
      <c r="U80" s="22" t="str" cm="1">
        <f t="array" ref="U8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80" s="22" t="str">
        <f>_xlfn.XLOOKUP(表格1[[#This Row],[級數]],管道等级索引表!B:B,管道等级索引表!G:G,,0)</f>
        <v>A106 Gr.B
API 5L Gr.B
SAWH</v>
      </c>
      <c r="W80" s="22" t="s">
        <v>5</v>
      </c>
      <c r="X80" s="23"/>
      <c r="Y80" s="22"/>
      <c r="Z80" s="22" t="str">
        <f>_xlfn.CONCAT(表格1[[#This Row],[系統]],"-",表格1[[#This Row],[編號]])</f>
        <v>CA-1307</v>
      </c>
      <c r="AA80" s="22"/>
      <c r="AB8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8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80" s="24" t="str">
        <f>IFERROR(_xlfn.XLOOKUP(表格1[[#This Row],[Line_No]],管道特性一覽表!A:A,管道特性一覽表!P:P,,0),"")</f>
        <v/>
      </c>
      <c r="AE80" s="24" t="str" cm="1">
        <f t="array" ref="AE80">_xlfn.IFNA(_xlfn.XLOOKUP(表格1[[#This Row],[Series NO]],'依TP NO.篩選'!A:A,'依TP NO.篩選'!R:R,,0),_xlfn.XLOOKUP(VALUE(表格1[[#This Row],[Series NO]]),VALUE('依TP NO.篩選'!A:A),'依TP NO.篩選'!R:R,,0))</f>
        <v>TP-027</v>
      </c>
      <c r="AF80" s="24" t="str">
        <f>_xlfn.XLOOKUP(表格1[[#This Row],[系統]],介質清單!A:A,介質清單!B:B,,0)</f>
        <v>壓縮空氣</v>
      </c>
      <c r="AG80" s="25" t="str">
        <f>IFERROR(_xlfn.XLOOKUP(表格1[[#This Row],[Line_No]],管道特性一覽表!A:A,管道特性一覽表!R:R,,0),"")</f>
        <v/>
      </c>
      <c r="AH80" s="22" t="s">
        <v>3433</v>
      </c>
      <c r="AI80" s="24"/>
      <c r="AJ8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80" s="2" t="str" cm="1">
        <f t="array" ref="AK80">IFERROR(_xlfn.TEXTJOIN("-",TRUE,INDEX(_xlfn.TEXTSPLIT(B80,"-"),1),INDEX(_xlfn.TEXTSPLIT(B80,"-"),2),INDEX(_xlfn.TEXTSPLIT(B80,"-"),4),INDEX(_xlfn.TEXTSPLIT(B80,"-"),5)),_xlfn.TEXTJOIN("-",TRUE,_xlfn.XLOOKUP(VALUE(INDEX(_xlfn.TEXTSPLIT(B80,"-"),4)),'DN轉換表(必要)'!A:A,'DN轉換表(必要)'!B:B,,0),INDEX(_xlfn.TEXTSPLIT(B80,"-"),1),INDEX(_xlfn.TEXTSPLIT(B80,"-"),2),INDEX(_xlfn.TEXTSPLIT(B80,"-"),3),INDEX(_xlfn.TEXTSPLIT(B80,"-"),4),INDEX(_xlfn.TEXTSPLIT(B80,"-"),5)))</f>
        <v>CA-1307-AA1B-NA</v>
      </c>
      <c r="AL80" s="2" t="str">
        <f>IF(ISNUMBER(IFERROR(_xlfn.XLOOKUP(表格1[[#This Row],[Line_No]],'TEMP VALUE'!A:A,'DRAWING LIST'!A:A,,0),"")),"v","")</f>
        <v/>
      </c>
      <c r="AM80" s="2" t="str">
        <f>_xlfn.XLOOKUP(表格1[[#This Row],[Series NO]], 版本控制!$A:$A, 版本控制!$E:$E, , 0, -1)</f>
        <v>啟用</v>
      </c>
    </row>
    <row r="81" spans="1:39" hidden="1">
      <c r="A81" s="18">
        <f>'圖號清單-114.04.25'!A81</f>
        <v>80</v>
      </c>
      <c r="B81" s="14" t="str">
        <f>_xlfn.XLOOKUP(表格1[[#This Row],[Series NO]],'圖號清單-114.04.25'!A:A,'圖號清單-114.04.25'!B:B,,0)</f>
        <v>CA-1307-80-AA1B-NA-2</v>
      </c>
      <c r="C81" s="3" t="str">
        <f>COUNTIF($AK$2:AK81, AK81) &amp; "/" &amp; COUNTIF($AK$2:$AK$3003, AK81)</f>
        <v>2/2</v>
      </c>
      <c r="D81" s="3" t="str">
        <f t="shared" si="2"/>
        <v>CA-1307-80-AA1B-NA</v>
      </c>
      <c r="E81" s="14" t="str" cm="1">
        <f t="array" ref="E81">IFERROR(_xlfn.TEXTJOIN("-",TRUE,_xlfn.XLOOKUP(VALUE(INDEX(_xlfn.TEXTSPLIT(B81,"-"),3)),'DN轉換表(必要)'!A:A,'DN轉換表(必要)'!B:B,,0),INDEX(_xlfn.TEXTSPLIT(B81,"-"),1),INDEX(_xlfn.TEXTSPLIT(B81,"-"),2),INDEX(_xlfn.TEXTSPLIT(B81,"-"),4),INDEX(_xlfn.TEXTSPLIT(B81,"-"),5)),_xlfn.TEXTJOIN("-",TRUE,_xlfn.XLOOKUP(VALUE(INDEX(_xlfn.TEXTSPLIT(B81,"-"),4)),'DN轉換表(必要)'!A:A,'DN轉換表(必要)'!B:B,,0),INDEX(_xlfn.TEXTSPLIT(B81,"-"),1),INDEX(_xlfn.TEXTSPLIT(B81,"-"),2),INDEX(_xlfn.TEXTSPLIT(B81,"-"),3),INDEX(_xlfn.TEXTSPLIT(B81,"-"),4),INDEX(_xlfn.TEXTSPLIT(B81,"-"),5)))</f>
        <v>3"-CA-1307-AA1B-NA</v>
      </c>
      <c r="F81" s="3" t="str">
        <f>IFERROR(_xlfn.XLOOKUP(_xlfn.CONCAT(表格1[[#This Row],[Series NO]],"_",SUBSTITUTE(F$1,"REV.","")),版本控制!$F:$F,版本控制!$C:$C,,0),"")</f>
        <v>04/22/'25</v>
      </c>
      <c r="G81" s="3" t="str">
        <f>IFERROR(_xlfn.XLOOKUP(_xlfn.CONCAT(表格1[[#This Row],[Series NO]],"_",SUBSTITUTE(G$1,"REV.","")),版本控制!$F:$F,版本控制!$C:$C,,0),"")</f>
        <v>06/03/'25</v>
      </c>
      <c r="H81" s="3" t="str">
        <f>IFERROR(_xlfn.XLOOKUP(_xlfn.CONCAT(表格1[[#This Row],[Series NO]],"_",SUBSTITUTE(H$1,"REV.","")),版本控制!$F:$F,版本控制!$C:$C,,0),"")</f>
        <v/>
      </c>
      <c r="I81" s="3" t="str">
        <f>IFERROR(_xlfn.XLOOKUP(_xlfn.CONCAT(表格1[[#This Row],[Series NO]],"_",SUBSTITUTE(I$1,"REV.","")),版本控制!$F:$F,版本控制!$C:$C,,0),"")</f>
        <v/>
      </c>
      <c r="J81" s="3" t="str">
        <f>IFERROR(_xlfn.XLOOKUP(_xlfn.CONCAT(表格1[[#This Row],[Series NO]],"_",SUBSTITUTE(J$1,"REV.","")),版本控制!$F:$F,版本控制!$C:$C,,0),"")</f>
        <v/>
      </c>
      <c r="K81" s="3" t="str" cm="1">
        <f t="array" ref="K81">INDEX(F$1:J$1,1,MATCH(1,1/($F81:J81&lt;&gt;"")))</f>
        <v>REV.2</v>
      </c>
      <c r="L81" s="3" t="str" cm="1">
        <f t="array" ref="L81">LOOKUP(2,1/($F81:J81&lt;&gt;""),$F81:J81)</f>
        <v>06/03/'25</v>
      </c>
      <c r="M81" s="3"/>
      <c r="N81" s="3" t="str">
        <f t="shared" si="3"/>
        <v>0080</v>
      </c>
      <c r="O81" s="28"/>
      <c r="P81" s="32"/>
      <c r="Q81" s="22" cm="1">
        <f t="array" ref="Q81">_xlfn.XLOOKUP(INDEX(_xlfn.TEXTSPLIT(表格1[[#This Row],[LINE   NUMBER]],"-"),1),'DN轉換表(必要)'!B:B,'DN轉換表(必要)'!C:C,,0)</f>
        <v>3</v>
      </c>
      <c r="R81" s="22" t="str" cm="1">
        <f t="array" ref="R81">IF(IFERROR(MATCH(INDEX(_xlfn.TEXTSPLIT(表格1[[#This Row],[LINE   NUMBER]],"-"),2),介質清單!I:I,0)&gt;=1,FALSE),"Trim",INDEX(_xlfn.TEXTSPLIT(表格1[[#This Row],[LINE   NUMBER]],"-"),2))</f>
        <v>CA</v>
      </c>
      <c r="S81" s="22" t="str" cm="1">
        <f t="array" ref="S8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1307</v>
      </c>
      <c r="T81" s="22" t="str" cm="1">
        <f t="array" ref="T81">IF(LEN(INDEX(_xlfn.TEXTSPLIT(表格1[[#This Row],[LINE   NUMBER]],"-"),4))=4,INDEX(_xlfn.TEXTSPLIT(表格1[[#This Row],[LINE   NUMBER]],"-"),4),IF(LEN(MID(E81,FIND("AA",E81,1),4))=4,MID(E81,FIND("AA",E81,1),4),"Wrong"))</f>
        <v>AA1B</v>
      </c>
      <c r="U81" s="22" t="str" cm="1">
        <f t="array" ref="U8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81" s="22" t="str">
        <f>_xlfn.XLOOKUP(表格1[[#This Row],[級數]],管道等级索引表!B:B,管道等级索引表!G:G,,0)</f>
        <v>A106 Gr.B
API 5L Gr.B
SAWH</v>
      </c>
      <c r="W81" s="22" t="s">
        <v>5</v>
      </c>
      <c r="X81" s="23"/>
      <c r="Y81" s="22"/>
      <c r="Z81" s="22" t="str">
        <f>_xlfn.CONCAT(表格1[[#This Row],[系統]],"-",表格1[[#This Row],[編號]])</f>
        <v>CA-1307</v>
      </c>
      <c r="AA81" s="22"/>
      <c r="AB8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8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81" s="24" t="str">
        <f>IFERROR(_xlfn.XLOOKUP(表格1[[#This Row],[Line_No]],管道特性一覽表!A:A,管道特性一覽表!P:P,,0),"")</f>
        <v/>
      </c>
      <c r="AE81" s="24" t="str" cm="1">
        <f t="array" ref="AE81">_xlfn.IFNA(_xlfn.XLOOKUP(表格1[[#This Row],[Series NO]],'依TP NO.篩選'!A:A,'依TP NO.篩選'!R:R,,0),_xlfn.XLOOKUP(VALUE(表格1[[#This Row],[Series NO]]),VALUE('依TP NO.篩選'!A:A),'依TP NO.篩選'!R:R,,0))</f>
        <v>TP-027</v>
      </c>
      <c r="AF81" s="24" t="str">
        <f>_xlfn.XLOOKUP(表格1[[#This Row],[系統]],介質清單!A:A,介質清單!B:B,,0)</f>
        <v>壓縮空氣</v>
      </c>
      <c r="AG81" s="25" t="str">
        <f>IFERROR(_xlfn.XLOOKUP(表格1[[#This Row],[Line_No]],管道特性一覽表!A:A,管道特性一覽表!R:R,,0),"")</f>
        <v/>
      </c>
      <c r="AH81" s="22" t="s">
        <v>3433</v>
      </c>
      <c r="AI81" s="24"/>
      <c r="AJ8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81" s="2" t="str" cm="1">
        <f t="array" ref="AK81">IFERROR(_xlfn.TEXTJOIN("-",TRUE,INDEX(_xlfn.TEXTSPLIT(B81,"-"),1),INDEX(_xlfn.TEXTSPLIT(B81,"-"),2),INDEX(_xlfn.TEXTSPLIT(B81,"-"),4),INDEX(_xlfn.TEXTSPLIT(B81,"-"),5)),_xlfn.TEXTJOIN("-",TRUE,_xlfn.XLOOKUP(VALUE(INDEX(_xlfn.TEXTSPLIT(B81,"-"),4)),'DN轉換表(必要)'!A:A,'DN轉換表(必要)'!B:B,,0),INDEX(_xlfn.TEXTSPLIT(B81,"-"),1),INDEX(_xlfn.TEXTSPLIT(B81,"-"),2),INDEX(_xlfn.TEXTSPLIT(B81,"-"),3),INDEX(_xlfn.TEXTSPLIT(B81,"-"),4),INDEX(_xlfn.TEXTSPLIT(B81,"-"),5)))</f>
        <v>CA-1307-AA1B-NA</v>
      </c>
      <c r="AL81" s="2" t="str">
        <f>IF(ISNUMBER(IFERROR(_xlfn.XLOOKUP(表格1[[#This Row],[Line_No]],'TEMP VALUE'!A:A,'DRAWING LIST'!A:A,,0),"")),"v","")</f>
        <v/>
      </c>
      <c r="AM81" s="2" t="str">
        <f>_xlfn.XLOOKUP(表格1[[#This Row],[Series NO]], 版本控制!$A:$A, 版本控制!$E:$E, , 0, -1)</f>
        <v>啟用</v>
      </c>
    </row>
    <row r="82" spans="1:39" hidden="1">
      <c r="A82" s="18">
        <f>'圖號清單-114.04.25'!A82</f>
        <v>81</v>
      </c>
      <c r="B82" s="14" t="str">
        <f>_xlfn.XLOOKUP(表格1[[#This Row],[Series NO]],'圖號清單-114.04.25'!A:A,'圖號清單-114.04.25'!B:B,,0)</f>
        <v>CA-1501-25-AA1B-NA-1</v>
      </c>
      <c r="C82" s="3" t="str">
        <f>COUNTIF($AK$2:AK82, AK82) &amp; "/" &amp; COUNTIF($AK$2:$AK$3003, AK82)</f>
        <v>1/4</v>
      </c>
      <c r="D82" s="3" t="str">
        <f t="shared" si="2"/>
        <v>CA-1501-25-AA1B-NA</v>
      </c>
      <c r="E82" s="14" t="str" cm="1">
        <f t="array" ref="E82">IFERROR(_xlfn.TEXTJOIN("-",TRUE,_xlfn.XLOOKUP(VALUE(INDEX(_xlfn.TEXTSPLIT(B82,"-"),3)),'DN轉換表(必要)'!A:A,'DN轉換表(必要)'!B:B,,0),INDEX(_xlfn.TEXTSPLIT(B82,"-"),1),INDEX(_xlfn.TEXTSPLIT(B82,"-"),2),INDEX(_xlfn.TEXTSPLIT(B82,"-"),4),INDEX(_xlfn.TEXTSPLIT(B82,"-"),5)),_xlfn.TEXTJOIN("-",TRUE,_xlfn.XLOOKUP(VALUE(INDEX(_xlfn.TEXTSPLIT(B82,"-"),4)),'DN轉換表(必要)'!A:A,'DN轉換表(必要)'!B:B,,0),INDEX(_xlfn.TEXTSPLIT(B82,"-"),1),INDEX(_xlfn.TEXTSPLIT(B82,"-"),2),INDEX(_xlfn.TEXTSPLIT(B82,"-"),3),INDEX(_xlfn.TEXTSPLIT(B82,"-"),4),INDEX(_xlfn.TEXTSPLIT(B82,"-"),5)))</f>
        <v>1"-CA-1501-AA1B-NA</v>
      </c>
      <c r="F82" s="3" t="str">
        <f>IFERROR(_xlfn.XLOOKUP(_xlfn.CONCAT(表格1[[#This Row],[Series NO]],"_",SUBSTITUTE(F$1,"REV.","")),版本控制!$F:$F,版本控制!$C:$C,,0),"")</f>
        <v>04/22/'25</v>
      </c>
      <c r="G82" s="3" t="str">
        <f>IFERROR(_xlfn.XLOOKUP(_xlfn.CONCAT(表格1[[#This Row],[Series NO]],"_",SUBSTITUTE(G$1,"REV.","")),版本控制!$F:$F,版本控制!$C:$C,,0),"")</f>
        <v/>
      </c>
      <c r="H82" s="3" t="str">
        <f>IFERROR(_xlfn.XLOOKUP(_xlfn.CONCAT(表格1[[#This Row],[Series NO]],"_",SUBSTITUTE(H$1,"REV.","")),版本控制!$F:$F,版本控制!$C:$C,,0),"")</f>
        <v/>
      </c>
      <c r="I82" s="3" t="str">
        <f>IFERROR(_xlfn.XLOOKUP(_xlfn.CONCAT(表格1[[#This Row],[Series NO]],"_",SUBSTITUTE(I$1,"REV.","")),版本控制!$F:$F,版本控制!$C:$C,,0),"")</f>
        <v/>
      </c>
      <c r="J82" s="3" t="str">
        <f>IFERROR(_xlfn.XLOOKUP(_xlfn.CONCAT(表格1[[#This Row],[Series NO]],"_",SUBSTITUTE(J$1,"REV.","")),版本控制!$F:$F,版本控制!$C:$C,,0),"")</f>
        <v/>
      </c>
      <c r="K82" s="3" t="str" cm="1">
        <f t="array" ref="K82">INDEX(F$1:J$1,1,MATCH(1,1/($F82:J82&lt;&gt;"")))</f>
        <v>REV.1</v>
      </c>
      <c r="L82" s="3" t="str" cm="1">
        <f t="array" ref="L82">LOOKUP(2,1/($F82:J82&lt;&gt;""),$F82:J82)</f>
        <v>04/22/'25</v>
      </c>
      <c r="M82" s="3"/>
      <c r="N82" s="3" t="str">
        <f t="shared" si="3"/>
        <v>0081</v>
      </c>
      <c r="O82" s="28"/>
      <c r="P82" s="32"/>
      <c r="Q82" s="22" cm="1">
        <f t="array" ref="Q82">_xlfn.XLOOKUP(INDEX(_xlfn.TEXTSPLIT(表格1[[#This Row],[LINE   NUMBER]],"-"),1),'DN轉換表(必要)'!B:B,'DN轉換表(必要)'!C:C,,0)</f>
        <v>1</v>
      </c>
      <c r="R82" s="22" t="str" cm="1">
        <f t="array" ref="R82">IF(IFERROR(MATCH(INDEX(_xlfn.TEXTSPLIT(表格1[[#This Row],[LINE   NUMBER]],"-"),2),介質清單!I:I,0)&gt;=1,FALSE),"Trim",INDEX(_xlfn.TEXTSPLIT(表格1[[#This Row],[LINE   NUMBER]],"-"),2))</f>
        <v>CA</v>
      </c>
      <c r="S82" s="22" t="str" cm="1">
        <f t="array" ref="S8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1501</v>
      </c>
      <c r="T82" s="22" t="str" cm="1">
        <f t="array" ref="T82">IF(LEN(INDEX(_xlfn.TEXTSPLIT(表格1[[#This Row],[LINE   NUMBER]],"-"),4))=4,INDEX(_xlfn.TEXTSPLIT(表格1[[#This Row],[LINE   NUMBER]],"-"),4),IF(LEN(MID(E82,FIND("AA",E82,1),4))=4,MID(E82,FIND("AA",E82,1),4),"Wrong"))</f>
        <v>AA1B</v>
      </c>
      <c r="U82" s="22" t="str" cm="1">
        <f t="array" ref="U8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82" s="22" t="str">
        <f>_xlfn.XLOOKUP(表格1[[#This Row],[級數]],管道等级索引表!B:B,管道等级索引表!G:G,,0)</f>
        <v>A106 Gr.B
API 5L Gr.B
SAWH</v>
      </c>
      <c r="W82" s="22" t="s">
        <v>5</v>
      </c>
      <c r="X82" s="23"/>
      <c r="Y82" s="22"/>
      <c r="Z82" s="22" t="str">
        <f>_xlfn.CONCAT(表格1[[#This Row],[系統]],"-",表格1[[#This Row],[編號]])</f>
        <v>CA-1501</v>
      </c>
      <c r="AA82" s="22"/>
      <c r="AB8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8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82" s="24" t="str">
        <f>IFERROR(_xlfn.XLOOKUP(表格1[[#This Row],[Line_No]],管道特性一覽表!A:A,管道特性一覽表!P:P,,0),"")</f>
        <v>水</v>
      </c>
      <c r="AE82" s="24" t="str" cm="1">
        <f t="array" ref="AE82">_xlfn.IFNA(_xlfn.XLOOKUP(表格1[[#This Row],[Series NO]],'依TP NO.篩選'!A:A,'依TP NO.篩選'!R:R,,0),_xlfn.XLOOKUP(VALUE(表格1[[#This Row],[Series NO]]),VALUE('依TP NO.篩選'!A:A),'依TP NO.篩選'!R:R,,0))</f>
        <v>TP-027</v>
      </c>
      <c r="AF82" s="24" t="str">
        <f>_xlfn.XLOOKUP(表格1[[#This Row],[系統]],介質清單!A:A,介質清單!B:B,,0)</f>
        <v>壓縮空氣</v>
      </c>
      <c r="AG82" s="25"/>
      <c r="AH82" s="22" t="s">
        <v>3433</v>
      </c>
      <c r="AI82" s="24"/>
      <c r="AJ8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82" s="2" t="str" cm="1">
        <f t="array" ref="AK82">IFERROR(_xlfn.TEXTJOIN("-",TRUE,INDEX(_xlfn.TEXTSPLIT(B82,"-"),1),INDEX(_xlfn.TEXTSPLIT(B82,"-"),2),INDEX(_xlfn.TEXTSPLIT(B82,"-"),4),INDEX(_xlfn.TEXTSPLIT(B82,"-"),5)),_xlfn.TEXTJOIN("-",TRUE,_xlfn.XLOOKUP(VALUE(INDEX(_xlfn.TEXTSPLIT(B82,"-"),4)),'DN轉換表(必要)'!A:A,'DN轉換表(必要)'!B:B,,0),INDEX(_xlfn.TEXTSPLIT(B82,"-"),1),INDEX(_xlfn.TEXTSPLIT(B82,"-"),2),INDEX(_xlfn.TEXTSPLIT(B82,"-"),3),INDEX(_xlfn.TEXTSPLIT(B82,"-"),4),INDEX(_xlfn.TEXTSPLIT(B82,"-"),5)))</f>
        <v>CA-1501-AA1B-NA</v>
      </c>
      <c r="AL82" s="2" t="str">
        <f>IF(ISNUMBER(IFERROR(_xlfn.XLOOKUP(表格1[[#This Row],[Line_No]],'TEMP VALUE'!A:A,'DRAWING LIST'!A:A,,0),"")),"v","")</f>
        <v/>
      </c>
      <c r="AM82" s="2" t="str">
        <f>_xlfn.XLOOKUP(表格1[[#This Row],[Series NO]], 版本控制!$A:$A, 版本控制!$E:$E, , 0, -1)</f>
        <v>啟用</v>
      </c>
    </row>
    <row r="83" spans="1:39" hidden="1">
      <c r="A83" s="18">
        <f>'圖號清單-114.04.25'!A83</f>
        <v>82</v>
      </c>
      <c r="B83" s="14" t="str">
        <f>_xlfn.XLOOKUP(表格1[[#This Row],[Series NO]],'圖號清單-114.04.25'!A:A,'圖號清單-114.04.25'!B:B,,0)</f>
        <v>CA-1501-25-AA1B-NA-2</v>
      </c>
      <c r="C83" s="3" t="str">
        <f>COUNTIF($AK$2:AK83, AK83) &amp; "/" &amp; COUNTIF($AK$2:$AK$3003, AK83)</f>
        <v>2/4</v>
      </c>
      <c r="D83" s="3" t="str">
        <f t="shared" si="2"/>
        <v>CA-1501-25-AA1B-NA</v>
      </c>
      <c r="E83" s="14" t="str" cm="1">
        <f t="array" ref="E83">IFERROR(_xlfn.TEXTJOIN("-",TRUE,_xlfn.XLOOKUP(VALUE(INDEX(_xlfn.TEXTSPLIT(B83,"-"),3)),'DN轉換表(必要)'!A:A,'DN轉換表(必要)'!B:B,,0),INDEX(_xlfn.TEXTSPLIT(B83,"-"),1),INDEX(_xlfn.TEXTSPLIT(B83,"-"),2),INDEX(_xlfn.TEXTSPLIT(B83,"-"),4),INDEX(_xlfn.TEXTSPLIT(B83,"-"),5)),_xlfn.TEXTJOIN("-",TRUE,_xlfn.XLOOKUP(VALUE(INDEX(_xlfn.TEXTSPLIT(B83,"-"),4)),'DN轉換表(必要)'!A:A,'DN轉換表(必要)'!B:B,,0),INDEX(_xlfn.TEXTSPLIT(B83,"-"),1),INDEX(_xlfn.TEXTSPLIT(B83,"-"),2),INDEX(_xlfn.TEXTSPLIT(B83,"-"),3),INDEX(_xlfn.TEXTSPLIT(B83,"-"),4),INDEX(_xlfn.TEXTSPLIT(B83,"-"),5)))</f>
        <v>1"-CA-1501-AA1B-NA</v>
      </c>
      <c r="F83" s="3" t="str">
        <f>IFERROR(_xlfn.XLOOKUP(_xlfn.CONCAT(表格1[[#This Row],[Series NO]],"_",SUBSTITUTE(F$1,"REV.","")),版本控制!$F:$F,版本控制!$C:$C,,0),"")</f>
        <v>04/22/'25</v>
      </c>
      <c r="G83" s="3" t="str">
        <f>IFERROR(_xlfn.XLOOKUP(_xlfn.CONCAT(表格1[[#This Row],[Series NO]],"_",SUBSTITUTE(G$1,"REV.","")),版本控制!$F:$F,版本控制!$C:$C,,0),"")</f>
        <v/>
      </c>
      <c r="H83" s="3" t="str">
        <f>IFERROR(_xlfn.XLOOKUP(_xlfn.CONCAT(表格1[[#This Row],[Series NO]],"_",SUBSTITUTE(H$1,"REV.","")),版本控制!$F:$F,版本控制!$C:$C,,0),"")</f>
        <v/>
      </c>
      <c r="I83" s="3" t="str">
        <f>IFERROR(_xlfn.XLOOKUP(_xlfn.CONCAT(表格1[[#This Row],[Series NO]],"_",SUBSTITUTE(I$1,"REV.","")),版本控制!$F:$F,版本控制!$C:$C,,0),"")</f>
        <v/>
      </c>
      <c r="J83" s="3" t="str">
        <f>IFERROR(_xlfn.XLOOKUP(_xlfn.CONCAT(表格1[[#This Row],[Series NO]],"_",SUBSTITUTE(J$1,"REV.","")),版本控制!$F:$F,版本控制!$C:$C,,0),"")</f>
        <v/>
      </c>
      <c r="K83" s="3" t="str" cm="1">
        <f t="array" ref="K83">INDEX(F$1:J$1,1,MATCH(1,1/($F83:J83&lt;&gt;"")))</f>
        <v>REV.1</v>
      </c>
      <c r="L83" s="3" t="str" cm="1">
        <f t="array" ref="L83">LOOKUP(2,1/($F83:J83&lt;&gt;""),$F83:J83)</f>
        <v>04/22/'25</v>
      </c>
      <c r="M83" s="3"/>
      <c r="N83" s="3" t="str">
        <f t="shared" si="3"/>
        <v>0082</v>
      </c>
      <c r="O83" s="28"/>
      <c r="P83" s="15"/>
      <c r="Q83" s="22" cm="1">
        <f t="array" ref="Q83">_xlfn.XLOOKUP(INDEX(_xlfn.TEXTSPLIT(表格1[[#This Row],[LINE   NUMBER]],"-"),1),'DN轉換表(必要)'!B:B,'DN轉換表(必要)'!C:C,,0)</f>
        <v>1</v>
      </c>
      <c r="R83" s="22" t="str" cm="1">
        <f t="array" ref="R83">IF(IFERROR(MATCH(INDEX(_xlfn.TEXTSPLIT(表格1[[#This Row],[LINE   NUMBER]],"-"),2),介質清單!I:I,0)&gt;=1,FALSE),"Trim",INDEX(_xlfn.TEXTSPLIT(表格1[[#This Row],[LINE   NUMBER]],"-"),2))</f>
        <v>CA</v>
      </c>
      <c r="S83" s="22" t="str" cm="1">
        <f t="array" ref="S8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1501</v>
      </c>
      <c r="T83" s="22" t="str" cm="1">
        <f t="array" ref="T83">IF(LEN(INDEX(_xlfn.TEXTSPLIT(表格1[[#This Row],[LINE   NUMBER]],"-"),4))=4,INDEX(_xlfn.TEXTSPLIT(表格1[[#This Row],[LINE   NUMBER]],"-"),4),IF(LEN(MID(E83,FIND("AA",E83,1),4))=4,MID(E83,FIND("AA",E83,1),4),"Wrong"))</f>
        <v>AA1B</v>
      </c>
      <c r="U83" s="22" t="str" cm="1">
        <f t="array" ref="U8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83" s="22" t="str">
        <f>_xlfn.XLOOKUP(表格1[[#This Row],[級數]],管道等级索引表!B:B,管道等级索引表!G:G,,0)</f>
        <v>A106 Gr.B
API 5L Gr.B
SAWH</v>
      </c>
      <c r="W83" s="22" t="s">
        <v>5</v>
      </c>
      <c r="X83" s="23"/>
      <c r="Y83" s="22"/>
      <c r="Z83" s="22" t="str">
        <f>_xlfn.CONCAT(表格1[[#This Row],[系統]],"-",表格1[[#This Row],[編號]])</f>
        <v>CA-1501</v>
      </c>
      <c r="AA83" s="22"/>
      <c r="AB8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8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83" s="24" t="str">
        <f>IFERROR(_xlfn.XLOOKUP(表格1[[#This Row],[Line_No]],管道特性一覽表!A:A,管道特性一覽表!P:P,,0),"")</f>
        <v>水</v>
      </c>
      <c r="AE83" s="24" t="str" cm="1">
        <f t="array" ref="AE83">_xlfn.IFNA(_xlfn.XLOOKUP(表格1[[#This Row],[Series NO]],'依TP NO.篩選'!A:A,'依TP NO.篩選'!R:R,,0),_xlfn.XLOOKUP(VALUE(表格1[[#This Row],[Series NO]]),VALUE('依TP NO.篩選'!A:A),'依TP NO.篩選'!R:R,,0))</f>
        <v>TP-027</v>
      </c>
      <c r="AF83" s="24" t="str">
        <f>_xlfn.XLOOKUP(表格1[[#This Row],[系統]],介質清單!A:A,介質清單!B:B,,0)</f>
        <v>壓縮空氣</v>
      </c>
      <c r="AG83" s="25"/>
      <c r="AH83" s="22" t="s">
        <v>3433</v>
      </c>
      <c r="AI83" s="24"/>
      <c r="AJ8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83" s="2" t="str" cm="1">
        <f t="array" ref="AK83">IFERROR(_xlfn.TEXTJOIN("-",TRUE,INDEX(_xlfn.TEXTSPLIT(B83,"-"),1),INDEX(_xlfn.TEXTSPLIT(B83,"-"),2),INDEX(_xlfn.TEXTSPLIT(B83,"-"),4),INDEX(_xlfn.TEXTSPLIT(B83,"-"),5)),_xlfn.TEXTJOIN("-",TRUE,_xlfn.XLOOKUP(VALUE(INDEX(_xlfn.TEXTSPLIT(B83,"-"),4)),'DN轉換表(必要)'!A:A,'DN轉換表(必要)'!B:B,,0),INDEX(_xlfn.TEXTSPLIT(B83,"-"),1),INDEX(_xlfn.TEXTSPLIT(B83,"-"),2),INDEX(_xlfn.TEXTSPLIT(B83,"-"),3),INDEX(_xlfn.TEXTSPLIT(B83,"-"),4),INDEX(_xlfn.TEXTSPLIT(B83,"-"),5)))</f>
        <v>CA-1501-AA1B-NA</v>
      </c>
      <c r="AL83" s="2" t="str">
        <f>IF(ISNUMBER(IFERROR(_xlfn.XLOOKUP(表格1[[#This Row],[Line_No]],'TEMP VALUE'!A:A,'DRAWING LIST'!A:A,,0),"")),"v","")</f>
        <v/>
      </c>
      <c r="AM83" s="2" t="str">
        <f>_xlfn.XLOOKUP(表格1[[#This Row],[Series NO]], 版本控制!$A:$A, 版本控制!$E:$E, , 0, -1)</f>
        <v>啟用</v>
      </c>
    </row>
    <row r="84" spans="1:39" hidden="1">
      <c r="A84" s="18">
        <f>'圖號清單-114.04.25'!A84</f>
        <v>83</v>
      </c>
      <c r="B84" s="14" t="str">
        <f>_xlfn.XLOOKUP(表格1[[#This Row],[Series NO]],'圖號清單-114.04.25'!A:A,'圖號清單-114.04.25'!B:B,,0)</f>
        <v>CA-1501-25-AA1B-NA-3</v>
      </c>
      <c r="C84" s="3" t="str">
        <f>COUNTIF($AK$2:AK84, AK84) &amp; "/" &amp; COUNTIF($AK$2:$AK$3003, AK84)</f>
        <v>3/4</v>
      </c>
      <c r="D84" s="3" t="str">
        <f t="shared" si="2"/>
        <v>CA-1501-25-AA1B-NA</v>
      </c>
      <c r="E84" s="14" t="str" cm="1">
        <f t="array" ref="E84">IFERROR(_xlfn.TEXTJOIN("-",TRUE,_xlfn.XLOOKUP(VALUE(INDEX(_xlfn.TEXTSPLIT(B84,"-"),3)),'DN轉換表(必要)'!A:A,'DN轉換表(必要)'!B:B,,0),INDEX(_xlfn.TEXTSPLIT(B84,"-"),1),INDEX(_xlfn.TEXTSPLIT(B84,"-"),2),INDEX(_xlfn.TEXTSPLIT(B84,"-"),4),INDEX(_xlfn.TEXTSPLIT(B84,"-"),5)),_xlfn.TEXTJOIN("-",TRUE,_xlfn.XLOOKUP(VALUE(INDEX(_xlfn.TEXTSPLIT(B84,"-"),4)),'DN轉換表(必要)'!A:A,'DN轉換表(必要)'!B:B,,0),INDEX(_xlfn.TEXTSPLIT(B84,"-"),1),INDEX(_xlfn.TEXTSPLIT(B84,"-"),2),INDEX(_xlfn.TEXTSPLIT(B84,"-"),3),INDEX(_xlfn.TEXTSPLIT(B84,"-"),4),INDEX(_xlfn.TEXTSPLIT(B84,"-"),5)))</f>
        <v>1"-CA-1501-AA1B-NA</v>
      </c>
      <c r="F84" s="3" t="str">
        <f>IFERROR(_xlfn.XLOOKUP(_xlfn.CONCAT(表格1[[#This Row],[Series NO]],"_",SUBSTITUTE(F$1,"REV.","")),版本控制!$F:$F,版本控制!$C:$C,,0),"")</f>
        <v>04/22/'25</v>
      </c>
      <c r="G84" s="3" t="str">
        <f>IFERROR(_xlfn.XLOOKUP(_xlfn.CONCAT(表格1[[#This Row],[Series NO]],"_",SUBSTITUTE(G$1,"REV.","")),版本控制!$F:$F,版本控制!$C:$C,,0),"")</f>
        <v/>
      </c>
      <c r="H84" s="3" t="str">
        <f>IFERROR(_xlfn.XLOOKUP(_xlfn.CONCAT(表格1[[#This Row],[Series NO]],"_",SUBSTITUTE(H$1,"REV.","")),版本控制!$F:$F,版本控制!$C:$C,,0),"")</f>
        <v/>
      </c>
      <c r="I84" s="3" t="str">
        <f>IFERROR(_xlfn.XLOOKUP(_xlfn.CONCAT(表格1[[#This Row],[Series NO]],"_",SUBSTITUTE(I$1,"REV.","")),版本控制!$F:$F,版本控制!$C:$C,,0),"")</f>
        <v/>
      </c>
      <c r="J84" s="3" t="str">
        <f>IFERROR(_xlfn.XLOOKUP(_xlfn.CONCAT(表格1[[#This Row],[Series NO]],"_",SUBSTITUTE(J$1,"REV.","")),版本控制!$F:$F,版本控制!$C:$C,,0),"")</f>
        <v/>
      </c>
      <c r="K84" s="3" t="str" cm="1">
        <f t="array" ref="K84">INDEX(F$1:J$1,1,MATCH(1,1/($F84:J84&lt;&gt;"")))</f>
        <v>REV.1</v>
      </c>
      <c r="L84" s="3" t="str" cm="1">
        <f t="array" ref="L84">LOOKUP(2,1/($F84:J84&lt;&gt;""),$F84:J84)</f>
        <v>04/22/'25</v>
      </c>
      <c r="M84" s="3"/>
      <c r="N84" s="3" t="str">
        <f t="shared" si="3"/>
        <v>0083</v>
      </c>
      <c r="O84" s="28"/>
      <c r="P84" s="32"/>
      <c r="Q84" s="22" cm="1">
        <f t="array" ref="Q84">_xlfn.XLOOKUP(INDEX(_xlfn.TEXTSPLIT(表格1[[#This Row],[LINE   NUMBER]],"-"),1),'DN轉換表(必要)'!B:B,'DN轉換表(必要)'!C:C,,0)</f>
        <v>1</v>
      </c>
      <c r="R84" s="22" t="str" cm="1">
        <f t="array" ref="R84">IF(IFERROR(MATCH(INDEX(_xlfn.TEXTSPLIT(表格1[[#This Row],[LINE   NUMBER]],"-"),2),介質清單!I:I,0)&gt;=1,FALSE),"Trim",INDEX(_xlfn.TEXTSPLIT(表格1[[#This Row],[LINE   NUMBER]],"-"),2))</f>
        <v>CA</v>
      </c>
      <c r="S84" s="22" t="str" cm="1">
        <f t="array" ref="S8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1501</v>
      </c>
      <c r="T84" s="22" t="str" cm="1">
        <f t="array" ref="T84">IF(LEN(INDEX(_xlfn.TEXTSPLIT(表格1[[#This Row],[LINE   NUMBER]],"-"),4))=4,INDEX(_xlfn.TEXTSPLIT(表格1[[#This Row],[LINE   NUMBER]],"-"),4),IF(LEN(MID(E84,FIND("AA",E84,1),4))=4,MID(E84,FIND("AA",E84,1),4),"Wrong"))</f>
        <v>AA1B</v>
      </c>
      <c r="U84" s="22" t="str" cm="1">
        <f t="array" ref="U8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84" s="22" t="str">
        <f>_xlfn.XLOOKUP(表格1[[#This Row],[級數]],管道等级索引表!B:B,管道等级索引表!G:G,,0)</f>
        <v>A106 Gr.B
API 5L Gr.B
SAWH</v>
      </c>
      <c r="W84" s="22" t="s">
        <v>5</v>
      </c>
      <c r="X84" s="23"/>
      <c r="Y84" s="22"/>
      <c r="Z84" s="22" t="str">
        <f>_xlfn.CONCAT(表格1[[#This Row],[系統]],"-",表格1[[#This Row],[編號]])</f>
        <v>CA-1501</v>
      </c>
      <c r="AA84" s="22"/>
      <c r="AB8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8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84" s="24" t="str">
        <f>IFERROR(_xlfn.XLOOKUP(表格1[[#This Row],[Line_No]],管道特性一覽表!A:A,管道特性一覽表!P:P,,0),"")</f>
        <v>水</v>
      </c>
      <c r="AE84" s="24" t="str" cm="1">
        <f t="array" ref="AE84">_xlfn.IFNA(_xlfn.XLOOKUP(表格1[[#This Row],[Series NO]],'依TP NO.篩選'!A:A,'依TP NO.篩選'!R:R,,0),_xlfn.XLOOKUP(VALUE(表格1[[#This Row],[Series NO]]),VALUE('依TP NO.篩選'!A:A),'依TP NO.篩選'!R:R,,0))</f>
        <v>TP-027</v>
      </c>
      <c r="AF84" s="24" t="str">
        <f>_xlfn.XLOOKUP(表格1[[#This Row],[系統]],介質清單!A:A,介質清單!B:B,,0)</f>
        <v>壓縮空氣</v>
      </c>
      <c r="AG84" s="25"/>
      <c r="AH84" s="22" t="s">
        <v>3433</v>
      </c>
      <c r="AI84" s="24"/>
      <c r="AJ8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84" s="2" t="str" cm="1">
        <f t="array" ref="AK84">IFERROR(_xlfn.TEXTJOIN("-",TRUE,INDEX(_xlfn.TEXTSPLIT(B84,"-"),1),INDEX(_xlfn.TEXTSPLIT(B84,"-"),2),INDEX(_xlfn.TEXTSPLIT(B84,"-"),4),INDEX(_xlfn.TEXTSPLIT(B84,"-"),5)),_xlfn.TEXTJOIN("-",TRUE,_xlfn.XLOOKUP(VALUE(INDEX(_xlfn.TEXTSPLIT(B84,"-"),4)),'DN轉換表(必要)'!A:A,'DN轉換表(必要)'!B:B,,0),INDEX(_xlfn.TEXTSPLIT(B84,"-"),1),INDEX(_xlfn.TEXTSPLIT(B84,"-"),2),INDEX(_xlfn.TEXTSPLIT(B84,"-"),3),INDEX(_xlfn.TEXTSPLIT(B84,"-"),4),INDEX(_xlfn.TEXTSPLIT(B84,"-"),5)))</f>
        <v>CA-1501-AA1B-NA</v>
      </c>
      <c r="AL84" s="2" t="str">
        <f>IF(ISNUMBER(IFERROR(_xlfn.XLOOKUP(表格1[[#This Row],[Line_No]],'TEMP VALUE'!A:A,'DRAWING LIST'!A:A,,0),"")),"v","")</f>
        <v/>
      </c>
      <c r="AM84" s="2" t="str">
        <f>_xlfn.XLOOKUP(表格1[[#This Row],[Series NO]], 版本控制!$A:$A, 版本控制!$E:$E, , 0, -1)</f>
        <v>啟用</v>
      </c>
    </row>
    <row r="85" spans="1:39" hidden="1">
      <c r="A85" s="18">
        <f>'圖號清單-114.04.25'!A85</f>
        <v>84</v>
      </c>
      <c r="B85" s="14" t="str">
        <f>_xlfn.XLOOKUP(表格1[[#This Row],[Series NO]],'圖號清單-114.04.25'!A:A,'圖號清單-114.04.25'!B:B,,0)</f>
        <v>CA-1501-25-AA1B-NA-4</v>
      </c>
      <c r="C85" s="3" t="str">
        <f>COUNTIF($AK$2:AK85, AK85) &amp; "/" &amp; COUNTIF($AK$2:$AK$3003, AK85)</f>
        <v>4/4</v>
      </c>
      <c r="D85" s="3" t="str">
        <f t="shared" si="2"/>
        <v>CA-1501-25-AA1B-NA</v>
      </c>
      <c r="E85" s="14" t="str" cm="1">
        <f t="array" ref="E85">IFERROR(_xlfn.TEXTJOIN("-",TRUE,_xlfn.XLOOKUP(VALUE(INDEX(_xlfn.TEXTSPLIT(B85,"-"),3)),'DN轉換表(必要)'!A:A,'DN轉換表(必要)'!B:B,,0),INDEX(_xlfn.TEXTSPLIT(B85,"-"),1),INDEX(_xlfn.TEXTSPLIT(B85,"-"),2),INDEX(_xlfn.TEXTSPLIT(B85,"-"),4),INDEX(_xlfn.TEXTSPLIT(B85,"-"),5)),_xlfn.TEXTJOIN("-",TRUE,_xlfn.XLOOKUP(VALUE(INDEX(_xlfn.TEXTSPLIT(B85,"-"),4)),'DN轉換表(必要)'!A:A,'DN轉換表(必要)'!B:B,,0),INDEX(_xlfn.TEXTSPLIT(B85,"-"),1),INDEX(_xlfn.TEXTSPLIT(B85,"-"),2),INDEX(_xlfn.TEXTSPLIT(B85,"-"),3),INDEX(_xlfn.TEXTSPLIT(B85,"-"),4),INDEX(_xlfn.TEXTSPLIT(B85,"-"),5)))</f>
        <v>1"-CA-1501-AA1B-NA</v>
      </c>
      <c r="F85" s="3" t="str">
        <f>IFERROR(_xlfn.XLOOKUP(_xlfn.CONCAT(表格1[[#This Row],[Series NO]],"_",SUBSTITUTE(F$1,"REV.","")),版本控制!$F:$F,版本控制!$C:$C,,0),"")</f>
        <v>04/22/'25</v>
      </c>
      <c r="G85" s="3" t="str">
        <f>IFERROR(_xlfn.XLOOKUP(_xlfn.CONCAT(表格1[[#This Row],[Series NO]],"_",SUBSTITUTE(G$1,"REV.","")),版本控制!$F:$F,版本控制!$C:$C,,0),"")</f>
        <v/>
      </c>
      <c r="H85" s="3" t="str">
        <f>IFERROR(_xlfn.XLOOKUP(_xlfn.CONCAT(表格1[[#This Row],[Series NO]],"_",SUBSTITUTE(H$1,"REV.","")),版本控制!$F:$F,版本控制!$C:$C,,0),"")</f>
        <v/>
      </c>
      <c r="I85" s="3" t="str">
        <f>IFERROR(_xlfn.XLOOKUP(_xlfn.CONCAT(表格1[[#This Row],[Series NO]],"_",SUBSTITUTE(I$1,"REV.","")),版本控制!$F:$F,版本控制!$C:$C,,0),"")</f>
        <v/>
      </c>
      <c r="J85" s="3" t="str">
        <f>IFERROR(_xlfn.XLOOKUP(_xlfn.CONCAT(表格1[[#This Row],[Series NO]],"_",SUBSTITUTE(J$1,"REV.","")),版本控制!$F:$F,版本控制!$C:$C,,0),"")</f>
        <v/>
      </c>
      <c r="K85" s="3" t="str" cm="1">
        <f t="array" ref="K85">INDEX(F$1:J$1,1,MATCH(1,1/($F85:J85&lt;&gt;"")))</f>
        <v>REV.1</v>
      </c>
      <c r="L85" s="3" t="str" cm="1">
        <f t="array" ref="L85">LOOKUP(2,1/($F85:J85&lt;&gt;""),$F85:J85)</f>
        <v>04/22/'25</v>
      </c>
      <c r="M85" s="3"/>
      <c r="N85" s="3" t="str">
        <f t="shared" si="3"/>
        <v>0084</v>
      </c>
      <c r="O85" s="28"/>
      <c r="P85" s="15"/>
      <c r="Q85" s="22" cm="1">
        <f t="array" ref="Q85">_xlfn.XLOOKUP(INDEX(_xlfn.TEXTSPLIT(表格1[[#This Row],[LINE   NUMBER]],"-"),1),'DN轉換表(必要)'!B:B,'DN轉換表(必要)'!C:C,,0)</f>
        <v>1</v>
      </c>
      <c r="R85" s="22" t="str" cm="1">
        <f t="array" ref="R85">IF(IFERROR(MATCH(INDEX(_xlfn.TEXTSPLIT(表格1[[#This Row],[LINE   NUMBER]],"-"),2),介質清單!I:I,0)&gt;=1,FALSE),"Trim",INDEX(_xlfn.TEXTSPLIT(表格1[[#This Row],[LINE   NUMBER]],"-"),2))</f>
        <v>CA</v>
      </c>
      <c r="S85" s="22" t="str" cm="1">
        <f t="array" ref="S8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1501</v>
      </c>
      <c r="T85" s="22" t="str" cm="1">
        <f t="array" ref="T85">IF(LEN(INDEX(_xlfn.TEXTSPLIT(表格1[[#This Row],[LINE   NUMBER]],"-"),4))=4,INDEX(_xlfn.TEXTSPLIT(表格1[[#This Row],[LINE   NUMBER]],"-"),4),IF(LEN(MID(E85,FIND("AA",E85,1),4))=4,MID(E85,FIND("AA",E85,1),4),"Wrong"))</f>
        <v>AA1B</v>
      </c>
      <c r="U85" s="22" t="str" cm="1">
        <f t="array" ref="U8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85" s="22" t="str">
        <f>_xlfn.XLOOKUP(表格1[[#This Row],[級數]],管道等级索引表!B:B,管道等级索引表!G:G,,0)</f>
        <v>A106 Gr.B
API 5L Gr.B
SAWH</v>
      </c>
      <c r="W85" s="22" t="s">
        <v>5</v>
      </c>
      <c r="X85" s="23"/>
      <c r="Y85" s="22"/>
      <c r="Z85" s="22" t="str">
        <f>_xlfn.CONCAT(表格1[[#This Row],[系統]],"-",表格1[[#This Row],[編號]])</f>
        <v>CA-1501</v>
      </c>
      <c r="AA85" s="22"/>
      <c r="AB8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8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85" s="24" t="str">
        <f>IFERROR(_xlfn.XLOOKUP(表格1[[#This Row],[Line_No]],管道特性一覽表!A:A,管道特性一覽表!P:P,,0),"")</f>
        <v>水</v>
      </c>
      <c r="AE85" s="24" t="str" cm="1">
        <f t="array" ref="AE85">_xlfn.IFNA(_xlfn.XLOOKUP(表格1[[#This Row],[Series NO]],'依TP NO.篩選'!A:A,'依TP NO.篩選'!R:R,,0),_xlfn.XLOOKUP(VALUE(表格1[[#This Row],[Series NO]]),VALUE('依TP NO.篩選'!A:A),'依TP NO.篩選'!R:R,,0))</f>
        <v>TP-027</v>
      </c>
      <c r="AF85" s="24" t="str">
        <f>_xlfn.XLOOKUP(表格1[[#This Row],[系統]],介質清單!A:A,介質清單!B:B,,0)</f>
        <v>壓縮空氣</v>
      </c>
      <c r="AG85" s="25"/>
      <c r="AH85" s="22" t="s">
        <v>3433</v>
      </c>
      <c r="AI85" s="24"/>
      <c r="AJ8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85" s="2" t="str" cm="1">
        <f t="array" ref="AK85">IFERROR(_xlfn.TEXTJOIN("-",TRUE,INDEX(_xlfn.TEXTSPLIT(B85,"-"),1),INDEX(_xlfn.TEXTSPLIT(B85,"-"),2),INDEX(_xlfn.TEXTSPLIT(B85,"-"),4),INDEX(_xlfn.TEXTSPLIT(B85,"-"),5)),_xlfn.TEXTJOIN("-",TRUE,_xlfn.XLOOKUP(VALUE(INDEX(_xlfn.TEXTSPLIT(B85,"-"),4)),'DN轉換表(必要)'!A:A,'DN轉換表(必要)'!B:B,,0),INDEX(_xlfn.TEXTSPLIT(B85,"-"),1),INDEX(_xlfn.TEXTSPLIT(B85,"-"),2),INDEX(_xlfn.TEXTSPLIT(B85,"-"),3),INDEX(_xlfn.TEXTSPLIT(B85,"-"),4),INDEX(_xlfn.TEXTSPLIT(B85,"-"),5)))</f>
        <v>CA-1501-AA1B-NA</v>
      </c>
      <c r="AL85" s="2" t="str">
        <f>IF(ISNUMBER(IFERROR(_xlfn.XLOOKUP(表格1[[#This Row],[Line_No]],'TEMP VALUE'!A:A,'DRAWING LIST'!A:A,,0),"")),"v","")</f>
        <v/>
      </c>
      <c r="AM85" s="2" t="str">
        <f>_xlfn.XLOOKUP(表格1[[#This Row],[Series NO]], 版本控制!$A:$A, 版本控制!$E:$E, , 0, -1)</f>
        <v>啟用</v>
      </c>
    </row>
    <row r="86" spans="1:39" hidden="1">
      <c r="A86" s="18">
        <f>'圖號清單-114.04.25'!A86</f>
        <v>85</v>
      </c>
      <c r="B86" s="14" t="str">
        <f>_xlfn.XLOOKUP(表格1[[#This Row],[Series NO]],'圖號清單-114.04.25'!A:A,'圖號清單-114.04.25'!B:B,,0)</f>
        <v>CA-1601-25-AA1B-NA</v>
      </c>
      <c r="C86" s="3" t="str">
        <f>COUNTIF($AK$2:AK86, AK86) &amp; "/" &amp; COUNTIF($AK$2:$AK$3003, AK86)</f>
        <v>1/1</v>
      </c>
      <c r="D86" s="3" t="str">
        <f t="shared" si="2"/>
        <v>CA-1601-25-AA1B-NA</v>
      </c>
      <c r="E86" s="14" t="str" cm="1">
        <f t="array" ref="E86">IFERROR(_xlfn.TEXTJOIN("-",TRUE,_xlfn.XLOOKUP(VALUE(INDEX(_xlfn.TEXTSPLIT(B86,"-"),3)),'DN轉換表(必要)'!A:A,'DN轉換表(必要)'!B:B,,0),INDEX(_xlfn.TEXTSPLIT(B86,"-"),1),INDEX(_xlfn.TEXTSPLIT(B86,"-"),2),INDEX(_xlfn.TEXTSPLIT(B86,"-"),4),INDEX(_xlfn.TEXTSPLIT(B86,"-"),5)),_xlfn.TEXTJOIN("-",TRUE,_xlfn.XLOOKUP(VALUE(INDEX(_xlfn.TEXTSPLIT(B86,"-"),4)),'DN轉換表(必要)'!A:A,'DN轉換表(必要)'!B:B,,0),INDEX(_xlfn.TEXTSPLIT(B86,"-"),1),INDEX(_xlfn.TEXTSPLIT(B86,"-"),2),INDEX(_xlfn.TEXTSPLIT(B86,"-"),3),INDEX(_xlfn.TEXTSPLIT(B86,"-"),4),INDEX(_xlfn.TEXTSPLIT(B86,"-"),5)))</f>
        <v>1"-CA-1601-AA1B-NA</v>
      </c>
      <c r="F86" s="3" t="str">
        <f>IFERROR(_xlfn.XLOOKUP(_xlfn.CONCAT(表格1[[#This Row],[Series NO]],"_",SUBSTITUTE(F$1,"REV.","")),版本控制!$F:$F,版本控制!$C:$C,,0),"")</f>
        <v>04/22/'25</v>
      </c>
      <c r="G86" s="3" t="str">
        <f>IFERROR(_xlfn.XLOOKUP(_xlfn.CONCAT(表格1[[#This Row],[Series NO]],"_",SUBSTITUTE(G$1,"REV.","")),版本控制!$F:$F,版本控制!$C:$C,,0),"")</f>
        <v/>
      </c>
      <c r="H86" s="3" t="str">
        <f>IFERROR(_xlfn.XLOOKUP(_xlfn.CONCAT(表格1[[#This Row],[Series NO]],"_",SUBSTITUTE(H$1,"REV.","")),版本控制!$F:$F,版本控制!$C:$C,,0),"")</f>
        <v/>
      </c>
      <c r="I86" s="3" t="str">
        <f>IFERROR(_xlfn.XLOOKUP(_xlfn.CONCAT(表格1[[#This Row],[Series NO]],"_",SUBSTITUTE(I$1,"REV.","")),版本控制!$F:$F,版本控制!$C:$C,,0),"")</f>
        <v/>
      </c>
      <c r="J86" s="3" t="str">
        <f>IFERROR(_xlfn.XLOOKUP(_xlfn.CONCAT(表格1[[#This Row],[Series NO]],"_",SUBSTITUTE(J$1,"REV.","")),版本控制!$F:$F,版本控制!$C:$C,,0),"")</f>
        <v/>
      </c>
      <c r="K86" s="3" t="str" cm="1">
        <f t="array" ref="K86">INDEX(F$1:J$1,1,MATCH(1,1/($F86:J86&lt;&gt;"")))</f>
        <v>REV.1</v>
      </c>
      <c r="L86" s="3" t="str" cm="1">
        <f t="array" ref="L86">LOOKUP(2,1/($F86:J86&lt;&gt;""),$F86:J86)</f>
        <v>04/22/'25</v>
      </c>
      <c r="M86" s="3"/>
      <c r="N86" s="3" t="str">
        <f t="shared" si="3"/>
        <v>0085</v>
      </c>
      <c r="O86" s="28"/>
      <c r="P86" s="32"/>
      <c r="Q86" s="22" cm="1">
        <f t="array" ref="Q86">_xlfn.XLOOKUP(INDEX(_xlfn.TEXTSPLIT(表格1[[#This Row],[LINE   NUMBER]],"-"),1),'DN轉換表(必要)'!B:B,'DN轉換表(必要)'!C:C,,0)</f>
        <v>1</v>
      </c>
      <c r="R86" s="22" t="str" cm="1">
        <f t="array" ref="R86">IF(IFERROR(MATCH(INDEX(_xlfn.TEXTSPLIT(表格1[[#This Row],[LINE   NUMBER]],"-"),2),介質清單!I:I,0)&gt;=1,FALSE),"Trim",INDEX(_xlfn.TEXTSPLIT(表格1[[#This Row],[LINE   NUMBER]],"-"),2))</f>
        <v>CA</v>
      </c>
      <c r="S86" s="22" t="str" cm="1">
        <f t="array" ref="S8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1601</v>
      </c>
      <c r="T86" s="22" t="str" cm="1">
        <f t="array" ref="T86">IF(LEN(INDEX(_xlfn.TEXTSPLIT(表格1[[#This Row],[LINE   NUMBER]],"-"),4))=4,INDEX(_xlfn.TEXTSPLIT(表格1[[#This Row],[LINE   NUMBER]],"-"),4),IF(LEN(MID(E86,FIND("AA",E86,1),4))=4,MID(E86,FIND("AA",E86,1),4),"Wrong"))</f>
        <v>AA1B</v>
      </c>
      <c r="U86" s="22" t="str" cm="1">
        <f t="array" ref="U8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86" s="22" t="str">
        <f>_xlfn.XLOOKUP(表格1[[#This Row],[級數]],管道等级索引表!B:B,管道等级索引表!G:G,,0)</f>
        <v>A106 Gr.B
API 5L Gr.B
SAWH</v>
      </c>
      <c r="W86" s="22" t="s">
        <v>5</v>
      </c>
      <c r="X86" s="23"/>
      <c r="Y86" s="22"/>
      <c r="Z86" s="22" t="str">
        <f>_xlfn.CONCAT(表格1[[#This Row],[系統]],"-",表格1[[#This Row],[編號]])</f>
        <v>CA-1601</v>
      </c>
      <c r="AA86" s="22"/>
      <c r="AB8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8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86" s="24" t="str">
        <f>IFERROR(_xlfn.XLOOKUP(表格1[[#This Row],[Line_No]],管道特性一覽表!A:A,管道特性一覽表!P:P,,0),"")</f>
        <v>水</v>
      </c>
      <c r="AE86" s="24" t="str" cm="1">
        <f t="array" ref="AE86">_xlfn.IFNA(_xlfn.XLOOKUP(表格1[[#This Row],[Series NO]],'依TP NO.篩選'!A:A,'依TP NO.篩選'!R:R,,0),_xlfn.XLOOKUP(VALUE(表格1[[#This Row],[Series NO]]),VALUE('依TP NO.篩選'!A:A),'依TP NO.篩選'!R:R,,0))</f>
        <v>TP-027</v>
      </c>
      <c r="AF86" s="24" t="str">
        <f>_xlfn.XLOOKUP(表格1[[#This Row],[系統]],介質清單!A:A,介質清單!B:B,,0)</f>
        <v>壓縮空氣</v>
      </c>
      <c r="AG86" s="25"/>
      <c r="AH86" s="22" t="s">
        <v>3433</v>
      </c>
      <c r="AI86" s="24"/>
      <c r="AJ8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86" s="2" t="str" cm="1">
        <f t="array" ref="AK86">IFERROR(_xlfn.TEXTJOIN("-",TRUE,INDEX(_xlfn.TEXTSPLIT(B86,"-"),1),INDEX(_xlfn.TEXTSPLIT(B86,"-"),2),INDEX(_xlfn.TEXTSPLIT(B86,"-"),4),INDEX(_xlfn.TEXTSPLIT(B86,"-"),5)),_xlfn.TEXTJOIN("-",TRUE,_xlfn.XLOOKUP(VALUE(INDEX(_xlfn.TEXTSPLIT(B86,"-"),4)),'DN轉換表(必要)'!A:A,'DN轉換表(必要)'!B:B,,0),INDEX(_xlfn.TEXTSPLIT(B86,"-"),1),INDEX(_xlfn.TEXTSPLIT(B86,"-"),2),INDEX(_xlfn.TEXTSPLIT(B86,"-"),3),INDEX(_xlfn.TEXTSPLIT(B86,"-"),4),INDEX(_xlfn.TEXTSPLIT(B86,"-"),5)))</f>
        <v>CA-1601-AA1B-NA</v>
      </c>
      <c r="AL86" s="2" t="str">
        <f>IF(ISNUMBER(IFERROR(_xlfn.XLOOKUP(表格1[[#This Row],[Line_No]],'TEMP VALUE'!A:A,'DRAWING LIST'!A:A,,0),"")),"v","")</f>
        <v/>
      </c>
      <c r="AM86" s="2" t="str">
        <f>_xlfn.XLOOKUP(表格1[[#This Row],[Series NO]], 版本控制!$A:$A, 版本控制!$E:$E, , 0, -1)</f>
        <v>啟用</v>
      </c>
    </row>
    <row r="87" spans="1:39" hidden="1">
      <c r="A87" s="18">
        <f>'圖號清單-114.04.25'!A87</f>
        <v>86</v>
      </c>
      <c r="B87" s="14" t="str">
        <f>_xlfn.XLOOKUP(表格1[[#This Row],[Series NO]],'圖號清單-114.04.25'!A:A,'圖號清單-114.04.25'!B:B,,0)</f>
        <v>CA-1602-25-AA1B-NA-1</v>
      </c>
      <c r="C87" s="3" t="str">
        <f>COUNTIF($AK$2:AK87, AK87) &amp; "/" &amp; COUNTIF($AK$2:$AK$3003, AK87)</f>
        <v>1/3</v>
      </c>
      <c r="D87" s="3" t="str">
        <f t="shared" si="2"/>
        <v>CA-1602-25-AA1B-NA</v>
      </c>
      <c r="E87" s="14" t="str" cm="1">
        <f t="array" ref="E87">IFERROR(_xlfn.TEXTJOIN("-",TRUE,_xlfn.XLOOKUP(VALUE(INDEX(_xlfn.TEXTSPLIT(B87,"-"),3)),'DN轉換表(必要)'!A:A,'DN轉換表(必要)'!B:B,,0),INDEX(_xlfn.TEXTSPLIT(B87,"-"),1),INDEX(_xlfn.TEXTSPLIT(B87,"-"),2),INDEX(_xlfn.TEXTSPLIT(B87,"-"),4),INDEX(_xlfn.TEXTSPLIT(B87,"-"),5)),_xlfn.TEXTJOIN("-",TRUE,_xlfn.XLOOKUP(VALUE(INDEX(_xlfn.TEXTSPLIT(B87,"-"),4)),'DN轉換表(必要)'!A:A,'DN轉換表(必要)'!B:B,,0),INDEX(_xlfn.TEXTSPLIT(B87,"-"),1),INDEX(_xlfn.TEXTSPLIT(B87,"-"),2),INDEX(_xlfn.TEXTSPLIT(B87,"-"),3),INDEX(_xlfn.TEXTSPLIT(B87,"-"),4),INDEX(_xlfn.TEXTSPLIT(B87,"-"),5)))</f>
        <v>1"-CA-1602-AA1B-NA</v>
      </c>
      <c r="F87" s="3" t="str">
        <f>IFERROR(_xlfn.XLOOKUP(_xlfn.CONCAT(表格1[[#This Row],[Series NO]],"_",SUBSTITUTE(F$1,"REV.","")),版本控制!$F:$F,版本控制!$C:$C,,0),"")</f>
        <v>04/22/'25</v>
      </c>
      <c r="G87" s="3" t="str">
        <f>IFERROR(_xlfn.XLOOKUP(_xlfn.CONCAT(表格1[[#This Row],[Series NO]],"_",SUBSTITUTE(G$1,"REV.","")),版本控制!$F:$F,版本控制!$C:$C,,0),"")</f>
        <v/>
      </c>
      <c r="H87" s="3" t="str">
        <f>IFERROR(_xlfn.XLOOKUP(_xlfn.CONCAT(表格1[[#This Row],[Series NO]],"_",SUBSTITUTE(H$1,"REV.","")),版本控制!$F:$F,版本控制!$C:$C,,0),"")</f>
        <v/>
      </c>
      <c r="I87" s="3" t="str">
        <f>IFERROR(_xlfn.XLOOKUP(_xlfn.CONCAT(表格1[[#This Row],[Series NO]],"_",SUBSTITUTE(I$1,"REV.","")),版本控制!$F:$F,版本控制!$C:$C,,0),"")</f>
        <v/>
      </c>
      <c r="J87" s="3" t="str">
        <f>IFERROR(_xlfn.XLOOKUP(_xlfn.CONCAT(表格1[[#This Row],[Series NO]],"_",SUBSTITUTE(J$1,"REV.","")),版本控制!$F:$F,版本控制!$C:$C,,0),"")</f>
        <v/>
      </c>
      <c r="K87" s="3" t="str" cm="1">
        <f t="array" ref="K87">INDEX(F$1:J$1,1,MATCH(1,1/($F87:J87&lt;&gt;"")))</f>
        <v>REV.1</v>
      </c>
      <c r="L87" s="3" t="str" cm="1">
        <f t="array" ref="L87">LOOKUP(2,1/($F87:J87&lt;&gt;""),$F87:J87)</f>
        <v>04/22/'25</v>
      </c>
      <c r="M87" s="3"/>
      <c r="N87" s="3" t="str">
        <f t="shared" si="3"/>
        <v>0086</v>
      </c>
      <c r="O87" s="28"/>
      <c r="P87" s="32"/>
      <c r="Q87" s="22" cm="1">
        <f t="array" ref="Q87">_xlfn.XLOOKUP(INDEX(_xlfn.TEXTSPLIT(表格1[[#This Row],[LINE   NUMBER]],"-"),1),'DN轉換表(必要)'!B:B,'DN轉換表(必要)'!C:C,,0)</f>
        <v>1</v>
      </c>
      <c r="R87" s="22" t="str" cm="1">
        <f t="array" ref="R87">IF(IFERROR(MATCH(INDEX(_xlfn.TEXTSPLIT(表格1[[#This Row],[LINE   NUMBER]],"-"),2),介質清單!I:I,0)&gt;=1,FALSE),"Trim",INDEX(_xlfn.TEXTSPLIT(表格1[[#This Row],[LINE   NUMBER]],"-"),2))</f>
        <v>CA</v>
      </c>
      <c r="S87" s="22" t="str" cm="1">
        <f t="array" ref="S8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1602</v>
      </c>
      <c r="T87" s="22" t="str" cm="1">
        <f t="array" ref="T87">IF(LEN(INDEX(_xlfn.TEXTSPLIT(表格1[[#This Row],[LINE   NUMBER]],"-"),4))=4,INDEX(_xlfn.TEXTSPLIT(表格1[[#This Row],[LINE   NUMBER]],"-"),4),IF(LEN(MID(E87,FIND("AA",E87,1),4))=4,MID(E87,FIND("AA",E87,1),4),"Wrong"))</f>
        <v>AA1B</v>
      </c>
      <c r="U87" s="22" t="str" cm="1">
        <f t="array" ref="U8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87" s="22" t="str">
        <f>_xlfn.XLOOKUP(表格1[[#This Row],[級數]],管道等级索引表!B:B,管道等级索引表!G:G,,0)</f>
        <v>A106 Gr.B
API 5L Gr.B
SAWH</v>
      </c>
      <c r="W87" s="22" t="s">
        <v>5</v>
      </c>
      <c r="X87" s="23"/>
      <c r="Y87" s="22"/>
      <c r="Z87" s="22" t="str">
        <f>_xlfn.CONCAT(表格1[[#This Row],[系統]],"-",表格1[[#This Row],[編號]])</f>
        <v>CA-1602</v>
      </c>
      <c r="AA87" s="22"/>
      <c r="AB8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8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87" s="24" t="str">
        <f>IFERROR(_xlfn.XLOOKUP(表格1[[#This Row],[Line_No]],管道特性一覽表!A:A,管道特性一覽表!P:P,,0),"")</f>
        <v>水</v>
      </c>
      <c r="AE87" s="24" t="str" cm="1">
        <f t="array" ref="AE87">_xlfn.IFNA(_xlfn.XLOOKUP(表格1[[#This Row],[Series NO]],'依TP NO.篩選'!A:A,'依TP NO.篩選'!R:R,,0),_xlfn.XLOOKUP(VALUE(表格1[[#This Row],[Series NO]]),VALUE('依TP NO.篩選'!A:A),'依TP NO.篩選'!R:R,,0))</f>
        <v>TP-027</v>
      </c>
      <c r="AF87" s="24" t="str">
        <f>_xlfn.XLOOKUP(表格1[[#This Row],[系統]],介質清單!A:A,介質清單!B:B,,0)</f>
        <v>壓縮空氣</v>
      </c>
      <c r="AG87" s="25"/>
      <c r="AH87" s="22" t="s">
        <v>3433</v>
      </c>
      <c r="AI87" s="24"/>
      <c r="AJ8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87" s="2" t="str" cm="1">
        <f t="array" ref="AK87">IFERROR(_xlfn.TEXTJOIN("-",TRUE,INDEX(_xlfn.TEXTSPLIT(B87,"-"),1),INDEX(_xlfn.TEXTSPLIT(B87,"-"),2),INDEX(_xlfn.TEXTSPLIT(B87,"-"),4),INDEX(_xlfn.TEXTSPLIT(B87,"-"),5)),_xlfn.TEXTJOIN("-",TRUE,_xlfn.XLOOKUP(VALUE(INDEX(_xlfn.TEXTSPLIT(B87,"-"),4)),'DN轉換表(必要)'!A:A,'DN轉換表(必要)'!B:B,,0),INDEX(_xlfn.TEXTSPLIT(B87,"-"),1),INDEX(_xlfn.TEXTSPLIT(B87,"-"),2),INDEX(_xlfn.TEXTSPLIT(B87,"-"),3),INDEX(_xlfn.TEXTSPLIT(B87,"-"),4),INDEX(_xlfn.TEXTSPLIT(B87,"-"),5)))</f>
        <v>CA-1602-AA1B-NA</v>
      </c>
      <c r="AL87" s="2" t="str">
        <f>IF(ISNUMBER(IFERROR(_xlfn.XLOOKUP(表格1[[#This Row],[Line_No]],'TEMP VALUE'!A:A,'DRAWING LIST'!A:A,,0),"")),"v","")</f>
        <v/>
      </c>
      <c r="AM87" s="2" t="str">
        <f>_xlfn.XLOOKUP(表格1[[#This Row],[Series NO]], 版本控制!$A:$A, 版本控制!$E:$E, , 0, -1)</f>
        <v>啟用</v>
      </c>
    </row>
    <row r="88" spans="1:39" hidden="1">
      <c r="A88" s="18">
        <f>'圖號清單-114.04.25'!A88</f>
        <v>87</v>
      </c>
      <c r="B88" s="14" t="str">
        <f>_xlfn.XLOOKUP(表格1[[#This Row],[Series NO]],'圖號清單-114.04.25'!A:A,'圖號清單-114.04.25'!B:B,,0)</f>
        <v>CA-1602-25-AA1B-NA-2</v>
      </c>
      <c r="C88" s="3" t="str">
        <f>COUNTIF($AK$2:AK88, AK88) &amp; "/" &amp; COUNTIF($AK$2:$AK$3003, AK88)</f>
        <v>2/3</v>
      </c>
      <c r="D88" s="3" t="str">
        <f t="shared" si="2"/>
        <v>CA-1602-25-AA1B-NA</v>
      </c>
      <c r="E88" s="14" t="str" cm="1">
        <f t="array" ref="E88">IFERROR(_xlfn.TEXTJOIN("-",TRUE,_xlfn.XLOOKUP(VALUE(INDEX(_xlfn.TEXTSPLIT(B88,"-"),3)),'DN轉換表(必要)'!A:A,'DN轉換表(必要)'!B:B,,0),INDEX(_xlfn.TEXTSPLIT(B88,"-"),1),INDEX(_xlfn.TEXTSPLIT(B88,"-"),2),INDEX(_xlfn.TEXTSPLIT(B88,"-"),4),INDEX(_xlfn.TEXTSPLIT(B88,"-"),5)),_xlfn.TEXTJOIN("-",TRUE,_xlfn.XLOOKUP(VALUE(INDEX(_xlfn.TEXTSPLIT(B88,"-"),4)),'DN轉換表(必要)'!A:A,'DN轉換表(必要)'!B:B,,0),INDEX(_xlfn.TEXTSPLIT(B88,"-"),1),INDEX(_xlfn.TEXTSPLIT(B88,"-"),2),INDEX(_xlfn.TEXTSPLIT(B88,"-"),3),INDEX(_xlfn.TEXTSPLIT(B88,"-"),4),INDEX(_xlfn.TEXTSPLIT(B88,"-"),5)))</f>
        <v>1"-CA-1602-AA1B-NA</v>
      </c>
      <c r="F88" s="3" t="str">
        <f>IFERROR(_xlfn.XLOOKUP(_xlfn.CONCAT(表格1[[#This Row],[Series NO]],"_",SUBSTITUTE(F$1,"REV.","")),版本控制!$F:$F,版本控制!$C:$C,,0),"")</f>
        <v>04/22/'25</v>
      </c>
      <c r="G88" s="3" t="str">
        <f>IFERROR(_xlfn.XLOOKUP(_xlfn.CONCAT(表格1[[#This Row],[Series NO]],"_",SUBSTITUTE(G$1,"REV.","")),版本控制!$F:$F,版本控制!$C:$C,,0),"")</f>
        <v>06/17/'25</v>
      </c>
      <c r="H88" s="3" t="str">
        <f>IFERROR(_xlfn.XLOOKUP(_xlfn.CONCAT(表格1[[#This Row],[Series NO]],"_",SUBSTITUTE(H$1,"REV.","")),版本控制!$F:$F,版本控制!$C:$C,,0),"")</f>
        <v/>
      </c>
      <c r="I88" s="3" t="str">
        <f>IFERROR(_xlfn.XLOOKUP(_xlfn.CONCAT(表格1[[#This Row],[Series NO]],"_",SUBSTITUTE(I$1,"REV.","")),版本控制!$F:$F,版本控制!$C:$C,,0),"")</f>
        <v/>
      </c>
      <c r="J88" s="3" t="str">
        <f>IFERROR(_xlfn.XLOOKUP(_xlfn.CONCAT(表格1[[#This Row],[Series NO]],"_",SUBSTITUTE(J$1,"REV.","")),版本控制!$F:$F,版本控制!$C:$C,,0),"")</f>
        <v/>
      </c>
      <c r="K88" s="3" t="str" cm="1">
        <f t="array" ref="K88">INDEX(F$1:J$1,1,MATCH(1,1/($F88:J88&lt;&gt;"")))</f>
        <v>REV.2</v>
      </c>
      <c r="L88" s="3" t="str" cm="1">
        <f t="array" ref="L88">LOOKUP(2,1/($F88:J88&lt;&gt;""),$F88:J88)</f>
        <v>06/17/'25</v>
      </c>
      <c r="M88" s="3"/>
      <c r="N88" s="3" t="str">
        <f t="shared" si="3"/>
        <v>0087</v>
      </c>
      <c r="O88" s="28"/>
      <c r="P88" s="32"/>
      <c r="Q88" s="22" cm="1">
        <f t="array" ref="Q88">_xlfn.XLOOKUP(INDEX(_xlfn.TEXTSPLIT(表格1[[#This Row],[LINE   NUMBER]],"-"),1),'DN轉換表(必要)'!B:B,'DN轉換表(必要)'!C:C,,0)</f>
        <v>1</v>
      </c>
      <c r="R88" s="22" t="str" cm="1">
        <f t="array" ref="R88">IF(IFERROR(MATCH(INDEX(_xlfn.TEXTSPLIT(表格1[[#This Row],[LINE   NUMBER]],"-"),2),介質清單!I:I,0)&gt;=1,FALSE),"Trim",INDEX(_xlfn.TEXTSPLIT(表格1[[#This Row],[LINE   NUMBER]],"-"),2))</f>
        <v>CA</v>
      </c>
      <c r="S88" s="22" t="str" cm="1">
        <f t="array" ref="S8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1602</v>
      </c>
      <c r="T88" s="22" t="str" cm="1">
        <f t="array" ref="T88">IF(LEN(INDEX(_xlfn.TEXTSPLIT(表格1[[#This Row],[LINE   NUMBER]],"-"),4))=4,INDEX(_xlfn.TEXTSPLIT(表格1[[#This Row],[LINE   NUMBER]],"-"),4),IF(LEN(MID(E88,FIND("AA",E88,1),4))=4,MID(E88,FIND("AA",E88,1),4),"Wrong"))</f>
        <v>AA1B</v>
      </c>
      <c r="U88" s="22" t="str" cm="1">
        <f t="array" ref="U8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88" s="22" t="str">
        <f>_xlfn.XLOOKUP(表格1[[#This Row],[級數]],管道等级索引表!B:B,管道等级索引表!G:G,,0)</f>
        <v>A106 Gr.B
API 5L Gr.B
SAWH</v>
      </c>
      <c r="W88" s="22" t="s">
        <v>5</v>
      </c>
      <c r="X88" s="23"/>
      <c r="Y88" s="22"/>
      <c r="Z88" s="22" t="str">
        <f>_xlfn.CONCAT(表格1[[#This Row],[系統]],"-",表格1[[#This Row],[編號]])</f>
        <v>CA-1602</v>
      </c>
      <c r="AA88" s="22"/>
      <c r="AB8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8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88" s="24" t="str">
        <f>IFERROR(_xlfn.XLOOKUP(表格1[[#This Row],[Line_No]],管道特性一覽表!A:A,管道特性一覽表!P:P,,0),"")</f>
        <v>水</v>
      </c>
      <c r="AE88" s="24" t="str" cm="1">
        <f t="array" ref="AE88">_xlfn.IFNA(_xlfn.XLOOKUP(表格1[[#This Row],[Series NO]],'依TP NO.篩選'!A:A,'依TP NO.篩選'!R:R,,0),_xlfn.XLOOKUP(VALUE(表格1[[#This Row],[Series NO]]),VALUE('依TP NO.篩選'!A:A),'依TP NO.篩選'!R:R,,0))</f>
        <v>TP-027</v>
      </c>
      <c r="AF88" s="24" t="str">
        <f>_xlfn.XLOOKUP(表格1[[#This Row],[系統]],介質清單!A:A,介質清單!B:B,,0)</f>
        <v>壓縮空氣</v>
      </c>
      <c r="AG88" s="25"/>
      <c r="AH88" s="22" t="s">
        <v>3433</v>
      </c>
      <c r="AI88" s="24"/>
      <c r="AJ8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88" s="2" t="str" cm="1">
        <f t="array" ref="AK88">IFERROR(_xlfn.TEXTJOIN("-",TRUE,INDEX(_xlfn.TEXTSPLIT(B88,"-"),1),INDEX(_xlfn.TEXTSPLIT(B88,"-"),2),INDEX(_xlfn.TEXTSPLIT(B88,"-"),4),INDEX(_xlfn.TEXTSPLIT(B88,"-"),5)),_xlfn.TEXTJOIN("-",TRUE,_xlfn.XLOOKUP(VALUE(INDEX(_xlfn.TEXTSPLIT(B88,"-"),4)),'DN轉換表(必要)'!A:A,'DN轉換表(必要)'!B:B,,0),INDEX(_xlfn.TEXTSPLIT(B88,"-"),1),INDEX(_xlfn.TEXTSPLIT(B88,"-"),2),INDEX(_xlfn.TEXTSPLIT(B88,"-"),3),INDEX(_xlfn.TEXTSPLIT(B88,"-"),4),INDEX(_xlfn.TEXTSPLIT(B88,"-"),5)))</f>
        <v>CA-1602-AA1B-NA</v>
      </c>
      <c r="AL88" s="2" t="str">
        <f>IF(ISNUMBER(IFERROR(_xlfn.XLOOKUP(表格1[[#This Row],[Line_No]],'TEMP VALUE'!A:A,'DRAWING LIST'!A:A,,0),"")),"v","")</f>
        <v/>
      </c>
      <c r="AM88" s="2" t="str">
        <f>_xlfn.XLOOKUP(表格1[[#This Row],[Series NO]], 版本控制!$A:$A, 版本控制!$E:$E, , 0, -1)</f>
        <v>啟用</v>
      </c>
    </row>
    <row r="89" spans="1:39" hidden="1">
      <c r="A89" s="18">
        <f>'圖號清單-114.04.25'!A89</f>
        <v>88</v>
      </c>
      <c r="B89" s="14" t="str">
        <f>_xlfn.XLOOKUP(表格1[[#This Row],[Series NO]],'圖號清單-114.04.25'!A:A,'圖號清單-114.04.25'!B:B,,0)</f>
        <v>CA-1602-25-AA1B-NA-3</v>
      </c>
      <c r="C89" s="3" t="str">
        <f>COUNTIF($AK$2:AK89, AK89) &amp; "/" &amp; COUNTIF($AK$2:$AK$3003, AK89)</f>
        <v>3/3</v>
      </c>
      <c r="D89" s="3" t="str">
        <f t="shared" si="2"/>
        <v>CA-1602-25-AA1B-NA</v>
      </c>
      <c r="E89" s="14" t="str" cm="1">
        <f t="array" ref="E89">IFERROR(_xlfn.TEXTJOIN("-",TRUE,_xlfn.XLOOKUP(VALUE(INDEX(_xlfn.TEXTSPLIT(B89,"-"),3)),'DN轉換表(必要)'!A:A,'DN轉換表(必要)'!B:B,,0),INDEX(_xlfn.TEXTSPLIT(B89,"-"),1),INDEX(_xlfn.TEXTSPLIT(B89,"-"),2),INDEX(_xlfn.TEXTSPLIT(B89,"-"),4),INDEX(_xlfn.TEXTSPLIT(B89,"-"),5)),_xlfn.TEXTJOIN("-",TRUE,_xlfn.XLOOKUP(VALUE(INDEX(_xlfn.TEXTSPLIT(B89,"-"),4)),'DN轉換表(必要)'!A:A,'DN轉換表(必要)'!B:B,,0),INDEX(_xlfn.TEXTSPLIT(B89,"-"),1),INDEX(_xlfn.TEXTSPLIT(B89,"-"),2),INDEX(_xlfn.TEXTSPLIT(B89,"-"),3),INDEX(_xlfn.TEXTSPLIT(B89,"-"),4),INDEX(_xlfn.TEXTSPLIT(B89,"-"),5)))</f>
        <v>1"-CA-1602-AA1B-NA</v>
      </c>
      <c r="F89" s="3" t="str">
        <f>IFERROR(_xlfn.XLOOKUP(_xlfn.CONCAT(表格1[[#This Row],[Series NO]],"_",SUBSTITUTE(F$1,"REV.","")),版本控制!$F:$F,版本控制!$C:$C,,0),"")</f>
        <v>04/22/'25</v>
      </c>
      <c r="G89" s="3" t="str">
        <f>IFERROR(_xlfn.XLOOKUP(_xlfn.CONCAT(表格1[[#This Row],[Series NO]],"_",SUBSTITUTE(G$1,"REV.","")),版本控制!$F:$F,版本控制!$C:$C,,0),"")</f>
        <v/>
      </c>
      <c r="H89" s="3" t="str">
        <f>IFERROR(_xlfn.XLOOKUP(_xlfn.CONCAT(表格1[[#This Row],[Series NO]],"_",SUBSTITUTE(H$1,"REV.","")),版本控制!$F:$F,版本控制!$C:$C,,0),"")</f>
        <v/>
      </c>
      <c r="I89" s="3" t="str">
        <f>IFERROR(_xlfn.XLOOKUP(_xlfn.CONCAT(表格1[[#This Row],[Series NO]],"_",SUBSTITUTE(I$1,"REV.","")),版本控制!$F:$F,版本控制!$C:$C,,0),"")</f>
        <v/>
      </c>
      <c r="J89" s="3" t="str">
        <f>IFERROR(_xlfn.XLOOKUP(_xlfn.CONCAT(表格1[[#This Row],[Series NO]],"_",SUBSTITUTE(J$1,"REV.","")),版本控制!$F:$F,版本控制!$C:$C,,0),"")</f>
        <v/>
      </c>
      <c r="K89" s="3" t="str" cm="1">
        <f t="array" ref="K89">INDEX(F$1:J$1,1,MATCH(1,1/($F89:J89&lt;&gt;"")))</f>
        <v>REV.1</v>
      </c>
      <c r="L89" s="3" t="str" cm="1">
        <f t="array" ref="L89">LOOKUP(2,1/($F89:J89&lt;&gt;""),$F89:J89)</f>
        <v>04/22/'25</v>
      </c>
      <c r="M89" s="3"/>
      <c r="N89" s="3" t="str">
        <f t="shared" si="3"/>
        <v>0088</v>
      </c>
      <c r="O89" s="28"/>
      <c r="P89" s="15"/>
      <c r="Q89" s="22" cm="1">
        <f t="array" ref="Q89">_xlfn.XLOOKUP(INDEX(_xlfn.TEXTSPLIT(表格1[[#This Row],[LINE   NUMBER]],"-"),1),'DN轉換表(必要)'!B:B,'DN轉換表(必要)'!C:C,,0)</f>
        <v>1</v>
      </c>
      <c r="R89" s="22" t="str" cm="1">
        <f t="array" ref="R89">IF(IFERROR(MATCH(INDEX(_xlfn.TEXTSPLIT(表格1[[#This Row],[LINE   NUMBER]],"-"),2),介質清單!I:I,0)&gt;=1,FALSE),"Trim",INDEX(_xlfn.TEXTSPLIT(表格1[[#This Row],[LINE   NUMBER]],"-"),2))</f>
        <v>CA</v>
      </c>
      <c r="S89" s="22" t="str" cm="1">
        <f t="array" ref="S8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1602</v>
      </c>
      <c r="T89" s="22" t="str" cm="1">
        <f t="array" ref="T89">IF(LEN(INDEX(_xlfn.TEXTSPLIT(表格1[[#This Row],[LINE   NUMBER]],"-"),4))=4,INDEX(_xlfn.TEXTSPLIT(表格1[[#This Row],[LINE   NUMBER]],"-"),4),IF(LEN(MID(E89,FIND("AA",E89,1),4))=4,MID(E89,FIND("AA",E89,1),4),"Wrong"))</f>
        <v>AA1B</v>
      </c>
      <c r="U89" s="22" t="str" cm="1">
        <f t="array" ref="U8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89" s="22" t="str">
        <f>_xlfn.XLOOKUP(表格1[[#This Row],[級數]],管道等级索引表!B:B,管道等级索引表!G:G,,0)</f>
        <v>A106 Gr.B
API 5L Gr.B
SAWH</v>
      </c>
      <c r="W89" s="22" t="s">
        <v>5</v>
      </c>
      <c r="X89" s="23"/>
      <c r="Y89" s="22"/>
      <c r="Z89" s="22" t="str">
        <f>_xlfn.CONCAT(表格1[[#This Row],[系統]],"-",表格1[[#This Row],[編號]])</f>
        <v>CA-1602</v>
      </c>
      <c r="AA89" s="22"/>
      <c r="AB8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8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89" s="24" t="str">
        <f>IFERROR(_xlfn.XLOOKUP(表格1[[#This Row],[Line_No]],管道特性一覽表!A:A,管道特性一覽表!P:P,,0),"")</f>
        <v>水</v>
      </c>
      <c r="AE89" s="24" t="str" cm="1">
        <f t="array" ref="AE89">_xlfn.IFNA(_xlfn.XLOOKUP(表格1[[#This Row],[Series NO]],'依TP NO.篩選'!A:A,'依TP NO.篩選'!R:R,,0),_xlfn.XLOOKUP(VALUE(表格1[[#This Row],[Series NO]]),VALUE('依TP NO.篩選'!A:A),'依TP NO.篩選'!R:R,,0))</f>
        <v>TP-027</v>
      </c>
      <c r="AF89" s="24" t="str">
        <f>_xlfn.XLOOKUP(表格1[[#This Row],[系統]],介質清單!A:A,介質清單!B:B,,0)</f>
        <v>壓縮空氣</v>
      </c>
      <c r="AG89" s="25"/>
      <c r="AH89" s="22" t="s">
        <v>3433</v>
      </c>
      <c r="AI89" s="24"/>
      <c r="AJ8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89" s="2" t="str" cm="1">
        <f t="array" ref="AK89">IFERROR(_xlfn.TEXTJOIN("-",TRUE,INDEX(_xlfn.TEXTSPLIT(B89,"-"),1),INDEX(_xlfn.TEXTSPLIT(B89,"-"),2),INDEX(_xlfn.TEXTSPLIT(B89,"-"),4),INDEX(_xlfn.TEXTSPLIT(B89,"-"),5)),_xlfn.TEXTJOIN("-",TRUE,_xlfn.XLOOKUP(VALUE(INDEX(_xlfn.TEXTSPLIT(B89,"-"),4)),'DN轉換表(必要)'!A:A,'DN轉換表(必要)'!B:B,,0),INDEX(_xlfn.TEXTSPLIT(B89,"-"),1),INDEX(_xlfn.TEXTSPLIT(B89,"-"),2),INDEX(_xlfn.TEXTSPLIT(B89,"-"),3),INDEX(_xlfn.TEXTSPLIT(B89,"-"),4),INDEX(_xlfn.TEXTSPLIT(B89,"-"),5)))</f>
        <v>CA-1602-AA1B-NA</v>
      </c>
      <c r="AL89" s="2" t="str">
        <f>IF(ISNUMBER(IFERROR(_xlfn.XLOOKUP(表格1[[#This Row],[Line_No]],'TEMP VALUE'!A:A,'DRAWING LIST'!A:A,,0),"")),"v","")</f>
        <v/>
      </c>
      <c r="AM89" s="2" t="str">
        <f>_xlfn.XLOOKUP(表格1[[#This Row],[Series NO]], 版本控制!$A:$A, 版本控制!$E:$E, , 0, -1)</f>
        <v>啟用</v>
      </c>
    </row>
    <row r="90" spans="1:39" hidden="1">
      <c r="A90" s="18">
        <f>'圖號清單-114.04.25'!A90</f>
        <v>89</v>
      </c>
      <c r="B90" s="14" t="str">
        <f>_xlfn.XLOOKUP(表格1[[#This Row],[Series NO]],'圖號清單-114.04.25'!A:A,'圖號清單-114.04.25'!B:B,,0)</f>
        <v>CA-1701-25-AA1B-NA</v>
      </c>
      <c r="C90" s="3" t="str">
        <f>COUNTIF($AK$2:AK90, AK90) &amp; "/" &amp; COUNTIF($AK$2:$AK$3003, AK90)</f>
        <v>1/1</v>
      </c>
      <c r="D90" s="3" t="str">
        <f t="shared" si="2"/>
        <v>CA-1701-25-AA1B-NA</v>
      </c>
      <c r="E90" s="14" t="str" cm="1">
        <f t="array" ref="E90">IFERROR(_xlfn.TEXTJOIN("-",TRUE,_xlfn.XLOOKUP(VALUE(INDEX(_xlfn.TEXTSPLIT(B90,"-"),3)),'DN轉換表(必要)'!A:A,'DN轉換表(必要)'!B:B,,0),INDEX(_xlfn.TEXTSPLIT(B90,"-"),1),INDEX(_xlfn.TEXTSPLIT(B90,"-"),2),INDEX(_xlfn.TEXTSPLIT(B90,"-"),4),INDEX(_xlfn.TEXTSPLIT(B90,"-"),5)),_xlfn.TEXTJOIN("-",TRUE,_xlfn.XLOOKUP(VALUE(INDEX(_xlfn.TEXTSPLIT(B90,"-"),4)),'DN轉換表(必要)'!A:A,'DN轉換表(必要)'!B:B,,0),INDEX(_xlfn.TEXTSPLIT(B90,"-"),1),INDEX(_xlfn.TEXTSPLIT(B90,"-"),2),INDEX(_xlfn.TEXTSPLIT(B90,"-"),3),INDEX(_xlfn.TEXTSPLIT(B90,"-"),4),INDEX(_xlfn.TEXTSPLIT(B90,"-"),5)))</f>
        <v>1"-CA-1701-AA1B-NA</v>
      </c>
      <c r="F90" s="3" t="str">
        <f>IFERROR(_xlfn.XLOOKUP(_xlfn.CONCAT(表格1[[#This Row],[Series NO]],"_",SUBSTITUTE(F$1,"REV.","")),版本控制!$F:$F,版本控制!$C:$C,,0),"")</f>
        <v>04/22/'25</v>
      </c>
      <c r="G90" s="3" t="str">
        <f>IFERROR(_xlfn.XLOOKUP(_xlfn.CONCAT(表格1[[#This Row],[Series NO]],"_",SUBSTITUTE(G$1,"REV.","")),版本控制!$F:$F,版本控制!$C:$C,,0),"")</f>
        <v/>
      </c>
      <c r="H90" s="3" t="str">
        <f>IFERROR(_xlfn.XLOOKUP(_xlfn.CONCAT(表格1[[#This Row],[Series NO]],"_",SUBSTITUTE(H$1,"REV.","")),版本控制!$F:$F,版本控制!$C:$C,,0),"")</f>
        <v/>
      </c>
      <c r="I90" s="3" t="str">
        <f>IFERROR(_xlfn.XLOOKUP(_xlfn.CONCAT(表格1[[#This Row],[Series NO]],"_",SUBSTITUTE(I$1,"REV.","")),版本控制!$F:$F,版本控制!$C:$C,,0),"")</f>
        <v/>
      </c>
      <c r="J90" s="3" t="str">
        <f>IFERROR(_xlfn.XLOOKUP(_xlfn.CONCAT(表格1[[#This Row],[Series NO]],"_",SUBSTITUTE(J$1,"REV.","")),版本控制!$F:$F,版本控制!$C:$C,,0),"")</f>
        <v/>
      </c>
      <c r="K90" s="3" t="str" cm="1">
        <f t="array" ref="K90">INDEX(F$1:J$1,1,MATCH(1,1/($F90:J90&lt;&gt;"")))</f>
        <v>REV.1</v>
      </c>
      <c r="L90" s="3" t="str" cm="1">
        <f t="array" ref="L90">LOOKUP(2,1/($F90:J90&lt;&gt;""),$F90:J90)</f>
        <v>04/22/'25</v>
      </c>
      <c r="M90" s="3"/>
      <c r="N90" s="3" t="str">
        <f t="shared" si="3"/>
        <v>0089</v>
      </c>
      <c r="O90" s="28"/>
      <c r="P90" s="32"/>
      <c r="Q90" s="22" cm="1">
        <f t="array" ref="Q90">_xlfn.XLOOKUP(INDEX(_xlfn.TEXTSPLIT(表格1[[#This Row],[LINE   NUMBER]],"-"),1),'DN轉換表(必要)'!B:B,'DN轉換表(必要)'!C:C,,0)</f>
        <v>1</v>
      </c>
      <c r="R90" s="22" t="str" cm="1">
        <f t="array" ref="R90">IF(IFERROR(MATCH(INDEX(_xlfn.TEXTSPLIT(表格1[[#This Row],[LINE   NUMBER]],"-"),2),介質清單!I:I,0)&gt;=1,FALSE),"Trim",INDEX(_xlfn.TEXTSPLIT(表格1[[#This Row],[LINE   NUMBER]],"-"),2))</f>
        <v>CA</v>
      </c>
      <c r="S90" s="22" t="str" cm="1">
        <f t="array" ref="S9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1701</v>
      </c>
      <c r="T90" s="22" t="str" cm="1">
        <f t="array" ref="T90">IF(LEN(INDEX(_xlfn.TEXTSPLIT(表格1[[#This Row],[LINE   NUMBER]],"-"),4))=4,INDEX(_xlfn.TEXTSPLIT(表格1[[#This Row],[LINE   NUMBER]],"-"),4),IF(LEN(MID(E90,FIND("AA",E90,1),4))=4,MID(E90,FIND("AA",E90,1),4),"Wrong"))</f>
        <v>AA1B</v>
      </c>
      <c r="U90" s="22" t="str" cm="1">
        <f t="array" ref="U9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90" s="22" t="str">
        <f>_xlfn.XLOOKUP(表格1[[#This Row],[級數]],管道等级索引表!B:B,管道等级索引表!G:G,,0)</f>
        <v>A106 Gr.B
API 5L Gr.B
SAWH</v>
      </c>
      <c r="W90" s="22" t="s">
        <v>5</v>
      </c>
      <c r="X90" s="23"/>
      <c r="Y90" s="22"/>
      <c r="Z90" s="22" t="str">
        <f>_xlfn.CONCAT(表格1[[#This Row],[系統]],"-",表格1[[#This Row],[編號]])</f>
        <v>CA-1701</v>
      </c>
      <c r="AA90" s="22"/>
      <c r="AB9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9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90" s="24" t="str">
        <f>IFERROR(_xlfn.XLOOKUP(表格1[[#This Row],[Line_No]],管道特性一覽表!A:A,管道特性一覽表!P:P,,0),"")</f>
        <v>水</v>
      </c>
      <c r="AE90" s="24" t="str" cm="1">
        <f t="array" ref="AE90">_xlfn.IFNA(_xlfn.XLOOKUP(表格1[[#This Row],[Series NO]],'依TP NO.篩選'!A:A,'依TP NO.篩選'!R:R,,0),_xlfn.XLOOKUP(VALUE(表格1[[#This Row],[Series NO]]),VALUE('依TP NO.篩選'!A:A),'依TP NO.篩選'!R:R,,0))</f>
        <v>TP-027</v>
      </c>
      <c r="AF90" s="24" t="str">
        <f>_xlfn.XLOOKUP(表格1[[#This Row],[系統]],介質清單!A:A,介質清單!B:B,,0)</f>
        <v>壓縮空氣</v>
      </c>
      <c r="AG90" s="25"/>
      <c r="AH90" s="22" t="s">
        <v>3433</v>
      </c>
      <c r="AI90" s="24"/>
      <c r="AJ9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90" s="2" t="str" cm="1">
        <f t="array" ref="AK90">IFERROR(_xlfn.TEXTJOIN("-",TRUE,INDEX(_xlfn.TEXTSPLIT(B90,"-"),1),INDEX(_xlfn.TEXTSPLIT(B90,"-"),2),INDEX(_xlfn.TEXTSPLIT(B90,"-"),4),INDEX(_xlfn.TEXTSPLIT(B90,"-"),5)),_xlfn.TEXTJOIN("-",TRUE,_xlfn.XLOOKUP(VALUE(INDEX(_xlfn.TEXTSPLIT(B90,"-"),4)),'DN轉換表(必要)'!A:A,'DN轉換表(必要)'!B:B,,0),INDEX(_xlfn.TEXTSPLIT(B90,"-"),1),INDEX(_xlfn.TEXTSPLIT(B90,"-"),2),INDEX(_xlfn.TEXTSPLIT(B90,"-"),3),INDEX(_xlfn.TEXTSPLIT(B90,"-"),4),INDEX(_xlfn.TEXTSPLIT(B90,"-"),5)))</f>
        <v>CA-1701-AA1B-NA</v>
      </c>
      <c r="AL90" s="2" t="str">
        <f>IF(ISNUMBER(IFERROR(_xlfn.XLOOKUP(表格1[[#This Row],[Line_No]],'TEMP VALUE'!A:A,'DRAWING LIST'!A:A,,0),"")),"v","")</f>
        <v/>
      </c>
      <c r="AM90" s="2" t="str">
        <f>_xlfn.XLOOKUP(表格1[[#This Row],[Series NO]], 版本控制!$A:$A, 版本控制!$E:$E, , 0, -1)</f>
        <v>啟用</v>
      </c>
    </row>
    <row r="91" spans="1:39" hidden="1">
      <c r="A91" s="18">
        <f>'圖號清單-114.04.25'!A91</f>
        <v>90</v>
      </c>
      <c r="B91" s="14" t="str">
        <f>_xlfn.XLOOKUP(表格1[[#This Row],[Series NO]],'圖號清單-114.04.25'!A:A,'圖號清單-114.04.25'!B:B,,0)</f>
        <v>CA-1801-25-AA1B-NA-1</v>
      </c>
      <c r="C91" s="3" t="str">
        <f>COUNTIF($AK$2:AK91, AK91) &amp; "/" &amp; COUNTIF($AK$2:$AK$3003, AK91)</f>
        <v>1/3</v>
      </c>
      <c r="D91" s="3" t="str">
        <f t="shared" si="2"/>
        <v>CA-1801-25-AA1B-NA</v>
      </c>
      <c r="E91" s="14" t="str" cm="1">
        <f t="array" ref="E91">IFERROR(_xlfn.TEXTJOIN("-",TRUE,_xlfn.XLOOKUP(VALUE(INDEX(_xlfn.TEXTSPLIT(B91,"-"),3)),'DN轉換表(必要)'!A:A,'DN轉換表(必要)'!B:B,,0),INDEX(_xlfn.TEXTSPLIT(B91,"-"),1),INDEX(_xlfn.TEXTSPLIT(B91,"-"),2),INDEX(_xlfn.TEXTSPLIT(B91,"-"),4),INDEX(_xlfn.TEXTSPLIT(B91,"-"),5)),_xlfn.TEXTJOIN("-",TRUE,_xlfn.XLOOKUP(VALUE(INDEX(_xlfn.TEXTSPLIT(B91,"-"),4)),'DN轉換表(必要)'!A:A,'DN轉換表(必要)'!B:B,,0),INDEX(_xlfn.TEXTSPLIT(B91,"-"),1),INDEX(_xlfn.TEXTSPLIT(B91,"-"),2),INDEX(_xlfn.TEXTSPLIT(B91,"-"),3),INDEX(_xlfn.TEXTSPLIT(B91,"-"),4),INDEX(_xlfn.TEXTSPLIT(B91,"-"),5)))</f>
        <v>1"-CA-1801-AA1B-NA</v>
      </c>
      <c r="F91" s="3" t="str">
        <f>IFERROR(_xlfn.XLOOKUP(_xlfn.CONCAT(表格1[[#This Row],[Series NO]],"_",SUBSTITUTE(F$1,"REV.","")),版本控制!$F:$F,版本控制!$C:$C,,0),"")</f>
        <v>04/22/'25</v>
      </c>
      <c r="G91" s="3" t="str">
        <f>IFERROR(_xlfn.XLOOKUP(_xlfn.CONCAT(表格1[[#This Row],[Series NO]],"_",SUBSTITUTE(G$1,"REV.","")),版本控制!$F:$F,版本控制!$C:$C,,0),"")</f>
        <v/>
      </c>
      <c r="H91" s="3" t="str">
        <f>IFERROR(_xlfn.XLOOKUP(_xlfn.CONCAT(表格1[[#This Row],[Series NO]],"_",SUBSTITUTE(H$1,"REV.","")),版本控制!$F:$F,版本控制!$C:$C,,0),"")</f>
        <v/>
      </c>
      <c r="I91" s="3" t="str">
        <f>IFERROR(_xlfn.XLOOKUP(_xlfn.CONCAT(表格1[[#This Row],[Series NO]],"_",SUBSTITUTE(I$1,"REV.","")),版本控制!$F:$F,版本控制!$C:$C,,0),"")</f>
        <v/>
      </c>
      <c r="J91" s="3" t="str">
        <f>IFERROR(_xlfn.XLOOKUP(_xlfn.CONCAT(表格1[[#This Row],[Series NO]],"_",SUBSTITUTE(J$1,"REV.","")),版本控制!$F:$F,版本控制!$C:$C,,0),"")</f>
        <v/>
      </c>
      <c r="K91" s="3" t="str" cm="1">
        <f t="array" ref="K91">INDEX(F$1:J$1,1,MATCH(1,1/($F91:J91&lt;&gt;"")))</f>
        <v>REV.1</v>
      </c>
      <c r="L91" s="3" t="str" cm="1">
        <f t="array" ref="L91">LOOKUP(2,1/($F91:J91&lt;&gt;""),$F91:J91)</f>
        <v>04/22/'25</v>
      </c>
      <c r="M91" s="3"/>
      <c r="N91" s="3" t="str">
        <f t="shared" si="3"/>
        <v>0090</v>
      </c>
      <c r="O91" s="28"/>
      <c r="P91" s="15"/>
      <c r="Q91" s="22" cm="1">
        <f t="array" ref="Q91">_xlfn.XLOOKUP(INDEX(_xlfn.TEXTSPLIT(表格1[[#This Row],[LINE   NUMBER]],"-"),1),'DN轉換表(必要)'!B:B,'DN轉換表(必要)'!C:C,,0)</f>
        <v>1</v>
      </c>
      <c r="R91" s="22" t="str" cm="1">
        <f t="array" ref="R91">IF(IFERROR(MATCH(INDEX(_xlfn.TEXTSPLIT(表格1[[#This Row],[LINE   NUMBER]],"-"),2),介質清單!I:I,0)&gt;=1,FALSE),"Trim",INDEX(_xlfn.TEXTSPLIT(表格1[[#This Row],[LINE   NUMBER]],"-"),2))</f>
        <v>CA</v>
      </c>
      <c r="S91" s="22" t="str" cm="1">
        <f t="array" ref="S9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1801</v>
      </c>
      <c r="T91" s="22" t="str" cm="1">
        <f t="array" ref="T91">IF(LEN(INDEX(_xlfn.TEXTSPLIT(表格1[[#This Row],[LINE   NUMBER]],"-"),4))=4,INDEX(_xlfn.TEXTSPLIT(表格1[[#This Row],[LINE   NUMBER]],"-"),4),IF(LEN(MID(E91,FIND("AA",E91,1),4))=4,MID(E91,FIND("AA",E91,1),4),"Wrong"))</f>
        <v>AA1B</v>
      </c>
      <c r="U91" s="22" t="str" cm="1">
        <f t="array" ref="U9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91" s="22" t="str">
        <f>_xlfn.XLOOKUP(表格1[[#This Row],[級數]],管道等级索引表!B:B,管道等级索引表!G:G,,0)</f>
        <v>A106 Gr.B
API 5L Gr.B
SAWH</v>
      </c>
      <c r="W91" s="22" t="s">
        <v>5</v>
      </c>
      <c r="X91" s="23"/>
      <c r="Y91" s="22"/>
      <c r="Z91" s="22" t="str">
        <f>_xlfn.CONCAT(表格1[[#This Row],[系統]],"-",表格1[[#This Row],[編號]])</f>
        <v>CA-1801</v>
      </c>
      <c r="AA91" s="22"/>
      <c r="AB9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9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91" s="24" t="str">
        <f>IFERROR(_xlfn.XLOOKUP(表格1[[#This Row],[Line_No]],管道特性一覽表!A:A,管道特性一覽表!P:P,,0),"")</f>
        <v>水</v>
      </c>
      <c r="AE91" s="24" t="str" cm="1">
        <f t="array" ref="AE91">_xlfn.IFNA(_xlfn.XLOOKUP(表格1[[#This Row],[Series NO]],'依TP NO.篩選'!A:A,'依TP NO.篩選'!R:R,,0),_xlfn.XLOOKUP(VALUE(表格1[[#This Row],[Series NO]]),VALUE('依TP NO.篩選'!A:A),'依TP NO.篩選'!R:R,,0))</f>
        <v>TP-027</v>
      </c>
      <c r="AF91" s="24" t="str">
        <f>_xlfn.XLOOKUP(表格1[[#This Row],[系統]],介質清單!A:A,介質清單!B:B,,0)</f>
        <v>壓縮空氣</v>
      </c>
      <c r="AG91" s="25"/>
      <c r="AH91" s="22" t="s">
        <v>3433</v>
      </c>
      <c r="AI91" s="24"/>
      <c r="AJ9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91" s="2" t="str" cm="1">
        <f t="array" ref="AK91">IFERROR(_xlfn.TEXTJOIN("-",TRUE,INDEX(_xlfn.TEXTSPLIT(B91,"-"),1),INDEX(_xlfn.TEXTSPLIT(B91,"-"),2),INDEX(_xlfn.TEXTSPLIT(B91,"-"),4),INDEX(_xlfn.TEXTSPLIT(B91,"-"),5)),_xlfn.TEXTJOIN("-",TRUE,_xlfn.XLOOKUP(VALUE(INDEX(_xlfn.TEXTSPLIT(B91,"-"),4)),'DN轉換表(必要)'!A:A,'DN轉換表(必要)'!B:B,,0),INDEX(_xlfn.TEXTSPLIT(B91,"-"),1),INDEX(_xlfn.TEXTSPLIT(B91,"-"),2),INDEX(_xlfn.TEXTSPLIT(B91,"-"),3),INDEX(_xlfn.TEXTSPLIT(B91,"-"),4),INDEX(_xlfn.TEXTSPLIT(B91,"-"),5)))</f>
        <v>CA-1801-AA1B-NA</v>
      </c>
      <c r="AL91" s="2" t="str">
        <f>IF(ISNUMBER(IFERROR(_xlfn.XLOOKUP(表格1[[#This Row],[Line_No]],'TEMP VALUE'!A:A,'DRAWING LIST'!A:A,,0),"")),"v","")</f>
        <v/>
      </c>
      <c r="AM91" s="2" t="str">
        <f>_xlfn.XLOOKUP(表格1[[#This Row],[Series NO]], 版本控制!$A:$A, 版本控制!$E:$E, , 0, -1)</f>
        <v>啟用</v>
      </c>
    </row>
    <row r="92" spans="1:39" hidden="1">
      <c r="A92" s="18">
        <f>'圖號清單-114.04.25'!A92</f>
        <v>91</v>
      </c>
      <c r="B92" s="14" t="str">
        <f>_xlfn.XLOOKUP(表格1[[#This Row],[Series NO]],'圖號清單-114.04.25'!A:A,'圖號清單-114.04.25'!B:B,,0)</f>
        <v>CA-1801-25-AA1B-NA-2</v>
      </c>
      <c r="C92" s="3" t="str">
        <f>COUNTIF($AK$2:AK92, AK92) &amp; "/" &amp; COUNTIF($AK$2:$AK$3003, AK92)</f>
        <v>2/3</v>
      </c>
      <c r="D92" s="3" t="str">
        <f t="shared" si="2"/>
        <v>CA-1801-25-AA1B-NA</v>
      </c>
      <c r="E92" s="14" t="str" cm="1">
        <f t="array" ref="E92">IFERROR(_xlfn.TEXTJOIN("-",TRUE,_xlfn.XLOOKUP(VALUE(INDEX(_xlfn.TEXTSPLIT(B92,"-"),3)),'DN轉換表(必要)'!A:A,'DN轉換表(必要)'!B:B,,0),INDEX(_xlfn.TEXTSPLIT(B92,"-"),1),INDEX(_xlfn.TEXTSPLIT(B92,"-"),2),INDEX(_xlfn.TEXTSPLIT(B92,"-"),4),INDEX(_xlfn.TEXTSPLIT(B92,"-"),5)),_xlfn.TEXTJOIN("-",TRUE,_xlfn.XLOOKUP(VALUE(INDEX(_xlfn.TEXTSPLIT(B92,"-"),4)),'DN轉換表(必要)'!A:A,'DN轉換表(必要)'!B:B,,0),INDEX(_xlfn.TEXTSPLIT(B92,"-"),1),INDEX(_xlfn.TEXTSPLIT(B92,"-"),2),INDEX(_xlfn.TEXTSPLIT(B92,"-"),3),INDEX(_xlfn.TEXTSPLIT(B92,"-"),4),INDEX(_xlfn.TEXTSPLIT(B92,"-"),5)))</f>
        <v>1"-CA-1801-AA1B-NA</v>
      </c>
      <c r="F92" s="3" t="str">
        <f>IFERROR(_xlfn.XLOOKUP(_xlfn.CONCAT(表格1[[#This Row],[Series NO]],"_",SUBSTITUTE(F$1,"REV.","")),版本控制!$F:$F,版本控制!$C:$C,,0),"")</f>
        <v>04/22/'25</v>
      </c>
      <c r="G92" s="3" t="str">
        <f>IFERROR(_xlfn.XLOOKUP(_xlfn.CONCAT(表格1[[#This Row],[Series NO]],"_",SUBSTITUTE(G$1,"REV.","")),版本控制!$F:$F,版本控制!$C:$C,,0),"")</f>
        <v/>
      </c>
      <c r="H92" s="3" t="str">
        <f>IFERROR(_xlfn.XLOOKUP(_xlfn.CONCAT(表格1[[#This Row],[Series NO]],"_",SUBSTITUTE(H$1,"REV.","")),版本控制!$F:$F,版本控制!$C:$C,,0),"")</f>
        <v/>
      </c>
      <c r="I92" s="3" t="str">
        <f>IFERROR(_xlfn.XLOOKUP(_xlfn.CONCAT(表格1[[#This Row],[Series NO]],"_",SUBSTITUTE(I$1,"REV.","")),版本控制!$F:$F,版本控制!$C:$C,,0),"")</f>
        <v/>
      </c>
      <c r="J92" s="3" t="str">
        <f>IFERROR(_xlfn.XLOOKUP(_xlfn.CONCAT(表格1[[#This Row],[Series NO]],"_",SUBSTITUTE(J$1,"REV.","")),版本控制!$F:$F,版本控制!$C:$C,,0),"")</f>
        <v/>
      </c>
      <c r="K92" s="3" t="str" cm="1">
        <f t="array" ref="K92">INDEX(F$1:J$1,1,MATCH(1,1/($F92:J92&lt;&gt;"")))</f>
        <v>REV.1</v>
      </c>
      <c r="L92" s="3" t="str" cm="1">
        <f t="array" ref="L92">LOOKUP(2,1/($F92:J92&lt;&gt;""),$F92:J92)</f>
        <v>04/22/'25</v>
      </c>
      <c r="M92" s="3"/>
      <c r="N92" s="3" t="str">
        <f t="shared" si="3"/>
        <v>0091</v>
      </c>
      <c r="O92" s="28"/>
      <c r="P92" s="32"/>
      <c r="Q92" s="22" cm="1">
        <f t="array" ref="Q92">_xlfn.XLOOKUP(INDEX(_xlfn.TEXTSPLIT(表格1[[#This Row],[LINE   NUMBER]],"-"),1),'DN轉換表(必要)'!B:B,'DN轉換表(必要)'!C:C,,0)</f>
        <v>1</v>
      </c>
      <c r="R92" s="22" t="str" cm="1">
        <f t="array" ref="R92">IF(IFERROR(MATCH(INDEX(_xlfn.TEXTSPLIT(表格1[[#This Row],[LINE   NUMBER]],"-"),2),介質清單!I:I,0)&gt;=1,FALSE),"Trim",INDEX(_xlfn.TEXTSPLIT(表格1[[#This Row],[LINE   NUMBER]],"-"),2))</f>
        <v>CA</v>
      </c>
      <c r="S92" s="22" t="str" cm="1">
        <f t="array" ref="S9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1801</v>
      </c>
      <c r="T92" s="22" t="str" cm="1">
        <f t="array" ref="T92">IF(LEN(INDEX(_xlfn.TEXTSPLIT(表格1[[#This Row],[LINE   NUMBER]],"-"),4))=4,INDEX(_xlfn.TEXTSPLIT(表格1[[#This Row],[LINE   NUMBER]],"-"),4),IF(LEN(MID(E92,FIND("AA",E92,1),4))=4,MID(E92,FIND("AA",E92,1),4),"Wrong"))</f>
        <v>AA1B</v>
      </c>
      <c r="U92" s="22" t="str" cm="1">
        <f t="array" ref="U9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92" s="22" t="str">
        <f>_xlfn.XLOOKUP(表格1[[#This Row],[級數]],管道等级索引表!B:B,管道等级索引表!G:G,,0)</f>
        <v>A106 Gr.B
API 5L Gr.B
SAWH</v>
      </c>
      <c r="W92" s="22" t="s">
        <v>5</v>
      </c>
      <c r="X92" s="23"/>
      <c r="Y92" s="22"/>
      <c r="Z92" s="22" t="str">
        <f>_xlfn.CONCAT(表格1[[#This Row],[系統]],"-",表格1[[#This Row],[編號]])</f>
        <v>CA-1801</v>
      </c>
      <c r="AA92" s="22"/>
      <c r="AB9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9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92" s="24" t="str">
        <f>IFERROR(_xlfn.XLOOKUP(表格1[[#This Row],[Line_No]],管道特性一覽表!A:A,管道特性一覽表!P:P,,0),"")</f>
        <v>水</v>
      </c>
      <c r="AE92" s="24" t="str" cm="1">
        <f t="array" ref="AE92">_xlfn.IFNA(_xlfn.XLOOKUP(表格1[[#This Row],[Series NO]],'依TP NO.篩選'!A:A,'依TP NO.篩選'!R:R,,0),_xlfn.XLOOKUP(VALUE(表格1[[#This Row],[Series NO]]),VALUE('依TP NO.篩選'!A:A),'依TP NO.篩選'!R:R,,0))</f>
        <v>TP-027</v>
      </c>
      <c r="AF92" s="24" t="str">
        <f>_xlfn.XLOOKUP(表格1[[#This Row],[系統]],介質清單!A:A,介質清單!B:B,,0)</f>
        <v>壓縮空氣</v>
      </c>
      <c r="AG92" s="25"/>
      <c r="AH92" s="22" t="s">
        <v>3433</v>
      </c>
      <c r="AI92" s="24"/>
      <c r="AJ9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92" s="2" t="str" cm="1">
        <f t="array" ref="AK92">IFERROR(_xlfn.TEXTJOIN("-",TRUE,INDEX(_xlfn.TEXTSPLIT(B92,"-"),1),INDEX(_xlfn.TEXTSPLIT(B92,"-"),2),INDEX(_xlfn.TEXTSPLIT(B92,"-"),4),INDEX(_xlfn.TEXTSPLIT(B92,"-"),5)),_xlfn.TEXTJOIN("-",TRUE,_xlfn.XLOOKUP(VALUE(INDEX(_xlfn.TEXTSPLIT(B92,"-"),4)),'DN轉換表(必要)'!A:A,'DN轉換表(必要)'!B:B,,0),INDEX(_xlfn.TEXTSPLIT(B92,"-"),1),INDEX(_xlfn.TEXTSPLIT(B92,"-"),2),INDEX(_xlfn.TEXTSPLIT(B92,"-"),3),INDEX(_xlfn.TEXTSPLIT(B92,"-"),4),INDEX(_xlfn.TEXTSPLIT(B92,"-"),5)))</f>
        <v>CA-1801-AA1B-NA</v>
      </c>
      <c r="AL92" s="2" t="str">
        <f>IF(ISNUMBER(IFERROR(_xlfn.XLOOKUP(表格1[[#This Row],[Line_No]],'TEMP VALUE'!A:A,'DRAWING LIST'!A:A,,0),"")),"v","")</f>
        <v/>
      </c>
      <c r="AM92" s="2" t="str">
        <f>_xlfn.XLOOKUP(表格1[[#This Row],[Series NO]], 版本控制!$A:$A, 版本控制!$E:$E, , 0, -1)</f>
        <v>啟用</v>
      </c>
    </row>
    <row r="93" spans="1:39" hidden="1">
      <c r="A93" s="18">
        <f>'圖號清單-114.04.25'!A93</f>
        <v>92</v>
      </c>
      <c r="B93" s="14" t="str">
        <f>_xlfn.XLOOKUP(表格1[[#This Row],[Series NO]],'圖號清單-114.04.25'!A:A,'圖號清單-114.04.25'!B:B,,0)</f>
        <v>CA-1801-25-AA1B-NA-3</v>
      </c>
      <c r="C93" s="3" t="str">
        <f>COUNTIF($AK$2:AK93, AK93) &amp; "/" &amp; COUNTIF($AK$2:$AK$3003, AK93)</f>
        <v>3/3</v>
      </c>
      <c r="D93" s="3" t="str">
        <f t="shared" si="2"/>
        <v>CA-1801-25-AA1B-NA</v>
      </c>
      <c r="E93" s="14" t="str" cm="1">
        <f t="array" ref="E93">IFERROR(_xlfn.TEXTJOIN("-",TRUE,_xlfn.XLOOKUP(VALUE(INDEX(_xlfn.TEXTSPLIT(B93,"-"),3)),'DN轉換表(必要)'!A:A,'DN轉換表(必要)'!B:B,,0),INDEX(_xlfn.TEXTSPLIT(B93,"-"),1),INDEX(_xlfn.TEXTSPLIT(B93,"-"),2),INDEX(_xlfn.TEXTSPLIT(B93,"-"),4),INDEX(_xlfn.TEXTSPLIT(B93,"-"),5)),_xlfn.TEXTJOIN("-",TRUE,_xlfn.XLOOKUP(VALUE(INDEX(_xlfn.TEXTSPLIT(B93,"-"),4)),'DN轉換表(必要)'!A:A,'DN轉換表(必要)'!B:B,,0),INDEX(_xlfn.TEXTSPLIT(B93,"-"),1),INDEX(_xlfn.TEXTSPLIT(B93,"-"),2),INDEX(_xlfn.TEXTSPLIT(B93,"-"),3),INDEX(_xlfn.TEXTSPLIT(B93,"-"),4),INDEX(_xlfn.TEXTSPLIT(B93,"-"),5)))</f>
        <v>1"-CA-1801-AA1B-NA</v>
      </c>
      <c r="F93" s="3" t="str">
        <f>IFERROR(_xlfn.XLOOKUP(_xlfn.CONCAT(表格1[[#This Row],[Series NO]],"_",SUBSTITUTE(F$1,"REV.","")),版本控制!$F:$F,版本控制!$C:$C,,0),"")</f>
        <v>04/22/'25</v>
      </c>
      <c r="G93" s="3" t="str">
        <f>IFERROR(_xlfn.XLOOKUP(_xlfn.CONCAT(表格1[[#This Row],[Series NO]],"_",SUBSTITUTE(G$1,"REV.","")),版本控制!$F:$F,版本控制!$C:$C,,0),"")</f>
        <v/>
      </c>
      <c r="H93" s="3" t="str">
        <f>IFERROR(_xlfn.XLOOKUP(_xlfn.CONCAT(表格1[[#This Row],[Series NO]],"_",SUBSTITUTE(H$1,"REV.","")),版本控制!$F:$F,版本控制!$C:$C,,0),"")</f>
        <v/>
      </c>
      <c r="I93" s="3" t="str">
        <f>IFERROR(_xlfn.XLOOKUP(_xlfn.CONCAT(表格1[[#This Row],[Series NO]],"_",SUBSTITUTE(I$1,"REV.","")),版本控制!$F:$F,版本控制!$C:$C,,0),"")</f>
        <v/>
      </c>
      <c r="J93" s="3" t="str">
        <f>IFERROR(_xlfn.XLOOKUP(_xlfn.CONCAT(表格1[[#This Row],[Series NO]],"_",SUBSTITUTE(J$1,"REV.","")),版本控制!$F:$F,版本控制!$C:$C,,0),"")</f>
        <v/>
      </c>
      <c r="K93" s="3" t="str" cm="1">
        <f t="array" ref="K93">INDEX(F$1:J$1,1,MATCH(1,1/($F93:J93&lt;&gt;"")))</f>
        <v>REV.1</v>
      </c>
      <c r="L93" s="3" t="str" cm="1">
        <f t="array" ref="L93">LOOKUP(2,1/($F93:J93&lt;&gt;""),$F93:J93)</f>
        <v>04/22/'25</v>
      </c>
      <c r="M93" s="3"/>
      <c r="N93" s="3" t="str">
        <f t="shared" si="3"/>
        <v>0092</v>
      </c>
      <c r="O93" s="28"/>
      <c r="P93" s="32"/>
      <c r="Q93" s="22" cm="1">
        <f t="array" ref="Q93">_xlfn.XLOOKUP(INDEX(_xlfn.TEXTSPLIT(表格1[[#This Row],[LINE   NUMBER]],"-"),1),'DN轉換表(必要)'!B:B,'DN轉換表(必要)'!C:C,,0)</f>
        <v>1</v>
      </c>
      <c r="R93" s="22" t="str" cm="1">
        <f t="array" ref="R93">IF(IFERROR(MATCH(INDEX(_xlfn.TEXTSPLIT(表格1[[#This Row],[LINE   NUMBER]],"-"),2),介質清單!I:I,0)&gt;=1,FALSE),"Trim",INDEX(_xlfn.TEXTSPLIT(表格1[[#This Row],[LINE   NUMBER]],"-"),2))</f>
        <v>CA</v>
      </c>
      <c r="S93" s="22" t="str" cm="1">
        <f t="array" ref="S9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1801</v>
      </c>
      <c r="T93" s="22" t="str" cm="1">
        <f t="array" ref="T93">IF(LEN(INDEX(_xlfn.TEXTSPLIT(表格1[[#This Row],[LINE   NUMBER]],"-"),4))=4,INDEX(_xlfn.TEXTSPLIT(表格1[[#This Row],[LINE   NUMBER]],"-"),4),IF(LEN(MID(E93,FIND("AA",E93,1),4))=4,MID(E93,FIND("AA",E93,1),4),"Wrong"))</f>
        <v>AA1B</v>
      </c>
      <c r="U93" s="22" t="str" cm="1">
        <f t="array" ref="U9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93" s="22" t="str">
        <f>_xlfn.XLOOKUP(表格1[[#This Row],[級數]],管道等级索引表!B:B,管道等级索引表!G:G,,0)</f>
        <v>A106 Gr.B
API 5L Gr.B
SAWH</v>
      </c>
      <c r="W93" s="22" t="s">
        <v>5</v>
      </c>
      <c r="X93" s="23"/>
      <c r="Y93" s="22"/>
      <c r="Z93" s="22" t="str">
        <f>_xlfn.CONCAT(表格1[[#This Row],[系統]],"-",表格1[[#This Row],[編號]])</f>
        <v>CA-1801</v>
      </c>
      <c r="AA93" s="22"/>
      <c r="AB9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9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93" s="24" t="str">
        <f>IFERROR(_xlfn.XLOOKUP(表格1[[#This Row],[Line_No]],管道特性一覽表!A:A,管道特性一覽表!P:P,,0),"")</f>
        <v>水</v>
      </c>
      <c r="AE93" s="24" t="str" cm="1">
        <f t="array" ref="AE93">_xlfn.IFNA(_xlfn.XLOOKUP(表格1[[#This Row],[Series NO]],'依TP NO.篩選'!A:A,'依TP NO.篩選'!R:R,,0),_xlfn.XLOOKUP(VALUE(表格1[[#This Row],[Series NO]]),VALUE('依TP NO.篩選'!A:A),'依TP NO.篩選'!R:R,,0))</f>
        <v>TP-027</v>
      </c>
      <c r="AF93" s="24" t="str">
        <f>_xlfn.XLOOKUP(表格1[[#This Row],[系統]],介質清單!A:A,介質清單!B:B,,0)</f>
        <v>壓縮空氣</v>
      </c>
      <c r="AG93" s="25"/>
      <c r="AH93" s="22" t="s">
        <v>3433</v>
      </c>
      <c r="AI93" s="24"/>
      <c r="AJ9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93" s="2" t="str" cm="1">
        <f t="array" ref="AK93">IFERROR(_xlfn.TEXTJOIN("-",TRUE,INDEX(_xlfn.TEXTSPLIT(B93,"-"),1),INDEX(_xlfn.TEXTSPLIT(B93,"-"),2),INDEX(_xlfn.TEXTSPLIT(B93,"-"),4),INDEX(_xlfn.TEXTSPLIT(B93,"-"),5)),_xlfn.TEXTJOIN("-",TRUE,_xlfn.XLOOKUP(VALUE(INDEX(_xlfn.TEXTSPLIT(B93,"-"),4)),'DN轉換表(必要)'!A:A,'DN轉換表(必要)'!B:B,,0),INDEX(_xlfn.TEXTSPLIT(B93,"-"),1),INDEX(_xlfn.TEXTSPLIT(B93,"-"),2),INDEX(_xlfn.TEXTSPLIT(B93,"-"),3),INDEX(_xlfn.TEXTSPLIT(B93,"-"),4),INDEX(_xlfn.TEXTSPLIT(B93,"-"),5)))</f>
        <v>CA-1801-AA1B-NA</v>
      </c>
      <c r="AL93" s="2" t="str">
        <f>IF(ISNUMBER(IFERROR(_xlfn.XLOOKUP(表格1[[#This Row],[Line_No]],'TEMP VALUE'!A:A,'DRAWING LIST'!A:A,,0),"")),"v","")</f>
        <v/>
      </c>
      <c r="AM93" s="2" t="str">
        <f>_xlfn.XLOOKUP(表格1[[#This Row],[Series NO]], 版本控制!$A:$A, 版本控制!$E:$E, , 0, -1)</f>
        <v>啟用</v>
      </c>
    </row>
    <row r="94" spans="1:39">
      <c r="A94" s="18">
        <f>'圖號清單-114.04.25'!A94</f>
        <v>93</v>
      </c>
      <c r="B94" s="14" t="str">
        <f>_xlfn.XLOOKUP(表格1[[#This Row],[Series NO]],'圖號清單-114.04.25'!A:A,'圖號清單-114.04.25'!B:B,,0)</f>
        <v>CA-2001-100-AA1B-NA-1</v>
      </c>
      <c r="C94" s="3" t="str">
        <f>COUNTIF($AK$2:AK94, AK94) &amp; "/" &amp; COUNTIF($AK$2:$AK$3003, AK94)</f>
        <v>1/7</v>
      </c>
      <c r="D94" s="3" t="str">
        <f t="shared" si="2"/>
        <v>CA-2001-100-AA1B-NA</v>
      </c>
      <c r="E94" s="14" t="str" cm="1">
        <f t="array" ref="E94">IFERROR(_xlfn.TEXTJOIN("-",TRUE,_xlfn.XLOOKUP(VALUE(INDEX(_xlfn.TEXTSPLIT(B94,"-"),3)),'DN轉換表(必要)'!A:A,'DN轉換表(必要)'!B:B,,0),INDEX(_xlfn.TEXTSPLIT(B94,"-"),1),INDEX(_xlfn.TEXTSPLIT(B94,"-"),2),INDEX(_xlfn.TEXTSPLIT(B94,"-"),4),INDEX(_xlfn.TEXTSPLIT(B94,"-"),5)),_xlfn.TEXTJOIN("-",TRUE,_xlfn.XLOOKUP(VALUE(INDEX(_xlfn.TEXTSPLIT(B94,"-"),4)),'DN轉換表(必要)'!A:A,'DN轉換表(必要)'!B:B,,0),INDEX(_xlfn.TEXTSPLIT(B94,"-"),1),INDEX(_xlfn.TEXTSPLIT(B94,"-"),2),INDEX(_xlfn.TEXTSPLIT(B94,"-"),3),INDEX(_xlfn.TEXTSPLIT(B94,"-"),4),INDEX(_xlfn.TEXTSPLIT(B94,"-"),5)))</f>
        <v>4"-CA-2001-AA1B-NA</v>
      </c>
      <c r="F94" s="3" t="str">
        <f>IFERROR(_xlfn.XLOOKUP(_xlfn.CONCAT(表格1[[#This Row],[Series NO]],"_",SUBSTITUTE(F$1,"REV.","")),版本控制!$F:$F,版本控制!$C:$C,,0),"")</f>
        <v>04/22/'25</v>
      </c>
      <c r="G94" s="3" t="str">
        <f>IFERROR(_xlfn.XLOOKUP(_xlfn.CONCAT(表格1[[#This Row],[Series NO]],"_",SUBSTITUTE(G$1,"REV.","")),版本控制!$F:$F,版本控制!$C:$C,,0),"")</f>
        <v>06/17/'25</v>
      </c>
      <c r="H94" s="3" t="str">
        <f>IFERROR(_xlfn.XLOOKUP(_xlfn.CONCAT(表格1[[#This Row],[Series NO]],"_",SUBSTITUTE(H$1,"REV.","")),版本控制!$F:$F,版本控制!$C:$C,,0),"")</f>
        <v/>
      </c>
      <c r="I94" s="3" t="str">
        <f>IFERROR(_xlfn.XLOOKUP(_xlfn.CONCAT(表格1[[#This Row],[Series NO]],"_",SUBSTITUTE(I$1,"REV.","")),版本控制!$F:$F,版本控制!$C:$C,,0),"")</f>
        <v/>
      </c>
      <c r="J94" s="3" t="str">
        <f>IFERROR(_xlfn.XLOOKUP(_xlfn.CONCAT(表格1[[#This Row],[Series NO]],"_",SUBSTITUTE(J$1,"REV.","")),版本控制!$F:$F,版本控制!$C:$C,,0),"")</f>
        <v/>
      </c>
      <c r="K94" s="3" t="str" cm="1">
        <f t="array" ref="K94">INDEX(F$1:J$1,1,MATCH(1,1/($F94:J94&lt;&gt;"")))</f>
        <v>REV.2</v>
      </c>
      <c r="L94" s="3" t="str" cm="1">
        <f t="array" ref="L94">LOOKUP(2,1/($F94:J94&lt;&gt;""),$F94:J94)</f>
        <v>06/17/'25</v>
      </c>
      <c r="M94" s="3"/>
      <c r="N94" s="3" t="str">
        <f t="shared" si="3"/>
        <v>0093</v>
      </c>
      <c r="O94" s="28"/>
      <c r="P94" s="15"/>
      <c r="Q94" s="22" cm="1">
        <f t="array" ref="Q94">_xlfn.XLOOKUP(INDEX(_xlfn.TEXTSPLIT(表格1[[#This Row],[LINE   NUMBER]],"-"),1),'DN轉換表(必要)'!B:B,'DN轉換表(必要)'!C:C,,0)</f>
        <v>4</v>
      </c>
      <c r="R94" s="22" t="str" cm="1">
        <f t="array" ref="R94">IF(IFERROR(MATCH(INDEX(_xlfn.TEXTSPLIT(表格1[[#This Row],[LINE   NUMBER]],"-"),2),介質清單!I:I,0)&gt;=1,FALSE),"Trim",INDEX(_xlfn.TEXTSPLIT(表格1[[#This Row],[LINE   NUMBER]],"-"),2))</f>
        <v>CA</v>
      </c>
      <c r="S94" s="22" t="str" cm="1">
        <f t="array" ref="S9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94" s="22" t="str" cm="1">
        <f t="array" ref="T94">IF(LEN(INDEX(_xlfn.TEXTSPLIT(表格1[[#This Row],[LINE   NUMBER]],"-"),4))=4,INDEX(_xlfn.TEXTSPLIT(表格1[[#This Row],[LINE   NUMBER]],"-"),4),IF(LEN(MID(E94,FIND("AA",E94,1),4))=4,MID(E94,FIND("AA",E94,1),4),"Wrong"))</f>
        <v>AA1B</v>
      </c>
      <c r="U94" s="22" t="str" cm="1">
        <f t="array" ref="U9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94" s="22" t="str">
        <f>_xlfn.XLOOKUP(表格1[[#This Row],[級數]],管道等级索引表!B:B,管道等级索引表!G:G,,0)</f>
        <v>A106 Gr.B
API 5L Gr.B
SAWH</v>
      </c>
      <c r="W94" s="22" t="s">
        <v>5</v>
      </c>
      <c r="X94" s="23"/>
      <c r="Y94" s="22"/>
      <c r="Z94" s="22" t="str">
        <f>_xlfn.CONCAT(表格1[[#This Row],[系統]],"-",表格1[[#This Row],[編號]])</f>
        <v>CA-2001</v>
      </c>
      <c r="AA94" s="22"/>
      <c r="AB9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9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94" s="24" t="str">
        <f>IFERROR(_xlfn.XLOOKUP(表格1[[#This Row],[Line_No]],管道特性一覽表!A:A,管道特性一覽表!P:P,,0),"")</f>
        <v>水</v>
      </c>
      <c r="AE94" s="24" t="str" cm="1">
        <f t="array" ref="AE94">_xlfn.IFNA(_xlfn.XLOOKUP(表格1[[#This Row],[Series NO]],'依TP NO.篩選'!A:A,'依TP NO.篩選'!R:R,,0),_xlfn.XLOOKUP(VALUE(表格1[[#This Row],[Series NO]]),VALUE('依TP NO.篩選'!A:A),'依TP NO.篩選'!R:R,,0))</f>
        <v>TP-027</v>
      </c>
      <c r="AF94" s="24" t="str">
        <f>_xlfn.XLOOKUP(表格1[[#This Row],[系統]],介質清單!A:A,介質清單!B:B,,0)</f>
        <v>壓縮空氣</v>
      </c>
      <c r="AG94" s="25"/>
      <c r="AH94" s="22" t="s">
        <v>3433</v>
      </c>
      <c r="AI94" s="24"/>
      <c r="AJ9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94" s="2" t="str" cm="1">
        <f t="array" ref="AK94">IFERROR(_xlfn.TEXTJOIN("-",TRUE,INDEX(_xlfn.TEXTSPLIT(B94,"-"),1),INDEX(_xlfn.TEXTSPLIT(B94,"-"),2),INDEX(_xlfn.TEXTSPLIT(B94,"-"),4),INDEX(_xlfn.TEXTSPLIT(B94,"-"),5)),_xlfn.TEXTJOIN("-",TRUE,_xlfn.XLOOKUP(VALUE(INDEX(_xlfn.TEXTSPLIT(B94,"-"),4)),'DN轉換表(必要)'!A:A,'DN轉換表(必要)'!B:B,,0),INDEX(_xlfn.TEXTSPLIT(B94,"-"),1),INDEX(_xlfn.TEXTSPLIT(B94,"-"),2),INDEX(_xlfn.TEXTSPLIT(B94,"-"),3),INDEX(_xlfn.TEXTSPLIT(B94,"-"),4),INDEX(_xlfn.TEXTSPLIT(B94,"-"),5)))</f>
        <v>CA-2001-AA1B-NA</v>
      </c>
      <c r="AL94" s="2" t="str">
        <f>IF(ISNUMBER(IFERROR(_xlfn.XLOOKUP(表格1[[#This Row],[Line_No]],'TEMP VALUE'!A:A,'DRAWING LIST'!A:A,,0),"")),"v","")</f>
        <v>v</v>
      </c>
      <c r="AM94" s="2" t="str">
        <f>_xlfn.XLOOKUP(表格1[[#This Row],[Series NO]], 版本控制!$A:$A, 版本控制!$E:$E, , 0, -1)</f>
        <v>啟用</v>
      </c>
    </row>
    <row r="95" spans="1:39">
      <c r="A95" s="18">
        <f>'圖號清單-114.04.25'!A95</f>
        <v>94</v>
      </c>
      <c r="B95" s="14" t="str">
        <f>_xlfn.XLOOKUP(表格1[[#This Row],[Series NO]],'圖號清單-114.04.25'!A:A,'圖號清單-114.04.25'!B:B,,0)</f>
        <v>CA-2001-100-AA1B-NA-2</v>
      </c>
      <c r="C95" s="3" t="str">
        <f>COUNTIF($AK$2:AK95, AK95) &amp; "/" &amp; COUNTIF($AK$2:$AK$3003, AK95)</f>
        <v>2/7</v>
      </c>
      <c r="D95" s="3" t="str">
        <f t="shared" si="2"/>
        <v>CA-2001-100-AA1B-NA</v>
      </c>
      <c r="E95" s="14" t="str" cm="1">
        <f t="array" ref="E95">IFERROR(_xlfn.TEXTJOIN("-",TRUE,_xlfn.XLOOKUP(VALUE(INDEX(_xlfn.TEXTSPLIT(B95,"-"),3)),'DN轉換表(必要)'!A:A,'DN轉換表(必要)'!B:B,,0),INDEX(_xlfn.TEXTSPLIT(B95,"-"),1),INDEX(_xlfn.TEXTSPLIT(B95,"-"),2),INDEX(_xlfn.TEXTSPLIT(B95,"-"),4),INDEX(_xlfn.TEXTSPLIT(B95,"-"),5)),_xlfn.TEXTJOIN("-",TRUE,_xlfn.XLOOKUP(VALUE(INDEX(_xlfn.TEXTSPLIT(B95,"-"),4)),'DN轉換表(必要)'!A:A,'DN轉換表(必要)'!B:B,,0),INDEX(_xlfn.TEXTSPLIT(B95,"-"),1),INDEX(_xlfn.TEXTSPLIT(B95,"-"),2),INDEX(_xlfn.TEXTSPLIT(B95,"-"),3),INDEX(_xlfn.TEXTSPLIT(B95,"-"),4),INDEX(_xlfn.TEXTSPLIT(B95,"-"),5)))</f>
        <v>4"-CA-2001-AA1B-NA</v>
      </c>
      <c r="F95" s="3" t="str">
        <f>IFERROR(_xlfn.XLOOKUP(_xlfn.CONCAT(表格1[[#This Row],[Series NO]],"_",SUBSTITUTE(F$1,"REV.","")),版本控制!$F:$F,版本控制!$C:$C,,0),"")</f>
        <v>04/22/'25</v>
      </c>
      <c r="G95" s="3" t="str">
        <f>IFERROR(_xlfn.XLOOKUP(_xlfn.CONCAT(表格1[[#This Row],[Series NO]],"_",SUBSTITUTE(G$1,"REV.","")),版本控制!$F:$F,版本控制!$C:$C,,0),"")</f>
        <v/>
      </c>
      <c r="H95" s="3" t="str">
        <f>IFERROR(_xlfn.XLOOKUP(_xlfn.CONCAT(表格1[[#This Row],[Series NO]],"_",SUBSTITUTE(H$1,"REV.","")),版本控制!$F:$F,版本控制!$C:$C,,0),"")</f>
        <v/>
      </c>
      <c r="I95" s="3" t="str">
        <f>IFERROR(_xlfn.XLOOKUP(_xlfn.CONCAT(表格1[[#This Row],[Series NO]],"_",SUBSTITUTE(I$1,"REV.","")),版本控制!$F:$F,版本控制!$C:$C,,0),"")</f>
        <v/>
      </c>
      <c r="J95" s="3" t="str">
        <f>IFERROR(_xlfn.XLOOKUP(_xlfn.CONCAT(表格1[[#This Row],[Series NO]],"_",SUBSTITUTE(J$1,"REV.","")),版本控制!$F:$F,版本控制!$C:$C,,0),"")</f>
        <v/>
      </c>
      <c r="K95" s="3" t="str" cm="1">
        <f t="array" ref="K95">INDEX(F$1:J$1,1,MATCH(1,1/($F95:J95&lt;&gt;"")))</f>
        <v>REV.1</v>
      </c>
      <c r="L95" s="3" t="str" cm="1">
        <f t="array" ref="L95">LOOKUP(2,1/($F95:J95&lt;&gt;""),$F95:J95)</f>
        <v>04/22/'25</v>
      </c>
      <c r="M95" s="3"/>
      <c r="N95" s="3" t="str">
        <f t="shared" si="3"/>
        <v>0094</v>
      </c>
      <c r="O95" s="28"/>
      <c r="P95" s="15"/>
      <c r="Q95" s="22" cm="1">
        <f t="array" ref="Q95">_xlfn.XLOOKUP(INDEX(_xlfn.TEXTSPLIT(表格1[[#This Row],[LINE   NUMBER]],"-"),1),'DN轉換表(必要)'!B:B,'DN轉換表(必要)'!C:C,,0)</f>
        <v>4</v>
      </c>
      <c r="R95" s="22" t="str" cm="1">
        <f t="array" ref="R95">IF(IFERROR(MATCH(INDEX(_xlfn.TEXTSPLIT(表格1[[#This Row],[LINE   NUMBER]],"-"),2),介質清單!I:I,0)&gt;=1,FALSE),"Trim",INDEX(_xlfn.TEXTSPLIT(表格1[[#This Row],[LINE   NUMBER]],"-"),2))</f>
        <v>CA</v>
      </c>
      <c r="S95" s="22" t="str" cm="1">
        <f t="array" ref="S9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95" s="22" t="str" cm="1">
        <f t="array" ref="T95">IF(LEN(INDEX(_xlfn.TEXTSPLIT(表格1[[#This Row],[LINE   NUMBER]],"-"),4))=4,INDEX(_xlfn.TEXTSPLIT(表格1[[#This Row],[LINE   NUMBER]],"-"),4),IF(LEN(MID(E95,FIND("AA",E95,1),4))=4,MID(E95,FIND("AA",E95,1),4),"Wrong"))</f>
        <v>AA1B</v>
      </c>
      <c r="U95" s="22" t="str" cm="1">
        <f t="array" ref="U9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95" s="22" t="str">
        <f>_xlfn.XLOOKUP(表格1[[#This Row],[級數]],管道等级索引表!B:B,管道等级索引表!G:G,,0)</f>
        <v>A106 Gr.B
API 5L Gr.B
SAWH</v>
      </c>
      <c r="W95" s="22" t="s">
        <v>5</v>
      </c>
      <c r="X95" s="23"/>
      <c r="Y95" s="22"/>
      <c r="Z95" s="22" t="str">
        <f>_xlfn.CONCAT(表格1[[#This Row],[系統]],"-",表格1[[#This Row],[編號]])</f>
        <v>CA-2001</v>
      </c>
      <c r="AA95" s="22"/>
      <c r="AB9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9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95" s="24" t="str">
        <f>IFERROR(_xlfn.XLOOKUP(表格1[[#This Row],[Line_No]],管道特性一覽表!A:A,管道特性一覽表!P:P,,0),"")</f>
        <v>水</v>
      </c>
      <c r="AE95" s="24" t="str" cm="1">
        <f t="array" ref="AE95">_xlfn.IFNA(_xlfn.XLOOKUP(表格1[[#This Row],[Series NO]],'依TP NO.篩選'!A:A,'依TP NO.篩選'!R:R,,0),_xlfn.XLOOKUP(VALUE(表格1[[#This Row],[Series NO]]),VALUE('依TP NO.篩選'!A:A),'依TP NO.篩選'!R:R,,0))</f>
        <v>TP-027</v>
      </c>
      <c r="AF95" s="24" t="str">
        <f>_xlfn.XLOOKUP(表格1[[#This Row],[系統]],介質清單!A:A,介質清單!B:B,,0)</f>
        <v>壓縮空氣</v>
      </c>
      <c r="AG95" s="25"/>
      <c r="AH95" s="22" t="s">
        <v>3433</v>
      </c>
      <c r="AI95" s="24"/>
      <c r="AJ9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95" s="2" t="str" cm="1">
        <f t="array" ref="AK95">IFERROR(_xlfn.TEXTJOIN("-",TRUE,INDEX(_xlfn.TEXTSPLIT(B95,"-"),1),INDEX(_xlfn.TEXTSPLIT(B95,"-"),2),INDEX(_xlfn.TEXTSPLIT(B95,"-"),4),INDEX(_xlfn.TEXTSPLIT(B95,"-"),5)),_xlfn.TEXTJOIN("-",TRUE,_xlfn.XLOOKUP(VALUE(INDEX(_xlfn.TEXTSPLIT(B95,"-"),4)),'DN轉換表(必要)'!A:A,'DN轉換表(必要)'!B:B,,0),INDEX(_xlfn.TEXTSPLIT(B95,"-"),1),INDEX(_xlfn.TEXTSPLIT(B95,"-"),2),INDEX(_xlfn.TEXTSPLIT(B95,"-"),3),INDEX(_xlfn.TEXTSPLIT(B95,"-"),4),INDEX(_xlfn.TEXTSPLIT(B95,"-"),5)))</f>
        <v>CA-2001-AA1B-NA</v>
      </c>
      <c r="AL95" s="2" t="str">
        <f>IF(ISNUMBER(IFERROR(_xlfn.XLOOKUP(表格1[[#This Row],[Line_No]],'TEMP VALUE'!A:A,'DRAWING LIST'!A:A,,0),"")),"v","")</f>
        <v>v</v>
      </c>
      <c r="AM95" s="2" t="str">
        <f>_xlfn.XLOOKUP(表格1[[#This Row],[Series NO]], 版本控制!$A:$A, 版本控制!$E:$E, , 0, -1)</f>
        <v>啟用</v>
      </c>
    </row>
    <row r="96" spans="1:39">
      <c r="A96" s="18">
        <f>'圖號清單-114.04.25'!A96</f>
        <v>95</v>
      </c>
      <c r="B96" s="14" t="str">
        <f>_xlfn.XLOOKUP(表格1[[#This Row],[Series NO]],'圖號清單-114.04.25'!A:A,'圖號清單-114.04.25'!B:B,,0)</f>
        <v>CA-2001-100-AA1B-NA-3</v>
      </c>
      <c r="C96" s="3" t="str">
        <f>COUNTIF($AK$2:AK96, AK96) &amp; "/" &amp; COUNTIF($AK$2:$AK$3003, AK96)</f>
        <v>3/7</v>
      </c>
      <c r="D96" s="3" t="str">
        <f t="shared" si="2"/>
        <v>CA-2001-100-AA1B-NA</v>
      </c>
      <c r="E96" s="14" t="str" cm="1">
        <f t="array" ref="E96">IFERROR(_xlfn.TEXTJOIN("-",TRUE,_xlfn.XLOOKUP(VALUE(INDEX(_xlfn.TEXTSPLIT(B96,"-"),3)),'DN轉換表(必要)'!A:A,'DN轉換表(必要)'!B:B,,0),INDEX(_xlfn.TEXTSPLIT(B96,"-"),1),INDEX(_xlfn.TEXTSPLIT(B96,"-"),2),INDEX(_xlfn.TEXTSPLIT(B96,"-"),4),INDEX(_xlfn.TEXTSPLIT(B96,"-"),5)),_xlfn.TEXTJOIN("-",TRUE,_xlfn.XLOOKUP(VALUE(INDEX(_xlfn.TEXTSPLIT(B96,"-"),4)),'DN轉換表(必要)'!A:A,'DN轉換表(必要)'!B:B,,0),INDEX(_xlfn.TEXTSPLIT(B96,"-"),1),INDEX(_xlfn.TEXTSPLIT(B96,"-"),2),INDEX(_xlfn.TEXTSPLIT(B96,"-"),3),INDEX(_xlfn.TEXTSPLIT(B96,"-"),4),INDEX(_xlfn.TEXTSPLIT(B96,"-"),5)))</f>
        <v>4"-CA-2001-AA1B-NA</v>
      </c>
      <c r="F96" s="3" t="str">
        <f>IFERROR(_xlfn.XLOOKUP(_xlfn.CONCAT(表格1[[#This Row],[Series NO]],"_",SUBSTITUTE(F$1,"REV.","")),版本控制!$F:$F,版本控制!$C:$C,,0),"")</f>
        <v>04/22/'25</v>
      </c>
      <c r="G96" s="3" t="str">
        <f>IFERROR(_xlfn.XLOOKUP(_xlfn.CONCAT(表格1[[#This Row],[Series NO]],"_",SUBSTITUTE(G$1,"REV.","")),版本控制!$F:$F,版本控制!$C:$C,,0),"")</f>
        <v>06/03/'25</v>
      </c>
      <c r="H96" s="3" t="str">
        <f>IFERROR(_xlfn.XLOOKUP(_xlfn.CONCAT(表格1[[#This Row],[Series NO]],"_",SUBSTITUTE(H$1,"REV.","")),版本控制!$F:$F,版本控制!$C:$C,,0),"")</f>
        <v/>
      </c>
      <c r="I96" s="3" t="str">
        <f>IFERROR(_xlfn.XLOOKUP(_xlfn.CONCAT(表格1[[#This Row],[Series NO]],"_",SUBSTITUTE(I$1,"REV.","")),版本控制!$F:$F,版本控制!$C:$C,,0),"")</f>
        <v/>
      </c>
      <c r="J96" s="3" t="str">
        <f>IFERROR(_xlfn.XLOOKUP(_xlfn.CONCAT(表格1[[#This Row],[Series NO]],"_",SUBSTITUTE(J$1,"REV.","")),版本控制!$F:$F,版本控制!$C:$C,,0),"")</f>
        <v/>
      </c>
      <c r="K96" s="3" t="str" cm="1">
        <f t="array" ref="K96">INDEX(F$1:J$1,1,MATCH(1,1/($F96:J96&lt;&gt;"")))</f>
        <v>REV.2</v>
      </c>
      <c r="L96" s="3" t="str" cm="1">
        <f t="array" ref="L96">LOOKUP(2,1/($F96:J96&lt;&gt;""),$F96:J96)</f>
        <v>06/03/'25</v>
      </c>
      <c r="M96" s="3"/>
      <c r="N96" s="3" t="str">
        <f t="shared" si="3"/>
        <v>0095</v>
      </c>
      <c r="O96" s="28"/>
      <c r="P96" s="15"/>
      <c r="Q96" s="22" cm="1">
        <f t="array" ref="Q96">_xlfn.XLOOKUP(INDEX(_xlfn.TEXTSPLIT(表格1[[#This Row],[LINE   NUMBER]],"-"),1),'DN轉換表(必要)'!B:B,'DN轉換表(必要)'!C:C,,0)</f>
        <v>4</v>
      </c>
      <c r="R96" s="22" t="str" cm="1">
        <f t="array" ref="R96">IF(IFERROR(MATCH(INDEX(_xlfn.TEXTSPLIT(表格1[[#This Row],[LINE   NUMBER]],"-"),2),介質清單!I:I,0)&gt;=1,FALSE),"Trim",INDEX(_xlfn.TEXTSPLIT(表格1[[#This Row],[LINE   NUMBER]],"-"),2))</f>
        <v>CA</v>
      </c>
      <c r="S96" s="22" t="str" cm="1">
        <f t="array" ref="S9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96" s="22" t="str" cm="1">
        <f t="array" ref="T96">IF(LEN(INDEX(_xlfn.TEXTSPLIT(表格1[[#This Row],[LINE   NUMBER]],"-"),4))=4,INDEX(_xlfn.TEXTSPLIT(表格1[[#This Row],[LINE   NUMBER]],"-"),4),IF(LEN(MID(E96,FIND("AA",E96,1),4))=4,MID(E96,FIND("AA",E96,1),4),"Wrong"))</f>
        <v>AA1B</v>
      </c>
      <c r="U96" s="22" t="str" cm="1">
        <f t="array" ref="U9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96" s="22" t="str">
        <f>_xlfn.XLOOKUP(表格1[[#This Row],[級數]],管道等级索引表!B:B,管道等级索引表!G:G,,0)</f>
        <v>A106 Gr.B
API 5L Gr.B
SAWH</v>
      </c>
      <c r="W96" s="22" t="s">
        <v>5</v>
      </c>
      <c r="X96" s="23"/>
      <c r="Y96" s="22"/>
      <c r="Z96" s="22" t="str">
        <f>_xlfn.CONCAT(表格1[[#This Row],[系統]],"-",表格1[[#This Row],[編號]])</f>
        <v>CA-2001</v>
      </c>
      <c r="AA96" s="22"/>
      <c r="AB9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9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96" s="24" t="str">
        <f>IFERROR(_xlfn.XLOOKUP(表格1[[#This Row],[Line_No]],管道特性一覽表!A:A,管道特性一覽表!P:P,,0),"")</f>
        <v>水</v>
      </c>
      <c r="AE96" s="24" t="str" cm="1">
        <f t="array" ref="AE96">_xlfn.IFNA(_xlfn.XLOOKUP(表格1[[#This Row],[Series NO]],'依TP NO.篩選'!A:A,'依TP NO.篩選'!R:R,,0),_xlfn.XLOOKUP(VALUE(表格1[[#This Row],[Series NO]]),VALUE('依TP NO.篩選'!A:A),'依TP NO.篩選'!R:R,,0))</f>
        <v>TP-027</v>
      </c>
      <c r="AF96" s="24" t="str">
        <f>_xlfn.XLOOKUP(表格1[[#This Row],[系統]],介質清單!A:A,介質清單!B:B,,0)</f>
        <v>壓縮空氣</v>
      </c>
      <c r="AG96" s="25"/>
      <c r="AH96" s="22" t="s">
        <v>3433</v>
      </c>
      <c r="AI96" s="24"/>
      <c r="AJ9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96" s="2" t="str" cm="1">
        <f t="array" ref="AK96">IFERROR(_xlfn.TEXTJOIN("-",TRUE,INDEX(_xlfn.TEXTSPLIT(B96,"-"),1),INDEX(_xlfn.TEXTSPLIT(B96,"-"),2),INDEX(_xlfn.TEXTSPLIT(B96,"-"),4),INDEX(_xlfn.TEXTSPLIT(B96,"-"),5)),_xlfn.TEXTJOIN("-",TRUE,_xlfn.XLOOKUP(VALUE(INDEX(_xlfn.TEXTSPLIT(B96,"-"),4)),'DN轉換表(必要)'!A:A,'DN轉換表(必要)'!B:B,,0),INDEX(_xlfn.TEXTSPLIT(B96,"-"),1),INDEX(_xlfn.TEXTSPLIT(B96,"-"),2),INDEX(_xlfn.TEXTSPLIT(B96,"-"),3),INDEX(_xlfn.TEXTSPLIT(B96,"-"),4),INDEX(_xlfn.TEXTSPLIT(B96,"-"),5)))</f>
        <v>CA-2001-AA1B-NA</v>
      </c>
      <c r="AL96" s="2" t="str">
        <f>IF(ISNUMBER(IFERROR(_xlfn.XLOOKUP(表格1[[#This Row],[Line_No]],'TEMP VALUE'!A:A,'DRAWING LIST'!A:A,,0),"")),"v","")</f>
        <v>v</v>
      </c>
      <c r="AM96" s="2" t="str">
        <f>_xlfn.XLOOKUP(表格1[[#This Row],[Series NO]], 版本控制!$A:$A, 版本控制!$E:$E, , 0, -1)</f>
        <v>啟用</v>
      </c>
    </row>
    <row r="97" spans="1:39">
      <c r="A97" s="18">
        <f>'圖號清單-114.04.25'!A97</f>
        <v>96</v>
      </c>
      <c r="B97" s="14" t="str">
        <f>_xlfn.XLOOKUP(表格1[[#This Row],[Series NO]],'圖號清單-114.04.25'!A:A,'圖號清單-114.04.25'!B:B,,0)</f>
        <v>CA-2001-100-AA1B-NA-4</v>
      </c>
      <c r="C97" s="3" t="str">
        <f>COUNTIF($AK$2:AK97, AK97) &amp; "/" &amp; COUNTIF($AK$2:$AK$3003, AK97)</f>
        <v>4/7</v>
      </c>
      <c r="D97" s="3" t="str">
        <f t="shared" si="2"/>
        <v>CA-2001-100-AA1B-NA</v>
      </c>
      <c r="E97" s="14" t="str" cm="1">
        <f t="array" ref="E97">IFERROR(_xlfn.TEXTJOIN("-",TRUE,_xlfn.XLOOKUP(VALUE(INDEX(_xlfn.TEXTSPLIT(B97,"-"),3)),'DN轉換表(必要)'!A:A,'DN轉換表(必要)'!B:B,,0),INDEX(_xlfn.TEXTSPLIT(B97,"-"),1),INDEX(_xlfn.TEXTSPLIT(B97,"-"),2),INDEX(_xlfn.TEXTSPLIT(B97,"-"),4),INDEX(_xlfn.TEXTSPLIT(B97,"-"),5)),_xlfn.TEXTJOIN("-",TRUE,_xlfn.XLOOKUP(VALUE(INDEX(_xlfn.TEXTSPLIT(B97,"-"),4)),'DN轉換表(必要)'!A:A,'DN轉換表(必要)'!B:B,,0),INDEX(_xlfn.TEXTSPLIT(B97,"-"),1),INDEX(_xlfn.TEXTSPLIT(B97,"-"),2),INDEX(_xlfn.TEXTSPLIT(B97,"-"),3),INDEX(_xlfn.TEXTSPLIT(B97,"-"),4),INDEX(_xlfn.TEXTSPLIT(B97,"-"),5)))</f>
        <v>4"-CA-2001-AA1B-NA</v>
      </c>
      <c r="F97" s="3" t="str">
        <f>IFERROR(_xlfn.XLOOKUP(_xlfn.CONCAT(表格1[[#This Row],[Series NO]],"_",SUBSTITUTE(F$1,"REV.","")),版本控制!$F:$F,版本控制!$C:$C,,0),"")</f>
        <v>04/22/'25</v>
      </c>
      <c r="G97" s="3" t="str">
        <f>IFERROR(_xlfn.XLOOKUP(_xlfn.CONCAT(表格1[[#This Row],[Series NO]],"_",SUBSTITUTE(G$1,"REV.","")),版本控制!$F:$F,版本控制!$C:$C,,0),"")</f>
        <v/>
      </c>
      <c r="H97" s="3" t="str">
        <f>IFERROR(_xlfn.XLOOKUP(_xlfn.CONCAT(表格1[[#This Row],[Series NO]],"_",SUBSTITUTE(H$1,"REV.","")),版本控制!$F:$F,版本控制!$C:$C,,0),"")</f>
        <v/>
      </c>
      <c r="I97" s="3" t="str">
        <f>IFERROR(_xlfn.XLOOKUP(_xlfn.CONCAT(表格1[[#This Row],[Series NO]],"_",SUBSTITUTE(I$1,"REV.","")),版本控制!$F:$F,版本控制!$C:$C,,0),"")</f>
        <v/>
      </c>
      <c r="J97" s="3" t="str">
        <f>IFERROR(_xlfn.XLOOKUP(_xlfn.CONCAT(表格1[[#This Row],[Series NO]],"_",SUBSTITUTE(J$1,"REV.","")),版本控制!$F:$F,版本控制!$C:$C,,0),"")</f>
        <v/>
      </c>
      <c r="K97" s="3" t="str" cm="1">
        <f t="array" ref="K97">INDEX(F$1:J$1,1,MATCH(1,1/($F97:J97&lt;&gt;"")))</f>
        <v>REV.1</v>
      </c>
      <c r="L97" s="3" t="str" cm="1">
        <f t="array" ref="L97">LOOKUP(2,1/($F97:J97&lt;&gt;""),$F97:J97)</f>
        <v>04/22/'25</v>
      </c>
      <c r="M97" s="3"/>
      <c r="N97" s="3" t="str">
        <f t="shared" si="3"/>
        <v>0096</v>
      </c>
      <c r="O97" s="28"/>
      <c r="P97" s="15"/>
      <c r="Q97" s="22" cm="1">
        <f t="array" ref="Q97">_xlfn.XLOOKUP(INDEX(_xlfn.TEXTSPLIT(表格1[[#This Row],[LINE   NUMBER]],"-"),1),'DN轉換表(必要)'!B:B,'DN轉換表(必要)'!C:C,,0)</f>
        <v>4</v>
      </c>
      <c r="R97" s="22" t="str" cm="1">
        <f t="array" ref="R97">IF(IFERROR(MATCH(INDEX(_xlfn.TEXTSPLIT(表格1[[#This Row],[LINE   NUMBER]],"-"),2),介質清單!I:I,0)&gt;=1,FALSE),"Trim",INDEX(_xlfn.TEXTSPLIT(表格1[[#This Row],[LINE   NUMBER]],"-"),2))</f>
        <v>CA</v>
      </c>
      <c r="S97" s="22" t="str" cm="1">
        <f t="array" ref="S9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97" s="22" t="str" cm="1">
        <f t="array" ref="T97">IF(LEN(INDEX(_xlfn.TEXTSPLIT(表格1[[#This Row],[LINE   NUMBER]],"-"),4))=4,INDEX(_xlfn.TEXTSPLIT(表格1[[#This Row],[LINE   NUMBER]],"-"),4),IF(LEN(MID(E97,FIND("AA",E97,1),4))=4,MID(E97,FIND("AA",E97,1),4),"Wrong"))</f>
        <v>AA1B</v>
      </c>
      <c r="U97" s="22" t="str" cm="1">
        <f t="array" ref="U9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97" s="22" t="str">
        <f>_xlfn.XLOOKUP(表格1[[#This Row],[級數]],管道等级索引表!B:B,管道等级索引表!G:G,,0)</f>
        <v>A106 Gr.B
API 5L Gr.B
SAWH</v>
      </c>
      <c r="W97" s="22" t="s">
        <v>5</v>
      </c>
      <c r="X97" s="23"/>
      <c r="Y97" s="22"/>
      <c r="Z97" s="22" t="str">
        <f>_xlfn.CONCAT(表格1[[#This Row],[系統]],"-",表格1[[#This Row],[編號]])</f>
        <v>CA-2001</v>
      </c>
      <c r="AA97" s="22"/>
      <c r="AB9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9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97" s="24" t="str">
        <f>IFERROR(_xlfn.XLOOKUP(表格1[[#This Row],[Line_No]],管道特性一覽表!A:A,管道特性一覽表!P:P,,0),"")</f>
        <v>水</v>
      </c>
      <c r="AE97" s="24" t="str" cm="1">
        <f t="array" ref="AE97">_xlfn.IFNA(_xlfn.XLOOKUP(表格1[[#This Row],[Series NO]],'依TP NO.篩選'!A:A,'依TP NO.篩選'!R:R,,0),_xlfn.XLOOKUP(VALUE(表格1[[#This Row],[Series NO]]),VALUE('依TP NO.篩選'!A:A),'依TP NO.篩選'!R:R,,0))</f>
        <v>TP-027</v>
      </c>
      <c r="AF97" s="24" t="str">
        <f>_xlfn.XLOOKUP(表格1[[#This Row],[系統]],介質清單!A:A,介質清單!B:B,,0)</f>
        <v>壓縮空氣</v>
      </c>
      <c r="AG97" s="25"/>
      <c r="AH97" s="22" t="s">
        <v>3433</v>
      </c>
      <c r="AI97" s="24"/>
      <c r="AJ9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97" s="2" t="str" cm="1">
        <f t="array" ref="AK97">IFERROR(_xlfn.TEXTJOIN("-",TRUE,INDEX(_xlfn.TEXTSPLIT(B97,"-"),1),INDEX(_xlfn.TEXTSPLIT(B97,"-"),2),INDEX(_xlfn.TEXTSPLIT(B97,"-"),4),INDEX(_xlfn.TEXTSPLIT(B97,"-"),5)),_xlfn.TEXTJOIN("-",TRUE,_xlfn.XLOOKUP(VALUE(INDEX(_xlfn.TEXTSPLIT(B97,"-"),4)),'DN轉換表(必要)'!A:A,'DN轉換表(必要)'!B:B,,0),INDEX(_xlfn.TEXTSPLIT(B97,"-"),1),INDEX(_xlfn.TEXTSPLIT(B97,"-"),2),INDEX(_xlfn.TEXTSPLIT(B97,"-"),3),INDEX(_xlfn.TEXTSPLIT(B97,"-"),4),INDEX(_xlfn.TEXTSPLIT(B97,"-"),5)))</f>
        <v>CA-2001-AA1B-NA</v>
      </c>
      <c r="AL97" s="2" t="str">
        <f>IF(ISNUMBER(IFERROR(_xlfn.XLOOKUP(表格1[[#This Row],[Line_No]],'TEMP VALUE'!A:A,'DRAWING LIST'!A:A,,0),"")),"v","")</f>
        <v>v</v>
      </c>
      <c r="AM97" s="2" t="str">
        <f>_xlfn.XLOOKUP(表格1[[#This Row],[Series NO]], 版本控制!$A:$A, 版本控制!$E:$E, , 0, -1)</f>
        <v>啟用</v>
      </c>
    </row>
    <row r="98" spans="1:39">
      <c r="A98" s="18">
        <f>'圖號清單-114.04.25'!A98</f>
        <v>97</v>
      </c>
      <c r="B98" s="14" t="str">
        <f>_xlfn.XLOOKUP(表格1[[#This Row],[Series NO]],'圖號清單-114.04.25'!A:A,'圖號清單-114.04.25'!B:B,,0)</f>
        <v>CA-2001-100-AA1B-NA-5</v>
      </c>
      <c r="C98" s="3" t="str">
        <f>COUNTIF($AK$2:AK98, AK98) &amp; "/" &amp; COUNTIF($AK$2:$AK$3003, AK98)</f>
        <v>5/7</v>
      </c>
      <c r="D98" s="3" t="str">
        <f t="shared" si="2"/>
        <v>CA-2001-100-AA1B-NA</v>
      </c>
      <c r="E98" s="14" t="str" cm="1">
        <f t="array" ref="E98">IFERROR(_xlfn.TEXTJOIN("-",TRUE,_xlfn.XLOOKUP(VALUE(INDEX(_xlfn.TEXTSPLIT(B98,"-"),3)),'DN轉換表(必要)'!A:A,'DN轉換表(必要)'!B:B,,0),INDEX(_xlfn.TEXTSPLIT(B98,"-"),1),INDEX(_xlfn.TEXTSPLIT(B98,"-"),2),INDEX(_xlfn.TEXTSPLIT(B98,"-"),4),INDEX(_xlfn.TEXTSPLIT(B98,"-"),5)),_xlfn.TEXTJOIN("-",TRUE,_xlfn.XLOOKUP(VALUE(INDEX(_xlfn.TEXTSPLIT(B98,"-"),4)),'DN轉換表(必要)'!A:A,'DN轉換表(必要)'!B:B,,0),INDEX(_xlfn.TEXTSPLIT(B98,"-"),1),INDEX(_xlfn.TEXTSPLIT(B98,"-"),2),INDEX(_xlfn.TEXTSPLIT(B98,"-"),3),INDEX(_xlfn.TEXTSPLIT(B98,"-"),4),INDEX(_xlfn.TEXTSPLIT(B98,"-"),5)))</f>
        <v>4"-CA-2001-AA1B-NA</v>
      </c>
      <c r="F98" s="3" t="str">
        <f>IFERROR(_xlfn.XLOOKUP(_xlfn.CONCAT(表格1[[#This Row],[Series NO]],"_",SUBSTITUTE(F$1,"REV.","")),版本控制!$F:$F,版本控制!$C:$C,,0),"")</f>
        <v>04/22/'25</v>
      </c>
      <c r="G98" s="3" t="str">
        <f>IFERROR(_xlfn.XLOOKUP(_xlfn.CONCAT(表格1[[#This Row],[Series NO]],"_",SUBSTITUTE(G$1,"REV.","")),版本控制!$F:$F,版本控制!$C:$C,,0),"")</f>
        <v/>
      </c>
      <c r="H98" s="3" t="str">
        <f>IFERROR(_xlfn.XLOOKUP(_xlfn.CONCAT(表格1[[#This Row],[Series NO]],"_",SUBSTITUTE(H$1,"REV.","")),版本控制!$F:$F,版本控制!$C:$C,,0),"")</f>
        <v/>
      </c>
      <c r="I98" s="3" t="str">
        <f>IFERROR(_xlfn.XLOOKUP(_xlfn.CONCAT(表格1[[#This Row],[Series NO]],"_",SUBSTITUTE(I$1,"REV.","")),版本控制!$F:$F,版本控制!$C:$C,,0),"")</f>
        <v/>
      </c>
      <c r="J98" s="3" t="str">
        <f>IFERROR(_xlfn.XLOOKUP(_xlfn.CONCAT(表格1[[#This Row],[Series NO]],"_",SUBSTITUTE(J$1,"REV.","")),版本控制!$F:$F,版本控制!$C:$C,,0),"")</f>
        <v/>
      </c>
      <c r="K98" s="3" t="str" cm="1">
        <f t="array" ref="K98">INDEX(F$1:J$1,1,MATCH(1,1/($F98:J98&lt;&gt;"")))</f>
        <v>REV.1</v>
      </c>
      <c r="L98" s="3" t="str" cm="1">
        <f t="array" ref="L98">LOOKUP(2,1/($F98:J98&lt;&gt;""),$F98:J98)</f>
        <v>04/22/'25</v>
      </c>
      <c r="M98" s="3"/>
      <c r="N98" s="3" t="str">
        <f t="shared" si="3"/>
        <v>0097</v>
      </c>
      <c r="O98" s="28"/>
      <c r="P98" s="32"/>
      <c r="Q98" s="22" cm="1">
        <f t="array" ref="Q98">_xlfn.XLOOKUP(INDEX(_xlfn.TEXTSPLIT(表格1[[#This Row],[LINE   NUMBER]],"-"),1),'DN轉換表(必要)'!B:B,'DN轉換表(必要)'!C:C,,0)</f>
        <v>4</v>
      </c>
      <c r="R98" s="22" t="str" cm="1">
        <f t="array" ref="R98">IF(IFERROR(MATCH(INDEX(_xlfn.TEXTSPLIT(表格1[[#This Row],[LINE   NUMBER]],"-"),2),介質清單!I:I,0)&gt;=1,FALSE),"Trim",INDEX(_xlfn.TEXTSPLIT(表格1[[#This Row],[LINE   NUMBER]],"-"),2))</f>
        <v>CA</v>
      </c>
      <c r="S98" s="22" t="str" cm="1">
        <f t="array" ref="S9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98" s="22" t="str" cm="1">
        <f t="array" ref="T98">IF(LEN(INDEX(_xlfn.TEXTSPLIT(表格1[[#This Row],[LINE   NUMBER]],"-"),4))=4,INDEX(_xlfn.TEXTSPLIT(表格1[[#This Row],[LINE   NUMBER]],"-"),4),IF(LEN(MID(E98,FIND("AA",E98,1),4))=4,MID(E98,FIND("AA",E98,1),4),"Wrong"))</f>
        <v>AA1B</v>
      </c>
      <c r="U98" s="22" t="str" cm="1">
        <f t="array" ref="U9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98" s="22" t="str">
        <f>_xlfn.XLOOKUP(表格1[[#This Row],[級數]],管道等级索引表!B:B,管道等级索引表!G:G,,0)</f>
        <v>A106 Gr.B
API 5L Gr.B
SAWH</v>
      </c>
      <c r="W98" s="22" t="s">
        <v>5</v>
      </c>
      <c r="X98" s="23"/>
      <c r="Y98" s="22"/>
      <c r="Z98" s="22" t="str">
        <f>_xlfn.CONCAT(表格1[[#This Row],[系統]],"-",表格1[[#This Row],[編號]])</f>
        <v>CA-2001</v>
      </c>
      <c r="AA98" s="22"/>
      <c r="AB9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9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98" s="24" t="str">
        <f>IFERROR(_xlfn.XLOOKUP(表格1[[#This Row],[Line_No]],管道特性一覽表!A:A,管道特性一覽表!P:P,,0),"")</f>
        <v>水</v>
      </c>
      <c r="AE98" s="24" t="str" cm="1">
        <f t="array" ref="AE98">_xlfn.IFNA(_xlfn.XLOOKUP(表格1[[#This Row],[Series NO]],'依TP NO.篩選'!A:A,'依TP NO.篩選'!R:R,,0),_xlfn.XLOOKUP(VALUE(表格1[[#This Row],[Series NO]]),VALUE('依TP NO.篩選'!A:A),'依TP NO.篩選'!R:R,,0))</f>
        <v>TP-027</v>
      </c>
      <c r="AF98" s="24" t="str">
        <f>_xlfn.XLOOKUP(表格1[[#This Row],[系統]],介質清單!A:A,介質清單!B:B,,0)</f>
        <v>壓縮空氣</v>
      </c>
      <c r="AG98" s="25"/>
      <c r="AH98" s="22" t="s">
        <v>3433</v>
      </c>
      <c r="AI98" s="24"/>
      <c r="AJ9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98" s="2" t="str" cm="1">
        <f t="array" ref="AK98">IFERROR(_xlfn.TEXTJOIN("-",TRUE,INDEX(_xlfn.TEXTSPLIT(B98,"-"),1),INDEX(_xlfn.TEXTSPLIT(B98,"-"),2),INDEX(_xlfn.TEXTSPLIT(B98,"-"),4),INDEX(_xlfn.TEXTSPLIT(B98,"-"),5)),_xlfn.TEXTJOIN("-",TRUE,_xlfn.XLOOKUP(VALUE(INDEX(_xlfn.TEXTSPLIT(B98,"-"),4)),'DN轉換表(必要)'!A:A,'DN轉換表(必要)'!B:B,,0),INDEX(_xlfn.TEXTSPLIT(B98,"-"),1),INDEX(_xlfn.TEXTSPLIT(B98,"-"),2),INDEX(_xlfn.TEXTSPLIT(B98,"-"),3),INDEX(_xlfn.TEXTSPLIT(B98,"-"),4),INDEX(_xlfn.TEXTSPLIT(B98,"-"),5)))</f>
        <v>CA-2001-AA1B-NA</v>
      </c>
      <c r="AL98" s="2" t="str">
        <f>IF(ISNUMBER(IFERROR(_xlfn.XLOOKUP(表格1[[#This Row],[Line_No]],'TEMP VALUE'!A:A,'DRAWING LIST'!A:A,,0),"")),"v","")</f>
        <v>v</v>
      </c>
      <c r="AM98" s="2" t="str">
        <f>_xlfn.XLOOKUP(表格1[[#This Row],[Series NO]], 版本控制!$A:$A, 版本控制!$E:$E, , 0, -1)</f>
        <v>啟用</v>
      </c>
    </row>
    <row r="99" spans="1:39">
      <c r="A99" s="18">
        <f>'圖號清單-114.04.25'!A99</f>
        <v>98</v>
      </c>
      <c r="B99" s="14" t="str">
        <f>_xlfn.XLOOKUP(表格1[[#This Row],[Series NO]],'圖號清單-114.04.25'!A:A,'圖號清單-114.04.25'!B:B,,0)</f>
        <v>CA-2001-100-AA1B-NA-6</v>
      </c>
      <c r="C99" s="3" t="str">
        <f>COUNTIF($AK$2:AK99, AK99) &amp; "/" &amp; COUNTIF($AK$2:$AK$3003, AK99)</f>
        <v>6/7</v>
      </c>
      <c r="D99" s="3" t="str">
        <f t="shared" si="2"/>
        <v>CA-2001-100-AA1B-NA</v>
      </c>
      <c r="E99" s="14" t="str" cm="1">
        <f t="array" ref="E99">IFERROR(_xlfn.TEXTJOIN("-",TRUE,_xlfn.XLOOKUP(VALUE(INDEX(_xlfn.TEXTSPLIT(B99,"-"),3)),'DN轉換表(必要)'!A:A,'DN轉換表(必要)'!B:B,,0),INDEX(_xlfn.TEXTSPLIT(B99,"-"),1),INDEX(_xlfn.TEXTSPLIT(B99,"-"),2),INDEX(_xlfn.TEXTSPLIT(B99,"-"),4),INDEX(_xlfn.TEXTSPLIT(B99,"-"),5)),_xlfn.TEXTJOIN("-",TRUE,_xlfn.XLOOKUP(VALUE(INDEX(_xlfn.TEXTSPLIT(B99,"-"),4)),'DN轉換表(必要)'!A:A,'DN轉換表(必要)'!B:B,,0),INDEX(_xlfn.TEXTSPLIT(B99,"-"),1),INDEX(_xlfn.TEXTSPLIT(B99,"-"),2),INDEX(_xlfn.TEXTSPLIT(B99,"-"),3),INDEX(_xlfn.TEXTSPLIT(B99,"-"),4),INDEX(_xlfn.TEXTSPLIT(B99,"-"),5)))</f>
        <v>4"-CA-2001-AA1B-NA</v>
      </c>
      <c r="F99" s="3" t="str">
        <f>IFERROR(_xlfn.XLOOKUP(_xlfn.CONCAT(表格1[[#This Row],[Series NO]],"_",SUBSTITUTE(F$1,"REV.","")),版本控制!$F:$F,版本控制!$C:$C,,0),"")</f>
        <v>04/22/'25</v>
      </c>
      <c r="G99" s="3" t="str">
        <f>IFERROR(_xlfn.XLOOKUP(_xlfn.CONCAT(表格1[[#This Row],[Series NO]],"_",SUBSTITUTE(G$1,"REV.","")),版本控制!$F:$F,版本控制!$C:$C,,0),"")</f>
        <v/>
      </c>
      <c r="H99" s="3" t="str">
        <f>IFERROR(_xlfn.XLOOKUP(_xlfn.CONCAT(表格1[[#This Row],[Series NO]],"_",SUBSTITUTE(H$1,"REV.","")),版本控制!$F:$F,版本控制!$C:$C,,0),"")</f>
        <v/>
      </c>
      <c r="I99" s="3" t="str">
        <f>IFERROR(_xlfn.XLOOKUP(_xlfn.CONCAT(表格1[[#This Row],[Series NO]],"_",SUBSTITUTE(I$1,"REV.","")),版本控制!$F:$F,版本控制!$C:$C,,0),"")</f>
        <v/>
      </c>
      <c r="J99" s="3" t="str">
        <f>IFERROR(_xlfn.XLOOKUP(_xlfn.CONCAT(表格1[[#This Row],[Series NO]],"_",SUBSTITUTE(J$1,"REV.","")),版本控制!$F:$F,版本控制!$C:$C,,0),"")</f>
        <v/>
      </c>
      <c r="K99" s="3" t="str" cm="1">
        <f t="array" ref="K99">INDEX(F$1:J$1,1,MATCH(1,1/($F99:J99&lt;&gt;"")))</f>
        <v>REV.1</v>
      </c>
      <c r="L99" s="3" t="str" cm="1">
        <f t="array" ref="L99">LOOKUP(2,1/($F99:J99&lt;&gt;""),$F99:J99)</f>
        <v>04/22/'25</v>
      </c>
      <c r="M99" s="3"/>
      <c r="N99" s="3" t="str">
        <f t="shared" si="3"/>
        <v>0098</v>
      </c>
      <c r="O99" s="28"/>
      <c r="P99" s="32"/>
      <c r="Q99" s="22" cm="1">
        <f t="array" ref="Q99">_xlfn.XLOOKUP(INDEX(_xlfn.TEXTSPLIT(表格1[[#This Row],[LINE   NUMBER]],"-"),1),'DN轉換表(必要)'!B:B,'DN轉換表(必要)'!C:C,,0)</f>
        <v>4</v>
      </c>
      <c r="R99" s="22" t="str" cm="1">
        <f t="array" ref="R99">IF(IFERROR(MATCH(INDEX(_xlfn.TEXTSPLIT(表格1[[#This Row],[LINE   NUMBER]],"-"),2),介質清單!I:I,0)&gt;=1,FALSE),"Trim",INDEX(_xlfn.TEXTSPLIT(表格1[[#This Row],[LINE   NUMBER]],"-"),2))</f>
        <v>CA</v>
      </c>
      <c r="S99" s="22" t="str" cm="1">
        <f t="array" ref="S9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99" s="22" t="str" cm="1">
        <f t="array" ref="T99">IF(LEN(INDEX(_xlfn.TEXTSPLIT(表格1[[#This Row],[LINE   NUMBER]],"-"),4))=4,INDEX(_xlfn.TEXTSPLIT(表格1[[#This Row],[LINE   NUMBER]],"-"),4),IF(LEN(MID(E99,FIND("AA",E99,1),4))=4,MID(E99,FIND("AA",E99,1),4),"Wrong"))</f>
        <v>AA1B</v>
      </c>
      <c r="U99" s="22" t="str" cm="1">
        <f t="array" ref="U9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99" s="22" t="str">
        <f>_xlfn.XLOOKUP(表格1[[#This Row],[級數]],管道等级索引表!B:B,管道等级索引表!G:G,,0)</f>
        <v>A106 Gr.B
API 5L Gr.B
SAWH</v>
      </c>
      <c r="W99" s="22" t="s">
        <v>5</v>
      </c>
      <c r="X99" s="23"/>
      <c r="Y99" s="22"/>
      <c r="Z99" s="22" t="str">
        <f>_xlfn.CONCAT(表格1[[#This Row],[系統]],"-",表格1[[#This Row],[編號]])</f>
        <v>CA-2001</v>
      </c>
      <c r="AA99" s="22"/>
      <c r="AB9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9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99" s="24" t="str">
        <f>IFERROR(_xlfn.XLOOKUP(表格1[[#This Row],[Line_No]],管道特性一覽表!A:A,管道特性一覽表!P:P,,0),"")</f>
        <v>水</v>
      </c>
      <c r="AE99" s="24" t="str" cm="1">
        <f t="array" ref="AE99">_xlfn.IFNA(_xlfn.XLOOKUP(表格1[[#This Row],[Series NO]],'依TP NO.篩選'!A:A,'依TP NO.篩選'!R:R,,0),_xlfn.XLOOKUP(VALUE(表格1[[#This Row],[Series NO]]),VALUE('依TP NO.篩選'!A:A),'依TP NO.篩選'!R:R,,0))</f>
        <v>TP-027</v>
      </c>
      <c r="AF99" s="24" t="str">
        <f>_xlfn.XLOOKUP(表格1[[#This Row],[系統]],介質清單!A:A,介質清單!B:B,,0)</f>
        <v>壓縮空氣</v>
      </c>
      <c r="AG99" s="25"/>
      <c r="AH99" s="22" t="s">
        <v>3433</v>
      </c>
      <c r="AI99" s="24"/>
      <c r="AJ9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99" s="2" t="str" cm="1">
        <f t="array" ref="AK99">IFERROR(_xlfn.TEXTJOIN("-",TRUE,INDEX(_xlfn.TEXTSPLIT(B99,"-"),1),INDEX(_xlfn.TEXTSPLIT(B99,"-"),2),INDEX(_xlfn.TEXTSPLIT(B99,"-"),4),INDEX(_xlfn.TEXTSPLIT(B99,"-"),5)),_xlfn.TEXTJOIN("-",TRUE,_xlfn.XLOOKUP(VALUE(INDEX(_xlfn.TEXTSPLIT(B99,"-"),4)),'DN轉換表(必要)'!A:A,'DN轉換表(必要)'!B:B,,0),INDEX(_xlfn.TEXTSPLIT(B99,"-"),1),INDEX(_xlfn.TEXTSPLIT(B99,"-"),2),INDEX(_xlfn.TEXTSPLIT(B99,"-"),3),INDEX(_xlfn.TEXTSPLIT(B99,"-"),4),INDEX(_xlfn.TEXTSPLIT(B99,"-"),5)))</f>
        <v>CA-2001-AA1B-NA</v>
      </c>
      <c r="AL99" s="2" t="str">
        <f>IF(ISNUMBER(IFERROR(_xlfn.XLOOKUP(表格1[[#This Row],[Line_No]],'TEMP VALUE'!A:A,'DRAWING LIST'!A:A,,0),"")),"v","")</f>
        <v>v</v>
      </c>
      <c r="AM99" s="2" t="str">
        <f>_xlfn.XLOOKUP(表格1[[#This Row],[Series NO]], 版本控制!$A:$A, 版本控制!$E:$E, , 0, -1)</f>
        <v>啟用</v>
      </c>
    </row>
    <row r="100" spans="1:39">
      <c r="A100" s="18">
        <f>'圖號清單-114.04.25'!A100</f>
        <v>99</v>
      </c>
      <c r="B100" s="14" t="str">
        <f>_xlfn.XLOOKUP(表格1[[#This Row],[Series NO]],'圖號清單-114.04.25'!A:A,'圖號清單-114.04.25'!B:B,,0)</f>
        <v>CA-2001-100-AA1B-NA-7</v>
      </c>
      <c r="C100" s="3" t="str">
        <f>COUNTIF($AK$2:AK100, AK100) &amp; "/" &amp; COUNTIF($AK$2:$AK$3003, AK100)</f>
        <v>7/7</v>
      </c>
      <c r="D100" s="3" t="str">
        <f t="shared" si="2"/>
        <v>CA-2001-100-AA1B-NA</v>
      </c>
      <c r="E100" s="14" t="str" cm="1">
        <f t="array" ref="E100">IFERROR(_xlfn.TEXTJOIN("-",TRUE,_xlfn.XLOOKUP(VALUE(INDEX(_xlfn.TEXTSPLIT(B100,"-"),3)),'DN轉換表(必要)'!A:A,'DN轉換表(必要)'!B:B,,0),INDEX(_xlfn.TEXTSPLIT(B100,"-"),1),INDEX(_xlfn.TEXTSPLIT(B100,"-"),2),INDEX(_xlfn.TEXTSPLIT(B100,"-"),4),INDEX(_xlfn.TEXTSPLIT(B100,"-"),5)),_xlfn.TEXTJOIN("-",TRUE,_xlfn.XLOOKUP(VALUE(INDEX(_xlfn.TEXTSPLIT(B100,"-"),4)),'DN轉換表(必要)'!A:A,'DN轉換表(必要)'!B:B,,0),INDEX(_xlfn.TEXTSPLIT(B100,"-"),1),INDEX(_xlfn.TEXTSPLIT(B100,"-"),2),INDEX(_xlfn.TEXTSPLIT(B100,"-"),3),INDEX(_xlfn.TEXTSPLIT(B100,"-"),4),INDEX(_xlfn.TEXTSPLIT(B100,"-"),5)))</f>
        <v>4"-CA-2001-AA1B-NA</v>
      </c>
      <c r="F100" s="3" t="str">
        <f>IFERROR(_xlfn.XLOOKUP(_xlfn.CONCAT(表格1[[#This Row],[Series NO]],"_",SUBSTITUTE(F$1,"REV.","")),版本控制!$F:$F,版本控制!$C:$C,,0),"")</f>
        <v>04/22/'25</v>
      </c>
      <c r="G100" s="3" t="str">
        <f>IFERROR(_xlfn.XLOOKUP(_xlfn.CONCAT(表格1[[#This Row],[Series NO]],"_",SUBSTITUTE(G$1,"REV.","")),版本控制!$F:$F,版本控制!$C:$C,,0),"")</f>
        <v/>
      </c>
      <c r="H100" s="3" t="str">
        <f>IFERROR(_xlfn.XLOOKUP(_xlfn.CONCAT(表格1[[#This Row],[Series NO]],"_",SUBSTITUTE(H$1,"REV.","")),版本控制!$F:$F,版本控制!$C:$C,,0),"")</f>
        <v/>
      </c>
      <c r="I100" s="3" t="str">
        <f>IFERROR(_xlfn.XLOOKUP(_xlfn.CONCAT(表格1[[#This Row],[Series NO]],"_",SUBSTITUTE(I$1,"REV.","")),版本控制!$F:$F,版本控制!$C:$C,,0),"")</f>
        <v/>
      </c>
      <c r="J100" s="3" t="str">
        <f>IFERROR(_xlfn.XLOOKUP(_xlfn.CONCAT(表格1[[#This Row],[Series NO]],"_",SUBSTITUTE(J$1,"REV.","")),版本控制!$F:$F,版本控制!$C:$C,,0),"")</f>
        <v/>
      </c>
      <c r="K100" s="3" t="str" cm="1">
        <f t="array" ref="K100">INDEX(F$1:J$1,1,MATCH(1,1/($F100:J100&lt;&gt;"")))</f>
        <v>REV.1</v>
      </c>
      <c r="L100" s="3" t="str" cm="1">
        <f t="array" ref="L100">LOOKUP(2,1/($F100:J100&lt;&gt;""),$F100:J100)</f>
        <v>04/22/'25</v>
      </c>
      <c r="M100" s="3"/>
      <c r="N100" s="3" t="str">
        <f t="shared" si="3"/>
        <v>0099</v>
      </c>
      <c r="O100" s="28"/>
      <c r="P100" s="32"/>
      <c r="Q100" s="22" cm="1">
        <f t="array" ref="Q100">_xlfn.XLOOKUP(INDEX(_xlfn.TEXTSPLIT(表格1[[#This Row],[LINE   NUMBER]],"-"),1),'DN轉換表(必要)'!B:B,'DN轉換表(必要)'!C:C,,0)</f>
        <v>4</v>
      </c>
      <c r="R100" s="22" t="str" cm="1">
        <f t="array" ref="R100">IF(IFERROR(MATCH(INDEX(_xlfn.TEXTSPLIT(表格1[[#This Row],[LINE   NUMBER]],"-"),2),介質清單!I:I,0)&gt;=1,FALSE),"Trim",INDEX(_xlfn.TEXTSPLIT(表格1[[#This Row],[LINE   NUMBER]],"-"),2))</f>
        <v>CA</v>
      </c>
      <c r="S100" s="22" t="str" cm="1">
        <f t="array" ref="S10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100" s="22" t="str" cm="1">
        <f t="array" ref="T100">IF(LEN(INDEX(_xlfn.TEXTSPLIT(表格1[[#This Row],[LINE   NUMBER]],"-"),4))=4,INDEX(_xlfn.TEXTSPLIT(表格1[[#This Row],[LINE   NUMBER]],"-"),4),IF(LEN(MID(E100,FIND("AA",E100,1),4))=4,MID(E100,FIND("AA",E100,1),4),"Wrong"))</f>
        <v>AA1B</v>
      </c>
      <c r="U100" s="22" t="str" cm="1">
        <f t="array" ref="U10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00" s="22" t="str">
        <f>_xlfn.XLOOKUP(表格1[[#This Row],[級數]],管道等级索引表!B:B,管道等级索引表!G:G,,0)</f>
        <v>A106 Gr.B
API 5L Gr.B
SAWH</v>
      </c>
      <c r="W100" s="22" t="s">
        <v>5</v>
      </c>
      <c r="X100" s="23"/>
      <c r="Y100" s="22"/>
      <c r="Z100" s="22" t="str">
        <f>_xlfn.CONCAT(表格1[[#This Row],[系統]],"-",表格1[[#This Row],[編號]])</f>
        <v>CA-2001</v>
      </c>
      <c r="AA100" s="22"/>
      <c r="AB10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0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00" s="24" t="str">
        <f>IFERROR(_xlfn.XLOOKUP(表格1[[#This Row],[Line_No]],管道特性一覽表!A:A,管道特性一覽表!P:P,,0),"")</f>
        <v>水</v>
      </c>
      <c r="AE100" s="24" t="str" cm="1">
        <f t="array" ref="AE100">_xlfn.IFNA(_xlfn.XLOOKUP(表格1[[#This Row],[Series NO]],'依TP NO.篩選'!A:A,'依TP NO.篩選'!R:R,,0),_xlfn.XLOOKUP(VALUE(表格1[[#This Row],[Series NO]]),VALUE('依TP NO.篩選'!A:A),'依TP NO.篩選'!R:R,,0))</f>
        <v>TP-027</v>
      </c>
      <c r="AF100" s="24" t="str">
        <f>_xlfn.XLOOKUP(表格1[[#This Row],[系統]],介質清單!A:A,介質清單!B:B,,0)</f>
        <v>壓縮空氣</v>
      </c>
      <c r="AG100" s="25"/>
      <c r="AH100" s="22" t="s">
        <v>3433</v>
      </c>
      <c r="AI100" s="24"/>
      <c r="AJ10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00" s="2" t="str" cm="1">
        <f t="array" ref="AK100">IFERROR(_xlfn.TEXTJOIN("-",TRUE,INDEX(_xlfn.TEXTSPLIT(B100,"-"),1),INDEX(_xlfn.TEXTSPLIT(B100,"-"),2),INDEX(_xlfn.TEXTSPLIT(B100,"-"),4),INDEX(_xlfn.TEXTSPLIT(B100,"-"),5)),_xlfn.TEXTJOIN("-",TRUE,_xlfn.XLOOKUP(VALUE(INDEX(_xlfn.TEXTSPLIT(B100,"-"),4)),'DN轉換表(必要)'!A:A,'DN轉換表(必要)'!B:B,,0),INDEX(_xlfn.TEXTSPLIT(B100,"-"),1),INDEX(_xlfn.TEXTSPLIT(B100,"-"),2),INDEX(_xlfn.TEXTSPLIT(B100,"-"),3),INDEX(_xlfn.TEXTSPLIT(B100,"-"),4),INDEX(_xlfn.TEXTSPLIT(B100,"-"),5)))</f>
        <v>CA-2001-AA1B-NA</v>
      </c>
      <c r="AL100" s="2" t="str">
        <f>IF(ISNUMBER(IFERROR(_xlfn.XLOOKUP(表格1[[#This Row],[Line_No]],'TEMP VALUE'!A:A,'DRAWING LIST'!A:A,,0),"")),"v","")</f>
        <v>v</v>
      </c>
      <c r="AM100" s="2" t="str">
        <f>_xlfn.XLOOKUP(表格1[[#This Row],[Series NO]], 版本控制!$A:$A, 版本控制!$E:$E, , 0, -1)</f>
        <v>啟用</v>
      </c>
    </row>
    <row r="101" spans="1:39" hidden="1">
      <c r="A101" s="18">
        <f>'圖號清單-114.04.25'!A101</f>
        <v>100</v>
      </c>
      <c r="B101" s="14" t="str">
        <f>_xlfn.XLOOKUP(表格1[[#This Row],[Series NO]],'圖號清單-114.04.25'!A:A,'圖號清單-114.04.25'!B:B,,0)</f>
        <v>CA-2002-50-AA1B-NA</v>
      </c>
      <c r="C101" s="3" t="str">
        <f>COUNTIF($AK$2:AK101, AK101) &amp; "/" &amp; COUNTIF($AK$2:$AK$3003, AK101)</f>
        <v>1/1</v>
      </c>
      <c r="D101" s="3" t="str">
        <f t="shared" si="2"/>
        <v>CA-2002-50-AA1B-NA</v>
      </c>
      <c r="E101" s="14" t="str" cm="1">
        <f t="array" ref="E101">IFERROR(_xlfn.TEXTJOIN("-",TRUE,_xlfn.XLOOKUP(VALUE(INDEX(_xlfn.TEXTSPLIT(B101,"-"),3)),'DN轉換表(必要)'!A:A,'DN轉換表(必要)'!B:B,,0),INDEX(_xlfn.TEXTSPLIT(B101,"-"),1),INDEX(_xlfn.TEXTSPLIT(B101,"-"),2),INDEX(_xlfn.TEXTSPLIT(B101,"-"),4),INDEX(_xlfn.TEXTSPLIT(B101,"-"),5)),_xlfn.TEXTJOIN("-",TRUE,_xlfn.XLOOKUP(VALUE(INDEX(_xlfn.TEXTSPLIT(B101,"-"),4)),'DN轉換表(必要)'!A:A,'DN轉換表(必要)'!B:B,,0),INDEX(_xlfn.TEXTSPLIT(B101,"-"),1),INDEX(_xlfn.TEXTSPLIT(B101,"-"),2),INDEX(_xlfn.TEXTSPLIT(B101,"-"),3),INDEX(_xlfn.TEXTSPLIT(B101,"-"),4),INDEX(_xlfn.TEXTSPLIT(B101,"-"),5)))</f>
        <v>2"-CA-2002-AA1B-NA</v>
      </c>
      <c r="F101" s="3" t="str">
        <f>IFERROR(_xlfn.XLOOKUP(_xlfn.CONCAT(表格1[[#This Row],[Series NO]],"_",SUBSTITUTE(F$1,"REV.","")),版本控制!$F:$F,版本控制!$C:$C,,0),"")</f>
        <v>04/22/'25</v>
      </c>
      <c r="G101" s="3" t="str">
        <f>IFERROR(_xlfn.XLOOKUP(_xlfn.CONCAT(表格1[[#This Row],[Series NO]],"_",SUBSTITUTE(G$1,"REV.","")),版本控制!$F:$F,版本控制!$C:$C,,0),"")</f>
        <v>06/03/'25</v>
      </c>
      <c r="H101" s="3" t="str">
        <f>IFERROR(_xlfn.XLOOKUP(_xlfn.CONCAT(表格1[[#This Row],[Series NO]],"_",SUBSTITUTE(H$1,"REV.","")),版本控制!$F:$F,版本控制!$C:$C,,0),"")</f>
        <v/>
      </c>
      <c r="I101" s="3" t="str">
        <f>IFERROR(_xlfn.XLOOKUP(_xlfn.CONCAT(表格1[[#This Row],[Series NO]],"_",SUBSTITUTE(I$1,"REV.","")),版本控制!$F:$F,版本控制!$C:$C,,0),"")</f>
        <v/>
      </c>
      <c r="J101" s="3" t="str">
        <f>IFERROR(_xlfn.XLOOKUP(_xlfn.CONCAT(表格1[[#This Row],[Series NO]],"_",SUBSTITUTE(J$1,"REV.","")),版本控制!$F:$F,版本控制!$C:$C,,0),"")</f>
        <v/>
      </c>
      <c r="K101" s="3" t="str" cm="1">
        <f t="array" ref="K101">INDEX(F$1:J$1,1,MATCH(1,1/($F101:J101&lt;&gt;"")))</f>
        <v>REV.2</v>
      </c>
      <c r="L101" s="3" t="str" cm="1">
        <f t="array" ref="L101">LOOKUP(2,1/($F101:J101&lt;&gt;""),$F101:J101)</f>
        <v>06/03/'25</v>
      </c>
      <c r="M101" s="3"/>
      <c r="N101" s="3" t="str">
        <f t="shared" si="3"/>
        <v>0100</v>
      </c>
      <c r="O101" s="28"/>
      <c r="P101" s="15"/>
      <c r="Q101" s="22" cm="1">
        <f t="array" ref="Q101">_xlfn.XLOOKUP(INDEX(_xlfn.TEXTSPLIT(表格1[[#This Row],[LINE   NUMBER]],"-"),1),'DN轉換表(必要)'!B:B,'DN轉換表(必要)'!C:C,,0)</f>
        <v>2</v>
      </c>
      <c r="R101" s="22" t="str" cm="1">
        <f t="array" ref="R101">IF(IFERROR(MATCH(INDEX(_xlfn.TEXTSPLIT(表格1[[#This Row],[LINE   NUMBER]],"-"),2),介質清單!I:I,0)&gt;=1,FALSE),"Trim",INDEX(_xlfn.TEXTSPLIT(表格1[[#This Row],[LINE   NUMBER]],"-"),2))</f>
        <v>CA</v>
      </c>
      <c r="S101" s="22" t="str" cm="1">
        <f t="array" ref="S10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2002</v>
      </c>
      <c r="T101" s="22" t="str" cm="1">
        <f t="array" ref="T101">IF(LEN(INDEX(_xlfn.TEXTSPLIT(表格1[[#This Row],[LINE   NUMBER]],"-"),4))=4,INDEX(_xlfn.TEXTSPLIT(表格1[[#This Row],[LINE   NUMBER]],"-"),4),IF(LEN(MID(E101,FIND("AA",E101,1),4))=4,MID(E101,FIND("AA",E101,1),4),"Wrong"))</f>
        <v>AA1B</v>
      </c>
      <c r="U101" s="22" t="str" cm="1">
        <f t="array" ref="U10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01" s="22" t="str">
        <f>_xlfn.XLOOKUP(表格1[[#This Row],[級數]],管道等级索引表!B:B,管道等级索引表!G:G,,0)</f>
        <v>A106 Gr.B
API 5L Gr.B
SAWH</v>
      </c>
      <c r="W101" s="22" t="s">
        <v>5</v>
      </c>
      <c r="X101" s="23"/>
      <c r="Y101" s="22"/>
      <c r="Z101" s="22" t="str">
        <f>_xlfn.CONCAT(表格1[[#This Row],[系統]],"-",表格1[[#This Row],[編號]])</f>
        <v>CA-2002</v>
      </c>
      <c r="AA101" s="22"/>
      <c r="AB10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0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01" s="24" t="str">
        <f>IFERROR(_xlfn.XLOOKUP(表格1[[#This Row],[Line_No]],管道特性一覽表!A:A,管道特性一覽表!P:P,,0),"")</f>
        <v>水</v>
      </c>
      <c r="AE101" s="24" t="str" cm="1">
        <f t="array" ref="AE101">_xlfn.IFNA(_xlfn.XLOOKUP(表格1[[#This Row],[Series NO]],'依TP NO.篩選'!A:A,'依TP NO.篩選'!R:R,,0),_xlfn.XLOOKUP(VALUE(表格1[[#This Row],[Series NO]]),VALUE('依TP NO.篩選'!A:A),'依TP NO.篩選'!R:R,,0))</f>
        <v>TP-023</v>
      </c>
      <c r="AF101" s="24" t="str">
        <f>_xlfn.XLOOKUP(表格1[[#This Row],[系統]],介質清單!A:A,介質清單!B:B,,0)</f>
        <v>壓縮空氣</v>
      </c>
      <c r="AG101" s="25"/>
      <c r="AH101" s="22" t="s">
        <v>3433</v>
      </c>
      <c r="AI101" s="24"/>
      <c r="AJ10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01" s="2" t="str" cm="1">
        <f t="array" ref="AK101">IFERROR(_xlfn.TEXTJOIN("-",TRUE,INDEX(_xlfn.TEXTSPLIT(B101,"-"),1),INDEX(_xlfn.TEXTSPLIT(B101,"-"),2),INDEX(_xlfn.TEXTSPLIT(B101,"-"),4),INDEX(_xlfn.TEXTSPLIT(B101,"-"),5)),_xlfn.TEXTJOIN("-",TRUE,_xlfn.XLOOKUP(VALUE(INDEX(_xlfn.TEXTSPLIT(B101,"-"),4)),'DN轉換表(必要)'!A:A,'DN轉換表(必要)'!B:B,,0),INDEX(_xlfn.TEXTSPLIT(B101,"-"),1),INDEX(_xlfn.TEXTSPLIT(B101,"-"),2),INDEX(_xlfn.TEXTSPLIT(B101,"-"),3),INDEX(_xlfn.TEXTSPLIT(B101,"-"),4),INDEX(_xlfn.TEXTSPLIT(B101,"-"),5)))</f>
        <v>CA-2002-AA1B-NA</v>
      </c>
      <c r="AL101" s="2" t="str">
        <f>IF(ISNUMBER(IFERROR(_xlfn.XLOOKUP(表格1[[#This Row],[Line_No]],'TEMP VALUE'!A:A,'DRAWING LIST'!A:A,,0),"")),"v","")</f>
        <v/>
      </c>
      <c r="AM101" s="2" t="str">
        <f>_xlfn.XLOOKUP(表格1[[#This Row],[Series NO]], 版本控制!$A:$A, 版本控制!$E:$E, , 0, -1)</f>
        <v>啟用</v>
      </c>
    </row>
    <row r="102" spans="1:39" hidden="1">
      <c r="A102" s="18">
        <f>'圖號清單-114.04.25'!A102</f>
        <v>101</v>
      </c>
      <c r="B102" s="14" t="str">
        <f>_xlfn.XLOOKUP(表格1[[#This Row],[Series NO]],'圖號清單-114.04.25'!A:A,'圖號清單-114.04.25'!B:B,,0)</f>
        <v>CA-2003-50-AA1B-NA</v>
      </c>
      <c r="C102" s="3" t="str">
        <f>COUNTIF($AK$2:AK102, AK102) &amp; "/" &amp; COUNTIF($AK$2:$AK$3003, AK102)</f>
        <v>1/1</v>
      </c>
      <c r="D102" s="3" t="str">
        <f t="shared" si="2"/>
        <v>CA-2003-50-AA1B-NA</v>
      </c>
      <c r="E102" s="14" t="str" cm="1">
        <f t="array" ref="E102">IFERROR(_xlfn.TEXTJOIN("-",TRUE,_xlfn.XLOOKUP(VALUE(INDEX(_xlfn.TEXTSPLIT(B102,"-"),3)),'DN轉換表(必要)'!A:A,'DN轉換表(必要)'!B:B,,0),INDEX(_xlfn.TEXTSPLIT(B102,"-"),1),INDEX(_xlfn.TEXTSPLIT(B102,"-"),2),INDEX(_xlfn.TEXTSPLIT(B102,"-"),4),INDEX(_xlfn.TEXTSPLIT(B102,"-"),5)),_xlfn.TEXTJOIN("-",TRUE,_xlfn.XLOOKUP(VALUE(INDEX(_xlfn.TEXTSPLIT(B102,"-"),4)),'DN轉換表(必要)'!A:A,'DN轉換表(必要)'!B:B,,0),INDEX(_xlfn.TEXTSPLIT(B102,"-"),1),INDEX(_xlfn.TEXTSPLIT(B102,"-"),2),INDEX(_xlfn.TEXTSPLIT(B102,"-"),3),INDEX(_xlfn.TEXTSPLIT(B102,"-"),4),INDEX(_xlfn.TEXTSPLIT(B102,"-"),5)))</f>
        <v>2"-CA-2003-AA1B-NA</v>
      </c>
      <c r="F102" s="3" t="str">
        <f>IFERROR(_xlfn.XLOOKUP(_xlfn.CONCAT(表格1[[#This Row],[Series NO]],"_",SUBSTITUTE(F$1,"REV.","")),版本控制!$F:$F,版本控制!$C:$C,,0),"")</f>
        <v>04/22/'25</v>
      </c>
      <c r="G102" s="3" t="str">
        <f>IFERROR(_xlfn.XLOOKUP(_xlfn.CONCAT(表格1[[#This Row],[Series NO]],"_",SUBSTITUTE(G$1,"REV.","")),版本控制!$F:$F,版本控制!$C:$C,,0),"")</f>
        <v>06/03/'25</v>
      </c>
      <c r="H102" s="3" t="str">
        <f>IFERROR(_xlfn.XLOOKUP(_xlfn.CONCAT(表格1[[#This Row],[Series NO]],"_",SUBSTITUTE(H$1,"REV.","")),版本控制!$F:$F,版本控制!$C:$C,,0),"")</f>
        <v/>
      </c>
      <c r="I102" s="3" t="str">
        <f>IFERROR(_xlfn.XLOOKUP(_xlfn.CONCAT(表格1[[#This Row],[Series NO]],"_",SUBSTITUTE(I$1,"REV.","")),版本控制!$F:$F,版本控制!$C:$C,,0),"")</f>
        <v/>
      </c>
      <c r="J102" s="3" t="str">
        <f>IFERROR(_xlfn.XLOOKUP(_xlfn.CONCAT(表格1[[#This Row],[Series NO]],"_",SUBSTITUTE(J$1,"REV.","")),版本控制!$F:$F,版本控制!$C:$C,,0),"")</f>
        <v/>
      </c>
      <c r="K102" s="3" t="str" cm="1">
        <f t="array" ref="K102">INDEX(F$1:J$1,1,MATCH(1,1/($F102:J102&lt;&gt;"")))</f>
        <v>REV.2</v>
      </c>
      <c r="L102" s="3" t="str" cm="1">
        <f t="array" ref="L102">LOOKUP(2,1/($F102:J102&lt;&gt;""),$F102:J102)</f>
        <v>06/03/'25</v>
      </c>
      <c r="M102" s="3"/>
      <c r="N102" s="3" t="str">
        <f t="shared" si="3"/>
        <v>0101</v>
      </c>
      <c r="O102" s="28"/>
      <c r="P102" s="32"/>
      <c r="Q102" s="22" cm="1">
        <f t="array" ref="Q102">_xlfn.XLOOKUP(INDEX(_xlfn.TEXTSPLIT(表格1[[#This Row],[LINE   NUMBER]],"-"),1),'DN轉換表(必要)'!B:B,'DN轉換表(必要)'!C:C,,0)</f>
        <v>2</v>
      </c>
      <c r="R102" s="22" t="str" cm="1">
        <f t="array" ref="R102">IF(IFERROR(MATCH(INDEX(_xlfn.TEXTSPLIT(表格1[[#This Row],[LINE   NUMBER]],"-"),2),介質清單!I:I,0)&gt;=1,FALSE),"Trim",INDEX(_xlfn.TEXTSPLIT(表格1[[#This Row],[LINE   NUMBER]],"-"),2))</f>
        <v>CA</v>
      </c>
      <c r="S102" s="22" t="str" cm="1">
        <f t="array" ref="S10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2003</v>
      </c>
      <c r="T102" s="22" t="str" cm="1">
        <f t="array" ref="T102">IF(LEN(INDEX(_xlfn.TEXTSPLIT(表格1[[#This Row],[LINE   NUMBER]],"-"),4))=4,INDEX(_xlfn.TEXTSPLIT(表格1[[#This Row],[LINE   NUMBER]],"-"),4),IF(LEN(MID(E102,FIND("AA",E102,1),4))=4,MID(E102,FIND("AA",E102,1),4),"Wrong"))</f>
        <v>AA1B</v>
      </c>
      <c r="U102" s="22" t="str" cm="1">
        <f t="array" ref="U10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02" s="22" t="str">
        <f>_xlfn.XLOOKUP(表格1[[#This Row],[級數]],管道等级索引表!B:B,管道等级索引表!G:G,,0)</f>
        <v>A106 Gr.B
API 5L Gr.B
SAWH</v>
      </c>
      <c r="W102" s="22" t="s">
        <v>5</v>
      </c>
      <c r="X102" s="23"/>
      <c r="Y102" s="22"/>
      <c r="Z102" s="22" t="str">
        <f>_xlfn.CONCAT(表格1[[#This Row],[系統]],"-",表格1[[#This Row],[編號]])</f>
        <v>CA-2003</v>
      </c>
      <c r="AA102" s="22"/>
      <c r="AB10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0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02" s="24" t="str">
        <f>IFERROR(_xlfn.XLOOKUP(表格1[[#This Row],[Line_No]],管道特性一覽表!A:A,管道特性一覽表!P:P,,0),"")</f>
        <v>水</v>
      </c>
      <c r="AE102" s="24" t="str" cm="1">
        <f t="array" ref="AE102">_xlfn.IFNA(_xlfn.XLOOKUP(表格1[[#This Row],[Series NO]],'依TP NO.篩選'!A:A,'依TP NO.篩選'!R:R,,0),_xlfn.XLOOKUP(VALUE(表格1[[#This Row],[Series NO]]),VALUE('依TP NO.篩選'!A:A),'依TP NO.篩選'!R:R,,0))</f>
        <v>TP-023</v>
      </c>
      <c r="AF102" s="24" t="str">
        <f>_xlfn.XLOOKUP(表格1[[#This Row],[系統]],介質清單!A:A,介質清單!B:B,,0)</f>
        <v>壓縮空氣</v>
      </c>
      <c r="AG102" s="25"/>
      <c r="AH102" s="22" t="s">
        <v>3433</v>
      </c>
      <c r="AI102" s="24"/>
      <c r="AJ10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02" s="2" t="str" cm="1">
        <f t="array" ref="AK102">IFERROR(_xlfn.TEXTJOIN("-",TRUE,INDEX(_xlfn.TEXTSPLIT(B102,"-"),1),INDEX(_xlfn.TEXTSPLIT(B102,"-"),2),INDEX(_xlfn.TEXTSPLIT(B102,"-"),4),INDEX(_xlfn.TEXTSPLIT(B102,"-"),5)),_xlfn.TEXTJOIN("-",TRUE,_xlfn.XLOOKUP(VALUE(INDEX(_xlfn.TEXTSPLIT(B102,"-"),4)),'DN轉換表(必要)'!A:A,'DN轉換表(必要)'!B:B,,0),INDEX(_xlfn.TEXTSPLIT(B102,"-"),1),INDEX(_xlfn.TEXTSPLIT(B102,"-"),2),INDEX(_xlfn.TEXTSPLIT(B102,"-"),3),INDEX(_xlfn.TEXTSPLIT(B102,"-"),4),INDEX(_xlfn.TEXTSPLIT(B102,"-"),5)))</f>
        <v>CA-2003-AA1B-NA</v>
      </c>
      <c r="AL102" s="2" t="str">
        <f>IF(ISNUMBER(IFERROR(_xlfn.XLOOKUP(表格1[[#This Row],[Line_No]],'TEMP VALUE'!A:A,'DRAWING LIST'!A:A,,0),"")),"v","")</f>
        <v/>
      </c>
      <c r="AM102" s="2" t="str">
        <f>_xlfn.XLOOKUP(表格1[[#This Row],[Series NO]], 版本控制!$A:$A, 版本控制!$E:$E, , 0, -1)</f>
        <v>啟用</v>
      </c>
    </row>
    <row r="103" spans="1:39" hidden="1">
      <c r="A103" s="18">
        <f>'圖號清單-114.04.25'!A103</f>
        <v>102</v>
      </c>
      <c r="B103" s="14" t="str">
        <f>_xlfn.XLOOKUP(表格1[[#This Row],[Series NO]],'圖號清單-114.04.25'!A:A,'圖號清單-114.04.25'!B:B,,0)</f>
        <v>CA-2004-50-AA1B-NA</v>
      </c>
      <c r="C103" s="3" t="str">
        <f>COUNTIF($AK$2:AK103, AK103) &amp; "/" &amp; COUNTIF($AK$2:$AK$3003, AK103)</f>
        <v>1/1</v>
      </c>
      <c r="D103" s="3" t="str">
        <f t="shared" si="2"/>
        <v>CA-2004-50-AA1B-NA</v>
      </c>
      <c r="E103" s="14" t="str" cm="1">
        <f t="array" ref="E103">IFERROR(_xlfn.TEXTJOIN("-",TRUE,_xlfn.XLOOKUP(VALUE(INDEX(_xlfn.TEXTSPLIT(B103,"-"),3)),'DN轉換表(必要)'!A:A,'DN轉換表(必要)'!B:B,,0),INDEX(_xlfn.TEXTSPLIT(B103,"-"),1),INDEX(_xlfn.TEXTSPLIT(B103,"-"),2),INDEX(_xlfn.TEXTSPLIT(B103,"-"),4),INDEX(_xlfn.TEXTSPLIT(B103,"-"),5)),_xlfn.TEXTJOIN("-",TRUE,_xlfn.XLOOKUP(VALUE(INDEX(_xlfn.TEXTSPLIT(B103,"-"),4)),'DN轉換表(必要)'!A:A,'DN轉換表(必要)'!B:B,,0),INDEX(_xlfn.TEXTSPLIT(B103,"-"),1),INDEX(_xlfn.TEXTSPLIT(B103,"-"),2),INDEX(_xlfn.TEXTSPLIT(B103,"-"),3),INDEX(_xlfn.TEXTSPLIT(B103,"-"),4),INDEX(_xlfn.TEXTSPLIT(B103,"-"),5)))</f>
        <v>2"-CA-2004-AA1B-NA</v>
      </c>
      <c r="F103" s="3" t="str">
        <f>IFERROR(_xlfn.XLOOKUP(_xlfn.CONCAT(表格1[[#This Row],[Series NO]],"_",SUBSTITUTE(F$1,"REV.","")),版本控制!$F:$F,版本控制!$C:$C,,0),"")</f>
        <v>04/22/'25</v>
      </c>
      <c r="G103" s="3" t="str">
        <f>IFERROR(_xlfn.XLOOKUP(_xlfn.CONCAT(表格1[[#This Row],[Series NO]],"_",SUBSTITUTE(G$1,"REV.","")),版本控制!$F:$F,版本控制!$C:$C,,0),"")</f>
        <v>06/03/'25</v>
      </c>
      <c r="H103" s="3" t="str">
        <f>IFERROR(_xlfn.XLOOKUP(_xlfn.CONCAT(表格1[[#This Row],[Series NO]],"_",SUBSTITUTE(H$1,"REV.","")),版本控制!$F:$F,版本控制!$C:$C,,0),"")</f>
        <v/>
      </c>
      <c r="I103" s="3" t="str">
        <f>IFERROR(_xlfn.XLOOKUP(_xlfn.CONCAT(表格1[[#This Row],[Series NO]],"_",SUBSTITUTE(I$1,"REV.","")),版本控制!$F:$F,版本控制!$C:$C,,0),"")</f>
        <v/>
      </c>
      <c r="J103" s="3" t="str">
        <f>IFERROR(_xlfn.XLOOKUP(_xlfn.CONCAT(表格1[[#This Row],[Series NO]],"_",SUBSTITUTE(J$1,"REV.","")),版本控制!$F:$F,版本控制!$C:$C,,0),"")</f>
        <v/>
      </c>
      <c r="K103" s="3" t="str" cm="1">
        <f t="array" ref="K103">INDEX(F$1:J$1,1,MATCH(1,1/($F103:J103&lt;&gt;"")))</f>
        <v>REV.2</v>
      </c>
      <c r="L103" s="3" t="str" cm="1">
        <f t="array" ref="L103">LOOKUP(2,1/($F103:J103&lt;&gt;""),$F103:J103)</f>
        <v>06/03/'25</v>
      </c>
      <c r="M103" s="3"/>
      <c r="N103" s="3" t="str">
        <f t="shared" si="3"/>
        <v>0102</v>
      </c>
      <c r="O103" s="28"/>
      <c r="P103" s="15"/>
      <c r="Q103" s="22" cm="1">
        <f t="array" ref="Q103">_xlfn.XLOOKUP(INDEX(_xlfn.TEXTSPLIT(表格1[[#This Row],[LINE   NUMBER]],"-"),1),'DN轉換表(必要)'!B:B,'DN轉換表(必要)'!C:C,,0)</f>
        <v>2</v>
      </c>
      <c r="R103" s="22" t="str" cm="1">
        <f t="array" ref="R103">IF(IFERROR(MATCH(INDEX(_xlfn.TEXTSPLIT(表格1[[#This Row],[LINE   NUMBER]],"-"),2),介質清單!I:I,0)&gt;=1,FALSE),"Trim",INDEX(_xlfn.TEXTSPLIT(表格1[[#This Row],[LINE   NUMBER]],"-"),2))</f>
        <v>CA</v>
      </c>
      <c r="S103" s="22" t="str" cm="1">
        <f t="array" ref="S10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2004</v>
      </c>
      <c r="T103" s="22" t="str" cm="1">
        <f t="array" ref="T103">IF(LEN(INDEX(_xlfn.TEXTSPLIT(表格1[[#This Row],[LINE   NUMBER]],"-"),4))=4,INDEX(_xlfn.TEXTSPLIT(表格1[[#This Row],[LINE   NUMBER]],"-"),4),IF(LEN(MID(E103,FIND("AA",E103,1),4))=4,MID(E103,FIND("AA",E103,1),4),"Wrong"))</f>
        <v>AA1B</v>
      </c>
      <c r="U103" s="22" t="str" cm="1">
        <f t="array" ref="U10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03" s="22" t="str">
        <f>_xlfn.XLOOKUP(表格1[[#This Row],[級數]],管道等级索引表!B:B,管道等级索引表!G:G,,0)</f>
        <v>A106 Gr.B
API 5L Gr.B
SAWH</v>
      </c>
      <c r="W103" s="22" t="s">
        <v>5</v>
      </c>
      <c r="X103" s="23"/>
      <c r="Y103" s="22"/>
      <c r="Z103" s="22" t="str">
        <f>_xlfn.CONCAT(表格1[[#This Row],[系統]],"-",表格1[[#This Row],[編號]])</f>
        <v>CA-2004</v>
      </c>
      <c r="AA103" s="22"/>
      <c r="AB10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0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03" s="24" t="str">
        <f>IFERROR(_xlfn.XLOOKUP(表格1[[#This Row],[Line_No]],管道特性一覽表!A:A,管道特性一覽表!P:P,,0),"")</f>
        <v>水</v>
      </c>
      <c r="AE103" s="24" t="str" cm="1">
        <f t="array" ref="AE103">_xlfn.IFNA(_xlfn.XLOOKUP(表格1[[#This Row],[Series NO]],'依TP NO.篩選'!A:A,'依TP NO.篩選'!R:R,,0),_xlfn.XLOOKUP(VALUE(表格1[[#This Row],[Series NO]]),VALUE('依TP NO.篩選'!A:A),'依TP NO.篩選'!R:R,,0))</f>
        <v>TP-023</v>
      </c>
      <c r="AF103" s="24" t="str">
        <f>_xlfn.XLOOKUP(表格1[[#This Row],[系統]],介質清單!A:A,介質清單!B:B,,0)</f>
        <v>壓縮空氣</v>
      </c>
      <c r="AG103" s="25"/>
      <c r="AH103" s="22" t="s">
        <v>3433</v>
      </c>
      <c r="AI103" s="24"/>
      <c r="AJ10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03" s="2" t="str" cm="1">
        <f t="array" ref="AK103">IFERROR(_xlfn.TEXTJOIN("-",TRUE,INDEX(_xlfn.TEXTSPLIT(B103,"-"),1),INDEX(_xlfn.TEXTSPLIT(B103,"-"),2),INDEX(_xlfn.TEXTSPLIT(B103,"-"),4),INDEX(_xlfn.TEXTSPLIT(B103,"-"),5)),_xlfn.TEXTJOIN("-",TRUE,_xlfn.XLOOKUP(VALUE(INDEX(_xlfn.TEXTSPLIT(B103,"-"),4)),'DN轉換表(必要)'!A:A,'DN轉換表(必要)'!B:B,,0),INDEX(_xlfn.TEXTSPLIT(B103,"-"),1),INDEX(_xlfn.TEXTSPLIT(B103,"-"),2),INDEX(_xlfn.TEXTSPLIT(B103,"-"),3),INDEX(_xlfn.TEXTSPLIT(B103,"-"),4),INDEX(_xlfn.TEXTSPLIT(B103,"-"),5)))</f>
        <v>CA-2004-AA1B-NA</v>
      </c>
      <c r="AL103" s="2" t="str">
        <f>IF(ISNUMBER(IFERROR(_xlfn.XLOOKUP(表格1[[#This Row],[Line_No]],'TEMP VALUE'!A:A,'DRAWING LIST'!A:A,,0),"")),"v","")</f>
        <v/>
      </c>
      <c r="AM103" s="2" t="str">
        <f>_xlfn.XLOOKUP(表格1[[#This Row],[Series NO]], 版本控制!$A:$A, 版本控制!$E:$E, , 0, -1)</f>
        <v>啟用</v>
      </c>
    </row>
    <row r="104" spans="1:39" hidden="1">
      <c r="A104" s="18">
        <f>'圖號清單-114.04.25'!A104</f>
        <v>103</v>
      </c>
      <c r="B104" s="14" t="str">
        <f>_xlfn.XLOOKUP(表格1[[#This Row],[Series NO]],'圖號清單-114.04.25'!A:A,'圖號清單-114.04.25'!B:B,,0)</f>
        <v>CA-2005-100-AA1B-NA</v>
      </c>
      <c r="C104" s="3" t="str">
        <f>COUNTIF($AK$2:AK104, AK104) &amp; "/" &amp; COUNTIF($AK$2:$AK$3003, AK104)</f>
        <v>1/1</v>
      </c>
      <c r="D104" s="3" t="str">
        <f t="shared" si="2"/>
        <v>CA-2005-100-AA1B-NA</v>
      </c>
      <c r="E104" s="14" t="str" cm="1">
        <f t="array" ref="E104">IFERROR(_xlfn.TEXTJOIN("-",TRUE,_xlfn.XLOOKUP(VALUE(INDEX(_xlfn.TEXTSPLIT(B104,"-"),3)),'DN轉換表(必要)'!A:A,'DN轉換表(必要)'!B:B,,0),INDEX(_xlfn.TEXTSPLIT(B104,"-"),1),INDEX(_xlfn.TEXTSPLIT(B104,"-"),2),INDEX(_xlfn.TEXTSPLIT(B104,"-"),4),INDEX(_xlfn.TEXTSPLIT(B104,"-"),5)),_xlfn.TEXTJOIN("-",TRUE,_xlfn.XLOOKUP(VALUE(INDEX(_xlfn.TEXTSPLIT(B104,"-"),4)),'DN轉換表(必要)'!A:A,'DN轉換表(必要)'!B:B,,0),INDEX(_xlfn.TEXTSPLIT(B104,"-"),1),INDEX(_xlfn.TEXTSPLIT(B104,"-"),2),INDEX(_xlfn.TEXTSPLIT(B104,"-"),3),INDEX(_xlfn.TEXTSPLIT(B104,"-"),4),INDEX(_xlfn.TEXTSPLIT(B104,"-"),5)))</f>
        <v>4"-CA-2005-AA1B-NA</v>
      </c>
      <c r="F104" s="3" t="str">
        <f>IFERROR(_xlfn.XLOOKUP(_xlfn.CONCAT(表格1[[#This Row],[Series NO]],"_",SUBSTITUTE(F$1,"REV.","")),版本控制!$F:$F,版本控制!$C:$C,,0),"")</f>
        <v>04/22/'25</v>
      </c>
      <c r="G104" s="3" t="str">
        <f>IFERROR(_xlfn.XLOOKUP(_xlfn.CONCAT(表格1[[#This Row],[Series NO]],"_",SUBSTITUTE(G$1,"REV.","")),版本控制!$F:$F,版本控制!$C:$C,,0),"")</f>
        <v/>
      </c>
      <c r="H104" s="3" t="str">
        <f>IFERROR(_xlfn.XLOOKUP(_xlfn.CONCAT(表格1[[#This Row],[Series NO]],"_",SUBSTITUTE(H$1,"REV.","")),版本控制!$F:$F,版本控制!$C:$C,,0),"")</f>
        <v/>
      </c>
      <c r="I104" s="3" t="str">
        <f>IFERROR(_xlfn.XLOOKUP(_xlfn.CONCAT(表格1[[#This Row],[Series NO]],"_",SUBSTITUTE(I$1,"REV.","")),版本控制!$F:$F,版本控制!$C:$C,,0),"")</f>
        <v/>
      </c>
      <c r="J104" s="3" t="str">
        <f>IFERROR(_xlfn.XLOOKUP(_xlfn.CONCAT(表格1[[#This Row],[Series NO]],"_",SUBSTITUTE(J$1,"REV.","")),版本控制!$F:$F,版本控制!$C:$C,,0),"")</f>
        <v/>
      </c>
      <c r="K104" s="3" t="str" cm="1">
        <f t="array" ref="K104">INDEX(F$1:J$1,1,MATCH(1,1/($F104:J104&lt;&gt;"")))</f>
        <v>REV.1</v>
      </c>
      <c r="L104" s="3" t="str" cm="1">
        <f t="array" ref="L104">LOOKUP(2,1/($F104:J104&lt;&gt;""),$F104:J104)</f>
        <v>04/22/'25</v>
      </c>
      <c r="M104" s="3"/>
      <c r="N104" s="3" t="str">
        <f t="shared" si="3"/>
        <v>0103</v>
      </c>
      <c r="O104" s="28"/>
      <c r="P104" s="32"/>
      <c r="Q104" s="22" cm="1">
        <f t="array" ref="Q104">_xlfn.XLOOKUP(INDEX(_xlfn.TEXTSPLIT(表格1[[#This Row],[LINE   NUMBER]],"-"),1),'DN轉換表(必要)'!B:B,'DN轉換表(必要)'!C:C,,0)</f>
        <v>4</v>
      </c>
      <c r="R104" s="22" t="str" cm="1">
        <f t="array" ref="R104">IF(IFERROR(MATCH(INDEX(_xlfn.TEXTSPLIT(表格1[[#This Row],[LINE   NUMBER]],"-"),2),介質清單!I:I,0)&gt;=1,FALSE),"Trim",INDEX(_xlfn.TEXTSPLIT(表格1[[#This Row],[LINE   NUMBER]],"-"),2))</f>
        <v>CA</v>
      </c>
      <c r="S104" s="22" t="str" cm="1">
        <f t="array" ref="S10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2005</v>
      </c>
      <c r="T104" s="22" t="str" cm="1">
        <f t="array" ref="T104">IF(LEN(INDEX(_xlfn.TEXTSPLIT(表格1[[#This Row],[LINE   NUMBER]],"-"),4))=4,INDEX(_xlfn.TEXTSPLIT(表格1[[#This Row],[LINE   NUMBER]],"-"),4),IF(LEN(MID(E104,FIND("AA",E104,1),4))=4,MID(E104,FIND("AA",E104,1),4),"Wrong"))</f>
        <v>AA1B</v>
      </c>
      <c r="U104" s="22" t="str" cm="1">
        <f t="array" ref="U10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04" s="22" t="str">
        <f>_xlfn.XLOOKUP(表格1[[#This Row],[級數]],管道等级索引表!B:B,管道等级索引表!G:G,,0)</f>
        <v>A106 Gr.B
API 5L Gr.B
SAWH</v>
      </c>
      <c r="W104" s="22" t="s">
        <v>5</v>
      </c>
      <c r="X104" s="23"/>
      <c r="Y104" s="22"/>
      <c r="Z104" s="22" t="str">
        <f>_xlfn.CONCAT(表格1[[#This Row],[系統]],"-",表格1[[#This Row],[編號]])</f>
        <v>CA-2005</v>
      </c>
      <c r="AA104" s="22"/>
      <c r="AB10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0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04" s="24" t="str">
        <f>IFERROR(_xlfn.XLOOKUP(表格1[[#This Row],[Line_No]],管道特性一覽表!A:A,管道特性一覽表!P:P,,0),"")</f>
        <v>水</v>
      </c>
      <c r="AE104" s="24" t="str" cm="1">
        <f t="array" ref="AE104">_xlfn.IFNA(_xlfn.XLOOKUP(表格1[[#This Row],[Series NO]],'依TP NO.篩選'!A:A,'依TP NO.篩選'!R:R,,0),_xlfn.XLOOKUP(VALUE(表格1[[#This Row],[Series NO]]),VALUE('依TP NO.篩選'!A:A),'依TP NO.篩選'!R:R,,0))</f>
        <v>TP-023</v>
      </c>
      <c r="AF104" s="24" t="str">
        <f>_xlfn.XLOOKUP(表格1[[#This Row],[系統]],介質清單!A:A,介質清單!B:B,,0)</f>
        <v>壓縮空氣</v>
      </c>
      <c r="AG104" s="25"/>
      <c r="AH104" s="22" t="s">
        <v>3433</v>
      </c>
      <c r="AI104" s="24"/>
      <c r="AJ10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04" s="2" t="str" cm="1">
        <f t="array" ref="AK104">IFERROR(_xlfn.TEXTJOIN("-",TRUE,INDEX(_xlfn.TEXTSPLIT(B104,"-"),1),INDEX(_xlfn.TEXTSPLIT(B104,"-"),2),INDEX(_xlfn.TEXTSPLIT(B104,"-"),4),INDEX(_xlfn.TEXTSPLIT(B104,"-"),5)),_xlfn.TEXTJOIN("-",TRUE,_xlfn.XLOOKUP(VALUE(INDEX(_xlfn.TEXTSPLIT(B104,"-"),4)),'DN轉換表(必要)'!A:A,'DN轉換表(必要)'!B:B,,0),INDEX(_xlfn.TEXTSPLIT(B104,"-"),1),INDEX(_xlfn.TEXTSPLIT(B104,"-"),2),INDEX(_xlfn.TEXTSPLIT(B104,"-"),3),INDEX(_xlfn.TEXTSPLIT(B104,"-"),4),INDEX(_xlfn.TEXTSPLIT(B104,"-"),5)))</f>
        <v>CA-2005-AA1B-NA</v>
      </c>
      <c r="AL104" s="2" t="str">
        <f>IF(ISNUMBER(IFERROR(_xlfn.XLOOKUP(表格1[[#This Row],[Line_No]],'TEMP VALUE'!A:A,'DRAWING LIST'!A:A,,0),"")),"v","")</f>
        <v/>
      </c>
      <c r="AM104" s="2" t="str">
        <f>_xlfn.XLOOKUP(表格1[[#This Row],[Series NO]], 版本控制!$A:$A, 版本控制!$E:$E, , 0, -1)</f>
        <v>啟用</v>
      </c>
    </row>
    <row r="105" spans="1:39" hidden="1">
      <c r="A105" s="18">
        <f>'圖號清單-114.04.25'!A105</f>
        <v>104</v>
      </c>
      <c r="B105" s="14" t="str">
        <f>_xlfn.XLOOKUP(表格1[[#This Row],[Series NO]],'圖號清單-114.04.25'!A:A,'圖號清單-114.04.25'!B:B,,0)</f>
        <v>CA-2006-100-AA1B-NA-1</v>
      </c>
      <c r="C105" s="3" t="str">
        <f>COUNTIF($AK$2:AK105, AK105) &amp; "/" &amp; COUNTIF($AK$2:$AK$3003, AK105)</f>
        <v>1/3</v>
      </c>
      <c r="D105" s="3" t="str">
        <f t="shared" si="2"/>
        <v>CA-2006-100-AA1B-NA</v>
      </c>
      <c r="E105" s="14" t="str" cm="1">
        <f t="array" ref="E105">IFERROR(_xlfn.TEXTJOIN("-",TRUE,_xlfn.XLOOKUP(VALUE(INDEX(_xlfn.TEXTSPLIT(B105,"-"),3)),'DN轉換表(必要)'!A:A,'DN轉換表(必要)'!B:B,,0),INDEX(_xlfn.TEXTSPLIT(B105,"-"),1),INDEX(_xlfn.TEXTSPLIT(B105,"-"),2),INDEX(_xlfn.TEXTSPLIT(B105,"-"),4),INDEX(_xlfn.TEXTSPLIT(B105,"-"),5)),_xlfn.TEXTJOIN("-",TRUE,_xlfn.XLOOKUP(VALUE(INDEX(_xlfn.TEXTSPLIT(B105,"-"),4)),'DN轉換表(必要)'!A:A,'DN轉換表(必要)'!B:B,,0),INDEX(_xlfn.TEXTSPLIT(B105,"-"),1),INDEX(_xlfn.TEXTSPLIT(B105,"-"),2),INDEX(_xlfn.TEXTSPLIT(B105,"-"),3),INDEX(_xlfn.TEXTSPLIT(B105,"-"),4),INDEX(_xlfn.TEXTSPLIT(B105,"-"),5)))</f>
        <v>4"-CA-2006-AA1B-NA</v>
      </c>
      <c r="F105" s="3" t="str">
        <f>IFERROR(_xlfn.XLOOKUP(_xlfn.CONCAT(表格1[[#This Row],[Series NO]],"_",SUBSTITUTE(F$1,"REV.","")),版本控制!$F:$F,版本控制!$C:$C,,0),"")</f>
        <v>04/22/'25</v>
      </c>
      <c r="G105" s="3" t="str">
        <f>IFERROR(_xlfn.XLOOKUP(_xlfn.CONCAT(表格1[[#This Row],[Series NO]],"_",SUBSTITUTE(G$1,"REV.","")),版本控制!$F:$F,版本控制!$C:$C,,0),"")</f>
        <v>06/03/'25</v>
      </c>
      <c r="H105" s="3" t="str">
        <f>IFERROR(_xlfn.XLOOKUP(_xlfn.CONCAT(表格1[[#This Row],[Series NO]],"_",SUBSTITUTE(H$1,"REV.","")),版本控制!$F:$F,版本控制!$C:$C,,0),"")</f>
        <v/>
      </c>
      <c r="I105" s="3" t="str">
        <f>IFERROR(_xlfn.XLOOKUP(_xlfn.CONCAT(表格1[[#This Row],[Series NO]],"_",SUBSTITUTE(I$1,"REV.","")),版本控制!$F:$F,版本控制!$C:$C,,0),"")</f>
        <v/>
      </c>
      <c r="J105" s="3" t="str">
        <f>IFERROR(_xlfn.XLOOKUP(_xlfn.CONCAT(表格1[[#This Row],[Series NO]],"_",SUBSTITUTE(J$1,"REV.","")),版本控制!$F:$F,版本控制!$C:$C,,0),"")</f>
        <v/>
      </c>
      <c r="K105" s="3" t="str" cm="1">
        <f t="array" ref="K105">INDEX(F$1:J$1,1,MATCH(1,1/($F105:J105&lt;&gt;"")))</f>
        <v>REV.2</v>
      </c>
      <c r="L105" s="3" t="str" cm="1">
        <f t="array" ref="L105">LOOKUP(2,1/($F105:J105&lt;&gt;""),$F105:J105)</f>
        <v>06/03/'25</v>
      </c>
      <c r="M105" s="3"/>
      <c r="N105" s="3" t="str">
        <f t="shared" si="3"/>
        <v>0104</v>
      </c>
      <c r="O105" s="28"/>
      <c r="P105" s="32"/>
      <c r="Q105" s="22" cm="1">
        <f t="array" ref="Q105">_xlfn.XLOOKUP(INDEX(_xlfn.TEXTSPLIT(表格1[[#This Row],[LINE   NUMBER]],"-"),1),'DN轉換表(必要)'!B:B,'DN轉換表(必要)'!C:C,,0)</f>
        <v>4</v>
      </c>
      <c r="R105" s="22" t="str" cm="1">
        <f t="array" ref="R105">IF(IFERROR(MATCH(INDEX(_xlfn.TEXTSPLIT(表格1[[#This Row],[LINE   NUMBER]],"-"),2),介質清單!I:I,0)&gt;=1,FALSE),"Trim",INDEX(_xlfn.TEXTSPLIT(表格1[[#This Row],[LINE   NUMBER]],"-"),2))</f>
        <v>CA</v>
      </c>
      <c r="S105" s="22" t="str" cm="1">
        <f t="array" ref="S10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2006</v>
      </c>
      <c r="T105" s="22" t="str" cm="1">
        <f t="array" ref="T105">IF(LEN(INDEX(_xlfn.TEXTSPLIT(表格1[[#This Row],[LINE   NUMBER]],"-"),4))=4,INDEX(_xlfn.TEXTSPLIT(表格1[[#This Row],[LINE   NUMBER]],"-"),4),IF(LEN(MID(E105,FIND("AA",E105,1),4))=4,MID(E105,FIND("AA",E105,1),4),"Wrong"))</f>
        <v>AA1B</v>
      </c>
      <c r="U105" s="22" t="str" cm="1">
        <f t="array" ref="U10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05" s="22" t="str">
        <f>_xlfn.XLOOKUP(表格1[[#This Row],[級數]],管道等级索引表!B:B,管道等级索引表!G:G,,0)</f>
        <v>A106 Gr.B
API 5L Gr.B
SAWH</v>
      </c>
      <c r="W105" s="22" t="s">
        <v>5</v>
      </c>
      <c r="X105" s="23"/>
      <c r="Y105" s="22"/>
      <c r="Z105" s="22" t="str">
        <f>_xlfn.CONCAT(表格1[[#This Row],[系統]],"-",表格1[[#This Row],[編號]])</f>
        <v>CA-2006</v>
      </c>
      <c r="AA105" s="22"/>
      <c r="AB10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0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05" s="24" t="str">
        <f>IFERROR(_xlfn.XLOOKUP(表格1[[#This Row],[Line_No]],管道特性一覽表!A:A,管道特性一覽表!P:P,,0),"")</f>
        <v>水</v>
      </c>
      <c r="AE105" s="24" t="str" cm="1">
        <f t="array" ref="AE105">_xlfn.IFNA(_xlfn.XLOOKUP(表格1[[#This Row],[Series NO]],'依TP NO.篩選'!A:A,'依TP NO.篩選'!R:R,,0),_xlfn.XLOOKUP(VALUE(表格1[[#This Row],[Series NO]]),VALUE('依TP NO.篩選'!A:A),'依TP NO.篩選'!R:R,,0))</f>
        <v>TP-026</v>
      </c>
      <c r="AF105" s="24" t="str">
        <f>_xlfn.XLOOKUP(表格1[[#This Row],[系統]],介質清單!A:A,介質清單!B:B,,0)</f>
        <v>壓縮空氣</v>
      </c>
      <c r="AG105" s="25"/>
      <c r="AH105" s="22" t="s">
        <v>3433</v>
      </c>
      <c r="AI105" s="24"/>
      <c r="AJ10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05" s="2" t="str" cm="1">
        <f t="array" ref="AK105">IFERROR(_xlfn.TEXTJOIN("-",TRUE,INDEX(_xlfn.TEXTSPLIT(B105,"-"),1),INDEX(_xlfn.TEXTSPLIT(B105,"-"),2),INDEX(_xlfn.TEXTSPLIT(B105,"-"),4),INDEX(_xlfn.TEXTSPLIT(B105,"-"),5)),_xlfn.TEXTJOIN("-",TRUE,_xlfn.XLOOKUP(VALUE(INDEX(_xlfn.TEXTSPLIT(B105,"-"),4)),'DN轉換表(必要)'!A:A,'DN轉換表(必要)'!B:B,,0),INDEX(_xlfn.TEXTSPLIT(B105,"-"),1),INDEX(_xlfn.TEXTSPLIT(B105,"-"),2),INDEX(_xlfn.TEXTSPLIT(B105,"-"),3),INDEX(_xlfn.TEXTSPLIT(B105,"-"),4),INDEX(_xlfn.TEXTSPLIT(B105,"-"),5)))</f>
        <v>CA-2006-AA1B-NA</v>
      </c>
      <c r="AL105" s="2" t="str">
        <f>IF(ISNUMBER(IFERROR(_xlfn.XLOOKUP(表格1[[#This Row],[Line_No]],'TEMP VALUE'!A:A,'DRAWING LIST'!A:A,,0),"")),"v","")</f>
        <v/>
      </c>
      <c r="AM105" s="2" t="str">
        <f>_xlfn.XLOOKUP(表格1[[#This Row],[Series NO]], 版本控制!$A:$A, 版本控制!$E:$E, , 0, -1)</f>
        <v>啟用</v>
      </c>
    </row>
    <row r="106" spans="1:39" hidden="1">
      <c r="A106" s="18">
        <f>'圖號清單-114.04.25'!A106</f>
        <v>105</v>
      </c>
      <c r="B106" s="14" t="str">
        <f>_xlfn.XLOOKUP(表格1[[#This Row],[Series NO]],'圖號清單-114.04.25'!A:A,'圖號清單-114.04.25'!B:B,,0)</f>
        <v>CA-2006-100-AA1B-NA-2</v>
      </c>
      <c r="C106" s="3" t="str">
        <f>COUNTIF($AK$2:AK106, AK106) &amp; "/" &amp; COUNTIF($AK$2:$AK$3003, AK106)</f>
        <v>2/3</v>
      </c>
      <c r="D106" s="3" t="str">
        <f t="shared" si="2"/>
        <v>CA-2006-100-AA1B-NA</v>
      </c>
      <c r="E106" s="14" t="str" cm="1">
        <f t="array" ref="E106">IFERROR(_xlfn.TEXTJOIN("-",TRUE,_xlfn.XLOOKUP(VALUE(INDEX(_xlfn.TEXTSPLIT(B106,"-"),3)),'DN轉換表(必要)'!A:A,'DN轉換表(必要)'!B:B,,0),INDEX(_xlfn.TEXTSPLIT(B106,"-"),1),INDEX(_xlfn.TEXTSPLIT(B106,"-"),2),INDEX(_xlfn.TEXTSPLIT(B106,"-"),4),INDEX(_xlfn.TEXTSPLIT(B106,"-"),5)),_xlfn.TEXTJOIN("-",TRUE,_xlfn.XLOOKUP(VALUE(INDEX(_xlfn.TEXTSPLIT(B106,"-"),4)),'DN轉換表(必要)'!A:A,'DN轉換表(必要)'!B:B,,0),INDEX(_xlfn.TEXTSPLIT(B106,"-"),1),INDEX(_xlfn.TEXTSPLIT(B106,"-"),2),INDEX(_xlfn.TEXTSPLIT(B106,"-"),3),INDEX(_xlfn.TEXTSPLIT(B106,"-"),4),INDEX(_xlfn.TEXTSPLIT(B106,"-"),5)))</f>
        <v>4"-CA-2006-AA1B-NA</v>
      </c>
      <c r="F106" s="3" t="str">
        <f>IFERROR(_xlfn.XLOOKUP(_xlfn.CONCAT(表格1[[#This Row],[Series NO]],"_",SUBSTITUTE(F$1,"REV.","")),版本控制!$F:$F,版本控制!$C:$C,,0),"")</f>
        <v>04/22/'25</v>
      </c>
      <c r="G106" s="3" t="str">
        <f>IFERROR(_xlfn.XLOOKUP(_xlfn.CONCAT(表格1[[#This Row],[Series NO]],"_",SUBSTITUTE(G$1,"REV.","")),版本控制!$F:$F,版本控制!$C:$C,,0),"")</f>
        <v/>
      </c>
      <c r="H106" s="3" t="str">
        <f>IFERROR(_xlfn.XLOOKUP(_xlfn.CONCAT(表格1[[#This Row],[Series NO]],"_",SUBSTITUTE(H$1,"REV.","")),版本控制!$F:$F,版本控制!$C:$C,,0),"")</f>
        <v/>
      </c>
      <c r="I106" s="3" t="str">
        <f>IFERROR(_xlfn.XLOOKUP(_xlfn.CONCAT(表格1[[#This Row],[Series NO]],"_",SUBSTITUTE(I$1,"REV.","")),版本控制!$F:$F,版本控制!$C:$C,,0),"")</f>
        <v/>
      </c>
      <c r="J106" s="3" t="str">
        <f>IFERROR(_xlfn.XLOOKUP(_xlfn.CONCAT(表格1[[#This Row],[Series NO]],"_",SUBSTITUTE(J$1,"REV.","")),版本控制!$F:$F,版本控制!$C:$C,,0),"")</f>
        <v/>
      </c>
      <c r="K106" s="3" t="str" cm="1">
        <f t="array" ref="K106">INDEX(F$1:J$1,1,MATCH(1,1/($F106:J106&lt;&gt;"")))</f>
        <v>REV.1</v>
      </c>
      <c r="L106" s="3" t="str" cm="1">
        <f t="array" ref="L106">LOOKUP(2,1/($F106:J106&lt;&gt;""),$F106:J106)</f>
        <v>04/22/'25</v>
      </c>
      <c r="M106" s="3"/>
      <c r="N106" s="3" t="str">
        <f t="shared" si="3"/>
        <v>0105</v>
      </c>
      <c r="O106" s="28"/>
      <c r="P106" s="32"/>
      <c r="Q106" s="22" cm="1">
        <f t="array" ref="Q106">_xlfn.XLOOKUP(INDEX(_xlfn.TEXTSPLIT(表格1[[#This Row],[LINE   NUMBER]],"-"),1),'DN轉換表(必要)'!B:B,'DN轉換表(必要)'!C:C,,0)</f>
        <v>4</v>
      </c>
      <c r="R106" s="22" t="str" cm="1">
        <f t="array" ref="R106">IF(IFERROR(MATCH(INDEX(_xlfn.TEXTSPLIT(表格1[[#This Row],[LINE   NUMBER]],"-"),2),介質清單!I:I,0)&gt;=1,FALSE),"Trim",INDEX(_xlfn.TEXTSPLIT(表格1[[#This Row],[LINE   NUMBER]],"-"),2))</f>
        <v>CA</v>
      </c>
      <c r="S106" s="22" t="str" cm="1">
        <f t="array" ref="S10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2006</v>
      </c>
      <c r="T106" s="22" t="str" cm="1">
        <f t="array" ref="T106">IF(LEN(INDEX(_xlfn.TEXTSPLIT(表格1[[#This Row],[LINE   NUMBER]],"-"),4))=4,INDEX(_xlfn.TEXTSPLIT(表格1[[#This Row],[LINE   NUMBER]],"-"),4),IF(LEN(MID(E106,FIND("AA",E106,1),4))=4,MID(E106,FIND("AA",E106,1),4),"Wrong"))</f>
        <v>AA1B</v>
      </c>
      <c r="U106" s="22" t="str" cm="1">
        <f t="array" ref="U10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06" s="22" t="str">
        <f>_xlfn.XLOOKUP(表格1[[#This Row],[級數]],管道等级索引表!B:B,管道等级索引表!G:G,,0)</f>
        <v>A106 Gr.B
API 5L Gr.B
SAWH</v>
      </c>
      <c r="W106" s="22" t="s">
        <v>5</v>
      </c>
      <c r="X106" s="23"/>
      <c r="Y106" s="22"/>
      <c r="Z106" s="22" t="str">
        <f>_xlfn.CONCAT(表格1[[#This Row],[系統]],"-",表格1[[#This Row],[編號]])</f>
        <v>CA-2006</v>
      </c>
      <c r="AA106" s="22"/>
      <c r="AB10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0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06" s="24" t="str">
        <f>IFERROR(_xlfn.XLOOKUP(表格1[[#This Row],[Line_No]],管道特性一覽表!A:A,管道特性一覽表!P:P,,0),"")</f>
        <v>水</v>
      </c>
      <c r="AE106" s="24" t="str" cm="1">
        <f t="array" ref="AE106">_xlfn.IFNA(_xlfn.XLOOKUP(表格1[[#This Row],[Series NO]],'依TP NO.篩選'!A:A,'依TP NO.篩選'!R:R,,0),_xlfn.XLOOKUP(VALUE(表格1[[#This Row],[Series NO]]),VALUE('依TP NO.篩選'!A:A),'依TP NO.篩選'!R:R,,0))</f>
        <v>TP-026</v>
      </c>
      <c r="AF106" s="24" t="str">
        <f>_xlfn.XLOOKUP(表格1[[#This Row],[系統]],介質清單!A:A,介質清單!B:B,,0)</f>
        <v>壓縮空氣</v>
      </c>
      <c r="AG106" s="25"/>
      <c r="AH106" s="22" t="s">
        <v>3433</v>
      </c>
      <c r="AI106" s="24"/>
      <c r="AJ10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06" s="2" t="str" cm="1">
        <f t="array" ref="AK106">IFERROR(_xlfn.TEXTJOIN("-",TRUE,INDEX(_xlfn.TEXTSPLIT(B106,"-"),1),INDEX(_xlfn.TEXTSPLIT(B106,"-"),2),INDEX(_xlfn.TEXTSPLIT(B106,"-"),4),INDEX(_xlfn.TEXTSPLIT(B106,"-"),5)),_xlfn.TEXTJOIN("-",TRUE,_xlfn.XLOOKUP(VALUE(INDEX(_xlfn.TEXTSPLIT(B106,"-"),4)),'DN轉換表(必要)'!A:A,'DN轉換表(必要)'!B:B,,0),INDEX(_xlfn.TEXTSPLIT(B106,"-"),1),INDEX(_xlfn.TEXTSPLIT(B106,"-"),2),INDEX(_xlfn.TEXTSPLIT(B106,"-"),3),INDEX(_xlfn.TEXTSPLIT(B106,"-"),4),INDEX(_xlfn.TEXTSPLIT(B106,"-"),5)))</f>
        <v>CA-2006-AA1B-NA</v>
      </c>
      <c r="AL106" s="2" t="str">
        <f>IF(ISNUMBER(IFERROR(_xlfn.XLOOKUP(表格1[[#This Row],[Line_No]],'TEMP VALUE'!A:A,'DRAWING LIST'!A:A,,0),"")),"v","")</f>
        <v/>
      </c>
      <c r="AM106" s="2" t="str">
        <f>_xlfn.XLOOKUP(表格1[[#This Row],[Series NO]], 版本控制!$A:$A, 版本控制!$E:$E, , 0, -1)</f>
        <v>啟用</v>
      </c>
    </row>
    <row r="107" spans="1:39" hidden="1">
      <c r="A107" s="18">
        <f>'圖號清單-114.04.25'!A107</f>
        <v>106</v>
      </c>
      <c r="B107" s="14" t="str">
        <f>_xlfn.XLOOKUP(表格1[[#This Row],[Series NO]],'圖號清單-114.04.25'!A:A,'圖號清單-114.04.25'!B:B,,0)</f>
        <v>CA-2006-100-AA1B-NA-3</v>
      </c>
      <c r="C107" s="3" t="str">
        <f>COUNTIF($AK$2:AK107, AK107) &amp; "/" &amp; COUNTIF($AK$2:$AK$3003, AK107)</f>
        <v>3/3</v>
      </c>
      <c r="D107" s="3" t="str">
        <f t="shared" si="2"/>
        <v>CA-2006-100-AA1B-NA</v>
      </c>
      <c r="E107" s="14" t="str" cm="1">
        <f t="array" ref="E107">IFERROR(_xlfn.TEXTJOIN("-",TRUE,_xlfn.XLOOKUP(VALUE(INDEX(_xlfn.TEXTSPLIT(B107,"-"),3)),'DN轉換表(必要)'!A:A,'DN轉換表(必要)'!B:B,,0),INDEX(_xlfn.TEXTSPLIT(B107,"-"),1),INDEX(_xlfn.TEXTSPLIT(B107,"-"),2),INDEX(_xlfn.TEXTSPLIT(B107,"-"),4),INDEX(_xlfn.TEXTSPLIT(B107,"-"),5)),_xlfn.TEXTJOIN("-",TRUE,_xlfn.XLOOKUP(VALUE(INDEX(_xlfn.TEXTSPLIT(B107,"-"),4)),'DN轉換表(必要)'!A:A,'DN轉換表(必要)'!B:B,,0),INDEX(_xlfn.TEXTSPLIT(B107,"-"),1),INDEX(_xlfn.TEXTSPLIT(B107,"-"),2),INDEX(_xlfn.TEXTSPLIT(B107,"-"),3),INDEX(_xlfn.TEXTSPLIT(B107,"-"),4),INDEX(_xlfn.TEXTSPLIT(B107,"-"),5)))</f>
        <v>4"-CA-2006-AA1B-NA</v>
      </c>
      <c r="F107" s="3" t="str">
        <f>IFERROR(_xlfn.XLOOKUP(_xlfn.CONCAT(表格1[[#This Row],[Series NO]],"_",SUBSTITUTE(F$1,"REV.","")),版本控制!$F:$F,版本控制!$C:$C,,0),"")</f>
        <v>04/22/'25</v>
      </c>
      <c r="G107" s="3" t="str">
        <f>IFERROR(_xlfn.XLOOKUP(_xlfn.CONCAT(表格1[[#This Row],[Series NO]],"_",SUBSTITUTE(G$1,"REV.","")),版本控制!$F:$F,版本控制!$C:$C,,0),"")</f>
        <v/>
      </c>
      <c r="H107" s="3" t="str">
        <f>IFERROR(_xlfn.XLOOKUP(_xlfn.CONCAT(表格1[[#This Row],[Series NO]],"_",SUBSTITUTE(H$1,"REV.","")),版本控制!$F:$F,版本控制!$C:$C,,0),"")</f>
        <v/>
      </c>
      <c r="I107" s="3" t="str">
        <f>IFERROR(_xlfn.XLOOKUP(_xlfn.CONCAT(表格1[[#This Row],[Series NO]],"_",SUBSTITUTE(I$1,"REV.","")),版本控制!$F:$F,版本控制!$C:$C,,0),"")</f>
        <v/>
      </c>
      <c r="J107" s="3" t="str">
        <f>IFERROR(_xlfn.XLOOKUP(_xlfn.CONCAT(表格1[[#This Row],[Series NO]],"_",SUBSTITUTE(J$1,"REV.","")),版本控制!$F:$F,版本控制!$C:$C,,0),"")</f>
        <v/>
      </c>
      <c r="K107" s="3" t="str" cm="1">
        <f t="array" ref="K107">INDEX(F$1:J$1,1,MATCH(1,1/($F107:J107&lt;&gt;"")))</f>
        <v>REV.1</v>
      </c>
      <c r="L107" s="3" t="str" cm="1">
        <f t="array" ref="L107">LOOKUP(2,1/($F107:J107&lt;&gt;""),$F107:J107)</f>
        <v>04/22/'25</v>
      </c>
      <c r="M107" s="3"/>
      <c r="N107" s="3" t="str">
        <f t="shared" si="3"/>
        <v>0106</v>
      </c>
      <c r="O107" s="28"/>
      <c r="P107" s="15"/>
      <c r="Q107" s="22" cm="1">
        <f t="array" ref="Q107">_xlfn.XLOOKUP(INDEX(_xlfn.TEXTSPLIT(表格1[[#This Row],[LINE   NUMBER]],"-"),1),'DN轉換表(必要)'!B:B,'DN轉換表(必要)'!C:C,,0)</f>
        <v>4</v>
      </c>
      <c r="R107" s="22" t="str" cm="1">
        <f t="array" ref="R107">IF(IFERROR(MATCH(INDEX(_xlfn.TEXTSPLIT(表格1[[#This Row],[LINE   NUMBER]],"-"),2),介質清單!I:I,0)&gt;=1,FALSE),"Trim",INDEX(_xlfn.TEXTSPLIT(表格1[[#This Row],[LINE   NUMBER]],"-"),2))</f>
        <v>CA</v>
      </c>
      <c r="S107" s="22" t="str" cm="1">
        <f t="array" ref="S10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2006</v>
      </c>
      <c r="T107" s="22" t="str" cm="1">
        <f t="array" ref="T107">IF(LEN(INDEX(_xlfn.TEXTSPLIT(表格1[[#This Row],[LINE   NUMBER]],"-"),4))=4,INDEX(_xlfn.TEXTSPLIT(表格1[[#This Row],[LINE   NUMBER]],"-"),4),IF(LEN(MID(E107,FIND("AA",E107,1),4))=4,MID(E107,FIND("AA",E107,1),4),"Wrong"))</f>
        <v>AA1B</v>
      </c>
      <c r="U107" s="22" t="str" cm="1">
        <f t="array" ref="U10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07" s="22" t="str">
        <f>_xlfn.XLOOKUP(表格1[[#This Row],[級數]],管道等级索引表!B:B,管道等级索引表!G:G,,0)</f>
        <v>A106 Gr.B
API 5L Gr.B
SAWH</v>
      </c>
      <c r="W107" s="22" t="s">
        <v>5</v>
      </c>
      <c r="X107" s="23"/>
      <c r="Y107" s="22"/>
      <c r="Z107" s="22" t="str">
        <f>_xlfn.CONCAT(表格1[[#This Row],[系統]],"-",表格1[[#This Row],[編號]])</f>
        <v>CA-2006</v>
      </c>
      <c r="AA107" s="22"/>
      <c r="AB10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0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07" s="24" t="str">
        <f>IFERROR(_xlfn.XLOOKUP(表格1[[#This Row],[Line_No]],管道特性一覽表!A:A,管道特性一覽表!P:P,,0),"")</f>
        <v>水</v>
      </c>
      <c r="AE107" s="24" t="str" cm="1">
        <f t="array" ref="AE107">_xlfn.IFNA(_xlfn.XLOOKUP(表格1[[#This Row],[Series NO]],'依TP NO.篩選'!A:A,'依TP NO.篩選'!R:R,,0),_xlfn.XLOOKUP(VALUE(表格1[[#This Row],[Series NO]]),VALUE('依TP NO.篩選'!A:A),'依TP NO.篩選'!R:R,,0))</f>
        <v>TP-026</v>
      </c>
      <c r="AF107" s="24" t="str">
        <f>_xlfn.XLOOKUP(表格1[[#This Row],[系統]],介質清單!A:A,介質清單!B:B,,0)</f>
        <v>壓縮空氣</v>
      </c>
      <c r="AG107" s="25"/>
      <c r="AH107" s="22" t="s">
        <v>3433</v>
      </c>
      <c r="AI107" s="24"/>
      <c r="AJ10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07" s="2" t="str" cm="1">
        <f t="array" ref="AK107">IFERROR(_xlfn.TEXTJOIN("-",TRUE,INDEX(_xlfn.TEXTSPLIT(B107,"-"),1),INDEX(_xlfn.TEXTSPLIT(B107,"-"),2),INDEX(_xlfn.TEXTSPLIT(B107,"-"),4),INDEX(_xlfn.TEXTSPLIT(B107,"-"),5)),_xlfn.TEXTJOIN("-",TRUE,_xlfn.XLOOKUP(VALUE(INDEX(_xlfn.TEXTSPLIT(B107,"-"),4)),'DN轉換表(必要)'!A:A,'DN轉換表(必要)'!B:B,,0),INDEX(_xlfn.TEXTSPLIT(B107,"-"),1),INDEX(_xlfn.TEXTSPLIT(B107,"-"),2),INDEX(_xlfn.TEXTSPLIT(B107,"-"),3),INDEX(_xlfn.TEXTSPLIT(B107,"-"),4),INDEX(_xlfn.TEXTSPLIT(B107,"-"),5)))</f>
        <v>CA-2006-AA1B-NA</v>
      </c>
      <c r="AL107" s="2" t="str">
        <f>IF(ISNUMBER(IFERROR(_xlfn.XLOOKUP(表格1[[#This Row],[Line_No]],'TEMP VALUE'!A:A,'DRAWING LIST'!A:A,,0),"")),"v","")</f>
        <v/>
      </c>
      <c r="AM107" s="2" t="str">
        <f>_xlfn.XLOOKUP(表格1[[#This Row],[Series NO]], 版本控制!$A:$A, 版本控制!$E:$E, , 0, -1)</f>
        <v>啟用</v>
      </c>
    </row>
    <row r="108" spans="1:39" hidden="1">
      <c r="A108" s="18">
        <f>'圖號清單-114.04.25'!A108</f>
        <v>107</v>
      </c>
      <c r="B108" s="14" t="str">
        <f>_xlfn.XLOOKUP(表格1[[#This Row],[Series NO]],'圖號清單-114.04.25'!A:A,'圖號清單-114.04.25'!B:B,,0)</f>
        <v>CA-2007-100-AA1B-NA-1</v>
      </c>
      <c r="C108" s="3" t="str">
        <f>COUNTIF($AK$2:AK108, AK108) &amp; "/" &amp; COUNTIF($AK$2:$AK$3003, AK108)</f>
        <v>1/2</v>
      </c>
      <c r="D108" s="3" t="str">
        <f t="shared" si="2"/>
        <v>CA-2007-100-AA1B-NA</v>
      </c>
      <c r="E108" s="14" t="str" cm="1">
        <f t="array" ref="E108">IFERROR(_xlfn.TEXTJOIN("-",TRUE,_xlfn.XLOOKUP(VALUE(INDEX(_xlfn.TEXTSPLIT(B108,"-"),3)),'DN轉換表(必要)'!A:A,'DN轉換表(必要)'!B:B,,0),INDEX(_xlfn.TEXTSPLIT(B108,"-"),1),INDEX(_xlfn.TEXTSPLIT(B108,"-"),2),INDEX(_xlfn.TEXTSPLIT(B108,"-"),4),INDEX(_xlfn.TEXTSPLIT(B108,"-"),5)),_xlfn.TEXTJOIN("-",TRUE,_xlfn.XLOOKUP(VALUE(INDEX(_xlfn.TEXTSPLIT(B108,"-"),4)),'DN轉換表(必要)'!A:A,'DN轉換表(必要)'!B:B,,0),INDEX(_xlfn.TEXTSPLIT(B108,"-"),1),INDEX(_xlfn.TEXTSPLIT(B108,"-"),2),INDEX(_xlfn.TEXTSPLIT(B108,"-"),3),INDEX(_xlfn.TEXTSPLIT(B108,"-"),4),INDEX(_xlfn.TEXTSPLIT(B108,"-"),5)))</f>
        <v>4"-CA-2007-AA1B-NA</v>
      </c>
      <c r="F108" s="3" t="str">
        <f>IFERROR(_xlfn.XLOOKUP(_xlfn.CONCAT(表格1[[#This Row],[Series NO]],"_",SUBSTITUTE(F$1,"REV.","")),版本控制!$F:$F,版本控制!$C:$C,,0),"")</f>
        <v>04/22/'25</v>
      </c>
      <c r="G108" s="3" t="str">
        <f>IFERROR(_xlfn.XLOOKUP(_xlfn.CONCAT(表格1[[#This Row],[Series NO]],"_",SUBSTITUTE(G$1,"REV.","")),版本控制!$F:$F,版本控制!$C:$C,,0),"")</f>
        <v>06/03/'25</v>
      </c>
      <c r="H108" s="3" t="str">
        <f>IFERROR(_xlfn.XLOOKUP(_xlfn.CONCAT(表格1[[#This Row],[Series NO]],"_",SUBSTITUTE(H$1,"REV.","")),版本控制!$F:$F,版本控制!$C:$C,,0),"")</f>
        <v/>
      </c>
      <c r="I108" s="3" t="str">
        <f>IFERROR(_xlfn.XLOOKUP(_xlfn.CONCAT(表格1[[#This Row],[Series NO]],"_",SUBSTITUTE(I$1,"REV.","")),版本控制!$F:$F,版本控制!$C:$C,,0),"")</f>
        <v/>
      </c>
      <c r="J108" s="3" t="str">
        <f>IFERROR(_xlfn.XLOOKUP(_xlfn.CONCAT(表格1[[#This Row],[Series NO]],"_",SUBSTITUTE(J$1,"REV.","")),版本控制!$F:$F,版本控制!$C:$C,,0),"")</f>
        <v/>
      </c>
      <c r="K108" s="3" t="str" cm="1">
        <f t="array" ref="K108">INDEX(F$1:J$1,1,MATCH(1,1/($F108:J108&lt;&gt;"")))</f>
        <v>REV.2</v>
      </c>
      <c r="L108" s="3" t="str" cm="1">
        <f t="array" ref="L108">LOOKUP(2,1/($F108:J108&lt;&gt;""),$F108:J108)</f>
        <v>06/03/'25</v>
      </c>
      <c r="M108" s="3"/>
      <c r="N108" s="3" t="str">
        <f t="shared" si="3"/>
        <v>0107</v>
      </c>
      <c r="O108" s="28"/>
      <c r="P108" s="15"/>
      <c r="Q108" s="22" cm="1">
        <f t="array" ref="Q108">_xlfn.XLOOKUP(INDEX(_xlfn.TEXTSPLIT(表格1[[#This Row],[LINE   NUMBER]],"-"),1),'DN轉換表(必要)'!B:B,'DN轉換表(必要)'!C:C,,0)</f>
        <v>4</v>
      </c>
      <c r="R108" s="22" t="str" cm="1">
        <f t="array" ref="R108">IF(IFERROR(MATCH(INDEX(_xlfn.TEXTSPLIT(表格1[[#This Row],[LINE   NUMBER]],"-"),2),介質清單!I:I,0)&gt;=1,FALSE),"Trim",INDEX(_xlfn.TEXTSPLIT(表格1[[#This Row],[LINE   NUMBER]],"-"),2))</f>
        <v>CA</v>
      </c>
      <c r="S108" s="22" t="str" cm="1">
        <f t="array" ref="S10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2007</v>
      </c>
      <c r="T108" s="22" t="str" cm="1">
        <f t="array" ref="T108">IF(LEN(INDEX(_xlfn.TEXTSPLIT(表格1[[#This Row],[LINE   NUMBER]],"-"),4))=4,INDEX(_xlfn.TEXTSPLIT(表格1[[#This Row],[LINE   NUMBER]],"-"),4),IF(LEN(MID(E108,FIND("AA",E108,1),4))=4,MID(E108,FIND("AA",E108,1),4),"Wrong"))</f>
        <v>AA1B</v>
      </c>
      <c r="U108" s="22" t="str" cm="1">
        <f t="array" ref="U10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08" s="22" t="str">
        <f>_xlfn.XLOOKUP(表格1[[#This Row],[級數]],管道等级索引表!B:B,管道等级索引表!G:G,,0)</f>
        <v>A106 Gr.B
API 5L Gr.B
SAWH</v>
      </c>
      <c r="W108" s="22" t="s">
        <v>5</v>
      </c>
      <c r="X108" s="23"/>
      <c r="Y108" s="22"/>
      <c r="Z108" s="22" t="str">
        <f>_xlfn.CONCAT(表格1[[#This Row],[系統]],"-",表格1[[#This Row],[編號]])</f>
        <v>CA-2007</v>
      </c>
      <c r="AA108" s="22"/>
      <c r="AB10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0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08" s="24" t="str">
        <f>IFERROR(_xlfn.XLOOKUP(表格1[[#This Row],[Line_No]],管道特性一覽表!A:A,管道特性一覽表!P:P,,0),"")</f>
        <v>水</v>
      </c>
      <c r="AE108" s="24" t="str" cm="1">
        <f t="array" ref="AE108">_xlfn.IFNA(_xlfn.XLOOKUP(表格1[[#This Row],[Series NO]],'依TP NO.篩選'!A:A,'依TP NO.篩選'!R:R,,0),_xlfn.XLOOKUP(VALUE(表格1[[#This Row],[Series NO]]),VALUE('依TP NO.篩選'!A:A),'依TP NO.篩選'!R:R,,0))</f>
        <v>TP-026</v>
      </c>
      <c r="AF108" s="24" t="str">
        <f>_xlfn.XLOOKUP(表格1[[#This Row],[系統]],介質清單!A:A,介質清單!B:B,,0)</f>
        <v>壓縮空氣</v>
      </c>
      <c r="AG108" s="25"/>
      <c r="AH108" s="22" t="s">
        <v>3433</v>
      </c>
      <c r="AI108" s="24"/>
      <c r="AJ10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08" s="2" t="str" cm="1">
        <f t="array" ref="AK108">IFERROR(_xlfn.TEXTJOIN("-",TRUE,INDEX(_xlfn.TEXTSPLIT(B108,"-"),1),INDEX(_xlfn.TEXTSPLIT(B108,"-"),2),INDEX(_xlfn.TEXTSPLIT(B108,"-"),4),INDEX(_xlfn.TEXTSPLIT(B108,"-"),5)),_xlfn.TEXTJOIN("-",TRUE,_xlfn.XLOOKUP(VALUE(INDEX(_xlfn.TEXTSPLIT(B108,"-"),4)),'DN轉換表(必要)'!A:A,'DN轉換表(必要)'!B:B,,0),INDEX(_xlfn.TEXTSPLIT(B108,"-"),1),INDEX(_xlfn.TEXTSPLIT(B108,"-"),2),INDEX(_xlfn.TEXTSPLIT(B108,"-"),3),INDEX(_xlfn.TEXTSPLIT(B108,"-"),4),INDEX(_xlfn.TEXTSPLIT(B108,"-"),5)))</f>
        <v>CA-2007-AA1B-NA</v>
      </c>
      <c r="AL108" s="2" t="str">
        <f>IF(ISNUMBER(IFERROR(_xlfn.XLOOKUP(表格1[[#This Row],[Line_No]],'TEMP VALUE'!A:A,'DRAWING LIST'!A:A,,0),"")),"v","")</f>
        <v/>
      </c>
      <c r="AM108" s="2" t="str">
        <f>_xlfn.XLOOKUP(表格1[[#This Row],[Series NO]], 版本控制!$A:$A, 版本控制!$E:$E, , 0, -1)</f>
        <v>啟用</v>
      </c>
    </row>
    <row r="109" spans="1:39" hidden="1">
      <c r="A109" s="18">
        <f>'圖號清單-114.04.25'!A109</f>
        <v>108</v>
      </c>
      <c r="B109" s="14" t="str">
        <f>_xlfn.XLOOKUP(表格1[[#This Row],[Series NO]],'圖號清單-114.04.25'!A:A,'圖號清單-114.04.25'!B:B,,0)</f>
        <v>CA-2007-100-AA1B-NA-2</v>
      </c>
      <c r="C109" s="3" t="str">
        <f>COUNTIF($AK$2:AK109, AK109) &amp; "/" &amp; COUNTIF($AK$2:$AK$3003, AK109)</f>
        <v>2/2</v>
      </c>
      <c r="D109" s="3" t="str">
        <f t="shared" si="2"/>
        <v>CA-2007-100-AA1B-NA</v>
      </c>
      <c r="E109" s="14" t="str" cm="1">
        <f t="array" ref="E109">IFERROR(_xlfn.TEXTJOIN("-",TRUE,_xlfn.XLOOKUP(VALUE(INDEX(_xlfn.TEXTSPLIT(B109,"-"),3)),'DN轉換表(必要)'!A:A,'DN轉換表(必要)'!B:B,,0),INDEX(_xlfn.TEXTSPLIT(B109,"-"),1),INDEX(_xlfn.TEXTSPLIT(B109,"-"),2),INDEX(_xlfn.TEXTSPLIT(B109,"-"),4),INDEX(_xlfn.TEXTSPLIT(B109,"-"),5)),_xlfn.TEXTJOIN("-",TRUE,_xlfn.XLOOKUP(VALUE(INDEX(_xlfn.TEXTSPLIT(B109,"-"),4)),'DN轉換表(必要)'!A:A,'DN轉換表(必要)'!B:B,,0),INDEX(_xlfn.TEXTSPLIT(B109,"-"),1),INDEX(_xlfn.TEXTSPLIT(B109,"-"),2),INDEX(_xlfn.TEXTSPLIT(B109,"-"),3),INDEX(_xlfn.TEXTSPLIT(B109,"-"),4),INDEX(_xlfn.TEXTSPLIT(B109,"-"),5)))</f>
        <v>4"-CA-2007-AA1B-NA</v>
      </c>
      <c r="F109" s="3" t="str">
        <f>IFERROR(_xlfn.XLOOKUP(_xlfn.CONCAT(表格1[[#This Row],[Series NO]],"_",SUBSTITUTE(F$1,"REV.","")),版本控制!$F:$F,版本控制!$C:$C,,0),"")</f>
        <v>04/22/'25</v>
      </c>
      <c r="G109" s="3" t="str">
        <f>IFERROR(_xlfn.XLOOKUP(_xlfn.CONCAT(表格1[[#This Row],[Series NO]],"_",SUBSTITUTE(G$1,"REV.","")),版本控制!$F:$F,版本控制!$C:$C,,0),"")</f>
        <v/>
      </c>
      <c r="H109" s="3" t="str">
        <f>IFERROR(_xlfn.XLOOKUP(_xlfn.CONCAT(表格1[[#This Row],[Series NO]],"_",SUBSTITUTE(H$1,"REV.","")),版本控制!$F:$F,版本控制!$C:$C,,0),"")</f>
        <v/>
      </c>
      <c r="I109" s="3" t="str">
        <f>IFERROR(_xlfn.XLOOKUP(_xlfn.CONCAT(表格1[[#This Row],[Series NO]],"_",SUBSTITUTE(I$1,"REV.","")),版本控制!$F:$F,版本控制!$C:$C,,0),"")</f>
        <v/>
      </c>
      <c r="J109" s="3" t="str">
        <f>IFERROR(_xlfn.XLOOKUP(_xlfn.CONCAT(表格1[[#This Row],[Series NO]],"_",SUBSTITUTE(J$1,"REV.","")),版本控制!$F:$F,版本控制!$C:$C,,0),"")</f>
        <v/>
      </c>
      <c r="K109" s="3" t="str" cm="1">
        <f t="array" ref="K109">INDEX(F$1:J$1,1,MATCH(1,1/($F109:J109&lt;&gt;"")))</f>
        <v>REV.1</v>
      </c>
      <c r="L109" s="3" t="str" cm="1">
        <f t="array" ref="L109">LOOKUP(2,1/($F109:J109&lt;&gt;""),$F109:J109)</f>
        <v>04/22/'25</v>
      </c>
      <c r="M109" s="3"/>
      <c r="N109" s="3" t="str">
        <f t="shared" si="3"/>
        <v>0108</v>
      </c>
      <c r="O109" s="28"/>
      <c r="P109" s="32"/>
      <c r="Q109" s="22" cm="1">
        <f t="array" ref="Q109">_xlfn.XLOOKUP(INDEX(_xlfn.TEXTSPLIT(表格1[[#This Row],[LINE   NUMBER]],"-"),1),'DN轉換表(必要)'!B:B,'DN轉換表(必要)'!C:C,,0)</f>
        <v>4</v>
      </c>
      <c r="R109" s="22" t="str" cm="1">
        <f t="array" ref="R109">IF(IFERROR(MATCH(INDEX(_xlfn.TEXTSPLIT(表格1[[#This Row],[LINE   NUMBER]],"-"),2),介質清單!I:I,0)&gt;=1,FALSE),"Trim",INDEX(_xlfn.TEXTSPLIT(表格1[[#This Row],[LINE   NUMBER]],"-"),2))</f>
        <v>CA</v>
      </c>
      <c r="S109" s="22" t="str" cm="1">
        <f t="array" ref="S10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2007</v>
      </c>
      <c r="T109" s="22" t="str" cm="1">
        <f t="array" ref="T109">IF(LEN(INDEX(_xlfn.TEXTSPLIT(表格1[[#This Row],[LINE   NUMBER]],"-"),4))=4,INDEX(_xlfn.TEXTSPLIT(表格1[[#This Row],[LINE   NUMBER]],"-"),4),IF(LEN(MID(E109,FIND("AA",E109,1),4))=4,MID(E109,FIND("AA",E109,1),4),"Wrong"))</f>
        <v>AA1B</v>
      </c>
      <c r="U109" s="22" t="str" cm="1">
        <f t="array" ref="U10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09" s="22" t="str">
        <f>_xlfn.XLOOKUP(表格1[[#This Row],[級數]],管道等级索引表!B:B,管道等级索引表!G:G,,0)</f>
        <v>A106 Gr.B
API 5L Gr.B
SAWH</v>
      </c>
      <c r="W109" s="22" t="s">
        <v>5</v>
      </c>
      <c r="X109" s="23"/>
      <c r="Y109" s="22"/>
      <c r="Z109" s="22" t="str">
        <f>_xlfn.CONCAT(表格1[[#This Row],[系統]],"-",表格1[[#This Row],[編號]])</f>
        <v>CA-2007</v>
      </c>
      <c r="AA109" s="22"/>
      <c r="AB10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0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09" s="24" t="str">
        <f>IFERROR(_xlfn.XLOOKUP(表格1[[#This Row],[Line_No]],管道特性一覽表!A:A,管道特性一覽表!P:P,,0),"")</f>
        <v>水</v>
      </c>
      <c r="AE109" s="24" t="str" cm="1">
        <f t="array" ref="AE109">_xlfn.IFNA(_xlfn.XLOOKUP(表格1[[#This Row],[Series NO]],'依TP NO.篩選'!A:A,'依TP NO.篩選'!R:R,,0),_xlfn.XLOOKUP(VALUE(表格1[[#This Row],[Series NO]]),VALUE('依TP NO.篩選'!A:A),'依TP NO.篩選'!R:R,,0))</f>
        <v>TP-026</v>
      </c>
      <c r="AF109" s="24" t="str">
        <f>_xlfn.XLOOKUP(表格1[[#This Row],[系統]],介質清單!A:A,介質清單!B:B,,0)</f>
        <v>壓縮空氣</v>
      </c>
      <c r="AG109" s="25"/>
      <c r="AH109" s="22" t="s">
        <v>3433</v>
      </c>
      <c r="AI109" s="24"/>
      <c r="AJ10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09" s="2" t="str" cm="1">
        <f t="array" ref="AK109">IFERROR(_xlfn.TEXTJOIN("-",TRUE,INDEX(_xlfn.TEXTSPLIT(B109,"-"),1),INDEX(_xlfn.TEXTSPLIT(B109,"-"),2),INDEX(_xlfn.TEXTSPLIT(B109,"-"),4),INDEX(_xlfn.TEXTSPLIT(B109,"-"),5)),_xlfn.TEXTJOIN("-",TRUE,_xlfn.XLOOKUP(VALUE(INDEX(_xlfn.TEXTSPLIT(B109,"-"),4)),'DN轉換表(必要)'!A:A,'DN轉換表(必要)'!B:B,,0),INDEX(_xlfn.TEXTSPLIT(B109,"-"),1),INDEX(_xlfn.TEXTSPLIT(B109,"-"),2),INDEX(_xlfn.TEXTSPLIT(B109,"-"),3),INDEX(_xlfn.TEXTSPLIT(B109,"-"),4),INDEX(_xlfn.TEXTSPLIT(B109,"-"),5)))</f>
        <v>CA-2007-AA1B-NA</v>
      </c>
      <c r="AL109" s="2" t="str">
        <f>IF(ISNUMBER(IFERROR(_xlfn.XLOOKUP(表格1[[#This Row],[Line_No]],'TEMP VALUE'!A:A,'DRAWING LIST'!A:A,,0),"")),"v","")</f>
        <v/>
      </c>
      <c r="AM109" s="2" t="str">
        <f>_xlfn.XLOOKUP(表格1[[#This Row],[Series NO]], 版本控制!$A:$A, 版本控制!$E:$E, , 0, -1)</f>
        <v>啟用</v>
      </c>
    </row>
    <row r="110" spans="1:39" hidden="1">
      <c r="A110" s="18">
        <f>'圖號清單-114.04.25'!A110</f>
        <v>109</v>
      </c>
      <c r="B110" s="14" t="str">
        <f>_xlfn.XLOOKUP(表格1[[#This Row],[Series NO]],'圖號清單-114.04.25'!A:A,'圖號清單-114.04.25'!B:B,,0)</f>
        <v>CA-2008-100-AA1B-NA-1</v>
      </c>
      <c r="C110" s="3" t="str">
        <f>COUNTIF($AK$2:AK110, AK110) &amp; "/" &amp; COUNTIF($AK$2:$AK$3003, AK110)</f>
        <v>1/7</v>
      </c>
      <c r="D110" s="3" t="str">
        <f t="shared" si="2"/>
        <v>CA-2008-100-AA1B-NA</v>
      </c>
      <c r="E110" s="14" t="str" cm="1">
        <f t="array" ref="E110">IFERROR(_xlfn.TEXTJOIN("-",TRUE,_xlfn.XLOOKUP(VALUE(INDEX(_xlfn.TEXTSPLIT(B110,"-"),3)),'DN轉換表(必要)'!A:A,'DN轉換表(必要)'!B:B,,0),INDEX(_xlfn.TEXTSPLIT(B110,"-"),1),INDEX(_xlfn.TEXTSPLIT(B110,"-"),2),INDEX(_xlfn.TEXTSPLIT(B110,"-"),4),INDEX(_xlfn.TEXTSPLIT(B110,"-"),5)),_xlfn.TEXTJOIN("-",TRUE,_xlfn.XLOOKUP(VALUE(INDEX(_xlfn.TEXTSPLIT(B110,"-"),4)),'DN轉換表(必要)'!A:A,'DN轉換表(必要)'!B:B,,0),INDEX(_xlfn.TEXTSPLIT(B110,"-"),1),INDEX(_xlfn.TEXTSPLIT(B110,"-"),2),INDEX(_xlfn.TEXTSPLIT(B110,"-"),3),INDEX(_xlfn.TEXTSPLIT(B110,"-"),4),INDEX(_xlfn.TEXTSPLIT(B110,"-"),5)))</f>
        <v>4"-CA-2008-AA1B-NA</v>
      </c>
      <c r="F110" s="3" t="str">
        <f>IFERROR(_xlfn.XLOOKUP(_xlfn.CONCAT(表格1[[#This Row],[Series NO]],"_",SUBSTITUTE(F$1,"REV.","")),版本控制!$F:$F,版本控制!$C:$C,,0),"")</f>
        <v>04/22/'25</v>
      </c>
      <c r="G110" s="3" t="str">
        <f>IFERROR(_xlfn.XLOOKUP(_xlfn.CONCAT(表格1[[#This Row],[Series NO]],"_",SUBSTITUTE(G$1,"REV.","")),版本控制!$F:$F,版本控制!$C:$C,,0),"")</f>
        <v>06/03/'25</v>
      </c>
      <c r="H110" s="3" t="str">
        <f>IFERROR(_xlfn.XLOOKUP(_xlfn.CONCAT(表格1[[#This Row],[Series NO]],"_",SUBSTITUTE(H$1,"REV.","")),版本控制!$F:$F,版本控制!$C:$C,,0),"")</f>
        <v/>
      </c>
      <c r="I110" s="3" t="str">
        <f>IFERROR(_xlfn.XLOOKUP(_xlfn.CONCAT(表格1[[#This Row],[Series NO]],"_",SUBSTITUTE(I$1,"REV.","")),版本控制!$F:$F,版本控制!$C:$C,,0),"")</f>
        <v/>
      </c>
      <c r="J110" s="3" t="str">
        <f>IFERROR(_xlfn.XLOOKUP(_xlfn.CONCAT(表格1[[#This Row],[Series NO]],"_",SUBSTITUTE(J$1,"REV.","")),版本控制!$F:$F,版本控制!$C:$C,,0),"")</f>
        <v/>
      </c>
      <c r="K110" s="3" t="str" cm="1">
        <f t="array" ref="K110">INDEX(F$1:J$1,1,MATCH(1,1/($F110:J110&lt;&gt;"")))</f>
        <v>REV.2</v>
      </c>
      <c r="L110" s="3" t="str" cm="1">
        <f t="array" ref="L110">LOOKUP(2,1/($F110:J110&lt;&gt;""),$F110:J110)</f>
        <v>06/03/'25</v>
      </c>
      <c r="M110" s="3"/>
      <c r="N110" s="3" t="str">
        <f t="shared" si="3"/>
        <v>0109</v>
      </c>
      <c r="O110" s="28"/>
      <c r="P110" s="15"/>
      <c r="Q110" s="22" cm="1">
        <f t="array" ref="Q110">_xlfn.XLOOKUP(INDEX(_xlfn.TEXTSPLIT(表格1[[#This Row],[LINE   NUMBER]],"-"),1),'DN轉換表(必要)'!B:B,'DN轉換表(必要)'!C:C,,0)</f>
        <v>4</v>
      </c>
      <c r="R110" s="22" t="str" cm="1">
        <f t="array" ref="R110">IF(IFERROR(MATCH(INDEX(_xlfn.TEXTSPLIT(表格1[[#This Row],[LINE   NUMBER]],"-"),2),介質清單!I:I,0)&gt;=1,FALSE),"Trim",INDEX(_xlfn.TEXTSPLIT(表格1[[#This Row],[LINE   NUMBER]],"-"),2))</f>
        <v>CA</v>
      </c>
      <c r="S110" s="22" t="str" cm="1">
        <f t="array" ref="S11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2008</v>
      </c>
      <c r="T110" s="22" t="str" cm="1">
        <f t="array" ref="T110">IF(LEN(INDEX(_xlfn.TEXTSPLIT(表格1[[#This Row],[LINE   NUMBER]],"-"),4))=4,INDEX(_xlfn.TEXTSPLIT(表格1[[#This Row],[LINE   NUMBER]],"-"),4),IF(LEN(MID(E110,FIND("AA",E110,1),4))=4,MID(E110,FIND("AA",E110,1),4),"Wrong"))</f>
        <v>AA1B</v>
      </c>
      <c r="U110" s="22" t="str" cm="1">
        <f t="array" ref="U11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10" s="22" t="str">
        <f>_xlfn.XLOOKUP(表格1[[#This Row],[級數]],管道等级索引表!B:B,管道等级索引表!G:G,,0)</f>
        <v>A106 Gr.B
API 5L Gr.B
SAWH</v>
      </c>
      <c r="W110" s="22" t="s">
        <v>5</v>
      </c>
      <c r="X110" s="23"/>
      <c r="Y110" s="22"/>
      <c r="Z110" s="22" t="str">
        <f>_xlfn.CONCAT(表格1[[#This Row],[系統]],"-",表格1[[#This Row],[編號]])</f>
        <v>CA-2008</v>
      </c>
      <c r="AA110" s="22"/>
      <c r="AB11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1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10" s="24" t="str">
        <f>IFERROR(_xlfn.XLOOKUP(表格1[[#This Row],[Line_No]],管道特性一覽表!A:A,管道特性一覽表!P:P,,0),"")</f>
        <v>水</v>
      </c>
      <c r="AE110" s="24" t="str" cm="1">
        <f t="array" ref="AE110">_xlfn.IFNA(_xlfn.XLOOKUP(表格1[[#This Row],[Series NO]],'依TP NO.篩選'!A:A,'依TP NO.篩選'!R:R,,0),_xlfn.XLOOKUP(VALUE(表格1[[#This Row],[Series NO]]),VALUE('依TP NO.篩選'!A:A),'依TP NO.篩選'!R:R,,0))</f>
        <v>TP-027</v>
      </c>
      <c r="AF110" s="24" t="str">
        <f>_xlfn.XLOOKUP(表格1[[#This Row],[系統]],介質清單!A:A,介質清單!B:B,,0)</f>
        <v>壓縮空氣</v>
      </c>
      <c r="AG110" s="25"/>
      <c r="AH110" s="22" t="s">
        <v>3433</v>
      </c>
      <c r="AI110" s="24"/>
      <c r="AJ11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10" s="2" t="str" cm="1">
        <f t="array" ref="AK110">IFERROR(_xlfn.TEXTJOIN("-",TRUE,INDEX(_xlfn.TEXTSPLIT(B110,"-"),1),INDEX(_xlfn.TEXTSPLIT(B110,"-"),2),INDEX(_xlfn.TEXTSPLIT(B110,"-"),4),INDEX(_xlfn.TEXTSPLIT(B110,"-"),5)),_xlfn.TEXTJOIN("-",TRUE,_xlfn.XLOOKUP(VALUE(INDEX(_xlfn.TEXTSPLIT(B110,"-"),4)),'DN轉換表(必要)'!A:A,'DN轉換表(必要)'!B:B,,0),INDEX(_xlfn.TEXTSPLIT(B110,"-"),1),INDEX(_xlfn.TEXTSPLIT(B110,"-"),2),INDEX(_xlfn.TEXTSPLIT(B110,"-"),3),INDEX(_xlfn.TEXTSPLIT(B110,"-"),4),INDEX(_xlfn.TEXTSPLIT(B110,"-"),5)))</f>
        <v>CA-2008-AA1B-NA</v>
      </c>
      <c r="AL110" s="2" t="str">
        <f>IF(ISNUMBER(IFERROR(_xlfn.XLOOKUP(表格1[[#This Row],[Line_No]],'TEMP VALUE'!A:A,'DRAWING LIST'!A:A,,0),"")),"v","")</f>
        <v/>
      </c>
      <c r="AM110" s="2" t="str">
        <f>_xlfn.XLOOKUP(表格1[[#This Row],[Series NO]], 版本控制!$A:$A, 版本控制!$E:$E, , 0, -1)</f>
        <v>啟用</v>
      </c>
    </row>
    <row r="111" spans="1:39" hidden="1">
      <c r="A111" s="18">
        <f>'圖號清單-114.04.25'!A111</f>
        <v>110</v>
      </c>
      <c r="B111" s="14" t="str">
        <f>_xlfn.XLOOKUP(表格1[[#This Row],[Series NO]],'圖號清單-114.04.25'!A:A,'圖號清單-114.04.25'!B:B,,0)</f>
        <v>CA-2008-100-AA1B-NA-2</v>
      </c>
      <c r="C111" s="3" t="str">
        <f>COUNTIF($AK$2:AK111, AK111) &amp; "/" &amp; COUNTIF($AK$2:$AK$3003, AK111)</f>
        <v>2/7</v>
      </c>
      <c r="D111" s="3" t="str">
        <f t="shared" si="2"/>
        <v>CA-2008-100-AA1B-NA</v>
      </c>
      <c r="E111" s="14" t="str" cm="1">
        <f t="array" ref="E111">IFERROR(_xlfn.TEXTJOIN("-",TRUE,_xlfn.XLOOKUP(VALUE(INDEX(_xlfn.TEXTSPLIT(B111,"-"),3)),'DN轉換表(必要)'!A:A,'DN轉換表(必要)'!B:B,,0),INDEX(_xlfn.TEXTSPLIT(B111,"-"),1),INDEX(_xlfn.TEXTSPLIT(B111,"-"),2),INDEX(_xlfn.TEXTSPLIT(B111,"-"),4),INDEX(_xlfn.TEXTSPLIT(B111,"-"),5)),_xlfn.TEXTJOIN("-",TRUE,_xlfn.XLOOKUP(VALUE(INDEX(_xlfn.TEXTSPLIT(B111,"-"),4)),'DN轉換表(必要)'!A:A,'DN轉換表(必要)'!B:B,,0),INDEX(_xlfn.TEXTSPLIT(B111,"-"),1),INDEX(_xlfn.TEXTSPLIT(B111,"-"),2),INDEX(_xlfn.TEXTSPLIT(B111,"-"),3),INDEX(_xlfn.TEXTSPLIT(B111,"-"),4),INDEX(_xlfn.TEXTSPLIT(B111,"-"),5)))</f>
        <v>4"-CA-2008-AA1B-NA</v>
      </c>
      <c r="F111" s="3" t="str">
        <f>IFERROR(_xlfn.XLOOKUP(_xlfn.CONCAT(表格1[[#This Row],[Series NO]],"_",SUBSTITUTE(F$1,"REV.","")),版本控制!$F:$F,版本控制!$C:$C,,0),"")</f>
        <v>04/22/'25</v>
      </c>
      <c r="G111" s="3" t="str">
        <f>IFERROR(_xlfn.XLOOKUP(_xlfn.CONCAT(表格1[[#This Row],[Series NO]],"_",SUBSTITUTE(G$1,"REV.","")),版本控制!$F:$F,版本控制!$C:$C,,0),"")</f>
        <v/>
      </c>
      <c r="H111" s="3" t="str">
        <f>IFERROR(_xlfn.XLOOKUP(_xlfn.CONCAT(表格1[[#This Row],[Series NO]],"_",SUBSTITUTE(H$1,"REV.","")),版本控制!$F:$F,版本控制!$C:$C,,0),"")</f>
        <v/>
      </c>
      <c r="I111" s="3" t="str">
        <f>IFERROR(_xlfn.XLOOKUP(_xlfn.CONCAT(表格1[[#This Row],[Series NO]],"_",SUBSTITUTE(I$1,"REV.","")),版本控制!$F:$F,版本控制!$C:$C,,0),"")</f>
        <v/>
      </c>
      <c r="J111" s="3" t="str">
        <f>IFERROR(_xlfn.XLOOKUP(_xlfn.CONCAT(表格1[[#This Row],[Series NO]],"_",SUBSTITUTE(J$1,"REV.","")),版本控制!$F:$F,版本控制!$C:$C,,0),"")</f>
        <v/>
      </c>
      <c r="K111" s="3" t="str" cm="1">
        <f t="array" ref="K111">INDEX(F$1:J$1,1,MATCH(1,1/($F111:J111&lt;&gt;"")))</f>
        <v>REV.1</v>
      </c>
      <c r="L111" s="3" t="str" cm="1">
        <f t="array" ref="L111">LOOKUP(2,1/($F111:J111&lt;&gt;""),$F111:J111)</f>
        <v>04/22/'25</v>
      </c>
      <c r="M111" s="3"/>
      <c r="N111" s="3" t="str">
        <f t="shared" si="3"/>
        <v>0110</v>
      </c>
      <c r="O111" s="28"/>
      <c r="P111" s="15"/>
      <c r="Q111" s="22" cm="1">
        <f t="array" ref="Q111">_xlfn.XLOOKUP(INDEX(_xlfn.TEXTSPLIT(表格1[[#This Row],[LINE   NUMBER]],"-"),1),'DN轉換表(必要)'!B:B,'DN轉換表(必要)'!C:C,,0)</f>
        <v>4</v>
      </c>
      <c r="R111" s="22" t="str" cm="1">
        <f t="array" ref="R111">IF(IFERROR(MATCH(INDEX(_xlfn.TEXTSPLIT(表格1[[#This Row],[LINE   NUMBER]],"-"),2),介質清單!I:I,0)&gt;=1,FALSE),"Trim",INDEX(_xlfn.TEXTSPLIT(表格1[[#This Row],[LINE   NUMBER]],"-"),2))</f>
        <v>CA</v>
      </c>
      <c r="S111" s="22" t="str" cm="1">
        <f t="array" ref="S11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2008</v>
      </c>
      <c r="T111" s="22" t="str" cm="1">
        <f t="array" ref="T111">IF(LEN(INDEX(_xlfn.TEXTSPLIT(表格1[[#This Row],[LINE   NUMBER]],"-"),4))=4,INDEX(_xlfn.TEXTSPLIT(表格1[[#This Row],[LINE   NUMBER]],"-"),4),IF(LEN(MID(E111,FIND("AA",E111,1),4))=4,MID(E111,FIND("AA",E111,1),4),"Wrong"))</f>
        <v>AA1B</v>
      </c>
      <c r="U111" s="22" t="str" cm="1">
        <f t="array" ref="U11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11" s="22" t="str">
        <f>_xlfn.XLOOKUP(表格1[[#This Row],[級數]],管道等级索引表!B:B,管道等级索引表!G:G,,0)</f>
        <v>A106 Gr.B
API 5L Gr.B
SAWH</v>
      </c>
      <c r="W111" s="22" t="s">
        <v>5</v>
      </c>
      <c r="X111" s="23"/>
      <c r="Y111" s="22"/>
      <c r="Z111" s="22" t="str">
        <f>_xlfn.CONCAT(表格1[[#This Row],[系統]],"-",表格1[[#This Row],[編號]])</f>
        <v>CA-2008</v>
      </c>
      <c r="AA111" s="22"/>
      <c r="AB11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1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11" s="24" t="str">
        <f>IFERROR(_xlfn.XLOOKUP(表格1[[#This Row],[Line_No]],管道特性一覽表!A:A,管道特性一覽表!P:P,,0),"")</f>
        <v>水</v>
      </c>
      <c r="AE111" s="24" t="str" cm="1">
        <f t="array" ref="AE111">_xlfn.IFNA(_xlfn.XLOOKUP(表格1[[#This Row],[Series NO]],'依TP NO.篩選'!A:A,'依TP NO.篩選'!R:R,,0),_xlfn.XLOOKUP(VALUE(表格1[[#This Row],[Series NO]]),VALUE('依TP NO.篩選'!A:A),'依TP NO.篩選'!R:R,,0))</f>
        <v>TP-027</v>
      </c>
      <c r="AF111" s="24" t="str">
        <f>_xlfn.XLOOKUP(表格1[[#This Row],[系統]],介質清單!A:A,介質清單!B:B,,0)</f>
        <v>壓縮空氣</v>
      </c>
      <c r="AG111" s="25"/>
      <c r="AH111" s="22" t="s">
        <v>3433</v>
      </c>
      <c r="AI111" s="24"/>
      <c r="AJ11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11" s="2" t="str" cm="1">
        <f t="array" ref="AK111">IFERROR(_xlfn.TEXTJOIN("-",TRUE,INDEX(_xlfn.TEXTSPLIT(B111,"-"),1),INDEX(_xlfn.TEXTSPLIT(B111,"-"),2),INDEX(_xlfn.TEXTSPLIT(B111,"-"),4),INDEX(_xlfn.TEXTSPLIT(B111,"-"),5)),_xlfn.TEXTJOIN("-",TRUE,_xlfn.XLOOKUP(VALUE(INDEX(_xlfn.TEXTSPLIT(B111,"-"),4)),'DN轉換表(必要)'!A:A,'DN轉換表(必要)'!B:B,,0),INDEX(_xlfn.TEXTSPLIT(B111,"-"),1),INDEX(_xlfn.TEXTSPLIT(B111,"-"),2),INDEX(_xlfn.TEXTSPLIT(B111,"-"),3),INDEX(_xlfn.TEXTSPLIT(B111,"-"),4),INDEX(_xlfn.TEXTSPLIT(B111,"-"),5)))</f>
        <v>CA-2008-AA1B-NA</v>
      </c>
      <c r="AL111" s="2" t="str">
        <f>IF(ISNUMBER(IFERROR(_xlfn.XLOOKUP(表格1[[#This Row],[Line_No]],'TEMP VALUE'!A:A,'DRAWING LIST'!A:A,,0),"")),"v","")</f>
        <v/>
      </c>
      <c r="AM111" s="2" t="str">
        <f>_xlfn.XLOOKUP(表格1[[#This Row],[Series NO]], 版本控制!$A:$A, 版本控制!$E:$E, , 0, -1)</f>
        <v>啟用</v>
      </c>
    </row>
    <row r="112" spans="1:39" hidden="1">
      <c r="A112" s="18">
        <f>'圖號清單-114.04.25'!A112</f>
        <v>111</v>
      </c>
      <c r="B112" s="14" t="str">
        <f>_xlfn.XLOOKUP(表格1[[#This Row],[Series NO]],'圖號清單-114.04.25'!A:A,'圖號清單-114.04.25'!B:B,,0)</f>
        <v>CA-2008-100-AA1B-NA-3</v>
      </c>
      <c r="C112" s="3" t="str">
        <f>COUNTIF($AK$2:AK112, AK112) &amp; "/" &amp; COUNTIF($AK$2:$AK$3003, AK112)</f>
        <v>3/7</v>
      </c>
      <c r="D112" s="3" t="str">
        <f t="shared" si="2"/>
        <v>CA-2008-100-AA1B-NA</v>
      </c>
      <c r="E112" s="14" t="str" cm="1">
        <f t="array" ref="E112">IFERROR(_xlfn.TEXTJOIN("-",TRUE,_xlfn.XLOOKUP(VALUE(INDEX(_xlfn.TEXTSPLIT(B112,"-"),3)),'DN轉換表(必要)'!A:A,'DN轉換表(必要)'!B:B,,0),INDEX(_xlfn.TEXTSPLIT(B112,"-"),1),INDEX(_xlfn.TEXTSPLIT(B112,"-"),2),INDEX(_xlfn.TEXTSPLIT(B112,"-"),4),INDEX(_xlfn.TEXTSPLIT(B112,"-"),5)),_xlfn.TEXTJOIN("-",TRUE,_xlfn.XLOOKUP(VALUE(INDEX(_xlfn.TEXTSPLIT(B112,"-"),4)),'DN轉換表(必要)'!A:A,'DN轉換表(必要)'!B:B,,0),INDEX(_xlfn.TEXTSPLIT(B112,"-"),1),INDEX(_xlfn.TEXTSPLIT(B112,"-"),2),INDEX(_xlfn.TEXTSPLIT(B112,"-"),3),INDEX(_xlfn.TEXTSPLIT(B112,"-"),4),INDEX(_xlfn.TEXTSPLIT(B112,"-"),5)))</f>
        <v>4"-CA-2008-AA1B-NA</v>
      </c>
      <c r="F112" s="3" t="str">
        <f>IFERROR(_xlfn.XLOOKUP(_xlfn.CONCAT(表格1[[#This Row],[Series NO]],"_",SUBSTITUTE(F$1,"REV.","")),版本控制!$F:$F,版本控制!$C:$C,,0),"")</f>
        <v>04/22/'25</v>
      </c>
      <c r="G112" s="3" t="str">
        <f>IFERROR(_xlfn.XLOOKUP(_xlfn.CONCAT(表格1[[#This Row],[Series NO]],"_",SUBSTITUTE(G$1,"REV.","")),版本控制!$F:$F,版本控制!$C:$C,,0),"")</f>
        <v/>
      </c>
      <c r="H112" s="3" t="str">
        <f>IFERROR(_xlfn.XLOOKUP(_xlfn.CONCAT(表格1[[#This Row],[Series NO]],"_",SUBSTITUTE(H$1,"REV.","")),版本控制!$F:$F,版本控制!$C:$C,,0),"")</f>
        <v/>
      </c>
      <c r="I112" s="3" t="str">
        <f>IFERROR(_xlfn.XLOOKUP(_xlfn.CONCAT(表格1[[#This Row],[Series NO]],"_",SUBSTITUTE(I$1,"REV.","")),版本控制!$F:$F,版本控制!$C:$C,,0),"")</f>
        <v/>
      </c>
      <c r="J112" s="3" t="str">
        <f>IFERROR(_xlfn.XLOOKUP(_xlfn.CONCAT(表格1[[#This Row],[Series NO]],"_",SUBSTITUTE(J$1,"REV.","")),版本控制!$F:$F,版本控制!$C:$C,,0),"")</f>
        <v/>
      </c>
      <c r="K112" s="3" t="str" cm="1">
        <f t="array" ref="K112">INDEX(F$1:J$1,1,MATCH(1,1/($F112:J112&lt;&gt;"")))</f>
        <v>REV.1</v>
      </c>
      <c r="L112" s="3" t="str" cm="1">
        <f t="array" ref="L112">LOOKUP(2,1/($F112:J112&lt;&gt;""),$F112:J112)</f>
        <v>04/22/'25</v>
      </c>
      <c r="M112" s="3"/>
      <c r="N112" s="3" t="str">
        <f t="shared" si="3"/>
        <v>0111</v>
      </c>
      <c r="O112" s="28"/>
      <c r="P112" s="15"/>
      <c r="Q112" s="22" cm="1">
        <f t="array" ref="Q112">_xlfn.XLOOKUP(INDEX(_xlfn.TEXTSPLIT(表格1[[#This Row],[LINE   NUMBER]],"-"),1),'DN轉換表(必要)'!B:B,'DN轉換表(必要)'!C:C,,0)</f>
        <v>4</v>
      </c>
      <c r="R112" s="22" t="str" cm="1">
        <f t="array" ref="R112">IF(IFERROR(MATCH(INDEX(_xlfn.TEXTSPLIT(表格1[[#This Row],[LINE   NUMBER]],"-"),2),介質清單!I:I,0)&gt;=1,FALSE),"Trim",INDEX(_xlfn.TEXTSPLIT(表格1[[#This Row],[LINE   NUMBER]],"-"),2))</f>
        <v>CA</v>
      </c>
      <c r="S112" s="22" t="str" cm="1">
        <f t="array" ref="S11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2008</v>
      </c>
      <c r="T112" s="22" t="str" cm="1">
        <f t="array" ref="T112">IF(LEN(INDEX(_xlfn.TEXTSPLIT(表格1[[#This Row],[LINE   NUMBER]],"-"),4))=4,INDEX(_xlfn.TEXTSPLIT(表格1[[#This Row],[LINE   NUMBER]],"-"),4),IF(LEN(MID(E112,FIND("AA",E112,1),4))=4,MID(E112,FIND("AA",E112,1),4),"Wrong"))</f>
        <v>AA1B</v>
      </c>
      <c r="U112" s="22" t="str" cm="1">
        <f t="array" ref="U11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12" s="22" t="str">
        <f>_xlfn.XLOOKUP(表格1[[#This Row],[級數]],管道等级索引表!B:B,管道等级索引表!G:G,,0)</f>
        <v>A106 Gr.B
API 5L Gr.B
SAWH</v>
      </c>
      <c r="W112" s="22" t="s">
        <v>5</v>
      </c>
      <c r="X112" s="23"/>
      <c r="Y112" s="22"/>
      <c r="Z112" s="22" t="str">
        <f>_xlfn.CONCAT(表格1[[#This Row],[系統]],"-",表格1[[#This Row],[編號]])</f>
        <v>CA-2008</v>
      </c>
      <c r="AA112" s="22"/>
      <c r="AB11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1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12" s="24" t="str">
        <f>IFERROR(_xlfn.XLOOKUP(表格1[[#This Row],[Line_No]],管道特性一覽表!A:A,管道特性一覽表!P:P,,0),"")</f>
        <v>水</v>
      </c>
      <c r="AE112" s="24" t="str" cm="1">
        <f t="array" ref="AE112">_xlfn.IFNA(_xlfn.XLOOKUP(表格1[[#This Row],[Series NO]],'依TP NO.篩選'!A:A,'依TP NO.篩選'!R:R,,0),_xlfn.XLOOKUP(VALUE(表格1[[#This Row],[Series NO]]),VALUE('依TP NO.篩選'!A:A),'依TP NO.篩選'!R:R,,0))</f>
        <v>TP-027</v>
      </c>
      <c r="AF112" s="24" t="str">
        <f>_xlfn.XLOOKUP(表格1[[#This Row],[系統]],介質清單!A:A,介質清單!B:B,,0)</f>
        <v>壓縮空氣</v>
      </c>
      <c r="AG112" s="25"/>
      <c r="AH112" s="22" t="s">
        <v>3433</v>
      </c>
      <c r="AI112" s="24"/>
      <c r="AJ11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12" s="2" t="str" cm="1">
        <f t="array" ref="AK112">IFERROR(_xlfn.TEXTJOIN("-",TRUE,INDEX(_xlfn.TEXTSPLIT(B112,"-"),1),INDEX(_xlfn.TEXTSPLIT(B112,"-"),2),INDEX(_xlfn.TEXTSPLIT(B112,"-"),4),INDEX(_xlfn.TEXTSPLIT(B112,"-"),5)),_xlfn.TEXTJOIN("-",TRUE,_xlfn.XLOOKUP(VALUE(INDEX(_xlfn.TEXTSPLIT(B112,"-"),4)),'DN轉換表(必要)'!A:A,'DN轉換表(必要)'!B:B,,0),INDEX(_xlfn.TEXTSPLIT(B112,"-"),1),INDEX(_xlfn.TEXTSPLIT(B112,"-"),2),INDEX(_xlfn.TEXTSPLIT(B112,"-"),3),INDEX(_xlfn.TEXTSPLIT(B112,"-"),4),INDEX(_xlfn.TEXTSPLIT(B112,"-"),5)))</f>
        <v>CA-2008-AA1B-NA</v>
      </c>
      <c r="AL112" s="2" t="str">
        <f>IF(ISNUMBER(IFERROR(_xlfn.XLOOKUP(表格1[[#This Row],[Line_No]],'TEMP VALUE'!A:A,'DRAWING LIST'!A:A,,0),"")),"v","")</f>
        <v/>
      </c>
      <c r="AM112" s="2" t="str">
        <f>_xlfn.XLOOKUP(表格1[[#This Row],[Series NO]], 版本控制!$A:$A, 版本控制!$E:$E, , 0, -1)</f>
        <v>啟用</v>
      </c>
    </row>
    <row r="113" spans="1:39" hidden="1">
      <c r="A113" s="18">
        <f>'圖號清單-114.04.25'!A113</f>
        <v>112</v>
      </c>
      <c r="B113" s="14" t="str">
        <f>_xlfn.XLOOKUP(表格1[[#This Row],[Series NO]],'圖號清單-114.04.25'!A:A,'圖號清單-114.04.25'!B:B,,0)</f>
        <v>CA-2008-100-AA1B-NA-4</v>
      </c>
      <c r="C113" s="3" t="str">
        <f>COUNTIF($AK$2:AK113, AK113) &amp; "/" &amp; COUNTIF($AK$2:$AK$3003, AK113)</f>
        <v>4/7</v>
      </c>
      <c r="D113" s="3" t="str">
        <f t="shared" si="2"/>
        <v>CA-2008-100-AA1B-NA</v>
      </c>
      <c r="E113" s="14" t="str" cm="1">
        <f t="array" ref="E113">IFERROR(_xlfn.TEXTJOIN("-",TRUE,_xlfn.XLOOKUP(VALUE(INDEX(_xlfn.TEXTSPLIT(B113,"-"),3)),'DN轉換表(必要)'!A:A,'DN轉換表(必要)'!B:B,,0),INDEX(_xlfn.TEXTSPLIT(B113,"-"),1),INDEX(_xlfn.TEXTSPLIT(B113,"-"),2),INDEX(_xlfn.TEXTSPLIT(B113,"-"),4),INDEX(_xlfn.TEXTSPLIT(B113,"-"),5)),_xlfn.TEXTJOIN("-",TRUE,_xlfn.XLOOKUP(VALUE(INDEX(_xlfn.TEXTSPLIT(B113,"-"),4)),'DN轉換表(必要)'!A:A,'DN轉換表(必要)'!B:B,,0),INDEX(_xlfn.TEXTSPLIT(B113,"-"),1),INDEX(_xlfn.TEXTSPLIT(B113,"-"),2),INDEX(_xlfn.TEXTSPLIT(B113,"-"),3),INDEX(_xlfn.TEXTSPLIT(B113,"-"),4),INDEX(_xlfn.TEXTSPLIT(B113,"-"),5)))</f>
        <v>4"-CA-2008-AA1B-NA</v>
      </c>
      <c r="F113" s="3" t="str">
        <f>IFERROR(_xlfn.XLOOKUP(_xlfn.CONCAT(表格1[[#This Row],[Series NO]],"_",SUBSTITUTE(F$1,"REV.","")),版本控制!$F:$F,版本控制!$C:$C,,0),"")</f>
        <v>04/22/'25</v>
      </c>
      <c r="G113" s="3" t="str">
        <f>IFERROR(_xlfn.XLOOKUP(_xlfn.CONCAT(表格1[[#This Row],[Series NO]],"_",SUBSTITUTE(G$1,"REV.","")),版本控制!$F:$F,版本控制!$C:$C,,0),"")</f>
        <v/>
      </c>
      <c r="H113" s="3" t="str">
        <f>IFERROR(_xlfn.XLOOKUP(_xlfn.CONCAT(表格1[[#This Row],[Series NO]],"_",SUBSTITUTE(H$1,"REV.","")),版本控制!$F:$F,版本控制!$C:$C,,0),"")</f>
        <v/>
      </c>
      <c r="I113" s="3" t="str">
        <f>IFERROR(_xlfn.XLOOKUP(_xlfn.CONCAT(表格1[[#This Row],[Series NO]],"_",SUBSTITUTE(I$1,"REV.","")),版本控制!$F:$F,版本控制!$C:$C,,0),"")</f>
        <v/>
      </c>
      <c r="J113" s="3" t="str">
        <f>IFERROR(_xlfn.XLOOKUP(_xlfn.CONCAT(表格1[[#This Row],[Series NO]],"_",SUBSTITUTE(J$1,"REV.","")),版本控制!$F:$F,版本控制!$C:$C,,0),"")</f>
        <v/>
      </c>
      <c r="K113" s="3" t="str" cm="1">
        <f t="array" ref="K113">INDEX(F$1:J$1,1,MATCH(1,1/($F113:J113&lt;&gt;"")))</f>
        <v>REV.1</v>
      </c>
      <c r="L113" s="3" t="str" cm="1">
        <f t="array" ref="L113">LOOKUP(2,1/($F113:J113&lt;&gt;""),$F113:J113)</f>
        <v>04/22/'25</v>
      </c>
      <c r="M113" s="3"/>
      <c r="N113" s="3" t="str">
        <f t="shared" si="3"/>
        <v>0112</v>
      </c>
      <c r="O113" s="28"/>
      <c r="P113" s="15"/>
      <c r="Q113" s="22" cm="1">
        <f t="array" ref="Q113">_xlfn.XLOOKUP(INDEX(_xlfn.TEXTSPLIT(表格1[[#This Row],[LINE   NUMBER]],"-"),1),'DN轉換表(必要)'!B:B,'DN轉換表(必要)'!C:C,,0)</f>
        <v>4</v>
      </c>
      <c r="R113" s="22" t="str" cm="1">
        <f t="array" ref="R113">IF(IFERROR(MATCH(INDEX(_xlfn.TEXTSPLIT(表格1[[#This Row],[LINE   NUMBER]],"-"),2),介質清單!I:I,0)&gt;=1,FALSE),"Trim",INDEX(_xlfn.TEXTSPLIT(表格1[[#This Row],[LINE   NUMBER]],"-"),2))</f>
        <v>CA</v>
      </c>
      <c r="S113" s="22" t="str" cm="1">
        <f t="array" ref="S11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2008</v>
      </c>
      <c r="T113" s="22" t="str" cm="1">
        <f t="array" ref="T113">IF(LEN(INDEX(_xlfn.TEXTSPLIT(表格1[[#This Row],[LINE   NUMBER]],"-"),4))=4,INDEX(_xlfn.TEXTSPLIT(表格1[[#This Row],[LINE   NUMBER]],"-"),4),IF(LEN(MID(E113,FIND("AA",E113,1),4))=4,MID(E113,FIND("AA",E113,1),4),"Wrong"))</f>
        <v>AA1B</v>
      </c>
      <c r="U113" s="22" t="str" cm="1">
        <f t="array" ref="U11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13" s="22" t="str">
        <f>_xlfn.XLOOKUP(表格1[[#This Row],[級數]],管道等级索引表!B:B,管道等级索引表!G:G,,0)</f>
        <v>A106 Gr.B
API 5L Gr.B
SAWH</v>
      </c>
      <c r="W113" s="22" t="s">
        <v>5</v>
      </c>
      <c r="X113" s="23"/>
      <c r="Y113" s="22"/>
      <c r="Z113" s="22" t="str">
        <f>_xlfn.CONCAT(表格1[[#This Row],[系統]],"-",表格1[[#This Row],[編號]])</f>
        <v>CA-2008</v>
      </c>
      <c r="AA113" s="22"/>
      <c r="AB11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1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13" s="24" t="str">
        <f>IFERROR(_xlfn.XLOOKUP(表格1[[#This Row],[Line_No]],管道特性一覽表!A:A,管道特性一覽表!P:P,,0),"")</f>
        <v>水</v>
      </c>
      <c r="AE113" s="24" t="str" cm="1">
        <f t="array" ref="AE113">_xlfn.IFNA(_xlfn.XLOOKUP(表格1[[#This Row],[Series NO]],'依TP NO.篩選'!A:A,'依TP NO.篩選'!R:R,,0),_xlfn.XLOOKUP(VALUE(表格1[[#This Row],[Series NO]]),VALUE('依TP NO.篩選'!A:A),'依TP NO.篩選'!R:R,,0))</f>
        <v>TP-027</v>
      </c>
      <c r="AF113" s="24" t="str">
        <f>_xlfn.XLOOKUP(表格1[[#This Row],[系統]],介質清單!A:A,介質清單!B:B,,0)</f>
        <v>壓縮空氣</v>
      </c>
      <c r="AG113" s="25"/>
      <c r="AH113" s="22" t="s">
        <v>3433</v>
      </c>
      <c r="AI113" s="24"/>
      <c r="AJ11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13" s="2" t="str" cm="1">
        <f t="array" ref="AK113">IFERROR(_xlfn.TEXTJOIN("-",TRUE,INDEX(_xlfn.TEXTSPLIT(B113,"-"),1),INDEX(_xlfn.TEXTSPLIT(B113,"-"),2),INDEX(_xlfn.TEXTSPLIT(B113,"-"),4),INDEX(_xlfn.TEXTSPLIT(B113,"-"),5)),_xlfn.TEXTJOIN("-",TRUE,_xlfn.XLOOKUP(VALUE(INDEX(_xlfn.TEXTSPLIT(B113,"-"),4)),'DN轉換表(必要)'!A:A,'DN轉換表(必要)'!B:B,,0),INDEX(_xlfn.TEXTSPLIT(B113,"-"),1),INDEX(_xlfn.TEXTSPLIT(B113,"-"),2),INDEX(_xlfn.TEXTSPLIT(B113,"-"),3),INDEX(_xlfn.TEXTSPLIT(B113,"-"),4),INDEX(_xlfn.TEXTSPLIT(B113,"-"),5)))</f>
        <v>CA-2008-AA1B-NA</v>
      </c>
      <c r="AL113" s="2" t="str">
        <f>IF(ISNUMBER(IFERROR(_xlfn.XLOOKUP(表格1[[#This Row],[Line_No]],'TEMP VALUE'!A:A,'DRAWING LIST'!A:A,,0),"")),"v","")</f>
        <v/>
      </c>
      <c r="AM113" s="2" t="str">
        <f>_xlfn.XLOOKUP(表格1[[#This Row],[Series NO]], 版本控制!$A:$A, 版本控制!$E:$E, , 0, -1)</f>
        <v>啟用</v>
      </c>
    </row>
    <row r="114" spans="1:39" hidden="1">
      <c r="A114" s="18">
        <f>'圖號清單-114.04.25'!A114</f>
        <v>113</v>
      </c>
      <c r="B114" s="14" t="str">
        <f>_xlfn.XLOOKUP(表格1[[#This Row],[Series NO]],'圖號清單-114.04.25'!A:A,'圖號清單-114.04.25'!B:B,,0)</f>
        <v>CA-2008-100-AA1B-NA-5</v>
      </c>
      <c r="C114" s="3" t="str">
        <f>COUNTIF($AK$2:AK114, AK114) &amp; "/" &amp; COUNTIF($AK$2:$AK$3003, AK114)</f>
        <v>5/7</v>
      </c>
      <c r="D114" s="3" t="str">
        <f t="shared" si="2"/>
        <v>CA-2008-100-AA1B-NA</v>
      </c>
      <c r="E114" s="14" t="str" cm="1">
        <f t="array" ref="E114">IFERROR(_xlfn.TEXTJOIN("-",TRUE,_xlfn.XLOOKUP(VALUE(INDEX(_xlfn.TEXTSPLIT(B114,"-"),3)),'DN轉換表(必要)'!A:A,'DN轉換表(必要)'!B:B,,0),INDEX(_xlfn.TEXTSPLIT(B114,"-"),1),INDEX(_xlfn.TEXTSPLIT(B114,"-"),2),INDEX(_xlfn.TEXTSPLIT(B114,"-"),4),INDEX(_xlfn.TEXTSPLIT(B114,"-"),5)),_xlfn.TEXTJOIN("-",TRUE,_xlfn.XLOOKUP(VALUE(INDEX(_xlfn.TEXTSPLIT(B114,"-"),4)),'DN轉換表(必要)'!A:A,'DN轉換表(必要)'!B:B,,0),INDEX(_xlfn.TEXTSPLIT(B114,"-"),1),INDEX(_xlfn.TEXTSPLIT(B114,"-"),2),INDEX(_xlfn.TEXTSPLIT(B114,"-"),3),INDEX(_xlfn.TEXTSPLIT(B114,"-"),4),INDEX(_xlfn.TEXTSPLIT(B114,"-"),5)))</f>
        <v>4"-CA-2008-AA1B-NA</v>
      </c>
      <c r="F114" s="3" t="str">
        <f>IFERROR(_xlfn.XLOOKUP(_xlfn.CONCAT(表格1[[#This Row],[Series NO]],"_",SUBSTITUTE(F$1,"REV.","")),版本控制!$F:$F,版本控制!$C:$C,,0),"")</f>
        <v>04/22/'25</v>
      </c>
      <c r="G114" s="3" t="str">
        <f>IFERROR(_xlfn.XLOOKUP(_xlfn.CONCAT(表格1[[#This Row],[Series NO]],"_",SUBSTITUTE(G$1,"REV.","")),版本控制!$F:$F,版本控制!$C:$C,,0),"")</f>
        <v/>
      </c>
      <c r="H114" s="3" t="str">
        <f>IFERROR(_xlfn.XLOOKUP(_xlfn.CONCAT(表格1[[#This Row],[Series NO]],"_",SUBSTITUTE(H$1,"REV.","")),版本控制!$F:$F,版本控制!$C:$C,,0),"")</f>
        <v/>
      </c>
      <c r="I114" s="3" t="str">
        <f>IFERROR(_xlfn.XLOOKUP(_xlfn.CONCAT(表格1[[#This Row],[Series NO]],"_",SUBSTITUTE(I$1,"REV.","")),版本控制!$F:$F,版本控制!$C:$C,,0),"")</f>
        <v/>
      </c>
      <c r="J114" s="3" t="str">
        <f>IFERROR(_xlfn.XLOOKUP(_xlfn.CONCAT(表格1[[#This Row],[Series NO]],"_",SUBSTITUTE(J$1,"REV.","")),版本控制!$F:$F,版本控制!$C:$C,,0),"")</f>
        <v/>
      </c>
      <c r="K114" s="3" t="str" cm="1">
        <f t="array" ref="K114">INDEX(F$1:J$1,1,MATCH(1,1/($F114:J114&lt;&gt;"")))</f>
        <v>REV.1</v>
      </c>
      <c r="L114" s="3" t="str" cm="1">
        <f t="array" ref="L114">LOOKUP(2,1/($F114:J114&lt;&gt;""),$F114:J114)</f>
        <v>04/22/'25</v>
      </c>
      <c r="M114" s="3"/>
      <c r="N114" s="3" t="str">
        <f t="shared" si="3"/>
        <v>0113</v>
      </c>
      <c r="O114" s="28"/>
      <c r="P114" s="15"/>
      <c r="Q114" s="22" cm="1">
        <f t="array" ref="Q114">_xlfn.XLOOKUP(INDEX(_xlfn.TEXTSPLIT(表格1[[#This Row],[LINE   NUMBER]],"-"),1),'DN轉換表(必要)'!B:B,'DN轉換表(必要)'!C:C,,0)</f>
        <v>4</v>
      </c>
      <c r="R114" s="22" t="str" cm="1">
        <f t="array" ref="R114">IF(IFERROR(MATCH(INDEX(_xlfn.TEXTSPLIT(表格1[[#This Row],[LINE   NUMBER]],"-"),2),介質清單!I:I,0)&gt;=1,FALSE),"Trim",INDEX(_xlfn.TEXTSPLIT(表格1[[#This Row],[LINE   NUMBER]],"-"),2))</f>
        <v>CA</v>
      </c>
      <c r="S114" s="22" t="str" cm="1">
        <f t="array" ref="S11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2008</v>
      </c>
      <c r="T114" s="22" t="str" cm="1">
        <f t="array" ref="T114">IF(LEN(INDEX(_xlfn.TEXTSPLIT(表格1[[#This Row],[LINE   NUMBER]],"-"),4))=4,INDEX(_xlfn.TEXTSPLIT(表格1[[#This Row],[LINE   NUMBER]],"-"),4),IF(LEN(MID(E114,FIND("AA",E114,1),4))=4,MID(E114,FIND("AA",E114,1),4),"Wrong"))</f>
        <v>AA1B</v>
      </c>
      <c r="U114" s="22" t="str" cm="1">
        <f t="array" ref="U11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14" s="22" t="str">
        <f>_xlfn.XLOOKUP(表格1[[#This Row],[級數]],管道等级索引表!B:B,管道等级索引表!G:G,,0)</f>
        <v>A106 Gr.B
API 5L Gr.B
SAWH</v>
      </c>
      <c r="W114" s="22" t="s">
        <v>5</v>
      </c>
      <c r="X114" s="23"/>
      <c r="Y114" s="22"/>
      <c r="Z114" s="22" t="str">
        <f>_xlfn.CONCAT(表格1[[#This Row],[系統]],"-",表格1[[#This Row],[編號]])</f>
        <v>CA-2008</v>
      </c>
      <c r="AA114" s="22"/>
      <c r="AB11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1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14" s="24" t="str">
        <f>IFERROR(_xlfn.XLOOKUP(表格1[[#This Row],[Line_No]],管道特性一覽表!A:A,管道特性一覽表!P:P,,0),"")</f>
        <v>水</v>
      </c>
      <c r="AE114" s="24" t="str" cm="1">
        <f t="array" ref="AE114">_xlfn.IFNA(_xlfn.XLOOKUP(表格1[[#This Row],[Series NO]],'依TP NO.篩選'!A:A,'依TP NO.篩選'!R:R,,0),_xlfn.XLOOKUP(VALUE(表格1[[#This Row],[Series NO]]),VALUE('依TP NO.篩選'!A:A),'依TP NO.篩選'!R:R,,0))</f>
        <v>TP-027</v>
      </c>
      <c r="AF114" s="24" t="str">
        <f>_xlfn.XLOOKUP(表格1[[#This Row],[系統]],介質清單!A:A,介質清單!B:B,,0)</f>
        <v>壓縮空氣</v>
      </c>
      <c r="AG114" s="25"/>
      <c r="AH114" s="22" t="s">
        <v>3433</v>
      </c>
      <c r="AI114" s="24"/>
      <c r="AJ11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14" s="2" t="str" cm="1">
        <f t="array" ref="AK114">IFERROR(_xlfn.TEXTJOIN("-",TRUE,INDEX(_xlfn.TEXTSPLIT(B114,"-"),1),INDEX(_xlfn.TEXTSPLIT(B114,"-"),2),INDEX(_xlfn.TEXTSPLIT(B114,"-"),4),INDEX(_xlfn.TEXTSPLIT(B114,"-"),5)),_xlfn.TEXTJOIN("-",TRUE,_xlfn.XLOOKUP(VALUE(INDEX(_xlfn.TEXTSPLIT(B114,"-"),4)),'DN轉換表(必要)'!A:A,'DN轉換表(必要)'!B:B,,0),INDEX(_xlfn.TEXTSPLIT(B114,"-"),1),INDEX(_xlfn.TEXTSPLIT(B114,"-"),2),INDEX(_xlfn.TEXTSPLIT(B114,"-"),3),INDEX(_xlfn.TEXTSPLIT(B114,"-"),4),INDEX(_xlfn.TEXTSPLIT(B114,"-"),5)))</f>
        <v>CA-2008-AA1B-NA</v>
      </c>
      <c r="AL114" s="2" t="str">
        <f>IF(ISNUMBER(IFERROR(_xlfn.XLOOKUP(表格1[[#This Row],[Line_No]],'TEMP VALUE'!A:A,'DRAWING LIST'!A:A,,0),"")),"v","")</f>
        <v/>
      </c>
      <c r="AM114" s="2" t="str">
        <f>_xlfn.XLOOKUP(表格1[[#This Row],[Series NO]], 版本控制!$A:$A, 版本控制!$E:$E, , 0, -1)</f>
        <v>啟用</v>
      </c>
    </row>
    <row r="115" spans="1:39" hidden="1">
      <c r="A115" s="18">
        <f>'圖號清單-114.04.25'!A115</f>
        <v>114</v>
      </c>
      <c r="B115" s="14" t="str">
        <f>_xlfn.XLOOKUP(表格1[[#This Row],[Series NO]],'圖號清單-114.04.25'!A:A,'圖號清單-114.04.25'!B:B,,0)</f>
        <v>CA-2008-100-AA1B-NA-6</v>
      </c>
      <c r="C115" s="3" t="str">
        <f>COUNTIF($AK$2:AK115, AK115) &amp; "/" &amp; COUNTIF($AK$2:$AK$3003, AK115)</f>
        <v>6/7</v>
      </c>
      <c r="D115" s="3" t="str">
        <f t="shared" si="2"/>
        <v>CA-2008-100-AA1B-NA</v>
      </c>
      <c r="E115" s="14" t="str" cm="1">
        <f t="array" ref="E115">IFERROR(_xlfn.TEXTJOIN("-",TRUE,_xlfn.XLOOKUP(VALUE(INDEX(_xlfn.TEXTSPLIT(B115,"-"),3)),'DN轉換表(必要)'!A:A,'DN轉換表(必要)'!B:B,,0),INDEX(_xlfn.TEXTSPLIT(B115,"-"),1),INDEX(_xlfn.TEXTSPLIT(B115,"-"),2),INDEX(_xlfn.TEXTSPLIT(B115,"-"),4),INDEX(_xlfn.TEXTSPLIT(B115,"-"),5)),_xlfn.TEXTJOIN("-",TRUE,_xlfn.XLOOKUP(VALUE(INDEX(_xlfn.TEXTSPLIT(B115,"-"),4)),'DN轉換表(必要)'!A:A,'DN轉換表(必要)'!B:B,,0),INDEX(_xlfn.TEXTSPLIT(B115,"-"),1),INDEX(_xlfn.TEXTSPLIT(B115,"-"),2),INDEX(_xlfn.TEXTSPLIT(B115,"-"),3),INDEX(_xlfn.TEXTSPLIT(B115,"-"),4),INDEX(_xlfn.TEXTSPLIT(B115,"-"),5)))</f>
        <v>4"-CA-2008-AA1B-NA</v>
      </c>
      <c r="F115" s="3" t="str">
        <f>IFERROR(_xlfn.XLOOKUP(_xlfn.CONCAT(表格1[[#This Row],[Series NO]],"_",SUBSTITUTE(F$1,"REV.","")),版本控制!$F:$F,版本控制!$C:$C,,0),"")</f>
        <v>04/22/'25</v>
      </c>
      <c r="G115" s="3" t="str">
        <f>IFERROR(_xlfn.XLOOKUP(_xlfn.CONCAT(表格1[[#This Row],[Series NO]],"_",SUBSTITUTE(G$1,"REV.","")),版本控制!$F:$F,版本控制!$C:$C,,0),"")</f>
        <v/>
      </c>
      <c r="H115" s="3" t="str">
        <f>IFERROR(_xlfn.XLOOKUP(_xlfn.CONCAT(表格1[[#This Row],[Series NO]],"_",SUBSTITUTE(H$1,"REV.","")),版本控制!$F:$F,版本控制!$C:$C,,0),"")</f>
        <v/>
      </c>
      <c r="I115" s="3" t="str">
        <f>IFERROR(_xlfn.XLOOKUP(_xlfn.CONCAT(表格1[[#This Row],[Series NO]],"_",SUBSTITUTE(I$1,"REV.","")),版本控制!$F:$F,版本控制!$C:$C,,0),"")</f>
        <v/>
      </c>
      <c r="J115" s="3" t="str">
        <f>IFERROR(_xlfn.XLOOKUP(_xlfn.CONCAT(表格1[[#This Row],[Series NO]],"_",SUBSTITUTE(J$1,"REV.","")),版本控制!$F:$F,版本控制!$C:$C,,0),"")</f>
        <v/>
      </c>
      <c r="K115" s="3" t="str" cm="1">
        <f t="array" ref="K115">INDEX(F$1:J$1,1,MATCH(1,1/($F115:J115&lt;&gt;"")))</f>
        <v>REV.1</v>
      </c>
      <c r="L115" s="3" t="str" cm="1">
        <f t="array" ref="L115">LOOKUP(2,1/($F115:J115&lt;&gt;""),$F115:J115)</f>
        <v>04/22/'25</v>
      </c>
      <c r="M115" s="3"/>
      <c r="N115" s="3" t="str">
        <f t="shared" si="3"/>
        <v>0114</v>
      </c>
      <c r="O115" s="28"/>
      <c r="P115" s="15"/>
      <c r="Q115" s="22" cm="1">
        <f t="array" ref="Q115">_xlfn.XLOOKUP(INDEX(_xlfn.TEXTSPLIT(表格1[[#This Row],[LINE   NUMBER]],"-"),1),'DN轉換表(必要)'!B:B,'DN轉換表(必要)'!C:C,,0)</f>
        <v>4</v>
      </c>
      <c r="R115" s="22" t="str" cm="1">
        <f t="array" ref="R115">IF(IFERROR(MATCH(INDEX(_xlfn.TEXTSPLIT(表格1[[#This Row],[LINE   NUMBER]],"-"),2),介質清單!I:I,0)&gt;=1,FALSE),"Trim",INDEX(_xlfn.TEXTSPLIT(表格1[[#This Row],[LINE   NUMBER]],"-"),2))</f>
        <v>CA</v>
      </c>
      <c r="S115" s="22" t="str" cm="1">
        <f t="array" ref="S11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2008</v>
      </c>
      <c r="T115" s="22" t="str" cm="1">
        <f t="array" ref="T115">IF(LEN(INDEX(_xlfn.TEXTSPLIT(表格1[[#This Row],[LINE   NUMBER]],"-"),4))=4,INDEX(_xlfn.TEXTSPLIT(表格1[[#This Row],[LINE   NUMBER]],"-"),4),IF(LEN(MID(E115,FIND("AA",E115,1),4))=4,MID(E115,FIND("AA",E115,1),4),"Wrong"))</f>
        <v>AA1B</v>
      </c>
      <c r="U115" s="22" t="str" cm="1">
        <f t="array" ref="U11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15" s="22" t="str">
        <f>_xlfn.XLOOKUP(表格1[[#This Row],[級數]],管道等级索引表!B:B,管道等级索引表!G:G,,0)</f>
        <v>A106 Gr.B
API 5L Gr.B
SAWH</v>
      </c>
      <c r="W115" s="22" t="s">
        <v>5</v>
      </c>
      <c r="X115" s="23"/>
      <c r="Y115" s="22"/>
      <c r="Z115" s="22" t="str">
        <f>_xlfn.CONCAT(表格1[[#This Row],[系統]],"-",表格1[[#This Row],[編號]])</f>
        <v>CA-2008</v>
      </c>
      <c r="AA115" s="22"/>
      <c r="AB11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1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15" s="24" t="str">
        <f>IFERROR(_xlfn.XLOOKUP(表格1[[#This Row],[Line_No]],管道特性一覽表!A:A,管道特性一覽表!P:P,,0),"")</f>
        <v>水</v>
      </c>
      <c r="AE115" s="24" t="str" cm="1">
        <f t="array" ref="AE115">_xlfn.IFNA(_xlfn.XLOOKUP(表格1[[#This Row],[Series NO]],'依TP NO.篩選'!A:A,'依TP NO.篩選'!R:R,,0),_xlfn.XLOOKUP(VALUE(表格1[[#This Row],[Series NO]]),VALUE('依TP NO.篩選'!A:A),'依TP NO.篩選'!R:R,,0))</f>
        <v>TP-027</v>
      </c>
      <c r="AF115" s="24" t="str">
        <f>_xlfn.XLOOKUP(表格1[[#This Row],[系統]],介質清單!A:A,介質清單!B:B,,0)</f>
        <v>壓縮空氣</v>
      </c>
      <c r="AG115" s="25"/>
      <c r="AH115" s="22" t="s">
        <v>3433</v>
      </c>
      <c r="AI115" s="24"/>
      <c r="AJ11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15" s="2" t="str" cm="1">
        <f t="array" ref="AK115">IFERROR(_xlfn.TEXTJOIN("-",TRUE,INDEX(_xlfn.TEXTSPLIT(B115,"-"),1),INDEX(_xlfn.TEXTSPLIT(B115,"-"),2),INDEX(_xlfn.TEXTSPLIT(B115,"-"),4),INDEX(_xlfn.TEXTSPLIT(B115,"-"),5)),_xlfn.TEXTJOIN("-",TRUE,_xlfn.XLOOKUP(VALUE(INDEX(_xlfn.TEXTSPLIT(B115,"-"),4)),'DN轉換表(必要)'!A:A,'DN轉換表(必要)'!B:B,,0),INDEX(_xlfn.TEXTSPLIT(B115,"-"),1),INDEX(_xlfn.TEXTSPLIT(B115,"-"),2),INDEX(_xlfn.TEXTSPLIT(B115,"-"),3),INDEX(_xlfn.TEXTSPLIT(B115,"-"),4),INDEX(_xlfn.TEXTSPLIT(B115,"-"),5)))</f>
        <v>CA-2008-AA1B-NA</v>
      </c>
      <c r="AL115" s="2" t="str">
        <f>IF(ISNUMBER(IFERROR(_xlfn.XLOOKUP(表格1[[#This Row],[Line_No]],'TEMP VALUE'!A:A,'DRAWING LIST'!A:A,,0),"")),"v","")</f>
        <v/>
      </c>
      <c r="AM115" s="2" t="str">
        <f>_xlfn.XLOOKUP(表格1[[#This Row],[Series NO]], 版本控制!$A:$A, 版本控制!$E:$E, , 0, -1)</f>
        <v>啟用</v>
      </c>
    </row>
    <row r="116" spans="1:39" hidden="1">
      <c r="A116" s="18">
        <f>'圖號清單-114.04.25'!A116</f>
        <v>115</v>
      </c>
      <c r="B116" s="14" t="str">
        <f>_xlfn.XLOOKUP(表格1[[#This Row],[Series NO]],'圖號清單-114.04.25'!A:A,'圖號清單-114.04.25'!B:B,,0)</f>
        <v>CA-2008-100-AA1B-NA-7</v>
      </c>
      <c r="C116" s="3" t="str">
        <f>COUNTIF($AK$2:AK116, AK116) &amp; "/" &amp; COUNTIF($AK$2:$AK$3003, AK116)</f>
        <v>7/7</v>
      </c>
      <c r="D116" s="3" t="str">
        <f t="shared" si="2"/>
        <v>CA-2008-100-AA1B-NA</v>
      </c>
      <c r="E116" s="14" t="str" cm="1">
        <f t="array" ref="E116">IFERROR(_xlfn.TEXTJOIN("-",TRUE,_xlfn.XLOOKUP(VALUE(INDEX(_xlfn.TEXTSPLIT(B116,"-"),3)),'DN轉換表(必要)'!A:A,'DN轉換表(必要)'!B:B,,0),INDEX(_xlfn.TEXTSPLIT(B116,"-"),1),INDEX(_xlfn.TEXTSPLIT(B116,"-"),2),INDEX(_xlfn.TEXTSPLIT(B116,"-"),4),INDEX(_xlfn.TEXTSPLIT(B116,"-"),5)),_xlfn.TEXTJOIN("-",TRUE,_xlfn.XLOOKUP(VALUE(INDEX(_xlfn.TEXTSPLIT(B116,"-"),4)),'DN轉換表(必要)'!A:A,'DN轉換表(必要)'!B:B,,0),INDEX(_xlfn.TEXTSPLIT(B116,"-"),1),INDEX(_xlfn.TEXTSPLIT(B116,"-"),2),INDEX(_xlfn.TEXTSPLIT(B116,"-"),3),INDEX(_xlfn.TEXTSPLIT(B116,"-"),4),INDEX(_xlfn.TEXTSPLIT(B116,"-"),5)))</f>
        <v>4"-CA-2008-AA1B-NA</v>
      </c>
      <c r="F116" s="3" t="str">
        <f>IFERROR(_xlfn.XLOOKUP(_xlfn.CONCAT(表格1[[#This Row],[Series NO]],"_",SUBSTITUTE(F$1,"REV.","")),版本控制!$F:$F,版本控制!$C:$C,,0),"")</f>
        <v>04/22/'25</v>
      </c>
      <c r="G116" s="3" t="str">
        <f>IFERROR(_xlfn.XLOOKUP(_xlfn.CONCAT(表格1[[#This Row],[Series NO]],"_",SUBSTITUTE(G$1,"REV.","")),版本控制!$F:$F,版本控制!$C:$C,,0),"")</f>
        <v/>
      </c>
      <c r="H116" s="3" t="str">
        <f>IFERROR(_xlfn.XLOOKUP(_xlfn.CONCAT(表格1[[#This Row],[Series NO]],"_",SUBSTITUTE(H$1,"REV.","")),版本控制!$F:$F,版本控制!$C:$C,,0),"")</f>
        <v/>
      </c>
      <c r="I116" s="3" t="str">
        <f>IFERROR(_xlfn.XLOOKUP(_xlfn.CONCAT(表格1[[#This Row],[Series NO]],"_",SUBSTITUTE(I$1,"REV.","")),版本控制!$F:$F,版本控制!$C:$C,,0),"")</f>
        <v/>
      </c>
      <c r="J116" s="3" t="str">
        <f>IFERROR(_xlfn.XLOOKUP(_xlfn.CONCAT(表格1[[#This Row],[Series NO]],"_",SUBSTITUTE(J$1,"REV.","")),版本控制!$F:$F,版本控制!$C:$C,,0),"")</f>
        <v/>
      </c>
      <c r="K116" s="3" t="str" cm="1">
        <f t="array" ref="K116">INDEX(F$1:J$1,1,MATCH(1,1/($F116:J116&lt;&gt;"")))</f>
        <v>REV.1</v>
      </c>
      <c r="L116" s="3" t="str" cm="1">
        <f t="array" ref="L116">LOOKUP(2,1/($F116:J116&lt;&gt;""),$F116:J116)</f>
        <v>04/22/'25</v>
      </c>
      <c r="M116" s="3"/>
      <c r="N116" s="3" t="str">
        <f t="shared" si="3"/>
        <v>0115</v>
      </c>
      <c r="O116" s="28"/>
      <c r="P116" s="32"/>
      <c r="Q116" s="22" cm="1">
        <f t="array" ref="Q116">_xlfn.XLOOKUP(INDEX(_xlfn.TEXTSPLIT(表格1[[#This Row],[LINE   NUMBER]],"-"),1),'DN轉換表(必要)'!B:B,'DN轉換表(必要)'!C:C,,0)</f>
        <v>4</v>
      </c>
      <c r="R116" s="22" t="str" cm="1">
        <f t="array" ref="R116">IF(IFERROR(MATCH(INDEX(_xlfn.TEXTSPLIT(表格1[[#This Row],[LINE   NUMBER]],"-"),2),介質清單!I:I,0)&gt;=1,FALSE),"Trim",INDEX(_xlfn.TEXTSPLIT(表格1[[#This Row],[LINE   NUMBER]],"-"),2))</f>
        <v>CA</v>
      </c>
      <c r="S116" s="22" t="str" cm="1">
        <f t="array" ref="S11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2008</v>
      </c>
      <c r="T116" s="22" t="str" cm="1">
        <f t="array" ref="T116">IF(LEN(INDEX(_xlfn.TEXTSPLIT(表格1[[#This Row],[LINE   NUMBER]],"-"),4))=4,INDEX(_xlfn.TEXTSPLIT(表格1[[#This Row],[LINE   NUMBER]],"-"),4),IF(LEN(MID(E116,FIND("AA",E116,1),4))=4,MID(E116,FIND("AA",E116,1),4),"Wrong"))</f>
        <v>AA1B</v>
      </c>
      <c r="U116" s="22" t="str" cm="1">
        <f t="array" ref="U11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16" s="22" t="str">
        <f>_xlfn.XLOOKUP(表格1[[#This Row],[級數]],管道等级索引表!B:B,管道等级索引表!G:G,,0)</f>
        <v>A106 Gr.B
API 5L Gr.B
SAWH</v>
      </c>
      <c r="W116" s="22" t="s">
        <v>5</v>
      </c>
      <c r="X116" s="23"/>
      <c r="Y116" s="22"/>
      <c r="Z116" s="22" t="str">
        <f>_xlfn.CONCAT(表格1[[#This Row],[系統]],"-",表格1[[#This Row],[編號]])</f>
        <v>CA-2008</v>
      </c>
      <c r="AA116" s="22"/>
      <c r="AB11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1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16" s="24" t="str">
        <f>IFERROR(_xlfn.XLOOKUP(表格1[[#This Row],[Line_No]],管道特性一覽表!A:A,管道特性一覽表!P:P,,0),"")</f>
        <v>水</v>
      </c>
      <c r="AE116" s="24" t="str" cm="1">
        <f t="array" ref="AE116">_xlfn.IFNA(_xlfn.XLOOKUP(表格1[[#This Row],[Series NO]],'依TP NO.篩選'!A:A,'依TP NO.篩選'!R:R,,0),_xlfn.XLOOKUP(VALUE(表格1[[#This Row],[Series NO]]),VALUE('依TP NO.篩選'!A:A),'依TP NO.篩選'!R:R,,0))</f>
        <v>TP-027</v>
      </c>
      <c r="AF116" s="24" t="str">
        <f>_xlfn.XLOOKUP(表格1[[#This Row],[系統]],介質清單!A:A,介質清單!B:B,,0)</f>
        <v>壓縮空氣</v>
      </c>
      <c r="AG116" s="25"/>
      <c r="AH116" s="22" t="s">
        <v>3433</v>
      </c>
      <c r="AI116" s="24"/>
      <c r="AJ11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16" s="2" t="str" cm="1">
        <f t="array" ref="AK116">IFERROR(_xlfn.TEXTJOIN("-",TRUE,INDEX(_xlfn.TEXTSPLIT(B116,"-"),1),INDEX(_xlfn.TEXTSPLIT(B116,"-"),2),INDEX(_xlfn.TEXTSPLIT(B116,"-"),4),INDEX(_xlfn.TEXTSPLIT(B116,"-"),5)),_xlfn.TEXTJOIN("-",TRUE,_xlfn.XLOOKUP(VALUE(INDEX(_xlfn.TEXTSPLIT(B116,"-"),4)),'DN轉換表(必要)'!A:A,'DN轉換表(必要)'!B:B,,0),INDEX(_xlfn.TEXTSPLIT(B116,"-"),1),INDEX(_xlfn.TEXTSPLIT(B116,"-"),2),INDEX(_xlfn.TEXTSPLIT(B116,"-"),3),INDEX(_xlfn.TEXTSPLIT(B116,"-"),4),INDEX(_xlfn.TEXTSPLIT(B116,"-"),5)))</f>
        <v>CA-2008-AA1B-NA</v>
      </c>
      <c r="AL116" s="2" t="str">
        <f>IF(ISNUMBER(IFERROR(_xlfn.XLOOKUP(表格1[[#This Row],[Line_No]],'TEMP VALUE'!A:A,'DRAWING LIST'!A:A,,0),"")),"v","")</f>
        <v/>
      </c>
      <c r="AM116" s="2" t="str">
        <f>_xlfn.XLOOKUP(表格1[[#This Row],[Series NO]], 版本控制!$A:$A, 版本控制!$E:$E, , 0, -1)</f>
        <v>啟用</v>
      </c>
    </row>
    <row r="117" spans="1:39" hidden="1">
      <c r="A117" s="18">
        <f>'圖號清單-114.04.25'!A117</f>
        <v>116</v>
      </c>
      <c r="B117" s="14" t="str">
        <f>_xlfn.XLOOKUP(表格1[[#This Row],[Series NO]],'圖號清單-114.04.25'!A:A,'圖號清單-114.04.25'!B:B,,0)</f>
        <v>CA-2009-80-AA1B-NA</v>
      </c>
      <c r="C117" s="3" t="str">
        <f>COUNTIF($AK$2:AK117, AK117) &amp; "/" &amp; COUNTIF($AK$2:$AK$3003, AK117)</f>
        <v>1/1</v>
      </c>
      <c r="D117" s="3" t="str">
        <f t="shared" si="2"/>
        <v>CA-2009-80-AA1B-NA</v>
      </c>
      <c r="E117" s="14" t="str" cm="1">
        <f t="array" ref="E117">IFERROR(_xlfn.TEXTJOIN("-",TRUE,_xlfn.XLOOKUP(VALUE(INDEX(_xlfn.TEXTSPLIT(B117,"-"),3)),'DN轉換表(必要)'!A:A,'DN轉換表(必要)'!B:B,,0),INDEX(_xlfn.TEXTSPLIT(B117,"-"),1),INDEX(_xlfn.TEXTSPLIT(B117,"-"),2),INDEX(_xlfn.TEXTSPLIT(B117,"-"),4),INDEX(_xlfn.TEXTSPLIT(B117,"-"),5)),_xlfn.TEXTJOIN("-",TRUE,_xlfn.XLOOKUP(VALUE(INDEX(_xlfn.TEXTSPLIT(B117,"-"),4)),'DN轉換表(必要)'!A:A,'DN轉換表(必要)'!B:B,,0),INDEX(_xlfn.TEXTSPLIT(B117,"-"),1),INDEX(_xlfn.TEXTSPLIT(B117,"-"),2),INDEX(_xlfn.TEXTSPLIT(B117,"-"),3),INDEX(_xlfn.TEXTSPLIT(B117,"-"),4),INDEX(_xlfn.TEXTSPLIT(B117,"-"),5)))</f>
        <v>3"-CA-2009-AA1B-NA</v>
      </c>
      <c r="F117" s="3" t="str">
        <f>IFERROR(_xlfn.XLOOKUP(_xlfn.CONCAT(表格1[[#This Row],[Series NO]],"_",SUBSTITUTE(F$1,"REV.","")),版本控制!$F:$F,版本控制!$C:$C,,0),"")</f>
        <v>04/22/'25</v>
      </c>
      <c r="G117" s="3" t="str">
        <f>IFERROR(_xlfn.XLOOKUP(_xlfn.CONCAT(表格1[[#This Row],[Series NO]],"_",SUBSTITUTE(G$1,"REV.","")),版本控制!$F:$F,版本控制!$C:$C,,0),"")</f>
        <v>06/03/'25</v>
      </c>
      <c r="H117" s="3" t="str">
        <f>IFERROR(_xlfn.XLOOKUP(_xlfn.CONCAT(表格1[[#This Row],[Series NO]],"_",SUBSTITUTE(H$1,"REV.","")),版本控制!$F:$F,版本控制!$C:$C,,0),"")</f>
        <v/>
      </c>
      <c r="I117" s="3" t="str">
        <f>IFERROR(_xlfn.XLOOKUP(_xlfn.CONCAT(表格1[[#This Row],[Series NO]],"_",SUBSTITUTE(I$1,"REV.","")),版本控制!$F:$F,版本控制!$C:$C,,0),"")</f>
        <v/>
      </c>
      <c r="J117" s="3" t="str">
        <f>IFERROR(_xlfn.XLOOKUP(_xlfn.CONCAT(表格1[[#This Row],[Series NO]],"_",SUBSTITUTE(J$1,"REV.","")),版本控制!$F:$F,版本控制!$C:$C,,0),"")</f>
        <v/>
      </c>
      <c r="K117" s="3" t="str" cm="1">
        <f t="array" ref="K117">INDEX(F$1:J$1,1,MATCH(1,1/($F117:J117&lt;&gt;"")))</f>
        <v>REV.2</v>
      </c>
      <c r="L117" s="3" t="str" cm="1">
        <f t="array" ref="L117">LOOKUP(2,1/($F117:J117&lt;&gt;""),$F117:J117)</f>
        <v>06/03/'25</v>
      </c>
      <c r="M117" s="3"/>
      <c r="N117" s="3" t="str">
        <f t="shared" si="3"/>
        <v>0116</v>
      </c>
      <c r="O117" s="28"/>
      <c r="P117" s="32"/>
      <c r="Q117" s="22" cm="1">
        <f t="array" ref="Q117">_xlfn.XLOOKUP(INDEX(_xlfn.TEXTSPLIT(表格1[[#This Row],[LINE   NUMBER]],"-"),1),'DN轉換表(必要)'!B:B,'DN轉換表(必要)'!C:C,,0)</f>
        <v>3</v>
      </c>
      <c r="R117" s="22" t="str" cm="1">
        <f t="array" ref="R117">IF(IFERROR(MATCH(INDEX(_xlfn.TEXTSPLIT(表格1[[#This Row],[LINE   NUMBER]],"-"),2),介質清單!I:I,0)&gt;=1,FALSE),"Trim",INDEX(_xlfn.TEXTSPLIT(表格1[[#This Row],[LINE   NUMBER]],"-"),2))</f>
        <v>CA</v>
      </c>
      <c r="S117" s="22" t="str" cm="1">
        <f t="array" ref="S11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2009</v>
      </c>
      <c r="T117" s="22" t="str" cm="1">
        <f t="array" ref="T117">IF(LEN(INDEX(_xlfn.TEXTSPLIT(表格1[[#This Row],[LINE   NUMBER]],"-"),4))=4,INDEX(_xlfn.TEXTSPLIT(表格1[[#This Row],[LINE   NUMBER]],"-"),4),IF(LEN(MID(E117,FIND("AA",E117,1),4))=4,MID(E117,FIND("AA",E117,1),4),"Wrong"))</f>
        <v>AA1B</v>
      </c>
      <c r="U117" s="22" t="str" cm="1">
        <f t="array" ref="U11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17" s="22" t="str">
        <f>_xlfn.XLOOKUP(表格1[[#This Row],[級數]],管道等级索引表!B:B,管道等级索引表!G:G,,0)</f>
        <v>A106 Gr.B
API 5L Gr.B
SAWH</v>
      </c>
      <c r="W117" s="22" t="s">
        <v>5</v>
      </c>
      <c r="X117" s="23"/>
      <c r="Y117" s="22"/>
      <c r="Z117" s="22" t="str">
        <f>_xlfn.CONCAT(表格1[[#This Row],[系統]],"-",表格1[[#This Row],[編號]])</f>
        <v>CA-2009</v>
      </c>
      <c r="AA117" s="22"/>
      <c r="AB11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1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17" s="24" t="str">
        <f>IFERROR(_xlfn.XLOOKUP(表格1[[#This Row],[Line_No]],管道特性一覽表!A:A,管道特性一覽表!P:P,,0),"")</f>
        <v>水</v>
      </c>
      <c r="AE117" s="24" t="str" cm="1">
        <f t="array" ref="AE117">_xlfn.IFNA(_xlfn.XLOOKUP(表格1[[#This Row],[Series NO]],'依TP NO.篩選'!A:A,'依TP NO.篩選'!R:R,,0),_xlfn.XLOOKUP(VALUE(表格1[[#This Row],[Series NO]]),VALUE('依TP NO.篩選'!A:A),'依TP NO.篩選'!R:R,,0))</f>
        <v>TP-024</v>
      </c>
      <c r="AF117" s="24" t="str">
        <f>_xlfn.XLOOKUP(表格1[[#This Row],[系統]],介質清單!A:A,介質清單!B:B,,0)</f>
        <v>壓縮空氣</v>
      </c>
      <c r="AG117" s="25"/>
      <c r="AH117" s="22" t="s">
        <v>3433</v>
      </c>
      <c r="AI117" s="24"/>
      <c r="AJ11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17" s="2" t="str" cm="1">
        <f t="array" ref="AK117">IFERROR(_xlfn.TEXTJOIN("-",TRUE,INDEX(_xlfn.TEXTSPLIT(B117,"-"),1),INDEX(_xlfn.TEXTSPLIT(B117,"-"),2),INDEX(_xlfn.TEXTSPLIT(B117,"-"),4),INDEX(_xlfn.TEXTSPLIT(B117,"-"),5)),_xlfn.TEXTJOIN("-",TRUE,_xlfn.XLOOKUP(VALUE(INDEX(_xlfn.TEXTSPLIT(B117,"-"),4)),'DN轉換表(必要)'!A:A,'DN轉換表(必要)'!B:B,,0),INDEX(_xlfn.TEXTSPLIT(B117,"-"),1),INDEX(_xlfn.TEXTSPLIT(B117,"-"),2),INDEX(_xlfn.TEXTSPLIT(B117,"-"),3),INDEX(_xlfn.TEXTSPLIT(B117,"-"),4),INDEX(_xlfn.TEXTSPLIT(B117,"-"),5)))</f>
        <v>CA-2009-AA1B-NA</v>
      </c>
      <c r="AL117" s="2" t="str">
        <f>IF(ISNUMBER(IFERROR(_xlfn.XLOOKUP(表格1[[#This Row],[Line_No]],'TEMP VALUE'!A:A,'DRAWING LIST'!A:A,,0),"")),"v","")</f>
        <v/>
      </c>
      <c r="AM117" s="2" t="str">
        <f>_xlfn.XLOOKUP(表格1[[#This Row],[Series NO]], 版本控制!$A:$A, 版本控制!$E:$E, , 0, -1)</f>
        <v>啟用</v>
      </c>
    </row>
    <row r="118" spans="1:39" hidden="1">
      <c r="A118" s="18">
        <f>'圖號清單-114.04.25'!A118</f>
        <v>117</v>
      </c>
      <c r="B118" s="14" t="str">
        <f>_xlfn.XLOOKUP(表格1[[#This Row],[Series NO]],'圖號清單-114.04.25'!A:A,'圖號清單-114.04.25'!B:B,,0)</f>
        <v>CA-2010-100-AA1B-NA</v>
      </c>
      <c r="C118" s="3" t="str">
        <f>COUNTIF($AK$2:AK118, AK118) &amp; "/" &amp; COUNTIF($AK$2:$AK$3003, AK118)</f>
        <v>1/1</v>
      </c>
      <c r="D118" s="3" t="str">
        <f t="shared" si="2"/>
        <v>CA-2010-100-AA1B-NA</v>
      </c>
      <c r="E118" s="14" t="str" cm="1">
        <f t="array" ref="E118">IFERROR(_xlfn.TEXTJOIN("-",TRUE,_xlfn.XLOOKUP(VALUE(INDEX(_xlfn.TEXTSPLIT(B118,"-"),3)),'DN轉換表(必要)'!A:A,'DN轉換表(必要)'!B:B,,0),INDEX(_xlfn.TEXTSPLIT(B118,"-"),1),INDEX(_xlfn.TEXTSPLIT(B118,"-"),2),INDEX(_xlfn.TEXTSPLIT(B118,"-"),4),INDEX(_xlfn.TEXTSPLIT(B118,"-"),5)),_xlfn.TEXTJOIN("-",TRUE,_xlfn.XLOOKUP(VALUE(INDEX(_xlfn.TEXTSPLIT(B118,"-"),4)),'DN轉換表(必要)'!A:A,'DN轉換表(必要)'!B:B,,0),INDEX(_xlfn.TEXTSPLIT(B118,"-"),1),INDEX(_xlfn.TEXTSPLIT(B118,"-"),2),INDEX(_xlfn.TEXTSPLIT(B118,"-"),3),INDEX(_xlfn.TEXTSPLIT(B118,"-"),4),INDEX(_xlfn.TEXTSPLIT(B118,"-"),5)))</f>
        <v>4"-CA-2010-AA1B-NA</v>
      </c>
      <c r="F118" s="3" t="str">
        <f>IFERROR(_xlfn.XLOOKUP(_xlfn.CONCAT(表格1[[#This Row],[Series NO]],"_",SUBSTITUTE(F$1,"REV.","")),版本控制!$F:$F,版本控制!$C:$C,,0),"")</f>
        <v>04/22/'25</v>
      </c>
      <c r="G118" s="3" t="str">
        <f>IFERROR(_xlfn.XLOOKUP(_xlfn.CONCAT(表格1[[#This Row],[Series NO]],"_",SUBSTITUTE(G$1,"REV.","")),版本控制!$F:$F,版本控制!$C:$C,,0),"")</f>
        <v/>
      </c>
      <c r="H118" s="3" t="str">
        <f>IFERROR(_xlfn.XLOOKUP(_xlfn.CONCAT(表格1[[#This Row],[Series NO]],"_",SUBSTITUTE(H$1,"REV.","")),版本控制!$F:$F,版本控制!$C:$C,,0),"")</f>
        <v/>
      </c>
      <c r="I118" s="3" t="str">
        <f>IFERROR(_xlfn.XLOOKUP(_xlfn.CONCAT(表格1[[#This Row],[Series NO]],"_",SUBSTITUTE(I$1,"REV.","")),版本控制!$F:$F,版本控制!$C:$C,,0),"")</f>
        <v/>
      </c>
      <c r="J118" s="3" t="str">
        <f>IFERROR(_xlfn.XLOOKUP(_xlfn.CONCAT(表格1[[#This Row],[Series NO]],"_",SUBSTITUTE(J$1,"REV.","")),版本控制!$F:$F,版本控制!$C:$C,,0),"")</f>
        <v/>
      </c>
      <c r="K118" s="3" t="str" cm="1">
        <f t="array" ref="K118">INDEX(F$1:J$1,1,MATCH(1,1/($F118:J118&lt;&gt;"")))</f>
        <v>REV.1</v>
      </c>
      <c r="L118" s="3" t="str" cm="1">
        <f t="array" ref="L118">LOOKUP(2,1/($F118:J118&lt;&gt;""),$F118:J118)</f>
        <v>04/22/'25</v>
      </c>
      <c r="M118" s="3"/>
      <c r="N118" s="3" t="str">
        <f t="shared" si="3"/>
        <v>0117</v>
      </c>
      <c r="O118" s="28"/>
      <c r="P118" s="32"/>
      <c r="Q118" s="22" cm="1">
        <f t="array" ref="Q118">_xlfn.XLOOKUP(INDEX(_xlfn.TEXTSPLIT(表格1[[#This Row],[LINE   NUMBER]],"-"),1),'DN轉換表(必要)'!B:B,'DN轉換表(必要)'!C:C,,0)</f>
        <v>4</v>
      </c>
      <c r="R118" s="22" t="str" cm="1">
        <f t="array" ref="R118">IF(IFERROR(MATCH(INDEX(_xlfn.TEXTSPLIT(表格1[[#This Row],[LINE   NUMBER]],"-"),2),介質清單!I:I,0)&gt;=1,FALSE),"Trim",INDEX(_xlfn.TEXTSPLIT(表格1[[#This Row],[LINE   NUMBER]],"-"),2))</f>
        <v>CA</v>
      </c>
      <c r="S118" s="22" t="str" cm="1">
        <f t="array" ref="S11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2010</v>
      </c>
      <c r="T118" s="22" t="str" cm="1">
        <f t="array" ref="T118">IF(LEN(INDEX(_xlfn.TEXTSPLIT(表格1[[#This Row],[LINE   NUMBER]],"-"),4))=4,INDEX(_xlfn.TEXTSPLIT(表格1[[#This Row],[LINE   NUMBER]],"-"),4),IF(LEN(MID(E118,FIND("AA",E118,1),4))=4,MID(E118,FIND("AA",E118,1),4),"Wrong"))</f>
        <v>AA1B</v>
      </c>
      <c r="U118" s="22" t="str" cm="1">
        <f t="array" ref="U11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18" s="22" t="str">
        <f>_xlfn.XLOOKUP(表格1[[#This Row],[級數]],管道等级索引表!B:B,管道等级索引表!G:G,,0)</f>
        <v>A106 Gr.B
API 5L Gr.B
SAWH</v>
      </c>
      <c r="W118" s="22" t="s">
        <v>5</v>
      </c>
      <c r="X118" s="23"/>
      <c r="Y118" s="22"/>
      <c r="Z118" s="22" t="str">
        <f>_xlfn.CONCAT(表格1[[#This Row],[系統]],"-",表格1[[#This Row],[編號]])</f>
        <v>CA-2010</v>
      </c>
      <c r="AA118" s="22"/>
      <c r="AB11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1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18" s="24" t="str">
        <f>IFERROR(_xlfn.XLOOKUP(表格1[[#This Row],[Line_No]],管道特性一覽表!A:A,管道特性一覽表!P:P,,0),"")</f>
        <v>水</v>
      </c>
      <c r="AE118" s="24" t="str" cm="1">
        <f t="array" ref="AE118">_xlfn.IFNA(_xlfn.XLOOKUP(表格1[[#This Row],[Series NO]],'依TP NO.篩選'!A:A,'依TP NO.篩選'!R:R,,0),_xlfn.XLOOKUP(VALUE(表格1[[#This Row],[Series NO]]),VALUE('依TP NO.篩選'!A:A),'依TP NO.篩選'!R:R,,0))</f>
        <v>TP-027</v>
      </c>
      <c r="AF118" s="24" t="str">
        <f>_xlfn.XLOOKUP(表格1[[#This Row],[系統]],介質清單!A:A,介質清單!B:B,,0)</f>
        <v>壓縮空氣</v>
      </c>
      <c r="AG118" s="25"/>
      <c r="AH118" s="22" t="s">
        <v>3433</v>
      </c>
      <c r="AI118" s="24"/>
      <c r="AJ11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18" s="2" t="str" cm="1">
        <f t="array" ref="AK118">IFERROR(_xlfn.TEXTJOIN("-",TRUE,INDEX(_xlfn.TEXTSPLIT(B118,"-"),1),INDEX(_xlfn.TEXTSPLIT(B118,"-"),2),INDEX(_xlfn.TEXTSPLIT(B118,"-"),4),INDEX(_xlfn.TEXTSPLIT(B118,"-"),5)),_xlfn.TEXTJOIN("-",TRUE,_xlfn.XLOOKUP(VALUE(INDEX(_xlfn.TEXTSPLIT(B118,"-"),4)),'DN轉換表(必要)'!A:A,'DN轉換表(必要)'!B:B,,0),INDEX(_xlfn.TEXTSPLIT(B118,"-"),1),INDEX(_xlfn.TEXTSPLIT(B118,"-"),2),INDEX(_xlfn.TEXTSPLIT(B118,"-"),3),INDEX(_xlfn.TEXTSPLIT(B118,"-"),4),INDEX(_xlfn.TEXTSPLIT(B118,"-"),5)))</f>
        <v>CA-2010-AA1B-NA</v>
      </c>
      <c r="AL118" s="2" t="str">
        <f>IF(ISNUMBER(IFERROR(_xlfn.XLOOKUP(表格1[[#This Row],[Line_No]],'TEMP VALUE'!A:A,'DRAWING LIST'!A:A,,0),"")),"v","")</f>
        <v/>
      </c>
      <c r="AM118" s="2" t="str">
        <f>_xlfn.XLOOKUP(表格1[[#This Row],[Series NO]], 版本控制!$A:$A, 版本控制!$E:$E, , 0, -1)</f>
        <v>啟用</v>
      </c>
    </row>
    <row r="119" spans="1:39" hidden="1">
      <c r="A119" s="18">
        <f>'圖號清單-114.04.25'!A119</f>
        <v>118</v>
      </c>
      <c r="B119" s="14" t="str">
        <f>_xlfn.XLOOKUP(表格1[[#This Row],[Series NO]],'圖號清單-114.04.25'!A:A,'圖號清單-114.04.25'!B:B,,0)</f>
        <v>CA-2011-50-AA1B-NA-1</v>
      </c>
      <c r="C119" s="3" t="str">
        <f>COUNTIF($AK$2:AK119, AK119) &amp; "/" &amp; COUNTIF($AK$2:$AK$3003, AK119)</f>
        <v>1/3</v>
      </c>
      <c r="D119" s="3" t="str">
        <f t="shared" si="2"/>
        <v>CA-2011-50-AA1B-NA</v>
      </c>
      <c r="E119" s="14" t="str" cm="1">
        <f t="array" ref="E119">IFERROR(_xlfn.TEXTJOIN("-",TRUE,_xlfn.XLOOKUP(VALUE(INDEX(_xlfn.TEXTSPLIT(B119,"-"),3)),'DN轉換表(必要)'!A:A,'DN轉換表(必要)'!B:B,,0),INDEX(_xlfn.TEXTSPLIT(B119,"-"),1),INDEX(_xlfn.TEXTSPLIT(B119,"-"),2),INDEX(_xlfn.TEXTSPLIT(B119,"-"),4),INDEX(_xlfn.TEXTSPLIT(B119,"-"),5)),_xlfn.TEXTJOIN("-",TRUE,_xlfn.XLOOKUP(VALUE(INDEX(_xlfn.TEXTSPLIT(B119,"-"),4)),'DN轉換表(必要)'!A:A,'DN轉換表(必要)'!B:B,,0),INDEX(_xlfn.TEXTSPLIT(B119,"-"),1),INDEX(_xlfn.TEXTSPLIT(B119,"-"),2),INDEX(_xlfn.TEXTSPLIT(B119,"-"),3),INDEX(_xlfn.TEXTSPLIT(B119,"-"),4),INDEX(_xlfn.TEXTSPLIT(B119,"-"),5)))</f>
        <v>2"-CA-2011-AA1B-NA</v>
      </c>
      <c r="F119" s="3" t="str">
        <f>IFERROR(_xlfn.XLOOKUP(_xlfn.CONCAT(表格1[[#This Row],[Series NO]],"_",SUBSTITUTE(F$1,"REV.","")),版本控制!$F:$F,版本控制!$C:$C,,0),"")</f>
        <v>04/22/'25</v>
      </c>
      <c r="G119" s="3" t="str">
        <f>IFERROR(_xlfn.XLOOKUP(_xlfn.CONCAT(表格1[[#This Row],[Series NO]],"_",SUBSTITUTE(G$1,"REV.","")),版本控制!$F:$F,版本控制!$C:$C,,0),"")</f>
        <v>06/03/'25</v>
      </c>
      <c r="H119" s="3" t="str">
        <f>IFERROR(_xlfn.XLOOKUP(_xlfn.CONCAT(表格1[[#This Row],[Series NO]],"_",SUBSTITUTE(H$1,"REV.","")),版本控制!$F:$F,版本控制!$C:$C,,0),"")</f>
        <v/>
      </c>
      <c r="I119" s="3" t="str">
        <f>IFERROR(_xlfn.XLOOKUP(_xlfn.CONCAT(表格1[[#This Row],[Series NO]],"_",SUBSTITUTE(I$1,"REV.","")),版本控制!$F:$F,版本控制!$C:$C,,0),"")</f>
        <v/>
      </c>
      <c r="J119" s="3" t="str">
        <f>IFERROR(_xlfn.XLOOKUP(_xlfn.CONCAT(表格1[[#This Row],[Series NO]],"_",SUBSTITUTE(J$1,"REV.","")),版本控制!$F:$F,版本控制!$C:$C,,0),"")</f>
        <v/>
      </c>
      <c r="K119" s="3" t="str" cm="1">
        <f t="array" ref="K119">INDEX(F$1:J$1,1,MATCH(1,1/($F119:J119&lt;&gt;"")))</f>
        <v>REV.2</v>
      </c>
      <c r="L119" s="3" t="str" cm="1">
        <f t="array" ref="L119">LOOKUP(2,1/($F119:J119&lt;&gt;""),$F119:J119)</f>
        <v>06/03/'25</v>
      </c>
      <c r="M119" s="3"/>
      <c r="N119" s="3" t="str">
        <f t="shared" si="3"/>
        <v>0118</v>
      </c>
      <c r="O119" s="28"/>
      <c r="P119" s="32"/>
      <c r="Q119" s="22" cm="1">
        <f t="array" ref="Q119">_xlfn.XLOOKUP(INDEX(_xlfn.TEXTSPLIT(表格1[[#This Row],[LINE   NUMBER]],"-"),1),'DN轉換表(必要)'!B:B,'DN轉換表(必要)'!C:C,,0)</f>
        <v>2</v>
      </c>
      <c r="R119" s="22" t="str" cm="1">
        <f t="array" ref="R119">IF(IFERROR(MATCH(INDEX(_xlfn.TEXTSPLIT(表格1[[#This Row],[LINE   NUMBER]],"-"),2),介質清單!I:I,0)&gt;=1,FALSE),"Trim",INDEX(_xlfn.TEXTSPLIT(表格1[[#This Row],[LINE   NUMBER]],"-"),2))</f>
        <v>CA</v>
      </c>
      <c r="S119" s="22" t="str" cm="1">
        <f t="array" ref="S11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2011</v>
      </c>
      <c r="T119" s="22" t="str" cm="1">
        <f t="array" ref="T119">IF(LEN(INDEX(_xlfn.TEXTSPLIT(表格1[[#This Row],[LINE   NUMBER]],"-"),4))=4,INDEX(_xlfn.TEXTSPLIT(表格1[[#This Row],[LINE   NUMBER]],"-"),4),IF(LEN(MID(E119,FIND("AA",E119,1),4))=4,MID(E119,FIND("AA",E119,1),4),"Wrong"))</f>
        <v>AA1B</v>
      </c>
      <c r="U119" s="22" t="str" cm="1">
        <f t="array" ref="U11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19" s="22" t="str">
        <f>_xlfn.XLOOKUP(表格1[[#This Row],[級數]],管道等级索引表!B:B,管道等级索引表!G:G,,0)</f>
        <v>A106 Gr.B
API 5L Gr.B
SAWH</v>
      </c>
      <c r="W119" s="22" t="s">
        <v>5</v>
      </c>
      <c r="X119" s="23"/>
      <c r="Y119" s="22"/>
      <c r="Z119" s="22" t="str">
        <f>_xlfn.CONCAT(表格1[[#This Row],[系統]],"-",表格1[[#This Row],[編號]])</f>
        <v>CA-2011</v>
      </c>
      <c r="AA119" s="22"/>
      <c r="AB11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1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19" s="24" t="str">
        <f>IFERROR(_xlfn.XLOOKUP(表格1[[#This Row],[Line_No]],管道特性一覽表!A:A,管道特性一覽表!P:P,,0),"")</f>
        <v>水</v>
      </c>
      <c r="AE119" s="24" t="str" cm="1">
        <f t="array" ref="AE119">_xlfn.IFNA(_xlfn.XLOOKUP(表格1[[#This Row],[Series NO]],'依TP NO.篩選'!A:A,'依TP NO.篩選'!R:R,,0),_xlfn.XLOOKUP(VALUE(表格1[[#This Row],[Series NO]]),VALUE('依TP NO.篩選'!A:A),'依TP NO.篩選'!R:R,,0))</f>
        <v>TP-027</v>
      </c>
      <c r="AF119" s="24" t="str">
        <f>_xlfn.XLOOKUP(表格1[[#This Row],[系統]],介質清單!A:A,介質清單!B:B,,0)</f>
        <v>壓縮空氣</v>
      </c>
      <c r="AG119" s="25"/>
      <c r="AH119" s="22" t="s">
        <v>3433</v>
      </c>
      <c r="AI119" s="24"/>
      <c r="AJ11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19" s="2" t="str" cm="1">
        <f t="array" ref="AK119">IFERROR(_xlfn.TEXTJOIN("-",TRUE,INDEX(_xlfn.TEXTSPLIT(B119,"-"),1),INDEX(_xlfn.TEXTSPLIT(B119,"-"),2),INDEX(_xlfn.TEXTSPLIT(B119,"-"),4),INDEX(_xlfn.TEXTSPLIT(B119,"-"),5)),_xlfn.TEXTJOIN("-",TRUE,_xlfn.XLOOKUP(VALUE(INDEX(_xlfn.TEXTSPLIT(B119,"-"),4)),'DN轉換表(必要)'!A:A,'DN轉換表(必要)'!B:B,,0),INDEX(_xlfn.TEXTSPLIT(B119,"-"),1),INDEX(_xlfn.TEXTSPLIT(B119,"-"),2),INDEX(_xlfn.TEXTSPLIT(B119,"-"),3),INDEX(_xlfn.TEXTSPLIT(B119,"-"),4),INDEX(_xlfn.TEXTSPLIT(B119,"-"),5)))</f>
        <v>CA-2011-AA1B-NA</v>
      </c>
      <c r="AL119" s="2" t="str">
        <f>IF(ISNUMBER(IFERROR(_xlfn.XLOOKUP(表格1[[#This Row],[Line_No]],'TEMP VALUE'!A:A,'DRAWING LIST'!A:A,,0),"")),"v","")</f>
        <v/>
      </c>
      <c r="AM119" s="2" t="str">
        <f>_xlfn.XLOOKUP(表格1[[#This Row],[Series NO]], 版本控制!$A:$A, 版本控制!$E:$E, , 0, -1)</f>
        <v>啟用</v>
      </c>
    </row>
    <row r="120" spans="1:39" hidden="1">
      <c r="A120" s="18">
        <f>'圖號清單-114.04.25'!A120</f>
        <v>119</v>
      </c>
      <c r="B120" s="14" t="str">
        <f>_xlfn.XLOOKUP(表格1[[#This Row],[Series NO]],'圖號清單-114.04.25'!A:A,'圖號清單-114.04.25'!B:B,,0)</f>
        <v>CA-2011-50-AA1B-NA-2</v>
      </c>
      <c r="C120" s="3" t="str">
        <f>COUNTIF($AK$2:AK120, AK120) &amp; "/" &amp; COUNTIF($AK$2:$AK$3003, AK120)</f>
        <v>2/3</v>
      </c>
      <c r="D120" s="3" t="str">
        <f t="shared" si="2"/>
        <v>CA-2011-50-AA1B-NA</v>
      </c>
      <c r="E120" s="14" t="str" cm="1">
        <f t="array" ref="E120">IFERROR(_xlfn.TEXTJOIN("-",TRUE,_xlfn.XLOOKUP(VALUE(INDEX(_xlfn.TEXTSPLIT(B120,"-"),3)),'DN轉換表(必要)'!A:A,'DN轉換表(必要)'!B:B,,0),INDEX(_xlfn.TEXTSPLIT(B120,"-"),1),INDEX(_xlfn.TEXTSPLIT(B120,"-"),2),INDEX(_xlfn.TEXTSPLIT(B120,"-"),4),INDEX(_xlfn.TEXTSPLIT(B120,"-"),5)),_xlfn.TEXTJOIN("-",TRUE,_xlfn.XLOOKUP(VALUE(INDEX(_xlfn.TEXTSPLIT(B120,"-"),4)),'DN轉換表(必要)'!A:A,'DN轉換表(必要)'!B:B,,0),INDEX(_xlfn.TEXTSPLIT(B120,"-"),1),INDEX(_xlfn.TEXTSPLIT(B120,"-"),2),INDEX(_xlfn.TEXTSPLIT(B120,"-"),3),INDEX(_xlfn.TEXTSPLIT(B120,"-"),4),INDEX(_xlfn.TEXTSPLIT(B120,"-"),5)))</f>
        <v>2"-CA-2011-AA1B-NA</v>
      </c>
      <c r="F120" s="3" t="str">
        <f>IFERROR(_xlfn.XLOOKUP(_xlfn.CONCAT(表格1[[#This Row],[Series NO]],"_",SUBSTITUTE(F$1,"REV.","")),版本控制!$F:$F,版本控制!$C:$C,,0),"")</f>
        <v>04/22/'25</v>
      </c>
      <c r="G120" s="3" t="str">
        <f>IFERROR(_xlfn.XLOOKUP(_xlfn.CONCAT(表格1[[#This Row],[Series NO]],"_",SUBSTITUTE(G$1,"REV.","")),版本控制!$F:$F,版本控制!$C:$C,,0),"")</f>
        <v/>
      </c>
      <c r="H120" s="3" t="str">
        <f>IFERROR(_xlfn.XLOOKUP(_xlfn.CONCAT(表格1[[#This Row],[Series NO]],"_",SUBSTITUTE(H$1,"REV.","")),版本控制!$F:$F,版本控制!$C:$C,,0),"")</f>
        <v/>
      </c>
      <c r="I120" s="3" t="str">
        <f>IFERROR(_xlfn.XLOOKUP(_xlfn.CONCAT(表格1[[#This Row],[Series NO]],"_",SUBSTITUTE(I$1,"REV.","")),版本控制!$F:$F,版本控制!$C:$C,,0),"")</f>
        <v/>
      </c>
      <c r="J120" s="3" t="str">
        <f>IFERROR(_xlfn.XLOOKUP(_xlfn.CONCAT(表格1[[#This Row],[Series NO]],"_",SUBSTITUTE(J$1,"REV.","")),版本控制!$F:$F,版本控制!$C:$C,,0),"")</f>
        <v/>
      </c>
      <c r="K120" s="3" t="str" cm="1">
        <f t="array" ref="K120">INDEX(F$1:J$1,1,MATCH(1,1/($F120:J120&lt;&gt;"")))</f>
        <v>REV.1</v>
      </c>
      <c r="L120" s="3" t="str" cm="1">
        <f t="array" ref="L120">LOOKUP(2,1/($F120:J120&lt;&gt;""),$F120:J120)</f>
        <v>04/22/'25</v>
      </c>
      <c r="M120" s="3"/>
      <c r="N120" s="3" t="str">
        <f t="shared" si="3"/>
        <v>0119</v>
      </c>
      <c r="O120" s="28"/>
      <c r="P120" s="32"/>
      <c r="Q120" s="22" cm="1">
        <f t="array" ref="Q120">_xlfn.XLOOKUP(INDEX(_xlfn.TEXTSPLIT(表格1[[#This Row],[LINE   NUMBER]],"-"),1),'DN轉換表(必要)'!B:B,'DN轉換表(必要)'!C:C,,0)</f>
        <v>2</v>
      </c>
      <c r="R120" s="22" t="str" cm="1">
        <f t="array" ref="R120">IF(IFERROR(MATCH(INDEX(_xlfn.TEXTSPLIT(表格1[[#This Row],[LINE   NUMBER]],"-"),2),介質清單!I:I,0)&gt;=1,FALSE),"Trim",INDEX(_xlfn.TEXTSPLIT(表格1[[#This Row],[LINE   NUMBER]],"-"),2))</f>
        <v>CA</v>
      </c>
      <c r="S120" s="22" t="str" cm="1">
        <f t="array" ref="S12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2011</v>
      </c>
      <c r="T120" s="22" t="str" cm="1">
        <f t="array" ref="T120">IF(LEN(INDEX(_xlfn.TEXTSPLIT(表格1[[#This Row],[LINE   NUMBER]],"-"),4))=4,INDEX(_xlfn.TEXTSPLIT(表格1[[#This Row],[LINE   NUMBER]],"-"),4),IF(LEN(MID(E120,FIND("AA",E120,1),4))=4,MID(E120,FIND("AA",E120,1),4),"Wrong"))</f>
        <v>AA1B</v>
      </c>
      <c r="U120" s="22" t="str" cm="1">
        <f t="array" ref="U12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20" s="22" t="str">
        <f>_xlfn.XLOOKUP(表格1[[#This Row],[級數]],管道等级索引表!B:B,管道等级索引表!G:G,,0)</f>
        <v>A106 Gr.B
API 5L Gr.B
SAWH</v>
      </c>
      <c r="W120" s="22" t="s">
        <v>5</v>
      </c>
      <c r="X120" s="23"/>
      <c r="Y120" s="22"/>
      <c r="Z120" s="22" t="str">
        <f>_xlfn.CONCAT(表格1[[#This Row],[系統]],"-",表格1[[#This Row],[編號]])</f>
        <v>CA-2011</v>
      </c>
      <c r="AA120" s="22"/>
      <c r="AB12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2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20" s="24" t="str">
        <f>IFERROR(_xlfn.XLOOKUP(表格1[[#This Row],[Line_No]],管道特性一覽表!A:A,管道特性一覽表!P:P,,0),"")</f>
        <v>水</v>
      </c>
      <c r="AE120" s="24" t="str" cm="1">
        <f t="array" ref="AE120">_xlfn.IFNA(_xlfn.XLOOKUP(表格1[[#This Row],[Series NO]],'依TP NO.篩選'!A:A,'依TP NO.篩選'!R:R,,0),_xlfn.XLOOKUP(VALUE(表格1[[#This Row],[Series NO]]),VALUE('依TP NO.篩選'!A:A),'依TP NO.篩選'!R:R,,0))</f>
        <v>TP-027</v>
      </c>
      <c r="AF120" s="24" t="str">
        <f>_xlfn.XLOOKUP(表格1[[#This Row],[系統]],介質清單!A:A,介質清單!B:B,,0)</f>
        <v>壓縮空氣</v>
      </c>
      <c r="AG120" s="25"/>
      <c r="AH120" s="22" t="s">
        <v>3433</v>
      </c>
      <c r="AI120" s="24"/>
      <c r="AJ12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20" s="2" t="str" cm="1">
        <f t="array" ref="AK120">IFERROR(_xlfn.TEXTJOIN("-",TRUE,INDEX(_xlfn.TEXTSPLIT(B120,"-"),1),INDEX(_xlfn.TEXTSPLIT(B120,"-"),2),INDEX(_xlfn.TEXTSPLIT(B120,"-"),4),INDEX(_xlfn.TEXTSPLIT(B120,"-"),5)),_xlfn.TEXTJOIN("-",TRUE,_xlfn.XLOOKUP(VALUE(INDEX(_xlfn.TEXTSPLIT(B120,"-"),4)),'DN轉換表(必要)'!A:A,'DN轉換表(必要)'!B:B,,0),INDEX(_xlfn.TEXTSPLIT(B120,"-"),1),INDEX(_xlfn.TEXTSPLIT(B120,"-"),2),INDEX(_xlfn.TEXTSPLIT(B120,"-"),3),INDEX(_xlfn.TEXTSPLIT(B120,"-"),4),INDEX(_xlfn.TEXTSPLIT(B120,"-"),5)))</f>
        <v>CA-2011-AA1B-NA</v>
      </c>
      <c r="AL120" s="2" t="str">
        <f>IF(ISNUMBER(IFERROR(_xlfn.XLOOKUP(表格1[[#This Row],[Line_No]],'TEMP VALUE'!A:A,'DRAWING LIST'!A:A,,0),"")),"v","")</f>
        <v/>
      </c>
      <c r="AM120" s="2" t="str">
        <f>_xlfn.XLOOKUP(表格1[[#This Row],[Series NO]], 版本控制!$A:$A, 版本控制!$E:$E, , 0, -1)</f>
        <v>啟用</v>
      </c>
    </row>
    <row r="121" spans="1:39" hidden="1">
      <c r="A121" s="18">
        <f>'圖號清單-114.04.25'!A121</f>
        <v>120</v>
      </c>
      <c r="B121" s="14" t="str">
        <f>_xlfn.XLOOKUP(表格1[[#This Row],[Series NO]],'圖號清單-114.04.25'!A:A,'圖號清單-114.04.25'!B:B,,0)</f>
        <v>CA-2011-50-AA1B-NA-3</v>
      </c>
      <c r="C121" s="3" t="str">
        <f>COUNTIF($AK$2:AK121, AK121) &amp; "/" &amp; COUNTIF($AK$2:$AK$3003, AK121)</f>
        <v>3/3</v>
      </c>
      <c r="D121" s="3" t="str">
        <f t="shared" si="2"/>
        <v>CA-2011-50-AA1B-NA</v>
      </c>
      <c r="E121" s="14" t="str" cm="1">
        <f t="array" ref="E121">IFERROR(_xlfn.TEXTJOIN("-",TRUE,_xlfn.XLOOKUP(VALUE(INDEX(_xlfn.TEXTSPLIT(B121,"-"),3)),'DN轉換表(必要)'!A:A,'DN轉換表(必要)'!B:B,,0),INDEX(_xlfn.TEXTSPLIT(B121,"-"),1),INDEX(_xlfn.TEXTSPLIT(B121,"-"),2),INDEX(_xlfn.TEXTSPLIT(B121,"-"),4),INDEX(_xlfn.TEXTSPLIT(B121,"-"),5)),_xlfn.TEXTJOIN("-",TRUE,_xlfn.XLOOKUP(VALUE(INDEX(_xlfn.TEXTSPLIT(B121,"-"),4)),'DN轉換表(必要)'!A:A,'DN轉換表(必要)'!B:B,,0),INDEX(_xlfn.TEXTSPLIT(B121,"-"),1),INDEX(_xlfn.TEXTSPLIT(B121,"-"),2),INDEX(_xlfn.TEXTSPLIT(B121,"-"),3),INDEX(_xlfn.TEXTSPLIT(B121,"-"),4),INDEX(_xlfn.TEXTSPLIT(B121,"-"),5)))</f>
        <v>2"-CA-2011-AA1B-NA</v>
      </c>
      <c r="F121" s="3" t="str">
        <f>IFERROR(_xlfn.XLOOKUP(_xlfn.CONCAT(表格1[[#This Row],[Series NO]],"_",SUBSTITUTE(F$1,"REV.","")),版本控制!$F:$F,版本控制!$C:$C,,0),"")</f>
        <v>04/22/'25</v>
      </c>
      <c r="G121" s="3" t="str">
        <f>IFERROR(_xlfn.XLOOKUP(_xlfn.CONCAT(表格1[[#This Row],[Series NO]],"_",SUBSTITUTE(G$1,"REV.","")),版本控制!$F:$F,版本控制!$C:$C,,0),"")</f>
        <v/>
      </c>
      <c r="H121" s="3" t="str">
        <f>IFERROR(_xlfn.XLOOKUP(_xlfn.CONCAT(表格1[[#This Row],[Series NO]],"_",SUBSTITUTE(H$1,"REV.","")),版本控制!$F:$F,版本控制!$C:$C,,0),"")</f>
        <v/>
      </c>
      <c r="I121" s="3" t="str">
        <f>IFERROR(_xlfn.XLOOKUP(_xlfn.CONCAT(表格1[[#This Row],[Series NO]],"_",SUBSTITUTE(I$1,"REV.","")),版本控制!$F:$F,版本控制!$C:$C,,0),"")</f>
        <v/>
      </c>
      <c r="J121" s="3" t="str">
        <f>IFERROR(_xlfn.XLOOKUP(_xlfn.CONCAT(表格1[[#This Row],[Series NO]],"_",SUBSTITUTE(J$1,"REV.","")),版本控制!$F:$F,版本控制!$C:$C,,0),"")</f>
        <v/>
      </c>
      <c r="K121" s="3" t="str" cm="1">
        <f t="array" ref="K121">INDEX(F$1:J$1,1,MATCH(1,1/($F121:J121&lt;&gt;"")))</f>
        <v>REV.1</v>
      </c>
      <c r="L121" s="3" t="str" cm="1">
        <f t="array" ref="L121">LOOKUP(2,1/($F121:J121&lt;&gt;""),$F121:J121)</f>
        <v>04/22/'25</v>
      </c>
      <c r="M121" s="3"/>
      <c r="N121" s="3" t="str">
        <f t="shared" si="3"/>
        <v>0120</v>
      </c>
      <c r="O121" s="28"/>
      <c r="P121" s="32"/>
      <c r="Q121" s="22" cm="1">
        <f t="array" ref="Q121">_xlfn.XLOOKUP(INDEX(_xlfn.TEXTSPLIT(表格1[[#This Row],[LINE   NUMBER]],"-"),1),'DN轉換表(必要)'!B:B,'DN轉換表(必要)'!C:C,,0)</f>
        <v>2</v>
      </c>
      <c r="R121" s="22" t="str" cm="1">
        <f t="array" ref="R121">IF(IFERROR(MATCH(INDEX(_xlfn.TEXTSPLIT(表格1[[#This Row],[LINE   NUMBER]],"-"),2),介質清單!I:I,0)&gt;=1,FALSE),"Trim",INDEX(_xlfn.TEXTSPLIT(表格1[[#This Row],[LINE   NUMBER]],"-"),2))</f>
        <v>CA</v>
      </c>
      <c r="S121" s="22" t="str" cm="1">
        <f t="array" ref="S12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2011</v>
      </c>
      <c r="T121" s="22" t="str" cm="1">
        <f t="array" ref="T121">IF(LEN(INDEX(_xlfn.TEXTSPLIT(表格1[[#This Row],[LINE   NUMBER]],"-"),4))=4,INDEX(_xlfn.TEXTSPLIT(表格1[[#This Row],[LINE   NUMBER]],"-"),4),IF(LEN(MID(E121,FIND("AA",E121,1),4))=4,MID(E121,FIND("AA",E121,1),4),"Wrong"))</f>
        <v>AA1B</v>
      </c>
      <c r="U121" s="22" t="str" cm="1">
        <f t="array" ref="U12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21" s="22" t="str">
        <f>_xlfn.XLOOKUP(表格1[[#This Row],[級數]],管道等级索引表!B:B,管道等级索引表!G:G,,0)</f>
        <v>A106 Gr.B
API 5L Gr.B
SAWH</v>
      </c>
      <c r="W121" s="22" t="s">
        <v>5</v>
      </c>
      <c r="X121" s="23"/>
      <c r="Y121" s="22"/>
      <c r="Z121" s="22" t="str">
        <f>_xlfn.CONCAT(表格1[[#This Row],[系統]],"-",表格1[[#This Row],[編號]])</f>
        <v>CA-2011</v>
      </c>
      <c r="AA121" s="22"/>
      <c r="AB12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2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21" s="24" t="str">
        <f>IFERROR(_xlfn.XLOOKUP(表格1[[#This Row],[Line_No]],管道特性一覽表!A:A,管道特性一覽表!P:P,,0),"")</f>
        <v>水</v>
      </c>
      <c r="AE121" s="24" t="str" cm="1">
        <f t="array" ref="AE121">_xlfn.IFNA(_xlfn.XLOOKUP(表格1[[#This Row],[Series NO]],'依TP NO.篩選'!A:A,'依TP NO.篩選'!R:R,,0),_xlfn.XLOOKUP(VALUE(表格1[[#This Row],[Series NO]]),VALUE('依TP NO.篩選'!A:A),'依TP NO.篩選'!R:R,,0))</f>
        <v>TP-027</v>
      </c>
      <c r="AF121" s="24" t="str">
        <f>_xlfn.XLOOKUP(表格1[[#This Row],[系統]],介質清單!A:A,介質清單!B:B,,0)</f>
        <v>壓縮空氣</v>
      </c>
      <c r="AG121" s="25"/>
      <c r="AH121" s="22" t="s">
        <v>3433</v>
      </c>
      <c r="AI121" s="24"/>
      <c r="AJ12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21" s="2" t="str" cm="1">
        <f t="array" ref="AK121">IFERROR(_xlfn.TEXTJOIN("-",TRUE,INDEX(_xlfn.TEXTSPLIT(B121,"-"),1),INDEX(_xlfn.TEXTSPLIT(B121,"-"),2),INDEX(_xlfn.TEXTSPLIT(B121,"-"),4),INDEX(_xlfn.TEXTSPLIT(B121,"-"),5)),_xlfn.TEXTJOIN("-",TRUE,_xlfn.XLOOKUP(VALUE(INDEX(_xlfn.TEXTSPLIT(B121,"-"),4)),'DN轉換表(必要)'!A:A,'DN轉換表(必要)'!B:B,,0),INDEX(_xlfn.TEXTSPLIT(B121,"-"),1),INDEX(_xlfn.TEXTSPLIT(B121,"-"),2),INDEX(_xlfn.TEXTSPLIT(B121,"-"),3),INDEX(_xlfn.TEXTSPLIT(B121,"-"),4),INDEX(_xlfn.TEXTSPLIT(B121,"-"),5)))</f>
        <v>CA-2011-AA1B-NA</v>
      </c>
      <c r="AL121" s="2" t="str">
        <f>IF(ISNUMBER(IFERROR(_xlfn.XLOOKUP(表格1[[#This Row],[Line_No]],'TEMP VALUE'!A:A,'DRAWING LIST'!A:A,,0),"")),"v","")</f>
        <v/>
      </c>
      <c r="AM121" s="2" t="str">
        <f>_xlfn.XLOOKUP(表格1[[#This Row],[Series NO]], 版本控制!$A:$A, 版本控制!$E:$E, , 0, -1)</f>
        <v>啟用</v>
      </c>
    </row>
    <row r="122" spans="1:39" hidden="1">
      <c r="A122" s="18">
        <f>'圖號清單-114.04.25'!A122</f>
        <v>121</v>
      </c>
      <c r="B122" s="14" t="str">
        <f>_xlfn.XLOOKUP(表格1[[#This Row],[Series NO]],'圖號清單-114.04.25'!A:A,'圖號清單-114.04.25'!B:B,,0)</f>
        <v>CA-2012-40-AA1B-NA</v>
      </c>
      <c r="C122" s="3" t="str">
        <f>COUNTIF($AK$2:AK122, AK122) &amp; "/" &amp; COUNTIF($AK$2:$AK$3003, AK122)</f>
        <v>1/1</v>
      </c>
      <c r="D122" s="3" t="str">
        <f t="shared" si="2"/>
        <v>CA-2012-40-AA1B-NA</v>
      </c>
      <c r="E122" s="14" t="str" cm="1">
        <f t="array" ref="E122">IFERROR(_xlfn.TEXTJOIN("-",TRUE,_xlfn.XLOOKUP(VALUE(INDEX(_xlfn.TEXTSPLIT(B122,"-"),3)),'DN轉換表(必要)'!A:A,'DN轉換表(必要)'!B:B,,0),INDEX(_xlfn.TEXTSPLIT(B122,"-"),1),INDEX(_xlfn.TEXTSPLIT(B122,"-"),2),INDEX(_xlfn.TEXTSPLIT(B122,"-"),4),INDEX(_xlfn.TEXTSPLIT(B122,"-"),5)),_xlfn.TEXTJOIN("-",TRUE,_xlfn.XLOOKUP(VALUE(INDEX(_xlfn.TEXTSPLIT(B122,"-"),4)),'DN轉換表(必要)'!A:A,'DN轉換表(必要)'!B:B,,0),INDEX(_xlfn.TEXTSPLIT(B122,"-"),1),INDEX(_xlfn.TEXTSPLIT(B122,"-"),2),INDEX(_xlfn.TEXTSPLIT(B122,"-"),3),INDEX(_xlfn.TEXTSPLIT(B122,"-"),4),INDEX(_xlfn.TEXTSPLIT(B122,"-"),5)))</f>
        <v>1 1/2"-CA-2012-AA1B-NA</v>
      </c>
      <c r="F122" s="3" t="str">
        <f>IFERROR(_xlfn.XLOOKUP(_xlfn.CONCAT(表格1[[#This Row],[Series NO]],"_",SUBSTITUTE(F$1,"REV.","")),版本控制!$F:$F,版本控制!$C:$C,,0),"")</f>
        <v>04/22/'25</v>
      </c>
      <c r="G122" s="3" t="str">
        <f>IFERROR(_xlfn.XLOOKUP(_xlfn.CONCAT(表格1[[#This Row],[Series NO]],"_",SUBSTITUTE(G$1,"REV.","")),版本控制!$F:$F,版本控制!$C:$C,,0),"")</f>
        <v/>
      </c>
      <c r="H122" s="3" t="str">
        <f>IFERROR(_xlfn.XLOOKUP(_xlfn.CONCAT(表格1[[#This Row],[Series NO]],"_",SUBSTITUTE(H$1,"REV.","")),版本控制!$F:$F,版本控制!$C:$C,,0),"")</f>
        <v/>
      </c>
      <c r="I122" s="3" t="str">
        <f>IFERROR(_xlfn.XLOOKUP(_xlfn.CONCAT(表格1[[#This Row],[Series NO]],"_",SUBSTITUTE(I$1,"REV.","")),版本控制!$F:$F,版本控制!$C:$C,,0),"")</f>
        <v/>
      </c>
      <c r="J122" s="3" t="str">
        <f>IFERROR(_xlfn.XLOOKUP(_xlfn.CONCAT(表格1[[#This Row],[Series NO]],"_",SUBSTITUTE(J$1,"REV.","")),版本控制!$F:$F,版本控制!$C:$C,,0),"")</f>
        <v/>
      </c>
      <c r="K122" s="3" t="str" cm="1">
        <f t="array" ref="K122">INDEX(F$1:J$1,1,MATCH(1,1/($F122:J122&lt;&gt;"")))</f>
        <v>REV.1</v>
      </c>
      <c r="L122" s="3" t="str" cm="1">
        <f t="array" ref="L122">LOOKUP(2,1/($F122:J122&lt;&gt;""),$F122:J122)</f>
        <v>04/22/'25</v>
      </c>
      <c r="M122" s="3"/>
      <c r="N122" s="3" t="str">
        <f t="shared" si="3"/>
        <v>0121</v>
      </c>
      <c r="O122" s="28"/>
      <c r="P122" s="32"/>
      <c r="Q122" s="22" cm="1">
        <f t="array" ref="Q122">_xlfn.XLOOKUP(INDEX(_xlfn.TEXTSPLIT(表格1[[#This Row],[LINE   NUMBER]],"-"),1),'DN轉換表(必要)'!B:B,'DN轉換表(必要)'!C:C,,0)</f>
        <v>1.5</v>
      </c>
      <c r="R122" s="22" t="str" cm="1">
        <f t="array" ref="R122">IF(IFERROR(MATCH(INDEX(_xlfn.TEXTSPLIT(表格1[[#This Row],[LINE   NUMBER]],"-"),2),介質清單!I:I,0)&gt;=1,FALSE),"Trim",INDEX(_xlfn.TEXTSPLIT(表格1[[#This Row],[LINE   NUMBER]],"-"),2))</f>
        <v>CA</v>
      </c>
      <c r="S122" s="22" t="str" cm="1">
        <f t="array" ref="S12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2012</v>
      </c>
      <c r="T122" s="22" t="str" cm="1">
        <f t="array" ref="T122">IF(LEN(INDEX(_xlfn.TEXTSPLIT(表格1[[#This Row],[LINE   NUMBER]],"-"),4))=4,INDEX(_xlfn.TEXTSPLIT(表格1[[#This Row],[LINE   NUMBER]],"-"),4),IF(LEN(MID(E122,FIND("AA",E122,1),4))=4,MID(E122,FIND("AA",E122,1),4),"Wrong"))</f>
        <v>AA1B</v>
      </c>
      <c r="U122" s="22" t="str" cm="1">
        <f t="array" ref="U12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22" s="22" t="str">
        <f>_xlfn.XLOOKUP(表格1[[#This Row],[級數]],管道等级索引表!B:B,管道等级索引表!G:G,,0)</f>
        <v>A106 Gr.B
API 5L Gr.B
SAWH</v>
      </c>
      <c r="W122" s="22" t="s">
        <v>5</v>
      </c>
      <c r="X122" s="23"/>
      <c r="Y122" s="22"/>
      <c r="Z122" s="22" t="str">
        <f>_xlfn.CONCAT(表格1[[#This Row],[系統]],"-",表格1[[#This Row],[編號]])</f>
        <v>CA-2012</v>
      </c>
      <c r="AA122" s="22"/>
      <c r="AB12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2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22" s="24" t="str">
        <f>IFERROR(_xlfn.XLOOKUP(表格1[[#This Row],[Line_No]],管道特性一覽表!A:A,管道特性一覽表!P:P,,0),"")</f>
        <v>水</v>
      </c>
      <c r="AE122" s="24" t="str" cm="1">
        <f t="array" ref="AE122">_xlfn.IFNA(_xlfn.XLOOKUP(表格1[[#This Row],[Series NO]],'依TP NO.篩選'!A:A,'依TP NO.篩選'!R:R,,0),_xlfn.XLOOKUP(VALUE(表格1[[#This Row],[Series NO]]),VALUE('依TP NO.篩選'!A:A),'依TP NO.篩選'!R:R,,0))</f>
        <v>TP-027</v>
      </c>
      <c r="AF122" s="24" t="str">
        <f>_xlfn.XLOOKUP(表格1[[#This Row],[系統]],介質清單!A:A,介質清單!B:B,,0)</f>
        <v>壓縮空氣</v>
      </c>
      <c r="AG122" s="25"/>
      <c r="AH122" s="22" t="s">
        <v>3433</v>
      </c>
      <c r="AI122" s="24"/>
      <c r="AJ12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22" s="2" t="str" cm="1">
        <f t="array" ref="AK122">IFERROR(_xlfn.TEXTJOIN("-",TRUE,INDEX(_xlfn.TEXTSPLIT(B122,"-"),1),INDEX(_xlfn.TEXTSPLIT(B122,"-"),2),INDEX(_xlfn.TEXTSPLIT(B122,"-"),4),INDEX(_xlfn.TEXTSPLIT(B122,"-"),5)),_xlfn.TEXTJOIN("-",TRUE,_xlfn.XLOOKUP(VALUE(INDEX(_xlfn.TEXTSPLIT(B122,"-"),4)),'DN轉換表(必要)'!A:A,'DN轉換表(必要)'!B:B,,0),INDEX(_xlfn.TEXTSPLIT(B122,"-"),1),INDEX(_xlfn.TEXTSPLIT(B122,"-"),2),INDEX(_xlfn.TEXTSPLIT(B122,"-"),3),INDEX(_xlfn.TEXTSPLIT(B122,"-"),4),INDEX(_xlfn.TEXTSPLIT(B122,"-"),5)))</f>
        <v>CA-2012-AA1B-NA</v>
      </c>
      <c r="AL122" s="2" t="str">
        <f>IF(ISNUMBER(IFERROR(_xlfn.XLOOKUP(表格1[[#This Row],[Line_No]],'TEMP VALUE'!A:A,'DRAWING LIST'!A:A,,0),"")),"v","")</f>
        <v/>
      </c>
      <c r="AM122" s="2" t="str">
        <f>_xlfn.XLOOKUP(表格1[[#This Row],[Series NO]], 版本控制!$A:$A, 版本控制!$E:$E, , 0, -1)</f>
        <v>啟用</v>
      </c>
    </row>
    <row r="123" spans="1:39" hidden="1">
      <c r="A123" s="18">
        <f>'圖號清單-114.04.25'!A123</f>
        <v>122</v>
      </c>
      <c r="B123" s="14" t="str">
        <f>_xlfn.XLOOKUP(表格1[[#This Row],[Series NO]],'圖號清單-114.04.25'!A:A,'圖號清單-114.04.25'!B:B,,0)</f>
        <v>CA-2013-40-AA1B-NA</v>
      </c>
      <c r="C123" s="3" t="str">
        <f>COUNTIF($AK$2:AK123, AK123) &amp; "/" &amp; COUNTIF($AK$2:$AK$3003, AK123)</f>
        <v>1/1</v>
      </c>
      <c r="D123" s="3" t="str">
        <f t="shared" si="2"/>
        <v>CA-2013-40-AA1B-NA</v>
      </c>
      <c r="E123" s="14" t="str" cm="1">
        <f t="array" ref="E123">IFERROR(_xlfn.TEXTJOIN("-",TRUE,_xlfn.XLOOKUP(VALUE(INDEX(_xlfn.TEXTSPLIT(B123,"-"),3)),'DN轉換表(必要)'!A:A,'DN轉換表(必要)'!B:B,,0),INDEX(_xlfn.TEXTSPLIT(B123,"-"),1),INDEX(_xlfn.TEXTSPLIT(B123,"-"),2),INDEX(_xlfn.TEXTSPLIT(B123,"-"),4),INDEX(_xlfn.TEXTSPLIT(B123,"-"),5)),_xlfn.TEXTJOIN("-",TRUE,_xlfn.XLOOKUP(VALUE(INDEX(_xlfn.TEXTSPLIT(B123,"-"),4)),'DN轉換表(必要)'!A:A,'DN轉換表(必要)'!B:B,,0),INDEX(_xlfn.TEXTSPLIT(B123,"-"),1),INDEX(_xlfn.TEXTSPLIT(B123,"-"),2),INDEX(_xlfn.TEXTSPLIT(B123,"-"),3),INDEX(_xlfn.TEXTSPLIT(B123,"-"),4),INDEX(_xlfn.TEXTSPLIT(B123,"-"),5)))</f>
        <v>1 1/2"-CA-2013-AA1B-NA</v>
      </c>
      <c r="F123" s="3" t="str">
        <f>IFERROR(_xlfn.XLOOKUP(_xlfn.CONCAT(表格1[[#This Row],[Series NO]],"_",SUBSTITUTE(F$1,"REV.","")),版本控制!$F:$F,版本控制!$C:$C,,0),"")</f>
        <v>04/22/'25</v>
      </c>
      <c r="G123" s="3" t="str">
        <f>IFERROR(_xlfn.XLOOKUP(_xlfn.CONCAT(表格1[[#This Row],[Series NO]],"_",SUBSTITUTE(G$1,"REV.","")),版本控制!$F:$F,版本控制!$C:$C,,0),"")</f>
        <v>06/03/'25</v>
      </c>
      <c r="H123" s="3" t="str">
        <f>IFERROR(_xlfn.XLOOKUP(_xlfn.CONCAT(表格1[[#This Row],[Series NO]],"_",SUBSTITUTE(H$1,"REV.","")),版本控制!$F:$F,版本控制!$C:$C,,0),"")</f>
        <v/>
      </c>
      <c r="I123" s="3" t="str">
        <f>IFERROR(_xlfn.XLOOKUP(_xlfn.CONCAT(表格1[[#This Row],[Series NO]],"_",SUBSTITUTE(I$1,"REV.","")),版本控制!$F:$F,版本控制!$C:$C,,0),"")</f>
        <v/>
      </c>
      <c r="J123" s="3" t="str">
        <f>IFERROR(_xlfn.XLOOKUP(_xlfn.CONCAT(表格1[[#This Row],[Series NO]],"_",SUBSTITUTE(J$1,"REV.","")),版本控制!$F:$F,版本控制!$C:$C,,0),"")</f>
        <v/>
      </c>
      <c r="K123" s="3" t="str" cm="1">
        <f t="array" ref="K123">INDEX(F$1:J$1,1,MATCH(1,1/($F123:J123&lt;&gt;"")))</f>
        <v>REV.2</v>
      </c>
      <c r="L123" s="3" t="str" cm="1">
        <f t="array" ref="L123">LOOKUP(2,1/($F123:J123&lt;&gt;""),$F123:J123)</f>
        <v>06/03/'25</v>
      </c>
      <c r="M123" s="3"/>
      <c r="N123" s="3" t="str">
        <f t="shared" si="3"/>
        <v>0122</v>
      </c>
      <c r="O123" s="28"/>
      <c r="P123" s="32"/>
      <c r="Q123" s="22" cm="1">
        <f t="array" ref="Q123">_xlfn.XLOOKUP(INDEX(_xlfn.TEXTSPLIT(表格1[[#This Row],[LINE   NUMBER]],"-"),1),'DN轉換表(必要)'!B:B,'DN轉換表(必要)'!C:C,,0)</f>
        <v>1.5</v>
      </c>
      <c r="R123" s="22" t="str" cm="1">
        <f t="array" ref="R123">IF(IFERROR(MATCH(INDEX(_xlfn.TEXTSPLIT(表格1[[#This Row],[LINE   NUMBER]],"-"),2),介質清單!I:I,0)&gt;=1,FALSE),"Trim",INDEX(_xlfn.TEXTSPLIT(表格1[[#This Row],[LINE   NUMBER]],"-"),2))</f>
        <v>CA</v>
      </c>
      <c r="S123" s="22" t="str" cm="1">
        <f t="array" ref="S12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2013</v>
      </c>
      <c r="T123" s="22" t="str" cm="1">
        <f t="array" ref="T123">IF(LEN(INDEX(_xlfn.TEXTSPLIT(表格1[[#This Row],[LINE   NUMBER]],"-"),4))=4,INDEX(_xlfn.TEXTSPLIT(表格1[[#This Row],[LINE   NUMBER]],"-"),4),IF(LEN(MID(E123,FIND("AA",E123,1),4))=4,MID(E123,FIND("AA",E123,1),4),"Wrong"))</f>
        <v>AA1B</v>
      </c>
      <c r="U123" s="22" t="str" cm="1">
        <f t="array" ref="U12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23" s="22" t="str">
        <f>_xlfn.XLOOKUP(表格1[[#This Row],[級數]],管道等级索引表!B:B,管道等级索引表!G:G,,0)</f>
        <v>A106 Gr.B
API 5L Gr.B
SAWH</v>
      </c>
      <c r="W123" s="22" t="s">
        <v>5</v>
      </c>
      <c r="X123" s="23"/>
      <c r="Y123" s="22"/>
      <c r="Z123" s="22" t="str">
        <f>_xlfn.CONCAT(表格1[[#This Row],[系統]],"-",表格1[[#This Row],[編號]])</f>
        <v>CA-2013</v>
      </c>
      <c r="AA123" s="22"/>
      <c r="AB12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2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23" s="24" t="str">
        <f>IFERROR(_xlfn.XLOOKUP(表格1[[#This Row],[Line_No]],管道特性一覽表!A:A,管道特性一覽表!P:P,,0),"")</f>
        <v>水</v>
      </c>
      <c r="AE123" s="24" t="str" cm="1">
        <f t="array" ref="AE123">_xlfn.IFNA(_xlfn.XLOOKUP(表格1[[#This Row],[Series NO]],'依TP NO.篩選'!A:A,'依TP NO.篩選'!R:R,,0),_xlfn.XLOOKUP(VALUE(表格1[[#This Row],[Series NO]]),VALUE('依TP NO.篩選'!A:A),'依TP NO.篩選'!R:R,,0))</f>
        <v>TP-027</v>
      </c>
      <c r="AF123" s="24" t="str">
        <f>_xlfn.XLOOKUP(表格1[[#This Row],[系統]],介質清單!A:A,介質清單!B:B,,0)</f>
        <v>壓縮空氣</v>
      </c>
      <c r="AG123" s="25"/>
      <c r="AH123" s="22" t="s">
        <v>3433</v>
      </c>
      <c r="AI123" s="24"/>
      <c r="AJ12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23" s="2" t="str" cm="1">
        <f t="array" ref="AK123">IFERROR(_xlfn.TEXTJOIN("-",TRUE,INDEX(_xlfn.TEXTSPLIT(B123,"-"),1),INDEX(_xlfn.TEXTSPLIT(B123,"-"),2),INDEX(_xlfn.TEXTSPLIT(B123,"-"),4),INDEX(_xlfn.TEXTSPLIT(B123,"-"),5)),_xlfn.TEXTJOIN("-",TRUE,_xlfn.XLOOKUP(VALUE(INDEX(_xlfn.TEXTSPLIT(B123,"-"),4)),'DN轉換表(必要)'!A:A,'DN轉換表(必要)'!B:B,,0),INDEX(_xlfn.TEXTSPLIT(B123,"-"),1),INDEX(_xlfn.TEXTSPLIT(B123,"-"),2),INDEX(_xlfn.TEXTSPLIT(B123,"-"),3),INDEX(_xlfn.TEXTSPLIT(B123,"-"),4),INDEX(_xlfn.TEXTSPLIT(B123,"-"),5)))</f>
        <v>CA-2013-AA1B-NA</v>
      </c>
      <c r="AL123" s="2" t="str">
        <f>IF(ISNUMBER(IFERROR(_xlfn.XLOOKUP(表格1[[#This Row],[Line_No]],'TEMP VALUE'!A:A,'DRAWING LIST'!A:A,,0),"")),"v","")</f>
        <v/>
      </c>
      <c r="AM123" s="2" t="str">
        <f>_xlfn.XLOOKUP(表格1[[#This Row],[Series NO]], 版本控制!$A:$A, 版本控制!$E:$E, , 0, -1)</f>
        <v>啟用</v>
      </c>
    </row>
    <row r="124" spans="1:39" hidden="1">
      <c r="A124" s="18">
        <f>'圖號清單-114.04.25'!A124</f>
        <v>123</v>
      </c>
      <c r="B124" s="14" t="str">
        <f>_xlfn.XLOOKUP(表格1[[#This Row],[Series NO]],'圖號清單-114.04.25'!A:A,'圖號清單-114.04.25'!B:B,,0)</f>
        <v>CA-2014-40-AA1B-NA</v>
      </c>
      <c r="C124" s="3" t="str">
        <f>COUNTIF($AK$2:AK124, AK124) &amp; "/" &amp; COUNTIF($AK$2:$AK$3003, AK124)</f>
        <v>1/1</v>
      </c>
      <c r="D124" s="3" t="str">
        <f t="shared" si="2"/>
        <v>CA-2014-40-AA1B-NA</v>
      </c>
      <c r="E124" s="14" t="str" cm="1">
        <f t="array" ref="E124">IFERROR(_xlfn.TEXTJOIN("-",TRUE,_xlfn.XLOOKUP(VALUE(INDEX(_xlfn.TEXTSPLIT(B124,"-"),3)),'DN轉換表(必要)'!A:A,'DN轉換表(必要)'!B:B,,0),INDEX(_xlfn.TEXTSPLIT(B124,"-"),1),INDEX(_xlfn.TEXTSPLIT(B124,"-"),2),INDEX(_xlfn.TEXTSPLIT(B124,"-"),4),INDEX(_xlfn.TEXTSPLIT(B124,"-"),5)),_xlfn.TEXTJOIN("-",TRUE,_xlfn.XLOOKUP(VALUE(INDEX(_xlfn.TEXTSPLIT(B124,"-"),4)),'DN轉換表(必要)'!A:A,'DN轉換表(必要)'!B:B,,0),INDEX(_xlfn.TEXTSPLIT(B124,"-"),1),INDEX(_xlfn.TEXTSPLIT(B124,"-"),2),INDEX(_xlfn.TEXTSPLIT(B124,"-"),3),INDEX(_xlfn.TEXTSPLIT(B124,"-"),4),INDEX(_xlfn.TEXTSPLIT(B124,"-"),5)))</f>
        <v>1 1/2"-CA-2014-AA1B-NA</v>
      </c>
      <c r="F124" s="3" t="str">
        <f>IFERROR(_xlfn.XLOOKUP(_xlfn.CONCAT(表格1[[#This Row],[Series NO]],"_",SUBSTITUTE(F$1,"REV.","")),版本控制!$F:$F,版本控制!$C:$C,,0),"")</f>
        <v>04/22/'25</v>
      </c>
      <c r="G124" s="3" t="str">
        <f>IFERROR(_xlfn.XLOOKUP(_xlfn.CONCAT(表格1[[#This Row],[Series NO]],"_",SUBSTITUTE(G$1,"REV.","")),版本控制!$F:$F,版本控制!$C:$C,,0),"")</f>
        <v>06/03/'25</v>
      </c>
      <c r="H124" s="3" t="str">
        <f>IFERROR(_xlfn.XLOOKUP(_xlfn.CONCAT(表格1[[#This Row],[Series NO]],"_",SUBSTITUTE(H$1,"REV.","")),版本控制!$F:$F,版本控制!$C:$C,,0),"")</f>
        <v/>
      </c>
      <c r="I124" s="3" t="str">
        <f>IFERROR(_xlfn.XLOOKUP(_xlfn.CONCAT(表格1[[#This Row],[Series NO]],"_",SUBSTITUTE(I$1,"REV.","")),版本控制!$F:$F,版本控制!$C:$C,,0),"")</f>
        <v/>
      </c>
      <c r="J124" s="3" t="str">
        <f>IFERROR(_xlfn.XLOOKUP(_xlfn.CONCAT(表格1[[#This Row],[Series NO]],"_",SUBSTITUTE(J$1,"REV.","")),版本控制!$F:$F,版本控制!$C:$C,,0),"")</f>
        <v/>
      </c>
      <c r="K124" s="3" t="str" cm="1">
        <f t="array" ref="K124">INDEX(F$1:J$1,1,MATCH(1,1/($F124:J124&lt;&gt;"")))</f>
        <v>REV.2</v>
      </c>
      <c r="L124" s="3" t="str" cm="1">
        <f t="array" ref="L124">LOOKUP(2,1/($F124:J124&lt;&gt;""),$F124:J124)</f>
        <v>06/03/'25</v>
      </c>
      <c r="M124" s="3"/>
      <c r="N124" s="3" t="str">
        <f t="shared" si="3"/>
        <v>0123</v>
      </c>
      <c r="O124" s="28"/>
      <c r="P124" s="32"/>
      <c r="Q124" s="22" cm="1">
        <f t="array" ref="Q124">_xlfn.XLOOKUP(INDEX(_xlfn.TEXTSPLIT(表格1[[#This Row],[LINE   NUMBER]],"-"),1),'DN轉換表(必要)'!B:B,'DN轉換表(必要)'!C:C,,0)</f>
        <v>1.5</v>
      </c>
      <c r="R124" s="22" t="str" cm="1">
        <f t="array" ref="R124">IF(IFERROR(MATCH(INDEX(_xlfn.TEXTSPLIT(表格1[[#This Row],[LINE   NUMBER]],"-"),2),介質清單!I:I,0)&gt;=1,FALSE),"Trim",INDEX(_xlfn.TEXTSPLIT(表格1[[#This Row],[LINE   NUMBER]],"-"),2))</f>
        <v>CA</v>
      </c>
      <c r="S124" s="22" t="str" cm="1">
        <f t="array" ref="S12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2014</v>
      </c>
      <c r="T124" s="22" t="str" cm="1">
        <f t="array" ref="T124">IF(LEN(INDEX(_xlfn.TEXTSPLIT(表格1[[#This Row],[LINE   NUMBER]],"-"),4))=4,INDEX(_xlfn.TEXTSPLIT(表格1[[#This Row],[LINE   NUMBER]],"-"),4),IF(LEN(MID(E124,FIND("AA",E124,1),4))=4,MID(E124,FIND("AA",E124,1),4),"Wrong"))</f>
        <v>AA1B</v>
      </c>
      <c r="U124" s="22" t="str" cm="1">
        <f t="array" ref="U12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24" s="22" t="str">
        <f>_xlfn.XLOOKUP(表格1[[#This Row],[級數]],管道等级索引表!B:B,管道等级索引表!G:G,,0)</f>
        <v>A106 Gr.B
API 5L Gr.B
SAWH</v>
      </c>
      <c r="W124" s="22" t="s">
        <v>5</v>
      </c>
      <c r="X124" s="23"/>
      <c r="Y124" s="22"/>
      <c r="Z124" s="22" t="str">
        <f>_xlfn.CONCAT(表格1[[#This Row],[系統]],"-",表格1[[#This Row],[編號]])</f>
        <v>CA-2014</v>
      </c>
      <c r="AA124" s="22"/>
      <c r="AB12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2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24" s="24" t="str">
        <f>IFERROR(_xlfn.XLOOKUP(表格1[[#This Row],[Line_No]],管道特性一覽表!A:A,管道特性一覽表!P:P,,0),"")</f>
        <v>水</v>
      </c>
      <c r="AE124" s="24" t="str" cm="1">
        <f t="array" ref="AE124">_xlfn.IFNA(_xlfn.XLOOKUP(表格1[[#This Row],[Series NO]],'依TP NO.篩選'!A:A,'依TP NO.篩選'!R:R,,0),_xlfn.XLOOKUP(VALUE(表格1[[#This Row],[Series NO]]),VALUE('依TP NO.篩選'!A:A),'依TP NO.篩選'!R:R,,0))</f>
        <v>TP-025</v>
      </c>
      <c r="AF124" s="24" t="str">
        <f>_xlfn.XLOOKUP(表格1[[#This Row],[系統]],介質清單!A:A,介質清單!B:B,,0)</f>
        <v>壓縮空氣</v>
      </c>
      <c r="AG124" s="25"/>
      <c r="AH124" s="22" t="s">
        <v>3433</v>
      </c>
      <c r="AI124" s="24"/>
      <c r="AJ12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24" s="2" t="str" cm="1">
        <f t="array" ref="AK124">IFERROR(_xlfn.TEXTJOIN("-",TRUE,INDEX(_xlfn.TEXTSPLIT(B124,"-"),1),INDEX(_xlfn.TEXTSPLIT(B124,"-"),2),INDEX(_xlfn.TEXTSPLIT(B124,"-"),4),INDEX(_xlfn.TEXTSPLIT(B124,"-"),5)),_xlfn.TEXTJOIN("-",TRUE,_xlfn.XLOOKUP(VALUE(INDEX(_xlfn.TEXTSPLIT(B124,"-"),4)),'DN轉換表(必要)'!A:A,'DN轉換表(必要)'!B:B,,0),INDEX(_xlfn.TEXTSPLIT(B124,"-"),1),INDEX(_xlfn.TEXTSPLIT(B124,"-"),2),INDEX(_xlfn.TEXTSPLIT(B124,"-"),3),INDEX(_xlfn.TEXTSPLIT(B124,"-"),4),INDEX(_xlfn.TEXTSPLIT(B124,"-"),5)))</f>
        <v>CA-2014-AA1B-NA</v>
      </c>
      <c r="AL124" s="2" t="str">
        <f>IF(ISNUMBER(IFERROR(_xlfn.XLOOKUP(表格1[[#This Row],[Line_No]],'TEMP VALUE'!A:A,'DRAWING LIST'!A:A,,0),"")),"v","")</f>
        <v/>
      </c>
      <c r="AM124" s="2" t="str">
        <f>_xlfn.XLOOKUP(表格1[[#This Row],[Series NO]], 版本控制!$A:$A, 版本控制!$E:$E, , 0, -1)</f>
        <v>啟用</v>
      </c>
    </row>
    <row r="125" spans="1:39" hidden="1">
      <c r="A125" s="18">
        <f>'圖號清單-114.04.25'!A125</f>
        <v>124</v>
      </c>
      <c r="B125" s="14" t="str">
        <f>_xlfn.XLOOKUP(表格1[[#This Row],[Series NO]],'圖號清單-114.04.25'!A:A,'圖號清單-114.04.25'!B:B,,0)</f>
        <v>CA-2015-40-AA1B-NA</v>
      </c>
      <c r="C125" s="3" t="str">
        <f>COUNTIF($AK$2:AK125, AK125) &amp; "/" &amp; COUNTIF($AK$2:$AK$3003, AK125)</f>
        <v>1/1</v>
      </c>
      <c r="D125" s="3" t="str">
        <f t="shared" si="2"/>
        <v>CA-2015-40-AA1B-NA</v>
      </c>
      <c r="E125" s="14" t="str" cm="1">
        <f t="array" ref="E125">IFERROR(_xlfn.TEXTJOIN("-",TRUE,_xlfn.XLOOKUP(VALUE(INDEX(_xlfn.TEXTSPLIT(B125,"-"),3)),'DN轉換表(必要)'!A:A,'DN轉換表(必要)'!B:B,,0),INDEX(_xlfn.TEXTSPLIT(B125,"-"),1),INDEX(_xlfn.TEXTSPLIT(B125,"-"),2),INDEX(_xlfn.TEXTSPLIT(B125,"-"),4),INDEX(_xlfn.TEXTSPLIT(B125,"-"),5)),_xlfn.TEXTJOIN("-",TRUE,_xlfn.XLOOKUP(VALUE(INDEX(_xlfn.TEXTSPLIT(B125,"-"),4)),'DN轉換表(必要)'!A:A,'DN轉換表(必要)'!B:B,,0),INDEX(_xlfn.TEXTSPLIT(B125,"-"),1),INDEX(_xlfn.TEXTSPLIT(B125,"-"),2),INDEX(_xlfn.TEXTSPLIT(B125,"-"),3),INDEX(_xlfn.TEXTSPLIT(B125,"-"),4),INDEX(_xlfn.TEXTSPLIT(B125,"-"),5)))</f>
        <v>1 1/2"-CA-2015-AA1B-NA</v>
      </c>
      <c r="F125" s="3" t="str">
        <f>IFERROR(_xlfn.XLOOKUP(_xlfn.CONCAT(表格1[[#This Row],[Series NO]],"_",SUBSTITUTE(F$1,"REV.","")),版本控制!$F:$F,版本控制!$C:$C,,0),"")</f>
        <v>04/22/'25</v>
      </c>
      <c r="G125" s="3" t="str">
        <f>IFERROR(_xlfn.XLOOKUP(_xlfn.CONCAT(表格1[[#This Row],[Series NO]],"_",SUBSTITUTE(G$1,"REV.","")),版本控制!$F:$F,版本控制!$C:$C,,0),"")</f>
        <v/>
      </c>
      <c r="H125" s="3" t="str">
        <f>IFERROR(_xlfn.XLOOKUP(_xlfn.CONCAT(表格1[[#This Row],[Series NO]],"_",SUBSTITUTE(H$1,"REV.","")),版本控制!$F:$F,版本控制!$C:$C,,0),"")</f>
        <v/>
      </c>
      <c r="I125" s="3" t="str">
        <f>IFERROR(_xlfn.XLOOKUP(_xlfn.CONCAT(表格1[[#This Row],[Series NO]],"_",SUBSTITUTE(I$1,"REV.","")),版本控制!$F:$F,版本控制!$C:$C,,0),"")</f>
        <v/>
      </c>
      <c r="J125" s="3" t="str">
        <f>IFERROR(_xlfn.XLOOKUP(_xlfn.CONCAT(表格1[[#This Row],[Series NO]],"_",SUBSTITUTE(J$1,"REV.","")),版本控制!$F:$F,版本控制!$C:$C,,0),"")</f>
        <v/>
      </c>
      <c r="K125" s="3" t="str" cm="1">
        <f t="array" ref="K125">INDEX(F$1:J$1,1,MATCH(1,1/($F125:J125&lt;&gt;"")))</f>
        <v>REV.1</v>
      </c>
      <c r="L125" s="3" t="str" cm="1">
        <f t="array" ref="L125">LOOKUP(2,1/($F125:J125&lt;&gt;""),$F125:J125)</f>
        <v>04/22/'25</v>
      </c>
      <c r="M125" s="3"/>
      <c r="N125" s="3" t="str">
        <f t="shared" si="3"/>
        <v>0124</v>
      </c>
      <c r="O125" s="28"/>
      <c r="P125" s="32"/>
      <c r="Q125" s="22" cm="1">
        <f t="array" ref="Q125">_xlfn.XLOOKUP(INDEX(_xlfn.TEXTSPLIT(表格1[[#This Row],[LINE   NUMBER]],"-"),1),'DN轉換表(必要)'!B:B,'DN轉換表(必要)'!C:C,,0)</f>
        <v>1.5</v>
      </c>
      <c r="R125" s="22" t="str" cm="1">
        <f t="array" ref="R125">IF(IFERROR(MATCH(INDEX(_xlfn.TEXTSPLIT(表格1[[#This Row],[LINE   NUMBER]],"-"),2),介質清單!I:I,0)&gt;=1,FALSE),"Trim",INDEX(_xlfn.TEXTSPLIT(表格1[[#This Row],[LINE   NUMBER]],"-"),2))</f>
        <v>CA</v>
      </c>
      <c r="S125" s="22" t="str" cm="1">
        <f t="array" ref="S12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2015</v>
      </c>
      <c r="T125" s="22" t="str" cm="1">
        <f t="array" ref="T125">IF(LEN(INDEX(_xlfn.TEXTSPLIT(表格1[[#This Row],[LINE   NUMBER]],"-"),4))=4,INDEX(_xlfn.TEXTSPLIT(表格1[[#This Row],[LINE   NUMBER]],"-"),4),IF(LEN(MID(E125,FIND("AA",E125,1),4))=4,MID(E125,FIND("AA",E125,1),4),"Wrong"))</f>
        <v>AA1B</v>
      </c>
      <c r="U125" s="22" t="str" cm="1">
        <f t="array" ref="U12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25" s="22" t="str">
        <f>_xlfn.XLOOKUP(表格1[[#This Row],[級數]],管道等级索引表!B:B,管道等级索引表!G:G,,0)</f>
        <v>A106 Gr.B
API 5L Gr.B
SAWH</v>
      </c>
      <c r="W125" s="22" t="s">
        <v>5</v>
      </c>
      <c r="X125" s="23"/>
      <c r="Y125" s="22"/>
      <c r="Z125" s="22" t="str">
        <f>_xlfn.CONCAT(表格1[[#This Row],[系統]],"-",表格1[[#This Row],[編號]])</f>
        <v>CA-2015</v>
      </c>
      <c r="AA125" s="22"/>
      <c r="AB12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2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25" s="24" t="str">
        <f>IFERROR(_xlfn.XLOOKUP(表格1[[#This Row],[Line_No]],管道特性一覽表!A:A,管道特性一覽表!P:P,,0),"")</f>
        <v>水</v>
      </c>
      <c r="AE125" s="24" t="str" cm="1">
        <f t="array" ref="AE125">_xlfn.IFNA(_xlfn.XLOOKUP(表格1[[#This Row],[Series NO]],'依TP NO.篩選'!A:A,'依TP NO.篩選'!R:R,,0),_xlfn.XLOOKUP(VALUE(表格1[[#This Row],[Series NO]]),VALUE('依TP NO.篩選'!A:A),'依TP NO.篩選'!R:R,,0))</f>
        <v>TP-027</v>
      </c>
      <c r="AF125" s="24" t="str">
        <f>_xlfn.XLOOKUP(表格1[[#This Row],[系統]],介質清單!A:A,介質清單!B:B,,0)</f>
        <v>壓縮空氣</v>
      </c>
      <c r="AG125" s="25"/>
      <c r="AH125" s="22" t="s">
        <v>3433</v>
      </c>
      <c r="AI125" s="24"/>
      <c r="AJ12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25" s="2" t="str" cm="1">
        <f t="array" ref="AK125">IFERROR(_xlfn.TEXTJOIN("-",TRUE,INDEX(_xlfn.TEXTSPLIT(B125,"-"),1),INDEX(_xlfn.TEXTSPLIT(B125,"-"),2),INDEX(_xlfn.TEXTSPLIT(B125,"-"),4),INDEX(_xlfn.TEXTSPLIT(B125,"-"),5)),_xlfn.TEXTJOIN("-",TRUE,_xlfn.XLOOKUP(VALUE(INDEX(_xlfn.TEXTSPLIT(B125,"-"),4)),'DN轉換表(必要)'!A:A,'DN轉換表(必要)'!B:B,,0),INDEX(_xlfn.TEXTSPLIT(B125,"-"),1),INDEX(_xlfn.TEXTSPLIT(B125,"-"),2),INDEX(_xlfn.TEXTSPLIT(B125,"-"),3),INDEX(_xlfn.TEXTSPLIT(B125,"-"),4),INDEX(_xlfn.TEXTSPLIT(B125,"-"),5)))</f>
        <v>CA-2015-AA1B-NA</v>
      </c>
      <c r="AL125" s="2" t="str">
        <f>IF(ISNUMBER(IFERROR(_xlfn.XLOOKUP(表格1[[#This Row],[Line_No]],'TEMP VALUE'!A:A,'DRAWING LIST'!A:A,,0),"")),"v","")</f>
        <v/>
      </c>
      <c r="AM125" s="2" t="str">
        <f>_xlfn.XLOOKUP(表格1[[#This Row],[Series NO]], 版本控制!$A:$A, 版本控制!$E:$E, , 0, -1)</f>
        <v>啟用</v>
      </c>
    </row>
    <row r="126" spans="1:39" hidden="1">
      <c r="A126" s="18">
        <f>'圖號清單-114.04.25'!A126</f>
        <v>125</v>
      </c>
      <c r="B126" s="14" t="str">
        <f>_xlfn.XLOOKUP(表格1[[#This Row],[Series NO]],'圖號清單-114.04.25'!A:A,'圖號清單-114.04.25'!B:B,,0)</f>
        <v>CA-2016-40-AA1B-NA-1</v>
      </c>
      <c r="C126" s="3" t="str">
        <f>COUNTIF($AK$2:AK126, AK126) &amp; "/" &amp; COUNTIF($AK$2:$AK$3003, AK126)</f>
        <v>1/2</v>
      </c>
      <c r="D126" s="3" t="str">
        <f t="shared" si="2"/>
        <v>CA-2016-40-AA1B-NA</v>
      </c>
      <c r="E126" s="14" t="str" cm="1">
        <f t="array" ref="E126">IFERROR(_xlfn.TEXTJOIN("-",TRUE,_xlfn.XLOOKUP(VALUE(INDEX(_xlfn.TEXTSPLIT(B126,"-"),3)),'DN轉換表(必要)'!A:A,'DN轉換表(必要)'!B:B,,0),INDEX(_xlfn.TEXTSPLIT(B126,"-"),1),INDEX(_xlfn.TEXTSPLIT(B126,"-"),2),INDEX(_xlfn.TEXTSPLIT(B126,"-"),4),INDEX(_xlfn.TEXTSPLIT(B126,"-"),5)),_xlfn.TEXTJOIN("-",TRUE,_xlfn.XLOOKUP(VALUE(INDEX(_xlfn.TEXTSPLIT(B126,"-"),4)),'DN轉換表(必要)'!A:A,'DN轉換表(必要)'!B:B,,0),INDEX(_xlfn.TEXTSPLIT(B126,"-"),1),INDEX(_xlfn.TEXTSPLIT(B126,"-"),2),INDEX(_xlfn.TEXTSPLIT(B126,"-"),3),INDEX(_xlfn.TEXTSPLIT(B126,"-"),4),INDEX(_xlfn.TEXTSPLIT(B126,"-"),5)))</f>
        <v>1 1/2"-CA-2016-AA1B-NA</v>
      </c>
      <c r="F126" s="3" t="str">
        <f>IFERROR(_xlfn.XLOOKUP(_xlfn.CONCAT(表格1[[#This Row],[Series NO]],"_",SUBSTITUTE(F$1,"REV.","")),版本控制!$F:$F,版本控制!$C:$C,,0),"")</f>
        <v>04/22/'25</v>
      </c>
      <c r="G126" s="3" t="str">
        <f>IFERROR(_xlfn.XLOOKUP(_xlfn.CONCAT(表格1[[#This Row],[Series NO]],"_",SUBSTITUTE(G$1,"REV.","")),版本控制!$F:$F,版本控制!$C:$C,,0),"")</f>
        <v>06/03/'25</v>
      </c>
      <c r="H126" s="3" t="str">
        <f>IFERROR(_xlfn.XLOOKUP(_xlfn.CONCAT(表格1[[#This Row],[Series NO]],"_",SUBSTITUTE(H$1,"REV.","")),版本控制!$F:$F,版本控制!$C:$C,,0),"")</f>
        <v/>
      </c>
      <c r="I126" s="3" t="str">
        <f>IFERROR(_xlfn.XLOOKUP(_xlfn.CONCAT(表格1[[#This Row],[Series NO]],"_",SUBSTITUTE(I$1,"REV.","")),版本控制!$F:$F,版本控制!$C:$C,,0),"")</f>
        <v/>
      </c>
      <c r="J126" s="3" t="str">
        <f>IFERROR(_xlfn.XLOOKUP(_xlfn.CONCAT(表格1[[#This Row],[Series NO]],"_",SUBSTITUTE(J$1,"REV.","")),版本控制!$F:$F,版本控制!$C:$C,,0),"")</f>
        <v/>
      </c>
      <c r="K126" s="3" t="str" cm="1">
        <f t="array" ref="K126">INDEX(F$1:J$1,1,MATCH(1,1/($F126:J126&lt;&gt;"")))</f>
        <v>REV.2</v>
      </c>
      <c r="L126" s="3" t="str" cm="1">
        <f t="array" ref="L126">LOOKUP(2,1/($F126:J126&lt;&gt;""),$F126:J126)</f>
        <v>06/03/'25</v>
      </c>
      <c r="M126" s="3"/>
      <c r="N126" s="3" t="str">
        <f t="shared" si="3"/>
        <v>0125</v>
      </c>
      <c r="O126" s="28"/>
      <c r="P126" s="32"/>
      <c r="Q126" s="22" cm="1">
        <f t="array" ref="Q126">_xlfn.XLOOKUP(INDEX(_xlfn.TEXTSPLIT(表格1[[#This Row],[LINE   NUMBER]],"-"),1),'DN轉換表(必要)'!B:B,'DN轉換表(必要)'!C:C,,0)</f>
        <v>1.5</v>
      </c>
      <c r="R126" s="22" t="str" cm="1">
        <f t="array" ref="R126">IF(IFERROR(MATCH(INDEX(_xlfn.TEXTSPLIT(表格1[[#This Row],[LINE   NUMBER]],"-"),2),介質清單!I:I,0)&gt;=1,FALSE),"Trim",INDEX(_xlfn.TEXTSPLIT(表格1[[#This Row],[LINE   NUMBER]],"-"),2))</f>
        <v>CA</v>
      </c>
      <c r="S126" s="22" t="str" cm="1">
        <f t="array" ref="S12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2016</v>
      </c>
      <c r="T126" s="22" t="str" cm="1">
        <f t="array" ref="T126">IF(LEN(INDEX(_xlfn.TEXTSPLIT(表格1[[#This Row],[LINE   NUMBER]],"-"),4))=4,INDEX(_xlfn.TEXTSPLIT(表格1[[#This Row],[LINE   NUMBER]],"-"),4),IF(LEN(MID(E126,FIND("AA",E126,1),4))=4,MID(E126,FIND("AA",E126,1),4),"Wrong"))</f>
        <v>AA1B</v>
      </c>
      <c r="U126" s="22" t="str" cm="1">
        <f t="array" ref="U12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26" s="22" t="str">
        <f>_xlfn.XLOOKUP(表格1[[#This Row],[級數]],管道等级索引表!B:B,管道等级索引表!G:G,,0)</f>
        <v>A106 Gr.B
API 5L Gr.B
SAWH</v>
      </c>
      <c r="W126" s="22" t="s">
        <v>5</v>
      </c>
      <c r="X126" s="23"/>
      <c r="Y126" s="22"/>
      <c r="Z126" s="22" t="str">
        <f>_xlfn.CONCAT(表格1[[#This Row],[系統]],"-",表格1[[#This Row],[編號]])</f>
        <v>CA-2016</v>
      </c>
      <c r="AA126" s="22"/>
      <c r="AB12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2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26" s="24" t="str">
        <f>IFERROR(_xlfn.XLOOKUP(表格1[[#This Row],[Line_No]],管道特性一覽表!A:A,管道特性一覽表!P:P,,0),"")</f>
        <v>水</v>
      </c>
      <c r="AE126" s="24" t="str" cm="1">
        <f t="array" ref="AE126">_xlfn.IFNA(_xlfn.XLOOKUP(表格1[[#This Row],[Series NO]],'依TP NO.篩選'!A:A,'依TP NO.篩選'!R:R,,0),_xlfn.XLOOKUP(VALUE(表格1[[#This Row],[Series NO]]),VALUE('依TP NO.篩選'!A:A),'依TP NO.篩選'!R:R,,0))</f>
        <v>TP-027</v>
      </c>
      <c r="AF126" s="24" t="str">
        <f>_xlfn.XLOOKUP(表格1[[#This Row],[系統]],介質清單!A:A,介質清單!B:B,,0)</f>
        <v>壓縮空氣</v>
      </c>
      <c r="AG126" s="25"/>
      <c r="AH126" s="22" t="s">
        <v>3433</v>
      </c>
      <c r="AI126" s="24"/>
      <c r="AJ12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26" s="2" t="str" cm="1">
        <f t="array" ref="AK126">IFERROR(_xlfn.TEXTJOIN("-",TRUE,INDEX(_xlfn.TEXTSPLIT(B126,"-"),1),INDEX(_xlfn.TEXTSPLIT(B126,"-"),2),INDEX(_xlfn.TEXTSPLIT(B126,"-"),4),INDEX(_xlfn.TEXTSPLIT(B126,"-"),5)),_xlfn.TEXTJOIN("-",TRUE,_xlfn.XLOOKUP(VALUE(INDEX(_xlfn.TEXTSPLIT(B126,"-"),4)),'DN轉換表(必要)'!A:A,'DN轉換表(必要)'!B:B,,0),INDEX(_xlfn.TEXTSPLIT(B126,"-"),1),INDEX(_xlfn.TEXTSPLIT(B126,"-"),2),INDEX(_xlfn.TEXTSPLIT(B126,"-"),3),INDEX(_xlfn.TEXTSPLIT(B126,"-"),4),INDEX(_xlfn.TEXTSPLIT(B126,"-"),5)))</f>
        <v>CA-2016-AA1B-NA</v>
      </c>
      <c r="AL126" s="2" t="str">
        <f>IF(ISNUMBER(IFERROR(_xlfn.XLOOKUP(表格1[[#This Row],[Line_No]],'TEMP VALUE'!A:A,'DRAWING LIST'!A:A,,0),"")),"v","")</f>
        <v/>
      </c>
      <c r="AM126" s="2" t="str">
        <f>_xlfn.XLOOKUP(表格1[[#This Row],[Series NO]], 版本控制!$A:$A, 版本控制!$E:$E, , 0, -1)</f>
        <v>啟用</v>
      </c>
    </row>
    <row r="127" spans="1:39" hidden="1">
      <c r="A127" s="18" t="str">
        <f>'圖號清單-114.04.25'!A127</f>
        <v>125_1</v>
      </c>
      <c r="B127" s="14" t="str">
        <f>_xlfn.XLOOKUP(表格1[[#This Row],[Series NO]],'圖號清單-114.04.25'!A:A,'圖號清單-114.04.25'!B:B,,0)</f>
        <v>CA-2016-40-AA1B-NA-2</v>
      </c>
      <c r="C127" s="3" t="str">
        <f>COUNTIF($AK$2:AK127, AK127) &amp; "/" &amp; COUNTIF($AK$2:$AK$3003, AK127)</f>
        <v>2/2</v>
      </c>
      <c r="D127" s="3" t="str">
        <f>_xlfn.TEXTJOIN("-",TRUE,INDEX(_xlfn.TEXTSPLIT(B127,"-"),1),INDEX(_xlfn.TEXTSPLIT(B127,"-"),2),INDEX(_xlfn.TEXTSPLIT(B127,"-"),3),INDEX(_xlfn.TEXTSPLIT(B127,"-"),4),INDEX(_xlfn.TEXTSPLIT(B127,"-"),5))</f>
        <v>CA-2016-40-AA1B-NA</v>
      </c>
      <c r="E127" s="14" t="str" cm="1">
        <f t="array" ref="E127">IFERROR(_xlfn.TEXTJOIN("-",TRUE,_xlfn.XLOOKUP(VALUE(INDEX(_xlfn.TEXTSPLIT(B127,"-"),3)),'DN轉換表(必要)'!A:A,'DN轉換表(必要)'!B:B,,0),INDEX(_xlfn.TEXTSPLIT(B127,"-"),1),INDEX(_xlfn.TEXTSPLIT(B127,"-"),2),INDEX(_xlfn.TEXTSPLIT(B127,"-"),4),INDEX(_xlfn.TEXTSPLIT(B127,"-"),5)),_xlfn.TEXTJOIN("-",TRUE,_xlfn.XLOOKUP(VALUE(INDEX(_xlfn.TEXTSPLIT(B127,"-"),4)),'DN轉換表(必要)'!A:A,'DN轉換表(必要)'!B:B,,0),INDEX(_xlfn.TEXTSPLIT(B127,"-"),1),INDEX(_xlfn.TEXTSPLIT(B127,"-"),2),INDEX(_xlfn.TEXTSPLIT(B127,"-"),3),INDEX(_xlfn.TEXTSPLIT(B127,"-"),4),INDEX(_xlfn.TEXTSPLIT(B127,"-"),5)))</f>
        <v>1 1/2"-CA-2016-AA1B-NA</v>
      </c>
      <c r="F127" s="14" t="str">
        <f>IFERROR(_xlfn.XLOOKUP(_xlfn.CONCAT(表格1[[#This Row],[Series NO]],"_",SUBSTITUTE(F$1,"REV.","")),版本控制!$F:$F,版本控制!$C:$C,,0),"")</f>
        <v>07/08/'25</v>
      </c>
      <c r="G127" s="3" t="str">
        <f>IFERROR(_xlfn.XLOOKUP(_xlfn.CONCAT(表格1[[#This Row],[Series NO]],"_",SUBSTITUTE(G$1,"REV.","")),版本控制!$F:$F,版本控制!$C:$C,,0),"")</f>
        <v/>
      </c>
      <c r="H127" s="3" t="str">
        <f>IFERROR(_xlfn.XLOOKUP(_xlfn.CONCAT(表格1[[#This Row],[Series NO]],"_",SUBSTITUTE(H$1,"REV.","")),版本控制!$F:$F,版本控制!$C:$C,,0),"")</f>
        <v/>
      </c>
      <c r="I127" s="3" t="str">
        <f>IFERROR(_xlfn.XLOOKUP(_xlfn.CONCAT(表格1[[#This Row],[Series NO]],"_",SUBSTITUTE(I$1,"REV.","")),版本控制!$F:$F,版本控制!$C:$C,,0),"")</f>
        <v/>
      </c>
      <c r="J127" s="3" t="str">
        <f>IFERROR(_xlfn.XLOOKUP(_xlfn.CONCAT(表格1[[#This Row],[Series NO]],"_",SUBSTITUTE(J$1,"REV.","")),版本控制!$F:$F,版本控制!$C:$C,,0),"")</f>
        <v/>
      </c>
      <c r="K127" s="3" t="str" cm="1">
        <f t="array" ref="K127">INDEX(F$1:J$1,1,MATCH(1,1/($F127:J127&lt;&gt;"")))</f>
        <v>REV.1</v>
      </c>
      <c r="L127" s="3" t="str" cm="1">
        <f t="array" ref="L127">LOOKUP(2,1/($F127:J127&lt;&gt;""),$F127:J127)</f>
        <v>07/08/'25</v>
      </c>
      <c r="M127" s="3"/>
      <c r="N127" s="3" t="str">
        <f>+TEXT(A127,"0000")</f>
        <v>125_1</v>
      </c>
      <c r="O127" s="108"/>
      <c r="P127" s="15"/>
      <c r="Q127" s="22" cm="1">
        <f t="array" ref="Q127">_xlfn.XLOOKUP(INDEX(_xlfn.TEXTSPLIT(表格1[[#This Row],[LINE   NUMBER]],"-"),1),'DN轉換表(必要)'!B:B,'DN轉換表(必要)'!C:C,,0)</f>
        <v>1.5</v>
      </c>
      <c r="R127" s="22" t="str" cm="1">
        <f t="array" ref="R127">IF(IFERROR(MATCH(INDEX(_xlfn.TEXTSPLIT(表格1[[#This Row],[LINE   NUMBER]],"-"),2),介質清單!I:I,0)&gt;=1,FALSE),"Trim",INDEX(_xlfn.TEXTSPLIT(表格1[[#This Row],[LINE   NUMBER]],"-"),2))</f>
        <v>CA</v>
      </c>
      <c r="S127" s="22" t="str" cm="1">
        <f t="array" ref="S12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2016</v>
      </c>
      <c r="T127" s="22" t="str" cm="1">
        <f t="array" ref="T127">IF(LEN(INDEX(_xlfn.TEXTSPLIT(表格1[[#This Row],[LINE   NUMBER]],"-"),4))=4,INDEX(_xlfn.TEXTSPLIT(表格1[[#This Row],[LINE   NUMBER]],"-"),4),IF(LEN(MID(E127,FIND("AA",E127,1),4))=4,MID(E127,FIND("AA",E127,1),4),"Wrong"))</f>
        <v>AA1B</v>
      </c>
      <c r="U127" s="22" t="str" cm="1">
        <f t="array" ref="U12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27" s="22" t="str">
        <f>_xlfn.XLOOKUP(表格1[[#This Row],[級數]],管道等级索引表!B:B,管道等级索引表!G:G,,0)</f>
        <v>A106 Gr.B
API 5L Gr.B
SAWH</v>
      </c>
      <c r="W127" s="22"/>
      <c r="X127" s="22"/>
      <c r="Y127" s="22"/>
      <c r="Z127" s="22"/>
      <c r="AA127" s="22"/>
      <c r="AB12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2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27" s="24" t="str">
        <f>IFERROR(_xlfn.XLOOKUP(表格1[[#This Row],[Line_No]],管道特性一覽表!A:A,管道特性一覽表!P:P,,0),"")</f>
        <v>水</v>
      </c>
      <c r="AE127" s="24" t="e" cm="1">
        <f t="array" ref="AE127">_xlfn.IFNA(_xlfn.XLOOKUP(表格1[[#This Row],[Series NO]],'依TP NO.篩選'!A:A,'依TP NO.篩選'!R:R,,0),_xlfn.XLOOKUP(VALUE(表格1[[#This Row],[Series NO]]),VALUE('依TP NO.篩選'!A:A),'依TP NO.篩選'!R:R,,0))</f>
        <v>#VALUE!</v>
      </c>
      <c r="AF127" s="24" t="str">
        <f>_xlfn.XLOOKUP(表格1[[#This Row],[系統]],介質清單!A:A,介質清單!B:B,,0)</f>
        <v>壓縮空氣</v>
      </c>
      <c r="AG127" s="25"/>
      <c r="AH127" s="22" t="str">
        <f>IFERROR(IF(MATCH(表格1[[#This Row],[Series NO]],Temp!A:A,0)&gt;=1,"有圖",FALSE),"")</f>
        <v/>
      </c>
      <c r="AI127" s="24"/>
      <c r="AJ12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27" s="2" t="str" cm="1">
        <f t="array" ref="AK127">IFERROR(_xlfn.TEXTJOIN("-",TRUE,INDEX(_xlfn.TEXTSPLIT(B127,"-"),1),INDEX(_xlfn.TEXTSPLIT(B127,"-"),2),INDEX(_xlfn.TEXTSPLIT(B127,"-"),4),INDEX(_xlfn.TEXTSPLIT(B127,"-"),5)),_xlfn.TEXTJOIN("-",TRUE,_xlfn.XLOOKUP(VALUE(INDEX(_xlfn.TEXTSPLIT(B127,"-"),4)),'DN轉換表(必要)'!A:A,'DN轉換表(必要)'!B:B,,0),INDEX(_xlfn.TEXTSPLIT(B127,"-"),1),INDEX(_xlfn.TEXTSPLIT(B127,"-"),2),INDEX(_xlfn.TEXTSPLIT(B127,"-"),3),INDEX(_xlfn.TEXTSPLIT(B127,"-"),4),INDEX(_xlfn.TEXTSPLIT(B127,"-"),5)))</f>
        <v>CA-2016-AA1B-NA</v>
      </c>
      <c r="AL127" s="2" t="str">
        <f>IF(ISNUMBER(IFERROR(_xlfn.XLOOKUP(表格1[[#This Row],[Line_No]],'TEMP VALUE'!A:A,'DRAWING LIST'!A:A,,0),"")),"v","")</f>
        <v/>
      </c>
      <c r="AM127" s="2" t="str">
        <f>_xlfn.XLOOKUP(表格1[[#This Row],[Series NO]], 版本控制!$A:$A, 版本控制!$E:$E, , 0, -1)</f>
        <v>啟用</v>
      </c>
    </row>
    <row r="128" spans="1:39" hidden="1">
      <c r="A128" s="18">
        <f>'圖號清單-114.04.25'!A128</f>
        <v>126</v>
      </c>
      <c r="B128" s="14" t="str">
        <f>_xlfn.XLOOKUP(表格1[[#This Row],[Series NO]],'圖號清單-114.04.25'!A:A,'圖號清單-114.04.25'!B:B,,0)</f>
        <v>CA-2017-40-AA1B-NA</v>
      </c>
      <c r="C128" s="3" t="str">
        <f>COUNTIF($AK$2:AK128, AK128) &amp; "/" &amp; COUNTIF($AK$2:$AK$3003, AK128)</f>
        <v>1/1</v>
      </c>
      <c r="D128" s="3" t="str">
        <f t="shared" si="2"/>
        <v>CA-2017-40-AA1B-NA</v>
      </c>
      <c r="E128" s="14" t="str" cm="1">
        <f t="array" ref="E128">IFERROR(_xlfn.TEXTJOIN("-",TRUE,_xlfn.XLOOKUP(VALUE(INDEX(_xlfn.TEXTSPLIT(B128,"-"),3)),'DN轉換表(必要)'!A:A,'DN轉換表(必要)'!B:B,,0),INDEX(_xlfn.TEXTSPLIT(B128,"-"),1),INDEX(_xlfn.TEXTSPLIT(B128,"-"),2),INDEX(_xlfn.TEXTSPLIT(B128,"-"),4),INDEX(_xlfn.TEXTSPLIT(B128,"-"),5)),_xlfn.TEXTJOIN("-",TRUE,_xlfn.XLOOKUP(VALUE(INDEX(_xlfn.TEXTSPLIT(B128,"-"),4)),'DN轉換表(必要)'!A:A,'DN轉換表(必要)'!B:B,,0),INDEX(_xlfn.TEXTSPLIT(B128,"-"),1),INDEX(_xlfn.TEXTSPLIT(B128,"-"),2),INDEX(_xlfn.TEXTSPLIT(B128,"-"),3),INDEX(_xlfn.TEXTSPLIT(B128,"-"),4),INDEX(_xlfn.TEXTSPLIT(B128,"-"),5)))</f>
        <v>1 1/2"-CA-2017-AA1B-NA</v>
      </c>
      <c r="F128" s="3" t="str">
        <f>IFERROR(_xlfn.XLOOKUP(_xlfn.CONCAT(表格1[[#This Row],[Series NO]],"_",SUBSTITUTE(F$1,"REV.","")),版本控制!$F:$F,版本控制!$C:$C,,0),"")</f>
        <v>04/22/'25</v>
      </c>
      <c r="G128" s="3" t="str">
        <f>IFERROR(_xlfn.XLOOKUP(_xlfn.CONCAT(表格1[[#This Row],[Series NO]],"_",SUBSTITUTE(G$1,"REV.","")),版本控制!$F:$F,版本控制!$C:$C,,0),"")</f>
        <v>06/03/'25</v>
      </c>
      <c r="H128" s="3" t="str">
        <f>IFERROR(_xlfn.XLOOKUP(_xlfn.CONCAT(表格1[[#This Row],[Series NO]],"_",SUBSTITUTE(H$1,"REV.","")),版本控制!$F:$F,版本控制!$C:$C,,0),"")</f>
        <v/>
      </c>
      <c r="I128" s="3" t="str">
        <f>IFERROR(_xlfn.XLOOKUP(_xlfn.CONCAT(表格1[[#This Row],[Series NO]],"_",SUBSTITUTE(I$1,"REV.","")),版本控制!$F:$F,版本控制!$C:$C,,0),"")</f>
        <v/>
      </c>
      <c r="J128" s="3" t="str">
        <f>IFERROR(_xlfn.XLOOKUP(_xlfn.CONCAT(表格1[[#This Row],[Series NO]],"_",SUBSTITUTE(J$1,"REV.","")),版本控制!$F:$F,版本控制!$C:$C,,0),"")</f>
        <v/>
      </c>
      <c r="K128" s="3" t="str" cm="1">
        <f t="array" ref="K128">INDEX(F$1:J$1,1,MATCH(1,1/($F128:J128&lt;&gt;"")))</f>
        <v>REV.2</v>
      </c>
      <c r="L128" s="3" t="str" cm="1">
        <f t="array" ref="L128">LOOKUP(2,1/($F128:J128&lt;&gt;""),$F128:J128)</f>
        <v>06/03/'25</v>
      </c>
      <c r="M128" s="3"/>
      <c r="N128" s="3" t="str">
        <f t="shared" si="3"/>
        <v>0126</v>
      </c>
      <c r="O128" s="28"/>
      <c r="P128" s="32"/>
      <c r="Q128" s="22" cm="1">
        <f t="array" ref="Q128">_xlfn.XLOOKUP(INDEX(_xlfn.TEXTSPLIT(表格1[[#This Row],[LINE   NUMBER]],"-"),1),'DN轉換表(必要)'!B:B,'DN轉換表(必要)'!C:C,,0)</f>
        <v>1.5</v>
      </c>
      <c r="R128" s="22" t="str" cm="1">
        <f t="array" ref="R128">IF(IFERROR(MATCH(INDEX(_xlfn.TEXTSPLIT(表格1[[#This Row],[LINE   NUMBER]],"-"),2),介質清單!I:I,0)&gt;=1,FALSE),"Trim",INDEX(_xlfn.TEXTSPLIT(表格1[[#This Row],[LINE   NUMBER]],"-"),2))</f>
        <v>CA</v>
      </c>
      <c r="S128" s="22" t="str" cm="1">
        <f t="array" ref="S12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2017</v>
      </c>
      <c r="T128" s="22" t="str" cm="1">
        <f t="array" ref="T128">IF(LEN(INDEX(_xlfn.TEXTSPLIT(表格1[[#This Row],[LINE   NUMBER]],"-"),4))=4,INDEX(_xlfn.TEXTSPLIT(表格1[[#This Row],[LINE   NUMBER]],"-"),4),IF(LEN(MID(E128,FIND("AA",E128,1),4))=4,MID(E128,FIND("AA",E128,1),4),"Wrong"))</f>
        <v>AA1B</v>
      </c>
      <c r="U128" s="22" t="str" cm="1">
        <f t="array" ref="U12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28" s="22" t="str">
        <f>_xlfn.XLOOKUP(表格1[[#This Row],[級數]],管道等级索引表!B:B,管道等级索引表!G:G,,0)</f>
        <v>A106 Gr.B
API 5L Gr.B
SAWH</v>
      </c>
      <c r="W128" s="22" t="s">
        <v>5</v>
      </c>
      <c r="X128" s="23"/>
      <c r="Y128" s="22"/>
      <c r="Z128" s="22" t="str">
        <f>_xlfn.CONCAT(表格1[[#This Row],[系統]],"-",表格1[[#This Row],[編號]])</f>
        <v>CA-2017</v>
      </c>
      <c r="AA128" s="22"/>
      <c r="AB128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12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128" s="24" t="str">
        <f>IFERROR(_xlfn.XLOOKUP(表格1[[#This Row],[Line_No]],管道特性一覽表!A:A,管道特性一覽表!P:P,,0),"")</f>
        <v/>
      </c>
      <c r="AE128" s="24" t="str" cm="1">
        <f t="array" ref="AE128">_xlfn.IFNA(_xlfn.XLOOKUP(表格1[[#This Row],[Series NO]],'依TP NO.篩選'!A:A,'依TP NO.篩選'!R:R,,0),_xlfn.XLOOKUP(VALUE(表格1[[#This Row],[Series NO]]),VALUE('依TP NO.篩選'!A:A),'依TP NO.篩選'!R:R,,0))</f>
        <v>TP-027</v>
      </c>
      <c r="AF128" s="24" t="str">
        <f>_xlfn.XLOOKUP(表格1[[#This Row],[系統]],介質清單!A:A,介質清單!B:B,,0)</f>
        <v>壓縮空氣</v>
      </c>
      <c r="AG128" s="25" t="str">
        <f>IFERROR(_xlfn.XLOOKUP(表格1[[#This Row],[Line_No]],管道特性一覽表!A:A,管道特性一覽表!R:R,,0),"")</f>
        <v/>
      </c>
      <c r="AH128" s="22" t="s">
        <v>3433</v>
      </c>
      <c r="AI128" s="24"/>
      <c r="AJ12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28" s="2" t="str" cm="1">
        <f t="array" ref="AK128">IFERROR(_xlfn.TEXTJOIN("-",TRUE,INDEX(_xlfn.TEXTSPLIT(B128,"-"),1),INDEX(_xlfn.TEXTSPLIT(B128,"-"),2),INDEX(_xlfn.TEXTSPLIT(B128,"-"),4),INDEX(_xlfn.TEXTSPLIT(B128,"-"),5)),_xlfn.TEXTJOIN("-",TRUE,_xlfn.XLOOKUP(VALUE(INDEX(_xlfn.TEXTSPLIT(B128,"-"),4)),'DN轉換表(必要)'!A:A,'DN轉換表(必要)'!B:B,,0),INDEX(_xlfn.TEXTSPLIT(B128,"-"),1),INDEX(_xlfn.TEXTSPLIT(B128,"-"),2),INDEX(_xlfn.TEXTSPLIT(B128,"-"),3),INDEX(_xlfn.TEXTSPLIT(B128,"-"),4),INDEX(_xlfn.TEXTSPLIT(B128,"-"),5)))</f>
        <v>CA-2017-AA1B-NA</v>
      </c>
      <c r="AL128" s="2" t="str">
        <f>IF(ISNUMBER(IFERROR(_xlfn.XLOOKUP(表格1[[#This Row],[Line_No]],'TEMP VALUE'!A:A,'DRAWING LIST'!A:A,,0),"")),"v","")</f>
        <v/>
      </c>
      <c r="AM128" s="2" t="str">
        <f>_xlfn.XLOOKUP(表格1[[#This Row],[Series NO]], 版本控制!$A:$A, 版本控制!$E:$E, , 0, -1)</f>
        <v>啟用</v>
      </c>
    </row>
    <row r="129" spans="1:39" hidden="1">
      <c r="A129" s="18">
        <f>'圖號清單-114.04.25'!A129</f>
        <v>127</v>
      </c>
      <c r="B129" s="14" t="str">
        <f>_xlfn.XLOOKUP(表格1[[#This Row],[Series NO]],'圖號清單-114.04.25'!A:A,'圖號清單-114.04.25'!B:B,,0)</f>
        <v>CA-2018-40-AA1B-NA</v>
      </c>
      <c r="C129" s="3" t="str">
        <f>COUNTIF($AK$2:AK129, AK129) &amp; "/" &amp; COUNTIF($AK$2:$AK$3003, AK129)</f>
        <v>1/1</v>
      </c>
      <c r="D129" s="3" t="str">
        <f t="shared" si="2"/>
        <v>CA-2018-40-AA1B-NA</v>
      </c>
      <c r="E129" s="14" t="str" cm="1">
        <f t="array" ref="E129">IFERROR(_xlfn.TEXTJOIN("-",TRUE,_xlfn.XLOOKUP(VALUE(INDEX(_xlfn.TEXTSPLIT(B129,"-"),3)),'DN轉換表(必要)'!A:A,'DN轉換表(必要)'!B:B,,0),INDEX(_xlfn.TEXTSPLIT(B129,"-"),1),INDEX(_xlfn.TEXTSPLIT(B129,"-"),2),INDEX(_xlfn.TEXTSPLIT(B129,"-"),4),INDEX(_xlfn.TEXTSPLIT(B129,"-"),5)),_xlfn.TEXTJOIN("-",TRUE,_xlfn.XLOOKUP(VALUE(INDEX(_xlfn.TEXTSPLIT(B129,"-"),4)),'DN轉換表(必要)'!A:A,'DN轉換表(必要)'!B:B,,0),INDEX(_xlfn.TEXTSPLIT(B129,"-"),1),INDEX(_xlfn.TEXTSPLIT(B129,"-"),2),INDEX(_xlfn.TEXTSPLIT(B129,"-"),3),INDEX(_xlfn.TEXTSPLIT(B129,"-"),4),INDEX(_xlfn.TEXTSPLIT(B129,"-"),5)))</f>
        <v>1 1/2"-CA-2018-AA1B-NA</v>
      </c>
      <c r="F129" s="3" t="str">
        <f>IFERROR(_xlfn.XLOOKUP(_xlfn.CONCAT(表格1[[#This Row],[Series NO]],"_",SUBSTITUTE(F$1,"REV.","")),版本控制!$F:$F,版本控制!$C:$C,,0),"")</f>
        <v>04/22/'25</v>
      </c>
      <c r="G129" s="3" t="str">
        <f>IFERROR(_xlfn.XLOOKUP(_xlfn.CONCAT(表格1[[#This Row],[Series NO]],"_",SUBSTITUTE(G$1,"REV.","")),版本控制!$F:$F,版本控制!$C:$C,,0),"")</f>
        <v>06/03/'25</v>
      </c>
      <c r="H129" s="3" t="str">
        <f>IFERROR(_xlfn.XLOOKUP(_xlfn.CONCAT(表格1[[#This Row],[Series NO]],"_",SUBSTITUTE(H$1,"REV.","")),版本控制!$F:$F,版本控制!$C:$C,,0),"")</f>
        <v/>
      </c>
      <c r="I129" s="3" t="str">
        <f>IFERROR(_xlfn.XLOOKUP(_xlfn.CONCAT(表格1[[#This Row],[Series NO]],"_",SUBSTITUTE(I$1,"REV.","")),版本控制!$F:$F,版本控制!$C:$C,,0),"")</f>
        <v/>
      </c>
      <c r="J129" s="3" t="str">
        <f>IFERROR(_xlfn.XLOOKUP(_xlfn.CONCAT(表格1[[#This Row],[Series NO]],"_",SUBSTITUTE(J$1,"REV.","")),版本控制!$F:$F,版本控制!$C:$C,,0),"")</f>
        <v/>
      </c>
      <c r="K129" s="3" t="str" cm="1">
        <f t="array" ref="K129">INDEX(F$1:J$1,1,MATCH(1,1/($F129:J129&lt;&gt;"")))</f>
        <v>REV.2</v>
      </c>
      <c r="L129" s="3" t="str" cm="1">
        <f t="array" ref="L129">LOOKUP(2,1/($F129:J129&lt;&gt;""),$F129:J129)</f>
        <v>06/03/'25</v>
      </c>
      <c r="M129" s="3"/>
      <c r="N129" s="3" t="str">
        <f t="shared" si="3"/>
        <v>0127</v>
      </c>
      <c r="O129" s="28"/>
      <c r="P129" s="32"/>
      <c r="Q129" s="22" cm="1">
        <f t="array" ref="Q129">_xlfn.XLOOKUP(INDEX(_xlfn.TEXTSPLIT(表格1[[#This Row],[LINE   NUMBER]],"-"),1),'DN轉換表(必要)'!B:B,'DN轉換表(必要)'!C:C,,0)</f>
        <v>1.5</v>
      </c>
      <c r="R129" s="22" t="str" cm="1">
        <f t="array" ref="R129">IF(IFERROR(MATCH(INDEX(_xlfn.TEXTSPLIT(表格1[[#This Row],[LINE   NUMBER]],"-"),2),介質清單!I:I,0)&gt;=1,FALSE),"Trim",INDEX(_xlfn.TEXTSPLIT(表格1[[#This Row],[LINE   NUMBER]],"-"),2))</f>
        <v>CA</v>
      </c>
      <c r="S129" s="22" t="str" cm="1">
        <f t="array" ref="S12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2018</v>
      </c>
      <c r="T129" s="22" t="str" cm="1">
        <f t="array" ref="T129">IF(LEN(INDEX(_xlfn.TEXTSPLIT(表格1[[#This Row],[LINE   NUMBER]],"-"),4))=4,INDEX(_xlfn.TEXTSPLIT(表格1[[#This Row],[LINE   NUMBER]],"-"),4),IF(LEN(MID(E129,FIND("AA",E129,1),4))=4,MID(E129,FIND("AA",E129,1),4),"Wrong"))</f>
        <v>AA1B</v>
      </c>
      <c r="U129" s="22" t="str" cm="1">
        <f t="array" ref="U12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29" s="22" t="str">
        <f>_xlfn.XLOOKUP(表格1[[#This Row],[級數]],管道等级索引表!B:B,管道等级索引表!G:G,,0)</f>
        <v>A106 Gr.B
API 5L Gr.B
SAWH</v>
      </c>
      <c r="W129" s="22" t="s">
        <v>5</v>
      </c>
      <c r="X129" s="23"/>
      <c r="Y129" s="22"/>
      <c r="Z129" s="22" t="str">
        <f>_xlfn.CONCAT(表格1[[#This Row],[系統]],"-",表格1[[#This Row],[編號]])</f>
        <v>CA-2018</v>
      </c>
      <c r="AA129" s="22"/>
      <c r="AB12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12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129" s="24" t="str">
        <f>IFERROR(_xlfn.XLOOKUP(表格1[[#This Row],[Line_No]],管道特性一覽表!A:A,管道特性一覽表!P:P,,0),"")</f>
        <v/>
      </c>
      <c r="AE129" s="24" t="str" cm="1">
        <f t="array" ref="AE129">_xlfn.IFNA(_xlfn.XLOOKUP(表格1[[#This Row],[Series NO]],'依TP NO.篩選'!A:A,'依TP NO.篩選'!R:R,,0),_xlfn.XLOOKUP(VALUE(表格1[[#This Row],[Series NO]]),VALUE('依TP NO.篩選'!A:A),'依TP NO.篩選'!R:R,,0))</f>
        <v>TP-027</v>
      </c>
      <c r="AF129" s="24" t="str">
        <f>_xlfn.XLOOKUP(表格1[[#This Row],[系統]],介質清單!A:A,介質清單!B:B,,0)</f>
        <v>壓縮空氣</v>
      </c>
      <c r="AG129" s="25" t="str">
        <f>IFERROR(_xlfn.XLOOKUP(表格1[[#This Row],[Line_No]],管道特性一覽表!A:A,管道特性一覽表!R:R,,0),"")</f>
        <v/>
      </c>
      <c r="AH129" s="22" t="s">
        <v>3433</v>
      </c>
      <c r="AI129" s="24"/>
      <c r="AJ12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29" s="2" t="str" cm="1">
        <f t="array" ref="AK129">IFERROR(_xlfn.TEXTJOIN("-",TRUE,INDEX(_xlfn.TEXTSPLIT(B129,"-"),1),INDEX(_xlfn.TEXTSPLIT(B129,"-"),2),INDEX(_xlfn.TEXTSPLIT(B129,"-"),4),INDEX(_xlfn.TEXTSPLIT(B129,"-"),5)),_xlfn.TEXTJOIN("-",TRUE,_xlfn.XLOOKUP(VALUE(INDEX(_xlfn.TEXTSPLIT(B129,"-"),4)),'DN轉換表(必要)'!A:A,'DN轉換表(必要)'!B:B,,0),INDEX(_xlfn.TEXTSPLIT(B129,"-"),1),INDEX(_xlfn.TEXTSPLIT(B129,"-"),2),INDEX(_xlfn.TEXTSPLIT(B129,"-"),3),INDEX(_xlfn.TEXTSPLIT(B129,"-"),4),INDEX(_xlfn.TEXTSPLIT(B129,"-"),5)))</f>
        <v>CA-2018-AA1B-NA</v>
      </c>
      <c r="AL129" s="2" t="str">
        <f>IF(ISNUMBER(IFERROR(_xlfn.XLOOKUP(表格1[[#This Row],[Line_No]],'TEMP VALUE'!A:A,'DRAWING LIST'!A:A,,0),"")),"v","")</f>
        <v/>
      </c>
      <c r="AM129" s="2" t="str">
        <f>_xlfn.XLOOKUP(表格1[[#This Row],[Series NO]], 版本控制!$A:$A, 版本控制!$E:$E, , 0, -1)</f>
        <v>啟用</v>
      </c>
    </row>
    <row r="130" spans="1:39">
      <c r="A130" s="18">
        <f>'圖號清單-114.04.25'!A130</f>
        <v>128</v>
      </c>
      <c r="B130" s="14" t="str">
        <f>_xlfn.XLOOKUP(表格1[[#This Row],[Series NO]],'圖號清單-114.04.25'!A:A,'圖號清單-114.04.25'!B:B,,0)</f>
        <v>CA-2101-50-AA1B-NA-1</v>
      </c>
      <c r="C130" s="3" t="str">
        <f>COUNTIF($AK$2:AK130, AK130) &amp; "/" &amp; COUNTIF($AK$2:$AK$3003, AK130)</f>
        <v>1/2</v>
      </c>
      <c r="D130" s="3" t="str">
        <f t="shared" si="2"/>
        <v>CA-2101-50-AA1B-NA</v>
      </c>
      <c r="E130" s="14" t="str" cm="1">
        <f t="array" ref="E130">IFERROR(_xlfn.TEXTJOIN("-",TRUE,_xlfn.XLOOKUP(VALUE(INDEX(_xlfn.TEXTSPLIT(B130,"-"),3)),'DN轉換表(必要)'!A:A,'DN轉換表(必要)'!B:B,,0),INDEX(_xlfn.TEXTSPLIT(B130,"-"),1),INDEX(_xlfn.TEXTSPLIT(B130,"-"),2),INDEX(_xlfn.TEXTSPLIT(B130,"-"),4),INDEX(_xlfn.TEXTSPLIT(B130,"-"),5)),_xlfn.TEXTJOIN("-",TRUE,_xlfn.XLOOKUP(VALUE(INDEX(_xlfn.TEXTSPLIT(B130,"-"),4)),'DN轉換表(必要)'!A:A,'DN轉換表(必要)'!B:B,,0),INDEX(_xlfn.TEXTSPLIT(B130,"-"),1),INDEX(_xlfn.TEXTSPLIT(B130,"-"),2),INDEX(_xlfn.TEXTSPLIT(B130,"-"),3),INDEX(_xlfn.TEXTSPLIT(B130,"-"),4),INDEX(_xlfn.TEXTSPLIT(B130,"-"),5)))</f>
        <v>2"-CA-2101-AA1B-NA</v>
      </c>
      <c r="F130" s="3" t="str">
        <f>IFERROR(_xlfn.XLOOKUP(_xlfn.CONCAT(表格1[[#This Row],[Series NO]],"_",SUBSTITUTE(F$1,"REV.","")),版本控制!$F:$F,版本控制!$C:$C,,0),"")</f>
        <v>04/22/'25</v>
      </c>
      <c r="G130" s="3" t="str">
        <f>IFERROR(_xlfn.XLOOKUP(_xlfn.CONCAT(表格1[[#This Row],[Series NO]],"_",SUBSTITUTE(G$1,"REV.","")),版本控制!$F:$F,版本控制!$C:$C,,0),"")</f>
        <v/>
      </c>
      <c r="H130" s="3" t="str">
        <f>IFERROR(_xlfn.XLOOKUP(_xlfn.CONCAT(表格1[[#This Row],[Series NO]],"_",SUBSTITUTE(H$1,"REV.","")),版本控制!$F:$F,版本控制!$C:$C,,0),"")</f>
        <v/>
      </c>
      <c r="I130" s="3" t="str">
        <f>IFERROR(_xlfn.XLOOKUP(_xlfn.CONCAT(表格1[[#This Row],[Series NO]],"_",SUBSTITUTE(I$1,"REV.","")),版本控制!$F:$F,版本控制!$C:$C,,0),"")</f>
        <v/>
      </c>
      <c r="J130" s="3" t="str">
        <f>IFERROR(_xlfn.XLOOKUP(_xlfn.CONCAT(表格1[[#This Row],[Series NO]],"_",SUBSTITUTE(J$1,"REV.","")),版本控制!$F:$F,版本控制!$C:$C,,0),"")</f>
        <v/>
      </c>
      <c r="K130" s="3" t="str" cm="1">
        <f t="array" ref="K130">INDEX(F$1:J$1,1,MATCH(1,1/($F130:J130&lt;&gt;"")))</f>
        <v>REV.1</v>
      </c>
      <c r="L130" s="3" t="str" cm="1">
        <f t="array" ref="L130">LOOKUP(2,1/($F130:J130&lt;&gt;""),$F130:J130)</f>
        <v>04/22/'25</v>
      </c>
      <c r="M130" s="3"/>
      <c r="N130" s="3" t="str">
        <f t="shared" si="3"/>
        <v>0128</v>
      </c>
      <c r="O130" s="28"/>
      <c r="P130" s="32"/>
      <c r="Q130" s="22" cm="1">
        <f t="array" ref="Q130">_xlfn.XLOOKUP(INDEX(_xlfn.TEXTSPLIT(表格1[[#This Row],[LINE   NUMBER]],"-"),1),'DN轉換表(必要)'!B:B,'DN轉換表(必要)'!C:C,,0)</f>
        <v>2</v>
      </c>
      <c r="R130" s="22" t="str" cm="1">
        <f t="array" ref="R130">IF(IFERROR(MATCH(INDEX(_xlfn.TEXTSPLIT(表格1[[#This Row],[LINE   NUMBER]],"-"),2),介質清單!I:I,0)&gt;=1,FALSE),"Trim",INDEX(_xlfn.TEXTSPLIT(表格1[[#This Row],[LINE   NUMBER]],"-"),2))</f>
        <v>CA</v>
      </c>
      <c r="S130" s="22" t="str" cm="1">
        <f t="array" ref="S13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130" s="22" t="str" cm="1">
        <f t="array" ref="T130">IF(LEN(INDEX(_xlfn.TEXTSPLIT(表格1[[#This Row],[LINE   NUMBER]],"-"),4))=4,INDEX(_xlfn.TEXTSPLIT(表格1[[#This Row],[LINE   NUMBER]],"-"),4),IF(LEN(MID(E130,FIND("AA",E130,1),4))=4,MID(E130,FIND("AA",E130,1),4),"Wrong"))</f>
        <v>AA1B</v>
      </c>
      <c r="U130" s="22" t="str" cm="1">
        <f t="array" ref="U13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30" s="22" t="str">
        <f>_xlfn.XLOOKUP(表格1[[#This Row],[級數]],管道等级索引表!B:B,管道等级索引表!G:G,,0)</f>
        <v>A106 Gr.B
API 5L Gr.B
SAWH</v>
      </c>
      <c r="W130" s="22" t="s">
        <v>5</v>
      </c>
      <c r="X130" s="23"/>
      <c r="Y130" s="22"/>
      <c r="Z130" s="22" t="str">
        <f>_xlfn.CONCAT(表格1[[#This Row],[系統]],"-",表格1[[#This Row],[編號]])</f>
        <v>CA-2101</v>
      </c>
      <c r="AA130" s="22"/>
      <c r="AB13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3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30" s="24" t="str">
        <f>IFERROR(_xlfn.XLOOKUP(表格1[[#This Row],[Line_No]],管道特性一覽表!A:A,管道特性一覽表!P:P,,0),"")</f>
        <v>水</v>
      </c>
      <c r="AE130" s="24" t="str" cm="1">
        <f t="array" ref="AE130">_xlfn.IFNA(_xlfn.XLOOKUP(表格1[[#This Row],[Series NO]],'依TP NO.篩選'!A:A,'依TP NO.篩選'!R:R,,0),_xlfn.XLOOKUP(VALUE(表格1[[#This Row],[Series NO]]),VALUE('依TP NO.篩選'!A:A),'依TP NO.篩選'!R:R,,0))</f>
        <v>TP-027</v>
      </c>
      <c r="AF130" s="24" t="str">
        <f>_xlfn.XLOOKUP(表格1[[#This Row],[系統]],介質清單!A:A,介質清單!B:B,,0)</f>
        <v>壓縮空氣</v>
      </c>
      <c r="AG130" s="25"/>
      <c r="AH130" s="22" t="s">
        <v>3433</v>
      </c>
      <c r="AI130" s="24"/>
      <c r="AJ13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30" s="2" t="str" cm="1">
        <f t="array" ref="AK130">IFERROR(_xlfn.TEXTJOIN("-",TRUE,INDEX(_xlfn.TEXTSPLIT(B130,"-"),1),INDEX(_xlfn.TEXTSPLIT(B130,"-"),2),INDEX(_xlfn.TEXTSPLIT(B130,"-"),4),INDEX(_xlfn.TEXTSPLIT(B130,"-"),5)),_xlfn.TEXTJOIN("-",TRUE,_xlfn.XLOOKUP(VALUE(INDEX(_xlfn.TEXTSPLIT(B130,"-"),4)),'DN轉換表(必要)'!A:A,'DN轉換表(必要)'!B:B,,0),INDEX(_xlfn.TEXTSPLIT(B130,"-"),1),INDEX(_xlfn.TEXTSPLIT(B130,"-"),2),INDEX(_xlfn.TEXTSPLIT(B130,"-"),3),INDEX(_xlfn.TEXTSPLIT(B130,"-"),4),INDEX(_xlfn.TEXTSPLIT(B130,"-"),5)))</f>
        <v>CA-2101-AA1B-NA</v>
      </c>
      <c r="AL130" s="2" t="str">
        <f>IF(ISNUMBER(IFERROR(_xlfn.XLOOKUP(表格1[[#This Row],[Line_No]],'TEMP VALUE'!A:A,'DRAWING LIST'!A:A,,0),"")),"v","")</f>
        <v>v</v>
      </c>
      <c r="AM130" s="2" t="str">
        <f>_xlfn.XLOOKUP(表格1[[#This Row],[Series NO]], 版本控制!$A:$A, 版本控制!$E:$E, , 0, -1)</f>
        <v>啟用</v>
      </c>
    </row>
    <row r="131" spans="1:39">
      <c r="A131" s="18">
        <f>'圖號清單-114.04.25'!A131</f>
        <v>129</v>
      </c>
      <c r="B131" s="14" t="str">
        <f>_xlfn.XLOOKUP(表格1[[#This Row],[Series NO]],'圖號清單-114.04.25'!A:A,'圖號清單-114.04.25'!B:B,,0)</f>
        <v>CA-2101-50-AA1B-NA-2</v>
      </c>
      <c r="C131" s="3" t="str">
        <f>COUNTIF($AK$2:AK131, AK131) &amp; "/" &amp; COUNTIF($AK$2:$AK$3003, AK131)</f>
        <v>2/2</v>
      </c>
      <c r="D131" s="3" t="str">
        <f t="shared" ref="D131:D194" si="4">_xlfn.TEXTJOIN("-",TRUE,INDEX(_xlfn.TEXTSPLIT(B131,"-"),1),INDEX(_xlfn.TEXTSPLIT(B131,"-"),2),INDEX(_xlfn.TEXTSPLIT(B131,"-"),3),INDEX(_xlfn.TEXTSPLIT(B131,"-"),4),INDEX(_xlfn.TEXTSPLIT(B131,"-"),5))</f>
        <v>CA-2101-50-AA1B-NA</v>
      </c>
      <c r="E131" s="14" t="str" cm="1">
        <f t="array" ref="E131">IFERROR(_xlfn.TEXTJOIN("-",TRUE,_xlfn.XLOOKUP(VALUE(INDEX(_xlfn.TEXTSPLIT(B131,"-"),3)),'DN轉換表(必要)'!A:A,'DN轉換表(必要)'!B:B,,0),INDEX(_xlfn.TEXTSPLIT(B131,"-"),1),INDEX(_xlfn.TEXTSPLIT(B131,"-"),2),INDEX(_xlfn.TEXTSPLIT(B131,"-"),4),INDEX(_xlfn.TEXTSPLIT(B131,"-"),5)),_xlfn.TEXTJOIN("-",TRUE,_xlfn.XLOOKUP(VALUE(INDEX(_xlfn.TEXTSPLIT(B131,"-"),4)),'DN轉換表(必要)'!A:A,'DN轉換表(必要)'!B:B,,0),INDEX(_xlfn.TEXTSPLIT(B131,"-"),1),INDEX(_xlfn.TEXTSPLIT(B131,"-"),2),INDEX(_xlfn.TEXTSPLIT(B131,"-"),3),INDEX(_xlfn.TEXTSPLIT(B131,"-"),4),INDEX(_xlfn.TEXTSPLIT(B131,"-"),5)))</f>
        <v>2"-CA-2101-AA1B-NA</v>
      </c>
      <c r="F131" s="3" t="str">
        <f>IFERROR(_xlfn.XLOOKUP(_xlfn.CONCAT(表格1[[#This Row],[Series NO]],"_",SUBSTITUTE(F$1,"REV.","")),版本控制!$F:$F,版本控制!$C:$C,,0),"")</f>
        <v>04/22/'25</v>
      </c>
      <c r="G131" s="3" t="str">
        <f>IFERROR(_xlfn.XLOOKUP(_xlfn.CONCAT(表格1[[#This Row],[Series NO]],"_",SUBSTITUTE(G$1,"REV.","")),版本控制!$F:$F,版本控制!$C:$C,,0),"")</f>
        <v/>
      </c>
      <c r="H131" s="3" t="str">
        <f>IFERROR(_xlfn.XLOOKUP(_xlfn.CONCAT(表格1[[#This Row],[Series NO]],"_",SUBSTITUTE(H$1,"REV.","")),版本控制!$F:$F,版本控制!$C:$C,,0),"")</f>
        <v/>
      </c>
      <c r="I131" s="3" t="str">
        <f>IFERROR(_xlfn.XLOOKUP(_xlfn.CONCAT(表格1[[#This Row],[Series NO]],"_",SUBSTITUTE(I$1,"REV.","")),版本控制!$F:$F,版本控制!$C:$C,,0),"")</f>
        <v/>
      </c>
      <c r="J131" s="3" t="str">
        <f>IFERROR(_xlfn.XLOOKUP(_xlfn.CONCAT(表格1[[#This Row],[Series NO]],"_",SUBSTITUTE(J$1,"REV.","")),版本控制!$F:$F,版本控制!$C:$C,,0),"")</f>
        <v/>
      </c>
      <c r="K131" s="3" t="str" cm="1">
        <f t="array" ref="K131">INDEX(F$1:J$1,1,MATCH(1,1/($F131:J131&lt;&gt;"")))</f>
        <v>REV.1</v>
      </c>
      <c r="L131" s="3" t="str" cm="1">
        <f t="array" ref="L131">LOOKUP(2,1/($F131:J131&lt;&gt;""),$F131:J131)</f>
        <v>04/22/'25</v>
      </c>
      <c r="M131" s="3"/>
      <c r="N131" s="3" t="str">
        <f t="shared" si="3"/>
        <v>0129</v>
      </c>
      <c r="O131" s="28"/>
      <c r="P131" s="32"/>
      <c r="Q131" s="22" cm="1">
        <f t="array" ref="Q131">_xlfn.XLOOKUP(INDEX(_xlfn.TEXTSPLIT(表格1[[#This Row],[LINE   NUMBER]],"-"),1),'DN轉換表(必要)'!B:B,'DN轉換表(必要)'!C:C,,0)</f>
        <v>2</v>
      </c>
      <c r="R131" s="22" t="str" cm="1">
        <f t="array" ref="R131">IF(IFERROR(MATCH(INDEX(_xlfn.TEXTSPLIT(表格1[[#This Row],[LINE   NUMBER]],"-"),2),介質清單!I:I,0)&gt;=1,FALSE),"Trim",INDEX(_xlfn.TEXTSPLIT(表格1[[#This Row],[LINE   NUMBER]],"-"),2))</f>
        <v>CA</v>
      </c>
      <c r="S131" s="22" t="str" cm="1">
        <f t="array" ref="S13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131" s="22" t="str" cm="1">
        <f t="array" ref="T131">IF(LEN(INDEX(_xlfn.TEXTSPLIT(表格1[[#This Row],[LINE   NUMBER]],"-"),4))=4,INDEX(_xlfn.TEXTSPLIT(表格1[[#This Row],[LINE   NUMBER]],"-"),4),IF(LEN(MID(E131,FIND("AA",E131,1),4))=4,MID(E131,FIND("AA",E131,1),4),"Wrong"))</f>
        <v>AA1B</v>
      </c>
      <c r="U131" s="22" t="str" cm="1">
        <f t="array" ref="U13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31" s="22" t="str">
        <f>_xlfn.XLOOKUP(表格1[[#This Row],[級數]],管道等级索引表!B:B,管道等级索引表!G:G,,0)</f>
        <v>A106 Gr.B
API 5L Gr.B
SAWH</v>
      </c>
      <c r="W131" s="22" t="s">
        <v>5</v>
      </c>
      <c r="X131" s="23"/>
      <c r="Y131" s="22"/>
      <c r="Z131" s="22" t="str">
        <f>_xlfn.CONCAT(表格1[[#This Row],[系統]],"-",表格1[[#This Row],[編號]])</f>
        <v>CA-2101</v>
      </c>
      <c r="AA131" s="22"/>
      <c r="AB13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3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31" s="24" t="str">
        <f>IFERROR(_xlfn.XLOOKUP(表格1[[#This Row],[Line_No]],管道特性一覽表!A:A,管道特性一覽表!P:P,,0),"")</f>
        <v>水</v>
      </c>
      <c r="AE131" s="24" t="str" cm="1">
        <f t="array" ref="AE131">_xlfn.IFNA(_xlfn.XLOOKUP(表格1[[#This Row],[Series NO]],'依TP NO.篩選'!A:A,'依TP NO.篩選'!R:R,,0),_xlfn.XLOOKUP(VALUE(表格1[[#This Row],[Series NO]]),VALUE('依TP NO.篩選'!A:A),'依TP NO.篩選'!R:R,,0))</f>
        <v>TP-027</v>
      </c>
      <c r="AF131" s="24" t="str">
        <f>_xlfn.XLOOKUP(表格1[[#This Row],[系統]],介質清單!A:A,介質清單!B:B,,0)</f>
        <v>壓縮空氣</v>
      </c>
      <c r="AG131" s="25"/>
      <c r="AH131" s="22" t="s">
        <v>3433</v>
      </c>
      <c r="AI131" s="24"/>
      <c r="AJ13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31" s="2" t="str" cm="1">
        <f t="array" ref="AK131">IFERROR(_xlfn.TEXTJOIN("-",TRUE,INDEX(_xlfn.TEXTSPLIT(B131,"-"),1),INDEX(_xlfn.TEXTSPLIT(B131,"-"),2),INDEX(_xlfn.TEXTSPLIT(B131,"-"),4),INDEX(_xlfn.TEXTSPLIT(B131,"-"),5)),_xlfn.TEXTJOIN("-",TRUE,_xlfn.XLOOKUP(VALUE(INDEX(_xlfn.TEXTSPLIT(B131,"-"),4)),'DN轉換表(必要)'!A:A,'DN轉換表(必要)'!B:B,,0),INDEX(_xlfn.TEXTSPLIT(B131,"-"),1),INDEX(_xlfn.TEXTSPLIT(B131,"-"),2),INDEX(_xlfn.TEXTSPLIT(B131,"-"),3),INDEX(_xlfn.TEXTSPLIT(B131,"-"),4),INDEX(_xlfn.TEXTSPLIT(B131,"-"),5)))</f>
        <v>CA-2101-AA1B-NA</v>
      </c>
      <c r="AL131" s="2" t="str">
        <f>IF(ISNUMBER(IFERROR(_xlfn.XLOOKUP(表格1[[#This Row],[Line_No]],'TEMP VALUE'!A:A,'DRAWING LIST'!A:A,,0),"")),"v","")</f>
        <v>v</v>
      </c>
      <c r="AM131" s="2" t="str">
        <f>_xlfn.XLOOKUP(表格1[[#This Row],[Series NO]], 版本控制!$A:$A, 版本控制!$E:$E, , 0, -1)</f>
        <v>啟用</v>
      </c>
    </row>
    <row r="132" spans="1:39">
      <c r="A132" s="18">
        <f>'圖號清單-114.04.25'!A132</f>
        <v>130</v>
      </c>
      <c r="B132" s="14" t="str">
        <f>_xlfn.XLOOKUP(表格1[[#This Row],[Series NO]],'圖號清單-114.04.25'!A:A,'圖號清單-114.04.25'!B:B,,0)</f>
        <v>CA-2102-25-AA1B-NA</v>
      </c>
      <c r="C132" s="3" t="str">
        <f>COUNTIF($AK$2:AK132, AK132) &amp; "/" &amp; COUNTIF($AK$2:$AK$3003, AK132)</f>
        <v>1/1</v>
      </c>
      <c r="D132" s="3" t="str">
        <f t="shared" si="4"/>
        <v>CA-2102-25-AA1B-NA</v>
      </c>
      <c r="E132" s="14" t="str" cm="1">
        <f t="array" ref="E132">IFERROR(_xlfn.TEXTJOIN("-",TRUE,_xlfn.XLOOKUP(VALUE(INDEX(_xlfn.TEXTSPLIT(B132,"-"),3)),'DN轉換表(必要)'!A:A,'DN轉換表(必要)'!B:B,,0),INDEX(_xlfn.TEXTSPLIT(B132,"-"),1),INDEX(_xlfn.TEXTSPLIT(B132,"-"),2),INDEX(_xlfn.TEXTSPLIT(B132,"-"),4),INDEX(_xlfn.TEXTSPLIT(B132,"-"),5)),_xlfn.TEXTJOIN("-",TRUE,_xlfn.XLOOKUP(VALUE(INDEX(_xlfn.TEXTSPLIT(B132,"-"),4)),'DN轉換表(必要)'!A:A,'DN轉換表(必要)'!B:B,,0),INDEX(_xlfn.TEXTSPLIT(B132,"-"),1),INDEX(_xlfn.TEXTSPLIT(B132,"-"),2),INDEX(_xlfn.TEXTSPLIT(B132,"-"),3),INDEX(_xlfn.TEXTSPLIT(B132,"-"),4),INDEX(_xlfn.TEXTSPLIT(B132,"-"),5)))</f>
        <v>1"-CA-2102-AA1B-NA</v>
      </c>
      <c r="F132" s="3" t="str">
        <f>IFERROR(_xlfn.XLOOKUP(_xlfn.CONCAT(表格1[[#This Row],[Series NO]],"_",SUBSTITUTE(F$1,"REV.","")),版本控制!$F:$F,版本控制!$C:$C,,0),"")</f>
        <v>04/22/'25</v>
      </c>
      <c r="G132" s="3" t="str">
        <f>IFERROR(_xlfn.XLOOKUP(_xlfn.CONCAT(表格1[[#This Row],[Series NO]],"_",SUBSTITUTE(G$1,"REV.","")),版本控制!$F:$F,版本控制!$C:$C,,0),"")</f>
        <v>06/03/'25</v>
      </c>
      <c r="H132" s="3" t="str">
        <f>IFERROR(_xlfn.XLOOKUP(_xlfn.CONCAT(表格1[[#This Row],[Series NO]],"_",SUBSTITUTE(H$1,"REV.","")),版本控制!$F:$F,版本控制!$C:$C,,0),"")</f>
        <v/>
      </c>
      <c r="I132" s="3" t="str">
        <f>IFERROR(_xlfn.XLOOKUP(_xlfn.CONCAT(表格1[[#This Row],[Series NO]],"_",SUBSTITUTE(I$1,"REV.","")),版本控制!$F:$F,版本控制!$C:$C,,0),"")</f>
        <v/>
      </c>
      <c r="J132" s="3" t="str">
        <f>IFERROR(_xlfn.XLOOKUP(_xlfn.CONCAT(表格1[[#This Row],[Series NO]],"_",SUBSTITUTE(J$1,"REV.","")),版本控制!$F:$F,版本控制!$C:$C,,0),"")</f>
        <v/>
      </c>
      <c r="K132" s="3" t="str" cm="1">
        <f t="array" ref="K132">INDEX(F$1:J$1,1,MATCH(1,1/($F132:J132&lt;&gt;"")))</f>
        <v>REV.2</v>
      </c>
      <c r="L132" s="3" t="str" cm="1">
        <f t="array" ref="L132">LOOKUP(2,1/($F132:J132&lt;&gt;""),$F132:J132)</f>
        <v>06/03/'25</v>
      </c>
      <c r="M132" s="3"/>
      <c r="N132" s="3" t="str">
        <f t="shared" ref="N132:N195" si="5">+TEXT(A132,"0000")</f>
        <v>0130</v>
      </c>
      <c r="O132" s="28"/>
      <c r="P132" s="32"/>
      <c r="Q132" s="22" cm="1">
        <f t="array" ref="Q132">_xlfn.XLOOKUP(INDEX(_xlfn.TEXTSPLIT(表格1[[#This Row],[LINE   NUMBER]],"-"),1),'DN轉換表(必要)'!B:B,'DN轉換表(必要)'!C:C,,0)</f>
        <v>1</v>
      </c>
      <c r="R132" s="22" t="str" cm="1">
        <f t="array" ref="R132">IF(IFERROR(MATCH(INDEX(_xlfn.TEXTSPLIT(表格1[[#This Row],[LINE   NUMBER]],"-"),2),介質清單!I:I,0)&gt;=1,FALSE),"Trim",INDEX(_xlfn.TEXTSPLIT(表格1[[#This Row],[LINE   NUMBER]],"-"),2))</f>
        <v>CA</v>
      </c>
      <c r="S132" s="22" t="str" cm="1">
        <f t="array" ref="S13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2102</v>
      </c>
      <c r="T132" s="22" t="str" cm="1">
        <f t="array" ref="T132">IF(LEN(INDEX(_xlfn.TEXTSPLIT(表格1[[#This Row],[LINE   NUMBER]],"-"),4))=4,INDEX(_xlfn.TEXTSPLIT(表格1[[#This Row],[LINE   NUMBER]],"-"),4),IF(LEN(MID(E132,FIND("AA",E132,1),4))=4,MID(E132,FIND("AA",E132,1),4),"Wrong"))</f>
        <v>AA1B</v>
      </c>
      <c r="U132" s="22" t="str" cm="1">
        <f t="array" ref="U13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32" s="22" t="str">
        <f>_xlfn.XLOOKUP(表格1[[#This Row],[級數]],管道等级索引表!B:B,管道等级索引表!G:G,,0)</f>
        <v>A106 Gr.B
API 5L Gr.B
SAWH</v>
      </c>
      <c r="W132" s="22" t="s">
        <v>5</v>
      </c>
      <c r="X132" s="23"/>
      <c r="Y132" s="22"/>
      <c r="Z132" s="22" t="str">
        <f>_xlfn.CONCAT(表格1[[#This Row],[系統]],"-",表格1[[#This Row],[編號]])</f>
        <v>CA-2102</v>
      </c>
      <c r="AA132" s="22"/>
      <c r="AB13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3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32" s="24" t="str">
        <f>IFERROR(_xlfn.XLOOKUP(表格1[[#This Row],[Line_No]],管道特性一覽表!A:A,管道特性一覽表!P:P,,0),"")</f>
        <v>水</v>
      </c>
      <c r="AE132" s="24" t="str" cm="1">
        <f t="array" ref="AE132">_xlfn.IFNA(_xlfn.XLOOKUP(表格1[[#This Row],[Series NO]],'依TP NO.篩選'!A:A,'依TP NO.篩選'!R:R,,0),_xlfn.XLOOKUP(VALUE(表格1[[#This Row],[Series NO]]),VALUE('依TP NO.篩選'!A:A),'依TP NO.篩選'!R:R,,0))</f>
        <v>TP-027</v>
      </c>
      <c r="AF132" s="24" t="str">
        <f>_xlfn.XLOOKUP(表格1[[#This Row],[系統]],介質清單!A:A,介質清單!B:B,,0)</f>
        <v>壓縮空氣</v>
      </c>
      <c r="AG132" s="25"/>
      <c r="AH132" s="22" t="s">
        <v>3433</v>
      </c>
      <c r="AI132" s="24"/>
      <c r="AJ13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32" s="2" t="str" cm="1">
        <f t="array" ref="AK132">IFERROR(_xlfn.TEXTJOIN("-",TRUE,INDEX(_xlfn.TEXTSPLIT(B132,"-"),1),INDEX(_xlfn.TEXTSPLIT(B132,"-"),2),INDEX(_xlfn.TEXTSPLIT(B132,"-"),4),INDEX(_xlfn.TEXTSPLIT(B132,"-"),5)),_xlfn.TEXTJOIN("-",TRUE,_xlfn.XLOOKUP(VALUE(INDEX(_xlfn.TEXTSPLIT(B132,"-"),4)),'DN轉換表(必要)'!A:A,'DN轉換表(必要)'!B:B,,0),INDEX(_xlfn.TEXTSPLIT(B132,"-"),1),INDEX(_xlfn.TEXTSPLIT(B132,"-"),2),INDEX(_xlfn.TEXTSPLIT(B132,"-"),3),INDEX(_xlfn.TEXTSPLIT(B132,"-"),4),INDEX(_xlfn.TEXTSPLIT(B132,"-"),5)))</f>
        <v>CA-2102-AA1B-NA</v>
      </c>
      <c r="AL132" s="2" t="str">
        <f>IF(ISNUMBER(IFERROR(_xlfn.XLOOKUP(表格1[[#This Row],[Line_No]],'TEMP VALUE'!A:A,'DRAWING LIST'!A:A,,0),"")),"v","")</f>
        <v>v</v>
      </c>
      <c r="AM132" s="2" t="str">
        <f>_xlfn.XLOOKUP(表格1[[#This Row],[Series NO]], 版本控制!$A:$A, 版本控制!$E:$E, , 0, -1)</f>
        <v>啟用</v>
      </c>
    </row>
    <row r="133" spans="1:39">
      <c r="A133" s="18">
        <f>'圖號清單-114.04.25'!A133</f>
        <v>131</v>
      </c>
      <c r="B133" s="14" t="str">
        <f>_xlfn.XLOOKUP(表格1[[#This Row],[Series NO]],'圖號清單-114.04.25'!A:A,'圖號清單-114.04.25'!B:B,,0)</f>
        <v>CA-2103-25-AA1B-NA</v>
      </c>
      <c r="C133" s="3" t="str">
        <f>COUNTIF($AK$2:AK133, AK133) &amp; "/" &amp; COUNTIF($AK$2:$AK$3003, AK133)</f>
        <v>1/1</v>
      </c>
      <c r="D133" s="3" t="str">
        <f t="shared" si="4"/>
        <v>CA-2103-25-AA1B-NA</v>
      </c>
      <c r="E133" s="14" t="str" cm="1">
        <f t="array" ref="E133">IFERROR(_xlfn.TEXTJOIN("-",TRUE,_xlfn.XLOOKUP(VALUE(INDEX(_xlfn.TEXTSPLIT(B133,"-"),3)),'DN轉換表(必要)'!A:A,'DN轉換表(必要)'!B:B,,0),INDEX(_xlfn.TEXTSPLIT(B133,"-"),1),INDEX(_xlfn.TEXTSPLIT(B133,"-"),2),INDEX(_xlfn.TEXTSPLIT(B133,"-"),4),INDEX(_xlfn.TEXTSPLIT(B133,"-"),5)),_xlfn.TEXTJOIN("-",TRUE,_xlfn.XLOOKUP(VALUE(INDEX(_xlfn.TEXTSPLIT(B133,"-"),4)),'DN轉換表(必要)'!A:A,'DN轉換表(必要)'!B:B,,0),INDEX(_xlfn.TEXTSPLIT(B133,"-"),1),INDEX(_xlfn.TEXTSPLIT(B133,"-"),2),INDEX(_xlfn.TEXTSPLIT(B133,"-"),3),INDEX(_xlfn.TEXTSPLIT(B133,"-"),4),INDEX(_xlfn.TEXTSPLIT(B133,"-"),5)))</f>
        <v>1"-CA-2103-AA1B-NA</v>
      </c>
      <c r="F133" s="3" t="str">
        <f>IFERROR(_xlfn.XLOOKUP(_xlfn.CONCAT(表格1[[#This Row],[Series NO]],"_",SUBSTITUTE(F$1,"REV.","")),版本控制!$F:$F,版本控制!$C:$C,,0),"")</f>
        <v>04/22/'25</v>
      </c>
      <c r="G133" s="3" t="str">
        <f>IFERROR(_xlfn.XLOOKUP(_xlfn.CONCAT(表格1[[#This Row],[Series NO]],"_",SUBSTITUTE(G$1,"REV.","")),版本控制!$F:$F,版本控制!$C:$C,,0),"")</f>
        <v>06/03/'25</v>
      </c>
      <c r="H133" s="3" t="str">
        <f>IFERROR(_xlfn.XLOOKUP(_xlfn.CONCAT(表格1[[#This Row],[Series NO]],"_",SUBSTITUTE(H$1,"REV.","")),版本控制!$F:$F,版本控制!$C:$C,,0),"")</f>
        <v/>
      </c>
      <c r="I133" s="3" t="str">
        <f>IFERROR(_xlfn.XLOOKUP(_xlfn.CONCAT(表格1[[#This Row],[Series NO]],"_",SUBSTITUTE(I$1,"REV.","")),版本控制!$F:$F,版本控制!$C:$C,,0),"")</f>
        <v/>
      </c>
      <c r="J133" s="3" t="str">
        <f>IFERROR(_xlfn.XLOOKUP(_xlfn.CONCAT(表格1[[#This Row],[Series NO]],"_",SUBSTITUTE(J$1,"REV.","")),版本控制!$F:$F,版本控制!$C:$C,,0),"")</f>
        <v/>
      </c>
      <c r="K133" s="3" t="str" cm="1">
        <f t="array" ref="K133">INDEX(F$1:J$1,1,MATCH(1,1/($F133:J133&lt;&gt;"")))</f>
        <v>REV.2</v>
      </c>
      <c r="L133" s="3" t="str" cm="1">
        <f t="array" ref="L133">LOOKUP(2,1/($F133:J133&lt;&gt;""),$F133:J133)</f>
        <v>06/03/'25</v>
      </c>
      <c r="M133" s="3"/>
      <c r="N133" s="3" t="str">
        <f t="shared" si="5"/>
        <v>0131</v>
      </c>
      <c r="O133" s="28"/>
      <c r="P133" s="32"/>
      <c r="Q133" s="22" cm="1">
        <f t="array" ref="Q133">_xlfn.XLOOKUP(INDEX(_xlfn.TEXTSPLIT(表格1[[#This Row],[LINE   NUMBER]],"-"),1),'DN轉換表(必要)'!B:B,'DN轉換表(必要)'!C:C,,0)</f>
        <v>1</v>
      </c>
      <c r="R133" s="22" t="str" cm="1">
        <f t="array" ref="R133">IF(IFERROR(MATCH(INDEX(_xlfn.TEXTSPLIT(表格1[[#This Row],[LINE   NUMBER]],"-"),2),介質清單!I:I,0)&gt;=1,FALSE),"Trim",INDEX(_xlfn.TEXTSPLIT(表格1[[#This Row],[LINE   NUMBER]],"-"),2))</f>
        <v>CA</v>
      </c>
      <c r="S133" s="22" t="str" cm="1">
        <f t="array" ref="S13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2103</v>
      </c>
      <c r="T133" s="22" t="str" cm="1">
        <f t="array" ref="T133">IF(LEN(INDEX(_xlfn.TEXTSPLIT(表格1[[#This Row],[LINE   NUMBER]],"-"),4))=4,INDEX(_xlfn.TEXTSPLIT(表格1[[#This Row],[LINE   NUMBER]],"-"),4),IF(LEN(MID(E133,FIND("AA",E133,1),4))=4,MID(E133,FIND("AA",E133,1),4),"Wrong"))</f>
        <v>AA1B</v>
      </c>
      <c r="U133" s="22" t="str" cm="1">
        <f t="array" ref="U13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33" s="22" t="str">
        <f>_xlfn.XLOOKUP(表格1[[#This Row],[級數]],管道等级索引表!B:B,管道等级索引表!G:G,,0)</f>
        <v>A106 Gr.B
API 5L Gr.B
SAWH</v>
      </c>
      <c r="W133" s="22" t="s">
        <v>5</v>
      </c>
      <c r="X133" s="23"/>
      <c r="Y133" s="22"/>
      <c r="Z133" s="22" t="str">
        <f>_xlfn.CONCAT(表格1[[#This Row],[系統]],"-",表格1[[#This Row],[編號]])</f>
        <v>CA-2103</v>
      </c>
      <c r="AA133" s="22"/>
      <c r="AB13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3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33" s="24" t="str">
        <f>IFERROR(_xlfn.XLOOKUP(表格1[[#This Row],[Line_No]],管道特性一覽表!A:A,管道特性一覽表!P:P,,0),"")</f>
        <v>水</v>
      </c>
      <c r="AE133" s="24" t="str" cm="1">
        <f t="array" ref="AE133">_xlfn.IFNA(_xlfn.XLOOKUP(表格1[[#This Row],[Series NO]],'依TP NO.篩選'!A:A,'依TP NO.篩選'!R:R,,0),_xlfn.XLOOKUP(VALUE(表格1[[#This Row],[Series NO]]),VALUE('依TP NO.篩選'!A:A),'依TP NO.篩選'!R:R,,0))</f>
        <v>TP-027</v>
      </c>
      <c r="AF133" s="24" t="str">
        <f>_xlfn.XLOOKUP(表格1[[#This Row],[系統]],介質清單!A:A,介質清單!B:B,,0)</f>
        <v>壓縮空氣</v>
      </c>
      <c r="AG133" s="25"/>
      <c r="AH133" s="22" t="s">
        <v>3433</v>
      </c>
      <c r="AI133" s="24"/>
      <c r="AJ13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33" s="2" t="str" cm="1">
        <f t="array" ref="AK133">IFERROR(_xlfn.TEXTJOIN("-",TRUE,INDEX(_xlfn.TEXTSPLIT(B133,"-"),1),INDEX(_xlfn.TEXTSPLIT(B133,"-"),2),INDEX(_xlfn.TEXTSPLIT(B133,"-"),4),INDEX(_xlfn.TEXTSPLIT(B133,"-"),5)),_xlfn.TEXTJOIN("-",TRUE,_xlfn.XLOOKUP(VALUE(INDEX(_xlfn.TEXTSPLIT(B133,"-"),4)),'DN轉換表(必要)'!A:A,'DN轉換表(必要)'!B:B,,0),INDEX(_xlfn.TEXTSPLIT(B133,"-"),1),INDEX(_xlfn.TEXTSPLIT(B133,"-"),2),INDEX(_xlfn.TEXTSPLIT(B133,"-"),3),INDEX(_xlfn.TEXTSPLIT(B133,"-"),4),INDEX(_xlfn.TEXTSPLIT(B133,"-"),5)))</f>
        <v>CA-2103-AA1B-NA</v>
      </c>
      <c r="AL133" s="2" t="str">
        <f>IF(ISNUMBER(IFERROR(_xlfn.XLOOKUP(表格1[[#This Row],[Line_No]],'TEMP VALUE'!A:A,'DRAWING LIST'!A:A,,0),"")),"v","")</f>
        <v>v</v>
      </c>
      <c r="AM133" s="2" t="str">
        <f>_xlfn.XLOOKUP(表格1[[#This Row],[Series NO]], 版本控制!$A:$A, 版本控制!$E:$E, , 0, -1)</f>
        <v>啟用</v>
      </c>
    </row>
    <row r="134" spans="1:39">
      <c r="A134" s="18">
        <f>'圖號清單-114.04.25'!A134</f>
        <v>132</v>
      </c>
      <c r="B134" s="14" t="str">
        <f>_xlfn.XLOOKUP(表格1[[#This Row],[Series NO]],'圖號清單-114.04.25'!A:A,'圖號清單-114.04.25'!B:B,,0)</f>
        <v>CA-2104-25-AA1B-NA</v>
      </c>
      <c r="C134" s="3" t="str">
        <f>COUNTIF($AK$2:AK134, AK134) &amp; "/" &amp; COUNTIF($AK$2:$AK$3003, AK134)</f>
        <v>1/1</v>
      </c>
      <c r="D134" s="3" t="str">
        <f t="shared" si="4"/>
        <v>CA-2104-25-AA1B-NA</v>
      </c>
      <c r="E134" s="14" t="str" cm="1">
        <f t="array" ref="E134">IFERROR(_xlfn.TEXTJOIN("-",TRUE,_xlfn.XLOOKUP(VALUE(INDEX(_xlfn.TEXTSPLIT(B134,"-"),3)),'DN轉換表(必要)'!A:A,'DN轉換表(必要)'!B:B,,0),INDEX(_xlfn.TEXTSPLIT(B134,"-"),1),INDEX(_xlfn.TEXTSPLIT(B134,"-"),2),INDEX(_xlfn.TEXTSPLIT(B134,"-"),4),INDEX(_xlfn.TEXTSPLIT(B134,"-"),5)),_xlfn.TEXTJOIN("-",TRUE,_xlfn.XLOOKUP(VALUE(INDEX(_xlfn.TEXTSPLIT(B134,"-"),4)),'DN轉換表(必要)'!A:A,'DN轉換表(必要)'!B:B,,0),INDEX(_xlfn.TEXTSPLIT(B134,"-"),1),INDEX(_xlfn.TEXTSPLIT(B134,"-"),2),INDEX(_xlfn.TEXTSPLIT(B134,"-"),3),INDEX(_xlfn.TEXTSPLIT(B134,"-"),4),INDEX(_xlfn.TEXTSPLIT(B134,"-"),5)))</f>
        <v>1"-CA-2104-AA1B-NA</v>
      </c>
      <c r="F134" s="3" t="str">
        <f>IFERROR(_xlfn.XLOOKUP(_xlfn.CONCAT(表格1[[#This Row],[Series NO]],"_",SUBSTITUTE(F$1,"REV.","")),版本控制!$F:$F,版本控制!$C:$C,,0),"")</f>
        <v>04/22/'25</v>
      </c>
      <c r="G134" s="3" t="str">
        <f>IFERROR(_xlfn.XLOOKUP(_xlfn.CONCAT(表格1[[#This Row],[Series NO]],"_",SUBSTITUTE(G$1,"REV.","")),版本控制!$F:$F,版本控制!$C:$C,,0),"")</f>
        <v>06/03/'25</v>
      </c>
      <c r="H134" s="3" t="str">
        <f>IFERROR(_xlfn.XLOOKUP(_xlfn.CONCAT(表格1[[#This Row],[Series NO]],"_",SUBSTITUTE(H$1,"REV.","")),版本控制!$F:$F,版本控制!$C:$C,,0),"")</f>
        <v>06/17/'25</v>
      </c>
      <c r="I134" s="3" t="str">
        <f>IFERROR(_xlfn.XLOOKUP(_xlfn.CONCAT(表格1[[#This Row],[Series NO]],"_",SUBSTITUTE(I$1,"REV.","")),版本控制!$F:$F,版本控制!$C:$C,,0),"")</f>
        <v/>
      </c>
      <c r="J134" s="3" t="str">
        <f>IFERROR(_xlfn.XLOOKUP(_xlfn.CONCAT(表格1[[#This Row],[Series NO]],"_",SUBSTITUTE(J$1,"REV.","")),版本控制!$F:$F,版本控制!$C:$C,,0),"")</f>
        <v/>
      </c>
      <c r="K134" s="3" t="str" cm="1">
        <f t="array" ref="K134">INDEX(F$1:J$1,1,MATCH(1,1/($F134:J134&lt;&gt;"")))</f>
        <v>REV.3</v>
      </c>
      <c r="L134" s="3" t="str" cm="1">
        <f t="array" ref="L134">LOOKUP(2,1/($F134:J134&lt;&gt;""),$F134:J134)</f>
        <v>06/17/'25</v>
      </c>
      <c r="M134" s="3"/>
      <c r="N134" s="3" t="str">
        <f t="shared" si="5"/>
        <v>0132</v>
      </c>
      <c r="O134" s="28"/>
      <c r="P134" s="32"/>
      <c r="Q134" s="22" cm="1">
        <f t="array" ref="Q134">_xlfn.XLOOKUP(INDEX(_xlfn.TEXTSPLIT(表格1[[#This Row],[LINE   NUMBER]],"-"),1),'DN轉換表(必要)'!B:B,'DN轉換表(必要)'!C:C,,0)</f>
        <v>1</v>
      </c>
      <c r="R134" s="22" t="str" cm="1">
        <f t="array" ref="R134">IF(IFERROR(MATCH(INDEX(_xlfn.TEXTSPLIT(表格1[[#This Row],[LINE   NUMBER]],"-"),2),介質清單!I:I,0)&gt;=1,FALSE),"Trim",INDEX(_xlfn.TEXTSPLIT(表格1[[#This Row],[LINE   NUMBER]],"-"),2))</f>
        <v>CA</v>
      </c>
      <c r="S134" s="22" t="str" cm="1">
        <f t="array" ref="S13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2104</v>
      </c>
      <c r="T134" s="22" t="str" cm="1">
        <f t="array" ref="T134">IF(LEN(INDEX(_xlfn.TEXTSPLIT(表格1[[#This Row],[LINE   NUMBER]],"-"),4))=4,INDEX(_xlfn.TEXTSPLIT(表格1[[#This Row],[LINE   NUMBER]],"-"),4),IF(LEN(MID(E134,FIND("AA",E134,1),4))=4,MID(E134,FIND("AA",E134,1),4),"Wrong"))</f>
        <v>AA1B</v>
      </c>
      <c r="U134" s="22" t="str" cm="1">
        <f t="array" ref="U13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34" s="22" t="str">
        <f>_xlfn.XLOOKUP(表格1[[#This Row],[級數]],管道等级索引表!B:B,管道等级索引表!G:G,,0)</f>
        <v>A106 Gr.B
API 5L Gr.B
SAWH</v>
      </c>
      <c r="W134" s="22" t="s">
        <v>5</v>
      </c>
      <c r="X134" s="23"/>
      <c r="Y134" s="22"/>
      <c r="Z134" s="22" t="str">
        <f>_xlfn.CONCAT(表格1[[#This Row],[系統]],"-",表格1[[#This Row],[編號]])</f>
        <v>CA-2104</v>
      </c>
      <c r="AA134" s="22"/>
      <c r="AB13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3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34" s="24" t="str">
        <f>IFERROR(_xlfn.XLOOKUP(表格1[[#This Row],[Line_No]],管道特性一覽表!A:A,管道特性一覽表!P:P,,0),"")</f>
        <v>水</v>
      </c>
      <c r="AE134" s="24" t="str" cm="1">
        <f t="array" ref="AE134">_xlfn.IFNA(_xlfn.XLOOKUP(表格1[[#This Row],[Series NO]],'依TP NO.篩選'!A:A,'依TP NO.篩選'!R:R,,0),_xlfn.XLOOKUP(VALUE(表格1[[#This Row],[Series NO]]),VALUE('依TP NO.篩選'!A:A),'依TP NO.篩選'!R:R,,0))</f>
        <v>TP-027</v>
      </c>
      <c r="AF134" s="24" t="str">
        <f>_xlfn.XLOOKUP(表格1[[#This Row],[系統]],介質清單!A:A,介質清單!B:B,,0)</f>
        <v>壓縮空氣</v>
      </c>
      <c r="AG134" s="25"/>
      <c r="AH134" s="22" t="s">
        <v>3433</v>
      </c>
      <c r="AI134" s="24"/>
      <c r="AJ13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34" s="2" t="str" cm="1">
        <f t="array" ref="AK134">IFERROR(_xlfn.TEXTJOIN("-",TRUE,INDEX(_xlfn.TEXTSPLIT(B134,"-"),1),INDEX(_xlfn.TEXTSPLIT(B134,"-"),2),INDEX(_xlfn.TEXTSPLIT(B134,"-"),4),INDEX(_xlfn.TEXTSPLIT(B134,"-"),5)),_xlfn.TEXTJOIN("-",TRUE,_xlfn.XLOOKUP(VALUE(INDEX(_xlfn.TEXTSPLIT(B134,"-"),4)),'DN轉換表(必要)'!A:A,'DN轉換表(必要)'!B:B,,0),INDEX(_xlfn.TEXTSPLIT(B134,"-"),1),INDEX(_xlfn.TEXTSPLIT(B134,"-"),2),INDEX(_xlfn.TEXTSPLIT(B134,"-"),3),INDEX(_xlfn.TEXTSPLIT(B134,"-"),4),INDEX(_xlfn.TEXTSPLIT(B134,"-"),5)))</f>
        <v>CA-2104-AA1B-NA</v>
      </c>
      <c r="AL134" s="2" t="str">
        <f>IF(ISNUMBER(IFERROR(_xlfn.XLOOKUP(表格1[[#This Row],[Line_No]],'TEMP VALUE'!A:A,'DRAWING LIST'!A:A,,0),"")),"v","")</f>
        <v>v</v>
      </c>
      <c r="AM134" s="2" t="str">
        <f>_xlfn.XLOOKUP(表格1[[#This Row],[Series NO]], 版本控制!$A:$A, 版本控制!$E:$E, , 0, -1)</f>
        <v>啟用</v>
      </c>
    </row>
    <row r="135" spans="1:39">
      <c r="A135" s="18">
        <f>'圖號清單-114.04.25'!A135</f>
        <v>133</v>
      </c>
      <c r="B135" s="14" t="str">
        <f>_xlfn.XLOOKUP(表格1[[#This Row],[Series NO]],'圖號清單-114.04.25'!A:A,'圖號清單-114.04.25'!B:B,,0)</f>
        <v>CA-2105-25-AA1B-NA-1</v>
      </c>
      <c r="C135" s="3" t="str">
        <f>COUNTIF($AK$2:AK135, AK135) &amp; "/" &amp; COUNTIF($AK$2:$AK$3003, AK135)</f>
        <v>1/2</v>
      </c>
      <c r="D135" s="3" t="str">
        <f t="shared" si="4"/>
        <v>CA-2105-25-AA1B-NA</v>
      </c>
      <c r="E135" s="14" t="str" cm="1">
        <f t="array" ref="E135">IFERROR(_xlfn.TEXTJOIN("-",TRUE,_xlfn.XLOOKUP(VALUE(INDEX(_xlfn.TEXTSPLIT(B135,"-"),3)),'DN轉換表(必要)'!A:A,'DN轉換表(必要)'!B:B,,0),INDEX(_xlfn.TEXTSPLIT(B135,"-"),1),INDEX(_xlfn.TEXTSPLIT(B135,"-"),2),INDEX(_xlfn.TEXTSPLIT(B135,"-"),4),INDEX(_xlfn.TEXTSPLIT(B135,"-"),5)),_xlfn.TEXTJOIN("-",TRUE,_xlfn.XLOOKUP(VALUE(INDEX(_xlfn.TEXTSPLIT(B135,"-"),4)),'DN轉換表(必要)'!A:A,'DN轉換表(必要)'!B:B,,0),INDEX(_xlfn.TEXTSPLIT(B135,"-"),1),INDEX(_xlfn.TEXTSPLIT(B135,"-"),2),INDEX(_xlfn.TEXTSPLIT(B135,"-"),3),INDEX(_xlfn.TEXTSPLIT(B135,"-"),4),INDEX(_xlfn.TEXTSPLIT(B135,"-"),5)))</f>
        <v>1"-CA-2105-AA1B-NA</v>
      </c>
      <c r="F135" s="3" t="str">
        <f>IFERROR(_xlfn.XLOOKUP(_xlfn.CONCAT(表格1[[#This Row],[Series NO]],"_",SUBSTITUTE(F$1,"REV.","")),版本控制!$F:$F,版本控制!$C:$C,,0),"")</f>
        <v>04/22/'25</v>
      </c>
      <c r="G135" s="3" t="str">
        <f>IFERROR(_xlfn.XLOOKUP(_xlfn.CONCAT(表格1[[#This Row],[Series NO]],"_",SUBSTITUTE(G$1,"REV.","")),版本控制!$F:$F,版本控制!$C:$C,,0),"")</f>
        <v>06/03/'25</v>
      </c>
      <c r="H135" s="3" t="str">
        <f>IFERROR(_xlfn.XLOOKUP(_xlfn.CONCAT(表格1[[#This Row],[Series NO]],"_",SUBSTITUTE(H$1,"REV.","")),版本控制!$F:$F,版本控制!$C:$C,,0),"")</f>
        <v/>
      </c>
      <c r="I135" s="3" t="str">
        <f>IFERROR(_xlfn.XLOOKUP(_xlfn.CONCAT(表格1[[#This Row],[Series NO]],"_",SUBSTITUTE(I$1,"REV.","")),版本控制!$F:$F,版本控制!$C:$C,,0),"")</f>
        <v/>
      </c>
      <c r="J135" s="3" t="str">
        <f>IFERROR(_xlfn.XLOOKUP(_xlfn.CONCAT(表格1[[#This Row],[Series NO]],"_",SUBSTITUTE(J$1,"REV.","")),版本控制!$F:$F,版本控制!$C:$C,,0),"")</f>
        <v/>
      </c>
      <c r="K135" s="3" t="str" cm="1">
        <f t="array" ref="K135">INDEX(F$1:J$1,1,MATCH(1,1/($F135:J135&lt;&gt;"")))</f>
        <v>REV.2</v>
      </c>
      <c r="L135" s="3" t="str" cm="1">
        <f t="array" ref="L135">LOOKUP(2,1/($F135:J135&lt;&gt;""),$F135:J135)</f>
        <v>06/03/'25</v>
      </c>
      <c r="M135" s="3"/>
      <c r="N135" s="3" t="str">
        <f t="shared" si="5"/>
        <v>0133</v>
      </c>
      <c r="O135" s="28"/>
      <c r="P135" s="32"/>
      <c r="Q135" s="22" cm="1">
        <f t="array" ref="Q135">_xlfn.XLOOKUP(INDEX(_xlfn.TEXTSPLIT(表格1[[#This Row],[LINE   NUMBER]],"-"),1),'DN轉換表(必要)'!B:B,'DN轉換表(必要)'!C:C,,0)</f>
        <v>1</v>
      </c>
      <c r="R135" s="22" t="str" cm="1">
        <f t="array" ref="R135">IF(IFERROR(MATCH(INDEX(_xlfn.TEXTSPLIT(表格1[[#This Row],[LINE   NUMBER]],"-"),2),介質清單!I:I,0)&gt;=1,FALSE),"Trim",INDEX(_xlfn.TEXTSPLIT(表格1[[#This Row],[LINE   NUMBER]],"-"),2))</f>
        <v>CA</v>
      </c>
      <c r="S135" s="22" t="str" cm="1">
        <f t="array" ref="S13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2105</v>
      </c>
      <c r="T135" s="22" t="str" cm="1">
        <f t="array" ref="T135">IF(LEN(INDEX(_xlfn.TEXTSPLIT(表格1[[#This Row],[LINE   NUMBER]],"-"),4))=4,INDEX(_xlfn.TEXTSPLIT(表格1[[#This Row],[LINE   NUMBER]],"-"),4),IF(LEN(MID(E135,FIND("AA",E135,1),4))=4,MID(E135,FIND("AA",E135,1),4),"Wrong"))</f>
        <v>AA1B</v>
      </c>
      <c r="U135" s="22" t="str" cm="1">
        <f t="array" ref="U13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35" s="22" t="str">
        <f>_xlfn.XLOOKUP(表格1[[#This Row],[級數]],管道等级索引表!B:B,管道等级索引表!G:G,,0)</f>
        <v>A106 Gr.B
API 5L Gr.B
SAWH</v>
      </c>
      <c r="W135" s="22" t="s">
        <v>5</v>
      </c>
      <c r="X135" s="23"/>
      <c r="Y135" s="22"/>
      <c r="Z135" s="22" t="str">
        <f>_xlfn.CONCAT(表格1[[#This Row],[系統]],"-",表格1[[#This Row],[編號]])</f>
        <v>CA-2105</v>
      </c>
      <c r="AA135" s="22"/>
      <c r="AB13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3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35" s="24" t="str">
        <f>IFERROR(_xlfn.XLOOKUP(表格1[[#This Row],[Line_No]],管道特性一覽表!A:A,管道特性一覽表!P:P,,0),"")</f>
        <v>水</v>
      </c>
      <c r="AE135" s="24" t="str" cm="1">
        <f t="array" ref="AE135">_xlfn.IFNA(_xlfn.XLOOKUP(表格1[[#This Row],[Series NO]],'依TP NO.篩選'!A:A,'依TP NO.篩選'!R:R,,0),_xlfn.XLOOKUP(VALUE(表格1[[#This Row],[Series NO]]),VALUE('依TP NO.篩選'!A:A),'依TP NO.篩選'!R:R,,0))</f>
        <v>TP-027</v>
      </c>
      <c r="AF135" s="24" t="str">
        <f>_xlfn.XLOOKUP(表格1[[#This Row],[系統]],介質清單!A:A,介質清單!B:B,,0)</f>
        <v>壓縮空氣</v>
      </c>
      <c r="AG135" s="25"/>
      <c r="AH135" s="22" t="s">
        <v>3433</v>
      </c>
      <c r="AI135" s="24"/>
      <c r="AJ13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35" s="2" t="str" cm="1">
        <f t="array" ref="AK135">IFERROR(_xlfn.TEXTJOIN("-",TRUE,INDEX(_xlfn.TEXTSPLIT(B135,"-"),1),INDEX(_xlfn.TEXTSPLIT(B135,"-"),2),INDEX(_xlfn.TEXTSPLIT(B135,"-"),4),INDEX(_xlfn.TEXTSPLIT(B135,"-"),5)),_xlfn.TEXTJOIN("-",TRUE,_xlfn.XLOOKUP(VALUE(INDEX(_xlfn.TEXTSPLIT(B135,"-"),4)),'DN轉換表(必要)'!A:A,'DN轉換表(必要)'!B:B,,0),INDEX(_xlfn.TEXTSPLIT(B135,"-"),1),INDEX(_xlfn.TEXTSPLIT(B135,"-"),2),INDEX(_xlfn.TEXTSPLIT(B135,"-"),3),INDEX(_xlfn.TEXTSPLIT(B135,"-"),4),INDEX(_xlfn.TEXTSPLIT(B135,"-"),5)))</f>
        <v>CA-2105-AA1B-NA</v>
      </c>
      <c r="AL135" s="2" t="str">
        <f>IF(ISNUMBER(IFERROR(_xlfn.XLOOKUP(表格1[[#This Row],[Line_No]],'TEMP VALUE'!A:A,'DRAWING LIST'!A:A,,0),"")),"v","")</f>
        <v>v</v>
      </c>
      <c r="AM135" s="2" t="str">
        <f>_xlfn.XLOOKUP(表格1[[#This Row],[Series NO]], 版本控制!$A:$A, 版本控制!$E:$E, , 0, -1)</f>
        <v>啟用</v>
      </c>
    </row>
    <row r="136" spans="1:39">
      <c r="A136" s="18">
        <f>'圖號清單-114.04.25'!A136</f>
        <v>134</v>
      </c>
      <c r="B136" s="14" t="str">
        <f>_xlfn.XLOOKUP(表格1[[#This Row],[Series NO]],'圖號清單-114.04.25'!A:A,'圖號清單-114.04.25'!B:B,,0)</f>
        <v>CA-2105-25-AA1B-NA-2</v>
      </c>
      <c r="C136" s="3" t="str">
        <f>COUNTIF($AK$2:AK136, AK136) &amp; "/" &amp; COUNTIF($AK$2:$AK$3003, AK136)</f>
        <v>2/2</v>
      </c>
      <c r="D136" s="3" t="str">
        <f t="shared" si="4"/>
        <v>CA-2105-25-AA1B-NA</v>
      </c>
      <c r="E136" s="14" t="str" cm="1">
        <f t="array" ref="E136">IFERROR(_xlfn.TEXTJOIN("-",TRUE,_xlfn.XLOOKUP(VALUE(INDEX(_xlfn.TEXTSPLIT(B136,"-"),3)),'DN轉換表(必要)'!A:A,'DN轉換表(必要)'!B:B,,0),INDEX(_xlfn.TEXTSPLIT(B136,"-"),1),INDEX(_xlfn.TEXTSPLIT(B136,"-"),2),INDEX(_xlfn.TEXTSPLIT(B136,"-"),4),INDEX(_xlfn.TEXTSPLIT(B136,"-"),5)),_xlfn.TEXTJOIN("-",TRUE,_xlfn.XLOOKUP(VALUE(INDEX(_xlfn.TEXTSPLIT(B136,"-"),4)),'DN轉換表(必要)'!A:A,'DN轉換表(必要)'!B:B,,0),INDEX(_xlfn.TEXTSPLIT(B136,"-"),1),INDEX(_xlfn.TEXTSPLIT(B136,"-"),2),INDEX(_xlfn.TEXTSPLIT(B136,"-"),3),INDEX(_xlfn.TEXTSPLIT(B136,"-"),4),INDEX(_xlfn.TEXTSPLIT(B136,"-"),5)))</f>
        <v>1"-CA-2105-AA1B-NA</v>
      </c>
      <c r="F136" s="3" t="str">
        <f>IFERROR(_xlfn.XLOOKUP(_xlfn.CONCAT(表格1[[#This Row],[Series NO]],"_",SUBSTITUTE(F$1,"REV.","")),版本控制!$F:$F,版本控制!$C:$C,,0),"")</f>
        <v>04/22/'25</v>
      </c>
      <c r="G136" s="3" t="str">
        <f>IFERROR(_xlfn.XLOOKUP(_xlfn.CONCAT(表格1[[#This Row],[Series NO]],"_",SUBSTITUTE(G$1,"REV.","")),版本控制!$F:$F,版本控制!$C:$C,,0),"")</f>
        <v>06/03/'25</v>
      </c>
      <c r="H136" s="3" t="str">
        <f>IFERROR(_xlfn.XLOOKUP(_xlfn.CONCAT(表格1[[#This Row],[Series NO]],"_",SUBSTITUTE(H$1,"REV.","")),版本控制!$F:$F,版本控制!$C:$C,,0),"")</f>
        <v/>
      </c>
      <c r="I136" s="3" t="str">
        <f>IFERROR(_xlfn.XLOOKUP(_xlfn.CONCAT(表格1[[#This Row],[Series NO]],"_",SUBSTITUTE(I$1,"REV.","")),版本控制!$F:$F,版本控制!$C:$C,,0),"")</f>
        <v/>
      </c>
      <c r="J136" s="3" t="str">
        <f>IFERROR(_xlfn.XLOOKUP(_xlfn.CONCAT(表格1[[#This Row],[Series NO]],"_",SUBSTITUTE(J$1,"REV.","")),版本控制!$F:$F,版本控制!$C:$C,,0),"")</f>
        <v/>
      </c>
      <c r="K136" s="3" t="str" cm="1">
        <f t="array" ref="K136">INDEX(F$1:J$1,1,MATCH(1,1/($F136:J136&lt;&gt;"")))</f>
        <v>REV.2</v>
      </c>
      <c r="L136" s="3" t="str" cm="1">
        <f t="array" ref="L136">LOOKUP(2,1/($F136:J136&lt;&gt;""),$F136:J136)</f>
        <v>06/03/'25</v>
      </c>
      <c r="M136" s="3"/>
      <c r="N136" s="3" t="str">
        <f t="shared" si="5"/>
        <v>0134</v>
      </c>
      <c r="O136" s="28"/>
      <c r="P136" s="32"/>
      <c r="Q136" s="22" cm="1">
        <f t="array" ref="Q136">_xlfn.XLOOKUP(INDEX(_xlfn.TEXTSPLIT(表格1[[#This Row],[LINE   NUMBER]],"-"),1),'DN轉換表(必要)'!B:B,'DN轉換表(必要)'!C:C,,0)</f>
        <v>1</v>
      </c>
      <c r="R136" s="22" t="str" cm="1">
        <f t="array" ref="R136">IF(IFERROR(MATCH(INDEX(_xlfn.TEXTSPLIT(表格1[[#This Row],[LINE   NUMBER]],"-"),2),介質清單!I:I,0)&gt;=1,FALSE),"Trim",INDEX(_xlfn.TEXTSPLIT(表格1[[#This Row],[LINE   NUMBER]],"-"),2))</f>
        <v>CA</v>
      </c>
      <c r="S136" s="22" t="str" cm="1">
        <f t="array" ref="S13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2105</v>
      </c>
      <c r="T136" s="22" t="str" cm="1">
        <f t="array" ref="T136">IF(LEN(INDEX(_xlfn.TEXTSPLIT(表格1[[#This Row],[LINE   NUMBER]],"-"),4))=4,INDEX(_xlfn.TEXTSPLIT(表格1[[#This Row],[LINE   NUMBER]],"-"),4),IF(LEN(MID(E136,FIND("AA",E136,1),4))=4,MID(E136,FIND("AA",E136,1),4),"Wrong"))</f>
        <v>AA1B</v>
      </c>
      <c r="U136" s="22" t="str" cm="1">
        <f t="array" ref="U13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36" s="22" t="str">
        <f>_xlfn.XLOOKUP(表格1[[#This Row],[級數]],管道等级索引表!B:B,管道等级索引表!G:G,,0)</f>
        <v>A106 Gr.B
API 5L Gr.B
SAWH</v>
      </c>
      <c r="W136" s="22" t="s">
        <v>5</v>
      </c>
      <c r="X136" s="23"/>
      <c r="Y136" s="22"/>
      <c r="Z136" s="22" t="str">
        <f>_xlfn.CONCAT(表格1[[#This Row],[系統]],"-",表格1[[#This Row],[編號]])</f>
        <v>CA-2105</v>
      </c>
      <c r="AA136" s="22"/>
      <c r="AB13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3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36" s="24" t="str">
        <f>IFERROR(_xlfn.XLOOKUP(表格1[[#This Row],[Line_No]],管道特性一覽表!A:A,管道特性一覽表!P:P,,0),"")</f>
        <v>水</v>
      </c>
      <c r="AE136" s="24" t="str" cm="1">
        <f t="array" ref="AE136">_xlfn.IFNA(_xlfn.XLOOKUP(表格1[[#This Row],[Series NO]],'依TP NO.篩選'!A:A,'依TP NO.篩選'!R:R,,0),_xlfn.XLOOKUP(VALUE(表格1[[#This Row],[Series NO]]),VALUE('依TP NO.篩選'!A:A),'依TP NO.篩選'!R:R,,0))</f>
        <v>TP-027</v>
      </c>
      <c r="AF136" s="24" t="str">
        <f>_xlfn.XLOOKUP(表格1[[#This Row],[系統]],介質清單!A:A,介質清單!B:B,,0)</f>
        <v>壓縮空氣</v>
      </c>
      <c r="AG136" s="25"/>
      <c r="AH136" s="22" t="s">
        <v>3433</v>
      </c>
      <c r="AI136" s="24"/>
      <c r="AJ13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36" s="2" t="str" cm="1">
        <f t="array" ref="AK136">IFERROR(_xlfn.TEXTJOIN("-",TRUE,INDEX(_xlfn.TEXTSPLIT(B136,"-"),1),INDEX(_xlfn.TEXTSPLIT(B136,"-"),2),INDEX(_xlfn.TEXTSPLIT(B136,"-"),4),INDEX(_xlfn.TEXTSPLIT(B136,"-"),5)),_xlfn.TEXTJOIN("-",TRUE,_xlfn.XLOOKUP(VALUE(INDEX(_xlfn.TEXTSPLIT(B136,"-"),4)),'DN轉換表(必要)'!A:A,'DN轉換表(必要)'!B:B,,0),INDEX(_xlfn.TEXTSPLIT(B136,"-"),1),INDEX(_xlfn.TEXTSPLIT(B136,"-"),2),INDEX(_xlfn.TEXTSPLIT(B136,"-"),3),INDEX(_xlfn.TEXTSPLIT(B136,"-"),4),INDEX(_xlfn.TEXTSPLIT(B136,"-"),5)))</f>
        <v>CA-2105-AA1B-NA</v>
      </c>
      <c r="AL136" s="2" t="str">
        <f>IF(ISNUMBER(IFERROR(_xlfn.XLOOKUP(表格1[[#This Row],[Line_No]],'TEMP VALUE'!A:A,'DRAWING LIST'!A:A,,0),"")),"v","")</f>
        <v>v</v>
      </c>
      <c r="AM136" s="2" t="str">
        <f>_xlfn.XLOOKUP(表格1[[#This Row],[Series NO]], 版本控制!$A:$A, 版本控制!$E:$E, , 0, -1)</f>
        <v>啟用</v>
      </c>
    </row>
    <row r="137" spans="1:39">
      <c r="A137" s="18">
        <f>'圖號清單-114.04.25'!A137</f>
        <v>135</v>
      </c>
      <c r="B137" s="14" t="str">
        <f>_xlfn.XLOOKUP(表格1[[#This Row],[Series NO]],'圖號清單-114.04.25'!A:A,'圖號清單-114.04.25'!B:B,,0)</f>
        <v>CA-2106-25-AA1B-NA</v>
      </c>
      <c r="C137" s="3" t="str">
        <f>COUNTIF($AK$2:AK137, AK137) &amp; "/" &amp; COUNTIF($AK$2:$AK$3003, AK137)</f>
        <v>1/1</v>
      </c>
      <c r="D137" s="3" t="str">
        <f t="shared" si="4"/>
        <v>CA-2106-25-AA1B-NA</v>
      </c>
      <c r="E137" s="14" t="str" cm="1">
        <f t="array" ref="E137">IFERROR(_xlfn.TEXTJOIN("-",TRUE,_xlfn.XLOOKUP(VALUE(INDEX(_xlfn.TEXTSPLIT(B137,"-"),3)),'DN轉換表(必要)'!A:A,'DN轉換表(必要)'!B:B,,0),INDEX(_xlfn.TEXTSPLIT(B137,"-"),1),INDEX(_xlfn.TEXTSPLIT(B137,"-"),2),INDEX(_xlfn.TEXTSPLIT(B137,"-"),4),INDEX(_xlfn.TEXTSPLIT(B137,"-"),5)),_xlfn.TEXTJOIN("-",TRUE,_xlfn.XLOOKUP(VALUE(INDEX(_xlfn.TEXTSPLIT(B137,"-"),4)),'DN轉換表(必要)'!A:A,'DN轉換表(必要)'!B:B,,0),INDEX(_xlfn.TEXTSPLIT(B137,"-"),1),INDEX(_xlfn.TEXTSPLIT(B137,"-"),2),INDEX(_xlfn.TEXTSPLIT(B137,"-"),3),INDEX(_xlfn.TEXTSPLIT(B137,"-"),4),INDEX(_xlfn.TEXTSPLIT(B137,"-"),5)))</f>
        <v>1"-CA-2106-AA1B-NA</v>
      </c>
      <c r="F137" s="3" t="str">
        <f>IFERROR(_xlfn.XLOOKUP(_xlfn.CONCAT(表格1[[#This Row],[Series NO]],"_",SUBSTITUTE(F$1,"REV.","")),版本控制!$F:$F,版本控制!$C:$C,,0),"")</f>
        <v>04/22/'25</v>
      </c>
      <c r="G137" s="3" t="str">
        <f>IFERROR(_xlfn.XLOOKUP(_xlfn.CONCAT(表格1[[#This Row],[Series NO]],"_",SUBSTITUTE(G$1,"REV.","")),版本控制!$F:$F,版本控制!$C:$C,,0),"")</f>
        <v>06/03/'25</v>
      </c>
      <c r="H137" s="3" t="str">
        <f>IFERROR(_xlfn.XLOOKUP(_xlfn.CONCAT(表格1[[#This Row],[Series NO]],"_",SUBSTITUTE(H$1,"REV.","")),版本控制!$F:$F,版本控制!$C:$C,,0),"")</f>
        <v/>
      </c>
      <c r="I137" s="3" t="str">
        <f>IFERROR(_xlfn.XLOOKUP(_xlfn.CONCAT(表格1[[#This Row],[Series NO]],"_",SUBSTITUTE(I$1,"REV.","")),版本控制!$F:$F,版本控制!$C:$C,,0),"")</f>
        <v/>
      </c>
      <c r="J137" s="3" t="str">
        <f>IFERROR(_xlfn.XLOOKUP(_xlfn.CONCAT(表格1[[#This Row],[Series NO]],"_",SUBSTITUTE(J$1,"REV.","")),版本控制!$F:$F,版本控制!$C:$C,,0),"")</f>
        <v/>
      </c>
      <c r="K137" s="3" t="str" cm="1">
        <f t="array" ref="K137">INDEX(F$1:J$1,1,MATCH(1,1/($F137:J137&lt;&gt;"")))</f>
        <v>REV.2</v>
      </c>
      <c r="L137" s="3" t="str" cm="1">
        <f t="array" ref="L137">LOOKUP(2,1/($F137:J137&lt;&gt;""),$F137:J137)</f>
        <v>06/03/'25</v>
      </c>
      <c r="M137" s="3"/>
      <c r="N137" s="3" t="str">
        <f t="shared" si="5"/>
        <v>0135</v>
      </c>
      <c r="O137" s="28"/>
      <c r="P137" s="32"/>
      <c r="Q137" s="22" cm="1">
        <f t="array" ref="Q137">_xlfn.XLOOKUP(INDEX(_xlfn.TEXTSPLIT(表格1[[#This Row],[LINE   NUMBER]],"-"),1),'DN轉換表(必要)'!B:B,'DN轉換表(必要)'!C:C,,0)</f>
        <v>1</v>
      </c>
      <c r="R137" s="22" t="str" cm="1">
        <f t="array" ref="R137">IF(IFERROR(MATCH(INDEX(_xlfn.TEXTSPLIT(表格1[[#This Row],[LINE   NUMBER]],"-"),2),介質清單!I:I,0)&gt;=1,FALSE),"Trim",INDEX(_xlfn.TEXTSPLIT(表格1[[#This Row],[LINE   NUMBER]],"-"),2))</f>
        <v>CA</v>
      </c>
      <c r="S137" s="22" t="str" cm="1">
        <f t="array" ref="S13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2106</v>
      </c>
      <c r="T137" s="22" t="str" cm="1">
        <f t="array" ref="T137">IF(LEN(INDEX(_xlfn.TEXTSPLIT(表格1[[#This Row],[LINE   NUMBER]],"-"),4))=4,INDEX(_xlfn.TEXTSPLIT(表格1[[#This Row],[LINE   NUMBER]],"-"),4),IF(LEN(MID(E137,FIND("AA",E137,1),4))=4,MID(E137,FIND("AA",E137,1),4),"Wrong"))</f>
        <v>AA1B</v>
      </c>
      <c r="U137" s="22" t="str" cm="1">
        <f t="array" ref="U13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37" s="22" t="str">
        <f>_xlfn.XLOOKUP(表格1[[#This Row],[級數]],管道等级索引表!B:B,管道等级索引表!G:G,,0)</f>
        <v>A106 Gr.B
API 5L Gr.B
SAWH</v>
      </c>
      <c r="W137" s="22" t="s">
        <v>5</v>
      </c>
      <c r="X137" s="23"/>
      <c r="Y137" s="22"/>
      <c r="Z137" s="22" t="str">
        <f>_xlfn.CONCAT(表格1[[#This Row],[系統]],"-",表格1[[#This Row],[編號]])</f>
        <v>CA-2106</v>
      </c>
      <c r="AA137" s="22"/>
      <c r="AB13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3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37" s="24" t="str">
        <f>IFERROR(_xlfn.XLOOKUP(表格1[[#This Row],[Line_No]],管道特性一覽表!A:A,管道特性一覽表!P:P,,0),"")</f>
        <v>水</v>
      </c>
      <c r="AE137" s="24" t="str" cm="1">
        <f t="array" ref="AE137">_xlfn.IFNA(_xlfn.XLOOKUP(表格1[[#This Row],[Series NO]],'依TP NO.篩選'!A:A,'依TP NO.篩選'!R:R,,0),_xlfn.XLOOKUP(VALUE(表格1[[#This Row],[Series NO]]),VALUE('依TP NO.篩選'!A:A),'依TP NO.篩選'!R:R,,0))</f>
        <v>TP-027</v>
      </c>
      <c r="AF137" s="24" t="str">
        <f>_xlfn.XLOOKUP(表格1[[#This Row],[系統]],介質清單!A:A,介質清單!B:B,,0)</f>
        <v>壓縮空氣</v>
      </c>
      <c r="AG137" s="25"/>
      <c r="AH137" s="22" t="s">
        <v>3433</v>
      </c>
      <c r="AI137" s="24"/>
      <c r="AJ13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37" s="2" t="str" cm="1">
        <f t="array" ref="AK137">IFERROR(_xlfn.TEXTJOIN("-",TRUE,INDEX(_xlfn.TEXTSPLIT(B137,"-"),1),INDEX(_xlfn.TEXTSPLIT(B137,"-"),2),INDEX(_xlfn.TEXTSPLIT(B137,"-"),4),INDEX(_xlfn.TEXTSPLIT(B137,"-"),5)),_xlfn.TEXTJOIN("-",TRUE,_xlfn.XLOOKUP(VALUE(INDEX(_xlfn.TEXTSPLIT(B137,"-"),4)),'DN轉換表(必要)'!A:A,'DN轉換表(必要)'!B:B,,0),INDEX(_xlfn.TEXTSPLIT(B137,"-"),1),INDEX(_xlfn.TEXTSPLIT(B137,"-"),2),INDEX(_xlfn.TEXTSPLIT(B137,"-"),3),INDEX(_xlfn.TEXTSPLIT(B137,"-"),4),INDEX(_xlfn.TEXTSPLIT(B137,"-"),5)))</f>
        <v>CA-2106-AA1B-NA</v>
      </c>
      <c r="AL137" s="2" t="str">
        <f>IF(ISNUMBER(IFERROR(_xlfn.XLOOKUP(表格1[[#This Row],[Line_No]],'TEMP VALUE'!A:A,'DRAWING LIST'!A:A,,0),"")),"v","")</f>
        <v>v</v>
      </c>
      <c r="AM137" s="2" t="str">
        <f>_xlfn.XLOOKUP(表格1[[#This Row],[Series NO]], 版本控制!$A:$A, 版本控制!$E:$E, , 0, -1)</f>
        <v>啟用</v>
      </c>
    </row>
    <row r="138" spans="1:39">
      <c r="A138" s="18">
        <f>'圖號清單-114.04.25'!A138</f>
        <v>136</v>
      </c>
      <c r="B138" s="14" t="str">
        <f>_xlfn.XLOOKUP(表格1[[#This Row],[Series NO]],'圖號清單-114.04.25'!A:A,'圖號清單-114.04.25'!B:B,,0)</f>
        <v>CA-2107-25-AA1B-NA</v>
      </c>
      <c r="C138" s="3" t="str">
        <f>COUNTIF($AK$2:AK138, AK138) &amp; "/" &amp; COUNTIF($AK$2:$AK$3003, AK138)</f>
        <v>1/1</v>
      </c>
      <c r="D138" s="3" t="str">
        <f t="shared" si="4"/>
        <v>CA-2107-25-AA1B-NA</v>
      </c>
      <c r="E138" s="14" t="str" cm="1">
        <f t="array" ref="E138">IFERROR(_xlfn.TEXTJOIN("-",TRUE,_xlfn.XLOOKUP(VALUE(INDEX(_xlfn.TEXTSPLIT(B138,"-"),3)),'DN轉換表(必要)'!A:A,'DN轉換表(必要)'!B:B,,0),INDEX(_xlfn.TEXTSPLIT(B138,"-"),1),INDEX(_xlfn.TEXTSPLIT(B138,"-"),2),INDEX(_xlfn.TEXTSPLIT(B138,"-"),4),INDEX(_xlfn.TEXTSPLIT(B138,"-"),5)),_xlfn.TEXTJOIN("-",TRUE,_xlfn.XLOOKUP(VALUE(INDEX(_xlfn.TEXTSPLIT(B138,"-"),4)),'DN轉換表(必要)'!A:A,'DN轉換表(必要)'!B:B,,0),INDEX(_xlfn.TEXTSPLIT(B138,"-"),1),INDEX(_xlfn.TEXTSPLIT(B138,"-"),2),INDEX(_xlfn.TEXTSPLIT(B138,"-"),3),INDEX(_xlfn.TEXTSPLIT(B138,"-"),4),INDEX(_xlfn.TEXTSPLIT(B138,"-"),5)))</f>
        <v>1"-CA-2107-AA1B-NA</v>
      </c>
      <c r="F138" s="3" t="str">
        <f>IFERROR(_xlfn.XLOOKUP(_xlfn.CONCAT(表格1[[#This Row],[Series NO]],"_",SUBSTITUTE(F$1,"REV.","")),版本控制!$F:$F,版本控制!$C:$C,,0),"")</f>
        <v>04/22/'25</v>
      </c>
      <c r="G138" s="3" t="str">
        <f>IFERROR(_xlfn.XLOOKUP(_xlfn.CONCAT(表格1[[#This Row],[Series NO]],"_",SUBSTITUTE(G$1,"REV.","")),版本控制!$F:$F,版本控制!$C:$C,,0),"")</f>
        <v>06/03/'25</v>
      </c>
      <c r="H138" s="3" t="str">
        <f>IFERROR(_xlfn.XLOOKUP(_xlfn.CONCAT(表格1[[#This Row],[Series NO]],"_",SUBSTITUTE(H$1,"REV.","")),版本控制!$F:$F,版本控制!$C:$C,,0),"")</f>
        <v/>
      </c>
      <c r="I138" s="3" t="str">
        <f>IFERROR(_xlfn.XLOOKUP(_xlfn.CONCAT(表格1[[#This Row],[Series NO]],"_",SUBSTITUTE(I$1,"REV.","")),版本控制!$F:$F,版本控制!$C:$C,,0),"")</f>
        <v/>
      </c>
      <c r="J138" s="3" t="str">
        <f>IFERROR(_xlfn.XLOOKUP(_xlfn.CONCAT(表格1[[#This Row],[Series NO]],"_",SUBSTITUTE(J$1,"REV.","")),版本控制!$F:$F,版本控制!$C:$C,,0),"")</f>
        <v/>
      </c>
      <c r="K138" s="3" t="str" cm="1">
        <f t="array" ref="K138">INDEX(F$1:J$1,1,MATCH(1,1/($F138:J138&lt;&gt;"")))</f>
        <v>REV.2</v>
      </c>
      <c r="L138" s="3" t="str" cm="1">
        <f t="array" ref="L138">LOOKUP(2,1/($F138:J138&lt;&gt;""),$F138:J138)</f>
        <v>06/03/'25</v>
      </c>
      <c r="M138" s="3"/>
      <c r="N138" s="3" t="str">
        <f t="shared" si="5"/>
        <v>0136</v>
      </c>
      <c r="O138" s="28"/>
      <c r="P138" s="32"/>
      <c r="Q138" s="22" cm="1">
        <f t="array" ref="Q138">_xlfn.XLOOKUP(INDEX(_xlfn.TEXTSPLIT(表格1[[#This Row],[LINE   NUMBER]],"-"),1),'DN轉換表(必要)'!B:B,'DN轉換表(必要)'!C:C,,0)</f>
        <v>1</v>
      </c>
      <c r="R138" s="22" t="str" cm="1">
        <f t="array" ref="R138">IF(IFERROR(MATCH(INDEX(_xlfn.TEXTSPLIT(表格1[[#This Row],[LINE   NUMBER]],"-"),2),介質清單!I:I,0)&gt;=1,FALSE),"Trim",INDEX(_xlfn.TEXTSPLIT(表格1[[#This Row],[LINE   NUMBER]],"-"),2))</f>
        <v>CA</v>
      </c>
      <c r="S138" s="22" t="str" cm="1">
        <f t="array" ref="S13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2107</v>
      </c>
      <c r="T138" s="22" t="str" cm="1">
        <f t="array" ref="T138">IF(LEN(INDEX(_xlfn.TEXTSPLIT(表格1[[#This Row],[LINE   NUMBER]],"-"),4))=4,INDEX(_xlfn.TEXTSPLIT(表格1[[#This Row],[LINE   NUMBER]],"-"),4),IF(LEN(MID(E138,FIND("AA",E138,1),4))=4,MID(E138,FIND("AA",E138,1),4),"Wrong"))</f>
        <v>AA1B</v>
      </c>
      <c r="U138" s="22" t="str" cm="1">
        <f t="array" ref="U13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38" s="22" t="str">
        <f>_xlfn.XLOOKUP(表格1[[#This Row],[級數]],管道等级索引表!B:B,管道等级索引表!G:G,,0)</f>
        <v>A106 Gr.B
API 5L Gr.B
SAWH</v>
      </c>
      <c r="W138" s="22" t="s">
        <v>5</v>
      </c>
      <c r="X138" s="23"/>
      <c r="Y138" s="22"/>
      <c r="Z138" s="22" t="str">
        <f>_xlfn.CONCAT(表格1[[#This Row],[系統]],"-",表格1[[#This Row],[編號]])</f>
        <v>CA-2107</v>
      </c>
      <c r="AA138" s="22"/>
      <c r="AB13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3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38" s="24" t="str">
        <f>IFERROR(_xlfn.XLOOKUP(表格1[[#This Row],[Line_No]],管道特性一覽表!A:A,管道特性一覽表!P:P,,0),"")</f>
        <v>水</v>
      </c>
      <c r="AE138" s="24" t="str" cm="1">
        <f t="array" ref="AE138">_xlfn.IFNA(_xlfn.XLOOKUP(表格1[[#This Row],[Series NO]],'依TP NO.篩選'!A:A,'依TP NO.篩選'!R:R,,0),_xlfn.XLOOKUP(VALUE(表格1[[#This Row],[Series NO]]),VALUE('依TP NO.篩選'!A:A),'依TP NO.篩選'!R:R,,0))</f>
        <v>TP-027</v>
      </c>
      <c r="AF138" s="24" t="str">
        <f>_xlfn.XLOOKUP(表格1[[#This Row],[系統]],介質清單!A:A,介質清單!B:B,,0)</f>
        <v>壓縮空氣</v>
      </c>
      <c r="AG138" s="25"/>
      <c r="AH138" s="22" t="s">
        <v>3433</v>
      </c>
      <c r="AI138" s="24"/>
      <c r="AJ13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38" s="2" t="str" cm="1">
        <f t="array" ref="AK138">IFERROR(_xlfn.TEXTJOIN("-",TRUE,INDEX(_xlfn.TEXTSPLIT(B138,"-"),1),INDEX(_xlfn.TEXTSPLIT(B138,"-"),2),INDEX(_xlfn.TEXTSPLIT(B138,"-"),4),INDEX(_xlfn.TEXTSPLIT(B138,"-"),5)),_xlfn.TEXTJOIN("-",TRUE,_xlfn.XLOOKUP(VALUE(INDEX(_xlfn.TEXTSPLIT(B138,"-"),4)),'DN轉換表(必要)'!A:A,'DN轉換表(必要)'!B:B,,0),INDEX(_xlfn.TEXTSPLIT(B138,"-"),1),INDEX(_xlfn.TEXTSPLIT(B138,"-"),2),INDEX(_xlfn.TEXTSPLIT(B138,"-"),3),INDEX(_xlfn.TEXTSPLIT(B138,"-"),4),INDEX(_xlfn.TEXTSPLIT(B138,"-"),5)))</f>
        <v>CA-2107-AA1B-NA</v>
      </c>
      <c r="AL138" s="2" t="str">
        <f>IF(ISNUMBER(IFERROR(_xlfn.XLOOKUP(表格1[[#This Row],[Line_No]],'TEMP VALUE'!A:A,'DRAWING LIST'!A:A,,0),"")),"v","")</f>
        <v>v</v>
      </c>
      <c r="AM138" s="2" t="str">
        <f>_xlfn.XLOOKUP(表格1[[#This Row],[Series NO]], 版本控制!$A:$A, 版本控制!$E:$E, , 0, -1)</f>
        <v>啟用</v>
      </c>
    </row>
    <row r="139" spans="1:39">
      <c r="A139" s="18">
        <f>'圖號清單-114.04.25'!A139</f>
        <v>137</v>
      </c>
      <c r="B139" s="14" t="str">
        <f>_xlfn.XLOOKUP(表格1[[#This Row],[Series NO]],'圖號清單-114.04.25'!A:A,'圖號清單-114.04.25'!B:B,,0)</f>
        <v>CA-2108-25-AA1B-NA-1</v>
      </c>
      <c r="C139" s="3" t="str">
        <f>COUNTIF($AK$2:AK139, AK139) &amp; "/" &amp; COUNTIF($AK$2:$AK$3003, AK139)</f>
        <v>1/2</v>
      </c>
      <c r="D139" s="3" t="str">
        <f t="shared" si="4"/>
        <v>CA-2108-25-AA1B-NA</v>
      </c>
      <c r="E139" s="14" t="str" cm="1">
        <f t="array" ref="E139">IFERROR(_xlfn.TEXTJOIN("-",TRUE,_xlfn.XLOOKUP(VALUE(INDEX(_xlfn.TEXTSPLIT(B139,"-"),3)),'DN轉換表(必要)'!A:A,'DN轉換表(必要)'!B:B,,0),INDEX(_xlfn.TEXTSPLIT(B139,"-"),1),INDEX(_xlfn.TEXTSPLIT(B139,"-"),2),INDEX(_xlfn.TEXTSPLIT(B139,"-"),4),INDEX(_xlfn.TEXTSPLIT(B139,"-"),5)),_xlfn.TEXTJOIN("-",TRUE,_xlfn.XLOOKUP(VALUE(INDEX(_xlfn.TEXTSPLIT(B139,"-"),4)),'DN轉換表(必要)'!A:A,'DN轉換表(必要)'!B:B,,0),INDEX(_xlfn.TEXTSPLIT(B139,"-"),1),INDEX(_xlfn.TEXTSPLIT(B139,"-"),2),INDEX(_xlfn.TEXTSPLIT(B139,"-"),3),INDEX(_xlfn.TEXTSPLIT(B139,"-"),4),INDEX(_xlfn.TEXTSPLIT(B139,"-"),5)))</f>
        <v>1"-CA-2108-AA1B-NA</v>
      </c>
      <c r="F139" s="3" t="str">
        <f>IFERROR(_xlfn.XLOOKUP(_xlfn.CONCAT(表格1[[#This Row],[Series NO]],"_",SUBSTITUTE(F$1,"REV.","")),版本控制!$F:$F,版本控制!$C:$C,,0),"")</f>
        <v>04/22/'25</v>
      </c>
      <c r="G139" s="3" t="str">
        <f>IFERROR(_xlfn.XLOOKUP(_xlfn.CONCAT(表格1[[#This Row],[Series NO]],"_",SUBSTITUTE(G$1,"REV.","")),版本控制!$F:$F,版本控制!$C:$C,,0),"")</f>
        <v>06/03/'25</v>
      </c>
      <c r="H139" s="3" t="str">
        <f>IFERROR(_xlfn.XLOOKUP(_xlfn.CONCAT(表格1[[#This Row],[Series NO]],"_",SUBSTITUTE(H$1,"REV.","")),版本控制!$F:$F,版本控制!$C:$C,,0),"")</f>
        <v/>
      </c>
      <c r="I139" s="3" t="str">
        <f>IFERROR(_xlfn.XLOOKUP(_xlfn.CONCAT(表格1[[#This Row],[Series NO]],"_",SUBSTITUTE(I$1,"REV.","")),版本控制!$F:$F,版本控制!$C:$C,,0),"")</f>
        <v/>
      </c>
      <c r="J139" s="3" t="str">
        <f>IFERROR(_xlfn.XLOOKUP(_xlfn.CONCAT(表格1[[#This Row],[Series NO]],"_",SUBSTITUTE(J$1,"REV.","")),版本控制!$F:$F,版本控制!$C:$C,,0),"")</f>
        <v/>
      </c>
      <c r="K139" s="3" t="str" cm="1">
        <f t="array" ref="K139">INDEX(F$1:J$1,1,MATCH(1,1/($F139:J139&lt;&gt;"")))</f>
        <v>REV.2</v>
      </c>
      <c r="L139" s="3" t="str" cm="1">
        <f t="array" ref="L139">LOOKUP(2,1/($F139:J139&lt;&gt;""),$F139:J139)</f>
        <v>06/03/'25</v>
      </c>
      <c r="M139" s="3"/>
      <c r="N139" s="3" t="str">
        <f t="shared" si="5"/>
        <v>0137</v>
      </c>
      <c r="O139" s="28"/>
      <c r="P139" s="32"/>
      <c r="Q139" s="22" cm="1">
        <f t="array" ref="Q139">_xlfn.XLOOKUP(INDEX(_xlfn.TEXTSPLIT(表格1[[#This Row],[LINE   NUMBER]],"-"),1),'DN轉換表(必要)'!B:B,'DN轉換表(必要)'!C:C,,0)</f>
        <v>1</v>
      </c>
      <c r="R139" s="22" t="str" cm="1">
        <f t="array" ref="R139">IF(IFERROR(MATCH(INDEX(_xlfn.TEXTSPLIT(表格1[[#This Row],[LINE   NUMBER]],"-"),2),介質清單!I:I,0)&gt;=1,FALSE),"Trim",INDEX(_xlfn.TEXTSPLIT(表格1[[#This Row],[LINE   NUMBER]],"-"),2))</f>
        <v>CA</v>
      </c>
      <c r="S139" s="22" t="str" cm="1">
        <f t="array" ref="S13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2108</v>
      </c>
      <c r="T139" s="22" t="str" cm="1">
        <f t="array" ref="T139">IF(LEN(INDEX(_xlfn.TEXTSPLIT(表格1[[#This Row],[LINE   NUMBER]],"-"),4))=4,INDEX(_xlfn.TEXTSPLIT(表格1[[#This Row],[LINE   NUMBER]],"-"),4),IF(LEN(MID(E139,FIND("AA",E139,1),4))=4,MID(E139,FIND("AA",E139,1),4),"Wrong"))</f>
        <v>AA1B</v>
      </c>
      <c r="U139" s="22" t="str" cm="1">
        <f t="array" ref="U13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39" s="22" t="str">
        <f>_xlfn.XLOOKUP(表格1[[#This Row],[級數]],管道等级索引表!B:B,管道等级索引表!G:G,,0)</f>
        <v>A106 Gr.B
API 5L Gr.B
SAWH</v>
      </c>
      <c r="W139" s="22" t="s">
        <v>5</v>
      </c>
      <c r="X139" s="23"/>
      <c r="Y139" s="22"/>
      <c r="Z139" s="22" t="str">
        <f>_xlfn.CONCAT(表格1[[#This Row],[系統]],"-",表格1[[#This Row],[編號]])</f>
        <v>CA-2108</v>
      </c>
      <c r="AA139" s="22"/>
      <c r="AB13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3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39" s="24" t="str">
        <f>IFERROR(_xlfn.XLOOKUP(表格1[[#This Row],[Line_No]],管道特性一覽表!A:A,管道特性一覽表!P:P,,0),"")</f>
        <v>水</v>
      </c>
      <c r="AE139" s="24" t="str" cm="1">
        <f t="array" ref="AE139">_xlfn.IFNA(_xlfn.XLOOKUP(表格1[[#This Row],[Series NO]],'依TP NO.篩選'!A:A,'依TP NO.篩選'!R:R,,0),_xlfn.XLOOKUP(VALUE(表格1[[#This Row],[Series NO]]),VALUE('依TP NO.篩選'!A:A),'依TP NO.篩選'!R:R,,0))</f>
        <v>TP-027</v>
      </c>
      <c r="AF139" s="24" t="str">
        <f>_xlfn.XLOOKUP(表格1[[#This Row],[系統]],介質清單!A:A,介質清單!B:B,,0)</f>
        <v>壓縮空氣</v>
      </c>
      <c r="AG139" s="25"/>
      <c r="AH139" s="22" t="s">
        <v>3433</v>
      </c>
      <c r="AI139" s="24"/>
      <c r="AJ13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39" s="2" t="str" cm="1">
        <f t="array" ref="AK139">IFERROR(_xlfn.TEXTJOIN("-",TRUE,INDEX(_xlfn.TEXTSPLIT(B139,"-"),1),INDEX(_xlfn.TEXTSPLIT(B139,"-"),2),INDEX(_xlfn.TEXTSPLIT(B139,"-"),4),INDEX(_xlfn.TEXTSPLIT(B139,"-"),5)),_xlfn.TEXTJOIN("-",TRUE,_xlfn.XLOOKUP(VALUE(INDEX(_xlfn.TEXTSPLIT(B139,"-"),4)),'DN轉換表(必要)'!A:A,'DN轉換表(必要)'!B:B,,0),INDEX(_xlfn.TEXTSPLIT(B139,"-"),1),INDEX(_xlfn.TEXTSPLIT(B139,"-"),2),INDEX(_xlfn.TEXTSPLIT(B139,"-"),3),INDEX(_xlfn.TEXTSPLIT(B139,"-"),4),INDEX(_xlfn.TEXTSPLIT(B139,"-"),5)))</f>
        <v>CA-2108-AA1B-NA</v>
      </c>
      <c r="AL139" s="2" t="str">
        <f>IF(ISNUMBER(IFERROR(_xlfn.XLOOKUP(表格1[[#This Row],[Line_No]],'TEMP VALUE'!A:A,'DRAWING LIST'!A:A,,0),"")),"v","")</f>
        <v>v</v>
      </c>
      <c r="AM139" s="2" t="str">
        <f>_xlfn.XLOOKUP(表格1[[#This Row],[Series NO]], 版本控制!$A:$A, 版本控制!$E:$E, , 0, -1)</f>
        <v>啟用</v>
      </c>
    </row>
    <row r="140" spans="1:39">
      <c r="A140" s="18">
        <f>'圖號清單-114.04.25'!A140</f>
        <v>138</v>
      </c>
      <c r="B140" s="14" t="str">
        <f>_xlfn.XLOOKUP(表格1[[#This Row],[Series NO]],'圖號清單-114.04.25'!A:A,'圖號清單-114.04.25'!B:B,,0)</f>
        <v>CA-2108-25-AA1B-NA-2</v>
      </c>
      <c r="C140" s="3" t="str">
        <f>COUNTIF($AK$2:AK140, AK140) &amp; "/" &amp; COUNTIF($AK$2:$AK$3003, AK140)</f>
        <v>2/2</v>
      </c>
      <c r="D140" s="3" t="str">
        <f t="shared" si="4"/>
        <v>CA-2108-25-AA1B-NA</v>
      </c>
      <c r="E140" s="14" t="str" cm="1">
        <f t="array" ref="E140">IFERROR(_xlfn.TEXTJOIN("-",TRUE,_xlfn.XLOOKUP(VALUE(INDEX(_xlfn.TEXTSPLIT(B140,"-"),3)),'DN轉換表(必要)'!A:A,'DN轉換表(必要)'!B:B,,0),INDEX(_xlfn.TEXTSPLIT(B140,"-"),1),INDEX(_xlfn.TEXTSPLIT(B140,"-"),2),INDEX(_xlfn.TEXTSPLIT(B140,"-"),4),INDEX(_xlfn.TEXTSPLIT(B140,"-"),5)),_xlfn.TEXTJOIN("-",TRUE,_xlfn.XLOOKUP(VALUE(INDEX(_xlfn.TEXTSPLIT(B140,"-"),4)),'DN轉換表(必要)'!A:A,'DN轉換表(必要)'!B:B,,0),INDEX(_xlfn.TEXTSPLIT(B140,"-"),1),INDEX(_xlfn.TEXTSPLIT(B140,"-"),2),INDEX(_xlfn.TEXTSPLIT(B140,"-"),3),INDEX(_xlfn.TEXTSPLIT(B140,"-"),4),INDEX(_xlfn.TEXTSPLIT(B140,"-"),5)))</f>
        <v>1"-CA-2108-AA1B-NA</v>
      </c>
      <c r="F140" s="3" t="str">
        <f>IFERROR(_xlfn.XLOOKUP(_xlfn.CONCAT(表格1[[#This Row],[Series NO]],"_",SUBSTITUTE(F$1,"REV.","")),版本控制!$F:$F,版本控制!$C:$C,,0),"")</f>
        <v>04/22/'25</v>
      </c>
      <c r="G140" s="3" t="str">
        <f>IFERROR(_xlfn.XLOOKUP(_xlfn.CONCAT(表格1[[#This Row],[Series NO]],"_",SUBSTITUTE(G$1,"REV.","")),版本控制!$F:$F,版本控制!$C:$C,,0),"")</f>
        <v>06/03/'25</v>
      </c>
      <c r="H140" s="3" t="str">
        <f>IFERROR(_xlfn.XLOOKUP(_xlfn.CONCAT(表格1[[#This Row],[Series NO]],"_",SUBSTITUTE(H$1,"REV.","")),版本控制!$F:$F,版本控制!$C:$C,,0),"")</f>
        <v/>
      </c>
      <c r="I140" s="3" t="str">
        <f>IFERROR(_xlfn.XLOOKUP(_xlfn.CONCAT(表格1[[#This Row],[Series NO]],"_",SUBSTITUTE(I$1,"REV.","")),版本控制!$F:$F,版本控制!$C:$C,,0),"")</f>
        <v/>
      </c>
      <c r="J140" s="3" t="str">
        <f>IFERROR(_xlfn.XLOOKUP(_xlfn.CONCAT(表格1[[#This Row],[Series NO]],"_",SUBSTITUTE(J$1,"REV.","")),版本控制!$F:$F,版本控制!$C:$C,,0),"")</f>
        <v/>
      </c>
      <c r="K140" s="3" t="str" cm="1">
        <f t="array" ref="K140">INDEX(F$1:J$1,1,MATCH(1,1/($F140:J140&lt;&gt;"")))</f>
        <v>REV.2</v>
      </c>
      <c r="L140" s="3" t="str" cm="1">
        <f t="array" ref="L140">LOOKUP(2,1/($F140:J140&lt;&gt;""),$F140:J140)</f>
        <v>06/03/'25</v>
      </c>
      <c r="M140" s="3"/>
      <c r="N140" s="3" t="str">
        <f t="shared" si="5"/>
        <v>0138</v>
      </c>
      <c r="O140" s="28"/>
      <c r="P140" s="32"/>
      <c r="Q140" s="22" cm="1">
        <f t="array" ref="Q140">_xlfn.XLOOKUP(INDEX(_xlfn.TEXTSPLIT(表格1[[#This Row],[LINE   NUMBER]],"-"),1),'DN轉換表(必要)'!B:B,'DN轉換表(必要)'!C:C,,0)</f>
        <v>1</v>
      </c>
      <c r="R140" s="22" t="str" cm="1">
        <f t="array" ref="R140">IF(IFERROR(MATCH(INDEX(_xlfn.TEXTSPLIT(表格1[[#This Row],[LINE   NUMBER]],"-"),2),介質清單!I:I,0)&gt;=1,FALSE),"Trim",INDEX(_xlfn.TEXTSPLIT(表格1[[#This Row],[LINE   NUMBER]],"-"),2))</f>
        <v>CA</v>
      </c>
      <c r="S140" s="22" t="str" cm="1">
        <f t="array" ref="S14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2108</v>
      </c>
      <c r="T140" s="22" t="str" cm="1">
        <f t="array" ref="T140">IF(LEN(INDEX(_xlfn.TEXTSPLIT(表格1[[#This Row],[LINE   NUMBER]],"-"),4))=4,INDEX(_xlfn.TEXTSPLIT(表格1[[#This Row],[LINE   NUMBER]],"-"),4),IF(LEN(MID(E140,FIND("AA",E140,1),4))=4,MID(E140,FIND("AA",E140,1),4),"Wrong"))</f>
        <v>AA1B</v>
      </c>
      <c r="U140" s="22" t="str" cm="1">
        <f t="array" ref="U14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40" s="22" t="str">
        <f>_xlfn.XLOOKUP(表格1[[#This Row],[級數]],管道等级索引表!B:B,管道等级索引表!G:G,,0)</f>
        <v>A106 Gr.B
API 5L Gr.B
SAWH</v>
      </c>
      <c r="W140" s="22" t="s">
        <v>5</v>
      </c>
      <c r="X140" s="23"/>
      <c r="Y140" s="22"/>
      <c r="Z140" s="22" t="str">
        <f>_xlfn.CONCAT(表格1[[#This Row],[系統]],"-",表格1[[#This Row],[編號]])</f>
        <v>CA-2108</v>
      </c>
      <c r="AA140" s="22"/>
      <c r="AB14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4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40" s="24" t="str">
        <f>IFERROR(_xlfn.XLOOKUP(表格1[[#This Row],[Line_No]],管道特性一覽表!A:A,管道特性一覽表!P:P,,0),"")</f>
        <v>水</v>
      </c>
      <c r="AE140" s="24" t="str" cm="1">
        <f t="array" ref="AE140">_xlfn.IFNA(_xlfn.XLOOKUP(表格1[[#This Row],[Series NO]],'依TP NO.篩選'!A:A,'依TP NO.篩選'!R:R,,0),_xlfn.XLOOKUP(VALUE(表格1[[#This Row],[Series NO]]),VALUE('依TP NO.篩選'!A:A),'依TP NO.篩選'!R:R,,0))</f>
        <v>TP-027</v>
      </c>
      <c r="AF140" s="24" t="str">
        <f>_xlfn.XLOOKUP(表格1[[#This Row],[系統]],介質清單!A:A,介質清單!B:B,,0)</f>
        <v>壓縮空氣</v>
      </c>
      <c r="AG140" s="25"/>
      <c r="AH140" s="22" t="s">
        <v>3433</v>
      </c>
      <c r="AI140" s="24"/>
      <c r="AJ14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40" s="2" t="str" cm="1">
        <f t="array" ref="AK140">IFERROR(_xlfn.TEXTJOIN("-",TRUE,INDEX(_xlfn.TEXTSPLIT(B140,"-"),1),INDEX(_xlfn.TEXTSPLIT(B140,"-"),2),INDEX(_xlfn.TEXTSPLIT(B140,"-"),4),INDEX(_xlfn.TEXTSPLIT(B140,"-"),5)),_xlfn.TEXTJOIN("-",TRUE,_xlfn.XLOOKUP(VALUE(INDEX(_xlfn.TEXTSPLIT(B140,"-"),4)),'DN轉換表(必要)'!A:A,'DN轉換表(必要)'!B:B,,0),INDEX(_xlfn.TEXTSPLIT(B140,"-"),1),INDEX(_xlfn.TEXTSPLIT(B140,"-"),2),INDEX(_xlfn.TEXTSPLIT(B140,"-"),3),INDEX(_xlfn.TEXTSPLIT(B140,"-"),4),INDEX(_xlfn.TEXTSPLIT(B140,"-"),5)))</f>
        <v>CA-2108-AA1B-NA</v>
      </c>
      <c r="AL140" s="2" t="str">
        <f>IF(ISNUMBER(IFERROR(_xlfn.XLOOKUP(表格1[[#This Row],[Line_No]],'TEMP VALUE'!A:A,'DRAWING LIST'!A:A,,0),"")),"v","")</f>
        <v>v</v>
      </c>
      <c r="AM140" s="2" t="str">
        <f>_xlfn.XLOOKUP(表格1[[#This Row],[Series NO]], 版本控制!$A:$A, 版本控制!$E:$E, , 0, -1)</f>
        <v>啟用</v>
      </c>
    </row>
    <row r="141" spans="1:39">
      <c r="A141" s="18">
        <f>'圖號清單-114.04.25'!A141</f>
        <v>139</v>
      </c>
      <c r="B141" s="14" t="str">
        <f>_xlfn.XLOOKUP(表格1[[#This Row],[Series NO]],'圖號清單-114.04.25'!A:A,'圖號清單-114.04.25'!B:B,,0)</f>
        <v>CA-2109-25-AA1B-NA</v>
      </c>
      <c r="C141" s="3" t="str">
        <f>COUNTIF($AK$2:AK141, AK141) &amp; "/" &amp; COUNTIF($AK$2:$AK$3003, AK141)</f>
        <v>1/1</v>
      </c>
      <c r="D141" s="3" t="str">
        <f t="shared" si="4"/>
        <v>CA-2109-25-AA1B-NA</v>
      </c>
      <c r="E141" s="14" t="str" cm="1">
        <f t="array" ref="E141">IFERROR(_xlfn.TEXTJOIN("-",TRUE,_xlfn.XLOOKUP(VALUE(INDEX(_xlfn.TEXTSPLIT(B141,"-"),3)),'DN轉換表(必要)'!A:A,'DN轉換表(必要)'!B:B,,0),INDEX(_xlfn.TEXTSPLIT(B141,"-"),1),INDEX(_xlfn.TEXTSPLIT(B141,"-"),2),INDEX(_xlfn.TEXTSPLIT(B141,"-"),4),INDEX(_xlfn.TEXTSPLIT(B141,"-"),5)),_xlfn.TEXTJOIN("-",TRUE,_xlfn.XLOOKUP(VALUE(INDEX(_xlfn.TEXTSPLIT(B141,"-"),4)),'DN轉換表(必要)'!A:A,'DN轉換表(必要)'!B:B,,0),INDEX(_xlfn.TEXTSPLIT(B141,"-"),1),INDEX(_xlfn.TEXTSPLIT(B141,"-"),2),INDEX(_xlfn.TEXTSPLIT(B141,"-"),3),INDEX(_xlfn.TEXTSPLIT(B141,"-"),4),INDEX(_xlfn.TEXTSPLIT(B141,"-"),5)))</f>
        <v>1"-CA-2109-AA1B-NA</v>
      </c>
      <c r="F141" s="3" t="str">
        <f>IFERROR(_xlfn.XLOOKUP(_xlfn.CONCAT(表格1[[#This Row],[Series NO]],"_",SUBSTITUTE(F$1,"REV.","")),版本控制!$F:$F,版本控制!$C:$C,,0),"")</f>
        <v>04/22/'25</v>
      </c>
      <c r="G141" s="3" t="str">
        <f>IFERROR(_xlfn.XLOOKUP(_xlfn.CONCAT(表格1[[#This Row],[Series NO]],"_",SUBSTITUTE(G$1,"REV.","")),版本控制!$F:$F,版本控制!$C:$C,,0),"")</f>
        <v>06/03/'25</v>
      </c>
      <c r="H141" s="3" t="str">
        <f>IFERROR(_xlfn.XLOOKUP(_xlfn.CONCAT(表格1[[#This Row],[Series NO]],"_",SUBSTITUTE(H$1,"REV.","")),版本控制!$F:$F,版本控制!$C:$C,,0),"")</f>
        <v/>
      </c>
      <c r="I141" s="3" t="str">
        <f>IFERROR(_xlfn.XLOOKUP(_xlfn.CONCAT(表格1[[#This Row],[Series NO]],"_",SUBSTITUTE(I$1,"REV.","")),版本控制!$F:$F,版本控制!$C:$C,,0),"")</f>
        <v/>
      </c>
      <c r="J141" s="3" t="str">
        <f>IFERROR(_xlfn.XLOOKUP(_xlfn.CONCAT(表格1[[#This Row],[Series NO]],"_",SUBSTITUTE(J$1,"REV.","")),版本控制!$F:$F,版本控制!$C:$C,,0),"")</f>
        <v/>
      </c>
      <c r="K141" s="3" t="str" cm="1">
        <f t="array" ref="K141">INDEX(F$1:J$1,1,MATCH(1,1/($F141:J141&lt;&gt;"")))</f>
        <v>REV.2</v>
      </c>
      <c r="L141" s="3" t="str" cm="1">
        <f t="array" ref="L141">LOOKUP(2,1/($F141:J141&lt;&gt;""),$F141:J141)</f>
        <v>06/03/'25</v>
      </c>
      <c r="M141" s="3"/>
      <c r="N141" s="3" t="str">
        <f t="shared" si="5"/>
        <v>0139</v>
      </c>
      <c r="O141" s="28"/>
      <c r="P141" s="32"/>
      <c r="Q141" s="22" cm="1">
        <f t="array" ref="Q141">_xlfn.XLOOKUP(INDEX(_xlfn.TEXTSPLIT(表格1[[#This Row],[LINE   NUMBER]],"-"),1),'DN轉換表(必要)'!B:B,'DN轉換表(必要)'!C:C,,0)</f>
        <v>1</v>
      </c>
      <c r="R141" s="22" t="str" cm="1">
        <f t="array" ref="R141">IF(IFERROR(MATCH(INDEX(_xlfn.TEXTSPLIT(表格1[[#This Row],[LINE   NUMBER]],"-"),2),介質清單!I:I,0)&gt;=1,FALSE),"Trim",INDEX(_xlfn.TEXTSPLIT(表格1[[#This Row],[LINE   NUMBER]],"-"),2))</f>
        <v>CA</v>
      </c>
      <c r="S141" s="22" t="str" cm="1">
        <f t="array" ref="S14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2109</v>
      </c>
      <c r="T141" s="22" t="str" cm="1">
        <f t="array" ref="T141">IF(LEN(INDEX(_xlfn.TEXTSPLIT(表格1[[#This Row],[LINE   NUMBER]],"-"),4))=4,INDEX(_xlfn.TEXTSPLIT(表格1[[#This Row],[LINE   NUMBER]],"-"),4),IF(LEN(MID(E141,FIND("AA",E141,1),4))=4,MID(E141,FIND("AA",E141,1),4),"Wrong"))</f>
        <v>AA1B</v>
      </c>
      <c r="U141" s="22" t="str" cm="1">
        <f t="array" ref="U14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41" s="22" t="str">
        <f>_xlfn.XLOOKUP(表格1[[#This Row],[級數]],管道等级索引表!B:B,管道等级索引表!G:G,,0)</f>
        <v>A106 Gr.B
API 5L Gr.B
SAWH</v>
      </c>
      <c r="W141" s="22" t="s">
        <v>5</v>
      </c>
      <c r="X141" s="23"/>
      <c r="Y141" s="22"/>
      <c r="Z141" s="22" t="str">
        <f>_xlfn.CONCAT(表格1[[#This Row],[系統]],"-",表格1[[#This Row],[編號]])</f>
        <v>CA-2109</v>
      </c>
      <c r="AA141" s="22"/>
      <c r="AB14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4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41" s="24" t="str">
        <f>IFERROR(_xlfn.XLOOKUP(表格1[[#This Row],[Line_No]],管道特性一覽表!A:A,管道特性一覽表!P:P,,0),"")</f>
        <v>水</v>
      </c>
      <c r="AE141" s="24" t="str" cm="1">
        <f t="array" ref="AE141">_xlfn.IFNA(_xlfn.XLOOKUP(表格1[[#This Row],[Series NO]],'依TP NO.篩選'!A:A,'依TP NO.篩選'!R:R,,0),_xlfn.XLOOKUP(VALUE(表格1[[#This Row],[Series NO]]),VALUE('依TP NO.篩選'!A:A),'依TP NO.篩選'!R:R,,0))</f>
        <v>TP-027</v>
      </c>
      <c r="AF141" s="24" t="str">
        <f>_xlfn.XLOOKUP(表格1[[#This Row],[系統]],介質清單!A:A,介質清單!B:B,,0)</f>
        <v>壓縮空氣</v>
      </c>
      <c r="AG141" s="25"/>
      <c r="AH141" s="22" t="s">
        <v>3433</v>
      </c>
      <c r="AI141" s="24"/>
      <c r="AJ14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41" s="2" t="str" cm="1">
        <f t="array" ref="AK141">IFERROR(_xlfn.TEXTJOIN("-",TRUE,INDEX(_xlfn.TEXTSPLIT(B141,"-"),1),INDEX(_xlfn.TEXTSPLIT(B141,"-"),2),INDEX(_xlfn.TEXTSPLIT(B141,"-"),4),INDEX(_xlfn.TEXTSPLIT(B141,"-"),5)),_xlfn.TEXTJOIN("-",TRUE,_xlfn.XLOOKUP(VALUE(INDEX(_xlfn.TEXTSPLIT(B141,"-"),4)),'DN轉換表(必要)'!A:A,'DN轉換表(必要)'!B:B,,0),INDEX(_xlfn.TEXTSPLIT(B141,"-"),1),INDEX(_xlfn.TEXTSPLIT(B141,"-"),2),INDEX(_xlfn.TEXTSPLIT(B141,"-"),3),INDEX(_xlfn.TEXTSPLIT(B141,"-"),4),INDEX(_xlfn.TEXTSPLIT(B141,"-"),5)))</f>
        <v>CA-2109-AA1B-NA</v>
      </c>
      <c r="AL141" s="2" t="str">
        <f>IF(ISNUMBER(IFERROR(_xlfn.XLOOKUP(表格1[[#This Row],[Line_No]],'TEMP VALUE'!A:A,'DRAWING LIST'!A:A,,0),"")),"v","")</f>
        <v>v</v>
      </c>
      <c r="AM141" s="2" t="str">
        <f>_xlfn.XLOOKUP(表格1[[#This Row],[Series NO]], 版本控制!$A:$A, 版本控制!$E:$E, , 0, -1)</f>
        <v>啟用</v>
      </c>
    </row>
    <row r="142" spans="1:39">
      <c r="A142" s="18">
        <f>'圖號清單-114.04.25'!A142</f>
        <v>140</v>
      </c>
      <c r="B142" s="14" t="str">
        <f>_xlfn.XLOOKUP(表格1[[#This Row],[Series NO]],'圖號清單-114.04.25'!A:A,'圖號清單-114.04.25'!B:B,,0)</f>
        <v>CA-2110-25-AA1B-NA</v>
      </c>
      <c r="C142" s="3" t="str">
        <f>COUNTIF($AK$2:AK142, AK142) &amp; "/" &amp; COUNTIF($AK$2:$AK$3003, AK142)</f>
        <v>1/1</v>
      </c>
      <c r="D142" s="3" t="str">
        <f t="shared" si="4"/>
        <v>CA-2110-25-AA1B-NA</v>
      </c>
      <c r="E142" s="14" t="str" cm="1">
        <f t="array" ref="E142">IFERROR(_xlfn.TEXTJOIN("-",TRUE,_xlfn.XLOOKUP(VALUE(INDEX(_xlfn.TEXTSPLIT(B142,"-"),3)),'DN轉換表(必要)'!A:A,'DN轉換表(必要)'!B:B,,0),INDEX(_xlfn.TEXTSPLIT(B142,"-"),1),INDEX(_xlfn.TEXTSPLIT(B142,"-"),2),INDEX(_xlfn.TEXTSPLIT(B142,"-"),4),INDEX(_xlfn.TEXTSPLIT(B142,"-"),5)),_xlfn.TEXTJOIN("-",TRUE,_xlfn.XLOOKUP(VALUE(INDEX(_xlfn.TEXTSPLIT(B142,"-"),4)),'DN轉換表(必要)'!A:A,'DN轉換表(必要)'!B:B,,0),INDEX(_xlfn.TEXTSPLIT(B142,"-"),1),INDEX(_xlfn.TEXTSPLIT(B142,"-"),2),INDEX(_xlfn.TEXTSPLIT(B142,"-"),3),INDEX(_xlfn.TEXTSPLIT(B142,"-"),4),INDEX(_xlfn.TEXTSPLIT(B142,"-"),5)))</f>
        <v>1"-CA-2110-AA1B-NA</v>
      </c>
      <c r="F142" s="3" t="str">
        <f>IFERROR(_xlfn.XLOOKUP(_xlfn.CONCAT(表格1[[#This Row],[Series NO]],"_",SUBSTITUTE(F$1,"REV.","")),版本控制!$F:$F,版本控制!$C:$C,,0),"")</f>
        <v>04/22/'25</v>
      </c>
      <c r="G142" s="3" t="str">
        <f>IFERROR(_xlfn.XLOOKUP(_xlfn.CONCAT(表格1[[#This Row],[Series NO]],"_",SUBSTITUTE(G$1,"REV.","")),版本控制!$F:$F,版本控制!$C:$C,,0),"")</f>
        <v>06/03/'25</v>
      </c>
      <c r="H142" s="3" t="str">
        <f>IFERROR(_xlfn.XLOOKUP(_xlfn.CONCAT(表格1[[#This Row],[Series NO]],"_",SUBSTITUTE(H$1,"REV.","")),版本控制!$F:$F,版本控制!$C:$C,,0),"")</f>
        <v/>
      </c>
      <c r="I142" s="3" t="str">
        <f>IFERROR(_xlfn.XLOOKUP(_xlfn.CONCAT(表格1[[#This Row],[Series NO]],"_",SUBSTITUTE(I$1,"REV.","")),版本控制!$F:$F,版本控制!$C:$C,,0),"")</f>
        <v/>
      </c>
      <c r="J142" s="3" t="str">
        <f>IFERROR(_xlfn.XLOOKUP(_xlfn.CONCAT(表格1[[#This Row],[Series NO]],"_",SUBSTITUTE(J$1,"REV.","")),版本控制!$F:$F,版本控制!$C:$C,,0),"")</f>
        <v/>
      </c>
      <c r="K142" s="3" t="str" cm="1">
        <f t="array" ref="K142">INDEX(F$1:J$1,1,MATCH(1,1/($F142:J142&lt;&gt;"")))</f>
        <v>REV.2</v>
      </c>
      <c r="L142" s="3" t="str" cm="1">
        <f t="array" ref="L142">LOOKUP(2,1/($F142:J142&lt;&gt;""),$F142:J142)</f>
        <v>06/03/'25</v>
      </c>
      <c r="M142" s="3"/>
      <c r="N142" s="3" t="str">
        <f t="shared" si="5"/>
        <v>0140</v>
      </c>
      <c r="O142" s="28"/>
      <c r="P142" s="32"/>
      <c r="Q142" s="22" cm="1">
        <f t="array" ref="Q142">_xlfn.XLOOKUP(INDEX(_xlfn.TEXTSPLIT(表格1[[#This Row],[LINE   NUMBER]],"-"),1),'DN轉換表(必要)'!B:B,'DN轉換表(必要)'!C:C,,0)</f>
        <v>1</v>
      </c>
      <c r="R142" s="22" t="str" cm="1">
        <f t="array" ref="R142">IF(IFERROR(MATCH(INDEX(_xlfn.TEXTSPLIT(表格1[[#This Row],[LINE   NUMBER]],"-"),2),介質清單!I:I,0)&gt;=1,FALSE),"Trim",INDEX(_xlfn.TEXTSPLIT(表格1[[#This Row],[LINE   NUMBER]],"-"),2))</f>
        <v>CA</v>
      </c>
      <c r="S142" s="22" t="str" cm="1">
        <f t="array" ref="S14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2110</v>
      </c>
      <c r="T142" s="22" t="str" cm="1">
        <f t="array" ref="T142">IF(LEN(INDEX(_xlfn.TEXTSPLIT(表格1[[#This Row],[LINE   NUMBER]],"-"),4))=4,INDEX(_xlfn.TEXTSPLIT(表格1[[#This Row],[LINE   NUMBER]],"-"),4),IF(LEN(MID(E142,FIND("AA",E142,1),4))=4,MID(E142,FIND("AA",E142,1),4),"Wrong"))</f>
        <v>AA1B</v>
      </c>
      <c r="U142" s="22" t="str" cm="1">
        <f t="array" ref="U14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42" s="22" t="str">
        <f>_xlfn.XLOOKUP(表格1[[#This Row],[級數]],管道等级索引表!B:B,管道等级索引表!G:G,,0)</f>
        <v>A106 Gr.B
API 5L Gr.B
SAWH</v>
      </c>
      <c r="W142" s="22" t="s">
        <v>5</v>
      </c>
      <c r="X142" s="23"/>
      <c r="Y142" s="22"/>
      <c r="Z142" s="22" t="str">
        <f>_xlfn.CONCAT(表格1[[#This Row],[系統]],"-",表格1[[#This Row],[編號]])</f>
        <v>CA-2110</v>
      </c>
      <c r="AA142" s="22"/>
      <c r="AB14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4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42" s="24" t="str">
        <f>IFERROR(_xlfn.XLOOKUP(表格1[[#This Row],[Line_No]],管道特性一覽表!A:A,管道特性一覽表!P:P,,0),"")</f>
        <v>水</v>
      </c>
      <c r="AE142" s="24" t="str" cm="1">
        <f t="array" ref="AE142">_xlfn.IFNA(_xlfn.XLOOKUP(表格1[[#This Row],[Series NO]],'依TP NO.篩選'!A:A,'依TP NO.篩選'!R:R,,0),_xlfn.XLOOKUP(VALUE(表格1[[#This Row],[Series NO]]),VALUE('依TP NO.篩選'!A:A),'依TP NO.篩選'!R:R,,0))</f>
        <v>TP-027</v>
      </c>
      <c r="AF142" s="24" t="str">
        <f>_xlfn.XLOOKUP(表格1[[#This Row],[系統]],介質清單!A:A,介質清單!B:B,,0)</f>
        <v>壓縮空氣</v>
      </c>
      <c r="AG142" s="25"/>
      <c r="AH142" s="22" t="s">
        <v>3433</v>
      </c>
      <c r="AI142" s="24"/>
      <c r="AJ14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42" s="2" t="str" cm="1">
        <f t="array" ref="AK142">IFERROR(_xlfn.TEXTJOIN("-",TRUE,INDEX(_xlfn.TEXTSPLIT(B142,"-"),1),INDEX(_xlfn.TEXTSPLIT(B142,"-"),2),INDEX(_xlfn.TEXTSPLIT(B142,"-"),4),INDEX(_xlfn.TEXTSPLIT(B142,"-"),5)),_xlfn.TEXTJOIN("-",TRUE,_xlfn.XLOOKUP(VALUE(INDEX(_xlfn.TEXTSPLIT(B142,"-"),4)),'DN轉換表(必要)'!A:A,'DN轉換表(必要)'!B:B,,0),INDEX(_xlfn.TEXTSPLIT(B142,"-"),1),INDEX(_xlfn.TEXTSPLIT(B142,"-"),2),INDEX(_xlfn.TEXTSPLIT(B142,"-"),3),INDEX(_xlfn.TEXTSPLIT(B142,"-"),4),INDEX(_xlfn.TEXTSPLIT(B142,"-"),5)))</f>
        <v>CA-2110-AA1B-NA</v>
      </c>
      <c r="AL142" s="2" t="str">
        <f>IF(ISNUMBER(IFERROR(_xlfn.XLOOKUP(表格1[[#This Row],[Line_No]],'TEMP VALUE'!A:A,'DRAWING LIST'!A:A,,0),"")),"v","")</f>
        <v>v</v>
      </c>
      <c r="AM142" s="2" t="str">
        <f>_xlfn.XLOOKUP(表格1[[#This Row],[Series NO]], 版本控制!$A:$A, 版本控制!$E:$E, , 0, -1)</f>
        <v>啟用</v>
      </c>
    </row>
    <row r="143" spans="1:39">
      <c r="A143" s="18">
        <f>'圖號清單-114.04.25'!A143</f>
        <v>141</v>
      </c>
      <c r="B143" s="14" t="str">
        <f>_xlfn.XLOOKUP(表格1[[#This Row],[Series NO]],'圖號清單-114.04.25'!A:A,'圖號清單-114.04.25'!B:B,,0)</f>
        <v>CA-2111-25-AA1B-NA</v>
      </c>
      <c r="C143" s="3" t="str">
        <f>COUNTIF($AK$2:AK143, AK143) &amp; "/" &amp; COUNTIF($AK$2:$AK$3003, AK143)</f>
        <v>1/1</v>
      </c>
      <c r="D143" s="3" t="str">
        <f t="shared" si="4"/>
        <v>CA-2111-25-AA1B-NA</v>
      </c>
      <c r="E143" s="14" t="str" cm="1">
        <f t="array" ref="E143">IFERROR(_xlfn.TEXTJOIN("-",TRUE,_xlfn.XLOOKUP(VALUE(INDEX(_xlfn.TEXTSPLIT(B143,"-"),3)),'DN轉換表(必要)'!A:A,'DN轉換表(必要)'!B:B,,0),INDEX(_xlfn.TEXTSPLIT(B143,"-"),1),INDEX(_xlfn.TEXTSPLIT(B143,"-"),2),INDEX(_xlfn.TEXTSPLIT(B143,"-"),4),INDEX(_xlfn.TEXTSPLIT(B143,"-"),5)),_xlfn.TEXTJOIN("-",TRUE,_xlfn.XLOOKUP(VALUE(INDEX(_xlfn.TEXTSPLIT(B143,"-"),4)),'DN轉換表(必要)'!A:A,'DN轉換表(必要)'!B:B,,0),INDEX(_xlfn.TEXTSPLIT(B143,"-"),1),INDEX(_xlfn.TEXTSPLIT(B143,"-"),2),INDEX(_xlfn.TEXTSPLIT(B143,"-"),3),INDEX(_xlfn.TEXTSPLIT(B143,"-"),4),INDEX(_xlfn.TEXTSPLIT(B143,"-"),5)))</f>
        <v>1"-CA-2111-AA1B-NA</v>
      </c>
      <c r="F143" s="3" t="str">
        <f>IFERROR(_xlfn.XLOOKUP(_xlfn.CONCAT(表格1[[#This Row],[Series NO]],"_",SUBSTITUTE(F$1,"REV.","")),版本控制!$F:$F,版本控制!$C:$C,,0),"")</f>
        <v>04/22/'25</v>
      </c>
      <c r="G143" s="3" t="str">
        <f>IFERROR(_xlfn.XLOOKUP(_xlfn.CONCAT(表格1[[#This Row],[Series NO]],"_",SUBSTITUTE(G$1,"REV.","")),版本控制!$F:$F,版本控制!$C:$C,,0),"")</f>
        <v>06/03/'25</v>
      </c>
      <c r="H143" s="3" t="str">
        <f>IFERROR(_xlfn.XLOOKUP(_xlfn.CONCAT(表格1[[#This Row],[Series NO]],"_",SUBSTITUTE(H$1,"REV.","")),版本控制!$F:$F,版本控制!$C:$C,,0),"")</f>
        <v>06/17/'25</v>
      </c>
      <c r="I143" s="3" t="str">
        <f>IFERROR(_xlfn.XLOOKUP(_xlfn.CONCAT(表格1[[#This Row],[Series NO]],"_",SUBSTITUTE(I$1,"REV.","")),版本控制!$F:$F,版本控制!$C:$C,,0),"")</f>
        <v/>
      </c>
      <c r="J143" s="3" t="str">
        <f>IFERROR(_xlfn.XLOOKUP(_xlfn.CONCAT(表格1[[#This Row],[Series NO]],"_",SUBSTITUTE(J$1,"REV.","")),版本控制!$F:$F,版本控制!$C:$C,,0),"")</f>
        <v/>
      </c>
      <c r="K143" s="3" t="str" cm="1">
        <f t="array" ref="K143">INDEX(F$1:J$1,1,MATCH(1,1/($F143:J143&lt;&gt;"")))</f>
        <v>REV.3</v>
      </c>
      <c r="L143" s="3" t="str" cm="1">
        <f t="array" ref="L143">LOOKUP(2,1/($F143:J143&lt;&gt;""),$F143:J143)</f>
        <v>06/17/'25</v>
      </c>
      <c r="M143" s="3"/>
      <c r="N143" s="3" t="str">
        <f t="shared" si="5"/>
        <v>0141</v>
      </c>
      <c r="O143" s="28"/>
      <c r="P143" s="32"/>
      <c r="Q143" s="22" cm="1">
        <f t="array" ref="Q143">_xlfn.XLOOKUP(INDEX(_xlfn.TEXTSPLIT(表格1[[#This Row],[LINE   NUMBER]],"-"),1),'DN轉換表(必要)'!B:B,'DN轉換表(必要)'!C:C,,0)</f>
        <v>1</v>
      </c>
      <c r="R143" s="22" t="str" cm="1">
        <f t="array" ref="R143">IF(IFERROR(MATCH(INDEX(_xlfn.TEXTSPLIT(表格1[[#This Row],[LINE   NUMBER]],"-"),2),介質清單!I:I,0)&gt;=1,FALSE),"Trim",INDEX(_xlfn.TEXTSPLIT(表格1[[#This Row],[LINE   NUMBER]],"-"),2))</f>
        <v>CA</v>
      </c>
      <c r="S143" s="22" t="str" cm="1">
        <f t="array" ref="S14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2111</v>
      </c>
      <c r="T143" s="22" t="str" cm="1">
        <f t="array" ref="T143">IF(LEN(INDEX(_xlfn.TEXTSPLIT(表格1[[#This Row],[LINE   NUMBER]],"-"),4))=4,INDEX(_xlfn.TEXTSPLIT(表格1[[#This Row],[LINE   NUMBER]],"-"),4),IF(LEN(MID(E143,FIND("AA",E143,1),4))=4,MID(E143,FIND("AA",E143,1),4),"Wrong"))</f>
        <v>AA1B</v>
      </c>
      <c r="U143" s="22" t="str" cm="1">
        <f t="array" ref="U14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43" s="22" t="str">
        <f>_xlfn.XLOOKUP(表格1[[#This Row],[級數]],管道等级索引表!B:B,管道等级索引表!G:G,,0)</f>
        <v>A106 Gr.B
API 5L Gr.B
SAWH</v>
      </c>
      <c r="W143" s="22" t="s">
        <v>5</v>
      </c>
      <c r="X143" s="23"/>
      <c r="Y143" s="22"/>
      <c r="Z143" s="22" t="str">
        <f>_xlfn.CONCAT(表格1[[#This Row],[系統]],"-",表格1[[#This Row],[編號]])</f>
        <v>CA-2111</v>
      </c>
      <c r="AA143" s="22"/>
      <c r="AB14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4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43" s="24" t="str">
        <f>IFERROR(_xlfn.XLOOKUP(表格1[[#This Row],[Line_No]],管道特性一覽表!A:A,管道特性一覽表!P:P,,0),"")</f>
        <v>水</v>
      </c>
      <c r="AE143" s="24" t="str" cm="1">
        <f t="array" ref="AE143">_xlfn.IFNA(_xlfn.XLOOKUP(表格1[[#This Row],[Series NO]],'依TP NO.篩選'!A:A,'依TP NO.篩選'!R:R,,0),_xlfn.XLOOKUP(VALUE(表格1[[#This Row],[Series NO]]),VALUE('依TP NO.篩選'!A:A),'依TP NO.篩選'!R:R,,0))</f>
        <v>TP-027</v>
      </c>
      <c r="AF143" s="24" t="str">
        <f>_xlfn.XLOOKUP(表格1[[#This Row],[系統]],介質清單!A:A,介質清單!B:B,,0)</f>
        <v>壓縮空氣</v>
      </c>
      <c r="AG143" s="25"/>
      <c r="AH143" s="22" t="s">
        <v>3433</v>
      </c>
      <c r="AI143" s="24"/>
      <c r="AJ14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43" s="2" t="str" cm="1">
        <f t="array" ref="AK143">IFERROR(_xlfn.TEXTJOIN("-",TRUE,INDEX(_xlfn.TEXTSPLIT(B143,"-"),1),INDEX(_xlfn.TEXTSPLIT(B143,"-"),2),INDEX(_xlfn.TEXTSPLIT(B143,"-"),4),INDEX(_xlfn.TEXTSPLIT(B143,"-"),5)),_xlfn.TEXTJOIN("-",TRUE,_xlfn.XLOOKUP(VALUE(INDEX(_xlfn.TEXTSPLIT(B143,"-"),4)),'DN轉換表(必要)'!A:A,'DN轉換表(必要)'!B:B,,0),INDEX(_xlfn.TEXTSPLIT(B143,"-"),1),INDEX(_xlfn.TEXTSPLIT(B143,"-"),2),INDEX(_xlfn.TEXTSPLIT(B143,"-"),3),INDEX(_xlfn.TEXTSPLIT(B143,"-"),4),INDEX(_xlfn.TEXTSPLIT(B143,"-"),5)))</f>
        <v>CA-2111-AA1B-NA</v>
      </c>
      <c r="AL143" s="2" t="str">
        <f>IF(ISNUMBER(IFERROR(_xlfn.XLOOKUP(表格1[[#This Row],[Line_No]],'TEMP VALUE'!A:A,'DRAWING LIST'!A:A,,0),"")),"v","")</f>
        <v>v</v>
      </c>
      <c r="AM143" s="2" t="str">
        <f>_xlfn.XLOOKUP(表格1[[#This Row],[Series NO]], 版本控制!$A:$A, 版本控制!$E:$E, , 0, -1)</f>
        <v>啟用</v>
      </c>
    </row>
    <row r="144" spans="1:39">
      <c r="A144" s="18">
        <f>'圖號清單-114.04.25'!A144</f>
        <v>142</v>
      </c>
      <c r="B144" s="14" t="str">
        <f>_xlfn.XLOOKUP(表格1[[#This Row],[Series NO]],'圖號清單-114.04.25'!A:A,'圖號清單-114.04.25'!B:B,,0)</f>
        <v>CA-2112-25-AA1B-NA</v>
      </c>
      <c r="C144" s="3" t="str">
        <f>COUNTIF($AK$2:AK144, AK144) &amp; "/" &amp; COUNTIF($AK$2:$AK$3003, AK144)</f>
        <v>1/1</v>
      </c>
      <c r="D144" s="3" t="str">
        <f t="shared" si="4"/>
        <v>CA-2112-25-AA1B-NA</v>
      </c>
      <c r="E144" s="14" t="str" cm="1">
        <f t="array" ref="E144">IFERROR(_xlfn.TEXTJOIN("-",TRUE,_xlfn.XLOOKUP(VALUE(INDEX(_xlfn.TEXTSPLIT(B144,"-"),3)),'DN轉換表(必要)'!A:A,'DN轉換表(必要)'!B:B,,0),INDEX(_xlfn.TEXTSPLIT(B144,"-"),1),INDEX(_xlfn.TEXTSPLIT(B144,"-"),2),INDEX(_xlfn.TEXTSPLIT(B144,"-"),4),INDEX(_xlfn.TEXTSPLIT(B144,"-"),5)),_xlfn.TEXTJOIN("-",TRUE,_xlfn.XLOOKUP(VALUE(INDEX(_xlfn.TEXTSPLIT(B144,"-"),4)),'DN轉換表(必要)'!A:A,'DN轉換表(必要)'!B:B,,0),INDEX(_xlfn.TEXTSPLIT(B144,"-"),1),INDEX(_xlfn.TEXTSPLIT(B144,"-"),2),INDEX(_xlfn.TEXTSPLIT(B144,"-"),3),INDEX(_xlfn.TEXTSPLIT(B144,"-"),4),INDEX(_xlfn.TEXTSPLIT(B144,"-"),5)))</f>
        <v>1"-CA-2112-AA1B-NA</v>
      </c>
      <c r="F144" s="3" t="str">
        <f>IFERROR(_xlfn.XLOOKUP(_xlfn.CONCAT(表格1[[#This Row],[Series NO]],"_",SUBSTITUTE(F$1,"REV.","")),版本控制!$F:$F,版本控制!$C:$C,,0),"")</f>
        <v>04/22/'25</v>
      </c>
      <c r="G144" s="3" t="str">
        <f>IFERROR(_xlfn.XLOOKUP(_xlfn.CONCAT(表格1[[#This Row],[Series NO]],"_",SUBSTITUTE(G$1,"REV.","")),版本控制!$F:$F,版本控制!$C:$C,,0),"")</f>
        <v>06/03/'25</v>
      </c>
      <c r="H144" s="3" t="str">
        <f>IFERROR(_xlfn.XLOOKUP(_xlfn.CONCAT(表格1[[#This Row],[Series NO]],"_",SUBSTITUTE(H$1,"REV.","")),版本控制!$F:$F,版本控制!$C:$C,,0),"")</f>
        <v/>
      </c>
      <c r="I144" s="3" t="str">
        <f>IFERROR(_xlfn.XLOOKUP(_xlfn.CONCAT(表格1[[#This Row],[Series NO]],"_",SUBSTITUTE(I$1,"REV.","")),版本控制!$F:$F,版本控制!$C:$C,,0),"")</f>
        <v/>
      </c>
      <c r="J144" s="3" t="str">
        <f>IFERROR(_xlfn.XLOOKUP(_xlfn.CONCAT(表格1[[#This Row],[Series NO]],"_",SUBSTITUTE(J$1,"REV.","")),版本控制!$F:$F,版本控制!$C:$C,,0),"")</f>
        <v/>
      </c>
      <c r="K144" s="3" t="str" cm="1">
        <f t="array" ref="K144">INDEX(F$1:J$1,1,MATCH(1,1/($F144:J144&lt;&gt;"")))</f>
        <v>REV.2</v>
      </c>
      <c r="L144" s="3" t="str" cm="1">
        <f t="array" ref="L144">LOOKUP(2,1/($F144:J144&lt;&gt;""),$F144:J144)</f>
        <v>06/03/'25</v>
      </c>
      <c r="M144" s="3"/>
      <c r="N144" s="3" t="str">
        <f t="shared" si="5"/>
        <v>0142</v>
      </c>
      <c r="O144" s="28"/>
      <c r="P144" s="32"/>
      <c r="Q144" s="22" cm="1">
        <f t="array" ref="Q144">_xlfn.XLOOKUP(INDEX(_xlfn.TEXTSPLIT(表格1[[#This Row],[LINE   NUMBER]],"-"),1),'DN轉換表(必要)'!B:B,'DN轉換表(必要)'!C:C,,0)</f>
        <v>1</v>
      </c>
      <c r="R144" s="22" t="str" cm="1">
        <f t="array" ref="R144">IF(IFERROR(MATCH(INDEX(_xlfn.TEXTSPLIT(表格1[[#This Row],[LINE   NUMBER]],"-"),2),介質清單!I:I,0)&gt;=1,FALSE),"Trim",INDEX(_xlfn.TEXTSPLIT(表格1[[#This Row],[LINE   NUMBER]],"-"),2))</f>
        <v>CA</v>
      </c>
      <c r="S144" s="22" t="str" cm="1">
        <f t="array" ref="S14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2112</v>
      </c>
      <c r="T144" s="22" t="str" cm="1">
        <f t="array" ref="T144">IF(LEN(INDEX(_xlfn.TEXTSPLIT(表格1[[#This Row],[LINE   NUMBER]],"-"),4))=4,INDEX(_xlfn.TEXTSPLIT(表格1[[#This Row],[LINE   NUMBER]],"-"),4),IF(LEN(MID(E144,FIND("AA",E144,1),4))=4,MID(E144,FIND("AA",E144,1),4),"Wrong"))</f>
        <v>AA1B</v>
      </c>
      <c r="U144" s="22" t="str" cm="1">
        <f t="array" ref="U14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44" s="22" t="str">
        <f>_xlfn.XLOOKUP(表格1[[#This Row],[級數]],管道等级索引表!B:B,管道等级索引表!G:G,,0)</f>
        <v>A106 Gr.B
API 5L Gr.B
SAWH</v>
      </c>
      <c r="W144" s="22" t="s">
        <v>5</v>
      </c>
      <c r="X144" s="23"/>
      <c r="Y144" s="22"/>
      <c r="Z144" s="22" t="str">
        <f>_xlfn.CONCAT(表格1[[#This Row],[系統]],"-",表格1[[#This Row],[編號]])</f>
        <v>CA-2112</v>
      </c>
      <c r="AA144" s="22"/>
      <c r="AB14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4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44" s="24" t="str">
        <f>IFERROR(_xlfn.XLOOKUP(表格1[[#This Row],[Line_No]],管道特性一覽表!A:A,管道特性一覽表!P:P,,0),"")</f>
        <v>水</v>
      </c>
      <c r="AE144" s="24" t="str" cm="1">
        <f t="array" ref="AE144">_xlfn.IFNA(_xlfn.XLOOKUP(表格1[[#This Row],[Series NO]],'依TP NO.篩選'!A:A,'依TP NO.篩選'!R:R,,0),_xlfn.XLOOKUP(VALUE(表格1[[#This Row],[Series NO]]),VALUE('依TP NO.篩選'!A:A),'依TP NO.篩選'!R:R,,0))</f>
        <v>TP-027</v>
      </c>
      <c r="AF144" s="24" t="str">
        <f>_xlfn.XLOOKUP(表格1[[#This Row],[系統]],介質清單!A:A,介質清單!B:B,,0)</f>
        <v>壓縮空氣</v>
      </c>
      <c r="AG144" s="25"/>
      <c r="AH144" s="22" t="s">
        <v>3433</v>
      </c>
      <c r="AI144" s="24"/>
      <c r="AJ14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44" s="2" t="str" cm="1">
        <f t="array" ref="AK144">IFERROR(_xlfn.TEXTJOIN("-",TRUE,INDEX(_xlfn.TEXTSPLIT(B144,"-"),1),INDEX(_xlfn.TEXTSPLIT(B144,"-"),2),INDEX(_xlfn.TEXTSPLIT(B144,"-"),4),INDEX(_xlfn.TEXTSPLIT(B144,"-"),5)),_xlfn.TEXTJOIN("-",TRUE,_xlfn.XLOOKUP(VALUE(INDEX(_xlfn.TEXTSPLIT(B144,"-"),4)),'DN轉換表(必要)'!A:A,'DN轉換表(必要)'!B:B,,0),INDEX(_xlfn.TEXTSPLIT(B144,"-"),1),INDEX(_xlfn.TEXTSPLIT(B144,"-"),2),INDEX(_xlfn.TEXTSPLIT(B144,"-"),3),INDEX(_xlfn.TEXTSPLIT(B144,"-"),4),INDEX(_xlfn.TEXTSPLIT(B144,"-"),5)))</f>
        <v>CA-2112-AA1B-NA</v>
      </c>
      <c r="AL144" s="2" t="str">
        <f>IF(ISNUMBER(IFERROR(_xlfn.XLOOKUP(表格1[[#This Row],[Line_No]],'TEMP VALUE'!A:A,'DRAWING LIST'!A:A,,0),"")),"v","")</f>
        <v>v</v>
      </c>
      <c r="AM144" s="2" t="str">
        <f>_xlfn.XLOOKUP(表格1[[#This Row],[Series NO]], 版本控制!$A:$A, 版本控制!$E:$E, , 0, -1)</f>
        <v>啟用</v>
      </c>
    </row>
    <row r="145" spans="1:39">
      <c r="A145" s="18">
        <f>'圖號清單-114.04.25'!A145</f>
        <v>143</v>
      </c>
      <c r="B145" s="14" t="str">
        <f>_xlfn.XLOOKUP(表格1[[#This Row],[Series NO]],'圖號清單-114.04.25'!A:A,'圖號清單-114.04.25'!B:B,,0)</f>
        <v>CA-2113-25-AA1B-NA</v>
      </c>
      <c r="C145" s="3" t="str">
        <f>COUNTIF($AK$2:AK145, AK145) &amp; "/" &amp; COUNTIF($AK$2:$AK$3003, AK145)</f>
        <v>1/1</v>
      </c>
      <c r="D145" s="3" t="str">
        <f t="shared" si="4"/>
        <v>CA-2113-25-AA1B-NA</v>
      </c>
      <c r="E145" s="14" t="str" cm="1">
        <f t="array" ref="E145">IFERROR(_xlfn.TEXTJOIN("-",TRUE,_xlfn.XLOOKUP(VALUE(INDEX(_xlfn.TEXTSPLIT(B145,"-"),3)),'DN轉換表(必要)'!A:A,'DN轉換表(必要)'!B:B,,0),INDEX(_xlfn.TEXTSPLIT(B145,"-"),1),INDEX(_xlfn.TEXTSPLIT(B145,"-"),2),INDEX(_xlfn.TEXTSPLIT(B145,"-"),4),INDEX(_xlfn.TEXTSPLIT(B145,"-"),5)),_xlfn.TEXTJOIN("-",TRUE,_xlfn.XLOOKUP(VALUE(INDEX(_xlfn.TEXTSPLIT(B145,"-"),4)),'DN轉換表(必要)'!A:A,'DN轉換表(必要)'!B:B,,0),INDEX(_xlfn.TEXTSPLIT(B145,"-"),1),INDEX(_xlfn.TEXTSPLIT(B145,"-"),2),INDEX(_xlfn.TEXTSPLIT(B145,"-"),3),INDEX(_xlfn.TEXTSPLIT(B145,"-"),4),INDEX(_xlfn.TEXTSPLIT(B145,"-"),5)))</f>
        <v>1"-CA-2113-AA1B-NA</v>
      </c>
      <c r="F145" s="3" t="str">
        <f>IFERROR(_xlfn.XLOOKUP(_xlfn.CONCAT(表格1[[#This Row],[Series NO]],"_",SUBSTITUTE(F$1,"REV.","")),版本控制!$F:$F,版本控制!$C:$C,,0),"")</f>
        <v>04/22/'25</v>
      </c>
      <c r="G145" s="3" t="str">
        <f>IFERROR(_xlfn.XLOOKUP(_xlfn.CONCAT(表格1[[#This Row],[Series NO]],"_",SUBSTITUTE(G$1,"REV.","")),版本控制!$F:$F,版本控制!$C:$C,,0),"")</f>
        <v>06/03/'25</v>
      </c>
      <c r="H145" s="3" t="str">
        <f>IFERROR(_xlfn.XLOOKUP(_xlfn.CONCAT(表格1[[#This Row],[Series NO]],"_",SUBSTITUTE(H$1,"REV.","")),版本控制!$F:$F,版本控制!$C:$C,,0),"")</f>
        <v/>
      </c>
      <c r="I145" s="3" t="str">
        <f>IFERROR(_xlfn.XLOOKUP(_xlfn.CONCAT(表格1[[#This Row],[Series NO]],"_",SUBSTITUTE(I$1,"REV.","")),版本控制!$F:$F,版本控制!$C:$C,,0),"")</f>
        <v/>
      </c>
      <c r="J145" s="3" t="str">
        <f>IFERROR(_xlfn.XLOOKUP(_xlfn.CONCAT(表格1[[#This Row],[Series NO]],"_",SUBSTITUTE(J$1,"REV.","")),版本控制!$F:$F,版本控制!$C:$C,,0),"")</f>
        <v/>
      </c>
      <c r="K145" s="3" t="str" cm="1">
        <f t="array" ref="K145">INDEX(F$1:J$1,1,MATCH(1,1/($F145:J145&lt;&gt;"")))</f>
        <v>REV.2</v>
      </c>
      <c r="L145" s="3" t="str" cm="1">
        <f t="array" ref="L145">LOOKUP(2,1/($F145:J145&lt;&gt;""),$F145:J145)</f>
        <v>06/03/'25</v>
      </c>
      <c r="M145" s="3"/>
      <c r="N145" s="3" t="str">
        <f t="shared" si="5"/>
        <v>0143</v>
      </c>
      <c r="O145" s="28"/>
      <c r="P145" s="32"/>
      <c r="Q145" s="22" cm="1">
        <f t="array" ref="Q145">_xlfn.XLOOKUP(INDEX(_xlfn.TEXTSPLIT(表格1[[#This Row],[LINE   NUMBER]],"-"),1),'DN轉換表(必要)'!B:B,'DN轉換表(必要)'!C:C,,0)</f>
        <v>1</v>
      </c>
      <c r="R145" s="22" t="str" cm="1">
        <f t="array" ref="R145">IF(IFERROR(MATCH(INDEX(_xlfn.TEXTSPLIT(表格1[[#This Row],[LINE   NUMBER]],"-"),2),介質清單!I:I,0)&gt;=1,FALSE),"Trim",INDEX(_xlfn.TEXTSPLIT(表格1[[#This Row],[LINE   NUMBER]],"-"),2))</f>
        <v>CA</v>
      </c>
      <c r="S145" s="22" t="str" cm="1">
        <f t="array" ref="S14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2113</v>
      </c>
      <c r="T145" s="22" t="str" cm="1">
        <f t="array" ref="T145">IF(LEN(INDEX(_xlfn.TEXTSPLIT(表格1[[#This Row],[LINE   NUMBER]],"-"),4))=4,INDEX(_xlfn.TEXTSPLIT(表格1[[#This Row],[LINE   NUMBER]],"-"),4),IF(LEN(MID(E145,FIND("AA",E145,1),4))=4,MID(E145,FIND("AA",E145,1),4),"Wrong"))</f>
        <v>AA1B</v>
      </c>
      <c r="U145" s="22" t="str" cm="1">
        <f t="array" ref="U14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45" s="22" t="str">
        <f>_xlfn.XLOOKUP(表格1[[#This Row],[級數]],管道等级索引表!B:B,管道等级索引表!G:G,,0)</f>
        <v>A106 Gr.B
API 5L Gr.B
SAWH</v>
      </c>
      <c r="W145" s="22" t="s">
        <v>5</v>
      </c>
      <c r="X145" s="23"/>
      <c r="Y145" s="22"/>
      <c r="Z145" s="22" t="str">
        <f>_xlfn.CONCAT(表格1[[#This Row],[系統]],"-",表格1[[#This Row],[編號]])</f>
        <v>CA-2113</v>
      </c>
      <c r="AA145" s="22"/>
      <c r="AB14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4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45" s="24" t="str">
        <f>IFERROR(_xlfn.XLOOKUP(表格1[[#This Row],[Line_No]],管道特性一覽表!A:A,管道特性一覽表!P:P,,0),"")</f>
        <v>水</v>
      </c>
      <c r="AE145" s="24" t="str" cm="1">
        <f t="array" ref="AE145">_xlfn.IFNA(_xlfn.XLOOKUP(表格1[[#This Row],[Series NO]],'依TP NO.篩選'!A:A,'依TP NO.篩選'!R:R,,0),_xlfn.XLOOKUP(VALUE(表格1[[#This Row],[Series NO]]),VALUE('依TP NO.篩選'!A:A),'依TP NO.篩選'!R:R,,0))</f>
        <v>TP-027</v>
      </c>
      <c r="AF145" s="24" t="str">
        <f>_xlfn.XLOOKUP(表格1[[#This Row],[系統]],介質清單!A:A,介質清單!B:B,,0)</f>
        <v>壓縮空氣</v>
      </c>
      <c r="AG145" s="25"/>
      <c r="AH145" s="22" t="s">
        <v>3433</v>
      </c>
      <c r="AI145" s="24"/>
      <c r="AJ14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45" s="2" t="str" cm="1">
        <f t="array" ref="AK145">IFERROR(_xlfn.TEXTJOIN("-",TRUE,INDEX(_xlfn.TEXTSPLIT(B145,"-"),1),INDEX(_xlfn.TEXTSPLIT(B145,"-"),2),INDEX(_xlfn.TEXTSPLIT(B145,"-"),4),INDEX(_xlfn.TEXTSPLIT(B145,"-"),5)),_xlfn.TEXTJOIN("-",TRUE,_xlfn.XLOOKUP(VALUE(INDEX(_xlfn.TEXTSPLIT(B145,"-"),4)),'DN轉換表(必要)'!A:A,'DN轉換表(必要)'!B:B,,0),INDEX(_xlfn.TEXTSPLIT(B145,"-"),1),INDEX(_xlfn.TEXTSPLIT(B145,"-"),2),INDEX(_xlfn.TEXTSPLIT(B145,"-"),3),INDEX(_xlfn.TEXTSPLIT(B145,"-"),4),INDEX(_xlfn.TEXTSPLIT(B145,"-"),5)))</f>
        <v>CA-2113-AA1B-NA</v>
      </c>
      <c r="AL145" s="2" t="str">
        <f>IF(ISNUMBER(IFERROR(_xlfn.XLOOKUP(表格1[[#This Row],[Line_No]],'TEMP VALUE'!A:A,'DRAWING LIST'!A:A,,0),"")),"v","")</f>
        <v>v</v>
      </c>
      <c r="AM145" s="2" t="str">
        <f>_xlfn.XLOOKUP(表格1[[#This Row],[Series NO]], 版本控制!$A:$A, 版本控制!$E:$E, , 0, -1)</f>
        <v>啟用</v>
      </c>
    </row>
    <row r="146" spans="1:39">
      <c r="A146" s="18">
        <f>'圖號清單-114.04.25'!A146</f>
        <v>144</v>
      </c>
      <c r="B146" s="14" t="str">
        <f>_xlfn.XLOOKUP(表格1[[#This Row],[Series NO]],'圖號清單-114.04.25'!A:A,'圖號清單-114.04.25'!B:B,,0)</f>
        <v>CA-2114-25-AA1B-NA</v>
      </c>
      <c r="C146" s="3" t="str">
        <f>COUNTIF($AK$2:AK146, AK146) &amp; "/" &amp; COUNTIF($AK$2:$AK$3003, AK146)</f>
        <v>1/1</v>
      </c>
      <c r="D146" s="3" t="str">
        <f t="shared" si="4"/>
        <v>CA-2114-25-AA1B-NA</v>
      </c>
      <c r="E146" s="14" t="str" cm="1">
        <f t="array" ref="E146">IFERROR(_xlfn.TEXTJOIN("-",TRUE,_xlfn.XLOOKUP(VALUE(INDEX(_xlfn.TEXTSPLIT(B146,"-"),3)),'DN轉換表(必要)'!A:A,'DN轉換表(必要)'!B:B,,0),INDEX(_xlfn.TEXTSPLIT(B146,"-"),1),INDEX(_xlfn.TEXTSPLIT(B146,"-"),2),INDEX(_xlfn.TEXTSPLIT(B146,"-"),4),INDEX(_xlfn.TEXTSPLIT(B146,"-"),5)),_xlfn.TEXTJOIN("-",TRUE,_xlfn.XLOOKUP(VALUE(INDEX(_xlfn.TEXTSPLIT(B146,"-"),4)),'DN轉換表(必要)'!A:A,'DN轉換表(必要)'!B:B,,0),INDEX(_xlfn.TEXTSPLIT(B146,"-"),1),INDEX(_xlfn.TEXTSPLIT(B146,"-"),2),INDEX(_xlfn.TEXTSPLIT(B146,"-"),3),INDEX(_xlfn.TEXTSPLIT(B146,"-"),4),INDEX(_xlfn.TEXTSPLIT(B146,"-"),5)))</f>
        <v>1"-CA-2114-AA1B-NA</v>
      </c>
      <c r="F146" s="3" t="str">
        <f>IFERROR(_xlfn.XLOOKUP(_xlfn.CONCAT(表格1[[#This Row],[Series NO]],"_",SUBSTITUTE(F$1,"REV.","")),版本控制!$F:$F,版本控制!$C:$C,,0),"")</f>
        <v>04/22/'25</v>
      </c>
      <c r="G146" s="3" t="str">
        <f>IFERROR(_xlfn.XLOOKUP(_xlfn.CONCAT(表格1[[#This Row],[Series NO]],"_",SUBSTITUTE(G$1,"REV.","")),版本控制!$F:$F,版本控制!$C:$C,,0),"")</f>
        <v>06/03/'25</v>
      </c>
      <c r="H146" s="3" t="str">
        <f>IFERROR(_xlfn.XLOOKUP(_xlfn.CONCAT(表格1[[#This Row],[Series NO]],"_",SUBSTITUTE(H$1,"REV.","")),版本控制!$F:$F,版本控制!$C:$C,,0),"")</f>
        <v/>
      </c>
      <c r="I146" s="3" t="str">
        <f>IFERROR(_xlfn.XLOOKUP(_xlfn.CONCAT(表格1[[#This Row],[Series NO]],"_",SUBSTITUTE(I$1,"REV.","")),版本控制!$F:$F,版本控制!$C:$C,,0),"")</f>
        <v/>
      </c>
      <c r="J146" s="3" t="str">
        <f>IFERROR(_xlfn.XLOOKUP(_xlfn.CONCAT(表格1[[#This Row],[Series NO]],"_",SUBSTITUTE(J$1,"REV.","")),版本控制!$F:$F,版本控制!$C:$C,,0),"")</f>
        <v/>
      </c>
      <c r="K146" s="3" t="str" cm="1">
        <f t="array" ref="K146">INDEX(F$1:J$1,1,MATCH(1,1/($F146:J146&lt;&gt;"")))</f>
        <v>REV.2</v>
      </c>
      <c r="L146" s="3" t="str" cm="1">
        <f t="array" ref="L146">LOOKUP(2,1/($F146:J146&lt;&gt;""),$F146:J146)</f>
        <v>06/03/'25</v>
      </c>
      <c r="M146" s="3"/>
      <c r="N146" s="3" t="str">
        <f t="shared" si="5"/>
        <v>0144</v>
      </c>
      <c r="O146" s="28"/>
      <c r="P146" s="32"/>
      <c r="Q146" s="22" cm="1">
        <f t="array" ref="Q146">_xlfn.XLOOKUP(INDEX(_xlfn.TEXTSPLIT(表格1[[#This Row],[LINE   NUMBER]],"-"),1),'DN轉換表(必要)'!B:B,'DN轉換表(必要)'!C:C,,0)</f>
        <v>1</v>
      </c>
      <c r="R146" s="22" t="str" cm="1">
        <f t="array" ref="R146">IF(IFERROR(MATCH(INDEX(_xlfn.TEXTSPLIT(表格1[[#This Row],[LINE   NUMBER]],"-"),2),介質清單!I:I,0)&gt;=1,FALSE),"Trim",INDEX(_xlfn.TEXTSPLIT(表格1[[#This Row],[LINE   NUMBER]],"-"),2))</f>
        <v>CA</v>
      </c>
      <c r="S146" s="22" t="str" cm="1">
        <f t="array" ref="S14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2114</v>
      </c>
      <c r="T146" s="22" t="str" cm="1">
        <f t="array" ref="T146">IF(LEN(INDEX(_xlfn.TEXTSPLIT(表格1[[#This Row],[LINE   NUMBER]],"-"),4))=4,INDEX(_xlfn.TEXTSPLIT(表格1[[#This Row],[LINE   NUMBER]],"-"),4),IF(LEN(MID(E146,FIND("AA",E146,1),4))=4,MID(E146,FIND("AA",E146,1),4),"Wrong"))</f>
        <v>AA1B</v>
      </c>
      <c r="U146" s="22" t="str" cm="1">
        <f t="array" ref="U14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46" s="22" t="str">
        <f>_xlfn.XLOOKUP(表格1[[#This Row],[級數]],管道等级索引表!B:B,管道等级索引表!G:G,,0)</f>
        <v>A106 Gr.B
API 5L Gr.B
SAWH</v>
      </c>
      <c r="W146" s="22" t="s">
        <v>5</v>
      </c>
      <c r="X146" s="23"/>
      <c r="Y146" s="22"/>
      <c r="Z146" s="22" t="str">
        <f>_xlfn.CONCAT(表格1[[#This Row],[系統]],"-",表格1[[#This Row],[編號]])</f>
        <v>CA-2114</v>
      </c>
      <c r="AA146" s="22"/>
      <c r="AB14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4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46" s="24" t="str">
        <f>IFERROR(_xlfn.XLOOKUP(表格1[[#This Row],[Line_No]],管道特性一覽表!A:A,管道特性一覽表!P:P,,0),"")</f>
        <v>水</v>
      </c>
      <c r="AE146" s="24" t="str" cm="1">
        <f t="array" ref="AE146">_xlfn.IFNA(_xlfn.XLOOKUP(表格1[[#This Row],[Series NO]],'依TP NO.篩選'!A:A,'依TP NO.篩選'!R:R,,0),_xlfn.XLOOKUP(VALUE(表格1[[#This Row],[Series NO]]),VALUE('依TP NO.篩選'!A:A),'依TP NO.篩選'!R:R,,0))</f>
        <v>TP-027</v>
      </c>
      <c r="AF146" s="24" t="str">
        <f>_xlfn.XLOOKUP(表格1[[#This Row],[系統]],介質清單!A:A,介質清單!B:B,,0)</f>
        <v>壓縮空氣</v>
      </c>
      <c r="AG146" s="25"/>
      <c r="AH146" s="22" t="s">
        <v>3433</v>
      </c>
      <c r="AI146" s="24"/>
      <c r="AJ14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46" s="2" t="str" cm="1">
        <f t="array" ref="AK146">IFERROR(_xlfn.TEXTJOIN("-",TRUE,INDEX(_xlfn.TEXTSPLIT(B146,"-"),1),INDEX(_xlfn.TEXTSPLIT(B146,"-"),2),INDEX(_xlfn.TEXTSPLIT(B146,"-"),4),INDEX(_xlfn.TEXTSPLIT(B146,"-"),5)),_xlfn.TEXTJOIN("-",TRUE,_xlfn.XLOOKUP(VALUE(INDEX(_xlfn.TEXTSPLIT(B146,"-"),4)),'DN轉換表(必要)'!A:A,'DN轉換表(必要)'!B:B,,0),INDEX(_xlfn.TEXTSPLIT(B146,"-"),1),INDEX(_xlfn.TEXTSPLIT(B146,"-"),2),INDEX(_xlfn.TEXTSPLIT(B146,"-"),3),INDEX(_xlfn.TEXTSPLIT(B146,"-"),4),INDEX(_xlfn.TEXTSPLIT(B146,"-"),5)))</f>
        <v>CA-2114-AA1B-NA</v>
      </c>
      <c r="AL146" s="2" t="str">
        <f>IF(ISNUMBER(IFERROR(_xlfn.XLOOKUP(表格1[[#This Row],[Line_No]],'TEMP VALUE'!A:A,'DRAWING LIST'!A:A,,0),"")),"v","")</f>
        <v>v</v>
      </c>
      <c r="AM146" s="2" t="str">
        <f>_xlfn.XLOOKUP(表格1[[#This Row],[Series NO]], 版本控制!$A:$A, 版本控制!$E:$E, , 0, -1)</f>
        <v>啟用</v>
      </c>
    </row>
    <row r="147" spans="1:39">
      <c r="A147" s="18">
        <f>'圖號清單-114.04.25'!A147</f>
        <v>145</v>
      </c>
      <c r="B147" s="14" t="str">
        <f>_xlfn.XLOOKUP(表格1[[#This Row],[Series NO]],'圖號清單-114.04.25'!A:A,'圖號清單-114.04.25'!B:B,,0)</f>
        <v>CA-2115-25-AA1B-NA</v>
      </c>
      <c r="C147" s="3" t="str">
        <f>COUNTIF($AK$2:AK147, AK147) &amp; "/" &amp; COUNTIF($AK$2:$AK$3003, AK147)</f>
        <v>1/1</v>
      </c>
      <c r="D147" s="3" t="str">
        <f t="shared" si="4"/>
        <v>CA-2115-25-AA1B-NA</v>
      </c>
      <c r="E147" s="14" t="str" cm="1">
        <f t="array" ref="E147">IFERROR(_xlfn.TEXTJOIN("-",TRUE,_xlfn.XLOOKUP(VALUE(INDEX(_xlfn.TEXTSPLIT(B147,"-"),3)),'DN轉換表(必要)'!A:A,'DN轉換表(必要)'!B:B,,0),INDEX(_xlfn.TEXTSPLIT(B147,"-"),1),INDEX(_xlfn.TEXTSPLIT(B147,"-"),2),INDEX(_xlfn.TEXTSPLIT(B147,"-"),4),INDEX(_xlfn.TEXTSPLIT(B147,"-"),5)),_xlfn.TEXTJOIN("-",TRUE,_xlfn.XLOOKUP(VALUE(INDEX(_xlfn.TEXTSPLIT(B147,"-"),4)),'DN轉換表(必要)'!A:A,'DN轉換表(必要)'!B:B,,0),INDEX(_xlfn.TEXTSPLIT(B147,"-"),1),INDEX(_xlfn.TEXTSPLIT(B147,"-"),2),INDEX(_xlfn.TEXTSPLIT(B147,"-"),3),INDEX(_xlfn.TEXTSPLIT(B147,"-"),4),INDEX(_xlfn.TEXTSPLIT(B147,"-"),5)))</f>
        <v>1"-CA-2115-AA1B-NA</v>
      </c>
      <c r="F147" s="3" t="str">
        <f>IFERROR(_xlfn.XLOOKUP(_xlfn.CONCAT(表格1[[#This Row],[Series NO]],"_",SUBSTITUTE(F$1,"REV.","")),版本控制!$F:$F,版本控制!$C:$C,,0),"")</f>
        <v>04/22/'25</v>
      </c>
      <c r="G147" s="3" t="str">
        <f>IFERROR(_xlfn.XLOOKUP(_xlfn.CONCAT(表格1[[#This Row],[Series NO]],"_",SUBSTITUTE(G$1,"REV.","")),版本控制!$F:$F,版本控制!$C:$C,,0),"")</f>
        <v/>
      </c>
      <c r="H147" s="3" t="str">
        <f>IFERROR(_xlfn.XLOOKUP(_xlfn.CONCAT(表格1[[#This Row],[Series NO]],"_",SUBSTITUTE(H$1,"REV.","")),版本控制!$F:$F,版本控制!$C:$C,,0),"")</f>
        <v/>
      </c>
      <c r="I147" s="3" t="str">
        <f>IFERROR(_xlfn.XLOOKUP(_xlfn.CONCAT(表格1[[#This Row],[Series NO]],"_",SUBSTITUTE(I$1,"REV.","")),版本控制!$F:$F,版本控制!$C:$C,,0),"")</f>
        <v/>
      </c>
      <c r="J147" s="3" t="str">
        <f>IFERROR(_xlfn.XLOOKUP(_xlfn.CONCAT(表格1[[#This Row],[Series NO]],"_",SUBSTITUTE(J$1,"REV.","")),版本控制!$F:$F,版本控制!$C:$C,,0),"")</f>
        <v/>
      </c>
      <c r="K147" s="3" t="str" cm="1">
        <f t="array" ref="K147">INDEX(F$1:J$1,1,MATCH(1,1/($F147:J147&lt;&gt;"")))</f>
        <v>REV.1</v>
      </c>
      <c r="L147" s="3" t="str" cm="1">
        <f t="array" ref="L147">LOOKUP(2,1/($F147:J147&lt;&gt;""),$F147:J147)</f>
        <v>04/22/'25</v>
      </c>
      <c r="M147" s="3"/>
      <c r="N147" s="3" t="str">
        <f t="shared" si="5"/>
        <v>0145</v>
      </c>
      <c r="O147" s="28"/>
      <c r="P147" s="15"/>
      <c r="Q147" s="22" cm="1">
        <f t="array" ref="Q147">_xlfn.XLOOKUP(INDEX(_xlfn.TEXTSPLIT(表格1[[#This Row],[LINE   NUMBER]],"-"),1),'DN轉換表(必要)'!B:B,'DN轉換表(必要)'!C:C,,0)</f>
        <v>1</v>
      </c>
      <c r="R147" s="22" t="str" cm="1">
        <f t="array" ref="R147">IF(IFERROR(MATCH(INDEX(_xlfn.TEXTSPLIT(表格1[[#This Row],[LINE   NUMBER]],"-"),2),介質清單!I:I,0)&gt;=1,FALSE),"Trim",INDEX(_xlfn.TEXTSPLIT(表格1[[#This Row],[LINE   NUMBER]],"-"),2))</f>
        <v>CA</v>
      </c>
      <c r="S147" s="22" t="str" cm="1">
        <f t="array" ref="S14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2115</v>
      </c>
      <c r="T147" s="22" t="str" cm="1">
        <f t="array" ref="T147">IF(LEN(INDEX(_xlfn.TEXTSPLIT(表格1[[#This Row],[LINE   NUMBER]],"-"),4))=4,INDEX(_xlfn.TEXTSPLIT(表格1[[#This Row],[LINE   NUMBER]],"-"),4),IF(LEN(MID(E147,FIND("AA",E147,1),4))=4,MID(E147,FIND("AA",E147,1),4),"Wrong"))</f>
        <v>AA1B</v>
      </c>
      <c r="U147" s="22" t="str" cm="1">
        <f t="array" ref="U14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47" s="22" t="str">
        <f>_xlfn.XLOOKUP(表格1[[#This Row],[級數]],管道等级索引表!B:B,管道等级索引表!G:G,,0)</f>
        <v>A106 Gr.B
API 5L Gr.B
SAWH</v>
      </c>
      <c r="W147" s="22" t="s">
        <v>5</v>
      </c>
      <c r="X147" s="23"/>
      <c r="Y147" s="22"/>
      <c r="Z147" s="22" t="str">
        <f>_xlfn.CONCAT(表格1[[#This Row],[系統]],"-",表格1[[#This Row],[編號]])</f>
        <v>CA-2115</v>
      </c>
      <c r="AA147" s="22"/>
      <c r="AB14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4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47" s="24" t="str">
        <f>IFERROR(_xlfn.XLOOKUP(表格1[[#This Row],[Line_No]],管道特性一覽表!A:A,管道特性一覽表!P:P,,0),"")</f>
        <v>水</v>
      </c>
      <c r="AE147" s="24" t="str" cm="1">
        <f t="array" ref="AE147">_xlfn.IFNA(_xlfn.XLOOKUP(表格1[[#This Row],[Series NO]],'依TP NO.篩選'!A:A,'依TP NO.篩選'!R:R,,0),_xlfn.XLOOKUP(VALUE(表格1[[#This Row],[Series NO]]),VALUE('依TP NO.篩選'!A:A),'依TP NO.篩選'!R:R,,0))</f>
        <v>TP-027</v>
      </c>
      <c r="AF147" s="24" t="str">
        <f>_xlfn.XLOOKUP(表格1[[#This Row],[系統]],介質清單!A:A,介質清單!B:B,,0)</f>
        <v>壓縮空氣</v>
      </c>
      <c r="AG147" s="25"/>
      <c r="AH147" s="22" t="s">
        <v>3433</v>
      </c>
      <c r="AI147" s="24"/>
      <c r="AJ14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47" s="2" t="str" cm="1">
        <f t="array" ref="AK147">IFERROR(_xlfn.TEXTJOIN("-",TRUE,INDEX(_xlfn.TEXTSPLIT(B147,"-"),1),INDEX(_xlfn.TEXTSPLIT(B147,"-"),2),INDEX(_xlfn.TEXTSPLIT(B147,"-"),4),INDEX(_xlfn.TEXTSPLIT(B147,"-"),5)),_xlfn.TEXTJOIN("-",TRUE,_xlfn.XLOOKUP(VALUE(INDEX(_xlfn.TEXTSPLIT(B147,"-"),4)),'DN轉換表(必要)'!A:A,'DN轉換表(必要)'!B:B,,0),INDEX(_xlfn.TEXTSPLIT(B147,"-"),1),INDEX(_xlfn.TEXTSPLIT(B147,"-"),2),INDEX(_xlfn.TEXTSPLIT(B147,"-"),3),INDEX(_xlfn.TEXTSPLIT(B147,"-"),4),INDEX(_xlfn.TEXTSPLIT(B147,"-"),5)))</f>
        <v>CA-2115-AA1B-NA</v>
      </c>
      <c r="AL147" s="2" t="str">
        <f>IF(ISNUMBER(IFERROR(_xlfn.XLOOKUP(表格1[[#This Row],[Line_No]],'TEMP VALUE'!A:A,'DRAWING LIST'!A:A,,0),"")),"v","")</f>
        <v>v</v>
      </c>
      <c r="AM147" s="2" t="str">
        <f>_xlfn.XLOOKUP(表格1[[#This Row],[Series NO]], 版本控制!$A:$A, 版本控制!$E:$E, , 0, -1)</f>
        <v>啟用</v>
      </c>
    </row>
    <row r="148" spans="1:39">
      <c r="A148" s="18">
        <f>'圖號清單-114.04.25'!A148</f>
        <v>146</v>
      </c>
      <c r="B148" s="14" t="str">
        <f>_xlfn.XLOOKUP(表格1[[#This Row],[Series NO]],'圖號清單-114.04.25'!A:A,'圖號清單-114.04.25'!B:B,,0)</f>
        <v>CA-2116-25-AA1B-NA</v>
      </c>
      <c r="C148" s="3" t="str">
        <f>COUNTIF($AK$2:AK148, AK148) &amp; "/" &amp; COUNTIF($AK$2:$AK$3003, AK148)</f>
        <v>1/1</v>
      </c>
      <c r="D148" s="3" t="str">
        <f t="shared" si="4"/>
        <v>CA-2116-25-AA1B-NA</v>
      </c>
      <c r="E148" s="14" t="str" cm="1">
        <f t="array" ref="E148">IFERROR(_xlfn.TEXTJOIN("-",TRUE,_xlfn.XLOOKUP(VALUE(INDEX(_xlfn.TEXTSPLIT(B148,"-"),3)),'DN轉換表(必要)'!A:A,'DN轉換表(必要)'!B:B,,0),INDEX(_xlfn.TEXTSPLIT(B148,"-"),1),INDEX(_xlfn.TEXTSPLIT(B148,"-"),2),INDEX(_xlfn.TEXTSPLIT(B148,"-"),4),INDEX(_xlfn.TEXTSPLIT(B148,"-"),5)),_xlfn.TEXTJOIN("-",TRUE,_xlfn.XLOOKUP(VALUE(INDEX(_xlfn.TEXTSPLIT(B148,"-"),4)),'DN轉換表(必要)'!A:A,'DN轉換表(必要)'!B:B,,0),INDEX(_xlfn.TEXTSPLIT(B148,"-"),1),INDEX(_xlfn.TEXTSPLIT(B148,"-"),2),INDEX(_xlfn.TEXTSPLIT(B148,"-"),3),INDEX(_xlfn.TEXTSPLIT(B148,"-"),4),INDEX(_xlfn.TEXTSPLIT(B148,"-"),5)))</f>
        <v>1"-CA-2116-AA1B-NA</v>
      </c>
      <c r="F148" s="3" t="str">
        <f>IFERROR(_xlfn.XLOOKUP(_xlfn.CONCAT(表格1[[#This Row],[Series NO]],"_",SUBSTITUTE(F$1,"REV.","")),版本控制!$F:$F,版本控制!$C:$C,,0),"")</f>
        <v>04/22/'25</v>
      </c>
      <c r="G148" s="3" t="str">
        <f>IFERROR(_xlfn.XLOOKUP(_xlfn.CONCAT(表格1[[#This Row],[Series NO]],"_",SUBSTITUTE(G$1,"REV.","")),版本控制!$F:$F,版本控制!$C:$C,,0),"")</f>
        <v/>
      </c>
      <c r="H148" s="3" t="str">
        <f>IFERROR(_xlfn.XLOOKUP(_xlfn.CONCAT(表格1[[#This Row],[Series NO]],"_",SUBSTITUTE(H$1,"REV.","")),版本控制!$F:$F,版本控制!$C:$C,,0),"")</f>
        <v/>
      </c>
      <c r="I148" s="3" t="str">
        <f>IFERROR(_xlfn.XLOOKUP(_xlfn.CONCAT(表格1[[#This Row],[Series NO]],"_",SUBSTITUTE(I$1,"REV.","")),版本控制!$F:$F,版本控制!$C:$C,,0),"")</f>
        <v/>
      </c>
      <c r="J148" s="3" t="str">
        <f>IFERROR(_xlfn.XLOOKUP(_xlfn.CONCAT(表格1[[#This Row],[Series NO]],"_",SUBSTITUTE(J$1,"REV.","")),版本控制!$F:$F,版本控制!$C:$C,,0),"")</f>
        <v/>
      </c>
      <c r="K148" s="3" t="str" cm="1">
        <f t="array" ref="K148">INDEX(F$1:J$1,1,MATCH(1,1/($F148:J148&lt;&gt;"")))</f>
        <v>REV.1</v>
      </c>
      <c r="L148" s="3" t="str" cm="1">
        <f t="array" ref="L148">LOOKUP(2,1/($F148:J148&lt;&gt;""),$F148:J148)</f>
        <v>04/22/'25</v>
      </c>
      <c r="M148" s="3"/>
      <c r="N148" s="3" t="str">
        <f t="shared" si="5"/>
        <v>0146</v>
      </c>
      <c r="O148" s="28"/>
      <c r="P148" s="15"/>
      <c r="Q148" s="22" cm="1">
        <f t="array" ref="Q148">_xlfn.XLOOKUP(INDEX(_xlfn.TEXTSPLIT(表格1[[#This Row],[LINE   NUMBER]],"-"),1),'DN轉換表(必要)'!B:B,'DN轉換表(必要)'!C:C,,0)</f>
        <v>1</v>
      </c>
      <c r="R148" s="22" t="str" cm="1">
        <f t="array" ref="R148">IF(IFERROR(MATCH(INDEX(_xlfn.TEXTSPLIT(表格1[[#This Row],[LINE   NUMBER]],"-"),2),介質清單!I:I,0)&gt;=1,FALSE),"Trim",INDEX(_xlfn.TEXTSPLIT(表格1[[#This Row],[LINE   NUMBER]],"-"),2))</f>
        <v>CA</v>
      </c>
      <c r="S148" s="22" t="str" cm="1">
        <f t="array" ref="S14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2116</v>
      </c>
      <c r="T148" s="22" t="str" cm="1">
        <f t="array" ref="T148">IF(LEN(INDEX(_xlfn.TEXTSPLIT(表格1[[#This Row],[LINE   NUMBER]],"-"),4))=4,INDEX(_xlfn.TEXTSPLIT(表格1[[#This Row],[LINE   NUMBER]],"-"),4),IF(LEN(MID(E148,FIND("AA",E148,1),4))=4,MID(E148,FIND("AA",E148,1),4),"Wrong"))</f>
        <v>AA1B</v>
      </c>
      <c r="U148" s="22" t="str" cm="1">
        <f t="array" ref="U14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48" s="22" t="str">
        <f>_xlfn.XLOOKUP(表格1[[#This Row],[級數]],管道等级索引表!B:B,管道等级索引表!G:G,,0)</f>
        <v>A106 Gr.B
API 5L Gr.B
SAWH</v>
      </c>
      <c r="W148" s="22" t="s">
        <v>5</v>
      </c>
      <c r="X148" s="23"/>
      <c r="Y148" s="22"/>
      <c r="Z148" s="22" t="str">
        <f>_xlfn.CONCAT(表格1[[#This Row],[系統]],"-",表格1[[#This Row],[編號]])</f>
        <v>CA-2116</v>
      </c>
      <c r="AA148" s="22"/>
      <c r="AB14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4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48" s="24" t="str">
        <f>IFERROR(_xlfn.XLOOKUP(表格1[[#This Row],[Line_No]],管道特性一覽表!A:A,管道特性一覽表!P:P,,0),"")</f>
        <v>水</v>
      </c>
      <c r="AE148" s="24" t="str" cm="1">
        <f t="array" ref="AE148">_xlfn.IFNA(_xlfn.XLOOKUP(表格1[[#This Row],[Series NO]],'依TP NO.篩選'!A:A,'依TP NO.篩選'!R:R,,0),_xlfn.XLOOKUP(VALUE(表格1[[#This Row],[Series NO]]),VALUE('依TP NO.篩選'!A:A),'依TP NO.篩選'!R:R,,0))</f>
        <v>TP-027</v>
      </c>
      <c r="AF148" s="24" t="str">
        <f>_xlfn.XLOOKUP(表格1[[#This Row],[系統]],介質清單!A:A,介質清單!B:B,,0)</f>
        <v>壓縮空氣</v>
      </c>
      <c r="AG148" s="25"/>
      <c r="AH148" s="22" t="s">
        <v>3433</v>
      </c>
      <c r="AI148" s="24"/>
      <c r="AJ14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48" s="2" t="str" cm="1">
        <f t="array" ref="AK148">IFERROR(_xlfn.TEXTJOIN("-",TRUE,INDEX(_xlfn.TEXTSPLIT(B148,"-"),1),INDEX(_xlfn.TEXTSPLIT(B148,"-"),2),INDEX(_xlfn.TEXTSPLIT(B148,"-"),4),INDEX(_xlfn.TEXTSPLIT(B148,"-"),5)),_xlfn.TEXTJOIN("-",TRUE,_xlfn.XLOOKUP(VALUE(INDEX(_xlfn.TEXTSPLIT(B148,"-"),4)),'DN轉換表(必要)'!A:A,'DN轉換表(必要)'!B:B,,0),INDEX(_xlfn.TEXTSPLIT(B148,"-"),1),INDEX(_xlfn.TEXTSPLIT(B148,"-"),2),INDEX(_xlfn.TEXTSPLIT(B148,"-"),3),INDEX(_xlfn.TEXTSPLIT(B148,"-"),4),INDEX(_xlfn.TEXTSPLIT(B148,"-"),5)))</f>
        <v>CA-2116-AA1B-NA</v>
      </c>
      <c r="AL148" s="2" t="str">
        <f>IF(ISNUMBER(IFERROR(_xlfn.XLOOKUP(表格1[[#This Row],[Line_No]],'TEMP VALUE'!A:A,'DRAWING LIST'!A:A,,0),"")),"v","")</f>
        <v>v</v>
      </c>
      <c r="AM148" s="2" t="str">
        <f>_xlfn.XLOOKUP(表格1[[#This Row],[Series NO]], 版本控制!$A:$A, 版本控制!$E:$E, , 0, -1)</f>
        <v>啟用</v>
      </c>
    </row>
    <row r="149" spans="1:39">
      <c r="A149" s="18">
        <f>'圖號清單-114.04.25'!A149</f>
        <v>147</v>
      </c>
      <c r="B149" s="14" t="str">
        <f>_xlfn.XLOOKUP(表格1[[#This Row],[Series NO]],'圖號清單-114.04.25'!A:A,'圖號清單-114.04.25'!B:B,,0)</f>
        <v>CA-2117-25-AA1B-NA</v>
      </c>
      <c r="C149" s="3" t="str">
        <f>COUNTIF($AK$2:AK149, AK149) &amp; "/" &amp; COUNTIF($AK$2:$AK$3003, AK149)</f>
        <v>1/1</v>
      </c>
      <c r="D149" s="3" t="str">
        <f t="shared" si="4"/>
        <v>CA-2117-25-AA1B-NA</v>
      </c>
      <c r="E149" s="14" t="str" cm="1">
        <f t="array" ref="E149">IFERROR(_xlfn.TEXTJOIN("-",TRUE,_xlfn.XLOOKUP(VALUE(INDEX(_xlfn.TEXTSPLIT(B149,"-"),3)),'DN轉換表(必要)'!A:A,'DN轉換表(必要)'!B:B,,0),INDEX(_xlfn.TEXTSPLIT(B149,"-"),1),INDEX(_xlfn.TEXTSPLIT(B149,"-"),2),INDEX(_xlfn.TEXTSPLIT(B149,"-"),4),INDEX(_xlfn.TEXTSPLIT(B149,"-"),5)),_xlfn.TEXTJOIN("-",TRUE,_xlfn.XLOOKUP(VALUE(INDEX(_xlfn.TEXTSPLIT(B149,"-"),4)),'DN轉換表(必要)'!A:A,'DN轉換表(必要)'!B:B,,0),INDEX(_xlfn.TEXTSPLIT(B149,"-"),1),INDEX(_xlfn.TEXTSPLIT(B149,"-"),2),INDEX(_xlfn.TEXTSPLIT(B149,"-"),3),INDEX(_xlfn.TEXTSPLIT(B149,"-"),4),INDEX(_xlfn.TEXTSPLIT(B149,"-"),5)))</f>
        <v>1"-CA-2117-AA1B-NA</v>
      </c>
      <c r="F149" s="3" t="str">
        <f>IFERROR(_xlfn.XLOOKUP(_xlfn.CONCAT(表格1[[#This Row],[Series NO]],"_",SUBSTITUTE(F$1,"REV.","")),版本控制!$F:$F,版本控制!$C:$C,,0),"")</f>
        <v>04/22/'25</v>
      </c>
      <c r="G149" s="3" t="str">
        <f>IFERROR(_xlfn.XLOOKUP(_xlfn.CONCAT(表格1[[#This Row],[Series NO]],"_",SUBSTITUTE(G$1,"REV.","")),版本控制!$F:$F,版本控制!$C:$C,,0),"")</f>
        <v/>
      </c>
      <c r="H149" s="3" t="str">
        <f>IFERROR(_xlfn.XLOOKUP(_xlfn.CONCAT(表格1[[#This Row],[Series NO]],"_",SUBSTITUTE(H$1,"REV.","")),版本控制!$F:$F,版本控制!$C:$C,,0),"")</f>
        <v/>
      </c>
      <c r="I149" s="3" t="str">
        <f>IFERROR(_xlfn.XLOOKUP(_xlfn.CONCAT(表格1[[#This Row],[Series NO]],"_",SUBSTITUTE(I$1,"REV.","")),版本控制!$F:$F,版本控制!$C:$C,,0),"")</f>
        <v/>
      </c>
      <c r="J149" s="3" t="str">
        <f>IFERROR(_xlfn.XLOOKUP(_xlfn.CONCAT(表格1[[#This Row],[Series NO]],"_",SUBSTITUTE(J$1,"REV.","")),版本控制!$F:$F,版本控制!$C:$C,,0),"")</f>
        <v/>
      </c>
      <c r="K149" s="3" t="str" cm="1">
        <f t="array" ref="K149">INDEX(F$1:J$1,1,MATCH(1,1/($F149:J149&lt;&gt;"")))</f>
        <v>REV.1</v>
      </c>
      <c r="L149" s="3" t="str" cm="1">
        <f t="array" ref="L149">LOOKUP(2,1/($F149:J149&lt;&gt;""),$F149:J149)</f>
        <v>04/22/'25</v>
      </c>
      <c r="M149" s="3"/>
      <c r="N149" s="3" t="str">
        <f t="shared" si="5"/>
        <v>0147</v>
      </c>
      <c r="O149" s="28"/>
      <c r="P149" s="15"/>
      <c r="Q149" s="22" cm="1">
        <f t="array" ref="Q149">_xlfn.XLOOKUP(INDEX(_xlfn.TEXTSPLIT(表格1[[#This Row],[LINE   NUMBER]],"-"),1),'DN轉換表(必要)'!B:B,'DN轉換表(必要)'!C:C,,0)</f>
        <v>1</v>
      </c>
      <c r="R149" s="22" t="str" cm="1">
        <f t="array" ref="R149">IF(IFERROR(MATCH(INDEX(_xlfn.TEXTSPLIT(表格1[[#This Row],[LINE   NUMBER]],"-"),2),介質清單!I:I,0)&gt;=1,FALSE),"Trim",INDEX(_xlfn.TEXTSPLIT(表格1[[#This Row],[LINE   NUMBER]],"-"),2))</f>
        <v>CA</v>
      </c>
      <c r="S149" s="22" t="str" cm="1">
        <f t="array" ref="S14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2117</v>
      </c>
      <c r="T149" s="22" t="str" cm="1">
        <f t="array" ref="T149">IF(LEN(INDEX(_xlfn.TEXTSPLIT(表格1[[#This Row],[LINE   NUMBER]],"-"),4))=4,INDEX(_xlfn.TEXTSPLIT(表格1[[#This Row],[LINE   NUMBER]],"-"),4),IF(LEN(MID(E149,FIND("AA",E149,1),4))=4,MID(E149,FIND("AA",E149,1),4),"Wrong"))</f>
        <v>AA1B</v>
      </c>
      <c r="U149" s="22" t="str" cm="1">
        <f t="array" ref="U14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49" s="22" t="str">
        <f>_xlfn.XLOOKUP(表格1[[#This Row],[級數]],管道等级索引表!B:B,管道等级索引表!G:G,,0)</f>
        <v>A106 Gr.B
API 5L Gr.B
SAWH</v>
      </c>
      <c r="W149" s="22" t="s">
        <v>5</v>
      </c>
      <c r="X149" s="23"/>
      <c r="Y149" s="22"/>
      <c r="Z149" s="22" t="str">
        <f>_xlfn.CONCAT(表格1[[#This Row],[系統]],"-",表格1[[#This Row],[編號]])</f>
        <v>CA-2117</v>
      </c>
      <c r="AA149" s="22"/>
      <c r="AB14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4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49" s="24" t="str">
        <f>IFERROR(_xlfn.XLOOKUP(表格1[[#This Row],[Line_No]],管道特性一覽表!A:A,管道特性一覽表!P:P,,0),"")</f>
        <v>水</v>
      </c>
      <c r="AE149" s="24" t="str" cm="1">
        <f t="array" ref="AE149">_xlfn.IFNA(_xlfn.XLOOKUP(表格1[[#This Row],[Series NO]],'依TP NO.篩選'!A:A,'依TP NO.篩選'!R:R,,0),_xlfn.XLOOKUP(VALUE(表格1[[#This Row],[Series NO]]),VALUE('依TP NO.篩選'!A:A),'依TP NO.篩選'!R:R,,0))</f>
        <v>TP-027</v>
      </c>
      <c r="AF149" s="24" t="str">
        <f>_xlfn.XLOOKUP(表格1[[#This Row],[系統]],介質清單!A:A,介質清單!B:B,,0)</f>
        <v>壓縮空氣</v>
      </c>
      <c r="AG149" s="25"/>
      <c r="AH149" s="22" t="s">
        <v>3433</v>
      </c>
      <c r="AI149" s="24"/>
      <c r="AJ14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49" s="2" t="str" cm="1">
        <f t="array" ref="AK149">IFERROR(_xlfn.TEXTJOIN("-",TRUE,INDEX(_xlfn.TEXTSPLIT(B149,"-"),1),INDEX(_xlfn.TEXTSPLIT(B149,"-"),2),INDEX(_xlfn.TEXTSPLIT(B149,"-"),4),INDEX(_xlfn.TEXTSPLIT(B149,"-"),5)),_xlfn.TEXTJOIN("-",TRUE,_xlfn.XLOOKUP(VALUE(INDEX(_xlfn.TEXTSPLIT(B149,"-"),4)),'DN轉換表(必要)'!A:A,'DN轉換表(必要)'!B:B,,0),INDEX(_xlfn.TEXTSPLIT(B149,"-"),1),INDEX(_xlfn.TEXTSPLIT(B149,"-"),2),INDEX(_xlfn.TEXTSPLIT(B149,"-"),3),INDEX(_xlfn.TEXTSPLIT(B149,"-"),4),INDEX(_xlfn.TEXTSPLIT(B149,"-"),5)))</f>
        <v>CA-2117-AA1B-NA</v>
      </c>
      <c r="AL149" s="2" t="str">
        <f>IF(ISNUMBER(IFERROR(_xlfn.XLOOKUP(表格1[[#This Row],[Line_No]],'TEMP VALUE'!A:A,'DRAWING LIST'!A:A,,0),"")),"v","")</f>
        <v>v</v>
      </c>
      <c r="AM149" s="2" t="str">
        <f>_xlfn.XLOOKUP(表格1[[#This Row],[Series NO]], 版本控制!$A:$A, 版本控制!$E:$E, , 0, -1)</f>
        <v>啟用</v>
      </c>
    </row>
    <row r="150" spans="1:39">
      <c r="A150" s="18">
        <f>'圖號清單-114.04.25'!A150</f>
        <v>148</v>
      </c>
      <c r="B150" s="14" t="str">
        <f>_xlfn.XLOOKUP(表格1[[#This Row],[Series NO]],'圖號清單-114.04.25'!A:A,'圖號清單-114.04.25'!B:B,,0)</f>
        <v>CA-2301-50-AA1B-NA-1</v>
      </c>
      <c r="C150" s="3" t="str">
        <f>COUNTIF($AK$2:AK150, AK150) &amp; "/" &amp; COUNTIF($AK$2:$AK$3003, AK150)</f>
        <v>1/7</v>
      </c>
      <c r="D150" s="3" t="str">
        <f t="shared" si="4"/>
        <v>CA-2301-50-AA1B-NA</v>
      </c>
      <c r="E150" s="14" t="str" cm="1">
        <f t="array" ref="E150">IFERROR(_xlfn.TEXTJOIN("-",TRUE,_xlfn.XLOOKUP(VALUE(INDEX(_xlfn.TEXTSPLIT(B150,"-"),3)),'DN轉換表(必要)'!A:A,'DN轉換表(必要)'!B:B,,0),INDEX(_xlfn.TEXTSPLIT(B150,"-"),1),INDEX(_xlfn.TEXTSPLIT(B150,"-"),2),INDEX(_xlfn.TEXTSPLIT(B150,"-"),4),INDEX(_xlfn.TEXTSPLIT(B150,"-"),5)),_xlfn.TEXTJOIN("-",TRUE,_xlfn.XLOOKUP(VALUE(INDEX(_xlfn.TEXTSPLIT(B150,"-"),4)),'DN轉換表(必要)'!A:A,'DN轉換表(必要)'!B:B,,0),INDEX(_xlfn.TEXTSPLIT(B150,"-"),1),INDEX(_xlfn.TEXTSPLIT(B150,"-"),2),INDEX(_xlfn.TEXTSPLIT(B150,"-"),3),INDEX(_xlfn.TEXTSPLIT(B150,"-"),4),INDEX(_xlfn.TEXTSPLIT(B150,"-"),5)))</f>
        <v>2"-CA-2301-AA1B-NA</v>
      </c>
      <c r="F150" s="3" t="str">
        <f>IFERROR(_xlfn.XLOOKUP(_xlfn.CONCAT(表格1[[#This Row],[Series NO]],"_",SUBSTITUTE(F$1,"REV.","")),版本控制!$F:$F,版本控制!$C:$C,,0),"")</f>
        <v>04/22/'25</v>
      </c>
      <c r="G150" s="3" t="str">
        <f>IFERROR(_xlfn.XLOOKUP(_xlfn.CONCAT(表格1[[#This Row],[Series NO]],"_",SUBSTITUTE(G$1,"REV.","")),版本控制!$F:$F,版本控制!$C:$C,,0),"")</f>
        <v>07/08/'25</v>
      </c>
      <c r="H150" s="3" t="str">
        <f>IFERROR(_xlfn.XLOOKUP(_xlfn.CONCAT(表格1[[#This Row],[Series NO]],"_",SUBSTITUTE(H$1,"REV.","")),版本控制!$F:$F,版本控制!$C:$C,,0),"")</f>
        <v/>
      </c>
      <c r="I150" s="3" t="str">
        <f>IFERROR(_xlfn.XLOOKUP(_xlfn.CONCAT(表格1[[#This Row],[Series NO]],"_",SUBSTITUTE(I$1,"REV.","")),版本控制!$F:$F,版本控制!$C:$C,,0),"")</f>
        <v/>
      </c>
      <c r="J150" s="3" t="str">
        <f>IFERROR(_xlfn.XLOOKUP(_xlfn.CONCAT(表格1[[#This Row],[Series NO]],"_",SUBSTITUTE(J$1,"REV.","")),版本控制!$F:$F,版本控制!$C:$C,,0),"")</f>
        <v/>
      </c>
      <c r="K150" s="3" t="str" cm="1">
        <f t="array" ref="K150">INDEX(F$1:J$1,1,MATCH(1,1/($F150:J150&lt;&gt;"")))</f>
        <v>REV.2</v>
      </c>
      <c r="L150" s="3" t="str" cm="1">
        <f t="array" ref="L150">LOOKUP(2,1/($F150:J150&lt;&gt;""),$F150:J150)</f>
        <v>07/08/'25</v>
      </c>
      <c r="M150" s="3"/>
      <c r="N150" s="3" t="str">
        <f t="shared" si="5"/>
        <v>0148</v>
      </c>
      <c r="O150" s="28"/>
      <c r="P150" s="15"/>
      <c r="Q150" s="22" cm="1">
        <f t="array" ref="Q150">_xlfn.XLOOKUP(INDEX(_xlfn.TEXTSPLIT(表格1[[#This Row],[LINE   NUMBER]],"-"),1),'DN轉換表(必要)'!B:B,'DN轉換表(必要)'!C:C,,0)</f>
        <v>2</v>
      </c>
      <c r="R150" s="22" t="str" cm="1">
        <f t="array" ref="R150">IF(IFERROR(MATCH(INDEX(_xlfn.TEXTSPLIT(表格1[[#This Row],[LINE   NUMBER]],"-"),2),介質清單!I:I,0)&gt;=1,FALSE),"Trim",INDEX(_xlfn.TEXTSPLIT(表格1[[#This Row],[LINE   NUMBER]],"-"),2))</f>
        <v>CA</v>
      </c>
      <c r="S150" s="22" t="str" cm="1">
        <f t="array" ref="S15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2301</v>
      </c>
      <c r="T150" s="22" t="str" cm="1">
        <f t="array" ref="T150">IF(LEN(INDEX(_xlfn.TEXTSPLIT(表格1[[#This Row],[LINE   NUMBER]],"-"),4))=4,INDEX(_xlfn.TEXTSPLIT(表格1[[#This Row],[LINE   NUMBER]],"-"),4),IF(LEN(MID(E150,FIND("AA",E150,1),4))=4,MID(E150,FIND("AA",E150,1),4),"Wrong"))</f>
        <v>AA1B</v>
      </c>
      <c r="U150" s="22" t="str" cm="1">
        <f t="array" ref="U15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50" s="22" t="str">
        <f>_xlfn.XLOOKUP(表格1[[#This Row],[級數]],管道等级索引表!B:B,管道等级索引表!G:G,,0)</f>
        <v>A106 Gr.B
API 5L Gr.B
SAWH</v>
      </c>
      <c r="W150" s="22" t="s">
        <v>5</v>
      </c>
      <c r="X150" s="23"/>
      <c r="Y150" s="22"/>
      <c r="Z150" s="22" t="str">
        <f>_xlfn.CONCAT(表格1[[#This Row],[系統]],"-",表格1[[#This Row],[編號]])</f>
        <v>CA-2301</v>
      </c>
      <c r="AA150" s="22"/>
      <c r="AB15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5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50" s="24" t="str">
        <f>IFERROR(_xlfn.XLOOKUP(表格1[[#This Row],[Line_No]],管道特性一覽表!A:A,管道特性一覽表!P:P,,0),"")</f>
        <v>水</v>
      </c>
      <c r="AE150" s="24" t="str" cm="1">
        <f t="array" ref="AE150">_xlfn.IFNA(_xlfn.XLOOKUP(表格1[[#This Row],[Series NO]],'依TP NO.篩選'!A:A,'依TP NO.篩選'!R:R,,0),_xlfn.XLOOKUP(VALUE(表格1[[#This Row],[Series NO]]),VALUE('依TP NO.篩選'!A:A),'依TP NO.篩選'!R:R,,0))</f>
        <v>TP-027</v>
      </c>
      <c r="AF150" s="24" t="str">
        <f>_xlfn.XLOOKUP(表格1[[#This Row],[系統]],介質清單!A:A,介質清單!B:B,,0)</f>
        <v>壓縮空氣</v>
      </c>
      <c r="AG150" s="25"/>
      <c r="AH150" s="22" t="s">
        <v>3433</v>
      </c>
      <c r="AI150" s="24"/>
      <c r="AJ15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50" s="2" t="str" cm="1">
        <f t="array" ref="AK150">IFERROR(_xlfn.TEXTJOIN("-",TRUE,INDEX(_xlfn.TEXTSPLIT(B150,"-"),1),INDEX(_xlfn.TEXTSPLIT(B150,"-"),2),INDEX(_xlfn.TEXTSPLIT(B150,"-"),4),INDEX(_xlfn.TEXTSPLIT(B150,"-"),5)),_xlfn.TEXTJOIN("-",TRUE,_xlfn.XLOOKUP(VALUE(INDEX(_xlfn.TEXTSPLIT(B150,"-"),4)),'DN轉換表(必要)'!A:A,'DN轉換表(必要)'!B:B,,0),INDEX(_xlfn.TEXTSPLIT(B150,"-"),1),INDEX(_xlfn.TEXTSPLIT(B150,"-"),2),INDEX(_xlfn.TEXTSPLIT(B150,"-"),3),INDEX(_xlfn.TEXTSPLIT(B150,"-"),4),INDEX(_xlfn.TEXTSPLIT(B150,"-"),5)))</f>
        <v>CA-2301-AA1B-NA</v>
      </c>
      <c r="AL150" s="2" t="str">
        <f>IF(ISNUMBER(IFERROR(_xlfn.XLOOKUP(表格1[[#This Row],[Line_No]],'TEMP VALUE'!A:A,'DRAWING LIST'!A:A,,0),"")),"v","")</f>
        <v>v</v>
      </c>
      <c r="AM150" s="2" t="str">
        <f>_xlfn.XLOOKUP(表格1[[#This Row],[Series NO]], 版本控制!$A:$A, 版本控制!$E:$E, , 0, -1)</f>
        <v>啟用</v>
      </c>
    </row>
    <row r="151" spans="1:39">
      <c r="A151" s="18">
        <f>'圖號清單-114.04.25'!A151</f>
        <v>149</v>
      </c>
      <c r="B151" s="14" t="str">
        <f>_xlfn.XLOOKUP(表格1[[#This Row],[Series NO]],'圖號清單-114.04.25'!A:A,'圖號清單-114.04.25'!B:B,,0)</f>
        <v>CA-2301-50-AA1B-NA-2</v>
      </c>
      <c r="C151" s="3" t="str">
        <f>COUNTIF($AK$2:AK151, AK151) &amp; "/" &amp; COUNTIF($AK$2:$AK$3003, AK151)</f>
        <v>2/7</v>
      </c>
      <c r="D151" s="3" t="str">
        <f t="shared" si="4"/>
        <v>CA-2301-50-AA1B-NA</v>
      </c>
      <c r="E151" s="14" t="str" cm="1">
        <f t="array" ref="E151">IFERROR(_xlfn.TEXTJOIN("-",TRUE,_xlfn.XLOOKUP(VALUE(INDEX(_xlfn.TEXTSPLIT(B151,"-"),3)),'DN轉換表(必要)'!A:A,'DN轉換表(必要)'!B:B,,0),INDEX(_xlfn.TEXTSPLIT(B151,"-"),1),INDEX(_xlfn.TEXTSPLIT(B151,"-"),2),INDEX(_xlfn.TEXTSPLIT(B151,"-"),4),INDEX(_xlfn.TEXTSPLIT(B151,"-"),5)),_xlfn.TEXTJOIN("-",TRUE,_xlfn.XLOOKUP(VALUE(INDEX(_xlfn.TEXTSPLIT(B151,"-"),4)),'DN轉換表(必要)'!A:A,'DN轉換表(必要)'!B:B,,0),INDEX(_xlfn.TEXTSPLIT(B151,"-"),1),INDEX(_xlfn.TEXTSPLIT(B151,"-"),2),INDEX(_xlfn.TEXTSPLIT(B151,"-"),3),INDEX(_xlfn.TEXTSPLIT(B151,"-"),4),INDEX(_xlfn.TEXTSPLIT(B151,"-"),5)))</f>
        <v>2"-CA-2301-AA1B-NA</v>
      </c>
      <c r="F151" s="3" t="str">
        <f>IFERROR(_xlfn.XLOOKUP(_xlfn.CONCAT(表格1[[#This Row],[Series NO]],"_",SUBSTITUTE(F$1,"REV.","")),版本控制!$F:$F,版本控制!$C:$C,,0),"")</f>
        <v>04/22/'25</v>
      </c>
      <c r="G151" s="3" t="str">
        <f>IFERROR(_xlfn.XLOOKUP(_xlfn.CONCAT(表格1[[#This Row],[Series NO]],"_",SUBSTITUTE(G$1,"REV.","")),版本控制!$F:$F,版本控制!$C:$C,,0),"")</f>
        <v>07/08/'25</v>
      </c>
      <c r="H151" s="3" t="str">
        <f>IFERROR(_xlfn.XLOOKUP(_xlfn.CONCAT(表格1[[#This Row],[Series NO]],"_",SUBSTITUTE(H$1,"REV.","")),版本控制!$F:$F,版本控制!$C:$C,,0),"")</f>
        <v/>
      </c>
      <c r="I151" s="3" t="str">
        <f>IFERROR(_xlfn.XLOOKUP(_xlfn.CONCAT(表格1[[#This Row],[Series NO]],"_",SUBSTITUTE(I$1,"REV.","")),版本控制!$F:$F,版本控制!$C:$C,,0),"")</f>
        <v/>
      </c>
      <c r="J151" s="3" t="str">
        <f>IFERROR(_xlfn.XLOOKUP(_xlfn.CONCAT(表格1[[#This Row],[Series NO]],"_",SUBSTITUTE(J$1,"REV.","")),版本控制!$F:$F,版本控制!$C:$C,,0),"")</f>
        <v/>
      </c>
      <c r="K151" s="3" t="str" cm="1">
        <f t="array" ref="K151">INDEX(F$1:J$1,1,MATCH(1,1/($F151:J151&lt;&gt;"")))</f>
        <v>REV.2</v>
      </c>
      <c r="L151" s="3" t="str" cm="1">
        <f t="array" ref="L151">LOOKUP(2,1/($F151:J151&lt;&gt;""),$F151:J151)</f>
        <v>07/08/'25</v>
      </c>
      <c r="M151" s="3"/>
      <c r="N151" s="3" t="str">
        <f t="shared" si="5"/>
        <v>0149</v>
      </c>
      <c r="O151" s="28"/>
      <c r="P151" s="15"/>
      <c r="Q151" s="22" cm="1">
        <f t="array" ref="Q151">_xlfn.XLOOKUP(INDEX(_xlfn.TEXTSPLIT(表格1[[#This Row],[LINE   NUMBER]],"-"),1),'DN轉換表(必要)'!B:B,'DN轉換表(必要)'!C:C,,0)</f>
        <v>2</v>
      </c>
      <c r="R151" s="22" t="str" cm="1">
        <f t="array" ref="R151">IF(IFERROR(MATCH(INDEX(_xlfn.TEXTSPLIT(表格1[[#This Row],[LINE   NUMBER]],"-"),2),介質清單!I:I,0)&gt;=1,FALSE),"Trim",INDEX(_xlfn.TEXTSPLIT(表格1[[#This Row],[LINE   NUMBER]],"-"),2))</f>
        <v>CA</v>
      </c>
      <c r="S151" s="22" t="str" cm="1">
        <f t="array" ref="S15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2301</v>
      </c>
      <c r="T151" s="22" t="str" cm="1">
        <f t="array" ref="T151">IF(LEN(INDEX(_xlfn.TEXTSPLIT(表格1[[#This Row],[LINE   NUMBER]],"-"),4))=4,INDEX(_xlfn.TEXTSPLIT(表格1[[#This Row],[LINE   NUMBER]],"-"),4),IF(LEN(MID(E151,FIND("AA",E151,1),4))=4,MID(E151,FIND("AA",E151,1),4),"Wrong"))</f>
        <v>AA1B</v>
      </c>
      <c r="U151" s="22" t="str" cm="1">
        <f t="array" ref="U15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51" s="22" t="str">
        <f>_xlfn.XLOOKUP(表格1[[#This Row],[級數]],管道等级索引表!B:B,管道等级索引表!G:G,,0)</f>
        <v>A106 Gr.B
API 5L Gr.B
SAWH</v>
      </c>
      <c r="W151" s="22" t="s">
        <v>5</v>
      </c>
      <c r="X151" s="23"/>
      <c r="Y151" s="22"/>
      <c r="Z151" s="22" t="str">
        <f>_xlfn.CONCAT(表格1[[#This Row],[系統]],"-",表格1[[#This Row],[編號]])</f>
        <v>CA-2301</v>
      </c>
      <c r="AA151" s="22"/>
      <c r="AB15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5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51" s="24" t="str">
        <f>IFERROR(_xlfn.XLOOKUP(表格1[[#This Row],[Line_No]],管道特性一覽表!A:A,管道特性一覽表!P:P,,0),"")</f>
        <v>水</v>
      </c>
      <c r="AE151" s="24" t="str" cm="1">
        <f t="array" ref="AE151">_xlfn.IFNA(_xlfn.XLOOKUP(表格1[[#This Row],[Series NO]],'依TP NO.篩選'!A:A,'依TP NO.篩選'!R:R,,0),_xlfn.XLOOKUP(VALUE(表格1[[#This Row],[Series NO]]),VALUE('依TP NO.篩選'!A:A),'依TP NO.篩選'!R:R,,0))</f>
        <v>TP-027</v>
      </c>
      <c r="AF151" s="24" t="str">
        <f>_xlfn.XLOOKUP(表格1[[#This Row],[系統]],介質清單!A:A,介質清單!B:B,,0)</f>
        <v>壓縮空氣</v>
      </c>
      <c r="AG151" s="25"/>
      <c r="AH151" s="22" t="s">
        <v>3433</v>
      </c>
      <c r="AI151" s="24"/>
      <c r="AJ15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51" s="2" t="str" cm="1">
        <f t="array" ref="AK151">IFERROR(_xlfn.TEXTJOIN("-",TRUE,INDEX(_xlfn.TEXTSPLIT(B151,"-"),1),INDEX(_xlfn.TEXTSPLIT(B151,"-"),2),INDEX(_xlfn.TEXTSPLIT(B151,"-"),4),INDEX(_xlfn.TEXTSPLIT(B151,"-"),5)),_xlfn.TEXTJOIN("-",TRUE,_xlfn.XLOOKUP(VALUE(INDEX(_xlfn.TEXTSPLIT(B151,"-"),4)),'DN轉換表(必要)'!A:A,'DN轉換表(必要)'!B:B,,0),INDEX(_xlfn.TEXTSPLIT(B151,"-"),1),INDEX(_xlfn.TEXTSPLIT(B151,"-"),2),INDEX(_xlfn.TEXTSPLIT(B151,"-"),3),INDEX(_xlfn.TEXTSPLIT(B151,"-"),4),INDEX(_xlfn.TEXTSPLIT(B151,"-"),5)))</f>
        <v>CA-2301-AA1B-NA</v>
      </c>
      <c r="AL151" s="2" t="str">
        <f>IF(ISNUMBER(IFERROR(_xlfn.XLOOKUP(表格1[[#This Row],[Line_No]],'TEMP VALUE'!A:A,'DRAWING LIST'!A:A,,0),"")),"v","")</f>
        <v>v</v>
      </c>
      <c r="AM151" s="2" t="str">
        <f>_xlfn.XLOOKUP(表格1[[#This Row],[Series NO]], 版本控制!$A:$A, 版本控制!$E:$E, , 0, -1)</f>
        <v>啟用</v>
      </c>
    </row>
    <row r="152" spans="1:39">
      <c r="A152" s="18">
        <f>'圖號清單-114.04.25'!A152</f>
        <v>150</v>
      </c>
      <c r="B152" s="14" t="str">
        <f>_xlfn.XLOOKUP(表格1[[#This Row],[Series NO]],'圖號清單-114.04.25'!A:A,'圖號清單-114.04.25'!B:B,,0)</f>
        <v>CA-2301-50-AA1B-NA-3</v>
      </c>
      <c r="C152" s="3" t="str">
        <f>COUNTIF($AK$2:AK152, AK152) &amp; "/" &amp; COUNTIF($AK$2:$AK$3003, AK152)</f>
        <v>3/7</v>
      </c>
      <c r="D152" s="3" t="str">
        <f t="shared" si="4"/>
        <v>CA-2301-50-AA1B-NA</v>
      </c>
      <c r="E152" s="14" t="str" cm="1">
        <f t="array" ref="E152">IFERROR(_xlfn.TEXTJOIN("-",TRUE,_xlfn.XLOOKUP(VALUE(INDEX(_xlfn.TEXTSPLIT(B152,"-"),3)),'DN轉換表(必要)'!A:A,'DN轉換表(必要)'!B:B,,0),INDEX(_xlfn.TEXTSPLIT(B152,"-"),1),INDEX(_xlfn.TEXTSPLIT(B152,"-"),2),INDEX(_xlfn.TEXTSPLIT(B152,"-"),4),INDEX(_xlfn.TEXTSPLIT(B152,"-"),5)),_xlfn.TEXTJOIN("-",TRUE,_xlfn.XLOOKUP(VALUE(INDEX(_xlfn.TEXTSPLIT(B152,"-"),4)),'DN轉換表(必要)'!A:A,'DN轉換表(必要)'!B:B,,0),INDEX(_xlfn.TEXTSPLIT(B152,"-"),1),INDEX(_xlfn.TEXTSPLIT(B152,"-"),2),INDEX(_xlfn.TEXTSPLIT(B152,"-"),3),INDEX(_xlfn.TEXTSPLIT(B152,"-"),4),INDEX(_xlfn.TEXTSPLIT(B152,"-"),5)))</f>
        <v>2"-CA-2301-AA1B-NA</v>
      </c>
      <c r="F152" s="3" t="str">
        <f>IFERROR(_xlfn.XLOOKUP(_xlfn.CONCAT(表格1[[#This Row],[Series NO]],"_",SUBSTITUTE(F$1,"REV.","")),版本控制!$F:$F,版本控制!$C:$C,,0),"")</f>
        <v>04/22/'25</v>
      </c>
      <c r="G152" s="3" t="str">
        <f>IFERROR(_xlfn.XLOOKUP(_xlfn.CONCAT(表格1[[#This Row],[Series NO]],"_",SUBSTITUTE(G$1,"REV.","")),版本控制!$F:$F,版本控制!$C:$C,,0),"")</f>
        <v>07/08/'25</v>
      </c>
      <c r="H152" s="3" t="str">
        <f>IFERROR(_xlfn.XLOOKUP(_xlfn.CONCAT(表格1[[#This Row],[Series NO]],"_",SUBSTITUTE(H$1,"REV.","")),版本控制!$F:$F,版本控制!$C:$C,,0),"")</f>
        <v/>
      </c>
      <c r="I152" s="3" t="str">
        <f>IFERROR(_xlfn.XLOOKUP(_xlfn.CONCAT(表格1[[#This Row],[Series NO]],"_",SUBSTITUTE(I$1,"REV.","")),版本控制!$F:$F,版本控制!$C:$C,,0),"")</f>
        <v/>
      </c>
      <c r="J152" s="3" t="str">
        <f>IFERROR(_xlfn.XLOOKUP(_xlfn.CONCAT(表格1[[#This Row],[Series NO]],"_",SUBSTITUTE(J$1,"REV.","")),版本控制!$F:$F,版本控制!$C:$C,,0),"")</f>
        <v/>
      </c>
      <c r="K152" s="3" t="str" cm="1">
        <f t="array" ref="K152">INDEX(F$1:J$1,1,MATCH(1,1/($F152:J152&lt;&gt;"")))</f>
        <v>REV.2</v>
      </c>
      <c r="L152" s="3" t="str" cm="1">
        <f t="array" ref="L152">LOOKUP(2,1/($F152:J152&lt;&gt;""),$F152:J152)</f>
        <v>07/08/'25</v>
      </c>
      <c r="M152" s="3"/>
      <c r="N152" s="3" t="str">
        <f t="shared" si="5"/>
        <v>0150</v>
      </c>
      <c r="O152" s="28"/>
      <c r="P152" s="15"/>
      <c r="Q152" s="22" cm="1">
        <f t="array" ref="Q152">_xlfn.XLOOKUP(INDEX(_xlfn.TEXTSPLIT(表格1[[#This Row],[LINE   NUMBER]],"-"),1),'DN轉換表(必要)'!B:B,'DN轉換表(必要)'!C:C,,0)</f>
        <v>2</v>
      </c>
      <c r="R152" s="22" t="str" cm="1">
        <f t="array" ref="R152">IF(IFERROR(MATCH(INDEX(_xlfn.TEXTSPLIT(表格1[[#This Row],[LINE   NUMBER]],"-"),2),介質清單!I:I,0)&gt;=1,FALSE),"Trim",INDEX(_xlfn.TEXTSPLIT(表格1[[#This Row],[LINE   NUMBER]],"-"),2))</f>
        <v>CA</v>
      </c>
      <c r="S152" s="22" t="str" cm="1">
        <f t="array" ref="S15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2301</v>
      </c>
      <c r="T152" s="22" t="str" cm="1">
        <f t="array" ref="T152">IF(LEN(INDEX(_xlfn.TEXTSPLIT(表格1[[#This Row],[LINE   NUMBER]],"-"),4))=4,INDEX(_xlfn.TEXTSPLIT(表格1[[#This Row],[LINE   NUMBER]],"-"),4),IF(LEN(MID(E152,FIND("AA",E152,1),4))=4,MID(E152,FIND("AA",E152,1),4),"Wrong"))</f>
        <v>AA1B</v>
      </c>
      <c r="U152" s="22" t="str" cm="1">
        <f t="array" ref="U15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52" s="22" t="str">
        <f>_xlfn.XLOOKUP(表格1[[#This Row],[級數]],管道等级索引表!B:B,管道等级索引表!G:G,,0)</f>
        <v>A106 Gr.B
API 5L Gr.B
SAWH</v>
      </c>
      <c r="W152" s="22" t="s">
        <v>5</v>
      </c>
      <c r="X152" s="23"/>
      <c r="Y152" s="22"/>
      <c r="Z152" s="22" t="str">
        <f>_xlfn.CONCAT(表格1[[#This Row],[系統]],"-",表格1[[#This Row],[編號]])</f>
        <v>CA-2301</v>
      </c>
      <c r="AA152" s="22"/>
      <c r="AB15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5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52" s="24" t="str">
        <f>IFERROR(_xlfn.XLOOKUP(表格1[[#This Row],[Line_No]],管道特性一覽表!A:A,管道特性一覽表!P:P,,0),"")</f>
        <v>水</v>
      </c>
      <c r="AE152" s="24" t="str" cm="1">
        <f t="array" ref="AE152">_xlfn.IFNA(_xlfn.XLOOKUP(表格1[[#This Row],[Series NO]],'依TP NO.篩選'!A:A,'依TP NO.篩選'!R:R,,0),_xlfn.XLOOKUP(VALUE(表格1[[#This Row],[Series NO]]),VALUE('依TP NO.篩選'!A:A),'依TP NO.篩選'!R:R,,0))</f>
        <v>TP-027</v>
      </c>
      <c r="AF152" s="24" t="str">
        <f>_xlfn.XLOOKUP(表格1[[#This Row],[系統]],介質清單!A:A,介質清單!B:B,,0)</f>
        <v>壓縮空氣</v>
      </c>
      <c r="AG152" s="25"/>
      <c r="AH152" s="22" t="s">
        <v>3433</v>
      </c>
      <c r="AI152" s="24"/>
      <c r="AJ15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52" s="2" t="str" cm="1">
        <f t="array" ref="AK152">IFERROR(_xlfn.TEXTJOIN("-",TRUE,INDEX(_xlfn.TEXTSPLIT(B152,"-"),1),INDEX(_xlfn.TEXTSPLIT(B152,"-"),2),INDEX(_xlfn.TEXTSPLIT(B152,"-"),4),INDEX(_xlfn.TEXTSPLIT(B152,"-"),5)),_xlfn.TEXTJOIN("-",TRUE,_xlfn.XLOOKUP(VALUE(INDEX(_xlfn.TEXTSPLIT(B152,"-"),4)),'DN轉換表(必要)'!A:A,'DN轉換表(必要)'!B:B,,0),INDEX(_xlfn.TEXTSPLIT(B152,"-"),1),INDEX(_xlfn.TEXTSPLIT(B152,"-"),2),INDEX(_xlfn.TEXTSPLIT(B152,"-"),3),INDEX(_xlfn.TEXTSPLIT(B152,"-"),4),INDEX(_xlfn.TEXTSPLIT(B152,"-"),5)))</f>
        <v>CA-2301-AA1B-NA</v>
      </c>
      <c r="AL152" s="2" t="str">
        <f>IF(ISNUMBER(IFERROR(_xlfn.XLOOKUP(表格1[[#This Row],[Line_No]],'TEMP VALUE'!A:A,'DRAWING LIST'!A:A,,0),"")),"v","")</f>
        <v>v</v>
      </c>
      <c r="AM152" s="2" t="str">
        <f>_xlfn.XLOOKUP(表格1[[#This Row],[Series NO]], 版本控制!$A:$A, 版本控制!$E:$E, , 0, -1)</f>
        <v>啟用</v>
      </c>
    </row>
    <row r="153" spans="1:39">
      <c r="A153" s="18">
        <f>'圖號清單-114.04.25'!A153</f>
        <v>151</v>
      </c>
      <c r="B153" s="14" t="str">
        <f>_xlfn.XLOOKUP(表格1[[#This Row],[Series NO]],'圖號清單-114.04.25'!A:A,'圖號清單-114.04.25'!B:B,,0)</f>
        <v>CA-2301-50-AA1B-NA-4</v>
      </c>
      <c r="C153" s="3" t="str">
        <f>COUNTIF($AK$2:AK153, AK153) &amp; "/" &amp; COUNTIF($AK$2:$AK$3003, AK153)</f>
        <v>4/7</v>
      </c>
      <c r="D153" s="3" t="str">
        <f t="shared" si="4"/>
        <v>CA-2301-50-AA1B-NA</v>
      </c>
      <c r="E153" s="14" t="str" cm="1">
        <f t="array" ref="E153">IFERROR(_xlfn.TEXTJOIN("-",TRUE,_xlfn.XLOOKUP(VALUE(INDEX(_xlfn.TEXTSPLIT(B153,"-"),3)),'DN轉換表(必要)'!A:A,'DN轉換表(必要)'!B:B,,0),INDEX(_xlfn.TEXTSPLIT(B153,"-"),1),INDEX(_xlfn.TEXTSPLIT(B153,"-"),2),INDEX(_xlfn.TEXTSPLIT(B153,"-"),4),INDEX(_xlfn.TEXTSPLIT(B153,"-"),5)),_xlfn.TEXTJOIN("-",TRUE,_xlfn.XLOOKUP(VALUE(INDEX(_xlfn.TEXTSPLIT(B153,"-"),4)),'DN轉換表(必要)'!A:A,'DN轉換表(必要)'!B:B,,0),INDEX(_xlfn.TEXTSPLIT(B153,"-"),1),INDEX(_xlfn.TEXTSPLIT(B153,"-"),2),INDEX(_xlfn.TEXTSPLIT(B153,"-"),3),INDEX(_xlfn.TEXTSPLIT(B153,"-"),4),INDEX(_xlfn.TEXTSPLIT(B153,"-"),5)))</f>
        <v>2"-CA-2301-AA1B-NA</v>
      </c>
      <c r="F153" s="3" t="str">
        <f>IFERROR(_xlfn.XLOOKUP(_xlfn.CONCAT(表格1[[#This Row],[Series NO]],"_",SUBSTITUTE(F$1,"REV.","")),版本控制!$F:$F,版本控制!$C:$C,,0),"")</f>
        <v>04/22/'25</v>
      </c>
      <c r="G153" s="3" t="str">
        <f>IFERROR(_xlfn.XLOOKUP(_xlfn.CONCAT(表格1[[#This Row],[Series NO]],"_",SUBSTITUTE(G$1,"REV.","")),版本控制!$F:$F,版本控制!$C:$C,,0),"")</f>
        <v>07/08/'25</v>
      </c>
      <c r="H153" s="3" t="str">
        <f>IFERROR(_xlfn.XLOOKUP(_xlfn.CONCAT(表格1[[#This Row],[Series NO]],"_",SUBSTITUTE(H$1,"REV.","")),版本控制!$F:$F,版本控制!$C:$C,,0),"")</f>
        <v/>
      </c>
      <c r="I153" s="3" t="str">
        <f>IFERROR(_xlfn.XLOOKUP(_xlfn.CONCAT(表格1[[#This Row],[Series NO]],"_",SUBSTITUTE(I$1,"REV.","")),版本控制!$F:$F,版本控制!$C:$C,,0),"")</f>
        <v/>
      </c>
      <c r="J153" s="3" t="str">
        <f>IFERROR(_xlfn.XLOOKUP(_xlfn.CONCAT(表格1[[#This Row],[Series NO]],"_",SUBSTITUTE(J$1,"REV.","")),版本控制!$F:$F,版本控制!$C:$C,,0),"")</f>
        <v/>
      </c>
      <c r="K153" s="3" t="str" cm="1">
        <f t="array" ref="K153">INDEX(F$1:J$1,1,MATCH(1,1/($F153:J153&lt;&gt;"")))</f>
        <v>REV.2</v>
      </c>
      <c r="L153" s="3" t="str" cm="1">
        <f t="array" ref="L153">LOOKUP(2,1/($F153:J153&lt;&gt;""),$F153:J153)</f>
        <v>07/08/'25</v>
      </c>
      <c r="M153" s="3"/>
      <c r="N153" s="3" t="str">
        <f t="shared" si="5"/>
        <v>0151</v>
      </c>
      <c r="O153" s="28"/>
      <c r="P153" s="15"/>
      <c r="Q153" s="22" cm="1">
        <f t="array" ref="Q153">_xlfn.XLOOKUP(INDEX(_xlfn.TEXTSPLIT(表格1[[#This Row],[LINE   NUMBER]],"-"),1),'DN轉換表(必要)'!B:B,'DN轉換表(必要)'!C:C,,0)</f>
        <v>2</v>
      </c>
      <c r="R153" s="22" t="str" cm="1">
        <f t="array" ref="R153">IF(IFERROR(MATCH(INDEX(_xlfn.TEXTSPLIT(表格1[[#This Row],[LINE   NUMBER]],"-"),2),介質清單!I:I,0)&gt;=1,FALSE),"Trim",INDEX(_xlfn.TEXTSPLIT(表格1[[#This Row],[LINE   NUMBER]],"-"),2))</f>
        <v>CA</v>
      </c>
      <c r="S153" s="22" t="str" cm="1">
        <f t="array" ref="S15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2301</v>
      </c>
      <c r="T153" s="22" t="str" cm="1">
        <f t="array" ref="T153">IF(LEN(INDEX(_xlfn.TEXTSPLIT(表格1[[#This Row],[LINE   NUMBER]],"-"),4))=4,INDEX(_xlfn.TEXTSPLIT(表格1[[#This Row],[LINE   NUMBER]],"-"),4),IF(LEN(MID(E153,FIND("AA",E153,1),4))=4,MID(E153,FIND("AA",E153,1),4),"Wrong"))</f>
        <v>AA1B</v>
      </c>
      <c r="U153" s="22" t="str" cm="1">
        <f t="array" ref="U15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53" s="22" t="str">
        <f>_xlfn.XLOOKUP(表格1[[#This Row],[級數]],管道等级索引表!B:B,管道等级索引表!G:G,,0)</f>
        <v>A106 Gr.B
API 5L Gr.B
SAWH</v>
      </c>
      <c r="W153" s="22" t="s">
        <v>5</v>
      </c>
      <c r="X153" s="23"/>
      <c r="Y153" s="22"/>
      <c r="Z153" s="22" t="str">
        <f>_xlfn.CONCAT(表格1[[#This Row],[系統]],"-",表格1[[#This Row],[編號]])</f>
        <v>CA-2301</v>
      </c>
      <c r="AA153" s="22"/>
      <c r="AB15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5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53" s="24" t="str">
        <f>IFERROR(_xlfn.XLOOKUP(表格1[[#This Row],[Line_No]],管道特性一覽表!A:A,管道特性一覽表!P:P,,0),"")</f>
        <v>水</v>
      </c>
      <c r="AE153" s="24" t="str" cm="1">
        <f t="array" ref="AE153">_xlfn.IFNA(_xlfn.XLOOKUP(表格1[[#This Row],[Series NO]],'依TP NO.篩選'!A:A,'依TP NO.篩選'!R:R,,0),_xlfn.XLOOKUP(VALUE(表格1[[#This Row],[Series NO]]),VALUE('依TP NO.篩選'!A:A),'依TP NO.篩選'!R:R,,0))</f>
        <v>TP-027</v>
      </c>
      <c r="AF153" s="24" t="str">
        <f>_xlfn.XLOOKUP(表格1[[#This Row],[系統]],介質清單!A:A,介質清單!B:B,,0)</f>
        <v>壓縮空氣</v>
      </c>
      <c r="AG153" s="25"/>
      <c r="AH153" s="22" t="s">
        <v>3433</v>
      </c>
      <c r="AI153" s="24"/>
      <c r="AJ15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53" s="2" t="str" cm="1">
        <f t="array" ref="AK153">IFERROR(_xlfn.TEXTJOIN("-",TRUE,INDEX(_xlfn.TEXTSPLIT(B153,"-"),1),INDEX(_xlfn.TEXTSPLIT(B153,"-"),2),INDEX(_xlfn.TEXTSPLIT(B153,"-"),4),INDEX(_xlfn.TEXTSPLIT(B153,"-"),5)),_xlfn.TEXTJOIN("-",TRUE,_xlfn.XLOOKUP(VALUE(INDEX(_xlfn.TEXTSPLIT(B153,"-"),4)),'DN轉換表(必要)'!A:A,'DN轉換表(必要)'!B:B,,0),INDEX(_xlfn.TEXTSPLIT(B153,"-"),1),INDEX(_xlfn.TEXTSPLIT(B153,"-"),2),INDEX(_xlfn.TEXTSPLIT(B153,"-"),3),INDEX(_xlfn.TEXTSPLIT(B153,"-"),4),INDEX(_xlfn.TEXTSPLIT(B153,"-"),5)))</f>
        <v>CA-2301-AA1B-NA</v>
      </c>
      <c r="AL153" s="2" t="str">
        <f>IF(ISNUMBER(IFERROR(_xlfn.XLOOKUP(表格1[[#This Row],[Line_No]],'TEMP VALUE'!A:A,'DRAWING LIST'!A:A,,0),"")),"v","")</f>
        <v>v</v>
      </c>
      <c r="AM153" s="2" t="str">
        <f>_xlfn.XLOOKUP(表格1[[#This Row],[Series NO]], 版本控制!$A:$A, 版本控制!$E:$E, , 0, -1)</f>
        <v>啟用</v>
      </c>
    </row>
    <row r="154" spans="1:39">
      <c r="A154" s="18">
        <f>'圖號清單-114.04.25'!A154</f>
        <v>152</v>
      </c>
      <c r="B154" s="14" t="str">
        <f>_xlfn.XLOOKUP(表格1[[#This Row],[Series NO]],'圖號清單-114.04.25'!A:A,'圖號清單-114.04.25'!B:B,,0)</f>
        <v>CA-2301-50-AA1B-NA-5</v>
      </c>
      <c r="C154" s="3" t="str">
        <f>COUNTIF($AK$2:AK154, AK154) &amp; "/" &amp; COUNTIF($AK$2:$AK$3003, AK154)</f>
        <v>5/7</v>
      </c>
      <c r="D154" s="3" t="str">
        <f t="shared" si="4"/>
        <v>CA-2301-50-AA1B-NA</v>
      </c>
      <c r="E154" s="14" t="str" cm="1">
        <f t="array" ref="E154">IFERROR(_xlfn.TEXTJOIN("-",TRUE,_xlfn.XLOOKUP(VALUE(INDEX(_xlfn.TEXTSPLIT(B154,"-"),3)),'DN轉換表(必要)'!A:A,'DN轉換表(必要)'!B:B,,0),INDEX(_xlfn.TEXTSPLIT(B154,"-"),1),INDEX(_xlfn.TEXTSPLIT(B154,"-"),2),INDEX(_xlfn.TEXTSPLIT(B154,"-"),4),INDEX(_xlfn.TEXTSPLIT(B154,"-"),5)),_xlfn.TEXTJOIN("-",TRUE,_xlfn.XLOOKUP(VALUE(INDEX(_xlfn.TEXTSPLIT(B154,"-"),4)),'DN轉換表(必要)'!A:A,'DN轉換表(必要)'!B:B,,0),INDEX(_xlfn.TEXTSPLIT(B154,"-"),1),INDEX(_xlfn.TEXTSPLIT(B154,"-"),2),INDEX(_xlfn.TEXTSPLIT(B154,"-"),3),INDEX(_xlfn.TEXTSPLIT(B154,"-"),4),INDEX(_xlfn.TEXTSPLIT(B154,"-"),5)))</f>
        <v>2"-CA-2301-AA1B-NA</v>
      </c>
      <c r="F154" s="3" t="str">
        <f>IFERROR(_xlfn.XLOOKUP(_xlfn.CONCAT(表格1[[#This Row],[Series NO]],"_",SUBSTITUTE(F$1,"REV.","")),版本控制!$F:$F,版本控制!$C:$C,,0),"")</f>
        <v>04/22/'25</v>
      </c>
      <c r="G154" s="3" t="str">
        <f>IFERROR(_xlfn.XLOOKUP(_xlfn.CONCAT(表格1[[#This Row],[Series NO]],"_",SUBSTITUTE(G$1,"REV.","")),版本控制!$F:$F,版本控制!$C:$C,,0),"")</f>
        <v>07/08/'25</v>
      </c>
      <c r="H154" s="3" t="str">
        <f>IFERROR(_xlfn.XLOOKUP(_xlfn.CONCAT(表格1[[#This Row],[Series NO]],"_",SUBSTITUTE(H$1,"REV.","")),版本控制!$F:$F,版本控制!$C:$C,,0),"")</f>
        <v/>
      </c>
      <c r="I154" s="3" t="str">
        <f>IFERROR(_xlfn.XLOOKUP(_xlfn.CONCAT(表格1[[#This Row],[Series NO]],"_",SUBSTITUTE(I$1,"REV.","")),版本控制!$F:$F,版本控制!$C:$C,,0),"")</f>
        <v/>
      </c>
      <c r="J154" s="3" t="str">
        <f>IFERROR(_xlfn.XLOOKUP(_xlfn.CONCAT(表格1[[#This Row],[Series NO]],"_",SUBSTITUTE(J$1,"REV.","")),版本控制!$F:$F,版本控制!$C:$C,,0),"")</f>
        <v/>
      </c>
      <c r="K154" s="3" t="str" cm="1">
        <f t="array" ref="K154">INDEX(F$1:J$1,1,MATCH(1,1/($F154:J154&lt;&gt;"")))</f>
        <v>REV.2</v>
      </c>
      <c r="L154" s="3" t="str" cm="1">
        <f t="array" ref="L154">LOOKUP(2,1/($F154:J154&lt;&gt;""),$F154:J154)</f>
        <v>07/08/'25</v>
      </c>
      <c r="M154" s="3"/>
      <c r="N154" s="3" t="str">
        <f t="shared" si="5"/>
        <v>0152</v>
      </c>
      <c r="O154" s="28"/>
      <c r="P154" s="32"/>
      <c r="Q154" s="22" cm="1">
        <f t="array" ref="Q154">_xlfn.XLOOKUP(INDEX(_xlfn.TEXTSPLIT(表格1[[#This Row],[LINE   NUMBER]],"-"),1),'DN轉換表(必要)'!B:B,'DN轉換表(必要)'!C:C,,0)</f>
        <v>2</v>
      </c>
      <c r="R154" s="22" t="str" cm="1">
        <f t="array" ref="R154">IF(IFERROR(MATCH(INDEX(_xlfn.TEXTSPLIT(表格1[[#This Row],[LINE   NUMBER]],"-"),2),介質清單!I:I,0)&gt;=1,FALSE),"Trim",INDEX(_xlfn.TEXTSPLIT(表格1[[#This Row],[LINE   NUMBER]],"-"),2))</f>
        <v>CA</v>
      </c>
      <c r="S154" s="22" t="str" cm="1">
        <f t="array" ref="S15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2301</v>
      </c>
      <c r="T154" s="22" t="str" cm="1">
        <f t="array" ref="T154">IF(LEN(INDEX(_xlfn.TEXTSPLIT(表格1[[#This Row],[LINE   NUMBER]],"-"),4))=4,INDEX(_xlfn.TEXTSPLIT(表格1[[#This Row],[LINE   NUMBER]],"-"),4),IF(LEN(MID(E154,FIND("AA",E154,1),4))=4,MID(E154,FIND("AA",E154,1),4),"Wrong"))</f>
        <v>AA1B</v>
      </c>
      <c r="U154" s="22" t="str" cm="1">
        <f t="array" ref="U15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54" s="22" t="str">
        <f>_xlfn.XLOOKUP(表格1[[#This Row],[級數]],管道等级索引表!B:B,管道等级索引表!G:G,,0)</f>
        <v>A106 Gr.B
API 5L Gr.B
SAWH</v>
      </c>
      <c r="W154" s="22" t="s">
        <v>5</v>
      </c>
      <c r="X154" s="23"/>
      <c r="Y154" s="22"/>
      <c r="Z154" s="22" t="str">
        <f>_xlfn.CONCAT(表格1[[#This Row],[系統]],"-",表格1[[#This Row],[編號]])</f>
        <v>CA-2301</v>
      </c>
      <c r="AA154" s="22"/>
      <c r="AB15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5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54" s="24" t="str">
        <f>IFERROR(_xlfn.XLOOKUP(表格1[[#This Row],[Line_No]],管道特性一覽表!A:A,管道特性一覽表!P:P,,0),"")</f>
        <v>水</v>
      </c>
      <c r="AE154" s="24" t="str" cm="1">
        <f t="array" ref="AE154">_xlfn.IFNA(_xlfn.XLOOKUP(表格1[[#This Row],[Series NO]],'依TP NO.篩選'!A:A,'依TP NO.篩選'!R:R,,0),_xlfn.XLOOKUP(VALUE(表格1[[#This Row],[Series NO]]),VALUE('依TP NO.篩選'!A:A),'依TP NO.篩選'!R:R,,0))</f>
        <v>TP-027</v>
      </c>
      <c r="AF154" s="24" t="str">
        <f>_xlfn.XLOOKUP(表格1[[#This Row],[系統]],介質清單!A:A,介質清單!B:B,,0)</f>
        <v>壓縮空氣</v>
      </c>
      <c r="AG154" s="25"/>
      <c r="AH154" s="22" t="s">
        <v>3433</v>
      </c>
      <c r="AI154" s="24"/>
      <c r="AJ15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54" s="2" t="str" cm="1">
        <f t="array" ref="AK154">IFERROR(_xlfn.TEXTJOIN("-",TRUE,INDEX(_xlfn.TEXTSPLIT(B154,"-"),1),INDEX(_xlfn.TEXTSPLIT(B154,"-"),2),INDEX(_xlfn.TEXTSPLIT(B154,"-"),4),INDEX(_xlfn.TEXTSPLIT(B154,"-"),5)),_xlfn.TEXTJOIN("-",TRUE,_xlfn.XLOOKUP(VALUE(INDEX(_xlfn.TEXTSPLIT(B154,"-"),4)),'DN轉換表(必要)'!A:A,'DN轉換表(必要)'!B:B,,0),INDEX(_xlfn.TEXTSPLIT(B154,"-"),1),INDEX(_xlfn.TEXTSPLIT(B154,"-"),2),INDEX(_xlfn.TEXTSPLIT(B154,"-"),3),INDEX(_xlfn.TEXTSPLIT(B154,"-"),4),INDEX(_xlfn.TEXTSPLIT(B154,"-"),5)))</f>
        <v>CA-2301-AA1B-NA</v>
      </c>
      <c r="AL154" s="2" t="str">
        <f>IF(ISNUMBER(IFERROR(_xlfn.XLOOKUP(表格1[[#This Row],[Line_No]],'TEMP VALUE'!A:A,'DRAWING LIST'!A:A,,0),"")),"v","")</f>
        <v>v</v>
      </c>
      <c r="AM154" s="2" t="str">
        <f>_xlfn.XLOOKUP(表格1[[#This Row],[Series NO]], 版本控制!$A:$A, 版本控制!$E:$E, , 0, -1)</f>
        <v>啟用</v>
      </c>
    </row>
    <row r="155" spans="1:39">
      <c r="A155" s="18">
        <f>'圖號清單-114.04.25'!A155</f>
        <v>153</v>
      </c>
      <c r="B155" s="14" t="str">
        <f>_xlfn.XLOOKUP(表格1[[#This Row],[Series NO]],'圖號清單-114.04.25'!A:A,'圖號清單-114.04.25'!B:B,,0)</f>
        <v>CA-2301-50-AA1B-NA-6</v>
      </c>
      <c r="C155" s="3" t="str">
        <f>COUNTIF($AK$2:AK155, AK155) &amp; "/" &amp; COUNTIF($AK$2:$AK$3003, AK155)</f>
        <v>6/7</v>
      </c>
      <c r="D155" s="3" t="str">
        <f t="shared" si="4"/>
        <v>CA-2301-50-AA1B-NA</v>
      </c>
      <c r="E155" s="14" t="str" cm="1">
        <f t="array" ref="E155">IFERROR(_xlfn.TEXTJOIN("-",TRUE,_xlfn.XLOOKUP(VALUE(INDEX(_xlfn.TEXTSPLIT(B155,"-"),3)),'DN轉換表(必要)'!A:A,'DN轉換表(必要)'!B:B,,0),INDEX(_xlfn.TEXTSPLIT(B155,"-"),1),INDEX(_xlfn.TEXTSPLIT(B155,"-"),2),INDEX(_xlfn.TEXTSPLIT(B155,"-"),4),INDEX(_xlfn.TEXTSPLIT(B155,"-"),5)),_xlfn.TEXTJOIN("-",TRUE,_xlfn.XLOOKUP(VALUE(INDEX(_xlfn.TEXTSPLIT(B155,"-"),4)),'DN轉換表(必要)'!A:A,'DN轉換表(必要)'!B:B,,0),INDEX(_xlfn.TEXTSPLIT(B155,"-"),1),INDEX(_xlfn.TEXTSPLIT(B155,"-"),2),INDEX(_xlfn.TEXTSPLIT(B155,"-"),3),INDEX(_xlfn.TEXTSPLIT(B155,"-"),4),INDEX(_xlfn.TEXTSPLIT(B155,"-"),5)))</f>
        <v>2"-CA-2301-AA1B-NA</v>
      </c>
      <c r="F155" s="3" t="str">
        <f>IFERROR(_xlfn.XLOOKUP(_xlfn.CONCAT(表格1[[#This Row],[Series NO]],"_",SUBSTITUTE(F$1,"REV.","")),版本控制!$F:$F,版本控制!$C:$C,,0),"")</f>
        <v>04/22/'25</v>
      </c>
      <c r="G155" s="3" t="str">
        <f>IFERROR(_xlfn.XLOOKUP(_xlfn.CONCAT(表格1[[#This Row],[Series NO]],"_",SUBSTITUTE(G$1,"REV.","")),版本控制!$F:$F,版本控制!$C:$C,,0),"")</f>
        <v>07/08/'25</v>
      </c>
      <c r="H155" s="3" t="str">
        <f>IFERROR(_xlfn.XLOOKUP(_xlfn.CONCAT(表格1[[#This Row],[Series NO]],"_",SUBSTITUTE(H$1,"REV.","")),版本控制!$F:$F,版本控制!$C:$C,,0),"")</f>
        <v/>
      </c>
      <c r="I155" s="3" t="str">
        <f>IFERROR(_xlfn.XLOOKUP(_xlfn.CONCAT(表格1[[#This Row],[Series NO]],"_",SUBSTITUTE(I$1,"REV.","")),版本控制!$F:$F,版本控制!$C:$C,,0),"")</f>
        <v/>
      </c>
      <c r="J155" s="3" t="str">
        <f>IFERROR(_xlfn.XLOOKUP(_xlfn.CONCAT(表格1[[#This Row],[Series NO]],"_",SUBSTITUTE(J$1,"REV.","")),版本控制!$F:$F,版本控制!$C:$C,,0),"")</f>
        <v/>
      </c>
      <c r="K155" s="3" t="str" cm="1">
        <f t="array" ref="K155">INDEX(F$1:J$1,1,MATCH(1,1/($F155:J155&lt;&gt;"")))</f>
        <v>REV.2</v>
      </c>
      <c r="L155" s="3" t="str" cm="1">
        <f t="array" ref="L155">LOOKUP(2,1/($F155:J155&lt;&gt;""),$F155:J155)</f>
        <v>07/08/'25</v>
      </c>
      <c r="M155" s="3"/>
      <c r="N155" s="3" t="str">
        <f t="shared" si="5"/>
        <v>0153</v>
      </c>
      <c r="O155" s="28"/>
      <c r="P155" s="32"/>
      <c r="Q155" s="22" cm="1">
        <f t="array" ref="Q155">_xlfn.XLOOKUP(INDEX(_xlfn.TEXTSPLIT(表格1[[#This Row],[LINE   NUMBER]],"-"),1),'DN轉換表(必要)'!B:B,'DN轉換表(必要)'!C:C,,0)</f>
        <v>2</v>
      </c>
      <c r="R155" s="22" t="str" cm="1">
        <f t="array" ref="R155">IF(IFERROR(MATCH(INDEX(_xlfn.TEXTSPLIT(表格1[[#This Row],[LINE   NUMBER]],"-"),2),介質清單!I:I,0)&gt;=1,FALSE),"Trim",INDEX(_xlfn.TEXTSPLIT(表格1[[#This Row],[LINE   NUMBER]],"-"),2))</f>
        <v>CA</v>
      </c>
      <c r="S155" s="22" t="str" cm="1">
        <f t="array" ref="S15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2301</v>
      </c>
      <c r="T155" s="22" t="str" cm="1">
        <f t="array" ref="T155">IF(LEN(INDEX(_xlfn.TEXTSPLIT(表格1[[#This Row],[LINE   NUMBER]],"-"),4))=4,INDEX(_xlfn.TEXTSPLIT(表格1[[#This Row],[LINE   NUMBER]],"-"),4),IF(LEN(MID(E155,FIND("AA",E155,1),4))=4,MID(E155,FIND("AA",E155,1),4),"Wrong"))</f>
        <v>AA1B</v>
      </c>
      <c r="U155" s="22" t="str" cm="1">
        <f t="array" ref="U15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55" s="22" t="str">
        <f>_xlfn.XLOOKUP(表格1[[#This Row],[級數]],管道等级索引表!B:B,管道等级索引表!G:G,,0)</f>
        <v>A106 Gr.B
API 5L Gr.B
SAWH</v>
      </c>
      <c r="W155" s="22" t="s">
        <v>5</v>
      </c>
      <c r="X155" s="23"/>
      <c r="Y155" s="22"/>
      <c r="Z155" s="22" t="str">
        <f>_xlfn.CONCAT(表格1[[#This Row],[系統]],"-",表格1[[#This Row],[編號]])</f>
        <v>CA-2301</v>
      </c>
      <c r="AA155" s="22"/>
      <c r="AB15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5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55" s="24" t="str">
        <f>IFERROR(_xlfn.XLOOKUP(表格1[[#This Row],[Line_No]],管道特性一覽表!A:A,管道特性一覽表!P:P,,0),"")</f>
        <v>水</v>
      </c>
      <c r="AE155" s="24" t="str" cm="1">
        <f t="array" ref="AE155">_xlfn.IFNA(_xlfn.XLOOKUP(表格1[[#This Row],[Series NO]],'依TP NO.篩選'!A:A,'依TP NO.篩選'!R:R,,0),_xlfn.XLOOKUP(VALUE(表格1[[#This Row],[Series NO]]),VALUE('依TP NO.篩選'!A:A),'依TP NO.篩選'!R:R,,0))</f>
        <v>TP-027</v>
      </c>
      <c r="AF155" s="24" t="str">
        <f>_xlfn.XLOOKUP(表格1[[#This Row],[系統]],介質清單!A:A,介質清單!B:B,,0)</f>
        <v>壓縮空氣</v>
      </c>
      <c r="AG155" s="25"/>
      <c r="AH155" s="22" t="s">
        <v>3433</v>
      </c>
      <c r="AI155" s="24"/>
      <c r="AJ15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55" s="2" t="str" cm="1">
        <f t="array" ref="AK155">IFERROR(_xlfn.TEXTJOIN("-",TRUE,INDEX(_xlfn.TEXTSPLIT(B155,"-"),1),INDEX(_xlfn.TEXTSPLIT(B155,"-"),2),INDEX(_xlfn.TEXTSPLIT(B155,"-"),4),INDEX(_xlfn.TEXTSPLIT(B155,"-"),5)),_xlfn.TEXTJOIN("-",TRUE,_xlfn.XLOOKUP(VALUE(INDEX(_xlfn.TEXTSPLIT(B155,"-"),4)),'DN轉換表(必要)'!A:A,'DN轉換表(必要)'!B:B,,0),INDEX(_xlfn.TEXTSPLIT(B155,"-"),1),INDEX(_xlfn.TEXTSPLIT(B155,"-"),2),INDEX(_xlfn.TEXTSPLIT(B155,"-"),3),INDEX(_xlfn.TEXTSPLIT(B155,"-"),4),INDEX(_xlfn.TEXTSPLIT(B155,"-"),5)))</f>
        <v>CA-2301-AA1B-NA</v>
      </c>
      <c r="AL155" s="2" t="str">
        <f>IF(ISNUMBER(IFERROR(_xlfn.XLOOKUP(表格1[[#This Row],[Line_No]],'TEMP VALUE'!A:A,'DRAWING LIST'!A:A,,0),"")),"v","")</f>
        <v>v</v>
      </c>
      <c r="AM155" s="2" t="str">
        <f>_xlfn.XLOOKUP(表格1[[#This Row],[Series NO]], 版本控制!$A:$A, 版本控制!$E:$E, , 0, -1)</f>
        <v>啟用</v>
      </c>
    </row>
    <row r="156" spans="1:39">
      <c r="A156" s="18">
        <f>'圖號清單-114.04.25'!A156</f>
        <v>154</v>
      </c>
      <c r="B156" s="14" t="str">
        <f>_xlfn.XLOOKUP(表格1[[#This Row],[Series NO]],'圖號清單-114.04.25'!A:A,'圖號清單-114.04.25'!B:B,,0)</f>
        <v>CA-2301-50-AA1B-NA-7</v>
      </c>
      <c r="C156" s="3" t="str">
        <f>COUNTIF($AK$2:AK156, AK156) &amp; "/" &amp; COUNTIF($AK$2:$AK$3003, AK156)</f>
        <v>7/7</v>
      </c>
      <c r="D156" s="3" t="str">
        <f t="shared" si="4"/>
        <v>CA-2301-50-AA1B-NA</v>
      </c>
      <c r="E156" s="14" t="str" cm="1">
        <f t="array" ref="E156">IFERROR(_xlfn.TEXTJOIN("-",TRUE,_xlfn.XLOOKUP(VALUE(INDEX(_xlfn.TEXTSPLIT(B156,"-"),3)),'DN轉換表(必要)'!A:A,'DN轉換表(必要)'!B:B,,0),INDEX(_xlfn.TEXTSPLIT(B156,"-"),1),INDEX(_xlfn.TEXTSPLIT(B156,"-"),2),INDEX(_xlfn.TEXTSPLIT(B156,"-"),4),INDEX(_xlfn.TEXTSPLIT(B156,"-"),5)),_xlfn.TEXTJOIN("-",TRUE,_xlfn.XLOOKUP(VALUE(INDEX(_xlfn.TEXTSPLIT(B156,"-"),4)),'DN轉換表(必要)'!A:A,'DN轉換表(必要)'!B:B,,0),INDEX(_xlfn.TEXTSPLIT(B156,"-"),1),INDEX(_xlfn.TEXTSPLIT(B156,"-"),2),INDEX(_xlfn.TEXTSPLIT(B156,"-"),3),INDEX(_xlfn.TEXTSPLIT(B156,"-"),4),INDEX(_xlfn.TEXTSPLIT(B156,"-"),5)))</f>
        <v>2"-CA-2301-AA1B-NA</v>
      </c>
      <c r="F156" s="3" t="str">
        <f>IFERROR(_xlfn.XLOOKUP(_xlfn.CONCAT(表格1[[#This Row],[Series NO]],"_",SUBSTITUTE(F$1,"REV.","")),版本控制!$F:$F,版本控制!$C:$C,,0),"")</f>
        <v>04/22/'25</v>
      </c>
      <c r="G156" s="3" t="str">
        <f>IFERROR(_xlfn.XLOOKUP(_xlfn.CONCAT(表格1[[#This Row],[Series NO]],"_",SUBSTITUTE(G$1,"REV.","")),版本控制!$F:$F,版本控制!$C:$C,,0),"")</f>
        <v>07/08/'25</v>
      </c>
      <c r="H156" s="3" t="str">
        <f>IFERROR(_xlfn.XLOOKUP(_xlfn.CONCAT(表格1[[#This Row],[Series NO]],"_",SUBSTITUTE(H$1,"REV.","")),版本控制!$F:$F,版本控制!$C:$C,,0),"")</f>
        <v/>
      </c>
      <c r="I156" s="3" t="str">
        <f>IFERROR(_xlfn.XLOOKUP(_xlfn.CONCAT(表格1[[#This Row],[Series NO]],"_",SUBSTITUTE(I$1,"REV.","")),版本控制!$F:$F,版本控制!$C:$C,,0),"")</f>
        <v/>
      </c>
      <c r="J156" s="3" t="str">
        <f>IFERROR(_xlfn.XLOOKUP(_xlfn.CONCAT(表格1[[#This Row],[Series NO]],"_",SUBSTITUTE(J$1,"REV.","")),版本控制!$F:$F,版本控制!$C:$C,,0),"")</f>
        <v/>
      </c>
      <c r="K156" s="3" t="str" cm="1">
        <f t="array" ref="K156">INDEX(F$1:J$1,1,MATCH(1,1/($F156:J156&lt;&gt;"")))</f>
        <v>REV.2</v>
      </c>
      <c r="L156" s="3" t="str" cm="1">
        <f t="array" ref="L156">LOOKUP(2,1/($F156:J156&lt;&gt;""),$F156:J156)</f>
        <v>07/08/'25</v>
      </c>
      <c r="M156" s="3"/>
      <c r="N156" s="3" t="str">
        <f t="shared" si="5"/>
        <v>0154</v>
      </c>
      <c r="O156" s="28"/>
      <c r="P156" s="32"/>
      <c r="Q156" s="22" cm="1">
        <f t="array" ref="Q156">_xlfn.XLOOKUP(INDEX(_xlfn.TEXTSPLIT(表格1[[#This Row],[LINE   NUMBER]],"-"),1),'DN轉換表(必要)'!B:B,'DN轉換表(必要)'!C:C,,0)</f>
        <v>2</v>
      </c>
      <c r="R156" s="22" t="str" cm="1">
        <f t="array" ref="R156">IF(IFERROR(MATCH(INDEX(_xlfn.TEXTSPLIT(表格1[[#This Row],[LINE   NUMBER]],"-"),2),介質清單!I:I,0)&gt;=1,FALSE),"Trim",INDEX(_xlfn.TEXTSPLIT(表格1[[#This Row],[LINE   NUMBER]],"-"),2))</f>
        <v>CA</v>
      </c>
      <c r="S156" s="22" t="str" cm="1">
        <f t="array" ref="S15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2301</v>
      </c>
      <c r="T156" s="22" t="str" cm="1">
        <f t="array" ref="T156">IF(LEN(INDEX(_xlfn.TEXTSPLIT(表格1[[#This Row],[LINE   NUMBER]],"-"),4))=4,INDEX(_xlfn.TEXTSPLIT(表格1[[#This Row],[LINE   NUMBER]],"-"),4),IF(LEN(MID(E156,FIND("AA",E156,1),4))=4,MID(E156,FIND("AA",E156,1),4),"Wrong"))</f>
        <v>AA1B</v>
      </c>
      <c r="U156" s="22" t="str" cm="1">
        <f t="array" ref="U15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56" s="22" t="str">
        <f>_xlfn.XLOOKUP(表格1[[#This Row],[級數]],管道等级索引表!B:B,管道等级索引表!G:G,,0)</f>
        <v>A106 Gr.B
API 5L Gr.B
SAWH</v>
      </c>
      <c r="W156" s="22" t="s">
        <v>5</v>
      </c>
      <c r="X156" s="23"/>
      <c r="Y156" s="22"/>
      <c r="Z156" s="22" t="str">
        <f>_xlfn.CONCAT(表格1[[#This Row],[系統]],"-",表格1[[#This Row],[編號]])</f>
        <v>CA-2301</v>
      </c>
      <c r="AA156" s="22"/>
      <c r="AB15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5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56" s="24" t="str">
        <f>IFERROR(_xlfn.XLOOKUP(表格1[[#This Row],[Line_No]],管道特性一覽表!A:A,管道特性一覽表!P:P,,0),"")</f>
        <v>水</v>
      </c>
      <c r="AE156" s="24" t="str" cm="1">
        <f t="array" ref="AE156">_xlfn.IFNA(_xlfn.XLOOKUP(表格1[[#This Row],[Series NO]],'依TP NO.篩選'!A:A,'依TP NO.篩選'!R:R,,0),_xlfn.XLOOKUP(VALUE(表格1[[#This Row],[Series NO]]),VALUE('依TP NO.篩選'!A:A),'依TP NO.篩選'!R:R,,0))</f>
        <v>TP-027</v>
      </c>
      <c r="AF156" s="24" t="str">
        <f>_xlfn.XLOOKUP(表格1[[#This Row],[系統]],介質清單!A:A,介質清單!B:B,,0)</f>
        <v>壓縮空氣</v>
      </c>
      <c r="AG156" s="25"/>
      <c r="AH156" s="22" t="s">
        <v>3433</v>
      </c>
      <c r="AI156" s="24"/>
      <c r="AJ15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56" s="2" t="str" cm="1">
        <f t="array" ref="AK156">IFERROR(_xlfn.TEXTJOIN("-",TRUE,INDEX(_xlfn.TEXTSPLIT(B156,"-"),1),INDEX(_xlfn.TEXTSPLIT(B156,"-"),2),INDEX(_xlfn.TEXTSPLIT(B156,"-"),4),INDEX(_xlfn.TEXTSPLIT(B156,"-"),5)),_xlfn.TEXTJOIN("-",TRUE,_xlfn.XLOOKUP(VALUE(INDEX(_xlfn.TEXTSPLIT(B156,"-"),4)),'DN轉換表(必要)'!A:A,'DN轉換表(必要)'!B:B,,0),INDEX(_xlfn.TEXTSPLIT(B156,"-"),1),INDEX(_xlfn.TEXTSPLIT(B156,"-"),2),INDEX(_xlfn.TEXTSPLIT(B156,"-"),3),INDEX(_xlfn.TEXTSPLIT(B156,"-"),4),INDEX(_xlfn.TEXTSPLIT(B156,"-"),5)))</f>
        <v>CA-2301-AA1B-NA</v>
      </c>
      <c r="AL156" s="2" t="str">
        <f>IF(ISNUMBER(IFERROR(_xlfn.XLOOKUP(表格1[[#This Row],[Line_No]],'TEMP VALUE'!A:A,'DRAWING LIST'!A:A,,0),"")),"v","")</f>
        <v>v</v>
      </c>
      <c r="AM156" s="2" t="str">
        <f>_xlfn.XLOOKUP(表格1[[#This Row],[Series NO]], 版本控制!$A:$A, 版本控制!$E:$E, , 0, -1)</f>
        <v>啟用</v>
      </c>
    </row>
    <row r="157" spans="1:39">
      <c r="A157" s="18">
        <f>'圖號清單-114.04.25'!A157</f>
        <v>155</v>
      </c>
      <c r="B157" s="14" t="str">
        <f>_xlfn.XLOOKUP(表格1[[#This Row],[Series NO]],'圖號清單-114.04.25'!A:A,'圖號清單-114.04.25'!B:B,,0)</f>
        <v>CA-2302-50-AA1B-NA-1</v>
      </c>
      <c r="C157" s="3" t="str">
        <f>COUNTIF($AK$2:AK157, AK157) &amp; "/" &amp; COUNTIF($AK$2:$AK$3003, AK157)</f>
        <v>1/4</v>
      </c>
      <c r="D157" s="3" t="str">
        <f t="shared" si="4"/>
        <v>CA-2302-50-AA1B-NA</v>
      </c>
      <c r="E157" s="14" t="str" cm="1">
        <f t="array" ref="E157">IFERROR(_xlfn.TEXTJOIN("-",TRUE,_xlfn.XLOOKUP(VALUE(INDEX(_xlfn.TEXTSPLIT(B157,"-"),3)),'DN轉換表(必要)'!A:A,'DN轉換表(必要)'!B:B,,0),INDEX(_xlfn.TEXTSPLIT(B157,"-"),1),INDEX(_xlfn.TEXTSPLIT(B157,"-"),2),INDEX(_xlfn.TEXTSPLIT(B157,"-"),4),INDEX(_xlfn.TEXTSPLIT(B157,"-"),5)),_xlfn.TEXTJOIN("-",TRUE,_xlfn.XLOOKUP(VALUE(INDEX(_xlfn.TEXTSPLIT(B157,"-"),4)),'DN轉換表(必要)'!A:A,'DN轉換表(必要)'!B:B,,0),INDEX(_xlfn.TEXTSPLIT(B157,"-"),1),INDEX(_xlfn.TEXTSPLIT(B157,"-"),2),INDEX(_xlfn.TEXTSPLIT(B157,"-"),3),INDEX(_xlfn.TEXTSPLIT(B157,"-"),4),INDEX(_xlfn.TEXTSPLIT(B157,"-"),5)))</f>
        <v>2"-CA-2302-AA1B-NA</v>
      </c>
      <c r="F157" s="3" t="str">
        <f>IFERROR(_xlfn.XLOOKUP(_xlfn.CONCAT(表格1[[#This Row],[Series NO]],"_",SUBSTITUTE(F$1,"REV.","")),版本控制!$F:$F,版本控制!$C:$C,,0),"")</f>
        <v>04/22/'25</v>
      </c>
      <c r="G157" s="3" t="str">
        <f>IFERROR(_xlfn.XLOOKUP(_xlfn.CONCAT(表格1[[#This Row],[Series NO]],"_",SUBSTITUTE(G$1,"REV.","")),版本控制!$F:$F,版本控制!$C:$C,,0),"")</f>
        <v/>
      </c>
      <c r="H157" s="3" t="str">
        <f>IFERROR(_xlfn.XLOOKUP(_xlfn.CONCAT(表格1[[#This Row],[Series NO]],"_",SUBSTITUTE(H$1,"REV.","")),版本控制!$F:$F,版本控制!$C:$C,,0),"")</f>
        <v/>
      </c>
      <c r="I157" s="3" t="str">
        <f>IFERROR(_xlfn.XLOOKUP(_xlfn.CONCAT(表格1[[#This Row],[Series NO]],"_",SUBSTITUTE(I$1,"REV.","")),版本控制!$F:$F,版本控制!$C:$C,,0),"")</f>
        <v/>
      </c>
      <c r="J157" s="3" t="str">
        <f>IFERROR(_xlfn.XLOOKUP(_xlfn.CONCAT(表格1[[#This Row],[Series NO]],"_",SUBSTITUTE(J$1,"REV.","")),版本控制!$F:$F,版本控制!$C:$C,,0),"")</f>
        <v/>
      </c>
      <c r="K157" s="3" t="str" cm="1">
        <f t="array" ref="K157">INDEX(F$1:J$1,1,MATCH(1,1/($F157:J157&lt;&gt;"")))</f>
        <v>REV.1</v>
      </c>
      <c r="L157" s="3" t="str" cm="1">
        <f t="array" ref="L157">LOOKUP(2,1/($F157:J157&lt;&gt;""),$F157:J157)</f>
        <v>04/22/'25</v>
      </c>
      <c r="M157" s="3"/>
      <c r="N157" s="3" t="str">
        <f t="shared" si="5"/>
        <v>0155</v>
      </c>
      <c r="O157" s="28"/>
      <c r="P157" s="32"/>
      <c r="Q157" s="22" cm="1">
        <f t="array" ref="Q157">_xlfn.XLOOKUP(INDEX(_xlfn.TEXTSPLIT(表格1[[#This Row],[LINE   NUMBER]],"-"),1),'DN轉換表(必要)'!B:B,'DN轉換表(必要)'!C:C,,0)</f>
        <v>2</v>
      </c>
      <c r="R157" s="22" t="str" cm="1">
        <f t="array" ref="R157">IF(IFERROR(MATCH(INDEX(_xlfn.TEXTSPLIT(表格1[[#This Row],[LINE   NUMBER]],"-"),2),介質清單!I:I,0)&gt;=1,FALSE),"Trim",INDEX(_xlfn.TEXTSPLIT(表格1[[#This Row],[LINE   NUMBER]],"-"),2))</f>
        <v>CA</v>
      </c>
      <c r="S157" s="22" t="str" cm="1">
        <f t="array" ref="S15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2302</v>
      </c>
      <c r="T157" s="22" t="str" cm="1">
        <f t="array" ref="T157">IF(LEN(INDEX(_xlfn.TEXTSPLIT(表格1[[#This Row],[LINE   NUMBER]],"-"),4))=4,INDEX(_xlfn.TEXTSPLIT(表格1[[#This Row],[LINE   NUMBER]],"-"),4),IF(LEN(MID(E157,FIND("AA",E157,1),4))=4,MID(E157,FIND("AA",E157,1),4),"Wrong"))</f>
        <v>AA1B</v>
      </c>
      <c r="U157" s="22" t="str" cm="1">
        <f t="array" ref="U15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57" s="22" t="str">
        <f>_xlfn.XLOOKUP(表格1[[#This Row],[級數]],管道等级索引表!B:B,管道等级索引表!G:G,,0)</f>
        <v>A106 Gr.B
API 5L Gr.B
SAWH</v>
      </c>
      <c r="W157" s="22" t="s">
        <v>5</v>
      </c>
      <c r="X157" s="23"/>
      <c r="Y157" s="22"/>
      <c r="Z157" s="22" t="str">
        <f>_xlfn.CONCAT(表格1[[#This Row],[系統]],"-",表格1[[#This Row],[編號]])</f>
        <v>CA-2302</v>
      </c>
      <c r="AA157" s="22"/>
      <c r="AB15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5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57" s="24" t="str">
        <f>IFERROR(_xlfn.XLOOKUP(表格1[[#This Row],[Line_No]],管道特性一覽表!A:A,管道特性一覽表!P:P,,0),"")</f>
        <v>水</v>
      </c>
      <c r="AE157" s="24" t="str" cm="1">
        <f t="array" ref="AE157">_xlfn.IFNA(_xlfn.XLOOKUP(表格1[[#This Row],[Series NO]],'依TP NO.篩選'!A:A,'依TP NO.篩選'!R:R,,0),_xlfn.XLOOKUP(VALUE(表格1[[#This Row],[Series NO]]),VALUE('依TP NO.篩選'!A:A),'依TP NO.篩選'!R:R,,0))</f>
        <v>TP-029</v>
      </c>
      <c r="AF157" s="24" t="str">
        <f>_xlfn.XLOOKUP(表格1[[#This Row],[系統]],介質清單!A:A,介質清單!B:B,,0)</f>
        <v>壓縮空氣</v>
      </c>
      <c r="AG157" s="25"/>
      <c r="AH157" s="22" t="s">
        <v>3433</v>
      </c>
      <c r="AI157" s="24"/>
      <c r="AJ15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57" s="2" t="str" cm="1">
        <f t="array" ref="AK157">IFERROR(_xlfn.TEXTJOIN("-",TRUE,INDEX(_xlfn.TEXTSPLIT(B157,"-"),1),INDEX(_xlfn.TEXTSPLIT(B157,"-"),2),INDEX(_xlfn.TEXTSPLIT(B157,"-"),4),INDEX(_xlfn.TEXTSPLIT(B157,"-"),5)),_xlfn.TEXTJOIN("-",TRUE,_xlfn.XLOOKUP(VALUE(INDEX(_xlfn.TEXTSPLIT(B157,"-"),4)),'DN轉換表(必要)'!A:A,'DN轉換表(必要)'!B:B,,0),INDEX(_xlfn.TEXTSPLIT(B157,"-"),1),INDEX(_xlfn.TEXTSPLIT(B157,"-"),2),INDEX(_xlfn.TEXTSPLIT(B157,"-"),3),INDEX(_xlfn.TEXTSPLIT(B157,"-"),4),INDEX(_xlfn.TEXTSPLIT(B157,"-"),5)))</f>
        <v>CA-2302-AA1B-NA</v>
      </c>
      <c r="AL157" s="2" t="str">
        <f>IF(ISNUMBER(IFERROR(_xlfn.XLOOKUP(表格1[[#This Row],[Line_No]],'TEMP VALUE'!A:A,'DRAWING LIST'!A:A,,0),"")),"v","")</f>
        <v>v</v>
      </c>
      <c r="AM157" s="2" t="str">
        <f>_xlfn.XLOOKUP(表格1[[#This Row],[Series NO]], 版本控制!$A:$A, 版本控制!$E:$E, , 0, -1)</f>
        <v>啟用</v>
      </c>
    </row>
    <row r="158" spans="1:39">
      <c r="A158" s="18">
        <f>'圖號清單-114.04.25'!A158</f>
        <v>156</v>
      </c>
      <c r="B158" s="14" t="str">
        <f>_xlfn.XLOOKUP(表格1[[#This Row],[Series NO]],'圖號清單-114.04.25'!A:A,'圖號清單-114.04.25'!B:B,,0)</f>
        <v>CA-2302-50-AA1B-NA-2</v>
      </c>
      <c r="C158" s="3" t="str">
        <f>COUNTIF($AK$2:AK158, AK158) &amp; "/" &amp; COUNTIF($AK$2:$AK$3003, AK158)</f>
        <v>2/4</v>
      </c>
      <c r="D158" s="3" t="str">
        <f t="shared" si="4"/>
        <v>CA-2302-50-AA1B-NA</v>
      </c>
      <c r="E158" s="14" t="str" cm="1">
        <f t="array" ref="E158">IFERROR(_xlfn.TEXTJOIN("-",TRUE,_xlfn.XLOOKUP(VALUE(INDEX(_xlfn.TEXTSPLIT(B158,"-"),3)),'DN轉換表(必要)'!A:A,'DN轉換表(必要)'!B:B,,0),INDEX(_xlfn.TEXTSPLIT(B158,"-"),1),INDEX(_xlfn.TEXTSPLIT(B158,"-"),2),INDEX(_xlfn.TEXTSPLIT(B158,"-"),4),INDEX(_xlfn.TEXTSPLIT(B158,"-"),5)),_xlfn.TEXTJOIN("-",TRUE,_xlfn.XLOOKUP(VALUE(INDEX(_xlfn.TEXTSPLIT(B158,"-"),4)),'DN轉換表(必要)'!A:A,'DN轉換表(必要)'!B:B,,0),INDEX(_xlfn.TEXTSPLIT(B158,"-"),1),INDEX(_xlfn.TEXTSPLIT(B158,"-"),2),INDEX(_xlfn.TEXTSPLIT(B158,"-"),3),INDEX(_xlfn.TEXTSPLIT(B158,"-"),4),INDEX(_xlfn.TEXTSPLIT(B158,"-"),5)))</f>
        <v>2"-CA-2302-AA1B-NA</v>
      </c>
      <c r="F158" s="3" t="str">
        <f>IFERROR(_xlfn.XLOOKUP(_xlfn.CONCAT(表格1[[#This Row],[Series NO]],"_",SUBSTITUTE(F$1,"REV.","")),版本控制!$F:$F,版本控制!$C:$C,,0),"")</f>
        <v>04/22/'25</v>
      </c>
      <c r="G158" s="3" t="str">
        <f>IFERROR(_xlfn.XLOOKUP(_xlfn.CONCAT(表格1[[#This Row],[Series NO]],"_",SUBSTITUTE(G$1,"REV.","")),版本控制!$F:$F,版本控制!$C:$C,,0),"")</f>
        <v/>
      </c>
      <c r="H158" s="3" t="str">
        <f>IFERROR(_xlfn.XLOOKUP(_xlfn.CONCAT(表格1[[#This Row],[Series NO]],"_",SUBSTITUTE(H$1,"REV.","")),版本控制!$F:$F,版本控制!$C:$C,,0),"")</f>
        <v/>
      </c>
      <c r="I158" s="3" t="str">
        <f>IFERROR(_xlfn.XLOOKUP(_xlfn.CONCAT(表格1[[#This Row],[Series NO]],"_",SUBSTITUTE(I$1,"REV.","")),版本控制!$F:$F,版本控制!$C:$C,,0),"")</f>
        <v/>
      </c>
      <c r="J158" s="3" t="str">
        <f>IFERROR(_xlfn.XLOOKUP(_xlfn.CONCAT(表格1[[#This Row],[Series NO]],"_",SUBSTITUTE(J$1,"REV.","")),版本控制!$F:$F,版本控制!$C:$C,,0),"")</f>
        <v/>
      </c>
      <c r="K158" s="3" t="str" cm="1">
        <f t="array" ref="K158">INDEX(F$1:J$1,1,MATCH(1,1/($F158:J158&lt;&gt;"")))</f>
        <v>REV.1</v>
      </c>
      <c r="L158" s="3" t="str" cm="1">
        <f t="array" ref="L158">LOOKUP(2,1/($F158:J158&lt;&gt;""),$F158:J158)</f>
        <v>04/22/'25</v>
      </c>
      <c r="M158" s="3"/>
      <c r="N158" s="3" t="str">
        <f t="shared" si="5"/>
        <v>0156</v>
      </c>
      <c r="O158" s="28"/>
      <c r="P158" s="32"/>
      <c r="Q158" s="22" cm="1">
        <f t="array" ref="Q158">_xlfn.XLOOKUP(INDEX(_xlfn.TEXTSPLIT(表格1[[#This Row],[LINE   NUMBER]],"-"),1),'DN轉換表(必要)'!B:B,'DN轉換表(必要)'!C:C,,0)</f>
        <v>2</v>
      </c>
      <c r="R158" s="22" t="str" cm="1">
        <f t="array" ref="R158">IF(IFERROR(MATCH(INDEX(_xlfn.TEXTSPLIT(表格1[[#This Row],[LINE   NUMBER]],"-"),2),介質清單!I:I,0)&gt;=1,FALSE),"Trim",INDEX(_xlfn.TEXTSPLIT(表格1[[#This Row],[LINE   NUMBER]],"-"),2))</f>
        <v>CA</v>
      </c>
      <c r="S158" s="22" t="str" cm="1">
        <f t="array" ref="S15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2302</v>
      </c>
      <c r="T158" s="22" t="str" cm="1">
        <f t="array" ref="T158">IF(LEN(INDEX(_xlfn.TEXTSPLIT(表格1[[#This Row],[LINE   NUMBER]],"-"),4))=4,INDEX(_xlfn.TEXTSPLIT(表格1[[#This Row],[LINE   NUMBER]],"-"),4),IF(LEN(MID(E158,FIND("AA",E158,1),4))=4,MID(E158,FIND("AA",E158,1),4),"Wrong"))</f>
        <v>AA1B</v>
      </c>
      <c r="U158" s="22" t="str" cm="1">
        <f t="array" ref="U15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58" s="22" t="str">
        <f>_xlfn.XLOOKUP(表格1[[#This Row],[級數]],管道等级索引表!B:B,管道等级索引表!G:G,,0)</f>
        <v>A106 Gr.B
API 5L Gr.B
SAWH</v>
      </c>
      <c r="W158" s="22" t="s">
        <v>5</v>
      </c>
      <c r="X158" s="23"/>
      <c r="Y158" s="22"/>
      <c r="Z158" s="22" t="str">
        <f>_xlfn.CONCAT(表格1[[#This Row],[系統]],"-",表格1[[#This Row],[編號]])</f>
        <v>CA-2302</v>
      </c>
      <c r="AA158" s="22"/>
      <c r="AB15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5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58" s="24" t="str">
        <f>IFERROR(_xlfn.XLOOKUP(表格1[[#This Row],[Line_No]],管道特性一覽表!A:A,管道特性一覽表!P:P,,0),"")</f>
        <v>水</v>
      </c>
      <c r="AE158" s="24" t="str" cm="1">
        <f t="array" ref="AE158">_xlfn.IFNA(_xlfn.XLOOKUP(表格1[[#This Row],[Series NO]],'依TP NO.篩選'!A:A,'依TP NO.篩選'!R:R,,0),_xlfn.XLOOKUP(VALUE(表格1[[#This Row],[Series NO]]),VALUE('依TP NO.篩選'!A:A),'依TP NO.篩選'!R:R,,0))</f>
        <v>TP-029</v>
      </c>
      <c r="AF158" s="24" t="str">
        <f>_xlfn.XLOOKUP(表格1[[#This Row],[系統]],介質清單!A:A,介質清單!B:B,,0)</f>
        <v>壓縮空氣</v>
      </c>
      <c r="AG158" s="25"/>
      <c r="AH158" s="22" t="s">
        <v>3433</v>
      </c>
      <c r="AI158" s="24"/>
      <c r="AJ15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58" s="2" t="str" cm="1">
        <f t="array" ref="AK158">IFERROR(_xlfn.TEXTJOIN("-",TRUE,INDEX(_xlfn.TEXTSPLIT(B158,"-"),1),INDEX(_xlfn.TEXTSPLIT(B158,"-"),2),INDEX(_xlfn.TEXTSPLIT(B158,"-"),4),INDEX(_xlfn.TEXTSPLIT(B158,"-"),5)),_xlfn.TEXTJOIN("-",TRUE,_xlfn.XLOOKUP(VALUE(INDEX(_xlfn.TEXTSPLIT(B158,"-"),4)),'DN轉換表(必要)'!A:A,'DN轉換表(必要)'!B:B,,0),INDEX(_xlfn.TEXTSPLIT(B158,"-"),1),INDEX(_xlfn.TEXTSPLIT(B158,"-"),2),INDEX(_xlfn.TEXTSPLIT(B158,"-"),3),INDEX(_xlfn.TEXTSPLIT(B158,"-"),4),INDEX(_xlfn.TEXTSPLIT(B158,"-"),5)))</f>
        <v>CA-2302-AA1B-NA</v>
      </c>
      <c r="AL158" s="2" t="str">
        <f>IF(ISNUMBER(IFERROR(_xlfn.XLOOKUP(表格1[[#This Row],[Line_No]],'TEMP VALUE'!A:A,'DRAWING LIST'!A:A,,0),"")),"v","")</f>
        <v>v</v>
      </c>
      <c r="AM158" s="2" t="str">
        <f>_xlfn.XLOOKUP(表格1[[#This Row],[Series NO]], 版本控制!$A:$A, 版本控制!$E:$E, , 0, -1)</f>
        <v>啟用</v>
      </c>
    </row>
    <row r="159" spans="1:39">
      <c r="A159" s="18">
        <f>'圖號清單-114.04.25'!A159</f>
        <v>157</v>
      </c>
      <c r="B159" s="14" t="str">
        <f>_xlfn.XLOOKUP(表格1[[#This Row],[Series NO]],'圖號清單-114.04.25'!A:A,'圖號清單-114.04.25'!B:B,,0)</f>
        <v>CA-2302-50-AA1B-NA-3</v>
      </c>
      <c r="C159" s="3" t="str">
        <f>COUNTIF($AK$2:AK159, AK159) &amp; "/" &amp; COUNTIF($AK$2:$AK$3003, AK159)</f>
        <v>3/4</v>
      </c>
      <c r="D159" s="3" t="str">
        <f t="shared" si="4"/>
        <v>CA-2302-50-AA1B-NA</v>
      </c>
      <c r="E159" s="14" t="str" cm="1">
        <f t="array" ref="E159">IFERROR(_xlfn.TEXTJOIN("-",TRUE,_xlfn.XLOOKUP(VALUE(INDEX(_xlfn.TEXTSPLIT(B159,"-"),3)),'DN轉換表(必要)'!A:A,'DN轉換表(必要)'!B:B,,0),INDEX(_xlfn.TEXTSPLIT(B159,"-"),1),INDEX(_xlfn.TEXTSPLIT(B159,"-"),2),INDEX(_xlfn.TEXTSPLIT(B159,"-"),4),INDEX(_xlfn.TEXTSPLIT(B159,"-"),5)),_xlfn.TEXTJOIN("-",TRUE,_xlfn.XLOOKUP(VALUE(INDEX(_xlfn.TEXTSPLIT(B159,"-"),4)),'DN轉換表(必要)'!A:A,'DN轉換表(必要)'!B:B,,0),INDEX(_xlfn.TEXTSPLIT(B159,"-"),1),INDEX(_xlfn.TEXTSPLIT(B159,"-"),2),INDEX(_xlfn.TEXTSPLIT(B159,"-"),3),INDEX(_xlfn.TEXTSPLIT(B159,"-"),4),INDEX(_xlfn.TEXTSPLIT(B159,"-"),5)))</f>
        <v>2"-CA-2302-AA1B-NA</v>
      </c>
      <c r="F159" s="3" t="str">
        <f>IFERROR(_xlfn.XLOOKUP(_xlfn.CONCAT(表格1[[#This Row],[Series NO]],"_",SUBSTITUTE(F$1,"REV.","")),版本控制!$F:$F,版本控制!$C:$C,,0),"")</f>
        <v>04/22/'25</v>
      </c>
      <c r="G159" s="3" t="str">
        <f>IFERROR(_xlfn.XLOOKUP(_xlfn.CONCAT(表格1[[#This Row],[Series NO]],"_",SUBSTITUTE(G$1,"REV.","")),版本控制!$F:$F,版本控制!$C:$C,,0),"")</f>
        <v/>
      </c>
      <c r="H159" s="3" t="str">
        <f>IFERROR(_xlfn.XLOOKUP(_xlfn.CONCAT(表格1[[#This Row],[Series NO]],"_",SUBSTITUTE(H$1,"REV.","")),版本控制!$F:$F,版本控制!$C:$C,,0),"")</f>
        <v/>
      </c>
      <c r="I159" s="3" t="str">
        <f>IFERROR(_xlfn.XLOOKUP(_xlfn.CONCAT(表格1[[#This Row],[Series NO]],"_",SUBSTITUTE(I$1,"REV.","")),版本控制!$F:$F,版本控制!$C:$C,,0),"")</f>
        <v/>
      </c>
      <c r="J159" s="3" t="str">
        <f>IFERROR(_xlfn.XLOOKUP(_xlfn.CONCAT(表格1[[#This Row],[Series NO]],"_",SUBSTITUTE(J$1,"REV.","")),版本控制!$F:$F,版本控制!$C:$C,,0),"")</f>
        <v/>
      </c>
      <c r="K159" s="3" t="str" cm="1">
        <f t="array" ref="K159">INDEX(F$1:J$1,1,MATCH(1,1/($F159:J159&lt;&gt;"")))</f>
        <v>REV.1</v>
      </c>
      <c r="L159" s="3" t="str" cm="1">
        <f t="array" ref="L159">LOOKUP(2,1/($F159:J159&lt;&gt;""),$F159:J159)</f>
        <v>04/22/'25</v>
      </c>
      <c r="M159" s="3"/>
      <c r="N159" s="3" t="str">
        <f t="shared" si="5"/>
        <v>0157</v>
      </c>
      <c r="O159" s="28"/>
      <c r="P159" s="15"/>
      <c r="Q159" s="22" cm="1">
        <f t="array" ref="Q159">_xlfn.XLOOKUP(INDEX(_xlfn.TEXTSPLIT(表格1[[#This Row],[LINE   NUMBER]],"-"),1),'DN轉換表(必要)'!B:B,'DN轉換表(必要)'!C:C,,0)</f>
        <v>2</v>
      </c>
      <c r="R159" s="22" t="str" cm="1">
        <f t="array" ref="R159">IF(IFERROR(MATCH(INDEX(_xlfn.TEXTSPLIT(表格1[[#This Row],[LINE   NUMBER]],"-"),2),介質清單!I:I,0)&gt;=1,FALSE),"Trim",INDEX(_xlfn.TEXTSPLIT(表格1[[#This Row],[LINE   NUMBER]],"-"),2))</f>
        <v>CA</v>
      </c>
      <c r="S159" s="22" t="str" cm="1">
        <f t="array" ref="S15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2302</v>
      </c>
      <c r="T159" s="22" t="str" cm="1">
        <f t="array" ref="T159">IF(LEN(INDEX(_xlfn.TEXTSPLIT(表格1[[#This Row],[LINE   NUMBER]],"-"),4))=4,INDEX(_xlfn.TEXTSPLIT(表格1[[#This Row],[LINE   NUMBER]],"-"),4),IF(LEN(MID(E159,FIND("AA",E159,1),4))=4,MID(E159,FIND("AA",E159,1),4),"Wrong"))</f>
        <v>AA1B</v>
      </c>
      <c r="U159" s="22" t="str" cm="1">
        <f t="array" ref="U15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59" s="22" t="str">
        <f>_xlfn.XLOOKUP(表格1[[#This Row],[級數]],管道等级索引表!B:B,管道等级索引表!G:G,,0)</f>
        <v>A106 Gr.B
API 5L Gr.B
SAWH</v>
      </c>
      <c r="W159" s="22" t="s">
        <v>5</v>
      </c>
      <c r="X159" s="23"/>
      <c r="Y159" s="22"/>
      <c r="Z159" s="22" t="str">
        <f>_xlfn.CONCAT(表格1[[#This Row],[系統]],"-",表格1[[#This Row],[編號]])</f>
        <v>CA-2302</v>
      </c>
      <c r="AA159" s="22"/>
      <c r="AB15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5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59" s="24" t="str">
        <f>IFERROR(_xlfn.XLOOKUP(表格1[[#This Row],[Line_No]],管道特性一覽表!A:A,管道特性一覽表!P:P,,0),"")</f>
        <v>水</v>
      </c>
      <c r="AE159" s="24" t="str" cm="1">
        <f t="array" ref="AE159">_xlfn.IFNA(_xlfn.XLOOKUP(表格1[[#This Row],[Series NO]],'依TP NO.篩選'!A:A,'依TP NO.篩選'!R:R,,0),_xlfn.XLOOKUP(VALUE(表格1[[#This Row],[Series NO]]),VALUE('依TP NO.篩選'!A:A),'依TP NO.篩選'!R:R,,0))</f>
        <v>TP-029</v>
      </c>
      <c r="AF159" s="24" t="str">
        <f>_xlfn.XLOOKUP(表格1[[#This Row],[系統]],介質清單!A:A,介質清單!B:B,,0)</f>
        <v>壓縮空氣</v>
      </c>
      <c r="AG159" s="25"/>
      <c r="AH159" s="22" t="s">
        <v>3433</v>
      </c>
      <c r="AI159" s="24"/>
      <c r="AJ15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59" s="2" t="str" cm="1">
        <f t="array" ref="AK159">IFERROR(_xlfn.TEXTJOIN("-",TRUE,INDEX(_xlfn.TEXTSPLIT(B159,"-"),1),INDEX(_xlfn.TEXTSPLIT(B159,"-"),2),INDEX(_xlfn.TEXTSPLIT(B159,"-"),4),INDEX(_xlfn.TEXTSPLIT(B159,"-"),5)),_xlfn.TEXTJOIN("-",TRUE,_xlfn.XLOOKUP(VALUE(INDEX(_xlfn.TEXTSPLIT(B159,"-"),4)),'DN轉換表(必要)'!A:A,'DN轉換表(必要)'!B:B,,0),INDEX(_xlfn.TEXTSPLIT(B159,"-"),1),INDEX(_xlfn.TEXTSPLIT(B159,"-"),2),INDEX(_xlfn.TEXTSPLIT(B159,"-"),3),INDEX(_xlfn.TEXTSPLIT(B159,"-"),4),INDEX(_xlfn.TEXTSPLIT(B159,"-"),5)))</f>
        <v>CA-2302-AA1B-NA</v>
      </c>
      <c r="AL159" s="2" t="str">
        <f>IF(ISNUMBER(IFERROR(_xlfn.XLOOKUP(表格1[[#This Row],[Line_No]],'TEMP VALUE'!A:A,'DRAWING LIST'!A:A,,0),"")),"v","")</f>
        <v>v</v>
      </c>
      <c r="AM159" s="2" t="str">
        <f>_xlfn.XLOOKUP(表格1[[#This Row],[Series NO]], 版本控制!$A:$A, 版本控制!$E:$E, , 0, -1)</f>
        <v>啟用</v>
      </c>
    </row>
    <row r="160" spans="1:39">
      <c r="A160" s="18">
        <f>'圖號清單-114.04.25'!A160</f>
        <v>158</v>
      </c>
      <c r="B160" s="14" t="str">
        <f>_xlfn.XLOOKUP(表格1[[#This Row],[Series NO]],'圖號清單-114.04.25'!A:A,'圖號清單-114.04.25'!B:B,,0)</f>
        <v>CA-2302-50-AA1B-NA-4</v>
      </c>
      <c r="C160" s="3" t="str">
        <f>COUNTIF($AK$2:AK160, AK160) &amp; "/" &amp; COUNTIF($AK$2:$AK$3003, AK160)</f>
        <v>4/4</v>
      </c>
      <c r="D160" s="3" t="str">
        <f t="shared" si="4"/>
        <v>CA-2302-50-AA1B-NA</v>
      </c>
      <c r="E160" s="14" t="str" cm="1">
        <f t="array" ref="E160">IFERROR(_xlfn.TEXTJOIN("-",TRUE,_xlfn.XLOOKUP(VALUE(INDEX(_xlfn.TEXTSPLIT(B160,"-"),3)),'DN轉換表(必要)'!A:A,'DN轉換表(必要)'!B:B,,0),INDEX(_xlfn.TEXTSPLIT(B160,"-"),1),INDEX(_xlfn.TEXTSPLIT(B160,"-"),2),INDEX(_xlfn.TEXTSPLIT(B160,"-"),4),INDEX(_xlfn.TEXTSPLIT(B160,"-"),5)),_xlfn.TEXTJOIN("-",TRUE,_xlfn.XLOOKUP(VALUE(INDEX(_xlfn.TEXTSPLIT(B160,"-"),4)),'DN轉換表(必要)'!A:A,'DN轉換表(必要)'!B:B,,0),INDEX(_xlfn.TEXTSPLIT(B160,"-"),1),INDEX(_xlfn.TEXTSPLIT(B160,"-"),2),INDEX(_xlfn.TEXTSPLIT(B160,"-"),3),INDEX(_xlfn.TEXTSPLIT(B160,"-"),4),INDEX(_xlfn.TEXTSPLIT(B160,"-"),5)))</f>
        <v>2"-CA-2302-AA1B-NA</v>
      </c>
      <c r="F160" s="3" t="str">
        <f>IFERROR(_xlfn.XLOOKUP(_xlfn.CONCAT(表格1[[#This Row],[Series NO]],"_",SUBSTITUTE(F$1,"REV.","")),版本控制!$F:$F,版本控制!$C:$C,,0),"")</f>
        <v>04/22/'25</v>
      </c>
      <c r="G160" s="3" t="str">
        <f>IFERROR(_xlfn.XLOOKUP(_xlfn.CONCAT(表格1[[#This Row],[Series NO]],"_",SUBSTITUTE(G$1,"REV.","")),版本控制!$F:$F,版本控制!$C:$C,,0),"")</f>
        <v/>
      </c>
      <c r="H160" s="3" t="str">
        <f>IFERROR(_xlfn.XLOOKUP(_xlfn.CONCAT(表格1[[#This Row],[Series NO]],"_",SUBSTITUTE(H$1,"REV.","")),版本控制!$F:$F,版本控制!$C:$C,,0),"")</f>
        <v/>
      </c>
      <c r="I160" s="3" t="str">
        <f>IFERROR(_xlfn.XLOOKUP(_xlfn.CONCAT(表格1[[#This Row],[Series NO]],"_",SUBSTITUTE(I$1,"REV.","")),版本控制!$F:$F,版本控制!$C:$C,,0),"")</f>
        <v/>
      </c>
      <c r="J160" s="3" t="str">
        <f>IFERROR(_xlfn.XLOOKUP(_xlfn.CONCAT(表格1[[#This Row],[Series NO]],"_",SUBSTITUTE(J$1,"REV.","")),版本控制!$F:$F,版本控制!$C:$C,,0),"")</f>
        <v/>
      </c>
      <c r="K160" s="3" t="str" cm="1">
        <f t="array" ref="K160">INDEX(F$1:J$1,1,MATCH(1,1/($F160:J160&lt;&gt;"")))</f>
        <v>REV.1</v>
      </c>
      <c r="L160" s="3" t="str" cm="1">
        <f t="array" ref="L160">LOOKUP(2,1/($F160:J160&lt;&gt;""),$F160:J160)</f>
        <v>04/22/'25</v>
      </c>
      <c r="M160" s="3"/>
      <c r="N160" s="3" t="str">
        <f t="shared" si="5"/>
        <v>0158</v>
      </c>
      <c r="O160" s="28"/>
      <c r="P160" s="15"/>
      <c r="Q160" s="22" cm="1">
        <f t="array" ref="Q160">_xlfn.XLOOKUP(INDEX(_xlfn.TEXTSPLIT(表格1[[#This Row],[LINE   NUMBER]],"-"),1),'DN轉換表(必要)'!B:B,'DN轉換表(必要)'!C:C,,0)</f>
        <v>2</v>
      </c>
      <c r="R160" s="22" t="str" cm="1">
        <f t="array" ref="R160">IF(IFERROR(MATCH(INDEX(_xlfn.TEXTSPLIT(表格1[[#This Row],[LINE   NUMBER]],"-"),2),介質清單!I:I,0)&gt;=1,FALSE),"Trim",INDEX(_xlfn.TEXTSPLIT(表格1[[#This Row],[LINE   NUMBER]],"-"),2))</f>
        <v>CA</v>
      </c>
      <c r="S160" s="22" t="str" cm="1">
        <f t="array" ref="S16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2302</v>
      </c>
      <c r="T160" s="22" t="str" cm="1">
        <f t="array" ref="T160">IF(LEN(INDEX(_xlfn.TEXTSPLIT(表格1[[#This Row],[LINE   NUMBER]],"-"),4))=4,INDEX(_xlfn.TEXTSPLIT(表格1[[#This Row],[LINE   NUMBER]],"-"),4),IF(LEN(MID(E160,FIND("AA",E160,1),4))=4,MID(E160,FIND("AA",E160,1),4),"Wrong"))</f>
        <v>AA1B</v>
      </c>
      <c r="U160" s="22" t="str" cm="1">
        <f t="array" ref="U16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60" s="22" t="str">
        <f>_xlfn.XLOOKUP(表格1[[#This Row],[級數]],管道等级索引表!B:B,管道等级索引表!G:G,,0)</f>
        <v>A106 Gr.B
API 5L Gr.B
SAWH</v>
      </c>
      <c r="W160" s="22" t="s">
        <v>5</v>
      </c>
      <c r="X160" s="22"/>
      <c r="Y160" s="22"/>
      <c r="Z160" s="22" t="str">
        <f>_xlfn.CONCAT(表格1[[#This Row],[系統]],"-",表格1[[#This Row],[編號]])</f>
        <v>CA-2302</v>
      </c>
      <c r="AA160" s="22"/>
      <c r="AB16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16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160" s="24" t="str">
        <f>IFERROR(_xlfn.XLOOKUP(表格1[[#This Row],[Line_No]],管道特性一覽表!A:A,管道特性一覽表!P:P,,0),"")</f>
        <v>水</v>
      </c>
      <c r="AE160" s="24" t="str" cm="1">
        <f t="array" ref="AE160">_xlfn.IFNA(_xlfn.XLOOKUP(表格1[[#This Row],[Series NO]],'依TP NO.篩選'!A:A,'依TP NO.篩選'!R:R,,0),_xlfn.XLOOKUP(VALUE(表格1[[#This Row],[Series NO]]),VALUE('依TP NO.篩選'!A:A),'依TP NO.篩選'!R:R,,0))</f>
        <v>TP-029</v>
      </c>
      <c r="AF160" s="24" t="str">
        <f>_xlfn.XLOOKUP(表格1[[#This Row],[系統]],介質清單!A:A,介質清單!B:B,,0)</f>
        <v>壓縮空氣</v>
      </c>
      <c r="AG160" s="25"/>
      <c r="AH160" s="22" t="s">
        <v>3433</v>
      </c>
      <c r="AI160" s="24"/>
      <c r="AJ16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1-05 大洋綠</v>
      </c>
      <c r="AK160" s="2" t="str" cm="1">
        <f t="array" ref="AK160">IFERROR(_xlfn.TEXTJOIN("-",TRUE,INDEX(_xlfn.TEXTSPLIT(B160,"-"),1),INDEX(_xlfn.TEXTSPLIT(B160,"-"),2),INDEX(_xlfn.TEXTSPLIT(B160,"-"),4),INDEX(_xlfn.TEXTSPLIT(B160,"-"),5)),_xlfn.TEXTJOIN("-",TRUE,_xlfn.XLOOKUP(VALUE(INDEX(_xlfn.TEXTSPLIT(B160,"-"),4)),'DN轉換表(必要)'!A:A,'DN轉換表(必要)'!B:B,,0),INDEX(_xlfn.TEXTSPLIT(B160,"-"),1),INDEX(_xlfn.TEXTSPLIT(B160,"-"),2),INDEX(_xlfn.TEXTSPLIT(B160,"-"),3),INDEX(_xlfn.TEXTSPLIT(B160,"-"),4),INDEX(_xlfn.TEXTSPLIT(B160,"-"),5)))</f>
        <v>CA-2302-AA1B-NA</v>
      </c>
      <c r="AL160" s="2" t="str">
        <f>IF(ISNUMBER(IFERROR(_xlfn.XLOOKUP(表格1[[#This Row],[Line_No]],'TEMP VALUE'!A:A,'DRAWING LIST'!A:A,,0),"")),"v","")</f>
        <v>v</v>
      </c>
      <c r="AM160" s="2" t="str">
        <f>_xlfn.XLOOKUP(表格1[[#This Row],[Series NO]], 版本控制!$A:$A, 版本控制!$E:$E, , 0, -1)</f>
        <v>啟用</v>
      </c>
    </row>
    <row r="161" spans="1:39" hidden="1">
      <c r="A161" s="18">
        <f>'圖號清單-114.04.25'!A161</f>
        <v>159</v>
      </c>
      <c r="B161" s="14" t="str">
        <f>_xlfn.XLOOKUP(表格1[[#This Row],[Series NO]],'圖號清單-114.04.25'!A:A,'圖號清單-114.04.25'!B:B,,0)</f>
        <v>CWR-0301-15-AA1E-NA</v>
      </c>
      <c r="C161" s="3" t="str">
        <f>COUNTIF($AK$2:AK161, AK161) &amp; "/" &amp; COUNTIF($AK$2:$AK$3003, AK161)</f>
        <v>1/1</v>
      </c>
      <c r="D161" s="3" t="str">
        <f t="shared" si="4"/>
        <v>CWR-0301-15-AA1E-NA</v>
      </c>
      <c r="E161" s="14" t="str" cm="1">
        <f t="array" ref="E161">IFERROR(_xlfn.TEXTJOIN("-",TRUE,_xlfn.XLOOKUP(VALUE(INDEX(_xlfn.TEXTSPLIT(B161,"-"),3)),'DN轉換表(必要)'!A:A,'DN轉換表(必要)'!B:B,,0),INDEX(_xlfn.TEXTSPLIT(B161,"-"),1),INDEX(_xlfn.TEXTSPLIT(B161,"-"),2),INDEX(_xlfn.TEXTSPLIT(B161,"-"),4),INDEX(_xlfn.TEXTSPLIT(B161,"-"),5)),_xlfn.TEXTJOIN("-",TRUE,_xlfn.XLOOKUP(VALUE(INDEX(_xlfn.TEXTSPLIT(B161,"-"),4)),'DN轉換表(必要)'!A:A,'DN轉換表(必要)'!B:B,,0),INDEX(_xlfn.TEXTSPLIT(B161,"-"),1),INDEX(_xlfn.TEXTSPLIT(B161,"-"),2),INDEX(_xlfn.TEXTSPLIT(B161,"-"),3),INDEX(_xlfn.TEXTSPLIT(B161,"-"),4),INDEX(_xlfn.TEXTSPLIT(B161,"-"),5)))</f>
        <v>1/2"-CWR-0301-AA1E-NA</v>
      </c>
      <c r="F161" s="3" t="str">
        <f>IFERROR(_xlfn.XLOOKUP(_xlfn.CONCAT(表格1[[#This Row],[Series NO]],"_",SUBSTITUTE(F$1,"REV.","")),版本控制!$F:$F,版本控制!$C:$C,,0),"")</f>
        <v>04/22/'25</v>
      </c>
      <c r="G161" s="3" t="str">
        <f>IFERROR(_xlfn.XLOOKUP(_xlfn.CONCAT(表格1[[#This Row],[Series NO]],"_",SUBSTITUTE(G$1,"REV.","")),版本控制!$F:$F,版本控制!$C:$C,,0),"")</f>
        <v/>
      </c>
      <c r="H161" s="3" t="str">
        <f>IFERROR(_xlfn.XLOOKUP(_xlfn.CONCAT(表格1[[#This Row],[Series NO]],"_",SUBSTITUTE(H$1,"REV.","")),版本控制!$F:$F,版本控制!$C:$C,,0),"")</f>
        <v/>
      </c>
      <c r="I161" s="3" t="str">
        <f>IFERROR(_xlfn.XLOOKUP(_xlfn.CONCAT(表格1[[#This Row],[Series NO]],"_",SUBSTITUTE(I$1,"REV.","")),版本控制!$F:$F,版本控制!$C:$C,,0),"")</f>
        <v/>
      </c>
      <c r="J161" s="3" t="str">
        <f>IFERROR(_xlfn.XLOOKUP(_xlfn.CONCAT(表格1[[#This Row],[Series NO]],"_",SUBSTITUTE(J$1,"REV.","")),版本控制!$F:$F,版本控制!$C:$C,,0),"")</f>
        <v/>
      </c>
      <c r="K161" s="3" t="str" cm="1">
        <f t="array" ref="K161">INDEX(F$1:J$1,1,MATCH(1,1/($F161:J161&lt;&gt;"")))</f>
        <v>REV.1</v>
      </c>
      <c r="L161" s="3" t="str" cm="1">
        <f t="array" ref="L161">LOOKUP(2,1/($F161:J161&lt;&gt;""),$F161:J161)</f>
        <v>04/22/'25</v>
      </c>
      <c r="M161" s="3"/>
      <c r="N161" s="3" t="str">
        <f t="shared" si="5"/>
        <v>0159</v>
      </c>
      <c r="O161" s="28"/>
      <c r="P161" s="32"/>
      <c r="Q161" s="22" cm="1">
        <f t="array" ref="Q161">_xlfn.XLOOKUP(INDEX(_xlfn.TEXTSPLIT(表格1[[#This Row],[LINE   NUMBER]],"-"),1),'DN轉換表(必要)'!B:B,'DN轉換表(必要)'!C:C,,0)</f>
        <v>0.5</v>
      </c>
      <c r="R161" s="22" t="str" cm="1">
        <f t="array" ref="R161">IF(IFERROR(MATCH(INDEX(_xlfn.TEXTSPLIT(表格1[[#This Row],[LINE   NUMBER]],"-"),2),介質清單!I:I,0)&gt;=1,FALSE),"Trim",INDEX(_xlfn.TEXTSPLIT(表格1[[#This Row],[LINE   NUMBER]],"-"),2))</f>
        <v>CWR</v>
      </c>
      <c r="S161" s="22" t="str" cm="1">
        <f t="array" ref="S16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0301</v>
      </c>
      <c r="T161" s="22" t="str" cm="1">
        <f t="array" ref="T161">IF(LEN(INDEX(_xlfn.TEXTSPLIT(表格1[[#This Row],[LINE   NUMBER]],"-"),4))=4,INDEX(_xlfn.TEXTSPLIT(表格1[[#This Row],[LINE   NUMBER]],"-"),4),IF(LEN(MID(E161,FIND("AA",E161,1),4))=4,MID(E161,FIND("AA",E161,1),4),"Wrong"))</f>
        <v>AA1E</v>
      </c>
      <c r="U161" s="22" t="str" cm="1">
        <f t="array" ref="U16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61" s="22" t="str">
        <f>_xlfn.XLOOKUP(表格1[[#This Row],[級數]],管道等级索引表!B:B,管道等级索引表!G:G,,0)</f>
        <v>TP304</v>
      </c>
      <c r="W161" s="22" t="s">
        <v>5</v>
      </c>
      <c r="X161" s="23"/>
      <c r="Y161" s="22"/>
      <c r="Z161" s="22" t="str">
        <f>_xlfn.CONCAT(表格1[[#This Row],[系統]],"-",表格1[[#This Row],[編號]])</f>
        <v>CWR-0301</v>
      </c>
      <c r="AA161" s="22"/>
      <c r="AB16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16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161" s="24" t="str">
        <f>IFERROR(_xlfn.XLOOKUP(表格1[[#This Row],[Line_No]],管道特性一覽表!A:A,管道特性一覽表!P:P,,0),"")</f>
        <v/>
      </c>
      <c r="AE161" s="24" t="str" cm="1">
        <f t="array" ref="AE161">_xlfn.IFNA(_xlfn.XLOOKUP(表格1[[#This Row],[Series NO]],'依TP NO.篩選'!A:A,'依TP NO.篩選'!R:R,,0),_xlfn.XLOOKUP(VALUE(表格1[[#This Row],[Series NO]]),VALUE('依TP NO.篩選'!A:A),'依TP NO.篩選'!R:R,,0))</f>
        <v>TP-010</v>
      </c>
      <c r="AF161" s="24" t="str">
        <f>_xlfn.XLOOKUP(表格1[[#This Row],[系統]],介質清單!A:A,介質清單!B:B,,0)</f>
        <v>迴圈冷卻水回水</v>
      </c>
      <c r="AG161" s="25" t="str">
        <f>IFERROR(_xlfn.XLOOKUP(表格1[[#This Row],[Line_No]],管道特性一覽表!A:A,管道特性一覽表!R:R,,0),"")</f>
        <v/>
      </c>
      <c r="AH161" s="22" t="s">
        <v>3433</v>
      </c>
      <c r="AI161" s="24"/>
      <c r="AJ16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61" s="2" t="str" cm="1">
        <f t="array" ref="AK161">IFERROR(_xlfn.TEXTJOIN("-",TRUE,INDEX(_xlfn.TEXTSPLIT(B161,"-"),1),INDEX(_xlfn.TEXTSPLIT(B161,"-"),2),INDEX(_xlfn.TEXTSPLIT(B161,"-"),4),INDEX(_xlfn.TEXTSPLIT(B161,"-"),5)),_xlfn.TEXTJOIN("-",TRUE,_xlfn.XLOOKUP(VALUE(INDEX(_xlfn.TEXTSPLIT(B161,"-"),4)),'DN轉換表(必要)'!A:A,'DN轉換表(必要)'!B:B,,0),INDEX(_xlfn.TEXTSPLIT(B161,"-"),1),INDEX(_xlfn.TEXTSPLIT(B161,"-"),2),INDEX(_xlfn.TEXTSPLIT(B161,"-"),3),INDEX(_xlfn.TEXTSPLIT(B161,"-"),4),INDEX(_xlfn.TEXTSPLIT(B161,"-"),5)))</f>
        <v>CWR-0301-AA1E-NA</v>
      </c>
      <c r="AL161" s="2" t="str">
        <f>IF(ISNUMBER(IFERROR(_xlfn.XLOOKUP(表格1[[#This Row],[Line_No]],'TEMP VALUE'!A:A,'DRAWING LIST'!A:A,,0),"")),"v","")</f>
        <v/>
      </c>
      <c r="AM161" s="2" t="str">
        <f>_xlfn.XLOOKUP(表格1[[#This Row],[Series NO]], 版本控制!$A:$A, 版本控制!$E:$E, , 0, -1)</f>
        <v>啟用</v>
      </c>
    </row>
    <row r="162" spans="1:39" hidden="1">
      <c r="A162" s="18">
        <f>'圖號清單-114.04.25'!A162</f>
        <v>160</v>
      </c>
      <c r="B162" s="14" t="str">
        <f>_xlfn.XLOOKUP(表格1[[#This Row],[Series NO]],'圖號清單-114.04.25'!A:A,'圖號清單-114.04.25'!B:B,,0)</f>
        <v>CWR-0502-25-AA1E-NA-1</v>
      </c>
      <c r="C162" s="3" t="str">
        <f>COUNTIF($AK$2:AK162, AK162) &amp; "/" &amp; COUNTIF($AK$2:$AK$3003, AK162)</f>
        <v>1/3</v>
      </c>
      <c r="D162" s="3" t="str">
        <f t="shared" si="4"/>
        <v>CWR-0502-25-AA1E-NA</v>
      </c>
      <c r="E162" s="14" t="str" cm="1">
        <f t="array" ref="E162">IFERROR(_xlfn.TEXTJOIN("-",TRUE,_xlfn.XLOOKUP(VALUE(INDEX(_xlfn.TEXTSPLIT(B162,"-"),3)),'DN轉換表(必要)'!A:A,'DN轉換表(必要)'!B:B,,0),INDEX(_xlfn.TEXTSPLIT(B162,"-"),1),INDEX(_xlfn.TEXTSPLIT(B162,"-"),2),INDEX(_xlfn.TEXTSPLIT(B162,"-"),4),INDEX(_xlfn.TEXTSPLIT(B162,"-"),5)),_xlfn.TEXTJOIN("-",TRUE,_xlfn.XLOOKUP(VALUE(INDEX(_xlfn.TEXTSPLIT(B162,"-"),4)),'DN轉換表(必要)'!A:A,'DN轉換表(必要)'!B:B,,0),INDEX(_xlfn.TEXTSPLIT(B162,"-"),1),INDEX(_xlfn.TEXTSPLIT(B162,"-"),2),INDEX(_xlfn.TEXTSPLIT(B162,"-"),3),INDEX(_xlfn.TEXTSPLIT(B162,"-"),4),INDEX(_xlfn.TEXTSPLIT(B162,"-"),5)))</f>
        <v>1"-CWR-0502-AA1E-NA</v>
      </c>
      <c r="F162" s="3" t="str">
        <f>IFERROR(_xlfn.XLOOKUP(_xlfn.CONCAT(表格1[[#This Row],[Series NO]],"_",SUBSTITUTE(F$1,"REV.","")),版本控制!$F:$F,版本控制!$C:$C,,0),"")</f>
        <v>04/22/'25</v>
      </c>
      <c r="G162" s="3" t="str">
        <f>IFERROR(_xlfn.XLOOKUP(_xlfn.CONCAT(表格1[[#This Row],[Series NO]],"_",SUBSTITUTE(G$1,"REV.","")),版本控制!$F:$F,版本控制!$C:$C,,0),"")</f>
        <v/>
      </c>
      <c r="H162" s="3" t="str">
        <f>IFERROR(_xlfn.XLOOKUP(_xlfn.CONCAT(表格1[[#This Row],[Series NO]],"_",SUBSTITUTE(H$1,"REV.","")),版本控制!$F:$F,版本控制!$C:$C,,0),"")</f>
        <v/>
      </c>
      <c r="I162" s="3" t="str">
        <f>IFERROR(_xlfn.XLOOKUP(_xlfn.CONCAT(表格1[[#This Row],[Series NO]],"_",SUBSTITUTE(I$1,"REV.","")),版本控制!$F:$F,版本控制!$C:$C,,0),"")</f>
        <v/>
      </c>
      <c r="J162" s="3" t="str">
        <f>IFERROR(_xlfn.XLOOKUP(_xlfn.CONCAT(表格1[[#This Row],[Series NO]],"_",SUBSTITUTE(J$1,"REV.","")),版本控制!$F:$F,版本控制!$C:$C,,0),"")</f>
        <v/>
      </c>
      <c r="K162" s="3" t="str" cm="1">
        <f t="array" ref="K162">INDEX(F$1:J$1,1,MATCH(1,1/($F162:J162&lt;&gt;"")))</f>
        <v>REV.1</v>
      </c>
      <c r="L162" s="3" t="str" cm="1">
        <f t="array" ref="L162">LOOKUP(2,1/($F162:J162&lt;&gt;""),$F162:J162)</f>
        <v>04/22/'25</v>
      </c>
      <c r="M162" s="3"/>
      <c r="N162" s="3" t="str">
        <f t="shared" si="5"/>
        <v>0160</v>
      </c>
      <c r="O162" s="28"/>
      <c r="P162" s="15"/>
      <c r="Q162" s="22" cm="1">
        <f t="array" ref="Q162">_xlfn.XLOOKUP(INDEX(_xlfn.TEXTSPLIT(表格1[[#This Row],[LINE   NUMBER]],"-"),1),'DN轉換表(必要)'!B:B,'DN轉換表(必要)'!C:C,,0)</f>
        <v>1</v>
      </c>
      <c r="R162" s="22" t="str" cm="1">
        <f t="array" ref="R162">IF(IFERROR(MATCH(INDEX(_xlfn.TEXTSPLIT(表格1[[#This Row],[LINE   NUMBER]],"-"),2),介質清單!I:I,0)&gt;=1,FALSE),"Trim",INDEX(_xlfn.TEXTSPLIT(表格1[[#This Row],[LINE   NUMBER]],"-"),2))</f>
        <v>CWR</v>
      </c>
      <c r="S162" s="22" t="str" cm="1">
        <f t="array" ref="S16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0502</v>
      </c>
      <c r="T162" s="22" t="str" cm="1">
        <f t="array" ref="T162">IF(LEN(INDEX(_xlfn.TEXTSPLIT(表格1[[#This Row],[LINE   NUMBER]],"-"),4))=4,INDEX(_xlfn.TEXTSPLIT(表格1[[#This Row],[LINE   NUMBER]],"-"),4),IF(LEN(MID(E162,FIND("AA",E162,1),4))=4,MID(E162,FIND("AA",E162,1),4),"Wrong"))</f>
        <v>AA1E</v>
      </c>
      <c r="U162" s="22" t="str" cm="1">
        <f t="array" ref="U16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62" s="22" t="str">
        <f>_xlfn.XLOOKUP(表格1[[#This Row],[級數]],管道等级索引表!B:B,管道等级索引表!G:G,,0)</f>
        <v>TP304</v>
      </c>
      <c r="W162" s="22" t="s">
        <v>5</v>
      </c>
      <c r="X162" s="23"/>
      <c r="Y162" s="22"/>
      <c r="Z162" s="22" t="str">
        <f>_xlfn.CONCAT(表格1[[#This Row],[系統]],"-",表格1[[#This Row],[編號]])</f>
        <v>CWR-0502</v>
      </c>
      <c r="AA162" s="22"/>
      <c r="AB162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16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162" s="24" t="str">
        <f>IFERROR(_xlfn.XLOOKUP(表格1[[#This Row],[Line_No]],管道特性一覽表!A:A,管道特性一覽表!P:P,,0),"")</f>
        <v/>
      </c>
      <c r="AE162" s="24" t="str" cm="1">
        <f t="array" ref="AE162">_xlfn.IFNA(_xlfn.XLOOKUP(表格1[[#This Row],[Series NO]],'依TP NO.篩選'!A:A,'依TP NO.篩選'!R:R,,0),_xlfn.XLOOKUP(VALUE(表格1[[#This Row],[Series NO]]),VALUE('依TP NO.篩選'!A:A),'依TP NO.篩選'!R:R,,0))</f>
        <v>TP-010</v>
      </c>
      <c r="AF162" s="24" t="str">
        <f>_xlfn.XLOOKUP(表格1[[#This Row],[系統]],介質清單!A:A,介質清單!B:B,,0)</f>
        <v>迴圈冷卻水回水</v>
      </c>
      <c r="AG162" s="25" t="str">
        <f>IFERROR(_xlfn.XLOOKUP(表格1[[#This Row],[Line_No]],管道特性一覽表!A:A,管道特性一覽表!R:R,,0),"")</f>
        <v/>
      </c>
      <c r="AH162" s="22" t="s">
        <v>3433</v>
      </c>
      <c r="AI162" s="24"/>
      <c r="AJ16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62" s="2" t="str" cm="1">
        <f t="array" ref="AK162">IFERROR(_xlfn.TEXTJOIN("-",TRUE,INDEX(_xlfn.TEXTSPLIT(B162,"-"),1),INDEX(_xlfn.TEXTSPLIT(B162,"-"),2),INDEX(_xlfn.TEXTSPLIT(B162,"-"),4),INDEX(_xlfn.TEXTSPLIT(B162,"-"),5)),_xlfn.TEXTJOIN("-",TRUE,_xlfn.XLOOKUP(VALUE(INDEX(_xlfn.TEXTSPLIT(B162,"-"),4)),'DN轉換表(必要)'!A:A,'DN轉換表(必要)'!B:B,,0),INDEX(_xlfn.TEXTSPLIT(B162,"-"),1),INDEX(_xlfn.TEXTSPLIT(B162,"-"),2),INDEX(_xlfn.TEXTSPLIT(B162,"-"),3),INDEX(_xlfn.TEXTSPLIT(B162,"-"),4),INDEX(_xlfn.TEXTSPLIT(B162,"-"),5)))</f>
        <v>CWR-0502-AA1E-NA</v>
      </c>
      <c r="AL162" s="2" t="str">
        <f>IF(ISNUMBER(IFERROR(_xlfn.XLOOKUP(表格1[[#This Row],[Line_No]],'TEMP VALUE'!A:A,'DRAWING LIST'!A:A,,0),"")),"v","")</f>
        <v/>
      </c>
      <c r="AM162" s="2" t="str">
        <f>_xlfn.XLOOKUP(表格1[[#This Row],[Series NO]], 版本控制!$A:$A, 版本控制!$E:$E, , 0, -1)</f>
        <v>啟用</v>
      </c>
    </row>
    <row r="163" spans="1:39" hidden="1">
      <c r="A163" s="18">
        <f>'圖號清單-114.04.25'!A163</f>
        <v>161</v>
      </c>
      <c r="B163" s="14" t="str">
        <f>_xlfn.XLOOKUP(表格1[[#This Row],[Series NO]],'圖號清單-114.04.25'!A:A,'圖號清單-114.04.25'!B:B,,0)</f>
        <v>CWR-0502-25-AA1E-NA-2</v>
      </c>
      <c r="C163" s="3" t="str">
        <f>COUNTIF($AK$2:AK163, AK163) &amp; "/" &amp; COUNTIF($AK$2:$AK$3003, AK163)</f>
        <v>2/3</v>
      </c>
      <c r="D163" s="3" t="str">
        <f t="shared" si="4"/>
        <v>CWR-0502-25-AA1E-NA</v>
      </c>
      <c r="E163" s="14" t="str" cm="1">
        <f t="array" ref="E163">IFERROR(_xlfn.TEXTJOIN("-",TRUE,_xlfn.XLOOKUP(VALUE(INDEX(_xlfn.TEXTSPLIT(B163,"-"),3)),'DN轉換表(必要)'!A:A,'DN轉換表(必要)'!B:B,,0),INDEX(_xlfn.TEXTSPLIT(B163,"-"),1),INDEX(_xlfn.TEXTSPLIT(B163,"-"),2),INDEX(_xlfn.TEXTSPLIT(B163,"-"),4),INDEX(_xlfn.TEXTSPLIT(B163,"-"),5)),_xlfn.TEXTJOIN("-",TRUE,_xlfn.XLOOKUP(VALUE(INDEX(_xlfn.TEXTSPLIT(B163,"-"),4)),'DN轉換表(必要)'!A:A,'DN轉換表(必要)'!B:B,,0),INDEX(_xlfn.TEXTSPLIT(B163,"-"),1),INDEX(_xlfn.TEXTSPLIT(B163,"-"),2),INDEX(_xlfn.TEXTSPLIT(B163,"-"),3),INDEX(_xlfn.TEXTSPLIT(B163,"-"),4),INDEX(_xlfn.TEXTSPLIT(B163,"-"),5)))</f>
        <v>1"-CWR-0502-AA1E-NA</v>
      </c>
      <c r="F163" s="3" t="str">
        <f>IFERROR(_xlfn.XLOOKUP(_xlfn.CONCAT(表格1[[#This Row],[Series NO]],"_",SUBSTITUTE(F$1,"REV.","")),版本控制!$F:$F,版本控制!$C:$C,,0),"")</f>
        <v>04/22/'25</v>
      </c>
      <c r="G163" s="3" t="str">
        <f>IFERROR(_xlfn.XLOOKUP(_xlfn.CONCAT(表格1[[#This Row],[Series NO]],"_",SUBSTITUTE(G$1,"REV.","")),版本控制!$F:$F,版本控制!$C:$C,,0),"")</f>
        <v/>
      </c>
      <c r="H163" s="3" t="str">
        <f>IFERROR(_xlfn.XLOOKUP(_xlfn.CONCAT(表格1[[#This Row],[Series NO]],"_",SUBSTITUTE(H$1,"REV.","")),版本控制!$F:$F,版本控制!$C:$C,,0),"")</f>
        <v/>
      </c>
      <c r="I163" s="3" t="str">
        <f>IFERROR(_xlfn.XLOOKUP(_xlfn.CONCAT(表格1[[#This Row],[Series NO]],"_",SUBSTITUTE(I$1,"REV.","")),版本控制!$F:$F,版本控制!$C:$C,,0),"")</f>
        <v/>
      </c>
      <c r="J163" s="3" t="str">
        <f>IFERROR(_xlfn.XLOOKUP(_xlfn.CONCAT(表格1[[#This Row],[Series NO]],"_",SUBSTITUTE(J$1,"REV.","")),版本控制!$F:$F,版本控制!$C:$C,,0),"")</f>
        <v/>
      </c>
      <c r="K163" s="3" t="str" cm="1">
        <f t="array" ref="K163">INDEX(F$1:J$1,1,MATCH(1,1/($F163:J163&lt;&gt;"")))</f>
        <v>REV.1</v>
      </c>
      <c r="L163" s="3" t="str" cm="1">
        <f t="array" ref="L163">LOOKUP(2,1/($F163:J163&lt;&gt;""),$F163:J163)</f>
        <v>04/22/'25</v>
      </c>
      <c r="M163" s="3"/>
      <c r="N163" s="3" t="str">
        <f t="shared" si="5"/>
        <v>0161</v>
      </c>
      <c r="O163" s="28"/>
      <c r="P163" s="32"/>
      <c r="Q163" s="22" cm="1">
        <f t="array" ref="Q163">_xlfn.XLOOKUP(INDEX(_xlfn.TEXTSPLIT(表格1[[#This Row],[LINE   NUMBER]],"-"),1),'DN轉換表(必要)'!B:B,'DN轉換表(必要)'!C:C,,0)</f>
        <v>1</v>
      </c>
      <c r="R163" s="22" t="str" cm="1">
        <f t="array" ref="R163">IF(IFERROR(MATCH(INDEX(_xlfn.TEXTSPLIT(表格1[[#This Row],[LINE   NUMBER]],"-"),2),介質清單!I:I,0)&gt;=1,FALSE),"Trim",INDEX(_xlfn.TEXTSPLIT(表格1[[#This Row],[LINE   NUMBER]],"-"),2))</f>
        <v>CWR</v>
      </c>
      <c r="S163" s="22" t="str" cm="1">
        <f t="array" ref="S16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0502</v>
      </c>
      <c r="T163" s="22" t="str" cm="1">
        <f t="array" ref="T163">IF(LEN(INDEX(_xlfn.TEXTSPLIT(表格1[[#This Row],[LINE   NUMBER]],"-"),4))=4,INDEX(_xlfn.TEXTSPLIT(表格1[[#This Row],[LINE   NUMBER]],"-"),4),IF(LEN(MID(E163,FIND("AA",E163,1),4))=4,MID(E163,FIND("AA",E163,1),4),"Wrong"))</f>
        <v>AA1E</v>
      </c>
      <c r="U163" s="22" t="str" cm="1">
        <f t="array" ref="U16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63" s="22" t="str">
        <f>_xlfn.XLOOKUP(表格1[[#This Row],[級數]],管道等级索引表!B:B,管道等级索引表!G:G,,0)</f>
        <v>TP304</v>
      </c>
      <c r="W163" s="22" t="s">
        <v>5</v>
      </c>
      <c r="X163" s="23"/>
      <c r="Y163" s="22"/>
      <c r="Z163" s="22" t="str">
        <f>_xlfn.CONCAT(表格1[[#This Row],[系統]],"-",表格1[[#This Row],[編號]])</f>
        <v>CWR-0502</v>
      </c>
      <c r="AA163" s="22"/>
      <c r="AB16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16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163" s="24" t="str">
        <f>IFERROR(_xlfn.XLOOKUP(表格1[[#This Row],[Line_No]],管道特性一覽表!A:A,管道特性一覽表!P:P,,0),"")</f>
        <v/>
      </c>
      <c r="AE163" s="24" t="str" cm="1">
        <f t="array" ref="AE163">_xlfn.IFNA(_xlfn.XLOOKUP(表格1[[#This Row],[Series NO]],'依TP NO.篩選'!A:A,'依TP NO.篩選'!R:R,,0),_xlfn.XLOOKUP(VALUE(表格1[[#This Row],[Series NO]]),VALUE('依TP NO.篩選'!A:A),'依TP NO.篩選'!R:R,,0))</f>
        <v>TP-010</v>
      </c>
      <c r="AF163" s="24" t="str">
        <f>_xlfn.XLOOKUP(表格1[[#This Row],[系統]],介質清單!A:A,介質清單!B:B,,0)</f>
        <v>迴圈冷卻水回水</v>
      </c>
      <c r="AG163" s="25" t="str">
        <f>IFERROR(_xlfn.XLOOKUP(表格1[[#This Row],[Line_No]],管道特性一覽表!A:A,管道特性一覽表!R:R,,0),"")</f>
        <v/>
      </c>
      <c r="AH163" s="22" t="s">
        <v>3433</v>
      </c>
      <c r="AI163" s="24"/>
      <c r="AJ16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63" s="2" t="str" cm="1">
        <f t="array" ref="AK163">IFERROR(_xlfn.TEXTJOIN("-",TRUE,INDEX(_xlfn.TEXTSPLIT(B163,"-"),1),INDEX(_xlfn.TEXTSPLIT(B163,"-"),2),INDEX(_xlfn.TEXTSPLIT(B163,"-"),4),INDEX(_xlfn.TEXTSPLIT(B163,"-"),5)),_xlfn.TEXTJOIN("-",TRUE,_xlfn.XLOOKUP(VALUE(INDEX(_xlfn.TEXTSPLIT(B163,"-"),4)),'DN轉換表(必要)'!A:A,'DN轉換表(必要)'!B:B,,0),INDEX(_xlfn.TEXTSPLIT(B163,"-"),1),INDEX(_xlfn.TEXTSPLIT(B163,"-"),2),INDEX(_xlfn.TEXTSPLIT(B163,"-"),3),INDEX(_xlfn.TEXTSPLIT(B163,"-"),4),INDEX(_xlfn.TEXTSPLIT(B163,"-"),5)))</f>
        <v>CWR-0502-AA1E-NA</v>
      </c>
      <c r="AL163" s="2" t="str">
        <f>IF(ISNUMBER(IFERROR(_xlfn.XLOOKUP(表格1[[#This Row],[Line_No]],'TEMP VALUE'!A:A,'DRAWING LIST'!A:A,,0),"")),"v","")</f>
        <v/>
      </c>
      <c r="AM163" s="2" t="str">
        <f>_xlfn.XLOOKUP(表格1[[#This Row],[Series NO]], 版本控制!$A:$A, 版本控制!$E:$E, , 0, -1)</f>
        <v>啟用</v>
      </c>
    </row>
    <row r="164" spans="1:39" hidden="1">
      <c r="A164" s="18">
        <f>'圖號清單-114.04.25'!A164</f>
        <v>162</v>
      </c>
      <c r="B164" s="14" t="str">
        <f>_xlfn.XLOOKUP(表格1[[#This Row],[Series NO]],'圖號清單-114.04.25'!A:A,'圖號清單-114.04.25'!B:B,,0)</f>
        <v>CWR-0502-25-AA1E-NA-3</v>
      </c>
      <c r="C164" s="3" t="str">
        <f>COUNTIF($AK$2:AK164, AK164) &amp; "/" &amp; COUNTIF($AK$2:$AK$3003, AK164)</f>
        <v>3/3</v>
      </c>
      <c r="D164" s="3" t="str">
        <f t="shared" si="4"/>
        <v>CWR-0502-25-AA1E-NA</v>
      </c>
      <c r="E164" s="14" t="str" cm="1">
        <f t="array" ref="E164">IFERROR(_xlfn.TEXTJOIN("-",TRUE,_xlfn.XLOOKUP(VALUE(INDEX(_xlfn.TEXTSPLIT(B164,"-"),3)),'DN轉換表(必要)'!A:A,'DN轉換表(必要)'!B:B,,0),INDEX(_xlfn.TEXTSPLIT(B164,"-"),1),INDEX(_xlfn.TEXTSPLIT(B164,"-"),2),INDEX(_xlfn.TEXTSPLIT(B164,"-"),4),INDEX(_xlfn.TEXTSPLIT(B164,"-"),5)),_xlfn.TEXTJOIN("-",TRUE,_xlfn.XLOOKUP(VALUE(INDEX(_xlfn.TEXTSPLIT(B164,"-"),4)),'DN轉換表(必要)'!A:A,'DN轉換表(必要)'!B:B,,0),INDEX(_xlfn.TEXTSPLIT(B164,"-"),1),INDEX(_xlfn.TEXTSPLIT(B164,"-"),2),INDEX(_xlfn.TEXTSPLIT(B164,"-"),3),INDEX(_xlfn.TEXTSPLIT(B164,"-"),4),INDEX(_xlfn.TEXTSPLIT(B164,"-"),5)))</f>
        <v>1"-CWR-0502-AA1E-NA</v>
      </c>
      <c r="F164" s="3" t="str">
        <f>IFERROR(_xlfn.XLOOKUP(_xlfn.CONCAT(表格1[[#This Row],[Series NO]],"_",SUBSTITUTE(F$1,"REV.","")),版本控制!$F:$F,版本控制!$C:$C,,0),"")</f>
        <v>04/22/'25</v>
      </c>
      <c r="G164" s="3" t="str">
        <f>IFERROR(_xlfn.XLOOKUP(_xlfn.CONCAT(表格1[[#This Row],[Series NO]],"_",SUBSTITUTE(G$1,"REV.","")),版本控制!$F:$F,版本控制!$C:$C,,0),"")</f>
        <v/>
      </c>
      <c r="H164" s="3" t="str">
        <f>IFERROR(_xlfn.XLOOKUP(_xlfn.CONCAT(表格1[[#This Row],[Series NO]],"_",SUBSTITUTE(H$1,"REV.","")),版本控制!$F:$F,版本控制!$C:$C,,0),"")</f>
        <v/>
      </c>
      <c r="I164" s="3" t="str">
        <f>IFERROR(_xlfn.XLOOKUP(_xlfn.CONCAT(表格1[[#This Row],[Series NO]],"_",SUBSTITUTE(I$1,"REV.","")),版本控制!$F:$F,版本控制!$C:$C,,0),"")</f>
        <v/>
      </c>
      <c r="J164" s="3" t="str">
        <f>IFERROR(_xlfn.XLOOKUP(_xlfn.CONCAT(表格1[[#This Row],[Series NO]],"_",SUBSTITUTE(J$1,"REV.","")),版本控制!$F:$F,版本控制!$C:$C,,0),"")</f>
        <v/>
      </c>
      <c r="K164" s="3" t="str" cm="1">
        <f t="array" ref="K164">INDEX(F$1:J$1,1,MATCH(1,1/($F164:J164&lt;&gt;"")))</f>
        <v>REV.1</v>
      </c>
      <c r="L164" s="3" t="str" cm="1">
        <f t="array" ref="L164">LOOKUP(2,1/($F164:J164&lt;&gt;""),$F164:J164)</f>
        <v>04/22/'25</v>
      </c>
      <c r="M164" s="3"/>
      <c r="N164" s="3" t="str">
        <f t="shared" si="5"/>
        <v>0162</v>
      </c>
      <c r="O164" s="28"/>
      <c r="P164" s="15"/>
      <c r="Q164" s="22" cm="1">
        <f t="array" ref="Q164">_xlfn.XLOOKUP(INDEX(_xlfn.TEXTSPLIT(表格1[[#This Row],[LINE   NUMBER]],"-"),1),'DN轉換表(必要)'!B:B,'DN轉換表(必要)'!C:C,,0)</f>
        <v>1</v>
      </c>
      <c r="R164" s="22" t="str" cm="1">
        <f t="array" ref="R164">IF(IFERROR(MATCH(INDEX(_xlfn.TEXTSPLIT(表格1[[#This Row],[LINE   NUMBER]],"-"),2),介質清單!I:I,0)&gt;=1,FALSE),"Trim",INDEX(_xlfn.TEXTSPLIT(表格1[[#This Row],[LINE   NUMBER]],"-"),2))</f>
        <v>CWR</v>
      </c>
      <c r="S164" s="22" t="str" cm="1">
        <f t="array" ref="S16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0502</v>
      </c>
      <c r="T164" s="22" t="str" cm="1">
        <f t="array" ref="T164">IF(LEN(INDEX(_xlfn.TEXTSPLIT(表格1[[#This Row],[LINE   NUMBER]],"-"),4))=4,INDEX(_xlfn.TEXTSPLIT(表格1[[#This Row],[LINE   NUMBER]],"-"),4),IF(LEN(MID(E164,FIND("AA",E164,1),4))=4,MID(E164,FIND("AA",E164,1),4),"Wrong"))</f>
        <v>AA1E</v>
      </c>
      <c r="U164" s="22" t="str" cm="1">
        <f t="array" ref="U16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64" s="22" t="str">
        <f>_xlfn.XLOOKUP(表格1[[#This Row],[級數]],管道等级索引表!B:B,管道等级索引表!G:G,,0)</f>
        <v>TP304</v>
      </c>
      <c r="W164" s="22" t="s">
        <v>5</v>
      </c>
      <c r="X164" s="23"/>
      <c r="Y164" s="22"/>
      <c r="Z164" s="22" t="str">
        <f>_xlfn.CONCAT(表格1[[#This Row],[系統]],"-",表格1[[#This Row],[編號]])</f>
        <v>CWR-0502</v>
      </c>
      <c r="AA164" s="22"/>
      <c r="AB164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16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164" s="24" t="str">
        <f>IFERROR(_xlfn.XLOOKUP(表格1[[#This Row],[Line_No]],管道特性一覽表!A:A,管道特性一覽表!P:P,,0),"")</f>
        <v/>
      </c>
      <c r="AE164" s="24" t="str" cm="1">
        <f t="array" ref="AE164">_xlfn.IFNA(_xlfn.XLOOKUP(表格1[[#This Row],[Series NO]],'依TP NO.篩選'!A:A,'依TP NO.篩選'!R:R,,0),_xlfn.XLOOKUP(VALUE(表格1[[#This Row],[Series NO]]),VALUE('依TP NO.篩選'!A:A),'依TP NO.篩選'!R:R,,0))</f>
        <v>TP-010</v>
      </c>
      <c r="AF164" s="24" t="str">
        <f>_xlfn.XLOOKUP(表格1[[#This Row],[系統]],介質清單!A:A,介質清單!B:B,,0)</f>
        <v>迴圈冷卻水回水</v>
      </c>
      <c r="AG164" s="25" t="str">
        <f>IFERROR(_xlfn.XLOOKUP(表格1[[#This Row],[Line_No]],管道特性一覽表!A:A,管道特性一覽表!R:R,,0),"")</f>
        <v/>
      </c>
      <c r="AH164" s="22" t="s">
        <v>3433</v>
      </c>
      <c r="AI164" s="24"/>
      <c r="AJ16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64" s="2" t="str" cm="1">
        <f t="array" ref="AK164">IFERROR(_xlfn.TEXTJOIN("-",TRUE,INDEX(_xlfn.TEXTSPLIT(B164,"-"),1),INDEX(_xlfn.TEXTSPLIT(B164,"-"),2),INDEX(_xlfn.TEXTSPLIT(B164,"-"),4),INDEX(_xlfn.TEXTSPLIT(B164,"-"),5)),_xlfn.TEXTJOIN("-",TRUE,_xlfn.XLOOKUP(VALUE(INDEX(_xlfn.TEXTSPLIT(B164,"-"),4)),'DN轉換表(必要)'!A:A,'DN轉換表(必要)'!B:B,,0),INDEX(_xlfn.TEXTSPLIT(B164,"-"),1),INDEX(_xlfn.TEXTSPLIT(B164,"-"),2),INDEX(_xlfn.TEXTSPLIT(B164,"-"),3),INDEX(_xlfn.TEXTSPLIT(B164,"-"),4),INDEX(_xlfn.TEXTSPLIT(B164,"-"),5)))</f>
        <v>CWR-0502-AA1E-NA</v>
      </c>
      <c r="AL164" s="2" t="str">
        <f>IF(ISNUMBER(IFERROR(_xlfn.XLOOKUP(表格1[[#This Row],[Line_No]],'TEMP VALUE'!A:A,'DRAWING LIST'!A:A,,0),"")),"v","")</f>
        <v/>
      </c>
      <c r="AM164" s="2" t="str">
        <f>_xlfn.XLOOKUP(表格1[[#This Row],[Series NO]], 版本控制!$A:$A, 版本控制!$E:$E, , 0, -1)</f>
        <v>啟用</v>
      </c>
    </row>
    <row r="165" spans="1:39" hidden="1">
      <c r="A165" s="18">
        <f>'圖號清單-114.04.25'!A165</f>
        <v>163</v>
      </c>
      <c r="B165" s="14" t="str">
        <f>_xlfn.XLOOKUP(表格1[[#This Row],[Series NO]],'圖號清單-114.04.25'!A:A,'圖號清單-114.04.25'!B:B,,0)</f>
        <v>CWR-0503-20-AA1E-NA</v>
      </c>
      <c r="C165" s="3" t="str">
        <f>COUNTIF($AK$2:AK165, AK165) &amp; "/" &amp; COUNTIF($AK$2:$AK$3003, AK165)</f>
        <v>1/1</v>
      </c>
      <c r="D165" s="3" t="str">
        <f t="shared" si="4"/>
        <v>CWR-0503-20-AA1E-NA</v>
      </c>
      <c r="E165" s="14" t="str" cm="1">
        <f t="array" ref="E165">IFERROR(_xlfn.TEXTJOIN("-",TRUE,_xlfn.XLOOKUP(VALUE(INDEX(_xlfn.TEXTSPLIT(B165,"-"),3)),'DN轉換表(必要)'!A:A,'DN轉換表(必要)'!B:B,,0),INDEX(_xlfn.TEXTSPLIT(B165,"-"),1),INDEX(_xlfn.TEXTSPLIT(B165,"-"),2),INDEX(_xlfn.TEXTSPLIT(B165,"-"),4),INDEX(_xlfn.TEXTSPLIT(B165,"-"),5)),_xlfn.TEXTJOIN("-",TRUE,_xlfn.XLOOKUP(VALUE(INDEX(_xlfn.TEXTSPLIT(B165,"-"),4)),'DN轉換表(必要)'!A:A,'DN轉換表(必要)'!B:B,,0),INDEX(_xlfn.TEXTSPLIT(B165,"-"),1),INDEX(_xlfn.TEXTSPLIT(B165,"-"),2),INDEX(_xlfn.TEXTSPLIT(B165,"-"),3),INDEX(_xlfn.TEXTSPLIT(B165,"-"),4),INDEX(_xlfn.TEXTSPLIT(B165,"-"),5)))</f>
        <v>3/4"-CWR-0503-AA1E-NA</v>
      </c>
      <c r="F165" s="3" t="str">
        <f>IFERROR(_xlfn.XLOOKUP(_xlfn.CONCAT(表格1[[#This Row],[Series NO]],"_",SUBSTITUTE(F$1,"REV.","")),版本控制!$F:$F,版本控制!$C:$C,,0),"")</f>
        <v>04/22/'25</v>
      </c>
      <c r="G165" s="3" t="str">
        <f>IFERROR(_xlfn.XLOOKUP(_xlfn.CONCAT(表格1[[#This Row],[Series NO]],"_",SUBSTITUTE(G$1,"REV.","")),版本控制!$F:$F,版本控制!$C:$C,,0),"")</f>
        <v/>
      </c>
      <c r="H165" s="3" t="str">
        <f>IFERROR(_xlfn.XLOOKUP(_xlfn.CONCAT(表格1[[#This Row],[Series NO]],"_",SUBSTITUTE(H$1,"REV.","")),版本控制!$F:$F,版本控制!$C:$C,,0),"")</f>
        <v/>
      </c>
      <c r="I165" s="3" t="str">
        <f>IFERROR(_xlfn.XLOOKUP(_xlfn.CONCAT(表格1[[#This Row],[Series NO]],"_",SUBSTITUTE(I$1,"REV.","")),版本控制!$F:$F,版本控制!$C:$C,,0),"")</f>
        <v/>
      </c>
      <c r="J165" s="3" t="str">
        <f>IFERROR(_xlfn.XLOOKUP(_xlfn.CONCAT(表格1[[#This Row],[Series NO]],"_",SUBSTITUTE(J$1,"REV.","")),版本控制!$F:$F,版本控制!$C:$C,,0),"")</f>
        <v/>
      </c>
      <c r="K165" s="3" t="str" cm="1">
        <f t="array" ref="K165">INDEX(F$1:J$1,1,MATCH(1,1/($F165:J165&lt;&gt;"")))</f>
        <v>REV.1</v>
      </c>
      <c r="L165" s="3" t="str" cm="1">
        <f t="array" ref="L165">LOOKUP(2,1/($F165:J165&lt;&gt;""),$F165:J165)</f>
        <v>04/22/'25</v>
      </c>
      <c r="M165" s="3"/>
      <c r="N165" s="3" t="str">
        <f t="shared" si="5"/>
        <v>0163</v>
      </c>
      <c r="O165" s="28"/>
      <c r="P165" s="15"/>
      <c r="Q165" s="22" cm="1">
        <f t="array" ref="Q165">_xlfn.XLOOKUP(INDEX(_xlfn.TEXTSPLIT(表格1[[#This Row],[LINE   NUMBER]],"-"),1),'DN轉換表(必要)'!B:B,'DN轉換表(必要)'!C:C,,0)</f>
        <v>0.75</v>
      </c>
      <c r="R165" s="22" t="str" cm="1">
        <f t="array" ref="R165">IF(IFERROR(MATCH(INDEX(_xlfn.TEXTSPLIT(表格1[[#This Row],[LINE   NUMBER]],"-"),2),介質清單!I:I,0)&gt;=1,FALSE),"Trim",INDEX(_xlfn.TEXTSPLIT(表格1[[#This Row],[LINE   NUMBER]],"-"),2))</f>
        <v>CWR</v>
      </c>
      <c r="S165" s="22" t="str" cm="1">
        <f t="array" ref="S16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0503</v>
      </c>
      <c r="T165" s="22" t="str" cm="1">
        <f t="array" ref="T165">IF(LEN(INDEX(_xlfn.TEXTSPLIT(表格1[[#This Row],[LINE   NUMBER]],"-"),4))=4,INDEX(_xlfn.TEXTSPLIT(表格1[[#This Row],[LINE   NUMBER]],"-"),4),IF(LEN(MID(E165,FIND("AA",E165,1),4))=4,MID(E165,FIND("AA",E165,1),4),"Wrong"))</f>
        <v>AA1E</v>
      </c>
      <c r="U165" s="22" t="str" cm="1">
        <f t="array" ref="U16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65" s="22" t="str">
        <f>_xlfn.XLOOKUP(表格1[[#This Row],[級數]],管道等级索引表!B:B,管道等级索引表!G:G,,0)</f>
        <v>TP304</v>
      </c>
      <c r="W165" s="22" t="s">
        <v>5</v>
      </c>
      <c r="X165" s="23"/>
      <c r="Y165" s="22"/>
      <c r="Z165" s="22" t="str">
        <f>_xlfn.CONCAT(表格1[[#This Row],[系統]],"-",表格1[[#This Row],[編號]])</f>
        <v>CWR-0503</v>
      </c>
      <c r="AA165" s="22"/>
      <c r="AB16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16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165" s="24" t="str">
        <f>IFERROR(_xlfn.XLOOKUP(表格1[[#This Row],[Line_No]],管道特性一覽表!A:A,管道特性一覽表!P:P,,0),"")</f>
        <v/>
      </c>
      <c r="AE165" s="24" t="str" cm="1">
        <f t="array" ref="AE165">_xlfn.IFNA(_xlfn.XLOOKUP(表格1[[#This Row],[Series NO]],'依TP NO.篩選'!A:A,'依TP NO.篩選'!R:R,,0),_xlfn.XLOOKUP(VALUE(表格1[[#This Row],[Series NO]]),VALUE('依TP NO.篩選'!A:A),'依TP NO.篩選'!R:R,,0))</f>
        <v>TP-010</v>
      </c>
      <c r="AF165" s="24" t="str">
        <f>_xlfn.XLOOKUP(表格1[[#This Row],[系統]],介質清單!A:A,介質清單!B:B,,0)</f>
        <v>迴圈冷卻水回水</v>
      </c>
      <c r="AG165" s="25" t="str">
        <f>IFERROR(_xlfn.XLOOKUP(表格1[[#This Row],[Line_No]],管道特性一覽表!A:A,管道特性一覽表!R:R,,0),"")</f>
        <v/>
      </c>
      <c r="AH165" s="22" t="s">
        <v>3433</v>
      </c>
      <c r="AI165" s="24"/>
      <c r="AJ16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65" s="2" t="str" cm="1">
        <f t="array" ref="AK165">IFERROR(_xlfn.TEXTJOIN("-",TRUE,INDEX(_xlfn.TEXTSPLIT(B165,"-"),1),INDEX(_xlfn.TEXTSPLIT(B165,"-"),2),INDEX(_xlfn.TEXTSPLIT(B165,"-"),4),INDEX(_xlfn.TEXTSPLIT(B165,"-"),5)),_xlfn.TEXTJOIN("-",TRUE,_xlfn.XLOOKUP(VALUE(INDEX(_xlfn.TEXTSPLIT(B165,"-"),4)),'DN轉換表(必要)'!A:A,'DN轉換表(必要)'!B:B,,0),INDEX(_xlfn.TEXTSPLIT(B165,"-"),1),INDEX(_xlfn.TEXTSPLIT(B165,"-"),2),INDEX(_xlfn.TEXTSPLIT(B165,"-"),3),INDEX(_xlfn.TEXTSPLIT(B165,"-"),4),INDEX(_xlfn.TEXTSPLIT(B165,"-"),5)))</f>
        <v>CWR-0503-AA1E-NA</v>
      </c>
      <c r="AL165" s="2" t="str">
        <f>IF(ISNUMBER(IFERROR(_xlfn.XLOOKUP(表格1[[#This Row],[Line_No]],'TEMP VALUE'!A:A,'DRAWING LIST'!A:A,,0),"")),"v","")</f>
        <v/>
      </c>
      <c r="AM165" s="2" t="str">
        <f>_xlfn.XLOOKUP(表格1[[#This Row],[Series NO]], 版本控制!$A:$A, 版本控制!$E:$E, , 0, -1)</f>
        <v>啟用</v>
      </c>
    </row>
    <row r="166" spans="1:39" hidden="1">
      <c r="A166" s="18">
        <f>'圖號清單-114.04.25'!A166</f>
        <v>164</v>
      </c>
      <c r="B166" s="14" t="str">
        <f>_xlfn.XLOOKUP(表格1[[#This Row],[Series NO]],'圖號清單-114.04.25'!A:A,'圖號清單-114.04.25'!B:B,,0)</f>
        <v>CWR-0505-40-AA1E-NA</v>
      </c>
      <c r="C166" s="3" t="str">
        <f>COUNTIF($AK$2:AK166, AK166) &amp; "/" &amp; COUNTIF($AK$2:$AK$3003, AK166)</f>
        <v>1/1</v>
      </c>
      <c r="D166" s="3" t="str">
        <f t="shared" si="4"/>
        <v>CWR-0505-40-AA1E-NA</v>
      </c>
      <c r="E166" s="14" t="str" cm="1">
        <f t="array" ref="E166">IFERROR(_xlfn.TEXTJOIN("-",TRUE,_xlfn.XLOOKUP(VALUE(INDEX(_xlfn.TEXTSPLIT(B166,"-"),3)),'DN轉換表(必要)'!A:A,'DN轉換表(必要)'!B:B,,0),INDEX(_xlfn.TEXTSPLIT(B166,"-"),1),INDEX(_xlfn.TEXTSPLIT(B166,"-"),2),INDEX(_xlfn.TEXTSPLIT(B166,"-"),4),INDEX(_xlfn.TEXTSPLIT(B166,"-"),5)),_xlfn.TEXTJOIN("-",TRUE,_xlfn.XLOOKUP(VALUE(INDEX(_xlfn.TEXTSPLIT(B166,"-"),4)),'DN轉換表(必要)'!A:A,'DN轉換表(必要)'!B:B,,0),INDEX(_xlfn.TEXTSPLIT(B166,"-"),1),INDEX(_xlfn.TEXTSPLIT(B166,"-"),2),INDEX(_xlfn.TEXTSPLIT(B166,"-"),3),INDEX(_xlfn.TEXTSPLIT(B166,"-"),4),INDEX(_xlfn.TEXTSPLIT(B166,"-"),5)))</f>
        <v>1 1/2"-CWR-0505-AA1E-NA</v>
      </c>
      <c r="F166" s="3" t="str">
        <f>IFERROR(_xlfn.XLOOKUP(_xlfn.CONCAT(表格1[[#This Row],[Series NO]],"_",SUBSTITUTE(F$1,"REV.","")),版本控制!$F:$F,版本控制!$C:$C,,0),"")</f>
        <v>04/22/'25</v>
      </c>
      <c r="G166" s="3" t="str">
        <f>IFERROR(_xlfn.XLOOKUP(_xlfn.CONCAT(表格1[[#This Row],[Series NO]],"_",SUBSTITUTE(G$1,"REV.","")),版本控制!$F:$F,版本控制!$C:$C,,0),"")</f>
        <v/>
      </c>
      <c r="H166" s="3" t="str">
        <f>IFERROR(_xlfn.XLOOKUP(_xlfn.CONCAT(表格1[[#This Row],[Series NO]],"_",SUBSTITUTE(H$1,"REV.","")),版本控制!$F:$F,版本控制!$C:$C,,0),"")</f>
        <v/>
      </c>
      <c r="I166" s="3" t="str">
        <f>IFERROR(_xlfn.XLOOKUP(_xlfn.CONCAT(表格1[[#This Row],[Series NO]],"_",SUBSTITUTE(I$1,"REV.","")),版本控制!$F:$F,版本控制!$C:$C,,0),"")</f>
        <v/>
      </c>
      <c r="J166" s="3" t="str">
        <f>IFERROR(_xlfn.XLOOKUP(_xlfn.CONCAT(表格1[[#This Row],[Series NO]],"_",SUBSTITUTE(J$1,"REV.","")),版本控制!$F:$F,版本控制!$C:$C,,0),"")</f>
        <v/>
      </c>
      <c r="K166" s="3" t="str" cm="1">
        <f t="array" ref="K166">INDEX(F$1:J$1,1,MATCH(1,1/($F166:J166&lt;&gt;"")))</f>
        <v>REV.1</v>
      </c>
      <c r="L166" s="3" t="str" cm="1">
        <f t="array" ref="L166">LOOKUP(2,1/($F166:J166&lt;&gt;""),$F166:J166)</f>
        <v>04/22/'25</v>
      </c>
      <c r="M166" s="3"/>
      <c r="N166" s="3" t="str">
        <f t="shared" si="5"/>
        <v>0164</v>
      </c>
      <c r="O166" s="28"/>
      <c r="P166" s="32"/>
      <c r="Q166" s="22" cm="1">
        <f t="array" ref="Q166">_xlfn.XLOOKUP(INDEX(_xlfn.TEXTSPLIT(表格1[[#This Row],[LINE   NUMBER]],"-"),1),'DN轉換表(必要)'!B:B,'DN轉換表(必要)'!C:C,,0)</f>
        <v>1.5</v>
      </c>
      <c r="R166" s="22" t="str" cm="1">
        <f t="array" ref="R166">IF(IFERROR(MATCH(INDEX(_xlfn.TEXTSPLIT(表格1[[#This Row],[LINE   NUMBER]],"-"),2),介質清單!I:I,0)&gt;=1,FALSE),"Trim",INDEX(_xlfn.TEXTSPLIT(表格1[[#This Row],[LINE   NUMBER]],"-"),2))</f>
        <v>CWR</v>
      </c>
      <c r="S166" s="22" t="str" cm="1">
        <f t="array" ref="S16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0505</v>
      </c>
      <c r="T166" s="22" t="str" cm="1">
        <f t="array" ref="T166">IF(LEN(INDEX(_xlfn.TEXTSPLIT(表格1[[#This Row],[LINE   NUMBER]],"-"),4))=4,INDEX(_xlfn.TEXTSPLIT(表格1[[#This Row],[LINE   NUMBER]],"-"),4),IF(LEN(MID(E166,FIND("AA",E166,1),4))=4,MID(E166,FIND("AA",E166,1),4),"Wrong"))</f>
        <v>AA1E</v>
      </c>
      <c r="U166" s="22" t="str" cm="1">
        <f t="array" ref="U16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66" s="22" t="str">
        <f>_xlfn.XLOOKUP(表格1[[#This Row],[級數]],管道等级索引表!B:B,管道等级索引表!G:G,,0)</f>
        <v>TP304</v>
      </c>
      <c r="W166" s="22" t="s">
        <v>5</v>
      </c>
      <c r="X166" s="23"/>
      <c r="Y166" s="22"/>
      <c r="Z166" s="22" t="str">
        <f>_xlfn.CONCAT(表格1[[#This Row],[系統]],"-",表格1[[#This Row],[編號]])</f>
        <v>CWR-0505</v>
      </c>
      <c r="AA166" s="22"/>
      <c r="AB166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16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166" s="24" t="str">
        <f>IFERROR(_xlfn.XLOOKUP(表格1[[#This Row],[Line_No]],管道特性一覽表!A:A,管道特性一覽表!P:P,,0),"")</f>
        <v/>
      </c>
      <c r="AE166" s="24" t="str" cm="1">
        <f t="array" ref="AE166">_xlfn.IFNA(_xlfn.XLOOKUP(表格1[[#This Row],[Series NO]],'依TP NO.篩選'!A:A,'依TP NO.篩選'!R:R,,0),_xlfn.XLOOKUP(VALUE(表格1[[#This Row],[Series NO]]),VALUE('依TP NO.篩選'!A:A),'依TP NO.篩選'!R:R,,0))</f>
        <v>TP-010</v>
      </c>
      <c r="AF166" s="24" t="str">
        <f>_xlfn.XLOOKUP(表格1[[#This Row],[系統]],介質清單!A:A,介質清單!B:B,,0)</f>
        <v>迴圈冷卻水回水</v>
      </c>
      <c r="AG166" s="25" t="str">
        <f>IFERROR(_xlfn.XLOOKUP(表格1[[#This Row],[Line_No]],管道特性一覽表!A:A,管道特性一覽表!R:R,,0),"")</f>
        <v/>
      </c>
      <c r="AH166" s="22" t="s">
        <v>3433</v>
      </c>
      <c r="AI166" s="24"/>
      <c r="AJ16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66" s="2" t="str" cm="1">
        <f t="array" ref="AK166">IFERROR(_xlfn.TEXTJOIN("-",TRUE,INDEX(_xlfn.TEXTSPLIT(B166,"-"),1),INDEX(_xlfn.TEXTSPLIT(B166,"-"),2),INDEX(_xlfn.TEXTSPLIT(B166,"-"),4),INDEX(_xlfn.TEXTSPLIT(B166,"-"),5)),_xlfn.TEXTJOIN("-",TRUE,_xlfn.XLOOKUP(VALUE(INDEX(_xlfn.TEXTSPLIT(B166,"-"),4)),'DN轉換表(必要)'!A:A,'DN轉換表(必要)'!B:B,,0),INDEX(_xlfn.TEXTSPLIT(B166,"-"),1),INDEX(_xlfn.TEXTSPLIT(B166,"-"),2),INDEX(_xlfn.TEXTSPLIT(B166,"-"),3),INDEX(_xlfn.TEXTSPLIT(B166,"-"),4),INDEX(_xlfn.TEXTSPLIT(B166,"-"),5)))</f>
        <v>CWR-0505-AA1E-NA</v>
      </c>
      <c r="AL166" s="2" t="str">
        <f>IF(ISNUMBER(IFERROR(_xlfn.XLOOKUP(表格1[[#This Row],[Line_No]],'TEMP VALUE'!A:A,'DRAWING LIST'!A:A,,0),"")),"v","")</f>
        <v/>
      </c>
      <c r="AM166" s="2" t="str">
        <f>_xlfn.XLOOKUP(表格1[[#This Row],[Series NO]], 版本控制!$A:$A, 版本控制!$E:$E, , 0, -1)</f>
        <v>啟用</v>
      </c>
    </row>
    <row r="167" spans="1:39" hidden="1">
      <c r="A167" s="18">
        <f>'圖號清單-114.04.25'!A167</f>
        <v>165</v>
      </c>
      <c r="B167" s="14" t="str">
        <f>_xlfn.XLOOKUP(表格1[[#This Row],[Series NO]],'圖號清單-114.04.25'!A:A,'圖號清單-114.04.25'!B:B,,0)</f>
        <v>CWR-0506-25-AA1E-NA</v>
      </c>
      <c r="C167" s="3" t="str">
        <f>COUNTIF($AK$2:AK167, AK167) &amp; "/" &amp; COUNTIF($AK$2:$AK$3003, AK167)</f>
        <v>1/1</v>
      </c>
      <c r="D167" s="3" t="str">
        <f t="shared" si="4"/>
        <v>CWR-0506-25-AA1E-NA</v>
      </c>
      <c r="E167" s="14" t="str" cm="1">
        <f t="array" ref="E167">IFERROR(_xlfn.TEXTJOIN("-",TRUE,_xlfn.XLOOKUP(VALUE(INDEX(_xlfn.TEXTSPLIT(B167,"-"),3)),'DN轉換表(必要)'!A:A,'DN轉換表(必要)'!B:B,,0),INDEX(_xlfn.TEXTSPLIT(B167,"-"),1),INDEX(_xlfn.TEXTSPLIT(B167,"-"),2),INDEX(_xlfn.TEXTSPLIT(B167,"-"),4),INDEX(_xlfn.TEXTSPLIT(B167,"-"),5)),_xlfn.TEXTJOIN("-",TRUE,_xlfn.XLOOKUP(VALUE(INDEX(_xlfn.TEXTSPLIT(B167,"-"),4)),'DN轉換表(必要)'!A:A,'DN轉換表(必要)'!B:B,,0),INDEX(_xlfn.TEXTSPLIT(B167,"-"),1),INDEX(_xlfn.TEXTSPLIT(B167,"-"),2),INDEX(_xlfn.TEXTSPLIT(B167,"-"),3),INDEX(_xlfn.TEXTSPLIT(B167,"-"),4),INDEX(_xlfn.TEXTSPLIT(B167,"-"),5)))</f>
        <v>1"-CWR-0506-AA1E-NA</v>
      </c>
      <c r="F167" s="3" t="str">
        <f>IFERROR(_xlfn.XLOOKUP(_xlfn.CONCAT(表格1[[#This Row],[Series NO]],"_",SUBSTITUTE(F$1,"REV.","")),版本控制!$F:$F,版本控制!$C:$C,,0),"")</f>
        <v>04/22/'25</v>
      </c>
      <c r="G167" s="3" t="str">
        <f>IFERROR(_xlfn.XLOOKUP(_xlfn.CONCAT(表格1[[#This Row],[Series NO]],"_",SUBSTITUTE(G$1,"REV.","")),版本控制!$F:$F,版本控制!$C:$C,,0),"")</f>
        <v/>
      </c>
      <c r="H167" s="3" t="str">
        <f>IFERROR(_xlfn.XLOOKUP(_xlfn.CONCAT(表格1[[#This Row],[Series NO]],"_",SUBSTITUTE(H$1,"REV.","")),版本控制!$F:$F,版本控制!$C:$C,,0),"")</f>
        <v/>
      </c>
      <c r="I167" s="3" t="str">
        <f>IFERROR(_xlfn.XLOOKUP(_xlfn.CONCAT(表格1[[#This Row],[Series NO]],"_",SUBSTITUTE(I$1,"REV.","")),版本控制!$F:$F,版本控制!$C:$C,,0),"")</f>
        <v/>
      </c>
      <c r="J167" s="3" t="str">
        <f>IFERROR(_xlfn.XLOOKUP(_xlfn.CONCAT(表格1[[#This Row],[Series NO]],"_",SUBSTITUTE(J$1,"REV.","")),版本控制!$F:$F,版本控制!$C:$C,,0),"")</f>
        <v/>
      </c>
      <c r="K167" s="3" t="str" cm="1">
        <f t="array" ref="K167">INDEX(F$1:J$1,1,MATCH(1,1/($F167:J167&lt;&gt;"")))</f>
        <v>REV.1</v>
      </c>
      <c r="L167" s="3" t="str" cm="1">
        <f t="array" ref="L167">LOOKUP(2,1/($F167:J167&lt;&gt;""),$F167:J167)</f>
        <v>04/22/'25</v>
      </c>
      <c r="M167" s="3"/>
      <c r="N167" s="3" t="str">
        <f t="shared" si="5"/>
        <v>0165</v>
      </c>
      <c r="O167" s="28"/>
      <c r="P167" s="32"/>
      <c r="Q167" s="22" cm="1">
        <f t="array" ref="Q167">_xlfn.XLOOKUP(INDEX(_xlfn.TEXTSPLIT(表格1[[#This Row],[LINE   NUMBER]],"-"),1),'DN轉換表(必要)'!B:B,'DN轉換表(必要)'!C:C,,0)</f>
        <v>1</v>
      </c>
      <c r="R167" s="22" t="str" cm="1">
        <f t="array" ref="R167">IF(IFERROR(MATCH(INDEX(_xlfn.TEXTSPLIT(表格1[[#This Row],[LINE   NUMBER]],"-"),2),介質清單!I:I,0)&gt;=1,FALSE),"Trim",INDEX(_xlfn.TEXTSPLIT(表格1[[#This Row],[LINE   NUMBER]],"-"),2))</f>
        <v>CWR</v>
      </c>
      <c r="S167" s="22" t="str" cm="1">
        <f t="array" ref="S16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0506</v>
      </c>
      <c r="T167" s="22" t="str" cm="1">
        <f t="array" ref="T167">IF(LEN(INDEX(_xlfn.TEXTSPLIT(表格1[[#This Row],[LINE   NUMBER]],"-"),4))=4,INDEX(_xlfn.TEXTSPLIT(表格1[[#This Row],[LINE   NUMBER]],"-"),4),IF(LEN(MID(E167,FIND("AA",E167,1),4))=4,MID(E167,FIND("AA",E167,1),4),"Wrong"))</f>
        <v>AA1E</v>
      </c>
      <c r="U167" s="22" t="str" cm="1">
        <f t="array" ref="U16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67" s="22" t="str">
        <f>_xlfn.XLOOKUP(表格1[[#This Row],[級數]],管道等级索引表!B:B,管道等级索引表!G:G,,0)</f>
        <v>TP304</v>
      </c>
      <c r="W167" s="22" t="s">
        <v>5</v>
      </c>
      <c r="X167" s="23"/>
      <c r="Y167" s="22"/>
      <c r="Z167" s="22" t="str">
        <f>_xlfn.CONCAT(表格1[[#This Row],[系統]],"-",表格1[[#This Row],[編號]])</f>
        <v>CWR-0506</v>
      </c>
      <c r="AA167" s="22"/>
      <c r="AB16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6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67" s="24" t="str">
        <f>IFERROR(_xlfn.XLOOKUP(表格1[[#This Row],[Line_No]],管道特性一覽表!A:A,管道特性一覽表!P:P,,0),"")</f>
        <v>水</v>
      </c>
      <c r="AE167" s="24" t="str" cm="1">
        <f t="array" ref="AE167">_xlfn.IFNA(_xlfn.XLOOKUP(表格1[[#This Row],[Series NO]],'依TP NO.篩選'!A:A,'依TP NO.篩選'!R:R,,0),_xlfn.XLOOKUP(VALUE(表格1[[#This Row],[Series NO]]),VALUE('依TP NO.篩選'!A:A),'依TP NO.篩選'!R:R,,0))</f>
        <v>TP-010</v>
      </c>
      <c r="AF167" s="24" t="str">
        <f>_xlfn.XLOOKUP(表格1[[#This Row],[系統]],介質清單!A:A,介質清單!B:B,,0)</f>
        <v>迴圈冷卻水回水</v>
      </c>
      <c r="AG167" s="25"/>
      <c r="AH167" s="22" t="s">
        <v>3433</v>
      </c>
      <c r="AI167" s="24"/>
      <c r="AJ16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67" s="2" t="str" cm="1">
        <f t="array" ref="AK167">IFERROR(_xlfn.TEXTJOIN("-",TRUE,INDEX(_xlfn.TEXTSPLIT(B167,"-"),1),INDEX(_xlfn.TEXTSPLIT(B167,"-"),2),INDEX(_xlfn.TEXTSPLIT(B167,"-"),4),INDEX(_xlfn.TEXTSPLIT(B167,"-"),5)),_xlfn.TEXTJOIN("-",TRUE,_xlfn.XLOOKUP(VALUE(INDEX(_xlfn.TEXTSPLIT(B167,"-"),4)),'DN轉換表(必要)'!A:A,'DN轉換表(必要)'!B:B,,0),INDEX(_xlfn.TEXTSPLIT(B167,"-"),1),INDEX(_xlfn.TEXTSPLIT(B167,"-"),2),INDEX(_xlfn.TEXTSPLIT(B167,"-"),3),INDEX(_xlfn.TEXTSPLIT(B167,"-"),4),INDEX(_xlfn.TEXTSPLIT(B167,"-"),5)))</f>
        <v>CWR-0506-AA1E-NA</v>
      </c>
      <c r="AL167" s="2" t="str">
        <f>IF(ISNUMBER(IFERROR(_xlfn.XLOOKUP(表格1[[#This Row],[Line_No]],'TEMP VALUE'!A:A,'DRAWING LIST'!A:A,,0),"")),"v","")</f>
        <v/>
      </c>
      <c r="AM167" s="2" t="str">
        <f>_xlfn.XLOOKUP(表格1[[#This Row],[Series NO]], 版本控制!$A:$A, 版本控制!$E:$E, , 0, -1)</f>
        <v>啟用</v>
      </c>
    </row>
    <row r="168" spans="1:39" hidden="1">
      <c r="A168" s="18">
        <f>'圖號清單-114.04.25'!A168</f>
        <v>166</v>
      </c>
      <c r="B168" s="14" t="str">
        <f>_xlfn.XLOOKUP(表格1[[#This Row],[Series NO]],'圖號清單-114.04.25'!A:A,'圖號清單-114.04.25'!B:B,,0)</f>
        <v>CWR-0801-40-AA1E-NA-1</v>
      </c>
      <c r="C168" s="3" t="str">
        <f>COUNTIF($AK$2:AK168, AK168) &amp; "/" &amp; COUNTIF($AK$2:$AK$3003, AK168)</f>
        <v>1/2</v>
      </c>
      <c r="D168" s="3" t="str">
        <f t="shared" si="4"/>
        <v>CWR-0801-40-AA1E-NA</v>
      </c>
      <c r="E168" s="14" t="str" cm="1">
        <f t="array" ref="E168">IFERROR(_xlfn.TEXTJOIN("-",TRUE,_xlfn.XLOOKUP(VALUE(INDEX(_xlfn.TEXTSPLIT(B168,"-"),3)),'DN轉換表(必要)'!A:A,'DN轉換表(必要)'!B:B,,0),INDEX(_xlfn.TEXTSPLIT(B168,"-"),1),INDEX(_xlfn.TEXTSPLIT(B168,"-"),2),INDEX(_xlfn.TEXTSPLIT(B168,"-"),4),INDEX(_xlfn.TEXTSPLIT(B168,"-"),5)),_xlfn.TEXTJOIN("-",TRUE,_xlfn.XLOOKUP(VALUE(INDEX(_xlfn.TEXTSPLIT(B168,"-"),4)),'DN轉換表(必要)'!A:A,'DN轉換表(必要)'!B:B,,0),INDEX(_xlfn.TEXTSPLIT(B168,"-"),1),INDEX(_xlfn.TEXTSPLIT(B168,"-"),2),INDEX(_xlfn.TEXTSPLIT(B168,"-"),3),INDEX(_xlfn.TEXTSPLIT(B168,"-"),4),INDEX(_xlfn.TEXTSPLIT(B168,"-"),5)))</f>
        <v>1 1/2"-CWR-0801-AA1E-NA</v>
      </c>
      <c r="F168" s="3" t="str">
        <f>IFERROR(_xlfn.XLOOKUP(_xlfn.CONCAT(表格1[[#This Row],[Series NO]],"_",SUBSTITUTE(F$1,"REV.","")),版本控制!$F:$F,版本控制!$C:$C,,0),"")</f>
        <v>04/22/'25</v>
      </c>
      <c r="G168" s="3" t="str">
        <f>IFERROR(_xlfn.XLOOKUP(_xlfn.CONCAT(表格1[[#This Row],[Series NO]],"_",SUBSTITUTE(G$1,"REV.","")),版本控制!$F:$F,版本控制!$C:$C,,0),"")</f>
        <v/>
      </c>
      <c r="H168" s="3" t="str">
        <f>IFERROR(_xlfn.XLOOKUP(_xlfn.CONCAT(表格1[[#This Row],[Series NO]],"_",SUBSTITUTE(H$1,"REV.","")),版本控制!$F:$F,版本控制!$C:$C,,0),"")</f>
        <v/>
      </c>
      <c r="I168" s="3" t="str">
        <f>IFERROR(_xlfn.XLOOKUP(_xlfn.CONCAT(表格1[[#This Row],[Series NO]],"_",SUBSTITUTE(I$1,"REV.","")),版本控制!$F:$F,版本控制!$C:$C,,0),"")</f>
        <v/>
      </c>
      <c r="J168" s="3" t="str">
        <f>IFERROR(_xlfn.XLOOKUP(_xlfn.CONCAT(表格1[[#This Row],[Series NO]],"_",SUBSTITUTE(J$1,"REV.","")),版本控制!$F:$F,版本控制!$C:$C,,0),"")</f>
        <v/>
      </c>
      <c r="K168" s="3" t="str" cm="1">
        <f t="array" ref="K168">INDEX(F$1:J$1,1,MATCH(1,1/($F168:J168&lt;&gt;"")))</f>
        <v>REV.1</v>
      </c>
      <c r="L168" s="3" t="str" cm="1">
        <f t="array" ref="L168">LOOKUP(2,1/($F168:J168&lt;&gt;""),$F168:J168)</f>
        <v>04/22/'25</v>
      </c>
      <c r="M168" s="3"/>
      <c r="N168" s="3" t="str">
        <f t="shared" si="5"/>
        <v>0166</v>
      </c>
      <c r="O168" s="28"/>
      <c r="P168" s="32"/>
      <c r="Q168" s="22" cm="1">
        <f t="array" ref="Q168">_xlfn.XLOOKUP(INDEX(_xlfn.TEXTSPLIT(表格1[[#This Row],[LINE   NUMBER]],"-"),1),'DN轉換表(必要)'!B:B,'DN轉換表(必要)'!C:C,,0)</f>
        <v>1.5</v>
      </c>
      <c r="R168" s="22" t="str" cm="1">
        <f t="array" ref="R168">IF(IFERROR(MATCH(INDEX(_xlfn.TEXTSPLIT(表格1[[#This Row],[LINE   NUMBER]],"-"),2),介質清單!I:I,0)&gt;=1,FALSE),"Trim",INDEX(_xlfn.TEXTSPLIT(表格1[[#This Row],[LINE   NUMBER]],"-"),2))</f>
        <v>CWR</v>
      </c>
      <c r="S168" s="22" t="str" cm="1">
        <f t="array" ref="S16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0801</v>
      </c>
      <c r="T168" s="22" t="str" cm="1">
        <f t="array" ref="T168">IF(LEN(INDEX(_xlfn.TEXTSPLIT(表格1[[#This Row],[LINE   NUMBER]],"-"),4))=4,INDEX(_xlfn.TEXTSPLIT(表格1[[#This Row],[LINE   NUMBER]],"-"),4),IF(LEN(MID(E168,FIND("AA",E168,1),4))=4,MID(E168,FIND("AA",E168,1),4),"Wrong"))</f>
        <v>AA1E</v>
      </c>
      <c r="U168" s="22" t="str" cm="1">
        <f t="array" ref="U16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68" s="22" t="str">
        <f>_xlfn.XLOOKUP(表格1[[#This Row],[級數]],管道等级索引表!B:B,管道等级索引表!G:G,,0)</f>
        <v>TP304</v>
      </c>
      <c r="W168" s="22" t="s">
        <v>5</v>
      </c>
      <c r="X168" s="23"/>
      <c r="Y168" s="22"/>
      <c r="Z168" s="22" t="str">
        <f>_xlfn.CONCAT(表格1[[#This Row],[系統]],"-",表格1[[#This Row],[編號]])</f>
        <v>CWR-0801</v>
      </c>
      <c r="AA168" s="22"/>
      <c r="AB16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6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68" s="24" t="str">
        <f>IFERROR(_xlfn.XLOOKUP(表格1[[#This Row],[Line_No]],管道特性一覽表!A:A,管道特性一覽表!P:P,,0),"")</f>
        <v>水</v>
      </c>
      <c r="AE168" s="24" t="str" cm="1">
        <f t="array" ref="AE168">_xlfn.IFNA(_xlfn.XLOOKUP(表格1[[#This Row],[Series NO]],'依TP NO.篩選'!A:A,'依TP NO.篩選'!R:R,,0),_xlfn.XLOOKUP(VALUE(表格1[[#This Row],[Series NO]]),VALUE('依TP NO.篩選'!A:A),'依TP NO.篩選'!R:R,,0))</f>
        <v>TP-010</v>
      </c>
      <c r="AF168" s="24" t="str">
        <f>_xlfn.XLOOKUP(表格1[[#This Row],[系統]],介質清單!A:A,介質清單!B:B,,0)</f>
        <v>迴圈冷卻水回水</v>
      </c>
      <c r="AG168" s="25"/>
      <c r="AH168" s="22" t="s">
        <v>3433</v>
      </c>
      <c r="AI168" s="24"/>
      <c r="AJ16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68" s="2" t="str" cm="1">
        <f t="array" ref="AK168">IFERROR(_xlfn.TEXTJOIN("-",TRUE,INDEX(_xlfn.TEXTSPLIT(B168,"-"),1),INDEX(_xlfn.TEXTSPLIT(B168,"-"),2),INDEX(_xlfn.TEXTSPLIT(B168,"-"),4),INDEX(_xlfn.TEXTSPLIT(B168,"-"),5)),_xlfn.TEXTJOIN("-",TRUE,_xlfn.XLOOKUP(VALUE(INDEX(_xlfn.TEXTSPLIT(B168,"-"),4)),'DN轉換表(必要)'!A:A,'DN轉換表(必要)'!B:B,,0),INDEX(_xlfn.TEXTSPLIT(B168,"-"),1),INDEX(_xlfn.TEXTSPLIT(B168,"-"),2),INDEX(_xlfn.TEXTSPLIT(B168,"-"),3),INDEX(_xlfn.TEXTSPLIT(B168,"-"),4),INDEX(_xlfn.TEXTSPLIT(B168,"-"),5)))</f>
        <v>CWR-0801-AA1E-NA</v>
      </c>
      <c r="AL168" s="2" t="str">
        <f>IF(ISNUMBER(IFERROR(_xlfn.XLOOKUP(表格1[[#This Row],[Line_No]],'TEMP VALUE'!A:A,'DRAWING LIST'!A:A,,0),"")),"v","")</f>
        <v/>
      </c>
      <c r="AM168" s="2" t="str">
        <f>_xlfn.XLOOKUP(表格1[[#This Row],[Series NO]], 版本控制!$A:$A, 版本控制!$E:$E, , 0, -1)</f>
        <v>啟用</v>
      </c>
    </row>
    <row r="169" spans="1:39" hidden="1">
      <c r="A169" s="18">
        <f>'圖號清單-114.04.25'!A169</f>
        <v>167</v>
      </c>
      <c r="B169" s="14" t="str">
        <f>_xlfn.XLOOKUP(表格1[[#This Row],[Series NO]],'圖號清單-114.04.25'!A:A,'圖號清單-114.04.25'!B:B,,0)</f>
        <v>CWR-0801-40-AA1E-NA-2</v>
      </c>
      <c r="C169" s="3" t="str">
        <f>COUNTIF($AK$2:AK169, AK169) &amp; "/" &amp; COUNTIF($AK$2:$AK$3003, AK169)</f>
        <v>2/2</v>
      </c>
      <c r="D169" s="3" t="str">
        <f t="shared" si="4"/>
        <v>CWR-0801-40-AA1E-NA</v>
      </c>
      <c r="E169" s="14" t="str" cm="1">
        <f t="array" ref="E169">IFERROR(_xlfn.TEXTJOIN("-",TRUE,_xlfn.XLOOKUP(VALUE(INDEX(_xlfn.TEXTSPLIT(B169,"-"),3)),'DN轉換表(必要)'!A:A,'DN轉換表(必要)'!B:B,,0),INDEX(_xlfn.TEXTSPLIT(B169,"-"),1),INDEX(_xlfn.TEXTSPLIT(B169,"-"),2),INDEX(_xlfn.TEXTSPLIT(B169,"-"),4),INDEX(_xlfn.TEXTSPLIT(B169,"-"),5)),_xlfn.TEXTJOIN("-",TRUE,_xlfn.XLOOKUP(VALUE(INDEX(_xlfn.TEXTSPLIT(B169,"-"),4)),'DN轉換表(必要)'!A:A,'DN轉換表(必要)'!B:B,,0),INDEX(_xlfn.TEXTSPLIT(B169,"-"),1),INDEX(_xlfn.TEXTSPLIT(B169,"-"),2),INDEX(_xlfn.TEXTSPLIT(B169,"-"),3),INDEX(_xlfn.TEXTSPLIT(B169,"-"),4),INDEX(_xlfn.TEXTSPLIT(B169,"-"),5)))</f>
        <v>1 1/2"-CWR-0801-AA1E-NA</v>
      </c>
      <c r="F169" s="3" t="str">
        <f>IFERROR(_xlfn.XLOOKUP(_xlfn.CONCAT(表格1[[#This Row],[Series NO]],"_",SUBSTITUTE(F$1,"REV.","")),版本控制!$F:$F,版本控制!$C:$C,,0),"")</f>
        <v>04/22/'25</v>
      </c>
      <c r="G169" s="3" t="str">
        <f>IFERROR(_xlfn.XLOOKUP(_xlfn.CONCAT(表格1[[#This Row],[Series NO]],"_",SUBSTITUTE(G$1,"REV.","")),版本控制!$F:$F,版本控制!$C:$C,,0),"")</f>
        <v/>
      </c>
      <c r="H169" s="3" t="str">
        <f>IFERROR(_xlfn.XLOOKUP(_xlfn.CONCAT(表格1[[#This Row],[Series NO]],"_",SUBSTITUTE(H$1,"REV.","")),版本控制!$F:$F,版本控制!$C:$C,,0),"")</f>
        <v/>
      </c>
      <c r="I169" s="3" t="str">
        <f>IFERROR(_xlfn.XLOOKUP(_xlfn.CONCAT(表格1[[#This Row],[Series NO]],"_",SUBSTITUTE(I$1,"REV.","")),版本控制!$F:$F,版本控制!$C:$C,,0),"")</f>
        <v/>
      </c>
      <c r="J169" s="3" t="str">
        <f>IFERROR(_xlfn.XLOOKUP(_xlfn.CONCAT(表格1[[#This Row],[Series NO]],"_",SUBSTITUTE(J$1,"REV.","")),版本控制!$F:$F,版本控制!$C:$C,,0),"")</f>
        <v/>
      </c>
      <c r="K169" s="3" t="str" cm="1">
        <f t="array" ref="K169">INDEX(F$1:J$1,1,MATCH(1,1/($F169:J169&lt;&gt;"")))</f>
        <v>REV.1</v>
      </c>
      <c r="L169" s="3" t="str" cm="1">
        <f t="array" ref="L169">LOOKUP(2,1/($F169:J169&lt;&gt;""),$F169:J169)</f>
        <v>04/22/'25</v>
      </c>
      <c r="M169" s="3"/>
      <c r="N169" s="3" t="str">
        <f t="shared" si="5"/>
        <v>0167</v>
      </c>
      <c r="O169" s="28"/>
      <c r="P169" s="15"/>
      <c r="Q169" s="22" cm="1">
        <f t="array" ref="Q169">_xlfn.XLOOKUP(INDEX(_xlfn.TEXTSPLIT(表格1[[#This Row],[LINE   NUMBER]],"-"),1),'DN轉換表(必要)'!B:B,'DN轉換表(必要)'!C:C,,0)</f>
        <v>1.5</v>
      </c>
      <c r="R169" s="22" t="str" cm="1">
        <f t="array" ref="R169">IF(IFERROR(MATCH(INDEX(_xlfn.TEXTSPLIT(表格1[[#This Row],[LINE   NUMBER]],"-"),2),介質清單!I:I,0)&gt;=1,FALSE),"Trim",INDEX(_xlfn.TEXTSPLIT(表格1[[#This Row],[LINE   NUMBER]],"-"),2))</f>
        <v>CWR</v>
      </c>
      <c r="S169" s="22" t="str" cm="1">
        <f t="array" ref="S16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0801</v>
      </c>
      <c r="T169" s="22" t="str" cm="1">
        <f t="array" ref="T169">IF(LEN(INDEX(_xlfn.TEXTSPLIT(表格1[[#This Row],[LINE   NUMBER]],"-"),4))=4,INDEX(_xlfn.TEXTSPLIT(表格1[[#This Row],[LINE   NUMBER]],"-"),4),IF(LEN(MID(E169,FIND("AA",E169,1),4))=4,MID(E169,FIND("AA",E169,1),4),"Wrong"))</f>
        <v>AA1E</v>
      </c>
      <c r="U169" s="22" t="str" cm="1">
        <f t="array" ref="U16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69" s="22" t="str">
        <f>_xlfn.XLOOKUP(表格1[[#This Row],[級數]],管道等级索引表!B:B,管道等级索引表!G:G,,0)</f>
        <v>TP304</v>
      </c>
      <c r="W169" s="22" t="s">
        <v>5</v>
      </c>
      <c r="X169" s="22"/>
      <c r="Y169" s="22"/>
      <c r="Z169" s="22" t="str">
        <f>_xlfn.CONCAT(表格1[[#This Row],[系統]],"-",表格1[[#This Row],[編號]])</f>
        <v>CWR-0801</v>
      </c>
      <c r="AA169" s="22"/>
      <c r="AB16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6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69" s="24" t="str">
        <f>IFERROR(_xlfn.XLOOKUP(表格1[[#This Row],[Line_No]],管道特性一覽表!A:A,管道特性一覽表!P:P,,0),"")</f>
        <v>水</v>
      </c>
      <c r="AE169" s="24" t="str" cm="1">
        <f t="array" ref="AE169">_xlfn.IFNA(_xlfn.XLOOKUP(表格1[[#This Row],[Series NO]],'依TP NO.篩選'!A:A,'依TP NO.篩選'!R:R,,0),_xlfn.XLOOKUP(VALUE(表格1[[#This Row],[Series NO]]),VALUE('依TP NO.篩選'!A:A),'依TP NO.篩選'!R:R,,0))</f>
        <v>TP-010</v>
      </c>
      <c r="AF169" s="24" t="str">
        <f>_xlfn.XLOOKUP(表格1[[#This Row],[系統]],介質清單!A:A,介質清單!B:B,,0)</f>
        <v>迴圈冷卻水回水</v>
      </c>
      <c r="AG169" s="25"/>
      <c r="AH169" s="22" t="s">
        <v>3433</v>
      </c>
      <c r="AI169" s="24"/>
      <c r="AJ16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69" s="2" t="str" cm="1">
        <f t="array" ref="AK169">IFERROR(_xlfn.TEXTJOIN("-",TRUE,INDEX(_xlfn.TEXTSPLIT(B169,"-"),1),INDEX(_xlfn.TEXTSPLIT(B169,"-"),2),INDEX(_xlfn.TEXTSPLIT(B169,"-"),4),INDEX(_xlfn.TEXTSPLIT(B169,"-"),5)),_xlfn.TEXTJOIN("-",TRUE,_xlfn.XLOOKUP(VALUE(INDEX(_xlfn.TEXTSPLIT(B169,"-"),4)),'DN轉換表(必要)'!A:A,'DN轉換表(必要)'!B:B,,0),INDEX(_xlfn.TEXTSPLIT(B169,"-"),1),INDEX(_xlfn.TEXTSPLIT(B169,"-"),2),INDEX(_xlfn.TEXTSPLIT(B169,"-"),3),INDEX(_xlfn.TEXTSPLIT(B169,"-"),4),INDEX(_xlfn.TEXTSPLIT(B169,"-"),5)))</f>
        <v>CWR-0801-AA1E-NA</v>
      </c>
      <c r="AL169" s="2" t="str">
        <f>IF(ISNUMBER(IFERROR(_xlfn.XLOOKUP(表格1[[#This Row],[Line_No]],'TEMP VALUE'!A:A,'DRAWING LIST'!A:A,,0),"")),"v","")</f>
        <v/>
      </c>
      <c r="AM169" s="2" t="str">
        <f>_xlfn.XLOOKUP(表格1[[#This Row],[Series NO]], 版本控制!$A:$A, 版本控制!$E:$E, , 0, -1)</f>
        <v>啟用</v>
      </c>
    </row>
    <row r="170" spans="1:39" hidden="1">
      <c r="A170" s="18">
        <f>'圖號清單-114.04.25'!A170</f>
        <v>168</v>
      </c>
      <c r="B170" s="14" t="str">
        <f>_xlfn.XLOOKUP(表格1[[#This Row],[Series NO]],'圖號清單-114.04.25'!A:A,'圖號清單-114.04.25'!B:B,,0)</f>
        <v>CWR-0802-25-AA1E-NA</v>
      </c>
      <c r="C170" s="3" t="str">
        <f>COUNTIF($AK$2:AK170, AK170) &amp; "/" &amp; COUNTIF($AK$2:$AK$3003, AK170)</f>
        <v>1/1</v>
      </c>
      <c r="D170" s="3" t="str">
        <f t="shared" si="4"/>
        <v>CWR-0802-25-AA1E-NA</v>
      </c>
      <c r="E170" s="14" t="str" cm="1">
        <f t="array" ref="E170">IFERROR(_xlfn.TEXTJOIN("-",TRUE,_xlfn.XLOOKUP(VALUE(INDEX(_xlfn.TEXTSPLIT(B170,"-"),3)),'DN轉換表(必要)'!A:A,'DN轉換表(必要)'!B:B,,0),INDEX(_xlfn.TEXTSPLIT(B170,"-"),1),INDEX(_xlfn.TEXTSPLIT(B170,"-"),2),INDEX(_xlfn.TEXTSPLIT(B170,"-"),4),INDEX(_xlfn.TEXTSPLIT(B170,"-"),5)),_xlfn.TEXTJOIN("-",TRUE,_xlfn.XLOOKUP(VALUE(INDEX(_xlfn.TEXTSPLIT(B170,"-"),4)),'DN轉換表(必要)'!A:A,'DN轉換表(必要)'!B:B,,0),INDEX(_xlfn.TEXTSPLIT(B170,"-"),1),INDEX(_xlfn.TEXTSPLIT(B170,"-"),2),INDEX(_xlfn.TEXTSPLIT(B170,"-"),3),INDEX(_xlfn.TEXTSPLIT(B170,"-"),4),INDEX(_xlfn.TEXTSPLIT(B170,"-"),5)))</f>
        <v>1"-CWR-0802-AA1E-NA</v>
      </c>
      <c r="F170" s="3" t="str">
        <f>IFERROR(_xlfn.XLOOKUP(_xlfn.CONCAT(表格1[[#This Row],[Series NO]],"_",SUBSTITUTE(F$1,"REV.","")),版本控制!$F:$F,版本控制!$C:$C,,0),"")</f>
        <v>04/22/'25</v>
      </c>
      <c r="G170" s="3" t="str">
        <f>IFERROR(_xlfn.XLOOKUP(_xlfn.CONCAT(表格1[[#This Row],[Series NO]],"_",SUBSTITUTE(G$1,"REV.","")),版本控制!$F:$F,版本控制!$C:$C,,0),"")</f>
        <v/>
      </c>
      <c r="H170" s="3" t="str">
        <f>IFERROR(_xlfn.XLOOKUP(_xlfn.CONCAT(表格1[[#This Row],[Series NO]],"_",SUBSTITUTE(H$1,"REV.","")),版本控制!$F:$F,版本控制!$C:$C,,0),"")</f>
        <v/>
      </c>
      <c r="I170" s="3" t="str">
        <f>IFERROR(_xlfn.XLOOKUP(_xlfn.CONCAT(表格1[[#This Row],[Series NO]],"_",SUBSTITUTE(I$1,"REV.","")),版本控制!$F:$F,版本控制!$C:$C,,0),"")</f>
        <v/>
      </c>
      <c r="J170" s="3" t="str">
        <f>IFERROR(_xlfn.XLOOKUP(_xlfn.CONCAT(表格1[[#This Row],[Series NO]],"_",SUBSTITUTE(J$1,"REV.","")),版本控制!$F:$F,版本控制!$C:$C,,0),"")</f>
        <v/>
      </c>
      <c r="K170" s="3" t="str" cm="1">
        <f t="array" ref="K170">INDEX(F$1:J$1,1,MATCH(1,1/($F170:J170&lt;&gt;"")))</f>
        <v>REV.1</v>
      </c>
      <c r="L170" s="3" t="str" cm="1">
        <f t="array" ref="L170">LOOKUP(2,1/($F170:J170&lt;&gt;""),$F170:J170)</f>
        <v>04/22/'25</v>
      </c>
      <c r="M170" s="3"/>
      <c r="N170" s="3" t="str">
        <f t="shared" si="5"/>
        <v>0168</v>
      </c>
      <c r="O170" s="28"/>
      <c r="P170" s="15"/>
      <c r="Q170" s="22" cm="1">
        <f t="array" ref="Q170">_xlfn.XLOOKUP(INDEX(_xlfn.TEXTSPLIT(表格1[[#This Row],[LINE   NUMBER]],"-"),1),'DN轉換表(必要)'!B:B,'DN轉換表(必要)'!C:C,,0)</f>
        <v>1</v>
      </c>
      <c r="R170" s="22" t="str" cm="1">
        <f t="array" ref="R170">IF(IFERROR(MATCH(INDEX(_xlfn.TEXTSPLIT(表格1[[#This Row],[LINE   NUMBER]],"-"),2),介質清單!I:I,0)&gt;=1,FALSE),"Trim",INDEX(_xlfn.TEXTSPLIT(表格1[[#This Row],[LINE   NUMBER]],"-"),2))</f>
        <v>CWR</v>
      </c>
      <c r="S170" s="22" t="str" cm="1">
        <f t="array" ref="S17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0802</v>
      </c>
      <c r="T170" s="22" t="str" cm="1">
        <f t="array" ref="T170">IF(LEN(INDEX(_xlfn.TEXTSPLIT(表格1[[#This Row],[LINE   NUMBER]],"-"),4))=4,INDEX(_xlfn.TEXTSPLIT(表格1[[#This Row],[LINE   NUMBER]],"-"),4),IF(LEN(MID(E170,FIND("AA",E170,1),4))=4,MID(E170,FIND("AA",E170,1),4),"Wrong"))</f>
        <v>AA1E</v>
      </c>
      <c r="U170" s="22" t="str" cm="1">
        <f t="array" ref="U17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70" s="22" t="str">
        <f>_xlfn.XLOOKUP(表格1[[#This Row],[級數]],管道等级索引表!B:B,管道等级索引表!G:G,,0)</f>
        <v>TP304</v>
      </c>
      <c r="W170" s="22" t="s">
        <v>5</v>
      </c>
      <c r="X170" s="22"/>
      <c r="Y170" s="22"/>
      <c r="Z170" s="22" t="str">
        <f>_xlfn.CONCAT(表格1[[#This Row],[系統]],"-",表格1[[#This Row],[編號]])</f>
        <v>CWR-0802</v>
      </c>
      <c r="AA170" s="22"/>
      <c r="AB17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7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70" s="24" t="str">
        <f>IFERROR(_xlfn.XLOOKUP(表格1[[#This Row],[Line_No]],管道特性一覽表!A:A,管道特性一覽表!P:P,,0),"")</f>
        <v>水</v>
      </c>
      <c r="AE170" s="24" t="str" cm="1">
        <f t="array" ref="AE170">_xlfn.IFNA(_xlfn.XLOOKUP(表格1[[#This Row],[Series NO]],'依TP NO.篩選'!A:A,'依TP NO.篩選'!R:R,,0),_xlfn.XLOOKUP(VALUE(表格1[[#This Row],[Series NO]]),VALUE('依TP NO.篩選'!A:A),'依TP NO.篩選'!R:R,,0))</f>
        <v>TP-010</v>
      </c>
      <c r="AF170" s="24" t="str">
        <f>_xlfn.XLOOKUP(表格1[[#This Row],[系統]],介質清單!A:A,介質清單!B:B,,0)</f>
        <v>迴圈冷卻水回水</v>
      </c>
      <c r="AG170" s="25"/>
      <c r="AH170" s="22" t="s">
        <v>3433</v>
      </c>
      <c r="AI170" s="24"/>
      <c r="AJ17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70" s="2" t="str" cm="1">
        <f t="array" ref="AK170">IFERROR(_xlfn.TEXTJOIN("-",TRUE,INDEX(_xlfn.TEXTSPLIT(B170,"-"),1),INDEX(_xlfn.TEXTSPLIT(B170,"-"),2),INDEX(_xlfn.TEXTSPLIT(B170,"-"),4),INDEX(_xlfn.TEXTSPLIT(B170,"-"),5)),_xlfn.TEXTJOIN("-",TRUE,_xlfn.XLOOKUP(VALUE(INDEX(_xlfn.TEXTSPLIT(B170,"-"),4)),'DN轉換表(必要)'!A:A,'DN轉換表(必要)'!B:B,,0),INDEX(_xlfn.TEXTSPLIT(B170,"-"),1),INDEX(_xlfn.TEXTSPLIT(B170,"-"),2),INDEX(_xlfn.TEXTSPLIT(B170,"-"),3),INDEX(_xlfn.TEXTSPLIT(B170,"-"),4),INDEX(_xlfn.TEXTSPLIT(B170,"-"),5)))</f>
        <v>CWR-0802-AA1E-NA</v>
      </c>
      <c r="AL170" s="2" t="str">
        <f>IF(ISNUMBER(IFERROR(_xlfn.XLOOKUP(表格1[[#This Row],[Line_No]],'TEMP VALUE'!A:A,'DRAWING LIST'!A:A,,0),"")),"v","")</f>
        <v/>
      </c>
      <c r="AM170" s="2" t="str">
        <f>_xlfn.XLOOKUP(表格1[[#This Row],[Series NO]], 版本控制!$A:$A, 版本控制!$E:$E, , 0, -1)</f>
        <v>啟用</v>
      </c>
    </row>
    <row r="171" spans="1:39" hidden="1">
      <c r="A171" s="18">
        <f>'圖號清單-114.04.25'!A171</f>
        <v>169</v>
      </c>
      <c r="B171" s="26" t="str">
        <f>_xlfn.XLOOKUP(表格1[[#This Row],[Series NO]],'圖號清單-114.04.25'!A:A,'圖號清單-114.04.25'!B:B,,0)</f>
        <v>CWR-0803-25-AA1E-NA</v>
      </c>
      <c r="C171" s="3" t="str">
        <f>COUNTIF($AK$2:AK171, AK171) &amp; "/" &amp; COUNTIF($AK$2:$AK$3003, AK171)</f>
        <v>1/1</v>
      </c>
      <c r="D171" s="3" t="str">
        <f t="shared" si="4"/>
        <v>CWR-0803-25-AA1E-NA</v>
      </c>
      <c r="E171" s="14" t="str" cm="1">
        <f t="array" ref="E171">IFERROR(_xlfn.TEXTJOIN("-",TRUE,_xlfn.XLOOKUP(VALUE(INDEX(_xlfn.TEXTSPLIT(B171,"-"),3)),'DN轉換表(必要)'!A:A,'DN轉換表(必要)'!B:B,,0),INDEX(_xlfn.TEXTSPLIT(B171,"-"),1),INDEX(_xlfn.TEXTSPLIT(B171,"-"),2),INDEX(_xlfn.TEXTSPLIT(B171,"-"),4),INDEX(_xlfn.TEXTSPLIT(B171,"-"),5)),_xlfn.TEXTJOIN("-",TRUE,_xlfn.XLOOKUP(VALUE(INDEX(_xlfn.TEXTSPLIT(B171,"-"),4)),'DN轉換表(必要)'!A:A,'DN轉換表(必要)'!B:B,,0),INDEX(_xlfn.TEXTSPLIT(B171,"-"),1),INDEX(_xlfn.TEXTSPLIT(B171,"-"),2),INDEX(_xlfn.TEXTSPLIT(B171,"-"),3),INDEX(_xlfn.TEXTSPLIT(B171,"-"),4),INDEX(_xlfn.TEXTSPLIT(B171,"-"),5)))</f>
        <v>1"-CWR-0803-AA1E-NA</v>
      </c>
      <c r="F171" s="3" t="str">
        <f>IFERROR(_xlfn.XLOOKUP(_xlfn.CONCAT(表格1[[#This Row],[Series NO]],"_",SUBSTITUTE(F$1,"REV.","")),版本控制!$F:$F,版本控制!$C:$C,,0),"")</f>
        <v>04/22/'25</v>
      </c>
      <c r="G171" s="3" t="str">
        <f>IFERROR(_xlfn.XLOOKUP(_xlfn.CONCAT(表格1[[#This Row],[Series NO]],"_",SUBSTITUTE(G$1,"REV.","")),版本控制!$F:$F,版本控制!$C:$C,,0),"")</f>
        <v/>
      </c>
      <c r="H171" s="3" t="str">
        <f>IFERROR(_xlfn.XLOOKUP(_xlfn.CONCAT(表格1[[#This Row],[Series NO]],"_",SUBSTITUTE(H$1,"REV.","")),版本控制!$F:$F,版本控制!$C:$C,,0),"")</f>
        <v/>
      </c>
      <c r="I171" s="3" t="str">
        <f>IFERROR(_xlfn.XLOOKUP(_xlfn.CONCAT(表格1[[#This Row],[Series NO]],"_",SUBSTITUTE(I$1,"REV.","")),版本控制!$F:$F,版本控制!$C:$C,,0),"")</f>
        <v/>
      </c>
      <c r="J171" s="3" t="str">
        <f>IFERROR(_xlfn.XLOOKUP(_xlfn.CONCAT(表格1[[#This Row],[Series NO]],"_",SUBSTITUTE(J$1,"REV.","")),版本控制!$F:$F,版本控制!$C:$C,,0),"")</f>
        <v/>
      </c>
      <c r="K171" s="3" t="str" cm="1">
        <f t="array" ref="K171">INDEX(F$1:J$1,1,MATCH(1,1/($F171:J171&lt;&gt;"")))</f>
        <v>REV.1</v>
      </c>
      <c r="L171" s="3" t="str" cm="1">
        <f t="array" ref="L171">LOOKUP(2,1/($F171:J171&lt;&gt;""),$F171:J171)</f>
        <v>04/22/'25</v>
      </c>
      <c r="M171" s="3"/>
      <c r="N171" s="3" t="str">
        <f t="shared" si="5"/>
        <v>0169</v>
      </c>
      <c r="O171" s="28"/>
      <c r="P171" s="15"/>
      <c r="Q171" s="22" cm="1">
        <f t="array" ref="Q171">_xlfn.XLOOKUP(INDEX(_xlfn.TEXTSPLIT(表格1[[#This Row],[LINE   NUMBER]],"-"),1),'DN轉換表(必要)'!B:B,'DN轉換表(必要)'!C:C,,0)</f>
        <v>1</v>
      </c>
      <c r="R171" s="22" t="str" cm="1">
        <f t="array" ref="R171">IF(IFERROR(MATCH(INDEX(_xlfn.TEXTSPLIT(表格1[[#This Row],[LINE   NUMBER]],"-"),2),介質清單!I:I,0)&gt;=1,FALSE),"Trim",INDEX(_xlfn.TEXTSPLIT(表格1[[#This Row],[LINE   NUMBER]],"-"),2))</f>
        <v>CWR</v>
      </c>
      <c r="S171" s="22" t="str" cm="1">
        <f t="array" ref="S17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0803</v>
      </c>
      <c r="T171" s="22" t="str" cm="1">
        <f t="array" ref="T171">IF(LEN(INDEX(_xlfn.TEXTSPLIT(表格1[[#This Row],[LINE   NUMBER]],"-"),4))=4,INDEX(_xlfn.TEXTSPLIT(表格1[[#This Row],[LINE   NUMBER]],"-"),4),IF(LEN(MID(E171,FIND("AA",E171,1),4))=4,MID(E171,FIND("AA",E171,1),4),"Wrong"))</f>
        <v>AA1E</v>
      </c>
      <c r="U171" s="22" t="str" cm="1">
        <f t="array" ref="U17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71" s="22" t="str">
        <f>_xlfn.XLOOKUP(表格1[[#This Row],[級數]],管道等级索引表!B:B,管道等级索引表!G:G,,0)</f>
        <v>TP304</v>
      </c>
      <c r="W171" s="22" t="s">
        <v>5</v>
      </c>
      <c r="X171" s="23"/>
      <c r="Y171" s="22"/>
      <c r="Z171" s="22" t="str">
        <f>_xlfn.CONCAT(表格1[[#This Row],[系統]],"-",表格1[[#This Row],[編號]])</f>
        <v>CWR-0803</v>
      </c>
      <c r="AA171" s="22"/>
      <c r="AB17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7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71" s="24" t="str">
        <f>IFERROR(_xlfn.XLOOKUP(表格1[[#This Row],[Line_No]],管道特性一覽表!A:A,管道特性一覽表!P:P,,0),"")</f>
        <v>水</v>
      </c>
      <c r="AE171" s="24" t="str" cm="1">
        <f t="array" ref="AE171">_xlfn.IFNA(_xlfn.XLOOKUP(表格1[[#This Row],[Series NO]],'依TP NO.篩選'!A:A,'依TP NO.篩選'!R:R,,0),_xlfn.XLOOKUP(VALUE(表格1[[#This Row],[Series NO]]),VALUE('依TP NO.篩選'!A:A),'依TP NO.篩選'!R:R,,0))</f>
        <v>TP-010</v>
      </c>
      <c r="AF171" s="24" t="str">
        <f>_xlfn.XLOOKUP(表格1[[#This Row],[系統]],介質清單!A:A,介質清單!B:B,,0)</f>
        <v>迴圈冷卻水回水</v>
      </c>
      <c r="AG171" s="25"/>
      <c r="AH171" s="22" t="s">
        <v>3433</v>
      </c>
      <c r="AI171" s="24"/>
      <c r="AJ17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71" s="2" t="str" cm="1">
        <f t="array" ref="AK171">IFERROR(_xlfn.TEXTJOIN("-",TRUE,INDEX(_xlfn.TEXTSPLIT(B171,"-"),1),INDEX(_xlfn.TEXTSPLIT(B171,"-"),2),INDEX(_xlfn.TEXTSPLIT(B171,"-"),4),INDEX(_xlfn.TEXTSPLIT(B171,"-"),5)),_xlfn.TEXTJOIN("-",TRUE,_xlfn.XLOOKUP(VALUE(INDEX(_xlfn.TEXTSPLIT(B171,"-"),4)),'DN轉換表(必要)'!A:A,'DN轉換表(必要)'!B:B,,0),INDEX(_xlfn.TEXTSPLIT(B171,"-"),1),INDEX(_xlfn.TEXTSPLIT(B171,"-"),2),INDEX(_xlfn.TEXTSPLIT(B171,"-"),3),INDEX(_xlfn.TEXTSPLIT(B171,"-"),4),INDEX(_xlfn.TEXTSPLIT(B171,"-"),5)))</f>
        <v>CWR-0803-AA1E-NA</v>
      </c>
      <c r="AL171" s="2" t="str">
        <f>IF(ISNUMBER(IFERROR(_xlfn.XLOOKUP(表格1[[#This Row],[Line_No]],'TEMP VALUE'!A:A,'DRAWING LIST'!A:A,,0),"")),"v","")</f>
        <v/>
      </c>
      <c r="AM171" s="2" t="str">
        <f>_xlfn.XLOOKUP(表格1[[#This Row],[Series NO]], 版本控制!$A:$A, 版本控制!$E:$E, , 0, -1)</f>
        <v>啟用</v>
      </c>
    </row>
    <row r="172" spans="1:39" hidden="1">
      <c r="A172" s="18">
        <f>'圖號清單-114.04.25'!A172</f>
        <v>170</v>
      </c>
      <c r="B172" s="26" t="str">
        <f>_xlfn.XLOOKUP(表格1[[#This Row],[Series NO]],'圖號清單-114.04.25'!A:A,'圖號清單-114.04.25'!B:B,,0)</f>
        <v>CWR-0804-25-AA1E-NA</v>
      </c>
      <c r="C172" s="3" t="str">
        <f>COUNTIF($AK$2:AK172, AK172) &amp; "/" &amp; COUNTIF($AK$2:$AK$3003, AK172)</f>
        <v>1/1</v>
      </c>
      <c r="D172" s="3" t="str">
        <f t="shared" si="4"/>
        <v>CWR-0804-25-AA1E-NA</v>
      </c>
      <c r="E172" s="14" t="str" cm="1">
        <f t="array" ref="E172">IFERROR(_xlfn.TEXTJOIN("-",TRUE,_xlfn.XLOOKUP(VALUE(INDEX(_xlfn.TEXTSPLIT(B172,"-"),3)),'DN轉換表(必要)'!A:A,'DN轉換表(必要)'!B:B,,0),INDEX(_xlfn.TEXTSPLIT(B172,"-"),1),INDEX(_xlfn.TEXTSPLIT(B172,"-"),2),INDEX(_xlfn.TEXTSPLIT(B172,"-"),4),INDEX(_xlfn.TEXTSPLIT(B172,"-"),5)),_xlfn.TEXTJOIN("-",TRUE,_xlfn.XLOOKUP(VALUE(INDEX(_xlfn.TEXTSPLIT(B172,"-"),4)),'DN轉換表(必要)'!A:A,'DN轉換表(必要)'!B:B,,0),INDEX(_xlfn.TEXTSPLIT(B172,"-"),1),INDEX(_xlfn.TEXTSPLIT(B172,"-"),2),INDEX(_xlfn.TEXTSPLIT(B172,"-"),3),INDEX(_xlfn.TEXTSPLIT(B172,"-"),4),INDEX(_xlfn.TEXTSPLIT(B172,"-"),5)))</f>
        <v>1"-CWR-0804-AA1E-NA</v>
      </c>
      <c r="F172" s="3" t="str">
        <f>IFERROR(_xlfn.XLOOKUP(_xlfn.CONCAT(表格1[[#This Row],[Series NO]],"_",SUBSTITUTE(F$1,"REV.","")),版本控制!$F:$F,版本控制!$C:$C,,0),"")</f>
        <v>04/22/'25</v>
      </c>
      <c r="G172" s="3" t="str">
        <f>IFERROR(_xlfn.XLOOKUP(_xlfn.CONCAT(表格1[[#This Row],[Series NO]],"_",SUBSTITUTE(G$1,"REV.","")),版本控制!$F:$F,版本控制!$C:$C,,0),"")</f>
        <v/>
      </c>
      <c r="H172" s="3" t="str">
        <f>IFERROR(_xlfn.XLOOKUP(_xlfn.CONCAT(表格1[[#This Row],[Series NO]],"_",SUBSTITUTE(H$1,"REV.","")),版本控制!$F:$F,版本控制!$C:$C,,0),"")</f>
        <v/>
      </c>
      <c r="I172" s="3" t="str">
        <f>IFERROR(_xlfn.XLOOKUP(_xlfn.CONCAT(表格1[[#This Row],[Series NO]],"_",SUBSTITUTE(I$1,"REV.","")),版本控制!$F:$F,版本控制!$C:$C,,0),"")</f>
        <v/>
      </c>
      <c r="J172" s="3" t="str">
        <f>IFERROR(_xlfn.XLOOKUP(_xlfn.CONCAT(表格1[[#This Row],[Series NO]],"_",SUBSTITUTE(J$1,"REV.","")),版本控制!$F:$F,版本控制!$C:$C,,0),"")</f>
        <v/>
      </c>
      <c r="K172" s="3" t="str" cm="1">
        <f t="array" ref="K172">INDEX(F$1:J$1,1,MATCH(1,1/($F172:J172&lt;&gt;"")))</f>
        <v>REV.1</v>
      </c>
      <c r="L172" s="3" t="str" cm="1">
        <f t="array" ref="L172">LOOKUP(2,1/($F172:J172&lt;&gt;""),$F172:J172)</f>
        <v>04/22/'25</v>
      </c>
      <c r="M172" s="3"/>
      <c r="N172" s="3" t="str">
        <f t="shared" si="5"/>
        <v>0170</v>
      </c>
      <c r="O172" s="28"/>
      <c r="P172" s="15"/>
      <c r="Q172" s="22" cm="1">
        <f t="array" ref="Q172">_xlfn.XLOOKUP(INDEX(_xlfn.TEXTSPLIT(表格1[[#This Row],[LINE   NUMBER]],"-"),1),'DN轉換表(必要)'!B:B,'DN轉換表(必要)'!C:C,,0)</f>
        <v>1</v>
      </c>
      <c r="R172" s="22" t="str" cm="1">
        <f t="array" ref="R172">IF(IFERROR(MATCH(INDEX(_xlfn.TEXTSPLIT(表格1[[#This Row],[LINE   NUMBER]],"-"),2),介質清單!I:I,0)&gt;=1,FALSE),"Trim",INDEX(_xlfn.TEXTSPLIT(表格1[[#This Row],[LINE   NUMBER]],"-"),2))</f>
        <v>CWR</v>
      </c>
      <c r="S172" s="22" t="str" cm="1">
        <f t="array" ref="S17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0804</v>
      </c>
      <c r="T172" s="22" t="str" cm="1">
        <f t="array" ref="T172">IF(LEN(INDEX(_xlfn.TEXTSPLIT(表格1[[#This Row],[LINE   NUMBER]],"-"),4))=4,INDEX(_xlfn.TEXTSPLIT(表格1[[#This Row],[LINE   NUMBER]],"-"),4),IF(LEN(MID(E172,FIND("AA",E172,1),4))=4,MID(E172,FIND("AA",E172,1),4),"Wrong"))</f>
        <v>AA1E</v>
      </c>
      <c r="U172" s="22" t="str" cm="1">
        <f t="array" ref="U17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72" s="22" t="str">
        <f>_xlfn.XLOOKUP(表格1[[#This Row],[級數]],管道等级索引表!B:B,管道等级索引表!G:G,,0)</f>
        <v>TP304</v>
      </c>
      <c r="W172" s="22" t="s">
        <v>5</v>
      </c>
      <c r="X172" s="23"/>
      <c r="Y172" s="22"/>
      <c r="Z172" s="22" t="str">
        <f>_xlfn.CONCAT(表格1[[#This Row],[系統]],"-",表格1[[#This Row],[編號]])</f>
        <v>CWR-0804</v>
      </c>
      <c r="AA172" s="22"/>
      <c r="AB17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7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72" s="24" t="str">
        <f>IFERROR(_xlfn.XLOOKUP(表格1[[#This Row],[Line_No]],管道特性一覽表!A:A,管道特性一覽表!P:P,,0),"")</f>
        <v>水</v>
      </c>
      <c r="AE172" s="24" t="str" cm="1">
        <f t="array" ref="AE172">_xlfn.IFNA(_xlfn.XLOOKUP(表格1[[#This Row],[Series NO]],'依TP NO.篩選'!A:A,'依TP NO.篩選'!R:R,,0),_xlfn.XLOOKUP(VALUE(表格1[[#This Row],[Series NO]]),VALUE('依TP NO.篩選'!A:A),'依TP NO.篩選'!R:R,,0))</f>
        <v>TP-010</v>
      </c>
      <c r="AF172" s="24" t="str">
        <f>_xlfn.XLOOKUP(表格1[[#This Row],[系統]],介質清單!A:A,介質清單!B:B,,0)</f>
        <v>迴圈冷卻水回水</v>
      </c>
      <c r="AG172" s="25"/>
      <c r="AH172" s="22" t="s">
        <v>3433</v>
      </c>
      <c r="AI172" s="24"/>
      <c r="AJ17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72" s="2" t="str" cm="1">
        <f t="array" ref="AK172">IFERROR(_xlfn.TEXTJOIN("-",TRUE,INDEX(_xlfn.TEXTSPLIT(B172,"-"),1),INDEX(_xlfn.TEXTSPLIT(B172,"-"),2),INDEX(_xlfn.TEXTSPLIT(B172,"-"),4),INDEX(_xlfn.TEXTSPLIT(B172,"-"),5)),_xlfn.TEXTJOIN("-",TRUE,_xlfn.XLOOKUP(VALUE(INDEX(_xlfn.TEXTSPLIT(B172,"-"),4)),'DN轉換表(必要)'!A:A,'DN轉換表(必要)'!B:B,,0),INDEX(_xlfn.TEXTSPLIT(B172,"-"),1),INDEX(_xlfn.TEXTSPLIT(B172,"-"),2),INDEX(_xlfn.TEXTSPLIT(B172,"-"),3),INDEX(_xlfn.TEXTSPLIT(B172,"-"),4),INDEX(_xlfn.TEXTSPLIT(B172,"-"),5)))</f>
        <v>CWR-0804-AA1E-NA</v>
      </c>
      <c r="AL172" s="2" t="str">
        <f>IF(ISNUMBER(IFERROR(_xlfn.XLOOKUP(表格1[[#This Row],[Line_No]],'TEMP VALUE'!A:A,'DRAWING LIST'!A:A,,0),"")),"v","")</f>
        <v/>
      </c>
      <c r="AM172" s="2" t="str">
        <f>_xlfn.XLOOKUP(表格1[[#This Row],[Series NO]], 版本控制!$A:$A, 版本控制!$E:$E, , 0, -1)</f>
        <v>啟用</v>
      </c>
    </row>
    <row r="173" spans="1:39" hidden="1">
      <c r="A173" s="18">
        <f>'圖號清單-114.04.25'!A173</f>
        <v>171</v>
      </c>
      <c r="B173" s="14" t="str">
        <f>_xlfn.XLOOKUP(表格1[[#This Row],[Series NO]],'圖號清單-114.04.25'!A:A,'圖號清單-114.04.25'!B:B,,0)</f>
        <v>CWR-0805-25-AA1E-NA</v>
      </c>
      <c r="C173" s="3" t="str">
        <f>COUNTIF($AK$2:AK173, AK173) &amp; "/" &amp; COUNTIF($AK$2:$AK$3003, AK173)</f>
        <v>1/1</v>
      </c>
      <c r="D173" s="3" t="str">
        <f t="shared" si="4"/>
        <v>CWR-0805-25-AA1E-NA</v>
      </c>
      <c r="E173" s="14" t="str" cm="1">
        <f t="array" ref="E173">IFERROR(_xlfn.TEXTJOIN("-",TRUE,_xlfn.XLOOKUP(VALUE(INDEX(_xlfn.TEXTSPLIT(B173,"-"),3)),'DN轉換表(必要)'!A:A,'DN轉換表(必要)'!B:B,,0),INDEX(_xlfn.TEXTSPLIT(B173,"-"),1),INDEX(_xlfn.TEXTSPLIT(B173,"-"),2),INDEX(_xlfn.TEXTSPLIT(B173,"-"),4),INDEX(_xlfn.TEXTSPLIT(B173,"-"),5)),_xlfn.TEXTJOIN("-",TRUE,_xlfn.XLOOKUP(VALUE(INDEX(_xlfn.TEXTSPLIT(B173,"-"),4)),'DN轉換表(必要)'!A:A,'DN轉換表(必要)'!B:B,,0),INDEX(_xlfn.TEXTSPLIT(B173,"-"),1),INDEX(_xlfn.TEXTSPLIT(B173,"-"),2),INDEX(_xlfn.TEXTSPLIT(B173,"-"),3),INDEX(_xlfn.TEXTSPLIT(B173,"-"),4),INDEX(_xlfn.TEXTSPLIT(B173,"-"),5)))</f>
        <v>1"-CWR-0805-AA1E-NA</v>
      </c>
      <c r="F173" s="3" t="str">
        <f>IFERROR(_xlfn.XLOOKUP(_xlfn.CONCAT(表格1[[#This Row],[Series NO]],"_",SUBSTITUTE(F$1,"REV.","")),版本控制!$F:$F,版本控制!$C:$C,,0),"")</f>
        <v>04/22/'25</v>
      </c>
      <c r="G173" s="3" t="str">
        <f>IFERROR(_xlfn.XLOOKUP(_xlfn.CONCAT(表格1[[#This Row],[Series NO]],"_",SUBSTITUTE(G$1,"REV.","")),版本控制!$F:$F,版本控制!$C:$C,,0),"")</f>
        <v/>
      </c>
      <c r="H173" s="3" t="str">
        <f>IFERROR(_xlfn.XLOOKUP(_xlfn.CONCAT(表格1[[#This Row],[Series NO]],"_",SUBSTITUTE(H$1,"REV.","")),版本控制!$F:$F,版本控制!$C:$C,,0),"")</f>
        <v/>
      </c>
      <c r="I173" s="3" t="str">
        <f>IFERROR(_xlfn.XLOOKUP(_xlfn.CONCAT(表格1[[#This Row],[Series NO]],"_",SUBSTITUTE(I$1,"REV.","")),版本控制!$F:$F,版本控制!$C:$C,,0),"")</f>
        <v/>
      </c>
      <c r="J173" s="3" t="str">
        <f>IFERROR(_xlfn.XLOOKUP(_xlfn.CONCAT(表格1[[#This Row],[Series NO]],"_",SUBSTITUTE(J$1,"REV.","")),版本控制!$F:$F,版本控制!$C:$C,,0),"")</f>
        <v/>
      </c>
      <c r="K173" s="3" t="str" cm="1">
        <f t="array" ref="K173">INDEX(F$1:J$1,1,MATCH(1,1/($F173:J173&lt;&gt;"")))</f>
        <v>REV.1</v>
      </c>
      <c r="L173" s="3" t="str" cm="1">
        <f t="array" ref="L173">LOOKUP(2,1/($F173:J173&lt;&gt;""),$F173:J173)</f>
        <v>04/22/'25</v>
      </c>
      <c r="M173" s="3"/>
      <c r="N173" s="3" t="str">
        <f t="shared" si="5"/>
        <v>0171</v>
      </c>
      <c r="O173" s="28"/>
      <c r="P173" s="15"/>
      <c r="Q173" s="22" cm="1">
        <f t="array" ref="Q173">_xlfn.XLOOKUP(INDEX(_xlfn.TEXTSPLIT(表格1[[#This Row],[LINE   NUMBER]],"-"),1),'DN轉換表(必要)'!B:B,'DN轉換表(必要)'!C:C,,0)</f>
        <v>1</v>
      </c>
      <c r="R173" s="22" t="str" cm="1">
        <f t="array" ref="R173">IF(IFERROR(MATCH(INDEX(_xlfn.TEXTSPLIT(表格1[[#This Row],[LINE   NUMBER]],"-"),2),介質清單!I:I,0)&gt;=1,FALSE),"Trim",INDEX(_xlfn.TEXTSPLIT(表格1[[#This Row],[LINE   NUMBER]],"-"),2))</f>
        <v>CWR</v>
      </c>
      <c r="S173" s="22" t="str" cm="1">
        <f t="array" ref="S17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0805</v>
      </c>
      <c r="T173" s="22" t="str" cm="1">
        <f t="array" ref="T173">IF(LEN(INDEX(_xlfn.TEXTSPLIT(表格1[[#This Row],[LINE   NUMBER]],"-"),4))=4,INDEX(_xlfn.TEXTSPLIT(表格1[[#This Row],[LINE   NUMBER]],"-"),4),IF(LEN(MID(E173,FIND("AA",E173,1),4))=4,MID(E173,FIND("AA",E173,1),4),"Wrong"))</f>
        <v>AA1E</v>
      </c>
      <c r="U173" s="22" t="str" cm="1">
        <f t="array" ref="U17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73" s="22" t="str">
        <f>_xlfn.XLOOKUP(表格1[[#This Row],[級數]],管道等级索引表!B:B,管道等级索引表!G:G,,0)</f>
        <v>TP304</v>
      </c>
      <c r="W173" s="22" t="s">
        <v>5</v>
      </c>
      <c r="X173" s="22"/>
      <c r="Y173" s="22"/>
      <c r="Z173" s="22" t="str">
        <f>_xlfn.CONCAT(表格1[[#This Row],[系統]],"-",表格1[[#This Row],[編號]])</f>
        <v>CWR-0805</v>
      </c>
      <c r="AA173" s="22"/>
      <c r="AB17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7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73" s="24" t="str">
        <f>IFERROR(_xlfn.XLOOKUP(表格1[[#This Row],[Line_No]],管道特性一覽表!A:A,管道特性一覽表!P:P,,0),"")</f>
        <v>水</v>
      </c>
      <c r="AE173" s="24" t="str" cm="1">
        <f t="array" ref="AE173">_xlfn.IFNA(_xlfn.XLOOKUP(表格1[[#This Row],[Series NO]],'依TP NO.篩選'!A:A,'依TP NO.篩選'!R:R,,0),_xlfn.XLOOKUP(VALUE(表格1[[#This Row],[Series NO]]),VALUE('依TP NO.篩選'!A:A),'依TP NO.篩選'!R:R,,0))</f>
        <v>TP-010</v>
      </c>
      <c r="AF173" s="24" t="str">
        <f>_xlfn.XLOOKUP(表格1[[#This Row],[系統]],介質清單!A:A,介質清單!B:B,,0)</f>
        <v>迴圈冷卻水回水</v>
      </c>
      <c r="AG173" s="25"/>
      <c r="AH173" s="22" t="s">
        <v>3433</v>
      </c>
      <c r="AI173" s="24"/>
      <c r="AJ17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73" s="2" t="str" cm="1">
        <f t="array" ref="AK173">IFERROR(_xlfn.TEXTJOIN("-",TRUE,INDEX(_xlfn.TEXTSPLIT(B173,"-"),1),INDEX(_xlfn.TEXTSPLIT(B173,"-"),2),INDEX(_xlfn.TEXTSPLIT(B173,"-"),4),INDEX(_xlfn.TEXTSPLIT(B173,"-"),5)),_xlfn.TEXTJOIN("-",TRUE,_xlfn.XLOOKUP(VALUE(INDEX(_xlfn.TEXTSPLIT(B173,"-"),4)),'DN轉換表(必要)'!A:A,'DN轉換表(必要)'!B:B,,0),INDEX(_xlfn.TEXTSPLIT(B173,"-"),1),INDEX(_xlfn.TEXTSPLIT(B173,"-"),2),INDEX(_xlfn.TEXTSPLIT(B173,"-"),3),INDEX(_xlfn.TEXTSPLIT(B173,"-"),4),INDEX(_xlfn.TEXTSPLIT(B173,"-"),5)))</f>
        <v>CWR-0805-AA1E-NA</v>
      </c>
      <c r="AL173" s="2" t="str">
        <f>IF(ISNUMBER(IFERROR(_xlfn.XLOOKUP(表格1[[#This Row],[Line_No]],'TEMP VALUE'!A:A,'DRAWING LIST'!A:A,,0),"")),"v","")</f>
        <v/>
      </c>
      <c r="AM173" s="2" t="str">
        <f>_xlfn.XLOOKUP(表格1[[#This Row],[Series NO]], 版本控制!$A:$A, 版本控制!$E:$E, , 0, -1)</f>
        <v>啟用</v>
      </c>
    </row>
    <row r="174" spans="1:39" hidden="1">
      <c r="A174" s="18">
        <f>'圖號清單-114.04.25'!A174</f>
        <v>172</v>
      </c>
      <c r="B174" s="14" t="str">
        <f>_xlfn.XLOOKUP(表格1[[#This Row],[Series NO]],'圖號清單-114.04.25'!A:A,'圖號清單-114.04.25'!B:B,,0)</f>
        <v>CWR-1201-40-AA1E-NA-1</v>
      </c>
      <c r="C174" s="3" t="str">
        <f>COUNTIF($AK$2:AK174, AK174) &amp; "/" &amp; COUNTIF($AK$2:$AK$3003, AK174)</f>
        <v>1/2</v>
      </c>
      <c r="D174" s="3" t="str">
        <f t="shared" si="4"/>
        <v>CWR-1201-40-AA1E-NA</v>
      </c>
      <c r="E174" s="14" t="str" cm="1">
        <f t="array" ref="E174">IFERROR(_xlfn.TEXTJOIN("-",TRUE,_xlfn.XLOOKUP(VALUE(INDEX(_xlfn.TEXTSPLIT(B174,"-"),3)),'DN轉換表(必要)'!A:A,'DN轉換表(必要)'!B:B,,0),INDEX(_xlfn.TEXTSPLIT(B174,"-"),1),INDEX(_xlfn.TEXTSPLIT(B174,"-"),2),INDEX(_xlfn.TEXTSPLIT(B174,"-"),4),INDEX(_xlfn.TEXTSPLIT(B174,"-"),5)),_xlfn.TEXTJOIN("-",TRUE,_xlfn.XLOOKUP(VALUE(INDEX(_xlfn.TEXTSPLIT(B174,"-"),4)),'DN轉換表(必要)'!A:A,'DN轉換表(必要)'!B:B,,0),INDEX(_xlfn.TEXTSPLIT(B174,"-"),1),INDEX(_xlfn.TEXTSPLIT(B174,"-"),2),INDEX(_xlfn.TEXTSPLIT(B174,"-"),3),INDEX(_xlfn.TEXTSPLIT(B174,"-"),4),INDEX(_xlfn.TEXTSPLIT(B174,"-"),5)))</f>
        <v>1 1/2"-CWR-1201-AA1E-NA</v>
      </c>
      <c r="F174" s="3" t="str">
        <f>IFERROR(_xlfn.XLOOKUP(_xlfn.CONCAT(表格1[[#This Row],[Series NO]],"_",SUBSTITUTE(F$1,"REV.","")),版本控制!$F:$F,版本控制!$C:$C,,0),"")</f>
        <v>04/22/'25</v>
      </c>
      <c r="G174" s="3" t="str">
        <f>IFERROR(_xlfn.XLOOKUP(_xlfn.CONCAT(表格1[[#This Row],[Series NO]],"_",SUBSTITUTE(G$1,"REV.","")),版本控制!$F:$F,版本控制!$C:$C,,0),"")</f>
        <v/>
      </c>
      <c r="H174" s="3" t="str">
        <f>IFERROR(_xlfn.XLOOKUP(_xlfn.CONCAT(表格1[[#This Row],[Series NO]],"_",SUBSTITUTE(H$1,"REV.","")),版本控制!$F:$F,版本控制!$C:$C,,0),"")</f>
        <v/>
      </c>
      <c r="I174" s="3" t="str">
        <f>IFERROR(_xlfn.XLOOKUP(_xlfn.CONCAT(表格1[[#This Row],[Series NO]],"_",SUBSTITUTE(I$1,"REV.","")),版本控制!$F:$F,版本控制!$C:$C,,0),"")</f>
        <v/>
      </c>
      <c r="J174" s="3" t="str">
        <f>IFERROR(_xlfn.XLOOKUP(_xlfn.CONCAT(表格1[[#This Row],[Series NO]],"_",SUBSTITUTE(J$1,"REV.","")),版本控制!$F:$F,版本控制!$C:$C,,0),"")</f>
        <v/>
      </c>
      <c r="K174" s="3" t="str" cm="1">
        <f t="array" ref="K174">INDEX(F$1:J$1,1,MATCH(1,1/($F174:J174&lt;&gt;"")))</f>
        <v>REV.1</v>
      </c>
      <c r="L174" s="3" t="str" cm="1">
        <f t="array" ref="L174">LOOKUP(2,1/($F174:J174&lt;&gt;""),$F174:J174)</f>
        <v>04/22/'25</v>
      </c>
      <c r="M174" s="3"/>
      <c r="N174" s="3" t="str">
        <f t="shared" si="5"/>
        <v>0172</v>
      </c>
      <c r="O174" s="28"/>
      <c r="P174" s="15"/>
      <c r="Q174" s="22" cm="1">
        <f t="array" ref="Q174">_xlfn.XLOOKUP(INDEX(_xlfn.TEXTSPLIT(表格1[[#This Row],[LINE   NUMBER]],"-"),1),'DN轉換表(必要)'!B:B,'DN轉換表(必要)'!C:C,,0)</f>
        <v>1.5</v>
      </c>
      <c r="R174" s="22" t="str" cm="1">
        <f t="array" ref="R174">IF(IFERROR(MATCH(INDEX(_xlfn.TEXTSPLIT(表格1[[#This Row],[LINE   NUMBER]],"-"),2),介質清單!I:I,0)&gt;=1,FALSE),"Trim",INDEX(_xlfn.TEXTSPLIT(表格1[[#This Row],[LINE   NUMBER]],"-"),2))</f>
        <v>CWR</v>
      </c>
      <c r="S174" s="22" t="str" cm="1">
        <f t="array" ref="S17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1201</v>
      </c>
      <c r="T174" s="22" t="str" cm="1">
        <f t="array" ref="T174">IF(LEN(INDEX(_xlfn.TEXTSPLIT(表格1[[#This Row],[LINE   NUMBER]],"-"),4))=4,INDEX(_xlfn.TEXTSPLIT(表格1[[#This Row],[LINE   NUMBER]],"-"),4),IF(LEN(MID(E174,FIND("AA",E174,1),4))=4,MID(E174,FIND("AA",E174,1),4),"Wrong"))</f>
        <v>AA1E</v>
      </c>
      <c r="U174" s="22" t="str" cm="1">
        <f t="array" ref="U17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74" s="22" t="str">
        <f>_xlfn.XLOOKUP(表格1[[#This Row],[級數]],管道等级索引表!B:B,管道等级索引表!G:G,,0)</f>
        <v>TP304</v>
      </c>
      <c r="W174" s="22" t="s">
        <v>5</v>
      </c>
      <c r="X174" s="23"/>
      <c r="Y174" s="22"/>
      <c r="Z174" s="22" t="str">
        <f>_xlfn.CONCAT(表格1[[#This Row],[系統]],"-",表格1[[#This Row],[編號]])</f>
        <v>CWR-1201</v>
      </c>
      <c r="AA174" s="22"/>
      <c r="AB17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7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74" s="24" t="str">
        <f>IFERROR(_xlfn.XLOOKUP(表格1[[#This Row],[Line_No]],管道特性一覽表!A:A,管道特性一覽表!P:P,,0),"")</f>
        <v>水</v>
      </c>
      <c r="AE174" s="24" t="str" cm="1">
        <f t="array" ref="AE174">_xlfn.IFNA(_xlfn.XLOOKUP(表格1[[#This Row],[Series NO]],'依TP NO.篩選'!A:A,'依TP NO.篩選'!R:R,,0),_xlfn.XLOOKUP(VALUE(表格1[[#This Row],[Series NO]]),VALUE('依TP NO.篩選'!A:A),'依TP NO.篩選'!R:R,,0))</f>
        <v>TP-010</v>
      </c>
      <c r="AF174" s="24" t="str">
        <f>_xlfn.XLOOKUP(表格1[[#This Row],[系統]],介質清單!A:A,介質清單!B:B,,0)</f>
        <v>迴圈冷卻水回水</v>
      </c>
      <c r="AG174" s="25"/>
      <c r="AH174" s="22" t="s">
        <v>3433</v>
      </c>
      <c r="AI174" s="24"/>
      <c r="AJ17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74" s="2" t="str" cm="1">
        <f t="array" ref="AK174">IFERROR(_xlfn.TEXTJOIN("-",TRUE,INDEX(_xlfn.TEXTSPLIT(B174,"-"),1),INDEX(_xlfn.TEXTSPLIT(B174,"-"),2),INDEX(_xlfn.TEXTSPLIT(B174,"-"),4),INDEX(_xlfn.TEXTSPLIT(B174,"-"),5)),_xlfn.TEXTJOIN("-",TRUE,_xlfn.XLOOKUP(VALUE(INDEX(_xlfn.TEXTSPLIT(B174,"-"),4)),'DN轉換表(必要)'!A:A,'DN轉換表(必要)'!B:B,,0),INDEX(_xlfn.TEXTSPLIT(B174,"-"),1),INDEX(_xlfn.TEXTSPLIT(B174,"-"),2),INDEX(_xlfn.TEXTSPLIT(B174,"-"),3),INDEX(_xlfn.TEXTSPLIT(B174,"-"),4),INDEX(_xlfn.TEXTSPLIT(B174,"-"),5)))</f>
        <v>CWR-1201-AA1E-NA</v>
      </c>
      <c r="AL174" s="2" t="str">
        <f>IF(ISNUMBER(IFERROR(_xlfn.XLOOKUP(表格1[[#This Row],[Line_No]],'TEMP VALUE'!A:A,'DRAWING LIST'!A:A,,0),"")),"v","")</f>
        <v/>
      </c>
      <c r="AM174" s="2" t="str">
        <f>_xlfn.XLOOKUP(表格1[[#This Row],[Series NO]], 版本控制!$A:$A, 版本控制!$E:$E, , 0, -1)</f>
        <v>啟用</v>
      </c>
    </row>
    <row r="175" spans="1:39" hidden="1">
      <c r="A175" s="18">
        <f>'圖號清單-114.04.25'!A175</f>
        <v>173</v>
      </c>
      <c r="B175" s="14" t="str">
        <f>_xlfn.XLOOKUP(表格1[[#This Row],[Series NO]],'圖號清單-114.04.25'!A:A,'圖號清單-114.04.25'!B:B,,0)</f>
        <v>CWR-1201-40-AA1E-NA-2</v>
      </c>
      <c r="C175" s="3" t="str">
        <f>COUNTIF($AK$2:AK175, AK175) &amp; "/" &amp; COUNTIF($AK$2:$AK$3003, AK175)</f>
        <v>2/2</v>
      </c>
      <c r="D175" s="3" t="str">
        <f t="shared" si="4"/>
        <v>CWR-1201-40-AA1E-NA</v>
      </c>
      <c r="E175" s="14" t="str" cm="1">
        <f t="array" ref="E175">IFERROR(_xlfn.TEXTJOIN("-",TRUE,_xlfn.XLOOKUP(VALUE(INDEX(_xlfn.TEXTSPLIT(B175,"-"),3)),'DN轉換表(必要)'!A:A,'DN轉換表(必要)'!B:B,,0),INDEX(_xlfn.TEXTSPLIT(B175,"-"),1),INDEX(_xlfn.TEXTSPLIT(B175,"-"),2),INDEX(_xlfn.TEXTSPLIT(B175,"-"),4),INDEX(_xlfn.TEXTSPLIT(B175,"-"),5)),_xlfn.TEXTJOIN("-",TRUE,_xlfn.XLOOKUP(VALUE(INDEX(_xlfn.TEXTSPLIT(B175,"-"),4)),'DN轉換表(必要)'!A:A,'DN轉換表(必要)'!B:B,,0),INDEX(_xlfn.TEXTSPLIT(B175,"-"),1),INDEX(_xlfn.TEXTSPLIT(B175,"-"),2),INDEX(_xlfn.TEXTSPLIT(B175,"-"),3),INDEX(_xlfn.TEXTSPLIT(B175,"-"),4),INDEX(_xlfn.TEXTSPLIT(B175,"-"),5)))</f>
        <v>1 1/2"-CWR-1201-AA1E-NA</v>
      </c>
      <c r="F175" s="3" t="str">
        <f>IFERROR(_xlfn.XLOOKUP(_xlfn.CONCAT(表格1[[#This Row],[Series NO]],"_",SUBSTITUTE(F$1,"REV.","")),版本控制!$F:$F,版本控制!$C:$C,,0),"")</f>
        <v>04/22/'25</v>
      </c>
      <c r="G175" s="3" t="str">
        <f>IFERROR(_xlfn.XLOOKUP(_xlfn.CONCAT(表格1[[#This Row],[Series NO]],"_",SUBSTITUTE(G$1,"REV.","")),版本控制!$F:$F,版本控制!$C:$C,,0),"")</f>
        <v/>
      </c>
      <c r="H175" s="3" t="str">
        <f>IFERROR(_xlfn.XLOOKUP(_xlfn.CONCAT(表格1[[#This Row],[Series NO]],"_",SUBSTITUTE(H$1,"REV.","")),版本控制!$F:$F,版本控制!$C:$C,,0),"")</f>
        <v/>
      </c>
      <c r="I175" s="3" t="str">
        <f>IFERROR(_xlfn.XLOOKUP(_xlfn.CONCAT(表格1[[#This Row],[Series NO]],"_",SUBSTITUTE(I$1,"REV.","")),版本控制!$F:$F,版本控制!$C:$C,,0),"")</f>
        <v/>
      </c>
      <c r="J175" s="3" t="str">
        <f>IFERROR(_xlfn.XLOOKUP(_xlfn.CONCAT(表格1[[#This Row],[Series NO]],"_",SUBSTITUTE(J$1,"REV.","")),版本控制!$F:$F,版本控制!$C:$C,,0),"")</f>
        <v/>
      </c>
      <c r="K175" s="3" t="str" cm="1">
        <f t="array" ref="K175">INDEX(F$1:J$1,1,MATCH(1,1/($F175:J175&lt;&gt;"")))</f>
        <v>REV.1</v>
      </c>
      <c r="L175" s="3" t="str" cm="1">
        <f t="array" ref="L175">LOOKUP(2,1/($F175:J175&lt;&gt;""),$F175:J175)</f>
        <v>04/22/'25</v>
      </c>
      <c r="M175" s="3"/>
      <c r="N175" s="3" t="str">
        <f t="shared" si="5"/>
        <v>0173</v>
      </c>
      <c r="O175" s="28"/>
      <c r="P175" s="15"/>
      <c r="Q175" s="22" cm="1">
        <f t="array" ref="Q175">_xlfn.XLOOKUP(INDEX(_xlfn.TEXTSPLIT(表格1[[#This Row],[LINE   NUMBER]],"-"),1),'DN轉換表(必要)'!B:B,'DN轉換表(必要)'!C:C,,0)</f>
        <v>1.5</v>
      </c>
      <c r="R175" s="22" t="str" cm="1">
        <f t="array" ref="R175">IF(IFERROR(MATCH(INDEX(_xlfn.TEXTSPLIT(表格1[[#This Row],[LINE   NUMBER]],"-"),2),介質清單!I:I,0)&gt;=1,FALSE),"Trim",INDEX(_xlfn.TEXTSPLIT(表格1[[#This Row],[LINE   NUMBER]],"-"),2))</f>
        <v>CWR</v>
      </c>
      <c r="S175" s="22" t="str" cm="1">
        <f t="array" ref="S17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1201</v>
      </c>
      <c r="T175" s="22" t="str" cm="1">
        <f t="array" ref="T175">IF(LEN(INDEX(_xlfn.TEXTSPLIT(表格1[[#This Row],[LINE   NUMBER]],"-"),4))=4,INDEX(_xlfn.TEXTSPLIT(表格1[[#This Row],[LINE   NUMBER]],"-"),4),IF(LEN(MID(E175,FIND("AA",E175,1),4))=4,MID(E175,FIND("AA",E175,1),4),"Wrong"))</f>
        <v>AA1E</v>
      </c>
      <c r="U175" s="22" t="str" cm="1">
        <f t="array" ref="U17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75" s="22" t="str">
        <f>_xlfn.XLOOKUP(表格1[[#This Row],[級數]],管道等级索引表!B:B,管道等级索引表!G:G,,0)</f>
        <v>TP304</v>
      </c>
      <c r="W175" s="22" t="s">
        <v>5</v>
      </c>
      <c r="X175" s="22"/>
      <c r="Y175" s="22"/>
      <c r="Z175" s="22" t="str">
        <f>_xlfn.CONCAT(表格1[[#This Row],[系統]],"-",表格1[[#This Row],[編號]])</f>
        <v>CWR-1201</v>
      </c>
      <c r="AA175" s="22"/>
      <c r="AB17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7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75" s="24" t="str">
        <f>IFERROR(_xlfn.XLOOKUP(表格1[[#This Row],[Line_No]],管道特性一覽表!A:A,管道特性一覽表!P:P,,0),"")</f>
        <v>水</v>
      </c>
      <c r="AE175" s="24" t="str" cm="1">
        <f t="array" ref="AE175">_xlfn.IFNA(_xlfn.XLOOKUP(表格1[[#This Row],[Series NO]],'依TP NO.篩選'!A:A,'依TP NO.篩選'!R:R,,0),_xlfn.XLOOKUP(VALUE(表格1[[#This Row],[Series NO]]),VALUE('依TP NO.篩選'!A:A),'依TP NO.篩選'!R:R,,0))</f>
        <v>TP-010</v>
      </c>
      <c r="AF175" s="24" t="str">
        <f>_xlfn.XLOOKUP(表格1[[#This Row],[系統]],介質清單!A:A,介質清單!B:B,,0)</f>
        <v>迴圈冷卻水回水</v>
      </c>
      <c r="AG175" s="25"/>
      <c r="AH175" s="22" t="s">
        <v>3433</v>
      </c>
      <c r="AI175" s="24"/>
      <c r="AJ17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75" s="2" t="str" cm="1">
        <f t="array" ref="AK175">IFERROR(_xlfn.TEXTJOIN("-",TRUE,INDEX(_xlfn.TEXTSPLIT(B175,"-"),1),INDEX(_xlfn.TEXTSPLIT(B175,"-"),2),INDEX(_xlfn.TEXTSPLIT(B175,"-"),4),INDEX(_xlfn.TEXTSPLIT(B175,"-"),5)),_xlfn.TEXTJOIN("-",TRUE,_xlfn.XLOOKUP(VALUE(INDEX(_xlfn.TEXTSPLIT(B175,"-"),4)),'DN轉換表(必要)'!A:A,'DN轉換表(必要)'!B:B,,0),INDEX(_xlfn.TEXTSPLIT(B175,"-"),1),INDEX(_xlfn.TEXTSPLIT(B175,"-"),2),INDEX(_xlfn.TEXTSPLIT(B175,"-"),3),INDEX(_xlfn.TEXTSPLIT(B175,"-"),4),INDEX(_xlfn.TEXTSPLIT(B175,"-"),5)))</f>
        <v>CWR-1201-AA1E-NA</v>
      </c>
      <c r="AL175" s="2" t="str">
        <f>IF(ISNUMBER(IFERROR(_xlfn.XLOOKUP(表格1[[#This Row],[Line_No]],'TEMP VALUE'!A:A,'DRAWING LIST'!A:A,,0),"")),"v","")</f>
        <v/>
      </c>
      <c r="AM175" s="2" t="str">
        <f>_xlfn.XLOOKUP(表格1[[#This Row],[Series NO]], 版本控制!$A:$A, 版本控制!$E:$E, , 0, -1)</f>
        <v>啟用</v>
      </c>
    </row>
    <row r="176" spans="1:39">
      <c r="A176" s="18">
        <f>'圖號清單-114.04.25'!A176</f>
        <v>174</v>
      </c>
      <c r="B176" s="14" t="str">
        <f>_xlfn.XLOOKUP(表格1[[#This Row],[Series NO]],'圖號清單-114.04.25'!A:A,'圖號清單-114.04.25'!B:B,,0)</f>
        <v>CWR-2201-65-AA1E-NA-1</v>
      </c>
      <c r="C176" s="3" t="str">
        <f>COUNTIF($AK$2:AK176, AK176) &amp; "/" &amp; COUNTIF($AK$2:$AK$3003, AK176)</f>
        <v>1/6</v>
      </c>
      <c r="D176" s="3" t="str">
        <f t="shared" si="4"/>
        <v>CWR-2201-65-AA1E-NA</v>
      </c>
      <c r="E176" s="14" t="str" cm="1">
        <f t="array" ref="E176">IFERROR(_xlfn.TEXTJOIN("-",TRUE,_xlfn.XLOOKUP(VALUE(INDEX(_xlfn.TEXTSPLIT(B176,"-"),3)),'DN轉換表(必要)'!A:A,'DN轉換表(必要)'!B:B,,0),INDEX(_xlfn.TEXTSPLIT(B176,"-"),1),INDEX(_xlfn.TEXTSPLIT(B176,"-"),2),INDEX(_xlfn.TEXTSPLIT(B176,"-"),4),INDEX(_xlfn.TEXTSPLIT(B176,"-"),5)),_xlfn.TEXTJOIN("-",TRUE,_xlfn.XLOOKUP(VALUE(INDEX(_xlfn.TEXTSPLIT(B176,"-"),4)),'DN轉換表(必要)'!A:A,'DN轉換表(必要)'!B:B,,0),INDEX(_xlfn.TEXTSPLIT(B176,"-"),1),INDEX(_xlfn.TEXTSPLIT(B176,"-"),2),INDEX(_xlfn.TEXTSPLIT(B176,"-"),3),INDEX(_xlfn.TEXTSPLIT(B176,"-"),4),INDEX(_xlfn.TEXTSPLIT(B176,"-"),5)))</f>
        <v>2 1/2"-CWR-2201-AA1E-NA</v>
      </c>
      <c r="F176" s="3" t="str">
        <f>IFERROR(_xlfn.XLOOKUP(_xlfn.CONCAT(表格1[[#This Row],[Series NO]],"_",SUBSTITUTE(F$1,"REV.","")),版本控制!$F:$F,版本控制!$C:$C,,0),"")</f>
        <v>04/22/'25</v>
      </c>
      <c r="G176" s="3" t="str">
        <f>IFERROR(_xlfn.XLOOKUP(_xlfn.CONCAT(表格1[[#This Row],[Series NO]],"_",SUBSTITUTE(G$1,"REV.","")),版本控制!$F:$F,版本控制!$C:$C,,0),"")</f>
        <v/>
      </c>
      <c r="H176" s="3" t="str">
        <f>IFERROR(_xlfn.XLOOKUP(_xlfn.CONCAT(表格1[[#This Row],[Series NO]],"_",SUBSTITUTE(H$1,"REV.","")),版本控制!$F:$F,版本控制!$C:$C,,0),"")</f>
        <v/>
      </c>
      <c r="I176" s="3" t="str">
        <f>IFERROR(_xlfn.XLOOKUP(_xlfn.CONCAT(表格1[[#This Row],[Series NO]],"_",SUBSTITUTE(I$1,"REV.","")),版本控制!$F:$F,版本控制!$C:$C,,0),"")</f>
        <v/>
      </c>
      <c r="J176" s="3" t="str">
        <f>IFERROR(_xlfn.XLOOKUP(_xlfn.CONCAT(表格1[[#This Row],[Series NO]],"_",SUBSTITUTE(J$1,"REV.","")),版本控制!$F:$F,版本控制!$C:$C,,0),"")</f>
        <v/>
      </c>
      <c r="K176" s="3" t="str" cm="1">
        <f t="array" ref="K176">INDEX(F$1:J$1,1,MATCH(1,1/($F176:J176&lt;&gt;"")))</f>
        <v>REV.1</v>
      </c>
      <c r="L176" s="3" t="str" cm="1">
        <f t="array" ref="L176">LOOKUP(2,1/($F176:J176&lt;&gt;""),$F176:J176)</f>
        <v>04/22/'25</v>
      </c>
      <c r="M176" s="3"/>
      <c r="N176" s="3" t="str">
        <f t="shared" si="5"/>
        <v>0174</v>
      </c>
      <c r="O176" s="28"/>
      <c r="P176" s="15"/>
      <c r="Q176" s="22" cm="1">
        <f t="array" ref="Q176">_xlfn.XLOOKUP(INDEX(_xlfn.TEXTSPLIT(表格1[[#This Row],[LINE   NUMBER]],"-"),1),'DN轉換表(必要)'!B:B,'DN轉換表(必要)'!C:C,,0)</f>
        <v>2.5</v>
      </c>
      <c r="R176" s="22" t="str" cm="1">
        <f t="array" ref="R176">IF(IFERROR(MATCH(INDEX(_xlfn.TEXTSPLIT(表格1[[#This Row],[LINE   NUMBER]],"-"),2),介質清單!I:I,0)&gt;=1,FALSE),"Trim",INDEX(_xlfn.TEXTSPLIT(表格1[[#This Row],[LINE   NUMBER]],"-"),2))</f>
        <v>CWR</v>
      </c>
      <c r="S176" s="22" t="str" cm="1">
        <f t="array" ref="S17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2201</v>
      </c>
      <c r="T176" s="22" t="str" cm="1">
        <f t="array" ref="T176">IF(LEN(INDEX(_xlfn.TEXTSPLIT(表格1[[#This Row],[LINE   NUMBER]],"-"),4))=4,INDEX(_xlfn.TEXTSPLIT(表格1[[#This Row],[LINE   NUMBER]],"-"),4),IF(LEN(MID(E176,FIND("AA",E176,1),4))=4,MID(E176,FIND("AA",E176,1),4),"Wrong"))</f>
        <v>AA1E</v>
      </c>
      <c r="U176" s="22" t="str" cm="1">
        <f t="array" ref="U17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76" s="22" t="str">
        <f>_xlfn.XLOOKUP(表格1[[#This Row],[級數]],管道等级索引表!B:B,管道等级索引表!G:G,,0)</f>
        <v>TP304</v>
      </c>
      <c r="W176" s="22" t="s">
        <v>5</v>
      </c>
      <c r="X176" s="22"/>
      <c r="Y176" s="22"/>
      <c r="Z176" s="22" t="str">
        <f>_xlfn.CONCAT(表格1[[#This Row],[系統]],"-",表格1[[#This Row],[編號]])</f>
        <v>CWR-2201</v>
      </c>
      <c r="AA176" s="22"/>
      <c r="AB17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7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76" s="24" t="str">
        <f>IFERROR(_xlfn.XLOOKUP(表格1[[#This Row],[Line_No]],管道特性一覽表!A:A,管道特性一覽表!P:P,,0),"")</f>
        <v>水</v>
      </c>
      <c r="AE176" s="24" t="str" cm="1">
        <f t="array" ref="AE176">_xlfn.IFNA(_xlfn.XLOOKUP(表格1[[#This Row],[Series NO]],'依TP NO.篩選'!A:A,'依TP NO.篩選'!R:R,,0),_xlfn.XLOOKUP(VALUE(表格1[[#This Row],[Series NO]]),VALUE('依TP NO.篩選'!A:A),'依TP NO.篩選'!R:R,,0))</f>
        <v>TP-010</v>
      </c>
      <c r="AF176" s="24" t="str">
        <f>_xlfn.XLOOKUP(表格1[[#This Row],[系統]],介質清單!A:A,介質清單!B:B,,0)</f>
        <v>迴圈冷卻水回水</v>
      </c>
      <c r="AG176" s="25"/>
      <c r="AH176" s="22" t="s">
        <v>3433</v>
      </c>
      <c r="AI176" s="24"/>
      <c r="AJ17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76" s="2" t="str" cm="1">
        <f t="array" ref="AK176">IFERROR(_xlfn.TEXTJOIN("-",TRUE,INDEX(_xlfn.TEXTSPLIT(B176,"-"),1),INDEX(_xlfn.TEXTSPLIT(B176,"-"),2),INDEX(_xlfn.TEXTSPLIT(B176,"-"),4),INDEX(_xlfn.TEXTSPLIT(B176,"-"),5)),_xlfn.TEXTJOIN("-",TRUE,_xlfn.XLOOKUP(VALUE(INDEX(_xlfn.TEXTSPLIT(B176,"-"),4)),'DN轉換表(必要)'!A:A,'DN轉換表(必要)'!B:B,,0),INDEX(_xlfn.TEXTSPLIT(B176,"-"),1),INDEX(_xlfn.TEXTSPLIT(B176,"-"),2),INDEX(_xlfn.TEXTSPLIT(B176,"-"),3),INDEX(_xlfn.TEXTSPLIT(B176,"-"),4),INDEX(_xlfn.TEXTSPLIT(B176,"-"),5)))</f>
        <v>CWR-2201-AA1E-NA</v>
      </c>
      <c r="AL176" s="2" t="str">
        <f>IF(ISNUMBER(IFERROR(_xlfn.XLOOKUP(表格1[[#This Row],[Line_No]],'TEMP VALUE'!A:A,'DRAWING LIST'!A:A,,0),"")),"v","")</f>
        <v>v</v>
      </c>
      <c r="AM176" s="2" t="str">
        <f>_xlfn.XLOOKUP(表格1[[#This Row],[Series NO]], 版本控制!$A:$A, 版本控制!$E:$E, , 0, -1)</f>
        <v>啟用</v>
      </c>
    </row>
    <row r="177" spans="1:39">
      <c r="A177" s="18">
        <f>'圖號清單-114.04.25'!A177</f>
        <v>175</v>
      </c>
      <c r="B177" s="14" t="str">
        <f>_xlfn.XLOOKUP(表格1[[#This Row],[Series NO]],'圖號清單-114.04.25'!A:A,'圖號清單-114.04.25'!B:B,,0)</f>
        <v>CWR-2201-65-AA1E-NA-2</v>
      </c>
      <c r="C177" s="3" t="str">
        <f>COUNTIF($AK$2:AK177, AK177) &amp; "/" &amp; COUNTIF($AK$2:$AK$3003, AK177)</f>
        <v>2/6</v>
      </c>
      <c r="D177" s="3" t="str">
        <f t="shared" si="4"/>
        <v>CWR-2201-65-AA1E-NA</v>
      </c>
      <c r="E177" s="14" t="str" cm="1">
        <f t="array" ref="E177">IFERROR(_xlfn.TEXTJOIN("-",TRUE,_xlfn.XLOOKUP(VALUE(INDEX(_xlfn.TEXTSPLIT(B177,"-"),3)),'DN轉換表(必要)'!A:A,'DN轉換表(必要)'!B:B,,0),INDEX(_xlfn.TEXTSPLIT(B177,"-"),1),INDEX(_xlfn.TEXTSPLIT(B177,"-"),2),INDEX(_xlfn.TEXTSPLIT(B177,"-"),4),INDEX(_xlfn.TEXTSPLIT(B177,"-"),5)),_xlfn.TEXTJOIN("-",TRUE,_xlfn.XLOOKUP(VALUE(INDEX(_xlfn.TEXTSPLIT(B177,"-"),4)),'DN轉換表(必要)'!A:A,'DN轉換表(必要)'!B:B,,0),INDEX(_xlfn.TEXTSPLIT(B177,"-"),1),INDEX(_xlfn.TEXTSPLIT(B177,"-"),2),INDEX(_xlfn.TEXTSPLIT(B177,"-"),3),INDEX(_xlfn.TEXTSPLIT(B177,"-"),4),INDEX(_xlfn.TEXTSPLIT(B177,"-"),5)))</f>
        <v>2 1/2"-CWR-2201-AA1E-NA</v>
      </c>
      <c r="F177" s="3" t="str">
        <f>IFERROR(_xlfn.XLOOKUP(_xlfn.CONCAT(表格1[[#This Row],[Series NO]],"_",SUBSTITUTE(F$1,"REV.","")),版本控制!$F:$F,版本控制!$C:$C,,0),"")</f>
        <v>04/22/'25</v>
      </c>
      <c r="G177" s="3" t="str">
        <f>IFERROR(_xlfn.XLOOKUP(_xlfn.CONCAT(表格1[[#This Row],[Series NO]],"_",SUBSTITUTE(G$1,"REV.","")),版本控制!$F:$F,版本控制!$C:$C,,0),"")</f>
        <v/>
      </c>
      <c r="H177" s="3" t="str">
        <f>IFERROR(_xlfn.XLOOKUP(_xlfn.CONCAT(表格1[[#This Row],[Series NO]],"_",SUBSTITUTE(H$1,"REV.","")),版本控制!$F:$F,版本控制!$C:$C,,0),"")</f>
        <v/>
      </c>
      <c r="I177" s="3" t="str">
        <f>IFERROR(_xlfn.XLOOKUP(_xlfn.CONCAT(表格1[[#This Row],[Series NO]],"_",SUBSTITUTE(I$1,"REV.","")),版本控制!$F:$F,版本控制!$C:$C,,0),"")</f>
        <v/>
      </c>
      <c r="J177" s="3" t="str">
        <f>IFERROR(_xlfn.XLOOKUP(_xlfn.CONCAT(表格1[[#This Row],[Series NO]],"_",SUBSTITUTE(J$1,"REV.","")),版本控制!$F:$F,版本控制!$C:$C,,0),"")</f>
        <v/>
      </c>
      <c r="K177" s="3" t="str" cm="1">
        <f t="array" ref="K177">INDEX(F$1:J$1,1,MATCH(1,1/($F177:J177&lt;&gt;"")))</f>
        <v>REV.1</v>
      </c>
      <c r="L177" s="3" t="str" cm="1">
        <f t="array" ref="L177">LOOKUP(2,1/($F177:J177&lt;&gt;""),$F177:J177)</f>
        <v>04/22/'25</v>
      </c>
      <c r="M177" s="3"/>
      <c r="N177" s="3" t="str">
        <f t="shared" si="5"/>
        <v>0175</v>
      </c>
      <c r="O177" s="28"/>
      <c r="P177" s="15"/>
      <c r="Q177" s="22" cm="1">
        <f t="array" ref="Q177">_xlfn.XLOOKUP(INDEX(_xlfn.TEXTSPLIT(表格1[[#This Row],[LINE   NUMBER]],"-"),1),'DN轉換表(必要)'!B:B,'DN轉換表(必要)'!C:C,,0)</f>
        <v>2.5</v>
      </c>
      <c r="R177" s="22" t="str" cm="1">
        <f t="array" ref="R177">IF(IFERROR(MATCH(INDEX(_xlfn.TEXTSPLIT(表格1[[#This Row],[LINE   NUMBER]],"-"),2),介質清單!I:I,0)&gt;=1,FALSE),"Trim",INDEX(_xlfn.TEXTSPLIT(表格1[[#This Row],[LINE   NUMBER]],"-"),2))</f>
        <v>CWR</v>
      </c>
      <c r="S177" s="22" t="str" cm="1">
        <f t="array" ref="S17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2201</v>
      </c>
      <c r="T177" s="22" t="str" cm="1">
        <f t="array" ref="T177">IF(LEN(INDEX(_xlfn.TEXTSPLIT(表格1[[#This Row],[LINE   NUMBER]],"-"),4))=4,INDEX(_xlfn.TEXTSPLIT(表格1[[#This Row],[LINE   NUMBER]],"-"),4),IF(LEN(MID(E177,FIND("AA",E177,1),4))=4,MID(E177,FIND("AA",E177,1),4),"Wrong"))</f>
        <v>AA1E</v>
      </c>
      <c r="U177" s="22" t="str" cm="1">
        <f t="array" ref="U17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77" s="22" t="str">
        <f>_xlfn.XLOOKUP(表格1[[#This Row],[級數]],管道等级索引表!B:B,管道等级索引表!G:G,,0)</f>
        <v>TP304</v>
      </c>
      <c r="W177" s="22" t="s">
        <v>5</v>
      </c>
      <c r="X177" s="22"/>
      <c r="Y177" s="22"/>
      <c r="Z177" s="22" t="str">
        <f>_xlfn.CONCAT(表格1[[#This Row],[系統]],"-",表格1[[#This Row],[編號]])</f>
        <v>CWR-2201</v>
      </c>
      <c r="AA177" s="22"/>
      <c r="AB17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7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77" s="24" t="str">
        <f>IFERROR(_xlfn.XLOOKUP(表格1[[#This Row],[Line_No]],管道特性一覽表!A:A,管道特性一覽表!P:P,,0),"")</f>
        <v>水</v>
      </c>
      <c r="AE177" s="24" t="str" cm="1">
        <f t="array" ref="AE177">_xlfn.IFNA(_xlfn.XLOOKUP(表格1[[#This Row],[Series NO]],'依TP NO.篩選'!A:A,'依TP NO.篩選'!R:R,,0),_xlfn.XLOOKUP(VALUE(表格1[[#This Row],[Series NO]]),VALUE('依TP NO.篩選'!A:A),'依TP NO.篩選'!R:R,,0))</f>
        <v>TP-010</v>
      </c>
      <c r="AF177" s="24" t="str">
        <f>_xlfn.XLOOKUP(表格1[[#This Row],[系統]],介質清單!A:A,介質清單!B:B,,0)</f>
        <v>迴圈冷卻水回水</v>
      </c>
      <c r="AG177" s="25"/>
      <c r="AH177" s="22" t="s">
        <v>3433</v>
      </c>
      <c r="AI177" s="24"/>
      <c r="AJ17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77" s="2" t="str" cm="1">
        <f t="array" ref="AK177">IFERROR(_xlfn.TEXTJOIN("-",TRUE,INDEX(_xlfn.TEXTSPLIT(B177,"-"),1),INDEX(_xlfn.TEXTSPLIT(B177,"-"),2),INDEX(_xlfn.TEXTSPLIT(B177,"-"),4),INDEX(_xlfn.TEXTSPLIT(B177,"-"),5)),_xlfn.TEXTJOIN("-",TRUE,_xlfn.XLOOKUP(VALUE(INDEX(_xlfn.TEXTSPLIT(B177,"-"),4)),'DN轉換表(必要)'!A:A,'DN轉換表(必要)'!B:B,,0),INDEX(_xlfn.TEXTSPLIT(B177,"-"),1),INDEX(_xlfn.TEXTSPLIT(B177,"-"),2),INDEX(_xlfn.TEXTSPLIT(B177,"-"),3),INDEX(_xlfn.TEXTSPLIT(B177,"-"),4),INDEX(_xlfn.TEXTSPLIT(B177,"-"),5)))</f>
        <v>CWR-2201-AA1E-NA</v>
      </c>
      <c r="AL177" s="2" t="str">
        <f>IF(ISNUMBER(IFERROR(_xlfn.XLOOKUP(表格1[[#This Row],[Line_No]],'TEMP VALUE'!A:A,'DRAWING LIST'!A:A,,0),"")),"v","")</f>
        <v>v</v>
      </c>
      <c r="AM177" s="2" t="str">
        <f>_xlfn.XLOOKUP(表格1[[#This Row],[Series NO]], 版本控制!$A:$A, 版本控制!$E:$E, , 0, -1)</f>
        <v>啟用</v>
      </c>
    </row>
    <row r="178" spans="1:39">
      <c r="A178" s="18">
        <f>'圖號清單-114.04.25'!A178</f>
        <v>176</v>
      </c>
      <c r="B178" s="14" t="str">
        <f>_xlfn.XLOOKUP(表格1[[#This Row],[Series NO]],'圖號清單-114.04.25'!A:A,'圖號清單-114.04.25'!B:B,,0)</f>
        <v>CWR-2201-65-AA1E-NA-3</v>
      </c>
      <c r="C178" s="3" t="str">
        <f>COUNTIF($AK$2:AK178, AK178) &amp; "/" &amp; COUNTIF($AK$2:$AK$3003, AK178)</f>
        <v>3/6</v>
      </c>
      <c r="D178" s="3" t="str">
        <f t="shared" si="4"/>
        <v>CWR-2201-65-AA1E-NA</v>
      </c>
      <c r="E178" s="14" t="str" cm="1">
        <f t="array" ref="E178">IFERROR(_xlfn.TEXTJOIN("-",TRUE,_xlfn.XLOOKUP(VALUE(INDEX(_xlfn.TEXTSPLIT(B178,"-"),3)),'DN轉換表(必要)'!A:A,'DN轉換表(必要)'!B:B,,0),INDEX(_xlfn.TEXTSPLIT(B178,"-"),1),INDEX(_xlfn.TEXTSPLIT(B178,"-"),2),INDEX(_xlfn.TEXTSPLIT(B178,"-"),4),INDEX(_xlfn.TEXTSPLIT(B178,"-"),5)),_xlfn.TEXTJOIN("-",TRUE,_xlfn.XLOOKUP(VALUE(INDEX(_xlfn.TEXTSPLIT(B178,"-"),4)),'DN轉換表(必要)'!A:A,'DN轉換表(必要)'!B:B,,0),INDEX(_xlfn.TEXTSPLIT(B178,"-"),1),INDEX(_xlfn.TEXTSPLIT(B178,"-"),2),INDEX(_xlfn.TEXTSPLIT(B178,"-"),3),INDEX(_xlfn.TEXTSPLIT(B178,"-"),4),INDEX(_xlfn.TEXTSPLIT(B178,"-"),5)))</f>
        <v>2 1/2"-CWR-2201-AA1E-NA</v>
      </c>
      <c r="F178" s="3" t="str">
        <f>IFERROR(_xlfn.XLOOKUP(_xlfn.CONCAT(表格1[[#This Row],[Series NO]],"_",SUBSTITUTE(F$1,"REV.","")),版本控制!$F:$F,版本控制!$C:$C,,0),"")</f>
        <v>04/22/'25</v>
      </c>
      <c r="G178" s="3" t="str">
        <f>IFERROR(_xlfn.XLOOKUP(_xlfn.CONCAT(表格1[[#This Row],[Series NO]],"_",SUBSTITUTE(G$1,"REV.","")),版本控制!$F:$F,版本控制!$C:$C,,0),"")</f>
        <v/>
      </c>
      <c r="H178" s="3" t="str">
        <f>IFERROR(_xlfn.XLOOKUP(_xlfn.CONCAT(表格1[[#This Row],[Series NO]],"_",SUBSTITUTE(H$1,"REV.","")),版本控制!$F:$F,版本控制!$C:$C,,0),"")</f>
        <v/>
      </c>
      <c r="I178" s="3" t="str">
        <f>IFERROR(_xlfn.XLOOKUP(_xlfn.CONCAT(表格1[[#This Row],[Series NO]],"_",SUBSTITUTE(I$1,"REV.","")),版本控制!$F:$F,版本控制!$C:$C,,0),"")</f>
        <v/>
      </c>
      <c r="J178" s="3" t="str">
        <f>IFERROR(_xlfn.XLOOKUP(_xlfn.CONCAT(表格1[[#This Row],[Series NO]],"_",SUBSTITUTE(J$1,"REV.","")),版本控制!$F:$F,版本控制!$C:$C,,0),"")</f>
        <v/>
      </c>
      <c r="K178" s="3" t="str" cm="1">
        <f t="array" ref="K178">INDEX(F$1:J$1,1,MATCH(1,1/($F178:J178&lt;&gt;"")))</f>
        <v>REV.1</v>
      </c>
      <c r="L178" s="3" t="str" cm="1">
        <f t="array" ref="L178">LOOKUP(2,1/($F178:J178&lt;&gt;""),$F178:J178)</f>
        <v>04/22/'25</v>
      </c>
      <c r="M178" s="3"/>
      <c r="N178" s="3" t="str">
        <f t="shared" si="5"/>
        <v>0176</v>
      </c>
      <c r="O178" s="28"/>
      <c r="P178" s="15"/>
      <c r="Q178" s="22" cm="1">
        <f t="array" ref="Q178">_xlfn.XLOOKUP(INDEX(_xlfn.TEXTSPLIT(表格1[[#This Row],[LINE   NUMBER]],"-"),1),'DN轉換表(必要)'!B:B,'DN轉換表(必要)'!C:C,,0)</f>
        <v>2.5</v>
      </c>
      <c r="R178" s="22" t="str" cm="1">
        <f t="array" ref="R178">IF(IFERROR(MATCH(INDEX(_xlfn.TEXTSPLIT(表格1[[#This Row],[LINE   NUMBER]],"-"),2),介質清單!I:I,0)&gt;=1,FALSE),"Trim",INDEX(_xlfn.TEXTSPLIT(表格1[[#This Row],[LINE   NUMBER]],"-"),2))</f>
        <v>CWR</v>
      </c>
      <c r="S178" s="22" t="str" cm="1">
        <f t="array" ref="S17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2201</v>
      </c>
      <c r="T178" s="22" t="str" cm="1">
        <f t="array" ref="T178">IF(LEN(INDEX(_xlfn.TEXTSPLIT(表格1[[#This Row],[LINE   NUMBER]],"-"),4))=4,INDEX(_xlfn.TEXTSPLIT(表格1[[#This Row],[LINE   NUMBER]],"-"),4),IF(LEN(MID(E178,FIND("AA",E178,1),4))=4,MID(E178,FIND("AA",E178,1),4),"Wrong"))</f>
        <v>AA1E</v>
      </c>
      <c r="U178" s="22" t="str" cm="1">
        <f t="array" ref="U17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78" s="22" t="str">
        <f>_xlfn.XLOOKUP(表格1[[#This Row],[級數]],管道等级索引表!B:B,管道等级索引表!G:G,,0)</f>
        <v>TP304</v>
      </c>
      <c r="W178" s="22" t="s">
        <v>5</v>
      </c>
      <c r="X178" s="23"/>
      <c r="Y178" s="22"/>
      <c r="Z178" s="22" t="str">
        <f>_xlfn.CONCAT(表格1[[#This Row],[系統]],"-",表格1[[#This Row],[編號]])</f>
        <v>CWR-2201</v>
      </c>
      <c r="AA178" s="22"/>
      <c r="AB17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7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78" s="24" t="str">
        <f>IFERROR(_xlfn.XLOOKUP(表格1[[#This Row],[Line_No]],管道特性一覽表!A:A,管道特性一覽表!P:P,,0),"")</f>
        <v>水</v>
      </c>
      <c r="AE178" s="24" t="str" cm="1">
        <f t="array" ref="AE178">_xlfn.IFNA(_xlfn.XLOOKUP(表格1[[#This Row],[Series NO]],'依TP NO.篩選'!A:A,'依TP NO.篩選'!R:R,,0),_xlfn.XLOOKUP(VALUE(表格1[[#This Row],[Series NO]]),VALUE('依TP NO.篩選'!A:A),'依TP NO.篩選'!R:R,,0))</f>
        <v>TP-010</v>
      </c>
      <c r="AF178" s="24" t="str">
        <f>_xlfn.XLOOKUP(表格1[[#This Row],[系統]],介質清單!A:A,介質清單!B:B,,0)</f>
        <v>迴圈冷卻水回水</v>
      </c>
      <c r="AG178" s="25"/>
      <c r="AH178" s="22" t="s">
        <v>3433</v>
      </c>
      <c r="AI178" s="24"/>
      <c r="AJ17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78" s="2" t="str" cm="1">
        <f t="array" ref="AK178">IFERROR(_xlfn.TEXTJOIN("-",TRUE,INDEX(_xlfn.TEXTSPLIT(B178,"-"),1),INDEX(_xlfn.TEXTSPLIT(B178,"-"),2),INDEX(_xlfn.TEXTSPLIT(B178,"-"),4),INDEX(_xlfn.TEXTSPLIT(B178,"-"),5)),_xlfn.TEXTJOIN("-",TRUE,_xlfn.XLOOKUP(VALUE(INDEX(_xlfn.TEXTSPLIT(B178,"-"),4)),'DN轉換表(必要)'!A:A,'DN轉換表(必要)'!B:B,,0),INDEX(_xlfn.TEXTSPLIT(B178,"-"),1),INDEX(_xlfn.TEXTSPLIT(B178,"-"),2),INDEX(_xlfn.TEXTSPLIT(B178,"-"),3),INDEX(_xlfn.TEXTSPLIT(B178,"-"),4),INDEX(_xlfn.TEXTSPLIT(B178,"-"),5)))</f>
        <v>CWR-2201-AA1E-NA</v>
      </c>
      <c r="AL178" s="2" t="str">
        <f>IF(ISNUMBER(IFERROR(_xlfn.XLOOKUP(表格1[[#This Row],[Line_No]],'TEMP VALUE'!A:A,'DRAWING LIST'!A:A,,0),"")),"v","")</f>
        <v>v</v>
      </c>
      <c r="AM178" s="2" t="str">
        <f>_xlfn.XLOOKUP(表格1[[#This Row],[Series NO]], 版本控制!$A:$A, 版本控制!$E:$E, , 0, -1)</f>
        <v>啟用</v>
      </c>
    </row>
    <row r="179" spans="1:39">
      <c r="A179" s="18">
        <f>'圖號清單-114.04.25'!A179</f>
        <v>177</v>
      </c>
      <c r="B179" s="14" t="str">
        <f>_xlfn.XLOOKUP(表格1[[#This Row],[Series NO]],'圖號清單-114.04.25'!A:A,'圖號清單-114.04.25'!B:B,,0)</f>
        <v>CWR-2201-65-AA1E-NA-4</v>
      </c>
      <c r="C179" s="3" t="str">
        <f>COUNTIF($AK$2:AK179, AK179) &amp; "/" &amp; COUNTIF($AK$2:$AK$3003, AK179)</f>
        <v>4/6</v>
      </c>
      <c r="D179" s="3" t="str">
        <f t="shared" si="4"/>
        <v>CWR-2201-65-AA1E-NA</v>
      </c>
      <c r="E179" s="14" t="str" cm="1">
        <f t="array" ref="E179">IFERROR(_xlfn.TEXTJOIN("-",TRUE,_xlfn.XLOOKUP(VALUE(INDEX(_xlfn.TEXTSPLIT(B179,"-"),3)),'DN轉換表(必要)'!A:A,'DN轉換表(必要)'!B:B,,0),INDEX(_xlfn.TEXTSPLIT(B179,"-"),1),INDEX(_xlfn.TEXTSPLIT(B179,"-"),2),INDEX(_xlfn.TEXTSPLIT(B179,"-"),4),INDEX(_xlfn.TEXTSPLIT(B179,"-"),5)),_xlfn.TEXTJOIN("-",TRUE,_xlfn.XLOOKUP(VALUE(INDEX(_xlfn.TEXTSPLIT(B179,"-"),4)),'DN轉換表(必要)'!A:A,'DN轉換表(必要)'!B:B,,0),INDEX(_xlfn.TEXTSPLIT(B179,"-"),1),INDEX(_xlfn.TEXTSPLIT(B179,"-"),2),INDEX(_xlfn.TEXTSPLIT(B179,"-"),3),INDEX(_xlfn.TEXTSPLIT(B179,"-"),4),INDEX(_xlfn.TEXTSPLIT(B179,"-"),5)))</f>
        <v>2 1/2"-CWR-2201-AA1E-NA</v>
      </c>
      <c r="F179" s="3" t="str">
        <f>IFERROR(_xlfn.XLOOKUP(_xlfn.CONCAT(表格1[[#This Row],[Series NO]],"_",SUBSTITUTE(F$1,"REV.","")),版本控制!$F:$F,版本控制!$C:$C,,0),"")</f>
        <v>04/22/'25</v>
      </c>
      <c r="G179" s="3" t="str">
        <f>IFERROR(_xlfn.XLOOKUP(_xlfn.CONCAT(表格1[[#This Row],[Series NO]],"_",SUBSTITUTE(G$1,"REV.","")),版本控制!$F:$F,版本控制!$C:$C,,0),"")</f>
        <v/>
      </c>
      <c r="H179" s="3" t="str">
        <f>IFERROR(_xlfn.XLOOKUP(_xlfn.CONCAT(表格1[[#This Row],[Series NO]],"_",SUBSTITUTE(H$1,"REV.","")),版本控制!$F:$F,版本控制!$C:$C,,0),"")</f>
        <v/>
      </c>
      <c r="I179" s="3" t="str">
        <f>IFERROR(_xlfn.XLOOKUP(_xlfn.CONCAT(表格1[[#This Row],[Series NO]],"_",SUBSTITUTE(I$1,"REV.","")),版本控制!$F:$F,版本控制!$C:$C,,0),"")</f>
        <v/>
      </c>
      <c r="J179" s="3" t="str">
        <f>IFERROR(_xlfn.XLOOKUP(_xlfn.CONCAT(表格1[[#This Row],[Series NO]],"_",SUBSTITUTE(J$1,"REV.","")),版本控制!$F:$F,版本控制!$C:$C,,0),"")</f>
        <v/>
      </c>
      <c r="K179" s="3" t="str" cm="1">
        <f t="array" ref="K179">INDEX(F$1:J$1,1,MATCH(1,1/($F179:J179&lt;&gt;"")))</f>
        <v>REV.1</v>
      </c>
      <c r="L179" s="3" t="str" cm="1">
        <f t="array" ref="L179">LOOKUP(2,1/($F179:J179&lt;&gt;""),$F179:J179)</f>
        <v>04/22/'25</v>
      </c>
      <c r="M179" s="3"/>
      <c r="N179" s="3" t="str">
        <f t="shared" si="5"/>
        <v>0177</v>
      </c>
      <c r="O179" s="28"/>
      <c r="P179" s="32"/>
      <c r="Q179" s="22" cm="1">
        <f t="array" ref="Q179">_xlfn.XLOOKUP(INDEX(_xlfn.TEXTSPLIT(表格1[[#This Row],[LINE   NUMBER]],"-"),1),'DN轉換表(必要)'!B:B,'DN轉換表(必要)'!C:C,,0)</f>
        <v>2.5</v>
      </c>
      <c r="R179" s="22" t="str" cm="1">
        <f t="array" ref="R179">IF(IFERROR(MATCH(INDEX(_xlfn.TEXTSPLIT(表格1[[#This Row],[LINE   NUMBER]],"-"),2),介質清單!I:I,0)&gt;=1,FALSE),"Trim",INDEX(_xlfn.TEXTSPLIT(表格1[[#This Row],[LINE   NUMBER]],"-"),2))</f>
        <v>CWR</v>
      </c>
      <c r="S179" s="22" t="str" cm="1">
        <f t="array" ref="S17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2201</v>
      </c>
      <c r="T179" s="22" t="str" cm="1">
        <f t="array" ref="T179">IF(LEN(INDEX(_xlfn.TEXTSPLIT(表格1[[#This Row],[LINE   NUMBER]],"-"),4))=4,INDEX(_xlfn.TEXTSPLIT(表格1[[#This Row],[LINE   NUMBER]],"-"),4),IF(LEN(MID(E179,FIND("AA",E179,1),4))=4,MID(E179,FIND("AA",E179,1),4),"Wrong"))</f>
        <v>AA1E</v>
      </c>
      <c r="U179" s="22" t="str" cm="1">
        <f t="array" ref="U17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79" s="22" t="str">
        <f>_xlfn.XLOOKUP(表格1[[#This Row],[級數]],管道等级索引表!B:B,管道等级索引表!G:G,,0)</f>
        <v>TP304</v>
      </c>
      <c r="W179" s="22" t="s">
        <v>5</v>
      </c>
      <c r="X179" s="23"/>
      <c r="Y179" s="22"/>
      <c r="Z179" s="22" t="str">
        <f>_xlfn.CONCAT(表格1[[#This Row],[系統]],"-",表格1[[#This Row],[編號]])</f>
        <v>CWR-2201</v>
      </c>
      <c r="AA179" s="22"/>
      <c r="AB17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7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79" s="24" t="str">
        <f>IFERROR(_xlfn.XLOOKUP(表格1[[#This Row],[Line_No]],管道特性一覽表!A:A,管道特性一覽表!P:P,,0),"")</f>
        <v>水</v>
      </c>
      <c r="AE179" s="24" t="str" cm="1">
        <f t="array" ref="AE179">_xlfn.IFNA(_xlfn.XLOOKUP(表格1[[#This Row],[Series NO]],'依TP NO.篩選'!A:A,'依TP NO.篩選'!R:R,,0),_xlfn.XLOOKUP(VALUE(表格1[[#This Row],[Series NO]]),VALUE('依TP NO.篩選'!A:A),'依TP NO.篩選'!R:R,,0))</f>
        <v>TP-010</v>
      </c>
      <c r="AF179" s="24" t="str">
        <f>_xlfn.XLOOKUP(表格1[[#This Row],[系統]],介質清單!A:A,介質清單!B:B,,0)</f>
        <v>迴圈冷卻水回水</v>
      </c>
      <c r="AG179" s="25"/>
      <c r="AH179" s="22" t="s">
        <v>3433</v>
      </c>
      <c r="AI179" s="24"/>
      <c r="AJ17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79" s="2" t="str" cm="1">
        <f t="array" ref="AK179">IFERROR(_xlfn.TEXTJOIN("-",TRUE,INDEX(_xlfn.TEXTSPLIT(B179,"-"),1),INDEX(_xlfn.TEXTSPLIT(B179,"-"),2),INDEX(_xlfn.TEXTSPLIT(B179,"-"),4),INDEX(_xlfn.TEXTSPLIT(B179,"-"),5)),_xlfn.TEXTJOIN("-",TRUE,_xlfn.XLOOKUP(VALUE(INDEX(_xlfn.TEXTSPLIT(B179,"-"),4)),'DN轉換表(必要)'!A:A,'DN轉換表(必要)'!B:B,,0),INDEX(_xlfn.TEXTSPLIT(B179,"-"),1),INDEX(_xlfn.TEXTSPLIT(B179,"-"),2),INDEX(_xlfn.TEXTSPLIT(B179,"-"),3),INDEX(_xlfn.TEXTSPLIT(B179,"-"),4),INDEX(_xlfn.TEXTSPLIT(B179,"-"),5)))</f>
        <v>CWR-2201-AA1E-NA</v>
      </c>
      <c r="AL179" s="2" t="str">
        <f>IF(ISNUMBER(IFERROR(_xlfn.XLOOKUP(表格1[[#This Row],[Line_No]],'TEMP VALUE'!A:A,'DRAWING LIST'!A:A,,0),"")),"v","")</f>
        <v>v</v>
      </c>
      <c r="AM179" s="2" t="str">
        <f>_xlfn.XLOOKUP(表格1[[#This Row],[Series NO]], 版本控制!$A:$A, 版本控制!$E:$E, , 0, -1)</f>
        <v>啟用</v>
      </c>
    </row>
    <row r="180" spans="1:39">
      <c r="A180" s="18">
        <f>'圖號清單-114.04.25'!A180</f>
        <v>178</v>
      </c>
      <c r="B180" s="14" t="str">
        <f>_xlfn.XLOOKUP(表格1[[#This Row],[Series NO]],'圖號清單-114.04.25'!A:A,'圖號清單-114.04.25'!B:B,,0)</f>
        <v>CWR-2201-65-AA1E-NA-5</v>
      </c>
      <c r="C180" s="3" t="str">
        <f>COUNTIF($AK$2:AK180, AK180) &amp; "/" &amp; COUNTIF($AK$2:$AK$3003, AK180)</f>
        <v>5/6</v>
      </c>
      <c r="D180" s="3" t="str">
        <f t="shared" si="4"/>
        <v>CWR-2201-65-AA1E-NA</v>
      </c>
      <c r="E180" s="14" t="str" cm="1">
        <f t="array" ref="E180">IFERROR(_xlfn.TEXTJOIN("-",TRUE,_xlfn.XLOOKUP(VALUE(INDEX(_xlfn.TEXTSPLIT(B180,"-"),3)),'DN轉換表(必要)'!A:A,'DN轉換表(必要)'!B:B,,0),INDEX(_xlfn.TEXTSPLIT(B180,"-"),1),INDEX(_xlfn.TEXTSPLIT(B180,"-"),2),INDEX(_xlfn.TEXTSPLIT(B180,"-"),4),INDEX(_xlfn.TEXTSPLIT(B180,"-"),5)),_xlfn.TEXTJOIN("-",TRUE,_xlfn.XLOOKUP(VALUE(INDEX(_xlfn.TEXTSPLIT(B180,"-"),4)),'DN轉換表(必要)'!A:A,'DN轉換表(必要)'!B:B,,0),INDEX(_xlfn.TEXTSPLIT(B180,"-"),1),INDEX(_xlfn.TEXTSPLIT(B180,"-"),2),INDEX(_xlfn.TEXTSPLIT(B180,"-"),3),INDEX(_xlfn.TEXTSPLIT(B180,"-"),4),INDEX(_xlfn.TEXTSPLIT(B180,"-"),5)))</f>
        <v>2 1/2"-CWR-2201-AA1E-NA</v>
      </c>
      <c r="F180" s="3" t="str">
        <f>IFERROR(_xlfn.XLOOKUP(_xlfn.CONCAT(表格1[[#This Row],[Series NO]],"_",SUBSTITUTE(F$1,"REV.","")),版本控制!$F:$F,版本控制!$C:$C,,0),"")</f>
        <v>04/22/'25</v>
      </c>
      <c r="G180" s="3" t="str">
        <f>IFERROR(_xlfn.XLOOKUP(_xlfn.CONCAT(表格1[[#This Row],[Series NO]],"_",SUBSTITUTE(G$1,"REV.","")),版本控制!$F:$F,版本控制!$C:$C,,0),"")</f>
        <v/>
      </c>
      <c r="H180" s="3" t="str">
        <f>IFERROR(_xlfn.XLOOKUP(_xlfn.CONCAT(表格1[[#This Row],[Series NO]],"_",SUBSTITUTE(H$1,"REV.","")),版本控制!$F:$F,版本控制!$C:$C,,0),"")</f>
        <v/>
      </c>
      <c r="I180" s="3" t="str">
        <f>IFERROR(_xlfn.XLOOKUP(_xlfn.CONCAT(表格1[[#This Row],[Series NO]],"_",SUBSTITUTE(I$1,"REV.","")),版本控制!$F:$F,版本控制!$C:$C,,0),"")</f>
        <v/>
      </c>
      <c r="J180" s="3" t="str">
        <f>IFERROR(_xlfn.XLOOKUP(_xlfn.CONCAT(表格1[[#This Row],[Series NO]],"_",SUBSTITUTE(J$1,"REV.","")),版本控制!$F:$F,版本控制!$C:$C,,0),"")</f>
        <v/>
      </c>
      <c r="K180" s="3" t="str" cm="1">
        <f t="array" ref="K180">INDEX(F$1:J$1,1,MATCH(1,1/($F180:J180&lt;&gt;"")))</f>
        <v>REV.1</v>
      </c>
      <c r="L180" s="3" t="str" cm="1">
        <f t="array" ref="L180">LOOKUP(2,1/($F180:J180&lt;&gt;""),$F180:J180)</f>
        <v>04/22/'25</v>
      </c>
      <c r="M180" s="3"/>
      <c r="N180" s="3" t="str">
        <f t="shared" si="5"/>
        <v>0178</v>
      </c>
      <c r="O180" s="28"/>
      <c r="P180" s="15"/>
      <c r="Q180" s="22" cm="1">
        <f t="array" ref="Q180">_xlfn.XLOOKUP(INDEX(_xlfn.TEXTSPLIT(表格1[[#This Row],[LINE   NUMBER]],"-"),1),'DN轉換表(必要)'!B:B,'DN轉換表(必要)'!C:C,,0)</f>
        <v>2.5</v>
      </c>
      <c r="R180" s="22" t="str" cm="1">
        <f t="array" ref="R180">IF(IFERROR(MATCH(INDEX(_xlfn.TEXTSPLIT(表格1[[#This Row],[LINE   NUMBER]],"-"),2),介質清單!I:I,0)&gt;=1,FALSE),"Trim",INDEX(_xlfn.TEXTSPLIT(表格1[[#This Row],[LINE   NUMBER]],"-"),2))</f>
        <v>CWR</v>
      </c>
      <c r="S180" s="22" t="str" cm="1">
        <f t="array" ref="S18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2201</v>
      </c>
      <c r="T180" s="22" t="str" cm="1">
        <f t="array" ref="T180">IF(LEN(INDEX(_xlfn.TEXTSPLIT(表格1[[#This Row],[LINE   NUMBER]],"-"),4))=4,INDEX(_xlfn.TEXTSPLIT(表格1[[#This Row],[LINE   NUMBER]],"-"),4),IF(LEN(MID(E180,FIND("AA",E180,1),4))=4,MID(E180,FIND("AA",E180,1),4),"Wrong"))</f>
        <v>AA1E</v>
      </c>
      <c r="U180" s="22" t="str" cm="1">
        <f t="array" ref="U18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80" s="22" t="str">
        <f>_xlfn.XLOOKUP(表格1[[#This Row],[級數]],管道等级索引表!B:B,管道等级索引表!G:G,,0)</f>
        <v>TP304</v>
      </c>
      <c r="W180" s="22" t="s">
        <v>5</v>
      </c>
      <c r="X180" s="23"/>
      <c r="Y180" s="22"/>
      <c r="Z180" s="22" t="str">
        <f>_xlfn.CONCAT(表格1[[#This Row],[系統]],"-",表格1[[#This Row],[編號]])</f>
        <v>CWR-2201</v>
      </c>
      <c r="AA180" s="22"/>
      <c r="AB18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8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80" s="24" t="str">
        <f>IFERROR(_xlfn.XLOOKUP(表格1[[#This Row],[Line_No]],管道特性一覽表!A:A,管道特性一覽表!P:P,,0),"")</f>
        <v>水</v>
      </c>
      <c r="AE180" s="24" t="str" cm="1">
        <f t="array" ref="AE180">_xlfn.IFNA(_xlfn.XLOOKUP(表格1[[#This Row],[Series NO]],'依TP NO.篩選'!A:A,'依TP NO.篩選'!R:R,,0),_xlfn.XLOOKUP(VALUE(表格1[[#This Row],[Series NO]]),VALUE('依TP NO.篩選'!A:A),'依TP NO.篩選'!R:R,,0))</f>
        <v>TP-010</v>
      </c>
      <c r="AF180" s="24" t="str">
        <f>_xlfn.XLOOKUP(表格1[[#This Row],[系統]],介質清單!A:A,介質清單!B:B,,0)</f>
        <v>迴圈冷卻水回水</v>
      </c>
      <c r="AG180" s="25"/>
      <c r="AH180" s="22" t="s">
        <v>3433</v>
      </c>
      <c r="AI180" s="24"/>
      <c r="AJ18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80" s="2" t="str" cm="1">
        <f t="array" ref="AK180">IFERROR(_xlfn.TEXTJOIN("-",TRUE,INDEX(_xlfn.TEXTSPLIT(B180,"-"),1),INDEX(_xlfn.TEXTSPLIT(B180,"-"),2),INDEX(_xlfn.TEXTSPLIT(B180,"-"),4),INDEX(_xlfn.TEXTSPLIT(B180,"-"),5)),_xlfn.TEXTJOIN("-",TRUE,_xlfn.XLOOKUP(VALUE(INDEX(_xlfn.TEXTSPLIT(B180,"-"),4)),'DN轉換表(必要)'!A:A,'DN轉換表(必要)'!B:B,,0),INDEX(_xlfn.TEXTSPLIT(B180,"-"),1),INDEX(_xlfn.TEXTSPLIT(B180,"-"),2),INDEX(_xlfn.TEXTSPLIT(B180,"-"),3),INDEX(_xlfn.TEXTSPLIT(B180,"-"),4),INDEX(_xlfn.TEXTSPLIT(B180,"-"),5)))</f>
        <v>CWR-2201-AA1E-NA</v>
      </c>
      <c r="AL180" s="2" t="str">
        <f>IF(ISNUMBER(IFERROR(_xlfn.XLOOKUP(表格1[[#This Row],[Line_No]],'TEMP VALUE'!A:A,'DRAWING LIST'!A:A,,0),"")),"v","")</f>
        <v>v</v>
      </c>
      <c r="AM180" s="2" t="str">
        <f>_xlfn.XLOOKUP(表格1[[#This Row],[Series NO]], 版本控制!$A:$A, 版本控制!$E:$E, , 0, -1)</f>
        <v>啟用</v>
      </c>
    </row>
    <row r="181" spans="1:39">
      <c r="A181" s="18">
        <f>'圖號清單-114.04.25'!A181</f>
        <v>179</v>
      </c>
      <c r="B181" s="14" t="str">
        <f>_xlfn.XLOOKUP(表格1[[#This Row],[Series NO]],'圖號清單-114.04.25'!A:A,'圖號清單-114.04.25'!B:B,,0)</f>
        <v>CWR-2201-65-AA1E-NA-6</v>
      </c>
      <c r="C181" s="3" t="str">
        <f>COUNTIF($AK$2:AK181, AK181) &amp; "/" &amp; COUNTIF($AK$2:$AK$3003, AK181)</f>
        <v>6/6</v>
      </c>
      <c r="D181" s="3" t="str">
        <f t="shared" si="4"/>
        <v>CWR-2201-65-AA1E-NA</v>
      </c>
      <c r="E181" s="14" t="str" cm="1">
        <f t="array" ref="E181">IFERROR(_xlfn.TEXTJOIN("-",TRUE,_xlfn.XLOOKUP(VALUE(INDEX(_xlfn.TEXTSPLIT(B181,"-"),3)),'DN轉換表(必要)'!A:A,'DN轉換表(必要)'!B:B,,0),INDEX(_xlfn.TEXTSPLIT(B181,"-"),1),INDEX(_xlfn.TEXTSPLIT(B181,"-"),2),INDEX(_xlfn.TEXTSPLIT(B181,"-"),4),INDEX(_xlfn.TEXTSPLIT(B181,"-"),5)),_xlfn.TEXTJOIN("-",TRUE,_xlfn.XLOOKUP(VALUE(INDEX(_xlfn.TEXTSPLIT(B181,"-"),4)),'DN轉換表(必要)'!A:A,'DN轉換表(必要)'!B:B,,0),INDEX(_xlfn.TEXTSPLIT(B181,"-"),1),INDEX(_xlfn.TEXTSPLIT(B181,"-"),2),INDEX(_xlfn.TEXTSPLIT(B181,"-"),3),INDEX(_xlfn.TEXTSPLIT(B181,"-"),4),INDEX(_xlfn.TEXTSPLIT(B181,"-"),5)))</f>
        <v>2 1/2"-CWR-2201-AA1E-NA</v>
      </c>
      <c r="F181" s="3" t="str">
        <f>IFERROR(_xlfn.XLOOKUP(_xlfn.CONCAT(表格1[[#This Row],[Series NO]],"_",SUBSTITUTE(F$1,"REV.","")),版本控制!$F:$F,版本控制!$C:$C,,0),"")</f>
        <v>04/22/'25</v>
      </c>
      <c r="G181" s="3" t="str">
        <f>IFERROR(_xlfn.XLOOKUP(_xlfn.CONCAT(表格1[[#This Row],[Series NO]],"_",SUBSTITUTE(G$1,"REV.","")),版本控制!$F:$F,版本控制!$C:$C,,0),"")</f>
        <v/>
      </c>
      <c r="H181" s="3" t="str">
        <f>IFERROR(_xlfn.XLOOKUP(_xlfn.CONCAT(表格1[[#This Row],[Series NO]],"_",SUBSTITUTE(H$1,"REV.","")),版本控制!$F:$F,版本控制!$C:$C,,0),"")</f>
        <v/>
      </c>
      <c r="I181" s="3" t="str">
        <f>IFERROR(_xlfn.XLOOKUP(_xlfn.CONCAT(表格1[[#This Row],[Series NO]],"_",SUBSTITUTE(I$1,"REV.","")),版本控制!$F:$F,版本控制!$C:$C,,0),"")</f>
        <v/>
      </c>
      <c r="J181" s="3" t="str">
        <f>IFERROR(_xlfn.XLOOKUP(_xlfn.CONCAT(表格1[[#This Row],[Series NO]],"_",SUBSTITUTE(J$1,"REV.","")),版本控制!$F:$F,版本控制!$C:$C,,0),"")</f>
        <v/>
      </c>
      <c r="K181" s="3" t="str" cm="1">
        <f t="array" ref="K181">INDEX(F$1:J$1,1,MATCH(1,1/($F181:J181&lt;&gt;"")))</f>
        <v>REV.1</v>
      </c>
      <c r="L181" s="3" t="str" cm="1">
        <f t="array" ref="L181">LOOKUP(2,1/($F181:J181&lt;&gt;""),$F181:J181)</f>
        <v>04/22/'25</v>
      </c>
      <c r="M181" s="3"/>
      <c r="N181" s="3" t="str">
        <f t="shared" si="5"/>
        <v>0179</v>
      </c>
      <c r="O181" s="28"/>
      <c r="P181" s="32"/>
      <c r="Q181" s="22" cm="1">
        <f t="array" ref="Q181">_xlfn.XLOOKUP(INDEX(_xlfn.TEXTSPLIT(表格1[[#This Row],[LINE   NUMBER]],"-"),1),'DN轉換表(必要)'!B:B,'DN轉換表(必要)'!C:C,,0)</f>
        <v>2.5</v>
      </c>
      <c r="R181" s="22" t="str" cm="1">
        <f t="array" ref="R181">IF(IFERROR(MATCH(INDEX(_xlfn.TEXTSPLIT(表格1[[#This Row],[LINE   NUMBER]],"-"),2),介質清單!I:I,0)&gt;=1,FALSE),"Trim",INDEX(_xlfn.TEXTSPLIT(表格1[[#This Row],[LINE   NUMBER]],"-"),2))</f>
        <v>CWR</v>
      </c>
      <c r="S181" s="22" t="str" cm="1">
        <f t="array" ref="S18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2201</v>
      </c>
      <c r="T181" s="22" t="str" cm="1">
        <f t="array" ref="T181">IF(LEN(INDEX(_xlfn.TEXTSPLIT(表格1[[#This Row],[LINE   NUMBER]],"-"),4))=4,INDEX(_xlfn.TEXTSPLIT(表格1[[#This Row],[LINE   NUMBER]],"-"),4),IF(LEN(MID(E181,FIND("AA",E181,1),4))=4,MID(E181,FIND("AA",E181,1),4),"Wrong"))</f>
        <v>AA1E</v>
      </c>
      <c r="U181" s="22" t="str" cm="1">
        <f t="array" ref="U18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81" s="22" t="str">
        <f>_xlfn.XLOOKUP(表格1[[#This Row],[級數]],管道等级索引表!B:B,管道等级索引表!G:G,,0)</f>
        <v>TP304</v>
      </c>
      <c r="W181" s="22" t="s">
        <v>5</v>
      </c>
      <c r="X181" s="23"/>
      <c r="Y181" s="22"/>
      <c r="Z181" s="22" t="str">
        <f>_xlfn.CONCAT(表格1[[#This Row],[系統]],"-",表格1[[#This Row],[編號]])</f>
        <v>CWR-2201</v>
      </c>
      <c r="AA181" s="22"/>
      <c r="AB18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8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81" s="24" t="str">
        <f>IFERROR(_xlfn.XLOOKUP(表格1[[#This Row],[Line_No]],管道特性一覽表!A:A,管道特性一覽表!P:P,,0),"")</f>
        <v>水</v>
      </c>
      <c r="AE181" s="24" t="str" cm="1">
        <f t="array" ref="AE181">_xlfn.IFNA(_xlfn.XLOOKUP(表格1[[#This Row],[Series NO]],'依TP NO.篩選'!A:A,'依TP NO.篩選'!R:R,,0),_xlfn.XLOOKUP(VALUE(表格1[[#This Row],[Series NO]]),VALUE('依TP NO.篩選'!A:A),'依TP NO.篩選'!R:R,,0))</f>
        <v>TP-010</v>
      </c>
      <c r="AF181" s="24" t="str">
        <f>_xlfn.XLOOKUP(表格1[[#This Row],[系統]],介質清單!A:A,介質清單!B:B,,0)</f>
        <v>迴圈冷卻水回水</v>
      </c>
      <c r="AG181" s="25"/>
      <c r="AH181" s="22" t="s">
        <v>3433</v>
      </c>
      <c r="AI181" s="24"/>
      <c r="AJ18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81" s="2" t="str" cm="1">
        <f t="array" ref="AK181">IFERROR(_xlfn.TEXTJOIN("-",TRUE,INDEX(_xlfn.TEXTSPLIT(B181,"-"),1),INDEX(_xlfn.TEXTSPLIT(B181,"-"),2),INDEX(_xlfn.TEXTSPLIT(B181,"-"),4),INDEX(_xlfn.TEXTSPLIT(B181,"-"),5)),_xlfn.TEXTJOIN("-",TRUE,_xlfn.XLOOKUP(VALUE(INDEX(_xlfn.TEXTSPLIT(B181,"-"),4)),'DN轉換表(必要)'!A:A,'DN轉換表(必要)'!B:B,,0),INDEX(_xlfn.TEXTSPLIT(B181,"-"),1),INDEX(_xlfn.TEXTSPLIT(B181,"-"),2),INDEX(_xlfn.TEXTSPLIT(B181,"-"),3),INDEX(_xlfn.TEXTSPLIT(B181,"-"),4),INDEX(_xlfn.TEXTSPLIT(B181,"-"),5)))</f>
        <v>CWR-2201-AA1E-NA</v>
      </c>
      <c r="AL181" s="2" t="str">
        <f>IF(ISNUMBER(IFERROR(_xlfn.XLOOKUP(表格1[[#This Row],[Line_No]],'TEMP VALUE'!A:A,'DRAWING LIST'!A:A,,0),"")),"v","")</f>
        <v>v</v>
      </c>
      <c r="AM181" s="2" t="str">
        <f>_xlfn.XLOOKUP(表格1[[#This Row],[Series NO]], 版本控制!$A:$A, 版本控制!$E:$E, , 0, -1)</f>
        <v>啟用</v>
      </c>
    </row>
    <row r="182" spans="1:39">
      <c r="A182" s="18">
        <f>'圖號清單-114.04.25'!A182</f>
        <v>180</v>
      </c>
      <c r="B182" s="14" t="str">
        <f>_xlfn.XLOOKUP(表格1[[#This Row],[Series NO]],'圖號清單-114.04.25'!A:A,'圖號清單-114.04.25'!B:B,,0)</f>
        <v>CWR-2202-65-AA1E-NA-1</v>
      </c>
      <c r="C182" s="3" t="str">
        <f>COUNTIF($AK$2:AK182, AK182) &amp; "/" &amp; COUNTIF($AK$2:$AK$3003, AK182)</f>
        <v>1/3</v>
      </c>
      <c r="D182" s="3" t="str">
        <f t="shared" si="4"/>
        <v>CWR-2202-65-AA1E-NA</v>
      </c>
      <c r="E182" s="14" t="str" cm="1">
        <f t="array" ref="E182">IFERROR(_xlfn.TEXTJOIN("-",TRUE,_xlfn.XLOOKUP(VALUE(INDEX(_xlfn.TEXTSPLIT(B182,"-"),3)),'DN轉換表(必要)'!A:A,'DN轉換表(必要)'!B:B,,0),INDEX(_xlfn.TEXTSPLIT(B182,"-"),1),INDEX(_xlfn.TEXTSPLIT(B182,"-"),2),INDEX(_xlfn.TEXTSPLIT(B182,"-"),4),INDEX(_xlfn.TEXTSPLIT(B182,"-"),5)),_xlfn.TEXTJOIN("-",TRUE,_xlfn.XLOOKUP(VALUE(INDEX(_xlfn.TEXTSPLIT(B182,"-"),4)),'DN轉換表(必要)'!A:A,'DN轉換表(必要)'!B:B,,0),INDEX(_xlfn.TEXTSPLIT(B182,"-"),1),INDEX(_xlfn.TEXTSPLIT(B182,"-"),2),INDEX(_xlfn.TEXTSPLIT(B182,"-"),3),INDEX(_xlfn.TEXTSPLIT(B182,"-"),4),INDEX(_xlfn.TEXTSPLIT(B182,"-"),5)))</f>
        <v>2 1/2"-CWR-2202-AA1E-NA</v>
      </c>
      <c r="F182" s="3" t="str">
        <f>IFERROR(_xlfn.XLOOKUP(_xlfn.CONCAT(表格1[[#This Row],[Series NO]],"_",SUBSTITUTE(F$1,"REV.","")),版本控制!$F:$F,版本控制!$C:$C,,0),"")</f>
        <v>04/22/'25</v>
      </c>
      <c r="G182" s="3" t="str">
        <f>IFERROR(_xlfn.XLOOKUP(_xlfn.CONCAT(表格1[[#This Row],[Series NO]],"_",SUBSTITUTE(G$1,"REV.","")),版本控制!$F:$F,版本控制!$C:$C,,0),"")</f>
        <v/>
      </c>
      <c r="H182" s="3" t="str">
        <f>IFERROR(_xlfn.XLOOKUP(_xlfn.CONCAT(表格1[[#This Row],[Series NO]],"_",SUBSTITUTE(H$1,"REV.","")),版本控制!$F:$F,版本控制!$C:$C,,0),"")</f>
        <v/>
      </c>
      <c r="I182" s="3" t="str">
        <f>IFERROR(_xlfn.XLOOKUP(_xlfn.CONCAT(表格1[[#This Row],[Series NO]],"_",SUBSTITUTE(I$1,"REV.","")),版本控制!$F:$F,版本控制!$C:$C,,0),"")</f>
        <v/>
      </c>
      <c r="J182" s="3" t="str">
        <f>IFERROR(_xlfn.XLOOKUP(_xlfn.CONCAT(表格1[[#This Row],[Series NO]],"_",SUBSTITUTE(J$1,"REV.","")),版本控制!$F:$F,版本控制!$C:$C,,0),"")</f>
        <v/>
      </c>
      <c r="K182" s="3" t="str" cm="1">
        <f t="array" ref="K182">INDEX(F$1:J$1,1,MATCH(1,1/($F182:J182&lt;&gt;"")))</f>
        <v>REV.1</v>
      </c>
      <c r="L182" s="3" t="str" cm="1">
        <f t="array" ref="L182">LOOKUP(2,1/($F182:J182&lt;&gt;""),$F182:J182)</f>
        <v>04/22/'25</v>
      </c>
      <c r="M182" s="3"/>
      <c r="N182" s="3" t="str">
        <f t="shared" si="5"/>
        <v>0180</v>
      </c>
      <c r="O182" s="28"/>
      <c r="P182" s="15"/>
      <c r="Q182" s="22" cm="1">
        <f t="array" ref="Q182">_xlfn.XLOOKUP(INDEX(_xlfn.TEXTSPLIT(表格1[[#This Row],[LINE   NUMBER]],"-"),1),'DN轉換表(必要)'!B:B,'DN轉換表(必要)'!C:C,,0)</f>
        <v>2.5</v>
      </c>
      <c r="R182" s="22" t="str" cm="1">
        <f t="array" ref="R182">IF(IFERROR(MATCH(INDEX(_xlfn.TEXTSPLIT(表格1[[#This Row],[LINE   NUMBER]],"-"),2),介質清單!I:I,0)&gt;=1,FALSE),"Trim",INDEX(_xlfn.TEXTSPLIT(表格1[[#This Row],[LINE   NUMBER]],"-"),2))</f>
        <v>CWR</v>
      </c>
      <c r="S182" s="22" t="str" cm="1">
        <f t="array" ref="S18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2202</v>
      </c>
      <c r="T182" s="22" t="str" cm="1">
        <f t="array" ref="T182">IF(LEN(INDEX(_xlfn.TEXTSPLIT(表格1[[#This Row],[LINE   NUMBER]],"-"),4))=4,INDEX(_xlfn.TEXTSPLIT(表格1[[#This Row],[LINE   NUMBER]],"-"),4),IF(LEN(MID(E182,FIND("AA",E182,1),4))=4,MID(E182,FIND("AA",E182,1),4),"Wrong"))</f>
        <v>AA1E</v>
      </c>
      <c r="U182" s="22" t="str" cm="1">
        <f t="array" ref="U18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82" s="22" t="str">
        <f>_xlfn.XLOOKUP(表格1[[#This Row],[級數]],管道等级索引表!B:B,管道等级索引表!G:G,,0)</f>
        <v>TP304</v>
      </c>
      <c r="W182" s="22" t="s">
        <v>5</v>
      </c>
      <c r="X182" s="23"/>
      <c r="Y182" s="22"/>
      <c r="Z182" s="22" t="str">
        <f>_xlfn.CONCAT(表格1[[#This Row],[系統]],"-",表格1[[#This Row],[編號]])</f>
        <v>CWR-2202</v>
      </c>
      <c r="AA182" s="22"/>
      <c r="AB18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8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82" s="24" t="str">
        <f>IFERROR(_xlfn.XLOOKUP(表格1[[#This Row],[Line_No]],管道特性一覽表!A:A,管道特性一覽表!P:P,,0),"")</f>
        <v>水</v>
      </c>
      <c r="AE182" s="24" t="str" cm="1">
        <f t="array" ref="AE182">_xlfn.IFNA(_xlfn.XLOOKUP(表格1[[#This Row],[Series NO]],'依TP NO.篩選'!A:A,'依TP NO.篩選'!R:R,,0),_xlfn.XLOOKUP(VALUE(表格1[[#This Row],[Series NO]]),VALUE('依TP NO.篩選'!A:A),'依TP NO.篩選'!R:R,,0))</f>
        <v>TP-010</v>
      </c>
      <c r="AF182" s="24" t="str">
        <f>_xlfn.XLOOKUP(表格1[[#This Row],[系統]],介質清單!A:A,介質清單!B:B,,0)</f>
        <v>迴圈冷卻水回水</v>
      </c>
      <c r="AG182" s="25"/>
      <c r="AH182" s="22" t="s">
        <v>3433</v>
      </c>
      <c r="AI182" s="24"/>
      <c r="AJ18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82" s="2" t="str" cm="1">
        <f t="array" ref="AK182">IFERROR(_xlfn.TEXTJOIN("-",TRUE,INDEX(_xlfn.TEXTSPLIT(B182,"-"),1),INDEX(_xlfn.TEXTSPLIT(B182,"-"),2),INDEX(_xlfn.TEXTSPLIT(B182,"-"),4),INDEX(_xlfn.TEXTSPLIT(B182,"-"),5)),_xlfn.TEXTJOIN("-",TRUE,_xlfn.XLOOKUP(VALUE(INDEX(_xlfn.TEXTSPLIT(B182,"-"),4)),'DN轉換表(必要)'!A:A,'DN轉換表(必要)'!B:B,,0),INDEX(_xlfn.TEXTSPLIT(B182,"-"),1),INDEX(_xlfn.TEXTSPLIT(B182,"-"),2),INDEX(_xlfn.TEXTSPLIT(B182,"-"),3),INDEX(_xlfn.TEXTSPLIT(B182,"-"),4),INDEX(_xlfn.TEXTSPLIT(B182,"-"),5)))</f>
        <v>CWR-2202-AA1E-NA</v>
      </c>
      <c r="AL182" s="2" t="str">
        <f>IF(ISNUMBER(IFERROR(_xlfn.XLOOKUP(表格1[[#This Row],[Line_No]],'TEMP VALUE'!A:A,'DRAWING LIST'!A:A,,0),"")),"v","")</f>
        <v>v</v>
      </c>
      <c r="AM182" s="2" t="str">
        <f>_xlfn.XLOOKUP(表格1[[#This Row],[Series NO]], 版本控制!$A:$A, 版本控制!$E:$E, , 0, -1)</f>
        <v>啟用</v>
      </c>
    </row>
    <row r="183" spans="1:39">
      <c r="A183" s="18">
        <f>'圖號清單-114.04.25'!A183</f>
        <v>181</v>
      </c>
      <c r="B183" s="14" t="str">
        <f>_xlfn.XLOOKUP(表格1[[#This Row],[Series NO]],'圖號清單-114.04.25'!A:A,'圖號清單-114.04.25'!B:B,,0)</f>
        <v>CWR-2202-65-AA1E-NA-2</v>
      </c>
      <c r="C183" s="3" t="str">
        <f>COUNTIF($AK$2:AK183, AK183) &amp; "/" &amp; COUNTIF($AK$2:$AK$3003, AK183)</f>
        <v>2/3</v>
      </c>
      <c r="D183" s="3" t="str">
        <f t="shared" si="4"/>
        <v>CWR-2202-65-AA1E-NA</v>
      </c>
      <c r="E183" s="14" t="str" cm="1">
        <f t="array" ref="E183">IFERROR(_xlfn.TEXTJOIN("-",TRUE,_xlfn.XLOOKUP(VALUE(INDEX(_xlfn.TEXTSPLIT(B183,"-"),3)),'DN轉換表(必要)'!A:A,'DN轉換表(必要)'!B:B,,0),INDEX(_xlfn.TEXTSPLIT(B183,"-"),1),INDEX(_xlfn.TEXTSPLIT(B183,"-"),2),INDEX(_xlfn.TEXTSPLIT(B183,"-"),4),INDEX(_xlfn.TEXTSPLIT(B183,"-"),5)),_xlfn.TEXTJOIN("-",TRUE,_xlfn.XLOOKUP(VALUE(INDEX(_xlfn.TEXTSPLIT(B183,"-"),4)),'DN轉換表(必要)'!A:A,'DN轉換表(必要)'!B:B,,0),INDEX(_xlfn.TEXTSPLIT(B183,"-"),1),INDEX(_xlfn.TEXTSPLIT(B183,"-"),2),INDEX(_xlfn.TEXTSPLIT(B183,"-"),3),INDEX(_xlfn.TEXTSPLIT(B183,"-"),4),INDEX(_xlfn.TEXTSPLIT(B183,"-"),5)))</f>
        <v>2 1/2"-CWR-2202-AA1E-NA</v>
      </c>
      <c r="F183" s="3" t="str">
        <f>IFERROR(_xlfn.XLOOKUP(_xlfn.CONCAT(表格1[[#This Row],[Series NO]],"_",SUBSTITUTE(F$1,"REV.","")),版本控制!$F:$F,版本控制!$C:$C,,0),"")</f>
        <v>04/22/'25</v>
      </c>
      <c r="G183" s="3" t="str">
        <f>IFERROR(_xlfn.XLOOKUP(_xlfn.CONCAT(表格1[[#This Row],[Series NO]],"_",SUBSTITUTE(G$1,"REV.","")),版本控制!$F:$F,版本控制!$C:$C,,0),"")</f>
        <v/>
      </c>
      <c r="H183" s="3" t="str">
        <f>IFERROR(_xlfn.XLOOKUP(_xlfn.CONCAT(表格1[[#This Row],[Series NO]],"_",SUBSTITUTE(H$1,"REV.","")),版本控制!$F:$F,版本控制!$C:$C,,0),"")</f>
        <v/>
      </c>
      <c r="I183" s="3" t="str">
        <f>IFERROR(_xlfn.XLOOKUP(_xlfn.CONCAT(表格1[[#This Row],[Series NO]],"_",SUBSTITUTE(I$1,"REV.","")),版本控制!$F:$F,版本控制!$C:$C,,0),"")</f>
        <v/>
      </c>
      <c r="J183" s="3" t="str">
        <f>IFERROR(_xlfn.XLOOKUP(_xlfn.CONCAT(表格1[[#This Row],[Series NO]],"_",SUBSTITUTE(J$1,"REV.","")),版本控制!$F:$F,版本控制!$C:$C,,0),"")</f>
        <v/>
      </c>
      <c r="K183" s="3" t="str" cm="1">
        <f t="array" ref="K183">INDEX(F$1:J$1,1,MATCH(1,1/($F183:J183&lt;&gt;"")))</f>
        <v>REV.1</v>
      </c>
      <c r="L183" s="3" t="str" cm="1">
        <f t="array" ref="L183">LOOKUP(2,1/($F183:J183&lt;&gt;""),$F183:J183)</f>
        <v>04/22/'25</v>
      </c>
      <c r="M183" s="3"/>
      <c r="N183" s="3" t="str">
        <f t="shared" si="5"/>
        <v>0181</v>
      </c>
      <c r="O183" s="28"/>
      <c r="P183" s="32"/>
      <c r="Q183" s="22" cm="1">
        <f t="array" ref="Q183">_xlfn.XLOOKUP(INDEX(_xlfn.TEXTSPLIT(表格1[[#This Row],[LINE   NUMBER]],"-"),1),'DN轉換表(必要)'!B:B,'DN轉換表(必要)'!C:C,,0)</f>
        <v>2.5</v>
      </c>
      <c r="R183" s="22" t="str" cm="1">
        <f t="array" ref="R183">IF(IFERROR(MATCH(INDEX(_xlfn.TEXTSPLIT(表格1[[#This Row],[LINE   NUMBER]],"-"),2),介質清單!I:I,0)&gt;=1,FALSE),"Trim",INDEX(_xlfn.TEXTSPLIT(表格1[[#This Row],[LINE   NUMBER]],"-"),2))</f>
        <v>CWR</v>
      </c>
      <c r="S183" s="22" t="str" cm="1">
        <f t="array" ref="S18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2202</v>
      </c>
      <c r="T183" s="22" t="str" cm="1">
        <f t="array" ref="T183">IF(LEN(INDEX(_xlfn.TEXTSPLIT(表格1[[#This Row],[LINE   NUMBER]],"-"),4))=4,INDEX(_xlfn.TEXTSPLIT(表格1[[#This Row],[LINE   NUMBER]],"-"),4),IF(LEN(MID(E183,FIND("AA",E183,1),4))=4,MID(E183,FIND("AA",E183,1),4),"Wrong"))</f>
        <v>AA1E</v>
      </c>
      <c r="U183" s="22" t="str" cm="1">
        <f t="array" ref="U18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83" s="22" t="str">
        <f>_xlfn.XLOOKUP(表格1[[#This Row],[級數]],管道等级索引表!B:B,管道等级索引表!G:G,,0)</f>
        <v>TP304</v>
      </c>
      <c r="W183" s="22" t="s">
        <v>5</v>
      </c>
      <c r="X183" s="23"/>
      <c r="Y183" s="22"/>
      <c r="Z183" s="22" t="str">
        <f>_xlfn.CONCAT(表格1[[#This Row],[系統]],"-",表格1[[#This Row],[編號]])</f>
        <v>CWR-2202</v>
      </c>
      <c r="AA183" s="22"/>
      <c r="AB18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8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83" s="24" t="str">
        <f>IFERROR(_xlfn.XLOOKUP(表格1[[#This Row],[Line_No]],管道特性一覽表!A:A,管道特性一覽表!P:P,,0),"")</f>
        <v>水</v>
      </c>
      <c r="AE183" s="24" t="str" cm="1">
        <f t="array" ref="AE183">_xlfn.IFNA(_xlfn.XLOOKUP(表格1[[#This Row],[Series NO]],'依TP NO.篩選'!A:A,'依TP NO.篩選'!R:R,,0),_xlfn.XLOOKUP(VALUE(表格1[[#This Row],[Series NO]]),VALUE('依TP NO.篩選'!A:A),'依TP NO.篩選'!R:R,,0))</f>
        <v>TP-010</v>
      </c>
      <c r="AF183" s="24" t="str">
        <f>_xlfn.XLOOKUP(表格1[[#This Row],[系統]],介質清單!A:A,介質清單!B:B,,0)</f>
        <v>迴圈冷卻水回水</v>
      </c>
      <c r="AG183" s="25"/>
      <c r="AH183" s="22" t="s">
        <v>3433</v>
      </c>
      <c r="AI183" s="24"/>
      <c r="AJ18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83" s="2" t="str" cm="1">
        <f t="array" ref="AK183">IFERROR(_xlfn.TEXTJOIN("-",TRUE,INDEX(_xlfn.TEXTSPLIT(B183,"-"),1),INDEX(_xlfn.TEXTSPLIT(B183,"-"),2),INDEX(_xlfn.TEXTSPLIT(B183,"-"),4),INDEX(_xlfn.TEXTSPLIT(B183,"-"),5)),_xlfn.TEXTJOIN("-",TRUE,_xlfn.XLOOKUP(VALUE(INDEX(_xlfn.TEXTSPLIT(B183,"-"),4)),'DN轉換表(必要)'!A:A,'DN轉換表(必要)'!B:B,,0),INDEX(_xlfn.TEXTSPLIT(B183,"-"),1),INDEX(_xlfn.TEXTSPLIT(B183,"-"),2),INDEX(_xlfn.TEXTSPLIT(B183,"-"),3),INDEX(_xlfn.TEXTSPLIT(B183,"-"),4),INDEX(_xlfn.TEXTSPLIT(B183,"-"),5)))</f>
        <v>CWR-2202-AA1E-NA</v>
      </c>
      <c r="AL183" s="2" t="str">
        <f>IF(ISNUMBER(IFERROR(_xlfn.XLOOKUP(表格1[[#This Row],[Line_No]],'TEMP VALUE'!A:A,'DRAWING LIST'!A:A,,0),"")),"v","")</f>
        <v>v</v>
      </c>
      <c r="AM183" s="2" t="str">
        <f>_xlfn.XLOOKUP(表格1[[#This Row],[Series NO]], 版本控制!$A:$A, 版本控制!$E:$E, , 0, -1)</f>
        <v>啟用</v>
      </c>
    </row>
    <row r="184" spans="1:39">
      <c r="A184" s="18">
        <f>'圖號清單-114.04.25'!A184</f>
        <v>182</v>
      </c>
      <c r="B184" s="14" t="str">
        <f>_xlfn.XLOOKUP(表格1[[#This Row],[Series NO]],'圖號清單-114.04.25'!A:A,'圖號清單-114.04.25'!B:B,,0)</f>
        <v>CWR-2202-65-AA1E-NA-3</v>
      </c>
      <c r="C184" s="3" t="str">
        <f>COUNTIF($AK$2:AK184, AK184) &amp; "/" &amp; COUNTIF($AK$2:$AK$3003, AK184)</f>
        <v>3/3</v>
      </c>
      <c r="D184" s="3" t="str">
        <f t="shared" si="4"/>
        <v>CWR-2202-65-AA1E-NA</v>
      </c>
      <c r="E184" s="14" t="str" cm="1">
        <f t="array" ref="E184">IFERROR(_xlfn.TEXTJOIN("-",TRUE,_xlfn.XLOOKUP(VALUE(INDEX(_xlfn.TEXTSPLIT(B184,"-"),3)),'DN轉換表(必要)'!A:A,'DN轉換表(必要)'!B:B,,0),INDEX(_xlfn.TEXTSPLIT(B184,"-"),1),INDEX(_xlfn.TEXTSPLIT(B184,"-"),2),INDEX(_xlfn.TEXTSPLIT(B184,"-"),4),INDEX(_xlfn.TEXTSPLIT(B184,"-"),5)),_xlfn.TEXTJOIN("-",TRUE,_xlfn.XLOOKUP(VALUE(INDEX(_xlfn.TEXTSPLIT(B184,"-"),4)),'DN轉換表(必要)'!A:A,'DN轉換表(必要)'!B:B,,0),INDEX(_xlfn.TEXTSPLIT(B184,"-"),1),INDEX(_xlfn.TEXTSPLIT(B184,"-"),2),INDEX(_xlfn.TEXTSPLIT(B184,"-"),3),INDEX(_xlfn.TEXTSPLIT(B184,"-"),4),INDEX(_xlfn.TEXTSPLIT(B184,"-"),5)))</f>
        <v>2 1/2"-CWR-2202-AA1E-NA</v>
      </c>
      <c r="F184" s="3" t="str">
        <f>IFERROR(_xlfn.XLOOKUP(_xlfn.CONCAT(表格1[[#This Row],[Series NO]],"_",SUBSTITUTE(F$1,"REV.","")),版本控制!$F:$F,版本控制!$C:$C,,0),"")</f>
        <v>04/22/'25</v>
      </c>
      <c r="G184" s="3" t="str">
        <f>IFERROR(_xlfn.XLOOKUP(_xlfn.CONCAT(表格1[[#This Row],[Series NO]],"_",SUBSTITUTE(G$1,"REV.","")),版本控制!$F:$F,版本控制!$C:$C,,0),"")</f>
        <v/>
      </c>
      <c r="H184" s="3" t="str">
        <f>IFERROR(_xlfn.XLOOKUP(_xlfn.CONCAT(表格1[[#This Row],[Series NO]],"_",SUBSTITUTE(H$1,"REV.","")),版本控制!$F:$F,版本控制!$C:$C,,0),"")</f>
        <v/>
      </c>
      <c r="I184" s="3" t="str">
        <f>IFERROR(_xlfn.XLOOKUP(_xlfn.CONCAT(表格1[[#This Row],[Series NO]],"_",SUBSTITUTE(I$1,"REV.","")),版本控制!$F:$F,版本控制!$C:$C,,0),"")</f>
        <v/>
      </c>
      <c r="J184" s="3" t="str">
        <f>IFERROR(_xlfn.XLOOKUP(_xlfn.CONCAT(表格1[[#This Row],[Series NO]],"_",SUBSTITUTE(J$1,"REV.","")),版本控制!$F:$F,版本控制!$C:$C,,0),"")</f>
        <v/>
      </c>
      <c r="K184" s="3" t="str" cm="1">
        <f t="array" ref="K184">INDEX(F$1:J$1,1,MATCH(1,1/($F184:J184&lt;&gt;"")))</f>
        <v>REV.1</v>
      </c>
      <c r="L184" s="3" t="str" cm="1">
        <f t="array" ref="L184">LOOKUP(2,1/($F184:J184&lt;&gt;""),$F184:J184)</f>
        <v>04/22/'25</v>
      </c>
      <c r="M184" s="3"/>
      <c r="N184" s="3" t="str">
        <f t="shared" si="5"/>
        <v>0182</v>
      </c>
      <c r="O184" s="28"/>
      <c r="P184" s="32"/>
      <c r="Q184" s="22" cm="1">
        <f t="array" ref="Q184">_xlfn.XLOOKUP(INDEX(_xlfn.TEXTSPLIT(表格1[[#This Row],[LINE   NUMBER]],"-"),1),'DN轉換表(必要)'!B:B,'DN轉換表(必要)'!C:C,,0)</f>
        <v>2.5</v>
      </c>
      <c r="R184" s="22" t="str" cm="1">
        <f t="array" ref="R184">IF(IFERROR(MATCH(INDEX(_xlfn.TEXTSPLIT(表格1[[#This Row],[LINE   NUMBER]],"-"),2),介質清單!I:I,0)&gt;=1,FALSE),"Trim",INDEX(_xlfn.TEXTSPLIT(表格1[[#This Row],[LINE   NUMBER]],"-"),2))</f>
        <v>CWR</v>
      </c>
      <c r="S184" s="22" t="str" cm="1">
        <f t="array" ref="S18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2202</v>
      </c>
      <c r="T184" s="22" t="str" cm="1">
        <f t="array" ref="T184">IF(LEN(INDEX(_xlfn.TEXTSPLIT(表格1[[#This Row],[LINE   NUMBER]],"-"),4))=4,INDEX(_xlfn.TEXTSPLIT(表格1[[#This Row],[LINE   NUMBER]],"-"),4),IF(LEN(MID(E184,FIND("AA",E184,1),4))=4,MID(E184,FIND("AA",E184,1),4),"Wrong"))</f>
        <v>AA1E</v>
      </c>
      <c r="U184" s="22" t="str" cm="1">
        <f t="array" ref="U18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84" s="22" t="str">
        <f>_xlfn.XLOOKUP(表格1[[#This Row],[級數]],管道等级索引表!B:B,管道等级索引表!G:G,,0)</f>
        <v>TP304</v>
      </c>
      <c r="W184" s="22" t="s">
        <v>5</v>
      </c>
      <c r="X184" s="23"/>
      <c r="Y184" s="22"/>
      <c r="Z184" s="22" t="str">
        <f>_xlfn.CONCAT(表格1[[#This Row],[系統]],"-",表格1[[#This Row],[編號]])</f>
        <v>CWR-2202</v>
      </c>
      <c r="AA184" s="22"/>
      <c r="AB18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8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84" s="24" t="str">
        <f>IFERROR(_xlfn.XLOOKUP(表格1[[#This Row],[Line_No]],管道特性一覽表!A:A,管道特性一覽表!P:P,,0),"")</f>
        <v>水</v>
      </c>
      <c r="AE184" s="24" t="str" cm="1">
        <f t="array" ref="AE184">_xlfn.IFNA(_xlfn.XLOOKUP(表格1[[#This Row],[Series NO]],'依TP NO.篩選'!A:A,'依TP NO.篩選'!R:R,,0),_xlfn.XLOOKUP(VALUE(表格1[[#This Row],[Series NO]]),VALUE('依TP NO.篩選'!A:A),'依TP NO.篩選'!R:R,,0))</f>
        <v>TP-010</v>
      </c>
      <c r="AF184" s="24" t="str">
        <f>_xlfn.XLOOKUP(表格1[[#This Row],[系統]],介質清單!A:A,介質清單!B:B,,0)</f>
        <v>迴圈冷卻水回水</v>
      </c>
      <c r="AG184" s="25"/>
      <c r="AH184" s="22" t="s">
        <v>3433</v>
      </c>
      <c r="AI184" s="24"/>
      <c r="AJ18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84" s="2" t="str" cm="1">
        <f t="array" ref="AK184">IFERROR(_xlfn.TEXTJOIN("-",TRUE,INDEX(_xlfn.TEXTSPLIT(B184,"-"),1),INDEX(_xlfn.TEXTSPLIT(B184,"-"),2),INDEX(_xlfn.TEXTSPLIT(B184,"-"),4),INDEX(_xlfn.TEXTSPLIT(B184,"-"),5)),_xlfn.TEXTJOIN("-",TRUE,_xlfn.XLOOKUP(VALUE(INDEX(_xlfn.TEXTSPLIT(B184,"-"),4)),'DN轉換表(必要)'!A:A,'DN轉換表(必要)'!B:B,,0),INDEX(_xlfn.TEXTSPLIT(B184,"-"),1),INDEX(_xlfn.TEXTSPLIT(B184,"-"),2),INDEX(_xlfn.TEXTSPLIT(B184,"-"),3),INDEX(_xlfn.TEXTSPLIT(B184,"-"),4),INDEX(_xlfn.TEXTSPLIT(B184,"-"),5)))</f>
        <v>CWR-2202-AA1E-NA</v>
      </c>
      <c r="AL184" s="2" t="str">
        <f>IF(ISNUMBER(IFERROR(_xlfn.XLOOKUP(表格1[[#This Row],[Line_No]],'TEMP VALUE'!A:A,'DRAWING LIST'!A:A,,0),"")),"v","")</f>
        <v>v</v>
      </c>
      <c r="AM184" s="2" t="str">
        <f>_xlfn.XLOOKUP(表格1[[#This Row],[Series NO]], 版本控制!$A:$A, 版本控制!$E:$E, , 0, -1)</f>
        <v>啟用</v>
      </c>
    </row>
    <row r="185" spans="1:39" hidden="1">
      <c r="A185" s="18">
        <f>'圖號清單-114.04.25'!A185</f>
        <v>183</v>
      </c>
      <c r="B185" s="14" t="str">
        <f>_xlfn.XLOOKUP(表格1[[#This Row],[Series NO]],'圖號清單-114.04.25'!A:A,'圖號清單-114.04.25'!B:B,,0)</f>
        <v>CWS-0301-25-AA1E-NA</v>
      </c>
      <c r="C185" s="3" t="str">
        <f>COUNTIF($AK$2:AK185, AK185) &amp; "/" &amp; COUNTIF($AK$2:$AK$3003, AK185)</f>
        <v>1/1</v>
      </c>
      <c r="D185" s="3" t="str">
        <f t="shared" si="4"/>
        <v>CWS-0301-25-AA1E-NA</v>
      </c>
      <c r="E185" s="14" t="str" cm="1">
        <f t="array" ref="E185">IFERROR(_xlfn.TEXTJOIN("-",TRUE,_xlfn.XLOOKUP(VALUE(INDEX(_xlfn.TEXTSPLIT(B185,"-"),3)),'DN轉換表(必要)'!A:A,'DN轉換表(必要)'!B:B,,0),INDEX(_xlfn.TEXTSPLIT(B185,"-"),1),INDEX(_xlfn.TEXTSPLIT(B185,"-"),2),INDEX(_xlfn.TEXTSPLIT(B185,"-"),4),INDEX(_xlfn.TEXTSPLIT(B185,"-"),5)),_xlfn.TEXTJOIN("-",TRUE,_xlfn.XLOOKUP(VALUE(INDEX(_xlfn.TEXTSPLIT(B185,"-"),4)),'DN轉換表(必要)'!A:A,'DN轉換表(必要)'!B:B,,0),INDEX(_xlfn.TEXTSPLIT(B185,"-"),1),INDEX(_xlfn.TEXTSPLIT(B185,"-"),2),INDEX(_xlfn.TEXTSPLIT(B185,"-"),3),INDEX(_xlfn.TEXTSPLIT(B185,"-"),4),INDEX(_xlfn.TEXTSPLIT(B185,"-"),5)))</f>
        <v>1"-CWS-0301-AA1E-NA</v>
      </c>
      <c r="F185" s="3" t="str">
        <f>IFERROR(_xlfn.XLOOKUP(_xlfn.CONCAT(表格1[[#This Row],[Series NO]],"_",SUBSTITUTE(F$1,"REV.","")),版本控制!$F:$F,版本控制!$C:$C,,0),"")</f>
        <v>04/22/'25</v>
      </c>
      <c r="G185" s="3" t="str">
        <f>IFERROR(_xlfn.XLOOKUP(_xlfn.CONCAT(表格1[[#This Row],[Series NO]],"_",SUBSTITUTE(G$1,"REV.","")),版本控制!$F:$F,版本控制!$C:$C,,0),"")</f>
        <v/>
      </c>
      <c r="H185" s="3" t="str">
        <f>IFERROR(_xlfn.XLOOKUP(_xlfn.CONCAT(表格1[[#This Row],[Series NO]],"_",SUBSTITUTE(H$1,"REV.","")),版本控制!$F:$F,版本控制!$C:$C,,0),"")</f>
        <v/>
      </c>
      <c r="I185" s="3" t="str">
        <f>IFERROR(_xlfn.XLOOKUP(_xlfn.CONCAT(表格1[[#This Row],[Series NO]],"_",SUBSTITUTE(I$1,"REV.","")),版本控制!$F:$F,版本控制!$C:$C,,0),"")</f>
        <v/>
      </c>
      <c r="J185" s="3" t="str">
        <f>IFERROR(_xlfn.XLOOKUP(_xlfn.CONCAT(表格1[[#This Row],[Series NO]],"_",SUBSTITUTE(J$1,"REV.","")),版本控制!$F:$F,版本控制!$C:$C,,0),"")</f>
        <v/>
      </c>
      <c r="K185" s="3" t="str" cm="1">
        <f t="array" ref="K185">INDEX(F$1:J$1,1,MATCH(1,1/($F185:J185&lt;&gt;"")))</f>
        <v>REV.1</v>
      </c>
      <c r="L185" s="3" t="str" cm="1">
        <f t="array" ref="L185">LOOKUP(2,1/($F185:J185&lt;&gt;""),$F185:J185)</f>
        <v>04/22/'25</v>
      </c>
      <c r="M185" s="3"/>
      <c r="N185" s="3" t="str">
        <f t="shared" si="5"/>
        <v>0183</v>
      </c>
      <c r="O185" s="28"/>
      <c r="P185" s="15"/>
      <c r="Q185" s="22" cm="1">
        <f t="array" ref="Q185">_xlfn.XLOOKUP(INDEX(_xlfn.TEXTSPLIT(表格1[[#This Row],[LINE   NUMBER]],"-"),1),'DN轉換表(必要)'!B:B,'DN轉換表(必要)'!C:C,,0)</f>
        <v>1</v>
      </c>
      <c r="R185" s="22" t="str" cm="1">
        <f t="array" ref="R185">IF(IFERROR(MATCH(INDEX(_xlfn.TEXTSPLIT(表格1[[#This Row],[LINE   NUMBER]],"-"),2),介質清單!I:I,0)&gt;=1,FALSE),"Trim",INDEX(_xlfn.TEXTSPLIT(表格1[[#This Row],[LINE   NUMBER]],"-"),2))</f>
        <v>CWS</v>
      </c>
      <c r="S185" s="22" t="str" cm="1">
        <f t="array" ref="S18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0301</v>
      </c>
      <c r="T185" s="22" t="str" cm="1">
        <f t="array" ref="T185">IF(LEN(INDEX(_xlfn.TEXTSPLIT(表格1[[#This Row],[LINE   NUMBER]],"-"),4))=4,INDEX(_xlfn.TEXTSPLIT(表格1[[#This Row],[LINE   NUMBER]],"-"),4),IF(LEN(MID(E185,FIND("AA",E185,1),4))=4,MID(E185,FIND("AA",E185,1),4),"Wrong"))</f>
        <v>AA1E</v>
      </c>
      <c r="U185" s="22" t="str" cm="1">
        <f t="array" ref="U18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85" s="22" t="str">
        <f>_xlfn.XLOOKUP(表格1[[#This Row],[級數]],管道等级索引表!B:B,管道等级索引表!G:G,,0)</f>
        <v>TP304</v>
      </c>
      <c r="W185" s="22" t="s">
        <v>5</v>
      </c>
      <c r="X185" s="23"/>
      <c r="Y185" s="22"/>
      <c r="Z185" s="22" t="str">
        <f>_xlfn.CONCAT(表格1[[#This Row],[系統]],"-",表格1[[#This Row],[編號]])</f>
        <v>CWS-0301</v>
      </c>
      <c r="AA185" s="22"/>
      <c r="AB18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8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85" s="24" t="str">
        <f>IFERROR(_xlfn.XLOOKUP(表格1[[#This Row],[Line_No]],管道特性一覽表!A:A,管道特性一覽表!P:P,,0),"")</f>
        <v>水</v>
      </c>
      <c r="AE185" s="24" t="str" cm="1">
        <f t="array" ref="AE185">_xlfn.IFNA(_xlfn.XLOOKUP(表格1[[#This Row],[Series NO]],'依TP NO.篩選'!A:A,'依TP NO.篩選'!R:R,,0),_xlfn.XLOOKUP(VALUE(表格1[[#This Row],[Series NO]]),VALUE('依TP NO.篩選'!A:A),'依TP NO.篩選'!R:R,,0))</f>
        <v>TP-010</v>
      </c>
      <c r="AF185" s="24" t="str">
        <f>_xlfn.XLOOKUP(表格1[[#This Row],[系統]],介質清單!A:A,介質清單!B:B,,0)</f>
        <v>迴圈冷卻水上水</v>
      </c>
      <c r="AG185" s="25"/>
      <c r="AH185" s="22" t="s">
        <v>3433</v>
      </c>
      <c r="AI185" s="24"/>
      <c r="AJ18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85" s="2" t="str" cm="1">
        <f t="array" ref="AK185">IFERROR(_xlfn.TEXTJOIN("-",TRUE,INDEX(_xlfn.TEXTSPLIT(B185,"-"),1),INDEX(_xlfn.TEXTSPLIT(B185,"-"),2),INDEX(_xlfn.TEXTSPLIT(B185,"-"),4),INDEX(_xlfn.TEXTSPLIT(B185,"-"),5)),_xlfn.TEXTJOIN("-",TRUE,_xlfn.XLOOKUP(VALUE(INDEX(_xlfn.TEXTSPLIT(B185,"-"),4)),'DN轉換表(必要)'!A:A,'DN轉換表(必要)'!B:B,,0),INDEX(_xlfn.TEXTSPLIT(B185,"-"),1),INDEX(_xlfn.TEXTSPLIT(B185,"-"),2),INDEX(_xlfn.TEXTSPLIT(B185,"-"),3),INDEX(_xlfn.TEXTSPLIT(B185,"-"),4),INDEX(_xlfn.TEXTSPLIT(B185,"-"),5)))</f>
        <v>CWS-0301-AA1E-NA</v>
      </c>
      <c r="AL185" s="2" t="str">
        <f>IF(ISNUMBER(IFERROR(_xlfn.XLOOKUP(表格1[[#This Row],[Line_No]],'TEMP VALUE'!A:A,'DRAWING LIST'!A:A,,0),"")),"v","")</f>
        <v/>
      </c>
      <c r="AM185" s="2" t="str">
        <f>_xlfn.XLOOKUP(表格1[[#This Row],[Series NO]], 版本控制!$A:$A, 版本控制!$E:$E, , 0, -1)</f>
        <v>啟用</v>
      </c>
    </row>
    <row r="186" spans="1:39" hidden="1">
      <c r="A186" s="18">
        <f>'圖號清單-114.04.25'!A186</f>
        <v>184</v>
      </c>
      <c r="B186" s="14" t="str">
        <f>_xlfn.XLOOKUP(表格1[[#This Row],[Series NO]],'圖號清單-114.04.25'!A:A,'圖號清單-114.04.25'!B:B,,0)</f>
        <v>CWS-0501-40-AA1E-NA-1</v>
      </c>
      <c r="C186" s="3" t="str">
        <f>COUNTIF($AK$2:AK186, AK186) &amp; "/" &amp; COUNTIF($AK$2:$AK$3003, AK186)</f>
        <v>1/3</v>
      </c>
      <c r="D186" s="3" t="str">
        <f t="shared" si="4"/>
        <v>CWS-0501-40-AA1E-NA</v>
      </c>
      <c r="E186" s="14" t="str" cm="1">
        <f t="array" ref="E186">IFERROR(_xlfn.TEXTJOIN("-",TRUE,_xlfn.XLOOKUP(VALUE(INDEX(_xlfn.TEXTSPLIT(B186,"-"),3)),'DN轉換表(必要)'!A:A,'DN轉換表(必要)'!B:B,,0),INDEX(_xlfn.TEXTSPLIT(B186,"-"),1),INDEX(_xlfn.TEXTSPLIT(B186,"-"),2),INDEX(_xlfn.TEXTSPLIT(B186,"-"),4),INDEX(_xlfn.TEXTSPLIT(B186,"-"),5)),_xlfn.TEXTJOIN("-",TRUE,_xlfn.XLOOKUP(VALUE(INDEX(_xlfn.TEXTSPLIT(B186,"-"),4)),'DN轉換表(必要)'!A:A,'DN轉換表(必要)'!B:B,,0),INDEX(_xlfn.TEXTSPLIT(B186,"-"),1),INDEX(_xlfn.TEXTSPLIT(B186,"-"),2),INDEX(_xlfn.TEXTSPLIT(B186,"-"),3),INDEX(_xlfn.TEXTSPLIT(B186,"-"),4),INDEX(_xlfn.TEXTSPLIT(B186,"-"),5)))</f>
        <v>1 1/2"-CWS-0501-AA1E-NA</v>
      </c>
      <c r="F186" s="3" t="str">
        <f>IFERROR(_xlfn.XLOOKUP(_xlfn.CONCAT(表格1[[#This Row],[Series NO]],"_",SUBSTITUTE(F$1,"REV.","")),版本控制!$F:$F,版本控制!$C:$C,,0),"")</f>
        <v>04/22/'25</v>
      </c>
      <c r="G186" s="3" t="str">
        <f>IFERROR(_xlfn.XLOOKUP(_xlfn.CONCAT(表格1[[#This Row],[Series NO]],"_",SUBSTITUTE(G$1,"REV.","")),版本控制!$F:$F,版本控制!$C:$C,,0),"")</f>
        <v/>
      </c>
      <c r="H186" s="3" t="str">
        <f>IFERROR(_xlfn.XLOOKUP(_xlfn.CONCAT(表格1[[#This Row],[Series NO]],"_",SUBSTITUTE(H$1,"REV.","")),版本控制!$F:$F,版本控制!$C:$C,,0),"")</f>
        <v/>
      </c>
      <c r="I186" s="3" t="str">
        <f>IFERROR(_xlfn.XLOOKUP(_xlfn.CONCAT(表格1[[#This Row],[Series NO]],"_",SUBSTITUTE(I$1,"REV.","")),版本控制!$F:$F,版本控制!$C:$C,,0),"")</f>
        <v/>
      </c>
      <c r="J186" s="3" t="str">
        <f>IFERROR(_xlfn.XLOOKUP(_xlfn.CONCAT(表格1[[#This Row],[Series NO]],"_",SUBSTITUTE(J$1,"REV.","")),版本控制!$F:$F,版本控制!$C:$C,,0),"")</f>
        <v/>
      </c>
      <c r="K186" s="3" t="str" cm="1">
        <f t="array" ref="K186">INDEX(F$1:J$1,1,MATCH(1,1/($F186:J186&lt;&gt;"")))</f>
        <v>REV.1</v>
      </c>
      <c r="L186" s="3" t="str" cm="1">
        <f t="array" ref="L186">LOOKUP(2,1/($F186:J186&lt;&gt;""),$F186:J186)</f>
        <v>04/22/'25</v>
      </c>
      <c r="M186" s="3"/>
      <c r="N186" s="3" t="str">
        <f t="shared" si="5"/>
        <v>0184</v>
      </c>
      <c r="O186" s="28"/>
      <c r="P186" s="15"/>
      <c r="Q186" s="22" cm="1">
        <f t="array" ref="Q186">_xlfn.XLOOKUP(INDEX(_xlfn.TEXTSPLIT(表格1[[#This Row],[LINE   NUMBER]],"-"),1),'DN轉換表(必要)'!B:B,'DN轉換表(必要)'!C:C,,0)</f>
        <v>1.5</v>
      </c>
      <c r="R186" s="22" t="str" cm="1">
        <f t="array" ref="R186">IF(IFERROR(MATCH(INDEX(_xlfn.TEXTSPLIT(表格1[[#This Row],[LINE   NUMBER]],"-"),2),介質清單!I:I,0)&gt;=1,FALSE),"Trim",INDEX(_xlfn.TEXTSPLIT(表格1[[#This Row],[LINE   NUMBER]],"-"),2))</f>
        <v>CWS</v>
      </c>
      <c r="S186" s="22" t="str" cm="1">
        <f t="array" ref="S18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0501</v>
      </c>
      <c r="T186" s="22" t="str" cm="1">
        <f t="array" ref="T186">IF(LEN(INDEX(_xlfn.TEXTSPLIT(表格1[[#This Row],[LINE   NUMBER]],"-"),4))=4,INDEX(_xlfn.TEXTSPLIT(表格1[[#This Row],[LINE   NUMBER]],"-"),4),IF(LEN(MID(E186,FIND("AA",E186,1),4))=4,MID(E186,FIND("AA",E186,1),4),"Wrong"))</f>
        <v>AA1E</v>
      </c>
      <c r="U186" s="22" t="str" cm="1">
        <f t="array" ref="U18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86" s="22" t="str">
        <f>_xlfn.XLOOKUP(表格1[[#This Row],[級數]],管道等级索引表!B:B,管道等级索引表!G:G,,0)</f>
        <v>TP304</v>
      </c>
      <c r="W186" s="22" t="s">
        <v>5</v>
      </c>
      <c r="X186" s="23"/>
      <c r="Y186" s="22"/>
      <c r="Z186" s="22" t="str">
        <f>_xlfn.CONCAT(表格1[[#This Row],[系統]],"-",表格1[[#This Row],[編號]])</f>
        <v>CWS-0501</v>
      </c>
      <c r="AA186" s="22"/>
      <c r="AB18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8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86" s="24" t="str">
        <f>IFERROR(_xlfn.XLOOKUP(表格1[[#This Row],[Line_No]],管道特性一覽表!A:A,管道特性一覽表!P:P,,0),"")</f>
        <v>水</v>
      </c>
      <c r="AE186" s="24" t="str" cm="1">
        <f t="array" ref="AE186">_xlfn.IFNA(_xlfn.XLOOKUP(表格1[[#This Row],[Series NO]],'依TP NO.篩選'!A:A,'依TP NO.篩選'!R:R,,0),_xlfn.XLOOKUP(VALUE(表格1[[#This Row],[Series NO]]),VALUE('依TP NO.篩選'!A:A),'依TP NO.篩選'!R:R,,0))</f>
        <v>TP-010</v>
      </c>
      <c r="AF186" s="24" t="str">
        <f>_xlfn.XLOOKUP(表格1[[#This Row],[系統]],介質清單!A:A,介質清單!B:B,,0)</f>
        <v>迴圈冷卻水上水</v>
      </c>
      <c r="AG186" s="25"/>
      <c r="AH186" s="22" t="s">
        <v>3433</v>
      </c>
      <c r="AI186" s="24"/>
      <c r="AJ18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86" s="2" t="str" cm="1">
        <f t="array" ref="AK186">IFERROR(_xlfn.TEXTJOIN("-",TRUE,INDEX(_xlfn.TEXTSPLIT(B186,"-"),1),INDEX(_xlfn.TEXTSPLIT(B186,"-"),2),INDEX(_xlfn.TEXTSPLIT(B186,"-"),4),INDEX(_xlfn.TEXTSPLIT(B186,"-"),5)),_xlfn.TEXTJOIN("-",TRUE,_xlfn.XLOOKUP(VALUE(INDEX(_xlfn.TEXTSPLIT(B186,"-"),4)),'DN轉換表(必要)'!A:A,'DN轉換表(必要)'!B:B,,0),INDEX(_xlfn.TEXTSPLIT(B186,"-"),1),INDEX(_xlfn.TEXTSPLIT(B186,"-"),2),INDEX(_xlfn.TEXTSPLIT(B186,"-"),3),INDEX(_xlfn.TEXTSPLIT(B186,"-"),4),INDEX(_xlfn.TEXTSPLIT(B186,"-"),5)))</f>
        <v>CWS-0501-AA1E-NA</v>
      </c>
      <c r="AL186" s="2" t="str">
        <f>IF(ISNUMBER(IFERROR(_xlfn.XLOOKUP(表格1[[#This Row],[Line_No]],'TEMP VALUE'!A:A,'DRAWING LIST'!A:A,,0),"")),"v","")</f>
        <v/>
      </c>
      <c r="AM186" s="2" t="str">
        <f>_xlfn.XLOOKUP(表格1[[#This Row],[Series NO]], 版本控制!$A:$A, 版本控制!$E:$E, , 0, -1)</f>
        <v>啟用</v>
      </c>
    </row>
    <row r="187" spans="1:39" hidden="1">
      <c r="A187" s="18">
        <f>'圖號清單-114.04.25'!A187</f>
        <v>185</v>
      </c>
      <c r="B187" s="14" t="str">
        <f>_xlfn.XLOOKUP(表格1[[#This Row],[Series NO]],'圖號清單-114.04.25'!A:A,'圖號清單-114.04.25'!B:B,,0)</f>
        <v>CWS-0501-40-AA1E-NA-2</v>
      </c>
      <c r="C187" s="3" t="str">
        <f>COUNTIF($AK$2:AK187, AK187) &amp; "/" &amp; COUNTIF($AK$2:$AK$3003, AK187)</f>
        <v>2/3</v>
      </c>
      <c r="D187" s="3" t="str">
        <f t="shared" si="4"/>
        <v>CWS-0501-40-AA1E-NA</v>
      </c>
      <c r="E187" s="14" t="str" cm="1">
        <f t="array" ref="E187">IFERROR(_xlfn.TEXTJOIN("-",TRUE,_xlfn.XLOOKUP(VALUE(INDEX(_xlfn.TEXTSPLIT(B187,"-"),3)),'DN轉換表(必要)'!A:A,'DN轉換表(必要)'!B:B,,0),INDEX(_xlfn.TEXTSPLIT(B187,"-"),1),INDEX(_xlfn.TEXTSPLIT(B187,"-"),2),INDEX(_xlfn.TEXTSPLIT(B187,"-"),4),INDEX(_xlfn.TEXTSPLIT(B187,"-"),5)),_xlfn.TEXTJOIN("-",TRUE,_xlfn.XLOOKUP(VALUE(INDEX(_xlfn.TEXTSPLIT(B187,"-"),4)),'DN轉換表(必要)'!A:A,'DN轉換表(必要)'!B:B,,0),INDEX(_xlfn.TEXTSPLIT(B187,"-"),1),INDEX(_xlfn.TEXTSPLIT(B187,"-"),2),INDEX(_xlfn.TEXTSPLIT(B187,"-"),3),INDEX(_xlfn.TEXTSPLIT(B187,"-"),4),INDEX(_xlfn.TEXTSPLIT(B187,"-"),5)))</f>
        <v>1 1/2"-CWS-0501-AA1E-NA</v>
      </c>
      <c r="F187" s="3" t="str">
        <f>IFERROR(_xlfn.XLOOKUP(_xlfn.CONCAT(表格1[[#This Row],[Series NO]],"_",SUBSTITUTE(F$1,"REV.","")),版本控制!$F:$F,版本控制!$C:$C,,0),"")</f>
        <v>04/22/'25</v>
      </c>
      <c r="G187" s="3" t="str">
        <f>IFERROR(_xlfn.XLOOKUP(_xlfn.CONCAT(表格1[[#This Row],[Series NO]],"_",SUBSTITUTE(G$1,"REV.","")),版本控制!$F:$F,版本控制!$C:$C,,0),"")</f>
        <v/>
      </c>
      <c r="H187" s="3" t="str">
        <f>IFERROR(_xlfn.XLOOKUP(_xlfn.CONCAT(表格1[[#This Row],[Series NO]],"_",SUBSTITUTE(H$1,"REV.","")),版本控制!$F:$F,版本控制!$C:$C,,0),"")</f>
        <v/>
      </c>
      <c r="I187" s="3" t="str">
        <f>IFERROR(_xlfn.XLOOKUP(_xlfn.CONCAT(表格1[[#This Row],[Series NO]],"_",SUBSTITUTE(I$1,"REV.","")),版本控制!$F:$F,版本控制!$C:$C,,0),"")</f>
        <v/>
      </c>
      <c r="J187" s="3" t="str">
        <f>IFERROR(_xlfn.XLOOKUP(_xlfn.CONCAT(表格1[[#This Row],[Series NO]],"_",SUBSTITUTE(J$1,"REV.","")),版本控制!$F:$F,版本控制!$C:$C,,0),"")</f>
        <v/>
      </c>
      <c r="K187" s="3" t="str" cm="1">
        <f t="array" ref="K187">INDEX(F$1:J$1,1,MATCH(1,1/($F187:J187&lt;&gt;"")))</f>
        <v>REV.1</v>
      </c>
      <c r="L187" s="3" t="str" cm="1">
        <f t="array" ref="L187">LOOKUP(2,1/($F187:J187&lt;&gt;""),$F187:J187)</f>
        <v>04/22/'25</v>
      </c>
      <c r="M187" s="3"/>
      <c r="N187" s="3" t="str">
        <f t="shared" si="5"/>
        <v>0185</v>
      </c>
      <c r="O187" s="28"/>
      <c r="P187" s="15"/>
      <c r="Q187" s="22" cm="1">
        <f t="array" ref="Q187">_xlfn.XLOOKUP(INDEX(_xlfn.TEXTSPLIT(表格1[[#This Row],[LINE   NUMBER]],"-"),1),'DN轉換表(必要)'!B:B,'DN轉換表(必要)'!C:C,,0)</f>
        <v>1.5</v>
      </c>
      <c r="R187" s="22" t="str" cm="1">
        <f t="array" ref="R187">IF(IFERROR(MATCH(INDEX(_xlfn.TEXTSPLIT(表格1[[#This Row],[LINE   NUMBER]],"-"),2),介質清單!I:I,0)&gt;=1,FALSE),"Trim",INDEX(_xlfn.TEXTSPLIT(表格1[[#This Row],[LINE   NUMBER]],"-"),2))</f>
        <v>CWS</v>
      </c>
      <c r="S187" s="22" t="str" cm="1">
        <f t="array" ref="S18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0501</v>
      </c>
      <c r="T187" s="22" t="str" cm="1">
        <f t="array" ref="T187">IF(LEN(INDEX(_xlfn.TEXTSPLIT(表格1[[#This Row],[LINE   NUMBER]],"-"),4))=4,INDEX(_xlfn.TEXTSPLIT(表格1[[#This Row],[LINE   NUMBER]],"-"),4),IF(LEN(MID(E187,FIND("AA",E187,1),4))=4,MID(E187,FIND("AA",E187,1),4),"Wrong"))</f>
        <v>AA1E</v>
      </c>
      <c r="U187" s="22" t="str" cm="1">
        <f t="array" ref="U18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87" s="22" t="str">
        <f>_xlfn.XLOOKUP(表格1[[#This Row],[級數]],管道等级索引表!B:B,管道等级索引表!G:G,,0)</f>
        <v>TP304</v>
      </c>
      <c r="W187" s="22" t="s">
        <v>5</v>
      </c>
      <c r="X187" s="23"/>
      <c r="Y187" s="22"/>
      <c r="Z187" s="22" t="str">
        <f>_xlfn.CONCAT(表格1[[#This Row],[系統]],"-",表格1[[#This Row],[編號]])</f>
        <v>CWS-0501</v>
      </c>
      <c r="AA187" s="22"/>
      <c r="AB18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8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87" s="24" t="str">
        <f>IFERROR(_xlfn.XLOOKUP(表格1[[#This Row],[Line_No]],管道特性一覽表!A:A,管道特性一覽表!P:P,,0),"")</f>
        <v>水</v>
      </c>
      <c r="AE187" s="24" t="str" cm="1">
        <f t="array" ref="AE187">_xlfn.IFNA(_xlfn.XLOOKUP(表格1[[#This Row],[Series NO]],'依TP NO.篩選'!A:A,'依TP NO.篩選'!R:R,,0),_xlfn.XLOOKUP(VALUE(表格1[[#This Row],[Series NO]]),VALUE('依TP NO.篩選'!A:A),'依TP NO.篩選'!R:R,,0))</f>
        <v>TP-010</v>
      </c>
      <c r="AF187" s="24" t="str">
        <f>_xlfn.XLOOKUP(表格1[[#This Row],[系統]],介質清單!A:A,介質清單!B:B,,0)</f>
        <v>迴圈冷卻水上水</v>
      </c>
      <c r="AG187" s="25"/>
      <c r="AH187" s="22" t="s">
        <v>3433</v>
      </c>
      <c r="AI187" s="24"/>
      <c r="AJ18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87" s="2" t="str" cm="1">
        <f t="array" ref="AK187">IFERROR(_xlfn.TEXTJOIN("-",TRUE,INDEX(_xlfn.TEXTSPLIT(B187,"-"),1),INDEX(_xlfn.TEXTSPLIT(B187,"-"),2),INDEX(_xlfn.TEXTSPLIT(B187,"-"),4),INDEX(_xlfn.TEXTSPLIT(B187,"-"),5)),_xlfn.TEXTJOIN("-",TRUE,_xlfn.XLOOKUP(VALUE(INDEX(_xlfn.TEXTSPLIT(B187,"-"),4)),'DN轉換表(必要)'!A:A,'DN轉換表(必要)'!B:B,,0),INDEX(_xlfn.TEXTSPLIT(B187,"-"),1),INDEX(_xlfn.TEXTSPLIT(B187,"-"),2),INDEX(_xlfn.TEXTSPLIT(B187,"-"),3),INDEX(_xlfn.TEXTSPLIT(B187,"-"),4),INDEX(_xlfn.TEXTSPLIT(B187,"-"),5)))</f>
        <v>CWS-0501-AA1E-NA</v>
      </c>
      <c r="AL187" s="2" t="str">
        <f>IF(ISNUMBER(IFERROR(_xlfn.XLOOKUP(表格1[[#This Row],[Line_No]],'TEMP VALUE'!A:A,'DRAWING LIST'!A:A,,0),"")),"v","")</f>
        <v/>
      </c>
      <c r="AM187" s="2" t="str">
        <f>_xlfn.XLOOKUP(表格1[[#This Row],[Series NO]], 版本控制!$A:$A, 版本控制!$E:$E, , 0, -1)</f>
        <v>啟用</v>
      </c>
    </row>
    <row r="188" spans="1:39" hidden="1">
      <c r="A188" s="18">
        <f>'圖號清單-114.04.25'!A188</f>
        <v>186</v>
      </c>
      <c r="B188" s="14" t="str">
        <f>_xlfn.XLOOKUP(表格1[[#This Row],[Series NO]],'圖號清單-114.04.25'!A:A,'圖號清單-114.04.25'!B:B,,0)</f>
        <v>CWS-0501-40-AA1E-NA-3</v>
      </c>
      <c r="C188" s="3" t="str">
        <f>COUNTIF($AK$2:AK188, AK188) &amp; "/" &amp; COUNTIF($AK$2:$AK$3003, AK188)</f>
        <v>3/3</v>
      </c>
      <c r="D188" s="3" t="str">
        <f t="shared" si="4"/>
        <v>CWS-0501-40-AA1E-NA</v>
      </c>
      <c r="E188" s="14" t="str" cm="1">
        <f t="array" ref="E188">IFERROR(_xlfn.TEXTJOIN("-",TRUE,_xlfn.XLOOKUP(VALUE(INDEX(_xlfn.TEXTSPLIT(B188,"-"),3)),'DN轉換表(必要)'!A:A,'DN轉換表(必要)'!B:B,,0),INDEX(_xlfn.TEXTSPLIT(B188,"-"),1),INDEX(_xlfn.TEXTSPLIT(B188,"-"),2),INDEX(_xlfn.TEXTSPLIT(B188,"-"),4),INDEX(_xlfn.TEXTSPLIT(B188,"-"),5)),_xlfn.TEXTJOIN("-",TRUE,_xlfn.XLOOKUP(VALUE(INDEX(_xlfn.TEXTSPLIT(B188,"-"),4)),'DN轉換表(必要)'!A:A,'DN轉換表(必要)'!B:B,,0),INDEX(_xlfn.TEXTSPLIT(B188,"-"),1),INDEX(_xlfn.TEXTSPLIT(B188,"-"),2),INDEX(_xlfn.TEXTSPLIT(B188,"-"),3),INDEX(_xlfn.TEXTSPLIT(B188,"-"),4),INDEX(_xlfn.TEXTSPLIT(B188,"-"),5)))</f>
        <v>1 1/2"-CWS-0501-AA1E-NA</v>
      </c>
      <c r="F188" s="3" t="str">
        <f>IFERROR(_xlfn.XLOOKUP(_xlfn.CONCAT(表格1[[#This Row],[Series NO]],"_",SUBSTITUTE(F$1,"REV.","")),版本控制!$F:$F,版本控制!$C:$C,,0),"")</f>
        <v>04/22/'25</v>
      </c>
      <c r="G188" s="3" t="str">
        <f>IFERROR(_xlfn.XLOOKUP(_xlfn.CONCAT(表格1[[#This Row],[Series NO]],"_",SUBSTITUTE(G$1,"REV.","")),版本控制!$F:$F,版本控制!$C:$C,,0),"")</f>
        <v/>
      </c>
      <c r="H188" s="3" t="str">
        <f>IFERROR(_xlfn.XLOOKUP(_xlfn.CONCAT(表格1[[#This Row],[Series NO]],"_",SUBSTITUTE(H$1,"REV.","")),版本控制!$F:$F,版本控制!$C:$C,,0),"")</f>
        <v/>
      </c>
      <c r="I188" s="3" t="str">
        <f>IFERROR(_xlfn.XLOOKUP(_xlfn.CONCAT(表格1[[#This Row],[Series NO]],"_",SUBSTITUTE(I$1,"REV.","")),版本控制!$F:$F,版本控制!$C:$C,,0),"")</f>
        <v/>
      </c>
      <c r="J188" s="3" t="str">
        <f>IFERROR(_xlfn.XLOOKUP(_xlfn.CONCAT(表格1[[#This Row],[Series NO]],"_",SUBSTITUTE(J$1,"REV.","")),版本控制!$F:$F,版本控制!$C:$C,,0),"")</f>
        <v/>
      </c>
      <c r="K188" s="3" t="str" cm="1">
        <f t="array" ref="K188">INDEX(F$1:J$1,1,MATCH(1,1/($F188:J188&lt;&gt;"")))</f>
        <v>REV.1</v>
      </c>
      <c r="L188" s="3" t="str" cm="1">
        <f t="array" ref="L188">LOOKUP(2,1/($F188:J188&lt;&gt;""),$F188:J188)</f>
        <v>04/22/'25</v>
      </c>
      <c r="M188" s="3"/>
      <c r="N188" s="3" t="str">
        <f t="shared" si="5"/>
        <v>0186</v>
      </c>
      <c r="O188" s="28"/>
      <c r="P188" s="15"/>
      <c r="Q188" s="22" cm="1">
        <f t="array" ref="Q188">_xlfn.XLOOKUP(INDEX(_xlfn.TEXTSPLIT(表格1[[#This Row],[LINE   NUMBER]],"-"),1),'DN轉換表(必要)'!B:B,'DN轉換表(必要)'!C:C,,0)</f>
        <v>1.5</v>
      </c>
      <c r="R188" s="22" t="str" cm="1">
        <f t="array" ref="R188">IF(IFERROR(MATCH(INDEX(_xlfn.TEXTSPLIT(表格1[[#This Row],[LINE   NUMBER]],"-"),2),介質清單!I:I,0)&gt;=1,FALSE),"Trim",INDEX(_xlfn.TEXTSPLIT(表格1[[#This Row],[LINE   NUMBER]],"-"),2))</f>
        <v>CWS</v>
      </c>
      <c r="S188" s="22" t="str" cm="1">
        <f t="array" ref="S18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0501</v>
      </c>
      <c r="T188" s="22" t="str" cm="1">
        <f t="array" ref="T188">IF(LEN(INDEX(_xlfn.TEXTSPLIT(表格1[[#This Row],[LINE   NUMBER]],"-"),4))=4,INDEX(_xlfn.TEXTSPLIT(表格1[[#This Row],[LINE   NUMBER]],"-"),4),IF(LEN(MID(E188,FIND("AA",E188,1),4))=4,MID(E188,FIND("AA",E188,1),4),"Wrong"))</f>
        <v>AA1E</v>
      </c>
      <c r="U188" s="22" t="str" cm="1">
        <f t="array" ref="U18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88" s="22" t="str">
        <f>_xlfn.XLOOKUP(表格1[[#This Row],[級數]],管道等级索引表!B:B,管道等级索引表!G:G,,0)</f>
        <v>TP304</v>
      </c>
      <c r="W188" s="22" t="s">
        <v>5</v>
      </c>
      <c r="X188" s="23"/>
      <c r="Y188" s="22"/>
      <c r="Z188" s="22" t="str">
        <f>_xlfn.CONCAT(表格1[[#This Row],[系統]],"-",表格1[[#This Row],[編號]])</f>
        <v>CWS-0501</v>
      </c>
      <c r="AA188" s="22"/>
      <c r="AB18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8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88" s="24" t="str">
        <f>IFERROR(_xlfn.XLOOKUP(表格1[[#This Row],[Line_No]],管道特性一覽表!A:A,管道特性一覽表!P:P,,0),"")</f>
        <v>水</v>
      </c>
      <c r="AE188" s="24" t="str" cm="1">
        <f t="array" ref="AE188">_xlfn.IFNA(_xlfn.XLOOKUP(表格1[[#This Row],[Series NO]],'依TP NO.篩選'!A:A,'依TP NO.篩選'!R:R,,0),_xlfn.XLOOKUP(VALUE(表格1[[#This Row],[Series NO]]),VALUE('依TP NO.篩選'!A:A),'依TP NO.篩選'!R:R,,0))</f>
        <v>TP-010</v>
      </c>
      <c r="AF188" s="24" t="str">
        <f>_xlfn.XLOOKUP(表格1[[#This Row],[系統]],介質清單!A:A,介質清單!B:B,,0)</f>
        <v>迴圈冷卻水上水</v>
      </c>
      <c r="AG188" s="25"/>
      <c r="AH188" s="22" t="s">
        <v>3433</v>
      </c>
      <c r="AI188" s="24"/>
      <c r="AJ18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88" s="2" t="str" cm="1">
        <f t="array" ref="AK188">IFERROR(_xlfn.TEXTJOIN("-",TRUE,INDEX(_xlfn.TEXTSPLIT(B188,"-"),1),INDEX(_xlfn.TEXTSPLIT(B188,"-"),2),INDEX(_xlfn.TEXTSPLIT(B188,"-"),4),INDEX(_xlfn.TEXTSPLIT(B188,"-"),5)),_xlfn.TEXTJOIN("-",TRUE,_xlfn.XLOOKUP(VALUE(INDEX(_xlfn.TEXTSPLIT(B188,"-"),4)),'DN轉換表(必要)'!A:A,'DN轉換表(必要)'!B:B,,0),INDEX(_xlfn.TEXTSPLIT(B188,"-"),1),INDEX(_xlfn.TEXTSPLIT(B188,"-"),2),INDEX(_xlfn.TEXTSPLIT(B188,"-"),3),INDEX(_xlfn.TEXTSPLIT(B188,"-"),4),INDEX(_xlfn.TEXTSPLIT(B188,"-"),5)))</f>
        <v>CWS-0501-AA1E-NA</v>
      </c>
      <c r="AL188" s="2" t="str">
        <f>IF(ISNUMBER(IFERROR(_xlfn.XLOOKUP(表格1[[#This Row],[Line_No]],'TEMP VALUE'!A:A,'DRAWING LIST'!A:A,,0),"")),"v","")</f>
        <v/>
      </c>
      <c r="AM188" s="2" t="str">
        <f>_xlfn.XLOOKUP(表格1[[#This Row],[Series NO]], 版本控制!$A:$A, 版本控制!$E:$E, , 0, -1)</f>
        <v>啟用</v>
      </c>
    </row>
    <row r="189" spans="1:39" hidden="1">
      <c r="A189" s="18">
        <f>'圖號清單-114.04.25'!A189</f>
        <v>187</v>
      </c>
      <c r="B189" s="14" t="str">
        <f>_xlfn.XLOOKUP(表格1[[#This Row],[Series NO]],'圖號清單-114.04.25'!A:A,'圖號清單-114.04.25'!B:B,,0)</f>
        <v>CWS-0502-20-AA1E-NA</v>
      </c>
      <c r="C189" s="3" t="str">
        <f>COUNTIF($AK$2:AK189, AK189) &amp; "/" &amp; COUNTIF($AK$2:$AK$3003, AK189)</f>
        <v>1/1</v>
      </c>
      <c r="D189" s="3" t="str">
        <f t="shared" si="4"/>
        <v>CWS-0502-20-AA1E-NA</v>
      </c>
      <c r="E189" s="14" t="str" cm="1">
        <f t="array" ref="E189">IFERROR(_xlfn.TEXTJOIN("-",TRUE,_xlfn.XLOOKUP(VALUE(INDEX(_xlfn.TEXTSPLIT(B189,"-"),3)),'DN轉換表(必要)'!A:A,'DN轉換表(必要)'!B:B,,0),INDEX(_xlfn.TEXTSPLIT(B189,"-"),1),INDEX(_xlfn.TEXTSPLIT(B189,"-"),2),INDEX(_xlfn.TEXTSPLIT(B189,"-"),4),INDEX(_xlfn.TEXTSPLIT(B189,"-"),5)),_xlfn.TEXTJOIN("-",TRUE,_xlfn.XLOOKUP(VALUE(INDEX(_xlfn.TEXTSPLIT(B189,"-"),4)),'DN轉換表(必要)'!A:A,'DN轉換表(必要)'!B:B,,0),INDEX(_xlfn.TEXTSPLIT(B189,"-"),1),INDEX(_xlfn.TEXTSPLIT(B189,"-"),2),INDEX(_xlfn.TEXTSPLIT(B189,"-"),3),INDEX(_xlfn.TEXTSPLIT(B189,"-"),4),INDEX(_xlfn.TEXTSPLIT(B189,"-"),5)))</f>
        <v>3/4"-CWS-0502-AA1E-NA</v>
      </c>
      <c r="F189" s="3" t="str">
        <f>IFERROR(_xlfn.XLOOKUP(_xlfn.CONCAT(表格1[[#This Row],[Series NO]],"_",SUBSTITUTE(F$1,"REV.","")),版本控制!$F:$F,版本控制!$C:$C,,0),"")</f>
        <v>04/22/'25</v>
      </c>
      <c r="G189" s="3" t="str">
        <f>IFERROR(_xlfn.XLOOKUP(_xlfn.CONCAT(表格1[[#This Row],[Series NO]],"_",SUBSTITUTE(G$1,"REV.","")),版本控制!$F:$F,版本控制!$C:$C,,0),"")</f>
        <v/>
      </c>
      <c r="H189" s="3" t="str">
        <f>IFERROR(_xlfn.XLOOKUP(_xlfn.CONCAT(表格1[[#This Row],[Series NO]],"_",SUBSTITUTE(H$1,"REV.","")),版本控制!$F:$F,版本控制!$C:$C,,0),"")</f>
        <v/>
      </c>
      <c r="I189" s="3" t="str">
        <f>IFERROR(_xlfn.XLOOKUP(_xlfn.CONCAT(表格1[[#This Row],[Series NO]],"_",SUBSTITUTE(I$1,"REV.","")),版本控制!$F:$F,版本控制!$C:$C,,0),"")</f>
        <v/>
      </c>
      <c r="J189" s="3" t="str">
        <f>IFERROR(_xlfn.XLOOKUP(_xlfn.CONCAT(表格1[[#This Row],[Series NO]],"_",SUBSTITUTE(J$1,"REV.","")),版本控制!$F:$F,版本控制!$C:$C,,0),"")</f>
        <v/>
      </c>
      <c r="K189" s="3" t="str" cm="1">
        <f t="array" ref="K189">INDEX(F$1:J$1,1,MATCH(1,1/($F189:J189&lt;&gt;"")))</f>
        <v>REV.1</v>
      </c>
      <c r="L189" s="3" t="str" cm="1">
        <f t="array" ref="L189">LOOKUP(2,1/($F189:J189&lt;&gt;""),$F189:J189)</f>
        <v>04/22/'25</v>
      </c>
      <c r="M189" s="3"/>
      <c r="N189" s="3" t="str">
        <f t="shared" si="5"/>
        <v>0187</v>
      </c>
      <c r="O189" s="28"/>
      <c r="P189" s="15"/>
      <c r="Q189" s="22" cm="1">
        <f t="array" ref="Q189">_xlfn.XLOOKUP(INDEX(_xlfn.TEXTSPLIT(表格1[[#This Row],[LINE   NUMBER]],"-"),1),'DN轉換表(必要)'!B:B,'DN轉換表(必要)'!C:C,,0)</f>
        <v>0.75</v>
      </c>
      <c r="R189" s="22" t="str" cm="1">
        <f t="array" ref="R189">IF(IFERROR(MATCH(INDEX(_xlfn.TEXTSPLIT(表格1[[#This Row],[LINE   NUMBER]],"-"),2),介質清單!I:I,0)&gt;=1,FALSE),"Trim",INDEX(_xlfn.TEXTSPLIT(表格1[[#This Row],[LINE   NUMBER]],"-"),2))</f>
        <v>CWS</v>
      </c>
      <c r="S189" s="22" t="str" cm="1">
        <f t="array" ref="S18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0502</v>
      </c>
      <c r="T189" s="22" t="str" cm="1">
        <f t="array" ref="T189">IF(LEN(INDEX(_xlfn.TEXTSPLIT(表格1[[#This Row],[LINE   NUMBER]],"-"),4))=4,INDEX(_xlfn.TEXTSPLIT(表格1[[#This Row],[LINE   NUMBER]],"-"),4),IF(LEN(MID(E189,FIND("AA",E189,1),4))=4,MID(E189,FIND("AA",E189,1),4),"Wrong"))</f>
        <v>AA1E</v>
      </c>
      <c r="U189" s="22" t="str" cm="1">
        <f t="array" ref="U18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89" s="22" t="str">
        <f>_xlfn.XLOOKUP(表格1[[#This Row],[級數]],管道等级索引表!B:B,管道等级索引表!G:G,,0)</f>
        <v>TP304</v>
      </c>
      <c r="W189" s="22" t="s">
        <v>5</v>
      </c>
      <c r="X189" s="23"/>
      <c r="Y189" s="22"/>
      <c r="Z189" s="22" t="str">
        <f>_xlfn.CONCAT(表格1[[#This Row],[系統]],"-",表格1[[#This Row],[編號]])</f>
        <v>CWS-0502</v>
      </c>
      <c r="AA189" s="22"/>
      <c r="AB18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8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89" s="24" t="str">
        <f>IFERROR(_xlfn.XLOOKUP(表格1[[#This Row],[Line_No]],管道特性一覽表!A:A,管道特性一覽表!P:P,,0),"")</f>
        <v>水</v>
      </c>
      <c r="AE189" s="24" t="str" cm="1">
        <f t="array" ref="AE189">_xlfn.IFNA(_xlfn.XLOOKUP(表格1[[#This Row],[Series NO]],'依TP NO.篩選'!A:A,'依TP NO.篩選'!R:R,,0),_xlfn.XLOOKUP(VALUE(表格1[[#This Row],[Series NO]]),VALUE('依TP NO.篩選'!A:A),'依TP NO.篩選'!R:R,,0))</f>
        <v>TP-010</v>
      </c>
      <c r="AF189" s="24" t="str">
        <f>_xlfn.XLOOKUP(表格1[[#This Row],[系統]],介質清單!A:A,介質清單!B:B,,0)</f>
        <v>迴圈冷卻水上水</v>
      </c>
      <c r="AG189" s="25"/>
      <c r="AH189" s="22" t="s">
        <v>3433</v>
      </c>
      <c r="AI189" s="24"/>
      <c r="AJ18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89" s="2" t="str" cm="1">
        <f t="array" ref="AK189">IFERROR(_xlfn.TEXTJOIN("-",TRUE,INDEX(_xlfn.TEXTSPLIT(B189,"-"),1),INDEX(_xlfn.TEXTSPLIT(B189,"-"),2),INDEX(_xlfn.TEXTSPLIT(B189,"-"),4),INDEX(_xlfn.TEXTSPLIT(B189,"-"),5)),_xlfn.TEXTJOIN("-",TRUE,_xlfn.XLOOKUP(VALUE(INDEX(_xlfn.TEXTSPLIT(B189,"-"),4)),'DN轉換表(必要)'!A:A,'DN轉換表(必要)'!B:B,,0),INDEX(_xlfn.TEXTSPLIT(B189,"-"),1),INDEX(_xlfn.TEXTSPLIT(B189,"-"),2),INDEX(_xlfn.TEXTSPLIT(B189,"-"),3),INDEX(_xlfn.TEXTSPLIT(B189,"-"),4),INDEX(_xlfn.TEXTSPLIT(B189,"-"),5)))</f>
        <v>CWS-0502-AA1E-NA</v>
      </c>
      <c r="AL189" s="2" t="str">
        <f>IF(ISNUMBER(IFERROR(_xlfn.XLOOKUP(表格1[[#This Row],[Line_No]],'TEMP VALUE'!A:A,'DRAWING LIST'!A:A,,0),"")),"v","")</f>
        <v/>
      </c>
      <c r="AM189" s="2" t="str">
        <f>_xlfn.XLOOKUP(表格1[[#This Row],[Series NO]], 版本控制!$A:$A, 版本控制!$E:$E, , 0, -1)</f>
        <v>啟用</v>
      </c>
    </row>
    <row r="190" spans="1:39" hidden="1">
      <c r="A190" s="18">
        <f>'圖號清單-114.04.25'!A190</f>
        <v>188</v>
      </c>
      <c r="B190" s="14" t="str">
        <f>_xlfn.XLOOKUP(表格1[[#This Row],[Series NO]],'圖號清單-114.04.25'!A:A,'圖號清單-114.04.25'!B:B,,0)</f>
        <v>CWS-0503-20-AA1E-NA</v>
      </c>
      <c r="C190" s="3" t="str">
        <f>COUNTIF($AK$2:AK190, AK190) &amp; "/" &amp; COUNTIF($AK$2:$AK$3003, AK190)</f>
        <v>1/1</v>
      </c>
      <c r="D190" s="3" t="str">
        <f t="shared" si="4"/>
        <v>CWS-0503-20-AA1E-NA</v>
      </c>
      <c r="E190" s="14" t="str" cm="1">
        <f t="array" ref="E190">IFERROR(_xlfn.TEXTJOIN("-",TRUE,_xlfn.XLOOKUP(VALUE(INDEX(_xlfn.TEXTSPLIT(B190,"-"),3)),'DN轉換表(必要)'!A:A,'DN轉換表(必要)'!B:B,,0),INDEX(_xlfn.TEXTSPLIT(B190,"-"),1),INDEX(_xlfn.TEXTSPLIT(B190,"-"),2),INDEX(_xlfn.TEXTSPLIT(B190,"-"),4),INDEX(_xlfn.TEXTSPLIT(B190,"-"),5)),_xlfn.TEXTJOIN("-",TRUE,_xlfn.XLOOKUP(VALUE(INDEX(_xlfn.TEXTSPLIT(B190,"-"),4)),'DN轉換表(必要)'!A:A,'DN轉換表(必要)'!B:B,,0),INDEX(_xlfn.TEXTSPLIT(B190,"-"),1),INDEX(_xlfn.TEXTSPLIT(B190,"-"),2),INDEX(_xlfn.TEXTSPLIT(B190,"-"),3),INDEX(_xlfn.TEXTSPLIT(B190,"-"),4),INDEX(_xlfn.TEXTSPLIT(B190,"-"),5)))</f>
        <v>3/4"-CWS-0503-AA1E-NA</v>
      </c>
      <c r="F190" s="3" t="str">
        <f>IFERROR(_xlfn.XLOOKUP(_xlfn.CONCAT(表格1[[#This Row],[Series NO]],"_",SUBSTITUTE(F$1,"REV.","")),版本控制!$F:$F,版本控制!$C:$C,,0),"")</f>
        <v>04/22/'25</v>
      </c>
      <c r="G190" s="3" t="str">
        <f>IFERROR(_xlfn.XLOOKUP(_xlfn.CONCAT(表格1[[#This Row],[Series NO]],"_",SUBSTITUTE(G$1,"REV.","")),版本控制!$F:$F,版本控制!$C:$C,,0),"")</f>
        <v/>
      </c>
      <c r="H190" s="3" t="str">
        <f>IFERROR(_xlfn.XLOOKUP(_xlfn.CONCAT(表格1[[#This Row],[Series NO]],"_",SUBSTITUTE(H$1,"REV.","")),版本控制!$F:$F,版本控制!$C:$C,,0),"")</f>
        <v/>
      </c>
      <c r="I190" s="3" t="str">
        <f>IFERROR(_xlfn.XLOOKUP(_xlfn.CONCAT(表格1[[#This Row],[Series NO]],"_",SUBSTITUTE(I$1,"REV.","")),版本控制!$F:$F,版本控制!$C:$C,,0),"")</f>
        <v/>
      </c>
      <c r="J190" s="3" t="str">
        <f>IFERROR(_xlfn.XLOOKUP(_xlfn.CONCAT(表格1[[#This Row],[Series NO]],"_",SUBSTITUTE(J$1,"REV.","")),版本控制!$F:$F,版本控制!$C:$C,,0),"")</f>
        <v/>
      </c>
      <c r="K190" s="3" t="str" cm="1">
        <f t="array" ref="K190">INDEX(F$1:J$1,1,MATCH(1,1/($F190:J190&lt;&gt;"")))</f>
        <v>REV.1</v>
      </c>
      <c r="L190" s="3" t="str" cm="1">
        <f t="array" ref="L190">LOOKUP(2,1/($F190:J190&lt;&gt;""),$F190:J190)</f>
        <v>04/22/'25</v>
      </c>
      <c r="M190" s="3"/>
      <c r="N190" s="3" t="str">
        <f t="shared" si="5"/>
        <v>0188</v>
      </c>
      <c r="O190" s="28"/>
      <c r="P190" s="15"/>
      <c r="Q190" s="22" cm="1">
        <f t="array" ref="Q190">_xlfn.XLOOKUP(INDEX(_xlfn.TEXTSPLIT(表格1[[#This Row],[LINE   NUMBER]],"-"),1),'DN轉換表(必要)'!B:B,'DN轉換表(必要)'!C:C,,0)</f>
        <v>0.75</v>
      </c>
      <c r="R190" s="22" t="str" cm="1">
        <f t="array" ref="R190">IF(IFERROR(MATCH(INDEX(_xlfn.TEXTSPLIT(表格1[[#This Row],[LINE   NUMBER]],"-"),2),介質清單!I:I,0)&gt;=1,FALSE),"Trim",INDEX(_xlfn.TEXTSPLIT(表格1[[#This Row],[LINE   NUMBER]],"-"),2))</f>
        <v>CWS</v>
      </c>
      <c r="S190" s="22" t="str" cm="1">
        <f t="array" ref="S19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0503</v>
      </c>
      <c r="T190" s="22" t="str" cm="1">
        <f t="array" ref="T190">IF(LEN(INDEX(_xlfn.TEXTSPLIT(表格1[[#This Row],[LINE   NUMBER]],"-"),4))=4,INDEX(_xlfn.TEXTSPLIT(表格1[[#This Row],[LINE   NUMBER]],"-"),4),IF(LEN(MID(E190,FIND("AA",E190,1),4))=4,MID(E190,FIND("AA",E190,1),4),"Wrong"))</f>
        <v>AA1E</v>
      </c>
      <c r="U190" s="22" t="str" cm="1">
        <f t="array" ref="U19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90" s="22" t="str">
        <f>_xlfn.XLOOKUP(表格1[[#This Row],[級數]],管道等级索引表!B:B,管道等级索引表!G:G,,0)</f>
        <v>TP304</v>
      </c>
      <c r="W190" s="22" t="s">
        <v>5</v>
      </c>
      <c r="X190" s="23"/>
      <c r="Y190" s="22"/>
      <c r="Z190" s="22" t="str">
        <f>_xlfn.CONCAT(表格1[[#This Row],[系統]],"-",表格1[[#This Row],[編號]])</f>
        <v>CWS-0503</v>
      </c>
      <c r="AA190" s="22"/>
      <c r="AB19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19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190" s="24" t="str">
        <f>IFERROR(_xlfn.XLOOKUP(表格1[[#This Row],[Line_No]],管道特性一覽表!A:A,管道特性一覽表!P:P,,0),"")</f>
        <v/>
      </c>
      <c r="AE190" s="24" t="str" cm="1">
        <f t="array" ref="AE190">_xlfn.IFNA(_xlfn.XLOOKUP(表格1[[#This Row],[Series NO]],'依TP NO.篩選'!A:A,'依TP NO.篩選'!R:R,,0),_xlfn.XLOOKUP(VALUE(表格1[[#This Row],[Series NO]]),VALUE('依TP NO.篩選'!A:A),'依TP NO.篩選'!R:R,,0))</f>
        <v>TP-010</v>
      </c>
      <c r="AF190" s="24" t="str">
        <f>_xlfn.XLOOKUP(表格1[[#This Row],[系統]],介質清單!A:A,介質清單!B:B,,0)</f>
        <v>迴圈冷卻水上水</v>
      </c>
      <c r="AG190" s="25" t="str">
        <f>IFERROR(_xlfn.XLOOKUP(表格1[[#This Row],[Line_No]],管道特性一覽表!A:A,管道特性一覽表!R:R,,0),"")</f>
        <v/>
      </c>
      <c r="AH190" s="22" t="s">
        <v>3433</v>
      </c>
      <c r="AI190" s="24"/>
      <c r="AJ19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90" s="2" t="str" cm="1">
        <f t="array" ref="AK190">IFERROR(_xlfn.TEXTJOIN("-",TRUE,INDEX(_xlfn.TEXTSPLIT(B190,"-"),1),INDEX(_xlfn.TEXTSPLIT(B190,"-"),2),INDEX(_xlfn.TEXTSPLIT(B190,"-"),4),INDEX(_xlfn.TEXTSPLIT(B190,"-"),5)),_xlfn.TEXTJOIN("-",TRUE,_xlfn.XLOOKUP(VALUE(INDEX(_xlfn.TEXTSPLIT(B190,"-"),4)),'DN轉換表(必要)'!A:A,'DN轉換表(必要)'!B:B,,0),INDEX(_xlfn.TEXTSPLIT(B190,"-"),1),INDEX(_xlfn.TEXTSPLIT(B190,"-"),2),INDEX(_xlfn.TEXTSPLIT(B190,"-"),3),INDEX(_xlfn.TEXTSPLIT(B190,"-"),4),INDEX(_xlfn.TEXTSPLIT(B190,"-"),5)))</f>
        <v>CWS-0503-AA1E-NA</v>
      </c>
      <c r="AL190" s="2" t="str">
        <f>IF(ISNUMBER(IFERROR(_xlfn.XLOOKUP(表格1[[#This Row],[Line_No]],'TEMP VALUE'!A:A,'DRAWING LIST'!A:A,,0),"")),"v","")</f>
        <v/>
      </c>
      <c r="AM190" s="2" t="str">
        <f>_xlfn.XLOOKUP(表格1[[#This Row],[Series NO]], 版本控制!$A:$A, 版本控制!$E:$E, , 0, -1)</f>
        <v>啟用</v>
      </c>
    </row>
    <row r="191" spans="1:39" hidden="1">
      <c r="A191" s="18">
        <f>'圖號清單-114.04.25'!A191</f>
        <v>189</v>
      </c>
      <c r="B191" s="14" t="str">
        <f>_xlfn.XLOOKUP(表格1[[#This Row],[Series NO]],'圖號清單-114.04.25'!A:A,'圖號清單-114.04.25'!B:B,,0)</f>
        <v>CWS-0505-25-AA1E-NA</v>
      </c>
      <c r="C191" s="3" t="str">
        <f>COUNTIF($AK$2:AK191, AK191) &amp; "/" &amp; COUNTIF($AK$2:$AK$3003, AK191)</f>
        <v>1/1</v>
      </c>
      <c r="D191" s="3" t="str">
        <f t="shared" si="4"/>
        <v>CWS-0505-25-AA1E-NA</v>
      </c>
      <c r="E191" s="14" t="str" cm="1">
        <f t="array" ref="E191">IFERROR(_xlfn.TEXTJOIN("-",TRUE,_xlfn.XLOOKUP(VALUE(INDEX(_xlfn.TEXTSPLIT(B191,"-"),3)),'DN轉換表(必要)'!A:A,'DN轉換表(必要)'!B:B,,0),INDEX(_xlfn.TEXTSPLIT(B191,"-"),1),INDEX(_xlfn.TEXTSPLIT(B191,"-"),2),INDEX(_xlfn.TEXTSPLIT(B191,"-"),4),INDEX(_xlfn.TEXTSPLIT(B191,"-"),5)),_xlfn.TEXTJOIN("-",TRUE,_xlfn.XLOOKUP(VALUE(INDEX(_xlfn.TEXTSPLIT(B191,"-"),4)),'DN轉換表(必要)'!A:A,'DN轉換表(必要)'!B:B,,0),INDEX(_xlfn.TEXTSPLIT(B191,"-"),1),INDEX(_xlfn.TEXTSPLIT(B191,"-"),2),INDEX(_xlfn.TEXTSPLIT(B191,"-"),3),INDEX(_xlfn.TEXTSPLIT(B191,"-"),4),INDEX(_xlfn.TEXTSPLIT(B191,"-"),5)))</f>
        <v>1"-CWS-0505-AA1E-NA</v>
      </c>
      <c r="F191" s="3" t="str">
        <f>IFERROR(_xlfn.XLOOKUP(_xlfn.CONCAT(表格1[[#This Row],[Series NO]],"_",SUBSTITUTE(F$1,"REV.","")),版本控制!$F:$F,版本控制!$C:$C,,0),"")</f>
        <v>04/22/'25</v>
      </c>
      <c r="G191" s="3" t="str">
        <f>IFERROR(_xlfn.XLOOKUP(_xlfn.CONCAT(表格1[[#This Row],[Series NO]],"_",SUBSTITUTE(G$1,"REV.","")),版本控制!$F:$F,版本控制!$C:$C,,0),"")</f>
        <v/>
      </c>
      <c r="H191" s="3" t="str">
        <f>IFERROR(_xlfn.XLOOKUP(_xlfn.CONCAT(表格1[[#This Row],[Series NO]],"_",SUBSTITUTE(H$1,"REV.","")),版本控制!$F:$F,版本控制!$C:$C,,0),"")</f>
        <v/>
      </c>
      <c r="I191" s="3" t="str">
        <f>IFERROR(_xlfn.XLOOKUP(_xlfn.CONCAT(表格1[[#This Row],[Series NO]],"_",SUBSTITUTE(I$1,"REV.","")),版本控制!$F:$F,版本控制!$C:$C,,0),"")</f>
        <v/>
      </c>
      <c r="J191" s="3" t="str">
        <f>IFERROR(_xlfn.XLOOKUP(_xlfn.CONCAT(表格1[[#This Row],[Series NO]],"_",SUBSTITUTE(J$1,"REV.","")),版本控制!$F:$F,版本控制!$C:$C,,0),"")</f>
        <v/>
      </c>
      <c r="K191" s="3" t="str" cm="1">
        <f t="array" ref="K191">INDEX(F$1:J$1,1,MATCH(1,1/($F191:J191&lt;&gt;"")))</f>
        <v>REV.1</v>
      </c>
      <c r="L191" s="3" t="str" cm="1">
        <f t="array" ref="L191">LOOKUP(2,1/($F191:J191&lt;&gt;""),$F191:J191)</f>
        <v>04/22/'25</v>
      </c>
      <c r="M191" s="3"/>
      <c r="N191" s="3" t="str">
        <f t="shared" si="5"/>
        <v>0189</v>
      </c>
      <c r="O191" s="28"/>
      <c r="P191" s="15"/>
      <c r="Q191" s="22" cm="1">
        <f t="array" ref="Q191">_xlfn.XLOOKUP(INDEX(_xlfn.TEXTSPLIT(表格1[[#This Row],[LINE   NUMBER]],"-"),1),'DN轉換表(必要)'!B:B,'DN轉換表(必要)'!C:C,,0)</f>
        <v>1</v>
      </c>
      <c r="R191" s="22" t="str" cm="1">
        <f t="array" ref="R191">IF(IFERROR(MATCH(INDEX(_xlfn.TEXTSPLIT(表格1[[#This Row],[LINE   NUMBER]],"-"),2),介質清單!I:I,0)&gt;=1,FALSE),"Trim",INDEX(_xlfn.TEXTSPLIT(表格1[[#This Row],[LINE   NUMBER]],"-"),2))</f>
        <v>CWS</v>
      </c>
      <c r="S191" s="22" t="str" cm="1">
        <f t="array" ref="S19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0505</v>
      </c>
      <c r="T191" s="22" t="str" cm="1">
        <f t="array" ref="T191">IF(LEN(INDEX(_xlfn.TEXTSPLIT(表格1[[#This Row],[LINE   NUMBER]],"-"),4))=4,INDEX(_xlfn.TEXTSPLIT(表格1[[#This Row],[LINE   NUMBER]],"-"),4),IF(LEN(MID(E191,FIND("AA",E191,1),4))=4,MID(E191,FIND("AA",E191,1),4),"Wrong"))</f>
        <v>AA1E</v>
      </c>
      <c r="U191" s="22" t="str" cm="1">
        <f t="array" ref="U19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91" s="22" t="str">
        <f>_xlfn.XLOOKUP(表格1[[#This Row],[級數]],管道等级索引表!B:B,管道等级索引表!G:G,,0)</f>
        <v>TP304</v>
      </c>
      <c r="W191" s="22" t="s">
        <v>5</v>
      </c>
      <c r="X191" s="23"/>
      <c r="Y191" s="22"/>
      <c r="Z191" s="22" t="str">
        <f>_xlfn.CONCAT(表格1[[#This Row],[系統]],"-",表格1[[#This Row],[編號]])</f>
        <v>CWS-0505</v>
      </c>
      <c r="AA191" s="22"/>
      <c r="AB19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9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91" s="24" t="str">
        <f>IFERROR(_xlfn.XLOOKUP(表格1[[#This Row],[Line_No]],管道特性一覽表!A:A,管道特性一覽表!P:P,,0),"")</f>
        <v>水</v>
      </c>
      <c r="AE191" s="24" t="str" cm="1">
        <f t="array" ref="AE191">_xlfn.IFNA(_xlfn.XLOOKUP(表格1[[#This Row],[Series NO]],'依TP NO.篩選'!A:A,'依TP NO.篩選'!R:R,,0),_xlfn.XLOOKUP(VALUE(表格1[[#This Row],[Series NO]]),VALUE('依TP NO.篩選'!A:A),'依TP NO.篩選'!R:R,,0))</f>
        <v>TP-010</v>
      </c>
      <c r="AF191" s="24" t="str">
        <f>_xlfn.XLOOKUP(表格1[[#This Row],[系統]],介質清單!A:A,介質清單!B:B,,0)</f>
        <v>迴圈冷卻水上水</v>
      </c>
      <c r="AG191" s="25"/>
      <c r="AH191" s="22" t="s">
        <v>3433</v>
      </c>
      <c r="AI191" s="24"/>
      <c r="AJ19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91" s="2" t="str" cm="1">
        <f t="array" ref="AK191">IFERROR(_xlfn.TEXTJOIN("-",TRUE,INDEX(_xlfn.TEXTSPLIT(B191,"-"),1),INDEX(_xlfn.TEXTSPLIT(B191,"-"),2),INDEX(_xlfn.TEXTSPLIT(B191,"-"),4),INDEX(_xlfn.TEXTSPLIT(B191,"-"),5)),_xlfn.TEXTJOIN("-",TRUE,_xlfn.XLOOKUP(VALUE(INDEX(_xlfn.TEXTSPLIT(B191,"-"),4)),'DN轉換表(必要)'!A:A,'DN轉換表(必要)'!B:B,,0),INDEX(_xlfn.TEXTSPLIT(B191,"-"),1),INDEX(_xlfn.TEXTSPLIT(B191,"-"),2),INDEX(_xlfn.TEXTSPLIT(B191,"-"),3),INDEX(_xlfn.TEXTSPLIT(B191,"-"),4),INDEX(_xlfn.TEXTSPLIT(B191,"-"),5)))</f>
        <v>CWS-0505-AA1E-NA</v>
      </c>
      <c r="AL191" s="2" t="str">
        <f>IF(ISNUMBER(IFERROR(_xlfn.XLOOKUP(表格1[[#This Row],[Line_No]],'TEMP VALUE'!A:A,'DRAWING LIST'!A:A,,0),"")),"v","")</f>
        <v/>
      </c>
      <c r="AM191" s="2" t="str">
        <f>_xlfn.XLOOKUP(表格1[[#This Row],[Series NO]], 版本控制!$A:$A, 版本控制!$E:$E, , 0, -1)</f>
        <v>啟用</v>
      </c>
    </row>
    <row r="192" spans="1:39" hidden="1">
      <c r="A192" s="18">
        <f>'圖號清單-114.04.25'!A192</f>
        <v>190</v>
      </c>
      <c r="B192" s="14" t="str">
        <f>_xlfn.XLOOKUP(表格1[[#This Row],[Series NO]],'圖號清單-114.04.25'!A:A,'圖號清單-114.04.25'!B:B,,0)</f>
        <v>CWS-0506-25-AA1E-NN</v>
      </c>
      <c r="C192" s="3" t="str">
        <f>COUNTIF($AK$2:AK192, AK192) &amp; "/" &amp; COUNTIF($AK$2:$AK$3003, AK192)</f>
        <v>1/1</v>
      </c>
      <c r="D192" s="3" t="str">
        <f t="shared" si="4"/>
        <v>CWS-0506-25-AA1E-NN</v>
      </c>
      <c r="E192" s="14" t="str" cm="1">
        <f t="array" ref="E192">IFERROR(_xlfn.TEXTJOIN("-",TRUE,_xlfn.XLOOKUP(VALUE(INDEX(_xlfn.TEXTSPLIT(B192,"-"),3)),'DN轉換表(必要)'!A:A,'DN轉換表(必要)'!B:B,,0),INDEX(_xlfn.TEXTSPLIT(B192,"-"),1),INDEX(_xlfn.TEXTSPLIT(B192,"-"),2),INDEX(_xlfn.TEXTSPLIT(B192,"-"),4),INDEX(_xlfn.TEXTSPLIT(B192,"-"),5)),_xlfn.TEXTJOIN("-",TRUE,_xlfn.XLOOKUP(VALUE(INDEX(_xlfn.TEXTSPLIT(B192,"-"),4)),'DN轉換表(必要)'!A:A,'DN轉換表(必要)'!B:B,,0),INDEX(_xlfn.TEXTSPLIT(B192,"-"),1),INDEX(_xlfn.TEXTSPLIT(B192,"-"),2),INDEX(_xlfn.TEXTSPLIT(B192,"-"),3),INDEX(_xlfn.TEXTSPLIT(B192,"-"),4),INDEX(_xlfn.TEXTSPLIT(B192,"-"),5)))</f>
        <v>1"-CWS-0506-AA1E-NN</v>
      </c>
      <c r="F192" s="3" t="str">
        <f>IFERROR(_xlfn.XLOOKUP(_xlfn.CONCAT(表格1[[#This Row],[Series NO]],"_",SUBSTITUTE(F$1,"REV.","")),版本控制!$F:$F,版本控制!$C:$C,,0),"")</f>
        <v>04/22/'25</v>
      </c>
      <c r="G192" s="3" t="str">
        <f>IFERROR(_xlfn.XLOOKUP(_xlfn.CONCAT(表格1[[#This Row],[Series NO]],"_",SUBSTITUTE(G$1,"REV.","")),版本控制!$F:$F,版本控制!$C:$C,,0),"")</f>
        <v/>
      </c>
      <c r="H192" s="3" t="str">
        <f>IFERROR(_xlfn.XLOOKUP(_xlfn.CONCAT(表格1[[#This Row],[Series NO]],"_",SUBSTITUTE(H$1,"REV.","")),版本控制!$F:$F,版本控制!$C:$C,,0),"")</f>
        <v/>
      </c>
      <c r="I192" s="3" t="str">
        <f>IFERROR(_xlfn.XLOOKUP(_xlfn.CONCAT(表格1[[#This Row],[Series NO]],"_",SUBSTITUTE(I$1,"REV.","")),版本控制!$F:$F,版本控制!$C:$C,,0),"")</f>
        <v/>
      </c>
      <c r="J192" s="3" t="str">
        <f>IFERROR(_xlfn.XLOOKUP(_xlfn.CONCAT(表格1[[#This Row],[Series NO]],"_",SUBSTITUTE(J$1,"REV.","")),版本控制!$F:$F,版本控制!$C:$C,,0),"")</f>
        <v/>
      </c>
      <c r="K192" s="3" t="str" cm="1">
        <f t="array" ref="K192">INDEX(F$1:J$1,1,MATCH(1,1/($F192:J192&lt;&gt;"")))</f>
        <v>REV.1</v>
      </c>
      <c r="L192" s="3" t="str" cm="1">
        <f t="array" ref="L192">LOOKUP(2,1/($F192:J192&lt;&gt;""),$F192:J192)</f>
        <v>04/22/'25</v>
      </c>
      <c r="M192" s="3"/>
      <c r="N192" s="3" t="str">
        <f t="shared" si="5"/>
        <v>0190</v>
      </c>
      <c r="O192" s="28"/>
      <c r="P192" s="15"/>
      <c r="Q192" s="22" cm="1">
        <f t="array" ref="Q192">_xlfn.XLOOKUP(INDEX(_xlfn.TEXTSPLIT(表格1[[#This Row],[LINE   NUMBER]],"-"),1),'DN轉換表(必要)'!B:B,'DN轉換表(必要)'!C:C,,0)</f>
        <v>1</v>
      </c>
      <c r="R192" s="22" t="str" cm="1">
        <f t="array" ref="R192">IF(IFERROR(MATCH(INDEX(_xlfn.TEXTSPLIT(表格1[[#This Row],[LINE   NUMBER]],"-"),2),介質清單!I:I,0)&gt;=1,FALSE),"Trim",INDEX(_xlfn.TEXTSPLIT(表格1[[#This Row],[LINE   NUMBER]],"-"),2))</f>
        <v>CWS</v>
      </c>
      <c r="S192" s="22" t="str" cm="1">
        <f t="array" ref="S19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0506</v>
      </c>
      <c r="T192" s="22" t="str" cm="1">
        <f t="array" ref="T192">IF(LEN(INDEX(_xlfn.TEXTSPLIT(表格1[[#This Row],[LINE   NUMBER]],"-"),4))=4,INDEX(_xlfn.TEXTSPLIT(表格1[[#This Row],[LINE   NUMBER]],"-"),4),IF(LEN(MID(E192,FIND("AA",E192,1),4))=4,MID(E192,FIND("AA",E192,1),4),"Wrong"))</f>
        <v>AA1E</v>
      </c>
      <c r="U192" s="22" t="str" cm="1">
        <f t="array" ref="U19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NN</v>
      </c>
      <c r="V192" s="22" t="str">
        <f>_xlfn.XLOOKUP(表格1[[#This Row],[級數]],管道等级索引表!B:B,管道等级索引表!G:G,,0)</f>
        <v>TP304</v>
      </c>
      <c r="W192" s="22" t="s">
        <v>5</v>
      </c>
      <c r="X192" s="23"/>
      <c r="Y192" s="22"/>
      <c r="Z192" s="22" t="str">
        <f>_xlfn.CONCAT(表格1[[#This Row],[系統]],"-",表格1[[#This Row],[編號]])</f>
        <v>CWS-0506</v>
      </c>
      <c r="AA192" s="22"/>
      <c r="AB192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19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192" s="24" t="str">
        <f>IFERROR(_xlfn.XLOOKUP(表格1[[#This Row],[Line_No]],管道特性一覽表!A:A,管道特性一覽表!P:P,,0),"")</f>
        <v/>
      </c>
      <c r="AE192" s="24" t="str" cm="1">
        <f t="array" ref="AE192">_xlfn.IFNA(_xlfn.XLOOKUP(表格1[[#This Row],[Series NO]],'依TP NO.篩選'!A:A,'依TP NO.篩選'!R:R,,0),_xlfn.XLOOKUP(VALUE(表格1[[#This Row],[Series NO]]),VALUE('依TP NO.篩選'!A:A),'依TP NO.篩選'!R:R,,0))</f>
        <v>TP-010</v>
      </c>
      <c r="AF192" s="24" t="str">
        <f>_xlfn.XLOOKUP(表格1[[#This Row],[系統]],介質清單!A:A,介質清單!B:B,,0)</f>
        <v>迴圈冷卻水上水</v>
      </c>
      <c r="AG192" s="25" t="str">
        <f>IFERROR(_xlfn.XLOOKUP(表格1[[#This Row],[Line_No]],管道特性一覽表!A:A,管道特性一覽表!R:R,,0),"")</f>
        <v/>
      </c>
      <c r="AH192" s="22" t="s">
        <v>3433</v>
      </c>
      <c r="AI192" s="24"/>
      <c r="AJ19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92" s="2" t="str" cm="1">
        <f t="array" ref="AK192">IFERROR(_xlfn.TEXTJOIN("-",TRUE,INDEX(_xlfn.TEXTSPLIT(B192,"-"),1),INDEX(_xlfn.TEXTSPLIT(B192,"-"),2),INDEX(_xlfn.TEXTSPLIT(B192,"-"),4),INDEX(_xlfn.TEXTSPLIT(B192,"-"),5)),_xlfn.TEXTJOIN("-",TRUE,_xlfn.XLOOKUP(VALUE(INDEX(_xlfn.TEXTSPLIT(B192,"-"),4)),'DN轉換表(必要)'!A:A,'DN轉換表(必要)'!B:B,,0),INDEX(_xlfn.TEXTSPLIT(B192,"-"),1),INDEX(_xlfn.TEXTSPLIT(B192,"-"),2),INDEX(_xlfn.TEXTSPLIT(B192,"-"),3),INDEX(_xlfn.TEXTSPLIT(B192,"-"),4),INDEX(_xlfn.TEXTSPLIT(B192,"-"),5)))</f>
        <v>CWS-0506-AA1E-NN</v>
      </c>
      <c r="AL192" s="2" t="str">
        <f>IF(ISNUMBER(IFERROR(_xlfn.XLOOKUP(表格1[[#This Row],[Line_No]],'TEMP VALUE'!A:A,'DRAWING LIST'!A:A,,0),"")),"v","")</f>
        <v/>
      </c>
      <c r="AM192" s="2" t="str">
        <f>_xlfn.XLOOKUP(表格1[[#This Row],[Series NO]], 版本控制!$A:$A, 版本控制!$E:$E, , 0, -1)</f>
        <v>啟用</v>
      </c>
    </row>
    <row r="193" spans="1:39" hidden="1">
      <c r="A193" s="18">
        <f>'圖號清單-114.04.25'!A193</f>
        <v>191</v>
      </c>
      <c r="B193" s="14" t="str">
        <f>_xlfn.XLOOKUP(表格1[[#This Row],[Series NO]],'圖號清單-114.04.25'!A:A,'圖號清單-114.04.25'!B:B,,0)</f>
        <v>CWS-0801-40-AA1E-NA-1</v>
      </c>
      <c r="C193" s="3" t="str">
        <f>COUNTIF($AK$2:AK193, AK193) &amp; "/" &amp; COUNTIF($AK$2:$AK$3003, AK193)</f>
        <v>1/3</v>
      </c>
      <c r="D193" s="3" t="str">
        <f t="shared" si="4"/>
        <v>CWS-0801-40-AA1E-NA</v>
      </c>
      <c r="E193" s="14" t="str" cm="1">
        <f t="array" ref="E193">IFERROR(_xlfn.TEXTJOIN("-",TRUE,_xlfn.XLOOKUP(VALUE(INDEX(_xlfn.TEXTSPLIT(B193,"-"),3)),'DN轉換表(必要)'!A:A,'DN轉換表(必要)'!B:B,,0),INDEX(_xlfn.TEXTSPLIT(B193,"-"),1),INDEX(_xlfn.TEXTSPLIT(B193,"-"),2),INDEX(_xlfn.TEXTSPLIT(B193,"-"),4),INDEX(_xlfn.TEXTSPLIT(B193,"-"),5)),_xlfn.TEXTJOIN("-",TRUE,_xlfn.XLOOKUP(VALUE(INDEX(_xlfn.TEXTSPLIT(B193,"-"),4)),'DN轉換表(必要)'!A:A,'DN轉換表(必要)'!B:B,,0),INDEX(_xlfn.TEXTSPLIT(B193,"-"),1),INDEX(_xlfn.TEXTSPLIT(B193,"-"),2),INDEX(_xlfn.TEXTSPLIT(B193,"-"),3),INDEX(_xlfn.TEXTSPLIT(B193,"-"),4),INDEX(_xlfn.TEXTSPLIT(B193,"-"),5)))</f>
        <v>1 1/2"-CWS-0801-AA1E-NA</v>
      </c>
      <c r="F193" s="3" t="str">
        <f>IFERROR(_xlfn.XLOOKUP(_xlfn.CONCAT(表格1[[#This Row],[Series NO]],"_",SUBSTITUTE(F$1,"REV.","")),版本控制!$F:$F,版本控制!$C:$C,,0),"")</f>
        <v>04/22/'25</v>
      </c>
      <c r="G193" s="3" t="str">
        <f>IFERROR(_xlfn.XLOOKUP(_xlfn.CONCAT(表格1[[#This Row],[Series NO]],"_",SUBSTITUTE(G$1,"REV.","")),版本控制!$F:$F,版本控制!$C:$C,,0),"")</f>
        <v/>
      </c>
      <c r="H193" s="3" t="str">
        <f>IFERROR(_xlfn.XLOOKUP(_xlfn.CONCAT(表格1[[#This Row],[Series NO]],"_",SUBSTITUTE(H$1,"REV.","")),版本控制!$F:$F,版本控制!$C:$C,,0),"")</f>
        <v/>
      </c>
      <c r="I193" s="3" t="str">
        <f>IFERROR(_xlfn.XLOOKUP(_xlfn.CONCAT(表格1[[#This Row],[Series NO]],"_",SUBSTITUTE(I$1,"REV.","")),版本控制!$F:$F,版本控制!$C:$C,,0),"")</f>
        <v/>
      </c>
      <c r="J193" s="3" t="str">
        <f>IFERROR(_xlfn.XLOOKUP(_xlfn.CONCAT(表格1[[#This Row],[Series NO]],"_",SUBSTITUTE(J$1,"REV.","")),版本控制!$F:$F,版本控制!$C:$C,,0),"")</f>
        <v/>
      </c>
      <c r="K193" s="3" t="str" cm="1">
        <f t="array" ref="K193">INDEX(F$1:J$1,1,MATCH(1,1/($F193:J193&lt;&gt;"")))</f>
        <v>REV.1</v>
      </c>
      <c r="L193" s="3" t="str" cm="1">
        <f t="array" ref="L193">LOOKUP(2,1/($F193:J193&lt;&gt;""),$F193:J193)</f>
        <v>04/22/'25</v>
      </c>
      <c r="M193" s="3"/>
      <c r="N193" s="3" t="str">
        <f t="shared" si="5"/>
        <v>0191</v>
      </c>
      <c r="O193" s="28"/>
      <c r="P193" s="15"/>
      <c r="Q193" s="22" cm="1">
        <f t="array" ref="Q193">_xlfn.XLOOKUP(INDEX(_xlfn.TEXTSPLIT(表格1[[#This Row],[LINE   NUMBER]],"-"),1),'DN轉換表(必要)'!B:B,'DN轉換表(必要)'!C:C,,0)</f>
        <v>1.5</v>
      </c>
      <c r="R193" s="22" t="str" cm="1">
        <f t="array" ref="R193">IF(IFERROR(MATCH(INDEX(_xlfn.TEXTSPLIT(表格1[[#This Row],[LINE   NUMBER]],"-"),2),介質清單!I:I,0)&gt;=1,FALSE),"Trim",INDEX(_xlfn.TEXTSPLIT(表格1[[#This Row],[LINE   NUMBER]],"-"),2))</f>
        <v>CWS</v>
      </c>
      <c r="S193" s="22" t="str" cm="1">
        <f t="array" ref="S19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0801</v>
      </c>
      <c r="T193" s="22" t="str" cm="1">
        <f t="array" ref="T193">IF(LEN(INDEX(_xlfn.TEXTSPLIT(表格1[[#This Row],[LINE   NUMBER]],"-"),4))=4,INDEX(_xlfn.TEXTSPLIT(表格1[[#This Row],[LINE   NUMBER]],"-"),4),IF(LEN(MID(E193,FIND("AA",E193,1),4))=4,MID(E193,FIND("AA",E193,1),4),"Wrong"))</f>
        <v>AA1E</v>
      </c>
      <c r="U193" s="22" t="str" cm="1">
        <f t="array" ref="U19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93" s="22" t="str">
        <f>_xlfn.XLOOKUP(表格1[[#This Row],[級數]],管道等级索引表!B:B,管道等级索引表!G:G,,0)</f>
        <v>TP304</v>
      </c>
      <c r="W193" s="22" t="s">
        <v>5</v>
      </c>
      <c r="X193" s="23"/>
      <c r="Y193" s="22"/>
      <c r="Z193" s="22" t="str">
        <f>_xlfn.CONCAT(表格1[[#This Row],[系統]],"-",表格1[[#This Row],[編號]])</f>
        <v>CWS-0801</v>
      </c>
      <c r="AA193" s="22"/>
      <c r="AB19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9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93" s="24" t="str">
        <f>IFERROR(_xlfn.XLOOKUP(表格1[[#This Row],[Line_No]],管道特性一覽表!A:A,管道特性一覽表!P:P,,0),"")</f>
        <v>水</v>
      </c>
      <c r="AE193" s="24" t="str" cm="1">
        <f t="array" ref="AE193">_xlfn.IFNA(_xlfn.XLOOKUP(表格1[[#This Row],[Series NO]],'依TP NO.篩選'!A:A,'依TP NO.篩選'!R:R,,0),_xlfn.XLOOKUP(VALUE(表格1[[#This Row],[Series NO]]),VALUE('依TP NO.篩選'!A:A),'依TP NO.篩選'!R:R,,0))</f>
        <v>TP-010</v>
      </c>
      <c r="AF193" s="24" t="str">
        <f>_xlfn.XLOOKUP(表格1[[#This Row],[系統]],介質清單!A:A,介質清單!B:B,,0)</f>
        <v>迴圈冷卻水上水</v>
      </c>
      <c r="AG193" s="25"/>
      <c r="AH193" s="22" t="s">
        <v>3433</v>
      </c>
      <c r="AI193" s="24"/>
      <c r="AJ19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93" s="2" t="str" cm="1">
        <f t="array" ref="AK193">IFERROR(_xlfn.TEXTJOIN("-",TRUE,INDEX(_xlfn.TEXTSPLIT(B193,"-"),1),INDEX(_xlfn.TEXTSPLIT(B193,"-"),2),INDEX(_xlfn.TEXTSPLIT(B193,"-"),4),INDEX(_xlfn.TEXTSPLIT(B193,"-"),5)),_xlfn.TEXTJOIN("-",TRUE,_xlfn.XLOOKUP(VALUE(INDEX(_xlfn.TEXTSPLIT(B193,"-"),4)),'DN轉換表(必要)'!A:A,'DN轉換表(必要)'!B:B,,0),INDEX(_xlfn.TEXTSPLIT(B193,"-"),1),INDEX(_xlfn.TEXTSPLIT(B193,"-"),2),INDEX(_xlfn.TEXTSPLIT(B193,"-"),3),INDEX(_xlfn.TEXTSPLIT(B193,"-"),4),INDEX(_xlfn.TEXTSPLIT(B193,"-"),5)))</f>
        <v>CWS-0801-AA1E-NA</v>
      </c>
      <c r="AL193" s="2" t="str">
        <f>IF(ISNUMBER(IFERROR(_xlfn.XLOOKUP(表格1[[#This Row],[Line_No]],'TEMP VALUE'!A:A,'DRAWING LIST'!A:A,,0),"")),"v","")</f>
        <v/>
      </c>
      <c r="AM193" s="2" t="str">
        <f>_xlfn.XLOOKUP(表格1[[#This Row],[Series NO]], 版本控制!$A:$A, 版本控制!$E:$E, , 0, -1)</f>
        <v>啟用</v>
      </c>
    </row>
    <row r="194" spans="1:39" hidden="1">
      <c r="A194" s="18">
        <f>'圖號清單-114.04.25'!A194</f>
        <v>192</v>
      </c>
      <c r="B194" s="14" t="str">
        <f>_xlfn.XLOOKUP(表格1[[#This Row],[Series NO]],'圖號清單-114.04.25'!A:A,'圖號清單-114.04.25'!B:B,,0)</f>
        <v>CWS-0801-40-AA1E-NA-2</v>
      </c>
      <c r="C194" s="3" t="str">
        <f>COUNTIF($AK$2:AK194, AK194) &amp; "/" &amp; COUNTIF($AK$2:$AK$3003, AK194)</f>
        <v>2/3</v>
      </c>
      <c r="D194" s="3" t="str">
        <f t="shared" si="4"/>
        <v>CWS-0801-40-AA1E-NA</v>
      </c>
      <c r="E194" s="14" t="str" cm="1">
        <f t="array" ref="E194">IFERROR(_xlfn.TEXTJOIN("-",TRUE,_xlfn.XLOOKUP(VALUE(INDEX(_xlfn.TEXTSPLIT(B194,"-"),3)),'DN轉換表(必要)'!A:A,'DN轉換表(必要)'!B:B,,0),INDEX(_xlfn.TEXTSPLIT(B194,"-"),1),INDEX(_xlfn.TEXTSPLIT(B194,"-"),2),INDEX(_xlfn.TEXTSPLIT(B194,"-"),4),INDEX(_xlfn.TEXTSPLIT(B194,"-"),5)),_xlfn.TEXTJOIN("-",TRUE,_xlfn.XLOOKUP(VALUE(INDEX(_xlfn.TEXTSPLIT(B194,"-"),4)),'DN轉換表(必要)'!A:A,'DN轉換表(必要)'!B:B,,0),INDEX(_xlfn.TEXTSPLIT(B194,"-"),1),INDEX(_xlfn.TEXTSPLIT(B194,"-"),2),INDEX(_xlfn.TEXTSPLIT(B194,"-"),3),INDEX(_xlfn.TEXTSPLIT(B194,"-"),4),INDEX(_xlfn.TEXTSPLIT(B194,"-"),5)))</f>
        <v>1 1/2"-CWS-0801-AA1E-NA</v>
      </c>
      <c r="F194" s="3" t="str">
        <f>IFERROR(_xlfn.XLOOKUP(_xlfn.CONCAT(表格1[[#This Row],[Series NO]],"_",SUBSTITUTE(F$1,"REV.","")),版本控制!$F:$F,版本控制!$C:$C,,0),"")</f>
        <v>04/22/'25</v>
      </c>
      <c r="G194" s="3" t="str">
        <f>IFERROR(_xlfn.XLOOKUP(_xlfn.CONCAT(表格1[[#This Row],[Series NO]],"_",SUBSTITUTE(G$1,"REV.","")),版本控制!$F:$F,版本控制!$C:$C,,0),"")</f>
        <v/>
      </c>
      <c r="H194" s="3" t="str">
        <f>IFERROR(_xlfn.XLOOKUP(_xlfn.CONCAT(表格1[[#This Row],[Series NO]],"_",SUBSTITUTE(H$1,"REV.","")),版本控制!$F:$F,版本控制!$C:$C,,0),"")</f>
        <v/>
      </c>
      <c r="I194" s="3" t="str">
        <f>IFERROR(_xlfn.XLOOKUP(_xlfn.CONCAT(表格1[[#This Row],[Series NO]],"_",SUBSTITUTE(I$1,"REV.","")),版本控制!$F:$F,版本控制!$C:$C,,0),"")</f>
        <v/>
      </c>
      <c r="J194" s="3" t="str">
        <f>IFERROR(_xlfn.XLOOKUP(_xlfn.CONCAT(表格1[[#This Row],[Series NO]],"_",SUBSTITUTE(J$1,"REV.","")),版本控制!$F:$F,版本控制!$C:$C,,0),"")</f>
        <v/>
      </c>
      <c r="K194" s="3" t="str" cm="1">
        <f t="array" ref="K194">INDEX(F$1:J$1,1,MATCH(1,1/($F194:J194&lt;&gt;"")))</f>
        <v>REV.1</v>
      </c>
      <c r="L194" s="3" t="str" cm="1">
        <f t="array" ref="L194">LOOKUP(2,1/($F194:J194&lt;&gt;""),$F194:J194)</f>
        <v>04/22/'25</v>
      </c>
      <c r="M194" s="3"/>
      <c r="N194" s="3" t="str">
        <f t="shared" si="5"/>
        <v>0192</v>
      </c>
      <c r="O194" s="28"/>
      <c r="P194" s="15"/>
      <c r="Q194" s="22" cm="1">
        <f t="array" ref="Q194">_xlfn.XLOOKUP(INDEX(_xlfn.TEXTSPLIT(表格1[[#This Row],[LINE   NUMBER]],"-"),1),'DN轉換表(必要)'!B:B,'DN轉換表(必要)'!C:C,,0)</f>
        <v>1.5</v>
      </c>
      <c r="R194" s="22" t="str" cm="1">
        <f t="array" ref="R194">IF(IFERROR(MATCH(INDEX(_xlfn.TEXTSPLIT(表格1[[#This Row],[LINE   NUMBER]],"-"),2),介質清單!I:I,0)&gt;=1,FALSE),"Trim",INDEX(_xlfn.TEXTSPLIT(表格1[[#This Row],[LINE   NUMBER]],"-"),2))</f>
        <v>CWS</v>
      </c>
      <c r="S194" s="22" t="str" cm="1">
        <f t="array" ref="S19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0801</v>
      </c>
      <c r="T194" s="22" t="str" cm="1">
        <f t="array" ref="T194">IF(LEN(INDEX(_xlfn.TEXTSPLIT(表格1[[#This Row],[LINE   NUMBER]],"-"),4))=4,INDEX(_xlfn.TEXTSPLIT(表格1[[#This Row],[LINE   NUMBER]],"-"),4),IF(LEN(MID(E194,FIND("AA",E194,1),4))=4,MID(E194,FIND("AA",E194,1),4),"Wrong"))</f>
        <v>AA1E</v>
      </c>
      <c r="U194" s="22" t="str" cm="1">
        <f t="array" ref="U19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94" s="22" t="str">
        <f>_xlfn.XLOOKUP(表格1[[#This Row],[級數]],管道等级索引表!B:B,管道等级索引表!G:G,,0)</f>
        <v>TP304</v>
      </c>
      <c r="W194" s="22" t="s">
        <v>5</v>
      </c>
      <c r="X194" s="23"/>
      <c r="Y194" s="22"/>
      <c r="Z194" s="22" t="str">
        <f>_xlfn.CONCAT(表格1[[#This Row],[系統]],"-",表格1[[#This Row],[編號]])</f>
        <v>CWS-0801</v>
      </c>
      <c r="AA194" s="22"/>
      <c r="AB19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9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94" s="24" t="str">
        <f>IFERROR(_xlfn.XLOOKUP(表格1[[#This Row],[Line_No]],管道特性一覽表!A:A,管道特性一覽表!P:P,,0),"")</f>
        <v>水</v>
      </c>
      <c r="AE194" s="24" t="str" cm="1">
        <f t="array" ref="AE194">_xlfn.IFNA(_xlfn.XLOOKUP(表格1[[#This Row],[Series NO]],'依TP NO.篩選'!A:A,'依TP NO.篩選'!R:R,,0),_xlfn.XLOOKUP(VALUE(表格1[[#This Row],[Series NO]]),VALUE('依TP NO.篩選'!A:A),'依TP NO.篩選'!R:R,,0))</f>
        <v>TP-010</v>
      </c>
      <c r="AF194" s="24" t="str">
        <f>_xlfn.XLOOKUP(表格1[[#This Row],[系統]],介質清單!A:A,介質清單!B:B,,0)</f>
        <v>迴圈冷卻水上水</v>
      </c>
      <c r="AG194" s="25"/>
      <c r="AH194" s="22" t="s">
        <v>3433</v>
      </c>
      <c r="AI194" s="24"/>
      <c r="AJ19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94" s="2" t="str" cm="1">
        <f t="array" ref="AK194">IFERROR(_xlfn.TEXTJOIN("-",TRUE,INDEX(_xlfn.TEXTSPLIT(B194,"-"),1),INDEX(_xlfn.TEXTSPLIT(B194,"-"),2),INDEX(_xlfn.TEXTSPLIT(B194,"-"),4),INDEX(_xlfn.TEXTSPLIT(B194,"-"),5)),_xlfn.TEXTJOIN("-",TRUE,_xlfn.XLOOKUP(VALUE(INDEX(_xlfn.TEXTSPLIT(B194,"-"),4)),'DN轉換表(必要)'!A:A,'DN轉換表(必要)'!B:B,,0),INDEX(_xlfn.TEXTSPLIT(B194,"-"),1),INDEX(_xlfn.TEXTSPLIT(B194,"-"),2),INDEX(_xlfn.TEXTSPLIT(B194,"-"),3),INDEX(_xlfn.TEXTSPLIT(B194,"-"),4),INDEX(_xlfn.TEXTSPLIT(B194,"-"),5)))</f>
        <v>CWS-0801-AA1E-NA</v>
      </c>
      <c r="AL194" s="2" t="str">
        <f>IF(ISNUMBER(IFERROR(_xlfn.XLOOKUP(表格1[[#This Row],[Line_No]],'TEMP VALUE'!A:A,'DRAWING LIST'!A:A,,0),"")),"v","")</f>
        <v/>
      </c>
      <c r="AM194" s="2" t="str">
        <f>_xlfn.XLOOKUP(表格1[[#This Row],[Series NO]], 版本控制!$A:$A, 版本控制!$E:$E, , 0, -1)</f>
        <v>啟用</v>
      </c>
    </row>
    <row r="195" spans="1:39" hidden="1">
      <c r="A195" s="18">
        <f>'圖號清單-114.04.25'!A195</f>
        <v>193</v>
      </c>
      <c r="B195" s="14" t="str">
        <f>_xlfn.XLOOKUP(表格1[[#This Row],[Series NO]],'圖號清單-114.04.25'!A:A,'圖號清單-114.04.25'!B:B,,0)</f>
        <v>CWS-0801-40-AA1E-NA-3</v>
      </c>
      <c r="C195" s="3" t="str">
        <f>COUNTIF($AK$2:AK195, AK195) &amp; "/" &amp; COUNTIF($AK$2:$AK$3003, AK195)</f>
        <v>3/3</v>
      </c>
      <c r="D195" s="3" t="str">
        <f t="shared" ref="D195:D258" si="6">_xlfn.TEXTJOIN("-",TRUE,INDEX(_xlfn.TEXTSPLIT(B195,"-"),1),INDEX(_xlfn.TEXTSPLIT(B195,"-"),2),INDEX(_xlfn.TEXTSPLIT(B195,"-"),3),INDEX(_xlfn.TEXTSPLIT(B195,"-"),4),INDEX(_xlfn.TEXTSPLIT(B195,"-"),5))</f>
        <v>CWS-0801-40-AA1E-NA</v>
      </c>
      <c r="E195" s="14" t="str" cm="1">
        <f t="array" ref="E195">IFERROR(_xlfn.TEXTJOIN("-",TRUE,_xlfn.XLOOKUP(VALUE(INDEX(_xlfn.TEXTSPLIT(B195,"-"),3)),'DN轉換表(必要)'!A:A,'DN轉換表(必要)'!B:B,,0),INDEX(_xlfn.TEXTSPLIT(B195,"-"),1),INDEX(_xlfn.TEXTSPLIT(B195,"-"),2),INDEX(_xlfn.TEXTSPLIT(B195,"-"),4),INDEX(_xlfn.TEXTSPLIT(B195,"-"),5)),_xlfn.TEXTJOIN("-",TRUE,_xlfn.XLOOKUP(VALUE(INDEX(_xlfn.TEXTSPLIT(B195,"-"),4)),'DN轉換表(必要)'!A:A,'DN轉換表(必要)'!B:B,,0),INDEX(_xlfn.TEXTSPLIT(B195,"-"),1),INDEX(_xlfn.TEXTSPLIT(B195,"-"),2),INDEX(_xlfn.TEXTSPLIT(B195,"-"),3),INDEX(_xlfn.TEXTSPLIT(B195,"-"),4),INDEX(_xlfn.TEXTSPLIT(B195,"-"),5)))</f>
        <v>1 1/2"-CWS-0801-AA1E-NA</v>
      </c>
      <c r="F195" s="3" t="str">
        <f>IFERROR(_xlfn.XLOOKUP(_xlfn.CONCAT(表格1[[#This Row],[Series NO]],"_",SUBSTITUTE(F$1,"REV.","")),版本控制!$F:$F,版本控制!$C:$C,,0),"")</f>
        <v>04/22/'25</v>
      </c>
      <c r="G195" s="3" t="str">
        <f>IFERROR(_xlfn.XLOOKUP(_xlfn.CONCAT(表格1[[#This Row],[Series NO]],"_",SUBSTITUTE(G$1,"REV.","")),版本控制!$F:$F,版本控制!$C:$C,,0),"")</f>
        <v/>
      </c>
      <c r="H195" s="3" t="str">
        <f>IFERROR(_xlfn.XLOOKUP(_xlfn.CONCAT(表格1[[#This Row],[Series NO]],"_",SUBSTITUTE(H$1,"REV.","")),版本控制!$F:$F,版本控制!$C:$C,,0),"")</f>
        <v/>
      </c>
      <c r="I195" s="3" t="str">
        <f>IFERROR(_xlfn.XLOOKUP(_xlfn.CONCAT(表格1[[#This Row],[Series NO]],"_",SUBSTITUTE(I$1,"REV.","")),版本控制!$F:$F,版本控制!$C:$C,,0),"")</f>
        <v/>
      </c>
      <c r="J195" s="3" t="str">
        <f>IFERROR(_xlfn.XLOOKUP(_xlfn.CONCAT(表格1[[#This Row],[Series NO]],"_",SUBSTITUTE(J$1,"REV.","")),版本控制!$F:$F,版本控制!$C:$C,,0),"")</f>
        <v/>
      </c>
      <c r="K195" s="3" t="str" cm="1">
        <f t="array" ref="K195">INDEX(F$1:J$1,1,MATCH(1,1/($F195:J195&lt;&gt;"")))</f>
        <v>REV.1</v>
      </c>
      <c r="L195" s="3" t="str" cm="1">
        <f t="array" ref="L195">LOOKUP(2,1/($F195:J195&lt;&gt;""),$F195:J195)</f>
        <v>04/22/'25</v>
      </c>
      <c r="M195" s="3"/>
      <c r="N195" s="3" t="str">
        <f t="shared" si="5"/>
        <v>0193</v>
      </c>
      <c r="O195" s="28"/>
      <c r="P195" s="15"/>
      <c r="Q195" s="22" cm="1">
        <f t="array" ref="Q195">_xlfn.XLOOKUP(INDEX(_xlfn.TEXTSPLIT(表格1[[#This Row],[LINE   NUMBER]],"-"),1),'DN轉換表(必要)'!B:B,'DN轉換表(必要)'!C:C,,0)</f>
        <v>1.5</v>
      </c>
      <c r="R195" s="22" t="str" cm="1">
        <f t="array" ref="R195">IF(IFERROR(MATCH(INDEX(_xlfn.TEXTSPLIT(表格1[[#This Row],[LINE   NUMBER]],"-"),2),介質清單!I:I,0)&gt;=1,FALSE),"Trim",INDEX(_xlfn.TEXTSPLIT(表格1[[#This Row],[LINE   NUMBER]],"-"),2))</f>
        <v>CWS</v>
      </c>
      <c r="S195" s="22" t="str" cm="1">
        <f t="array" ref="S19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0801</v>
      </c>
      <c r="T195" s="22" t="str" cm="1">
        <f t="array" ref="T195">IF(LEN(INDEX(_xlfn.TEXTSPLIT(表格1[[#This Row],[LINE   NUMBER]],"-"),4))=4,INDEX(_xlfn.TEXTSPLIT(表格1[[#This Row],[LINE   NUMBER]],"-"),4),IF(LEN(MID(E195,FIND("AA",E195,1),4))=4,MID(E195,FIND("AA",E195,1),4),"Wrong"))</f>
        <v>AA1E</v>
      </c>
      <c r="U195" s="22" t="str" cm="1">
        <f t="array" ref="U19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95" s="22" t="str">
        <f>_xlfn.XLOOKUP(表格1[[#This Row],[級數]],管道等级索引表!B:B,管道等级索引表!G:G,,0)</f>
        <v>TP304</v>
      </c>
      <c r="W195" s="22" t="s">
        <v>5</v>
      </c>
      <c r="X195" s="23"/>
      <c r="Y195" s="22"/>
      <c r="Z195" s="22" t="str">
        <f>_xlfn.CONCAT(表格1[[#This Row],[系統]],"-",表格1[[#This Row],[編號]])</f>
        <v>CWS-0801</v>
      </c>
      <c r="AA195" s="22"/>
      <c r="AB19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9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95" s="24" t="str">
        <f>IFERROR(_xlfn.XLOOKUP(表格1[[#This Row],[Line_No]],管道特性一覽表!A:A,管道特性一覽表!P:P,,0),"")</f>
        <v>水</v>
      </c>
      <c r="AE195" s="24" t="str" cm="1">
        <f t="array" ref="AE195">_xlfn.IFNA(_xlfn.XLOOKUP(表格1[[#This Row],[Series NO]],'依TP NO.篩選'!A:A,'依TP NO.篩選'!R:R,,0),_xlfn.XLOOKUP(VALUE(表格1[[#This Row],[Series NO]]),VALUE('依TP NO.篩選'!A:A),'依TP NO.篩選'!R:R,,0))</f>
        <v>TP-010</v>
      </c>
      <c r="AF195" s="24" t="str">
        <f>_xlfn.XLOOKUP(表格1[[#This Row],[系統]],介質清單!A:A,介質清單!B:B,,0)</f>
        <v>迴圈冷卻水上水</v>
      </c>
      <c r="AG195" s="25"/>
      <c r="AH195" s="22" t="s">
        <v>3433</v>
      </c>
      <c r="AI195" s="24"/>
      <c r="AJ19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95" s="2" t="str" cm="1">
        <f t="array" ref="AK195">IFERROR(_xlfn.TEXTJOIN("-",TRUE,INDEX(_xlfn.TEXTSPLIT(B195,"-"),1),INDEX(_xlfn.TEXTSPLIT(B195,"-"),2),INDEX(_xlfn.TEXTSPLIT(B195,"-"),4),INDEX(_xlfn.TEXTSPLIT(B195,"-"),5)),_xlfn.TEXTJOIN("-",TRUE,_xlfn.XLOOKUP(VALUE(INDEX(_xlfn.TEXTSPLIT(B195,"-"),4)),'DN轉換表(必要)'!A:A,'DN轉換表(必要)'!B:B,,0),INDEX(_xlfn.TEXTSPLIT(B195,"-"),1),INDEX(_xlfn.TEXTSPLIT(B195,"-"),2),INDEX(_xlfn.TEXTSPLIT(B195,"-"),3),INDEX(_xlfn.TEXTSPLIT(B195,"-"),4),INDEX(_xlfn.TEXTSPLIT(B195,"-"),5)))</f>
        <v>CWS-0801-AA1E-NA</v>
      </c>
      <c r="AL195" s="2" t="str">
        <f>IF(ISNUMBER(IFERROR(_xlfn.XLOOKUP(表格1[[#This Row],[Line_No]],'TEMP VALUE'!A:A,'DRAWING LIST'!A:A,,0),"")),"v","")</f>
        <v/>
      </c>
      <c r="AM195" s="2" t="str">
        <f>_xlfn.XLOOKUP(表格1[[#This Row],[Series NO]], 版本控制!$A:$A, 版本控制!$E:$E, , 0, -1)</f>
        <v>啟用</v>
      </c>
    </row>
    <row r="196" spans="1:39" hidden="1">
      <c r="A196" s="18">
        <f>'圖號清單-114.04.25'!A196</f>
        <v>194</v>
      </c>
      <c r="B196" s="14" t="str">
        <f>_xlfn.XLOOKUP(表格1[[#This Row],[Series NO]],'圖號清單-114.04.25'!A:A,'圖號清單-114.04.25'!B:B,,0)</f>
        <v>CWS-0802-25-AA1E-NA</v>
      </c>
      <c r="C196" s="3" t="str">
        <f>COUNTIF($AK$2:AK196, AK196) &amp; "/" &amp; COUNTIF($AK$2:$AK$3003, AK196)</f>
        <v>1/1</v>
      </c>
      <c r="D196" s="3" t="str">
        <f t="shared" si="6"/>
        <v>CWS-0802-25-AA1E-NA</v>
      </c>
      <c r="E196" s="14" t="str" cm="1">
        <f t="array" ref="E196">IFERROR(_xlfn.TEXTJOIN("-",TRUE,_xlfn.XLOOKUP(VALUE(INDEX(_xlfn.TEXTSPLIT(B196,"-"),3)),'DN轉換表(必要)'!A:A,'DN轉換表(必要)'!B:B,,0),INDEX(_xlfn.TEXTSPLIT(B196,"-"),1),INDEX(_xlfn.TEXTSPLIT(B196,"-"),2),INDEX(_xlfn.TEXTSPLIT(B196,"-"),4),INDEX(_xlfn.TEXTSPLIT(B196,"-"),5)),_xlfn.TEXTJOIN("-",TRUE,_xlfn.XLOOKUP(VALUE(INDEX(_xlfn.TEXTSPLIT(B196,"-"),4)),'DN轉換表(必要)'!A:A,'DN轉換表(必要)'!B:B,,0),INDEX(_xlfn.TEXTSPLIT(B196,"-"),1),INDEX(_xlfn.TEXTSPLIT(B196,"-"),2),INDEX(_xlfn.TEXTSPLIT(B196,"-"),3),INDEX(_xlfn.TEXTSPLIT(B196,"-"),4),INDEX(_xlfn.TEXTSPLIT(B196,"-"),5)))</f>
        <v>1"-CWS-0802-AA1E-NA</v>
      </c>
      <c r="F196" s="3" t="str">
        <f>IFERROR(_xlfn.XLOOKUP(_xlfn.CONCAT(表格1[[#This Row],[Series NO]],"_",SUBSTITUTE(F$1,"REV.","")),版本控制!$F:$F,版本控制!$C:$C,,0),"")</f>
        <v>04/22/'25</v>
      </c>
      <c r="G196" s="3" t="str">
        <f>IFERROR(_xlfn.XLOOKUP(_xlfn.CONCAT(表格1[[#This Row],[Series NO]],"_",SUBSTITUTE(G$1,"REV.","")),版本控制!$F:$F,版本控制!$C:$C,,0),"")</f>
        <v/>
      </c>
      <c r="H196" s="3" t="str">
        <f>IFERROR(_xlfn.XLOOKUP(_xlfn.CONCAT(表格1[[#This Row],[Series NO]],"_",SUBSTITUTE(H$1,"REV.","")),版本控制!$F:$F,版本控制!$C:$C,,0),"")</f>
        <v/>
      </c>
      <c r="I196" s="3" t="str">
        <f>IFERROR(_xlfn.XLOOKUP(_xlfn.CONCAT(表格1[[#This Row],[Series NO]],"_",SUBSTITUTE(I$1,"REV.","")),版本控制!$F:$F,版本控制!$C:$C,,0),"")</f>
        <v/>
      </c>
      <c r="J196" s="3" t="str">
        <f>IFERROR(_xlfn.XLOOKUP(_xlfn.CONCAT(表格1[[#This Row],[Series NO]],"_",SUBSTITUTE(J$1,"REV.","")),版本控制!$F:$F,版本控制!$C:$C,,0),"")</f>
        <v/>
      </c>
      <c r="K196" s="3" t="str" cm="1">
        <f t="array" ref="K196">INDEX(F$1:J$1,1,MATCH(1,1/($F196:J196&lt;&gt;"")))</f>
        <v>REV.1</v>
      </c>
      <c r="L196" s="3" t="str" cm="1">
        <f t="array" ref="L196">LOOKUP(2,1/($F196:J196&lt;&gt;""),$F196:J196)</f>
        <v>04/22/'25</v>
      </c>
      <c r="M196" s="3"/>
      <c r="N196" s="3" t="str">
        <f t="shared" ref="N196:N259" si="7">+TEXT(A196,"0000")</f>
        <v>0194</v>
      </c>
      <c r="O196" s="28"/>
      <c r="P196" s="15"/>
      <c r="Q196" s="22" cm="1">
        <f t="array" ref="Q196">_xlfn.XLOOKUP(INDEX(_xlfn.TEXTSPLIT(表格1[[#This Row],[LINE   NUMBER]],"-"),1),'DN轉換表(必要)'!B:B,'DN轉換表(必要)'!C:C,,0)</f>
        <v>1</v>
      </c>
      <c r="R196" s="22" t="str" cm="1">
        <f t="array" ref="R196">IF(IFERROR(MATCH(INDEX(_xlfn.TEXTSPLIT(表格1[[#This Row],[LINE   NUMBER]],"-"),2),介質清單!I:I,0)&gt;=1,FALSE),"Trim",INDEX(_xlfn.TEXTSPLIT(表格1[[#This Row],[LINE   NUMBER]],"-"),2))</f>
        <v>CWS</v>
      </c>
      <c r="S196" s="22" t="str" cm="1">
        <f t="array" ref="S19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0802</v>
      </c>
      <c r="T196" s="22" t="str" cm="1">
        <f t="array" ref="T196">IF(LEN(INDEX(_xlfn.TEXTSPLIT(表格1[[#This Row],[LINE   NUMBER]],"-"),4))=4,INDEX(_xlfn.TEXTSPLIT(表格1[[#This Row],[LINE   NUMBER]],"-"),4),IF(LEN(MID(E196,FIND("AA",E196,1),4))=4,MID(E196,FIND("AA",E196,1),4),"Wrong"))</f>
        <v>AA1E</v>
      </c>
      <c r="U196" s="22" t="str" cm="1">
        <f t="array" ref="U19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96" s="22" t="str">
        <f>_xlfn.XLOOKUP(表格1[[#This Row],[級數]],管道等级索引表!B:B,管道等级索引表!G:G,,0)</f>
        <v>TP304</v>
      </c>
      <c r="W196" s="22" t="s">
        <v>5</v>
      </c>
      <c r="X196" s="23"/>
      <c r="Y196" s="22"/>
      <c r="Z196" s="22" t="str">
        <f>_xlfn.CONCAT(表格1[[#This Row],[系統]],"-",表格1[[#This Row],[編號]])</f>
        <v>CWS-0802</v>
      </c>
      <c r="AA196" s="22"/>
      <c r="AB19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9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96" s="24" t="str">
        <f>IFERROR(_xlfn.XLOOKUP(表格1[[#This Row],[Line_No]],管道特性一覽表!A:A,管道特性一覽表!P:P,,0),"")</f>
        <v>水</v>
      </c>
      <c r="AE196" s="24" t="str" cm="1">
        <f t="array" ref="AE196">_xlfn.IFNA(_xlfn.XLOOKUP(表格1[[#This Row],[Series NO]],'依TP NO.篩選'!A:A,'依TP NO.篩選'!R:R,,0),_xlfn.XLOOKUP(VALUE(表格1[[#This Row],[Series NO]]),VALUE('依TP NO.篩選'!A:A),'依TP NO.篩選'!R:R,,0))</f>
        <v>TP-010</v>
      </c>
      <c r="AF196" s="24" t="str">
        <f>_xlfn.XLOOKUP(表格1[[#This Row],[系統]],介質清單!A:A,介質清單!B:B,,0)</f>
        <v>迴圈冷卻水上水</v>
      </c>
      <c r="AG196" s="25"/>
      <c r="AH196" s="22" t="s">
        <v>3433</v>
      </c>
      <c r="AI196" s="24"/>
      <c r="AJ19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96" s="2" t="str" cm="1">
        <f t="array" ref="AK196">IFERROR(_xlfn.TEXTJOIN("-",TRUE,INDEX(_xlfn.TEXTSPLIT(B196,"-"),1),INDEX(_xlfn.TEXTSPLIT(B196,"-"),2),INDEX(_xlfn.TEXTSPLIT(B196,"-"),4),INDEX(_xlfn.TEXTSPLIT(B196,"-"),5)),_xlfn.TEXTJOIN("-",TRUE,_xlfn.XLOOKUP(VALUE(INDEX(_xlfn.TEXTSPLIT(B196,"-"),4)),'DN轉換表(必要)'!A:A,'DN轉換表(必要)'!B:B,,0),INDEX(_xlfn.TEXTSPLIT(B196,"-"),1),INDEX(_xlfn.TEXTSPLIT(B196,"-"),2),INDEX(_xlfn.TEXTSPLIT(B196,"-"),3),INDEX(_xlfn.TEXTSPLIT(B196,"-"),4),INDEX(_xlfn.TEXTSPLIT(B196,"-"),5)))</f>
        <v>CWS-0802-AA1E-NA</v>
      </c>
      <c r="AL196" s="2" t="str">
        <f>IF(ISNUMBER(IFERROR(_xlfn.XLOOKUP(表格1[[#This Row],[Line_No]],'TEMP VALUE'!A:A,'DRAWING LIST'!A:A,,0),"")),"v","")</f>
        <v/>
      </c>
      <c r="AM196" s="2" t="str">
        <f>_xlfn.XLOOKUP(表格1[[#This Row],[Series NO]], 版本控制!$A:$A, 版本控制!$E:$E, , 0, -1)</f>
        <v>啟用</v>
      </c>
    </row>
    <row r="197" spans="1:39" hidden="1">
      <c r="A197" s="18">
        <f>'圖號清單-114.04.25'!A197</f>
        <v>195</v>
      </c>
      <c r="B197" s="14" t="str">
        <f>_xlfn.XLOOKUP(表格1[[#This Row],[Series NO]],'圖號清單-114.04.25'!A:A,'圖號清單-114.04.25'!B:B,,0)</f>
        <v>CWS-0803-25-AA1E-NA</v>
      </c>
      <c r="C197" s="3" t="str">
        <f>COUNTIF($AK$2:AK197, AK197) &amp; "/" &amp; COUNTIF($AK$2:$AK$3003, AK197)</f>
        <v>1/1</v>
      </c>
      <c r="D197" s="3" t="str">
        <f t="shared" si="6"/>
        <v>CWS-0803-25-AA1E-NA</v>
      </c>
      <c r="E197" s="14" t="str" cm="1">
        <f t="array" ref="E197">IFERROR(_xlfn.TEXTJOIN("-",TRUE,_xlfn.XLOOKUP(VALUE(INDEX(_xlfn.TEXTSPLIT(B197,"-"),3)),'DN轉換表(必要)'!A:A,'DN轉換表(必要)'!B:B,,0),INDEX(_xlfn.TEXTSPLIT(B197,"-"),1),INDEX(_xlfn.TEXTSPLIT(B197,"-"),2),INDEX(_xlfn.TEXTSPLIT(B197,"-"),4),INDEX(_xlfn.TEXTSPLIT(B197,"-"),5)),_xlfn.TEXTJOIN("-",TRUE,_xlfn.XLOOKUP(VALUE(INDEX(_xlfn.TEXTSPLIT(B197,"-"),4)),'DN轉換表(必要)'!A:A,'DN轉換表(必要)'!B:B,,0),INDEX(_xlfn.TEXTSPLIT(B197,"-"),1),INDEX(_xlfn.TEXTSPLIT(B197,"-"),2),INDEX(_xlfn.TEXTSPLIT(B197,"-"),3),INDEX(_xlfn.TEXTSPLIT(B197,"-"),4),INDEX(_xlfn.TEXTSPLIT(B197,"-"),5)))</f>
        <v>1"-CWS-0803-AA1E-NA</v>
      </c>
      <c r="F197" s="3" t="str">
        <f>IFERROR(_xlfn.XLOOKUP(_xlfn.CONCAT(表格1[[#This Row],[Series NO]],"_",SUBSTITUTE(F$1,"REV.","")),版本控制!$F:$F,版本控制!$C:$C,,0),"")</f>
        <v>04/22/'25</v>
      </c>
      <c r="G197" s="3" t="str">
        <f>IFERROR(_xlfn.XLOOKUP(_xlfn.CONCAT(表格1[[#This Row],[Series NO]],"_",SUBSTITUTE(G$1,"REV.","")),版本控制!$F:$F,版本控制!$C:$C,,0),"")</f>
        <v/>
      </c>
      <c r="H197" s="3" t="str">
        <f>IFERROR(_xlfn.XLOOKUP(_xlfn.CONCAT(表格1[[#This Row],[Series NO]],"_",SUBSTITUTE(H$1,"REV.","")),版本控制!$F:$F,版本控制!$C:$C,,0),"")</f>
        <v/>
      </c>
      <c r="I197" s="3" t="str">
        <f>IFERROR(_xlfn.XLOOKUP(_xlfn.CONCAT(表格1[[#This Row],[Series NO]],"_",SUBSTITUTE(I$1,"REV.","")),版本控制!$F:$F,版本控制!$C:$C,,0),"")</f>
        <v/>
      </c>
      <c r="J197" s="3" t="str">
        <f>IFERROR(_xlfn.XLOOKUP(_xlfn.CONCAT(表格1[[#This Row],[Series NO]],"_",SUBSTITUTE(J$1,"REV.","")),版本控制!$F:$F,版本控制!$C:$C,,0),"")</f>
        <v/>
      </c>
      <c r="K197" s="3" t="str" cm="1">
        <f t="array" ref="K197">INDEX(F$1:J$1,1,MATCH(1,1/($F197:J197&lt;&gt;"")))</f>
        <v>REV.1</v>
      </c>
      <c r="L197" s="3" t="str" cm="1">
        <f t="array" ref="L197">LOOKUP(2,1/($F197:J197&lt;&gt;""),$F197:J197)</f>
        <v>04/22/'25</v>
      </c>
      <c r="M197" s="3"/>
      <c r="N197" s="3" t="str">
        <f t="shared" si="7"/>
        <v>0195</v>
      </c>
      <c r="O197" s="28"/>
      <c r="P197" s="15"/>
      <c r="Q197" s="22" cm="1">
        <f t="array" ref="Q197">_xlfn.XLOOKUP(INDEX(_xlfn.TEXTSPLIT(表格1[[#This Row],[LINE   NUMBER]],"-"),1),'DN轉換表(必要)'!B:B,'DN轉換表(必要)'!C:C,,0)</f>
        <v>1</v>
      </c>
      <c r="R197" s="22" t="str" cm="1">
        <f t="array" ref="R197">IF(IFERROR(MATCH(INDEX(_xlfn.TEXTSPLIT(表格1[[#This Row],[LINE   NUMBER]],"-"),2),介質清單!I:I,0)&gt;=1,FALSE),"Trim",INDEX(_xlfn.TEXTSPLIT(表格1[[#This Row],[LINE   NUMBER]],"-"),2))</f>
        <v>CWS</v>
      </c>
      <c r="S197" s="22" t="str" cm="1">
        <f t="array" ref="S19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0803</v>
      </c>
      <c r="T197" s="22" t="str" cm="1">
        <f t="array" ref="T197">IF(LEN(INDEX(_xlfn.TEXTSPLIT(表格1[[#This Row],[LINE   NUMBER]],"-"),4))=4,INDEX(_xlfn.TEXTSPLIT(表格1[[#This Row],[LINE   NUMBER]],"-"),4),IF(LEN(MID(E197,FIND("AA",E197,1),4))=4,MID(E197,FIND("AA",E197,1),4),"Wrong"))</f>
        <v>AA1E</v>
      </c>
      <c r="U197" s="22" t="str" cm="1">
        <f t="array" ref="U19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97" s="22" t="str">
        <f>_xlfn.XLOOKUP(表格1[[#This Row],[級數]],管道等级索引表!B:B,管道等级索引表!G:G,,0)</f>
        <v>TP304</v>
      </c>
      <c r="W197" s="22" t="s">
        <v>5</v>
      </c>
      <c r="X197" s="23"/>
      <c r="Y197" s="22"/>
      <c r="Z197" s="22" t="str">
        <f>_xlfn.CONCAT(表格1[[#This Row],[系統]],"-",表格1[[#This Row],[編號]])</f>
        <v>CWS-0803</v>
      </c>
      <c r="AA197" s="22"/>
      <c r="AB19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9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97" s="24" t="str">
        <f>IFERROR(_xlfn.XLOOKUP(表格1[[#This Row],[Line_No]],管道特性一覽表!A:A,管道特性一覽表!P:P,,0),"")</f>
        <v>水</v>
      </c>
      <c r="AE197" s="24" t="str" cm="1">
        <f t="array" ref="AE197">_xlfn.IFNA(_xlfn.XLOOKUP(表格1[[#This Row],[Series NO]],'依TP NO.篩選'!A:A,'依TP NO.篩選'!R:R,,0),_xlfn.XLOOKUP(VALUE(表格1[[#This Row],[Series NO]]),VALUE('依TP NO.篩選'!A:A),'依TP NO.篩選'!R:R,,0))</f>
        <v>TP-010</v>
      </c>
      <c r="AF197" s="24" t="str">
        <f>_xlfn.XLOOKUP(表格1[[#This Row],[系統]],介質清單!A:A,介質清單!B:B,,0)</f>
        <v>迴圈冷卻水上水</v>
      </c>
      <c r="AG197" s="25"/>
      <c r="AH197" s="22" t="s">
        <v>3433</v>
      </c>
      <c r="AI197" s="24"/>
      <c r="AJ19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97" s="2" t="str" cm="1">
        <f t="array" ref="AK197">IFERROR(_xlfn.TEXTJOIN("-",TRUE,INDEX(_xlfn.TEXTSPLIT(B197,"-"),1),INDEX(_xlfn.TEXTSPLIT(B197,"-"),2),INDEX(_xlfn.TEXTSPLIT(B197,"-"),4),INDEX(_xlfn.TEXTSPLIT(B197,"-"),5)),_xlfn.TEXTJOIN("-",TRUE,_xlfn.XLOOKUP(VALUE(INDEX(_xlfn.TEXTSPLIT(B197,"-"),4)),'DN轉換表(必要)'!A:A,'DN轉換表(必要)'!B:B,,0),INDEX(_xlfn.TEXTSPLIT(B197,"-"),1),INDEX(_xlfn.TEXTSPLIT(B197,"-"),2),INDEX(_xlfn.TEXTSPLIT(B197,"-"),3),INDEX(_xlfn.TEXTSPLIT(B197,"-"),4),INDEX(_xlfn.TEXTSPLIT(B197,"-"),5)))</f>
        <v>CWS-0803-AA1E-NA</v>
      </c>
      <c r="AL197" s="2" t="str">
        <f>IF(ISNUMBER(IFERROR(_xlfn.XLOOKUP(表格1[[#This Row],[Line_No]],'TEMP VALUE'!A:A,'DRAWING LIST'!A:A,,0),"")),"v","")</f>
        <v/>
      </c>
      <c r="AM197" s="2" t="str">
        <f>_xlfn.XLOOKUP(表格1[[#This Row],[Series NO]], 版本控制!$A:$A, 版本控制!$E:$E, , 0, -1)</f>
        <v>啟用</v>
      </c>
    </row>
    <row r="198" spans="1:39" hidden="1">
      <c r="A198" s="18">
        <f>'圖號清單-114.04.25'!A198</f>
        <v>196</v>
      </c>
      <c r="B198" s="14" t="str">
        <f>_xlfn.XLOOKUP(表格1[[#This Row],[Series NO]],'圖號清單-114.04.25'!A:A,'圖號清單-114.04.25'!B:B,,0)</f>
        <v>CWS-0804-25-AA1E-NA</v>
      </c>
      <c r="C198" s="3" t="str">
        <f>COUNTIF($AK$2:AK198, AK198) &amp; "/" &amp; COUNTIF($AK$2:$AK$3003, AK198)</f>
        <v>1/1</v>
      </c>
      <c r="D198" s="3" t="str">
        <f t="shared" si="6"/>
        <v>CWS-0804-25-AA1E-NA</v>
      </c>
      <c r="E198" s="14" t="str" cm="1">
        <f t="array" ref="E198">IFERROR(_xlfn.TEXTJOIN("-",TRUE,_xlfn.XLOOKUP(VALUE(INDEX(_xlfn.TEXTSPLIT(B198,"-"),3)),'DN轉換表(必要)'!A:A,'DN轉換表(必要)'!B:B,,0),INDEX(_xlfn.TEXTSPLIT(B198,"-"),1),INDEX(_xlfn.TEXTSPLIT(B198,"-"),2),INDEX(_xlfn.TEXTSPLIT(B198,"-"),4),INDEX(_xlfn.TEXTSPLIT(B198,"-"),5)),_xlfn.TEXTJOIN("-",TRUE,_xlfn.XLOOKUP(VALUE(INDEX(_xlfn.TEXTSPLIT(B198,"-"),4)),'DN轉換表(必要)'!A:A,'DN轉換表(必要)'!B:B,,0),INDEX(_xlfn.TEXTSPLIT(B198,"-"),1),INDEX(_xlfn.TEXTSPLIT(B198,"-"),2),INDEX(_xlfn.TEXTSPLIT(B198,"-"),3),INDEX(_xlfn.TEXTSPLIT(B198,"-"),4),INDEX(_xlfn.TEXTSPLIT(B198,"-"),5)))</f>
        <v>1"-CWS-0804-AA1E-NA</v>
      </c>
      <c r="F198" s="3" t="str">
        <f>IFERROR(_xlfn.XLOOKUP(_xlfn.CONCAT(表格1[[#This Row],[Series NO]],"_",SUBSTITUTE(F$1,"REV.","")),版本控制!$F:$F,版本控制!$C:$C,,0),"")</f>
        <v>04/22/'25</v>
      </c>
      <c r="G198" s="3" t="str">
        <f>IFERROR(_xlfn.XLOOKUP(_xlfn.CONCAT(表格1[[#This Row],[Series NO]],"_",SUBSTITUTE(G$1,"REV.","")),版本控制!$F:$F,版本控制!$C:$C,,0),"")</f>
        <v/>
      </c>
      <c r="H198" s="3" t="str">
        <f>IFERROR(_xlfn.XLOOKUP(_xlfn.CONCAT(表格1[[#This Row],[Series NO]],"_",SUBSTITUTE(H$1,"REV.","")),版本控制!$F:$F,版本控制!$C:$C,,0),"")</f>
        <v/>
      </c>
      <c r="I198" s="3" t="str">
        <f>IFERROR(_xlfn.XLOOKUP(_xlfn.CONCAT(表格1[[#This Row],[Series NO]],"_",SUBSTITUTE(I$1,"REV.","")),版本控制!$F:$F,版本控制!$C:$C,,0),"")</f>
        <v/>
      </c>
      <c r="J198" s="3" t="str">
        <f>IFERROR(_xlfn.XLOOKUP(_xlfn.CONCAT(表格1[[#This Row],[Series NO]],"_",SUBSTITUTE(J$1,"REV.","")),版本控制!$F:$F,版本控制!$C:$C,,0),"")</f>
        <v/>
      </c>
      <c r="K198" s="3" t="str" cm="1">
        <f t="array" ref="K198">INDEX(F$1:J$1,1,MATCH(1,1/($F198:J198&lt;&gt;"")))</f>
        <v>REV.1</v>
      </c>
      <c r="L198" s="3" t="str" cm="1">
        <f t="array" ref="L198">LOOKUP(2,1/($F198:J198&lt;&gt;""),$F198:J198)</f>
        <v>04/22/'25</v>
      </c>
      <c r="M198" s="3"/>
      <c r="N198" s="3" t="str">
        <f t="shared" si="7"/>
        <v>0196</v>
      </c>
      <c r="O198" s="28"/>
      <c r="P198" s="32"/>
      <c r="Q198" s="22" cm="1">
        <f t="array" ref="Q198">_xlfn.XLOOKUP(INDEX(_xlfn.TEXTSPLIT(表格1[[#This Row],[LINE   NUMBER]],"-"),1),'DN轉換表(必要)'!B:B,'DN轉換表(必要)'!C:C,,0)</f>
        <v>1</v>
      </c>
      <c r="R198" s="22" t="str" cm="1">
        <f t="array" ref="R198">IF(IFERROR(MATCH(INDEX(_xlfn.TEXTSPLIT(表格1[[#This Row],[LINE   NUMBER]],"-"),2),介質清單!I:I,0)&gt;=1,FALSE),"Trim",INDEX(_xlfn.TEXTSPLIT(表格1[[#This Row],[LINE   NUMBER]],"-"),2))</f>
        <v>CWS</v>
      </c>
      <c r="S198" s="22" t="str" cm="1">
        <f t="array" ref="S19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0804</v>
      </c>
      <c r="T198" s="22" t="str" cm="1">
        <f t="array" ref="T198">IF(LEN(INDEX(_xlfn.TEXTSPLIT(表格1[[#This Row],[LINE   NUMBER]],"-"),4))=4,INDEX(_xlfn.TEXTSPLIT(表格1[[#This Row],[LINE   NUMBER]],"-"),4),IF(LEN(MID(E198,FIND("AA",E198,1),4))=4,MID(E198,FIND("AA",E198,1),4),"Wrong"))</f>
        <v>AA1E</v>
      </c>
      <c r="U198" s="22" t="str" cm="1">
        <f t="array" ref="U19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98" s="22" t="str">
        <f>_xlfn.XLOOKUP(表格1[[#This Row],[級數]],管道等级索引表!B:B,管道等级索引表!G:G,,0)</f>
        <v>TP304</v>
      </c>
      <c r="W198" s="22" t="s">
        <v>5</v>
      </c>
      <c r="X198" s="23"/>
      <c r="Y198" s="22"/>
      <c r="Z198" s="22" t="str">
        <f>_xlfn.CONCAT(表格1[[#This Row],[系統]],"-",表格1[[#This Row],[編號]])</f>
        <v>CWS-0804</v>
      </c>
      <c r="AA198" s="22"/>
      <c r="AB19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9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98" s="24" t="str">
        <f>IFERROR(_xlfn.XLOOKUP(表格1[[#This Row],[Line_No]],管道特性一覽表!A:A,管道特性一覽表!P:P,,0),"")</f>
        <v>水</v>
      </c>
      <c r="AE198" s="24" t="str" cm="1">
        <f t="array" ref="AE198">_xlfn.IFNA(_xlfn.XLOOKUP(表格1[[#This Row],[Series NO]],'依TP NO.篩選'!A:A,'依TP NO.篩選'!R:R,,0),_xlfn.XLOOKUP(VALUE(表格1[[#This Row],[Series NO]]),VALUE('依TP NO.篩選'!A:A),'依TP NO.篩選'!R:R,,0))</f>
        <v>TP-010</v>
      </c>
      <c r="AF198" s="24" t="str">
        <f>_xlfn.XLOOKUP(表格1[[#This Row],[系統]],介質清單!A:A,介質清單!B:B,,0)</f>
        <v>迴圈冷卻水上水</v>
      </c>
      <c r="AG198" s="25"/>
      <c r="AH198" s="22" t="s">
        <v>3433</v>
      </c>
      <c r="AI198" s="24"/>
      <c r="AJ19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98" s="2" t="str" cm="1">
        <f t="array" ref="AK198">IFERROR(_xlfn.TEXTJOIN("-",TRUE,INDEX(_xlfn.TEXTSPLIT(B198,"-"),1),INDEX(_xlfn.TEXTSPLIT(B198,"-"),2),INDEX(_xlfn.TEXTSPLIT(B198,"-"),4),INDEX(_xlfn.TEXTSPLIT(B198,"-"),5)),_xlfn.TEXTJOIN("-",TRUE,_xlfn.XLOOKUP(VALUE(INDEX(_xlfn.TEXTSPLIT(B198,"-"),4)),'DN轉換表(必要)'!A:A,'DN轉換表(必要)'!B:B,,0),INDEX(_xlfn.TEXTSPLIT(B198,"-"),1),INDEX(_xlfn.TEXTSPLIT(B198,"-"),2),INDEX(_xlfn.TEXTSPLIT(B198,"-"),3),INDEX(_xlfn.TEXTSPLIT(B198,"-"),4),INDEX(_xlfn.TEXTSPLIT(B198,"-"),5)))</f>
        <v>CWS-0804-AA1E-NA</v>
      </c>
      <c r="AL198" s="2" t="str">
        <f>IF(ISNUMBER(IFERROR(_xlfn.XLOOKUP(表格1[[#This Row],[Line_No]],'TEMP VALUE'!A:A,'DRAWING LIST'!A:A,,0),"")),"v","")</f>
        <v/>
      </c>
      <c r="AM198" s="2" t="str">
        <f>_xlfn.XLOOKUP(表格1[[#This Row],[Series NO]], 版本控制!$A:$A, 版本控制!$E:$E, , 0, -1)</f>
        <v>啟用</v>
      </c>
    </row>
    <row r="199" spans="1:39" hidden="1">
      <c r="A199" s="18">
        <f>'圖號清單-114.04.25'!A199</f>
        <v>197</v>
      </c>
      <c r="B199" s="14" t="str">
        <f>_xlfn.XLOOKUP(表格1[[#This Row],[Series NO]],'圖號清單-114.04.25'!A:A,'圖號清單-114.04.25'!B:B,,0)</f>
        <v>CWS-0805-25-AA1E-NA</v>
      </c>
      <c r="C199" s="3" t="str">
        <f>COUNTIF($AK$2:AK199, AK199) &amp; "/" &amp; COUNTIF($AK$2:$AK$3003, AK199)</f>
        <v>1/1</v>
      </c>
      <c r="D199" s="3" t="str">
        <f t="shared" si="6"/>
        <v>CWS-0805-25-AA1E-NA</v>
      </c>
      <c r="E199" s="14" t="str" cm="1">
        <f t="array" ref="E199">IFERROR(_xlfn.TEXTJOIN("-",TRUE,_xlfn.XLOOKUP(VALUE(INDEX(_xlfn.TEXTSPLIT(B199,"-"),3)),'DN轉換表(必要)'!A:A,'DN轉換表(必要)'!B:B,,0),INDEX(_xlfn.TEXTSPLIT(B199,"-"),1),INDEX(_xlfn.TEXTSPLIT(B199,"-"),2),INDEX(_xlfn.TEXTSPLIT(B199,"-"),4),INDEX(_xlfn.TEXTSPLIT(B199,"-"),5)),_xlfn.TEXTJOIN("-",TRUE,_xlfn.XLOOKUP(VALUE(INDEX(_xlfn.TEXTSPLIT(B199,"-"),4)),'DN轉換表(必要)'!A:A,'DN轉換表(必要)'!B:B,,0),INDEX(_xlfn.TEXTSPLIT(B199,"-"),1),INDEX(_xlfn.TEXTSPLIT(B199,"-"),2),INDEX(_xlfn.TEXTSPLIT(B199,"-"),3),INDEX(_xlfn.TEXTSPLIT(B199,"-"),4),INDEX(_xlfn.TEXTSPLIT(B199,"-"),5)))</f>
        <v>1"-CWS-0805-AA1E-NA</v>
      </c>
      <c r="F199" s="3" t="str">
        <f>IFERROR(_xlfn.XLOOKUP(_xlfn.CONCAT(表格1[[#This Row],[Series NO]],"_",SUBSTITUTE(F$1,"REV.","")),版本控制!$F:$F,版本控制!$C:$C,,0),"")</f>
        <v>04/22/'25</v>
      </c>
      <c r="G199" s="3" t="str">
        <f>IFERROR(_xlfn.XLOOKUP(_xlfn.CONCAT(表格1[[#This Row],[Series NO]],"_",SUBSTITUTE(G$1,"REV.","")),版本控制!$F:$F,版本控制!$C:$C,,0),"")</f>
        <v/>
      </c>
      <c r="H199" s="3" t="str">
        <f>IFERROR(_xlfn.XLOOKUP(_xlfn.CONCAT(表格1[[#This Row],[Series NO]],"_",SUBSTITUTE(H$1,"REV.","")),版本控制!$F:$F,版本控制!$C:$C,,0),"")</f>
        <v/>
      </c>
      <c r="I199" s="3" t="str">
        <f>IFERROR(_xlfn.XLOOKUP(_xlfn.CONCAT(表格1[[#This Row],[Series NO]],"_",SUBSTITUTE(I$1,"REV.","")),版本控制!$F:$F,版本控制!$C:$C,,0),"")</f>
        <v/>
      </c>
      <c r="J199" s="3" t="str">
        <f>IFERROR(_xlfn.XLOOKUP(_xlfn.CONCAT(表格1[[#This Row],[Series NO]],"_",SUBSTITUTE(J$1,"REV.","")),版本控制!$F:$F,版本控制!$C:$C,,0),"")</f>
        <v/>
      </c>
      <c r="K199" s="3" t="str" cm="1">
        <f t="array" ref="K199">INDEX(F$1:J$1,1,MATCH(1,1/($F199:J199&lt;&gt;"")))</f>
        <v>REV.1</v>
      </c>
      <c r="L199" s="3" t="str" cm="1">
        <f t="array" ref="L199">LOOKUP(2,1/($F199:J199&lt;&gt;""),$F199:J199)</f>
        <v>04/22/'25</v>
      </c>
      <c r="M199" s="3"/>
      <c r="N199" s="3" t="str">
        <f t="shared" si="7"/>
        <v>0197</v>
      </c>
      <c r="O199" s="28"/>
      <c r="P199" s="32"/>
      <c r="Q199" s="22" cm="1">
        <f t="array" ref="Q199">_xlfn.XLOOKUP(INDEX(_xlfn.TEXTSPLIT(表格1[[#This Row],[LINE   NUMBER]],"-"),1),'DN轉換表(必要)'!B:B,'DN轉換表(必要)'!C:C,,0)</f>
        <v>1</v>
      </c>
      <c r="R199" s="22" t="str" cm="1">
        <f t="array" ref="R199">IF(IFERROR(MATCH(INDEX(_xlfn.TEXTSPLIT(表格1[[#This Row],[LINE   NUMBER]],"-"),2),介質清單!I:I,0)&gt;=1,FALSE),"Trim",INDEX(_xlfn.TEXTSPLIT(表格1[[#This Row],[LINE   NUMBER]],"-"),2))</f>
        <v>CWS</v>
      </c>
      <c r="S199" s="22" t="str" cm="1">
        <f t="array" ref="S19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0805</v>
      </c>
      <c r="T199" s="22" t="str" cm="1">
        <f t="array" ref="T199">IF(LEN(INDEX(_xlfn.TEXTSPLIT(表格1[[#This Row],[LINE   NUMBER]],"-"),4))=4,INDEX(_xlfn.TEXTSPLIT(表格1[[#This Row],[LINE   NUMBER]],"-"),4),IF(LEN(MID(E199,FIND("AA",E199,1),4))=4,MID(E199,FIND("AA",E199,1),4),"Wrong"))</f>
        <v>AA1E</v>
      </c>
      <c r="U199" s="22" t="str" cm="1">
        <f t="array" ref="U19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199" s="22" t="str">
        <f>_xlfn.XLOOKUP(表格1[[#This Row],[級數]],管道等级索引表!B:B,管道等级索引表!G:G,,0)</f>
        <v>TP304</v>
      </c>
      <c r="W199" s="22" t="s">
        <v>5</v>
      </c>
      <c r="X199" s="23"/>
      <c r="Y199" s="22"/>
      <c r="Z199" s="22" t="str">
        <f>_xlfn.CONCAT(表格1[[#This Row],[系統]],"-",表格1[[#This Row],[編號]])</f>
        <v>CWS-0805</v>
      </c>
      <c r="AA199" s="22"/>
      <c r="AB19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19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199" s="24" t="str">
        <f>IFERROR(_xlfn.XLOOKUP(表格1[[#This Row],[Line_No]],管道特性一覽表!A:A,管道特性一覽表!P:P,,0),"")</f>
        <v>水</v>
      </c>
      <c r="AE199" s="24" t="str" cm="1">
        <f t="array" ref="AE199">_xlfn.IFNA(_xlfn.XLOOKUP(表格1[[#This Row],[Series NO]],'依TP NO.篩選'!A:A,'依TP NO.篩選'!R:R,,0),_xlfn.XLOOKUP(VALUE(表格1[[#This Row],[Series NO]]),VALUE('依TP NO.篩選'!A:A),'依TP NO.篩選'!R:R,,0))</f>
        <v>TP-010</v>
      </c>
      <c r="AF199" s="24" t="str">
        <f>_xlfn.XLOOKUP(表格1[[#This Row],[系統]],介質清單!A:A,介質清單!B:B,,0)</f>
        <v>迴圈冷卻水上水</v>
      </c>
      <c r="AG199" s="25"/>
      <c r="AH199" s="22" t="s">
        <v>3433</v>
      </c>
      <c r="AI199" s="24"/>
      <c r="AJ19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199" s="2" t="str" cm="1">
        <f t="array" ref="AK199">IFERROR(_xlfn.TEXTJOIN("-",TRUE,INDEX(_xlfn.TEXTSPLIT(B199,"-"),1),INDEX(_xlfn.TEXTSPLIT(B199,"-"),2),INDEX(_xlfn.TEXTSPLIT(B199,"-"),4),INDEX(_xlfn.TEXTSPLIT(B199,"-"),5)),_xlfn.TEXTJOIN("-",TRUE,_xlfn.XLOOKUP(VALUE(INDEX(_xlfn.TEXTSPLIT(B199,"-"),4)),'DN轉換表(必要)'!A:A,'DN轉換表(必要)'!B:B,,0),INDEX(_xlfn.TEXTSPLIT(B199,"-"),1),INDEX(_xlfn.TEXTSPLIT(B199,"-"),2),INDEX(_xlfn.TEXTSPLIT(B199,"-"),3),INDEX(_xlfn.TEXTSPLIT(B199,"-"),4),INDEX(_xlfn.TEXTSPLIT(B199,"-"),5)))</f>
        <v>CWS-0805-AA1E-NA</v>
      </c>
      <c r="AL199" s="2" t="str">
        <f>IF(ISNUMBER(IFERROR(_xlfn.XLOOKUP(表格1[[#This Row],[Line_No]],'TEMP VALUE'!A:A,'DRAWING LIST'!A:A,,0),"")),"v","")</f>
        <v/>
      </c>
      <c r="AM199" s="2" t="str">
        <f>_xlfn.XLOOKUP(表格1[[#This Row],[Series NO]], 版本控制!$A:$A, 版本控制!$E:$E, , 0, -1)</f>
        <v>啟用</v>
      </c>
    </row>
    <row r="200" spans="1:39" hidden="1">
      <c r="A200" s="18">
        <f>'圖號清單-114.04.25'!A200</f>
        <v>198</v>
      </c>
      <c r="B200" s="14" t="str">
        <f>_xlfn.XLOOKUP(表格1[[#This Row],[Series NO]],'圖號清單-114.04.25'!A:A,'圖號清單-114.04.25'!B:B,,0)</f>
        <v>CWS-1201-40-AA1E-NA</v>
      </c>
      <c r="C200" s="3" t="str">
        <f>COUNTIF($AK$2:AK200, AK200) &amp; "/" &amp; COUNTIF($AK$2:$AK$3003, AK200)</f>
        <v>1/1</v>
      </c>
      <c r="D200" s="3" t="str">
        <f t="shared" si="6"/>
        <v>CWS-1201-40-AA1E-NA</v>
      </c>
      <c r="E200" s="14" t="str" cm="1">
        <f t="array" ref="E200">IFERROR(_xlfn.TEXTJOIN("-",TRUE,_xlfn.XLOOKUP(VALUE(INDEX(_xlfn.TEXTSPLIT(B200,"-"),3)),'DN轉換表(必要)'!A:A,'DN轉換表(必要)'!B:B,,0),INDEX(_xlfn.TEXTSPLIT(B200,"-"),1),INDEX(_xlfn.TEXTSPLIT(B200,"-"),2),INDEX(_xlfn.TEXTSPLIT(B200,"-"),4),INDEX(_xlfn.TEXTSPLIT(B200,"-"),5)),_xlfn.TEXTJOIN("-",TRUE,_xlfn.XLOOKUP(VALUE(INDEX(_xlfn.TEXTSPLIT(B200,"-"),4)),'DN轉換表(必要)'!A:A,'DN轉換表(必要)'!B:B,,0),INDEX(_xlfn.TEXTSPLIT(B200,"-"),1),INDEX(_xlfn.TEXTSPLIT(B200,"-"),2),INDEX(_xlfn.TEXTSPLIT(B200,"-"),3),INDEX(_xlfn.TEXTSPLIT(B200,"-"),4),INDEX(_xlfn.TEXTSPLIT(B200,"-"),5)))</f>
        <v>1 1/2"-CWS-1201-AA1E-NA</v>
      </c>
      <c r="F200" s="3" t="str">
        <f>IFERROR(_xlfn.XLOOKUP(_xlfn.CONCAT(表格1[[#This Row],[Series NO]],"_",SUBSTITUTE(F$1,"REV.","")),版本控制!$F:$F,版本控制!$C:$C,,0),"")</f>
        <v>04/22/'25</v>
      </c>
      <c r="G200" s="3" t="str">
        <f>IFERROR(_xlfn.XLOOKUP(_xlfn.CONCAT(表格1[[#This Row],[Series NO]],"_",SUBSTITUTE(G$1,"REV.","")),版本控制!$F:$F,版本控制!$C:$C,,0),"")</f>
        <v/>
      </c>
      <c r="H200" s="3" t="str">
        <f>IFERROR(_xlfn.XLOOKUP(_xlfn.CONCAT(表格1[[#This Row],[Series NO]],"_",SUBSTITUTE(H$1,"REV.","")),版本控制!$F:$F,版本控制!$C:$C,,0),"")</f>
        <v/>
      </c>
      <c r="I200" s="3" t="str">
        <f>IFERROR(_xlfn.XLOOKUP(_xlfn.CONCAT(表格1[[#This Row],[Series NO]],"_",SUBSTITUTE(I$1,"REV.","")),版本控制!$F:$F,版本控制!$C:$C,,0),"")</f>
        <v/>
      </c>
      <c r="J200" s="3" t="str">
        <f>IFERROR(_xlfn.XLOOKUP(_xlfn.CONCAT(表格1[[#This Row],[Series NO]],"_",SUBSTITUTE(J$1,"REV.","")),版本控制!$F:$F,版本控制!$C:$C,,0),"")</f>
        <v/>
      </c>
      <c r="K200" s="3" t="str" cm="1">
        <f t="array" ref="K200">INDEX(F$1:J$1,1,MATCH(1,1/($F200:J200&lt;&gt;"")))</f>
        <v>REV.1</v>
      </c>
      <c r="L200" s="3" t="str" cm="1">
        <f t="array" ref="L200">LOOKUP(2,1/($F200:J200&lt;&gt;""),$F200:J200)</f>
        <v>04/22/'25</v>
      </c>
      <c r="M200" s="3"/>
      <c r="N200" s="3" t="str">
        <f t="shared" si="7"/>
        <v>0198</v>
      </c>
      <c r="O200" s="28"/>
      <c r="P200" s="15"/>
      <c r="Q200" s="22" cm="1">
        <f t="array" ref="Q200">_xlfn.XLOOKUP(INDEX(_xlfn.TEXTSPLIT(表格1[[#This Row],[LINE   NUMBER]],"-"),1),'DN轉換表(必要)'!B:B,'DN轉換表(必要)'!C:C,,0)</f>
        <v>1.5</v>
      </c>
      <c r="R200" s="22" t="str" cm="1">
        <f t="array" ref="R200">IF(IFERROR(MATCH(INDEX(_xlfn.TEXTSPLIT(表格1[[#This Row],[LINE   NUMBER]],"-"),2),介質清單!I:I,0)&gt;=1,FALSE),"Trim",INDEX(_xlfn.TEXTSPLIT(表格1[[#This Row],[LINE   NUMBER]],"-"),2))</f>
        <v>CWS</v>
      </c>
      <c r="S200" s="22" t="str" cm="1">
        <f t="array" ref="S20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1201</v>
      </c>
      <c r="T200" s="22" t="str" cm="1">
        <f t="array" ref="T200">IF(LEN(INDEX(_xlfn.TEXTSPLIT(表格1[[#This Row],[LINE   NUMBER]],"-"),4))=4,INDEX(_xlfn.TEXTSPLIT(表格1[[#This Row],[LINE   NUMBER]],"-"),4),IF(LEN(MID(E200,FIND("AA",E200,1),4))=4,MID(E200,FIND("AA",E200,1),4),"Wrong"))</f>
        <v>AA1E</v>
      </c>
      <c r="U200" s="22" t="str" cm="1">
        <f t="array" ref="U20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00" s="22" t="str">
        <f>_xlfn.XLOOKUP(表格1[[#This Row],[級數]],管道等级索引表!B:B,管道等级索引表!G:G,,0)</f>
        <v>TP304</v>
      </c>
      <c r="W200" s="22" t="s">
        <v>5</v>
      </c>
      <c r="X200" s="23"/>
      <c r="Y200" s="22"/>
      <c r="Z200" s="22" t="str">
        <f>_xlfn.CONCAT(表格1[[#This Row],[系統]],"-",表格1[[#This Row],[編號]])</f>
        <v>CWS-1201</v>
      </c>
      <c r="AA200" s="22"/>
      <c r="AB20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20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200" s="24" t="str">
        <f>IFERROR(_xlfn.XLOOKUP(表格1[[#This Row],[Line_No]],管道特性一覽表!A:A,管道特性一覽表!P:P,,0),"")</f>
        <v>水</v>
      </c>
      <c r="AE200" s="24" t="str" cm="1">
        <f t="array" ref="AE200">_xlfn.IFNA(_xlfn.XLOOKUP(表格1[[#This Row],[Series NO]],'依TP NO.篩選'!A:A,'依TP NO.篩選'!R:R,,0),_xlfn.XLOOKUP(VALUE(表格1[[#This Row],[Series NO]]),VALUE('依TP NO.篩選'!A:A),'依TP NO.篩選'!R:R,,0))</f>
        <v>TP-010</v>
      </c>
      <c r="AF200" s="24" t="str">
        <f>_xlfn.XLOOKUP(表格1[[#This Row],[系統]],介質清單!A:A,介質清單!B:B,,0)</f>
        <v>迴圈冷卻水上水</v>
      </c>
      <c r="AG200" s="25"/>
      <c r="AH200" s="22" t="s">
        <v>3433</v>
      </c>
      <c r="AI200" s="24"/>
      <c r="AJ20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00" s="2" t="str" cm="1">
        <f t="array" ref="AK200">IFERROR(_xlfn.TEXTJOIN("-",TRUE,INDEX(_xlfn.TEXTSPLIT(B200,"-"),1),INDEX(_xlfn.TEXTSPLIT(B200,"-"),2),INDEX(_xlfn.TEXTSPLIT(B200,"-"),4),INDEX(_xlfn.TEXTSPLIT(B200,"-"),5)),_xlfn.TEXTJOIN("-",TRUE,_xlfn.XLOOKUP(VALUE(INDEX(_xlfn.TEXTSPLIT(B200,"-"),4)),'DN轉換表(必要)'!A:A,'DN轉換表(必要)'!B:B,,0),INDEX(_xlfn.TEXTSPLIT(B200,"-"),1),INDEX(_xlfn.TEXTSPLIT(B200,"-"),2),INDEX(_xlfn.TEXTSPLIT(B200,"-"),3),INDEX(_xlfn.TEXTSPLIT(B200,"-"),4),INDEX(_xlfn.TEXTSPLIT(B200,"-"),5)))</f>
        <v>CWS-1201-AA1E-NA</v>
      </c>
      <c r="AL200" s="2" t="str">
        <f>IF(ISNUMBER(IFERROR(_xlfn.XLOOKUP(表格1[[#This Row],[Line_No]],'TEMP VALUE'!A:A,'DRAWING LIST'!A:A,,0),"")),"v","")</f>
        <v/>
      </c>
      <c r="AM200" s="2" t="str">
        <f>_xlfn.XLOOKUP(表格1[[#This Row],[Series NO]], 版本控制!$A:$A, 版本控制!$E:$E, , 0, -1)</f>
        <v>啟用</v>
      </c>
    </row>
    <row r="201" spans="1:39">
      <c r="A201" s="18">
        <f>'圖號清單-114.04.25'!A201</f>
        <v>199</v>
      </c>
      <c r="B201" s="14" t="str">
        <f>_xlfn.XLOOKUP(表格1[[#This Row],[Series NO]],'圖號清單-114.04.25'!A:A,'圖號清單-114.04.25'!B:B,,0)</f>
        <v>CWS-2201-65-AA1E-NA-1</v>
      </c>
      <c r="C201" s="3" t="str">
        <f>COUNTIF($AK$2:AK201, AK201) &amp; "/" &amp; COUNTIF($AK$2:$AK$3003, AK201)</f>
        <v>1/6</v>
      </c>
      <c r="D201" s="3" t="str">
        <f t="shared" si="6"/>
        <v>CWS-2201-65-AA1E-NA</v>
      </c>
      <c r="E201" s="14" t="str" cm="1">
        <f t="array" ref="E201">IFERROR(_xlfn.TEXTJOIN("-",TRUE,_xlfn.XLOOKUP(VALUE(INDEX(_xlfn.TEXTSPLIT(B201,"-"),3)),'DN轉換表(必要)'!A:A,'DN轉換表(必要)'!B:B,,0),INDEX(_xlfn.TEXTSPLIT(B201,"-"),1),INDEX(_xlfn.TEXTSPLIT(B201,"-"),2),INDEX(_xlfn.TEXTSPLIT(B201,"-"),4),INDEX(_xlfn.TEXTSPLIT(B201,"-"),5)),_xlfn.TEXTJOIN("-",TRUE,_xlfn.XLOOKUP(VALUE(INDEX(_xlfn.TEXTSPLIT(B201,"-"),4)),'DN轉換表(必要)'!A:A,'DN轉換表(必要)'!B:B,,0),INDEX(_xlfn.TEXTSPLIT(B201,"-"),1),INDEX(_xlfn.TEXTSPLIT(B201,"-"),2),INDEX(_xlfn.TEXTSPLIT(B201,"-"),3),INDEX(_xlfn.TEXTSPLIT(B201,"-"),4),INDEX(_xlfn.TEXTSPLIT(B201,"-"),5)))</f>
        <v>2 1/2"-CWS-2201-AA1E-NA</v>
      </c>
      <c r="F201" s="3" t="str">
        <f>IFERROR(_xlfn.XLOOKUP(_xlfn.CONCAT(表格1[[#This Row],[Series NO]],"_",SUBSTITUTE(F$1,"REV.","")),版本控制!$F:$F,版本控制!$C:$C,,0),"")</f>
        <v>04/22/'25</v>
      </c>
      <c r="G201" s="3" t="str">
        <f>IFERROR(_xlfn.XLOOKUP(_xlfn.CONCAT(表格1[[#This Row],[Series NO]],"_",SUBSTITUTE(G$1,"REV.","")),版本控制!$F:$F,版本控制!$C:$C,,0),"")</f>
        <v/>
      </c>
      <c r="H201" s="3" t="str">
        <f>IFERROR(_xlfn.XLOOKUP(_xlfn.CONCAT(表格1[[#This Row],[Series NO]],"_",SUBSTITUTE(H$1,"REV.","")),版本控制!$F:$F,版本控制!$C:$C,,0),"")</f>
        <v/>
      </c>
      <c r="I201" s="3" t="str">
        <f>IFERROR(_xlfn.XLOOKUP(_xlfn.CONCAT(表格1[[#This Row],[Series NO]],"_",SUBSTITUTE(I$1,"REV.","")),版本控制!$F:$F,版本控制!$C:$C,,0),"")</f>
        <v/>
      </c>
      <c r="J201" s="3" t="str">
        <f>IFERROR(_xlfn.XLOOKUP(_xlfn.CONCAT(表格1[[#This Row],[Series NO]],"_",SUBSTITUTE(J$1,"REV.","")),版本控制!$F:$F,版本控制!$C:$C,,0),"")</f>
        <v/>
      </c>
      <c r="K201" s="3" t="str" cm="1">
        <f t="array" ref="K201">INDEX(F$1:J$1,1,MATCH(1,1/($F201:J201&lt;&gt;"")))</f>
        <v>REV.1</v>
      </c>
      <c r="L201" s="3" t="str" cm="1">
        <f t="array" ref="L201">LOOKUP(2,1/($F201:J201&lt;&gt;""),$F201:J201)</f>
        <v>04/22/'25</v>
      </c>
      <c r="M201" s="3"/>
      <c r="N201" s="3" t="str">
        <f t="shared" si="7"/>
        <v>0199</v>
      </c>
      <c r="O201" s="28"/>
      <c r="P201" s="15"/>
      <c r="Q201" s="22" cm="1">
        <f t="array" ref="Q201">_xlfn.XLOOKUP(INDEX(_xlfn.TEXTSPLIT(表格1[[#This Row],[LINE   NUMBER]],"-"),1),'DN轉換表(必要)'!B:B,'DN轉換表(必要)'!C:C,,0)</f>
        <v>2.5</v>
      </c>
      <c r="R201" s="22" t="str" cm="1">
        <f t="array" ref="R201">IF(IFERROR(MATCH(INDEX(_xlfn.TEXTSPLIT(表格1[[#This Row],[LINE   NUMBER]],"-"),2),介質清單!I:I,0)&gt;=1,FALSE),"Trim",INDEX(_xlfn.TEXTSPLIT(表格1[[#This Row],[LINE   NUMBER]],"-"),2))</f>
        <v>CWS</v>
      </c>
      <c r="S201" s="22" t="str" cm="1">
        <f t="array" ref="S20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2201</v>
      </c>
      <c r="T201" s="22" t="str" cm="1">
        <f t="array" ref="T201">IF(LEN(INDEX(_xlfn.TEXTSPLIT(表格1[[#This Row],[LINE   NUMBER]],"-"),4))=4,INDEX(_xlfn.TEXTSPLIT(表格1[[#This Row],[LINE   NUMBER]],"-"),4),IF(LEN(MID(E201,FIND("AA",E201,1),4))=4,MID(E201,FIND("AA",E201,1),4),"Wrong"))</f>
        <v>AA1E</v>
      </c>
      <c r="U201" s="22" t="str" cm="1">
        <f t="array" ref="U20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01" s="22" t="str">
        <f>_xlfn.XLOOKUP(表格1[[#This Row],[級數]],管道等级索引表!B:B,管道等级索引表!G:G,,0)</f>
        <v>TP304</v>
      </c>
      <c r="W201" s="22" t="s">
        <v>5</v>
      </c>
      <c r="X201" s="23"/>
      <c r="Y201" s="22"/>
      <c r="Z201" s="22" t="str">
        <f>_xlfn.CONCAT(表格1[[#This Row],[系統]],"-",表格1[[#This Row],[編號]])</f>
        <v>CWS-2201</v>
      </c>
      <c r="AA201" s="22"/>
      <c r="AB20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20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201" s="24" t="str">
        <f>IFERROR(_xlfn.XLOOKUP(表格1[[#This Row],[Line_No]],管道特性一覽表!A:A,管道特性一覽表!P:P,,0),"")</f>
        <v>水</v>
      </c>
      <c r="AE201" s="24" t="str" cm="1">
        <f t="array" ref="AE201">_xlfn.IFNA(_xlfn.XLOOKUP(表格1[[#This Row],[Series NO]],'依TP NO.篩選'!A:A,'依TP NO.篩選'!R:R,,0),_xlfn.XLOOKUP(VALUE(表格1[[#This Row],[Series NO]]),VALUE('依TP NO.篩選'!A:A),'依TP NO.篩選'!R:R,,0))</f>
        <v>TP-010</v>
      </c>
      <c r="AF201" s="24" t="str">
        <f>_xlfn.XLOOKUP(表格1[[#This Row],[系統]],介質清單!A:A,介質清單!B:B,,0)</f>
        <v>迴圈冷卻水上水</v>
      </c>
      <c r="AG201" s="25"/>
      <c r="AH201" s="22" t="s">
        <v>3433</v>
      </c>
      <c r="AI201" s="24"/>
      <c r="AJ20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01" s="2" t="str" cm="1">
        <f t="array" ref="AK201">IFERROR(_xlfn.TEXTJOIN("-",TRUE,INDEX(_xlfn.TEXTSPLIT(B201,"-"),1),INDEX(_xlfn.TEXTSPLIT(B201,"-"),2),INDEX(_xlfn.TEXTSPLIT(B201,"-"),4),INDEX(_xlfn.TEXTSPLIT(B201,"-"),5)),_xlfn.TEXTJOIN("-",TRUE,_xlfn.XLOOKUP(VALUE(INDEX(_xlfn.TEXTSPLIT(B201,"-"),4)),'DN轉換表(必要)'!A:A,'DN轉換表(必要)'!B:B,,0),INDEX(_xlfn.TEXTSPLIT(B201,"-"),1),INDEX(_xlfn.TEXTSPLIT(B201,"-"),2),INDEX(_xlfn.TEXTSPLIT(B201,"-"),3),INDEX(_xlfn.TEXTSPLIT(B201,"-"),4),INDEX(_xlfn.TEXTSPLIT(B201,"-"),5)))</f>
        <v>CWS-2201-AA1E-NA</v>
      </c>
      <c r="AL201" s="2" t="str">
        <f>IF(ISNUMBER(IFERROR(_xlfn.XLOOKUP(表格1[[#This Row],[Line_No]],'TEMP VALUE'!A:A,'DRAWING LIST'!A:A,,0),"")),"v","")</f>
        <v>v</v>
      </c>
      <c r="AM201" s="2" t="str">
        <f>_xlfn.XLOOKUP(表格1[[#This Row],[Series NO]], 版本控制!$A:$A, 版本控制!$E:$E, , 0, -1)</f>
        <v>啟用</v>
      </c>
    </row>
    <row r="202" spans="1:39">
      <c r="A202" s="18">
        <f>'圖號清單-114.04.25'!A202</f>
        <v>200</v>
      </c>
      <c r="B202" s="14" t="str">
        <f>_xlfn.XLOOKUP(表格1[[#This Row],[Series NO]],'圖號清單-114.04.25'!A:A,'圖號清單-114.04.25'!B:B,,0)</f>
        <v>CWS-2201-65-AA1E-NA-2</v>
      </c>
      <c r="C202" s="3" t="str">
        <f>COUNTIF($AK$2:AK202, AK202) &amp; "/" &amp; COUNTIF($AK$2:$AK$3003, AK202)</f>
        <v>2/6</v>
      </c>
      <c r="D202" s="3" t="str">
        <f t="shared" si="6"/>
        <v>CWS-2201-65-AA1E-NA</v>
      </c>
      <c r="E202" s="14" t="str" cm="1">
        <f t="array" ref="E202">IFERROR(_xlfn.TEXTJOIN("-",TRUE,_xlfn.XLOOKUP(VALUE(INDEX(_xlfn.TEXTSPLIT(B202,"-"),3)),'DN轉換表(必要)'!A:A,'DN轉換表(必要)'!B:B,,0),INDEX(_xlfn.TEXTSPLIT(B202,"-"),1),INDEX(_xlfn.TEXTSPLIT(B202,"-"),2),INDEX(_xlfn.TEXTSPLIT(B202,"-"),4),INDEX(_xlfn.TEXTSPLIT(B202,"-"),5)),_xlfn.TEXTJOIN("-",TRUE,_xlfn.XLOOKUP(VALUE(INDEX(_xlfn.TEXTSPLIT(B202,"-"),4)),'DN轉換表(必要)'!A:A,'DN轉換表(必要)'!B:B,,0),INDEX(_xlfn.TEXTSPLIT(B202,"-"),1),INDEX(_xlfn.TEXTSPLIT(B202,"-"),2),INDEX(_xlfn.TEXTSPLIT(B202,"-"),3),INDEX(_xlfn.TEXTSPLIT(B202,"-"),4),INDEX(_xlfn.TEXTSPLIT(B202,"-"),5)))</f>
        <v>2 1/2"-CWS-2201-AA1E-NA</v>
      </c>
      <c r="F202" s="3" t="str">
        <f>IFERROR(_xlfn.XLOOKUP(_xlfn.CONCAT(表格1[[#This Row],[Series NO]],"_",SUBSTITUTE(F$1,"REV.","")),版本控制!$F:$F,版本控制!$C:$C,,0),"")</f>
        <v>04/22/'25</v>
      </c>
      <c r="G202" s="3" t="str">
        <f>IFERROR(_xlfn.XLOOKUP(_xlfn.CONCAT(表格1[[#This Row],[Series NO]],"_",SUBSTITUTE(G$1,"REV.","")),版本控制!$F:$F,版本控制!$C:$C,,0),"")</f>
        <v/>
      </c>
      <c r="H202" s="3" t="str">
        <f>IFERROR(_xlfn.XLOOKUP(_xlfn.CONCAT(表格1[[#This Row],[Series NO]],"_",SUBSTITUTE(H$1,"REV.","")),版本控制!$F:$F,版本控制!$C:$C,,0),"")</f>
        <v/>
      </c>
      <c r="I202" s="3" t="str">
        <f>IFERROR(_xlfn.XLOOKUP(_xlfn.CONCAT(表格1[[#This Row],[Series NO]],"_",SUBSTITUTE(I$1,"REV.","")),版本控制!$F:$F,版本控制!$C:$C,,0),"")</f>
        <v/>
      </c>
      <c r="J202" s="3" t="str">
        <f>IFERROR(_xlfn.XLOOKUP(_xlfn.CONCAT(表格1[[#This Row],[Series NO]],"_",SUBSTITUTE(J$1,"REV.","")),版本控制!$F:$F,版本控制!$C:$C,,0),"")</f>
        <v/>
      </c>
      <c r="K202" s="3" t="str" cm="1">
        <f t="array" ref="K202">INDEX(F$1:J$1,1,MATCH(1,1/($F202:J202&lt;&gt;"")))</f>
        <v>REV.1</v>
      </c>
      <c r="L202" s="3" t="str" cm="1">
        <f t="array" ref="L202">LOOKUP(2,1/($F202:J202&lt;&gt;""),$F202:J202)</f>
        <v>04/22/'25</v>
      </c>
      <c r="M202" s="3"/>
      <c r="N202" s="3" t="str">
        <f t="shared" si="7"/>
        <v>0200</v>
      </c>
      <c r="O202" s="28"/>
      <c r="P202" s="15"/>
      <c r="Q202" s="22" cm="1">
        <f t="array" ref="Q202">_xlfn.XLOOKUP(INDEX(_xlfn.TEXTSPLIT(表格1[[#This Row],[LINE   NUMBER]],"-"),1),'DN轉換表(必要)'!B:B,'DN轉換表(必要)'!C:C,,0)</f>
        <v>2.5</v>
      </c>
      <c r="R202" s="22" t="str" cm="1">
        <f t="array" ref="R202">IF(IFERROR(MATCH(INDEX(_xlfn.TEXTSPLIT(表格1[[#This Row],[LINE   NUMBER]],"-"),2),介質清單!I:I,0)&gt;=1,FALSE),"Trim",INDEX(_xlfn.TEXTSPLIT(表格1[[#This Row],[LINE   NUMBER]],"-"),2))</f>
        <v>CWS</v>
      </c>
      <c r="S202" s="22" t="str" cm="1">
        <f t="array" ref="S20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2201</v>
      </c>
      <c r="T202" s="22" t="str" cm="1">
        <f t="array" ref="T202">IF(LEN(INDEX(_xlfn.TEXTSPLIT(表格1[[#This Row],[LINE   NUMBER]],"-"),4))=4,INDEX(_xlfn.TEXTSPLIT(表格1[[#This Row],[LINE   NUMBER]],"-"),4),IF(LEN(MID(E202,FIND("AA",E202,1),4))=4,MID(E202,FIND("AA",E202,1),4),"Wrong"))</f>
        <v>AA1E</v>
      </c>
      <c r="U202" s="22" t="str" cm="1">
        <f t="array" ref="U20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02" s="22" t="str">
        <f>_xlfn.XLOOKUP(表格1[[#This Row],[級數]],管道等级索引表!B:B,管道等级索引表!G:G,,0)</f>
        <v>TP304</v>
      </c>
      <c r="W202" s="22" t="s">
        <v>5</v>
      </c>
      <c r="X202" s="23"/>
      <c r="Y202" s="22"/>
      <c r="Z202" s="22" t="str">
        <f>_xlfn.CONCAT(表格1[[#This Row],[系統]],"-",表格1[[#This Row],[編號]])</f>
        <v>CWS-2201</v>
      </c>
      <c r="AA202" s="22"/>
      <c r="AB20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20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202" s="24" t="str">
        <f>IFERROR(_xlfn.XLOOKUP(表格1[[#This Row],[Line_No]],管道特性一覽表!A:A,管道特性一覽表!P:P,,0),"")</f>
        <v>水</v>
      </c>
      <c r="AE202" s="24" t="str" cm="1">
        <f t="array" ref="AE202">_xlfn.IFNA(_xlfn.XLOOKUP(表格1[[#This Row],[Series NO]],'依TP NO.篩選'!A:A,'依TP NO.篩選'!R:R,,0),_xlfn.XLOOKUP(VALUE(表格1[[#This Row],[Series NO]]),VALUE('依TP NO.篩選'!A:A),'依TP NO.篩選'!R:R,,0))</f>
        <v>TP-010</v>
      </c>
      <c r="AF202" s="24" t="str">
        <f>_xlfn.XLOOKUP(表格1[[#This Row],[系統]],介質清單!A:A,介質清單!B:B,,0)</f>
        <v>迴圈冷卻水上水</v>
      </c>
      <c r="AG202" s="25"/>
      <c r="AH202" s="22" t="s">
        <v>3433</v>
      </c>
      <c r="AI202" s="24"/>
      <c r="AJ20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02" s="2" t="str" cm="1">
        <f t="array" ref="AK202">IFERROR(_xlfn.TEXTJOIN("-",TRUE,INDEX(_xlfn.TEXTSPLIT(B202,"-"),1),INDEX(_xlfn.TEXTSPLIT(B202,"-"),2),INDEX(_xlfn.TEXTSPLIT(B202,"-"),4),INDEX(_xlfn.TEXTSPLIT(B202,"-"),5)),_xlfn.TEXTJOIN("-",TRUE,_xlfn.XLOOKUP(VALUE(INDEX(_xlfn.TEXTSPLIT(B202,"-"),4)),'DN轉換表(必要)'!A:A,'DN轉換表(必要)'!B:B,,0),INDEX(_xlfn.TEXTSPLIT(B202,"-"),1),INDEX(_xlfn.TEXTSPLIT(B202,"-"),2),INDEX(_xlfn.TEXTSPLIT(B202,"-"),3),INDEX(_xlfn.TEXTSPLIT(B202,"-"),4),INDEX(_xlfn.TEXTSPLIT(B202,"-"),5)))</f>
        <v>CWS-2201-AA1E-NA</v>
      </c>
      <c r="AL202" s="2" t="str">
        <f>IF(ISNUMBER(IFERROR(_xlfn.XLOOKUP(表格1[[#This Row],[Line_No]],'TEMP VALUE'!A:A,'DRAWING LIST'!A:A,,0),"")),"v","")</f>
        <v>v</v>
      </c>
      <c r="AM202" s="2" t="str">
        <f>_xlfn.XLOOKUP(表格1[[#This Row],[Series NO]], 版本控制!$A:$A, 版本控制!$E:$E, , 0, -1)</f>
        <v>啟用</v>
      </c>
    </row>
    <row r="203" spans="1:39">
      <c r="A203" s="18">
        <f>'圖號清單-114.04.25'!A203</f>
        <v>201</v>
      </c>
      <c r="B203" s="14" t="str">
        <f>_xlfn.XLOOKUP(表格1[[#This Row],[Series NO]],'圖號清單-114.04.25'!A:A,'圖號清單-114.04.25'!B:B,,0)</f>
        <v>CWS-2201-65-AA1E-NA-3</v>
      </c>
      <c r="C203" s="3" t="str">
        <f>COUNTIF($AK$2:AK203, AK203) &amp; "/" &amp; COUNTIF($AK$2:$AK$3003, AK203)</f>
        <v>3/6</v>
      </c>
      <c r="D203" s="3" t="str">
        <f t="shared" si="6"/>
        <v>CWS-2201-65-AA1E-NA</v>
      </c>
      <c r="E203" s="14" t="str" cm="1">
        <f t="array" ref="E203">IFERROR(_xlfn.TEXTJOIN("-",TRUE,_xlfn.XLOOKUP(VALUE(INDEX(_xlfn.TEXTSPLIT(B203,"-"),3)),'DN轉換表(必要)'!A:A,'DN轉換表(必要)'!B:B,,0),INDEX(_xlfn.TEXTSPLIT(B203,"-"),1),INDEX(_xlfn.TEXTSPLIT(B203,"-"),2),INDEX(_xlfn.TEXTSPLIT(B203,"-"),4),INDEX(_xlfn.TEXTSPLIT(B203,"-"),5)),_xlfn.TEXTJOIN("-",TRUE,_xlfn.XLOOKUP(VALUE(INDEX(_xlfn.TEXTSPLIT(B203,"-"),4)),'DN轉換表(必要)'!A:A,'DN轉換表(必要)'!B:B,,0),INDEX(_xlfn.TEXTSPLIT(B203,"-"),1),INDEX(_xlfn.TEXTSPLIT(B203,"-"),2),INDEX(_xlfn.TEXTSPLIT(B203,"-"),3),INDEX(_xlfn.TEXTSPLIT(B203,"-"),4),INDEX(_xlfn.TEXTSPLIT(B203,"-"),5)))</f>
        <v>2 1/2"-CWS-2201-AA1E-NA</v>
      </c>
      <c r="F203" s="3" t="str">
        <f>IFERROR(_xlfn.XLOOKUP(_xlfn.CONCAT(表格1[[#This Row],[Series NO]],"_",SUBSTITUTE(F$1,"REV.","")),版本控制!$F:$F,版本控制!$C:$C,,0),"")</f>
        <v>04/22/'25</v>
      </c>
      <c r="G203" s="3" t="str">
        <f>IFERROR(_xlfn.XLOOKUP(_xlfn.CONCAT(表格1[[#This Row],[Series NO]],"_",SUBSTITUTE(G$1,"REV.","")),版本控制!$F:$F,版本控制!$C:$C,,0),"")</f>
        <v>06/03/'25</v>
      </c>
      <c r="H203" s="3" t="str">
        <f>IFERROR(_xlfn.XLOOKUP(_xlfn.CONCAT(表格1[[#This Row],[Series NO]],"_",SUBSTITUTE(H$1,"REV.","")),版本控制!$F:$F,版本控制!$C:$C,,0),"")</f>
        <v/>
      </c>
      <c r="I203" s="3" t="str">
        <f>IFERROR(_xlfn.XLOOKUP(_xlfn.CONCAT(表格1[[#This Row],[Series NO]],"_",SUBSTITUTE(I$1,"REV.","")),版本控制!$F:$F,版本控制!$C:$C,,0),"")</f>
        <v/>
      </c>
      <c r="J203" s="3" t="str">
        <f>IFERROR(_xlfn.XLOOKUP(_xlfn.CONCAT(表格1[[#This Row],[Series NO]],"_",SUBSTITUTE(J$1,"REV.","")),版本控制!$F:$F,版本控制!$C:$C,,0),"")</f>
        <v/>
      </c>
      <c r="K203" s="3" t="str" cm="1">
        <f t="array" ref="K203">INDEX(F$1:J$1,1,MATCH(1,1/($F203:J203&lt;&gt;"")))</f>
        <v>REV.2</v>
      </c>
      <c r="L203" s="3" t="str" cm="1">
        <f t="array" ref="L203">LOOKUP(2,1/($F203:J203&lt;&gt;""),$F203:J203)</f>
        <v>06/03/'25</v>
      </c>
      <c r="M203" s="3"/>
      <c r="N203" s="3" t="str">
        <f t="shared" si="7"/>
        <v>0201</v>
      </c>
      <c r="O203" s="28"/>
      <c r="P203" s="15"/>
      <c r="Q203" s="22" cm="1">
        <f t="array" ref="Q203">_xlfn.XLOOKUP(INDEX(_xlfn.TEXTSPLIT(表格1[[#This Row],[LINE   NUMBER]],"-"),1),'DN轉換表(必要)'!B:B,'DN轉換表(必要)'!C:C,,0)</f>
        <v>2.5</v>
      </c>
      <c r="R203" s="22" t="str" cm="1">
        <f t="array" ref="R203">IF(IFERROR(MATCH(INDEX(_xlfn.TEXTSPLIT(表格1[[#This Row],[LINE   NUMBER]],"-"),2),介質清單!I:I,0)&gt;=1,FALSE),"Trim",INDEX(_xlfn.TEXTSPLIT(表格1[[#This Row],[LINE   NUMBER]],"-"),2))</f>
        <v>CWS</v>
      </c>
      <c r="S203" s="22" t="str" cm="1">
        <f t="array" ref="S20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2201</v>
      </c>
      <c r="T203" s="22" t="str" cm="1">
        <f t="array" ref="T203">IF(LEN(INDEX(_xlfn.TEXTSPLIT(表格1[[#This Row],[LINE   NUMBER]],"-"),4))=4,INDEX(_xlfn.TEXTSPLIT(表格1[[#This Row],[LINE   NUMBER]],"-"),4),IF(LEN(MID(E203,FIND("AA",E203,1),4))=4,MID(E203,FIND("AA",E203,1),4),"Wrong"))</f>
        <v>AA1E</v>
      </c>
      <c r="U203" s="22" t="str" cm="1">
        <f t="array" ref="U20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03" s="22" t="str">
        <f>_xlfn.XLOOKUP(表格1[[#This Row],[級數]],管道等级索引表!B:B,管道等级索引表!G:G,,0)</f>
        <v>TP304</v>
      </c>
      <c r="W203" s="22" t="s">
        <v>5</v>
      </c>
      <c r="X203" s="23"/>
      <c r="Y203" s="22"/>
      <c r="Z203" s="22" t="str">
        <f>_xlfn.CONCAT(表格1[[#This Row],[系統]],"-",表格1[[#This Row],[編號]])</f>
        <v>CWS-2201</v>
      </c>
      <c r="AA203" s="22"/>
      <c r="AB20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20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203" s="24" t="str">
        <f>IFERROR(_xlfn.XLOOKUP(表格1[[#This Row],[Line_No]],管道特性一覽表!A:A,管道特性一覽表!P:P,,0),"")</f>
        <v>水</v>
      </c>
      <c r="AE203" s="24" t="str" cm="1">
        <f t="array" ref="AE203">_xlfn.IFNA(_xlfn.XLOOKUP(表格1[[#This Row],[Series NO]],'依TP NO.篩選'!A:A,'依TP NO.篩選'!R:R,,0),_xlfn.XLOOKUP(VALUE(表格1[[#This Row],[Series NO]]),VALUE('依TP NO.篩選'!A:A),'依TP NO.篩選'!R:R,,0))</f>
        <v>TP-010</v>
      </c>
      <c r="AF203" s="24" t="str">
        <f>_xlfn.XLOOKUP(表格1[[#This Row],[系統]],介質清單!A:A,介質清單!B:B,,0)</f>
        <v>迴圈冷卻水上水</v>
      </c>
      <c r="AG203" s="25"/>
      <c r="AH203" s="22" t="s">
        <v>3433</v>
      </c>
      <c r="AI203" s="24"/>
      <c r="AJ20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03" s="2" t="str" cm="1">
        <f t="array" ref="AK203">IFERROR(_xlfn.TEXTJOIN("-",TRUE,INDEX(_xlfn.TEXTSPLIT(B203,"-"),1),INDEX(_xlfn.TEXTSPLIT(B203,"-"),2),INDEX(_xlfn.TEXTSPLIT(B203,"-"),4),INDEX(_xlfn.TEXTSPLIT(B203,"-"),5)),_xlfn.TEXTJOIN("-",TRUE,_xlfn.XLOOKUP(VALUE(INDEX(_xlfn.TEXTSPLIT(B203,"-"),4)),'DN轉換表(必要)'!A:A,'DN轉換表(必要)'!B:B,,0),INDEX(_xlfn.TEXTSPLIT(B203,"-"),1),INDEX(_xlfn.TEXTSPLIT(B203,"-"),2),INDEX(_xlfn.TEXTSPLIT(B203,"-"),3),INDEX(_xlfn.TEXTSPLIT(B203,"-"),4),INDEX(_xlfn.TEXTSPLIT(B203,"-"),5)))</f>
        <v>CWS-2201-AA1E-NA</v>
      </c>
      <c r="AL203" s="2" t="str">
        <f>IF(ISNUMBER(IFERROR(_xlfn.XLOOKUP(表格1[[#This Row],[Line_No]],'TEMP VALUE'!A:A,'DRAWING LIST'!A:A,,0),"")),"v","")</f>
        <v>v</v>
      </c>
      <c r="AM203" s="2" t="str">
        <f>_xlfn.XLOOKUP(表格1[[#This Row],[Series NO]], 版本控制!$A:$A, 版本控制!$E:$E, , 0, -1)</f>
        <v>啟用</v>
      </c>
    </row>
    <row r="204" spans="1:39">
      <c r="A204" s="18">
        <f>'圖號清單-114.04.25'!A204</f>
        <v>202</v>
      </c>
      <c r="B204" s="14" t="str">
        <f>_xlfn.XLOOKUP(表格1[[#This Row],[Series NO]],'圖號清單-114.04.25'!A:A,'圖號清單-114.04.25'!B:B,,0)</f>
        <v>CWS-2201-65-AA1E-NA-4</v>
      </c>
      <c r="C204" s="3" t="str">
        <f>COUNTIF($AK$2:AK204, AK204) &amp; "/" &amp; COUNTIF($AK$2:$AK$3003, AK204)</f>
        <v>4/6</v>
      </c>
      <c r="D204" s="3" t="str">
        <f t="shared" si="6"/>
        <v>CWS-2201-65-AA1E-NA</v>
      </c>
      <c r="E204" s="14" t="str" cm="1">
        <f t="array" ref="E204">IFERROR(_xlfn.TEXTJOIN("-",TRUE,_xlfn.XLOOKUP(VALUE(INDEX(_xlfn.TEXTSPLIT(B204,"-"),3)),'DN轉換表(必要)'!A:A,'DN轉換表(必要)'!B:B,,0),INDEX(_xlfn.TEXTSPLIT(B204,"-"),1),INDEX(_xlfn.TEXTSPLIT(B204,"-"),2),INDEX(_xlfn.TEXTSPLIT(B204,"-"),4),INDEX(_xlfn.TEXTSPLIT(B204,"-"),5)),_xlfn.TEXTJOIN("-",TRUE,_xlfn.XLOOKUP(VALUE(INDEX(_xlfn.TEXTSPLIT(B204,"-"),4)),'DN轉換表(必要)'!A:A,'DN轉換表(必要)'!B:B,,0),INDEX(_xlfn.TEXTSPLIT(B204,"-"),1),INDEX(_xlfn.TEXTSPLIT(B204,"-"),2),INDEX(_xlfn.TEXTSPLIT(B204,"-"),3),INDEX(_xlfn.TEXTSPLIT(B204,"-"),4),INDEX(_xlfn.TEXTSPLIT(B204,"-"),5)))</f>
        <v>2 1/2"-CWS-2201-AA1E-NA</v>
      </c>
      <c r="F204" s="3" t="str">
        <f>IFERROR(_xlfn.XLOOKUP(_xlfn.CONCAT(表格1[[#This Row],[Series NO]],"_",SUBSTITUTE(F$1,"REV.","")),版本控制!$F:$F,版本控制!$C:$C,,0),"")</f>
        <v>04/22/'25</v>
      </c>
      <c r="G204" s="3" t="str">
        <f>IFERROR(_xlfn.XLOOKUP(_xlfn.CONCAT(表格1[[#This Row],[Series NO]],"_",SUBSTITUTE(G$1,"REV.","")),版本控制!$F:$F,版本控制!$C:$C,,0),"")</f>
        <v/>
      </c>
      <c r="H204" s="3" t="str">
        <f>IFERROR(_xlfn.XLOOKUP(_xlfn.CONCAT(表格1[[#This Row],[Series NO]],"_",SUBSTITUTE(H$1,"REV.","")),版本控制!$F:$F,版本控制!$C:$C,,0),"")</f>
        <v/>
      </c>
      <c r="I204" s="3" t="str">
        <f>IFERROR(_xlfn.XLOOKUP(_xlfn.CONCAT(表格1[[#This Row],[Series NO]],"_",SUBSTITUTE(I$1,"REV.","")),版本控制!$F:$F,版本控制!$C:$C,,0),"")</f>
        <v/>
      </c>
      <c r="J204" s="3" t="str">
        <f>IFERROR(_xlfn.XLOOKUP(_xlfn.CONCAT(表格1[[#This Row],[Series NO]],"_",SUBSTITUTE(J$1,"REV.","")),版本控制!$F:$F,版本控制!$C:$C,,0),"")</f>
        <v/>
      </c>
      <c r="K204" s="3" t="str" cm="1">
        <f t="array" ref="K204">INDEX(F$1:J$1,1,MATCH(1,1/($F204:J204&lt;&gt;"")))</f>
        <v>REV.1</v>
      </c>
      <c r="L204" s="3" t="str" cm="1">
        <f t="array" ref="L204">LOOKUP(2,1/($F204:J204&lt;&gt;""),$F204:J204)</f>
        <v>04/22/'25</v>
      </c>
      <c r="M204" s="3"/>
      <c r="N204" s="3" t="str">
        <f t="shared" si="7"/>
        <v>0202</v>
      </c>
      <c r="O204" s="28"/>
      <c r="P204" s="15"/>
      <c r="Q204" s="22" cm="1">
        <f t="array" ref="Q204">_xlfn.XLOOKUP(INDEX(_xlfn.TEXTSPLIT(表格1[[#This Row],[LINE   NUMBER]],"-"),1),'DN轉換表(必要)'!B:B,'DN轉換表(必要)'!C:C,,0)</f>
        <v>2.5</v>
      </c>
      <c r="R204" s="22" t="str" cm="1">
        <f t="array" ref="R204">IF(IFERROR(MATCH(INDEX(_xlfn.TEXTSPLIT(表格1[[#This Row],[LINE   NUMBER]],"-"),2),介質清單!I:I,0)&gt;=1,FALSE),"Trim",INDEX(_xlfn.TEXTSPLIT(表格1[[#This Row],[LINE   NUMBER]],"-"),2))</f>
        <v>CWS</v>
      </c>
      <c r="S204" s="22" t="str" cm="1">
        <f t="array" ref="S20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2201</v>
      </c>
      <c r="T204" s="22" t="str" cm="1">
        <f t="array" ref="T204">IF(LEN(INDEX(_xlfn.TEXTSPLIT(表格1[[#This Row],[LINE   NUMBER]],"-"),4))=4,INDEX(_xlfn.TEXTSPLIT(表格1[[#This Row],[LINE   NUMBER]],"-"),4),IF(LEN(MID(E204,FIND("AA",E204,1),4))=4,MID(E204,FIND("AA",E204,1),4),"Wrong"))</f>
        <v>AA1E</v>
      </c>
      <c r="U204" s="22" t="str" cm="1">
        <f t="array" ref="U20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04" s="22" t="str">
        <f>_xlfn.XLOOKUP(表格1[[#This Row],[級數]],管道等级索引表!B:B,管道等级索引表!G:G,,0)</f>
        <v>TP304</v>
      </c>
      <c r="W204" s="22" t="s">
        <v>5</v>
      </c>
      <c r="X204" s="23"/>
      <c r="Y204" s="22"/>
      <c r="Z204" s="22" t="str">
        <f>_xlfn.CONCAT(表格1[[#This Row],[系統]],"-",表格1[[#This Row],[編號]])</f>
        <v>CWS-2201</v>
      </c>
      <c r="AA204" s="22"/>
      <c r="AB20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20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204" s="24" t="str">
        <f>IFERROR(_xlfn.XLOOKUP(表格1[[#This Row],[Line_No]],管道特性一覽表!A:A,管道特性一覽表!P:P,,0),"")</f>
        <v>水</v>
      </c>
      <c r="AE204" s="24" t="str" cm="1">
        <f t="array" ref="AE204">_xlfn.IFNA(_xlfn.XLOOKUP(表格1[[#This Row],[Series NO]],'依TP NO.篩選'!A:A,'依TP NO.篩選'!R:R,,0),_xlfn.XLOOKUP(VALUE(表格1[[#This Row],[Series NO]]),VALUE('依TP NO.篩選'!A:A),'依TP NO.篩選'!R:R,,0))</f>
        <v>TP-010</v>
      </c>
      <c r="AF204" s="24" t="str">
        <f>_xlfn.XLOOKUP(表格1[[#This Row],[系統]],介質清單!A:A,介質清單!B:B,,0)</f>
        <v>迴圈冷卻水上水</v>
      </c>
      <c r="AG204" s="25"/>
      <c r="AH204" s="22" t="s">
        <v>3433</v>
      </c>
      <c r="AI204" s="24"/>
      <c r="AJ20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04" s="2" t="str" cm="1">
        <f t="array" ref="AK204">IFERROR(_xlfn.TEXTJOIN("-",TRUE,INDEX(_xlfn.TEXTSPLIT(B204,"-"),1),INDEX(_xlfn.TEXTSPLIT(B204,"-"),2),INDEX(_xlfn.TEXTSPLIT(B204,"-"),4),INDEX(_xlfn.TEXTSPLIT(B204,"-"),5)),_xlfn.TEXTJOIN("-",TRUE,_xlfn.XLOOKUP(VALUE(INDEX(_xlfn.TEXTSPLIT(B204,"-"),4)),'DN轉換表(必要)'!A:A,'DN轉換表(必要)'!B:B,,0),INDEX(_xlfn.TEXTSPLIT(B204,"-"),1),INDEX(_xlfn.TEXTSPLIT(B204,"-"),2),INDEX(_xlfn.TEXTSPLIT(B204,"-"),3),INDEX(_xlfn.TEXTSPLIT(B204,"-"),4),INDEX(_xlfn.TEXTSPLIT(B204,"-"),5)))</f>
        <v>CWS-2201-AA1E-NA</v>
      </c>
      <c r="AL204" s="2" t="str">
        <f>IF(ISNUMBER(IFERROR(_xlfn.XLOOKUP(表格1[[#This Row],[Line_No]],'TEMP VALUE'!A:A,'DRAWING LIST'!A:A,,0),"")),"v","")</f>
        <v>v</v>
      </c>
      <c r="AM204" s="2" t="str">
        <f>_xlfn.XLOOKUP(表格1[[#This Row],[Series NO]], 版本控制!$A:$A, 版本控制!$E:$E, , 0, -1)</f>
        <v>啟用</v>
      </c>
    </row>
    <row r="205" spans="1:39">
      <c r="A205" s="18">
        <f>'圖號清單-114.04.25'!A205</f>
        <v>203</v>
      </c>
      <c r="B205" s="14" t="str">
        <f>_xlfn.XLOOKUP(表格1[[#This Row],[Series NO]],'圖號清單-114.04.25'!A:A,'圖號清單-114.04.25'!B:B,,0)</f>
        <v>CWS-2201-65-AA1E-NA-5</v>
      </c>
      <c r="C205" s="3" t="str">
        <f>COUNTIF($AK$2:AK205, AK205) &amp; "/" &amp; COUNTIF($AK$2:$AK$3003, AK205)</f>
        <v>5/6</v>
      </c>
      <c r="D205" s="3" t="str">
        <f t="shared" si="6"/>
        <v>CWS-2201-65-AA1E-NA</v>
      </c>
      <c r="E205" s="14" t="str" cm="1">
        <f t="array" ref="E205">IFERROR(_xlfn.TEXTJOIN("-",TRUE,_xlfn.XLOOKUP(VALUE(INDEX(_xlfn.TEXTSPLIT(B205,"-"),3)),'DN轉換表(必要)'!A:A,'DN轉換表(必要)'!B:B,,0),INDEX(_xlfn.TEXTSPLIT(B205,"-"),1),INDEX(_xlfn.TEXTSPLIT(B205,"-"),2),INDEX(_xlfn.TEXTSPLIT(B205,"-"),4),INDEX(_xlfn.TEXTSPLIT(B205,"-"),5)),_xlfn.TEXTJOIN("-",TRUE,_xlfn.XLOOKUP(VALUE(INDEX(_xlfn.TEXTSPLIT(B205,"-"),4)),'DN轉換表(必要)'!A:A,'DN轉換表(必要)'!B:B,,0),INDEX(_xlfn.TEXTSPLIT(B205,"-"),1),INDEX(_xlfn.TEXTSPLIT(B205,"-"),2),INDEX(_xlfn.TEXTSPLIT(B205,"-"),3),INDEX(_xlfn.TEXTSPLIT(B205,"-"),4),INDEX(_xlfn.TEXTSPLIT(B205,"-"),5)))</f>
        <v>2 1/2"-CWS-2201-AA1E-NA</v>
      </c>
      <c r="F205" s="3" t="str">
        <f>IFERROR(_xlfn.XLOOKUP(_xlfn.CONCAT(表格1[[#This Row],[Series NO]],"_",SUBSTITUTE(F$1,"REV.","")),版本控制!$F:$F,版本控制!$C:$C,,0),"")</f>
        <v>04/22/'25</v>
      </c>
      <c r="G205" s="3" t="str">
        <f>IFERROR(_xlfn.XLOOKUP(_xlfn.CONCAT(表格1[[#This Row],[Series NO]],"_",SUBSTITUTE(G$1,"REV.","")),版本控制!$F:$F,版本控制!$C:$C,,0),"")</f>
        <v/>
      </c>
      <c r="H205" s="3" t="str">
        <f>IFERROR(_xlfn.XLOOKUP(_xlfn.CONCAT(表格1[[#This Row],[Series NO]],"_",SUBSTITUTE(H$1,"REV.","")),版本控制!$F:$F,版本控制!$C:$C,,0),"")</f>
        <v/>
      </c>
      <c r="I205" s="3" t="str">
        <f>IFERROR(_xlfn.XLOOKUP(_xlfn.CONCAT(表格1[[#This Row],[Series NO]],"_",SUBSTITUTE(I$1,"REV.","")),版本控制!$F:$F,版本控制!$C:$C,,0),"")</f>
        <v/>
      </c>
      <c r="J205" s="3" t="str">
        <f>IFERROR(_xlfn.XLOOKUP(_xlfn.CONCAT(表格1[[#This Row],[Series NO]],"_",SUBSTITUTE(J$1,"REV.","")),版本控制!$F:$F,版本控制!$C:$C,,0),"")</f>
        <v/>
      </c>
      <c r="K205" s="3" t="str" cm="1">
        <f t="array" ref="K205">INDEX(F$1:J$1,1,MATCH(1,1/($F205:J205&lt;&gt;"")))</f>
        <v>REV.1</v>
      </c>
      <c r="L205" s="3" t="str" cm="1">
        <f t="array" ref="L205">LOOKUP(2,1/($F205:J205&lt;&gt;""),$F205:J205)</f>
        <v>04/22/'25</v>
      </c>
      <c r="M205" s="3"/>
      <c r="N205" s="3" t="str">
        <f t="shared" si="7"/>
        <v>0203</v>
      </c>
      <c r="O205" s="28"/>
      <c r="P205" s="15"/>
      <c r="Q205" s="22" cm="1">
        <f t="array" ref="Q205">_xlfn.XLOOKUP(INDEX(_xlfn.TEXTSPLIT(表格1[[#This Row],[LINE   NUMBER]],"-"),1),'DN轉換表(必要)'!B:B,'DN轉換表(必要)'!C:C,,0)</f>
        <v>2.5</v>
      </c>
      <c r="R205" s="22" t="str" cm="1">
        <f t="array" ref="R205">IF(IFERROR(MATCH(INDEX(_xlfn.TEXTSPLIT(表格1[[#This Row],[LINE   NUMBER]],"-"),2),介質清單!I:I,0)&gt;=1,FALSE),"Trim",INDEX(_xlfn.TEXTSPLIT(表格1[[#This Row],[LINE   NUMBER]],"-"),2))</f>
        <v>CWS</v>
      </c>
      <c r="S205" s="22" t="str" cm="1">
        <f t="array" ref="S20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2201</v>
      </c>
      <c r="T205" s="22" t="str" cm="1">
        <f t="array" ref="T205">IF(LEN(INDEX(_xlfn.TEXTSPLIT(表格1[[#This Row],[LINE   NUMBER]],"-"),4))=4,INDEX(_xlfn.TEXTSPLIT(表格1[[#This Row],[LINE   NUMBER]],"-"),4),IF(LEN(MID(E205,FIND("AA",E205,1),4))=4,MID(E205,FIND("AA",E205,1),4),"Wrong"))</f>
        <v>AA1E</v>
      </c>
      <c r="U205" s="22" t="str" cm="1">
        <f t="array" ref="U20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05" s="22" t="str">
        <f>_xlfn.XLOOKUP(表格1[[#This Row],[級數]],管道等级索引表!B:B,管道等级索引表!G:G,,0)</f>
        <v>TP304</v>
      </c>
      <c r="W205" s="22" t="s">
        <v>5</v>
      </c>
      <c r="X205" s="23"/>
      <c r="Y205" s="22"/>
      <c r="Z205" s="22" t="str">
        <f>_xlfn.CONCAT(表格1[[#This Row],[系統]],"-",表格1[[#This Row],[編號]])</f>
        <v>CWS-2201</v>
      </c>
      <c r="AA205" s="22"/>
      <c r="AB20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20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205" s="24" t="str">
        <f>IFERROR(_xlfn.XLOOKUP(表格1[[#This Row],[Line_No]],管道特性一覽表!A:A,管道特性一覽表!P:P,,0),"")</f>
        <v>水</v>
      </c>
      <c r="AE205" s="24" t="str" cm="1">
        <f t="array" ref="AE205">_xlfn.IFNA(_xlfn.XLOOKUP(表格1[[#This Row],[Series NO]],'依TP NO.篩選'!A:A,'依TP NO.篩選'!R:R,,0),_xlfn.XLOOKUP(VALUE(表格1[[#This Row],[Series NO]]),VALUE('依TP NO.篩選'!A:A),'依TP NO.篩選'!R:R,,0))</f>
        <v>TP-010</v>
      </c>
      <c r="AF205" s="24" t="str">
        <f>_xlfn.XLOOKUP(表格1[[#This Row],[系統]],介質清單!A:A,介質清單!B:B,,0)</f>
        <v>迴圈冷卻水上水</v>
      </c>
      <c r="AG205" s="25"/>
      <c r="AH205" s="22" t="s">
        <v>3433</v>
      </c>
      <c r="AI205" s="24"/>
      <c r="AJ20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05" s="2" t="str" cm="1">
        <f t="array" ref="AK205">IFERROR(_xlfn.TEXTJOIN("-",TRUE,INDEX(_xlfn.TEXTSPLIT(B205,"-"),1),INDEX(_xlfn.TEXTSPLIT(B205,"-"),2),INDEX(_xlfn.TEXTSPLIT(B205,"-"),4),INDEX(_xlfn.TEXTSPLIT(B205,"-"),5)),_xlfn.TEXTJOIN("-",TRUE,_xlfn.XLOOKUP(VALUE(INDEX(_xlfn.TEXTSPLIT(B205,"-"),4)),'DN轉換表(必要)'!A:A,'DN轉換表(必要)'!B:B,,0),INDEX(_xlfn.TEXTSPLIT(B205,"-"),1),INDEX(_xlfn.TEXTSPLIT(B205,"-"),2),INDEX(_xlfn.TEXTSPLIT(B205,"-"),3),INDEX(_xlfn.TEXTSPLIT(B205,"-"),4),INDEX(_xlfn.TEXTSPLIT(B205,"-"),5)))</f>
        <v>CWS-2201-AA1E-NA</v>
      </c>
      <c r="AL205" s="2" t="str">
        <f>IF(ISNUMBER(IFERROR(_xlfn.XLOOKUP(表格1[[#This Row],[Line_No]],'TEMP VALUE'!A:A,'DRAWING LIST'!A:A,,0),"")),"v","")</f>
        <v>v</v>
      </c>
      <c r="AM205" s="2" t="str">
        <f>_xlfn.XLOOKUP(表格1[[#This Row],[Series NO]], 版本控制!$A:$A, 版本控制!$E:$E, , 0, -1)</f>
        <v>啟用</v>
      </c>
    </row>
    <row r="206" spans="1:39">
      <c r="A206" s="18">
        <f>'圖號清單-114.04.25'!A206</f>
        <v>204</v>
      </c>
      <c r="B206" s="14" t="str">
        <f>_xlfn.XLOOKUP(表格1[[#This Row],[Series NO]],'圖號清單-114.04.25'!A:A,'圖號清單-114.04.25'!B:B,,0)</f>
        <v>CWS-2201-65-AA1E-NA-6</v>
      </c>
      <c r="C206" s="3" t="str">
        <f>COUNTIF($AK$2:AK206, AK206) &amp; "/" &amp; COUNTIF($AK$2:$AK$3003, AK206)</f>
        <v>6/6</v>
      </c>
      <c r="D206" s="3" t="str">
        <f t="shared" si="6"/>
        <v>CWS-2201-65-AA1E-NA</v>
      </c>
      <c r="E206" s="14" t="str" cm="1">
        <f t="array" ref="E206">IFERROR(_xlfn.TEXTJOIN("-",TRUE,_xlfn.XLOOKUP(VALUE(INDEX(_xlfn.TEXTSPLIT(B206,"-"),3)),'DN轉換表(必要)'!A:A,'DN轉換表(必要)'!B:B,,0),INDEX(_xlfn.TEXTSPLIT(B206,"-"),1),INDEX(_xlfn.TEXTSPLIT(B206,"-"),2),INDEX(_xlfn.TEXTSPLIT(B206,"-"),4),INDEX(_xlfn.TEXTSPLIT(B206,"-"),5)),_xlfn.TEXTJOIN("-",TRUE,_xlfn.XLOOKUP(VALUE(INDEX(_xlfn.TEXTSPLIT(B206,"-"),4)),'DN轉換表(必要)'!A:A,'DN轉換表(必要)'!B:B,,0),INDEX(_xlfn.TEXTSPLIT(B206,"-"),1),INDEX(_xlfn.TEXTSPLIT(B206,"-"),2),INDEX(_xlfn.TEXTSPLIT(B206,"-"),3),INDEX(_xlfn.TEXTSPLIT(B206,"-"),4),INDEX(_xlfn.TEXTSPLIT(B206,"-"),5)))</f>
        <v>2 1/2"-CWS-2201-AA1E-NA</v>
      </c>
      <c r="F206" s="3" t="str">
        <f>IFERROR(_xlfn.XLOOKUP(_xlfn.CONCAT(表格1[[#This Row],[Series NO]],"_",SUBSTITUTE(F$1,"REV.","")),版本控制!$F:$F,版本控制!$C:$C,,0),"")</f>
        <v>04/22/'25</v>
      </c>
      <c r="G206" s="3" t="str">
        <f>IFERROR(_xlfn.XLOOKUP(_xlfn.CONCAT(表格1[[#This Row],[Series NO]],"_",SUBSTITUTE(G$1,"REV.","")),版本控制!$F:$F,版本控制!$C:$C,,0),"")</f>
        <v/>
      </c>
      <c r="H206" s="3" t="str">
        <f>IFERROR(_xlfn.XLOOKUP(_xlfn.CONCAT(表格1[[#This Row],[Series NO]],"_",SUBSTITUTE(H$1,"REV.","")),版本控制!$F:$F,版本控制!$C:$C,,0),"")</f>
        <v/>
      </c>
      <c r="I206" s="3" t="str">
        <f>IFERROR(_xlfn.XLOOKUP(_xlfn.CONCAT(表格1[[#This Row],[Series NO]],"_",SUBSTITUTE(I$1,"REV.","")),版本控制!$F:$F,版本控制!$C:$C,,0),"")</f>
        <v/>
      </c>
      <c r="J206" s="3" t="str">
        <f>IFERROR(_xlfn.XLOOKUP(_xlfn.CONCAT(表格1[[#This Row],[Series NO]],"_",SUBSTITUTE(J$1,"REV.","")),版本控制!$F:$F,版本控制!$C:$C,,0),"")</f>
        <v/>
      </c>
      <c r="K206" s="3" t="str" cm="1">
        <f t="array" ref="K206">INDEX(F$1:J$1,1,MATCH(1,1/($F206:J206&lt;&gt;"")))</f>
        <v>REV.1</v>
      </c>
      <c r="L206" s="3" t="str" cm="1">
        <f t="array" ref="L206">LOOKUP(2,1/($F206:J206&lt;&gt;""),$F206:J206)</f>
        <v>04/22/'25</v>
      </c>
      <c r="M206" s="3"/>
      <c r="N206" s="3" t="str">
        <f t="shared" si="7"/>
        <v>0204</v>
      </c>
      <c r="O206" s="28"/>
      <c r="P206" s="15"/>
      <c r="Q206" s="22" cm="1">
        <f t="array" ref="Q206">_xlfn.XLOOKUP(INDEX(_xlfn.TEXTSPLIT(表格1[[#This Row],[LINE   NUMBER]],"-"),1),'DN轉換表(必要)'!B:B,'DN轉換表(必要)'!C:C,,0)</f>
        <v>2.5</v>
      </c>
      <c r="R206" s="22" t="str" cm="1">
        <f t="array" ref="R206">IF(IFERROR(MATCH(INDEX(_xlfn.TEXTSPLIT(表格1[[#This Row],[LINE   NUMBER]],"-"),2),介質清單!I:I,0)&gt;=1,FALSE),"Trim",INDEX(_xlfn.TEXTSPLIT(表格1[[#This Row],[LINE   NUMBER]],"-"),2))</f>
        <v>CWS</v>
      </c>
      <c r="S206" s="22" t="str" cm="1">
        <f t="array" ref="S20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2201</v>
      </c>
      <c r="T206" s="22" t="str" cm="1">
        <f t="array" ref="T206">IF(LEN(INDEX(_xlfn.TEXTSPLIT(表格1[[#This Row],[LINE   NUMBER]],"-"),4))=4,INDEX(_xlfn.TEXTSPLIT(表格1[[#This Row],[LINE   NUMBER]],"-"),4),IF(LEN(MID(E206,FIND("AA",E206,1),4))=4,MID(E206,FIND("AA",E206,1),4),"Wrong"))</f>
        <v>AA1E</v>
      </c>
      <c r="U206" s="22" t="str" cm="1">
        <f t="array" ref="U20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06" s="22" t="str">
        <f>_xlfn.XLOOKUP(表格1[[#This Row],[級數]],管道等级索引表!B:B,管道等级索引表!G:G,,0)</f>
        <v>TP304</v>
      </c>
      <c r="W206" s="22" t="s">
        <v>5</v>
      </c>
      <c r="X206" s="23"/>
      <c r="Y206" s="22"/>
      <c r="Z206" s="22" t="str">
        <f>_xlfn.CONCAT(表格1[[#This Row],[系統]],"-",表格1[[#This Row],[編號]])</f>
        <v>CWS-2201</v>
      </c>
      <c r="AA206" s="22"/>
      <c r="AB20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20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206" s="24" t="str">
        <f>IFERROR(_xlfn.XLOOKUP(表格1[[#This Row],[Line_No]],管道特性一覽表!A:A,管道特性一覽表!P:P,,0),"")</f>
        <v>水</v>
      </c>
      <c r="AE206" s="24" t="str" cm="1">
        <f t="array" ref="AE206">_xlfn.IFNA(_xlfn.XLOOKUP(表格1[[#This Row],[Series NO]],'依TP NO.篩選'!A:A,'依TP NO.篩選'!R:R,,0),_xlfn.XLOOKUP(VALUE(表格1[[#This Row],[Series NO]]),VALUE('依TP NO.篩選'!A:A),'依TP NO.篩選'!R:R,,0))</f>
        <v>TP-010</v>
      </c>
      <c r="AF206" s="24" t="str">
        <f>_xlfn.XLOOKUP(表格1[[#This Row],[系統]],介質清單!A:A,介質清單!B:B,,0)</f>
        <v>迴圈冷卻水上水</v>
      </c>
      <c r="AG206" s="25"/>
      <c r="AH206" s="22" t="s">
        <v>3433</v>
      </c>
      <c r="AI206" s="24"/>
      <c r="AJ20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06" s="2" t="str" cm="1">
        <f t="array" ref="AK206">IFERROR(_xlfn.TEXTJOIN("-",TRUE,INDEX(_xlfn.TEXTSPLIT(B206,"-"),1),INDEX(_xlfn.TEXTSPLIT(B206,"-"),2),INDEX(_xlfn.TEXTSPLIT(B206,"-"),4),INDEX(_xlfn.TEXTSPLIT(B206,"-"),5)),_xlfn.TEXTJOIN("-",TRUE,_xlfn.XLOOKUP(VALUE(INDEX(_xlfn.TEXTSPLIT(B206,"-"),4)),'DN轉換表(必要)'!A:A,'DN轉換表(必要)'!B:B,,0),INDEX(_xlfn.TEXTSPLIT(B206,"-"),1),INDEX(_xlfn.TEXTSPLIT(B206,"-"),2),INDEX(_xlfn.TEXTSPLIT(B206,"-"),3),INDEX(_xlfn.TEXTSPLIT(B206,"-"),4),INDEX(_xlfn.TEXTSPLIT(B206,"-"),5)))</f>
        <v>CWS-2201-AA1E-NA</v>
      </c>
      <c r="AL206" s="2" t="str">
        <f>IF(ISNUMBER(IFERROR(_xlfn.XLOOKUP(表格1[[#This Row],[Line_No]],'TEMP VALUE'!A:A,'DRAWING LIST'!A:A,,0),"")),"v","")</f>
        <v>v</v>
      </c>
      <c r="AM206" s="2" t="str">
        <f>_xlfn.XLOOKUP(表格1[[#This Row],[Series NO]], 版本控制!$A:$A, 版本控制!$E:$E, , 0, -1)</f>
        <v>啟用</v>
      </c>
    </row>
    <row r="207" spans="1:39">
      <c r="A207" s="18">
        <f>'圖號清單-114.04.25'!A207</f>
        <v>205</v>
      </c>
      <c r="B207" s="14" t="str">
        <f>_xlfn.XLOOKUP(表格1[[#This Row],[Series NO]],'圖號清單-114.04.25'!A:A,'圖號清單-114.04.25'!B:B,,0)</f>
        <v>CWS-2203-65-AA1E-NA-1</v>
      </c>
      <c r="C207" s="3" t="str">
        <f>COUNTIF($AK$2:AK207, AK207) &amp; "/" &amp; COUNTIF($AK$2:$AK$3003, AK207)</f>
        <v>1/3</v>
      </c>
      <c r="D207" s="3" t="str">
        <f t="shared" si="6"/>
        <v>CWS-2203-65-AA1E-NA</v>
      </c>
      <c r="E207" s="14" t="str" cm="1">
        <f t="array" ref="E207">IFERROR(_xlfn.TEXTJOIN("-",TRUE,_xlfn.XLOOKUP(VALUE(INDEX(_xlfn.TEXTSPLIT(B207,"-"),3)),'DN轉換表(必要)'!A:A,'DN轉換表(必要)'!B:B,,0),INDEX(_xlfn.TEXTSPLIT(B207,"-"),1),INDEX(_xlfn.TEXTSPLIT(B207,"-"),2),INDEX(_xlfn.TEXTSPLIT(B207,"-"),4),INDEX(_xlfn.TEXTSPLIT(B207,"-"),5)),_xlfn.TEXTJOIN("-",TRUE,_xlfn.XLOOKUP(VALUE(INDEX(_xlfn.TEXTSPLIT(B207,"-"),4)),'DN轉換表(必要)'!A:A,'DN轉換表(必要)'!B:B,,0),INDEX(_xlfn.TEXTSPLIT(B207,"-"),1),INDEX(_xlfn.TEXTSPLIT(B207,"-"),2),INDEX(_xlfn.TEXTSPLIT(B207,"-"),3),INDEX(_xlfn.TEXTSPLIT(B207,"-"),4),INDEX(_xlfn.TEXTSPLIT(B207,"-"),5)))</f>
        <v>2 1/2"-CWS-2203-AA1E-NA</v>
      </c>
      <c r="F207" s="3" t="str">
        <f>IFERROR(_xlfn.XLOOKUP(_xlfn.CONCAT(表格1[[#This Row],[Series NO]],"_",SUBSTITUTE(F$1,"REV.","")),版本控制!$F:$F,版本控制!$C:$C,,0),"")</f>
        <v>04/22/'25</v>
      </c>
      <c r="G207" s="3" t="str">
        <f>IFERROR(_xlfn.XLOOKUP(_xlfn.CONCAT(表格1[[#This Row],[Series NO]],"_",SUBSTITUTE(G$1,"REV.","")),版本控制!$F:$F,版本控制!$C:$C,,0),"")</f>
        <v/>
      </c>
      <c r="H207" s="3" t="str">
        <f>IFERROR(_xlfn.XLOOKUP(_xlfn.CONCAT(表格1[[#This Row],[Series NO]],"_",SUBSTITUTE(H$1,"REV.","")),版本控制!$F:$F,版本控制!$C:$C,,0),"")</f>
        <v/>
      </c>
      <c r="I207" s="3" t="str">
        <f>IFERROR(_xlfn.XLOOKUP(_xlfn.CONCAT(表格1[[#This Row],[Series NO]],"_",SUBSTITUTE(I$1,"REV.","")),版本控制!$F:$F,版本控制!$C:$C,,0),"")</f>
        <v/>
      </c>
      <c r="J207" s="3" t="str">
        <f>IFERROR(_xlfn.XLOOKUP(_xlfn.CONCAT(表格1[[#This Row],[Series NO]],"_",SUBSTITUTE(J$1,"REV.","")),版本控制!$F:$F,版本控制!$C:$C,,0),"")</f>
        <v/>
      </c>
      <c r="K207" s="3" t="str" cm="1">
        <f t="array" ref="K207">INDEX(F$1:J$1,1,MATCH(1,1/($F207:J207&lt;&gt;"")))</f>
        <v>REV.1</v>
      </c>
      <c r="L207" s="3" t="str" cm="1">
        <f t="array" ref="L207">LOOKUP(2,1/($F207:J207&lt;&gt;""),$F207:J207)</f>
        <v>04/22/'25</v>
      </c>
      <c r="M207" s="3"/>
      <c r="N207" s="3" t="str">
        <f t="shared" si="7"/>
        <v>0205</v>
      </c>
      <c r="O207" s="28"/>
      <c r="P207" s="15"/>
      <c r="Q207" s="22" cm="1">
        <f t="array" ref="Q207">_xlfn.XLOOKUP(INDEX(_xlfn.TEXTSPLIT(表格1[[#This Row],[LINE   NUMBER]],"-"),1),'DN轉換表(必要)'!B:B,'DN轉換表(必要)'!C:C,,0)</f>
        <v>2.5</v>
      </c>
      <c r="R207" s="22" t="str" cm="1">
        <f t="array" ref="R207">IF(IFERROR(MATCH(INDEX(_xlfn.TEXTSPLIT(表格1[[#This Row],[LINE   NUMBER]],"-"),2),介質清單!I:I,0)&gt;=1,FALSE),"Trim",INDEX(_xlfn.TEXTSPLIT(表格1[[#This Row],[LINE   NUMBER]],"-"),2))</f>
        <v>CWS</v>
      </c>
      <c r="S207" s="22" t="str" cm="1">
        <f t="array" ref="S20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2203</v>
      </c>
      <c r="T207" s="22" t="str" cm="1">
        <f t="array" ref="T207">IF(LEN(INDEX(_xlfn.TEXTSPLIT(表格1[[#This Row],[LINE   NUMBER]],"-"),4))=4,INDEX(_xlfn.TEXTSPLIT(表格1[[#This Row],[LINE   NUMBER]],"-"),4),IF(LEN(MID(E207,FIND("AA",E207,1),4))=4,MID(E207,FIND("AA",E207,1),4),"Wrong"))</f>
        <v>AA1E</v>
      </c>
      <c r="U207" s="22" t="str" cm="1">
        <f t="array" ref="U20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07" s="22" t="str">
        <f>_xlfn.XLOOKUP(表格1[[#This Row],[級數]],管道等级索引表!B:B,管道等级索引表!G:G,,0)</f>
        <v>TP304</v>
      </c>
      <c r="W207" s="22" t="s">
        <v>5</v>
      </c>
      <c r="X207" s="23"/>
      <c r="Y207" s="22"/>
      <c r="Z207" s="22" t="str">
        <f>_xlfn.CONCAT(表格1[[#This Row],[系統]],"-",表格1[[#This Row],[編號]])</f>
        <v>CWS-2203</v>
      </c>
      <c r="AA207" s="22"/>
      <c r="AB20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20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207" s="24" t="str">
        <f>IFERROR(_xlfn.XLOOKUP(表格1[[#This Row],[Line_No]],管道特性一覽表!A:A,管道特性一覽表!P:P,,0),"")</f>
        <v>水</v>
      </c>
      <c r="AE207" s="24" t="str" cm="1">
        <f t="array" ref="AE207">_xlfn.IFNA(_xlfn.XLOOKUP(表格1[[#This Row],[Series NO]],'依TP NO.篩選'!A:A,'依TP NO.篩選'!R:R,,0),_xlfn.XLOOKUP(VALUE(表格1[[#This Row],[Series NO]]),VALUE('依TP NO.篩選'!A:A),'依TP NO.篩選'!R:R,,0))</f>
        <v>TP-011</v>
      </c>
      <c r="AF207" s="24" t="str">
        <f>_xlfn.XLOOKUP(表格1[[#This Row],[系統]],介質清單!A:A,介質清單!B:B,,0)</f>
        <v>迴圈冷卻水上水</v>
      </c>
      <c r="AG207" s="25"/>
      <c r="AH207" s="22" t="s">
        <v>3433</v>
      </c>
      <c r="AI207" s="24"/>
      <c r="AJ20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07" s="2" t="str" cm="1">
        <f t="array" ref="AK207">IFERROR(_xlfn.TEXTJOIN("-",TRUE,INDEX(_xlfn.TEXTSPLIT(B207,"-"),1),INDEX(_xlfn.TEXTSPLIT(B207,"-"),2),INDEX(_xlfn.TEXTSPLIT(B207,"-"),4),INDEX(_xlfn.TEXTSPLIT(B207,"-"),5)),_xlfn.TEXTJOIN("-",TRUE,_xlfn.XLOOKUP(VALUE(INDEX(_xlfn.TEXTSPLIT(B207,"-"),4)),'DN轉換表(必要)'!A:A,'DN轉換表(必要)'!B:B,,0),INDEX(_xlfn.TEXTSPLIT(B207,"-"),1),INDEX(_xlfn.TEXTSPLIT(B207,"-"),2),INDEX(_xlfn.TEXTSPLIT(B207,"-"),3),INDEX(_xlfn.TEXTSPLIT(B207,"-"),4),INDEX(_xlfn.TEXTSPLIT(B207,"-"),5)))</f>
        <v>CWS-2203-AA1E-NA</v>
      </c>
      <c r="AL207" s="2" t="str">
        <f>IF(ISNUMBER(IFERROR(_xlfn.XLOOKUP(表格1[[#This Row],[Line_No]],'TEMP VALUE'!A:A,'DRAWING LIST'!A:A,,0),"")),"v","")</f>
        <v>v</v>
      </c>
      <c r="AM207" s="2" t="str">
        <f>_xlfn.XLOOKUP(表格1[[#This Row],[Series NO]], 版本控制!$A:$A, 版本控制!$E:$E, , 0, -1)</f>
        <v>啟用</v>
      </c>
    </row>
    <row r="208" spans="1:39">
      <c r="A208" s="18">
        <f>'圖號清單-114.04.25'!A208</f>
        <v>206</v>
      </c>
      <c r="B208" s="14" t="str">
        <f>_xlfn.XLOOKUP(表格1[[#This Row],[Series NO]],'圖號清單-114.04.25'!A:A,'圖號清單-114.04.25'!B:B,,0)</f>
        <v>CWS-2203-65-AA1E-NA-2</v>
      </c>
      <c r="C208" s="3" t="str">
        <f>COUNTIF($AK$2:AK208, AK208) &amp; "/" &amp; COUNTIF($AK$2:$AK$3003, AK208)</f>
        <v>2/3</v>
      </c>
      <c r="D208" s="3" t="str">
        <f t="shared" si="6"/>
        <v>CWS-2203-65-AA1E-NA</v>
      </c>
      <c r="E208" s="14" t="str" cm="1">
        <f t="array" ref="E208">IFERROR(_xlfn.TEXTJOIN("-",TRUE,_xlfn.XLOOKUP(VALUE(INDEX(_xlfn.TEXTSPLIT(B208,"-"),3)),'DN轉換表(必要)'!A:A,'DN轉換表(必要)'!B:B,,0),INDEX(_xlfn.TEXTSPLIT(B208,"-"),1),INDEX(_xlfn.TEXTSPLIT(B208,"-"),2),INDEX(_xlfn.TEXTSPLIT(B208,"-"),4),INDEX(_xlfn.TEXTSPLIT(B208,"-"),5)),_xlfn.TEXTJOIN("-",TRUE,_xlfn.XLOOKUP(VALUE(INDEX(_xlfn.TEXTSPLIT(B208,"-"),4)),'DN轉換表(必要)'!A:A,'DN轉換表(必要)'!B:B,,0),INDEX(_xlfn.TEXTSPLIT(B208,"-"),1),INDEX(_xlfn.TEXTSPLIT(B208,"-"),2),INDEX(_xlfn.TEXTSPLIT(B208,"-"),3),INDEX(_xlfn.TEXTSPLIT(B208,"-"),4),INDEX(_xlfn.TEXTSPLIT(B208,"-"),5)))</f>
        <v>2 1/2"-CWS-2203-AA1E-NA</v>
      </c>
      <c r="F208" s="3" t="str">
        <f>IFERROR(_xlfn.XLOOKUP(_xlfn.CONCAT(表格1[[#This Row],[Series NO]],"_",SUBSTITUTE(F$1,"REV.","")),版本控制!$F:$F,版本控制!$C:$C,,0),"")</f>
        <v>04/22/'25</v>
      </c>
      <c r="G208" s="3" t="str">
        <f>IFERROR(_xlfn.XLOOKUP(_xlfn.CONCAT(表格1[[#This Row],[Series NO]],"_",SUBSTITUTE(G$1,"REV.","")),版本控制!$F:$F,版本控制!$C:$C,,0),"")</f>
        <v>06/03/'25</v>
      </c>
      <c r="H208" s="3" t="str">
        <f>IFERROR(_xlfn.XLOOKUP(_xlfn.CONCAT(表格1[[#This Row],[Series NO]],"_",SUBSTITUTE(H$1,"REV.","")),版本控制!$F:$F,版本控制!$C:$C,,0),"")</f>
        <v/>
      </c>
      <c r="I208" s="3" t="str">
        <f>IFERROR(_xlfn.XLOOKUP(_xlfn.CONCAT(表格1[[#This Row],[Series NO]],"_",SUBSTITUTE(I$1,"REV.","")),版本控制!$F:$F,版本控制!$C:$C,,0),"")</f>
        <v/>
      </c>
      <c r="J208" s="3" t="str">
        <f>IFERROR(_xlfn.XLOOKUP(_xlfn.CONCAT(表格1[[#This Row],[Series NO]],"_",SUBSTITUTE(J$1,"REV.","")),版本控制!$F:$F,版本控制!$C:$C,,0),"")</f>
        <v/>
      </c>
      <c r="K208" s="3" t="str" cm="1">
        <f t="array" ref="K208">INDEX(F$1:J$1,1,MATCH(1,1/($F208:J208&lt;&gt;"")))</f>
        <v>REV.2</v>
      </c>
      <c r="L208" s="3" t="str" cm="1">
        <f t="array" ref="L208">LOOKUP(2,1/($F208:J208&lt;&gt;""),$F208:J208)</f>
        <v>06/03/'25</v>
      </c>
      <c r="M208" s="3"/>
      <c r="N208" s="3" t="str">
        <f t="shared" si="7"/>
        <v>0206</v>
      </c>
      <c r="O208" s="28"/>
      <c r="P208" s="15"/>
      <c r="Q208" s="22" cm="1">
        <f t="array" ref="Q208">_xlfn.XLOOKUP(INDEX(_xlfn.TEXTSPLIT(表格1[[#This Row],[LINE   NUMBER]],"-"),1),'DN轉換表(必要)'!B:B,'DN轉換表(必要)'!C:C,,0)</f>
        <v>2.5</v>
      </c>
      <c r="R208" s="22" t="str" cm="1">
        <f t="array" ref="R208">IF(IFERROR(MATCH(INDEX(_xlfn.TEXTSPLIT(表格1[[#This Row],[LINE   NUMBER]],"-"),2),介質清單!I:I,0)&gt;=1,FALSE),"Trim",INDEX(_xlfn.TEXTSPLIT(表格1[[#This Row],[LINE   NUMBER]],"-"),2))</f>
        <v>CWS</v>
      </c>
      <c r="S208" s="22" t="str" cm="1">
        <f t="array" ref="S20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2203</v>
      </c>
      <c r="T208" s="22" t="str" cm="1">
        <f t="array" ref="T208">IF(LEN(INDEX(_xlfn.TEXTSPLIT(表格1[[#This Row],[LINE   NUMBER]],"-"),4))=4,INDEX(_xlfn.TEXTSPLIT(表格1[[#This Row],[LINE   NUMBER]],"-"),4),IF(LEN(MID(E208,FIND("AA",E208,1),4))=4,MID(E208,FIND("AA",E208,1),4),"Wrong"))</f>
        <v>AA1E</v>
      </c>
      <c r="U208" s="22" t="str" cm="1">
        <f t="array" ref="U20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08" s="22" t="str">
        <f>_xlfn.XLOOKUP(表格1[[#This Row],[級數]],管道等级索引表!B:B,管道等级索引表!G:G,,0)</f>
        <v>TP304</v>
      </c>
      <c r="W208" s="22" t="s">
        <v>5</v>
      </c>
      <c r="X208" s="23"/>
      <c r="Y208" s="22"/>
      <c r="Z208" s="22" t="str">
        <f>_xlfn.CONCAT(表格1[[#This Row],[系統]],"-",表格1[[#This Row],[編號]])</f>
        <v>CWS-2203</v>
      </c>
      <c r="AA208" s="22"/>
      <c r="AB20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20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208" s="24" t="str">
        <f>IFERROR(_xlfn.XLOOKUP(表格1[[#This Row],[Line_No]],管道特性一覽表!A:A,管道特性一覽表!P:P,,0),"")</f>
        <v>水</v>
      </c>
      <c r="AE208" s="24" t="str" cm="1">
        <f t="array" ref="AE208">_xlfn.IFNA(_xlfn.XLOOKUP(表格1[[#This Row],[Series NO]],'依TP NO.篩選'!A:A,'依TP NO.篩選'!R:R,,0),_xlfn.XLOOKUP(VALUE(表格1[[#This Row],[Series NO]]),VALUE('依TP NO.篩選'!A:A),'依TP NO.篩選'!R:R,,0))</f>
        <v>TP-011</v>
      </c>
      <c r="AF208" s="24" t="str">
        <f>_xlfn.XLOOKUP(表格1[[#This Row],[系統]],介質清單!A:A,介質清單!B:B,,0)</f>
        <v>迴圈冷卻水上水</v>
      </c>
      <c r="AG208" s="25"/>
      <c r="AH208" s="22" t="s">
        <v>3433</v>
      </c>
      <c r="AI208" s="24"/>
      <c r="AJ20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08" s="2" t="str" cm="1">
        <f t="array" ref="AK208">IFERROR(_xlfn.TEXTJOIN("-",TRUE,INDEX(_xlfn.TEXTSPLIT(B208,"-"),1),INDEX(_xlfn.TEXTSPLIT(B208,"-"),2),INDEX(_xlfn.TEXTSPLIT(B208,"-"),4),INDEX(_xlfn.TEXTSPLIT(B208,"-"),5)),_xlfn.TEXTJOIN("-",TRUE,_xlfn.XLOOKUP(VALUE(INDEX(_xlfn.TEXTSPLIT(B208,"-"),4)),'DN轉換表(必要)'!A:A,'DN轉換表(必要)'!B:B,,0),INDEX(_xlfn.TEXTSPLIT(B208,"-"),1),INDEX(_xlfn.TEXTSPLIT(B208,"-"),2),INDEX(_xlfn.TEXTSPLIT(B208,"-"),3),INDEX(_xlfn.TEXTSPLIT(B208,"-"),4),INDEX(_xlfn.TEXTSPLIT(B208,"-"),5)))</f>
        <v>CWS-2203-AA1E-NA</v>
      </c>
      <c r="AL208" s="2" t="str">
        <f>IF(ISNUMBER(IFERROR(_xlfn.XLOOKUP(表格1[[#This Row],[Line_No]],'TEMP VALUE'!A:A,'DRAWING LIST'!A:A,,0),"")),"v","")</f>
        <v>v</v>
      </c>
      <c r="AM208" s="2" t="str">
        <f>_xlfn.XLOOKUP(表格1[[#This Row],[Series NO]], 版本控制!$A:$A, 版本控制!$E:$E, , 0, -1)</f>
        <v>啟用</v>
      </c>
    </row>
    <row r="209" spans="1:39">
      <c r="A209" s="18">
        <f>'圖號清單-114.04.25'!A209</f>
        <v>207</v>
      </c>
      <c r="B209" s="14" t="str">
        <f>_xlfn.XLOOKUP(表格1[[#This Row],[Series NO]],'圖號清單-114.04.25'!A:A,'圖號清單-114.04.25'!B:B,,0)</f>
        <v>CWS-2203-65-AA1E-NA-3</v>
      </c>
      <c r="C209" s="3" t="str">
        <f>COUNTIF($AK$2:AK209, AK209) &amp; "/" &amp; COUNTIF($AK$2:$AK$3003, AK209)</f>
        <v>3/3</v>
      </c>
      <c r="D209" s="3" t="str">
        <f t="shared" si="6"/>
        <v>CWS-2203-65-AA1E-NA</v>
      </c>
      <c r="E209" s="14" t="str" cm="1">
        <f t="array" ref="E209">IFERROR(_xlfn.TEXTJOIN("-",TRUE,_xlfn.XLOOKUP(VALUE(INDEX(_xlfn.TEXTSPLIT(B209,"-"),3)),'DN轉換表(必要)'!A:A,'DN轉換表(必要)'!B:B,,0),INDEX(_xlfn.TEXTSPLIT(B209,"-"),1),INDEX(_xlfn.TEXTSPLIT(B209,"-"),2),INDEX(_xlfn.TEXTSPLIT(B209,"-"),4),INDEX(_xlfn.TEXTSPLIT(B209,"-"),5)),_xlfn.TEXTJOIN("-",TRUE,_xlfn.XLOOKUP(VALUE(INDEX(_xlfn.TEXTSPLIT(B209,"-"),4)),'DN轉換表(必要)'!A:A,'DN轉換表(必要)'!B:B,,0),INDEX(_xlfn.TEXTSPLIT(B209,"-"),1),INDEX(_xlfn.TEXTSPLIT(B209,"-"),2),INDEX(_xlfn.TEXTSPLIT(B209,"-"),3),INDEX(_xlfn.TEXTSPLIT(B209,"-"),4),INDEX(_xlfn.TEXTSPLIT(B209,"-"),5)))</f>
        <v>2 1/2"-CWS-2203-AA1E-NA</v>
      </c>
      <c r="F209" s="3" t="str">
        <f>IFERROR(_xlfn.XLOOKUP(_xlfn.CONCAT(表格1[[#This Row],[Series NO]],"_",SUBSTITUTE(F$1,"REV.","")),版本控制!$F:$F,版本控制!$C:$C,,0),"")</f>
        <v>04/22/'25</v>
      </c>
      <c r="G209" s="3" t="str">
        <f>IFERROR(_xlfn.XLOOKUP(_xlfn.CONCAT(表格1[[#This Row],[Series NO]],"_",SUBSTITUTE(G$1,"REV.","")),版本控制!$F:$F,版本控制!$C:$C,,0),"")</f>
        <v/>
      </c>
      <c r="H209" s="3" t="str">
        <f>IFERROR(_xlfn.XLOOKUP(_xlfn.CONCAT(表格1[[#This Row],[Series NO]],"_",SUBSTITUTE(H$1,"REV.","")),版本控制!$F:$F,版本控制!$C:$C,,0),"")</f>
        <v/>
      </c>
      <c r="I209" s="3" t="str">
        <f>IFERROR(_xlfn.XLOOKUP(_xlfn.CONCAT(表格1[[#This Row],[Series NO]],"_",SUBSTITUTE(I$1,"REV.","")),版本控制!$F:$F,版本控制!$C:$C,,0),"")</f>
        <v/>
      </c>
      <c r="J209" s="3" t="str">
        <f>IFERROR(_xlfn.XLOOKUP(_xlfn.CONCAT(表格1[[#This Row],[Series NO]],"_",SUBSTITUTE(J$1,"REV.","")),版本控制!$F:$F,版本控制!$C:$C,,0),"")</f>
        <v/>
      </c>
      <c r="K209" s="3" t="str" cm="1">
        <f t="array" ref="K209">INDEX(F$1:J$1,1,MATCH(1,1/($F209:J209&lt;&gt;"")))</f>
        <v>REV.1</v>
      </c>
      <c r="L209" s="3" t="str" cm="1">
        <f t="array" ref="L209">LOOKUP(2,1/($F209:J209&lt;&gt;""),$F209:J209)</f>
        <v>04/22/'25</v>
      </c>
      <c r="M209" s="3"/>
      <c r="N209" s="3" t="str">
        <f t="shared" si="7"/>
        <v>0207</v>
      </c>
      <c r="O209" s="28"/>
      <c r="P209" s="15"/>
      <c r="Q209" s="22" cm="1">
        <f t="array" ref="Q209">_xlfn.XLOOKUP(INDEX(_xlfn.TEXTSPLIT(表格1[[#This Row],[LINE   NUMBER]],"-"),1),'DN轉換表(必要)'!B:B,'DN轉換表(必要)'!C:C,,0)</f>
        <v>2.5</v>
      </c>
      <c r="R209" s="22" t="str" cm="1">
        <f t="array" ref="R209">IF(IFERROR(MATCH(INDEX(_xlfn.TEXTSPLIT(表格1[[#This Row],[LINE   NUMBER]],"-"),2),介質清單!I:I,0)&gt;=1,FALSE),"Trim",INDEX(_xlfn.TEXTSPLIT(表格1[[#This Row],[LINE   NUMBER]],"-"),2))</f>
        <v>CWS</v>
      </c>
      <c r="S209" s="22" t="str" cm="1">
        <f t="array" ref="S20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2203</v>
      </c>
      <c r="T209" s="22" t="str" cm="1">
        <f t="array" ref="T209">IF(LEN(INDEX(_xlfn.TEXTSPLIT(表格1[[#This Row],[LINE   NUMBER]],"-"),4))=4,INDEX(_xlfn.TEXTSPLIT(表格1[[#This Row],[LINE   NUMBER]],"-"),4),IF(LEN(MID(E209,FIND("AA",E209,1),4))=4,MID(E209,FIND("AA",E209,1),4),"Wrong"))</f>
        <v>AA1E</v>
      </c>
      <c r="U209" s="22" t="str" cm="1">
        <f t="array" ref="U20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09" s="22" t="str">
        <f>_xlfn.XLOOKUP(表格1[[#This Row],[級數]],管道等级索引表!B:B,管道等级索引表!G:G,,0)</f>
        <v>TP304</v>
      </c>
      <c r="W209" s="22" t="s">
        <v>5</v>
      </c>
      <c r="X209" s="23"/>
      <c r="Y209" s="22"/>
      <c r="Z209" s="22" t="str">
        <f>_xlfn.CONCAT(表格1[[#This Row],[系統]],"-",表格1[[#This Row],[編號]])</f>
        <v>CWS-2203</v>
      </c>
      <c r="AA209" s="22"/>
      <c r="AB20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20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209" s="24" t="str">
        <f>IFERROR(_xlfn.XLOOKUP(表格1[[#This Row],[Line_No]],管道特性一覽表!A:A,管道特性一覽表!P:P,,0),"")</f>
        <v>水</v>
      </c>
      <c r="AE209" s="24" t="str" cm="1">
        <f t="array" ref="AE209">_xlfn.IFNA(_xlfn.XLOOKUP(表格1[[#This Row],[Series NO]],'依TP NO.篩選'!A:A,'依TP NO.篩選'!R:R,,0),_xlfn.XLOOKUP(VALUE(表格1[[#This Row],[Series NO]]),VALUE('依TP NO.篩選'!A:A),'依TP NO.篩選'!R:R,,0))</f>
        <v>TP-011</v>
      </c>
      <c r="AF209" s="24" t="str">
        <f>_xlfn.XLOOKUP(表格1[[#This Row],[系統]],介質清單!A:A,介質清單!B:B,,0)</f>
        <v>迴圈冷卻水上水</v>
      </c>
      <c r="AG209" s="25"/>
      <c r="AH209" s="22" t="s">
        <v>3433</v>
      </c>
      <c r="AI209" s="24"/>
      <c r="AJ20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09" s="2" t="str" cm="1">
        <f t="array" ref="AK209">IFERROR(_xlfn.TEXTJOIN("-",TRUE,INDEX(_xlfn.TEXTSPLIT(B209,"-"),1),INDEX(_xlfn.TEXTSPLIT(B209,"-"),2),INDEX(_xlfn.TEXTSPLIT(B209,"-"),4),INDEX(_xlfn.TEXTSPLIT(B209,"-"),5)),_xlfn.TEXTJOIN("-",TRUE,_xlfn.XLOOKUP(VALUE(INDEX(_xlfn.TEXTSPLIT(B209,"-"),4)),'DN轉換表(必要)'!A:A,'DN轉換表(必要)'!B:B,,0),INDEX(_xlfn.TEXTSPLIT(B209,"-"),1),INDEX(_xlfn.TEXTSPLIT(B209,"-"),2),INDEX(_xlfn.TEXTSPLIT(B209,"-"),3),INDEX(_xlfn.TEXTSPLIT(B209,"-"),4),INDEX(_xlfn.TEXTSPLIT(B209,"-"),5)))</f>
        <v>CWS-2203-AA1E-NA</v>
      </c>
      <c r="AL209" s="2" t="str">
        <f>IF(ISNUMBER(IFERROR(_xlfn.XLOOKUP(表格1[[#This Row],[Line_No]],'TEMP VALUE'!A:A,'DRAWING LIST'!A:A,,0),"")),"v","")</f>
        <v>v</v>
      </c>
      <c r="AM209" s="2" t="str">
        <f>_xlfn.XLOOKUP(表格1[[#This Row],[Series NO]], 版本控制!$A:$A, 版本控制!$E:$E, , 0, -1)</f>
        <v>啟用</v>
      </c>
    </row>
    <row r="210" spans="1:39">
      <c r="A210" s="18">
        <f>'圖號清單-114.04.25'!A210</f>
        <v>208</v>
      </c>
      <c r="B210" s="14" t="str">
        <f>_xlfn.XLOOKUP(表格1[[#This Row],[Series NO]],'圖號清單-114.04.25'!A:A,'圖號清單-114.04.25'!B:B,,0)</f>
        <v>CWS-2204-65-AA1E-NA</v>
      </c>
      <c r="C210" s="3" t="str">
        <f>COUNTIF($AK$2:AK210, AK210) &amp; "/" &amp; COUNTIF($AK$2:$AK$3003, AK210)</f>
        <v>1/1</v>
      </c>
      <c r="D210" s="3" t="str">
        <f t="shared" si="6"/>
        <v>CWS-2204-65-AA1E-NA</v>
      </c>
      <c r="E210" s="14" t="str" cm="1">
        <f t="array" ref="E210">IFERROR(_xlfn.TEXTJOIN("-",TRUE,_xlfn.XLOOKUP(VALUE(INDEX(_xlfn.TEXTSPLIT(B210,"-"),3)),'DN轉換表(必要)'!A:A,'DN轉換表(必要)'!B:B,,0),INDEX(_xlfn.TEXTSPLIT(B210,"-"),1),INDEX(_xlfn.TEXTSPLIT(B210,"-"),2),INDEX(_xlfn.TEXTSPLIT(B210,"-"),4),INDEX(_xlfn.TEXTSPLIT(B210,"-"),5)),_xlfn.TEXTJOIN("-",TRUE,_xlfn.XLOOKUP(VALUE(INDEX(_xlfn.TEXTSPLIT(B210,"-"),4)),'DN轉換表(必要)'!A:A,'DN轉換表(必要)'!B:B,,0),INDEX(_xlfn.TEXTSPLIT(B210,"-"),1),INDEX(_xlfn.TEXTSPLIT(B210,"-"),2),INDEX(_xlfn.TEXTSPLIT(B210,"-"),3),INDEX(_xlfn.TEXTSPLIT(B210,"-"),4),INDEX(_xlfn.TEXTSPLIT(B210,"-"),5)))</f>
        <v>2 1/2"-CWS-2204-AA1E-NA</v>
      </c>
      <c r="F210" s="3" t="str">
        <f>IFERROR(_xlfn.XLOOKUP(_xlfn.CONCAT(表格1[[#This Row],[Series NO]],"_",SUBSTITUTE(F$1,"REV.","")),版本控制!$F:$F,版本控制!$C:$C,,0),"")</f>
        <v>04/22/'25</v>
      </c>
      <c r="G210" s="3" t="str">
        <f>IFERROR(_xlfn.XLOOKUP(_xlfn.CONCAT(表格1[[#This Row],[Series NO]],"_",SUBSTITUTE(G$1,"REV.","")),版本控制!$F:$F,版本控制!$C:$C,,0),"")</f>
        <v/>
      </c>
      <c r="H210" s="3" t="str">
        <f>IFERROR(_xlfn.XLOOKUP(_xlfn.CONCAT(表格1[[#This Row],[Series NO]],"_",SUBSTITUTE(H$1,"REV.","")),版本控制!$F:$F,版本控制!$C:$C,,0),"")</f>
        <v/>
      </c>
      <c r="I210" s="3" t="str">
        <f>IFERROR(_xlfn.XLOOKUP(_xlfn.CONCAT(表格1[[#This Row],[Series NO]],"_",SUBSTITUTE(I$1,"REV.","")),版本控制!$F:$F,版本控制!$C:$C,,0),"")</f>
        <v/>
      </c>
      <c r="J210" s="3" t="str">
        <f>IFERROR(_xlfn.XLOOKUP(_xlfn.CONCAT(表格1[[#This Row],[Series NO]],"_",SUBSTITUTE(J$1,"REV.","")),版本控制!$F:$F,版本控制!$C:$C,,0),"")</f>
        <v/>
      </c>
      <c r="K210" s="3" t="str" cm="1">
        <f t="array" ref="K210">INDEX(F$1:J$1,1,MATCH(1,1/($F210:J210&lt;&gt;"")))</f>
        <v>REV.1</v>
      </c>
      <c r="L210" s="3" t="str" cm="1">
        <f t="array" ref="L210">LOOKUP(2,1/($F210:J210&lt;&gt;""),$F210:J210)</f>
        <v>04/22/'25</v>
      </c>
      <c r="M210" s="3"/>
      <c r="N210" s="3" t="str">
        <f t="shared" si="7"/>
        <v>0208</v>
      </c>
      <c r="O210" s="28"/>
      <c r="P210" s="32"/>
      <c r="Q210" s="22" cm="1">
        <f t="array" ref="Q210">_xlfn.XLOOKUP(INDEX(_xlfn.TEXTSPLIT(表格1[[#This Row],[LINE   NUMBER]],"-"),1),'DN轉換表(必要)'!B:B,'DN轉換表(必要)'!C:C,,0)</f>
        <v>2.5</v>
      </c>
      <c r="R210" s="22" t="str" cm="1">
        <f t="array" ref="R210">IF(IFERROR(MATCH(INDEX(_xlfn.TEXTSPLIT(表格1[[#This Row],[LINE   NUMBER]],"-"),2),介質清單!I:I,0)&gt;=1,FALSE),"Trim",INDEX(_xlfn.TEXTSPLIT(表格1[[#This Row],[LINE   NUMBER]],"-"),2))</f>
        <v>CWS</v>
      </c>
      <c r="S210" s="22" t="str" cm="1">
        <f t="array" ref="S21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2204</v>
      </c>
      <c r="T210" s="22" t="str" cm="1">
        <f t="array" ref="T210">IF(LEN(INDEX(_xlfn.TEXTSPLIT(表格1[[#This Row],[LINE   NUMBER]],"-"),4))=4,INDEX(_xlfn.TEXTSPLIT(表格1[[#This Row],[LINE   NUMBER]],"-"),4),IF(LEN(MID(E210,FIND("AA",E210,1),4))=4,MID(E210,FIND("AA",E210,1),4),"Wrong"))</f>
        <v>AA1E</v>
      </c>
      <c r="U210" s="22" t="str" cm="1">
        <f t="array" ref="U21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10" s="22" t="str">
        <f>_xlfn.XLOOKUP(表格1[[#This Row],[級數]],管道等级索引表!B:B,管道等级索引表!G:G,,0)</f>
        <v>TP304</v>
      </c>
      <c r="W210" s="22" t="s">
        <v>5</v>
      </c>
      <c r="X210" s="23"/>
      <c r="Y210" s="22"/>
      <c r="Z210" s="22" t="str">
        <f>_xlfn.CONCAT(表格1[[#This Row],[系統]],"-",表格1[[#This Row],[編號]])</f>
        <v>CWS-2204</v>
      </c>
      <c r="AA210" s="22"/>
      <c r="AB21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21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210" s="24" t="str">
        <f>IFERROR(_xlfn.XLOOKUP(表格1[[#This Row],[Line_No]],管道特性一覽表!A:A,管道特性一覽表!P:P,,0),"")</f>
        <v>水</v>
      </c>
      <c r="AE210" s="24" t="str" cm="1">
        <f t="array" ref="AE210">_xlfn.IFNA(_xlfn.XLOOKUP(表格1[[#This Row],[Series NO]],'依TP NO.篩選'!A:A,'依TP NO.篩選'!R:R,,0),_xlfn.XLOOKUP(VALUE(表格1[[#This Row],[Series NO]]),VALUE('依TP NO.篩選'!A:A),'依TP NO.篩選'!R:R,,0))</f>
        <v>TP-011</v>
      </c>
      <c r="AF210" s="24" t="str">
        <f>_xlfn.XLOOKUP(表格1[[#This Row],[系統]],介質清單!A:A,介質清單!B:B,,0)</f>
        <v>迴圈冷卻水上水</v>
      </c>
      <c r="AG210" s="25"/>
      <c r="AH210" s="22" t="s">
        <v>3433</v>
      </c>
      <c r="AI210" s="24"/>
      <c r="AJ21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10" s="2" t="str" cm="1">
        <f t="array" ref="AK210">IFERROR(_xlfn.TEXTJOIN("-",TRUE,INDEX(_xlfn.TEXTSPLIT(B210,"-"),1),INDEX(_xlfn.TEXTSPLIT(B210,"-"),2),INDEX(_xlfn.TEXTSPLIT(B210,"-"),4),INDEX(_xlfn.TEXTSPLIT(B210,"-"),5)),_xlfn.TEXTJOIN("-",TRUE,_xlfn.XLOOKUP(VALUE(INDEX(_xlfn.TEXTSPLIT(B210,"-"),4)),'DN轉換表(必要)'!A:A,'DN轉換表(必要)'!B:B,,0),INDEX(_xlfn.TEXTSPLIT(B210,"-"),1),INDEX(_xlfn.TEXTSPLIT(B210,"-"),2),INDEX(_xlfn.TEXTSPLIT(B210,"-"),3),INDEX(_xlfn.TEXTSPLIT(B210,"-"),4),INDEX(_xlfn.TEXTSPLIT(B210,"-"),5)))</f>
        <v>CWS-2204-AA1E-NA</v>
      </c>
      <c r="AL210" s="2" t="str">
        <f>IF(ISNUMBER(IFERROR(_xlfn.XLOOKUP(表格1[[#This Row],[Line_No]],'TEMP VALUE'!A:A,'DRAWING LIST'!A:A,,0),"")),"v","")</f>
        <v>v</v>
      </c>
      <c r="AM210" s="2" t="str">
        <f>_xlfn.XLOOKUP(表格1[[#This Row],[Series NO]], 版本控制!$A:$A, 版本控制!$E:$E, , 0, -1)</f>
        <v>啟用</v>
      </c>
    </row>
    <row r="211" spans="1:39" hidden="1">
      <c r="A211" s="18">
        <f>'圖號清單-114.04.25'!A211</f>
        <v>209</v>
      </c>
      <c r="B211" s="14" t="str">
        <f>_xlfn.XLOOKUP(表格1[[#This Row],[Series NO]],'圖號清單-114.04.25'!A:A,'圖號清單-114.04.25'!B:B,,0)</f>
        <v>CWS-2205-25-AA1E-NA-1</v>
      </c>
      <c r="C211" s="3" t="str">
        <f>COUNTIF($AK$2:AK211, AK211) &amp; "/" &amp; COUNTIF($AK$2:$AK$3003, AK211)</f>
        <v>1/4</v>
      </c>
      <c r="D211" s="3" t="str">
        <f t="shared" si="6"/>
        <v>CWS-2205-25-AA1E-NA</v>
      </c>
      <c r="E211" s="14" t="str" cm="1">
        <f t="array" ref="E211">IFERROR(_xlfn.TEXTJOIN("-",TRUE,_xlfn.XLOOKUP(VALUE(INDEX(_xlfn.TEXTSPLIT(B211,"-"),3)),'DN轉換表(必要)'!A:A,'DN轉換表(必要)'!B:B,,0),INDEX(_xlfn.TEXTSPLIT(B211,"-"),1),INDEX(_xlfn.TEXTSPLIT(B211,"-"),2),INDEX(_xlfn.TEXTSPLIT(B211,"-"),4),INDEX(_xlfn.TEXTSPLIT(B211,"-"),5)),_xlfn.TEXTJOIN("-",TRUE,_xlfn.XLOOKUP(VALUE(INDEX(_xlfn.TEXTSPLIT(B211,"-"),4)),'DN轉換表(必要)'!A:A,'DN轉換表(必要)'!B:B,,0),INDEX(_xlfn.TEXTSPLIT(B211,"-"),1),INDEX(_xlfn.TEXTSPLIT(B211,"-"),2),INDEX(_xlfn.TEXTSPLIT(B211,"-"),3),INDEX(_xlfn.TEXTSPLIT(B211,"-"),4),INDEX(_xlfn.TEXTSPLIT(B211,"-"),5)))</f>
        <v>1"-CWS-2205-AA1E-NA</v>
      </c>
      <c r="F211" s="3" t="str">
        <f>IFERROR(_xlfn.XLOOKUP(_xlfn.CONCAT(表格1[[#This Row],[Series NO]],"_",SUBSTITUTE(F$1,"REV.","")),版本控制!$F:$F,版本控制!$C:$C,,0),"")</f>
        <v>04/22/'25</v>
      </c>
      <c r="G211" s="3" t="str">
        <f>IFERROR(_xlfn.XLOOKUP(_xlfn.CONCAT(表格1[[#This Row],[Series NO]],"_",SUBSTITUTE(G$1,"REV.","")),版本控制!$F:$F,版本控制!$C:$C,,0),"")</f>
        <v/>
      </c>
      <c r="H211" s="3" t="str">
        <f>IFERROR(_xlfn.XLOOKUP(_xlfn.CONCAT(表格1[[#This Row],[Series NO]],"_",SUBSTITUTE(H$1,"REV.","")),版本控制!$F:$F,版本控制!$C:$C,,0),"")</f>
        <v/>
      </c>
      <c r="I211" s="3" t="str">
        <f>IFERROR(_xlfn.XLOOKUP(_xlfn.CONCAT(表格1[[#This Row],[Series NO]],"_",SUBSTITUTE(I$1,"REV.","")),版本控制!$F:$F,版本控制!$C:$C,,0),"")</f>
        <v/>
      </c>
      <c r="J211" s="3" t="str">
        <f>IFERROR(_xlfn.XLOOKUP(_xlfn.CONCAT(表格1[[#This Row],[Series NO]],"_",SUBSTITUTE(J$1,"REV.","")),版本控制!$F:$F,版本控制!$C:$C,,0),"")</f>
        <v/>
      </c>
      <c r="K211" s="3" t="str" cm="1">
        <f t="array" ref="K211">INDEX(F$1:J$1,1,MATCH(1,1/($F211:J211&lt;&gt;"")))</f>
        <v>REV.1</v>
      </c>
      <c r="L211" s="3" t="str" cm="1">
        <f t="array" ref="L211">LOOKUP(2,1/($F211:J211&lt;&gt;""),$F211:J211)</f>
        <v>04/22/'25</v>
      </c>
      <c r="M211" s="3"/>
      <c r="N211" s="3" t="str">
        <f t="shared" si="7"/>
        <v>0209</v>
      </c>
      <c r="O211" s="28"/>
      <c r="P211" s="15"/>
      <c r="Q211" s="22" cm="1">
        <f t="array" ref="Q211">_xlfn.XLOOKUP(INDEX(_xlfn.TEXTSPLIT(表格1[[#This Row],[LINE   NUMBER]],"-"),1),'DN轉換表(必要)'!B:B,'DN轉換表(必要)'!C:C,,0)</f>
        <v>1</v>
      </c>
      <c r="R211" s="22" t="str" cm="1">
        <f t="array" ref="R211">IF(IFERROR(MATCH(INDEX(_xlfn.TEXTSPLIT(表格1[[#This Row],[LINE   NUMBER]],"-"),2),介質清單!I:I,0)&gt;=1,FALSE),"Trim",INDEX(_xlfn.TEXTSPLIT(表格1[[#This Row],[LINE   NUMBER]],"-"),2))</f>
        <v>CWS</v>
      </c>
      <c r="S211" s="22" t="str" cm="1">
        <f t="array" ref="S21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2205</v>
      </c>
      <c r="T211" s="22" t="str" cm="1">
        <f t="array" ref="T211">IF(LEN(INDEX(_xlfn.TEXTSPLIT(表格1[[#This Row],[LINE   NUMBER]],"-"),4))=4,INDEX(_xlfn.TEXTSPLIT(表格1[[#This Row],[LINE   NUMBER]],"-"),4),IF(LEN(MID(E211,FIND("AA",E211,1),4))=4,MID(E211,FIND("AA",E211,1),4),"Wrong"))</f>
        <v>AA1E</v>
      </c>
      <c r="U211" s="22" t="str" cm="1">
        <f t="array" ref="U21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11" s="22" t="str">
        <f>_xlfn.XLOOKUP(表格1[[#This Row],[級數]],管道等级索引表!B:B,管道等级索引表!G:G,,0)</f>
        <v>TP304</v>
      </c>
      <c r="W211" s="22" t="s">
        <v>5</v>
      </c>
      <c r="X211" s="23"/>
      <c r="Y211" s="22"/>
      <c r="Z211" s="22" t="str">
        <f>_xlfn.CONCAT(表格1[[#This Row],[系統]],"-",表格1[[#This Row],[編號]])</f>
        <v>CWS-2205</v>
      </c>
      <c r="AA211" s="22"/>
      <c r="AB21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21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211" s="24" t="str">
        <f>IFERROR(_xlfn.XLOOKUP(表格1[[#This Row],[Line_No]],管道特性一覽表!A:A,管道特性一覽表!P:P,,0),"")</f>
        <v>水</v>
      </c>
      <c r="AE211" s="24" t="str" cm="1">
        <f t="array" ref="AE211">_xlfn.IFNA(_xlfn.XLOOKUP(表格1[[#This Row],[Series NO]],'依TP NO.篩選'!A:A,'依TP NO.篩選'!R:R,,0),_xlfn.XLOOKUP(VALUE(表格1[[#This Row],[Series NO]]),VALUE('依TP NO.篩選'!A:A),'依TP NO.篩選'!R:R,,0))</f>
        <v>TP-010</v>
      </c>
      <c r="AF211" s="24" t="str">
        <f>_xlfn.XLOOKUP(表格1[[#This Row],[系統]],介質清單!A:A,介質清單!B:B,,0)</f>
        <v>迴圈冷卻水上水</v>
      </c>
      <c r="AG211" s="25"/>
      <c r="AH211" s="22" t="s">
        <v>3433</v>
      </c>
      <c r="AI211" s="24"/>
      <c r="AJ21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11" s="2" t="str" cm="1">
        <f t="array" ref="AK211">IFERROR(_xlfn.TEXTJOIN("-",TRUE,INDEX(_xlfn.TEXTSPLIT(B211,"-"),1),INDEX(_xlfn.TEXTSPLIT(B211,"-"),2),INDEX(_xlfn.TEXTSPLIT(B211,"-"),4),INDEX(_xlfn.TEXTSPLIT(B211,"-"),5)),_xlfn.TEXTJOIN("-",TRUE,_xlfn.XLOOKUP(VALUE(INDEX(_xlfn.TEXTSPLIT(B211,"-"),4)),'DN轉換表(必要)'!A:A,'DN轉換表(必要)'!B:B,,0),INDEX(_xlfn.TEXTSPLIT(B211,"-"),1),INDEX(_xlfn.TEXTSPLIT(B211,"-"),2),INDEX(_xlfn.TEXTSPLIT(B211,"-"),3),INDEX(_xlfn.TEXTSPLIT(B211,"-"),4),INDEX(_xlfn.TEXTSPLIT(B211,"-"),5)))</f>
        <v>CWS-2205-AA1E-NA</v>
      </c>
      <c r="AL211" s="2" t="str">
        <f>IF(ISNUMBER(IFERROR(_xlfn.XLOOKUP(表格1[[#This Row],[Line_No]],'TEMP VALUE'!A:A,'DRAWING LIST'!A:A,,0),"")),"v","")</f>
        <v/>
      </c>
      <c r="AM211" s="2" t="str">
        <f>_xlfn.XLOOKUP(表格1[[#This Row],[Series NO]], 版本控制!$A:$A, 版本控制!$E:$E, , 0, -1)</f>
        <v>啟用</v>
      </c>
    </row>
    <row r="212" spans="1:39" hidden="1">
      <c r="A212" s="18">
        <f>'圖號清單-114.04.25'!A212</f>
        <v>210</v>
      </c>
      <c r="B212" s="14" t="str">
        <f>_xlfn.XLOOKUP(表格1[[#This Row],[Series NO]],'圖號清單-114.04.25'!A:A,'圖號清單-114.04.25'!B:B,,0)</f>
        <v>CWS-2205-25-AA1E-NA-2</v>
      </c>
      <c r="C212" s="3" t="str">
        <f>COUNTIF($AK$2:AK212, AK212) &amp; "/" &amp; COUNTIF($AK$2:$AK$3003, AK212)</f>
        <v>2/4</v>
      </c>
      <c r="D212" s="3" t="str">
        <f t="shared" si="6"/>
        <v>CWS-2205-25-AA1E-NA</v>
      </c>
      <c r="E212" s="14" t="str" cm="1">
        <f t="array" ref="E212">IFERROR(_xlfn.TEXTJOIN("-",TRUE,_xlfn.XLOOKUP(VALUE(INDEX(_xlfn.TEXTSPLIT(B212,"-"),3)),'DN轉換表(必要)'!A:A,'DN轉換表(必要)'!B:B,,0),INDEX(_xlfn.TEXTSPLIT(B212,"-"),1),INDEX(_xlfn.TEXTSPLIT(B212,"-"),2),INDEX(_xlfn.TEXTSPLIT(B212,"-"),4),INDEX(_xlfn.TEXTSPLIT(B212,"-"),5)),_xlfn.TEXTJOIN("-",TRUE,_xlfn.XLOOKUP(VALUE(INDEX(_xlfn.TEXTSPLIT(B212,"-"),4)),'DN轉換表(必要)'!A:A,'DN轉換表(必要)'!B:B,,0),INDEX(_xlfn.TEXTSPLIT(B212,"-"),1),INDEX(_xlfn.TEXTSPLIT(B212,"-"),2),INDEX(_xlfn.TEXTSPLIT(B212,"-"),3),INDEX(_xlfn.TEXTSPLIT(B212,"-"),4),INDEX(_xlfn.TEXTSPLIT(B212,"-"),5)))</f>
        <v>1"-CWS-2205-AA1E-NA</v>
      </c>
      <c r="F212" s="3" t="str">
        <f>IFERROR(_xlfn.XLOOKUP(_xlfn.CONCAT(表格1[[#This Row],[Series NO]],"_",SUBSTITUTE(F$1,"REV.","")),版本控制!$F:$F,版本控制!$C:$C,,0),"")</f>
        <v>04/22/'25</v>
      </c>
      <c r="G212" s="3" t="str">
        <f>IFERROR(_xlfn.XLOOKUP(_xlfn.CONCAT(表格1[[#This Row],[Series NO]],"_",SUBSTITUTE(G$1,"REV.","")),版本控制!$F:$F,版本控制!$C:$C,,0),"")</f>
        <v/>
      </c>
      <c r="H212" s="3" t="str">
        <f>IFERROR(_xlfn.XLOOKUP(_xlfn.CONCAT(表格1[[#This Row],[Series NO]],"_",SUBSTITUTE(H$1,"REV.","")),版本控制!$F:$F,版本控制!$C:$C,,0),"")</f>
        <v/>
      </c>
      <c r="I212" s="3" t="str">
        <f>IFERROR(_xlfn.XLOOKUP(_xlfn.CONCAT(表格1[[#This Row],[Series NO]],"_",SUBSTITUTE(I$1,"REV.","")),版本控制!$F:$F,版本控制!$C:$C,,0),"")</f>
        <v/>
      </c>
      <c r="J212" s="3" t="str">
        <f>IFERROR(_xlfn.XLOOKUP(_xlfn.CONCAT(表格1[[#This Row],[Series NO]],"_",SUBSTITUTE(J$1,"REV.","")),版本控制!$F:$F,版本控制!$C:$C,,0),"")</f>
        <v/>
      </c>
      <c r="K212" s="3" t="str" cm="1">
        <f t="array" ref="K212">INDEX(F$1:J$1,1,MATCH(1,1/($F212:J212&lt;&gt;"")))</f>
        <v>REV.1</v>
      </c>
      <c r="L212" s="3" t="str" cm="1">
        <f t="array" ref="L212">LOOKUP(2,1/($F212:J212&lt;&gt;""),$F212:J212)</f>
        <v>04/22/'25</v>
      </c>
      <c r="M212" s="3"/>
      <c r="N212" s="3" t="str">
        <f t="shared" si="7"/>
        <v>0210</v>
      </c>
      <c r="O212" s="28"/>
      <c r="P212" s="15"/>
      <c r="Q212" s="22" cm="1">
        <f t="array" ref="Q212">_xlfn.XLOOKUP(INDEX(_xlfn.TEXTSPLIT(表格1[[#This Row],[LINE   NUMBER]],"-"),1),'DN轉換表(必要)'!B:B,'DN轉換表(必要)'!C:C,,0)</f>
        <v>1</v>
      </c>
      <c r="R212" s="22" t="str" cm="1">
        <f t="array" ref="R212">IF(IFERROR(MATCH(INDEX(_xlfn.TEXTSPLIT(表格1[[#This Row],[LINE   NUMBER]],"-"),2),介質清單!I:I,0)&gt;=1,FALSE),"Trim",INDEX(_xlfn.TEXTSPLIT(表格1[[#This Row],[LINE   NUMBER]],"-"),2))</f>
        <v>CWS</v>
      </c>
      <c r="S212" s="22" t="str" cm="1">
        <f t="array" ref="S21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2205</v>
      </c>
      <c r="T212" s="22" t="str" cm="1">
        <f t="array" ref="T212">IF(LEN(INDEX(_xlfn.TEXTSPLIT(表格1[[#This Row],[LINE   NUMBER]],"-"),4))=4,INDEX(_xlfn.TEXTSPLIT(表格1[[#This Row],[LINE   NUMBER]],"-"),4),IF(LEN(MID(E212,FIND("AA",E212,1),4))=4,MID(E212,FIND("AA",E212,1),4),"Wrong"))</f>
        <v>AA1E</v>
      </c>
      <c r="U212" s="22" t="str" cm="1">
        <f t="array" ref="U21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12" s="22" t="str">
        <f>_xlfn.XLOOKUP(表格1[[#This Row],[級數]],管道等级索引表!B:B,管道等级索引表!G:G,,0)</f>
        <v>TP304</v>
      </c>
      <c r="W212" s="22" t="s">
        <v>5</v>
      </c>
      <c r="X212" s="23"/>
      <c r="Y212" s="22"/>
      <c r="Z212" s="22" t="str">
        <f>_xlfn.CONCAT(表格1[[#This Row],[系統]],"-",表格1[[#This Row],[編號]])</f>
        <v>CWS-2205</v>
      </c>
      <c r="AA212" s="22"/>
      <c r="AB21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21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212" s="24" t="str">
        <f>IFERROR(_xlfn.XLOOKUP(表格1[[#This Row],[Line_No]],管道特性一覽表!A:A,管道特性一覽表!P:P,,0),"")</f>
        <v>水</v>
      </c>
      <c r="AE212" s="24" t="str" cm="1">
        <f t="array" ref="AE212">_xlfn.IFNA(_xlfn.XLOOKUP(表格1[[#This Row],[Series NO]],'依TP NO.篩選'!A:A,'依TP NO.篩選'!R:R,,0),_xlfn.XLOOKUP(VALUE(表格1[[#This Row],[Series NO]]),VALUE('依TP NO.篩選'!A:A),'依TP NO.篩選'!R:R,,0))</f>
        <v>TP-010</v>
      </c>
      <c r="AF212" s="24" t="str">
        <f>_xlfn.XLOOKUP(表格1[[#This Row],[系統]],介質清單!A:A,介質清單!B:B,,0)</f>
        <v>迴圈冷卻水上水</v>
      </c>
      <c r="AG212" s="25"/>
      <c r="AH212" s="22" t="s">
        <v>3433</v>
      </c>
      <c r="AI212" s="24"/>
      <c r="AJ21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12" s="2" t="str" cm="1">
        <f t="array" ref="AK212">IFERROR(_xlfn.TEXTJOIN("-",TRUE,INDEX(_xlfn.TEXTSPLIT(B212,"-"),1),INDEX(_xlfn.TEXTSPLIT(B212,"-"),2),INDEX(_xlfn.TEXTSPLIT(B212,"-"),4),INDEX(_xlfn.TEXTSPLIT(B212,"-"),5)),_xlfn.TEXTJOIN("-",TRUE,_xlfn.XLOOKUP(VALUE(INDEX(_xlfn.TEXTSPLIT(B212,"-"),4)),'DN轉換表(必要)'!A:A,'DN轉換表(必要)'!B:B,,0),INDEX(_xlfn.TEXTSPLIT(B212,"-"),1),INDEX(_xlfn.TEXTSPLIT(B212,"-"),2),INDEX(_xlfn.TEXTSPLIT(B212,"-"),3),INDEX(_xlfn.TEXTSPLIT(B212,"-"),4),INDEX(_xlfn.TEXTSPLIT(B212,"-"),5)))</f>
        <v>CWS-2205-AA1E-NA</v>
      </c>
      <c r="AL212" s="2" t="str">
        <f>IF(ISNUMBER(IFERROR(_xlfn.XLOOKUP(表格1[[#This Row],[Line_No]],'TEMP VALUE'!A:A,'DRAWING LIST'!A:A,,0),"")),"v","")</f>
        <v/>
      </c>
      <c r="AM212" s="2" t="str">
        <f>_xlfn.XLOOKUP(表格1[[#This Row],[Series NO]], 版本控制!$A:$A, 版本控制!$E:$E, , 0, -1)</f>
        <v>啟用</v>
      </c>
    </row>
    <row r="213" spans="1:39" hidden="1">
      <c r="A213" s="18">
        <f>'圖號清單-114.04.25'!A213</f>
        <v>211</v>
      </c>
      <c r="B213" s="14" t="str">
        <f>_xlfn.XLOOKUP(表格1[[#This Row],[Series NO]],'圖號清單-114.04.25'!A:A,'圖號清單-114.04.25'!B:B,,0)</f>
        <v>CWS-2205-25-AA1E-NA-3</v>
      </c>
      <c r="C213" s="3" t="str">
        <f>COUNTIF($AK$2:AK213, AK213) &amp; "/" &amp; COUNTIF($AK$2:$AK$3003, AK213)</f>
        <v>3/4</v>
      </c>
      <c r="D213" s="3" t="str">
        <f t="shared" si="6"/>
        <v>CWS-2205-25-AA1E-NA</v>
      </c>
      <c r="E213" s="14" t="str" cm="1">
        <f t="array" ref="E213">IFERROR(_xlfn.TEXTJOIN("-",TRUE,_xlfn.XLOOKUP(VALUE(INDEX(_xlfn.TEXTSPLIT(B213,"-"),3)),'DN轉換表(必要)'!A:A,'DN轉換表(必要)'!B:B,,0),INDEX(_xlfn.TEXTSPLIT(B213,"-"),1),INDEX(_xlfn.TEXTSPLIT(B213,"-"),2),INDEX(_xlfn.TEXTSPLIT(B213,"-"),4),INDEX(_xlfn.TEXTSPLIT(B213,"-"),5)),_xlfn.TEXTJOIN("-",TRUE,_xlfn.XLOOKUP(VALUE(INDEX(_xlfn.TEXTSPLIT(B213,"-"),4)),'DN轉換表(必要)'!A:A,'DN轉換表(必要)'!B:B,,0),INDEX(_xlfn.TEXTSPLIT(B213,"-"),1),INDEX(_xlfn.TEXTSPLIT(B213,"-"),2),INDEX(_xlfn.TEXTSPLIT(B213,"-"),3),INDEX(_xlfn.TEXTSPLIT(B213,"-"),4),INDEX(_xlfn.TEXTSPLIT(B213,"-"),5)))</f>
        <v>1"-CWS-2205-AA1E-NA</v>
      </c>
      <c r="F213" s="3" t="str">
        <f>IFERROR(_xlfn.XLOOKUP(_xlfn.CONCAT(表格1[[#This Row],[Series NO]],"_",SUBSTITUTE(F$1,"REV.","")),版本控制!$F:$F,版本控制!$C:$C,,0),"")</f>
        <v>04/22/'25</v>
      </c>
      <c r="G213" s="3" t="str">
        <f>IFERROR(_xlfn.XLOOKUP(_xlfn.CONCAT(表格1[[#This Row],[Series NO]],"_",SUBSTITUTE(G$1,"REV.","")),版本控制!$F:$F,版本控制!$C:$C,,0),"")</f>
        <v/>
      </c>
      <c r="H213" s="3" t="str">
        <f>IFERROR(_xlfn.XLOOKUP(_xlfn.CONCAT(表格1[[#This Row],[Series NO]],"_",SUBSTITUTE(H$1,"REV.","")),版本控制!$F:$F,版本控制!$C:$C,,0),"")</f>
        <v/>
      </c>
      <c r="I213" s="3" t="str">
        <f>IFERROR(_xlfn.XLOOKUP(_xlfn.CONCAT(表格1[[#This Row],[Series NO]],"_",SUBSTITUTE(I$1,"REV.","")),版本控制!$F:$F,版本控制!$C:$C,,0),"")</f>
        <v/>
      </c>
      <c r="J213" s="3" t="str">
        <f>IFERROR(_xlfn.XLOOKUP(_xlfn.CONCAT(表格1[[#This Row],[Series NO]],"_",SUBSTITUTE(J$1,"REV.","")),版本控制!$F:$F,版本控制!$C:$C,,0),"")</f>
        <v/>
      </c>
      <c r="K213" s="3" t="str" cm="1">
        <f t="array" ref="K213">INDEX(F$1:J$1,1,MATCH(1,1/($F213:J213&lt;&gt;"")))</f>
        <v>REV.1</v>
      </c>
      <c r="L213" s="3" t="str" cm="1">
        <f t="array" ref="L213">LOOKUP(2,1/($F213:J213&lt;&gt;""),$F213:J213)</f>
        <v>04/22/'25</v>
      </c>
      <c r="M213" s="3"/>
      <c r="N213" s="3" t="str">
        <f t="shared" si="7"/>
        <v>0211</v>
      </c>
      <c r="O213" s="28"/>
      <c r="P213" s="32"/>
      <c r="Q213" s="22" cm="1">
        <f t="array" ref="Q213">_xlfn.XLOOKUP(INDEX(_xlfn.TEXTSPLIT(表格1[[#This Row],[LINE   NUMBER]],"-"),1),'DN轉換表(必要)'!B:B,'DN轉換表(必要)'!C:C,,0)</f>
        <v>1</v>
      </c>
      <c r="R213" s="22" t="str" cm="1">
        <f t="array" ref="R213">IF(IFERROR(MATCH(INDEX(_xlfn.TEXTSPLIT(表格1[[#This Row],[LINE   NUMBER]],"-"),2),介質清單!I:I,0)&gt;=1,FALSE),"Trim",INDEX(_xlfn.TEXTSPLIT(表格1[[#This Row],[LINE   NUMBER]],"-"),2))</f>
        <v>CWS</v>
      </c>
      <c r="S213" s="22" t="str" cm="1">
        <f t="array" ref="S21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2205</v>
      </c>
      <c r="T213" s="22" t="str" cm="1">
        <f t="array" ref="T213">IF(LEN(INDEX(_xlfn.TEXTSPLIT(表格1[[#This Row],[LINE   NUMBER]],"-"),4))=4,INDEX(_xlfn.TEXTSPLIT(表格1[[#This Row],[LINE   NUMBER]],"-"),4),IF(LEN(MID(E213,FIND("AA",E213,1),4))=4,MID(E213,FIND("AA",E213,1),4),"Wrong"))</f>
        <v>AA1E</v>
      </c>
      <c r="U213" s="22" t="str" cm="1">
        <f t="array" ref="U21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13" s="22" t="str">
        <f>_xlfn.XLOOKUP(表格1[[#This Row],[級數]],管道等级索引表!B:B,管道等级索引表!G:G,,0)</f>
        <v>TP304</v>
      </c>
      <c r="W213" s="22" t="s">
        <v>5</v>
      </c>
      <c r="X213" s="23"/>
      <c r="Y213" s="22"/>
      <c r="Z213" s="22" t="str">
        <f>_xlfn.CONCAT(表格1[[#This Row],[系統]],"-",表格1[[#This Row],[編號]])</f>
        <v>CWS-2205</v>
      </c>
      <c r="AA213" s="22"/>
      <c r="AB21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21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213" s="24" t="str">
        <f>IFERROR(_xlfn.XLOOKUP(表格1[[#This Row],[Line_No]],管道特性一覽表!A:A,管道特性一覽表!P:P,,0),"")</f>
        <v>水</v>
      </c>
      <c r="AE213" s="24" t="str" cm="1">
        <f t="array" ref="AE213">_xlfn.IFNA(_xlfn.XLOOKUP(表格1[[#This Row],[Series NO]],'依TP NO.篩選'!A:A,'依TP NO.篩選'!R:R,,0),_xlfn.XLOOKUP(VALUE(表格1[[#This Row],[Series NO]]),VALUE('依TP NO.篩選'!A:A),'依TP NO.篩選'!R:R,,0))</f>
        <v>TP-010</v>
      </c>
      <c r="AF213" s="24" t="str">
        <f>_xlfn.XLOOKUP(表格1[[#This Row],[系統]],介質清單!A:A,介質清單!B:B,,0)</f>
        <v>迴圈冷卻水上水</v>
      </c>
      <c r="AG213" s="25"/>
      <c r="AH213" s="22" t="s">
        <v>3433</v>
      </c>
      <c r="AI213" s="24"/>
      <c r="AJ21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13" s="2" t="str" cm="1">
        <f t="array" ref="AK213">IFERROR(_xlfn.TEXTJOIN("-",TRUE,INDEX(_xlfn.TEXTSPLIT(B213,"-"),1),INDEX(_xlfn.TEXTSPLIT(B213,"-"),2),INDEX(_xlfn.TEXTSPLIT(B213,"-"),4),INDEX(_xlfn.TEXTSPLIT(B213,"-"),5)),_xlfn.TEXTJOIN("-",TRUE,_xlfn.XLOOKUP(VALUE(INDEX(_xlfn.TEXTSPLIT(B213,"-"),4)),'DN轉換表(必要)'!A:A,'DN轉換表(必要)'!B:B,,0),INDEX(_xlfn.TEXTSPLIT(B213,"-"),1),INDEX(_xlfn.TEXTSPLIT(B213,"-"),2),INDEX(_xlfn.TEXTSPLIT(B213,"-"),3),INDEX(_xlfn.TEXTSPLIT(B213,"-"),4),INDEX(_xlfn.TEXTSPLIT(B213,"-"),5)))</f>
        <v>CWS-2205-AA1E-NA</v>
      </c>
      <c r="AL213" s="2" t="str">
        <f>IF(ISNUMBER(IFERROR(_xlfn.XLOOKUP(表格1[[#This Row],[Line_No]],'TEMP VALUE'!A:A,'DRAWING LIST'!A:A,,0),"")),"v","")</f>
        <v/>
      </c>
      <c r="AM213" s="2" t="str">
        <f>_xlfn.XLOOKUP(表格1[[#This Row],[Series NO]], 版本控制!$A:$A, 版本控制!$E:$E, , 0, -1)</f>
        <v>啟用</v>
      </c>
    </row>
    <row r="214" spans="1:39" hidden="1">
      <c r="A214" s="18">
        <f>'圖號清單-114.04.25'!A214</f>
        <v>212</v>
      </c>
      <c r="B214" s="14" t="str">
        <f>_xlfn.XLOOKUP(表格1[[#This Row],[Series NO]],'圖號清單-114.04.25'!A:A,'圖號清單-114.04.25'!B:B,,0)</f>
        <v>CWS-2205-25-AA1E-NA-4</v>
      </c>
      <c r="C214" s="3" t="str">
        <f>COUNTIF($AK$2:AK214, AK214) &amp; "/" &amp; COUNTIF($AK$2:$AK$3003, AK214)</f>
        <v>4/4</v>
      </c>
      <c r="D214" s="3" t="str">
        <f t="shared" si="6"/>
        <v>CWS-2205-25-AA1E-NA</v>
      </c>
      <c r="E214" s="14" t="str" cm="1">
        <f t="array" ref="E214">IFERROR(_xlfn.TEXTJOIN("-",TRUE,_xlfn.XLOOKUP(VALUE(INDEX(_xlfn.TEXTSPLIT(B214,"-"),3)),'DN轉換表(必要)'!A:A,'DN轉換表(必要)'!B:B,,0),INDEX(_xlfn.TEXTSPLIT(B214,"-"),1),INDEX(_xlfn.TEXTSPLIT(B214,"-"),2),INDEX(_xlfn.TEXTSPLIT(B214,"-"),4),INDEX(_xlfn.TEXTSPLIT(B214,"-"),5)),_xlfn.TEXTJOIN("-",TRUE,_xlfn.XLOOKUP(VALUE(INDEX(_xlfn.TEXTSPLIT(B214,"-"),4)),'DN轉換表(必要)'!A:A,'DN轉換表(必要)'!B:B,,0),INDEX(_xlfn.TEXTSPLIT(B214,"-"),1),INDEX(_xlfn.TEXTSPLIT(B214,"-"),2),INDEX(_xlfn.TEXTSPLIT(B214,"-"),3),INDEX(_xlfn.TEXTSPLIT(B214,"-"),4),INDEX(_xlfn.TEXTSPLIT(B214,"-"),5)))</f>
        <v>1"-CWS-2205-AA1E-NA</v>
      </c>
      <c r="F214" s="3" t="str">
        <f>IFERROR(_xlfn.XLOOKUP(_xlfn.CONCAT(表格1[[#This Row],[Series NO]],"_",SUBSTITUTE(F$1,"REV.","")),版本控制!$F:$F,版本控制!$C:$C,,0),"")</f>
        <v>04/22/'25</v>
      </c>
      <c r="G214" s="3" t="str">
        <f>IFERROR(_xlfn.XLOOKUP(_xlfn.CONCAT(表格1[[#This Row],[Series NO]],"_",SUBSTITUTE(G$1,"REV.","")),版本控制!$F:$F,版本控制!$C:$C,,0),"")</f>
        <v/>
      </c>
      <c r="H214" s="3" t="str">
        <f>IFERROR(_xlfn.XLOOKUP(_xlfn.CONCAT(表格1[[#This Row],[Series NO]],"_",SUBSTITUTE(H$1,"REV.","")),版本控制!$F:$F,版本控制!$C:$C,,0),"")</f>
        <v/>
      </c>
      <c r="I214" s="3" t="str">
        <f>IFERROR(_xlfn.XLOOKUP(_xlfn.CONCAT(表格1[[#This Row],[Series NO]],"_",SUBSTITUTE(I$1,"REV.","")),版本控制!$F:$F,版本控制!$C:$C,,0),"")</f>
        <v/>
      </c>
      <c r="J214" s="3" t="str">
        <f>IFERROR(_xlfn.XLOOKUP(_xlfn.CONCAT(表格1[[#This Row],[Series NO]],"_",SUBSTITUTE(J$1,"REV.","")),版本控制!$F:$F,版本控制!$C:$C,,0),"")</f>
        <v/>
      </c>
      <c r="K214" s="3" t="str" cm="1">
        <f t="array" ref="K214">INDEX(F$1:J$1,1,MATCH(1,1/($F214:J214&lt;&gt;"")))</f>
        <v>REV.1</v>
      </c>
      <c r="L214" s="3" t="str" cm="1">
        <f t="array" ref="L214">LOOKUP(2,1/($F214:J214&lt;&gt;""),$F214:J214)</f>
        <v>04/22/'25</v>
      </c>
      <c r="M214" s="3"/>
      <c r="N214" s="3" t="str">
        <f t="shared" si="7"/>
        <v>0212</v>
      </c>
      <c r="O214" s="28"/>
      <c r="P214" s="15"/>
      <c r="Q214" s="22" cm="1">
        <f t="array" ref="Q214">_xlfn.XLOOKUP(INDEX(_xlfn.TEXTSPLIT(表格1[[#This Row],[LINE   NUMBER]],"-"),1),'DN轉換表(必要)'!B:B,'DN轉換表(必要)'!C:C,,0)</f>
        <v>1</v>
      </c>
      <c r="R214" s="22" t="str" cm="1">
        <f t="array" ref="R214">IF(IFERROR(MATCH(INDEX(_xlfn.TEXTSPLIT(表格1[[#This Row],[LINE   NUMBER]],"-"),2),介質清單!I:I,0)&gt;=1,FALSE),"Trim",INDEX(_xlfn.TEXTSPLIT(表格1[[#This Row],[LINE   NUMBER]],"-"),2))</f>
        <v>CWS</v>
      </c>
      <c r="S214" s="22" t="str" cm="1">
        <f t="array" ref="S21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2205</v>
      </c>
      <c r="T214" s="22" t="str" cm="1">
        <f t="array" ref="T214">IF(LEN(INDEX(_xlfn.TEXTSPLIT(表格1[[#This Row],[LINE   NUMBER]],"-"),4))=4,INDEX(_xlfn.TEXTSPLIT(表格1[[#This Row],[LINE   NUMBER]],"-"),4),IF(LEN(MID(E214,FIND("AA",E214,1),4))=4,MID(E214,FIND("AA",E214,1),4),"Wrong"))</f>
        <v>AA1E</v>
      </c>
      <c r="U214" s="22" t="str" cm="1">
        <f t="array" ref="U21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14" s="22" t="str">
        <f>_xlfn.XLOOKUP(表格1[[#This Row],[級數]],管道等级索引表!B:B,管道等级索引表!G:G,,0)</f>
        <v>TP304</v>
      </c>
      <c r="W214" s="22" t="s">
        <v>5</v>
      </c>
      <c r="X214" s="23"/>
      <c r="Y214" s="22"/>
      <c r="Z214" s="22" t="str">
        <f>_xlfn.CONCAT(表格1[[#This Row],[系統]],"-",表格1[[#This Row],[編號]])</f>
        <v>CWS-2205</v>
      </c>
      <c r="AA214" s="22"/>
      <c r="AB21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7.14</v>
      </c>
      <c r="AC21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10.71</v>
      </c>
      <c r="AD214" s="24" t="str">
        <f>IFERROR(_xlfn.XLOOKUP(表格1[[#This Row],[Line_No]],管道特性一覽表!A:A,管道特性一覽表!P:P,,0),"")</f>
        <v>水</v>
      </c>
      <c r="AE214" s="24" t="str" cm="1">
        <f t="array" ref="AE214">_xlfn.IFNA(_xlfn.XLOOKUP(表格1[[#This Row],[Series NO]],'依TP NO.篩選'!A:A,'依TP NO.篩選'!R:R,,0),_xlfn.XLOOKUP(VALUE(表格1[[#This Row],[Series NO]]),VALUE('依TP NO.篩選'!A:A),'依TP NO.篩選'!R:R,,0))</f>
        <v>TP-010</v>
      </c>
      <c r="AF214" s="24" t="str">
        <f>_xlfn.XLOOKUP(表格1[[#This Row],[系統]],介質清單!A:A,介質清單!B:B,,0)</f>
        <v>迴圈冷卻水上水</v>
      </c>
      <c r="AG214" s="25"/>
      <c r="AH214" s="22" t="s">
        <v>3433</v>
      </c>
      <c r="AI214" s="24"/>
      <c r="AJ21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14" s="2" t="str" cm="1">
        <f t="array" ref="AK214">IFERROR(_xlfn.TEXTJOIN("-",TRUE,INDEX(_xlfn.TEXTSPLIT(B214,"-"),1),INDEX(_xlfn.TEXTSPLIT(B214,"-"),2),INDEX(_xlfn.TEXTSPLIT(B214,"-"),4),INDEX(_xlfn.TEXTSPLIT(B214,"-"),5)),_xlfn.TEXTJOIN("-",TRUE,_xlfn.XLOOKUP(VALUE(INDEX(_xlfn.TEXTSPLIT(B214,"-"),4)),'DN轉換表(必要)'!A:A,'DN轉換表(必要)'!B:B,,0),INDEX(_xlfn.TEXTSPLIT(B214,"-"),1),INDEX(_xlfn.TEXTSPLIT(B214,"-"),2),INDEX(_xlfn.TEXTSPLIT(B214,"-"),3),INDEX(_xlfn.TEXTSPLIT(B214,"-"),4),INDEX(_xlfn.TEXTSPLIT(B214,"-"),5)))</f>
        <v>CWS-2205-AA1E-NA</v>
      </c>
      <c r="AL214" s="2" t="str">
        <f>IF(ISNUMBER(IFERROR(_xlfn.XLOOKUP(表格1[[#This Row],[Line_No]],'TEMP VALUE'!A:A,'DRAWING LIST'!A:A,,0),"")),"v","")</f>
        <v/>
      </c>
      <c r="AM214" s="2" t="str">
        <f>_xlfn.XLOOKUP(表格1[[#This Row],[Series NO]], 版本控制!$A:$A, 版本控制!$E:$E, , 0, -1)</f>
        <v>啟用</v>
      </c>
    </row>
    <row r="215" spans="1:39" hidden="1">
      <c r="A215" s="18">
        <f>'圖號清單-114.04.25'!A215</f>
        <v>213</v>
      </c>
      <c r="B215" s="14" t="str">
        <f>_xlfn.XLOOKUP(表格1[[#This Row],[Series NO]],'圖號清單-114.04.25'!A:A,'圖號清單-114.04.25'!B:B,,0)</f>
        <v>DW-0101-50-AA1B-NA</v>
      </c>
      <c r="C215" s="3" t="str">
        <f>COUNTIF($AK$2:AK215, AK215) &amp; "/" &amp; COUNTIF($AK$2:$AK$3003, AK215)</f>
        <v>1/1</v>
      </c>
      <c r="D215" s="3" t="str">
        <f t="shared" si="6"/>
        <v>DW-0101-50-AA1B-NA</v>
      </c>
      <c r="E215" s="14" t="str" cm="1">
        <f t="array" ref="E215">IFERROR(_xlfn.TEXTJOIN("-",TRUE,_xlfn.XLOOKUP(VALUE(INDEX(_xlfn.TEXTSPLIT(B215,"-"),3)),'DN轉換表(必要)'!A:A,'DN轉換表(必要)'!B:B,,0),INDEX(_xlfn.TEXTSPLIT(B215,"-"),1),INDEX(_xlfn.TEXTSPLIT(B215,"-"),2),INDEX(_xlfn.TEXTSPLIT(B215,"-"),4),INDEX(_xlfn.TEXTSPLIT(B215,"-"),5)),_xlfn.TEXTJOIN("-",TRUE,_xlfn.XLOOKUP(VALUE(INDEX(_xlfn.TEXTSPLIT(B215,"-"),4)),'DN轉換表(必要)'!A:A,'DN轉換表(必要)'!B:B,,0),INDEX(_xlfn.TEXTSPLIT(B215,"-"),1),INDEX(_xlfn.TEXTSPLIT(B215,"-"),2),INDEX(_xlfn.TEXTSPLIT(B215,"-"),3),INDEX(_xlfn.TEXTSPLIT(B215,"-"),4),INDEX(_xlfn.TEXTSPLIT(B215,"-"),5)))</f>
        <v>2"-DW-0101-AA1B-NA</v>
      </c>
      <c r="F215" s="3" t="str">
        <f>IFERROR(_xlfn.XLOOKUP(_xlfn.CONCAT(表格1[[#This Row],[Series NO]],"_",SUBSTITUTE(F$1,"REV.","")),版本控制!$F:$F,版本控制!$C:$C,,0),"")</f>
        <v>04/22/'25</v>
      </c>
      <c r="G215" s="3" t="str">
        <f>IFERROR(_xlfn.XLOOKUP(_xlfn.CONCAT(表格1[[#This Row],[Series NO]],"_",SUBSTITUTE(G$1,"REV.","")),版本控制!$F:$F,版本控制!$C:$C,,0),"")</f>
        <v/>
      </c>
      <c r="H215" s="3" t="str">
        <f>IFERROR(_xlfn.XLOOKUP(_xlfn.CONCAT(表格1[[#This Row],[Series NO]],"_",SUBSTITUTE(H$1,"REV.","")),版本控制!$F:$F,版本控制!$C:$C,,0),"")</f>
        <v/>
      </c>
      <c r="I215" s="3" t="str">
        <f>IFERROR(_xlfn.XLOOKUP(_xlfn.CONCAT(表格1[[#This Row],[Series NO]],"_",SUBSTITUTE(I$1,"REV.","")),版本控制!$F:$F,版本控制!$C:$C,,0),"")</f>
        <v/>
      </c>
      <c r="J215" s="3" t="str">
        <f>IFERROR(_xlfn.XLOOKUP(_xlfn.CONCAT(表格1[[#This Row],[Series NO]],"_",SUBSTITUTE(J$1,"REV.","")),版本控制!$F:$F,版本控制!$C:$C,,0),"")</f>
        <v/>
      </c>
      <c r="K215" s="3" t="str" cm="1">
        <f t="array" ref="K215">INDEX(F$1:J$1,1,MATCH(1,1/($F215:J215&lt;&gt;"")))</f>
        <v>REV.1</v>
      </c>
      <c r="L215" s="3" t="str" cm="1">
        <f t="array" ref="L215">LOOKUP(2,1/($F215:J215&lt;&gt;""),$F215:J215)</f>
        <v>04/22/'25</v>
      </c>
      <c r="M215" s="3"/>
      <c r="N215" s="3" t="str">
        <f t="shared" si="7"/>
        <v>0213</v>
      </c>
      <c r="O215" s="28"/>
      <c r="P215" s="15"/>
      <c r="Q215" s="22" cm="1">
        <f t="array" ref="Q215">_xlfn.XLOOKUP(INDEX(_xlfn.TEXTSPLIT(表格1[[#This Row],[LINE   NUMBER]],"-"),1),'DN轉換表(必要)'!B:B,'DN轉換表(必要)'!C:C,,0)</f>
        <v>2</v>
      </c>
      <c r="R215" s="22" t="str" cm="1">
        <f t="array" ref="R215">IF(IFERROR(MATCH(INDEX(_xlfn.TEXTSPLIT(表格1[[#This Row],[LINE   NUMBER]],"-"),2),介質清單!I:I,0)&gt;=1,FALSE),"Trim",INDEX(_xlfn.TEXTSPLIT(表格1[[#This Row],[LINE   NUMBER]],"-"),2))</f>
        <v>DW</v>
      </c>
      <c r="S215" s="22" t="str" cm="1">
        <f t="array" ref="S21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0101</v>
      </c>
      <c r="T215" s="22" t="str" cm="1">
        <f t="array" ref="T215">IF(LEN(INDEX(_xlfn.TEXTSPLIT(表格1[[#This Row],[LINE   NUMBER]],"-"),4))=4,INDEX(_xlfn.TEXTSPLIT(表格1[[#This Row],[LINE   NUMBER]],"-"),4),IF(LEN(MID(E215,FIND("AA",E215,1),4))=4,MID(E215,FIND("AA",E215,1),4),"Wrong"))</f>
        <v>AA1B</v>
      </c>
      <c r="U215" s="22" t="str" cm="1">
        <f t="array" ref="U21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15" s="22" t="str">
        <f>_xlfn.XLOOKUP(表格1[[#This Row],[級數]],管道等级索引表!B:B,管道等级索引表!G:G,,0)</f>
        <v>A106 Gr.B
API 5L Gr.B
SAWH</v>
      </c>
      <c r="W215" s="22" t="s">
        <v>5</v>
      </c>
      <c r="X215" s="23"/>
      <c r="Y215" s="22"/>
      <c r="Z215" s="22" t="str">
        <f>_xlfn.CONCAT(表格1[[#This Row],[系統]],"-",表格1[[#This Row],[編號]])</f>
        <v>DW-0101</v>
      </c>
      <c r="AA215" s="22"/>
      <c r="AB21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1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15" s="24" t="str">
        <f>IFERROR(_xlfn.XLOOKUP(表格1[[#This Row],[Line_No]],管道特性一覽表!A:A,管道特性一覽表!P:P,,0),"")</f>
        <v>水</v>
      </c>
      <c r="AE215" s="24" t="str" cm="1">
        <f t="array" ref="AE215">_xlfn.IFNA(_xlfn.XLOOKUP(表格1[[#This Row],[Series NO]],'依TP NO.篩選'!A:A,'依TP NO.篩選'!R:R,,0),_xlfn.XLOOKUP(VALUE(表格1[[#This Row],[Series NO]]),VALUE('依TP NO.篩選'!A:A),'依TP NO.篩選'!R:R,,0))</f>
        <v>TP-001</v>
      </c>
      <c r="AF215" s="24" t="str">
        <f>_xlfn.XLOOKUP(表格1[[#This Row],[系統]],介質清單!A:A,介質清單!B:B,,0)</f>
        <v>工業水</v>
      </c>
      <c r="AG215" s="25"/>
      <c r="AH215" s="22" t="s">
        <v>3433</v>
      </c>
      <c r="AI215" s="24"/>
      <c r="AJ21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15" s="2" t="str" cm="1">
        <f t="array" ref="AK215">IFERROR(_xlfn.TEXTJOIN("-",TRUE,INDEX(_xlfn.TEXTSPLIT(B215,"-"),1),INDEX(_xlfn.TEXTSPLIT(B215,"-"),2),INDEX(_xlfn.TEXTSPLIT(B215,"-"),4),INDEX(_xlfn.TEXTSPLIT(B215,"-"),5)),_xlfn.TEXTJOIN("-",TRUE,_xlfn.XLOOKUP(VALUE(INDEX(_xlfn.TEXTSPLIT(B215,"-"),4)),'DN轉換表(必要)'!A:A,'DN轉換表(必要)'!B:B,,0),INDEX(_xlfn.TEXTSPLIT(B215,"-"),1),INDEX(_xlfn.TEXTSPLIT(B215,"-"),2),INDEX(_xlfn.TEXTSPLIT(B215,"-"),3),INDEX(_xlfn.TEXTSPLIT(B215,"-"),4),INDEX(_xlfn.TEXTSPLIT(B215,"-"),5)))</f>
        <v>DW-0101-AA1B-NA</v>
      </c>
      <c r="AL215" s="2" t="str">
        <f>IF(ISNUMBER(IFERROR(_xlfn.XLOOKUP(表格1[[#This Row],[Line_No]],'TEMP VALUE'!A:A,'DRAWING LIST'!A:A,,0),"")),"v","")</f>
        <v/>
      </c>
      <c r="AM215" s="2" t="str">
        <f>_xlfn.XLOOKUP(表格1[[#This Row],[Series NO]], 版本控制!$A:$A, 版本控制!$E:$E, , 0, -1)</f>
        <v>啟用</v>
      </c>
    </row>
    <row r="216" spans="1:39" hidden="1">
      <c r="A216" s="18">
        <f>'圖號清單-114.04.25'!A216</f>
        <v>214</v>
      </c>
      <c r="B216" s="14" t="str">
        <f>_xlfn.XLOOKUP(表格1[[#This Row],[Series NO]],'圖號清單-114.04.25'!A:A,'圖號清單-114.04.25'!B:B,,0)</f>
        <v>DW-0301-25-AA1B-NA-1</v>
      </c>
      <c r="C216" s="3" t="str">
        <f>COUNTIF($AK$2:AK216, AK216) &amp; "/" &amp; COUNTIF($AK$2:$AK$3003, AK216)</f>
        <v>1/2</v>
      </c>
      <c r="D216" s="3" t="str">
        <f t="shared" si="6"/>
        <v>DW-0301-25-AA1B-NA</v>
      </c>
      <c r="E216" s="14" t="str" cm="1">
        <f t="array" ref="E216">IFERROR(_xlfn.TEXTJOIN("-",TRUE,_xlfn.XLOOKUP(VALUE(INDEX(_xlfn.TEXTSPLIT(B216,"-"),3)),'DN轉換表(必要)'!A:A,'DN轉換表(必要)'!B:B,,0),INDEX(_xlfn.TEXTSPLIT(B216,"-"),1),INDEX(_xlfn.TEXTSPLIT(B216,"-"),2),INDEX(_xlfn.TEXTSPLIT(B216,"-"),4),INDEX(_xlfn.TEXTSPLIT(B216,"-"),5)),_xlfn.TEXTJOIN("-",TRUE,_xlfn.XLOOKUP(VALUE(INDEX(_xlfn.TEXTSPLIT(B216,"-"),4)),'DN轉換表(必要)'!A:A,'DN轉換表(必要)'!B:B,,0),INDEX(_xlfn.TEXTSPLIT(B216,"-"),1),INDEX(_xlfn.TEXTSPLIT(B216,"-"),2),INDEX(_xlfn.TEXTSPLIT(B216,"-"),3),INDEX(_xlfn.TEXTSPLIT(B216,"-"),4),INDEX(_xlfn.TEXTSPLIT(B216,"-"),5)))</f>
        <v>1"-DW-0301-AA1B-NA</v>
      </c>
      <c r="F216" s="3" t="str">
        <f>IFERROR(_xlfn.XLOOKUP(_xlfn.CONCAT(表格1[[#This Row],[Series NO]],"_",SUBSTITUTE(F$1,"REV.","")),版本控制!$F:$F,版本控制!$C:$C,,0),"")</f>
        <v>04/22/'25</v>
      </c>
      <c r="G216" s="3" t="str">
        <f>IFERROR(_xlfn.XLOOKUP(_xlfn.CONCAT(表格1[[#This Row],[Series NO]],"_",SUBSTITUTE(G$1,"REV.","")),版本控制!$F:$F,版本控制!$C:$C,,0),"")</f>
        <v/>
      </c>
      <c r="H216" s="3" t="str">
        <f>IFERROR(_xlfn.XLOOKUP(_xlfn.CONCAT(表格1[[#This Row],[Series NO]],"_",SUBSTITUTE(H$1,"REV.","")),版本控制!$F:$F,版本控制!$C:$C,,0),"")</f>
        <v/>
      </c>
      <c r="I216" s="3" t="str">
        <f>IFERROR(_xlfn.XLOOKUP(_xlfn.CONCAT(表格1[[#This Row],[Series NO]],"_",SUBSTITUTE(I$1,"REV.","")),版本控制!$F:$F,版本控制!$C:$C,,0),"")</f>
        <v/>
      </c>
      <c r="J216" s="3" t="str">
        <f>IFERROR(_xlfn.XLOOKUP(_xlfn.CONCAT(表格1[[#This Row],[Series NO]],"_",SUBSTITUTE(J$1,"REV.","")),版本控制!$F:$F,版本控制!$C:$C,,0),"")</f>
        <v/>
      </c>
      <c r="K216" s="3" t="str" cm="1">
        <f t="array" ref="K216">INDEX(F$1:J$1,1,MATCH(1,1/($F216:J216&lt;&gt;"")))</f>
        <v>REV.1</v>
      </c>
      <c r="L216" s="3" t="str" cm="1">
        <f t="array" ref="L216">LOOKUP(2,1/($F216:J216&lt;&gt;""),$F216:J216)</f>
        <v>04/22/'25</v>
      </c>
      <c r="M216" s="3"/>
      <c r="N216" s="3" t="str">
        <f t="shared" si="7"/>
        <v>0214</v>
      </c>
      <c r="O216" s="28"/>
      <c r="P216" s="15"/>
      <c r="Q216" s="22" cm="1">
        <f t="array" ref="Q216">_xlfn.XLOOKUP(INDEX(_xlfn.TEXTSPLIT(表格1[[#This Row],[LINE   NUMBER]],"-"),1),'DN轉換表(必要)'!B:B,'DN轉換表(必要)'!C:C,,0)</f>
        <v>1</v>
      </c>
      <c r="R216" s="22" t="str" cm="1">
        <f t="array" ref="R216">IF(IFERROR(MATCH(INDEX(_xlfn.TEXTSPLIT(表格1[[#This Row],[LINE   NUMBER]],"-"),2),介質清單!I:I,0)&gt;=1,FALSE),"Trim",INDEX(_xlfn.TEXTSPLIT(表格1[[#This Row],[LINE   NUMBER]],"-"),2))</f>
        <v>DW</v>
      </c>
      <c r="S216" s="22" t="str" cm="1">
        <f t="array" ref="S21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0301</v>
      </c>
      <c r="T216" s="22" t="str" cm="1">
        <f t="array" ref="T216">IF(LEN(INDEX(_xlfn.TEXTSPLIT(表格1[[#This Row],[LINE   NUMBER]],"-"),4))=4,INDEX(_xlfn.TEXTSPLIT(表格1[[#This Row],[LINE   NUMBER]],"-"),4),IF(LEN(MID(E216,FIND("AA",E216,1),4))=4,MID(E216,FIND("AA",E216,1),4),"Wrong"))</f>
        <v>AA1B</v>
      </c>
      <c r="U216" s="22" t="str" cm="1">
        <f t="array" ref="U21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16" s="22" t="str">
        <f>_xlfn.XLOOKUP(表格1[[#This Row],[級數]],管道等级索引表!B:B,管道等级索引表!G:G,,0)</f>
        <v>A106 Gr.B
API 5L Gr.B
SAWH</v>
      </c>
      <c r="W216" s="22" t="s">
        <v>5</v>
      </c>
      <c r="X216" s="23"/>
      <c r="Y216" s="22"/>
      <c r="Z216" s="22" t="str">
        <f>_xlfn.CONCAT(表格1[[#This Row],[系統]],"-",表格1[[#This Row],[編號]])</f>
        <v>DW-0301</v>
      </c>
      <c r="AA216" s="22"/>
      <c r="AB21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1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16" s="24" t="str">
        <f>IFERROR(_xlfn.XLOOKUP(表格1[[#This Row],[Line_No]],管道特性一覽表!A:A,管道特性一覽表!P:P,,0),"")</f>
        <v>水</v>
      </c>
      <c r="AE216" s="24" t="str" cm="1">
        <f t="array" ref="AE216">_xlfn.IFNA(_xlfn.XLOOKUP(表格1[[#This Row],[Series NO]],'依TP NO.篩選'!A:A,'依TP NO.篩選'!R:R,,0),_xlfn.XLOOKUP(VALUE(表格1[[#This Row],[Series NO]]),VALUE('依TP NO.篩選'!A:A),'依TP NO.篩選'!R:R,,0))</f>
        <v>TP-001</v>
      </c>
      <c r="AF216" s="24" t="str">
        <f>_xlfn.XLOOKUP(表格1[[#This Row],[系統]],介質清單!A:A,介質清單!B:B,,0)</f>
        <v>工業水</v>
      </c>
      <c r="AG216" s="25"/>
      <c r="AH216" s="22" t="s">
        <v>3433</v>
      </c>
      <c r="AI216" s="24"/>
      <c r="AJ21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16" s="2" t="str" cm="1">
        <f t="array" ref="AK216">IFERROR(_xlfn.TEXTJOIN("-",TRUE,INDEX(_xlfn.TEXTSPLIT(B216,"-"),1),INDEX(_xlfn.TEXTSPLIT(B216,"-"),2),INDEX(_xlfn.TEXTSPLIT(B216,"-"),4),INDEX(_xlfn.TEXTSPLIT(B216,"-"),5)),_xlfn.TEXTJOIN("-",TRUE,_xlfn.XLOOKUP(VALUE(INDEX(_xlfn.TEXTSPLIT(B216,"-"),4)),'DN轉換表(必要)'!A:A,'DN轉換表(必要)'!B:B,,0),INDEX(_xlfn.TEXTSPLIT(B216,"-"),1),INDEX(_xlfn.TEXTSPLIT(B216,"-"),2),INDEX(_xlfn.TEXTSPLIT(B216,"-"),3),INDEX(_xlfn.TEXTSPLIT(B216,"-"),4),INDEX(_xlfn.TEXTSPLIT(B216,"-"),5)))</f>
        <v>DW-0301-AA1B-NA</v>
      </c>
      <c r="AL216" s="2" t="str">
        <f>IF(ISNUMBER(IFERROR(_xlfn.XLOOKUP(表格1[[#This Row],[Line_No]],'TEMP VALUE'!A:A,'DRAWING LIST'!A:A,,0),"")),"v","")</f>
        <v/>
      </c>
      <c r="AM216" s="2" t="str">
        <f>_xlfn.XLOOKUP(表格1[[#This Row],[Series NO]], 版本控制!$A:$A, 版本控制!$E:$E, , 0, -1)</f>
        <v>啟用</v>
      </c>
    </row>
    <row r="217" spans="1:39" hidden="1">
      <c r="A217" s="18">
        <f>'圖號清單-114.04.25'!A217</f>
        <v>215</v>
      </c>
      <c r="B217" s="14" t="str">
        <f>_xlfn.XLOOKUP(表格1[[#This Row],[Series NO]],'圖號清單-114.04.25'!A:A,'圖號清單-114.04.25'!B:B,,0)</f>
        <v>DW-0301-25-AA1B-NA-2</v>
      </c>
      <c r="C217" s="3" t="str">
        <f>COUNTIF($AK$2:AK217, AK217) &amp; "/" &amp; COUNTIF($AK$2:$AK$3003, AK217)</f>
        <v>2/2</v>
      </c>
      <c r="D217" s="3" t="str">
        <f t="shared" si="6"/>
        <v>DW-0301-25-AA1B-NA</v>
      </c>
      <c r="E217" s="14" t="str" cm="1">
        <f t="array" ref="E217">IFERROR(_xlfn.TEXTJOIN("-",TRUE,_xlfn.XLOOKUP(VALUE(INDEX(_xlfn.TEXTSPLIT(B217,"-"),3)),'DN轉換表(必要)'!A:A,'DN轉換表(必要)'!B:B,,0),INDEX(_xlfn.TEXTSPLIT(B217,"-"),1),INDEX(_xlfn.TEXTSPLIT(B217,"-"),2),INDEX(_xlfn.TEXTSPLIT(B217,"-"),4),INDEX(_xlfn.TEXTSPLIT(B217,"-"),5)),_xlfn.TEXTJOIN("-",TRUE,_xlfn.XLOOKUP(VALUE(INDEX(_xlfn.TEXTSPLIT(B217,"-"),4)),'DN轉換表(必要)'!A:A,'DN轉換表(必要)'!B:B,,0),INDEX(_xlfn.TEXTSPLIT(B217,"-"),1),INDEX(_xlfn.TEXTSPLIT(B217,"-"),2),INDEX(_xlfn.TEXTSPLIT(B217,"-"),3),INDEX(_xlfn.TEXTSPLIT(B217,"-"),4),INDEX(_xlfn.TEXTSPLIT(B217,"-"),5)))</f>
        <v>1"-DW-0301-AA1B-NA</v>
      </c>
      <c r="F217" s="3" t="str">
        <f>IFERROR(_xlfn.XLOOKUP(_xlfn.CONCAT(表格1[[#This Row],[Series NO]],"_",SUBSTITUTE(F$1,"REV.","")),版本控制!$F:$F,版本控制!$C:$C,,0),"")</f>
        <v>04/22/'25</v>
      </c>
      <c r="G217" s="3" t="str">
        <f>IFERROR(_xlfn.XLOOKUP(_xlfn.CONCAT(表格1[[#This Row],[Series NO]],"_",SUBSTITUTE(G$1,"REV.","")),版本控制!$F:$F,版本控制!$C:$C,,0),"")</f>
        <v/>
      </c>
      <c r="H217" s="3" t="str">
        <f>IFERROR(_xlfn.XLOOKUP(_xlfn.CONCAT(表格1[[#This Row],[Series NO]],"_",SUBSTITUTE(H$1,"REV.","")),版本控制!$F:$F,版本控制!$C:$C,,0),"")</f>
        <v/>
      </c>
      <c r="I217" s="3" t="str">
        <f>IFERROR(_xlfn.XLOOKUP(_xlfn.CONCAT(表格1[[#This Row],[Series NO]],"_",SUBSTITUTE(I$1,"REV.","")),版本控制!$F:$F,版本控制!$C:$C,,0),"")</f>
        <v/>
      </c>
      <c r="J217" s="3" t="str">
        <f>IFERROR(_xlfn.XLOOKUP(_xlfn.CONCAT(表格1[[#This Row],[Series NO]],"_",SUBSTITUTE(J$1,"REV.","")),版本控制!$F:$F,版本控制!$C:$C,,0),"")</f>
        <v/>
      </c>
      <c r="K217" s="3" t="str" cm="1">
        <f t="array" ref="K217">INDEX(F$1:J$1,1,MATCH(1,1/($F217:J217&lt;&gt;"")))</f>
        <v>REV.1</v>
      </c>
      <c r="L217" s="3" t="str" cm="1">
        <f t="array" ref="L217">LOOKUP(2,1/($F217:J217&lt;&gt;""),$F217:J217)</f>
        <v>04/22/'25</v>
      </c>
      <c r="M217" s="3"/>
      <c r="N217" s="3" t="str">
        <f t="shared" si="7"/>
        <v>0215</v>
      </c>
      <c r="O217" s="28"/>
      <c r="P217" s="15"/>
      <c r="Q217" s="22" cm="1">
        <f t="array" ref="Q217">_xlfn.XLOOKUP(INDEX(_xlfn.TEXTSPLIT(表格1[[#This Row],[LINE   NUMBER]],"-"),1),'DN轉換表(必要)'!B:B,'DN轉換表(必要)'!C:C,,0)</f>
        <v>1</v>
      </c>
      <c r="R217" s="22" t="str" cm="1">
        <f t="array" ref="R217">IF(IFERROR(MATCH(INDEX(_xlfn.TEXTSPLIT(表格1[[#This Row],[LINE   NUMBER]],"-"),2),介質清單!I:I,0)&gt;=1,FALSE),"Trim",INDEX(_xlfn.TEXTSPLIT(表格1[[#This Row],[LINE   NUMBER]],"-"),2))</f>
        <v>DW</v>
      </c>
      <c r="S217" s="22" t="str" cm="1">
        <f t="array" ref="S21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0301</v>
      </c>
      <c r="T217" s="22" t="str" cm="1">
        <f t="array" ref="T217">IF(LEN(INDEX(_xlfn.TEXTSPLIT(表格1[[#This Row],[LINE   NUMBER]],"-"),4))=4,INDEX(_xlfn.TEXTSPLIT(表格1[[#This Row],[LINE   NUMBER]],"-"),4),IF(LEN(MID(E217,FIND("AA",E217,1),4))=4,MID(E217,FIND("AA",E217,1),4),"Wrong"))</f>
        <v>AA1B</v>
      </c>
      <c r="U217" s="22" t="str" cm="1">
        <f t="array" ref="U21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17" s="22" t="str">
        <f>_xlfn.XLOOKUP(表格1[[#This Row],[級數]],管道等级索引表!B:B,管道等级索引表!G:G,,0)</f>
        <v>A106 Gr.B
API 5L Gr.B
SAWH</v>
      </c>
      <c r="W217" s="22" t="s">
        <v>5</v>
      </c>
      <c r="X217" s="23"/>
      <c r="Y217" s="22"/>
      <c r="Z217" s="22" t="str">
        <f>_xlfn.CONCAT(表格1[[#This Row],[系統]],"-",表格1[[#This Row],[編號]])</f>
        <v>DW-0301</v>
      </c>
      <c r="AA217" s="22"/>
      <c r="AB21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1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17" s="24" t="str">
        <f>IFERROR(_xlfn.XLOOKUP(表格1[[#This Row],[Line_No]],管道特性一覽表!A:A,管道特性一覽表!P:P,,0),"")</f>
        <v>水</v>
      </c>
      <c r="AE217" s="24" t="str" cm="1">
        <f t="array" ref="AE217">_xlfn.IFNA(_xlfn.XLOOKUP(表格1[[#This Row],[Series NO]],'依TP NO.篩選'!A:A,'依TP NO.篩選'!R:R,,0),_xlfn.XLOOKUP(VALUE(表格1[[#This Row],[Series NO]]),VALUE('依TP NO.篩選'!A:A),'依TP NO.篩選'!R:R,,0))</f>
        <v>TP-001</v>
      </c>
      <c r="AF217" s="24" t="str">
        <f>_xlfn.XLOOKUP(表格1[[#This Row],[系統]],介質清單!A:A,介質清單!B:B,,0)</f>
        <v>工業水</v>
      </c>
      <c r="AG217" s="25"/>
      <c r="AH217" s="22" t="s">
        <v>3433</v>
      </c>
      <c r="AI217" s="24"/>
      <c r="AJ21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17" s="2" t="str" cm="1">
        <f t="array" ref="AK217">IFERROR(_xlfn.TEXTJOIN("-",TRUE,INDEX(_xlfn.TEXTSPLIT(B217,"-"),1),INDEX(_xlfn.TEXTSPLIT(B217,"-"),2),INDEX(_xlfn.TEXTSPLIT(B217,"-"),4),INDEX(_xlfn.TEXTSPLIT(B217,"-"),5)),_xlfn.TEXTJOIN("-",TRUE,_xlfn.XLOOKUP(VALUE(INDEX(_xlfn.TEXTSPLIT(B217,"-"),4)),'DN轉換表(必要)'!A:A,'DN轉換表(必要)'!B:B,,0),INDEX(_xlfn.TEXTSPLIT(B217,"-"),1),INDEX(_xlfn.TEXTSPLIT(B217,"-"),2),INDEX(_xlfn.TEXTSPLIT(B217,"-"),3),INDEX(_xlfn.TEXTSPLIT(B217,"-"),4),INDEX(_xlfn.TEXTSPLIT(B217,"-"),5)))</f>
        <v>DW-0301-AA1B-NA</v>
      </c>
      <c r="AL217" s="2" t="str">
        <f>IF(ISNUMBER(IFERROR(_xlfn.XLOOKUP(表格1[[#This Row],[Line_No]],'TEMP VALUE'!A:A,'DRAWING LIST'!A:A,,0),"")),"v","")</f>
        <v/>
      </c>
      <c r="AM217" s="2" t="str">
        <f>_xlfn.XLOOKUP(表格1[[#This Row],[Series NO]], 版本控制!$A:$A, 版本控制!$E:$E, , 0, -1)</f>
        <v>啟用</v>
      </c>
    </row>
    <row r="218" spans="1:39" hidden="1">
      <c r="A218" s="18">
        <f>'圖號清單-114.04.25'!A218</f>
        <v>216</v>
      </c>
      <c r="B218" s="14" t="str">
        <f>_xlfn.XLOOKUP(表格1[[#This Row],[Series NO]],'圖號清單-114.04.25'!A:A,'圖號清單-114.04.25'!B:B,,0)</f>
        <v>DW-0401-50-AA1B-NA-1</v>
      </c>
      <c r="C218" s="3" t="str">
        <f>COUNTIF($AK$2:AK218, AK218) &amp; "/" &amp; COUNTIF($AK$2:$AK$3003, AK218)</f>
        <v>1/15</v>
      </c>
      <c r="D218" s="3" t="str">
        <f t="shared" si="6"/>
        <v>DW-0401-50-AA1B-NA</v>
      </c>
      <c r="E218" s="14" t="str" cm="1">
        <f t="array" ref="E218">IFERROR(_xlfn.TEXTJOIN("-",TRUE,_xlfn.XLOOKUP(VALUE(INDEX(_xlfn.TEXTSPLIT(B218,"-"),3)),'DN轉換表(必要)'!A:A,'DN轉換表(必要)'!B:B,,0),INDEX(_xlfn.TEXTSPLIT(B218,"-"),1),INDEX(_xlfn.TEXTSPLIT(B218,"-"),2),INDEX(_xlfn.TEXTSPLIT(B218,"-"),4),INDEX(_xlfn.TEXTSPLIT(B218,"-"),5)),_xlfn.TEXTJOIN("-",TRUE,_xlfn.XLOOKUP(VALUE(INDEX(_xlfn.TEXTSPLIT(B218,"-"),4)),'DN轉換表(必要)'!A:A,'DN轉換表(必要)'!B:B,,0),INDEX(_xlfn.TEXTSPLIT(B218,"-"),1),INDEX(_xlfn.TEXTSPLIT(B218,"-"),2),INDEX(_xlfn.TEXTSPLIT(B218,"-"),3),INDEX(_xlfn.TEXTSPLIT(B218,"-"),4),INDEX(_xlfn.TEXTSPLIT(B218,"-"),5)))</f>
        <v>2"-DW-0401-AA1B-NA</v>
      </c>
      <c r="F218" s="3" t="str">
        <f>IFERROR(_xlfn.XLOOKUP(_xlfn.CONCAT(表格1[[#This Row],[Series NO]],"_",SUBSTITUTE(F$1,"REV.","")),版本控制!$F:$F,版本控制!$C:$C,,0),"")</f>
        <v>04/22/'25</v>
      </c>
      <c r="G218" s="3" t="str">
        <f>IFERROR(_xlfn.XLOOKUP(_xlfn.CONCAT(表格1[[#This Row],[Series NO]],"_",SUBSTITUTE(G$1,"REV.","")),版本控制!$F:$F,版本控制!$C:$C,,0),"")</f>
        <v/>
      </c>
      <c r="H218" s="3" t="str">
        <f>IFERROR(_xlfn.XLOOKUP(_xlfn.CONCAT(表格1[[#This Row],[Series NO]],"_",SUBSTITUTE(H$1,"REV.","")),版本控制!$F:$F,版本控制!$C:$C,,0),"")</f>
        <v/>
      </c>
      <c r="I218" s="3" t="str">
        <f>IFERROR(_xlfn.XLOOKUP(_xlfn.CONCAT(表格1[[#This Row],[Series NO]],"_",SUBSTITUTE(I$1,"REV.","")),版本控制!$F:$F,版本控制!$C:$C,,0),"")</f>
        <v/>
      </c>
      <c r="J218" s="3" t="str">
        <f>IFERROR(_xlfn.XLOOKUP(_xlfn.CONCAT(表格1[[#This Row],[Series NO]],"_",SUBSTITUTE(J$1,"REV.","")),版本控制!$F:$F,版本控制!$C:$C,,0),"")</f>
        <v/>
      </c>
      <c r="K218" s="3" t="str" cm="1">
        <f t="array" ref="K218">INDEX(F$1:J$1,1,MATCH(1,1/($F218:J218&lt;&gt;"")))</f>
        <v>REV.1</v>
      </c>
      <c r="L218" s="3" t="str" cm="1">
        <f t="array" ref="L218">LOOKUP(2,1/($F218:J218&lt;&gt;""),$F218:J218)</f>
        <v>04/22/'25</v>
      </c>
      <c r="M218" s="3"/>
      <c r="N218" s="3" t="str">
        <f t="shared" si="7"/>
        <v>0216</v>
      </c>
      <c r="O218" s="28"/>
      <c r="P218" s="15"/>
      <c r="Q218" s="22" cm="1">
        <f t="array" ref="Q218">_xlfn.XLOOKUP(INDEX(_xlfn.TEXTSPLIT(表格1[[#This Row],[LINE   NUMBER]],"-"),1),'DN轉換表(必要)'!B:B,'DN轉換表(必要)'!C:C,,0)</f>
        <v>2</v>
      </c>
      <c r="R218" s="22" t="str" cm="1">
        <f t="array" ref="R218">IF(IFERROR(MATCH(INDEX(_xlfn.TEXTSPLIT(表格1[[#This Row],[LINE   NUMBER]],"-"),2),介質清單!I:I,0)&gt;=1,FALSE),"Trim",INDEX(_xlfn.TEXTSPLIT(表格1[[#This Row],[LINE   NUMBER]],"-"),2))</f>
        <v>DW</v>
      </c>
      <c r="S218" s="22" t="str" cm="1">
        <f t="array" ref="S21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0401</v>
      </c>
      <c r="T218" s="22" t="str" cm="1">
        <f t="array" ref="T218">IF(LEN(INDEX(_xlfn.TEXTSPLIT(表格1[[#This Row],[LINE   NUMBER]],"-"),4))=4,INDEX(_xlfn.TEXTSPLIT(表格1[[#This Row],[LINE   NUMBER]],"-"),4),IF(LEN(MID(E218,FIND("AA",E218,1),4))=4,MID(E218,FIND("AA",E218,1),4),"Wrong"))</f>
        <v>AA1B</v>
      </c>
      <c r="U218" s="22" t="str" cm="1">
        <f t="array" ref="U21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18" s="22" t="str">
        <f>_xlfn.XLOOKUP(表格1[[#This Row],[級數]],管道等级索引表!B:B,管道等级索引表!G:G,,0)</f>
        <v>A106 Gr.B
API 5L Gr.B
SAWH</v>
      </c>
      <c r="W218" s="22" t="s">
        <v>5</v>
      </c>
      <c r="X218" s="23"/>
      <c r="Y218" s="22"/>
      <c r="Z218" s="22" t="str">
        <f>_xlfn.CONCAT(表格1[[#This Row],[系統]],"-",表格1[[#This Row],[編號]])</f>
        <v>DW-0401</v>
      </c>
      <c r="AA218" s="22"/>
      <c r="AB21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1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18" s="24" t="str">
        <f>IFERROR(_xlfn.XLOOKUP(表格1[[#This Row],[Line_No]],管道特性一覽表!A:A,管道特性一覽表!P:P,,0),"")</f>
        <v>水</v>
      </c>
      <c r="AE218" s="24" t="str" cm="1">
        <f t="array" ref="AE218">_xlfn.IFNA(_xlfn.XLOOKUP(表格1[[#This Row],[Series NO]],'依TP NO.篩選'!A:A,'依TP NO.篩選'!R:R,,0),_xlfn.XLOOKUP(VALUE(表格1[[#This Row],[Series NO]]),VALUE('依TP NO.篩選'!A:A),'依TP NO.篩選'!R:R,,0))</f>
        <v>TP-001</v>
      </c>
      <c r="AF218" s="24" t="str">
        <f>_xlfn.XLOOKUP(表格1[[#This Row],[系統]],介質清單!A:A,介質清單!B:B,,0)</f>
        <v>工業水</v>
      </c>
      <c r="AG218" s="25"/>
      <c r="AH218" s="22" t="s">
        <v>3433</v>
      </c>
      <c r="AI218" s="24"/>
      <c r="AJ21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18" s="2" t="str" cm="1">
        <f t="array" ref="AK218">IFERROR(_xlfn.TEXTJOIN("-",TRUE,INDEX(_xlfn.TEXTSPLIT(B218,"-"),1),INDEX(_xlfn.TEXTSPLIT(B218,"-"),2),INDEX(_xlfn.TEXTSPLIT(B218,"-"),4),INDEX(_xlfn.TEXTSPLIT(B218,"-"),5)),_xlfn.TEXTJOIN("-",TRUE,_xlfn.XLOOKUP(VALUE(INDEX(_xlfn.TEXTSPLIT(B218,"-"),4)),'DN轉換表(必要)'!A:A,'DN轉換表(必要)'!B:B,,0),INDEX(_xlfn.TEXTSPLIT(B218,"-"),1),INDEX(_xlfn.TEXTSPLIT(B218,"-"),2),INDEX(_xlfn.TEXTSPLIT(B218,"-"),3),INDEX(_xlfn.TEXTSPLIT(B218,"-"),4),INDEX(_xlfn.TEXTSPLIT(B218,"-"),5)))</f>
        <v>DW-0401-AA1B-NA</v>
      </c>
      <c r="AL218" s="2" t="str">
        <f>IF(ISNUMBER(IFERROR(_xlfn.XLOOKUP(表格1[[#This Row],[Line_No]],'TEMP VALUE'!A:A,'DRAWING LIST'!A:A,,0),"")),"v","")</f>
        <v/>
      </c>
      <c r="AM218" s="2" t="str">
        <f>_xlfn.XLOOKUP(表格1[[#This Row],[Series NO]], 版本控制!$A:$A, 版本控制!$E:$E, , 0, -1)</f>
        <v>啟用</v>
      </c>
    </row>
    <row r="219" spans="1:39" hidden="1">
      <c r="A219" s="18">
        <f>'圖號清單-114.04.25'!A219</f>
        <v>217</v>
      </c>
      <c r="B219" s="14" t="str">
        <f>_xlfn.XLOOKUP(表格1[[#This Row],[Series NO]],'圖號清單-114.04.25'!A:A,'圖號清單-114.04.25'!B:B,,0)</f>
        <v>DW-0401-50-AA1B-NA-2</v>
      </c>
      <c r="C219" s="3" t="str">
        <f>COUNTIF($AK$2:AK219, AK219) &amp; "/" &amp; COUNTIF($AK$2:$AK$3003, AK219)</f>
        <v>2/15</v>
      </c>
      <c r="D219" s="3" t="str">
        <f t="shared" si="6"/>
        <v>DW-0401-50-AA1B-NA</v>
      </c>
      <c r="E219" s="14" t="str" cm="1">
        <f t="array" ref="E219">IFERROR(_xlfn.TEXTJOIN("-",TRUE,_xlfn.XLOOKUP(VALUE(INDEX(_xlfn.TEXTSPLIT(B219,"-"),3)),'DN轉換表(必要)'!A:A,'DN轉換表(必要)'!B:B,,0),INDEX(_xlfn.TEXTSPLIT(B219,"-"),1),INDEX(_xlfn.TEXTSPLIT(B219,"-"),2),INDEX(_xlfn.TEXTSPLIT(B219,"-"),4),INDEX(_xlfn.TEXTSPLIT(B219,"-"),5)),_xlfn.TEXTJOIN("-",TRUE,_xlfn.XLOOKUP(VALUE(INDEX(_xlfn.TEXTSPLIT(B219,"-"),4)),'DN轉換表(必要)'!A:A,'DN轉換表(必要)'!B:B,,0),INDEX(_xlfn.TEXTSPLIT(B219,"-"),1),INDEX(_xlfn.TEXTSPLIT(B219,"-"),2),INDEX(_xlfn.TEXTSPLIT(B219,"-"),3),INDEX(_xlfn.TEXTSPLIT(B219,"-"),4),INDEX(_xlfn.TEXTSPLIT(B219,"-"),5)))</f>
        <v>2"-DW-0401-AA1B-NA</v>
      </c>
      <c r="F219" s="3" t="str">
        <f>IFERROR(_xlfn.XLOOKUP(_xlfn.CONCAT(表格1[[#This Row],[Series NO]],"_",SUBSTITUTE(F$1,"REV.","")),版本控制!$F:$F,版本控制!$C:$C,,0),"")</f>
        <v>04/22/'25</v>
      </c>
      <c r="G219" s="3" t="str">
        <f>IFERROR(_xlfn.XLOOKUP(_xlfn.CONCAT(表格1[[#This Row],[Series NO]],"_",SUBSTITUTE(G$1,"REV.","")),版本控制!$F:$F,版本控制!$C:$C,,0),"")</f>
        <v>06/03/'25</v>
      </c>
      <c r="H219" s="3" t="str">
        <f>IFERROR(_xlfn.XLOOKUP(_xlfn.CONCAT(表格1[[#This Row],[Series NO]],"_",SUBSTITUTE(H$1,"REV.","")),版本控制!$F:$F,版本控制!$C:$C,,0),"")</f>
        <v/>
      </c>
      <c r="I219" s="3" t="str">
        <f>IFERROR(_xlfn.XLOOKUP(_xlfn.CONCAT(表格1[[#This Row],[Series NO]],"_",SUBSTITUTE(I$1,"REV.","")),版本控制!$F:$F,版本控制!$C:$C,,0),"")</f>
        <v/>
      </c>
      <c r="J219" s="3" t="str">
        <f>IFERROR(_xlfn.XLOOKUP(_xlfn.CONCAT(表格1[[#This Row],[Series NO]],"_",SUBSTITUTE(J$1,"REV.","")),版本控制!$F:$F,版本控制!$C:$C,,0),"")</f>
        <v/>
      </c>
      <c r="K219" s="3" t="str" cm="1">
        <f t="array" ref="K219">INDEX(F$1:J$1,1,MATCH(1,1/($F219:J219&lt;&gt;"")))</f>
        <v>REV.2</v>
      </c>
      <c r="L219" s="3" t="str" cm="1">
        <f t="array" ref="L219">LOOKUP(2,1/($F219:J219&lt;&gt;""),$F219:J219)</f>
        <v>06/03/'25</v>
      </c>
      <c r="M219" s="3"/>
      <c r="N219" s="3" t="str">
        <f t="shared" si="7"/>
        <v>0217</v>
      </c>
      <c r="O219" s="28"/>
      <c r="P219" s="15"/>
      <c r="Q219" s="22" cm="1">
        <f t="array" ref="Q219">_xlfn.XLOOKUP(INDEX(_xlfn.TEXTSPLIT(表格1[[#This Row],[LINE   NUMBER]],"-"),1),'DN轉換表(必要)'!B:B,'DN轉換表(必要)'!C:C,,0)</f>
        <v>2</v>
      </c>
      <c r="R219" s="22" t="str" cm="1">
        <f t="array" ref="R219">IF(IFERROR(MATCH(INDEX(_xlfn.TEXTSPLIT(表格1[[#This Row],[LINE   NUMBER]],"-"),2),介質清單!I:I,0)&gt;=1,FALSE),"Trim",INDEX(_xlfn.TEXTSPLIT(表格1[[#This Row],[LINE   NUMBER]],"-"),2))</f>
        <v>DW</v>
      </c>
      <c r="S219" s="22" t="str" cm="1">
        <f t="array" ref="S21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0401</v>
      </c>
      <c r="T219" s="22" t="str" cm="1">
        <f t="array" ref="T219">IF(LEN(INDEX(_xlfn.TEXTSPLIT(表格1[[#This Row],[LINE   NUMBER]],"-"),4))=4,INDEX(_xlfn.TEXTSPLIT(表格1[[#This Row],[LINE   NUMBER]],"-"),4),IF(LEN(MID(E219,FIND("AA",E219,1),4))=4,MID(E219,FIND("AA",E219,1),4),"Wrong"))</f>
        <v>AA1B</v>
      </c>
      <c r="U219" s="22" t="str" cm="1">
        <f t="array" ref="U21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19" s="22" t="str">
        <f>_xlfn.XLOOKUP(表格1[[#This Row],[級數]],管道等级索引表!B:B,管道等级索引表!G:G,,0)</f>
        <v>A106 Gr.B
API 5L Gr.B
SAWH</v>
      </c>
      <c r="W219" s="22" t="s">
        <v>5</v>
      </c>
      <c r="X219" s="23"/>
      <c r="Y219" s="22"/>
      <c r="Z219" s="22" t="str">
        <f>_xlfn.CONCAT(表格1[[#This Row],[系統]],"-",表格1[[#This Row],[編號]])</f>
        <v>DW-0401</v>
      </c>
      <c r="AA219" s="22"/>
      <c r="AB21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1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19" s="24" t="str">
        <f>IFERROR(_xlfn.XLOOKUP(表格1[[#This Row],[Line_No]],管道特性一覽表!A:A,管道特性一覽表!P:P,,0),"")</f>
        <v>水</v>
      </c>
      <c r="AE219" s="24" t="str" cm="1">
        <f t="array" ref="AE219">_xlfn.IFNA(_xlfn.XLOOKUP(表格1[[#This Row],[Series NO]],'依TP NO.篩選'!A:A,'依TP NO.篩選'!R:R,,0),_xlfn.XLOOKUP(VALUE(表格1[[#This Row],[Series NO]]),VALUE('依TP NO.篩選'!A:A),'依TP NO.篩選'!R:R,,0))</f>
        <v>TP-001</v>
      </c>
      <c r="AF219" s="24" t="str">
        <f>_xlfn.XLOOKUP(表格1[[#This Row],[系統]],介質清單!A:A,介質清單!B:B,,0)</f>
        <v>工業水</v>
      </c>
      <c r="AG219" s="25"/>
      <c r="AH219" s="22" t="s">
        <v>3433</v>
      </c>
      <c r="AI219" s="24"/>
      <c r="AJ21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19" s="2" t="str" cm="1">
        <f t="array" ref="AK219">IFERROR(_xlfn.TEXTJOIN("-",TRUE,INDEX(_xlfn.TEXTSPLIT(B219,"-"),1),INDEX(_xlfn.TEXTSPLIT(B219,"-"),2),INDEX(_xlfn.TEXTSPLIT(B219,"-"),4),INDEX(_xlfn.TEXTSPLIT(B219,"-"),5)),_xlfn.TEXTJOIN("-",TRUE,_xlfn.XLOOKUP(VALUE(INDEX(_xlfn.TEXTSPLIT(B219,"-"),4)),'DN轉換表(必要)'!A:A,'DN轉換表(必要)'!B:B,,0),INDEX(_xlfn.TEXTSPLIT(B219,"-"),1),INDEX(_xlfn.TEXTSPLIT(B219,"-"),2),INDEX(_xlfn.TEXTSPLIT(B219,"-"),3),INDEX(_xlfn.TEXTSPLIT(B219,"-"),4),INDEX(_xlfn.TEXTSPLIT(B219,"-"),5)))</f>
        <v>DW-0401-AA1B-NA</v>
      </c>
      <c r="AL219" s="2" t="str">
        <f>IF(ISNUMBER(IFERROR(_xlfn.XLOOKUP(表格1[[#This Row],[Line_No]],'TEMP VALUE'!A:A,'DRAWING LIST'!A:A,,0),"")),"v","")</f>
        <v/>
      </c>
      <c r="AM219" s="2" t="str">
        <f>_xlfn.XLOOKUP(表格1[[#This Row],[Series NO]], 版本控制!$A:$A, 版本控制!$E:$E, , 0, -1)</f>
        <v>啟用</v>
      </c>
    </row>
    <row r="220" spans="1:39" hidden="1">
      <c r="A220" s="18">
        <f>'圖號清單-114.04.25'!A220</f>
        <v>218</v>
      </c>
      <c r="B220" s="14" t="str">
        <f>_xlfn.XLOOKUP(表格1[[#This Row],[Series NO]],'圖號清單-114.04.25'!A:A,'圖號清單-114.04.25'!B:B,,0)</f>
        <v>DW-0401-50-AA1B-NA-3</v>
      </c>
      <c r="C220" s="3" t="str">
        <f>COUNTIF($AK$2:AK220, AK220) &amp; "/" &amp; COUNTIF($AK$2:$AK$3003, AK220)</f>
        <v>3/15</v>
      </c>
      <c r="D220" s="3" t="str">
        <f t="shared" si="6"/>
        <v>DW-0401-50-AA1B-NA</v>
      </c>
      <c r="E220" s="14" t="str" cm="1">
        <f t="array" ref="E220">IFERROR(_xlfn.TEXTJOIN("-",TRUE,_xlfn.XLOOKUP(VALUE(INDEX(_xlfn.TEXTSPLIT(B220,"-"),3)),'DN轉換表(必要)'!A:A,'DN轉換表(必要)'!B:B,,0),INDEX(_xlfn.TEXTSPLIT(B220,"-"),1),INDEX(_xlfn.TEXTSPLIT(B220,"-"),2),INDEX(_xlfn.TEXTSPLIT(B220,"-"),4),INDEX(_xlfn.TEXTSPLIT(B220,"-"),5)),_xlfn.TEXTJOIN("-",TRUE,_xlfn.XLOOKUP(VALUE(INDEX(_xlfn.TEXTSPLIT(B220,"-"),4)),'DN轉換表(必要)'!A:A,'DN轉換表(必要)'!B:B,,0),INDEX(_xlfn.TEXTSPLIT(B220,"-"),1),INDEX(_xlfn.TEXTSPLIT(B220,"-"),2),INDEX(_xlfn.TEXTSPLIT(B220,"-"),3),INDEX(_xlfn.TEXTSPLIT(B220,"-"),4),INDEX(_xlfn.TEXTSPLIT(B220,"-"),5)))</f>
        <v>2"-DW-0401-AA1B-NA</v>
      </c>
      <c r="F220" s="3" t="str">
        <f>IFERROR(_xlfn.XLOOKUP(_xlfn.CONCAT(表格1[[#This Row],[Series NO]],"_",SUBSTITUTE(F$1,"REV.","")),版本控制!$F:$F,版本控制!$C:$C,,0),"")</f>
        <v>04/22/'25</v>
      </c>
      <c r="G220" s="3" t="str">
        <f>IFERROR(_xlfn.XLOOKUP(_xlfn.CONCAT(表格1[[#This Row],[Series NO]],"_",SUBSTITUTE(G$1,"REV.","")),版本控制!$F:$F,版本控制!$C:$C,,0),"")</f>
        <v/>
      </c>
      <c r="H220" s="3" t="str">
        <f>IFERROR(_xlfn.XLOOKUP(_xlfn.CONCAT(表格1[[#This Row],[Series NO]],"_",SUBSTITUTE(H$1,"REV.","")),版本控制!$F:$F,版本控制!$C:$C,,0),"")</f>
        <v/>
      </c>
      <c r="I220" s="3" t="str">
        <f>IFERROR(_xlfn.XLOOKUP(_xlfn.CONCAT(表格1[[#This Row],[Series NO]],"_",SUBSTITUTE(I$1,"REV.","")),版本控制!$F:$F,版本控制!$C:$C,,0),"")</f>
        <v/>
      </c>
      <c r="J220" s="3" t="str">
        <f>IFERROR(_xlfn.XLOOKUP(_xlfn.CONCAT(表格1[[#This Row],[Series NO]],"_",SUBSTITUTE(J$1,"REV.","")),版本控制!$F:$F,版本控制!$C:$C,,0),"")</f>
        <v/>
      </c>
      <c r="K220" s="3" t="str" cm="1">
        <f t="array" ref="K220">INDEX(F$1:J$1,1,MATCH(1,1/($F220:J220&lt;&gt;"")))</f>
        <v>REV.1</v>
      </c>
      <c r="L220" s="3" t="str" cm="1">
        <f t="array" ref="L220">LOOKUP(2,1/($F220:J220&lt;&gt;""),$F220:J220)</f>
        <v>04/22/'25</v>
      </c>
      <c r="M220" s="3"/>
      <c r="N220" s="3" t="str">
        <f t="shared" si="7"/>
        <v>0218</v>
      </c>
      <c r="O220" s="28"/>
      <c r="P220" s="15"/>
      <c r="Q220" s="22" cm="1">
        <f t="array" ref="Q220">_xlfn.XLOOKUP(INDEX(_xlfn.TEXTSPLIT(表格1[[#This Row],[LINE   NUMBER]],"-"),1),'DN轉換表(必要)'!B:B,'DN轉換表(必要)'!C:C,,0)</f>
        <v>2</v>
      </c>
      <c r="R220" s="22" t="str" cm="1">
        <f t="array" ref="R220">IF(IFERROR(MATCH(INDEX(_xlfn.TEXTSPLIT(表格1[[#This Row],[LINE   NUMBER]],"-"),2),介質清單!I:I,0)&gt;=1,FALSE),"Trim",INDEX(_xlfn.TEXTSPLIT(表格1[[#This Row],[LINE   NUMBER]],"-"),2))</f>
        <v>DW</v>
      </c>
      <c r="S220" s="22" t="str" cm="1">
        <f t="array" ref="S22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0401</v>
      </c>
      <c r="T220" s="22" t="str" cm="1">
        <f t="array" ref="T220">IF(LEN(INDEX(_xlfn.TEXTSPLIT(表格1[[#This Row],[LINE   NUMBER]],"-"),4))=4,INDEX(_xlfn.TEXTSPLIT(表格1[[#This Row],[LINE   NUMBER]],"-"),4),IF(LEN(MID(E220,FIND("AA",E220,1),4))=4,MID(E220,FIND("AA",E220,1),4),"Wrong"))</f>
        <v>AA1B</v>
      </c>
      <c r="U220" s="22" t="str" cm="1">
        <f t="array" ref="U22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20" s="22" t="str">
        <f>_xlfn.XLOOKUP(表格1[[#This Row],[級數]],管道等级索引表!B:B,管道等级索引表!G:G,,0)</f>
        <v>A106 Gr.B
API 5L Gr.B
SAWH</v>
      </c>
      <c r="W220" s="22" t="s">
        <v>5</v>
      </c>
      <c r="X220" s="23"/>
      <c r="Y220" s="22"/>
      <c r="Z220" s="22" t="str">
        <f>_xlfn.CONCAT(表格1[[#This Row],[系統]],"-",表格1[[#This Row],[編號]])</f>
        <v>DW-0401</v>
      </c>
      <c r="AA220" s="22"/>
      <c r="AB22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2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20" s="24" t="str">
        <f>IFERROR(_xlfn.XLOOKUP(表格1[[#This Row],[Line_No]],管道特性一覽表!A:A,管道特性一覽表!P:P,,0),"")</f>
        <v>水</v>
      </c>
      <c r="AE220" s="24" t="str" cm="1">
        <f t="array" ref="AE220">_xlfn.IFNA(_xlfn.XLOOKUP(表格1[[#This Row],[Series NO]],'依TP NO.篩選'!A:A,'依TP NO.篩選'!R:R,,0),_xlfn.XLOOKUP(VALUE(表格1[[#This Row],[Series NO]]),VALUE('依TP NO.篩選'!A:A),'依TP NO.篩選'!R:R,,0))</f>
        <v>TP-001</v>
      </c>
      <c r="AF220" s="24" t="str">
        <f>_xlfn.XLOOKUP(表格1[[#This Row],[系統]],介質清單!A:A,介質清單!B:B,,0)</f>
        <v>工業水</v>
      </c>
      <c r="AG220" s="25"/>
      <c r="AH220" s="22" t="s">
        <v>3433</v>
      </c>
      <c r="AI220" s="24"/>
      <c r="AJ22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20" s="2" t="str" cm="1">
        <f t="array" ref="AK220">IFERROR(_xlfn.TEXTJOIN("-",TRUE,INDEX(_xlfn.TEXTSPLIT(B220,"-"),1),INDEX(_xlfn.TEXTSPLIT(B220,"-"),2),INDEX(_xlfn.TEXTSPLIT(B220,"-"),4),INDEX(_xlfn.TEXTSPLIT(B220,"-"),5)),_xlfn.TEXTJOIN("-",TRUE,_xlfn.XLOOKUP(VALUE(INDEX(_xlfn.TEXTSPLIT(B220,"-"),4)),'DN轉換表(必要)'!A:A,'DN轉換表(必要)'!B:B,,0),INDEX(_xlfn.TEXTSPLIT(B220,"-"),1),INDEX(_xlfn.TEXTSPLIT(B220,"-"),2),INDEX(_xlfn.TEXTSPLIT(B220,"-"),3),INDEX(_xlfn.TEXTSPLIT(B220,"-"),4),INDEX(_xlfn.TEXTSPLIT(B220,"-"),5)))</f>
        <v>DW-0401-AA1B-NA</v>
      </c>
      <c r="AL220" s="2" t="str">
        <f>IF(ISNUMBER(IFERROR(_xlfn.XLOOKUP(表格1[[#This Row],[Line_No]],'TEMP VALUE'!A:A,'DRAWING LIST'!A:A,,0),"")),"v","")</f>
        <v/>
      </c>
      <c r="AM220" s="2" t="str">
        <f>_xlfn.XLOOKUP(表格1[[#This Row],[Series NO]], 版本控制!$A:$A, 版本控制!$E:$E, , 0, -1)</f>
        <v>啟用</v>
      </c>
    </row>
    <row r="221" spans="1:39" hidden="1">
      <c r="A221" s="18">
        <f>'圖號清單-114.04.25'!A221</f>
        <v>219</v>
      </c>
      <c r="B221" s="14" t="str">
        <f>_xlfn.XLOOKUP(表格1[[#This Row],[Series NO]],'圖號清單-114.04.25'!A:A,'圖號清單-114.04.25'!B:B,,0)</f>
        <v>DW-0401-50-AA1B-NA-4</v>
      </c>
      <c r="C221" s="3" t="str">
        <f>COUNTIF($AK$2:AK221, AK221) &amp; "/" &amp; COUNTIF($AK$2:$AK$3003, AK221)</f>
        <v>4/15</v>
      </c>
      <c r="D221" s="3" t="str">
        <f t="shared" si="6"/>
        <v>DW-0401-50-AA1B-NA</v>
      </c>
      <c r="E221" s="14" t="str" cm="1">
        <f t="array" ref="E221">IFERROR(_xlfn.TEXTJOIN("-",TRUE,_xlfn.XLOOKUP(VALUE(INDEX(_xlfn.TEXTSPLIT(B221,"-"),3)),'DN轉換表(必要)'!A:A,'DN轉換表(必要)'!B:B,,0),INDEX(_xlfn.TEXTSPLIT(B221,"-"),1),INDEX(_xlfn.TEXTSPLIT(B221,"-"),2),INDEX(_xlfn.TEXTSPLIT(B221,"-"),4),INDEX(_xlfn.TEXTSPLIT(B221,"-"),5)),_xlfn.TEXTJOIN("-",TRUE,_xlfn.XLOOKUP(VALUE(INDEX(_xlfn.TEXTSPLIT(B221,"-"),4)),'DN轉換表(必要)'!A:A,'DN轉換表(必要)'!B:B,,0),INDEX(_xlfn.TEXTSPLIT(B221,"-"),1),INDEX(_xlfn.TEXTSPLIT(B221,"-"),2),INDEX(_xlfn.TEXTSPLIT(B221,"-"),3),INDEX(_xlfn.TEXTSPLIT(B221,"-"),4),INDEX(_xlfn.TEXTSPLIT(B221,"-"),5)))</f>
        <v>2"-DW-0401-AA1B-NA</v>
      </c>
      <c r="F221" s="3" t="str">
        <f>IFERROR(_xlfn.XLOOKUP(_xlfn.CONCAT(表格1[[#This Row],[Series NO]],"_",SUBSTITUTE(F$1,"REV.","")),版本控制!$F:$F,版本控制!$C:$C,,0),"")</f>
        <v>04/22/'25</v>
      </c>
      <c r="G221" s="3" t="str">
        <f>IFERROR(_xlfn.XLOOKUP(_xlfn.CONCAT(表格1[[#This Row],[Series NO]],"_",SUBSTITUTE(G$1,"REV.","")),版本控制!$F:$F,版本控制!$C:$C,,0),"")</f>
        <v/>
      </c>
      <c r="H221" s="3" t="str">
        <f>IFERROR(_xlfn.XLOOKUP(_xlfn.CONCAT(表格1[[#This Row],[Series NO]],"_",SUBSTITUTE(H$1,"REV.","")),版本控制!$F:$F,版本控制!$C:$C,,0),"")</f>
        <v/>
      </c>
      <c r="I221" s="3" t="str">
        <f>IFERROR(_xlfn.XLOOKUP(_xlfn.CONCAT(表格1[[#This Row],[Series NO]],"_",SUBSTITUTE(I$1,"REV.","")),版本控制!$F:$F,版本控制!$C:$C,,0),"")</f>
        <v/>
      </c>
      <c r="J221" s="3" t="str">
        <f>IFERROR(_xlfn.XLOOKUP(_xlfn.CONCAT(表格1[[#This Row],[Series NO]],"_",SUBSTITUTE(J$1,"REV.","")),版本控制!$F:$F,版本控制!$C:$C,,0),"")</f>
        <v/>
      </c>
      <c r="K221" s="3" t="str" cm="1">
        <f t="array" ref="K221">INDEX(F$1:J$1,1,MATCH(1,1/($F221:J221&lt;&gt;"")))</f>
        <v>REV.1</v>
      </c>
      <c r="L221" s="3" t="str" cm="1">
        <f t="array" ref="L221">LOOKUP(2,1/($F221:J221&lt;&gt;""),$F221:J221)</f>
        <v>04/22/'25</v>
      </c>
      <c r="M221" s="3"/>
      <c r="N221" s="3" t="str">
        <f t="shared" si="7"/>
        <v>0219</v>
      </c>
      <c r="O221" s="28"/>
      <c r="P221" s="15"/>
      <c r="Q221" s="22" cm="1">
        <f t="array" ref="Q221">_xlfn.XLOOKUP(INDEX(_xlfn.TEXTSPLIT(表格1[[#This Row],[LINE   NUMBER]],"-"),1),'DN轉換表(必要)'!B:B,'DN轉換表(必要)'!C:C,,0)</f>
        <v>2</v>
      </c>
      <c r="R221" s="22" t="str" cm="1">
        <f t="array" ref="R221">IF(IFERROR(MATCH(INDEX(_xlfn.TEXTSPLIT(表格1[[#This Row],[LINE   NUMBER]],"-"),2),介質清單!I:I,0)&gt;=1,FALSE),"Trim",INDEX(_xlfn.TEXTSPLIT(表格1[[#This Row],[LINE   NUMBER]],"-"),2))</f>
        <v>DW</v>
      </c>
      <c r="S221" s="22" t="str" cm="1">
        <f t="array" ref="S22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0401</v>
      </c>
      <c r="T221" s="22" t="str" cm="1">
        <f t="array" ref="T221">IF(LEN(INDEX(_xlfn.TEXTSPLIT(表格1[[#This Row],[LINE   NUMBER]],"-"),4))=4,INDEX(_xlfn.TEXTSPLIT(表格1[[#This Row],[LINE   NUMBER]],"-"),4),IF(LEN(MID(E221,FIND("AA",E221,1),4))=4,MID(E221,FIND("AA",E221,1),4),"Wrong"))</f>
        <v>AA1B</v>
      </c>
      <c r="U221" s="22" t="str" cm="1">
        <f t="array" ref="U22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21" s="22" t="str">
        <f>_xlfn.XLOOKUP(表格1[[#This Row],[級數]],管道等级索引表!B:B,管道等级索引表!G:G,,0)</f>
        <v>A106 Gr.B
API 5L Gr.B
SAWH</v>
      </c>
      <c r="W221" s="22" t="s">
        <v>5</v>
      </c>
      <c r="X221" s="23"/>
      <c r="Y221" s="22"/>
      <c r="Z221" s="22" t="str">
        <f>_xlfn.CONCAT(表格1[[#This Row],[系統]],"-",表格1[[#This Row],[編號]])</f>
        <v>DW-0401</v>
      </c>
      <c r="AA221" s="22"/>
      <c r="AB22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2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21" s="24" t="str">
        <f>IFERROR(_xlfn.XLOOKUP(表格1[[#This Row],[Line_No]],管道特性一覽表!A:A,管道特性一覽表!P:P,,0),"")</f>
        <v>水</v>
      </c>
      <c r="AE221" s="24" t="str" cm="1">
        <f t="array" ref="AE221">_xlfn.IFNA(_xlfn.XLOOKUP(表格1[[#This Row],[Series NO]],'依TP NO.篩選'!A:A,'依TP NO.篩選'!R:R,,0),_xlfn.XLOOKUP(VALUE(表格1[[#This Row],[Series NO]]),VALUE('依TP NO.篩選'!A:A),'依TP NO.篩選'!R:R,,0))</f>
        <v>TP-001</v>
      </c>
      <c r="AF221" s="24" t="str">
        <f>_xlfn.XLOOKUP(表格1[[#This Row],[系統]],介質清單!A:A,介質清單!B:B,,0)</f>
        <v>工業水</v>
      </c>
      <c r="AG221" s="25"/>
      <c r="AH221" s="22" t="s">
        <v>3433</v>
      </c>
      <c r="AI221" s="24"/>
      <c r="AJ22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21" s="2" t="str" cm="1">
        <f t="array" ref="AK221">IFERROR(_xlfn.TEXTJOIN("-",TRUE,INDEX(_xlfn.TEXTSPLIT(B221,"-"),1),INDEX(_xlfn.TEXTSPLIT(B221,"-"),2),INDEX(_xlfn.TEXTSPLIT(B221,"-"),4),INDEX(_xlfn.TEXTSPLIT(B221,"-"),5)),_xlfn.TEXTJOIN("-",TRUE,_xlfn.XLOOKUP(VALUE(INDEX(_xlfn.TEXTSPLIT(B221,"-"),4)),'DN轉換表(必要)'!A:A,'DN轉換表(必要)'!B:B,,0),INDEX(_xlfn.TEXTSPLIT(B221,"-"),1),INDEX(_xlfn.TEXTSPLIT(B221,"-"),2),INDEX(_xlfn.TEXTSPLIT(B221,"-"),3),INDEX(_xlfn.TEXTSPLIT(B221,"-"),4),INDEX(_xlfn.TEXTSPLIT(B221,"-"),5)))</f>
        <v>DW-0401-AA1B-NA</v>
      </c>
      <c r="AL221" s="2" t="str">
        <f>IF(ISNUMBER(IFERROR(_xlfn.XLOOKUP(表格1[[#This Row],[Line_No]],'TEMP VALUE'!A:A,'DRAWING LIST'!A:A,,0),"")),"v","")</f>
        <v/>
      </c>
      <c r="AM221" s="2" t="str">
        <f>_xlfn.XLOOKUP(表格1[[#This Row],[Series NO]], 版本控制!$A:$A, 版本控制!$E:$E, , 0, -1)</f>
        <v>啟用</v>
      </c>
    </row>
    <row r="222" spans="1:39" hidden="1">
      <c r="A222" s="18">
        <f>'圖號清單-114.04.25'!A222</f>
        <v>220</v>
      </c>
      <c r="B222" s="14" t="str">
        <f>_xlfn.XLOOKUP(表格1[[#This Row],[Series NO]],'圖號清單-114.04.25'!A:A,'圖號清單-114.04.25'!B:B,,0)</f>
        <v>DW-0401-50-AA1B-NA-5</v>
      </c>
      <c r="C222" s="3" t="str">
        <f>COUNTIF($AK$2:AK222, AK222) &amp; "/" &amp; COUNTIF($AK$2:$AK$3003, AK222)</f>
        <v>5/15</v>
      </c>
      <c r="D222" s="3" t="str">
        <f t="shared" si="6"/>
        <v>DW-0401-50-AA1B-NA</v>
      </c>
      <c r="E222" s="14" t="str" cm="1">
        <f t="array" ref="E222">IFERROR(_xlfn.TEXTJOIN("-",TRUE,_xlfn.XLOOKUP(VALUE(INDEX(_xlfn.TEXTSPLIT(B222,"-"),3)),'DN轉換表(必要)'!A:A,'DN轉換表(必要)'!B:B,,0),INDEX(_xlfn.TEXTSPLIT(B222,"-"),1),INDEX(_xlfn.TEXTSPLIT(B222,"-"),2),INDEX(_xlfn.TEXTSPLIT(B222,"-"),4),INDEX(_xlfn.TEXTSPLIT(B222,"-"),5)),_xlfn.TEXTJOIN("-",TRUE,_xlfn.XLOOKUP(VALUE(INDEX(_xlfn.TEXTSPLIT(B222,"-"),4)),'DN轉換表(必要)'!A:A,'DN轉換表(必要)'!B:B,,0),INDEX(_xlfn.TEXTSPLIT(B222,"-"),1),INDEX(_xlfn.TEXTSPLIT(B222,"-"),2),INDEX(_xlfn.TEXTSPLIT(B222,"-"),3),INDEX(_xlfn.TEXTSPLIT(B222,"-"),4),INDEX(_xlfn.TEXTSPLIT(B222,"-"),5)))</f>
        <v>2"-DW-0401-AA1B-NA</v>
      </c>
      <c r="F222" s="3" t="str">
        <f>IFERROR(_xlfn.XLOOKUP(_xlfn.CONCAT(表格1[[#This Row],[Series NO]],"_",SUBSTITUTE(F$1,"REV.","")),版本控制!$F:$F,版本控制!$C:$C,,0),"")</f>
        <v>04/22/'25</v>
      </c>
      <c r="G222" s="3" t="str">
        <f>IFERROR(_xlfn.XLOOKUP(_xlfn.CONCAT(表格1[[#This Row],[Series NO]],"_",SUBSTITUTE(G$1,"REV.","")),版本控制!$F:$F,版本控制!$C:$C,,0),"")</f>
        <v/>
      </c>
      <c r="H222" s="3" t="str">
        <f>IFERROR(_xlfn.XLOOKUP(_xlfn.CONCAT(表格1[[#This Row],[Series NO]],"_",SUBSTITUTE(H$1,"REV.","")),版本控制!$F:$F,版本控制!$C:$C,,0),"")</f>
        <v/>
      </c>
      <c r="I222" s="3" t="str">
        <f>IFERROR(_xlfn.XLOOKUP(_xlfn.CONCAT(表格1[[#This Row],[Series NO]],"_",SUBSTITUTE(I$1,"REV.","")),版本控制!$F:$F,版本控制!$C:$C,,0),"")</f>
        <v/>
      </c>
      <c r="J222" s="3" t="str">
        <f>IFERROR(_xlfn.XLOOKUP(_xlfn.CONCAT(表格1[[#This Row],[Series NO]],"_",SUBSTITUTE(J$1,"REV.","")),版本控制!$F:$F,版本控制!$C:$C,,0),"")</f>
        <v/>
      </c>
      <c r="K222" s="3" t="str" cm="1">
        <f t="array" ref="K222">INDEX(F$1:J$1,1,MATCH(1,1/($F222:J222&lt;&gt;"")))</f>
        <v>REV.1</v>
      </c>
      <c r="L222" s="3" t="str" cm="1">
        <f t="array" ref="L222">LOOKUP(2,1/($F222:J222&lt;&gt;""),$F222:J222)</f>
        <v>04/22/'25</v>
      </c>
      <c r="M222" s="3"/>
      <c r="N222" s="3" t="str">
        <f t="shared" si="7"/>
        <v>0220</v>
      </c>
      <c r="O222" s="28"/>
      <c r="P222" s="15"/>
      <c r="Q222" s="22" cm="1">
        <f t="array" ref="Q222">_xlfn.XLOOKUP(INDEX(_xlfn.TEXTSPLIT(表格1[[#This Row],[LINE   NUMBER]],"-"),1),'DN轉換表(必要)'!B:B,'DN轉換表(必要)'!C:C,,0)</f>
        <v>2</v>
      </c>
      <c r="R222" s="22" t="str" cm="1">
        <f t="array" ref="R222">IF(IFERROR(MATCH(INDEX(_xlfn.TEXTSPLIT(表格1[[#This Row],[LINE   NUMBER]],"-"),2),介質清單!I:I,0)&gt;=1,FALSE),"Trim",INDEX(_xlfn.TEXTSPLIT(表格1[[#This Row],[LINE   NUMBER]],"-"),2))</f>
        <v>DW</v>
      </c>
      <c r="S222" s="22" t="str" cm="1">
        <f t="array" ref="S22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0401</v>
      </c>
      <c r="T222" s="22" t="str" cm="1">
        <f t="array" ref="T222">IF(LEN(INDEX(_xlfn.TEXTSPLIT(表格1[[#This Row],[LINE   NUMBER]],"-"),4))=4,INDEX(_xlfn.TEXTSPLIT(表格1[[#This Row],[LINE   NUMBER]],"-"),4),IF(LEN(MID(E222,FIND("AA",E222,1),4))=4,MID(E222,FIND("AA",E222,1),4),"Wrong"))</f>
        <v>AA1B</v>
      </c>
      <c r="U222" s="22" t="str" cm="1">
        <f t="array" ref="U22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22" s="22" t="str">
        <f>_xlfn.XLOOKUP(表格1[[#This Row],[級數]],管道等级索引表!B:B,管道等级索引表!G:G,,0)</f>
        <v>A106 Gr.B
API 5L Gr.B
SAWH</v>
      </c>
      <c r="W222" s="22" t="s">
        <v>5</v>
      </c>
      <c r="X222" s="23"/>
      <c r="Y222" s="22"/>
      <c r="Z222" s="22" t="str">
        <f>_xlfn.CONCAT(表格1[[#This Row],[系統]],"-",表格1[[#This Row],[編號]])</f>
        <v>DW-0401</v>
      </c>
      <c r="AA222" s="22"/>
      <c r="AB22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2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22" s="24" t="str">
        <f>IFERROR(_xlfn.XLOOKUP(表格1[[#This Row],[Line_No]],管道特性一覽表!A:A,管道特性一覽表!P:P,,0),"")</f>
        <v>水</v>
      </c>
      <c r="AE222" s="24" t="str" cm="1">
        <f t="array" ref="AE222">_xlfn.IFNA(_xlfn.XLOOKUP(表格1[[#This Row],[Series NO]],'依TP NO.篩選'!A:A,'依TP NO.篩選'!R:R,,0),_xlfn.XLOOKUP(VALUE(表格1[[#This Row],[Series NO]]),VALUE('依TP NO.篩選'!A:A),'依TP NO.篩選'!R:R,,0))</f>
        <v>TP-001</v>
      </c>
      <c r="AF222" s="24" t="str">
        <f>_xlfn.XLOOKUP(表格1[[#This Row],[系統]],介質清單!A:A,介質清單!B:B,,0)</f>
        <v>工業水</v>
      </c>
      <c r="AG222" s="25"/>
      <c r="AH222" s="22" t="s">
        <v>3433</v>
      </c>
      <c r="AI222" s="24"/>
      <c r="AJ22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22" s="2" t="str" cm="1">
        <f t="array" ref="AK222">IFERROR(_xlfn.TEXTJOIN("-",TRUE,INDEX(_xlfn.TEXTSPLIT(B222,"-"),1),INDEX(_xlfn.TEXTSPLIT(B222,"-"),2),INDEX(_xlfn.TEXTSPLIT(B222,"-"),4),INDEX(_xlfn.TEXTSPLIT(B222,"-"),5)),_xlfn.TEXTJOIN("-",TRUE,_xlfn.XLOOKUP(VALUE(INDEX(_xlfn.TEXTSPLIT(B222,"-"),4)),'DN轉換表(必要)'!A:A,'DN轉換表(必要)'!B:B,,0),INDEX(_xlfn.TEXTSPLIT(B222,"-"),1),INDEX(_xlfn.TEXTSPLIT(B222,"-"),2),INDEX(_xlfn.TEXTSPLIT(B222,"-"),3),INDEX(_xlfn.TEXTSPLIT(B222,"-"),4),INDEX(_xlfn.TEXTSPLIT(B222,"-"),5)))</f>
        <v>DW-0401-AA1B-NA</v>
      </c>
      <c r="AL222" s="2" t="str">
        <f>IF(ISNUMBER(IFERROR(_xlfn.XLOOKUP(表格1[[#This Row],[Line_No]],'TEMP VALUE'!A:A,'DRAWING LIST'!A:A,,0),"")),"v","")</f>
        <v/>
      </c>
      <c r="AM222" s="2" t="str">
        <f>_xlfn.XLOOKUP(表格1[[#This Row],[Series NO]], 版本控制!$A:$A, 版本控制!$E:$E, , 0, -1)</f>
        <v>啟用</v>
      </c>
    </row>
    <row r="223" spans="1:39" hidden="1">
      <c r="A223" s="18">
        <f>'圖號清單-114.04.25'!A223</f>
        <v>221</v>
      </c>
      <c r="B223" s="14" t="str">
        <f>_xlfn.XLOOKUP(表格1[[#This Row],[Series NO]],'圖號清單-114.04.25'!A:A,'圖號清單-114.04.25'!B:B,,0)</f>
        <v>DW-0401-50-AA1B-NA-6</v>
      </c>
      <c r="C223" s="3" t="str">
        <f>COUNTIF($AK$2:AK223, AK223) &amp; "/" &amp; COUNTIF($AK$2:$AK$3003, AK223)</f>
        <v>6/15</v>
      </c>
      <c r="D223" s="3" t="str">
        <f t="shared" si="6"/>
        <v>DW-0401-50-AA1B-NA</v>
      </c>
      <c r="E223" s="14" t="str" cm="1">
        <f t="array" ref="E223">IFERROR(_xlfn.TEXTJOIN("-",TRUE,_xlfn.XLOOKUP(VALUE(INDEX(_xlfn.TEXTSPLIT(B223,"-"),3)),'DN轉換表(必要)'!A:A,'DN轉換表(必要)'!B:B,,0),INDEX(_xlfn.TEXTSPLIT(B223,"-"),1),INDEX(_xlfn.TEXTSPLIT(B223,"-"),2),INDEX(_xlfn.TEXTSPLIT(B223,"-"),4),INDEX(_xlfn.TEXTSPLIT(B223,"-"),5)),_xlfn.TEXTJOIN("-",TRUE,_xlfn.XLOOKUP(VALUE(INDEX(_xlfn.TEXTSPLIT(B223,"-"),4)),'DN轉換表(必要)'!A:A,'DN轉換表(必要)'!B:B,,0),INDEX(_xlfn.TEXTSPLIT(B223,"-"),1),INDEX(_xlfn.TEXTSPLIT(B223,"-"),2),INDEX(_xlfn.TEXTSPLIT(B223,"-"),3),INDEX(_xlfn.TEXTSPLIT(B223,"-"),4),INDEX(_xlfn.TEXTSPLIT(B223,"-"),5)))</f>
        <v>2"-DW-0401-AA1B-NA</v>
      </c>
      <c r="F223" s="3" t="str">
        <f>IFERROR(_xlfn.XLOOKUP(_xlfn.CONCAT(表格1[[#This Row],[Series NO]],"_",SUBSTITUTE(F$1,"REV.","")),版本控制!$F:$F,版本控制!$C:$C,,0),"")</f>
        <v>04/22/'25</v>
      </c>
      <c r="G223" s="3" t="str">
        <f>IFERROR(_xlfn.XLOOKUP(_xlfn.CONCAT(表格1[[#This Row],[Series NO]],"_",SUBSTITUTE(G$1,"REV.","")),版本控制!$F:$F,版本控制!$C:$C,,0),"")</f>
        <v/>
      </c>
      <c r="H223" s="3" t="str">
        <f>IFERROR(_xlfn.XLOOKUP(_xlfn.CONCAT(表格1[[#This Row],[Series NO]],"_",SUBSTITUTE(H$1,"REV.","")),版本控制!$F:$F,版本控制!$C:$C,,0),"")</f>
        <v/>
      </c>
      <c r="I223" s="3" t="str">
        <f>IFERROR(_xlfn.XLOOKUP(_xlfn.CONCAT(表格1[[#This Row],[Series NO]],"_",SUBSTITUTE(I$1,"REV.","")),版本控制!$F:$F,版本控制!$C:$C,,0),"")</f>
        <v/>
      </c>
      <c r="J223" s="3" t="str">
        <f>IFERROR(_xlfn.XLOOKUP(_xlfn.CONCAT(表格1[[#This Row],[Series NO]],"_",SUBSTITUTE(J$1,"REV.","")),版本控制!$F:$F,版本控制!$C:$C,,0),"")</f>
        <v/>
      </c>
      <c r="K223" s="3" t="str" cm="1">
        <f t="array" ref="K223">INDEX(F$1:J$1,1,MATCH(1,1/($F223:J223&lt;&gt;"")))</f>
        <v>REV.1</v>
      </c>
      <c r="L223" s="3" t="str" cm="1">
        <f t="array" ref="L223">LOOKUP(2,1/($F223:J223&lt;&gt;""),$F223:J223)</f>
        <v>04/22/'25</v>
      </c>
      <c r="M223" s="3"/>
      <c r="N223" s="3" t="str">
        <f t="shared" si="7"/>
        <v>0221</v>
      </c>
      <c r="O223" s="28"/>
      <c r="P223" s="15"/>
      <c r="Q223" s="22" cm="1">
        <f t="array" ref="Q223">_xlfn.XLOOKUP(INDEX(_xlfn.TEXTSPLIT(表格1[[#This Row],[LINE   NUMBER]],"-"),1),'DN轉換表(必要)'!B:B,'DN轉換表(必要)'!C:C,,0)</f>
        <v>2</v>
      </c>
      <c r="R223" s="22" t="str" cm="1">
        <f t="array" ref="R223">IF(IFERROR(MATCH(INDEX(_xlfn.TEXTSPLIT(表格1[[#This Row],[LINE   NUMBER]],"-"),2),介質清單!I:I,0)&gt;=1,FALSE),"Trim",INDEX(_xlfn.TEXTSPLIT(表格1[[#This Row],[LINE   NUMBER]],"-"),2))</f>
        <v>DW</v>
      </c>
      <c r="S223" s="22" t="str" cm="1">
        <f t="array" ref="S22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0401</v>
      </c>
      <c r="T223" s="22" t="str" cm="1">
        <f t="array" ref="T223">IF(LEN(INDEX(_xlfn.TEXTSPLIT(表格1[[#This Row],[LINE   NUMBER]],"-"),4))=4,INDEX(_xlfn.TEXTSPLIT(表格1[[#This Row],[LINE   NUMBER]],"-"),4),IF(LEN(MID(E223,FIND("AA",E223,1),4))=4,MID(E223,FIND("AA",E223,1),4),"Wrong"))</f>
        <v>AA1B</v>
      </c>
      <c r="U223" s="22" t="str" cm="1">
        <f t="array" ref="U22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23" s="22" t="str">
        <f>_xlfn.XLOOKUP(表格1[[#This Row],[級數]],管道等级索引表!B:B,管道等级索引表!G:G,,0)</f>
        <v>A106 Gr.B
API 5L Gr.B
SAWH</v>
      </c>
      <c r="W223" s="22" t="s">
        <v>5</v>
      </c>
      <c r="X223" s="23"/>
      <c r="Y223" s="22"/>
      <c r="Z223" s="22" t="str">
        <f>_xlfn.CONCAT(表格1[[#This Row],[系統]],"-",表格1[[#This Row],[編號]])</f>
        <v>DW-0401</v>
      </c>
      <c r="AA223" s="22"/>
      <c r="AB22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2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23" s="24" t="str">
        <f>IFERROR(_xlfn.XLOOKUP(表格1[[#This Row],[Line_No]],管道特性一覽表!A:A,管道特性一覽表!P:P,,0),"")</f>
        <v>水</v>
      </c>
      <c r="AE223" s="24" t="str" cm="1">
        <f t="array" ref="AE223">_xlfn.IFNA(_xlfn.XLOOKUP(表格1[[#This Row],[Series NO]],'依TP NO.篩選'!A:A,'依TP NO.篩選'!R:R,,0),_xlfn.XLOOKUP(VALUE(表格1[[#This Row],[Series NO]]),VALUE('依TP NO.篩選'!A:A),'依TP NO.篩選'!R:R,,0))</f>
        <v>TP-001</v>
      </c>
      <c r="AF223" s="24" t="str">
        <f>_xlfn.XLOOKUP(表格1[[#This Row],[系統]],介質清單!A:A,介質清單!B:B,,0)</f>
        <v>工業水</v>
      </c>
      <c r="AG223" s="25"/>
      <c r="AH223" s="22" t="s">
        <v>3433</v>
      </c>
      <c r="AI223" s="24"/>
      <c r="AJ22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23" s="2" t="str" cm="1">
        <f t="array" ref="AK223">IFERROR(_xlfn.TEXTJOIN("-",TRUE,INDEX(_xlfn.TEXTSPLIT(B223,"-"),1),INDEX(_xlfn.TEXTSPLIT(B223,"-"),2),INDEX(_xlfn.TEXTSPLIT(B223,"-"),4),INDEX(_xlfn.TEXTSPLIT(B223,"-"),5)),_xlfn.TEXTJOIN("-",TRUE,_xlfn.XLOOKUP(VALUE(INDEX(_xlfn.TEXTSPLIT(B223,"-"),4)),'DN轉換表(必要)'!A:A,'DN轉換表(必要)'!B:B,,0),INDEX(_xlfn.TEXTSPLIT(B223,"-"),1),INDEX(_xlfn.TEXTSPLIT(B223,"-"),2),INDEX(_xlfn.TEXTSPLIT(B223,"-"),3),INDEX(_xlfn.TEXTSPLIT(B223,"-"),4),INDEX(_xlfn.TEXTSPLIT(B223,"-"),5)))</f>
        <v>DW-0401-AA1B-NA</v>
      </c>
      <c r="AL223" s="2" t="str">
        <f>IF(ISNUMBER(IFERROR(_xlfn.XLOOKUP(表格1[[#This Row],[Line_No]],'TEMP VALUE'!A:A,'DRAWING LIST'!A:A,,0),"")),"v","")</f>
        <v/>
      </c>
      <c r="AM223" s="2" t="str">
        <f>_xlfn.XLOOKUP(表格1[[#This Row],[Series NO]], 版本控制!$A:$A, 版本控制!$E:$E, , 0, -1)</f>
        <v>啟用</v>
      </c>
    </row>
    <row r="224" spans="1:39" hidden="1">
      <c r="A224" s="18">
        <f>'圖號清單-114.04.25'!A224</f>
        <v>222</v>
      </c>
      <c r="B224" s="14" t="str">
        <f>_xlfn.XLOOKUP(表格1[[#This Row],[Series NO]],'圖號清單-114.04.25'!A:A,'圖號清單-114.04.25'!B:B,,0)</f>
        <v>DW-0401-50-AA1B-NA-7</v>
      </c>
      <c r="C224" s="3" t="str">
        <f>COUNTIF($AK$2:AK224, AK224) &amp; "/" &amp; COUNTIF($AK$2:$AK$3003, AK224)</f>
        <v>7/15</v>
      </c>
      <c r="D224" s="3" t="str">
        <f t="shared" si="6"/>
        <v>DW-0401-50-AA1B-NA</v>
      </c>
      <c r="E224" s="14" t="str" cm="1">
        <f t="array" ref="E224">IFERROR(_xlfn.TEXTJOIN("-",TRUE,_xlfn.XLOOKUP(VALUE(INDEX(_xlfn.TEXTSPLIT(B224,"-"),3)),'DN轉換表(必要)'!A:A,'DN轉換表(必要)'!B:B,,0),INDEX(_xlfn.TEXTSPLIT(B224,"-"),1),INDEX(_xlfn.TEXTSPLIT(B224,"-"),2),INDEX(_xlfn.TEXTSPLIT(B224,"-"),4),INDEX(_xlfn.TEXTSPLIT(B224,"-"),5)),_xlfn.TEXTJOIN("-",TRUE,_xlfn.XLOOKUP(VALUE(INDEX(_xlfn.TEXTSPLIT(B224,"-"),4)),'DN轉換表(必要)'!A:A,'DN轉換表(必要)'!B:B,,0),INDEX(_xlfn.TEXTSPLIT(B224,"-"),1),INDEX(_xlfn.TEXTSPLIT(B224,"-"),2),INDEX(_xlfn.TEXTSPLIT(B224,"-"),3),INDEX(_xlfn.TEXTSPLIT(B224,"-"),4),INDEX(_xlfn.TEXTSPLIT(B224,"-"),5)))</f>
        <v>2"-DW-0401-AA1B-NA</v>
      </c>
      <c r="F224" s="3" t="str">
        <f>IFERROR(_xlfn.XLOOKUP(_xlfn.CONCAT(表格1[[#This Row],[Series NO]],"_",SUBSTITUTE(F$1,"REV.","")),版本控制!$F:$F,版本控制!$C:$C,,0),"")</f>
        <v>04/22/'25</v>
      </c>
      <c r="G224" s="3" t="str">
        <f>IFERROR(_xlfn.XLOOKUP(_xlfn.CONCAT(表格1[[#This Row],[Series NO]],"_",SUBSTITUTE(G$1,"REV.","")),版本控制!$F:$F,版本控制!$C:$C,,0),"")</f>
        <v/>
      </c>
      <c r="H224" s="3" t="str">
        <f>IFERROR(_xlfn.XLOOKUP(_xlfn.CONCAT(表格1[[#This Row],[Series NO]],"_",SUBSTITUTE(H$1,"REV.","")),版本控制!$F:$F,版本控制!$C:$C,,0),"")</f>
        <v/>
      </c>
      <c r="I224" s="3" t="str">
        <f>IFERROR(_xlfn.XLOOKUP(_xlfn.CONCAT(表格1[[#This Row],[Series NO]],"_",SUBSTITUTE(I$1,"REV.","")),版本控制!$F:$F,版本控制!$C:$C,,0),"")</f>
        <v/>
      </c>
      <c r="J224" s="3" t="str">
        <f>IFERROR(_xlfn.XLOOKUP(_xlfn.CONCAT(表格1[[#This Row],[Series NO]],"_",SUBSTITUTE(J$1,"REV.","")),版本控制!$F:$F,版本控制!$C:$C,,0),"")</f>
        <v/>
      </c>
      <c r="K224" s="3" t="str" cm="1">
        <f t="array" ref="K224">INDEX(F$1:J$1,1,MATCH(1,1/($F224:J224&lt;&gt;"")))</f>
        <v>REV.1</v>
      </c>
      <c r="L224" s="3" t="str" cm="1">
        <f t="array" ref="L224">LOOKUP(2,1/($F224:J224&lt;&gt;""),$F224:J224)</f>
        <v>04/22/'25</v>
      </c>
      <c r="M224" s="3"/>
      <c r="N224" s="3" t="str">
        <f t="shared" si="7"/>
        <v>0222</v>
      </c>
      <c r="O224" s="28"/>
      <c r="P224" s="15"/>
      <c r="Q224" s="22" cm="1">
        <f t="array" ref="Q224">_xlfn.XLOOKUP(INDEX(_xlfn.TEXTSPLIT(表格1[[#This Row],[LINE   NUMBER]],"-"),1),'DN轉換表(必要)'!B:B,'DN轉換表(必要)'!C:C,,0)</f>
        <v>2</v>
      </c>
      <c r="R224" s="22" t="str" cm="1">
        <f t="array" ref="R224">IF(IFERROR(MATCH(INDEX(_xlfn.TEXTSPLIT(表格1[[#This Row],[LINE   NUMBER]],"-"),2),介質清單!I:I,0)&gt;=1,FALSE),"Trim",INDEX(_xlfn.TEXTSPLIT(表格1[[#This Row],[LINE   NUMBER]],"-"),2))</f>
        <v>DW</v>
      </c>
      <c r="S224" s="22" t="str" cm="1">
        <f t="array" ref="S22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0401</v>
      </c>
      <c r="T224" s="22" t="str" cm="1">
        <f t="array" ref="T224">IF(LEN(INDEX(_xlfn.TEXTSPLIT(表格1[[#This Row],[LINE   NUMBER]],"-"),4))=4,INDEX(_xlfn.TEXTSPLIT(表格1[[#This Row],[LINE   NUMBER]],"-"),4),IF(LEN(MID(E224,FIND("AA",E224,1),4))=4,MID(E224,FIND("AA",E224,1),4),"Wrong"))</f>
        <v>AA1B</v>
      </c>
      <c r="U224" s="22" t="str" cm="1">
        <f t="array" ref="U22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24" s="22" t="str">
        <f>_xlfn.XLOOKUP(表格1[[#This Row],[級數]],管道等级索引表!B:B,管道等级索引表!G:G,,0)</f>
        <v>A106 Gr.B
API 5L Gr.B
SAWH</v>
      </c>
      <c r="W224" s="22" t="s">
        <v>5</v>
      </c>
      <c r="X224" s="23"/>
      <c r="Y224" s="22"/>
      <c r="Z224" s="22" t="str">
        <f>_xlfn.CONCAT(表格1[[#This Row],[系統]],"-",表格1[[#This Row],[編號]])</f>
        <v>DW-0401</v>
      </c>
      <c r="AA224" s="22"/>
      <c r="AB22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2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24" s="24" t="str">
        <f>IFERROR(_xlfn.XLOOKUP(表格1[[#This Row],[Line_No]],管道特性一覽表!A:A,管道特性一覽表!P:P,,0),"")</f>
        <v>水</v>
      </c>
      <c r="AE224" s="24" t="str" cm="1">
        <f t="array" ref="AE224">_xlfn.IFNA(_xlfn.XLOOKUP(表格1[[#This Row],[Series NO]],'依TP NO.篩選'!A:A,'依TP NO.篩選'!R:R,,0),_xlfn.XLOOKUP(VALUE(表格1[[#This Row],[Series NO]]),VALUE('依TP NO.篩選'!A:A),'依TP NO.篩選'!R:R,,0))</f>
        <v>TP-001</v>
      </c>
      <c r="AF224" s="24" t="str">
        <f>_xlfn.XLOOKUP(表格1[[#This Row],[系統]],介質清單!A:A,介質清單!B:B,,0)</f>
        <v>工業水</v>
      </c>
      <c r="AG224" s="25"/>
      <c r="AH224" s="22" t="s">
        <v>3433</v>
      </c>
      <c r="AI224" s="24"/>
      <c r="AJ22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24" s="2" t="str" cm="1">
        <f t="array" ref="AK224">IFERROR(_xlfn.TEXTJOIN("-",TRUE,INDEX(_xlfn.TEXTSPLIT(B224,"-"),1),INDEX(_xlfn.TEXTSPLIT(B224,"-"),2),INDEX(_xlfn.TEXTSPLIT(B224,"-"),4),INDEX(_xlfn.TEXTSPLIT(B224,"-"),5)),_xlfn.TEXTJOIN("-",TRUE,_xlfn.XLOOKUP(VALUE(INDEX(_xlfn.TEXTSPLIT(B224,"-"),4)),'DN轉換表(必要)'!A:A,'DN轉換表(必要)'!B:B,,0),INDEX(_xlfn.TEXTSPLIT(B224,"-"),1),INDEX(_xlfn.TEXTSPLIT(B224,"-"),2),INDEX(_xlfn.TEXTSPLIT(B224,"-"),3),INDEX(_xlfn.TEXTSPLIT(B224,"-"),4),INDEX(_xlfn.TEXTSPLIT(B224,"-"),5)))</f>
        <v>DW-0401-AA1B-NA</v>
      </c>
      <c r="AL224" s="2" t="str">
        <f>IF(ISNUMBER(IFERROR(_xlfn.XLOOKUP(表格1[[#This Row],[Line_No]],'TEMP VALUE'!A:A,'DRAWING LIST'!A:A,,0),"")),"v","")</f>
        <v/>
      </c>
      <c r="AM224" s="2" t="str">
        <f>_xlfn.XLOOKUP(表格1[[#This Row],[Series NO]], 版本控制!$A:$A, 版本控制!$E:$E, , 0, -1)</f>
        <v>啟用</v>
      </c>
    </row>
    <row r="225" spans="1:39" hidden="1">
      <c r="A225" s="18">
        <f>'圖號清單-114.04.25'!A225</f>
        <v>223</v>
      </c>
      <c r="B225" s="14" t="str">
        <f>_xlfn.XLOOKUP(表格1[[#This Row],[Series NO]],'圖號清單-114.04.25'!A:A,'圖號清單-114.04.25'!B:B,,0)</f>
        <v>DW-0401-50-AA1B-NA-8</v>
      </c>
      <c r="C225" s="3" t="str">
        <f>COUNTIF($AK$2:AK225, AK225) &amp; "/" &amp; COUNTIF($AK$2:$AK$3003, AK225)</f>
        <v>8/15</v>
      </c>
      <c r="D225" s="3" t="str">
        <f t="shared" si="6"/>
        <v>DW-0401-50-AA1B-NA</v>
      </c>
      <c r="E225" s="14" t="str" cm="1">
        <f t="array" ref="E225">IFERROR(_xlfn.TEXTJOIN("-",TRUE,_xlfn.XLOOKUP(VALUE(INDEX(_xlfn.TEXTSPLIT(B225,"-"),3)),'DN轉換表(必要)'!A:A,'DN轉換表(必要)'!B:B,,0),INDEX(_xlfn.TEXTSPLIT(B225,"-"),1),INDEX(_xlfn.TEXTSPLIT(B225,"-"),2),INDEX(_xlfn.TEXTSPLIT(B225,"-"),4),INDEX(_xlfn.TEXTSPLIT(B225,"-"),5)),_xlfn.TEXTJOIN("-",TRUE,_xlfn.XLOOKUP(VALUE(INDEX(_xlfn.TEXTSPLIT(B225,"-"),4)),'DN轉換表(必要)'!A:A,'DN轉換表(必要)'!B:B,,0),INDEX(_xlfn.TEXTSPLIT(B225,"-"),1),INDEX(_xlfn.TEXTSPLIT(B225,"-"),2),INDEX(_xlfn.TEXTSPLIT(B225,"-"),3),INDEX(_xlfn.TEXTSPLIT(B225,"-"),4),INDEX(_xlfn.TEXTSPLIT(B225,"-"),5)))</f>
        <v>2"-DW-0401-AA1B-NA</v>
      </c>
      <c r="F225" s="3" t="str">
        <f>IFERROR(_xlfn.XLOOKUP(_xlfn.CONCAT(表格1[[#This Row],[Series NO]],"_",SUBSTITUTE(F$1,"REV.","")),版本控制!$F:$F,版本控制!$C:$C,,0),"")</f>
        <v>04/22/'25</v>
      </c>
      <c r="G225" s="3" t="str">
        <f>IFERROR(_xlfn.XLOOKUP(_xlfn.CONCAT(表格1[[#This Row],[Series NO]],"_",SUBSTITUTE(G$1,"REV.","")),版本控制!$F:$F,版本控制!$C:$C,,0),"")</f>
        <v/>
      </c>
      <c r="H225" s="3" t="str">
        <f>IFERROR(_xlfn.XLOOKUP(_xlfn.CONCAT(表格1[[#This Row],[Series NO]],"_",SUBSTITUTE(H$1,"REV.","")),版本控制!$F:$F,版本控制!$C:$C,,0),"")</f>
        <v/>
      </c>
      <c r="I225" s="3" t="str">
        <f>IFERROR(_xlfn.XLOOKUP(_xlfn.CONCAT(表格1[[#This Row],[Series NO]],"_",SUBSTITUTE(I$1,"REV.","")),版本控制!$F:$F,版本控制!$C:$C,,0),"")</f>
        <v/>
      </c>
      <c r="J225" s="3" t="str">
        <f>IFERROR(_xlfn.XLOOKUP(_xlfn.CONCAT(表格1[[#This Row],[Series NO]],"_",SUBSTITUTE(J$1,"REV.","")),版本控制!$F:$F,版本控制!$C:$C,,0),"")</f>
        <v/>
      </c>
      <c r="K225" s="3" t="str" cm="1">
        <f t="array" ref="K225">INDEX(F$1:J$1,1,MATCH(1,1/($F225:J225&lt;&gt;"")))</f>
        <v>REV.1</v>
      </c>
      <c r="L225" s="3" t="str" cm="1">
        <f t="array" ref="L225">LOOKUP(2,1/($F225:J225&lt;&gt;""),$F225:J225)</f>
        <v>04/22/'25</v>
      </c>
      <c r="M225" s="3"/>
      <c r="N225" s="3" t="str">
        <f t="shared" si="7"/>
        <v>0223</v>
      </c>
      <c r="O225" s="28"/>
      <c r="P225" s="15"/>
      <c r="Q225" s="22" cm="1">
        <f t="array" ref="Q225">_xlfn.XLOOKUP(INDEX(_xlfn.TEXTSPLIT(表格1[[#This Row],[LINE   NUMBER]],"-"),1),'DN轉換表(必要)'!B:B,'DN轉換表(必要)'!C:C,,0)</f>
        <v>2</v>
      </c>
      <c r="R225" s="22" t="str" cm="1">
        <f t="array" ref="R225">IF(IFERROR(MATCH(INDEX(_xlfn.TEXTSPLIT(表格1[[#This Row],[LINE   NUMBER]],"-"),2),介質清單!I:I,0)&gt;=1,FALSE),"Trim",INDEX(_xlfn.TEXTSPLIT(表格1[[#This Row],[LINE   NUMBER]],"-"),2))</f>
        <v>DW</v>
      </c>
      <c r="S225" s="22" t="str" cm="1">
        <f t="array" ref="S22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0401</v>
      </c>
      <c r="T225" s="22" t="str" cm="1">
        <f t="array" ref="T225">IF(LEN(INDEX(_xlfn.TEXTSPLIT(表格1[[#This Row],[LINE   NUMBER]],"-"),4))=4,INDEX(_xlfn.TEXTSPLIT(表格1[[#This Row],[LINE   NUMBER]],"-"),4),IF(LEN(MID(E225,FIND("AA",E225,1),4))=4,MID(E225,FIND("AA",E225,1),4),"Wrong"))</f>
        <v>AA1B</v>
      </c>
      <c r="U225" s="22" t="str" cm="1">
        <f t="array" ref="U22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25" s="22" t="str">
        <f>_xlfn.XLOOKUP(表格1[[#This Row],[級數]],管道等级索引表!B:B,管道等级索引表!G:G,,0)</f>
        <v>A106 Gr.B
API 5L Gr.B
SAWH</v>
      </c>
      <c r="W225" s="22" t="s">
        <v>5</v>
      </c>
      <c r="X225" s="23"/>
      <c r="Y225" s="22"/>
      <c r="Z225" s="22" t="str">
        <f>_xlfn.CONCAT(表格1[[#This Row],[系統]],"-",表格1[[#This Row],[編號]])</f>
        <v>DW-0401</v>
      </c>
      <c r="AA225" s="22"/>
      <c r="AB22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2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25" s="24" t="str">
        <f>IFERROR(_xlfn.XLOOKUP(表格1[[#This Row],[Line_No]],管道特性一覽表!A:A,管道特性一覽表!P:P,,0),"")</f>
        <v>水</v>
      </c>
      <c r="AE225" s="24" t="str" cm="1">
        <f t="array" ref="AE225">_xlfn.IFNA(_xlfn.XLOOKUP(表格1[[#This Row],[Series NO]],'依TP NO.篩選'!A:A,'依TP NO.篩選'!R:R,,0),_xlfn.XLOOKUP(VALUE(表格1[[#This Row],[Series NO]]),VALUE('依TP NO.篩選'!A:A),'依TP NO.篩選'!R:R,,0))</f>
        <v>TP-001</v>
      </c>
      <c r="AF225" s="24" t="str">
        <f>_xlfn.XLOOKUP(表格1[[#This Row],[系統]],介質清單!A:A,介質清單!B:B,,0)</f>
        <v>工業水</v>
      </c>
      <c r="AG225" s="25"/>
      <c r="AH225" s="22" t="s">
        <v>3433</v>
      </c>
      <c r="AI225" s="24"/>
      <c r="AJ22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25" s="2" t="str" cm="1">
        <f t="array" ref="AK225">IFERROR(_xlfn.TEXTJOIN("-",TRUE,INDEX(_xlfn.TEXTSPLIT(B225,"-"),1),INDEX(_xlfn.TEXTSPLIT(B225,"-"),2),INDEX(_xlfn.TEXTSPLIT(B225,"-"),4),INDEX(_xlfn.TEXTSPLIT(B225,"-"),5)),_xlfn.TEXTJOIN("-",TRUE,_xlfn.XLOOKUP(VALUE(INDEX(_xlfn.TEXTSPLIT(B225,"-"),4)),'DN轉換表(必要)'!A:A,'DN轉換表(必要)'!B:B,,0),INDEX(_xlfn.TEXTSPLIT(B225,"-"),1),INDEX(_xlfn.TEXTSPLIT(B225,"-"),2),INDEX(_xlfn.TEXTSPLIT(B225,"-"),3),INDEX(_xlfn.TEXTSPLIT(B225,"-"),4),INDEX(_xlfn.TEXTSPLIT(B225,"-"),5)))</f>
        <v>DW-0401-AA1B-NA</v>
      </c>
      <c r="AL225" s="2" t="str">
        <f>IF(ISNUMBER(IFERROR(_xlfn.XLOOKUP(表格1[[#This Row],[Line_No]],'TEMP VALUE'!A:A,'DRAWING LIST'!A:A,,0),"")),"v","")</f>
        <v/>
      </c>
      <c r="AM225" s="2" t="str">
        <f>_xlfn.XLOOKUP(表格1[[#This Row],[Series NO]], 版本控制!$A:$A, 版本控制!$E:$E, , 0, -1)</f>
        <v>啟用</v>
      </c>
    </row>
    <row r="226" spans="1:39" hidden="1">
      <c r="A226" s="18">
        <f>'圖號清單-114.04.25'!A226</f>
        <v>224</v>
      </c>
      <c r="B226" s="14" t="str">
        <f>_xlfn.XLOOKUP(表格1[[#This Row],[Series NO]],'圖號清單-114.04.25'!A:A,'圖號清單-114.04.25'!B:B,,0)</f>
        <v>DW-0401-50-AA1B-NA-9</v>
      </c>
      <c r="C226" s="3" t="str">
        <f>COUNTIF($AK$2:AK226, AK226) &amp; "/" &amp; COUNTIF($AK$2:$AK$3003, AK226)</f>
        <v>9/15</v>
      </c>
      <c r="D226" s="3" t="str">
        <f t="shared" si="6"/>
        <v>DW-0401-50-AA1B-NA</v>
      </c>
      <c r="E226" s="14" t="str" cm="1">
        <f t="array" ref="E226">IFERROR(_xlfn.TEXTJOIN("-",TRUE,_xlfn.XLOOKUP(VALUE(INDEX(_xlfn.TEXTSPLIT(B226,"-"),3)),'DN轉換表(必要)'!A:A,'DN轉換表(必要)'!B:B,,0),INDEX(_xlfn.TEXTSPLIT(B226,"-"),1),INDEX(_xlfn.TEXTSPLIT(B226,"-"),2),INDEX(_xlfn.TEXTSPLIT(B226,"-"),4),INDEX(_xlfn.TEXTSPLIT(B226,"-"),5)),_xlfn.TEXTJOIN("-",TRUE,_xlfn.XLOOKUP(VALUE(INDEX(_xlfn.TEXTSPLIT(B226,"-"),4)),'DN轉換表(必要)'!A:A,'DN轉換表(必要)'!B:B,,0),INDEX(_xlfn.TEXTSPLIT(B226,"-"),1),INDEX(_xlfn.TEXTSPLIT(B226,"-"),2),INDEX(_xlfn.TEXTSPLIT(B226,"-"),3),INDEX(_xlfn.TEXTSPLIT(B226,"-"),4),INDEX(_xlfn.TEXTSPLIT(B226,"-"),5)))</f>
        <v>2"-DW-0401-AA1B-NA</v>
      </c>
      <c r="F226" s="3" t="str">
        <f>IFERROR(_xlfn.XLOOKUP(_xlfn.CONCAT(表格1[[#This Row],[Series NO]],"_",SUBSTITUTE(F$1,"REV.","")),版本控制!$F:$F,版本控制!$C:$C,,0),"")</f>
        <v>04/22/'25</v>
      </c>
      <c r="G226" s="3" t="str">
        <f>IFERROR(_xlfn.XLOOKUP(_xlfn.CONCAT(表格1[[#This Row],[Series NO]],"_",SUBSTITUTE(G$1,"REV.","")),版本控制!$F:$F,版本控制!$C:$C,,0),"")</f>
        <v/>
      </c>
      <c r="H226" s="3" t="str">
        <f>IFERROR(_xlfn.XLOOKUP(_xlfn.CONCAT(表格1[[#This Row],[Series NO]],"_",SUBSTITUTE(H$1,"REV.","")),版本控制!$F:$F,版本控制!$C:$C,,0),"")</f>
        <v/>
      </c>
      <c r="I226" s="3" t="str">
        <f>IFERROR(_xlfn.XLOOKUP(_xlfn.CONCAT(表格1[[#This Row],[Series NO]],"_",SUBSTITUTE(I$1,"REV.","")),版本控制!$F:$F,版本控制!$C:$C,,0),"")</f>
        <v/>
      </c>
      <c r="J226" s="3" t="str">
        <f>IFERROR(_xlfn.XLOOKUP(_xlfn.CONCAT(表格1[[#This Row],[Series NO]],"_",SUBSTITUTE(J$1,"REV.","")),版本控制!$F:$F,版本控制!$C:$C,,0),"")</f>
        <v/>
      </c>
      <c r="K226" s="3" t="str" cm="1">
        <f t="array" ref="K226">INDEX(F$1:J$1,1,MATCH(1,1/($F226:J226&lt;&gt;"")))</f>
        <v>REV.1</v>
      </c>
      <c r="L226" s="3" t="str" cm="1">
        <f t="array" ref="L226">LOOKUP(2,1/($F226:J226&lt;&gt;""),$F226:J226)</f>
        <v>04/22/'25</v>
      </c>
      <c r="M226" s="3"/>
      <c r="N226" s="3" t="str">
        <f t="shared" si="7"/>
        <v>0224</v>
      </c>
      <c r="O226" s="28"/>
      <c r="P226" s="15"/>
      <c r="Q226" s="22" cm="1">
        <f t="array" ref="Q226">_xlfn.XLOOKUP(INDEX(_xlfn.TEXTSPLIT(表格1[[#This Row],[LINE   NUMBER]],"-"),1),'DN轉換表(必要)'!B:B,'DN轉換表(必要)'!C:C,,0)</f>
        <v>2</v>
      </c>
      <c r="R226" s="22" t="str" cm="1">
        <f t="array" ref="R226">IF(IFERROR(MATCH(INDEX(_xlfn.TEXTSPLIT(表格1[[#This Row],[LINE   NUMBER]],"-"),2),介質清單!I:I,0)&gt;=1,FALSE),"Trim",INDEX(_xlfn.TEXTSPLIT(表格1[[#This Row],[LINE   NUMBER]],"-"),2))</f>
        <v>DW</v>
      </c>
      <c r="S226" s="22" t="str" cm="1">
        <f t="array" ref="S22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0401</v>
      </c>
      <c r="T226" s="22" t="str" cm="1">
        <f t="array" ref="T226">IF(LEN(INDEX(_xlfn.TEXTSPLIT(表格1[[#This Row],[LINE   NUMBER]],"-"),4))=4,INDEX(_xlfn.TEXTSPLIT(表格1[[#This Row],[LINE   NUMBER]],"-"),4),IF(LEN(MID(E226,FIND("AA",E226,1),4))=4,MID(E226,FIND("AA",E226,1),4),"Wrong"))</f>
        <v>AA1B</v>
      </c>
      <c r="U226" s="22" t="str" cm="1">
        <f t="array" ref="U22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26" s="22" t="str">
        <f>_xlfn.XLOOKUP(表格1[[#This Row],[級數]],管道等级索引表!B:B,管道等级索引表!G:G,,0)</f>
        <v>A106 Gr.B
API 5L Gr.B
SAWH</v>
      </c>
      <c r="W226" s="22" t="s">
        <v>5</v>
      </c>
      <c r="X226" s="23"/>
      <c r="Y226" s="22"/>
      <c r="Z226" s="22" t="str">
        <f>_xlfn.CONCAT(表格1[[#This Row],[系統]],"-",表格1[[#This Row],[編號]])</f>
        <v>DW-0401</v>
      </c>
      <c r="AA226" s="22"/>
      <c r="AB22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2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26" s="24" t="str">
        <f>IFERROR(_xlfn.XLOOKUP(表格1[[#This Row],[Line_No]],管道特性一覽表!A:A,管道特性一覽表!P:P,,0),"")</f>
        <v>水</v>
      </c>
      <c r="AE226" s="24" t="str" cm="1">
        <f t="array" ref="AE226">_xlfn.IFNA(_xlfn.XLOOKUP(表格1[[#This Row],[Series NO]],'依TP NO.篩選'!A:A,'依TP NO.篩選'!R:R,,0),_xlfn.XLOOKUP(VALUE(表格1[[#This Row],[Series NO]]),VALUE('依TP NO.篩選'!A:A),'依TP NO.篩選'!R:R,,0))</f>
        <v>TP-001</v>
      </c>
      <c r="AF226" s="24" t="str">
        <f>_xlfn.XLOOKUP(表格1[[#This Row],[系統]],介質清單!A:A,介質清單!B:B,,0)</f>
        <v>工業水</v>
      </c>
      <c r="AG226" s="25"/>
      <c r="AH226" s="22" t="s">
        <v>3433</v>
      </c>
      <c r="AI226" s="24"/>
      <c r="AJ22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26" s="2" t="str" cm="1">
        <f t="array" ref="AK226">IFERROR(_xlfn.TEXTJOIN("-",TRUE,INDEX(_xlfn.TEXTSPLIT(B226,"-"),1),INDEX(_xlfn.TEXTSPLIT(B226,"-"),2),INDEX(_xlfn.TEXTSPLIT(B226,"-"),4),INDEX(_xlfn.TEXTSPLIT(B226,"-"),5)),_xlfn.TEXTJOIN("-",TRUE,_xlfn.XLOOKUP(VALUE(INDEX(_xlfn.TEXTSPLIT(B226,"-"),4)),'DN轉換表(必要)'!A:A,'DN轉換表(必要)'!B:B,,0),INDEX(_xlfn.TEXTSPLIT(B226,"-"),1),INDEX(_xlfn.TEXTSPLIT(B226,"-"),2),INDEX(_xlfn.TEXTSPLIT(B226,"-"),3),INDEX(_xlfn.TEXTSPLIT(B226,"-"),4),INDEX(_xlfn.TEXTSPLIT(B226,"-"),5)))</f>
        <v>DW-0401-AA1B-NA</v>
      </c>
      <c r="AL226" s="2" t="str">
        <f>IF(ISNUMBER(IFERROR(_xlfn.XLOOKUP(表格1[[#This Row],[Line_No]],'TEMP VALUE'!A:A,'DRAWING LIST'!A:A,,0),"")),"v","")</f>
        <v/>
      </c>
      <c r="AM226" s="2" t="str">
        <f>_xlfn.XLOOKUP(表格1[[#This Row],[Series NO]], 版本控制!$A:$A, 版本控制!$E:$E, , 0, -1)</f>
        <v>啟用</v>
      </c>
    </row>
    <row r="227" spans="1:39" hidden="1">
      <c r="A227" s="18">
        <f>'圖號清單-114.04.25'!A227</f>
        <v>225</v>
      </c>
      <c r="B227" s="14" t="str">
        <f>_xlfn.XLOOKUP(表格1[[#This Row],[Series NO]],'圖號清單-114.04.25'!A:A,'圖號清單-114.04.25'!B:B,,0)</f>
        <v>DW-0401-50-AA1B-NA-10</v>
      </c>
      <c r="C227" s="3" t="str">
        <f>COUNTIF($AK$2:AK227, AK227) &amp; "/" &amp; COUNTIF($AK$2:$AK$3003, AK227)</f>
        <v>10/15</v>
      </c>
      <c r="D227" s="3" t="str">
        <f t="shared" si="6"/>
        <v>DW-0401-50-AA1B-NA</v>
      </c>
      <c r="E227" s="14" t="str" cm="1">
        <f t="array" ref="E227">IFERROR(_xlfn.TEXTJOIN("-",TRUE,_xlfn.XLOOKUP(VALUE(INDEX(_xlfn.TEXTSPLIT(B227,"-"),3)),'DN轉換表(必要)'!A:A,'DN轉換表(必要)'!B:B,,0),INDEX(_xlfn.TEXTSPLIT(B227,"-"),1),INDEX(_xlfn.TEXTSPLIT(B227,"-"),2),INDEX(_xlfn.TEXTSPLIT(B227,"-"),4),INDEX(_xlfn.TEXTSPLIT(B227,"-"),5)),_xlfn.TEXTJOIN("-",TRUE,_xlfn.XLOOKUP(VALUE(INDEX(_xlfn.TEXTSPLIT(B227,"-"),4)),'DN轉換表(必要)'!A:A,'DN轉換表(必要)'!B:B,,0),INDEX(_xlfn.TEXTSPLIT(B227,"-"),1),INDEX(_xlfn.TEXTSPLIT(B227,"-"),2),INDEX(_xlfn.TEXTSPLIT(B227,"-"),3),INDEX(_xlfn.TEXTSPLIT(B227,"-"),4),INDEX(_xlfn.TEXTSPLIT(B227,"-"),5)))</f>
        <v>2"-DW-0401-AA1B-NA</v>
      </c>
      <c r="F227" s="3" t="str">
        <f>IFERROR(_xlfn.XLOOKUP(_xlfn.CONCAT(表格1[[#This Row],[Series NO]],"_",SUBSTITUTE(F$1,"REV.","")),版本控制!$F:$F,版本控制!$C:$C,,0),"")</f>
        <v>04/22/'25</v>
      </c>
      <c r="G227" s="3" t="str">
        <f>IFERROR(_xlfn.XLOOKUP(_xlfn.CONCAT(表格1[[#This Row],[Series NO]],"_",SUBSTITUTE(G$1,"REV.","")),版本控制!$F:$F,版本控制!$C:$C,,0),"")</f>
        <v/>
      </c>
      <c r="H227" s="3" t="str">
        <f>IFERROR(_xlfn.XLOOKUP(_xlfn.CONCAT(表格1[[#This Row],[Series NO]],"_",SUBSTITUTE(H$1,"REV.","")),版本控制!$F:$F,版本控制!$C:$C,,0),"")</f>
        <v/>
      </c>
      <c r="I227" s="3" t="str">
        <f>IFERROR(_xlfn.XLOOKUP(_xlfn.CONCAT(表格1[[#This Row],[Series NO]],"_",SUBSTITUTE(I$1,"REV.","")),版本控制!$F:$F,版本控制!$C:$C,,0),"")</f>
        <v/>
      </c>
      <c r="J227" s="3" t="str">
        <f>IFERROR(_xlfn.XLOOKUP(_xlfn.CONCAT(表格1[[#This Row],[Series NO]],"_",SUBSTITUTE(J$1,"REV.","")),版本控制!$F:$F,版本控制!$C:$C,,0),"")</f>
        <v/>
      </c>
      <c r="K227" s="3" t="str" cm="1">
        <f t="array" ref="K227">INDEX(F$1:J$1,1,MATCH(1,1/($F227:J227&lt;&gt;"")))</f>
        <v>REV.1</v>
      </c>
      <c r="L227" s="3" t="str" cm="1">
        <f t="array" ref="L227">LOOKUP(2,1/($F227:J227&lt;&gt;""),$F227:J227)</f>
        <v>04/22/'25</v>
      </c>
      <c r="M227" s="3"/>
      <c r="N227" s="3" t="str">
        <f t="shared" si="7"/>
        <v>0225</v>
      </c>
      <c r="O227" s="28"/>
      <c r="P227" s="15"/>
      <c r="Q227" s="22" cm="1">
        <f t="array" ref="Q227">_xlfn.XLOOKUP(INDEX(_xlfn.TEXTSPLIT(表格1[[#This Row],[LINE   NUMBER]],"-"),1),'DN轉換表(必要)'!B:B,'DN轉換表(必要)'!C:C,,0)</f>
        <v>2</v>
      </c>
      <c r="R227" s="22" t="str" cm="1">
        <f t="array" ref="R227">IF(IFERROR(MATCH(INDEX(_xlfn.TEXTSPLIT(表格1[[#This Row],[LINE   NUMBER]],"-"),2),介質清單!I:I,0)&gt;=1,FALSE),"Trim",INDEX(_xlfn.TEXTSPLIT(表格1[[#This Row],[LINE   NUMBER]],"-"),2))</f>
        <v>DW</v>
      </c>
      <c r="S227" s="22" t="str" cm="1">
        <f t="array" ref="S22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0401</v>
      </c>
      <c r="T227" s="22" t="str" cm="1">
        <f t="array" ref="T227">IF(LEN(INDEX(_xlfn.TEXTSPLIT(表格1[[#This Row],[LINE   NUMBER]],"-"),4))=4,INDEX(_xlfn.TEXTSPLIT(表格1[[#This Row],[LINE   NUMBER]],"-"),4),IF(LEN(MID(E227,FIND("AA",E227,1),4))=4,MID(E227,FIND("AA",E227,1),4),"Wrong"))</f>
        <v>AA1B</v>
      </c>
      <c r="U227" s="22" t="str" cm="1">
        <f t="array" ref="U22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27" s="22" t="str">
        <f>_xlfn.XLOOKUP(表格1[[#This Row],[級數]],管道等级索引表!B:B,管道等级索引表!G:G,,0)</f>
        <v>A106 Gr.B
API 5L Gr.B
SAWH</v>
      </c>
      <c r="W227" s="22" t="s">
        <v>5</v>
      </c>
      <c r="X227" s="23"/>
      <c r="Y227" s="22"/>
      <c r="Z227" s="22" t="str">
        <f>_xlfn.CONCAT(表格1[[#This Row],[系統]],"-",表格1[[#This Row],[編號]])</f>
        <v>DW-0401</v>
      </c>
      <c r="AA227" s="22"/>
      <c r="AB22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2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27" s="24" t="str">
        <f>IFERROR(_xlfn.XLOOKUP(表格1[[#This Row],[Line_No]],管道特性一覽表!A:A,管道特性一覽表!P:P,,0),"")</f>
        <v>水</v>
      </c>
      <c r="AE227" s="24" t="str" cm="1">
        <f t="array" ref="AE227">_xlfn.IFNA(_xlfn.XLOOKUP(表格1[[#This Row],[Series NO]],'依TP NO.篩選'!A:A,'依TP NO.篩選'!R:R,,0),_xlfn.XLOOKUP(VALUE(表格1[[#This Row],[Series NO]]),VALUE('依TP NO.篩選'!A:A),'依TP NO.篩選'!R:R,,0))</f>
        <v>TP-001</v>
      </c>
      <c r="AF227" s="24" t="str">
        <f>_xlfn.XLOOKUP(表格1[[#This Row],[系統]],介質清單!A:A,介質清單!B:B,,0)</f>
        <v>工業水</v>
      </c>
      <c r="AG227" s="25"/>
      <c r="AH227" s="22" t="s">
        <v>3433</v>
      </c>
      <c r="AI227" s="24"/>
      <c r="AJ22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27" s="2" t="str" cm="1">
        <f t="array" ref="AK227">IFERROR(_xlfn.TEXTJOIN("-",TRUE,INDEX(_xlfn.TEXTSPLIT(B227,"-"),1),INDEX(_xlfn.TEXTSPLIT(B227,"-"),2),INDEX(_xlfn.TEXTSPLIT(B227,"-"),4),INDEX(_xlfn.TEXTSPLIT(B227,"-"),5)),_xlfn.TEXTJOIN("-",TRUE,_xlfn.XLOOKUP(VALUE(INDEX(_xlfn.TEXTSPLIT(B227,"-"),4)),'DN轉換表(必要)'!A:A,'DN轉換表(必要)'!B:B,,0),INDEX(_xlfn.TEXTSPLIT(B227,"-"),1),INDEX(_xlfn.TEXTSPLIT(B227,"-"),2),INDEX(_xlfn.TEXTSPLIT(B227,"-"),3),INDEX(_xlfn.TEXTSPLIT(B227,"-"),4),INDEX(_xlfn.TEXTSPLIT(B227,"-"),5)))</f>
        <v>DW-0401-AA1B-NA</v>
      </c>
      <c r="AL227" s="2" t="str">
        <f>IF(ISNUMBER(IFERROR(_xlfn.XLOOKUP(表格1[[#This Row],[Line_No]],'TEMP VALUE'!A:A,'DRAWING LIST'!A:A,,0),"")),"v","")</f>
        <v/>
      </c>
      <c r="AM227" s="2" t="str">
        <f>_xlfn.XLOOKUP(表格1[[#This Row],[Series NO]], 版本控制!$A:$A, 版本控制!$E:$E, , 0, -1)</f>
        <v>啟用</v>
      </c>
    </row>
    <row r="228" spans="1:39" hidden="1">
      <c r="A228" s="18">
        <f>'圖號清單-114.04.25'!A228</f>
        <v>226</v>
      </c>
      <c r="B228" s="14" t="str">
        <f>_xlfn.XLOOKUP(表格1[[#This Row],[Series NO]],'圖號清單-114.04.25'!A:A,'圖號清單-114.04.25'!B:B,,0)</f>
        <v>DW-0401-50-AA1B-NA-11</v>
      </c>
      <c r="C228" s="3" t="str">
        <f>COUNTIF($AK$2:AK228, AK228) &amp; "/" &amp; COUNTIF($AK$2:$AK$3003, AK228)</f>
        <v>11/15</v>
      </c>
      <c r="D228" s="3" t="str">
        <f t="shared" si="6"/>
        <v>DW-0401-50-AA1B-NA</v>
      </c>
      <c r="E228" s="14" t="str" cm="1">
        <f t="array" ref="E228">IFERROR(_xlfn.TEXTJOIN("-",TRUE,_xlfn.XLOOKUP(VALUE(INDEX(_xlfn.TEXTSPLIT(B228,"-"),3)),'DN轉換表(必要)'!A:A,'DN轉換表(必要)'!B:B,,0),INDEX(_xlfn.TEXTSPLIT(B228,"-"),1),INDEX(_xlfn.TEXTSPLIT(B228,"-"),2),INDEX(_xlfn.TEXTSPLIT(B228,"-"),4),INDEX(_xlfn.TEXTSPLIT(B228,"-"),5)),_xlfn.TEXTJOIN("-",TRUE,_xlfn.XLOOKUP(VALUE(INDEX(_xlfn.TEXTSPLIT(B228,"-"),4)),'DN轉換表(必要)'!A:A,'DN轉換表(必要)'!B:B,,0),INDEX(_xlfn.TEXTSPLIT(B228,"-"),1),INDEX(_xlfn.TEXTSPLIT(B228,"-"),2),INDEX(_xlfn.TEXTSPLIT(B228,"-"),3),INDEX(_xlfn.TEXTSPLIT(B228,"-"),4),INDEX(_xlfn.TEXTSPLIT(B228,"-"),5)))</f>
        <v>2"-DW-0401-AA1B-NA</v>
      </c>
      <c r="F228" s="3" t="str">
        <f>IFERROR(_xlfn.XLOOKUP(_xlfn.CONCAT(表格1[[#This Row],[Series NO]],"_",SUBSTITUTE(F$1,"REV.","")),版本控制!$F:$F,版本控制!$C:$C,,0),"")</f>
        <v>04/22/'25</v>
      </c>
      <c r="G228" s="3" t="str">
        <f>IFERROR(_xlfn.XLOOKUP(_xlfn.CONCAT(表格1[[#This Row],[Series NO]],"_",SUBSTITUTE(G$1,"REV.","")),版本控制!$F:$F,版本控制!$C:$C,,0),"")</f>
        <v/>
      </c>
      <c r="H228" s="3" t="str">
        <f>IFERROR(_xlfn.XLOOKUP(_xlfn.CONCAT(表格1[[#This Row],[Series NO]],"_",SUBSTITUTE(H$1,"REV.","")),版本控制!$F:$F,版本控制!$C:$C,,0),"")</f>
        <v/>
      </c>
      <c r="I228" s="3" t="str">
        <f>IFERROR(_xlfn.XLOOKUP(_xlfn.CONCAT(表格1[[#This Row],[Series NO]],"_",SUBSTITUTE(I$1,"REV.","")),版本控制!$F:$F,版本控制!$C:$C,,0),"")</f>
        <v/>
      </c>
      <c r="J228" s="3" t="str">
        <f>IFERROR(_xlfn.XLOOKUP(_xlfn.CONCAT(表格1[[#This Row],[Series NO]],"_",SUBSTITUTE(J$1,"REV.","")),版本控制!$F:$F,版本控制!$C:$C,,0),"")</f>
        <v/>
      </c>
      <c r="K228" s="3" t="str" cm="1">
        <f t="array" ref="K228">INDEX(F$1:J$1,1,MATCH(1,1/($F228:J228&lt;&gt;"")))</f>
        <v>REV.1</v>
      </c>
      <c r="L228" s="3" t="str" cm="1">
        <f t="array" ref="L228">LOOKUP(2,1/($F228:J228&lt;&gt;""),$F228:J228)</f>
        <v>04/22/'25</v>
      </c>
      <c r="M228" s="3"/>
      <c r="N228" s="3" t="str">
        <f t="shared" si="7"/>
        <v>0226</v>
      </c>
      <c r="O228" s="28"/>
      <c r="P228" s="15"/>
      <c r="Q228" s="22" cm="1">
        <f t="array" ref="Q228">_xlfn.XLOOKUP(INDEX(_xlfn.TEXTSPLIT(表格1[[#This Row],[LINE   NUMBER]],"-"),1),'DN轉換表(必要)'!B:B,'DN轉換表(必要)'!C:C,,0)</f>
        <v>2</v>
      </c>
      <c r="R228" s="22" t="str" cm="1">
        <f t="array" ref="R228">IF(IFERROR(MATCH(INDEX(_xlfn.TEXTSPLIT(表格1[[#This Row],[LINE   NUMBER]],"-"),2),介質清單!I:I,0)&gt;=1,FALSE),"Trim",INDEX(_xlfn.TEXTSPLIT(表格1[[#This Row],[LINE   NUMBER]],"-"),2))</f>
        <v>DW</v>
      </c>
      <c r="S228" s="22" t="str" cm="1">
        <f t="array" ref="S22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0401</v>
      </c>
      <c r="T228" s="22" t="str" cm="1">
        <f t="array" ref="T228">IF(LEN(INDEX(_xlfn.TEXTSPLIT(表格1[[#This Row],[LINE   NUMBER]],"-"),4))=4,INDEX(_xlfn.TEXTSPLIT(表格1[[#This Row],[LINE   NUMBER]],"-"),4),IF(LEN(MID(E228,FIND("AA",E228,1),4))=4,MID(E228,FIND("AA",E228,1),4),"Wrong"))</f>
        <v>AA1B</v>
      </c>
      <c r="U228" s="22" t="str" cm="1">
        <f t="array" ref="U22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28" s="22" t="str">
        <f>_xlfn.XLOOKUP(表格1[[#This Row],[級數]],管道等级索引表!B:B,管道等级索引表!G:G,,0)</f>
        <v>A106 Gr.B
API 5L Gr.B
SAWH</v>
      </c>
      <c r="W228" s="22" t="s">
        <v>5</v>
      </c>
      <c r="X228" s="23"/>
      <c r="Y228" s="22"/>
      <c r="Z228" s="22" t="str">
        <f>_xlfn.CONCAT(表格1[[#This Row],[系統]],"-",表格1[[#This Row],[編號]])</f>
        <v>DW-0401</v>
      </c>
      <c r="AA228" s="22"/>
      <c r="AB22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2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28" s="24" t="str">
        <f>IFERROR(_xlfn.XLOOKUP(表格1[[#This Row],[Line_No]],管道特性一覽表!A:A,管道特性一覽表!P:P,,0),"")</f>
        <v>水</v>
      </c>
      <c r="AE228" s="24" t="str" cm="1">
        <f t="array" ref="AE228">_xlfn.IFNA(_xlfn.XLOOKUP(表格1[[#This Row],[Series NO]],'依TP NO.篩選'!A:A,'依TP NO.篩選'!R:R,,0),_xlfn.XLOOKUP(VALUE(表格1[[#This Row],[Series NO]]),VALUE('依TP NO.篩選'!A:A),'依TP NO.篩選'!R:R,,0))</f>
        <v>TP-001</v>
      </c>
      <c r="AF228" s="24" t="str">
        <f>_xlfn.XLOOKUP(表格1[[#This Row],[系統]],介質清單!A:A,介質清單!B:B,,0)</f>
        <v>工業水</v>
      </c>
      <c r="AG228" s="25"/>
      <c r="AH228" s="22" t="s">
        <v>3433</v>
      </c>
      <c r="AI228" s="24"/>
      <c r="AJ22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28" s="2" t="str" cm="1">
        <f t="array" ref="AK228">IFERROR(_xlfn.TEXTJOIN("-",TRUE,INDEX(_xlfn.TEXTSPLIT(B228,"-"),1),INDEX(_xlfn.TEXTSPLIT(B228,"-"),2),INDEX(_xlfn.TEXTSPLIT(B228,"-"),4),INDEX(_xlfn.TEXTSPLIT(B228,"-"),5)),_xlfn.TEXTJOIN("-",TRUE,_xlfn.XLOOKUP(VALUE(INDEX(_xlfn.TEXTSPLIT(B228,"-"),4)),'DN轉換表(必要)'!A:A,'DN轉換表(必要)'!B:B,,0),INDEX(_xlfn.TEXTSPLIT(B228,"-"),1),INDEX(_xlfn.TEXTSPLIT(B228,"-"),2),INDEX(_xlfn.TEXTSPLIT(B228,"-"),3),INDEX(_xlfn.TEXTSPLIT(B228,"-"),4),INDEX(_xlfn.TEXTSPLIT(B228,"-"),5)))</f>
        <v>DW-0401-AA1B-NA</v>
      </c>
      <c r="AL228" s="2" t="str">
        <f>IF(ISNUMBER(IFERROR(_xlfn.XLOOKUP(表格1[[#This Row],[Line_No]],'TEMP VALUE'!A:A,'DRAWING LIST'!A:A,,0),"")),"v","")</f>
        <v/>
      </c>
      <c r="AM228" s="2" t="str">
        <f>_xlfn.XLOOKUP(表格1[[#This Row],[Series NO]], 版本控制!$A:$A, 版本控制!$E:$E, , 0, -1)</f>
        <v>啟用</v>
      </c>
    </row>
    <row r="229" spans="1:39" hidden="1">
      <c r="A229" s="18">
        <f>'圖號清單-114.04.25'!A229</f>
        <v>227</v>
      </c>
      <c r="B229" s="14" t="str">
        <f>_xlfn.XLOOKUP(表格1[[#This Row],[Series NO]],'圖號清單-114.04.25'!A:A,'圖號清單-114.04.25'!B:B,,0)</f>
        <v>DW-0401-50-AA1B-NA-12</v>
      </c>
      <c r="C229" s="3" t="str">
        <f>COUNTIF($AK$2:AK229, AK229) &amp; "/" &amp; COUNTIF($AK$2:$AK$3003, AK229)</f>
        <v>12/15</v>
      </c>
      <c r="D229" s="3" t="str">
        <f t="shared" si="6"/>
        <v>DW-0401-50-AA1B-NA</v>
      </c>
      <c r="E229" s="14" t="str" cm="1">
        <f t="array" ref="E229">IFERROR(_xlfn.TEXTJOIN("-",TRUE,_xlfn.XLOOKUP(VALUE(INDEX(_xlfn.TEXTSPLIT(B229,"-"),3)),'DN轉換表(必要)'!A:A,'DN轉換表(必要)'!B:B,,0),INDEX(_xlfn.TEXTSPLIT(B229,"-"),1),INDEX(_xlfn.TEXTSPLIT(B229,"-"),2),INDEX(_xlfn.TEXTSPLIT(B229,"-"),4),INDEX(_xlfn.TEXTSPLIT(B229,"-"),5)),_xlfn.TEXTJOIN("-",TRUE,_xlfn.XLOOKUP(VALUE(INDEX(_xlfn.TEXTSPLIT(B229,"-"),4)),'DN轉換表(必要)'!A:A,'DN轉換表(必要)'!B:B,,0),INDEX(_xlfn.TEXTSPLIT(B229,"-"),1),INDEX(_xlfn.TEXTSPLIT(B229,"-"),2),INDEX(_xlfn.TEXTSPLIT(B229,"-"),3),INDEX(_xlfn.TEXTSPLIT(B229,"-"),4),INDEX(_xlfn.TEXTSPLIT(B229,"-"),5)))</f>
        <v>2"-DW-0401-AA1B-NA</v>
      </c>
      <c r="F229" s="3" t="str">
        <f>IFERROR(_xlfn.XLOOKUP(_xlfn.CONCAT(表格1[[#This Row],[Series NO]],"_",SUBSTITUTE(F$1,"REV.","")),版本控制!$F:$F,版本控制!$C:$C,,0),"")</f>
        <v>04/22/'25</v>
      </c>
      <c r="G229" s="3" t="str">
        <f>IFERROR(_xlfn.XLOOKUP(_xlfn.CONCAT(表格1[[#This Row],[Series NO]],"_",SUBSTITUTE(G$1,"REV.","")),版本控制!$F:$F,版本控制!$C:$C,,0),"")</f>
        <v/>
      </c>
      <c r="H229" s="3" t="str">
        <f>IFERROR(_xlfn.XLOOKUP(_xlfn.CONCAT(表格1[[#This Row],[Series NO]],"_",SUBSTITUTE(H$1,"REV.","")),版本控制!$F:$F,版本控制!$C:$C,,0),"")</f>
        <v/>
      </c>
      <c r="I229" s="3" t="str">
        <f>IFERROR(_xlfn.XLOOKUP(_xlfn.CONCAT(表格1[[#This Row],[Series NO]],"_",SUBSTITUTE(I$1,"REV.","")),版本控制!$F:$F,版本控制!$C:$C,,0),"")</f>
        <v/>
      </c>
      <c r="J229" s="3" t="str">
        <f>IFERROR(_xlfn.XLOOKUP(_xlfn.CONCAT(表格1[[#This Row],[Series NO]],"_",SUBSTITUTE(J$1,"REV.","")),版本控制!$F:$F,版本控制!$C:$C,,0),"")</f>
        <v/>
      </c>
      <c r="K229" s="3" t="str" cm="1">
        <f t="array" ref="K229">INDEX(F$1:J$1,1,MATCH(1,1/($F229:J229&lt;&gt;"")))</f>
        <v>REV.1</v>
      </c>
      <c r="L229" s="3" t="str" cm="1">
        <f t="array" ref="L229">LOOKUP(2,1/($F229:J229&lt;&gt;""),$F229:J229)</f>
        <v>04/22/'25</v>
      </c>
      <c r="M229" s="3"/>
      <c r="N229" s="3" t="str">
        <f t="shared" si="7"/>
        <v>0227</v>
      </c>
      <c r="O229" s="28"/>
      <c r="P229" s="15"/>
      <c r="Q229" s="22" cm="1">
        <f t="array" ref="Q229">_xlfn.XLOOKUP(INDEX(_xlfn.TEXTSPLIT(表格1[[#This Row],[LINE   NUMBER]],"-"),1),'DN轉換表(必要)'!B:B,'DN轉換表(必要)'!C:C,,0)</f>
        <v>2</v>
      </c>
      <c r="R229" s="22" t="str" cm="1">
        <f t="array" ref="R229">IF(IFERROR(MATCH(INDEX(_xlfn.TEXTSPLIT(表格1[[#This Row],[LINE   NUMBER]],"-"),2),介質清單!I:I,0)&gt;=1,FALSE),"Trim",INDEX(_xlfn.TEXTSPLIT(表格1[[#This Row],[LINE   NUMBER]],"-"),2))</f>
        <v>DW</v>
      </c>
      <c r="S229" s="22" t="str" cm="1">
        <f t="array" ref="S22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0401</v>
      </c>
      <c r="T229" s="22" t="str" cm="1">
        <f t="array" ref="T229">IF(LEN(INDEX(_xlfn.TEXTSPLIT(表格1[[#This Row],[LINE   NUMBER]],"-"),4))=4,INDEX(_xlfn.TEXTSPLIT(表格1[[#This Row],[LINE   NUMBER]],"-"),4),IF(LEN(MID(E229,FIND("AA",E229,1),4))=4,MID(E229,FIND("AA",E229,1),4),"Wrong"))</f>
        <v>AA1B</v>
      </c>
      <c r="U229" s="22" t="str" cm="1">
        <f t="array" ref="U22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29" s="22" t="str">
        <f>_xlfn.XLOOKUP(表格1[[#This Row],[級數]],管道等级索引表!B:B,管道等级索引表!G:G,,0)</f>
        <v>A106 Gr.B
API 5L Gr.B
SAWH</v>
      </c>
      <c r="W229" s="22" t="s">
        <v>5</v>
      </c>
      <c r="X229" s="23"/>
      <c r="Y229" s="22"/>
      <c r="Z229" s="22" t="str">
        <f>_xlfn.CONCAT(表格1[[#This Row],[系統]],"-",表格1[[#This Row],[編號]])</f>
        <v>DW-0401</v>
      </c>
      <c r="AA229" s="22"/>
      <c r="AB22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2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29" s="24" t="str">
        <f>IFERROR(_xlfn.XLOOKUP(表格1[[#This Row],[Line_No]],管道特性一覽表!A:A,管道特性一覽表!P:P,,0),"")</f>
        <v>水</v>
      </c>
      <c r="AE229" s="24" t="str" cm="1">
        <f t="array" ref="AE229">_xlfn.IFNA(_xlfn.XLOOKUP(表格1[[#This Row],[Series NO]],'依TP NO.篩選'!A:A,'依TP NO.篩選'!R:R,,0),_xlfn.XLOOKUP(VALUE(表格1[[#This Row],[Series NO]]),VALUE('依TP NO.篩選'!A:A),'依TP NO.篩選'!R:R,,0))</f>
        <v>TP-001</v>
      </c>
      <c r="AF229" s="24" t="str">
        <f>_xlfn.XLOOKUP(表格1[[#This Row],[系統]],介質清單!A:A,介質清單!B:B,,0)</f>
        <v>工業水</v>
      </c>
      <c r="AG229" s="25"/>
      <c r="AH229" s="22" t="s">
        <v>3433</v>
      </c>
      <c r="AI229" s="24"/>
      <c r="AJ22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29" s="2" t="str" cm="1">
        <f t="array" ref="AK229">IFERROR(_xlfn.TEXTJOIN("-",TRUE,INDEX(_xlfn.TEXTSPLIT(B229,"-"),1),INDEX(_xlfn.TEXTSPLIT(B229,"-"),2),INDEX(_xlfn.TEXTSPLIT(B229,"-"),4),INDEX(_xlfn.TEXTSPLIT(B229,"-"),5)),_xlfn.TEXTJOIN("-",TRUE,_xlfn.XLOOKUP(VALUE(INDEX(_xlfn.TEXTSPLIT(B229,"-"),4)),'DN轉換表(必要)'!A:A,'DN轉換表(必要)'!B:B,,0),INDEX(_xlfn.TEXTSPLIT(B229,"-"),1),INDEX(_xlfn.TEXTSPLIT(B229,"-"),2),INDEX(_xlfn.TEXTSPLIT(B229,"-"),3),INDEX(_xlfn.TEXTSPLIT(B229,"-"),4),INDEX(_xlfn.TEXTSPLIT(B229,"-"),5)))</f>
        <v>DW-0401-AA1B-NA</v>
      </c>
      <c r="AL229" s="2" t="str">
        <f>IF(ISNUMBER(IFERROR(_xlfn.XLOOKUP(表格1[[#This Row],[Line_No]],'TEMP VALUE'!A:A,'DRAWING LIST'!A:A,,0),"")),"v","")</f>
        <v/>
      </c>
      <c r="AM229" s="2" t="str">
        <f>_xlfn.XLOOKUP(表格1[[#This Row],[Series NO]], 版本控制!$A:$A, 版本控制!$E:$E, , 0, -1)</f>
        <v>啟用</v>
      </c>
    </row>
    <row r="230" spans="1:39" hidden="1">
      <c r="A230" s="18">
        <f>'圖號清單-114.04.25'!A230</f>
        <v>228</v>
      </c>
      <c r="B230" s="14" t="str">
        <f>_xlfn.XLOOKUP(表格1[[#This Row],[Series NO]],'圖號清單-114.04.25'!A:A,'圖號清單-114.04.25'!B:B,,0)</f>
        <v>DW-0401-50-AA1B-NA-13</v>
      </c>
      <c r="C230" s="3" t="str">
        <f>COUNTIF($AK$2:AK230, AK230) &amp; "/" &amp; COUNTIF($AK$2:$AK$3003, AK230)</f>
        <v>13/15</v>
      </c>
      <c r="D230" s="3" t="str">
        <f t="shared" si="6"/>
        <v>DW-0401-50-AA1B-NA</v>
      </c>
      <c r="E230" s="14" t="str" cm="1">
        <f t="array" ref="E230">IFERROR(_xlfn.TEXTJOIN("-",TRUE,_xlfn.XLOOKUP(VALUE(INDEX(_xlfn.TEXTSPLIT(B230,"-"),3)),'DN轉換表(必要)'!A:A,'DN轉換表(必要)'!B:B,,0),INDEX(_xlfn.TEXTSPLIT(B230,"-"),1),INDEX(_xlfn.TEXTSPLIT(B230,"-"),2),INDEX(_xlfn.TEXTSPLIT(B230,"-"),4),INDEX(_xlfn.TEXTSPLIT(B230,"-"),5)),_xlfn.TEXTJOIN("-",TRUE,_xlfn.XLOOKUP(VALUE(INDEX(_xlfn.TEXTSPLIT(B230,"-"),4)),'DN轉換表(必要)'!A:A,'DN轉換表(必要)'!B:B,,0),INDEX(_xlfn.TEXTSPLIT(B230,"-"),1),INDEX(_xlfn.TEXTSPLIT(B230,"-"),2),INDEX(_xlfn.TEXTSPLIT(B230,"-"),3),INDEX(_xlfn.TEXTSPLIT(B230,"-"),4),INDEX(_xlfn.TEXTSPLIT(B230,"-"),5)))</f>
        <v>2"-DW-0401-AA1B-NA</v>
      </c>
      <c r="F230" s="3" t="str">
        <f>IFERROR(_xlfn.XLOOKUP(_xlfn.CONCAT(表格1[[#This Row],[Series NO]],"_",SUBSTITUTE(F$1,"REV.","")),版本控制!$F:$F,版本控制!$C:$C,,0),"")</f>
        <v>04/22/'25</v>
      </c>
      <c r="G230" s="3" t="str">
        <f>IFERROR(_xlfn.XLOOKUP(_xlfn.CONCAT(表格1[[#This Row],[Series NO]],"_",SUBSTITUTE(G$1,"REV.","")),版本控制!$F:$F,版本控制!$C:$C,,0),"")</f>
        <v/>
      </c>
      <c r="H230" s="3" t="str">
        <f>IFERROR(_xlfn.XLOOKUP(_xlfn.CONCAT(表格1[[#This Row],[Series NO]],"_",SUBSTITUTE(H$1,"REV.","")),版本控制!$F:$F,版本控制!$C:$C,,0),"")</f>
        <v/>
      </c>
      <c r="I230" s="3" t="str">
        <f>IFERROR(_xlfn.XLOOKUP(_xlfn.CONCAT(表格1[[#This Row],[Series NO]],"_",SUBSTITUTE(I$1,"REV.","")),版本控制!$F:$F,版本控制!$C:$C,,0),"")</f>
        <v/>
      </c>
      <c r="J230" s="3" t="str">
        <f>IFERROR(_xlfn.XLOOKUP(_xlfn.CONCAT(表格1[[#This Row],[Series NO]],"_",SUBSTITUTE(J$1,"REV.","")),版本控制!$F:$F,版本控制!$C:$C,,0),"")</f>
        <v/>
      </c>
      <c r="K230" s="3" t="str" cm="1">
        <f t="array" ref="K230">INDEX(F$1:J$1,1,MATCH(1,1/($F230:J230&lt;&gt;"")))</f>
        <v>REV.1</v>
      </c>
      <c r="L230" s="3" t="str" cm="1">
        <f t="array" ref="L230">LOOKUP(2,1/($F230:J230&lt;&gt;""),$F230:J230)</f>
        <v>04/22/'25</v>
      </c>
      <c r="M230" s="3"/>
      <c r="N230" s="3" t="str">
        <f t="shared" si="7"/>
        <v>0228</v>
      </c>
      <c r="O230" s="28"/>
      <c r="P230" s="15"/>
      <c r="Q230" s="22" cm="1">
        <f t="array" ref="Q230">_xlfn.XLOOKUP(INDEX(_xlfn.TEXTSPLIT(表格1[[#This Row],[LINE   NUMBER]],"-"),1),'DN轉換表(必要)'!B:B,'DN轉換表(必要)'!C:C,,0)</f>
        <v>2</v>
      </c>
      <c r="R230" s="22" t="str" cm="1">
        <f t="array" ref="R230">IF(IFERROR(MATCH(INDEX(_xlfn.TEXTSPLIT(表格1[[#This Row],[LINE   NUMBER]],"-"),2),介質清單!I:I,0)&gt;=1,FALSE),"Trim",INDEX(_xlfn.TEXTSPLIT(表格1[[#This Row],[LINE   NUMBER]],"-"),2))</f>
        <v>DW</v>
      </c>
      <c r="S230" s="22" t="str" cm="1">
        <f t="array" ref="S23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0401</v>
      </c>
      <c r="T230" s="22" t="str" cm="1">
        <f t="array" ref="T230">IF(LEN(INDEX(_xlfn.TEXTSPLIT(表格1[[#This Row],[LINE   NUMBER]],"-"),4))=4,INDEX(_xlfn.TEXTSPLIT(表格1[[#This Row],[LINE   NUMBER]],"-"),4),IF(LEN(MID(E230,FIND("AA",E230,1),4))=4,MID(E230,FIND("AA",E230,1),4),"Wrong"))</f>
        <v>AA1B</v>
      </c>
      <c r="U230" s="22" t="str" cm="1">
        <f t="array" ref="U23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30" s="22" t="str">
        <f>_xlfn.XLOOKUP(表格1[[#This Row],[級數]],管道等级索引表!B:B,管道等级索引表!G:G,,0)</f>
        <v>A106 Gr.B
API 5L Gr.B
SAWH</v>
      </c>
      <c r="W230" s="22" t="s">
        <v>5</v>
      </c>
      <c r="X230" s="23"/>
      <c r="Y230" s="22"/>
      <c r="Z230" s="22" t="str">
        <f>_xlfn.CONCAT(表格1[[#This Row],[系統]],"-",表格1[[#This Row],[編號]])</f>
        <v>DW-0401</v>
      </c>
      <c r="AA230" s="22"/>
      <c r="AB23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3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30" s="24" t="str">
        <f>IFERROR(_xlfn.XLOOKUP(表格1[[#This Row],[Line_No]],管道特性一覽表!A:A,管道特性一覽表!P:P,,0),"")</f>
        <v>水</v>
      </c>
      <c r="AE230" s="24" t="str" cm="1">
        <f t="array" ref="AE230">_xlfn.IFNA(_xlfn.XLOOKUP(表格1[[#This Row],[Series NO]],'依TP NO.篩選'!A:A,'依TP NO.篩選'!R:R,,0),_xlfn.XLOOKUP(VALUE(表格1[[#This Row],[Series NO]]),VALUE('依TP NO.篩選'!A:A),'依TP NO.篩選'!R:R,,0))</f>
        <v>TP-001</v>
      </c>
      <c r="AF230" s="24" t="str">
        <f>_xlfn.XLOOKUP(表格1[[#This Row],[系統]],介質清單!A:A,介質清單!B:B,,0)</f>
        <v>工業水</v>
      </c>
      <c r="AG230" s="25"/>
      <c r="AH230" s="22" t="s">
        <v>3433</v>
      </c>
      <c r="AI230" s="24"/>
      <c r="AJ23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30" s="2" t="str" cm="1">
        <f t="array" ref="AK230">IFERROR(_xlfn.TEXTJOIN("-",TRUE,INDEX(_xlfn.TEXTSPLIT(B230,"-"),1),INDEX(_xlfn.TEXTSPLIT(B230,"-"),2),INDEX(_xlfn.TEXTSPLIT(B230,"-"),4),INDEX(_xlfn.TEXTSPLIT(B230,"-"),5)),_xlfn.TEXTJOIN("-",TRUE,_xlfn.XLOOKUP(VALUE(INDEX(_xlfn.TEXTSPLIT(B230,"-"),4)),'DN轉換表(必要)'!A:A,'DN轉換表(必要)'!B:B,,0),INDEX(_xlfn.TEXTSPLIT(B230,"-"),1),INDEX(_xlfn.TEXTSPLIT(B230,"-"),2),INDEX(_xlfn.TEXTSPLIT(B230,"-"),3),INDEX(_xlfn.TEXTSPLIT(B230,"-"),4),INDEX(_xlfn.TEXTSPLIT(B230,"-"),5)))</f>
        <v>DW-0401-AA1B-NA</v>
      </c>
      <c r="AL230" s="2" t="str">
        <f>IF(ISNUMBER(IFERROR(_xlfn.XLOOKUP(表格1[[#This Row],[Line_No]],'TEMP VALUE'!A:A,'DRAWING LIST'!A:A,,0),"")),"v","")</f>
        <v/>
      </c>
      <c r="AM230" s="2" t="str">
        <f>_xlfn.XLOOKUP(表格1[[#This Row],[Series NO]], 版本控制!$A:$A, 版本控制!$E:$E, , 0, -1)</f>
        <v>啟用</v>
      </c>
    </row>
    <row r="231" spans="1:39" hidden="1">
      <c r="A231" s="18">
        <f>'圖號清單-114.04.25'!A231</f>
        <v>229</v>
      </c>
      <c r="B231" s="14" t="str">
        <f>_xlfn.XLOOKUP(表格1[[#This Row],[Series NO]],'圖號清單-114.04.25'!A:A,'圖號清單-114.04.25'!B:B,,0)</f>
        <v>DW-0401-50-AA1B-NA-14</v>
      </c>
      <c r="C231" s="3" t="str">
        <f>COUNTIF($AK$2:AK231, AK231) &amp; "/" &amp; COUNTIF($AK$2:$AK$3003, AK231)</f>
        <v>14/15</v>
      </c>
      <c r="D231" s="3" t="str">
        <f t="shared" si="6"/>
        <v>DW-0401-50-AA1B-NA</v>
      </c>
      <c r="E231" s="14" t="str" cm="1">
        <f t="array" ref="E231">IFERROR(_xlfn.TEXTJOIN("-",TRUE,_xlfn.XLOOKUP(VALUE(INDEX(_xlfn.TEXTSPLIT(B231,"-"),3)),'DN轉換表(必要)'!A:A,'DN轉換表(必要)'!B:B,,0),INDEX(_xlfn.TEXTSPLIT(B231,"-"),1),INDEX(_xlfn.TEXTSPLIT(B231,"-"),2),INDEX(_xlfn.TEXTSPLIT(B231,"-"),4),INDEX(_xlfn.TEXTSPLIT(B231,"-"),5)),_xlfn.TEXTJOIN("-",TRUE,_xlfn.XLOOKUP(VALUE(INDEX(_xlfn.TEXTSPLIT(B231,"-"),4)),'DN轉換表(必要)'!A:A,'DN轉換表(必要)'!B:B,,0),INDEX(_xlfn.TEXTSPLIT(B231,"-"),1),INDEX(_xlfn.TEXTSPLIT(B231,"-"),2),INDEX(_xlfn.TEXTSPLIT(B231,"-"),3),INDEX(_xlfn.TEXTSPLIT(B231,"-"),4),INDEX(_xlfn.TEXTSPLIT(B231,"-"),5)))</f>
        <v>2"-DW-0401-AA1B-NA</v>
      </c>
      <c r="F231" s="3" t="str">
        <f>IFERROR(_xlfn.XLOOKUP(_xlfn.CONCAT(表格1[[#This Row],[Series NO]],"_",SUBSTITUTE(F$1,"REV.","")),版本控制!$F:$F,版本控制!$C:$C,,0),"")</f>
        <v>04/22/'25</v>
      </c>
      <c r="G231" s="3" t="str">
        <f>IFERROR(_xlfn.XLOOKUP(_xlfn.CONCAT(表格1[[#This Row],[Series NO]],"_",SUBSTITUTE(G$1,"REV.","")),版本控制!$F:$F,版本控制!$C:$C,,0),"")</f>
        <v/>
      </c>
      <c r="H231" s="3" t="str">
        <f>IFERROR(_xlfn.XLOOKUP(_xlfn.CONCAT(表格1[[#This Row],[Series NO]],"_",SUBSTITUTE(H$1,"REV.","")),版本控制!$F:$F,版本控制!$C:$C,,0),"")</f>
        <v/>
      </c>
      <c r="I231" s="3" t="str">
        <f>IFERROR(_xlfn.XLOOKUP(_xlfn.CONCAT(表格1[[#This Row],[Series NO]],"_",SUBSTITUTE(I$1,"REV.","")),版本控制!$F:$F,版本控制!$C:$C,,0),"")</f>
        <v/>
      </c>
      <c r="J231" s="3" t="str">
        <f>IFERROR(_xlfn.XLOOKUP(_xlfn.CONCAT(表格1[[#This Row],[Series NO]],"_",SUBSTITUTE(J$1,"REV.","")),版本控制!$F:$F,版本控制!$C:$C,,0),"")</f>
        <v/>
      </c>
      <c r="K231" s="3" t="str" cm="1">
        <f t="array" ref="K231">INDEX(F$1:J$1,1,MATCH(1,1/($F231:J231&lt;&gt;"")))</f>
        <v>REV.1</v>
      </c>
      <c r="L231" s="3" t="str" cm="1">
        <f t="array" ref="L231">LOOKUP(2,1/($F231:J231&lt;&gt;""),$F231:J231)</f>
        <v>04/22/'25</v>
      </c>
      <c r="M231" s="3"/>
      <c r="N231" s="3" t="str">
        <f t="shared" si="7"/>
        <v>0229</v>
      </c>
      <c r="O231" s="28"/>
      <c r="P231" s="15"/>
      <c r="Q231" s="22" cm="1">
        <f t="array" ref="Q231">_xlfn.XLOOKUP(INDEX(_xlfn.TEXTSPLIT(表格1[[#This Row],[LINE   NUMBER]],"-"),1),'DN轉換表(必要)'!B:B,'DN轉換表(必要)'!C:C,,0)</f>
        <v>2</v>
      </c>
      <c r="R231" s="22" t="str" cm="1">
        <f t="array" ref="R231">IF(IFERROR(MATCH(INDEX(_xlfn.TEXTSPLIT(表格1[[#This Row],[LINE   NUMBER]],"-"),2),介質清單!I:I,0)&gt;=1,FALSE),"Trim",INDEX(_xlfn.TEXTSPLIT(表格1[[#This Row],[LINE   NUMBER]],"-"),2))</f>
        <v>DW</v>
      </c>
      <c r="S231" s="22" t="str" cm="1">
        <f t="array" ref="S23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0401</v>
      </c>
      <c r="T231" s="22" t="str" cm="1">
        <f t="array" ref="T231">IF(LEN(INDEX(_xlfn.TEXTSPLIT(表格1[[#This Row],[LINE   NUMBER]],"-"),4))=4,INDEX(_xlfn.TEXTSPLIT(表格1[[#This Row],[LINE   NUMBER]],"-"),4),IF(LEN(MID(E231,FIND("AA",E231,1),4))=4,MID(E231,FIND("AA",E231,1),4),"Wrong"))</f>
        <v>AA1B</v>
      </c>
      <c r="U231" s="22" t="str" cm="1">
        <f t="array" ref="U23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31" s="22" t="str">
        <f>_xlfn.XLOOKUP(表格1[[#This Row],[級數]],管道等级索引表!B:B,管道等级索引表!G:G,,0)</f>
        <v>A106 Gr.B
API 5L Gr.B
SAWH</v>
      </c>
      <c r="W231" s="22" t="s">
        <v>5</v>
      </c>
      <c r="X231" s="23"/>
      <c r="Y231" s="22"/>
      <c r="Z231" s="22" t="str">
        <f>_xlfn.CONCAT(表格1[[#This Row],[系統]],"-",表格1[[#This Row],[編號]])</f>
        <v>DW-0401</v>
      </c>
      <c r="AA231" s="22"/>
      <c r="AB23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3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31" s="24" t="str">
        <f>IFERROR(_xlfn.XLOOKUP(表格1[[#This Row],[Line_No]],管道特性一覽表!A:A,管道特性一覽表!P:P,,0),"")</f>
        <v>水</v>
      </c>
      <c r="AE231" s="24" t="str" cm="1">
        <f t="array" ref="AE231">_xlfn.IFNA(_xlfn.XLOOKUP(表格1[[#This Row],[Series NO]],'依TP NO.篩選'!A:A,'依TP NO.篩選'!R:R,,0),_xlfn.XLOOKUP(VALUE(表格1[[#This Row],[Series NO]]),VALUE('依TP NO.篩選'!A:A),'依TP NO.篩選'!R:R,,0))</f>
        <v>TP-001</v>
      </c>
      <c r="AF231" s="24" t="str">
        <f>_xlfn.XLOOKUP(表格1[[#This Row],[系統]],介質清單!A:A,介質清單!B:B,,0)</f>
        <v>工業水</v>
      </c>
      <c r="AG231" s="25"/>
      <c r="AH231" s="22" t="s">
        <v>3433</v>
      </c>
      <c r="AI231" s="24"/>
      <c r="AJ23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31" s="2" t="str" cm="1">
        <f t="array" ref="AK231">IFERROR(_xlfn.TEXTJOIN("-",TRUE,INDEX(_xlfn.TEXTSPLIT(B231,"-"),1),INDEX(_xlfn.TEXTSPLIT(B231,"-"),2),INDEX(_xlfn.TEXTSPLIT(B231,"-"),4),INDEX(_xlfn.TEXTSPLIT(B231,"-"),5)),_xlfn.TEXTJOIN("-",TRUE,_xlfn.XLOOKUP(VALUE(INDEX(_xlfn.TEXTSPLIT(B231,"-"),4)),'DN轉換表(必要)'!A:A,'DN轉換表(必要)'!B:B,,0),INDEX(_xlfn.TEXTSPLIT(B231,"-"),1),INDEX(_xlfn.TEXTSPLIT(B231,"-"),2),INDEX(_xlfn.TEXTSPLIT(B231,"-"),3),INDEX(_xlfn.TEXTSPLIT(B231,"-"),4),INDEX(_xlfn.TEXTSPLIT(B231,"-"),5)))</f>
        <v>DW-0401-AA1B-NA</v>
      </c>
      <c r="AL231" s="2" t="str">
        <f>IF(ISNUMBER(IFERROR(_xlfn.XLOOKUP(表格1[[#This Row],[Line_No]],'TEMP VALUE'!A:A,'DRAWING LIST'!A:A,,0),"")),"v","")</f>
        <v/>
      </c>
      <c r="AM231" s="2" t="str">
        <f>_xlfn.XLOOKUP(表格1[[#This Row],[Series NO]], 版本控制!$A:$A, 版本控制!$E:$E, , 0, -1)</f>
        <v>啟用</v>
      </c>
    </row>
    <row r="232" spans="1:39" hidden="1">
      <c r="A232" s="18">
        <f>'圖號清單-114.04.25'!A232</f>
        <v>230</v>
      </c>
      <c r="B232" s="14" t="str">
        <f>_xlfn.XLOOKUP(表格1[[#This Row],[Series NO]],'圖號清單-114.04.25'!A:A,'圖號清單-114.04.25'!B:B,,0)</f>
        <v>DW-0401-50-AA1B-NA-15</v>
      </c>
      <c r="C232" s="3" t="str">
        <f>COUNTIF($AK$2:AK232, AK232) &amp; "/" &amp; COUNTIF($AK$2:$AK$3003, AK232)</f>
        <v>15/15</v>
      </c>
      <c r="D232" s="3" t="str">
        <f t="shared" si="6"/>
        <v>DW-0401-50-AA1B-NA</v>
      </c>
      <c r="E232" s="14" t="str" cm="1">
        <f t="array" ref="E232">IFERROR(_xlfn.TEXTJOIN("-",TRUE,_xlfn.XLOOKUP(VALUE(INDEX(_xlfn.TEXTSPLIT(B232,"-"),3)),'DN轉換表(必要)'!A:A,'DN轉換表(必要)'!B:B,,0),INDEX(_xlfn.TEXTSPLIT(B232,"-"),1),INDEX(_xlfn.TEXTSPLIT(B232,"-"),2),INDEX(_xlfn.TEXTSPLIT(B232,"-"),4),INDEX(_xlfn.TEXTSPLIT(B232,"-"),5)),_xlfn.TEXTJOIN("-",TRUE,_xlfn.XLOOKUP(VALUE(INDEX(_xlfn.TEXTSPLIT(B232,"-"),4)),'DN轉換表(必要)'!A:A,'DN轉換表(必要)'!B:B,,0),INDEX(_xlfn.TEXTSPLIT(B232,"-"),1),INDEX(_xlfn.TEXTSPLIT(B232,"-"),2),INDEX(_xlfn.TEXTSPLIT(B232,"-"),3),INDEX(_xlfn.TEXTSPLIT(B232,"-"),4),INDEX(_xlfn.TEXTSPLIT(B232,"-"),5)))</f>
        <v>2"-DW-0401-AA1B-NA</v>
      </c>
      <c r="F232" s="3" t="str">
        <f>IFERROR(_xlfn.XLOOKUP(_xlfn.CONCAT(表格1[[#This Row],[Series NO]],"_",SUBSTITUTE(F$1,"REV.","")),版本控制!$F:$F,版本控制!$C:$C,,0),"")</f>
        <v>04/22/'25</v>
      </c>
      <c r="G232" s="3" t="str">
        <f>IFERROR(_xlfn.XLOOKUP(_xlfn.CONCAT(表格1[[#This Row],[Series NO]],"_",SUBSTITUTE(G$1,"REV.","")),版本控制!$F:$F,版本控制!$C:$C,,0),"")</f>
        <v/>
      </c>
      <c r="H232" s="3" t="str">
        <f>IFERROR(_xlfn.XLOOKUP(_xlfn.CONCAT(表格1[[#This Row],[Series NO]],"_",SUBSTITUTE(H$1,"REV.","")),版本控制!$F:$F,版本控制!$C:$C,,0),"")</f>
        <v/>
      </c>
      <c r="I232" s="3" t="str">
        <f>IFERROR(_xlfn.XLOOKUP(_xlfn.CONCAT(表格1[[#This Row],[Series NO]],"_",SUBSTITUTE(I$1,"REV.","")),版本控制!$F:$F,版本控制!$C:$C,,0),"")</f>
        <v/>
      </c>
      <c r="J232" s="3" t="str">
        <f>IFERROR(_xlfn.XLOOKUP(_xlfn.CONCAT(表格1[[#This Row],[Series NO]],"_",SUBSTITUTE(J$1,"REV.","")),版本控制!$F:$F,版本控制!$C:$C,,0),"")</f>
        <v/>
      </c>
      <c r="K232" s="3" t="str" cm="1">
        <f t="array" ref="K232">INDEX(F$1:J$1,1,MATCH(1,1/($F232:J232&lt;&gt;"")))</f>
        <v>REV.1</v>
      </c>
      <c r="L232" s="3" t="str" cm="1">
        <f t="array" ref="L232">LOOKUP(2,1/($F232:J232&lt;&gt;""),$F232:J232)</f>
        <v>04/22/'25</v>
      </c>
      <c r="M232" s="3"/>
      <c r="N232" s="3" t="str">
        <f t="shared" si="7"/>
        <v>0230</v>
      </c>
      <c r="O232" s="28"/>
      <c r="P232" s="15"/>
      <c r="Q232" s="22" cm="1">
        <f t="array" ref="Q232">_xlfn.XLOOKUP(INDEX(_xlfn.TEXTSPLIT(表格1[[#This Row],[LINE   NUMBER]],"-"),1),'DN轉換表(必要)'!B:B,'DN轉換表(必要)'!C:C,,0)</f>
        <v>2</v>
      </c>
      <c r="R232" s="22" t="str" cm="1">
        <f t="array" ref="R232">IF(IFERROR(MATCH(INDEX(_xlfn.TEXTSPLIT(表格1[[#This Row],[LINE   NUMBER]],"-"),2),介質清單!I:I,0)&gt;=1,FALSE),"Trim",INDEX(_xlfn.TEXTSPLIT(表格1[[#This Row],[LINE   NUMBER]],"-"),2))</f>
        <v>DW</v>
      </c>
      <c r="S232" s="22" t="str" cm="1">
        <f t="array" ref="S23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0401</v>
      </c>
      <c r="T232" s="22" t="str" cm="1">
        <f t="array" ref="T232">IF(LEN(INDEX(_xlfn.TEXTSPLIT(表格1[[#This Row],[LINE   NUMBER]],"-"),4))=4,INDEX(_xlfn.TEXTSPLIT(表格1[[#This Row],[LINE   NUMBER]],"-"),4),IF(LEN(MID(E232,FIND("AA",E232,1),4))=4,MID(E232,FIND("AA",E232,1),4),"Wrong"))</f>
        <v>AA1B</v>
      </c>
      <c r="U232" s="22" t="str" cm="1">
        <f t="array" ref="U23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32" s="22" t="str">
        <f>_xlfn.XLOOKUP(表格1[[#This Row],[級數]],管道等级索引表!B:B,管道等级索引表!G:G,,0)</f>
        <v>A106 Gr.B
API 5L Gr.B
SAWH</v>
      </c>
      <c r="W232" s="22" t="s">
        <v>5</v>
      </c>
      <c r="X232" s="23"/>
      <c r="Y232" s="22"/>
      <c r="Z232" s="22" t="str">
        <f>_xlfn.CONCAT(表格1[[#This Row],[系統]],"-",表格1[[#This Row],[編號]])</f>
        <v>DW-0401</v>
      </c>
      <c r="AA232" s="22"/>
      <c r="AB23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3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32" s="24" t="str">
        <f>IFERROR(_xlfn.XLOOKUP(表格1[[#This Row],[Line_No]],管道特性一覽表!A:A,管道特性一覽表!P:P,,0),"")</f>
        <v>水</v>
      </c>
      <c r="AE232" s="24" t="str" cm="1">
        <f t="array" ref="AE232">_xlfn.IFNA(_xlfn.XLOOKUP(表格1[[#This Row],[Series NO]],'依TP NO.篩選'!A:A,'依TP NO.篩選'!R:R,,0),_xlfn.XLOOKUP(VALUE(表格1[[#This Row],[Series NO]]),VALUE('依TP NO.篩選'!A:A),'依TP NO.篩選'!R:R,,0))</f>
        <v>TP-001</v>
      </c>
      <c r="AF232" s="24" t="str">
        <f>_xlfn.XLOOKUP(表格1[[#This Row],[系統]],介質清單!A:A,介質清單!B:B,,0)</f>
        <v>工業水</v>
      </c>
      <c r="AG232" s="25"/>
      <c r="AH232" s="22" t="s">
        <v>3433</v>
      </c>
      <c r="AI232" s="24"/>
      <c r="AJ23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32" s="2" t="str" cm="1">
        <f t="array" ref="AK232">IFERROR(_xlfn.TEXTJOIN("-",TRUE,INDEX(_xlfn.TEXTSPLIT(B232,"-"),1),INDEX(_xlfn.TEXTSPLIT(B232,"-"),2),INDEX(_xlfn.TEXTSPLIT(B232,"-"),4),INDEX(_xlfn.TEXTSPLIT(B232,"-"),5)),_xlfn.TEXTJOIN("-",TRUE,_xlfn.XLOOKUP(VALUE(INDEX(_xlfn.TEXTSPLIT(B232,"-"),4)),'DN轉換表(必要)'!A:A,'DN轉換表(必要)'!B:B,,0),INDEX(_xlfn.TEXTSPLIT(B232,"-"),1),INDEX(_xlfn.TEXTSPLIT(B232,"-"),2),INDEX(_xlfn.TEXTSPLIT(B232,"-"),3),INDEX(_xlfn.TEXTSPLIT(B232,"-"),4),INDEX(_xlfn.TEXTSPLIT(B232,"-"),5)))</f>
        <v>DW-0401-AA1B-NA</v>
      </c>
      <c r="AL232" s="2" t="str">
        <f>IF(ISNUMBER(IFERROR(_xlfn.XLOOKUP(表格1[[#This Row],[Line_No]],'TEMP VALUE'!A:A,'DRAWING LIST'!A:A,,0),"")),"v","")</f>
        <v/>
      </c>
      <c r="AM232" s="2" t="str">
        <f>_xlfn.XLOOKUP(表格1[[#This Row],[Series NO]], 版本控制!$A:$A, 版本控制!$E:$E, , 0, -1)</f>
        <v>啟用</v>
      </c>
    </row>
    <row r="233" spans="1:39" hidden="1">
      <c r="A233" s="18">
        <f>'圖號清單-114.04.25'!A233</f>
        <v>231</v>
      </c>
      <c r="B233" s="14" t="str">
        <f>_xlfn.XLOOKUP(表格1[[#This Row],[Series NO]],'圖號清單-114.04.25'!A:A,'圖號清單-114.04.25'!B:B,,0)</f>
        <v>DW-0402-25-AA1B-NA-1</v>
      </c>
      <c r="C233" s="3" t="str">
        <f>COUNTIF($AK$2:AK233, AK233) &amp; "/" &amp; COUNTIF($AK$2:$AK$3003, AK233)</f>
        <v>1/2</v>
      </c>
      <c r="D233" s="3" t="str">
        <f t="shared" si="6"/>
        <v>DW-0402-25-AA1B-NA</v>
      </c>
      <c r="E233" s="14" t="str" cm="1">
        <f t="array" ref="E233">IFERROR(_xlfn.TEXTJOIN("-",TRUE,_xlfn.XLOOKUP(VALUE(INDEX(_xlfn.TEXTSPLIT(B233,"-"),3)),'DN轉換表(必要)'!A:A,'DN轉換表(必要)'!B:B,,0),INDEX(_xlfn.TEXTSPLIT(B233,"-"),1),INDEX(_xlfn.TEXTSPLIT(B233,"-"),2),INDEX(_xlfn.TEXTSPLIT(B233,"-"),4),INDEX(_xlfn.TEXTSPLIT(B233,"-"),5)),_xlfn.TEXTJOIN("-",TRUE,_xlfn.XLOOKUP(VALUE(INDEX(_xlfn.TEXTSPLIT(B233,"-"),4)),'DN轉換表(必要)'!A:A,'DN轉換表(必要)'!B:B,,0),INDEX(_xlfn.TEXTSPLIT(B233,"-"),1),INDEX(_xlfn.TEXTSPLIT(B233,"-"),2),INDEX(_xlfn.TEXTSPLIT(B233,"-"),3),INDEX(_xlfn.TEXTSPLIT(B233,"-"),4),INDEX(_xlfn.TEXTSPLIT(B233,"-"),5)))</f>
        <v>1"-DW-0402-AA1B-NA</v>
      </c>
      <c r="F233" s="3" t="str">
        <f>IFERROR(_xlfn.XLOOKUP(_xlfn.CONCAT(表格1[[#This Row],[Series NO]],"_",SUBSTITUTE(F$1,"REV.","")),版本控制!$F:$F,版本控制!$C:$C,,0),"")</f>
        <v>04/22/'25</v>
      </c>
      <c r="G233" s="3" t="str">
        <f>IFERROR(_xlfn.XLOOKUP(_xlfn.CONCAT(表格1[[#This Row],[Series NO]],"_",SUBSTITUTE(G$1,"REV.","")),版本控制!$F:$F,版本控制!$C:$C,,0),"")</f>
        <v/>
      </c>
      <c r="H233" s="3" t="str">
        <f>IFERROR(_xlfn.XLOOKUP(_xlfn.CONCAT(表格1[[#This Row],[Series NO]],"_",SUBSTITUTE(H$1,"REV.","")),版本控制!$F:$F,版本控制!$C:$C,,0),"")</f>
        <v/>
      </c>
      <c r="I233" s="3" t="str">
        <f>IFERROR(_xlfn.XLOOKUP(_xlfn.CONCAT(表格1[[#This Row],[Series NO]],"_",SUBSTITUTE(I$1,"REV.","")),版本控制!$F:$F,版本控制!$C:$C,,0),"")</f>
        <v/>
      </c>
      <c r="J233" s="3" t="str">
        <f>IFERROR(_xlfn.XLOOKUP(_xlfn.CONCAT(表格1[[#This Row],[Series NO]],"_",SUBSTITUTE(J$1,"REV.","")),版本控制!$F:$F,版本控制!$C:$C,,0),"")</f>
        <v/>
      </c>
      <c r="K233" s="3" t="str" cm="1">
        <f t="array" ref="K233">INDEX(F$1:J$1,1,MATCH(1,1/($F233:J233&lt;&gt;"")))</f>
        <v>REV.1</v>
      </c>
      <c r="L233" s="3" t="str" cm="1">
        <f t="array" ref="L233">LOOKUP(2,1/($F233:J233&lt;&gt;""),$F233:J233)</f>
        <v>04/22/'25</v>
      </c>
      <c r="M233" s="3"/>
      <c r="N233" s="3" t="str">
        <f t="shared" si="7"/>
        <v>0231</v>
      </c>
      <c r="O233" s="28"/>
      <c r="P233" s="15"/>
      <c r="Q233" s="22" cm="1">
        <f t="array" ref="Q233">_xlfn.XLOOKUP(INDEX(_xlfn.TEXTSPLIT(表格1[[#This Row],[LINE   NUMBER]],"-"),1),'DN轉換表(必要)'!B:B,'DN轉換表(必要)'!C:C,,0)</f>
        <v>1</v>
      </c>
      <c r="R233" s="22" t="str" cm="1">
        <f t="array" ref="R233">IF(IFERROR(MATCH(INDEX(_xlfn.TEXTSPLIT(表格1[[#This Row],[LINE   NUMBER]],"-"),2),介質清單!I:I,0)&gt;=1,FALSE),"Trim",INDEX(_xlfn.TEXTSPLIT(表格1[[#This Row],[LINE   NUMBER]],"-"),2))</f>
        <v>DW</v>
      </c>
      <c r="S233" s="22" t="str" cm="1">
        <f t="array" ref="S23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0402</v>
      </c>
      <c r="T233" s="22" t="str" cm="1">
        <f t="array" ref="T233">IF(LEN(INDEX(_xlfn.TEXTSPLIT(表格1[[#This Row],[LINE   NUMBER]],"-"),4))=4,INDEX(_xlfn.TEXTSPLIT(表格1[[#This Row],[LINE   NUMBER]],"-"),4),IF(LEN(MID(E233,FIND("AA",E233,1),4))=4,MID(E233,FIND("AA",E233,1),4),"Wrong"))</f>
        <v>AA1B</v>
      </c>
      <c r="U233" s="22" t="str" cm="1">
        <f t="array" ref="U23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33" s="22" t="str">
        <f>_xlfn.XLOOKUP(表格1[[#This Row],[級數]],管道等级索引表!B:B,管道等级索引表!G:G,,0)</f>
        <v>A106 Gr.B
API 5L Gr.B
SAWH</v>
      </c>
      <c r="W233" s="22" t="s">
        <v>5</v>
      </c>
      <c r="X233" s="23"/>
      <c r="Y233" s="22"/>
      <c r="Z233" s="22" t="str">
        <f>_xlfn.CONCAT(表格1[[#This Row],[系統]],"-",表格1[[#This Row],[編號]])</f>
        <v>DW-0402</v>
      </c>
      <c r="AA233" s="22"/>
      <c r="AB23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3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33" s="24" t="str">
        <f>IFERROR(_xlfn.XLOOKUP(表格1[[#This Row],[Line_No]],管道特性一覽表!A:A,管道特性一覽表!P:P,,0),"")</f>
        <v>水</v>
      </c>
      <c r="AE233" s="24" t="str" cm="1">
        <f t="array" ref="AE233">_xlfn.IFNA(_xlfn.XLOOKUP(表格1[[#This Row],[Series NO]],'依TP NO.篩選'!A:A,'依TP NO.篩選'!R:R,,0),_xlfn.XLOOKUP(VALUE(表格1[[#This Row],[Series NO]]),VALUE('依TP NO.篩選'!A:A),'依TP NO.篩選'!R:R,,0))</f>
        <v>TP-001</v>
      </c>
      <c r="AF233" s="24" t="str">
        <f>_xlfn.XLOOKUP(表格1[[#This Row],[系統]],介質清單!A:A,介質清單!B:B,,0)</f>
        <v>工業水</v>
      </c>
      <c r="AG233" s="25"/>
      <c r="AH233" s="22" t="s">
        <v>3433</v>
      </c>
      <c r="AI233" s="24"/>
      <c r="AJ23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33" s="2" t="str" cm="1">
        <f t="array" ref="AK233">IFERROR(_xlfn.TEXTJOIN("-",TRUE,INDEX(_xlfn.TEXTSPLIT(B233,"-"),1),INDEX(_xlfn.TEXTSPLIT(B233,"-"),2),INDEX(_xlfn.TEXTSPLIT(B233,"-"),4),INDEX(_xlfn.TEXTSPLIT(B233,"-"),5)),_xlfn.TEXTJOIN("-",TRUE,_xlfn.XLOOKUP(VALUE(INDEX(_xlfn.TEXTSPLIT(B233,"-"),4)),'DN轉換表(必要)'!A:A,'DN轉換表(必要)'!B:B,,0),INDEX(_xlfn.TEXTSPLIT(B233,"-"),1),INDEX(_xlfn.TEXTSPLIT(B233,"-"),2),INDEX(_xlfn.TEXTSPLIT(B233,"-"),3),INDEX(_xlfn.TEXTSPLIT(B233,"-"),4),INDEX(_xlfn.TEXTSPLIT(B233,"-"),5)))</f>
        <v>DW-0402-AA1B-NA</v>
      </c>
      <c r="AL233" s="2" t="str">
        <f>IF(ISNUMBER(IFERROR(_xlfn.XLOOKUP(表格1[[#This Row],[Line_No]],'TEMP VALUE'!A:A,'DRAWING LIST'!A:A,,0),"")),"v","")</f>
        <v/>
      </c>
      <c r="AM233" s="2" t="str">
        <f>_xlfn.XLOOKUP(表格1[[#This Row],[Series NO]], 版本控制!$A:$A, 版本控制!$E:$E, , 0, -1)</f>
        <v>啟用</v>
      </c>
    </row>
    <row r="234" spans="1:39" hidden="1">
      <c r="A234" s="18">
        <f>'圖號清單-114.04.25'!A234</f>
        <v>232</v>
      </c>
      <c r="B234" s="14" t="str">
        <f>_xlfn.XLOOKUP(表格1[[#This Row],[Series NO]],'圖號清單-114.04.25'!A:A,'圖號清單-114.04.25'!B:B,,0)</f>
        <v>DW-0402-25-AA1B-NA-2</v>
      </c>
      <c r="C234" s="3" t="str">
        <f>COUNTIF($AK$2:AK234, AK234) &amp; "/" &amp; COUNTIF($AK$2:$AK$3003, AK234)</f>
        <v>2/2</v>
      </c>
      <c r="D234" s="3" t="str">
        <f t="shared" si="6"/>
        <v>DW-0402-25-AA1B-NA</v>
      </c>
      <c r="E234" s="14" t="str" cm="1">
        <f t="array" ref="E234">IFERROR(_xlfn.TEXTJOIN("-",TRUE,_xlfn.XLOOKUP(VALUE(INDEX(_xlfn.TEXTSPLIT(B234,"-"),3)),'DN轉換表(必要)'!A:A,'DN轉換表(必要)'!B:B,,0),INDEX(_xlfn.TEXTSPLIT(B234,"-"),1),INDEX(_xlfn.TEXTSPLIT(B234,"-"),2),INDEX(_xlfn.TEXTSPLIT(B234,"-"),4),INDEX(_xlfn.TEXTSPLIT(B234,"-"),5)),_xlfn.TEXTJOIN("-",TRUE,_xlfn.XLOOKUP(VALUE(INDEX(_xlfn.TEXTSPLIT(B234,"-"),4)),'DN轉換表(必要)'!A:A,'DN轉換表(必要)'!B:B,,0),INDEX(_xlfn.TEXTSPLIT(B234,"-"),1),INDEX(_xlfn.TEXTSPLIT(B234,"-"),2),INDEX(_xlfn.TEXTSPLIT(B234,"-"),3),INDEX(_xlfn.TEXTSPLIT(B234,"-"),4),INDEX(_xlfn.TEXTSPLIT(B234,"-"),5)))</f>
        <v>1"-DW-0402-AA1B-NA</v>
      </c>
      <c r="F234" s="3" t="str">
        <f>IFERROR(_xlfn.XLOOKUP(_xlfn.CONCAT(表格1[[#This Row],[Series NO]],"_",SUBSTITUTE(F$1,"REV.","")),版本控制!$F:$F,版本控制!$C:$C,,0),"")</f>
        <v>04/22/'25</v>
      </c>
      <c r="G234" s="3" t="str">
        <f>IFERROR(_xlfn.XLOOKUP(_xlfn.CONCAT(表格1[[#This Row],[Series NO]],"_",SUBSTITUTE(G$1,"REV.","")),版本控制!$F:$F,版本控制!$C:$C,,0),"")</f>
        <v/>
      </c>
      <c r="H234" s="3" t="str">
        <f>IFERROR(_xlfn.XLOOKUP(_xlfn.CONCAT(表格1[[#This Row],[Series NO]],"_",SUBSTITUTE(H$1,"REV.","")),版本控制!$F:$F,版本控制!$C:$C,,0),"")</f>
        <v/>
      </c>
      <c r="I234" s="3" t="str">
        <f>IFERROR(_xlfn.XLOOKUP(_xlfn.CONCAT(表格1[[#This Row],[Series NO]],"_",SUBSTITUTE(I$1,"REV.","")),版本控制!$F:$F,版本控制!$C:$C,,0),"")</f>
        <v/>
      </c>
      <c r="J234" s="3" t="str">
        <f>IFERROR(_xlfn.XLOOKUP(_xlfn.CONCAT(表格1[[#This Row],[Series NO]],"_",SUBSTITUTE(J$1,"REV.","")),版本控制!$F:$F,版本控制!$C:$C,,0),"")</f>
        <v/>
      </c>
      <c r="K234" s="3" t="str" cm="1">
        <f t="array" ref="K234">INDEX(F$1:J$1,1,MATCH(1,1/($F234:J234&lt;&gt;"")))</f>
        <v>REV.1</v>
      </c>
      <c r="L234" s="3" t="str" cm="1">
        <f t="array" ref="L234">LOOKUP(2,1/($F234:J234&lt;&gt;""),$F234:J234)</f>
        <v>04/22/'25</v>
      </c>
      <c r="M234" s="3"/>
      <c r="N234" s="3" t="str">
        <f t="shared" si="7"/>
        <v>0232</v>
      </c>
      <c r="O234" s="28"/>
      <c r="P234" s="32"/>
      <c r="Q234" s="22" cm="1">
        <f t="array" ref="Q234">_xlfn.XLOOKUP(INDEX(_xlfn.TEXTSPLIT(表格1[[#This Row],[LINE   NUMBER]],"-"),1),'DN轉換表(必要)'!B:B,'DN轉換表(必要)'!C:C,,0)</f>
        <v>1</v>
      </c>
      <c r="R234" s="22" t="str" cm="1">
        <f t="array" ref="R234">IF(IFERROR(MATCH(INDEX(_xlfn.TEXTSPLIT(表格1[[#This Row],[LINE   NUMBER]],"-"),2),介質清單!I:I,0)&gt;=1,FALSE),"Trim",INDEX(_xlfn.TEXTSPLIT(表格1[[#This Row],[LINE   NUMBER]],"-"),2))</f>
        <v>DW</v>
      </c>
      <c r="S234" s="22" t="str" cm="1">
        <f t="array" ref="S23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0402</v>
      </c>
      <c r="T234" s="22" t="str" cm="1">
        <f t="array" ref="T234">IF(LEN(INDEX(_xlfn.TEXTSPLIT(表格1[[#This Row],[LINE   NUMBER]],"-"),4))=4,INDEX(_xlfn.TEXTSPLIT(表格1[[#This Row],[LINE   NUMBER]],"-"),4),IF(LEN(MID(E234,FIND("AA",E234,1),4))=4,MID(E234,FIND("AA",E234,1),4),"Wrong"))</f>
        <v>AA1B</v>
      </c>
      <c r="U234" s="22" t="str" cm="1">
        <f t="array" ref="U23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34" s="22" t="str">
        <f>_xlfn.XLOOKUP(表格1[[#This Row],[級數]],管道等级索引表!B:B,管道等级索引表!G:G,,0)</f>
        <v>A106 Gr.B
API 5L Gr.B
SAWH</v>
      </c>
      <c r="W234" s="22" t="s">
        <v>5</v>
      </c>
      <c r="X234" s="23"/>
      <c r="Y234" s="22"/>
      <c r="Z234" s="22" t="str">
        <f>_xlfn.CONCAT(表格1[[#This Row],[系統]],"-",表格1[[#This Row],[編號]])</f>
        <v>DW-0402</v>
      </c>
      <c r="AA234" s="22"/>
      <c r="AB23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3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34" s="24" t="str">
        <f>IFERROR(_xlfn.XLOOKUP(表格1[[#This Row],[Line_No]],管道特性一覽表!A:A,管道特性一覽表!P:P,,0),"")</f>
        <v>水</v>
      </c>
      <c r="AE234" s="24" t="str" cm="1">
        <f t="array" ref="AE234">_xlfn.IFNA(_xlfn.XLOOKUP(表格1[[#This Row],[Series NO]],'依TP NO.篩選'!A:A,'依TP NO.篩選'!R:R,,0),_xlfn.XLOOKUP(VALUE(表格1[[#This Row],[Series NO]]),VALUE('依TP NO.篩選'!A:A),'依TP NO.篩選'!R:R,,0))</f>
        <v>TP-001</v>
      </c>
      <c r="AF234" s="24" t="str">
        <f>_xlfn.XLOOKUP(表格1[[#This Row],[系統]],介質清單!A:A,介質清單!B:B,,0)</f>
        <v>工業水</v>
      </c>
      <c r="AG234" s="25"/>
      <c r="AH234" s="22" t="s">
        <v>3433</v>
      </c>
      <c r="AI234" s="24"/>
      <c r="AJ23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34" s="2" t="str" cm="1">
        <f t="array" ref="AK234">IFERROR(_xlfn.TEXTJOIN("-",TRUE,INDEX(_xlfn.TEXTSPLIT(B234,"-"),1),INDEX(_xlfn.TEXTSPLIT(B234,"-"),2),INDEX(_xlfn.TEXTSPLIT(B234,"-"),4),INDEX(_xlfn.TEXTSPLIT(B234,"-"),5)),_xlfn.TEXTJOIN("-",TRUE,_xlfn.XLOOKUP(VALUE(INDEX(_xlfn.TEXTSPLIT(B234,"-"),4)),'DN轉換表(必要)'!A:A,'DN轉換表(必要)'!B:B,,0),INDEX(_xlfn.TEXTSPLIT(B234,"-"),1),INDEX(_xlfn.TEXTSPLIT(B234,"-"),2),INDEX(_xlfn.TEXTSPLIT(B234,"-"),3),INDEX(_xlfn.TEXTSPLIT(B234,"-"),4),INDEX(_xlfn.TEXTSPLIT(B234,"-"),5)))</f>
        <v>DW-0402-AA1B-NA</v>
      </c>
      <c r="AL234" s="2" t="str">
        <f>IF(ISNUMBER(IFERROR(_xlfn.XLOOKUP(表格1[[#This Row],[Line_No]],'TEMP VALUE'!A:A,'DRAWING LIST'!A:A,,0),"")),"v","")</f>
        <v/>
      </c>
      <c r="AM234" s="2" t="str">
        <f>_xlfn.XLOOKUP(表格1[[#This Row],[Series NO]], 版本控制!$A:$A, 版本控制!$E:$E, , 0, -1)</f>
        <v>啟用</v>
      </c>
    </row>
    <row r="235" spans="1:39" hidden="1">
      <c r="A235" s="18">
        <f>'圖號清單-114.04.25'!A235</f>
        <v>233</v>
      </c>
      <c r="B235" s="14" t="str">
        <f>_xlfn.XLOOKUP(表格1[[#This Row],[Series NO]],'圖號清單-114.04.25'!A:A,'圖號清單-114.04.25'!B:B,,0)</f>
        <v>DW-0403-25-AA1B-NA</v>
      </c>
      <c r="C235" s="3" t="str">
        <f>COUNTIF($AK$2:AK235, AK235) &amp; "/" &amp; COUNTIF($AK$2:$AK$3003, AK235)</f>
        <v>1/1</v>
      </c>
      <c r="D235" s="3" t="str">
        <f t="shared" si="6"/>
        <v>DW-0403-25-AA1B-NA</v>
      </c>
      <c r="E235" s="14" t="str" cm="1">
        <f t="array" ref="E235">IFERROR(_xlfn.TEXTJOIN("-",TRUE,_xlfn.XLOOKUP(VALUE(INDEX(_xlfn.TEXTSPLIT(B235,"-"),3)),'DN轉換表(必要)'!A:A,'DN轉換表(必要)'!B:B,,0),INDEX(_xlfn.TEXTSPLIT(B235,"-"),1),INDEX(_xlfn.TEXTSPLIT(B235,"-"),2),INDEX(_xlfn.TEXTSPLIT(B235,"-"),4),INDEX(_xlfn.TEXTSPLIT(B235,"-"),5)),_xlfn.TEXTJOIN("-",TRUE,_xlfn.XLOOKUP(VALUE(INDEX(_xlfn.TEXTSPLIT(B235,"-"),4)),'DN轉換表(必要)'!A:A,'DN轉換表(必要)'!B:B,,0),INDEX(_xlfn.TEXTSPLIT(B235,"-"),1),INDEX(_xlfn.TEXTSPLIT(B235,"-"),2),INDEX(_xlfn.TEXTSPLIT(B235,"-"),3),INDEX(_xlfn.TEXTSPLIT(B235,"-"),4),INDEX(_xlfn.TEXTSPLIT(B235,"-"),5)))</f>
        <v>1"-DW-0403-AA1B-NA</v>
      </c>
      <c r="F235" s="3" t="str">
        <f>IFERROR(_xlfn.XLOOKUP(_xlfn.CONCAT(表格1[[#This Row],[Series NO]],"_",SUBSTITUTE(F$1,"REV.","")),版本控制!$F:$F,版本控制!$C:$C,,0),"")</f>
        <v>04/22/'25</v>
      </c>
      <c r="G235" s="3" t="str">
        <f>IFERROR(_xlfn.XLOOKUP(_xlfn.CONCAT(表格1[[#This Row],[Series NO]],"_",SUBSTITUTE(G$1,"REV.","")),版本控制!$F:$F,版本控制!$C:$C,,0),"")</f>
        <v>06/03/'25</v>
      </c>
      <c r="H235" s="3" t="str">
        <f>IFERROR(_xlfn.XLOOKUP(_xlfn.CONCAT(表格1[[#This Row],[Series NO]],"_",SUBSTITUTE(H$1,"REV.","")),版本控制!$F:$F,版本控制!$C:$C,,0),"")</f>
        <v/>
      </c>
      <c r="I235" s="3" t="str">
        <f>IFERROR(_xlfn.XLOOKUP(_xlfn.CONCAT(表格1[[#This Row],[Series NO]],"_",SUBSTITUTE(I$1,"REV.","")),版本控制!$F:$F,版本控制!$C:$C,,0),"")</f>
        <v/>
      </c>
      <c r="J235" s="3" t="str">
        <f>IFERROR(_xlfn.XLOOKUP(_xlfn.CONCAT(表格1[[#This Row],[Series NO]],"_",SUBSTITUTE(J$1,"REV.","")),版本控制!$F:$F,版本控制!$C:$C,,0),"")</f>
        <v/>
      </c>
      <c r="K235" s="3" t="str" cm="1">
        <f t="array" ref="K235">INDEX(F$1:J$1,1,MATCH(1,1/($F235:J235&lt;&gt;"")))</f>
        <v>REV.2</v>
      </c>
      <c r="L235" s="3" t="str" cm="1">
        <f t="array" ref="L235">LOOKUP(2,1/($F235:J235&lt;&gt;""),$F235:J235)</f>
        <v>06/03/'25</v>
      </c>
      <c r="M235" s="3"/>
      <c r="N235" s="3" t="str">
        <f t="shared" si="7"/>
        <v>0233</v>
      </c>
      <c r="O235" s="28"/>
      <c r="P235" s="32"/>
      <c r="Q235" s="22" cm="1">
        <f t="array" ref="Q235">_xlfn.XLOOKUP(INDEX(_xlfn.TEXTSPLIT(表格1[[#This Row],[LINE   NUMBER]],"-"),1),'DN轉換表(必要)'!B:B,'DN轉換表(必要)'!C:C,,0)</f>
        <v>1</v>
      </c>
      <c r="R235" s="22" t="str" cm="1">
        <f t="array" ref="R235">IF(IFERROR(MATCH(INDEX(_xlfn.TEXTSPLIT(表格1[[#This Row],[LINE   NUMBER]],"-"),2),介質清單!I:I,0)&gt;=1,FALSE),"Trim",INDEX(_xlfn.TEXTSPLIT(表格1[[#This Row],[LINE   NUMBER]],"-"),2))</f>
        <v>DW</v>
      </c>
      <c r="S235" s="22" t="str" cm="1">
        <f t="array" ref="S23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0403</v>
      </c>
      <c r="T235" s="22" t="str" cm="1">
        <f t="array" ref="T235">IF(LEN(INDEX(_xlfn.TEXTSPLIT(表格1[[#This Row],[LINE   NUMBER]],"-"),4))=4,INDEX(_xlfn.TEXTSPLIT(表格1[[#This Row],[LINE   NUMBER]],"-"),4),IF(LEN(MID(E235,FIND("AA",E235,1),4))=4,MID(E235,FIND("AA",E235,1),4),"Wrong"))</f>
        <v>AA1B</v>
      </c>
      <c r="U235" s="22" t="str" cm="1">
        <f t="array" ref="U23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35" s="22" t="str">
        <f>_xlfn.XLOOKUP(表格1[[#This Row],[級數]],管道等级索引表!B:B,管道等级索引表!G:G,,0)</f>
        <v>A106 Gr.B
API 5L Gr.B
SAWH</v>
      </c>
      <c r="W235" s="22" t="s">
        <v>5</v>
      </c>
      <c r="X235" s="23"/>
      <c r="Y235" s="22"/>
      <c r="Z235" s="22" t="str">
        <f>_xlfn.CONCAT(表格1[[#This Row],[系統]],"-",表格1[[#This Row],[編號]])</f>
        <v>DW-0403</v>
      </c>
      <c r="AA235" s="22"/>
      <c r="AB23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3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35" s="24" t="str">
        <f>IFERROR(_xlfn.XLOOKUP(表格1[[#This Row],[Line_No]],管道特性一覽表!A:A,管道特性一覽表!P:P,,0),"")</f>
        <v>水</v>
      </c>
      <c r="AE235" s="24" t="str" cm="1">
        <f t="array" ref="AE235">_xlfn.IFNA(_xlfn.XLOOKUP(表格1[[#This Row],[Series NO]],'依TP NO.篩選'!A:A,'依TP NO.篩選'!R:R,,0),_xlfn.XLOOKUP(VALUE(表格1[[#This Row],[Series NO]]),VALUE('依TP NO.篩選'!A:A),'依TP NO.篩選'!R:R,,0))</f>
        <v>TP-001</v>
      </c>
      <c r="AF235" s="24" t="str">
        <f>_xlfn.XLOOKUP(表格1[[#This Row],[系統]],介質清單!A:A,介質清單!B:B,,0)</f>
        <v>工業水</v>
      </c>
      <c r="AG235" s="25"/>
      <c r="AH235" s="22" t="s">
        <v>3433</v>
      </c>
      <c r="AI235" s="24"/>
      <c r="AJ23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35" s="2" t="str" cm="1">
        <f t="array" ref="AK235">IFERROR(_xlfn.TEXTJOIN("-",TRUE,INDEX(_xlfn.TEXTSPLIT(B235,"-"),1),INDEX(_xlfn.TEXTSPLIT(B235,"-"),2),INDEX(_xlfn.TEXTSPLIT(B235,"-"),4),INDEX(_xlfn.TEXTSPLIT(B235,"-"),5)),_xlfn.TEXTJOIN("-",TRUE,_xlfn.XLOOKUP(VALUE(INDEX(_xlfn.TEXTSPLIT(B235,"-"),4)),'DN轉換表(必要)'!A:A,'DN轉換表(必要)'!B:B,,0),INDEX(_xlfn.TEXTSPLIT(B235,"-"),1),INDEX(_xlfn.TEXTSPLIT(B235,"-"),2),INDEX(_xlfn.TEXTSPLIT(B235,"-"),3),INDEX(_xlfn.TEXTSPLIT(B235,"-"),4),INDEX(_xlfn.TEXTSPLIT(B235,"-"),5)))</f>
        <v>DW-0403-AA1B-NA</v>
      </c>
      <c r="AL235" s="2" t="str">
        <f>IF(ISNUMBER(IFERROR(_xlfn.XLOOKUP(表格1[[#This Row],[Line_No]],'TEMP VALUE'!A:A,'DRAWING LIST'!A:A,,0),"")),"v","")</f>
        <v/>
      </c>
      <c r="AM235" s="2" t="str">
        <f>_xlfn.XLOOKUP(表格1[[#This Row],[Series NO]], 版本控制!$A:$A, 版本控制!$E:$E, , 0, -1)</f>
        <v>啟用</v>
      </c>
    </row>
    <row r="236" spans="1:39" hidden="1">
      <c r="A236" s="18">
        <f>'圖號清單-114.04.25'!A236</f>
        <v>234</v>
      </c>
      <c r="B236" s="14" t="str">
        <f>_xlfn.XLOOKUP(表格1[[#This Row],[Series NO]],'圖號清單-114.04.25'!A:A,'圖號清單-114.04.25'!B:B,,0)</f>
        <v>DW-0404-25-AA1B-NA</v>
      </c>
      <c r="C236" s="3" t="str">
        <f>COUNTIF($AK$2:AK236, AK236) &amp; "/" &amp; COUNTIF($AK$2:$AK$3003, AK236)</f>
        <v>1/1</v>
      </c>
      <c r="D236" s="3" t="str">
        <f t="shared" si="6"/>
        <v>DW-0404-25-AA1B-NA</v>
      </c>
      <c r="E236" s="14" t="str" cm="1">
        <f t="array" ref="E236">IFERROR(_xlfn.TEXTJOIN("-",TRUE,_xlfn.XLOOKUP(VALUE(INDEX(_xlfn.TEXTSPLIT(B236,"-"),3)),'DN轉換表(必要)'!A:A,'DN轉換表(必要)'!B:B,,0),INDEX(_xlfn.TEXTSPLIT(B236,"-"),1),INDEX(_xlfn.TEXTSPLIT(B236,"-"),2),INDEX(_xlfn.TEXTSPLIT(B236,"-"),4),INDEX(_xlfn.TEXTSPLIT(B236,"-"),5)),_xlfn.TEXTJOIN("-",TRUE,_xlfn.XLOOKUP(VALUE(INDEX(_xlfn.TEXTSPLIT(B236,"-"),4)),'DN轉換表(必要)'!A:A,'DN轉換表(必要)'!B:B,,0),INDEX(_xlfn.TEXTSPLIT(B236,"-"),1),INDEX(_xlfn.TEXTSPLIT(B236,"-"),2),INDEX(_xlfn.TEXTSPLIT(B236,"-"),3),INDEX(_xlfn.TEXTSPLIT(B236,"-"),4),INDEX(_xlfn.TEXTSPLIT(B236,"-"),5)))</f>
        <v>1"-DW-0404-AA1B-NA</v>
      </c>
      <c r="F236" s="3" t="str">
        <f>IFERROR(_xlfn.XLOOKUP(_xlfn.CONCAT(表格1[[#This Row],[Series NO]],"_",SUBSTITUTE(F$1,"REV.","")),版本控制!$F:$F,版本控制!$C:$C,,0),"")</f>
        <v>04/22/'25</v>
      </c>
      <c r="G236" s="3" t="str">
        <f>IFERROR(_xlfn.XLOOKUP(_xlfn.CONCAT(表格1[[#This Row],[Series NO]],"_",SUBSTITUTE(G$1,"REV.","")),版本控制!$F:$F,版本控制!$C:$C,,0),"")</f>
        <v/>
      </c>
      <c r="H236" s="3" t="str">
        <f>IFERROR(_xlfn.XLOOKUP(_xlfn.CONCAT(表格1[[#This Row],[Series NO]],"_",SUBSTITUTE(H$1,"REV.","")),版本控制!$F:$F,版本控制!$C:$C,,0),"")</f>
        <v/>
      </c>
      <c r="I236" s="3" t="str">
        <f>IFERROR(_xlfn.XLOOKUP(_xlfn.CONCAT(表格1[[#This Row],[Series NO]],"_",SUBSTITUTE(I$1,"REV.","")),版本控制!$F:$F,版本控制!$C:$C,,0),"")</f>
        <v/>
      </c>
      <c r="J236" s="3" t="str">
        <f>IFERROR(_xlfn.XLOOKUP(_xlfn.CONCAT(表格1[[#This Row],[Series NO]],"_",SUBSTITUTE(J$1,"REV.","")),版本控制!$F:$F,版本控制!$C:$C,,0),"")</f>
        <v/>
      </c>
      <c r="K236" s="3" t="str" cm="1">
        <f t="array" ref="K236">INDEX(F$1:J$1,1,MATCH(1,1/($F236:J236&lt;&gt;"")))</f>
        <v>REV.1</v>
      </c>
      <c r="L236" s="3" t="str" cm="1">
        <f t="array" ref="L236">LOOKUP(2,1/($F236:J236&lt;&gt;""),$F236:J236)</f>
        <v>04/22/'25</v>
      </c>
      <c r="M236" s="3"/>
      <c r="N236" s="3" t="str">
        <f t="shared" si="7"/>
        <v>0234</v>
      </c>
      <c r="O236" s="28"/>
      <c r="P236" s="32"/>
      <c r="Q236" s="22" cm="1">
        <f t="array" ref="Q236">_xlfn.XLOOKUP(INDEX(_xlfn.TEXTSPLIT(表格1[[#This Row],[LINE   NUMBER]],"-"),1),'DN轉換表(必要)'!B:B,'DN轉換表(必要)'!C:C,,0)</f>
        <v>1</v>
      </c>
      <c r="R236" s="22" t="str" cm="1">
        <f t="array" ref="R236">IF(IFERROR(MATCH(INDEX(_xlfn.TEXTSPLIT(表格1[[#This Row],[LINE   NUMBER]],"-"),2),介質清單!I:I,0)&gt;=1,FALSE),"Trim",INDEX(_xlfn.TEXTSPLIT(表格1[[#This Row],[LINE   NUMBER]],"-"),2))</f>
        <v>DW</v>
      </c>
      <c r="S236" s="22" t="str" cm="1">
        <f t="array" ref="S23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0404</v>
      </c>
      <c r="T236" s="22" t="str" cm="1">
        <f t="array" ref="T236">IF(LEN(INDEX(_xlfn.TEXTSPLIT(表格1[[#This Row],[LINE   NUMBER]],"-"),4))=4,INDEX(_xlfn.TEXTSPLIT(表格1[[#This Row],[LINE   NUMBER]],"-"),4),IF(LEN(MID(E236,FIND("AA",E236,1),4))=4,MID(E236,FIND("AA",E236,1),4),"Wrong"))</f>
        <v>AA1B</v>
      </c>
      <c r="U236" s="22" t="str" cm="1">
        <f t="array" ref="U23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36" s="22" t="str">
        <f>_xlfn.XLOOKUP(表格1[[#This Row],[級數]],管道等级索引表!B:B,管道等级索引表!G:G,,0)</f>
        <v>A106 Gr.B
API 5L Gr.B
SAWH</v>
      </c>
      <c r="W236" s="22" t="s">
        <v>5</v>
      </c>
      <c r="X236" s="23"/>
      <c r="Y236" s="22"/>
      <c r="Z236" s="22" t="str">
        <f>_xlfn.CONCAT(表格1[[#This Row],[系統]],"-",表格1[[#This Row],[編號]])</f>
        <v>DW-0404</v>
      </c>
      <c r="AA236" s="22"/>
      <c r="AB23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3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36" s="24" t="str">
        <f>IFERROR(_xlfn.XLOOKUP(表格1[[#This Row],[Line_No]],管道特性一覽表!A:A,管道特性一覽表!P:P,,0),"")</f>
        <v>水</v>
      </c>
      <c r="AE236" s="24" t="str" cm="1">
        <f t="array" ref="AE236">_xlfn.IFNA(_xlfn.XLOOKUP(表格1[[#This Row],[Series NO]],'依TP NO.篩選'!A:A,'依TP NO.篩選'!R:R,,0),_xlfn.XLOOKUP(VALUE(表格1[[#This Row],[Series NO]]),VALUE('依TP NO.篩選'!A:A),'依TP NO.篩選'!R:R,,0))</f>
        <v>TP-001</v>
      </c>
      <c r="AF236" s="24" t="str">
        <f>_xlfn.XLOOKUP(表格1[[#This Row],[系統]],介質清單!A:A,介質清單!B:B,,0)</f>
        <v>工業水</v>
      </c>
      <c r="AG236" s="25"/>
      <c r="AH236" s="22" t="s">
        <v>3433</v>
      </c>
      <c r="AI236" s="24"/>
      <c r="AJ23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36" s="2" t="str" cm="1">
        <f t="array" ref="AK236">IFERROR(_xlfn.TEXTJOIN("-",TRUE,INDEX(_xlfn.TEXTSPLIT(B236,"-"),1),INDEX(_xlfn.TEXTSPLIT(B236,"-"),2),INDEX(_xlfn.TEXTSPLIT(B236,"-"),4),INDEX(_xlfn.TEXTSPLIT(B236,"-"),5)),_xlfn.TEXTJOIN("-",TRUE,_xlfn.XLOOKUP(VALUE(INDEX(_xlfn.TEXTSPLIT(B236,"-"),4)),'DN轉換表(必要)'!A:A,'DN轉換表(必要)'!B:B,,0),INDEX(_xlfn.TEXTSPLIT(B236,"-"),1),INDEX(_xlfn.TEXTSPLIT(B236,"-"),2),INDEX(_xlfn.TEXTSPLIT(B236,"-"),3),INDEX(_xlfn.TEXTSPLIT(B236,"-"),4),INDEX(_xlfn.TEXTSPLIT(B236,"-"),5)))</f>
        <v>DW-0404-AA1B-NA</v>
      </c>
      <c r="AL236" s="2" t="str">
        <f>IF(ISNUMBER(IFERROR(_xlfn.XLOOKUP(表格1[[#This Row],[Line_No]],'TEMP VALUE'!A:A,'DRAWING LIST'!A:A,,0),"")),"v","")</f>
        <v/>
      </c>
      <c r="AM236" s="2" t="str">
        <f>_xlfn.XLOOKUP(表格1[[#This Row],[Series NO]], 版本控制!$A:$A, 版本控制!$E:$E, , 0, -1)</f>
        <v>啟用</v>
      </c>
    </row>
    <row r="237" spans="1:39" hidden="1">
      <c r="A237" s="18">
        <f>'圖號清單-114.04.25'!A237</f>
        <v>235</v>
      </c>
      <c r="B237" s="14" t="str">
        <f>_xlfn.XLOOKUP(表格1[[#This Row],[Series NO]],'圖號清單-114.04.25'!A:A,'圖號清單-114.04.25'!B:B,,0)</f>
        <v>DW-0405-25-AA1B-NA</v>
      </c>
      <c r="C237" s="3" t="str">
        <f>COUNTIF($AK$2:AK237, AK237) &amp; "/" &amp; COUNTIF($AK$2:$AK$3003, AK237)</f>
        <v>1/1</v>
      </c>
      <c r="D237" s="3" t="str">
        <f t="shared" si="6"/>
        <v>DW-0405-25-AA1B-NA</v>
      </c>
      <c r="E237" s="14" t="str" cm="1">
        <f t="array" ref="E237">IFERROR(_xlfn.TEXTJOIN("-",TRUE,_xlfn.XLOOKUP(VALUE(INDEX(_xlfn.TEXTSPLIT(B237,"-"),3)),'DN轉換表(必要)'!A:A,'DN轉換表(必要)'!B:B,,0),INDEX(_xlfn.TEXTSPLIT(B237,"-"),1),INDEX(_xlfn.TEXTSPLIT(B237,"-"),2),INDEX(_xlfn.TEXTSPLIT(B237,"-"),4),INDEX(_xlfn.TEXTSPLIT(B237,"-"),5)),_xlfn.TEXTJOIN("-",TRUE,_xlfn.XLOOKUP(VALUE(INDEX(_xlfn.TEXTSPLIT(B237,"-"),4)),'DN轉換表(必要)'!A:A,'DN轉換表(必要)'!B:B,,0),INDEX(_xlfn.TEXTSPLIT(B237,"-"),1),INDEX(_xlfn.TEXTSPLIT(B237,"-"),2),INDEX(_xlfn.TEXTSPLIT(B237,"-"),3),INDEX(_xlfn.TEXTSPLIT(B237,"-"),4),INDEX(_xlfn.TEXTSPLIT(B237,"-"),5)))</f>
        <v>1"-DW-0405-AA1B-NA</v>
      </c>
      <c r="F237" s="3" t="str">
        <f>IFERROR(_xlfn.XLOOKUP(_xlfn.CONCAT(表格1[[#This Row],[Series NO]],"_",SUBSTITUTE(F$1,"REV.","")),版本控制!$F:$F,版本控制!$C:$C,,0),"")</f>
        <v>04/22/'25</v>
      </c>
      <c r="G237" s="3" t="str">
        <f>IFERROR(_xlfn.XLOOKUP(_xlfn.CONCAT(表格1[[#This Row],[Series NO]],"_",SUBSTITUTE(G$1,"REV.","")),版本控制!$F:$F,版本控制!$C:$C,,0),"")</f>
        <v>06/03/'25</v>
      </c>
      <c r="H237" s="3" t="str">
        <f>IFERROR(_xlfn.XLOOKUP(_xlfn.CONCAT(表格1[[#This Row],[Series NO]],"_",SUBSTITUTE(H$1,"REV.","")),版本控制!$F:$F,版本控制!$C:$C,,0),"")</f>
        <v/>
      </c>
      <c r="I237" s="3" t="str">
        <f>IFERROR(_xlfn.XLOOKUP(_xlfn.CONCAT(表格1[[#This Row],[Series NO]],"_",SUBSTITUTE(I$1,"REV.","")),版本控制!$F:$F,版本控制!$C:$C,,0),"")</f>
        <v/>
      </c>
      <c r="J237" s="3" t="str">
        <f>IFERROR(_xlfn.XLOOKUP(_xlfn.CONCAT(表格1[[#This Row],[Series NO]],"_",SUBSTITUTE(J$1,"REV.","")),版本控制!$F:$F,版本控制!$C:$C,,0),"")</f>
        <v/>
      </c>
      <c r="K237" s="3" t="str" cm="1">
        <f t="array" ref="K237">INDEX(F$1:J$1,1,MATCH(1,1/($F237:J237&lt;&gt;"")))</f>
        <v>REV.2</v>
      </c>
      <c r="L237" s="3" t="str" cm="1">
        <f t="array" ref="L237">LOOKUP(2,1/($F237:J237&lt;&gt;""),$F237:J237)</f>
        <v>06/03/'25</v>
      </c>
      <c r="M237" s="3"/>
      <c r="N237" s="3" t="str">
        <f t="shared" si="7"/>
        <v>0235</v>
      </c>
      <c r="O237" s="28"/>
      <c r="P237" s="32"/>
      <c r="Q237" s="22" cm="1">
        <f t="array" ref="Q237">_xlfn.XLOOKUP(INDEX(_xlfn.TEXTSPLIT(表格1[[#This Row],[LINE   NUMBER]],"-"),1),'DN轉換表(必要)'!B:B,'DN轉換表(必要)'!C:C,,0)</f>
        <v>1</v>
      </c>
      <c r="R237" s="22" t="str" cm="1">
        <f t="array" ref="R237">IF(IFERROR(MATCH(INDEX(_xlfn.TEXTSPLIT(表格1[[#This Row],[LINE   NUMBER]],"-"),2),介質清單!I:I,0)&gt;=1,FALSE),"Trim",INDEX(_xlfn.TEXTSPLIT(表格1[[#This Row],[LINE   NUMBER]],"-"),2))</f>
        <v>DW</v>
      </c>
      <c r="S237" s="22" t="str" cm="1">
        <f t="array" ref="S23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0405</v>
      </c>
      <c r="T237" s="22" t="str" cm="1">
        <f t="array" ref="T237">IF(LEN(INDEX(_xlfn.TEXTSPLIT(表格1[[#This Row],[LINE   NUMBER]],"-"),4))=4,INDEX(_xlfn.TEXTSPLIT(表格1[[#This Row],[LINE   NUMBER]],"-"),4),IF(LEN(MID(E237,FIND("AA",E237,1),4))=4,MID(E237,FIND("AA",E237,1),4),"Wrong"))</f>
        <v>AA1B</v>
      </c>
      <c r="U237" s="22" t="str" cm="1">
        <f t="array" ref="U23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37" s="22" t="str">
        <f>_xlfn.XLOOKUP(表格1[[#This Row],[級數]],管道等级索引表!B:B,管道等级索引表!G:G,,0)</f>
        <v>A106 Gr.B
API 5L Gr.B
SAWH</v>
      </c>
      <c r="W237" s="22" t="s">
        <v>5</v>
      </c>
      <c r="X237" s="23"/>
      <c r="Y237" s="22"/>
      <c r="Z237" s="22" t="str">
        <f>_xlfn.CONCAT(表格1[[#This Row],[系統]],"-",表格1[[#This Row],[編號]])</f>
        <v>DW-0405</v>
      </c>
      <c r="AA237" s="22"/>
      <c r="AB23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3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37" s="24" t="str">
        <f>IFERROR(_xlfn.XLOOKUP(表格1[[#This Row],[Line_No]],管道特性一覽表!A:A,管道特性一覽表!P:P,,0),"")</f>
        <v>水</v>
      </c>
      <c r="AE237" s="24" t="str" cm="1">
        <f t="array" ref="AE237">_xlfn.IFNA(_xlfn.XLOOKUP(表格1[[#This Row],[Series NO]],'依TP NO.篩選'!A:A,'依TP NO.篩選'!R:R,,0),_xlfn.XLOOKUP(VALUE(表格1[[#This Row],[Series NO]]),VALUE('依TP NO.篩選'!A:A),'依TP NO.篩選'!R:R,,0))</f>
        <v>TP-001</v>
      </c>
      <c r="AF237" s="24" t="str">
        <f>_xlfn.XLOOKUP(表格1[[#This Row],[系統]],介質清單!A:A,介質清單!B:B,,0)</f>
        <v>工業水</v>
      </c>
      <c r="AG237" s="25"/>
      <c r="AH237" s="22" t="s">
        <v>3433</v>
      </c>
      <c r="AI237" s="24"/>
      <c r="AJ23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37" s="2" t="str" cm="1">
        <f t="array" ref="AK237">IFERROR(_xlfn.TEXTJOIN("-",TRUE,INDEX(_xlfn.TEXTSPLIT(B237,"-"),1),INDEX(_xlfn.TEXTSPLIT(B237,"-"),2),INDEX(_xlfn.TEXTSPLIT(B237,"-"),4),INDEX(_xlfn.TEXTSPLIT(B237,"-"),5)),_xlfn.TEXTJOIN("-",TRUE,_xlfn.XLOOKUP(VALUE(INDEX(_xlfn.TEXTSPLIT(B237,"-"),4)),'DN轉換表(必要)'!A:A,'DN轉換表(必要)'!B:B,,0),INDEX(_xlfn.TEXTSPLIT(B237,"-"),1),INDEX(_xlfn.TEXTSPLIT(B237,"-"),2),INDEX(_xlfn.TEXTSPLIT(B237,"-"),3),INDEX(_xlfn.TEXTSPLIT(B237,"-"),4),INDEX(_xlfn.TEXTSPLIT(B237,"-"),5)))</f>
        <v>DW-0405-AA1B-NA</v>
      </c>
      <c r="AL237" s="2" t="str">
        <f>IF(ISNUMBER(IFERROR(_xlfn.XLOOKUP(表格1[[#This Row],[Line_No]],'TEMP VALUE'!A:A,'DRAWING LIST'!A:A,,0),"")),"v","")</f>
        <v/>
      </c>
      <c r="AM237" s="2" t="str">
        <f>_xlfn.XLOOKUP(表格1[[#This Row],[Series NO]], 版本控制!$A:$A, 版本控制!$E:$E, , 0, -1)</f>
        <v>啟用</v>
      </c>
    </row>
    <row r="238" spans="1:39" hidden="1">
      <c r="A238" s="18">
        <f>'圖號清單-114.04.25'!A238</f>
        <v>236</v>
      </c>
      <c r="B238" s="14" t="str">
        <f>_xlfn.XLOOKUP(表格1[[#This Row],[Series NO]],'圖號清單-114.04.25'!A:A,'圖號清單-114.04.25'!B:B,,0)</f>
        <v>DW-1301-50-AA1B-NA-1</v>
      </c>
      <c r="C238" s="3" t="str">
        <f>COUNTIF($AK$2:AK238, AK238) &amp; "/" &amp; COUNTIF($AK$2:$AK$3003, AK238)</f>
        <v>1/5</v>
      </c>
      <c r="D238" s="3" t="str">
        <f t="shared" si="6"/>
        <v>DW-1301-50-AA1B-NA</v>
      </c>
      <c r="E238" s="14" t="str" cm="1">
        <f t="array" ref="E238">IFERROR(_xlfn.TEXTJOIN("-",TRUE,_xlfn.XLOOKUP(VALUE(INDEX(_xlfn.TEXTSPLIT(B238,"-"),3)),'DN轉換表(必要)'!A:A,'DN轉換表(必要)'!B:B,,0),INDEX(_xlfn.TEXTSPLIT(B238,"-"),1),INDEX(_xlfn.TEXTSPLIT(B238,"-"),2),INDEX(_xlfn.TEXTSPLIT(B238,"-"),4),INDEX(_xlfn.TEXTSPLIT(B238,"-"),5)),_xlfn.TEXTJOIN("-",TRUE,_xlfn.XLOOKUP(VALUE(INDEX(_xlfn.TEXTSPLIT(B238,"-"),4)),'DN轉換表(必要)'!A:A,'DN轉換表(必要)'!B:B,,0),INDEX(_xlfn.TEXTSPLIT(B238,"-"),1),INDEX(_xlfn.TEXTSPLIT(B238,"-"),2),INDEX(_xlfn.TEXTSPLIT(B238,"-"),3),INDEX(_xlfn.TEXTSPLIT(B238,"-"),4),INDEX(_xlfn.TEXTSPLIT(B238,"-"),5)))</f>
        <v>2"-DW-1301-AA1B-NA</v>
      </c>
      <c r="F238" s="3" t="str">
        <f>IFERROR(_xlfn.XLOOKUP(_xlfn.CONCAT(表格1[[#This Row],[Series NO]],"_",SUBSTITUTE(F$1,"REV.","")),版本控制!$F:$F,版本控制!$C:$C,,0),"")</f>
        <v>04/22/'25</v>
      </c>
      <c r="G238" s="3" t="str">
        <f>IFERROR(_xlfn.XLOOKUP(_xlfn.CONCAT(表格1[[#This Row],[Series NO]],"_",SUBSTITUTE(G$1,"REV.","")),版本控制!$F:$F,版本控制!$C:$C,,0),"")</f>
        <v>06/03/'25</v>
      </c>
      <c r="H238" s="3" t="str">
        <f>IFERROR(_xlfn.XLOOKUP(_xlfn.CONCAT(表格1[[#This Row],[Series NO]],"_",SUBSTITUTE(H$1,"REV.","")),版本控制!$F:$F,版本控制!$C:$C,,0),"")</f>
        <v/>
      </c>
      <c r="I238" s="3" t="str">
        <f>IFERROR(_xlfn.XLOOKUP(_xlfn.CONCAT(表格1[[#This Row],[Series NO]],"_",SUBSTITUTE(I$1,"REV.","")),版本控制!$F:$F,版本控制!$C:$C,,0),"")</f>
        <v/>
      </c>
      <c r="J238" s="3" t="str">
        <f>IFERROR(_xlfn.XLOOKUP(_xlfn.CONCAT(表格1[[#This Row],[Series NO]],"_",SUBSTITUTE(J$1,"REV.","")),版本控制!$F:$F,版本控制!$C:$C,,0),"")</f>
        <v/>
      </c>
      <c r="K238" s="3" t="str" cm="1">
        <f t="array" ref="K238">INDEX(F$1:J$1,1,MATCH(1,1/($F238:J238&lt;&gt;"")))</f>
        <v>REV.2</v>
      </c>
      <c r="L238" s="3" t="str" cm="1">
        <f t="array" ref="L238">LOOKUP(2,1/($F238:J238&lt;&gt;""),$F238:J238)</f>
        <v>06/03/'25</v>
      </c>
      <c r="M238" s="3"/>
      <c r="N238" s="3" t="str">
        <f t="shared" si="7"/>
        <v>0236</v>
      </c>
      <c r="O238" s="28"/>
      <c r="P238" s="15"/>
      <c r="Q238" s="22" cm="1">
        <f t="array" ref="Q238">_xlfn.XLOOKUP(INDEX(_xlfn.TEXTSPLIT(表格1[[#This Row],[LINE   NUMBER]],"-"),1),'DN轉換表(必要)'!B:B,'DN轉換表(必要)'!C:C,,0)</f>
        <v>2</v>
      </c>
      <c r="R238" s="22" t="str" cm="1">
        <f t="array" ref="R238">IF(IFERROR(MATCH(INDEX(_xlfn.TEXTSPLIT(表格1[[#This Row],[LINE   NUMBER]],"-"),2),介質清單!I:I,0)&gt;=1,FALSE),"Trim",INDEX(_xlfn.TEXTSPLIT(表格1[[#This Row],[LINE   NUMBER]],"-"),2))</f>
        <v>DW</v>
      </c>
      <c r="S238" s="22" t="str" cm="1">
        <f t="array" ref="S23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1301</v>
      </c>
      <c r="T238" s="22" t="str" cm="1">
        <f t="array" ref="T238">IF(LEN(INDEX(_xlfn.TEXTSPLIT(表格1[[#This Row],[LINE   NUMBER]],"-"),4))=4,INDEX(_xlfn.TEXTSPLIT(表格1[[#This Row],[LINE   NUMBER]],"-"),4),IF(LEN(MID(E238,FIND("AA",E238,1),4))=4,MID(E238,FIND("AA",E238,1),4),"Wrong"))</f>
        <v>AA1B</v>
      </c>
      <c r="U238" s="22" t="str" cm="1">
        <f t="array" ref="U23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38" s="22" t="str">
        <f>_xlfn.XLOOKUP(表格1[[#This Row],[級數]],管道等级索引表!B:B,管道等级索引表!G:G,,0)</f>
        <v>A106 Gr.B
API 5L Gr.B
SAWH</v>
      </c>
      <c r="W238" s="22" t="s">
        <v>5</v>
      </c>
      <c r="X238" s="23"/>
      <c r="Y238" s="22"/>
      <c r="Z238" s="22" t="str">
        <f>_xlfn.CONCAT(表格1[[#This Row],[系統]],"-",表格1[[#This Row],[編號]])</f>
        <v>DW-1301</v>
      </c>
      <c r="AA238" s="22"/>
      <c r="AB23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3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38" s="24" t="str">
        <f>IFERROR(_xlfn.XLOOKUP(表格1[[#This Row],[Line_No]],管道特性一覽表!A:A,管道特性一覽表!P:P,,0),"")</f>
        <v>水</v>
      </c>
      <c r="AE238" s="24" t="str" cm="1">
        <f t="array" ref="AE238">_xlfn.IFNA(_xlfn.XLOOKUP(表格1[[#This Row],[Series NO]],'依TP NO.篩選'!A:A,'依TP NO.篩選'!R:R,,0),_xlfn.XLOOKUP(VALUE(表格1[[#This Row],[Series NO]]),VALUE('依TP NO.篩選'!A:A),'依TP NO.篩選'!R:R,,0))</f>
        <v>TP-001</v>
      </c>
      <c r="AF238" s="24" t="str">
        <f>_xlfn.XLOOKUP(表格1[[#This Row],[系統]],介質清單!A:A,介質清單!B:B,,0)</f>
        <v>工業水</v>
      </c>
      <c r="AG238" s="25"/>
      <c r="AH238" s="22" t="s">
        <v>3433</v>
      </c>
      <c r="AI238" s="24"/>
      <c r="AJ23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38" s="2" t="str" cm="1">
        <f t="array" ref="AK238">IFERROR(_xlfn.TEXTJOIN("-",TRUE,INDEX(_xlfn.TEXTSPLIT(B238,"-"),1),INDEX(_xlfn.TEXTSPLIT(B238,"-"),2),INDEX(_xlfn.TEXTSPLIT(B238,"-"),4),INDEX(_xlfn.TEXTSPLIT(B238,"-"),5)),_xlfn.TEXTJOIN("-",TRUE,_xlfn.XLOOKUP(VALUE(INDEX(_xlfn.TEXTSPLIT(B238,"-"),4)),'DN轉換表(必要)'!A:A,'DN轉換表(必要)'!B:B,,0),INDEX(_xlfn.TEXTSPLIT(B238,"-"),1),INDEX(_xlfn.TEXTSPLIT(B238,"-"),2),INDEX(_xlfn.TEXTSPLIT(B238,"-"),3),INDEX(_xlfn.TEXTSPLIT(B238,"-"),4),INDEX(_xlfn.TEXTSPLIT(B238,"-"),5)))</f>
        <v>DW-1301-AA1B-NA</v>
      </c>
      <c r="AL238" s="2" t="str">
        <f>IF(ISNUMBER(IFERROR(_xlfn.XLOOKUP(表格1[[#This Row],[Line_No]],'TEMP VALUE'!A:A,'DRAWING LIST'!A:A,,0),"")),"v","")</f>
        <v/>
      </c>
      <c r="AM238" s="2" t="str">
        <f>_xlfn.XLOOKUP(表格1[[#This Row],[Series NO]], 版本控制!$A:$A, 版本控制!$E:$E, , 0, -1)</f>
        <v>啟用</v>
      </c>
    </row>
    <row r="239" spans="1:39" hidden="1">
      <c r="A239" s="18">
        <f>'圖號清單-114.04.25'!A239</f>
        <v>237</v>
      </c>
      <c r="B239" s="14" t="str">
        <f>_xlfn.XLOOKUP(表格1[[#This Row],[Series NO]],'圖號清單-114.04.25'!A:A,'圖號清單-114.04.25'!B:B,,0)</f>
        <v>DW-1301-50-AA1B-NA-2</v>
      </c>
      <c r="C239" s="3" t="str">
        <f>COUNTIF($AK$2:AK239, AK239) &amp; "/" &amp; COUNTIF($AK$2:$AK$3003, AK239)</f>
        <v>2/5</v>
      </c>
      <c r="D239" s="3" t="str">
        <f t="shared" si="6"/>
        <v>DW-1301-50-AA1B-NA</v>
      </c>
      <c r="E239" s="14" t="str" cm="1">
        <f t="array" ref="E239">IFERROR(_xlfn.TEXTJOIN("-",TRUE,_xlfn.XLOOKUP(VALUE(INDEX(_xlfn.TEXTSPLIT(B239,"-"),3)),'DN轉換表(必要)'!A:A,'DN轉換表(必要)'!B:B,,0),INDEX(_xlfn.TEXTSPLIT(B239,"-"),1),INDEX(_xlfn.TEXTSPLIT(B239,"-"),2),INDEX(_xlfn.TEXTSPLIT(B239,"-"),4),INDEX(_xlfn.TEXTSPLIT(B239,"-"),5)),_xlfn.TEXTJOIN("-",TRUE,_xlfn.XLOOKUP(VALUE(INDEX(_xlfn.TEXTSPLIT(B239,"-"),4)),'DN轉換表(必要)'!A:A,'DN轉換表(必要)'!B:B,,0),INDEX(_xlfn.TEXTSPLIT(B239,"-"),1),INDEX(_xlfn.TEXTSPLIT(B239,"-"),2),INDEX(_xlfn.TEXTSPLIT(B239,"-"),3),INDEX(_xlfn.TEXTSPLIT(B239,"-"),4),INDEX(_xlfn.TEXTSPLIT(B239,"-"),5)))</f>
        <v>2"-DW-1301-AA1B-NA</v>
      </c>
      <c r="F239" s="3" t="str">
        <f>IFERROR(_xlfn.XLOOKUP(_xlfn.CONCAT(表格1[[#This Row],[Series NO]],"_",SUBSTITUTE(F$1,"REV.","")),版本控制!$F:$F,版本控制!$C:$C,,0),"")</f>
        <v>04/22/'25</v>
      </c>
      <c r="G239" s="3" t="str">
        <f>IFERROR(_xlfn.XLOOKUP(_xlfn.CONCAT(表格1[[#This Row],[Series NO]],"_",SUBSTITUTE(G$1,"REV.","")),版本控制!$F:$F,版本控制!$C:$C,,0),"")</f>
        <v/>
      </c>
      <c r="H239" s="3" t="str">
        <f>IFERROR(_xlfn.XLOOKUP(_xlfn.CONCAT(表格1[[#This Row],[Series NO]],"_",SUBSTITUTE(H$1,"REV.","")),版本控制!$F:$F,版本控制!$C:$C,,0),"")</f>
        <v/>
      </c>
      <c r="I239" s="3" t="str">
        <f>IFERROR(_xlfn.XLOOKUP(_xlfn.CONCAT(表格1[[#This Row],[Series NO]],"_",SUBSTITUTE(I$1,"REV.","")),版本控制!$F:$F,版本控制!$C:$C,,0),"")</f>
        <v/>
      </c>
      <c r="J239" s="3" t="str">
        <f>IFERROR(_xlfn.XLOOKUP(_xlfn.CONCAT(表格1[[#This Row],[Series NO]],"_",SUBSTITUTE(J$1,"REV.","")),版本控制!$F:$F,版本控制!$C:$C,,0),"")</f>
        <v/>
      </c>
      <c r="K239" s="3" t="str" cm="1">
        <f t="array" ref="K239">INDEX(F$1:J$1,1,MATCH(1,1/($F239:J239&lt;&gt;"")))</f>
        <v>REV.1</v>
      </c>
      <c r="L239" s="3" t="str" cm="1">
        <f t="array" ref="L239">LOOKUP(2,1/($F239:J239&lt;&gt;""),$F239:J239)</f>
        <v>04/22/'25</v>
      </c>
      <c r="M239" s="3"/>
      <c r="N239" s="3" t="str">
        <f t="shared" si="7"/>
        <v>0237</v>
      </c>
      <c r="O239" s="28"/>
      <c r="P239" s="32"/>
      <c r="Q239" s="22" cm="1">
        <f t="array" ref="Q239">_xlfn.XLOOKUP(INDEX(_xlfn.TEXTSPLIT(表格1[[#This Row],[LINE   NUMBER]],"-"),1),'DN轉換表(必要)'!B:B,'DN轉換表(必要)'!C:C,,0)</f>
        <v>2</v>
      </c>
      <c r="R239" s="22" t="str" cm="1">
        <f t="array" ref="R239">IF(IFERROR(MATCH(INDEX(_xlfn.TEXTSPLIT(表格1[[#This Row],[LINE   NUMBER]],"-"),2),介質清單!I:I,0)&gt;=1,FALSE),"Trim",INDEX(_xlfn.TEXTSPLIT(表格1[[#This Row],[LINE   NUMBER]],"-"),2))</f>
        <v>DW</v>
      </c>
      <c r="S239" s="22" t="str" cm="1">
        <f t="array" ref="S23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1301</v>
      </c>
      <c r="T239" s="22" t="str" cm="1">
        <f t="array" ref="T239">IF(LEN(INDEX(_xlfn.TEXTSPLIT(表格1[[#This Row],[LINE   NUMBER]],"-"),4))=4,INDEX(_xlfn.TEXTSPLIT(表格1[[#This Row],[LINE   NUMBER]],"-"),4),IF(LEN(MID(E239,FIND("AA",E239,1),4))=4,MID(E239,FIND("AA",E239,1),4),"Wrong"))</f>
        <v>AA1B</v>
      </c>
      <c r="U239" s="22" t="str" cm="1">
        <f t="array" ref="U23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39" s="22" t="str">
        <f>_xlfn.XLOOKUP(表格1[[#This Row],[級數]],管道等级索引表!B:B,管道等级索引表!G:G,,0)</f>
        <v>A106 Gr.B
API 5L Gr.B
SAWH</v>
      </c>
      <c r="W239" s="22" t="s">
        <v>5</v>
      </c>
      <c r="X239" s="23"/>
      <c r="Y239" s="22"/>
      <c r="Z239" s="22" t="str">
        <f>_xlfn.CONCAT(表格1[[#This Row],[系統]],"-",表格1[[#This Row],[編號]])</f>
        <v>DW-1301</v>
      </c>
      <c r="AA239" s="22"/>
      <c r="AB23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3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39" s="24" t="str">
        <f>IFERROR(_xlfn.XLOOKUP(表格1[[#This Row],[Line_No]],管道特性一覽表!A:A,管道特性一覽表!P:P,,0),"")</f>
        <v>水</v>
      </c>
      <c r="AE239" s="24" t="str" cm="1">
        <f t="array" ref="AE239">_xlfn.IFNA(_xlfn.XLOOKUP(表格1[[#This Row],[Series NO]],'依TP NO.篩選'!A:A,'依TP NO.篩選'!R:R,,0),_xlfn.XLOOKUP(VALUE(表格1[[#This Row],[Series NO]]),VALUE('依TP NO.篩選'!A:A),'依TP NO.篩選'!R:R,,0))</f>
        <v>TP-001</v>
      </c>
      <c r="AF239" s="24" t="str">
        <f>_xlfn.XLOOKUP(表格1[[#This Row],[系統]],介質清單!A:A,介質清單!B:B,,0)</f>
        <v>工業水</v>
      </c>
      <c r="AG239" s="25"/>
      <c r="AH239" s="22" t="s">
        <v>3433</v>
      </c>
      <c r="AI239" s="24"/>
      <c r="AJ23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39" s="2" t="str" cm="1">
        <f t="array" ref="AK239">IFERROR(_xlfn.TEXTJOIN("-",TRUE,INDEX(_xlfn.TEXTSPLIT(B239,"-"),1),INDEX(_xlfn.TEXTSPLIT(B239,"-"),2),INDEX(_xlfn.TEXTSPLIT(B239,"-"),4),INDEX(_xlfn.TEXTSPLIT(B239,"-"),5)),_xlfn.TEXTJOIN("-",TRUE,_xlfn.XLOOKUP(VALUE(INDEX(_xlfn.TEXTSPLIT(B239,"-"),4)),'DN轉換表(必要)'!A:A,'DN轉換表(必要)'!B:B,,0),INDEX(_xlfn.TEXTSPLIT(B239,"-"),1),INDEX(_xlfn.TEXTSPLIT(B239,"-"),2),INDEX(_xlfn.TEXTSPLIT(B239,"-"),3),INDEX(_xlfn.TEXTSPLIT(B239,"-"),4),INDEX(_xlfn.TEXTSPLIT(B239,"-"),5)))</f>
        <v>DW-1301-AA1B-NA</v>
      </c>
      <c r="AL239" s="2" t="str">
        <f>IF(ISNUMBER(IFERROR(_xlfn.XLOOKUP(表格1[[#This Row],[Line_No]],'TEMP VALUE'!A:A,'DRAWING LIST'!A:A,,0),"")),"v","")</f>
        <v/>
      </c>
      <c r="AM239" s="2" t="str">
        <f>_xlfn.XLOOKUP(表格1[[#This Row],[Series NO]], 版本控制!$A:$A, 版本控制!$E:$E, , 0, -1)</f>
        <v>啟用</v>
      </c>
    </row>
    <row r="240" spans="1:39" hidden="1">
      <c r="A240" s="18">
        <f>'圖號清單-114.04.25'!A240</f>
        <v>238</v>
      </c>
      <c r="B240" s="14" t="str">
        <f>_xlfn.XLOOKUP(表格1[[#This Row],[Series NO]],'圖號清單-114.04.25'!A:A,'圖號清單-114.04.25'!B:B,,0)</f>
        <v>DW-1301-50-AA1B-NA-3</v>
      </c>
      <c r="C240" s="3" t="str">
        <f>COUNTIF($AK$2:AK240, AK240) &amp; "/" &amp; COUNTIF($AK$2:$AK$3003, AK240)</f>
        <v>3/5</v>
      </c>
      <c r="D240" s="3" t="str">
        <f t="shared" si="6"/>
        <v>DW-1301-50-AA1B-NA</v>
      </c>
      <c r="E240" s="14" t="str" cm="1">
        <f t="array" ref="E240">IFERROR(_xlfn.TEXTJOIN("-",TRUE,_xlfn.XLOOKUP(VALUE(INDEX(_xlfn.TEXTSPLIT(B240,"-"),3)),'DN轉換表(必要)'!A:A,'DN轉換表(必要)'!B:B,,0),INDEX(_xlfn.TEXTSPLIT(B240,"-"),1),INDEX(_xlfn.TEXTSPLIT(B240,"-"),2),INDEX(_xlfn.TEXTSPLIT(B240,"-"),4),INDEX(_xlfn.TEXTSPLIT(B240,"-"),5)),_xlfn.TEXTJOIN("-",TRUE,_xlfn.XLOOKUP(VALUE(INDEX(_xlfn.TEXTSPLIT(B240,"-"),4)),'DN轉換表(必要)'!A:A,'DN轉換表(必要)'!B:B,,0),INDEX(_xlfn.TEXTSPLIT(B240,"-"),1),INDEX(_xlfn.TEXTSPLIT(B240,"-"),2),INDEX(_xlfn.TEXTSPLIT(B240,"-"),3),INDEX(_xlfn.TEXTSPLIT(B240,"-"),4),INDEX(_xlfn.TEXTSPLIT(B240,"-"),5)))</f>
        <v>2"-DW-1301-AA1B-NA</v>
      </c>
      <c r="F240" s="3" t="str">
        <f>IFERROR(_xlfn.XLOOKUP(_xlfn.CONCAT(表格1[[#This Row],[Series NO]],"_",SUBSTITUTE(F$1,"REV.","")),版本控制!$F:$F,版本控制!$C:$C,,0),"")</f>
        <v>04/22/'25</v>
      </c>
      <c r="G240" s="3" t="str">
        <f>IFERROR(_xlfn.XLOOKUP(_xlfn.CONCAT(表格1[[#This Row],[Series NO]],"_",SUBSTITUTE(G$1,"REV.","")),版本控制!$F:$F,版本控制!$C:$C,,0),"")</f>
        <v/>
      </c>
      <c r="H240" s="3" t="str">
        <f>IFERROR(_xlfn.XLOOKUP(_xlfn.CONCAT(表格1[[#This Row],[Series NO]],"_",SUBSTITUTE(H$1,"REV.","")),版本控制!$F:$F,版本控制!$C:$C,,0),"")</f>
        <v/>
      </c>
      <c r="I240" s="3" t="str">
        <f>IFERROR(_xlfn.XLOOKUP(_xlfn.CONCAT(表格1[[#This Row],[Series NO]],"_",SUBSTITUTE(I$1,"REV.","")),版本控制!$F:$F,版本控制!$C:$C,,0),"")</f>
        <v/>
      </c>
      <c r="J240" s="3" t="str">
        <f>IFERROR(_xlfn.XLOOKUP(_xlfn.CONCAT(表格1[[#This Row],[Series NO]],"_",SUBSTITUTE(J$1,"REV.","")),版本控制!$F:$F,版本控制!$C:$C,,0),"")</f>
        <v/>
      </c>
      <c r="K240" s="3" t="str" cm="1">
        <f t="array" ref="K240">INDEX(F$1:J$1,1,MATCH(1,1/($F240:J240&lt;&gt;"")))</f>
        <v>REV.1</v>
      </c>
      <c r="L240" s="3" t="str" cm="1">
        <f t="array" ref="L240">LOOKUP(2,1/($F240:J240&lt;&gt;""),$F240:J240)</f>
        <v>04/22/'25</v>
      </c>
      <c r="M240" s="3"/>
      <c r="N240" s="3" t="str">
        <f t="shared" si="7"/>
        <v>0238</v>
      </c>
      <c r="O240" s="28"/>
      <c r="P240" s="32"/>
      <c r="Q240" s="22" cm="1">
        <f t="array" ref="Q240">_xlfn.XLOOKUP(INDEX(_xlfn.TEXTSPLIT(表格1[[#This Row],[LINE   NUMBER]],"-"),1),'DN轉換表(必要)'!B:B,'DN轉換表(必要)'!C:C,,0)</f>
        <v>2</v>
      </c>
      <c r="R240" s="22" t="str" cm="1">
        <f t="array" ref="R240">IF(IFERROR(MATCH(INDEX(_xlfn.TEXTSPLIT(表格1[[#This Row],[LINE   NUMBER]],"-"),2),介質清單!I:I,0)&gt;=1,FALSE),"Trim",INDEX(_xlfn.TEXTSPLIT(表格1[[#This Row],[LINE   NUMBER]],"-"),2))</f>
        <v>DW</v>
      </c>
      <c r="S240" s="22" t="str" cm="1">
        <f t="array" ref="S24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1301</v>
      </c>
      <c r="T240" s="22" t="str" cm="1">
        <f t="array" ref="T240">IF(LEN(INDEX(_xlfn.TEXTSPLIT(表格1[[#This Row],[LINE   NUMBER]],"-"),4))=4,INDEX(_xlfn.TEXTSPLIT(表格1[[#This Row],[LINE   NUMBER]],"-"),4),IF(LEN(MID(E240,FIND("AA",E240,1),4))=4,MID(E240,FIND("AA",E240,1),4),"Wrong"))</f>
        <v>AA1B</v>
      </c>
      <c r="U240" s="22" t="str" cm="1">
        <f t="array" ref="U24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40" s="22" t="str">
        <f>_xlfn.XLOOKUP(表格1[[#This Row],[級數]],管道等级索引表!B:B,管道等级索引表!G:G,,0)</f>
        <v>A106 Gr.B
API 5L Gr.B
SAWH</v>
      </c>
      <c r="W240" s="22" t="s">
        <v>5</v>
      </c>
      <c r="X240" s="23"/>
      <c r="Y240" s="22"/>
      <c r="Z240" s="22" t="str">
        <f>_xlfn.CONCAT(表格1[[#This Row],[系統]],"-",表格1[[#This Row],[編號]])</f>
        <v>DW-1301</v>
      </c>
      <c r="AA240" s="22"/>
      <c r="AB24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4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40" s="24" t="str">
        <f>IFERROR(_xlfn.XLOOKUP(表格1[[#This Row],[Line_No]],管道特性一覽表!A:A,管道特性一覽表!P:P,,0),"")</f>
        <v>水</v>
      </c>
      <c r="AE240" s="24" t="str" cm="1">
        <f t="array" ref="AE240">_xlfn.IFNA(_xlfn.XLOOKUP(表格1[[#This Row],[Series NO]],'依TP NO.篩選'!A:A,'依TP NO.篩選'!R:R,,0),_xlfn.XLOOKUP(VALUE(表格1[[#This Row],[Series NO]]),VALUE('依TP NO.篩選'!A:A),'依TP NO.篩選'!R:R,,0))</f>
        <v>TP-001</v>
      </c>
      <c r="AF240" s="24" t="str">
        <f>_xlfn.XLOOKUP(表格1[[#This Row],[系統]],介質清單!A:A,介質清單!B:B,,0)</f>
        <v>工業水</v>
      </c>
      <c r="AG240" s="25"/>
      <c r="AH240" s="22" t="s">
        <v>3433</v>
      </c>
      <c r="AI240" s="24"/>
      <c r="AJ24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40" s="2" t="str" cm="1">
        <f t="array" ref="AK240">IFERROR(_xlfn.TEXTJOIN("-",TRUE,INDEX(_xlfn.TEXTSPLIT(B240,"-"),1),INDEX(_xlfn.TEXTSPLIT(B240,"-"),2),INDEX(_xlfn.TEXTSPLIT(B240,"-"),4),INDEX(_xlfn.TEXTSPLIT(B240,"-"),5)),_xlfn.TEXTJOIN("-",TRUE,_xlfn.XLOOKUP(VALUE(INDEX(_xlfn.TEXTSPLIT(B240,"-"),4)),'DN轉換表(必要)'!A:A,'DN轉換表(必要)'!B:B,,0),INDEX(_xlfn.TEXTSPLIT(B240,"-"),1),INDEX(_xlfn.TEXTSPLIT(B240,"-"),2),INDEX(_xlfn.TEXTSPLIT(B240,"-"),3),INDEX(_xlfn.TEXTSPLIT(B240,"-"),4),INDEX(_xlfn.TEXTSPLIT(B240,"-"),5)))</f>
        <v>DW-1301-AA1B-NA</v>
      </c>
      <c r="AL240" s="2" t="str">
        <f>IF(ISNUMBER(IFERROR(_xlfn.XLOOKUP(表格1[[#This Row],[Line_No]],'TEMP VALUE'!A:A,'DRAWING LIST'!A:A,,0),"")),"v","")</f>
        <v/>
      </c>
      <c r="AM240" s="2" t="str">
        <f>_xlfn.XLOOKUP(表格1[[#This Row],[Series NO]], 版本控制!$A:$A, 版本控制!$E:$E, , 0, -1)</f>
        <v>啟用</v>
      </c>
    </row>
    <row r="241" spans="1:39" hidden="1">
      <c r="A241" s="18">
        <f>'圖號清單-114.04.25'!A241</f>
        <v>239</v>
      </c>
      <c r="B241" s="14" t="str">
        <f>_xlfn.XLOOKUP(表格1[[#This Row],[Series NO]],'圖號清單-114.04.25'!A:A,'圖號清單-114.04.25'!B:B,,0)</f>
        <v>DW-1301-50-AA1B-NA-4</v>
      </c>
      <c r="C241" s="3" t="str">
        <f>COUNTIF($AK$2:AK241, AK241) &amp; "/" &amp; COUNTIF($AK$2:$AK$3003, AK241)</f>
        <v>4/5</v>
      </c>
      <c r="D241" s="3" t="str">
        <f t="shared" si="6"/>
        <v>DW-1301-50-AA1B-NA</v>
      </c>
      <c r="E241" s="14" t="str" cm="1">
        <f t="array" ref="E241">IFERROR(_xlfn.TEXTJOIN("-",TRUE,_xlfn.XLOOKUP(VALUE(INDEX(_xlfn.TEXTSPLIT(B241,"-"),3)),'DN轉換表(必要)'!A:A,'DN轉換表(必要)'!B:B,,0),INDEX(_xlfn.TEXTSPLIT(B241,"-"),1),INDEX(_xlfn.TEXTSPLIT(B241,"-"),2),INDEX(_xlfn.TEXTSPLIT(B241,"-"),4),INDEX(_xlfn.TEXTSPLIT(B241,"-"),5)),_xlfn.TEXTJOIN("-",TRUE,_xlfn.XLOOKUP(VALUE(INDEX(_xlfn.TEXTSPLIT(B241,"-"),4)),'DN轉換表(必要)'!A:A,'DN轉換表(必要)'!B:B,,0),INDEX(_xlfn.TEXTSPLIT(B241,"-"),1),INDEX(_xlfn.TEXTSPLIT(B241,"-"),2),INDEX(_xlfn.TEXTSPLIT(B241,"-"),3),INDEX(_xlfn.TEXTSPLIT(B241,"-"),4),INDEX(_xlfn.TEXTSPLIT(B241,"-"),5)))</f>
        <v>2"-DW-1301-AA1B-NA</v>
      </c>
      <c r="F241" s="3" t="str">
        <f>IFERROR(_xlfn.XLOOKUP(_xlfn.CONCAT(表格1[[#This Row],[Series NO]],"_",SUBSTITUTE(F$1,"REV.","")),版本控制!$F:$F,版本控制!$C:$C,,0),"")</f>
        <v>04/22/'25</v>
      </c>
      <c r="G241" s="3" t="str">
        <f>IFERROR(_xlfn.XLOOKUP(_xlfn.CONCAT(表格1[[#This Row],[Series NO]],"_",SUBSTITUTE(G$1,"REV.","")),版本控制!$F:$F,版本控制!$C:$C,,0),"")</f>
        <v/>
      </c>
      <c r="H241" s="3" t="str">
        <f>IFERROR(_xlfn.XLOOKUP(_xlfn.CONCAT(表格1[[#This Row],[Series NO]],"_",SUBSTITUTE(H$1,"REV.","")),版本控制!$F:$F,版本控制!$C:$C,,0),"")</f>
        <v/>
      </c>
      <c r="I241" s="3" t="str">
        <f>IFERROR(_xlfn.XLOOKUP(_xlfn.CONCAT(表格1[[#This Row],[Series NO]],"_",SUBSTITUTE(I$1,"REV.","")),版本控制!$F:$F,版本控制!$C:$C,,0),"")</f>
        <v/>
      </c>
      <c r="J241" s="3" t="str">
        <f>IFERROR(_xlfn.XLOOKUP(_xlfn.CONCAT(表格1[[#This Row],[Series NO]],"_",SUBSTITUTE(J$1,"REV.","")),版本控制!$F:$F,版本控制!$C:$C,,0),"")</f>
        <v/>
      </c>
      <c r="K241" s="3" t="str" cm="1">
        <f t="array" ref="K241">INDEX(F$1:J$1,1,MATCH(1,1/($F241:J241&lt;&gt;"")))</f>
        <v>REV.1</v>
      </c>
      <c r="L241" s="3" t="str" cm="1">
        <f t="array" ref="L241">LOOKUP(2,1/($F241:J241&lt;&gt;""),$F241:J241)</f>
        <v>04/22/'25</v>
      </c>
      <c r="M241" s="3"/>
      <c r="N241" s="3" t="str">
        <f t="shared" si="7"/>
        <v>0239</v>
      </c>
      <c r="O241" s="28"/>
      <c r="P241" s="15"/>
      <c r="Q241" s="22" cm="1">
        <f t="array" ref="Q241">_xlfn.XLOOKUP(INDEX(_xlfn.TEXTSPLIT(表格1[[#This Row],[LINE   NUMBER]],"-"),1),'DN轉換表(必要)'!B:B,'DN轉換表(必要)'!C:C,,0)</f>
        <v>2</v>
      </c>
      <c r="R241" s="22" t="str" cm="1">
        <f t="array" ref="R241">IF(IFERROR(MATCH(INDEX(_xlfn.TEXTSPLIT(表格1[[#This Row],[LINE   NUMBER]],"-"),2),介質清單!I:I,0)&gt;=1,FALSE),"Trim",INDEX(_xlfn.TEXTSPLIT(表格1[[#This Row],[LINE   NUMBER]],"-"),2))</f>
        <v>DW</v>
      </c>
      <c r="S241" s="22" t="str" cm="1">
        <f t="array" ref="S24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1301</v>
      </c>
      <c r="T241" s="22" t="str" cm="1">
        <f t="array" ref="T241">IF(LEN(INDEX(_xlfn.TEXTSPLIT(表格1[[#This Row],[LINE   NUMBER]],"-"),4))=4,INDEX(_xlfn.TEXTSPLIT(表格1[[#This Row],[LINE   NUMBER]],"-"),4),IF(LEN(MID(E241,FIND("AA",E241,1),4))=4,MID(E241,FIND("AA",E241,1),4),"Wrong"))</f>
        <v>AA1B</v>
      </c>
      <c r="U241" s="22" t="str" cm="1">
        <f t="array" ref="U24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41" s="22" t="str">
        <f>_xlfn.XLOOKUP(表格1[[#This Row],[級數]],管道等级索引表!B:B,管道等级索引表!G:G,,0)</f>
        <v>A106 Gr.B
API 5L Gr.B
SAWH</v>
      </c>
      <c r="W241" s="22" t="s">
        <v>5</v>
      </c>
      <c r="X241" s="23"/>
      <c r="Y241" s="22"/>
      <c r="Z241" s="22" t="str">
        <f>_xlfn.CONCAT(表格1[[#This Row],[系統]],"-",表格1[[#This Row],[編號]])</f>
        <v>DW-1301</v>
      </c>
      <c r="AA241" s="22"/>
      <c r="AB24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4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41" s="24" t="str">
        <f>IFERROR(_xlfn.XLOOKUP(表格1[[#This Row],[Line_No]],管道特性一覽表!A:A,管道特性一覽表!P:P,,0),"")</f>
        <v>水</v>
      </c>
      <c r="AE241" s="24" t="str" cm="1">
        <f t="array" ref="AE241">_xlfn.IFNA(_xlfn.XLOOKUP(表格1[[#This Row],[Series NO]],'依TP NO.篩選'!A:A,'依TP NO.篩選'!R:R,,0),_xlfn.XLOOKUP(VALUE(表格1[[#This Row],[Series NO]]),VALUE('依TP NO.篩選'!A:A),'依TP NO.篩選'!R:R,,0))</f>
        <v>TP-001</v>
      </c>
      <c r="AF241" s="24" t="str">
        <f>_xlfn.XLOOKUP(表格1[[#This Row],[系統]],介質清單!A:A,介質清單!B:B,,0)</f>
        <v>工業水</v>
      </c>
      <c r="AG241" s="25"/>
      <c r="AH241" s="22" t="s">
        <v>3433</v>
      </c>
      <c r="AI241" s="24"/>
      <c r="AJ24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41" s="2" t="str" cm="1">
        <f t="array" ref="AK241">IFERROR(_xlfn.TEXTJOIN("-",TRUE,INDEX(_xlfn.TEXTSPLIT(B241,"-"),1),INDEX(_xlfn.TEXTSPLIT(B241,"-"),2),INDEX(_xlfn.TEXTSPLIT(B241,"-"),4),INDEX(_xlfn.TEXTSPLIT(B241,"-"),5)),_xlfn.TEXTJOIN("-",TRUE,_xlfn.XLOOKUP(VALUE(INDEX(_xlfn.TEXTSPLIT(B241,"-"),4)),'DN轉換表(必要)'!A:A,'DN轉換表(必要)'!B:B,,0),INDEX(_xlfn.TEXTSPLIT(B241,"-"),1),INDEX(_xlfn.TEXTSPLIT(B241,"-"),2),INDEX(_xlfn.TEXTSPLIT(B241,"-"),3),INDEX(_xlfn.TEXTSPLIT(B241,"-"),4),INDEX(_xlfn.TEXTSPLIT(B241,"-"),5)))</f>
        <v>DW-1301-AA1B-NA</v>
      </c>
      <c r="AL241" s="2" t="str">
        <f>IF(ISNUMBER(IFERROR(_xlfn.XLOOKUP(表格1[[#This Row],[Line_No]],'TEMP VALUE'!A:A,'DRAWING LIST'!A:A,,0),"")),"v","")</f>
        <v/>
      </c>
      <c r="AM241" s="2" t="str">
        <f>_xlfn.XLOOKUP(表格1[[#This Row],[Series NO]], 版本控制!$A:$A, 版本控制!$E:$E, , 0, -1)</f>
        <v>啟用</v>
      </c>
    </row>
    <row r="242" spans="1:39" hidden="1">
      <c r="A242" s="18">
        <f>'圖號清單-114.04.25'!A242</f>
        <v>240</v>
      </c>
      <c r="B242" s="14" t="str">
        <f>_xlfn.XLOOKUP(表格1[[#This Row],[Series NO]],'圖號清單-114.04.25'!A:A,'圖號清單-114.04.25'!B:B,,0)</f>
        <v>DW-1301-50-AA1B-NA-5</v>
      </c>
      <c r="C242" s="3" t="str">
        <f>COUNTIF($AK$2:AK242, AK242) &amp; "/" &amp; COUNTIF($AK$2:$AK$3003, AK242)</f>
        <v>5/5</v>
      </c>
      <c r="D242" s="3" t="str">
        <f t="shared" si="6"/>
        <v>DW-1301-50-AA1B-NA</v>
      </c>
      <c r="E242" s="14" t="str" cm="1">
        <f t="array" ref="E242">IFERROR(_xlfn.TEXTJOIN("-",TRUE,_xlfn.XLOOKUP(VALUE(INDEX(_xlfn.TEXTSPLIT(B242,"-"),3)),'DN轉換表(必要)'!A:A,'DN轉換表(必要)'!B:B,,0),INDEX(_xlfn.TEXTSPLIT(B242,"-"),1),INDEX(_xlfn.TEXTSPLIT(B242,"-"),2),INDEX(_xlfn.TEXTSPLIT(B242,"-"),4),INDEX(_xlfn.TEXTSPLIT(B242,"-"),5)),_xlfn.TEXTJOIN("-",TRUE,_xlfn.XLOOKUP(VALUE(INDEX(_xlfn.TEXTSPLIT(B242,"-"),4)),'DN轉換表(必要)'!A:A,'DN轉換表(必要)'!B:B,,0),INDEX(_xlfn.TEXTSPLIT(B242,"-"),1),INDEX(_xlfn.TEXTSPLIT(B242,"-"),2),INDEX(_xlfn.TEXTSPLIT(B242,"-"),3),INDEX(_xlfn.TEXTSPLIT(B242,"-"),4),INDEX(_xlfn.TEXTSPLIT(B242,"-"),5)))</f>
        <v>2"-DW-1301-AA1B-NA</v>
      </c>
      <c r="F242" s="3" t="str">
        <f>IFERROR(_xlfn.XLOOKUP(_xlfn.CONCAT(表格1[[#This Row],[Series NO]],"_",SUBSTITUTE(F$1,"REV.","")),版本控制!$F:$F,版本控制!$C:$C,,0),"")</f>
        <v>04/22/'25</v>
      </c>
      <c r="G242" s="3" t="str">
        <f>IFERROR(_xlfn.XLOOKUP(_xlfn.CONCAT(表格1[[#This Row],[Series NO]],"_",SUBSTITUTE(G$1,"REV.","")),版本控制!$F:$F,版本控制!$C:$C,,0),"")</f>
        <v/>
      </c>
      <c r="H242" s="3" t="str">
        <f>IFERROR(_xlfn.XLOOKUP(_xlfn.CONCAT(表格1[[#This Row],[Series NO]],"_",SUBSTITUTE(H$1,"REV.","")),版本控制!$F:$F,版本控制!$C:$C,,0),"")</f>
        <v/>
      </c>
      <c r="I242" s="3" t="str">
        <f>IFERROR(_xlfn.XLOOKUP(_xlfn.CONCAT(表格1[[#This Row],[Series NO]],"_",SUBSTITUTE(I$1,"REV.","")),版本控制!$F:$F,版本控制!$C:$C,,0),"")</f>
        <v/>
      </c>
      <c r="J242" s="3" t="str">
        <f>IFERROR(_xlfn.XLOOKUP(_xlfn.CONCAT(表格1[[#This Row],[Series NO]],"_",SUBSTITUTE(J$1,"REV.","")),版本控制!$F:$F,版本控制!$C:$C,,0),"")</f>
        <v/>
      </c>
      <c r="K242" s="3" t="str" cm="1">
        <f t="array" ref="K242">INDEX(F$1:J$1,1,MATCH(1,1/($F242:J242&lt;&gt;"")))</f>
        <v>REV.1</v>
      </c>
      <c r="L242" s="3" t="str" cm="1">
        <f t="array" ref="L242">LOOKUP(2,1/($F242:J242&lt;&gt;""),$F242:J242)</f>
        <v>04/22/'25</v>
      </c>
      <c r="M242" s="3"/>
      <c r="N242" s="3" t="str">
        <f t="shared" si="7"/>
        <v>0240</v>
      </c>
      <c r="O242" s="28"/>
      <c r="P242" s="15"/>
      <c r="Q242" s="22" cm="1">
        <f t="array" ref="Q242">_xlfn.XLOOKUP(INDEX(_xlfn.TEXTSPLIT(表格1[[#This Row],[LINE   NUMBER]],"-"),1),'DN轉換表(必要)'!B:B,'DN轉換表(必要)'!C:C,,0)</f>
        <v>2</v>
      </c>
      <c r="R242" s="22" t="str" cm="1">
        <f t="array" ref="R242">IF(IFERROR(MATCH(INDEX(_xlfn.TEXTSPLIT(表格1[[#This Row],[LINE   NUMBER]],"-"),2),介質清單!I:I,0)&gt;=1,FALSE),"Trim",INDEX(_xlfn.TEXTSPLIT(表格1[[#This Row],[LINE   NUMBER]],"-"),2))</f>
        <v>DW</v>
      </c>
      <c r="S242" s="22" t="str" cm="1">
        <f t="array" ref="S24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1301</v>
      </c>
      <c r="T242" s="22" t="str" cm="1">
        <f t="array" ref="T242">IF(LEN(INDEX(_xlfn.TEXTSPLIT(表格1[[#This Row],[LINE   NUMBER]],"-"),4))=4,INDEX(_xlfn.TEXTSPLIT(表格1[[#This Row],[LINE   NUMBER]],"-"),4),IF(LEN(MID(E242,FIND("AA",E242,1),4))=4,MID(E242,FIND("AA",E242,1),4),"Wrong"))</f>
        <v>AA1B</v>
      </c>
      <c r="U242" s="22" t="str" cm="1">
        <f t="array" ref="U24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42" s="22" t="str">
        <f>_xlfn.XLOOKUP(表格1[[#This Row],[級數]],管道等级索引表!B:B,管道等级索引表!G:G,,0)</f>
        <v>A106 Gr.B
API 5L Gr.B
SAWH</v>
      </c>
      <c r="W242" s="22" t="s">
        <v>5</v>
      </c>
      <c r="X242" s="23"/>
      <c r="Y242" s="22"/>
      <c r="Z242" s="22" t="str">
        <f>_xlfn.CONCAT(表格1[[#This Row],[系統]],"-",表格1[[#This Row],[編號]])</f>
        <v>DW-1301</v>
      </c>
      <c r="AA242" s="22"/>
      <c r="AB24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4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42" s="24" t="str">
        <f>IFERROR(_xlfn.XLOOKUP(表格1[[#This Row],[Line_No]],管道特性一覽表!A:A,管道特性一覽表!P:P,,0),"")</f>
        <v>水</v>
      </c>
      <c r="AE242" s="24" t="str" cm="1">
        <f t="array" ref="AE242">_xlfn.IFNA(_xlfn.XLOOKUP(表格1[[#This Row],[Series NO]],'依TP NO.篩選'!A:A,'依TP NO.篩選'!R:R,,0),_xlfn.XLOOKUP(VALUE(表格1[[#This Row],[Series NO]]),VALUE('依TP NO.篩選'!A:A),'依TP NO.篩選'!R:R,,0))</f>
        <v>TP-001</v>
      </c>
      <c r="AF242" s="24" t="str">
        <f>_xlfn.XLOOKUP(表格1[[#This Row],[系統]],介質清單!A:A,介質清單!B:B,,0)</f>
        <v>工業水</v>
      </c>
      <c r="AG242" s="25"/>
      <c r="AH242" s="22" t="s">
        <v>3433</v>
      </c>
      <c r="AI242" s="24"/>
      <c r="AJ24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42" s="2" t="str" cm="1">
        <f t="array" ref="AK242">IFERROR(_xlfn.TEXTJOIN("-",TRUE,INDEX(_xlfn.TEXTSPLIT(B242,"-"),1),INDEX(_xlfn.TEXTSPLIT(B242,"-"),2),INDEX(_xlfn.TEXTSPLIT(B242,"-"),4),INDEX(_xlfn.TEXTSPLIT(B242,"-"),5)),_xlfn.TEXTJOIN("-",TRUE,_xlfn.XLOOKUP(VALUE(INDEX(_xlfn.TEXTSPLIT(B242,"-"),4)),'DN轉換表(必要)'!A:A,'DN轉換表(必要)'!B:B,,0),INDEX(_xlfn.TEXTSPLIT(B242,"-"),1),INDEX(_xlfn.TEXTSPLIT(B242,"-"),2),INDEX(_xlfn.TEXTSPLIT(B242,"-"),3),INDEX(_xlfn.TEXTSPLIT(B242,"-"),4),INDEX(_xlfn.TEXTSPLIT(B242,"-"),5)))</f>
        <v>DW-1301-AA1B-NA</v>
      </c>
      <c r="AL242" s="2" t="str">
        <f>IF(ISNUMBER(IFERROR(_xlfn.XLOOKUP(表格1[[#This Row],[Line_No]],'TEMP VALUE'!A:A,'DRAWING LIST'!A:A,,0),"")),"v","")</f>
        <v/>
      </c>
      <c r="AM242" s="2" t="str">
        <f>_xlfn.XLOOKUP(表格1[[#This Row],[Series NO]], 版本控制!$A:$A, 版本控制!$E:$E, , 0, -1)</f>
        <v>啟用</v>
      </c>
    </row>
    <row r="243" spans="1:39" hidden="1">
      <c r="A243" s="18">
        <f>'圖號清單-114.04.25'!A243</f>
        <v>241</v>
      </c>
      <c r="B243" s="14" t="str">
        <f>_xlfn.XLOOKUP(表格1[[#This Row],[Series NO]],'圖號清單-114.04.25'!A:A,'圖號清單-114.04.25'!B:B,,0)</f>
        <v>DW-1302-25-AA1B-NA-1</v>
      </c>
      <c r="C243" s="3" t="str">
        <f>COUNTIF($AK$2:AK243, AK243) &amp; "/" &amp; COUNTIF($AK$2:$AK$3003, AK243)</f>
        <v>1/6</v>
      </c>
      <c r="D243" s="3" t="str">
        <f t="shared" si="6"/>
        <v>DW-1302-25-AA1B-NA</v>
      </c>
      <c r="E243" s="14" t="str" cm="1">
        <f t="array" ref="E243">IFERROR(_xlfn.TEXTJOIN("-",TRUE,_xlfn.XLOOKUP(VALUE(INDEX(_xlfn.TEXTSPLIT(B243,"-"),3)),'DN轉換表(必要)'!A:A,'DN轉換表(必要)'!B:B,,0),INDEX(_xlfn.TEXTSPLIT(B243,"-"),1),INDEX(_xlfn.TEXTSPLIT(B243,"-"),2),INDEX(_xlfn.TEXTSPLIT(B243,"-"),4),INDEX(_xlfn.TEXTSPLIT(B243,"-"),5)),_xlfn.TEXTJOIN("-",TRUE,_xlfn.XLOOKUP(VALUE(INDEX(_xlfn.TEXTSPLIT(B243,"-"),4)),'DN轉換表(必要)'!A:A,'DN轉換表(必要)'!B:B,,0),INDEX(_xlfn.TEXTSPLIT(B243,"-"),1),INDEX(_xlfn.TEXTSPLIT(B243,"-"),2),INDEX(_xlfn.TEXTSPLIT(B243,"-"),3),INDEX(_xlfn.TEXTSPLIT(B243,"-"),4),INDEX(_xlfn.TEXTSPLIT(B243,"-"),5)))</f>
        <v>1"-DW-1302-AA1B-NA</v>
      </c>
      <c r="F243" s="3" t="str">
        <f>IFERROR(_xlfn.XLOOKUP(_xlfn.CONCAT(表格1[[#This Row],[Series NO]],"_",SUBSTITUTE(F$1,"REV.","")),版本控制!$F:$F,版本控制!$C:$C,,0),"")</f>
        <v>04/22/'25</v>
      </c>
      <c r="G243" s="3" t="str">
        <f>IFERROR(_xlfn.XLOOKUP(_xlfn.CONCAT(表格1[[#This Row],[Series NO]],"_",SUBSTITUTE(G$1,"REV.","")),版本控制!$F:$F,版本控制!$C:$C,,0),"")</f>
        <v/>
      </c>
      <c r="H243" s="3" t="str">
        <f>IFERROR(_xlfn.XLOOKUP(_xlfn.CONCAT(表格1[[#This Row],[Series NO]],"_",SUBSTITUTE(H$1,"REV.","")),版本控制!$F:$F,版本控制!$C:$C,,0),"")</f>
        <v/>
      </c>
      <c r="I243" s="3" t="str">
        <f>IFERROR(_xlfn.XLOOKUP(_xlfn.CONCAT(表格1[[#This Row],[Series NO]],"_",SUBSTITUTE(I$1,"REV.","")),版本控制!$F:$F,版本控制!$C:$C,,0),"")</f>
        <v/>
      </c>
      <c r="J243" s="3" t="str">
        <f>IFERROR(_xlfn.XLOOKUP(_xlfn.CONCAT(表格1[[#This Row],[Series NO]],"_",SUBSTITUTE(J$1,"REV.","")),版本控制!$F:$F,版本控制!$C:$C,,0),"")</f>
        <v/>
      </c>
      <c r="K243" s="3" t="str" cm="1">
        <f t="array" ref="K243">INDEX(F$1:J$1,1,MATCH(1,1/($F243:J243&lt;&gt;"")))</f>
        <v>REV.1</v>
      </c>
      <c r="L243" s="3" t="str" cm="1">
        <f t="array" ref="L243">LOOKUP(2,1/($F243:J243&lt;&gt;""),$F243:J243)</f>
        <v>04/22/'25</v>
      </c>
      <c r="M243" s="3"/>
      <c r="N243" s="3" t="str">
        <f t="shared" si="7"/>
        <v>0241</v>
      </c>
      <c r="O243" s="28"/>
      <c r="P243" s="32"/>
      <c r="Q243" s="22" cm="1">
        <f t="array" ref="Q243">_xlfn.XLOOKUP(INDEX(_xlfn.TEXTSPLIT(表格1[[#This Row],[LINE   NUMBER]],"-"),1),'DN轉換表(必要)'!B:B,'DN轉換表(必要)'!C:C,,0)</f>
        <v>1</v>
      </c>
      <c r="R243" s="22" t="str" cm="1">
        <f t="array" ref="R243">IF(IFERROR(MATCH(INDEX(_xlfn.TEXTSPLIT(表格1[[#This Row],[LINE   NUMBER]],"-"),2),介質清單!I:I,0)&gt;=1,FALSE),"Trim",INDEX(_xlfn.TEXTSPLIT(表格1[[#This Row],[LINE   NUMBER]],"-"),2))</f>
        <v>DW</v>
      </c>
      <c r="S243" s="22" t="str" cm="1">
        <f t="array" ref="S24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1302</v>
      </c>
      <c r="T243" s="22" t="str" cm="1">
        <f t="array" ref="T243">IF(LEN(INDEX(_xlfn.TEXTSPLIT(表格1[[#This Row],[LINE   NUMBER]],"-"),4))=4,INDEX(_xlfn.TEXTSPLIT(表格1[[#This Row],[LINE   NUMBER]],"-"),4),IF(LEN(MID(E243,FIND("AA",E243,1),4))=4,MID(E243,FIND("AA",E243,1),4),"Wrong"))</f>
        <v>AA1B</v>
      </c>
      <c r="U243" s="22" t="str" cm="1">
        <f t="array" ref="U24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43" s="22" t="str">
        <f>_xlfn.XLOOKUP(表格1[[#This Row],[級數]],管道等级索引表!B:B,管道等级索引表!G:G,,0)</f>
        <v>A106 Gr.B
API 5L Gr.B
SAWH</v>
      </c>
      <c r="W243" s="22" t="s">
        <v>5</v>
      </c>
      <c r="X243" s="23"/>
      <c r="Y243" s="22"/>
      <c r="Z243" s="22" t="str">
        <f>_xlfn.CONCAT(表格1[[#This Row],[系統]],"-",表格1[[#This Row],[編號]])</f>
        <v>DW-1302</v>
      </c>
      <c r="AA243" s="22"/>
      <c r="AB24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4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43" s="24" t="str">
        <f>IFERROR(_xlfn.XLOOKUP(表格1[[#This Row],[Line_No]],管道特性一覽表!A:A,管道特性一覽表!P:P,,0),"")</f>
        <v>水</v>
      </c>
      <c r="AE243" s="24" t="str" cm="1">
        <f t="array" ref="AE243">_xlfn.IFNA(_xlfn.XLOOKUP(表格1[[#This Row],[Series NO]],'依TP NO.篩選'!A:A,'依TP NO.篩選'!R:R,,0),_xlfn.XLOOKUP(VALUE(表格1[[#This Row],[Series NO]]),VALUE('依TP NO.篩選'!A:A),'依TP NO.篩選'!R:R,,0))</f>
        <v>TP-002</v>
      </c>
      <c r="AF243" s="24" t="str">
        <f>_xlfn.XLOOKUP(表格1[[#This Row],[系統]],介質清單!A:A,介質清單!B:B,,0)</f>
        <v>工業水</v>
      </c>
      <c r="AG243" s="25"/>
      <c r="AH243" s="22" t="s">
        <v>3433</v>
      </c>
      <c r="AI243" s="24"/>
      <c r="AJ24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43" s="2" t="str" cm="1">
        <f t="array" ref="AK243">IFERROR(_xlfn.TEXTJOIN("-",TRUE,INDEX(_xlfn.TEXTSPLIT(B243,"-"),1),INDEX(_xlfn.TEXTSPLIT(B243,"-"),2),INDEX(_xlfn.TEXTSPLIT(B243,"-"),4),INDEX(_xlfn.TEXTSPLIT(B243,"-"),5)),_xlfn.TEXTJOIN("-",TRUE,_xlfn.XLOOKUP(VALUE(INDEX(_xlfn.TEXTSPLIT(B243,"-"),4)),'DN轉換表(必要)'!A:A,'DN轉換表(必要)'!B:B,,0),INDEX(_xlfn.TEXTSPLIT(B243,"-"),1),INDEX(_xlfn.TEXTSPLIT(B243,"-"),2),INDEX(_xlfn.TEXTSPLIT(B243,"-"),3),INDEX(_xlfn.TEXTSPLIT(B243,"-"),4),INDEX(_xlfn.TEXTSPLIT(B243,"-"),5)))</f>
        <v>DW-1302-AA1B-NA</v>
      </c>
      <c r="AL243" s="2" t="str">
        <f>IF(ISNUMBER(IFERROR(_xlfn.XLOOKUP(表格1[[#This Row],[Line_No]],'TEMP VALUE'!A:A,'DRAWING LIST'!A:A,,0),"")),"v","")</f>
        <v/>
      </c>
      <c r="AM243" s="2" t="str">
        <f>_xlfn.XLOOKUP(表格1[[#This Row],[Series NO]], 版本控制!$A:$A, 版本控制!$E:$E, , 0, -1)</f>
        <v>啟用</v>
      </c>
    </row>
    <row r="244" spans="1:39" hidden="1">
      <c r="A244" s="18">
        <f>'圖號清單-114.04.25'!A244</f>
        <v>242</v>
      </c>
      <c r="B244" s="14" t="str">
        <f>_xlfn.XLOOKUP(表格1[[#This Row],[Series NO]],'圖號清單-114.04.25'!A:A,'圖號清單-114.04.25'!B:B,,0)</f>
        <v>DW-1302-25-AA1B-NA-2</v>
      </c>
      <c r="C244" s="3" t="str">
        <f>COUNTIF($AK$2:AK244, AK244) &amp; "/" &amp; COUNTIF($AK$2:$AK$3003, AK244)</f>
        <v>2/6</v>
      </c>
      <c r="D244" s="3" t="str">
        <f t="shared" si="6"/>
        <v>DW-1302-25-AA1B-NA</v>
      </c>
      <c r="E244" s="14" t="str" cm="1">
        <f t="array" ref="E244">IFERROR(_xlfn.TEXTJOIN("-",TRUE,_xlfn.XLOOKUP(VALUE(INDEX(_xlfn.TEXTSPLIT(B244,"-"),3)),'DN轉換表(必要)'!A:A,'DN轉換表(必要)'!B:B,,0),INDEX(_xlfn.TEXTSPLIT(B244,"-"),1),INDEX(_xlfn.TEXTSPLIT(B244,"-"),2),INDEX(_xlfn.TEXTSPLIT(B244,"-"),4),INDEX(_xlfn.TEXTSPLIT(B244,"-"),5)),_xlfn.TEXTJOIN("-",TRUE,_xlfn.XLOOKUP(VALUE(INDEX(_xlfn.TEXTSPLIT(B244,"-"),4)),'DN轉換表(必要)'!A:A,'DN轉換表(必要)'!B:B,,0),INDEX(_xlfn.TEXTSPLIT(B244,"-"),1),INDEX(_xlfn.TEXTSPLIT(B244,"-"),2),INDEX(_xlfn.TEXTSPLIT(B244,"-"),3),INDEX(_xlfn.TEXTSPLIT(B244,"-"),4),INDEX(_xlfn.TEXTSPLIT(B244,"-"),5)))</f>
        <v>1"-DW-1302-AA1B-NA</v>
      </c>
      <c r="F244" s="3" t="str">
        <f>IFERROR(_xlfn.XLOOKUP(_xlfn.CONCAT(表格1[[#This Row],[Series NO]],"_",SUBSTITUTE(F$1,"REV.","")),版本控制!$F:$F,版本控制!$C:$C,,0),"")</f>
        <v>04/22/'25</v>
      </c>
      <c r="G244" s="3" t="str">
        <f>IFERROR(_xlfn.XLOOKUP(_xlfn.CONCAT(表格1[[#This Row],[Series NO]],"_",SUBSTITUTE(G$1,"REV.","")),版本控制!$F:$F,版本控制!$C:$C,,0),"")</f>
        <v/>
      </c>
      <c r="H244" s="3" t="str">
        <f>IFERROR(_xlfn.XLOOKUP(_xlfn.CONCAT(表格1[[#This Row],[Series NO]],"_",SUBSTITUTE(H$1,"REV.","")),版本控制!$F:$F,版本控制!$C:$C,,0),"")</f>
        <v/>
      </c>
      <c r="I244" s="3" t="str">
        <f>IFERROR(_xlfn.XLOOKUP(_xlfn.CONCAT(表格1[[#This Row],[Series NO]],"_",SUBSTITUTE(I$1,"REV.","")),版本控制!$F:$F,版本控制!$C:$C,,0),"")</f>
        <v/>
      </c>
      <c r="J244" s="3" t="str">
        <f>IFERROR(_xlfn.XLOOKUP(_xlfn.CONCAT(表格1[[#This Row],[Series NO]],"_",SUBSTITUTE(J$1,"REV.","")),版本控制!$F:$F,版本控制!$C:$C,,0),"")</f>
        <v/>
      </c>
      <c r="K244" s="3" t="str" cm="1">
        <f t="array" ref="K244">INDEX(F$1:J$1,1,MATCH(1,1/($F244:J244&lt;&gt;"")))</f>
        <v>REV.1</v>
      </c>
      <c r="L244" s="3" t="str" cm="1">
        <f t="array" ref="L244">LOOKUP(2,1/($F244:J244&lt;&gt;""),$F244:J244)</f>
        <v>04/22/'25</v>
      </c>
      <c r="M244" s="3"/>
      <c r="N244" s="3" t="str">
        <f t="shared" si="7"/>
        <v>0242</v>
      </c>
      <c r="O244" s="28"/>
      <c r="P244" s="32"/>
      <c r="Q244" s="22" cm="1">
        <f t="array" ref="Q244">_xlfn.XLOOKUP(INDEX(_xlfn.TEXTSPLIT(表格1[[#This Row],[LINE   NUMBER]],"-"),1),'DN轉換表(必要)'!B:B,'DN轉換表(必要)'!C:C,,0)</f>
        <v>1</v>
      </c>
      <c r="R244" s="22" t="str" cm="1">
        <f t="array" ref="R244">IF(IFERROR(MATCH(INDEX(_xlfn.TEXTSPLIT(表格1[[#This Row],[LINE   NUMBER]],"-"),2),介質清單!I:I,0)&gt;=1,FALSE),"Trim",INDEX(_xlfn.TEXTSPLIT(表格1[[#This Row],[LINE   NUMBER]],"-"),2))</f>
        <v>DW</v>
      </c>
      <c r="S244" s="22" t="str" cm="1">
        <f t="array" ref="S24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1302</v>
      </c>
      <c r="T244" s="22" t="str" cm="1">
        <f t="array" ref="T244">IF(LEN(INDEX(_xlfn.TEXTSPLIT(表格1[[#This Row],[LINE   NUMBER]],"-"),4))=4,INDEX(_xlfn.TEXTSPLIT(表格1[[#This Row],[LINE   NUMBER]],"-"),4),IF(LEN(MID(E244,FIND("AA",E244,1),4))=4,MID(E244,FIND("AA",E244,1),4),"Wrong"))</f>
        <v>AA1B</v>
      </c>
      <c r="U244" s="22" t="str" cm="1">
        <f t="array" ref="U24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44" s="22" t="str">
        <f>_xlfn.XLOOKUP(表格1[[#This Row],[級數]],管道等级索引表!B:B,管道等级索引表!G:G,,0)</f>
        <v>A106 Gr.B
API 5L Gr.B
SAWH</v>
      </c>
      <c r="W244" s="22" t="s">
        <v>5</v>
      </c>
      <c r="X244" s="23"/>
      <c r="Y244" s="22"/>
      <c r="Z244" s="22" t="str">
        <f>_xlfn.CONCAT(表格1[[#This Row],[系統]],"-",表格1[[#This Row],[編號]])</f>
        <v>DW-1302</v>
      </c>
      <c r="AA244" s="22"/>
      <c r="AB24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4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44" s="24" t="str">
        <f>IFERROR(_xlfn.XLOOKUP(表格1[[#This Row],[Line_No]],管道特性一覽表!A:A,管道特性一覽表!P:P,,0),"")</f>
        <v>水</v>
      </c>
      <c r="AE244" s="24" t="str" cm="1">
        <f t="array" ref="AE244">_xlfn.IFNA(_xlfn.XLOOKUP(表格1[[#This Row],[Series NO]],'依TP NO.篩選'!A:A,'依TP NO.篩選'!R:R,,0),_xlfn.XLOOKUP(VALUE(表格1[[#This Row],[Series NO]]),VALUE('依TP NO.篩選'!A:A),'依TP NO.篩選'!R:R,,0))</f>
        <v>TP-002/TP-005</v>
      </c>
      <c r="AF244" s="24" t="str">
        <f>_xlfn.XLOOKUP(表格1[[#This Row],[系統]],介質清單!A:A,介質清單!B:B,,0)</f>
        <v>工業水</v>
      </c>
      <c r="AG244" s="25"/>
      <c r="AH244" s="22" t="s">
        <v>3433</v>
      </c>
      <c r="AI244" s="24"/>
      <c r="AJ24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44" s="2" t="str" cm="1">
        <f t="array" ref="AK244">IFERROR(_xlfn.TEXTJOIN("-",TRUE,INDEX(_xlfn.TEXTSPLIT(B244,"-"),1),INDEX(_xlfn.TEXTSPLIT(B244,"-"),2),INDEX(_xlfn.TEXTSPLIT(B244,"-"),4),INDEX(_xlfn.TEXTSPLIT(B244,"-"),5)),_xlfn.TEXTJOIN("-",TRUE,_xlfn.XLOOKUP(VALUE(INDEX(_xlfn.TEXTSPLIT(B244,"-"),4)),'DN轉換表(必要)'!A:A,'DN轉換表(必要)'!B:B,,0),INDEX(_xlfn.TEXTSPLIT(B244,"-"),1),INDEX(_xlfn.TEXTSPLIT(B244,"-"),2),INDEX(_xlfn.TEXTSPLIT(B244,"-"),3),INDEX(_xlfn.TEXTSPLIT(B244,"-"),4),INDEX(_xlfn.TEXTSPLIT(B244,"-"),5)))</f>
        <v>DW-1302-AA1B-NA</v>
      </c>
      <c r="AL244" s="2" t="str">
        <f>IF(ISNUMBER(IFERROR(_xlfn.XLOOKUP(表格1[[#This Row],[Line_No]],'TEMP VALUE'!A:A,'DRAWING LIST'!A:A,,0),"")),"v","")</f>
        <v/>
      </c>
      <c r="AM244" s="2" t="str">
        <f>_xlfn.XLOOKUP(表格1[[#This Row],[Series NO]], 版本控制!$A:$A, 版本控制!$E:$E, , 0, -1)</f>
        <v>啟用</v>
      </c>
    </row>
    <row r="245" spans="1:39" hidden="1">
      <c r="A245" s="18">
        <f>'圖號清單-114.04.25'!A245</f>
        <v>243</v>
      </c>
      <c r="B245" s="14" t="str">
        <f>_xlfn.XLOOKUP(表格1[[#This Row],[Series NO]],'圖號清單-114.04.25'!A:A,'圖號清單-114.04.25'!B:B,,0)</f>
        <v>DW-1302-25-AA1B-NA-3</v>
      </c>
      <c r="C245" s="3" t="str">
        <f>COUNTIF($AK$2:AK245, AK245) &amp; "/" &amp; COUNTIF($AK$2:$AK$3003, AK245)</f>
        <v>3/6</v>
      </c>
      <c r="D245" s="3" t="str">
        <f t="shared" si="6"/>
        <v>DW-1302-25-AA1B-NA</v>
      </c>
      <c r="E245" s="14" t="str" cm="1">
        <f t="array" ref="E245">IFERROR(_xlfn.TEXTJOIN("-",TRUE,_xlfn.XLOOKUP(VALUE(INDEX(_xlfn.TEXTSPLIT(B245,"-"),3)),'DN轉換表(必要)'!A:A,'DN轉換表(必要)'!B:B,,0),INDEX(_xlfn.TEXTSPLIT(B245,"-"),1),INDEX(_xlfn.TEXTSPLIT(B245,"-"),2),INDEX(_xlfn.TEXTSPLIT(B245,"-"),4),INDEX(_xlfn.TEXTSPLIT(B245,"-"),5)),_xlfn.TEXTJOIN("-",TRUE,_xlfn.XLOOKUP(VALUE(INDEX(_xlfn.TEXTSPLIT(B245,"-"),4)),'DN轉換表(必要)'!A:A,'DN轉換表(必要)'!B:B,,0),INDEX(_xlfn.TEXTSPLIT(B245,"-"),1),INDEX(_xlfn.TEXTSPLIT(B245,"-"),2),INDEX(_xlfn.TEXTSPLIT(B245,"-"),3),INDEX(_xlfn.TEXTSPLIT(B245,"-"),4),INDEX(_xlfn.TEXTSPLIT(B245,"-"),5)))</f>
        <v>1"-DW-1302-AA1B-NA</v>
      </c>
      <c r="F245" s="3" t="str">
        <f>IFERROR(_xlfn.XLOOKUP(_xlfn.CONCAT(表格1[[#This Row],[Series NO]],"_",SUBSTITUTE(F$1,"REV.","")),版本控制!$F:$F,版本控制!$C:$C,,0),"")</f>
        <v>04/22/'25</v>
      </c>
      <c r="G245" s="3" t="str">
        <f>IFERROR(_xlfn.XLOOKUP(_xlfn.CONCAT(表格1[[#This Row],[Series NO]],"_",SUBSTITUTE(G$1,"REV.","")),版本控制!$F:$F,版本控制!$C:$C,,0),"")</f>
        <v/>
      </c>
      <c r="H245" s="3" t="str">
        <f>IFERROR(_xlfn.XLOOKUP(_xlfn.CONCAT(表格1[[#This Row],[Series NO]],"_",SUBSTITUTE(H$1,"REV.","")),版本控制!$F:$F,版本控制!$C:$C,,0),"")</f>
        <v/>
      </c>
      <c r="I245" s="3" t="str">
        <f>IFERROR(_xlfn.XLOOKUP(_xlfn.CONCAT(表格1[[#This Row],[Series NO]],"_",SUBSTITUTE(I$1,"REV.","")),版本控制!$F:$F,版本控制!$C:$C,,0),"")</f>
        <v/>
      </c>
      <c r="J245" s="3" t="str">
        <f>IFERROR(_xlfn.XLOOKUP(_xlfn.CONCAT(表格1[[#This Row],[Series NO]],"_",SUBSTITUTE(J$1,"REV.","")),版本控制!$F:$F,版本控制!$C:$C,,0),"")</f>
        <v/>
      </c>
      <c r="K245" s="3" t="str" cm="1">
        <f t="array" ref="K245">INDEX(F$1:J$1,1,MATCH(1,1/($F245:J245&lt;&gt;"")))</f>
        <v>REV.1</v>
      </c>
      <c r="L245" s="3" t="str" cm="1">
        <f t="array" ref="L245">LOOKUP(2,1/($F245:J245&lt;&gt;""),$F245:J245)</f>
        <v>04/22/'25</v>
      </c>
      <c r="M245" s="3"/>
      <c r="N245" s="3" t="str">
        <f t="shared" si="7"/>
        <v>0243</v>
      </c>
      <c r="O245" s="28"/>
      <c r="P245" s="15"/>
      <c r="Q245" s="22" cm="1">
        <f t="array" ref="Q245">_xlfn.XLOOKUP(INDEX(_xlfn.TEXTSPLIT(表格1[[#This Row],[LINE   NUMBER]],"-"),1),'DN轉換表(必要)'!B:B,'DN轉換表(必要)'!C:C,,0)</f>
        <v>1</v>
      </c>
      <c r="R245" s="22" t="str" cm="1">
        <f t="array" ref="R245">IF(IFERROR(MATCH(INDEX(_xlfn.TEXTSPLIT(表格1[[#This Row],[LINE   NUMBER]],"-"),2),介質清單!I:I,0)&gt;=1,FALSE),"Trim",INDEX(_xlfn.TEXTSPLIT(表格1[[#This Row],[LINE   NUMBER]],"-"),2))</f>
        <v>DW</v>
      </c>
      <c r="S245" s="22" t="str" cm="1">
        <f t="array" ref="S24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1302</v>
      </c>
      <c r="T245" s="22" t="str" cm="1">
        <f t="array" ref="T245">IF(LEN(INDEX(_xlfn.TEXTSPLIT(表格1[[#This Row],[LINE   NUMBER]],"-"),4))=4,INDEX(_xlfn.TEXTSPLIT(表格1[[#This Row],[LINE   NUMBER]],"-"),4),IF(LEN(MID(E245,FIND("AA",E245,1),4))=4,MID(E245,FIND("AA",E245,1),4),"Wrong"))</f>
        <v>AA1B</v>
      </c>
      <c r="U245" s="22" t="str" cm="1">
        <f t="array" ref="U24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45" s="22" t="str">
        <f>_xlfn.XLOOKUP(表格1[[#This Row],[級數]],管道等级索引表!B:B,管道等级索引表!G:G,,0)</f>
        <v>A106 Gr.B
API 5L Gr.B
SAWH</v>
      </c>
      <c r="W245" s="22" t="s">
        <v>5</v>
      </c>
      <c r="X245" s="23"/>
      <c r="Y245" s="22"/>
      <c r="Z245" s="22" t="str">
        <f>_xlfn.CONCAT(表格1[[#This Row],[系統]],"-",表格1[[#This Row],[編號]])</f>
        <v>DW-1302</v>
      </c>
      <c r="AA245" s="22"/>
      <c r="AB24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4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45" s="24" t="str">
        <f>IFERROR(_xlfn.XLOOKUP(表格1[[#This Row],[Line_No]],管道特性一覽表!A:A,管道特性一覽表!P:P,,0),"")</f>
        <v>水</v>
      </c>
      <c r="AE245" s="24" t="str" cm="1">
        <f t="array" ref="AE245">_xlfn.IFNA(_xlfn.XLOOKUP(表格1[[#This Row],[Series NO]],'依TP NO.篩選'!A:A,'依TP NO.篩選'!R:R,,0),_xlfn.XLOOKUP(VALUE(表格1[[#This Row],[Series NO]]),VALUE('依TP NO.篩選'!A:A),'依TP NO.篩選'!R:R,,0))</f>
        <v>TP-002</v>
      </c>
      <c r="AF245" s="24" t="str">
        <f>_xlfn.XLOOKUP(表格1[[#This Row],[系統]],介質清單!A:A,介質清單!B:B,,0)</f>
        <v>工業水</v>
      </c>
      <c r="AG245" s="25"/>
      <c r="AH245" s="22" t="s">
        <v>3433</v>
      </c>
      <c r="AI245" s="24"/>
      <c r="AJ24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45" s="2" t="str" cm="1">
        <f t="array" ref="AK245">IFERROR(_xlfn.TEXTJOIN("-",TRUE,INDEX(_xlfn.TEXTSPLIT(B245,"-"),1),INDEX(_xlfn.TEXTSPLIT(B245,"-"),2),INDEX(_xlfn.TEXTSPLIT(B245,"-"),4),INDEX(_xlfn.TEXTSPLIT(B245,"-"),5)),_xlfn.TEXTJOIN("-",TRUE,_xlfn.XLOOKUP(VALUE(INDEX(_xlfn.TEXTSPLIT(B245,"-"),4)),'DN轉換表(必要)'!A:A,'DN轉換表(必要)'!B:B,,0),INDEX(_xlfn.TEXTSPLIT(B245,"-"),1),INDEX(_xlfn.TEXTSPLIT(B245,"-"),2),INDEX(_xlfn.TEXTSPLIT(B245,"-"),3),INDEX(_xlfn.TEXTSPLIT(B245,"-"),4),INDEX(_xlfn.TEXTSPLIT(B245,"-"),5)))</f>
        <v>DW-1302-AA1B-NA</v>
      </c>
      <c r="AL245" s="2" t="str">
        <f>IF(ISNUMBER(IFERROR(_xlfn.XLOOKUP(表格1[[#This Row],[Line_No]],'TEMP VALUE'!A:A,'DRAWING LIST'!A:A,,0),"")),"v","")</f>
        <v/>
      </c>
      <c r="AM245" s="2" t="str">
        <f>_xlfn.XLOOKUP(表格1[[#This Row],[Series NO]], 版本控制!$A:$A, 版本控制!$E:$E, , 0, -1)</f>
        <v>啟用</v>
      </c>
    </row>
    <row r="246" spans="1:39" hidden="1">
      <c r="A246" s="18">
        <f>'圖號清單-114.04.25'!A246</f>
        <v>244</v>
      </c>
      <c r="B246" s="14" t="str">
        <f>_xlfn.XLOOKUP(表格1[[#This Row],[Series NO]],'圖號清單-114.04.25'!A:A,'圖號清單-114.04.25'!B:B,,0)</f>
        <v>DW-1302-25-AA1B-NA-4</v>
      </c>
      <c r="C246" s="3" t="str">
        <f>COUNTIF($AK$2:AK246, AK246) &amp; "/" &amp; COUNTIF($AK$2:$AK$3003, AK246)</f>
        <v>4/6</v>
      </c>
      <c r="D246" s="3" t="str">
        <f t="shared" si="6"/>
        <v>DW-1302-25-AA1B-NA</v>
      </c>
      <c r="E246" s="14" t="str" cm="1">
        <f t="array" ref="E246">IFERROR(_xlfn.TEXTJOIN("-",TRUE,_xlfn.XLOOKUP(VALUE(INDEX(_xlfn.TEXTSPLIT(B246,"-"),3)),'DN轉換表(必要)'!A:A,'DN轉換表(必要)'!B:B,,0),INDEX(_xlfn.TEXTSPLIT(B246,"-"),1),INDEX(_xlfn.TEXTSPLIT(B246,"-"),2),INDEX(_xlfn.TEXTSPLIT(B246,"-"),4),INDEX(_xlfn.TEXTSPLIT(B246,"-"),5)),_xlfn.TEXTJOIN("-",TRUE,_xlfn.XLOOKUP(VALUE(INDEX(_xlfn.TEXTSPLIT(B246,"-"),4)),'DN轉換表(必要)'!A:A,'DN轉換表(必要)'!B:B,,0),INDEX(_xlfn.TEXTSPLIT(B246,"-"),1),INDEX(_xlfn.TEXTSPLIT(B246,"-"),2),INDEX(_xlfn.TEXTSPLIT(B246,"-"),3),INDEX(_xlfn.TEXTSPLIT(B246,"-"),4),INDEX(_xlfn.TEXTSPLIT(B246,"-"),5)))</f>
        <v>1"-DW-1302-AA1B-NA</v>
      </c>
      <c r="F246" s="3" t="str">
        <f>IFERROR(_xlfn.XLOOKUP(_xlfn.CONCAT(表格1[[#This Row],[Series NO]],"_",SUBSTITUTE(F$1,"REV.","")),版本控制!$F:$F,版本控制!$C:$C,,0),"")</f>
        <v>04/22/'25</v>
      </c>
      <c r="G246" s="3" t="str">
        <f>IFERROR(_xlfn.XLOOKUP(_xlfn.CONCAT(表格1[[#This Row],[Series NO]],"_",SUBSTITUTE(G$1,"REV.","")),版本控制!$F:$F,版本控制!$C:$C,,0),"")</f>
        <v/>
      </c>
      <c r="H246" s="3" t="str">
        <f>IFERROR(_xlfn.XLOOKUP(_xlfn.CONCAT(表格1[[#This Row],[Series NO]],"_",SUBSTITUTE(H$1,"REV.","")),版本控制!$F:$F,版本控制!$C:$C,,0),"")</f>
        <v/>
      </c>
      <c r="I246" s="3" t="str">
        <f>IFERROR(_xlfn.XLOOKUP(_xlfn.CONCAT(表格1[[#This Row],[Series NO]],"_",SUBSTITUTE(I$1,"REV.","")),版本控制!$F:$F,版本控制!$C:$C,,0),"")</f>
        <v/>
      </c>
      <c r="J246" s="3" t="str">
        <f>IFERROR(_xlfn.XLOOKUP(_xlfn.CONCAT(表格1[[#This Row],[Series NO]],"_",SUBSTITUTE(J$1,"REV.","")),版本控制!$F:$F,版本控制!$C:$C,,0),"")</f>
        <v/>
      </c>
      <c r="K246" s="3" t="str" cm="1">
        <f t="array" ref="K246">INDEX(F$1:J$1,1,MATCH(1,1/($F246:J246&lt;&gt;"")))</f>
        <v>REV.1</v>
      </c>
      <c r="L246" s="3" t="str" cm="1">
        <f t="array" ref="L246">LOOKUP(2,1/($F246:J246&lt;&gt;""),$F246:J246)</f>
        <v>04/22/'25</v>
      </c>
      <c r="M246" s="3"/>
      <c r="N246" s="3" t="str">
        <f t="shared" si="7"/>
        <v>0244</v>
      </c>
      <c r="O246" s="28"/>
      <c r="P246" s="15"/>
      <c r="Q246" s="22" cm="1">
        <f t="array" ref="Q246">_xlfn.XLOOKUP(INDEX(_xlfn.TEXTSPLIT(表格1[[#This Row],[LINE   NUMBER]],"-"),1),'DN轉換表(必要)'!B:B,'DN轉換表(必要)'!C:C,,0)</f>
        <v>1</v>
      </c>
      <c r="R246" s="22" t="str" cm="1">
        <f t="array" ref="R246">IF(IFERROR(MATCH(INDEX(_xlfn.TEXTSPLIT(表格1[[#This Row],[LINE   NUMBER]],"-"),2),介質清單!I:I,0)&gt;=1,FALSE),"Trim",INDEX(_xlfn.TEXTSPLIT(表格1[[#This Row],[LINE   NUMBER]],"-"),2))</f>
        <v>DW</v>
      </c>
      <c r="S246" s="22" t="str" cm="1">
        <f t="array" ref="S24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1302</v>
      </c>
      <c r="T246" s="22" t="str" cm="1">
        <f t="array" ref="T246">IF(LEN(INDEX(_xlfn.TEXTSPLIT(表格1[[#This Row],[LINE   NUMBER]],"-"),4))=4,INDEX(_xlfn.TEXTSPLIT(表格1[[#This Row],[LINE   NUMBER]],"-"),4),IF(LEN(MID(E246,FIND("AA",E246,1),4))=4,MID(E246,FIND("AA",E246,1),4),"Wrong"))</f>
        <v>AA1B</v>
      </c>
      <c r="U246" s="22" t="str" cm="1">
        <f t="array" ref="U24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46" s="22" t="str">
        <f>_xlfn.XLOOKUP(表格1[[#This Row],[級數]],管道等级索引表!B:B,管道等级索引表!G:G,,0)</f>
        <v>A106 Gr.B
API 5L Gr.B
SAWH</v>
      </c>
      <c r="W246" s="22" t="s">
        <v>5</v>
      </c>
      <c r="X246" s="23"/>
      <c r="Y246" s="22"/>
      <c r="Z246" s="22" t="str">
        <f>_xlfn.CONCAT(表格1[[#This Row],[系統]],"-",表格1[[#This Row],[編號]])</f>
        <v>DW-1302</v>
      </c>
      <c r="AA246" s="22"/>
      <c r="AB24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4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46" s="24" t="str">
        <f>IFERROR(_xlfn.XLOOKUP(表格1[[#This Row],[Line_No]],管道特性一覽表!A:A,管道特性一覽表!P:P,,0),"")</f>
        <v>水</v>
      </c>
      <c r="AE246" s="24" t="str" cm="1">
        <f t="array" ref="AE246">_xlfn.IFNA(_xlfn.XLOOKUP(表格1[[#This Row],[Series NO]],'依TP NO.篩選'!A:A,'依TP NO.篩選'!R:R,,0),_xlfn.XLOOKUP(VALUE(表格1[[#This Row],[Series NO]]),VALUE('依TP NO.篩選'!A:A),'依TP NO.篩選'!R:R,,0))</f>
        <v>TP-002</v>
      </c>
      <c r="AF246" s="24" t="str">
        <f>_xlfn.XLOOKUP(表格1[[#This Row],[系統]],介質清單!A:A,介質清單!B:B,,0)</f>
        <v>工業水</v>
      </c>
      <c r="AG246" s="25"/>
      <c r="AH246" s="22" t="s">
        <v>3433</v>
      </c>
      <c r="AI246" s="24"/>
      <c r="AJ24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46" s="2" t="str" cm="1">
        <f t="array" ref="AK246">IFERROR(_xlfn.TEXTJOIN("-",TRUE,INDEX(_xlfn.TEXTSPLIT(B246,"-"),1),INDEX(_xlfn.TEXTSPLIT(B246,"-"),2),INDEX(_xlfn.TEXTSPLIT(B246,"-"),4),INDEX(_xlfn.TEXTSPLIT(B246,"-"),5)),_xlfn.TEXTJOIN("-",TRUE,_xlfn.XLOOKUP(VALUE(INDEX(_xlfn.TEXTSPLIT(B246,"-"),4)),'DN轉換表(必要)'!A:A,'DN轉換表(必要)'!B:B,,0),INDEX(_xlfn.TEXTSPLIT(B246,"-"),1),INDEX(_xlfn.TEXTSPLIT(B246,"-"),2),INDEX(_xlfn.TEXTSPLIT(B246,"-"),3),INDEX(_xlfn.TEXTSPLIT(B246,"-"),4),INDEX(_xlfn.TEXTSPLIT(B246,"-"),5)))</f>
        <v>DW-1302-AA1B-NA</v>
      </c>
      <c r="AL246" s="2" t="str">
        <f>IF(ISNUMBER(IFERROR(_xlfn.XLOOKUP(表格1[[#This Row],[Line_No]],'TEMP VALUE'!A:A,'DRAWING LIST'!A:A,,0),"")),"v","")</f>
        <v/>
      </c>
      <c r="AM246" s="2" t="str">
        <f>_xlfn.XLOOKUP(表格1[[#This Row],[Series NO]], 版本控制!$A:$A, 版本控制!$E:$E, , 0, -1)</f>
        <v>啟用</v>
      </c>
    </row>
    <row r="247" spans="1:39" hidden="1">
      <c r="A247" s="18">
        <f>'圖號清單-114.04.25'!A247</f>
        <v>245</v>
      </c>
      <c r="B247" s="14" t="str">
        <f>_xlfn.XLOOKUP(表格1[[#This Row],[Series NO]],'圖號清單-114.04.25'!A:A,'圖號清單-114.04.25'!B:B,,0)</f>
        <v>DW-1302-25-AA1B-NA-5</v>
      </c>
      <c r="C247" s="3" t="str">
        <f>COUNTIF($AK$2:AK247, AK247) &amp; "/" &amp; COUNTIF($AK$2:$AK$3003, AK247)</f>
        <v>5/6</v>
      </c>
      <c r="D247" s="3" t="str">
        <f t="shared" si="6"/>
        <v>DW-1302-25-AA1B-NA</v>
      </c>
      <c r="E247" s="14" t="str" cm="1">
        <f t="array" ref="E247">IFERROR(_xlfn.TEXTJOIN("-",TRUE,_xlfn.XLOOKUP(VALUE(INDEX(_xlfn.TEXTSPLIT(B247,"-"),3)),'DN轉換表(必要)'!A:A,'DN轉換表(必要)'!B:B,,0),INDEX(_xlfn.TEXTSPLIT(B247,"-"),1),INDEX(_xlfn.TEXTSPLIT(B247,"-"),2),INDEX(_xlfn.TEXTSPLIT(B247,"-"),4),INDEX(_xlfn.TEXTSPLIT(B247,"-"),5)),_xlfn.TEXTJOIN("-",TRUE,_xlfn.XLOOKUP(VALUE(INDEX(_xlfn.TEXTSPLIT(B247,"-"),4)),'DN轉換表(必要)'!A:A,'DN轉換表(必要)'!B:B,,0),INDEX(_xlfn.TEXTSPLIT(B247,"-"),1),INDEX(_xlfn.TEXTSPLIT(B247,"-"),2),INDEX(_xlfn.TEXTSPLIT(B247,"-"),3),INDEX(_xlfn.TEXTSPLIT(B247,"-"),4),INDEX(_xlfn.TEXTSPLIT(B247,"-"),5)))</f>
        <v>1"-DW-1302-AA1B-NA</v>
      </c>
      <c r="F247" s="3" t="str">
        <f>IFERROR(_xlfn.XLOOKUP(_xlfn.CONCAT(表格1[[#This Row],[Series NO]],"_",SUBSTITUTE(F$1,"REV.","")),版本控制!$F:$F,版本控制!$C:$C,,0),"")</f>
        <v>04/22/'25</v>
      </c>
      <c r="G247" s="3" t="str">
        <f>IFERROR(_xlfn.XLOOKUP(_xlfn.CONCAT(表格1[[#This Row],[Series NO]],"_",SUBSTITUTE(G$1,"REV.","")),版本控制!$F:$F,版本控制!$C:$C,,0),"")</f>
        <v/>
      </c>
      <c r="H247" s="3" t="str">
        <f>IFERROR(_xlfn.XLOOKUP(_xlfn.CONCAT(表格1[[#This Row],[Series NO]],"_",SUBSTITUTE(H$1,"REV.","")),版本控制!$F:$F,版本控制!$C:$C,,0),"")</f>
        <v/>
      </c>
      <c r="I247" s="3" t="str">
        <f>IFERROR(_xlfn.XLOOKUP(_xlfn.CONCAT(表格1[[#This Row],[Series NO]],"_",SUBSTITUTE(I$1,"REV.","")),版本控制!$F:$F,版本控制!$C:$C,,0),"")</f>
        <v/>
      </c>
      <c r="J247" s="3" t="str">
        <f>IFERROR(_xlfn.XLOOKUP(_xlfn.CONCAT(表格1[[#This Row],[Series NO]],"_",SUBSTITUTE(J$1,"REV.","")),版本控制!$F:$F,版本控制!$C:$C,,0),"")</f>
        <v/>
      </c>
      <c r="K247" s="3" t="str" cm="1">
        <f t="array" ref="K247">INDEX(F$1:J$1,1,MATCH(1,1/($F247:J247&lt;&gt;"")))</f>
        <v>REV.1</v>
      </c>
      <c r="L247" s="3" t="str" cm="1">
        <f t="array" ref="L247">LOOKUP(2,1/($F247:J247&lt;&gt;""),$F247:J247)</f>
        <v>04/22/'25</v>
      </c>
      <c r="M247" s="3"/>
      <c r="N247" s="3" t="str">
        <f t="shared" si="7"/>
        <v>0245</v>
      </c>
      <c r="O247" s="28"/>
      <c r="P247" s="15"/>
      <c r="Q247" s="22" cm="1">
        <f t="array" ref="Q247">_xlfn.XLOOKUP(INDEX(_xlfn.TEXTSPLIT(表格1[[#This Row],[LINE   NUMBER]],"-"),1),'DN轉換表(必要)'!B:B,'DN轉換表(必要)'!C:C,,0)</f>
        <v>1</v>
      </c>
      <c r="R247" s="22" t="str" cm="1">
        <f t="array" ref="R247">IF(IFERROR(MATCH(INDEX(_xlfn.TEXTSPLIT(表格1[[#This Row],[LINE   NUMBER]],"-"),2),介質清單!I:I,0)&gt;=1,FALSE),"Trim",INDEX(_xlfn.TEXTSPLIT(表格1[[#This Row],[LINE   NUMBER]],"-"),2))</f>
        <v>DW</v>
      </c>
      <c r="S247" s="22" t="str" cm="1">
        <f t="array" ref="S24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1302</v>
      </c>
      <c r="T247" s="22" t="str" cm="1">
        <f t="array" ref="T247">IF(LEN(INDEX(_xlfn.TEXTSPLIT(表格1[[#This Row],[LINE   NUMBER]],"-"),4))=4,INDEX(_xlfn.TEXTSPLIT(表格1[[#This Row],[LINE   NUMBER]],"-"),4),IF(LEN(MID(E247,FIND("AA",E247,1),4))=4,MID(E247,FIND("AA",E247,1),4),"Wrong"))</f>
        <v>AA1B</v>
      </c>
      <c r="U247" s="22" t="str" cm="1">
        <f t="array" ref="U24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47" s="22" t="str">
        <f>_xlfn.XLOOKUP(表格1[[#This Row],[級數]],管道等级索引表!B:B,管道等级索引表!G:G,,0)</f>
        <v>A106 Gr.B
API 5L Gr.B
SAWH</v>
      </c>
      <c r="W247" s="22" t="s">
        <v>5</v>
      </c>
      <c r="X247" s="23"/>
      <c r="Y247" s="22"/>
      <c r="Z247" s="22" t="str">
        <f>_xlfn.CONCAT(表格1[[#This Row],[系統]],"-",表格1[[#This Row],[編號]])</f>
        <v>DW-1302</v>
      </c>
      <c r="AA247" s="22"/>
      <c r="AB24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4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47" s="24" t="str">
        <f>IFERROR(_xlfn.XLOOKUP(表格1[[#This Row],[Line_No]],管道特性一覽表!A:A,管道特性一覽表!P:P,,0),"")</f>
        <v>水</v>
      </c>
      <c r="AE247" s="24" t="str" cm="1">
        <f t="array" ref="AE247">_xlfn.IFNA(_xlfn.XLOOKUP(表格1[[#This Row],[Series NO]],'依TP NO.篩選'!A:A,'依TP NO.篩選'!R:R,,0),_xlfn.XLOOKUP(VALUE(表格1[[#This Row],[Series NO]]),VALUE('依TP NO.篩選'!A:A),'依TP NO.篩選'!R:R,,0))</f>
        <v>TP-002</v>
      </c>
      <c r="AF247" s="24" t="str">
        <f>_xlfn.XLOOKUP(表格1[[#This Row],[系統]],介質清單!A:A,介質清單!B:B,,0)</f>
        <v>工業水</v>
      </c>
      <c r="AG247" s="25"/>
      <c r="AH247" s="22" t="s">
        <v>3433</v>
      </c>
      <c r="AI247" s="24"/>
      <c r="AJ24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47" s="2" t="str" cm="1">
        <f t="array" ref="AK247">IFERROR(_xlfn.TEXTJOIN("-",TRUE,INDEX(_xlfn.TEXTSPLIT(B247,"-"),1),INDEX(_xlfn.TEXTSPLIT(B247,"-"),2),INDEX(_xlfn.TEXTSPLIT(B247,"-"),4),INDEX(_xlfn.TEXTSPLIT(B247,"-"),5)),_xlfn.TEXTJOIN("-",TRUE,_xlfn.XLOOKUP(VALUE(INDEX(_xlfn.TEXTSPLIT(B247,"-"),4)),'DN轉換表(必要)'!A:A,'DN轉換表(必要)'!B:B,,0),INDEX(_xlfn.TEXTSPLIT(B247,"-"),1),INDEX(_xlfn.TEXTSPLIT(B247,"-"),2),INDEX(_xlfn.TEXTSPLIT(B247,"-"),3),INDEX(_xlfn.TEXTSPLIT(B247,"-"),4),INDEX(_xlfn.TEXTSPLIT(B247,"-"),5)))</f>
        <v>DW-1302-AA1B-NA</v>
      </c>
      <c r="AL247" s="2" t="str">
        <f>IF(ISNUMBER(IFERROR(_xlfn.XLOOKUP(表格1[[#This Row],[Line_No]],'TEMP VALUE'!A:A,'DRAWING LIST'!A:A,,0),"")),"v","")</f>
        <v/>
      </c>
      <c r="AM247" s="2" t="str">
        <f>_xlfn.XLOOKUP(表格1[[#This Row],[Series NO]], 版本控制!$A:$A, 版本控制!$E:$E, , 0, -1)</f>
        <v>啟用</v>
      </c>
    </row>
    <row r="248" spans="1:39" hidden="1">
      <c r="A248" s="18">
        <f>'圖號清單-114.04.25'!A248</f>
        <v>246</v>
      </c>
      <c r="B248" s="14" t="str">
        <f>_xlfn.XLOOKUP(表格1[[#This Row],[Series NO]],'圖號清單-114.04.25'!A:A,'圖號清單-114.04.25'!B:B,,0)</f>
        <v>DW-1302-25-AA1B-NA-6</v>
      </c>
      <c r="C248" s="3" t="str">
        <f>COUNTIF($AK$2:AK248, AK248) &amp; "/" &amp; COUNTIF($AK$2:$AK$3003, AK248)</f>
        <v>6/6</v>
      </c>
      <c r="D248" s="3" t="str">
        <f t="shared" si="6"/>
        <v>DW-1302-25-AA1B-NA</v>
      </c>
      <c r="E248" s="14" t="str" cm="1">
        <f t="array" ref="E248">IFERROR(_xlfn.TEXTJOIN("-",TRUE,_xlfn.XLOOKUP(VALUE(INDEX(_xlfn.TEXTSPLIT(B248,"-"),3)),'DN轉換表(必要)'!A:A,'DN轉換表(必要)'!B:B,,0),INDEX(_xlfn.TEXTSPLIT(B248,"-"),1),INDEX(_xlfn.TEXTSPLIT(B248,"-"),2),INDEX(_xlfn.TEXTSPLIT(B248,"-"),4),INDEX(_xlfn.TEXTSPLIT(B248,"-"),5)),_xlfn.TEXTJOIN("-",TRUE,_xlfn.XLOOKUP(VALUE(INDEX(_xlfn.TEXTSPLIT(B248,"-"),4)),'DN轉換表(必要)'!A:A,'DN轉換表(必要)'!B:B,,0),INDEX(_xlfn.TEXTSPLIT(B248,"-"),1),INDEX(_xlfn.TEXTSPLIT(B248,"-"),2),INDEX(_xlfn.TEXTSPLIT(B248,"-"),3),INDEX(_xlfn.TEXTSPLIT(B248,"-"),4),INDEX(_xlfn.TEXTSPLIT(B248,"-"),5)))</f>
        <v>1"-DW-1302-AA1B-NA</v>
      </c>
      <c r="F248" s="3" t="str">
        <f>IFERROR(_xlfn.XLOOKUP(_xlfn.CONCAT(表格1[[#This Row],[Series NO]],"_",SUBSTITUTE(F$1,"REV.","")),版本控制!$F:$F,版本控制!$C:$C,,0),"")</f>
        <v>04/22/'25</v>
      </c>
      <c r="G248" s="3" t="str">
        <f>IFERROR(_xlfn.XLOOKUP(_xlfn.CONCAT(表格1[[#This Row],[Series NO]],"_",SUBSTITUTE(G$1,"REV.","")),版本控制!$F:$F,版本控制!$C:$C,,0),"")</f>
        <v/>
      </c>
      <c r="H248" s="3" t="str">
        <f>IFERROR(_xlfn.XLOOKUP(_xlfn.CONCAT(表格1[[#This Row],[Series NO]],"_",SUBSTITUTE(H$1,"REV.","")),版本控制!$F:$F,版本控制!$C:$C,,0),"")</f>
        <v/>
      </c>
      <c r="I248" s="3" t="str">
        <f>IFERROR(_xlfn.XLOOKUP(_xlfn.CONCAT(表格1[[#This Row],[Series NO]],"_",SUBSTITUTE(I$1,"REV.","")),版本控制!$F:$F,版本控制!$C:$C,,0),"")</f>
        <v/>
      </c>
      <c r="J248" s="3" t="str">
        <f>IFERROR(_xlfn.XLOOKUP(_xlfn.CONCAT(表格1[[#This Row],[Series NO]],"_",SUBSTITUTE(J$1,"REV.","")),版本控制!$F:$F,版本控制!$C:$C,,0),"")</f>
        <v/>
      </c>
      <c r="K248" s="3" t="str" cm="1">
        <f t="array" ref="K248">INDEX(F$1:J$1,1,MATCH(1,1/($F248:J248&lt;&gt;"")))</f>
        <v>REV.1</v>
      </c>
      <c r="L248" s="3" t="str" cm="1">
        <f t="array" ref="L248">LOOKUP(2,1/($F248:J248&lt;&gt;""),$F248:J248)</f>
        <v>04/22/'25</v>
      </c>
      <c r="M248" s="3"/>
      <c r="N248" s="3" t="str">
        <f t="shared" si="7"/>
        <v>0246</v>
      </c>
      <c r="O248" s="28"/>
      <c r="P248" s="15"/>
      <c r="Q248" s="22" cm="1">
        <f t="array" ref="Q248">_xlfn.XLOOKUP(INDEX(_xlfn.TEXTSPLIT(表格1[[#This Row],[LINE   NUMBER]],"-"),1),'DN轉換表(必要)'!B:B,'DN轉換表(必要)'!C:C,,0)</f>
        <v>1</v>
      </c>
      <c r="R248" s="22" t="str" cm="1">
        <f t="array" ref="R248">IF(IFERROR(MATCH(INDEX(_xlfn.TEXTSPLIT(表格1[[#This Row],[LINE   NUMBER]],"-"),2),介質清單!I:I,0)&gt;=1,FALSE),"Trim",INDEX(_xlfn.TEXTSPLIT(表格1[[#This Row],[LINE   NUMBER]],"-"),2))</f>
        <v>DW</v>
      </c>
      <c r="S248" s="22" t="str" cm="1">
        <f t="array" ref="S24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1302</v>
      </c>
      <c r="T248" s="22" t="str" cm="1">
        <f t="array" ref="T248">IF(LEN(INDEX(_xlfn.TEXTSPLIT(表格1[[#This Row],[LINE   NUMBER]],"-"),4))=4,INDEX(_xlfn.TEXTSPLIT(表格1[[#This Row],[LINE   NUMBER]],"-"),4),IF(LEN(MID(E248,FIND("AA",E248,1),4))=4,MID(E248,FIND("AA",E248,1),4),"Wrong"))</f>
        <v>AA1B</v>
      </c>
      <c r="U248" s="22" t="str" cm="1">
        <f t="array" ref="U24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48" s="22" t="str">
        <f>_xlfn.XLOOKUP(表格1[[#This Row],[級數]],管道等级索引表!B:B,管道等级索引表!G:G,,0)</f>
        <v>A106 Gr.B
API 5L Gr.B
SAWH</v>
      </c>
      <c r="W248" s="22" t="s">
        <v>5</v>
      </c>
      <c r="X248" s="23"/>
      <c r="Y248" s="22"/>
      <c r="Z248" s="22" t="str">
        <f>_xlfn.CONCAT(表格1[[#This Row],[系統]],"-",表格1[[#This Row],[編號]])</f>
        <v>DW-1302</v>
      </c>
      <c r="AA248" s="22"/>
      <c r="AB24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4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48" s="24" t="str">
        <f>IFERROR(_xlfn.XLOOKUP(表格1[[#This Row],[Line_No]],管道特性一覽表!A:A,管道特性一覽表!P:P,,0),"")</f>
        <v>水</v>
      </c>
      <c r="AE248" s="24" t="str" cm="1">
        <f t="array" ref="AE248">_xlfn.IFNA(_xlfn.XLOOKUP(表格1[[#This Row],[Series NO]],'依TP NO.篩選'!A:A,'依TP NO.篩選'!R:R,,0),_xlfn.XLOOKUP(VALUE(表格1[[#This Row],[Series NO]]),VALUE('依TP NO.篩選'!A:A),'依TP NO.篩選'!R:R,,0))</f>
        <v>TP-002</v>
      </c>
      <c r="AF248" s="24" t="str">
        <f>_xlfn.XLOOKUP(表格1[[#This Row],[系統]],介質清單!A:A,介質清單!B:B,,0)</f>
        <v>工業水</v>
      </c>
      <c r="AG248" s="25"/>
      <c r="AH248" s="22" t="s">
        <v>3433</v>
      </c>
      <c r="AI248" s="24"/>
      <c r="AJ24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48" s="2" t="str" cm="1">
        <f t="array" ref="AK248">IFERROR(_xlfn.TEXTJOIN("-",TRUE,INDEX(_xlfn.TEXTSPLIT(B248,"-"),1),INDEX(_xlfn.TEXTSPLIT(B248,"-"),2),INDEX(_xlfn.TEXTSPLIT(B248,"-"),4),INDEX(_xlfn.TEXTSPLIT(B248,"-"),5)),_xlfn.TEXTJOIN("-",TRUE,_xlfn.XLOOKUP(VALUE(INDEX(_xlfn.TEXTSPLIT(B248,"-"),4)),'DN轉換表(必要)'!A:A,'DN轉換表(必要)'!B:B,,0),INDEX(_xlfn.TEXTSPLIT(B248,"-"),1),INDEX(_xlfn.TEXTSPLIT(B248,"-"),2),INDEX(_xlfn.TEXTSPLIT(B248,"-"),3),INDEX(_xlfn.TEXTSPLIT(B248,"-"),4),INDEX(_xlfn.TEXTSPLIT(B248,"-"),5)))</f>
        <v>DW-1302-AA1B-NA</v>
      </c>
      <c r="AL248" s="2" t="str">
        <f>IF(ISNUMBER(IFERROR(_xlfn.XLOOKUP(表格1[[#This Row],[Line_No]],'TEMP VALUE'!A:A,'DRAWING LIST'!A:A,,0),"")),"v","")</f>
        <v/>
      </c>
      <c r="AM248" s="2" t="str">
        <f>_xlfn.XLOOKUP(表格1[[#This Row],[Series NO]], 版本控制!$A:$A, 版本控制!$E:$E, , 0, -1)</f>
        <v>啟用</v>
      </c>
    </row>
    <row r="249" spans="1:39" hidden="1">
      <c r="A249" s="18">
        <f>'圖號清單-114.04.25'!A249</f>
        <v>247</v>
      </c>
      <c r="B249" s="14" t="str">
        <f>_xlfn.XLOOKUP(表格1[[#This Row],[Series NO]],'圖號清單-114.04.25'!A:A,'圖號清單-114.04.25'!B:B,,0)</f>
        <v>DW-1303-50-AA1B-NA</v>
      </c>
      <c r="C249" s="3" t="str">
        <f>COUNTIF($AK$2:AK249, AK249) &amp; "/" &amp; COUNTIF($AK$2:$AK$3003, AK249)</f>
        <v>1/1</v>
      </c>
      <c r="D249" s="3" t="str">
        <f t="shared" si="6"/>
        <v>DW-1303-50-AA1B-NA</v>
      </c>
      <c r="E249" s="14" t="str" cm="1">
        <f t="array" ref="E249">IFERROR(_xlfn.TEXTJOIN("-",TRUE,_xlfn.XLOOKUP(VALUE(INDEX(_xlfn.TEXTSPLIT(B249,"-"),3)),'DN轉換表(必要)'!A:A,'DN轉換表(必要)'!B:B,,0),INDEX(_xlfn.TEXTSPLIT(B249,"-"),1),INDEX(_xlfn.TEXTSPLIT(B249,"-"),2),INDEX(_xlfn.TEXTSPLIT(B249,"-"),4),INDEX(_xlfn.TEXTSPLIT(B249,"-"),5)),_xlfn.TEXTJOIN("-",TRUE,_xlfn.XLOOKUP(VALUE(INDEX(_xlfn.TEXTSPLIT(B249,"-"),4)),'DN轉換表(必要)'!A:A,'DN轉換表(必要)'!B:B,,0),INDEX(_xlfn.TEXTSPLIT(B249,"-"),1),INDEX(_xlfn.TEXTSPLIT(B249,"-"),2),INDEX(_xlfn.TEXTSPLIT(B249,"-"),3),INDEX(_xlfn.TEXTSPLIT(B249,"-"),4),INDEX(_xlfn.TEXTSPLIT(B249,"-"),5)))</f>
        <v>2"-DW-1303-AA1B-NA</v>
      </c>
      <c r="F249" s="3" t="str">
        <f>IFERROR(_xlfn.XLOOKUP(_xlfn.CONCAT(表格1[[#This Row],[Series NO]],"_",SUBSTITUTE(F$1,"REV.","")),版本控制!$F:$F,版本控制!$C:$C,,0),"")</f>
        <v>04/22/'25</v>
      </c>
      <c r="G249" s="3" t="str">
        <f>IFERROR(_xlfn.XLOOKUP(_xlfn.CONCAT(表格1[[#This Row],[Series NO]],"_",SUBSTITUTE(G$1,"REV.","")),版本控制!$F:$F,版本控制!$C:$C,,0),"")</f>
        <v/>
      </c>
      <c r="H249" s="3" t="str">
        <f>IFERROR(_xlfn.XLOOKUP(_xlfn.CONCAT(表格1[[#This Row],[Series NO]],"_",SUBSTITUTE(H$1,"REV.","")),版本控制!$F:$F,版本控制!$C:$C,,0),"")</f>
        <v/>
      </c>
      <c r="I249" s="3" t="str">
        <f>IFERROR(_xlfn.XLOOKUP(_xlfn.CONCAT(表格1[[#This Row],[Series NO]],"_",SUBSTITUTE(I$1,"REV.","")),版本控制!$F:$F,版本控制!$C:$C,,0),"")</f>
        <v/>
      </c>
      <c r="J249" s="3" t="str">
        <f>IFERROR(_xlfn.XLOOKUP(_xlfn.CONCAT(表格1[[#This Row],[Series NO]],"_",SUBSTITUTE(J$1,"REV.","")),版本控制!$F:$F,版本控制!$C:$C,,0),"")</f>
        <v/>
      </c>
      <c r="K249" s="3" t="str" cm="1">
        <f t="array" ref="K249">INDEX(F$1:J$1,1,MATCH(1,1/($F249:J249&lt;&gt;"")))</f>
        <v>REV.1</v>
      </c>
      <c r="L249" s="3" t="str" cm="1">
        <f t="array" ref="L249">LOOKUP(2,1/($F249:J249&lt;&gt;""),$F249:J249)</f>
        <v>04/22/'25</v>
      </c>
      <c r="M249" s="3"/>
      <c r="N249" s="3" t="str">
        <f t="shared" si="7"/>
        <v>0247</v>
      </c>
      <c r="O249" s="28"/>
      <c r="P249" s="15"/>
      <c r="Q249" s="22" cm="1">
        <f t="array" ref="Q249">_xlfn.XLOOKUP(INDEX(_xlfn.TEXTSPLIT(表格1[[#This Row],[LINE   NUMBER]],"-"),1),'DN轉換表(必要)'!B:B,'DN轉換表(必要)'!C:C,,0)</f>
        <v>2</v>
      </c>
      <c r="R249" s="22" t="str" cm="1">
        <f t="array" ref="R249">IF(IFERROR(MATCH(INDEX(_xlfn.TEXTSPLIT(表格1[[#This Row],[LINE   NUMBER]],"-"),2),介質清單!I:I,0)&gt;=1,FALSE),"Trim",INDEX(_xlfn.TEXTSPLIT(表格1[[#This Row],[LINE   NUMBER]],"-"),2))</f>
        <v>DW</v>
      </c>
      <c r="S249" s="22" t="str" cm="1">
        <f t="array" ref="S24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1303</v>
      </c>
      <c r="T249" s="22" t="str" cm="1">
        <f t="array" ref="T249">IF(LEN(INDEX(_xlfn.TEXTSPLIT(表格1[[#This Row],[LINE   NUMBER]],"-"),4))=4,INDEX(_xlfn.TEXTSPLIT(表格1[[#This Row],[LINE   NUMBER]],"-"),4),IF(LEN(MID(E249,FIND("AA",E249,1),4))=4,MID(E249,FIND("AA",E249,1),4),"Wrong"))</f>
        <v>AA1B</v>
      </c>
      <c r="U249" s="22" t="str" cm="1">
        <f t="array" ref="U24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49" s="22" t="str">
        <f>_xlfn.XLOOKUP(表格1[[#This Row],[級數]],管道等级索引表!B:B,管道等级索引表!G:G,,0)</f>
        <v>A106 Gr.B
API 5L Gr.B
SAWH</v>
      </c>
      <c r="W249" s="22" t="s">
        <v>5</v>
      </c>
      <c r="X249" s="23"/>
      <c r="Y249" s="22"/>
      <c r="Z249" s="22" t="str">
        <f>_xlfn.CONCAT(表格1[[#This Row],[系統]],"-",表格1[[#This Row],[編號]])</f>
        <v>DW-1303</v>
      </c>
      <c r="AA249" s="22"/>
      <c r="AB24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4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49" s="24" t="str">
        <f>IFERROR(_xlfn.XLOOKUP(表格1[[#This Row],[Line_No]],管道特性一覽表!A:A,管道特性一覽表!P:P,,0),"")</f>
        <v>水</v>
      </c>
      <c r="AE249" s="24" t="str" cm="1">
        <f t="array" ref="AE249">_xlfn.IFNA(_xlfn.XLOOKUP(表格1[[#This Row],[Series NO]],'依TP NO.篩選'!A:A,'依TP NO.篩選'!R:R,,0),_xlfn.XLOOKUP(VALUE(表格1[[#This Row],[Series NO]]),VALUE('依TP NO.篩選'!A:A),'依TP NO.篩選'!R:R,,0))</f>
        <v>TP-001</v>
      </c>
      <c r="AF249" s="24" t="str">
        <f>_xlfn.XLOOKUP(表格1[[#This Row],[系統]],介質清單!A:A,介質清單!B:B,,0)</f>
        <v>工業水</v>
      </c>
      <c r="AG249" s="25"/>
      <c r="AH249" s="22" t="s">
        <v>3433</v>
      </c>
      <c r="AI249" s="24"/>
      <c r="AJ24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49" s="2" t="str" cm="1">
        <f t="array" ref="AK249">IFERROR(_xlfn.TEXTJOIN("-",TRUE,INDEX(_xlfn.TEXTSPLIT(B249,"-"),1),INDEX(_xlfn.TEXTSPLIT(B249,"-"),2),INDEX(_xlfn.TEXTSPLIT(B249,"-"),4),INDEX(_xlfn.TEXTSPLIT(B249,"-"),5)),_xlfn.TEXTJOIN("-",TRUE,_xlfn.XLOOKUP(VALUE(INDEX(_xlfn.TEXTSPLIT(B249,"-"),4)),'DN轉換表(必要)'!A:A,'DN轉換表(必要)'!B:B,,0),INDEX(_xlfn.TEXTSPLIT(B249,"-"),1),INDEX(_xlfn.TEXTSPLIT(B249,"-"),2),INDEX(_xlfn.TEXTSPLIT(B249,"-"),3),INDEX(_xlfn.TEXTSPLIT(B249,"-"),4),INDEX(_xlfn.TEXTSPLIT(B249,"-"),5)))</f>
        <v>DW-1303-AA1B-NA</v>
      </c>
      <c r="AL249" s="2" t="str">
        <f>IF(ISNUMBER(IFERROR(_xlfn.XLOOKUP(表格1[[#This Row],[Line_No]],'TEMP VALUE'!A:A,'DRAWING LIST'!A:A,,0),"")),"v","")</f>
        <v/>
      </c>
      <c r="AM249" s="2" t="str">
        <f>_xlfn.XLOOKUP(表格1[[#This Row],[Series NO]], 版本控制!$A:$A, 版本控制!$E:$E, , 0, -1)</f>
        <v>啟用</v>
      </c>
    </row>
    <row r="250" spans="1:39" hidden="1">
      <c r="A250" s="18">
        <f>'圖號清單-114.04.25'!A250</f>
        <v>248</v>
      </c>
      <c r="B250" s="14" t="str">
        <f>_xlfn.XLOOKUP(表格1[[#This Row],[Series NO]],'圖號清單-114.04.25'!A:A,'圖號清單-114.04.25'!B:B,,0)</f>
        <v>DW-1304-40-AA1E-NA</v>
      </c>
      <c r="C250" s="3" t="str">
        <f>COUNTIF($AK$2:AK250, AK250) &amp; "/" &amp; COUNTIF($AK$2:$AK$3003, AK250)</f>
        <v>1/1</v>
      </c>
      <c r="D250" s="3" t="str">
        <f t="shared" si="6"/>
        <v>DW-1304-40-AA1E-NA</v>
      </c>
      <c r="E250" s="14" t="str" cm="1">
        <f t="array" ref="E250">IFERROR(_xlfn.TEXTJOIN("-",TRUE,_xlfn.XLOOKUP(VALUE(INDEX(_xlfn.TEXTSPLIT(B250,"-"),3)),'DN轉換表(必要)'!A:A,'DN轉換表(必要)'!B:B,,0),INDEX(_xlfn.TEXTSPLIT(B250,"-"),1),INDEX(_xlfn.TEXTSPLIT(B250,"-"),2),INDEX(_xlfn.TEXTSPLIT(B250,"-"),4),INDEX(_xlfn.TEXTSPLIT(B250,"-"),5)),_xlfn.TEXTJOIN("-",TRUE,_xlfn.XLOOKUP(VALUE(INDEX(_xlfn.TEXTSPLIT(B250,"-"),4)),'DN轉換表(必要)'!A:A,'DN轉換表(必要)'!B:B,,0),INDEX(_xlfn.TEXTSPLIT(B250,"-"),1),INDEX(_xlfn.TEXTSPLIT(B250,"-"),2),INDEX(_xlfn.TEXTSPLIT(B250,"-"),3),INDEX(_xlfn.TEXTSPLIT(B250,"-"),4),INDEX(_xlfn.TEXTSPLIT(B250,"-"),5)))</f>
        <v>1 1/2"-DW-1304-AA1E-NA</v>
      </c>
      <c r="F250" s="3" t="str">
        <f>IFERROR(_xlfn.XLOOKUP(_xlfn.CONCAT(表格1[[#This Row],[Series NO]],"_",SUBSTITUTE(F$1,"REV.","")),版本控制!$F:$F,版本控制!$C:$C,,0),"")</f>
        <v>04/22/'25</v>
      </c>
      <c r="G250" s="3" t="str">
        <f>IFERROR(_xlfn.XLOOKUP(_xlfn.CONCAT(表格1[[#This Row],[Series NO]],"_",SUBSTITUTE(G$1,"REV.","")),版本控制!$F:$F,版本控制!$C:$C,,0),"")</f>
        <v/>
      </c>
      <c r="H250" s="3" t="str">
        <f>IFERROR(_xlfn.XLOOKUP(_xlfn.CONCAT(表格1[[#This Row],[Series NO]],"_",SUBSTITUTE(H$1,"REV.","")),版本控制!$F:$F,版本控制!$C:$C,,0),"")</f>
        <v/>
      </c>
      <c r="I250" s="3" t="str">
        <f>IFERROR(_xlfn.XLOOKUP(_xlfn.CONCAT(表格1[[#This Row],[Series NO]],"_",SUBSTITUTE(I$1,"REV.","")),版本控制!$F:$F,版本控制!$C:$C,,0),"")</f>
        <v/>
      </c>
      <c r="J250" s="3" t="str">
        <f>IFERROR(_xlfn.XLOOKUP(_xlfn.CONCAT(表格1[[#This Row],[Series NO]],"_",SUBSTITUTE(J$1,"REV.","")),版本控制!$F:$F,版本控制!$C:$C,,0),"")</f>
        <v/>
      </c>
      <c r="K250" s="3" t="str" cm="1">
        <f t="array" ref="K250">INDEX(F$1:J$1,1,MATCH(1,1/($F250:J250&lt;&gt;"")))</f>
        <v>REV.1</v>
      </c>
      <c r="L250" s="3" t="str" cm="1">
        <f t="array" ref="L250">LOOKUP(2,1/($F250:J250&lt;&gt;""),$F250:J250)</f>
        <v>04/22/'25</v>
      </c>
      <c r="M250" s="3"/>
      <c r="N250" s="3" t="str">
        <f t="shared" si="7"/>
        <v>0248</v>
      </c>
      <c r="O250" s="28"/>
      <c r="P250" s="15"/>
      <c r="Q250" s="22" cm="1">
        <f t="array" ref="Q250">_xlfn.XLOOKUP(INDEX(_xlfn.TEXTSPLIT(表格1[[#This Row],[LINE   NUMBER]],"-"),1),'DN轉換表(必要)'!B:B,'DN轉換表(必要)'!C:C,,0)</f>
        <v>1.5</v>
      </c>
      <c r="R250" s="22" t="str" cm="1">
        <f t="array" ref="R250">IF(IFERROR(MATCH(INDEX(_xlfn.TEXTSPLIT(表格1[[#This Row],[LINE   NUMBER]],"-"),2),介質清單!I:I,0)&gt;=1,FALSE),"Trim",INDEX(_xlfn.TEXTSPLIT(表格1[[#This Row],[LINE   NUMBER]],"-"),2))</f>
        <v>DW</v>
      </c>
      <c r="S250" s="22" t="str" cm="1">
        <f t="array" ref="S25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1304</v>
      </c>
      <c r="T250" s="22" t="str" cm="1">
        <f t="array" ref="T250">IF(LEN(INDEX(_xlfn.TEXTSPLIT(表格1[[#This Row],[LINE   NUMBER]],"-"),4))=4,INDEX(_xlfn.TEXTSPLIT(表格1[[#This Row],[LINE   NUMBER]],"-"),4),IF(LEN(MID(E250,FIND("AA",E250,1),4))=4,MID(E250,FIND("AA",E250,1),4),"Wrong"))</f>
        <v>AA1E</v>
      </c>
      <c r="U250" s="22" t="str" cm="1">
        <f t="array" ref="U25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50" s="22" t="str">
        <f>_xlfn.XLOOKUP(表格1[[#This Row],[級數]],管道等级索引表!B:B,管道等级索引表!G:G,,0)</f>
        <v>TP304</v>
      </c>
      <c r="W250" s="22" t="s">
        <v>5</v>
      </c>
      <c r="X250" s="23"/>
      <c r="Y250" s="22"/>
      <c r="Z250" s="22" t="str">
        <f>_xlfn.CONCAT(表格1[[#This Row],[系統]],"-",表格1[[#This Row],[編號]])</f>
        <v>DW-1304</v>
      </c>
      <c r="AA250" s="22"/>
      <c r="AB25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5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50" s="24" t="str">
        <f>IFERROR(_xlfn.XLOOKUP(表格1[[#This Row],[Line_No]],管道特性一覽表!A:A,管道特性一覽表!P:P,,0),"")</f>
        <v>水</v>
      </c>
      <c r="AE250" s="24" t="str" cm="1">
        <f t="array" ref="AE250">_xlfn.IFNA(_xlfn.XLOOKUP(表格1[[#This Row],[Series NO]],'依TP NO.篩選'!A:A,'依TP NO.篩選'!R:R,,0),_xlfn.XLOOKUP(VALUE(表格1[[#This Row],[Series NO]]),VALUE('依TP NO.篩選'!A:A),'依TP NO.篩選'!R:R,,0))</f>
        <v>TP-004</v>
      </c>
      <c r="AF250" s="24" t="str">
        <f>_xlfn.XLOOKUP(表格1[[#This Row],[系統]],介質清單!A:A,介質清單!B:B,,0)</f>
        <v>工業水</v>
      </c>
      <c r="AG250" s="25"/>
      <c r="AH250" s="22" t="s">
        <v>3433</v>
      </c>
      <c r="AI250" s="24"/>
      <c r="AJ25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50" s="2" t="str" cm="1">
        <f t="array" ref="AK250">IFERROR(_xlfn.TEXTJOIN("-",TRUE,INDEX(_xlfn.TEXTSPLIT(B250,"-"),1),INDEX(_xlfn.TEXTSPLIT(B250,"-"),2),INDEX(_xlfn.TEXTSPLIT(B250,"-"),4),INDEX(_xlfn.TEXTSPLIT(B250,"-"),5)),_xlfn.TEXTJOIN("-",TRUE,_xlfn.XLOOKUP(VALUE(INDEX(_xlfn.TEXTSPLIT(B250,"-"),4)),'DN轉換表(必要)'!A:A,'DN轉換表(必要)'!B:B,,0),INDEX(_xlfn.TEXTSPLIT(B250,"-"),1),INDEX(_xlfn.TEXTSPLIT(B250,"-"),2),INDEX(_xlfn.TEXTSPLIT(B250,"-"),3),INDEX(_xlfn.TEXTSPLIT(B250,"-"),4),INDEX(_xlfn.TEXTSPLIT(B250,"-"),5)))</f>
        <v>DW-1304-AA1E-NA</v>
      </c>
      <c r="AL250" s="2" t="str">
        <f>IF(ISNUMBER(IFERROR(_xlfn.XLOOKUP(表格1[[#This Row],[Line_No]],'TEMP VALUE'!A:A,'DRAWING LIST'!A:A,,0),"")),"v","")</f>
        <v/>
      </c>
      <c r="AM250" s="2" t="str">
        <f>_xlfn.XLOOKUP(表格1[[#This Row],[Series NO]], 版本控制!$A:$A, 版本控制!$E:$E, , 0, -1)</f>
        <v>啟用</v>
      </c>
    </row>
    <row r="251" spans="1:39" hidden="1">
      <c r="A251" s="18">
        <f>'圖號清單-114.04.25'!A251</f>
        <v>249</v>
      </c>
      <c r="B251" s="14" t="str">
        <f>_xlfn.XLOOKUP(表格1[[#This Row],[Series NO]],'圖號清單-114.04.25'!A:A,'圖號清單-114.04.25'!B:B,,0)</f>
        <v>DW-1305-40-AA1E-NA</v>
      </c>
      <c r="C251" s="3" t="str">
        <f>COUNTIF($AK$2:AK251, AK251) &amp; "/" &amp; COUNTIF($AK$2:$AK$3003, AK251)</f>
        <v>1/1</v>
      </c>
      <c r="D251" s="3" t="str">
        <f t="shared" si="6"/>
        <v>DW-1305-40-AA1E-NA</v>
      </c>
      <c r="E251" s="14" t="str" cm="1">
        <f t="array" ref="E251">IFERROR(_xlfn.TEXTJOIN("-",TRUE,_xlfn.XLOOKUP(VALUE(INDEX(_xlfn.TEXTSPLIT(B251,"-"),3)),'DN轉換表(必要)'!A:A,'DN轉換表(必要)'!B:B,,0),INDEX(_xlfn.TEXTSPLIT(B251,"-"),1),INDEX(_xlfn.TEXTSPLIT(B251,"-"),2),INDEX(_xlfn.TEXTSPLIT(B251,"-"),4),INDEX(_xlfn.TEXTSPLIT(B251,"-"),5)),_xlfn.TEXTJOIN("-",TRUE,_xlfn.XLOOKUP(VALUE(INDEX(_xlfn.TEXTSPLIT(B251,"-"),4)),'DN轉換表(必要)'!A:A,'DN轉換表(必要)'!B:B,,0),INDEX(_xlfn.TEXTSPLIT(B251,"-"),1),INDEX(_xlfn.TEXTSPLIT(B251,"-"),2),INDEX(_xlfn.TEXTSPLIT(B251,"-"),3),INDEX(_xlfn.TEXTSPLIT(B251,"-"),4),INDEX(_xlfn.TEXTSPLIT(B251,"-"),5)))</f>
        <v>1 1/2"-DW-1305-AA1E-NA</v>
      </c>
      <c r="F251" s="3" t="str">
        <f>IFERROR(_xlfn.XLOOKUP(_xlfn.CONCAT(表格1[[#This Row],[Series NO]],"_",SUBSTITUTE(F$1,"REV.","")),版本控制!$F:$F,版本控制!$C:$C,,0),"")</f>
        <v>04/22/'25</v>
      </c>
      <c r="G251" s="3" t="str">
        <f>IFERROR(_xlfn.XLOOKUP(_xlfn.CONCAT(表格1[[#This Row],[Series NO]],"_",SUBSTITUTE(G$1,"REV.","")),版本控制!$F:$F,版本控制!$C:$C,,0),"")</f>
        <v/>
      </c>
      <c r="H251" s="3" t="str">
        <f>IFERROR(_xlfn.XLOOKUP(_xlfn.CONCAT(表格1[[#This Row],[Series NO]],"_",SUBSTITUTE(H$1,"REV.","")),版本控制!$F:$F,版本控制!$C:$C,,0),"")</f>
        <v/>
      </c>
      <c r="I251" s="3" t="str">
        <f>IFERROR(_xlfn.XLOOKUP(_xlfn.CONCAT(表格1[[#This Row],[Series NO]],"_",SUBSTITUTE(I$1,"REV.","")),版本控制!$F:$F,版本控制!$C:$C,,0),"")</f>
        <v/>
      </c>
      <c r="J251" s="3" t="str">
        <f>IFERROR(_xlfn.XLOOKUP(_xlfn.CONCAT(表格1[[#This Row],[Series NO]],"_",SUBSTITUTE(J$1,"REV.","")),版本控制!$F:$F,版本控制!$C:$C,,0),"")</f>
        <v/>
      </c>
      <c r="K251" s="3" t="str" cm="1">
        <f t="array" ref="K251">INDEX(F$1:J$1,1,MATCH(1,1/($F251:J251&lt;&gt;"")))</f>
        <v>REV.1</v>
      </c>
      <c r="L251" s="3" t="str" cm="1">
        <f t="array" ref="L251">LOOKUP(2,1/($F251:J251&lt;&gt;""),$F251:J251)</f>
        <v>04/22/'25</v>
      </c>
      <c r="M251" s="3"/>
      <c r="N251" s="3" t="str">
        <f t="shared" si="7"/>
        <v>0249</v>
      </c>
      <c r="O251" s="28"/>
      <c r="P251" s="15"/>
      <c r="Q251" s="22" cm="1">
        <f t="array" ref="Q251">_xlfn.XLOOKUP(INDEX(_xlfn.TEXTSPLIT(表格1[[#This Row],[LINE   NUMBER]],"-"),1),'DN轉換表(必要)'!B:B,'DN轉換表(必要)'!C:C,,0)</f>
        <v>1.5</v>
      </c>
      <c r="R251" s="22" t="str" cm="1">
        <f t="array" ref="R251">IF(IFERROR(MATCH(INDEX(_xlfn.TEXTSPLIT(表格1[[#This Row],[LINE   NUMBER]],"-"),2),介質清單!I:I,0)&gt;=1,FALSE),"Trim",INDEX(_xlfn.TEXTSPLIT(表格1[[#This Row],[LINE   NUMBER]],"-"),2))</f>
        <v>DW</v>
      </c>
      <c r="S251" s="22" t="str" cm="1">
        <f t="array" ref="S25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1305</v>
      </c>
      <c r="T251" s="22" t="str" cm="1">
        <f t="array" ref="T251">IF(LEN(INDEX(_xlfn.TEXTSPLIT(表格1[[#This Row],[LINE   NUMBER]],"-"),4))=4,INDEX(_xlfn.TEXTSPLIT(表格1[[#This Row],[LINE   NUMBER]],"-"),4),IF(LEN(MID(E251,FIND("AA",E251,1),4))=4,MID(E251,FIND("AA",E251,1),4),"Wrong"))</f>
        <v>AA1E</v>
      </c>
      <c r="U251" s="22" t="str" cm="1">
        <f t="array" ref="U25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51" s="22" t="str">
        <f>_xlfn.XLOOKUP(表格1[[#This Row],[級數]],管道等级索引表!B:B,管道等级索引表!G:G,,0)</f>
        <v>TP304</v>
      </c>
      <c r="W251" s="22" t="s">
        <v>5</v>
      </c>
      <c r="X251" s="23"/>
      <c r="Y251" s="22"/>
      <c r="Z251" s="22" t="str">
        <f>_xlfn.CONCAT(表格1[[#This Row],[系統]],"-",表格1[[#This Row],[編號]])</f>
        <v>DW-1305</v>
      </c>
      <c r="AA251" s="22"/>
      <c r="AB25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5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51" s="24" t="str">
        <f>IFERROR(_xlfn.XLOOKUP(表格1[[#This Row],[Line_No]],管道特性一覽表!A:A,管道特性一覽表!P:P,,0),"")</f>
        <v>水</v>
      </c>
      <c r="AE251" s="24" t="str" cm="1">
        <f t="array" ref="AE251">_xlfn.IFNA(_xlfn.XLOOKUP(表格1[[#This Row],[Series NO]],'依TP NO.篩選'!A:A,'依TP NO.篩選'!R:R,,0),_xlfn.XLOOKUP(VALUE(表格1[[#This Row],[Series NO]]),VALUE('依TP NO.篩選'!A:A),'依TP NO.篩選'!R:R,,0))</f>
        <v>TP-004</v>
      </c>
      <c r="AF251" s="24" t="str">
        <f>_xlfn.XLOOKUP(表格1[[#This Row],[系統]],介質清單!A:A,介質清單!B:B,,0)</f>
        <v>工業水</v>
      </c>
      <c r="AG251" s="25"/>
      <c r="AH251" s="22" t="s">
        <v>3433</v>
      </c>
      <c r="AI251" s="24"/>
      <c r="AJ25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51" s="2" t="str" cm="1">
        <f t="array" ref="AK251">IFERROR(_xlfn.TEXTJOIN("-",TRUE,INDEX(_xlfn.TEXTSPLIT(B251,"-"),1),INDEX(_xlfn.TEXTSPLIT(B251,"-"),2),INDEX(_xlfn.TEXTSPLIT(B251,"-"),4),INDEX(_xlfn.TEXTSPLIT(B251,"-"),5)),_xlfn.TEXTJOIN("-",TRUE,_xlfn.XLOOKUP(VALUE(INDEX(_xlfn.TEXTSPLIT(B251,"-"),4)),'DN轉換表(必要)'!A:A,'DN轉換表(必要)'!B:B,,0),INDEX(_xlfn.TEXTSPLIT(B251,"-"),1),INDEX(_xlfn.TEXTSPLIT(B251,"-"),2),INDEX(_xlfn.TEXTSPLIT(B251,"-"),3),INDEX(_xlfn.TEXTSPLIT(B251,"-"),4),INDEX(_xlfn.TEXTSPLIT(B251,"-"),5)))</f>
        <v>DW-1305-AA1E-NA</v>
      </c>
      <c r="AL251" s="2" t="str">
        <f>IF(ISNUMBER(IFERROR(_xlfn.XLOOKUP(表格1[[#This Row],[Line_No]],'TEMP VALUE'!A:A,'DRAWING LIST'!A:A,,0),"")),"v","")</f>
        <v/>
      </c>
      <c r="AM251" s="2" t="str">
        <f>_xlfn.XLOOKUP(表格1[[#This Row],[Series NO]], 版本控制!$A:$A, 版本控制!$E:$E, , 0, -1)</f>
        <v>啟用</v>
      </c>
    </row>
    <row r="252" spans="1:39" hidden="1">
      <c r="A252" s="18">
        <f>'圖號清單-114.04.25'!A252</f>
        <v>250</v>
      </c>
      <c r="B252" s="14" t="str">
        <f>_xlfn.XLOOKUP(表格1[[#This Row],[Series NO]],'圖號清單-114.04.25'!A:A,'圖號清單-114.04.25'!B:B,,0)</f>
        <v>DW-1306-40-AA1E-NA-1</v>
      </c>
      <c r="C252" s="3" t="str">
        <f>COUNTIF($AK$2:AK252, AK252) &amp; "/" &amp; COUNTIF($AK$2:$AK$3003, AK252)</f>
        <v>1/3</v>
      </c>
      <c r="D252" s="3" t="str">
        <f t="shared" si="6"/>
        <v>DW-1306-40-AA1E-NA</v>
      </c>
      <c r="E252" s="14" t="str" cm="1">
        <f t="array" ref="E252">IFERROR(_xlfn.TEXTJOIN("-",TRUE,_xlfn.XLOOKUP(VALUE(INDEX(_xlfn.TEXTSPLIT(B252,"-"),3)),'DN轉換表(必要)'!A:A,'DN轉換表(必要)'!B:B,,0),INDEX(_xlfn.TEXTSPLIT(B252,"-"),1),INDEX(_xlfn.TEXTSPLIT(B252,"-"),2),INDEX(_xlfn.TEXTSPLIT(B252,"-"),4),INDEX(_xlfn.TEXTSPLIT(B252,"-"),5)),_xlfn.TEXTJOIN("-",TRUE,_xlfn.XLOOKUP(VALUE(INDEX(_xlfn.TEXTSPLIT(B252,"-"),4)),'DN轉換表(必要)'!A:A,'DN轉換表(必要)'!B:B,,0),INDEX(_xlfn.TEXTSPLIT(B252,"-"),1),INDEX(_xlfn.TEXTSPLIT(B252,"-"),2),INDEX(_xlfn.TEXTSPLIT(B252,"-"),3),INDEX(_xlfn.TEXTSPLIT(B252,"-"),4),INDEX(_xlfn.TEXTSPLIT(B252,"-"),5)))</f>
        <v>1 1/2"-DW-1306-AA1E-NA</v>
      </c>
      <c r="F252" s="3" t="str">
        <f>IFERROR(_xlfn.XLOOKUP(_xlfn.CONCAT(表格1[[#This Row],[Series NO]],"_",SUBSTITUTE(F$1,"REV.","")),版本控制!$F:$F,版本控制!$C:$C,,0),"")</f>
        <v>04/22/'25</v>
      </c>
      <c r="G252" s="3" t="str">
        <f>IFERROR(_xlfn.XLOOKUP(_xlfn.CONCAT(表格1[[#This Row],[Series NO]],"_",SUBSTITUTE(G$1,"REV.","")),版本控制!$F:$F,版本控制!$C:$C,,0),"")</f>
        <v/>
      </c>
      <c r="H252" s="3" t="str">
        <f>IFERROR(_xlfn.XLOOKUP(_xlfn.CONCAT(表格1[[#This Row],[Series NO]],"_",SUBSTITUTE(H$1,"REV.","")),版本控制!$F:$F,版本控制!$C:$C,,0),"")</f>
        <v/>
      </c>
      <c r="I252" s="3" t="str">
        <f>IFERROR(_xlfn.XLOOKUP(_xlfn.CONCAT(表格1[[#This Row],[Series NO]],"_",SUBSTITUTE(I$1,"REV.","")),版本控制!$F:$F,版本控制!$C:$C,,0),"")</f>
        <v/>
      </c>
      <c r="J252" s="3" t="str">
        <f>IFERROR(_xlfn.XLOOKUP(_xlfn.CONCAT(表格1[[#This Row],[Series NO]],"_",SUBSTITUTE(J$1,"REV.","")),版本控制!$F:$F,版本控制!$C:$C,,0),"")</f>
        <v/>
      </c>
      <c r="K252" s="3" t="str" cm="1">
        <f t="array" ref="K252">INDEX(F$1:J$1,1,MATCH(1,1/($F252:J252&lt;&gt;"")))</f>
        <v>REV.1</v>
      </c>
      <c r="L252" s="3" t="str" cm="1">
        <f t="array" ref="L252">LOOKUP(2,1/($F252:J252&lt;&gt;""),$F252:J252)</f>
        <v>04/22/'25</v>
      </c>
      <c r="M252" s="3"/>
      <c r="N252" s="3" t="str">
        <f t="shared" si="7"/>
        <v>0250</v>
      </c>
      <c r="O252" s="28"/>
      <c r="P252" s="15"/>
      <c r="Q252" s="22" cm="1">
        <f t="array" ref="Q252">_xlfn.XLOOKUP(INDEX(_xlfn.TEXTSPLIT(表格1[[#This Row],[LINE   NUMBER]],"-"),1),'DN轉換表(必要)'!B:B,'DN轉換表(必要)'!C:C,,0)</f>
        <v>1.5</v>
      </c>
      <c r="R252" s="22" t="str" cm="1">
        <f t="array" ref="R252">IF(IFERROR(MATCH(INDEX(_xlfn.TEXTSPLIT(表格1[[#This Row],[LINE   NUMBER]],"-"),2),介質清單!I:I,0)&gt;=1,FALSE),"Trim",INDEX(_xlfn.TEXTSPLIT(表格1[[#This Row],[LINE   NUMBER]],"-"),2))</f>
        <v>DW</v>
      </c>
      <c r="S252" s="22" t="str" cm="1">
        <f t="array" ref="S25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1306</v>
      </c>
      <c r="T252" s="22" t="str" cm="1">
        <f t="array" ref="T252">IF(LEN(INDEX(_xlfn.TEXTSPLIT(表格1[[#This Row],[LINE   NUMBER]],"-"),4))=4,INDEX(_xlfn.TEXTSPLIT(表格1[[#This Row],[LINE   NUMBER]],"-"),4),IF(LEN(MID(E252,FIND("AA",E252,1),4))=4,MID(E252,FIND("AA",E252,1),4),"Wrong"))</f>
        <v>AA1E</v>
      </c>
      <c r="U252" s="22" t="str" cm="1">
        <f t="array" ref="U25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52" s="22" t="str">
        <f>_xlfn.XLOOKUP(表格1[[#This Row],[級數]],管道等级索引表!B:B,管道等级索引表!G:G,,0)</f>
        <v>TP304</v>
      </c>
      <c r="W252" s="22" t="s">
        <v>5</v>
      </c>
      <c r="X252" s="23"/>
      <c r="Y252" s="22"/>
      <c r="Z252" s="22" t="str">
        <f>_xlfn.CONCAT(表格1[[#This Row],[系統]],"-",表格1[[#This Row],[編號]])</f>
        <v>DW-1306</v>
      </c>
      <c r="AA252" s="22"/>
      <c r="AB25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5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52" s="24" t="str">
        <f>IFERROR(_xlfn.XLOOKUP(表格1[[#This Row],[Line_No]],管道特性一覽表!A:A,管道特性一覽表!P:P,,0),"")</f>
        <v>水</v>
      </c>
      <c r="AE252" s="24" t="str" cm="1">
        <f t="array" ref="AE252">_xlfn.IFNA(_xlfn.XLOOKUP(表格1[[#This Row],[Series NO]],'依TP NO.篩選'!A:A,'依TP NO.篩選'!R:R,,0),_xlfn.XLOOKUP(VALUE(表格1[[#This Row],[Series NO]]),VALUE('依TP NO.篩選'!A:A),'依TP NO.篩選'!R:R,,0))</f>
        <v>TP-005</v>
      </c>
      <c r="AF252" s="24" t="str">
        <f>_xlfn.XLOOKUP(表格1[[#This Row],[系統]],介質清單!A:A,介質清單!B:B,,0)</f>
        <v>工業水</v>
      </c>
      <c r="AG252" s="25"/>
      <c r="AH252" s="22" t="s">
        <v>3433</v>
      </c>
      <c r="AI252" s="24"/>
      <c r="AJ25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52" s="2" t="str" cm="1">
        <f t="array" ref="AK252">IFERROR(_xlfn.TEXTJOIN("-",TRUE,INDEX(_xlfn.TEXTSPLIT(B252,"-"),1),INDEX(_xlfn.TEXTSPLIT(B252,"-"),2),INDEX(_xlfn.TEXTSPLIT(B252,"-"),4),INDEX(_xlfn.TEXTSPLIT(B252,"-"),5)),_xlfn.TEXTJOIN("-",TRUE,_xlfn.XLOOKUP(VALUE(INDEX(_xlfn.TEXTSPLIT(B252,"-"),4)),'DN轉換表(必要)'!A:A,'DN轉換表(必要)'!B:B,,0),INDEX(_xlfn.TEXTSPLIT(B252,"-"),1),INDEX(_xlfn.TEXTSPLIT(B252,"-"),2),INDEX(_xlfn.TEXTSPLIT(B252,"-"),3),INDEX(_xlfn.TEXTSPLIT(B252,"-"),4),INDEX(_xlfn.TEXTSPLIT(B252,"-"),5)))</f>
        <v>DW-1306-AA1E-NA</v>
      </c>
      <c r="AL252" s="2" t="str">
        <f>IF(ISNUMBER(IFERROR(_xlfn.XLOOKUP(表格1[[#This Row],[Line_No]],'TEMP VALUE'!A:A,'DRAWING LIST'!A:A,,0),"")),"v","")</f>
        <v/>
      </c>
      <c r="AM252" s="2" t="str">
        <f>_xlfn.XLOOKUP(表格1[[#This Row],[Series NO]], 版本控制!$A:$A, 版本控制!$E:$E, , 0, -1)</f>
        <v>啟用</v>
      </c>
    </row>
    <row r="253" spans="1:39" hidden="1">
      <c r="A253" s="18">
        <f>'圖號清單-114.04.25'!A253</f>
        <v>251</v>
      </c>
      <c r="B253" s="14" t="str">
        <f>_xlfn.XLOOKUP(表格1[[#This Row],[Series NO]],'圖號清單-114.04.25'!A:A,'圖號清單-114.04.25'!B:B,,0)</f>
        <v>DW-1306-40-AA1E-NA-2</v>
      </c>
      <c r="C253" s="3" t="str">
        <f>COUNTIF($AK$2:AK253, AK253) &amp; "/" &amp; COUNTIF($AK$2:$AK$3003, AK253)</f>
        <v>2/3</v>
      </c>
      <c r="D253" s="3" t="str">
        <f t="shared" si="6"/>
        <v>DW-1306-40-AA1E-NA</v>
      </c>
      <c r="E253" s="14" t="str" cm="1">
        <f t="array" ref="E253">IFERROR(_xlfn.TEXTJOIN("-",TRUE,_xlfn.XLOOKUP(VALUE(INDEX(_xlfn.TEXTSPLIT(B253,"-"),3)),'DN轉換表(必要)'!A:A,'DN轉換表(必要)'!B:B,,0),INDEX(_xlfn.TEXTSPLIT(B253,"-"),1),INDEX(_xlfn.TEXTSPLIT(B253,"-"),2),INDEX(_xlfn.TEXTSPLIT(B253,"-"),4),INDEX(_xlfn.TEXTSPLIT(B253,"-"),5)),_xlfn.TEXTJOIN("-",TRUE,_xlfn.XLOOKUP(VALUE(INDEX(_xlfn.TEXTSPLIT(B253,"-"),4)),'DN轉換表(必要)'!A:A,'DN轉換表(必要)'!B:B,,0),INDEX(_xlfn.TEXTSPLIT(B253,"-"),1),INDEX(_xlfn.TEXTSPLIT(B253,"-"),2),INDEX(_xlfn.TEXTSPLIT(B253,"-"),3),INDEX(_xlfn.TEXTSPLIT(B253,"-"),4),INDEX(_xlfn.TEXTSPLIT(B253,"-"),5)))</f>
        <v>1 1/2"-DW-1306-AA1E-NA</v>
      </c>
      <c r="F253" s="3" t="str">
        <f>IFERROR(_xlfn.XLOOKUP(_xlfn.CONCAT(表格1[[#This Row],[Series NO]],"_",SUBSTITUTE(F$1,"REV.","")),版本控制!$F:$F,版本控制!$C:$C,,0),"")</f>
        <v>04/22/'25</v>
      </c>
      <c r="G253" s="3" t="str">
        <f>IFERROR(_xlfn.XLOOKUP(_xlfn.CONCAT(表格1[[#This Row],[Series NO]],"_",SUBSTITUTE(G$1,"REV.","")),版本控制!$F:$F,版本控制!$C:$C,,0),"")</f>
        <v/>
      </c>
      <c r="H253" s="3" t="str">
        <f>IFERROR(_xlfn.XLOOKUP(_xlfn.CONCAT(表格1[[#This Row],[Series NO]],"_",SUBSTITUTE(H$1,"REV.","")),版本控制!$F:$F,版本控制!$C:$C,,0),"")</f>
        <v/>
      </c>
      <c r="I253" s="3" t="str">
        <f>IFERROR(_xlfn.XLOOKUP(_xlfn.CONCAT(表格1[[#This Row],[Series NO]],"_",SUBSTITUTE(I$1,"REV.","")),版本控制!$F:$F,版本控制!$C:$C,,0),"")</f>
        <v/>
      </c>
      <c r="J253" s="3" t="str">
        <f>IFERROR(_xlfn.XLOOKUP(_xlfn.CONCAT(表格1[[#This Row],[Series NO]],"_",SUBSTITUTE(J$1,"REV.","")),版本控制!$F:$F,版本控制!$C:$C,,0),"")</f>
        <v/>
      </c>
      <c r="K253" s="3" t="str" cm="1">
        <f t="array" ref="K253">INDEX(F$1:J$1,1,MATCH(1,1/($F253:J253&lt;&gt;"")))</f>
        <v>REV.1</v>
      </c>
      <c r="L253" s="3" t="str" cm="1">
        <f t="array" ref="L253">LOOKUP(2,1/($F253:J253&lt;&gt;""),$F253:J253)</f>
        <v>04/22/'25</v>
      </c>
      <c r="M253" s="3"/>
      <c r="N253" s="3" t="str">
        <f t="shared" si="7"/>
        <v>0251</v>
      </c>
      <c r="O253" s="28"/>
      <c r="P253" s="15"/>
      <c r="Q253" s="22" cm="1">
        <f t="array" ref="Q253">_xlfn.XLOOKUP(INDEX(_xlfn.TEXTSPLIT(表格1[[#This Row],[LINE   NUMBER]],"-"),1),'DN轉換表(必要)'!B:B,'DN轉換表(必要)'!C:C,,0)</f>
        <v>1.5</v>
      </c>
      <c r="R253" s="22" t="str" cm="1">
        <f t="array" ref="R253">IF(IFERROR(MATCH(INDEX(_xlfn.TEXTSPLIT(表格1[[#This Row],[LINE   NUMBER]],"-"),2),介質清單!I:I,0)&gt;=1,FALSE),"Trim",INDEX(_xlfn.TEXTSPLIT(表格1[[#This Row],[LINE   NUMBER]],"-"),2))</f>
        <v>DW</v>
      </c>
      <c r="S253" s="22" t="str" cm="1">
        <f t="array" ref="S25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1306</v>
      </c>
      <c r="T253" s="22" t="str" cm="1">
        <f t="array" ref="T253">IF(LEN(INDEX(_xlfn.TEXTSPLIT(表格1[[#This Row],[LINE   NUMBER]],"-"),4))=4,INDEX(_xlfn.TEXTSPLIT(表格1[[#This Row],[LINE   NUMBER]],"-"),4),IF(LEN(MID(E253,FIND("AA",E253,1),4))=4,MID(E253,FIND("AA",E253,1),4),"Wrong"))</f>
        <v>AA1E</v>
      </c>
      <c r="U253" s="22" t="str" cm="1">
        <f t="array" ref="U25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53" s="22" t="str">
        <f>_xlfn.XLOOKUP(表格1[[#This Row],[級數]],管道等级索引表!B:B,管道等级索引表!G:G,,0)</f>
        <v>TP304</v>
      </c>
      <c r="W253" s="22" t="s">
        <v>5</v>
      </c>
      <c r="X253" s="23"/>
      <c r="Y253" s="22"/>
      <c r="Z253" s="22" t="str">
        <f>_xlfn.CONCAT(表格1[[#This Row],[系統]],"-",表格1[[#This Row],[編號]])</f>
        <v>DW-1306</v>
      </c>
      <c r="AA253" s="22"/>
      <c r="AB25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5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53" s="24" t="str">
        <f>IFERROR(_xlfn.XLOOKUP(表格1[[#This Row],[Line_No]],管道特性一覽表!A:A,管道特性一覽表!P:P,,0),"")</f>
        <v>水</v>
      </c>
      <c r="AE253" s="24" t="str" cm="1">
        <f t="array" ref="AE253">_xlfn.IFNA(_xlfn.XLOOKUP(表格1[[#This Row],[Series NO]],'依TP NO.篩選'!A:A,'依TP NO.篩選'!R:R,,0),_xlfn.XLOOKUP(VALUE(表格1[[#This Row],[Series NO]]),VALUE('依TP NO.篩選'!A:A),'依TP NO.篩選'!R:R,,0))</f>
        <v>TP-005</v>
      </c>
      <c r="AF253" s="24" t="str">
        <f>_xlfn.XLOOKUP(表格1[[#This Row],[系統]],介質清單!A:A,介質清單!B:B,,0)</f>
        <v>工業水</v>
      </c>
      <c r="AG253" s="25"/>
      <c r="AH253" s="22" t="s">
        <v>3433</v>
      </c>
      <c r="AI253" s="24"/>
      <c r="AJ25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53" s="2" t="str" cm="1">
        <f t="array" ref="AK253">IFERROR(_xlfn.TEXTJOIN("-",TRUE,INDEX(_xlfn.TEXTSPLIT(B253,"-"),1),INDEX(_xlfn.TEXTSPLIT(B253,"-"),2),INDEX(_xlfn.TEXTSPLIT(B253,"-"),4),INDEX(_xlfn.TEXTSPLIT(B253,"-"),5)),_xlfn.TEXTJOIN("-",TRUE,_xlfn.XLOOKUP(VALUE(INDEX(_xlfn.TEXTSPLIT(B253,"-"),4)),'DN轉換表(必要)'!A:A,'DN轉換表(必要)'!B:B,,0),INDEX(_xlfn.TEXTSPLIT(B253,"-"),1),INDEX(_xlfn.TEXTSPLIT(B253,"-"),2),INDEX(_xlfn.TEXTSPLIT(B253,"-"),3),INDEX(_xlfn.TEXTSPLIT(B253,"-"),4),INDEX(_xlfn.TEXTSPLIT(B253,"-"),5)))</f>
        <v>DW-1306-AA1E-NA</v>
      </c>
      <c r="AL253" s="2" t="str">
        <f>IF(ISNUMBER(IFERROR(_xlfn.XLOOKUP(表格1[[#This Row],[Line_No]],'TEMP VALUE'!A:A,'DRAWING LIST'!A:A,,0),"")),"v","")</f>
        <v/>
      </c>
      <c r="AM253" s="2" t="str">
        <f>_xlfn.XLOOKUP(表格1[[#This Row],[Series NO]], 版本控制!$A:$A, 版本控制!$E:$E, , 0, -1)</f>
        <v>啟用</v>
      </c>
    </row>
    <row r="254" spans="1:39" hidden="1">
      <c r="A254" s="18">
        <f>'圖號清單-114.04.25'!A254</f>
        <v>252</v>
      </c>
      <c r="B254" s="14" t="str">
        <f>_xlfn.XLOOKUP(表格1[[#This Row],[Series NO]],'圖號清單-114.04.25'!A:A,'圖號清單-114.04.25'!B:B,,0)</f>
        <v>DW-1306-40-AA1E-NA-3</v>
      </c>
      <c r="C254" s="3" t="str">
        <f>COUNTIF($AK$2:AK254, AK254) &amp; "/" &amp; COUNTIF($AK$2:$AK$3003, AK254)</f>
        <v>3/3</v>
      </c>
      <c r="D254" s="3" t="str">
        <f t="shared" si="6"/>
        <v>DW-1306-40-AA1E-NA</v>
      </c>
      <c r="E254" s="14" t="str" cm="1">
        <f t="array" ref="E254">IFERROR(_xlfn.TEXTJOIN("-",TRUE,_xlfn.XLOOKUP(VALUE(INDEX(_xlfn.TEXTSPLIT(B254,"-"),3)),'DN轉換表(必要)'!A:A,'DN轉換表(必要)'!B:B,,0),INDEX(_xlfn.TEXTSPLIT(B254,"-"),1),INDEX(_xlfn.TEXTSPLIT(B254,"-"),2),INDEX(_xlfn.TEXTSPLIT(B254,"-"),4),INDEX(_xlfn.TEXTSPLIT(B254,"-"),5)),_xlfn.TEXTJOIN("-",TRUE,_xlfn.XLOOKUP(VALUE(INDEX(_xlfn.TEXTSPLIT(B254,"-"),4)),'DN轉換表(必要)'!A:A,'DN轉換表(必要)'!B:B,,0),INDEX(_xlfn.TEXTSPLIT(B254,"-"),1),INDEX(_xlfn.TEXTSPLIT(B254,"-"),2),INDEX(_xlfn.TEXTSPLIT(B254,"-"),3),INDEX(_xlfn.TEXTSPLIT(B254,"-"),4),INDEX(_xlfn.TEXTSPLIT(B254,"-"),5)))</f>
        <v>1 1/2"-DW-1306-AA1E-NA</v>
      </c>
      <c r="F254" s="3" t="str">
        <f>IFERROR(_xlfn.XLOOKUP(_xlfn.CONCAT(表格1[[#This Row],[Series NO]],"_",SUBSTITUTE(F$1,"REV.","")),版本控制!$F:$F,版本控制!$C:$C,,0),"")</f>
        <v>04/22/'25</v>
      </c>
      <c r="G254" s="3" t="str">
        <f>IFERROR(_xlfn.XLOOKUP(_xlfn.CONCAT(表格1[[#This Row],[Series NO]],"_",SUBSTITUTE(G$1,"REV.","")),版本控制!$F:$F,版本控制!$C:$C,,0),"")</f>
        <v/>
      </c>
      <c r="H254" s="3" t="str">
        <f>IFERROR(_xlfn.XLOOKUP(_xlfn.CONCAT(表格1[[#This Row],[Series NO]],"_",SUBSTITUTE(H$1,"REV.","")),版本控制!$F:$F,版本控制!$C:$C,,0),"")</f>
        <v/>
      </c>
      <c r="I254" s="3" t="str">
        <f>IFERROR(_xlfn.XLOOKUP(_xlfn.CONCAT(表格1[[#This Row],[Series NO]],"_",SUBSTITUTE(I$1,"REV.","")),版本控制!$F:$F,版本控制!$C:$C,,0),"")</f>
        <v/>
      </c>
      <c r="J254" s="3" t="str">
        <f>IFERROR(_xlfn.XLOOKUP(_xlfn.CONCAT(表格1[[#This Row],[Series NO]],"_",SUBSTITUTE(J$1,"REV.","")),版本控制!$F:$F,版本控制!$C:$C,,0),"")</f>
        <v/>
      </c>
      <c r="K254" s="3" t="str" cm="1">
        <f t="array" ref="K254">INDEX(F$1:J$1,1,MATCH(1,1/($F254:J254&lt;&gt;"")))</f>
        <v>REV.1</v>
      </c>
      <c r="L254" s="3" t="str" cm="1">
        <f t="array" ref="L254">LOOKUP(2,1/($F254:J254&lt;&gt;""),$F254:J254)</f>
        <v>04/22/'25</v>
      </c>
      <c r="M254" s="3"/>
      <c r="N254" s="3" t="str">
        <f t="shared" si="7"/>
        <v>0252</v>
      </c>
      <c r="O254" s="28"/>
      <c r="P254" s="15"/>
      <c r="Q254" s="22" cm="1">
        <f t="array" ref="Q254">_xlfn.XLOOKUP(INDEX(_xlfn.TEXTSPLIT(表格1[[#This Row],[LINE   NUMBER]],"-"),1),'DN轉換表(必要)'!B:B,'DN轉換表(必要)'!C:C,,0)</f>
        <v>1.5</v>
      </c>
      <c r="R254" s="22" t="str" cm="1">
        <f t="array" ref="R254">IF(IFERROR(MATCH(INDEX(_xlfn.TEXTSPLIT(表格1[[#This Row],[LINE   NUMBER]],"-"),2),介質清單!I:I,0)&gt;=1,FALSE),"Trim",INDEX(_xlfn.TEXTSPLIT(表格1[[#This Row],[LINE   NUMBER]],"-"),2))</f>
        <v>DW</v>
      </c>
      <c r="S254" s="22" t="str" cm="1">
        <f t="array" ref="S25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1306</v>
      </c>
      <c r="T254" s="22" t="str" cm="1">
        <f t="array" ref="T254">IF(LEN(INDEX(_xlfn.TEXTSPLIT(表格1[[#This Row],[LINE   NUMBER]],"-"),4))=4,INDEX(_xlfn.TEXTSPLIT(表格1[[#This Row],[LINE   NUMBER]],"-"),4),IF(LEN(MID(E254,FIND("AA",E254,1),4))=4,MID(E254,FIND("AA",E254,1),4),"Wrong"))</f>
        <v>AA1E</v>
      </c>
      <c r="U254" s="22" t="str" cm="1">
        <f t="array" ref="U25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54" s="22" t="str">
        <f>_xlfn.XLOOKUP(表格1[[#This Row],[級數]],管道等级索引表!B:B,管道等级索引表!G:G,,0)</f>
        <v>TP304</v>
      </c>
      <c r="W254" s="22" t="s">
        <v>5</v>
      </c>
      <c r="X254" s="23"/>
      <c r="Y254" s="22"/>
      <c r="Z254" s="22" t="str">
        <f>_xlfn.CONCAT(表格1[[#This Row],[系統]],"-",表格1[[#This Row],[編號]])</f>
        <v>DW-1306</v>
      </c>
      <c r="AA254" s="22"/>
      <c r="AB25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5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54" s="24" t="str">
        <f>IFERROR(_xlfn.XLOOKUP(表格1[[#This Row],[Line_No]],管道特性一覽表!A:A,管道特性一覽表!P:P,,0),"")</f>
        <v>水</v>
      </c>
      <c r="AE254" s="24" t="str" cm="1">
        <f t="array" ref="AE254">_xlfn.IFNA(_xlfn.XLOOKUP(表格1[[#This Row],[Series NO]],'依TP NO.篩選'!A:A,'依TP NO.篩選'!R:R,,0),_xlfn.XLOOKUP(VALUE(表格1[[#This Row],[Series NO]]),VALUE('依TP NO.篩選'!A:A),'依TP NO.篩選'!R:R,,0))</f>
        <v>TP-005</v>
      </c>
      <c r="AF254" s="24" t="str">
        <f>_xlfn.XLOOKUP(表格1[[#This Row],[系統]],介質清單!A:A,介質清單!B:B,,0)</f>
        <v>工業水</v>
      </c>
      <c r="AG254" s="25"/>
      <c r="AH254" s="22" t="s">
        <v>3433</v>
      </c>
      <c r="AI254" s="24"/>
      <c r="AJ25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54" s="2" t="str" cm="1">
        <f t="array" ref="AK254">IFERROR(_xlfn.TEXTJOIN("-",TRUE,INDEX(_xlfn.TEXTSPLIT(B254,"-"),1),INDEX(_xlfn.TEXTSPLIT(B254,"-"),2),INDEX(_xlfn.TEXTSPLIT(B254,"-"),4),INDEX(_xlfn.TEXTSPLIT(B254,"-"),5)),_xlfn.TEXTJOIN("-",TRUE,_xlfn.XLOOKUP(VALUE(INDEX(_xlfn.TEXTSPLIT(B254,"-"),4)),'DN轉換表(必要)'!A:A,'DN轉換表(必要)'!B:B,,0),INDEX(_xlfn.TEXTSPLIT(B254,"-"),1),INDEX(_xlfn.TEXTSPLIT(B254,"-"),2),INDEX(_xlfn.TEXTSPLIT(B254,"-"),3),INDEX(_xlfn.TEXTSPLIT(B254,"-"),4),INDEX(_xlfn.TEXTSPLIT(B254,"-"),5)))</f>
        <v>DW-1306-AA1E-NA</v>
      </c>
      <c r="AL254" s="2" t="str">
        <f>IF(ISNUMBER(IFERROR(_xlfn.XLOOKUP(表格1[[#This Row],[Line_No]],'TEMP VALUE'!A:A,'DRAWING LIST'!A:A,,0),"")),"v","")</f>
        <v/>
      </c>
      <c r="AM254" s="2" t="str">
        <f>_xlfn.XLOOKUP(表格1[[#This Row],[Series NO]], 版本控制!$A:$A, 版本控制!$E:$E, , 0, -1)</f>
        <v>啟用</v>
      </c>
    </row>
    <row r="255" spans="1:39" hidden="1">
      <c r="A255" s="18">
        <f>'圖號清單-114.04.25'!A255</f>
        <v>253</v>
      </c>
      <c r="B255" s="14" t="str">
        <f>_xlfn.XLOOKUP(表格1[[#This Row],[Series NO]],'圖號清單-114.04.25'!A:A,'圖號清單-114.04.25'!B:B,,0)</f>
        <v>DW-1307-40-AA1E-NA-1</v>
      </c>
      <c r="C255" s="3" t="str">
        <f>COUNTIF($AK$2:AK255, AK255) &amp; "/" &amp; COUNTIF($AK$2:$AK$3003, AK255)</f>
        <v>1/3</v>
      </c>
      <c r="D255" s="3" t="str">
        <f t="shared" si="6"/>
        <v>DW-1307-40-AA1E-NA</v>
      </c>
      <c r="E255" s="14" t="str" cm="1">
        <f t="array" ref="E255">IFERROR(_xlfn.TEXTJOIN("-",TRUE,_xlfn.XLOOKUP(VALUE(INDEX(_xlfn.TEXTSPLIT(B255,"-"),3)),'DN轉換表(必要)'!A:A,'DN轉換表(必要)'!B:B,,0),INDEX(_xlfn.TEXTSPLIT(B255,"-"),1),INDEX(_xlfn.TEXTSPLIT(B255,"-"),2),INDEX(_xlfn.TEXTSPLIT(B255,"-"),4),INDEX(_xlfn.TEXTSPLIT(B255,"-"),5)),_xlfn.TEXTJOIN("-",TRUE,_xlfn.XLOOKUP(VALUE(INDEX(_xlfn.TEXTSPLIT(B255,"-"),4)),'DN轉換表(必要)'!A:A,'DN轉換表(必要)'!B:B,,0),INDEX(_xlfn.TEXTSPLIT(B255,"-"),1),INDEX(_xlfn.TEXTSPLIT(B255,"-"),2),INDEX(_xlfn.TEXTSPLIT(B255,"-"),3),INDEX(_xlfn.TEXTSPLIT(B255,"-"),4),INDEX(_xlfn.TEXTSPLIT(B255,"-"),5)))</f>
        <v>1 1/2"-DW-1307-AA1E-NA</v>
      </c>
      <c r="F255" s="3" t="str">
        <f>IFERROR(_xlfn.XLOOKUP(_xlfn.CONCAT(表格1[[#This Row],[Series NO]],"_",SUBSTITUTE(F$1,"REV.","")),版本控制!$F:$F,版本控制!$C:$C,,0),"")</f>
        <v>04/22/'25</v>
      </c>
      <c r="G255" s="3" t="str">
        <f>IFERROR(_xlfn.XLOOKUP(_xlfn.CONCAT(表格1[[#This Row],[Series NO]],"_",SUBSTITUTE(G$1,"REV.","")),版本控制!$F:$F,版本控制!$C:$C,,0),"")</f>
        <v/>
      </c>
      <c r="H255" s="3" t="str">
        <f>IFERROR(_xlfn.XLOOKUP(_xlfn.CONCAT(表格1[[#This Row],[Series NO]],"_",SUBSTITUTE(H$1,"REV.","")),版本控制!$F:$F,版本控制!$C:$C,,0),"")</f>
        <v/>
      </c>
      <c r="I255" s="3" t="str">
        <f>IFERROR(_xlfn.XLOOKUP(_xlfn.CONCAT(表格1[[#This Row],[Series NO]],"_",SUBSTITUTE(I$1,"REV.","")),版本控制!$F:$F,版本控制!$C:$C,,0),"")</f>
        <v/>
      </c>
      <c r="J255" s="3" t="str">
        <f>IFERROR(_xlfn.XLOOKUP(_xlfn.CONCAT(表格1[[#This Row],[Series NO]],"_",SUBSTITUTE(J$1,"REV.","")),版本控制!$F:$F,版本控制!$C:$C,,0),"")</f>
        <v/>
      </c>
      <c r="K255" s="3" t="str" cm="1">
        <f t="array" ref="K255">INDEX(F$1:J$1,1,MATCH(1,1/($F255:J255&lt;&gt;"")))</f>
        <v>REV.1</v>
      </c>
      <c r="L255" s="3" t="str" cm="1">
        <f t="array" ref="L255">LOOKUP(2,1/($F255:J255&lt;&gt;""),$F255:J255)</f>
        <v>04/22/'25</v>
      </c>
      <c r="M255" s="3"/>
      <c r="N255" s="3" t="str">
        <f t="shared" si="7"/>
        <v>0253</v>
      </c>
      <c r="O255" s="28"/>
      <c r="P255" s="15"/>
      <c r="Q255" s="22" cm="1">
        <f t="array" ref="Q255">_xlfn.XLOOKUP(INDEX(_xlfn.TEXTSPLIT(表格1[[#This Row],[LINE   NUMBER]],"-"),1),'DN轉換表(必要)'!B:B,'DN轉換表(必要)'!C:C,,0)</f>
        <v>1.5</v>
      </c>
      <c r="R255" s="22" t="str" cm="1">
        <f t="array" ref="R255">IF(IFERROR(MATCH(INDEX(_xlfn.TEXTSPLIT(表格1[[#This Row],[LINE   NUMBER]],"-"),2),介質清單!I:I,0)&gt;=1,FALSE),"Trim",INDEX(_xlfn.TEXTSPLIT(表格1[[#This Row],[LINE   NUMBER]],"-"),2))</f>
        <v>DW</v>
      </c>
      <c r="S255" s="22" t="str" cm="1">
        <f t="array" ref="S25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1307</v>
      </c>
      <c r="T255" s="22" t="str" cm="1">
        <f t="array" ref="T255">IF(LEN(INDEX(_xlfn.TEXTSPLIT(表格1[[#This Row],[LINE   NUMBER]],"-"),4))=4,INDEX(_xlfn.TEXTSPLIT(表格1[[#This Row],[LINE   NUMBER]],"-"),4),IF(LEN(MID(E255,FIND("AA",E255,1),4))=4,MID(E255,FIND("AA",E255,1),4),"Wrong"))</f>
        <v>AA1E</v>
      </c>
      <c r="U255" s="22" t="str" cm="1">
        <f t="array" ref="U25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55" s="22" t="str">
        <f>_xlfn.XLOOKUP(表格1[[#This Row],[級數]],管道等级索引表!B:B,管道等级索引表!G:G,,0)</f>
        <v>TP304</v>
      </c>
      <c r="W255" s="22" t="s">
        <v>5</v>
      </c>
      <c r="X255" s="23"/>
      <c r="Y255" s="22"/>
      <c r="Z255" s="22" t="str">
        <f>_xlfn.CONCAT(表格1[[#This Row],[系統]],"-",表格1[[#This Row],[編號]])</f>
        <v>DW-1307</v>
      </c>
      <c r="AA255" s="22"/>
      <c r="AB25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5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55" s="24" t="str">
        <f>IFERROR(_xlfn.XLOOKUP(表格1[[#This Row],[Line_No]],管道特性一覽表!A:A,管道特性一覽表!P:P,,0),"")</f>
        <v>水</v>
      </c>
      <c r="AE255" s="24" t="str" cm="1">
        <f t="array" ref="AE255">_xlfn.IFNA(_xlfn.XLOOKUP(表格1[[#This Row],[Series NO]],'依TP NO.篩選'!A:A,'依TP NO.篩選'!R:R,,0),_xlfn.XLOOKUP(VALUE(表格1[[#This Row],[Series NO]]),VALUE('依TP NO.篩選'!A:A),'依TP NO.篩選'!R:R,,0))</f>
        <v>TP-005</v>
      </c>
      <c r="AF255" s="24" t="str">
        <f>_xlfn.XLOOKUP(表格1[[#This Row],[系統]],介質清單!A:A,介質清單!B:B,,0)</f>
        <v>工業水</v>
      </c>
      <c r="AG255" s="25"/>
      <c r="AH255" s="22" t="s">
        <v>3433</v>
      </c>
      <c r="AI255" s="24"/>
      <c r="AJ25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55" s="2" t="str" cm="1">
        <f t="array" ref="AK255">IFERROR(_xlfn.TEXTJOIN("-",TRUE,INDEX(_xlfn.TEXTSPLIT(B255,"-"),1),INDEX(_xlfn.TEXTSPLIT(B255,"-"),2),INDEX(_xlfn.TEXTSPLIT(B255,"-"),4),INDEX(_xlfn.TEXTSPLIT(B255,"-"),5)),_xlfn.TEXTJOIN("-",TRUE,_xlfn.XLOOKUP(VALUE(INDEX(_xlfn.TEXTSPLIT(B255,"-"),4)),'DN轉換表(必要)'!A:A,'DN轉換表(必要)'!B:B,,0),INDEX(_xlfn.TEXTSPLIT(B255,"-"),1),INDEX(_xlfn.TEXTSPLIT(B255,"-"),2),INDEX(_xlfn.TEXTSPLIT(B255,"-"),3),INDEX(_xlfn.TEXTSPLIT(B255,"-"),4),INDEX(_xlfn.TEXTSPLIT(B255,"-"),5)))</f>
        <v>DW-1307-AA1E-NA</v>
      </c>
      <c r="AL255" s="2" t="str">
        <f>IF(ISNUMBER(IFERROR(_xlfn.XLOOKUP(表格1[[#This Row],[Line_No]],'TEMP VALUE'!A:A,'DRAWING LIST'!A:A,,0),"")),"v","")</f>
        <v/>
      </c>
      <c r="AM255" s="2" t="str">
        <f>_xlfn.XLOOKUP(表格1[[#This Row],[Series NO]], 版本控制!$A:$A, 版本控制!$E:$E, , 0, -1)</f>
        <v>啟用</v>
      </c>
    </row>
    <row r="256" spans="1:39" hidden="1">
      <c r="A256" s="18">
        <f>'圖號清單-114.04.25'!A256</f>
        <v>254</v>
      </c>
      <c r="B256" s="14" t="str">
        <f>_xlfn.XLOOKUP(表格1[[#This Row],[Series NO]],'圖號清單-114.04.25'!A:A,'圖號清單-114.04.25'!B:B,,0)</f>
        <v>DW-1307-40-AA1E-NA-2</v>
      </c>
      <c r="C256" s="3" t="str">
        <f>COUNTIF($AK$2:AK256, AK256) &amp; "/" &amp; COUNTIF($AK$2:$AK$3003, AK256)</f>
        <v>2/3</v>
      </c>
      <c r="D256" s="3" t="str">
        <f t="shared" si="6"/>
        <v>DW-1307-40-AA1E-NA</v>
      </c>
      <c r="E256" s="14" t="str" cm="1">
        <f t="array" ref="E256">IFERROR(_xlfn.TEXTJOIN("-",TRUE,_xlfn.XLOOKUP(VALUE(INDEX(_xlfn.TEXTSPLIT(B256,"-"),3)),'DN轉換表(必要)'!A:A,'DN轉換表(必要)'!B:B,,0),INDEX(_xlfn.TEXTSPLIT(B256,"-"),1),INDEX(_xlfn.TEXTSPLIT(B256,"-"),2),INDEX(_xlfn.TEXTSPLIT(B256,"-"),4),INDEX(_xlfn.TEXTSPLIT(B256,"-"),5)),_xlfn.TEXTJOIN("-",TRUE,_xlfn.XLOOKUP(VALUE(INDEX(_xlfn.TEXTSPLIT(B256,"-"),4)),'DN轉換表(必要)'!A:A,'DN轉換表(必要)'!B:B,,0),INDEX(_xlfn.TEXTSPLIT(B256,"-"),1),INDEX(_xlfn.TEXTSPLIT(B256,"-"),2),INDEX(_xlfn.TEXTSPLIT(B256,"-"),3),INDEX(_xlfn.TEXTSPLIT(B256,"-"),4),INDEX(_xlfn.TEXTSPLIT(B256,"-"),5)))</f>
        <v>1 1/2"-DW-1307-AA1E-NA</v>
      </c>
      <c r="F256" s="3" t="str">
        <f>IFERROR(_xlfn.XLOOKUP(_xlfn.CONCAT(表格1[[#This Row],[Series NO]],"_",SUBSTITUTE(F$1,"REV.","")),版本控制!$F:$F,版本控制!$C:$C,,0),"")</f>
        <v>04/22/'25</v>
      </c>
      <c r="G256" s="3" t="str">
        <f>IFERROR(_xlfn.XLOOKUP(_xlfn.CONCAT(表格1[[#This Row],[Series NO]],"_",SUBSTITUTE(G$1,"REV.","")),版本控制!$F:$F,版本控制!$C:$C,,0),"")</f>
        <v/>
      </c>
      <c r="H256" s="3" t="str">
        <f>IFERROR(_xlfn.XLOOKUP(_xlfn.CONCAT(表格1[[#This Row],[Series NO]],"_",SUBSTITUTE(H$1,"REV.","")),版本控制!$F:$F,版本控制!$C:$C,,0),"")</f>
        <v/>
      </c>
      <c r="I256" s="3" t="str">
        <f>IFERROR(_xlfn.XLOOKUP(_xlfn.CONCAT(表格1[[#This Row],[Series NO]],"_",SUBSTITUTE(I$1,"REV.","")),版本控制!$F:$F,版本控制!$C:$C,,0),"")</f>
        <v/>
      </c>
      <c r="J256" s="3" t="str">
        <f>IFERROR(_xlfn.XLOOKUP(_xlfn.CONCAT(表格1[[#This Row],[Series NO]],"_",SUBSTITUTE(J$1,"REV.","")),版本控制!$F:$F,版本控制!$C:$C,,0),"")</f>
        <v/>
      </c>
      <c r="K256" s="3" t="str" cm="1">
        <f t="array" ref="K256">INDEX(F$1:J$1,1,MATCH(1,1/($F256:J256&lt;&gt;"")))</f>
        <v>REV.1</v>
      </c>
      <c r="L256" s="3" t="str" cm="1">
        <f t="array" ref="L256">LOOKUP(2,1/($F256:J256&lt;&gt;""),$F256:J256)</f>
        <v>04/22/'25</v>
      </c>
      <c r="M256" s="3"/>
      <c r="N256" s="3" t="str">
        <f t="shared" si="7"/>
        <v>0254</v>
      </c>
      <c r="O256" s="28"/>
      <c r="P256" s="15"/>
      <c r="Q256" s="22" cm="1">
        <f t="array" ref="Q256">_xlfn.XLOOKUP(INDEX(_xlfn.TEXTSPLIT(表格1[[#This Row],[LINE   NUMBER]],"-"),1),'DN轉換表(必要)'!B:B,'DN轉換表(必要)'!C:C,,0)</f>
        <v>1.5</v>
      </c>
      <c r="R256" s="22" t="str" cm="1">
        <f t="array" ref="R256">IF(IFERROR(MATCH(INDEX(_xlfn.TEXTSPLIT(表格1[[#This Row],[LINE   NUMBER]],"-"),2),介質清單!I:I,0)&gt;=1,FALSE),"Trim",INDEX(_xlfn.TEXTSPLIT(表格1[[#This Row],[LINE   NUMBER]],"-"),2))</f>
        <v>DW</v>
      </c>
      <c r="S256" s="22" t="str" cm="1">
        <f t="array" ref="S25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1307</v>
      </c>
      <c r="T256" s="22" t="str" cm="1">
        <f t="array" ref="T256">IF(LEN(INDEX(_xlfn.TEXTSPLIT(表格1[[#This Row],[LINE   NUMBER]],"-"),4))=4,INDEX(_xlfn.TEXTSPLIT(表格1[[#This Row],[LINE   NUMBER]],"-"),4),IF(LEN(MID(E256,FIND("AA",E256,1),4))=4,MID(E256,FIND("AA",E256,1),4),"Wrong"))</f>
        <v>AA1E</v>
      </c>
      <c r="U256" s="22" t="str" cm="1">
        <f t="array" ref="U25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56" s="22" t="str">
        <f>_xlfn.XLOOKUP(表格1[[#This Row],[級數]],管道等级索引表!B:B,管道等级索引表!G:G,,0)</f>
        <v>TP304</v>
      </c>
      <c r="W256" s="22" t="s">
        <v>5</v>
      </c>
      <c r="X256" s="23"/>
      <c r="Y256" s="22"/>
      <c r="Z256" s="22" t="str">
        <f>_xlfn.CONCAT(表格1[[#This Row],[系統]],"-",表格1[[#This Row],[編號]])</f>
        <v>DW-1307</v>
      </c>
      <c r="AA256" s="22"/>
      <c r="AB25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5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56" s="24" t="str">
        <f>IFERROR(_xlfn.XLOOKUP(表格1[[#This Row],[Line_No]],管道特性一覽表!A:A,管道特性一覽表!P:P,,0),"")</f>
        <v>水</v>
      </c>
      <c r="AE256" s="24" t="str" cm="1">
        <f t="array" ref="AE256">_xlfn.IFNA(_xlfn.XLOOKUP(表格1[[#This Row],[Series NO]],'依TP NO.篩選'!A:A,'依TP NO.篩選'!R:R,,0),_xlfn.XLOOKUP(VALUE(表格1[[#This Row],[Series NO]]),VALUE('依TP NO.篩選'!A:A),'依TP NO.篩選'!R:R,,0))</f>
        <v>TP-005</v>
      </c>
      <c r="AF256" s="24" t="str">
        <f>_xlfn.XLOOKUP(表格1[[#This Row],[系統]],介質清單!A:A,介質清單!B:B,,0)</f>
        <v>工業水</v>
      </c>
      <c r="AG256" s="25"/>
      <c r="AH256" s="22" t="s">
        <v>3433</v>
      </c>
      <c r="AI256" s="24"/>
      <c r="AJ25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56" s="2" t="str" cm="1">
        <f t="array" ref="AK256">IFERROR(_xlfn.TEXTJOIN("-",TRUE,INDEX(_xlfn.TEXTSPLIT(B256,"-"),1),INDEX(_xlfn.TEXTSPLIT(B256,"-"),2),INDEX(_xlfn.TEXTSPLIT(B256,"-"),4),INDEX(_xlfn.TEXTSPLIT(B256,"-"),5)),_xlfn.TEXTJOIN("-",TRUE,_xlfn.XLOOKUP(VALUE(INDEX(_xlfn.TEXTSPLIT(B256,"-"),4)),'DN轉換表(必要)'!A:A,'DN轉換表(必要)'!B:B,,0),INDEX(_xlfn.TEXTSPLIT(B256,"-"),1),INDEX(_xlfn.TEXTSPLIT(B256,"-"),2),INDEX(_xlfn.TEXTSPLIT(B256,"-"),3),INDEX(_xlfn.TEXTSPLIT(B256,"-"),4),INDEX(_xlfn.TEXTSPLIT(B256,"-"),5)))</f>
        <v>DW-1307-AA1E-NA</v>
      </c>
      <c r="AL256" s="2" t="str">
        <f>IF(ISNUMBER(IFERROR(_xlfn.XLOOKUP(表格1[[#This Row],[Line_No]],'TEMP VALUE'!A:A,'DRAWING LIST'!A:A,,0),"")),"v","")</f>
        <v/>
      </c>
      <c r="AM256" s="2" t="str">
        <f>_xlfn.XLOOKUP(表格1[[#This Row],[Series NO]], 版本控制!$A:$A, 版本控制!$E:$E, , 0, -1)</f>
        <v>啟用</v>
      </c>
    </row>
    <row r="257" spans="1:39" hidden="1">
      <c r="A257" s="18">
        <f>'圖號清單-114.04.25'!A257</f>
        <v>255</v>
      </c>
      <c r="B257" s="14" t="str">
        <f>_xlfn.XLOOKUP(表格1[[#This Row],[Series NO]],'圖號清單-114.04.25'!A:A,'圖號清單-114.04.25'!B:B,,0)</f>
        <v>DW-1307-40-AA1E-NA-3</v>
      </c>
      <c r="C257" s="3" t="str">
        <f>COUNTIF($AK$2:AK257, AK257) &amp; "/" &amp; COUNTIF($AK$2:$AK$3003, AK257)</f>
        <v>3/3</v>
      </c>
      <c r="D257" s="3" t="str">
        <f t="shared" si="6"/>
        <v>DW-1307-40-AA1E-NA</v>
      </c>
      <c r="E257" s="14" t="str" cm="1">
        <f t="array" ref="E257">IFERROR(_xlfn.TEXTJOIN("-",TRUE,_xlfn.XLOOKUP(VALUE(INDEX(_xlfn.TEXTSPLIT(B257,"-"),3)),'DN轉換表(必要)'!A:A,'DN轉換表(必要)'!B:B,,0),INDEX(_xlfn.TEXTSPLIT(B257,"-"),1),INDEX(_xlfn.TEXTSPLIT(B257,"-"),2),INDEX(_xlfn.TEXTSPLIT(B257,"-"),4),INDEX(_xlfn.TEXTSPLIT(B257,"-"),5)),_xlfn.TEXTJOIN("-",TRUE,_xlfn.XLOOKUP(VALUE(INDEX(_xlfn.TEXTSPLIT(B257,"-"),4)),'DN轉換表(必要)'!A:A,'DN轉換表(必要)'!B:B,,0),INDEX(_xlfn.TEXTSPLIT(B257,"-"),1),INDEX(_xlfn.TEXTSPLIT(B257,"-"),2),INDEX(_xlfn.TEXTSPLIT(B257,"-"),3),INDEX(_xlfn.TEXTSPLIT(B257,"-"),4),INDEX(_xlfn.TEXTSPLIT(B257,"-"),5)))</f>
        <v>1 1/2"-DW-1307-AA1E-NA</v>
      </c>
      <c r="F257" s="3" t="str">
        <f>IFERROR(_xlfn.XLOOKUP(_xlfn.CONCAT(表格1[[#This Row],[Series NO]],"_",SUBSTITUTE(F$1,"REV.","")),版本控制!$F:$F,版本控制!$C:$C,,0),"")</f>
        <v>04/22/'25</v>
      </c>
      <c r="G257" s="3" t="str">
        <f>IFERROR(_xlfn.XLOOKUP(_xlfn.CONCAT(表格1[[#This Row],[Series NO]],"_",SUBSTITUTE(G$1,"REV.","")),版本控制!$F:$F,版本控制!$C:$C,,0),"")</f>
        <v/>
      </c>
      <c r="H257" s="3" t="str">
        <f>IFERROR(_xlfn.XLOOKUP(_xlfn.CONCAT(表格1[[#This Row],[Series NO]],"_",SUBSTITUTE(H$1,"REV.","")),版本控制!$F:$F,版本控制!$C:$C,,0),"")</f>
        <v/>
      </c>
      <c r="I257" s="3" t="str">
        <f>IFERROR(_xlfn.XLOOKUP(_xlfn.CONCAT(表格1[[#This Row],[Series NO]],"_",SUBSTITUTE(I$1,"REV.","")),版本控制!$F:$F,版本控制!$C:$C,,0),"")</f>
        <v/>
      </c>
      <c r="J257" s="3" t="str">
        <f>IFERROR(_xlfn.XLOOKUP(_xlfn.CONCAT(表格1[[#This Row],[Series NO]],"_",SUBSTITUTE(J$1,"REV.","")),版本控制!$F:$F,版本控制!$C:$C,,0),"")</f>
        <v/>
      </c>
      <c r="K257" s="3" t="str" cm="1">
        <f t="array" ref="K257">INDEX(F$1:J$1,1,MATCH(1,1/($F257:J257&lt;&gt;"")))</f>
        <v>REV.1</v>
      </c>
      <c r="L257" s="3" t="str" cm="1">
        <f t="array" ref="L257">LOOKUP(2,1/($F257:J257&lt;&gt;""),$F257:J257)</f>
        <v>04/22/'25</v>
      </c>
      <c r="M257" s="3"/>
      <c r="N257" s="3" t="str">
        <f t="shared" si="7"/>
        <v>0255</v>
      </c>
      <c r="O257" s="28"/>
      <c r="P257" s="15"/>
      <c r="Q257" s="22" cm="1">
        <f t="array" ref="Q257">_xlfn.XLOOKUP(INDEX(_xlfn.TEXTSPLIT(表格1[[#This Row],[LINE   NUMBER]],"-"),1),'DN轉換表(必要)'!B:B,'DN轉換表(必要)'!C:C,,0)</f>
        <v>1.5</v>
      </c>
      <c r="R257" s="22" t="str" cm="1">
        <f t="array" ref="R257">IF(IFERROR(MATCH(INDEX(_xlfn.TEXTSPLIT(表格1[[#This Row],[LINE   NUMBER]],"-"),2),介質清單!I:I,0)&gt;=1,FALSE),"Trim",INDEX(_xlfn.TEXTSPLIT(表格1[[#This Row],[LINE   NUMBER]],"-"),2))</f>
        <v>DW</v>
      </c>
      <c r="S257" s="22" t="str" cm="1">
        <f t="array" ref="S25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1307</v>
      </c>
      <c r="T257" s="22" t="str" cm="1">
        <f t="array" ref="T257">IF(LEN(INDEX(_xlfn.TEXTSPLIT(表格1[[#This Row],[LINE   NUMBER]],"-"),4))=4,INDEX(_xlfn.TEXTSPLIT(表格1[[#This Row],[LINE   NUMBER]],"-"),4),IF(LEN(MID(E257,FIND("AA",E257,1),4))=4,MID(E257,FIND("AA",E257,1),4),"Wrong"))</f>
        <v>AA1E</v>
      </c>
      <c r="U257" s="22" t="str" cm="1">
        <f t="array" ref="U25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57" s="22" t="str">
        <f>_xlfn.XLOOKUP(表格1[[#This Row],[級數]],管道等级索引表!B:B,管道等级索引表!G:G,,0)</f>
        <v>TP304</v>
      </c>
      <c r="W257" s="22" t="s">
        <v>5</v>
      </c>
      <c r="X257" s="23"/>
      <c r="Y257" s="22"/>
      <c r="Z257" s="22" t="str">
        <f>_xlfn.CONCAT(表格1[[#This Row],[系統]],"-",表格1[[#This Row],[編號]])</f>
        <v>DW-1307</v>
      </c>
      <c r="AA257" s="22"/>
      <c r="AB25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5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57" s="24" t="str">
        <f>IFERROR(_xlfn.XLOOKUP(表格1[[#This Row],[Line_No]],管道特性一覽表!A:A,管道特性一覽表!P:P,,0),"")</f>
        <v>水</v>
      </c>
      <c r="AE257" s="24" t="str" cm="1">
        <f t="array" ref="AE257">_xlfn.IFNA(_xlfn.XLOOKUP(表格1[[#This Row],[Series NO]],'依TP NO.篩選'!A:A,'依TP NO.篩選'!R:R,,0),_xlfn.XLOOKUP(VALUE(表格1[[#This Row],[Series NO]]),VALUE('依TP NO.篩選'!A:A),'依TP NO.篩選'!R:R,,0))</f>
        <v>TP-005</v>
      </c>
      <c r="AF257" s="24" t="str">
        <f>_xlfn.XLOOKUP(表格1[[#This Row],[系統]],介質清單!A:A,介質清單!B:B,,0)</f>
        <v>工業水</v>
      </c>
      <c r="AG257" s="25"/>
      <c r="AH257" s="22" t="s">
        <v>3433</v>
      </c>
      <c r="AI257" s="24"/>
      <c r="AJ25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57" s="2" t="str" cm="1">
        <f t="array" ref="AK257">IFERROR(_xlfn.TEXTJOIN("-",TRUE,INDEX(_xlfn.TEXTSPLIT(B257,"-"),1),INDEX(_xlfn.TEXTSPLIT(B257,"-"),2),INDEX(_xlfn.TEXTSPLIT(B257,"-"),4),INDEX(_xlfn.TEXTSPLIT(B257,"-"),5)),_xlfn.TEXTJOIN("-",TRUE,_xlfn.XLOOKUP(VALUE(INDEX(_xlfn.TEXTSPLIT(B257,"-"),4)),'DN轉換表(必要)'!A:A,'DN轉換表(必要)'!B:B,,0),INDEX(_xlfn.TEXTSPLIT(B257,"-"),1),INDEX(_xlfn.TEXTSPLIT(B257,"-"),2),INDEX(_xlfn.TEXTSPLIT(B257,"-"),3),INDEX(_xlfn.TEXTSPLIT(B257,"-"),4),INDEX(_xlfn.TEXTSPLIT(B257,"-"),5)))</f>
        <v>DW-1307-AA1E-NA</v>
      </c>
      <c r="AL257" s="2" t="str">
        <f>IF(ISNUMBER(IFERROR(_xlfn.XLOOKUP(表格1[[#This Row],[Line_No]],'TEMP VALUE'!A:A,'DRAWING LIST'!A:A,,0),"")),"v","")</f>
        <v/>
      </c>
      <c r="AM257" s="2" t="str">
        <f>_xlfn.XLOOKUP(表格1[[#This Row],[Series NO]], 版本控制!$A:$A, 版本控制!$E:$E, , 0, -1)</f>
        <v>啟用</v>
      </c>
    </row>
    <row r="258" spans="1:39" hidden="1">
      <c r="A258" s="18">
        <f>'圖號清單-114.04.25'!A258</f>
        <v>256</v>
      </c>
      <c r="B258" s="14" t="str">
        <f>_xlfn.XLOOKUP(表格1[[#This Row],[Series NO]],'圖號清單-114.04.25'!A:A,'圖號清單-114.04.25'!B:B,,0)</f>
        <v>DW-1308-25-AA1E-NA-1</v>
      </c>
      <c r="C258" s="3" t="str">
        <f>COUNTIF($AK$2:AK258, AK258) &amp; "/" &amp; COUNTIF($AK$2:$AK$3003, AK258)</f>
        <v>1/6</v>
      </c>
      <c r="D258" s="3" t="str">
        <f t="shared" si="6"/>
        <v>DW-1308-25-AA1E-NA</v>
      </c>
      <c r="E258" s="14" t="str" cm="1">
        <f t="array" ref="E258">IFERROR(_xlfn.TEXTJOIN("-",TRUE,_xlfn.XLOOKUP(VALUE(INDEX(_xlfn.TEXTSPLIT(B258,"-"),3)),'DN轉換表(必要)'!A:A,'DN轉換表(必要)'!B:B,,0),INDEX(_xlfn.TEXTSPLIT(B258,"-"),1),INDEX(_xlfn.TEXTSPLIT(B258,"-"),2),INDEX(_xlfn.TEXTSPLIT(B258,"-"),4),INDEX(_xlfn.TEXTSPLIT(B258,"-"),5)),_xlfn.TEXTJOIN("-",TRUE,_xlfn.XLOOKUP(VALUE(INDEX(_xlfn.TEXTSPLIT(B258,"-"),4)),'DN轉換表(必要)'!A:A,'DN轉換表(必要)'!B:B,,0),INDEX(_xlfn.TEXTSPLIT(B258,"-"),1),INDEX(_xlfn.TEXTSPLIT(B258,"-"),2),INDEX(_xlfn.TEXTSPLIT(B258,"-"),3),INDEX(_xlfn.TEXTSPLIT(B258,"-"),4),INDEX(_xlfn.TEXTSPLIT(B258,"-"),5)))</f>
        <v>1"-DW-1308-AA1E-NA</v>
      </c>
      <c r="F258" s="3" t="str">
        <f>IFERROR(_xlfn.XLOOKUP(_xlfn.CONCAT(表格1[[#This Row],[Series NO]],"_",SUBSTITUTE(F$1,"REV.","")),版本控制!$F:$F,版本控制!$C:$C,,0),"")</f>
        <v>04/22/'25</v>
      </c>
      <c r="G258" s="3" t="str">
        <f>IFERROR(_xlfn.XLOOKUP(_xlfn.CONCAT(表格1[[#This Row],[Series NO]],"_",SUBSTITUTE(G$1,"REV.","")),版本控制!$F:$F,版本控制!$C:$C,,0),"")</f>
        <v/>
      </c>
      <c r="H258" s="3" t="str">
        <f>IFERROR(_xlfn.XLOOKUP(_xlfn.CONCAT(表格1[[#This Row],[Series NO]],"_",SUBSTITUTE(H$1,"REV.","")),版本控制!$F:$F,版本控制!$C:$C,,0),"")</f>
        <v/>
      </c>
      <c r="I258" s="3" t="str">
        <f>IFERROR(_xlfn.XLOOKUP(_xlfn.CONCAT(表格1[[#This Row],[Series NO]],"_",SUBSTITUTE(I$1,"REV.","")),版本控制!$F:$F,版本控制!$C:$C,,0),"")</f>
        <v/>
      </c>
      <c r="J258" s="3" t="str">
        <f>IFERROR(_xlfn.XLOOKUP(_xlfn.CONCAT(表格1[[#This Row],[Series NO]],"_",SUBSTITUTE(J$1,"REV.","")),版本控制!$F:$F,版本控制!$C:$C,,0),"")</f>
        <v/>
      </c>
      <c r="K258" s="3" t="str" cm="1">
        <f t="array" ref="K258">INDEX(F$1:J$1,1,MATCH(1,1/($F258:J258&lt;&gt;"")))</f>
        <v>REV.1</v>
      </c>
      <c r="L258" s="3" t="str" cm="1">
        <f t="array" ref="L258">LOOKUP(2,1/($F258:J258&lt;&gt;""),$F258:J258)</f>
        <v>04/22/'25</v>
      </c>
      <c r="M258" s="3"/>
      <c r="N258" s="3" t="str">
        <f t="shared" si="7"/>
        <v>0256</v>
      </c>
      <c r="O258" s="28"/>
      <c r="P258" s="15"/>
      <c r="Q258" s="22" cm="1">
        <f t="array" ref="Q258">_xlfn.XLOOKUP(INDEX(_xlfn.TEXTSPLIT(表格1[[#This Row],[LINE   NUMBER]],"-"),1),'DN轉換表(必要)'!B:B,'DN轉換表(必要)'!C:C,,0)</f>
        <v>1</v>
      </c>
      <c r="R258" s="22" t="str" cm="1">
        <f t="array" ref="R258">IF(IFERROR(MATCH(INDEX(_xlfn.TEXTSPLIT(表格1[[#This Row],[LINE   NUMBER]],"-"),2),介質清單!I:I,0)&gt;=1,FALSE),"Trim",INDEX(_xlfn.TEXTSPLIT(表格1[[#This Row],[LINE   NUMBER]],"-"),2))</f>
        <v>DW</v>
      </c>
      <c r="S258" s="22" t="str" cm="1">
        <f t="array" ref="S25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1308</v>
      </c>
      <c r="T258" s="22" t="str" cm="1">
        <f t="array" ref="T258">IF(LEN(INDEX(_xlfn.TEXTSPLIT(表格1[[#This Row],[LINE   NUMBER]],"-"),4))=4,INDEX(_xlfn.TEXTSPLIT(表格1[[#This Row],[LINE   NUMBER]],"-"),4),IF(LEN(MID(E258,FIND("AA",E258,1),4))=4,MID(E258,FIND("AA",E258,1),4),"Wrong"))</f>
        <v>AA1E</v>
      </c>
      <c r="U258" s="22" t="str" cm="1">
        <f t="array" ref="U25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58" s="22" t="str">
        <f>_xlfn.XLOOKUP(表格1[[#This Row],[級數]],管道等级索引表!B:B,管道等级索引表!G:G,,0)</f>
        <v>TP304</v>
      </c>
      <c r="W258" s="22" t="s">
        <v>5</v>
      </c>
      <c r="X258" s="23"/>
      <c r="Y258" s="22"/>
      <c r="Z258" s="22" t="str">
        <f>_xlfn.CONCAT(表格1[[#This Row],[系統]],"-",表格1[[#This Row],[編號]])</f>
        <v>DW-1308</v>
      </c>
      <c r="AA258" s="22"/>
      <c r="AB25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5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58" s="24" t="str">
        <f>IFERROR(_xlfn.XLOOKUP(表格1[[#This Row],[Line_No]],管道特性一覽表!A:A,管道特性一覽表!P:P,,0),"")</f>
        <v>水</v>
      </c>
      <c r="AE258" s="24" t="str" cm="1">
        <f t="array" ref="AE258">_xlfn.IFNA(_xlfn.XLOOKUP(表格1[[#This Row],[Series NO]],'依TP NO.篩選'!A:A,'依TP NO.篩選'!R:R,,0),_xlfn.XLOOKUP(VALUE(表格1[[#This Row],[Series NO]]),VALUE('依TP NO.篩選'!A:A),'依TP NO.篩選'!R:R,,0))</f>
        <v>TP-005</v>
      </c>
      <c r="AF258" s="24" t="str">
        <f>_xlfn.XLOOKUP(表格1[[#This Row],[系統]],介質清單!A:A,介質清單!B:B,,0)</f>
        <v>工業水</v>
      </c>
      <c r="AG258" s="25"/>
      <c r="AH258" s="22" t="s">
        <v>3433</v>
      </c>
      <c r="AI258" s="24"/>
      <c r="AJ25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58" s="2" t="str" cm="1">
        <f t="array" ref="AK258">IFERROR(_xlfn.TEXTJOIN("-",TRUE,INDEX(_xlfn.TEXTSPLIT(B258,"-"),1),INDEX(_xlfn.TEXTSPLIT(B258,"-"),2),INDEX(_xlfn.TEXTSPLIT(B258,"-"),4),INDEX(_xlfn.TEXTSPLIT(B258,"-"),5)),_xlfn.TEXTJOIN("-",TRUE,_xlfn.XLOOKUP(VALUE(INDEX(_xlfn.TEXTSPLIT(B258,"-"),4)),'DN轉換表(必要)'!A:A,'DN轉換表(必要)'!B:B,,0),INDEX(_xlfn.TEXTSPLIT(B258,"-"),1),INDEX(_xlfn.TEXTSPLIT(B258,"-"),2),INDEX(_xlfn.TEXTSPLIT(B258,"-"),3),INDEX(_xlfn.TEXTSPLIT(B258,"-"),4),INDEX(_xlfn.TEXTSPLIT(B258,"-"),5)))</f>
        <v>DW-1308-AA1E-NA</v>
      </c>
      <c r="AL258" s="2" t="str">
        <f>IF(ISNUMBER(IFERROR(_xlfn.XLOOKUP(表格1[[#This Row],[Line_No]],'TEMP VALUE'!A:A,'DRAWING LIST'!A:A,,0),"")),"v","")</f>
        <v/>
      </c>
      <c r="AM258" s="2" t="str">
        <f>_xlfn.XLOOKUP(表格1[[#This Row],[Series NO]], 版本控制!$A:$A, 版本控制!$E:$E, , 0, -1)</f>
        <v>啟用</v>
      </c>
    </row>
    <row r="259" spans="1:39" hidden="1">
      <c r="A259" s="18">
        <f>'圖號清單-114.04.25'!A259</f>
        <v>257</v>
      </c>
      <c r="B259" s="14" t="str">
        <f>_xlfn.XLOOKUP(表格1[[#This Row],[Series NO]],'圖號清單-114.04.25'!A:A,'圖號清單-114.04.25'!B:B,,0)</f>
        <v>DW-1308-25-AA1E-NA-2</v>
      </c>
      <c r="C259" s="3" t="str">
        <f>COUNTIF($AK$2:AK259, AK259) &amp; "/" &amp; COUNTIF($AK$2:$AK$3003, AK259)</f>
        <v>2/6</v>
      </c>
      <c r="D259" s="3" t="str">
        <f t="shared" ref="D259:D322" si="8">_xlfn.TEXTJOIN("-",TRUE,INDEX(_xlfn.TEXTSPLIT(B259,"-"),1),INDEX(_xlfn.TEXTSPLIT(B259,"-"),2),INDEX(_xlfn.TEXTSPLIT(B259,"-"),3),INDEX(_xlfn.TEXTSPLIT(B259,"-"),4),INDEX(_xlfn.TEXTSPLIT(B259,"-"),5))</f>
        <v>DW-1308-25-AA1E-NA</v>
      </c>
      <c r="E259" s="14" t="str" cm="1">
        <f t="array" ref="E259">IFERROR(_xlfn.TEXTJOIN("-",TRUE,_xlfn.XLOOKUP(VALUE(INDEX(_xlfn.TEXTSPLIT(B259,"-"),3)),'DN轉換表(必要)'!A:A,'DN轉換表(必要)'!B:B,,0),INDEX(_xlfn.TEXTSPLIT(B259,"-"),1),INDEX(_xlfn.TEXTSPLIT(B259,"-"),2),INDEX(_xlfn.TEXTSPLIT(B259,"-"),4),INDEX(_xlfn.TEXTSPLIT(B259,"-"),5)),_xlfn.TEXTJOIN("-",TRUE,_xlfn.XLOOKUP(VALUE(INDEX(_xlfn.TEXTSPLIT(B259,"-"),4)),'DN轉換表(必要)'!A:A,'DN轉換表(必要)'!B:B,,0),INDEX(_xlfn.TEXTSPLIT(B259,"-"),1),INDEX(_xlfn.TEXTSPLIT(B259,"-"),2),INDEX(_xlfn.TEXTSPLIT(B259,"-"),3),INDEX(_xlfn.TEXTSPLIT(B259,"-"),4),INDEX(_xlfn.TEXTSPLIT(B259,"-"),5)))</f>
        <v>1"-DW-1308-AA1E-NA</v>
      </c>
      <c r="F259" s="3" t="str">
        <f>IFERROR(_xlfn.XLOOKUP(_xlfn.CONCAT(表格1[[#This Row],[Series NO]],"_",SUBSTITUTE(F$1,"REV.","")),版本控制!$F:$F,版本控制!$C:$C,,0),"")</f>
        <v>04/22/'25</v>
      </c>
      <c r="G259" s="3" t="str">
        <f>IFERROR(_xlfn.XLOOKUP(_xlfn.CONCAT(表格1[[#This Row],[Series NO]],"_",SUBSTITUTE(G$1,"REV.","")),版本控制!$F:$F,版本控制!$C:$C,,0),"")</f>
        <v/>
      </c>
      <c r="H259" s="3" t="str">
        <f>IFERROR(_xlfn.XLOOKUP(_xlfn.CONCAT(表格1[[#This Row],[Series NO]],"_",SUBSTITUTE(H$1,"REV.","")),版本控制!$F:$F,版本控制!$C:$C,,0),"")</f>
        <v/>
      </c>
      <c r="I259" s="3" t="str">
        <f>IFERROR(_xlfn.XLOOKUP(_xlfn.CONCAT(表格1[[#This Row],[Series NO]],"_",SUBSTITUTE(I$1,"REV.","")),版本控制!$F:$F,版本控制!$C:$C,,0),"")</f>
        <v/>
      </c>
      <c r="J259" s="3" t="str">
        <f>IFERROR(_xlfn.XLOOKUP(_xlfn.CONCAT(表格1[[#This Row],[Series NO]],"_",SUBSTITUTE(J$1,"REV.","")),版本控制!$F:$F,版本控制!$C:$C,,0),"")</f>
        <v/>
      </c>
      <c r="K259" s="3" t="str" cm="1">
        <f t="array" ref="K259">INDEX(F$1:J$1,1,MATCH(1,1/($F259:J259&lt;&gt;"")))</f>
        <v>REV.1</v>
      </c>
      <c r="L259" s="3" t="str" cm="1">
        <f t="array" ref="L259">LOOKUP(2,1/($F259:J259&lt;&gt;""),$F259:J259)</f>
        <v>04/22/'25</v>
      </c>
      <c r="M259" s="3"/>
      <c r="N259" s="3" t="str">
        <f t="shared" si="7"/>
        <v>0257</v>
      </c>
      <c r="O259" s="28"/>
      <c r="P259" s="15"/>
      <c r="Q259" s="22" cm="1">
        <f t="array" ref="Q259">_xlfn.XLOOKUP(INDEX(_xlfn.TEXTSPLIT(表格1[[#This Row],[LINE   NUMBER]],"-"),1),'DN轉換表(必要)'!B:B,'DN轉換表(必要)'!C:C,,0)</f>
        <v>1</v>
      </c>
      <c r="R259" s="22" t="str" cm="1">
        <f t="array" ref="R259">IF(IFERROR(MATCH(INDEX(_xlfn.TEXTSPLIT(表格1[[#This Row],[LINE   NUMBER]],"-"),2),介質清單!I:I,0)&gt;=1,FALSE),"Trim",INDEX(_xlfn.TEXTSPLIT(表格1[[#This Row],[LINE   NUMBER]],"-"),2))</f>
        <v>DW</v>
      </c>
      <c r="S259" s="22" t="str" cm="1">
        <f t="array" ref="S25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1308</v>
      </c>
      <c r="T259" s="22" t="str" cm="1">
        <f t="array" ref="T259">IF(LEN(INDEX(_xlfn.TEXTSPLIT(表格1[[#This Row],[LINE   NUMBER]],"-"),4))=4,INDEX(_xlfn.TEXTSPLIT(表格1[[#This Row],[LINE   NUMBER]],"-"),4),IF(LEN(MID(E259,FIND("AA",E259,1),4))=4,MID(E259,FIND("AA",E259,1),4),"Wrong"))</f>
        <v>AA1E</v>
      </c>
      <c r="U259" s="22" t="str" cm="1">
        <f t="array" ref="U25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59" s="22" t="str">
        <f>_xlfn.XLOOKUP(表格1[[#This Row],[級數]],管道等级索引表!B:B,管道等级索引表!G:G,,0)</f>
        <v>TP304</v>
      </c>
      <c r="W259" s="22" t="s">
        <v>5</v>
      </c>
      <c r="X259" s="23"/>
      <c r="Y259" s="22"/>
      <c r="Z259" s="22" t="str">
        <f>_xlfn.CONCAT(表格1[[#This Row],[系統]],"-",表格1[[#This Row],[編號]])</f>
        <v>DW-1308</v>
      </c>
      <c r="AA259" s="22"/>
      <c r="AB25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5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59" s="24" t="str">
        <f>IFERROR(_xlfn.XLOOKUP(表格1[[#This Row],[Line_No]],管道特性一覽表!A:A,管道特性一覽表!P:P,,0),"")</f>
        <v>水</v>
      </c>
      <c r="AE259" s="24" t="str" cm="1">
        <f t="array" ref="AE259">_xlfn.IFNA(_xlfn.XLOOKUP(表格1[[#This Row],[Series NO]],'依TP NO.篩選'!A:A,'依TP NO.篩選'!R:R,,0),_xlfn.XLOOKUP(VALUE(表格1[[#This Row],[Series NO]]),VALUE('依TP NO.篩選'!A:A),'依TP NO.篩選'!R:R,,0))</f>
        <v>TP-005</v>
      </c>
      <c r="AF259" s="24" t="str">
        <f>_xlfn.XLOOKUP(表格1[[#This Row],[系統]],介質清單!A:A,介質清單!B:B,,0)</f>
        <v>工業水</v>
      </c>
      <c r="AG259" s="25"/>
      <c r="AH259" s="22" t="s">
        <v>3433</v>
      </c>
      <c r="AI259" s="24"/>
      <c r="AJ25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59" s="2" t="str" cm="1">
        <f t="array" ref="AK259">IFERROR(_xlfn.TEXTJOIN("-",TRUE,INDEX(_xlfn.TEXTSPLIT(B259,"-"),1),INDEX(_xlfn.TEXTSPLIT(B259,"-"),2),INDEX(_xlfn.TEXTSPLIT(B259,"-"),4),INDEX(_xlfn.TEXTSPLIT(B259,"-"),5)),_xlfn.TEXTJOIN("-",TRUE,_xlfn.XLOOKUP(VALUE(INDEX(_xlfn.TEXTSPLIT(B259,"-"),4)),'DN轉換表(必要)'!A:A,'DN轉換表(必要)'!B:B,,0),INDEX(_xlfn.TEXTSPLIT(B259,"-"),1),INDEX(_xlfn.TEXTSPLIT(B259,"-"),2),INDEX(_xlfn.TEXTSPLIT(B259,"-"),3),INDEX(_xlfn.TEXTSPLIT(B259,"-"),4),INDEX(_xlfn.TEXTSPLIT(B259,"-"),5)))</f>
        <v>DW-1308-AA1E-NA</v>
      </c>
      <c r="AL259" s="2" t="str">
        <f>IF(ISNUMBER(IFERROR(_xlfn.XLOOKUP(表格1[[#This Row],[Line_No]],'TEMP VALUE'!A:A,'DRAWING LIST'!A:A,,0),"")),"v","")</f>
        <v/>
      </c>
      <c r="AM259" s="2" t="str">
        <f>_xlfn.XLOOKUP(表格1[[#This Row],[Series NO]], 版本控制!$A:$A, 版本控制!$E:$E, , 0, -1)</f>
        <v>啟用</v>
      </c>
    </row>
    <row r="260" spans="1:39" hidden="1">
      <c r="A260" s="18">
        <f>'圖號清單-114.04.25'!A260</f>
        <v>258</v>
      </c>
      <c r="B260" s="14" t="str">
        <f>_xlfn.XLOOKUP(表格1[[#This Row],[Series NO]],'圖號清單-114.04.25'!A:A,'圖號清單-114.04.25'!B:B,,0)</f>
        <v>DW-1308-25-AA1E-NA-3</v>
      </c>
      <c r="C260" s="3" t="str">
        <f>COUNTIF($AK$2:AK260, AK260) &amp; "/" &amp; COUNTIF($AK$2:$AK$3003, AK260)</f>
        <v>3/6</v>
      </c>
      <c r="D260" s="3" t="str">
        <f t="shared" si="8"/>
        <v>DW-1308-25-AA1E-NA</v>
      </c>
      <c r="E260" s="14" t="str" cm="1">
        <f t="array" ref="E260">IFERROR(_xlfn.TEXTJOIN("-",TRUE,_xlfn.XLOOKUP(VALUE(INDEX(_xlfn.TEXTSPLIT(B260,"-"),3)),'DN轉換表(必要)'!A:A,'DN轉換表(必要)'!B:B,,0),INDEX(_xlfn.TEXTSPLIT(B260,"-"),1),INDEX(_xlfn.TEXTSPLIT(B260,"-"),2),INDEX(_xlfn.TEXTSPLIT(B260,"-"),4),INDEX(_xlfn.TEXTSPLIT(B260,"-"),5)),_xlfn.TEXTJOIN("-",TRUE,_xlfn.XLOOKUP(VALUE(INDEX(_xlfn.TEXTSPLIT(B260,"-"),4)),'DN轉換表(必要)'!A:A,'DN轉換表(必要)'!B:B,,0),INDEX(_xlfn.TEXTSPLIT(B260,"-"),1),INDEX(_xlfn.TEXTSPLIT(B260,"-"),2),INDEX(_xlfn.TEXTSPLIT(B260,"-"),3),INDEX(_xlfn.TEXTSPLIT(B260,"-"),4),INDEX(_xlfn.TEXTSPLIT(B260,"-"),5)))</f>
        <v>1"-DW-1308-AA1E-NA</v>
      </c>
      <c r="F260" s="3" t="str">
        <f>IFERROR(_xlfn.XLOOKUP(_xlfn.CONCAT(表格1[[#This Row],[Series NO]],"_",SUBSTITUTE(F$1,"REV.","")),版本控制!$F:$F,版本控制!$C:$C,,0),"")</f>
        <v>04/22/'25</v>
      </c>
      <c r="G260" s="3" t="str">
        <f>IFERROR(_xlfn.XLOOKUP(_xlfn.CONCAT(表格1[[#This Row],[Series NO]],"_",SUBSTITUTE(G$1,"REV.","")),版本控制!$F:$F,版本控制!$C:$C,,0),"")</f>
        <v/>
      </c>
      <c r="H260" s="3" t="str">
        <f>IFERROR(_xlfn.XLOOKUP(_xlfn.CONCAT(表格1[[#This Row],[Series NO]],"_",SUBSTITUTE(H$1,"REV.","")),版本控制!$F:$F,版本控制!$C:$C,,0),"")</f>
        <v/>
      </c>
      <c r="I260" s="3" t="str">
        <f>IFERROR(_xlfn.XLOOKUP(_xlfn.CONCAT(表格1[[#This Row],[Series NO]],"_",SUBSTITUTE(I$1,"REV.","")),版本控制!$F:$F,版本控制!$C:$C,,0),"")</f>
        <v/>
      </c>
      <c r="J260" s="3" t="str">
        <f>IFERROR(_xlfn.XLOOKUP(_xlfn.CONCAT(表格1[[#This Row],[Series NO]],"_",SUBSTITUTE(J$1,"REV.","")),版本控制!$F:$F,版本控制!$C:$C,,0),"")</f>
        <v/>
      </c>
      <c r="K260" s="3" t="str" cm="1">
        <f t="array" ref="K260">INDEX(F$1:J$1,1,MATCH(1,1/($F260:J260&lt;&gt;"")))</f>
        <v>REV.1</v>
      </c>
      <c r="L260" s="3" t="str" cm="1">
        <f t="array" ref="L260">LOOKUP(2,1/($F260:J260&lt;&gt;""),$F260:J260)</f>
        <v>04/22/'25</v>
      </c>
      <c r="M260" s="3"/>
      <c r="N260" s="3" t="str">
        <f t="shared" ref="N260:N323" si="9">+TEXT(A260,"0000")</f>
        <v>0258</v>
      </c>
      <c r="O260" s="28"/>
      <c r="P260" s="15"/>
      <c r="Q260" s="22" cm="1">
        <f t="array" ref="Q260">_xlfn.XLOOKUP(INDEX(_xlfn.TEXTSPLIT(表格1[[#This Row],[LINE   NUMBER]],"-"),1),'DN轉換表(必要)'!B:B,'DN轉換表(必要)'!C:C,,0)</f>
        <v>1</v>
      </c>
      <c r="R260" s="22" t="str" cm="1">
        <f t="array" ref="R260">IF(IFERROR(MATCH(INDEX(_xlfn.TEXTSPLIT(表格1[[#This Row],[LINE   NUMBER]],"-"),2),介質清單!I:I,0)&gt;=1,FALSE),"Trim",INDEX(_xlfn.TEXTSPLIT(表格1[[#This Row],[LINE   NUMBER]],"-"),2))</f>
        <v>DW</v>
      </c>
      <c r="S260" s="22" t="str" cm="1">
        <f t="array" ref="S26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1308</v>
      </c>
      <c r="T260" s="22" t="str" cm="1">
        <f t="array" ref="T260">IF(LEN(INDEX(_xlfn.TEXTSPLIT(表格1[[#This Row],[LINE   NUMBER]],"-"),4))=4,INDEX(_xlfn.TEXTSPLIT(表格1[[#This Row],[LINE   NUMBER]],"-"),4),IF(LEN(MID(E260,FIND("AA",E260,1),4))=4,MID(E260,FIND("AA",E260,1),4),"Wrong"))</f>
        <v>AA1E</v>
      </c>
      <c r="U260" s="22" t="str" cm="1">
        <f t="array" ref="U26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60" s="22" t="str">
        <f>_xlfn.XLOOKUP(表格1[[#This Row],[級數]],管道等级索引表!B:B,管道等级索引表!G:G,,0)</f>
        <v>TP304</v>
      </c>
      <c r="W260" s="22" t="s">
        <v>5</v>
      </c>
      <c r="X260" s="23"/>
      <c r="Y260" s="22"/>
      <c r="Z260" s="22" t="str">
        <f>_xlfn.CONCAT(表格1[[#This Row],[系統]],"-",表格1[[#This Row],[編號]])</f>
        <v>DW-1308</v>
      </c>
      <c r="AA260" s="22"/>
      <c r="AB26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6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60" s="24" t="str">
        <f>IFERROR(_xlfn.XLOOKUP(表格1[[#This Row],[Line_No]],管道特性一覽表!A:A,管道特性一覽表!P:P,,0),"")</f>
        <v>水</v>
      </c>
      <c r="AE260" s="24" t="str" cm="1">
        <f t="array" ref="AE260">_xlfn.IFNA(_xlfn.XLOOKUP(表格1[[#This Row],[Series NO]],'依TP NO.篩選'!A:A,'依TP NO.篩選'!R:R,,0),_xlfn.XLOOKUP(VALUE(表格1[[#This Row],[Series NO]]),VALUE('依TP NO.篩選'!A:A),'依TP NO.篩選'!R:R,,0))</f>
        <v>TP-005</v>
      </c>
      <c r="AF260" s="24" t="str">
        <f>_xlfn.XLOOKUP(表格1[[#This Row],[系統]],介質清單!A:A,介質清單!B:B,,0)</f>
        <v>工業水</v>
      </c>
      <c r="AG260" s="25"/>
      <c r="AH260" s="22" t="s">
        <v>3433</v>
      </c>
      <c r="AI260" s="24"/>
      <c r="AJ26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60" s="2" t="str" cm="1">
        <f t="array" ref="AK260">IFERROR(_xlfn.TEXTJOIN("-",TRUE,INDEX(_xlfn.TEXTSPLIT(B260,"-"),1),INDEX(_xlfn.TEXTSPLIT(B260,"-"),2),INDEX(_xlfn.TEXTSPLIT(B260,"-"),4),INDEX(_xlfn.TEXTSPLIT(B260,"-"),5)),_xlfn.TEXTJOIN("-",TRUE,_xlfn.XLOOKUP(VALUE(INDEX(_xlfn.TEXTSPLIT(B260,"-"),4)),'DN轉換表(必要)'!A:A,'DN轉換表(必要)'!B:B,,0),INDEX(_xlfn.TEXTSPLIT(B260,"-"),1),INDEX(_xlfn.TEXTSPLIT(B260,"-"),2),INDEX(_xlfn.TEXTSPLIT(B260,"-"),3),INDEX(_xlfn.TEXTSPLIT(B260,"-"),4),INDEX(_xlfn.TEXTSPLIT(B260,"-"),5)))</f>
        <v>DW-1308-AA1E-NA</v>
      </c>
      <c r="AL260" s="2" t="str">
        <f>IF(ISNUMBER(IFERROR(_xlfn.XLOOKUP(表格1[[#This Row],[Line_No]],'TEMP VALUE'!A:A,'DRAWING LIST'!A:A,,0),"")),"v","")</f>
        <v/>
      </c>
      <c r="AM260" s="2" t="str">
        <f>_xlfn.XLOOKUP(表格1[[#This Row],[Series NO]], 版本控制!$A:$A, 版本控制!$E:$E, , 0, -1)</f>
        <v>啟用</v>
      </c>
    </row>
    <row r="261" spans="1:39" hidden="1">
      <c r="A261" s="18">
        <f>'圖號清單-114.04.25'!A261</f>
        <v>259</v>
      </c>
      <c r="B261" s="14" t="str">
        <f>_xlfn.XLOOKUP(表格1[[#This Row],[Series NO]],'圖號清單-114.04.25'!A:A,'圖號清單-114.04.25'!B:B,,0)</f>
        <v>DW-1308-25-AA1E-NA-4</v>
      </c>
      <c r="C261" s="3" t="str">
        <f>COUNTIF($AK$2:AK261, AK261) &amp; "/" &amp; COUNTIF($AK$2:$AK$3003, AK261)</f>
        <v>4/6</v>
      </c>
      <c r="D261" s="3" t="str">
        <f t="shared" si="8"/>
        <v>DW-1308-25-AA1E-NA</v>
      </c>
      <c r="E261" s="14" t="str" cm="1">
        <f t="array" ref="E261">IFERROR(_xlfn.TEXTJOIN("-",TRUE,_xlfn.XLOOKUP(VALUE(INDEX(_xlfn.TEXTSPLIT(B261,"-"),3)),'DN轉換表(必要)'!A:A,'DN轉換表(必要)'!B:B,,0),INDEX(_xlfn.TEXTSPLIT(B261,"-"),1),INDEX(_xlfn.TEXTSPLIT(B261,"-"),2),INDEX(_xlfn.TEXTSPLIT(B261,"-"),4),INDEX(_xlfn.TEXTSPLIT(B261,"-"),5)),_xlfn.TEXTJOIN("-",TRUE,_xlfn.XLOOKUP(VALUE(INDEX(_xlfn.TEXTSPLIT(B261,"-"),4)),'DN轉換表(必要)'!A:A,'DN轉換表(必要)'!B:B,,0),INDEX(_xlfn.TEXTSPLIT(B261,"-"),1),INDEX(_xlfn.TEXTSPLIT(B261,"-"),2),INDEX(_xlfn.TEXTSPLIT(B261,"-"),3),INDEX(_xlfn.TEXTSPLIT(B261,"-"),4),INDEX(_xlfn.TEXTSPLIT(B261,"-"),5)))</f>
        <v>1"-DW-1308-AA1E-NA</v>
      </c>
      <c r="F261" s="3" t="str">
        <f>IFERROR(_xlfn.XLOOKUP(_xlfn.CONCAT(表格1[[#This Row],[Series NO]],"_",SUBSTITUTE(F$1,"REV.","")),版本控制!$F:$F,版本控制!$C:$C,,0),"")</f>
        <v>04/22/'25</v>
      </c>
      <c r="G261" s="3" t="str">
        <f>IFERROR(_xlfn.XLOOKUP(_xlfn.CONCAT(表格1[[#This Row],[Series NO]],"_",SUBSTITUTE(G$1,"REV.","")),版本控制!$F:$F,版本控制!$C:$C,,0),"")</f>
        <v/>
      </c>
      <c r="H261" s="3" t="str">
        <f>IFERROR(_xlfn.XLOOKUP(_xlfn.CONCAT(表格1[[#This Row],[Series NO]],"_",SUBSTITUTE(H$1,"REV.","")),版本控制!$F:$F,版本控制!$C:$C,,0),"")</f>
        <v/>
      </c>
      <c r="I261" s="3" t="str">
        <f>IFERROR(_xlfn.XLOOKUP(_xlfn.CONCAT(表格1[[#This Row],[Series NO]],"_",SUBSTITUTE(I$1,"REV.","")),版本控制!$F:$F,版本控制!$C:$C,,0),"")</f>
        <v/>
      </c>
      <c r="J261" s="3" t="str">
        <f>IFERROR(_xlfn.XLOOKUP(_xlfn.CONCAT(表格1[[#This Row],[Series NO]],"_",SUBSTITUTE(J$1,"REV.","")),版本控制!$F:$F,版本控制!$C:$C,,0),"")</f>
        <v/>
      </c>
      <c r="K261" s="3" t="str" cm="1">
        <f t="array" ref="K261">INDEX(F$1:J$1,1,MATCH(1,1/($F261:J261&lt;&gt;"")))</f>
        <v>REV.1</v>
      </c>
      <c r="L261" s="3" t="str" cm="1">
        <f t="array" ref="L261">LOOKUP(2,1/($F261:J261&lt;&gt;""),$F261:J261)</f>
        <v>04/22/'25</v>
      </c>
      <c r="M261" s="3"/>
      <c r="N261" s="3" t="str">
        <f t="shared" si="9"/>
        <v>0259</v>
      </c>
      <c r="O261" s="28"/>
      <c r="P261" s="15"/>
      <c r="Q261" s="22" cm="1">
        <f t="array" ref="Q261">_xlfn.XLOOKUP(INDEX(_xlfn.TEXTSPLIT(表格1[[#This Row],[LINE   NUMBER]],"-"),1),'DN轉換表(必要)'!B:B,'DN轉換表(必要)'!C:C,,0)</f>
        <v>1</v>
      </c>
      <c r="R261" s="22" t="str" cm="1">
        <f t="array" ref="R261">IF(IFERROR(MATCH(INDEX(_xlfn.TEXTSPLIT(表格1[[#This Row],[LINE   NUMBER]],"-"),2),介質清單!I:I,0)&gt;=1,FALSE),"Trim",INDEX(_xlfn.TEXTSPLIT(表格1[[#This Row],[LINE   NUMBER]],"-"),2))</f>
        <v>DW</v>
      </c>
      <c r="S261" s="22" t="str" cm="1">
        <f t="array" ref="S26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1308</v>
      </c>
      <c r="T261" s="22" t="str" cm="1">
        <f t="array" ref="T261">IF(LEN(INDEX(_xlfn.TEXTSPLIT(表格1[[#This Row],[LINE   NUMBER]],"-"),4))=4,INDEX(_xlfn.TEXTSPLIT(表格1[[#This Row],[LINE   NUMBER]],"-"),4),IF(LEN(MID(E261,FIND("AA",E261,1),4))=4,MID(E261,FIND("AA",E261,1),4),"Wrong"))</f>
        <v>AA1E</v>
      </c>
      <c r="U261" s="22" t="str" cm="1">
        <f t="array" ref="U26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61" s="22" t="str">
        <f>_xlfn.XLOOKUP(表格1[[#This Row],[級數]],管道等级索引表!B:B,管道等级索引表!G:G,,0)</f>
        <v>TP304</v>
      </c>
      <c r="W261" s="22" t="s">
        <v>5</v>
      </c>
      <c r="X261" s="23"/>
      <c r="Y261" s="22"/>
      <c r="Z261" s="22" t="str">
        <f>_xlfn.CONCAT(表格1[[#This Row],[系統]],"-",表格1[[#This Row],[編號]])</f>
        <v>DW-1308</v>
      </c>
      <c r="AA261" s="22"/>
      <c r="AB26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6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61" s="24" t="str">
        <f>IFERROR(_xlfn.XLOOKUP(表格1[[#This Row],[Line_No]],管道特性一覽表!A:A,管道特性一覽表!P:P,,0),"")</f>
        <v>水</v>
      </c>
      <c r="AE261" s="24" t="str" cm="1">
        <f t="array" ref="AE261">_xlfn.IFNA(_xlfn.XLOOKUP(表格1[[#This Row],[Series NO]],'依TP NO.篩選'!A:A,'依TP NO.篩選'!R:R,,0),_xlfn.XLOOKUP(VALUE(表格1[[#This Row],[Series NO]]),VALUE('依TP NO.篩選'!A:A),'依TP NO.篩選'!R:R,,0))</f>
        <v>TP-005</v>
      </c>
      <c r="AF261" s="24" t="str">
        <f>_xlfn.XLOOKUP(表格1[[#This Row],[系統]],介質清單!A:A,介質清單!B:B,,0)</f>
        <v>工業水</v>
      </c>
      <c r="AG261" s="25"/>
      <c r="AH261" s="22" t="s">
        <v>3433</v>
      </c>
      <c r="AI261" s="24"/>
      <c r="AJ26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61" s="2" t="str" cm="1">
        <f t="array" ref="AK261">IFERROR(_xlfn.TEXTJOIN("-",TRUE,INDEX(_xlfn.TEXTSPLIT(B261,"-"),1),INDEX(_xlfn.TEXTSPLIT(B261,"-"),2),INDEX(_xlfn.TEXTSPLIT(B261,"-"),4),INDEX(_xlfn.TEXTSPLIT(B261,"-"),5)),_xlfn.TEXTJOIN("-",TRUE,_xlfn.XLOOKUP(VALUE(INDEX(_xlfn.TEXTSPLIT(B261,"-"),4)),'DN轉換表(必要)'!A:A,'DN轉換表(必要)'!B:B,,0),INDEX(_xlfn.TEXTSPLIT(B261,"-"),1),INDEX(_xlfn.TEXTSPLIT(B261,"-"),2),INDEX(_xlfn.TEXTSPLIT(B261,"-"),3),INDEX(_xlfn.TEXTSPLIT(B261,"-"),4),INDEX(_xlfn.TEXTSPLIT(B261,"-"),5)))</f>
        <v>DW-1308-AA1E-NA</v>
      </c>
      <c r="AL261" s="2" t="str">
        <f>IF(ISNUMBER(IFERROR(_xlfn.XLOOKUP(表格1[[#This Row],[Line_No]],'TEMP VALUE'!A:A,'DRAWING LIST'!A:A,,0),"")),"v","")</f>
        <v/>
      </c>
      <c r="AM261" s="2" t="str">
        <f>_xlfn.XLOOKUP(表格1[[#This Row],[Series NO]], 版本控制!$A:$A, 版本控制!$E:$E, , 0, -1)</f>
        <v>啟用</v>
      </c>
    </row>
    <row r="262" spans="1:39" hidden="1">
      <c r="A262" s="18">
        <f>'圖號清單-114.04.25'!A262</f>
        <v>260</v>
      </c>
      <c r="B262" s="14" t="str">
        <f>_xlfn.XLOOKUP(表格1[[#This Row],[Series NO]],'圖號清單-114.04.25'!A:A,'圖號清單-114.04.25'!B:B,,0)</f>
        <v>DW-1308-25-AA1E-NA-5</v>
      </c>
      <c r="C262" s="3" t="str">
        <f>COUNTIF($AK$2:AK262, AK262) &amp; "/" &amp; COUNTIF($AK$2:$AK$3003, AK262)</f>
        <v>5/6</v>
      </c>
      <c r="D262" s="3" t="str">
        <f t="shared" si="8"/>
        <v>DW-1308-25-AA1E-NA</v>
      </c>
      <c r="E262" s="14" t="str" cm="1">
        <f t="array" ref="E262">IFERROR(_xlfn.TEXTJOIN("-",TRUE,_xlfn.XLOOKUP(VALUE(INDEX(_xlfn.TEXTSPLIT(B262,"-"),3)),'DN轉換表(必要)'!A:A,'DN轉換表(必要)'!B:B,,0),INDEX(_xlfn.TEXTSPLIT(B262,"-"),1),INDEX(_xlfn.TEXTSPLIT(B262,"-"),2),INDEX(_xlfn.TEXTSPLIT(B262,"-"),4),INDEX(_xlfn.TEXTSPLIT(B262,"-"),5)),_xlfn.TEXTJOIN("-",TRUE,_xlfn.XLOOKUP(VALUE(INDEX(_xlfn.TEXTSPLIT(B262,"-"),4)),'DN轉換表(必要)'!A:A,'DN轉換表(必要)'!B:B,,0),INDEX(_xlfn.TEXTSPLIT(B262,"-"),1),INDEX(_xlfn.TEXTSPLIT(B262,"-"),2),INDEX(_xlfn.TEXTSPLIT(B262,"-"),3),INDEX(_xlfn.TEXTSPLIT(B262,"-"),4),INDEX(_xlfn.TEXTSPLIT(B262,"-"),5)))</f>
        <v>1"-DW-1308-AA1E-NA</v>
      </c>
      <c r="F262" s="3" t="str">
        <f>IFERROR(_xlfn.XLOOKUP(_xlfn.CONCAT(表格1[[#This Row],[Series NO]],"_",SUBSTITUTE(F$1,"REV.","")),版本控制!$F:$F,版本控制!$C:$C,,0),"")</f>
        <v>04/22/'25</v>
      </c>
      <c r="G262" s="3" t="str">
        <f>IFERROR(_xlfn.XLOOKUP(_xlfn.CONCAT(表格1[[#This Row],[Series NO]],"_",SUBSTITUTE(G$1,"REV.","")),版本控制!$F:$F,版本控制!$C:$C,,0),"")</f>
        <v/>
      </c>
      <c r="H262" s="3" t="str">
        <f>IFERROR(_xlfn.XLOOKUP(_xlfn.CONCAT(表格1[[#This Row],[Series NO]],"_",SUBSTITUTE(H$1,"REV.","")),版本控制!$F:$F,版本控制!$C:$C,,0),"")</f>
        <v/>
      </c>
      <c r="I262" s="3" t="str">
        <f>IFERROR(_xlfn.XLOOKUP(_xlfn.CONCAT(表格1[[#This Row],[Series NO]],"_",SUBSTITUTE(I$1,"REV.","")),版本控制!$F:$F,版本控制!$C:$C,,0),"")</f>
        <v/>
      </c>
      <c r="J262" s="3" t="str">
        <f>IFERROR(_xlfn.XLOOKUP(_xlfn.CONCAT(表格1[[#This Row],[Series NO]],"_",SUBSTITUTE(J$1,"REV.","")),版本控制!$F:$F,版本控制!$C:$C,,0),"")</f>
        <v/>
      </c>
      <c r="K262" s="3" t="str" cm="1">
        <f t="array" ref="K262">INDEX(F$1:J$1,1,MATCH(1,1/($F262:J262&lt;&gt;"")))</f>
        <v>REV.1</v>
      </c>
      <c r="L262" s="3" t="str" cm="1">
        <f t="array" ref="L262">LOOKUP(2,1/($F262:J262&lt;&gt;""),$F262:J262)</f>
        <v>04/22/'25</v>
      </c>
      <c r="M262" s="3"/>
      <c r="N262" s="3" t="str">
        <f t="shared" si="9"/>
        <v>0260</v>
      </c>
      <c r="O262" s="28"/>
      <c r="P262" s="15"/>
      <c r="Q262" s="22" cm="1">
        <f t="array" ref="Q262">_xlfn.XLOOKUP(INDEX(_xlfn.TEXTSPLIT(表格1[[#This Row],[LINE   NUMBER]],"-"),1),'DN轉換表(必要)'!B:B,'DN轉換表(必要)'!C:C,,0)</f>
        <v>1</v>
      </c>
      <c r="R262" s="22" t="str" cm="1">
        <f t="array" ref="R262">IF(IFERROR(MATCH(INDEX(_xlfn.TEXTSPLIT(表格1[[#This Row],[LINE   NUMBER]],"-"),2),介質清單!I:I,0)&gt;=1,FALSE),"Trim",INDEX(_xlfn.TEXTSPLIT(表格1[[#This Row],[LINE   NUMBER]],"-"),2))</f>
        <v>DW</v>
      </c>
      <c r="S262" s="22" t="str" cm="1">
        <f t="array" ref="S26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1308</v>
      </c>
      <c r="T262" s="22" t="str" cm="1">
        <f t="array" ref="T262">IF(LEN(INDEX(_xlfn.TEXTSPLIT(表格1[[#This Row],[LINE   NUMBER]],"-"),4))=4,INDEX(_xlfn.TEXTSPLIT(表格1[[#This Row],[LINE   NUMBER]],"-"),4),IF(LEN(MID(E262,FIND("AA",E262,1),4))=4,MID(E262,FIND("AA",E262,1),4),"Wrong"))</f>
        <v>AA1E</v>
      </c>
      <c r="U262" s="22" t="str" cm="1">
        <f t="array" ref="U26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62" s="22" t="str">
        <f>_xlfn.XLOOKUP(表格1[[#This Row],[級數]],管道等级索引表!B:B,管道等级索引表!G:G,,0)</f>
        <v>TP304</v>
      </c>
      <c r="W262" s="22" t="s">
        <v>5</v>
      </c>
      <c r="X262" s="23"/>
      <c r="Y262" s="22"/>
      <c r="Z262" s="22" t="str">
        <f>_xlfn.CONCAT(表格1[[#This Row],[系統]],"-",表格1[[#This Row],[編號]])</f>
        <v>DW-1308</v>
      </c>
      <c r="AA262" s="22"/>
      <c r="AB26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6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62" s="24" t="str">
        <f>IFERROR(_xlfn.XLOOKUP(表格1[[#This Row],[Line_No]],管道特性一覽表!A:A,管道特性一覽表!P:P,,0),"")</f>
        <v>水</v>
      </c>
      <c r="AE262" s="24" t="str" cm="1">
        <f t="array" ref="AE262">_xlfn.IFNA(_xlfn.XLOOKUP(表格1[[#This Row],[Series NO]],'依TP NO.篩選'!A:A,'依TP NO.篩選'!R:R,,0),_xlfn.XLOOKUP(VALUE(表格1[[#This Row],[Series NO]]),VALUE('依TP NO.篩選'!A:A),'依TP NO.篩選'!R:R,,0))</f>
        <v>TP-005</v>
      </c>
      <c r="AF262" s="24" t="str">
        <f>_xlfn.XLOOKUP(表格1[[#This Row],[系統]],介質清單!A:A,介質清單!B:B,,0)</f>
        <v>工業水</v>
      </c>
      <c r="AG262" s="25"/>
      <c r="AH262" s="22" t="s">
        <v>3433</v>
      </c>
      <c r="AI262" s="24"/>
      <c r="AJ26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62" s="2" t="str" cm="1">
        <f t="array" ref="AK262">IFERROR(_xlfn.TEXTJOIN("-",TRUE,INDEX(_xlfn.TEXTSPLIT(B262,"-"),1),INDEX(_xlfn.TEXTSPLIT(B262,"-"),2),INDEX(_xlfn.TEXTSPLIT(B262,"-"),4),INDEX(_xlfn.TEXTSPLIT(B262,"-"),5)),_xlfn.TEXTJOIN("-",TRUE,_xlfn.XLOOKUP(VALUE(INDEX(_xlfn.TEXTSPLIT(B262,"-"),4)),'DN轉換表(必要)'!A:A,'DN轉換表(必要)'!B:B,,0),INDEX(_xlfn.TEXTSPLIT(B262,"-"),1),INDEX(_xlfn.TEXTSPLIT(B262,"-"),2),INDEX(_xlfn.TEXTSPLIT(B262,"-"),3),INDEX(_xlfn.TEXTSPLIT(B262,"-"),4),INDEX(_xlfn.TEXTSPLIT(B262,"-"),5)))</f>
        <v>DW-1308-AA1E-NA</v>
      </c>
      <c r="AL262" s="2" t="str">
        <f>IF(ISNUMBER(IFERROR(_xlfn.XLOOKUP(表格1[[#This Row],[Line_No]],'TEMP VALUE'!A:A,'DRAWING LIST'!A:A,,0),"")),"v","")</f>
        <v/>
      </c>
      <c r="AM262" s="2" t="str">
        <f>_xlfn.XLOOKUP(表格1[[#This Row],[Series NO]], 版本控制!$A:$A, 版本控制!$E:$E, , 0, -1)</f>
        <v>啟用</v>
      </c>
    </row>
    <row r="263" spans="1:39" hidden="1">
      <c r="A263" s="18">
        <f>'圖號清單-114.04.25'!A263</f>
        <v>261</v>
      </c>
      <c r="B263" s="14" t="str">
        <f>_xlfn.XLOOKUP(表格1[[#This Row],[Series NO]],'圖號清單-114.04.25'!A:A,'圖號清單-114.04.25'!B:B,,0)</f>
        <v>DW-1308-25-AA1E-NA-6</v>
      </c>
      <c r="C263" s="3" t="str">
        <f>COUNTIF($AK$2:AK263, AK263) &amp; "/" &amp; COUNTIF($AK$2:$AK$3003, AK263)</f>
        <v>6/6</v>
      </c>
      <c r="D263" s="3" t="str">
        <f t="shared" si="8"/>
        <v>DW-1308-25-AA1E-NA</v>
      </c>
      <c r="E263" s="14" t="str" cm="1">
        <f t="array" ref="E263">IFERROR(_xlfn.TEXTJOIN("-",TRUE,_xlfn.XLOOKUP(VALUE(INDEX(_xlfn.TEXTSPLIT(B263,"-"),3)),'DN轉換表(必要)'!A:A,'DN轉換表(必要)'!B:B,,0),INDEX(_xlfn.TEXTSPLIT(B263,"-"),1),INDEX(_xlfn.TEXTSPLIT(B263,"-"),2),INDEX(_xlfn.TEXTSPLIT(B263,"-"),4),INDEX(_xlfn.TEXTSPLIT(B263,"-"),5)),_xlfn.TEXTJOIN("-",TRUE,_xlfn.XLOOKUP(VALUE(INDEX(_xlfn.TEXTSPLIT(B263,"-"),4)),'DN轉換表(必要)'!A:A,'DN轉換表(必要)'!B:B,,0),INDEX(_xlfn.TEXTSPLIT(B263,"-"),1),INDEX(_xlfn.TEXTSPLIT(B263,"-"),2),INDEX(_xlfn.TEXTSPLIT(B263,"-"),3),INDEX(_xlfn.TEXTSPLIT(B263,"-"),4),INDEX(_xlfn.TEXTSPLIT(B263,"-"),5)))</f>
        <v>1"-DW-1308-AA1E-NA</v>
      </c>
      <c r="F263" s="3" t="str">
        <f>IFERROR(_xlfn.XLOOKUP(_xlfn.CONCAT(表格1[[#This Row],[Series NO]],"_",SUBSTITUTE(F$1,"REV.","")),版本控制!$F:$F,版本控制!$C:$C,,0),"")</f>
        <v>04/22/'25</v>
      </c>
      <c r="G263" s="3" t="str">
        <f>IFERROR(_xlfn.XLOOKUP(_xlfn.CONCAT(表格1[[#This Row],[Series NO]],"_",SUBSTITUTE(G$1,"REV.","")),版本控制!$F:$F,版本控制!$C:$C,,0),"")</f>
        <v/>
      </c>
      <c r="H263" s="3" t="str">
        <f>IFERROR(_xlfn.XLOOKUP(_xlfn.CONCAT(表格1[[#This Row],[Series NO]],"_",SUBSTITUTE(H$1,"REV.","")),版本控制!$F:$F,版本控制!$C:$C,,0),"")</f>
        <v/>
      </c>
      <c r="I263" s="3" t="str">
        <f>IFERROR(_xlfn.XLOOKUP(_xlfn.CONCAT(表格1[[#This Row],[Series NO]],"_",SUBSTITUTE(I$1,"REV.","")),版本控制!$F:$F,版本控制!$C:$C,,0),"")</f>
        <v/>
      </c>
      <c r="J263" s="3" t="str">
        <f>IFERROR(_xlfn.XLOOKUP(_xlfn.CONCAT(表格1[[#This Row],[Series NO]],"_",SUBSTITUTE(J$1,"REV.","")),版本控制!$F:$F,版本控制!$C:$C,,0),"")</f>
        <v/>
      </c>
      <c r="K263" s="3" t="str" cm="1">
        <f t="array" ref="K263">INDEX(F$1:J$1,1,MATCH(1,1/($F263:J263&lt;&gt;"")))</f>
        <v>REV.1</v>
      </c>
      <c r="L263" s="3" t="str" cm="1">
        <f t="array" ref="L263">LOOKUP(2,1/($F263:J263&lt;&gt;""),$F263:J263)</f>
        <v>04/22/'25</v>
      </c>
      <c r="M263" s="3"/>
      <c r="N263" s="3" t="str">
        <f t="shared" si="9"/>
        <v>0261</v>
      </c>
      <c r="O263" s="28"/>
      <c r="P263" s="15"/>
      <c r="Q263" s="22" cm="1">
        <f t="array" ref="Q263">_xlfn.XLOOKUP(INDEX(_xlfn.TEXTSPLIT(表格1[[#This Row],[LINE   NUMBER]],"-"),1),'DN轉換表(必要)'!B:B,'DN轉換表(必要)'!C:C,,0)</f>
        <v>1</v>
      </c>
      <c r="R263" s="22" t="str" cm="1">
        <f t="array" ref="R263">IF(IFERROR(MATCH(INDEX(_xlfn.TEXTSPLIT(表格1[[#This Row],[LINE   NUMBER]],"-"),2),介質清單!I:I,0)&gt;=1,FALSE),"Trim",INDEX(_xlfn.TEXTSPLIT(表格1[[#This Row],[LINE   NUMBER]],"-"),2))</f>
        <v>DW</v>
      </c>
      <c r="S263" s="22" t="str" cm="1">
        <f t="array" ref="S26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1308</v>
      </c>
      <c r="T263" s="22" t="str" cm="1">
        <f t="array" ref="T263">IF(LEN(INDEX(_xlfn.TEXTSPLIT(表格1[[#This Row],[LINE   NUMBER]],"-"),4))=4,INDEX(_xlfn.TEXTSPLIT(表格1[[#This Row],[LINE   NUMBER]],"-"),4),IF(LEN(MID(E263,FIND("AA",E263,1),4))=4,MID(E263,FIND("AA",E263,1),4),"Wrong"))</f>
        <v>AA1E</v>
      </c>
      <c r="U263" s="22" t="str" cm="1">
        <f t="array" ref="U26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63" s="22" t="str">
        <f>_xlfn.XLOOKUP(表格1[[#This Row],[級數]],管道等级索引表!B:B,管道等级索引表!G:G,,0)</f>
        <v>TP304</v>
      </c>
      <c r="W263" s="22" t="s">
        <v>5</v>
      </c>
      <c r="X263" s="23"/>
      <c r="Y263" s="22"/>
      <c r="Z263" s="22" t="str">
        <f>_xlfn.CONCAT(表格1[[#This Row],[系統]],"-",表格1[[#This Row],[編號]])</f>
        <v>DW-1308</v>
      </c>
      <c r="AA263" s="22"/>
      <c r="AB26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6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63" s="24" t="str">
        <f>IFERROR(_xlfn.XLOOKUP(表格1[[#This Row],[Line_No]],管道特性一覽表!A:A,管道特性一覽表!P:P,,0),"")</f>
        <v>水</v>
      </c>
      <c r="AE263" s="24" t="str" cm="1">
        <f t="array" ref="AE263">_xlfn.IFNA(_xlfn.XLOOKUP(表格1[[#This Row],[Series NO]],'依TP NO.篩選'!A:A,'依TP NO.篩選'!R:R,,0),_xlfn.XLOOKUP(VALUE(表格1[[#This Row],[Series NO]]),VALUE('依TP NO.篩選'!A:A),'依TP NO.篩選'!R:R,,0))</f>
        <v>TP-005</v>
      </c>
      <c r="AF263" s="24" t="str">
        <f>_xlfn.XLOOKUP(表格1[[#This Row],[系統]],介質清單!A:A,介質清單!B:B,,0)</f>
        <v>工業水</v>
      </c>
      <c r="AG263" s="25"/>
      <c r="AH263" s="22" t="s">
        <v>3433</v>
      </c>
      <c r="AI263" s="24"/>
      <c r="AJ26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63" s="2" t="str" cm="1">
        <f t="array" ref="AK263">IFERROR(_xlfn.TEXTJOIN("-",TRUE,INDEX(_xlfn.TEXTSPLIT(B263,"-"),1),INDEX(_xlfn.TEXTSPLIT(B263,"-"),2),INDEX(_xlfn.TEXTSPLIT(B263,"-"),4),INDEX(_xlfn.TEXTSPLIT(B263,"-"),5)),_xlfn.TEXTJOIN("-",TRUE,_xlfn.XLOOKUP(VALUE(INDEX(_xlfn.TEXTSPLIT(B263,"-"),4)),'DN轉換表(必要)'!A:A,'DN轉換表(必要)'!B:B,,0),INDEX(_xlfn.TEXTSPLIT(B263,"-"),1),INDEX(_xlfn.TEXTSPLIT(B263,"-"),2),INDEX(_xlfn.TEXTSPLIT(B263,"-"),3),INDEX(_xlfn.TEXTSPLIT(B263,"-"),4),INDEX(_xlfn.TEXTSPLIT(B263,"-"),5)))</f>
        <v>DW-1308-AA1E-NA</v>
      </c>
      <c r="AL263" s="2" t="str">
        <f>IF(ISNUMBER(IFERROR(_xlfn.XLOOKUP(表格1[[#This Row],[Line_No]],'TEMP VALUE'!A:A,'DRAWING LIST'!A:A,,0),"")),"v","")</f>
        <v/>
      </c>
      <c r="AM263" s="2" t="str">
        <f>_xlfn.XLOOKUP(表格1[[#This Row],[Series NO]], 版本控制!$A:$A, 版本控制!$E:$E, , 0, -1)</f>
        <v>啟用</v>
      </c>
    </row>
    <row r="264" spans="1:39" hidden="1">
      <c r="A264" s="18">
        <f>'圖號清單-114.04.25'!A264</f>
        <v>262</v>
      </c>
      <c r="B264" s="14" t="str">
        <f>_xlfn.XLOOKUP(表格1[[#This Row],[Series NO]],'圖號清單-114.04.25'!A:A,'圖號清單-114.04.25'!B:B,,0)</f>
        <v>DW-1313-25-AA1E-NA</v>
      </c>
      <c r="C264" s="3" t="str">
        <f>COUNTIF($AK$2:AK264, AK264) &amp; "/" &amp; COUNTIF($AK$2:$AK$3003, AK264)</f>
        <v>1/1</v>
      </c>
      <c r="D264" s="3" t="str">
        <f t="shared" si="8"/>
        <v>DW-1313-25-AA1E-NA</v>
      </c>
      <c r="E264" s="14" t="str" cm="1">
        <f t="array" ref="E264">IFERROR(_xlfn.TEXTJOIN("-",TRUE,_xlfn.XLOOKUP(VALUE(INDEX(_xlfn.TEXTSPLIT(B264,"-"),3)),'DN轉換表(必要)'!A:A,'DN轉換表(必要)'!B:B,,0),INDEX(_xlfn.TEXTSPLIT(B264,"-"),1),INDEX(_xlfn.TEXTSPLIT(B264,"-"),2),INDEX(_xlfn.TEXTSPLIT(B264,"-"),4),INDEX(_xlfn.TEXTSPLIT(B264,"-"),5)),_xlfn.TEXTJOIN("-",TRUE,_xlfn.XLOOKUP(VALUE(INDEX(_xlfn.TEXTSPLIT(B264,"-"),4)),'DN轉換表(必要)'!A:A,'DN轉換表(必要)'!B:B,,0),INDEX(_xlfn.TEXTSPLIT(B264,"-"),1),INDEX(_xlfn.TEXTSPLIT(B264,"-"),2),INDEX(_xlfn.TEXTSPLIT(B264,"-"),3),INDEX(_xlfn.TEXTSPLIT(B264,"-"),4),INDEX(_xlfn.TEXTSPLIT(B264,"-"),5)))</f>
        <v>1"-DW-1313-AA1E-NA</v>
      </c>
      <c r="F264" s="3" t="str">
        <f>IFERROR(_xlfn.XLOOKUP(_xlfn.CONCAT(表格1[[#This Row],[Series NO]],"_",SUBSTITUTE(F$1,"REV.","")),版本控制!$F:$F,版本控制!$C:$C,,0),"")</f>
        <v>04/22/'25</v>
      </c>
      <c r="G264" s="3" t="str">
        <f>IFERROR(_xlfn.XLOOKUP(_xlfn.CONCAT(表格1[[#This Row],[Series NO]],"_",SUBSTITUTE(G$1,"REV.","")),版本控制!$F:$F,版本控制!$C:$C,,0),"")</f>
        <v/>
      </c>
      <c r="H264" s="3" t="str">
        <f>IFERROR(_xlfn.XLOOKUP(_xlfn.CONCAT(表格1[[#This Row],[Series NO]],"_",SUBSTITUTE(H$1,"REV.","")),版本控制!$F:$F,版本控制!$C:$C,,0),"")</f>
        <v/>
      </c>
      <c r="I264" s="3" t="str">
        <f>IFERROR(_xlfn.XLOOKUP(_xlfn.CONCAT(表格1[[#This Row],[Series NO]],"_",SUBSTITUTE(I$1,"REV.","")),版本控制!$F:$F,版本控制!$C:$C,,0),"")</f>
        <v/>
      </c>
      <c r="J264" s="3" t="str">
        <f>IFERROR(_xlfn.XLOOKUP(_xlfn.CONCAT(表格1[[#This Row],[Series NO]],"_",SUBSTITUTE(J$1,"REV.","")),版本控制!$F:$F,版本控制!$C:$C,,0),"")</f>
        <v/>
      </c>
      <c r="K264" s="3" t="str" cm="1">
        <f t="array" ref="K264">INDEX(F$1:J$1,1,MATCH(1,1/($F264:J264&lt;&gt;"")))</f>
        <v>REV.1</v>
      </c>
      <c r="L264" s="3" t="str" cm="1">
        <f t="array" ref="L264">LOOKUP(2,1/($F264:J264&lt;&gt;""),$F264:J264)</f>
        <v>04/22/'25</v>
      </c>
      <c r="M264" s="3"/>
      <c r="N264" s="3" t="str">
        <f t="shared" si="9"/>
        <v>0262</v>
      </c>
      <c r="O264" s="28"/>
      <c r="P264" s="15"/>
      <c r="Q264" s="22" cm="1">
        <f t="array" ref="Q264">_xlfn.XLOOKUP(INDEX(_xlfn.TEXTSPLIT(表格1[[#This Row],[LINE   NUMBER]],"-"),1),'DN轉換表(必要)'!B:B,'DN轉換表(必要)'!C:C,,0)</f>
        <v>1</v>
      </c>
      <c r="R264" s="22" t="str" cm="1">
        <f t="array" ref="R264">IF(IFERROR(MATCH(INDEX(_xlfn.TEXTSPLIT(表格1[[#This Row],[LINE   NUMBER]],"-"),2),介質清單!I:I,0)&gt;=1,FALSE),"Trim",INDEX(_xlfn.TEXTSPLIT(表格1[[#This Row],[LINE   NUMBER]],"-"),2))</f>
        <v>DW</v>
      </c>
      <c r="S264" s="22" t="str" cm="1">
        <f t="array" ref="S26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1313</v>
      </c>
      <c r="T264" s="22" t="str" cm="1">
        <f t="array" ref="T264">IF(LEN(INDEX(_xlfn.TEXTSPLIT(表格1[[#This Row],[LINE   NUMBER]],"-"),4))=4,INDEX(_xlfn.TEXTSPLIT(表格1[[#This Row],[LINE   NUMBER]],"-"),4),IF(LEN(MID(E264,FIND("AA",E264,1),4))=4,MID(E264,FIND("AA",E264,1),4),"Wrong"))</f>
        <v>AA1E</v>
      </c>
      <c r="U264" s="22" t="str" cm="1">
        <f t="array" ref="U26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64" s="22" t="str">
        <f>_xlfn.XLOOKUP(表格1[[#This Row],[級數]],管道等级索引表!B:B,管道等级索引表!G:G,,0)</f>
        <v>TP304</v>
      </c>
      <c r="W264" s="22" t="s">
        <v>5</v>
      </c>
      <c r="X264" s="23"/>
      <c r="Y264" s="22"/>
      <c r="Z264" s="22" t="str">
        <f>_xlfn.CONCAT(表格1[[#This Row],[系統]],"-",表格1[[#This Row],[編號]])</f>
        <v>DW-1313</v>
      </c>
      <c r="AA264" s="22"/>
      <c r="AB26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6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64" s="24" t="str">
        <f>IFERROR(_xlfn.XLOOKUP(表格1[[#This Row],[Line_No]],管道特性一覽表!A:A,管道特性一覽表!P:P,,0),"")</f>
        <v>水</v>
      </c>
      <c r="AE264" s="24" t="str" cm="1">
        <f t="array" ref="AE264">_xlfn.IFNA(_xlfn.XLOOKUP(表格1[[#This Row],[Series NO]],'依TP NO.篩選'!A:A,'依TP NO.篩選'!R:R,,0),_xlfn.XLOOKUP(VALUE(表格1[[#This Row],[Series NO]]),VALUE('依TP NO.篩選'!A:A),'依TP NO.篩選'!R:R,,0))</f>
        <v>TP-005</v>
      </c>
      <c r="AF264" s="24" t="str">
        <f>_xlfn.XLOOKUP(表格1[[#This Row],[系統]],介質清單!A:A,介質清單!B:B,,0)</f>
        <v>工業水</v>
      </c>
      <c r="AG264" s="25"/>
      <c r="AH264" s="22" t="s">
        <v>3433</v>
      </c>
      <c r="AI264" s="24"/>
      <c r="AJ26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64" s="2" t="str" cm="1">
        <f t="array" ref="AK264">IFERROR(_xlfn.TEXTJOIN("-",TRUE,INDEX(_xlfn.TEXTSPLIT(B264,"-"),1),INDEX(_xlfn.TEXTSPLIT(B264,"-"),2),INDEX(_xlfn.TEXTSPLIT(B264,"-"),4),INDEX(_xlfn.TEXTSPLIT(B264,"-"),5)),_xlfn.TEXTJOIN("-",TRUE,_xlfn.XLOOKUP(VALUE(INDEX(_xlfn.TEXTSPLIT(B264,"-"),4)),'DN轉換表(必要)'!A:A,'DN轉換表(必要)'!B:B,,0),INDEX(_xlfn.TEXTSPLIT(B264,"-"),1),INDEX(_xlfn.TEXTSPLIT(B264,"-"),2),INDEX(_xlfn.TEXTSPLIT(B264,"-"),3),INDEX(_xlfn.TEXTSPLIT(B264,"-"),4),INDEX(_xlfn.TEXTSPLIT(B264,"-"),5)))</f>
        <v>DW-1313-AA1E-NA</v>
      </c>
      <c r="AL264" s="2" t="str">
        <f>IF(ISNUMBER(IFERROR(_xlfn.XLOOKUP(表格1[[#This Row],[Line_No]],'TEMP VALUE'!A:A,'DRAWING LIST'!A:A,,0),"")),"v","")</f>
        <v/>
      </c>
      <c r="AM264" s="2" t="str">
        <f>_xlfn.XLOOKUP(表格1[[#This Row],[Series NO]], 版本控制!$A:$A, 版本控制!$E:$E, , 0, -1)</f>
        <v>啟用</v>
      </c>
    </row>
    <row r="265" spans="1:39" hidden="1">
      <c r="A265" s="18">
        <f>'圖號清單-114.04.25'!A265</f>
        <v>263</v>
      </c>
      <c r="B265" s="14" t="str">
        <f>_xlfn.XLOOKUP(表格1[[#This Row],[Series NO]],'圖號清單-114.04.25'!A:A,'圖號清單-114.04.25'!B:B,,0)</f>
        <v>DW-1401-25-AA1E-NA-1</v>
      </c>
      <c r="C265" s="3" t="str">
        <f>COUNTIF($AK$2:AK265, AK265) &amp; "/" &amp; COUNTIF($AK$2:$AK$3003, AK265)</f>
        <v>1/6</v>
      </c>
      <c r="D265" s="3" t="str">
        <f t="shared" si="8"/>
        <v>DW-1401-25-AA1E-NA</v>
      </c>
      <c r="E265" s="14" t="str" cm="1">
        <f t="array" ref="E265">IFERROR(_xlfn.TEXTJOIN("-",TRUE,_xlfn.XLOOKUP(VALUE(INDEX(_xlfn.TEXTSPLIT(B265,"-"),3)),'DN轉換表(必要)'!A:A,'DN轉換表(必要)'!B:B,,0),INDEX(_xlfn.TEXTSPLIT(B265,"-"),1),INDEX(_xlfn.TEXTSPLIT(B265,"-"),2),INDEX(_xlfn.TEXTSPLIT(B265,"-"),4),INDEX(_xlfn.TEXTSPLIT(B265,"-"),5)),_xlfn.TEXTJOIN("-",TRUE,_xlfn.XLOOKUP(VALUE(INDEX(_xlfn.TEXTSPLIT(B265,"-"),4)),'DN轉換表(必要)'!A:A,'DN轉換表(必要)'!B:B,,0),INDEX(_xlfn.TEXTSPLIT(B265,"-"),1),INDEX(_xlfn.TEXTSPLIT(B265,"-"),2),INDEX(_xlfn.TEXTSPLIT(B265,"-"),3),INDEX(_xlfn.TEXTSPLIT(B265,"-"),4),INDEX(_xlfn.TEXTSPLIT(B265,"-"),5)))</f>
        <v>1"-DW-1401-AA1E-NA</v>
      </c>
      <c r="F265" s="3" t="str">
        <f>IFERROR(_xlfn.XLOOKUP(_xlfn.CONCAT(表格1[[#This Row],[Series NO]],"_",SUBSTITUTE(F$1,"REV.","")),版本控制!$F:$F,版本控制!$C:$C,,0),"")</f>
        <v>04/22/'25</v>
      </c>
      <c r="G265" s="3" t="str">
        <f>IFERROR(_xlfn.XLOOKUP(_xlfn.CONCAT(表格1[[#This Row],[Series NO]],"_",SUBSTITUTE(G$1,"REV.","")),版本控制!$F:$F,版本控制!$C:$C,,0),"")</f>
        <v/>
      </c>
      <c r="H265" s="3" t="str">
        <f>IFERROR(_xlfn.XLOOKUP(_xlfn.CONCAT(表格1[[#This Row],[Series NO]],"_",SUBSTITUTE(H$1,"REV.","")),版本控制!$F:$F,版本控制!$C:$C,,0),"")</f>
        <v/>
      </c>
      <c r="I265" s="3" t="str">
        <f>IFERROR(_xlfn.XLOOKUP(_xlfn.CONCAT(表格1[[#This Row],[Series NO]],"_",SUBSTITUTE(I$1,"REV.","")),版本控制!$F:$F,版本控制!$C:$C,,0),"")</f>
        <v/>
      </c>
      <c r="J265" s="3" t="str">
        <f>IFERROR(_xlfn.XLOOKUP(_xlfn.CONCAT(表格1[[#This Row],[Series NO]],"_",SUBSTITUTE(J$1,"REV.","")),版本控制!$F:$F,版本控制!$C:$C,,0),"")</f>
        <v/>
      </c>
      <c r="K265" s="3" t="str" cm="1">
        <f t="array" ref="K265">INDEX(F$1:J$1,1,MATCH(1,1/($F265:J265&lt;&gt;"")))</f>
        <v>REV.1</v>
      </c>
      <c r="L265" s="3" t="str" cm="1">
        <f t="array" ref="L265">LOOKUP(2,1/($F265:J265&lt;&gt;""),$F265:J265)</f>
        <v>04/22/'25</v>
      </c>
      <c r="M265" s="3"/>
      <c r="N265" s="3" t="str">
        <f t="shared" si="9"/>
        <v>0263</v>
      </c>
      <c r="O265" s="28"/>
      <c r="P265" s="15"/>
      <c r="Q265" s="22" cm="1">
        <f t="array" ref="Q265">_xlfn.XLOOKUP(INDEX(_xlfn.TEXTSPLIT(表格1[[#This Row],[LINE   NUMBER]],"-"),1),'DN轉換表(必要)'!B:B,'DN轉換表(必要)'!C:C,,0)</f>
        <v>1</v>
      </c>
      <c r="R265" s="22" t="str" cm="1">
        <f t="array" ref="R265">IF(IFERROR(MATCH(INDEX(_xlfn.TEXTSPLIT(表格1[[#This Row],[LINE   NUMBER]],"-"),2),介質清單!I:I,0)&gt;=1,FALSE),"Trim",INDEX(_xlfn.TEXTSPLIT(表格1[[#This Row],[LINE   NUMBER]],"-"),2))</f>
        <v>DW</v>
      </c>
      <c r="S265" s="22" t="str" cm="1">
        <f t="array" ref="S26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1401</v>
      </c>
      <c r="T265" s="22" t="str" cm="1">
        <f t="array" ref="T265">IF(LEN(INDEX(_xlfn.TEXTSPLIT(表格1[[#This Row],[LINE   NUMBER]],"-"),4))=4,INDEX(_xlfn.TEXTSPLIT(表格1[[#This Row],[LINE   NUMBER]],"-"),4),IF(LEN(MID(E265,FIND("AA",E265,1),4))=4,MID(E265,FIND("AA",E265,1),4),"Wrong"))</f>
        <v>AA1E</v>
      </c>
      <c r="U265" s="22" t="str" cm="1">
        <f t="array" ref="U26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65" s="22" t="str">
        <f>_xlfn.XLOOKUP(表格1[[#This Row],[級數]],管道等级索引表!B:B,管道等级索引表!G:G,,0)</f>
        <v>TP304</v>
      </c>
      <c r="W265" s="22" t="s">
        <v>5</v>
      </c>
      <c r="X265" s="23"/>
      <c r="Y265" s="22"/>
      <c r="Z265" s="22" t="str">
        <f>_xlfn.CONCAT(表格1[[#This Row],[系統]],"-",表格1[[#This Row],[編號]])</f>
        <v>DW-1401</v>
      </c>
      <c r="AA265" s="22"/>
      <c r="AB26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26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265" s="24" t="str">
        <f>IFERROR(_xlfn.XLOOKUP(表格1[[#This Row],[Line_No]],管道特性一覽表!A:A,管道特性一覽表!P:P,,0),"")</f>
        <v/>
      </c>
      <c r="AE265" s="24" t="str" cm="1">
        <f t="array" ref="AE265">_xlfn.IFNA(_xlfn.XLOOKUP(表格1[[#This Row],[Series NO]],'依TP NO.篩選'!A:A,'依TP NO.篩選'!R:R,,0),_xlfn.XLOOKUP(VALUE(表格1[[#This Row],[Series NO]]),VALUE('依TP NO.篩選'!A:A),'依TP NO.篩選'!R:R,,0))</f>
        <v>TP-005</v>
      </c>
      <c r="AF265" s="24" t="str">
        <f>_xlfn.XLOOKUP(表格1[[#This Row],[系統]],介質清單!A:A,介質清單!B:B,,0)</f>
        <v>工業水</v>
      </c>
      <c r="AG265" s="25" t="str">
        <f>IFERROR(_xlfn.XLOOKUP(表格1[[#This Row],[Line_No]],管道特性一覽表!A:A,管道特性一覽表!R:R,,0),"")</f>
        <v/>
      </c>
      <c r="AH265" s="22" t="s">
        <v>3433</v>
      </c>
      <c r="AI265" s="24"/>
      <c r="AJ26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65" s="2" t="str" cm="1">
        <f t="array" ref="AK265">IFERROR(_xlfn.TEXTJOIN("-",TRUE,INDEX(_xlfn.TEXTSPLIT(B265,"-"),1),INDEX(_xlfn.TEXTSPLIT(B265,"-"),2),INDEX(_xlfn.TEXTSPLIT(B265,"-"),4),INDEX(_xlfn.TEXTSPLIT(B265,"-"),5)),_xlfn.TEXTJOIN("-",TRUE,_xlfn.XLOOKUP(VALUE(INDEX(_xlfn.TEXTSPLIT(B265,"-"),4)),'DN轉換表(必要)'!A:A,'DN轉換表(必要)'!B:B,,0),INDEX(_xlfn.TEXTSPLIT(B265,"-"),1),INDEX(_xlfn.TEXTSPLIT(B265,"-"),2),INDEX(_xlfn.TEXTSPLIT(B265,"-"),3),INDEX(_xlfn.TEXTSPLIT(B265,"-"),4),INDEX(_xlfn.TEXTSPLIT(B265,"-"),5)))</f>
        <v>DW-1401-AA1E-NA</v>
      </c>
      <c r="AL265" s="2" t="str">
        <f>IF(ISNUMBER(IFERROR(_xlfn.XLOOKUP(表格1[[#This Row],[Line_No]],'TEMP VALUE'!A:A,'DRAWING LIST'!A:A,,0),"")),"v","")</f>
        <v/>
      </c>
      <c r="AM265" s="2" t="str">
        <f>_xlfn.XLOOKUP(表格1[[#This Row],[Series NO]], 版本控制!$A:$A, 版本控制!$E:$E, , 0, -1)</f>
        <v>啟用</v>
      </c>
    </row>
    <row r="266" spans="1:39" hidden="1">
      <c r="A266" s="18">
        <f>'圖號清單-114.04.25'!A266</f>
        <v>264</v>
      </c>
      <c r="B266" s="14" t="str">
        <f>_xlfn.XLOOKUP(表格1[[#This Row],[Series NO]],'圖號清單-114.04.25'!A:A,'圖號清單-114.04.25'!B:B,,0)</f>
        <v>DW-1401-25-AA1E-NA-2</v>
      </c>
      <c r="C266" s="3" t="str">
        <f>COUNTIF($AK$2:AK266, AK266) &amp; "/" &amp; COUNTIF($AK$2:$AK$3003, AK266)</f>
        <v>2/6</v>
      </c>
      <c r="D266" s="3" t="str">
        <f t="shared" si="8"/>
        <v>DW-1401-25-AA1E-NA</v>
      </c>
      <c r="E266" s="14" t="str" cm="1">
        <f t="array" ref="E266">IFERROR(_xlfn.TEXTJOIN("-",TRUE,_xlfn.XLOOKUP(VALUE(INDEX(_xlfn.TEXTSPLIT(B266,"-"),3)),'DN轉換表(必要)'!A:A,'DN轉換表(必要)'!B:B,,0),INDEX(_xlfn.TEXTSPLIT(B266,"-"),1),INDEX(_xlfn.TEXTSPLIT(B266,"-"),2),INDEX(_xlfn.TEXTSPLIT(B266,"-"),4),INDEX(_xlfn.TEXTSPLIT(B266,"-"),5)),_xlfn.TEXTJOIN("-",TRUE,_xlfn.XLOOKUP(VALUE(INDEX(_xlfn.TEXTSPLIT(B266,"-"),4)),'DN轉換表(必要)'!A:A,'DN轉換表(必要)'!B:B,,0),INDEX(_xlfn.TEXTSPLIT(B266,"-"),1),INDEX(_xlfn.TEXTSPLIT(B266,"-"),2),INDEX(_xlfn.TEXTSPLIT(B266,"-"),3),INDEX(_xlfn.TEXTSPLIT(B266,"-"),4),INDEX(_xlfn.TEXTSPLIT(B266,"-"),5)))</f>
        <v>1"-DW-1401-AA1E-NA</v>
      </c>
      <c r="F266" s="3" t="str">
        <f>IFERROR(_xlfn.XLOOKUP(_xlfn.CONCAT(表格1[[#This Row],[Series NO]],"_",SUBSTITUTE(F$1,"REV.","")),版本控制!$F:$F,版本控制!$C:$C,,0),"")</f>
        <v>04/22/'25</v>
      </c>
      <c r="G266" s="3" t="str">
        <f>IFERROR(_xlfn.XLOOKUP(_xlfn.CONCAT(表格1[[#This Row],[Series NO]],"_",SUBSTITUTE(G$1,"REV.","")),版本控制!$F:$F,版本控制!$C:$C,,0),"")</f>
        <v/>
      </c>
      <c r="H266" s="3" t="str">
        <f>IFERROR(_xlfn.XLOOKUP(_xlfn.CONCAT(表格1[[#This Row],[Series NO]],"_",SUBSTITUTE(H$1,"REV.","")),版本控制!$F:$F,版本控制!$C:$C,,0),"")</f>
        <v/>
      </c>
      <c r="I266" s="3" t="str">
        <f>IFERROR(_xlfn.XLOOKUP(_xlfn.CONCAT(表格1[[#This Row],[Series NO]],"_",SUBSTITUTE(I$1,"REV.","")),版本控制!$F:$F,版本控制!$C:$C,,0),"")</f>
        <v/>
      </c>
      <c r="J266" s="3" t="str">
        <f>IFERROR(_xlfn.XLOOKUP(_xlfn.CONCAT(表格1[[#This Row],[Series NO]],"_",SUBSTITUTE(J$1,"REV.","")),版本控制!$F:$F,版本控制!$C:$C,,0),"")</f>
        <v/>
      </c>
      <c r="K266" s="3" t="str" cm="1">
        <f t="array" ref="K266">INDEX(F$1:J$1,1,MATCH(1,1/($F266:J266&lt;&gt;"")))</f>
        <v>REV.1</v>
      </c>
      <c r="L266" s="3" t="str" cm="1">
        <f t="array" ref="L266">LOOKUP(2,1/($F266:J266&lt;&gt;""),$F266:J266)</f>
        <v>04/22/'25</v>
      </c>
      <c r="M266" s="3"/>
      <c r="N266" s="3" t="str">
        <f t="shared" si="9"/>
        <v>0264</v>
      </c>
      <c r="O266" s="28"/>
      <c r="P266" s="15"/>
      <c r="Q266" s="22" cm="1">
        <f t="array" ref="Q266">_xlfn.XLOOKUP(INDEX(_xlfn.TEXTSPLIT(表格1[[#This Row],[LINE   NUMBER]],"-"),1),'DN轉換表(必要)'!B:B,'DN轉換表(必要)'!C:C,,0)</f>
        <v>1</v>
      </c>
      <c r="R266" s="22" t="str" cm="1">
        <f t="array" ref="R266">IF(IFERROR(MATCH(INDEX(_xlfn.TEXTSPLIT(表格1[[#This Row],[LINE   NUMBER]],"-"),2),介質清單!I:I,0)&gt;=1,FALSE),"Trim",INDEX(_xlfn.TEXTSPLIT(表格1[[#This Row],[LINE   NUMBER]],"-"),2))</f>
        <v>DW</v>
      </c>
      <c r="S266" s="22" t="str" cm="1">
        <f t="array" ref="S26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1401</v>
      </c>
      <c r="T266" s="22" t="str" cm="1">
        <f t="array" ref="T266">IF(LEN(INDEX(_xlfn.TEXTSPLIT(表格1[[#This Row],[LINE   NUMBER]],"-"),4))=4,INDEX(_xlfn.TEXTSPLIT(表格1[[#This Row],[LINE   NUMBER]],"-"),4),IF(LEN(MID(E266,FIND("AA",E266,1),4))=4,MID(E266,FIND("AA",E266,1),4),"Wrong"))</f>
        <v>AA1E</v>
      </c>
      <c r="U266" s="22" t="str" cm="1">
        <f t="array" ref="U26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66" s="22" t="str">
        <f>_xlfn.XLOOKUP(表格1[[#This Row],[級數]],管道等级索引表!B:B,管道等级索引表!G:G,,0)</f>
        <v>TP304</v>
      </c>
      <c r="W266" s="22" t="s">
        <v>5</v>
      </c>
      <c r="X266" s="23"/>
      <c r="Y266" s="22"/>
      <c r="Z266" s="22" t="str">
        <f>_xlfn.CONCAT(表格1[[#This Row],[系統]],"-",表格1[[#This Row],[編號]])</f>
        <v>DW-1401</v>
      </c>
      <c r="AA266" s="22"/>
      <c r="AB266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26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266" s="24" t="str">
        <f>IFERROR(_xlfn.XLOOKUP(表格1[[#This Row],[Line_No]],管道特性一覽表!A:A,管道特性一覽表!P:P,,0),"")</f>
        <v/>
      </c>
      <c r="AE266" s="24" t="str" cm="1">
        <f t="array" ref="AE266">_xlfn.IFNA(_xlfn.XLOOKUP(表格1[[#This Row],[Series NO]],'依TP NO.篩選'!A:A,'依TP NO.篩選'!R:R,,0),_xlfn.XLOOKUP(VALUE(表格1[[#This Row],[Series NO]]),VALUE('依TP NO.篩選'!A:A),'依TP NO.篩選'!R:R,,0))</f>
        <v>TP-005</v>
      </c>
      <c r="AF266" s="24" t="str">
        <f>_xlfn.XLOOKUP(表格1[[#This Row],[系統]],介質清單!A:A,介質清單!B:B,,0)</f>
        <v>工業水</v>
      </c>
      <c r="AG266" s="25" t="str">
        <f>IFERROR(_xlfn.XLOOKUP(表格1[[#This Row],[Line_No]],管道特性一覽表!A:A,管道特性一覽表!R:R,,0),"")</f>
        <v/>
      </c>
      <c r="AH266" s="22" t="s">
        <v>3433</v>
      </c>
      <c r="AI266" s="24"/>
      <c r="AJ26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66" s="2" t="str" cm="1">
        <f t="array" ref="AK266">IFERROR(_xlfn.TEXTJOIN("-",TRUE,INDEX(_xlfn.TEXTSPLIT(B266,"-"),1),INDEX(_xlfn.TEXTSPLIT(B266,"-"),2),INDEX(_xlfn.TEXTSPLIT(B266,"-"),4),INDEX(_xlfn.TEXTSPLIT(B266,"-"),5)),_xlfn.TEXTJOIN("-",TRUE,_xlfn.XLOOKUP(VALUE(INDEX(_xlfn.TEXTSPLIT(B266,"-"),4)),'DN轉換表(必要)'!A:A,'DN轉換表(必要)'!B:B,,0),INDEX(_xlfn.TEXTSPLIT(B266,"-"),1),INDEX(_xlfn.TEXTSPLIT(B266,"-"),2),INDEX(_xlfn.TEXTSPLIT(B266,"-"),3),INDEX(_xlfn.TEXTSPLIT(B266,"-"),4),INDEX(_xlfn.TEXTSPLIT(B266,"-"),5)))</f>
        <v>DW-1401-AA1E-NA</v>
      </c>
      <c r="AL266" s="2" t="str">
        <f>IF(ISNUMBER(IFERROR(_xlfn.XLOOKUP(表格1[[#This Row],[Line_No]],'TEMP VALUE'!A:A,'DRAWING LIST'!A:A,,0),"")),"v","")</f>
        <v/>
      </c>
      <c r="AM266" s="2" t="str">
        <f>_xlfn.XLOOKUP(表格1[[#This Row],[Series NO]], 版本控制!$A:$A, 版本控制!$E:$E, , 0, -1)</f>
        <v>啟用</v>
      </c>
    </row>
    <row r="267" spans="1:39" hidden="1">
      <c r="A267" s="18">
        <f>'圖號清單-114.04.25'!A267</f>
        <v>265</v>
      </c>
      <c r="B267" s="14" t="str">
        <f>_xlfn.XLOOKUP(表格1[[#This Row],[Series NO]],'圖號清單-114.04.25'!A:A,'圖號清單-114.04.25'!B:B,,0)</f>
        <v>DW-1401-25-AA1E-NA-3</v>
      </c>
      <c r="C267" s="3" t="str">
        <f>COUNTIF($AK$2:AK267, AK267) &amp; "/" &amp; COUNTIF($AK$2:$AK$3003, AK267)</f>
        <v>3/6</v>
      </c>
      <c r="D267" s="3" t="str">
        <f t="shared" si="8"/>
        <v>DW-1401-25-AA1E-NA</v>
      </c>
      <c r="E267" s="14" t="str" cm="1">
        <f t="array" ref="E267">IFERROR(_xlfn.TEXTJOIN("-",TRUE,_xlfn.XLOOKUP(VALUE(INDEX(_xlfn.TEXTSPLIT(B267,"-"),3)),'DN轉換表(必要)'!A:A,'DN轉換表(必要)'!B:B,,0),INDEX(_xlfn.TEXTSPLIT(B267,"-"),1),INDEX(_xlfn.TEXTSPLIT(B267,"-"),2),INDEX(_xlfn.TEXTSPLIT(B267,"-"),4),INDEX(_xlfn.TEXTSPLIT(B267,"-"),5)),_xlfn.TEXTJOIN("-",TRUE,_xlfn.XLOOKUP(VALUE(INDEX(_xlfn.TEXTSPLIT(B267,"-"),4)),'DN轉換表(必要)'!A:A,'DN轉換表(必要)'!B:B,,0),INDEX(_xlfn.TEXTSPLIT(B267,"-"),1),INDEX(_xlfn.TEXTSPLIT(B267,"-"),2),INDEX(_xlfn.TEXTSPLIT(B267,"-"),3),INDEX(_xlfn.TEXTSPLIT(B267,"-"),4),INDEX(_xlfn.TEXTSPLIT(B267,"-"),5)))</f>
        <v>1"-DW-1401-AA1E-NA</v>
      </c>
      <c r="F267" s="3" t="str">
        <f>IFERROR(_xlfn.XLOOKUP(_xlfn.CONCAT(表格1[[#This Row],[Series NO]],"_",SUBSTITUTE(F$1,"REV.","")),版本控制!$F:$F,版本控制!$C:$C,,0),"")</f>
        <v>04/22/'25</v>
      </c>
      <c r="G267" s="3" t="str">
        <f>IFERROR(_xlfn.XLOOKUP(_xlfn.CONCAT(表格1[[#This Row],[Series NO]],"_",SUBSTITUTE(G$1,"REV.","")),版本控制!$F:$F,版本控制!$C:$C,,0),"")</f>
        <v/>
      </c>
      <c r="H267" s="3" t="str">
        <f>IFERROR(_xlfn.XLOOKUP(_xlfn.CONCAT(表格1[[#This Row],[Series NO]],"_",SUBSTITUTE(H$1,"REV.","")),版本控制!$F:$F,版本控制!$C:$C,,0),"")</f>
        <v/>
      </c>
      <c r="I267" s="3" t="str">
        <f>IFERROR(_xlfn.XLOOKUP(_xlfn.CONCAT(表格1[[#This Row],[Series NO]],"_",SUBSTITUTE(I$1,"REV.","")),版本控制!$F:$F,版本控制!$C:$C,,0),"")</f>
        <v/>
      </c>
      <c r="J267" s="3" t="str">
        <f>IFERROR(_xlfn.XLOOKUP(_xlfn.CONCAT(表格1[[#This Row],[Series NO]],"_",SUBSTITUTE(J$1,"REV.","")),版本控制!$F:$F,版本控制!$C:$C,,0),"")</f>
        <v/>
      </c>
      <c r="K267" s="3" t="str" cm="1">
        <f t="array" ref="K267">INDEX(F$1:J$1,1,MATCH(1,1/($F267:J267&lt;&gt;"")))</f>
        <v>REV.1</v>
      </c>
      <c r="L267" s="3" t="str" cm="1">
        <f t="array" ref="L267">LOOKUP(2,1/($F267:J267&lt;&gt;""),$F267:J267)</f>
        <v>04/22/'25</v>
      </c>
      <c r="M267" s="3"/>
      <c r="N267" s="3" t="str">
        <f t="shared" si="9"/>
        <v>0265</v>
      </c>
      <c r="O267" s="28"/>
      <c r="P267" s="32"/>
      <c r="Q267" s="22" cm="1">
        <f t="array" ref="Q267">_xlfn.XLOOKUP(INDEX(_xlfn.TEXTSPLIT(表格1[[#This Row],[LINE   NUMBER]],"-"),1),'DN轉換表(必要)'!B:B,'DN轉換表(必要)'!C:C,,0)</f>
        <v>1</v>
      </c>
      <c r="R267" s="22" t="str" cm="1">
        <f t="array" ref="R267">IF(IFERROR(MATCH(INDEX(_xlfn.TEXTSPLIT(表格1[[#This Row],[LINE   NUMBER]],"-"),2),介質清單!I:I,0)&gt;=1,FALSE),"Trim",INDEX(_xlfn.TEXTSPLIT(表格1[[#This Row],[LINE   NUMBER]],"-"),2))</f>
        <v>DW</v>
      </c>
      <c r="S267" s="22" t="str" cm="1">
        <f t="array" ref="S26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1401</v>
      </c>
      <c r="T267" s="22" t="str" cm="1">
        <f t="array" ref="T267">IF(LEN(INDEX(_xlfn.TEXTSPLIT(表格1[[#This Row],[LINE   NUMBER]],"-"),4))=4,INDEX(_xlfn.TEXTSPLIT(表格1[[#This Row],[LINE   NUMBER]],"-"),4),IF(LEN(MID(E267,FIND("AA",E267,1),4))=4,MID(E267,FIND("AA",E267,1),4),"Wrong"))</f>
        <v>AA1E</v>
      </c>
      <c r="U267" s="22" t="str" cm="1">
        <f t="array" ref="U26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67" s="22" t="str">
        <f>_xlfn.XLOOKUP(表格1[[#This Row],[級數]],管道等级索引表!B:B,管道等级索引表!G:G,,0)</f>
        <v>TP304</v>
      </c>
      <c r="W267" s="22" t="s">
        <v>5</v>
      </c>
      <c r="X267" s="23"/>
      <c r="Y267" s="22"/>
      <c r="Z267" s="22" t="str">
        <f>_xlfn.CONCAT(表格1[[#This Row],[系統]],"-",表格1[[#This Row],[編號]])</f>
        <v>DW-1401</v>
      </c>
      <c r="AA267" s="22"/>
      <c r="AB267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26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267" s="24" t="str">
        <f>IFERROR(_xlfn.XLOOKUP(表格1[[#This Row],[Line_No]],管道特性一覽表!A:A,管道特性一覽表!P:P,,0),"")</f>
        <v/>
      </c>
      <c r="AE267" s="24" t="str" cm="1">
        <f t="array" ref="AE267">_xlfn.IFNA(_xlfn.XLOOKUP(表格1[[#This Row],[Series NO]],'依TP NO.篩選'!A:A,'依TP NO.篩選'!R:R,,0),_xlfn.XLOOKUP(VALUE(表格1[[#This Row],[Series NO]]),VALUE('依TP NO.篩選'!A:A),'依TP NO.篩選'!R:R,,0))</f>
        <v>TP-005</v>
      </c>
      <c r="AF267" s="24" t="str">
        <f>_xlfn.XLOOKUP(表格1[[#This Row],[系統]],介質清單!A:A,介質清單!B:B,,0)</f>
        <v>工業水</v>
      </c>
      <c r="AG267" s="25" t="str">
        <f>IFERROR(_xlfn.XLOOKUP(表格1[[#This Row],[Line_No]],管道特性一覽表!A:A,管道特性一覽表!R:R,,0),"")</f>
        <v/>
      </c>
      <c r="AH267" s="22" t="s">
        <v>3433</v>
      </c>
      <c r="AI267" s="24"/>
      <c r="AJ26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67" s="2" t="str" cm="1">
        <f t="array" ref="AK267">IFERROR(_xlfn.TEXTJOIN("-",TRUE,INDEX(_xlfn.TEXTSPLIT(B267,"-"),1),INDEX(_xlfn.TEXTSPLIT(B267,"-"),2),INDEX(_xlfn.TEXTSPLIT(B267,"-"),4),INDEX(_xlfn.TEXTSPLIT(B267,"-"),5)),_xlfn.TEXTJOIN("-",TRUE,_xlfn.XLOOKUP(VALUE(INDEX(_xlfn.TEXTSPLIT(B267,"-"),4)),'DN轉換表(必要)'!A:A,'DN轉換表(必要)'!B:B,,0),INDEX(_xlfn.TEXTSPLIT(B267,"-"),1),INDEX(_xlfn.TEXTSPLIT(B267,"-"),2),INDEX(_xlfn.TEXTSPLIT(B267,"-"),3),INDEX(_xlfn.TEXTSPLIT(B267,"-"),4),INDEX(_xlfn.TEXTSPLIT(B267,"-"),5)))</f>
        <v>DW-1401-AA1E-NA</v>
      </c>
      <c r="AL267" s="2" t="str">
        <f>IF(ISNUMBER(IFERROR(_xlfn.XLOOKUP(表格1[[#This Row],[Line_No]],'TEMP VALUE'!A:A,'DRAWING LIST'!A:A,,0),"")),"v","")</f>
        <v/>
      </c>
      <c r="AM267" s="2" t="str">
        <f>_xlfn.XLOOKUP(表格1[[#This Row],[Series NO]], 版本控制!$A:$A, 版本控制!$E:$E, , 0, -1)</f>
        <v>啟用</v>
      </c>
    </row>
    <row r="268" spans="1:39" hidden="1">
      <c r="A268" s="18">
        <f>'圖號清單-114.04.25'!A268</f>
        <v>266</v>
      </c>
      <c r="B268" s="14" t="str">
        <f>_xlfn.XLOOKUP(表格1[[#This Row],[Series NO]],'圖號清單-114.04.25'!A:A,'圖號清單-114.04.25'!B:B,,0)</f>
        <v>DW-1401-25-AA1E-NA-4</v>
      </c>
      <c r="C268" s="3" t="str">
        <f>COUNTIF($AK$2:AK268, AK268) &amp; "/" &amp; COUNTIF($AK$2:$AK$3003, AK268)</f>
        <v>4/6</v>
      </c>
      <c r="D268" s="3" t="str">
        <f t="shared" si="8"/>
        <v>DW-1401-25-AA1E-NA</v>
      </c>
      <c r="E268" s="14" t="str" cm="1">
        <f t="array" ref="E268">IFERROR(_xlfn.TEXTJOIN("-",TRUE,_xlfn.XLOOKUP(VALUE(INDEX(_xlfn.TEXTSPLIT(B268,"-"),3)),'DN轉換表(必要)'!A:A,'DN轉換表(必要)'!B:B,,0),INDEX(_xlfn.TEXTSPLIT(B268,"-"),1),INDEX(_xlfn.TEXTSPLIT(B268,"-"),2),INDEX(_xlfn.TEXTSPLIT(B268,"-"),4),INDEX(_xlfn.TEXTSPLIT(B268,"-"),5)),_xlfn.TEXTJOIN("-",TRUE,_xlfn.XLOOKUP(VALUE(INDEX(_xlfn.TEXTSPLIT(B268,"-"),4)),'DN轉換表(必要)'!A:A,'DN轉換表(必要)'!B:B,,0),INDEX(_xlfn.TEXTSPLIT(B268,"-"),1),INDEX(_xlfn.TEXTSPLIT(B268,"-"),2),INDEX(_xlfn.TEXTSPLIT(B268,"-"),3),INDEX(_xlfn.TEXTSPLIT(B268,"-"),4),INDEX(_xlfn.TEXTSPLIT(B268,"-"),5)))</f>
        <v>1"-DW-1401-AA1E-NA</v>
      </c>
      <c r="F268" s="3" t="str">
        <f>IFERROR(_xlfn.XLOOKUP(_xlfn.CONCAT(表格1[[#This Row],[Series NO]],"_",SUBSTITUTE(F$1,"REV.","")),版本控制!$F:$F,版本控制!$C:$C,,0),"")</f>
        <v>04/22/'25</v>
      </c>
      <c r="G268" s="3" t="str">
        <f>IFERROR(_xlfn.XLOOKUP(_xlfn.CONCAT(表格1[[#This Row],[Series NO]],"_",SUBSTITUTE(G$1,"REV.","")),版本控制!$F:$F,版本控制!$C:$C,,0),"")</f>
        <v/>
      </c>
      <c r="H268" s="3" t="str">
        <f>IFERROR(_xlfn.XLOOKUP(_xlfn.CONCAT(表格1[[#This Row],[Series NO]],"_",SUBSTITUTE(H$1,"REV.","")),版本控制!$F:$F,版本控制!$C:$C,,0),"")</f>
        <v/>
      </c>
      <c r="I268" s="3" t="str">
        <f>IFERROR(_xlfn.XLOOKUP(_xlfn.CONCAT(表格1[[#This Row],[Series NO]],"_",SUBSTITUTE(I$1,"REV.","")),版本控制!$F:$F,版本控制!$C:$C,,0),"")</f>
        <v/>
      </c>
      <c r="J268" s="3" t="str">
        <f>IFERROR(_xlfn.XLOOKUP(_xlfn.CONCAT(表格1[[#This Row],[Series NO]],"_",SUBSTITUTE(J$1,"REV.","")),版本控制!$F:$F,版本控制!$C:$C,,0),"")</f>
        <v/>
      </c>
      <c r="K268" s="3" t="str" cm="1">
        <f t="array" ref="K268">INDEX(F$1:J$1,1,MATCH(1,1/($F268:J268&lt;&gt;"")))</f>
        <v>REV.1</v>
      </c>
      <c r="L268" s="3" t="str" cm="1">
        <f t="array" ref="L268">LOOKUP(2,1/($F268:J268&lt;&gt;""),$F268:J268)</f>
        <v>04/22/'25</v>
      </c>
      <c r="M268" s="3"/>
      <c r="N268" s="3" t="str">
        <f t="shared" si="9"/>
        <v>0266</v>
      </c>
      <c r="O268" s="28"/>
      <c r="P268" s="32"/>
      <c r="Q268" s="22" cm="1">
        <f t="array" ref="Q268">_xlfn.XLOOKUP(INDEX(_xlfn.TEXTSPLIT(表格1[[#This Row],[LINE   NUMBER]],"-"),1),'DN轉換表(必要)'!B:B,'DN轉換表(必要)'!C:C,,0)</f>
        <v>1</v>
      </c>
      <c r="R268" s="22" t="str" cm="1">
        <f t="array" ref="R268">IF(IFERROR(MATCH(INDEX(_xlfn.TEXTSPLIT(表格1[[#This Row],[LINE   NUMBER]],"-"),2),介質清單!I:I,0)&gt;=1,FALSE),"Trim",INDEX(_xlfn.TEXTSPLIT(表格1[[#This Row],[LINE   NUMBER]],"-"),2))</f>
        <v>DW</v>
      </c>
      <c r="S268" s="22" t="str" cm="1">
        <f t="array" ref="S26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1401</v>
      </c>
      <c r="T268" s="22" t="str" cm="1">
        <f t="array" ref="T268">IF(LEN(INDEX(_xlfn.TEXTSPLIT(表格1[[#This Row],[LINE   NUMBER]],"-"),4))=4,INDEX(_xlfn.TEXTSPLIT(表格1[[#This Row],[LINE   NUMBER]],"-"),4),IF(LEN(MID(E268,FIND("AA",E268,1),4))=4,MID(E268,FIND("AA",E268,1),4),"Wrong"))</f>
        <v>AA1E</v>
      </c>
      <c r="U268" s="22" t="str" cm="1">
        <f t="array" ref="U26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68" s="22" t="str">
        <f>_xlfn.XLOOKUP(表格1[[#This Row],[級數]],管道等级索引表!B:B,管道等级索引表!G:G,,0)</f>
        <v>TP304</v>
      </c>
      <c r="W268" s="22" t="s">
        <v>5</v>
      </c>
      <c r="X268" s="23"/>
      <c r="Y268" s="22"/>
      <c r="Z268" s="22" t="str">
        <f>_xlfn.CONCAT(表格1[[#This Row],[系統]],"-",表格1[[#This Row],[編號]])</f>
        <v>DW-1401</v>
      </c>
      <c r="AA268" s="22"/>
      <c r="AB268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26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268" s="24" t="str">
        <f>IFERROR(_xlfn.XLOOKUP(表格1[[#This Row],[Line_No]],管道特性一覽表!A:A,管道特性一覽表!P:P,,0),"")</f>
        <v/>
      </c>
      <c r="AE268" s="24" t="str" cm="1">
        <f t="array" ref="AE268">_xlfn.IFNA(_xlfn.XLOOKUP(表格1[[#This Row],[Series NO]],'依TP NO.篩選'!A:A,'依TP NO.篩選'!R:R,,0),_xlfn.XLOOKUP(VALUE(表格1[[#This Row],[Series NO]]),VALUE('依TP NO.篩選'!A:A),'依TP NO.篩選'!R:R,,0))</f>
        <v>TP-005</v>
      </c>
      <c r="AF268" s="24" t="str">
        <f>_xlfn.XLOOKUP(表格1[[#This Row],[系統]],介質清單!A:A,介質清單!B:B,,0)</f>
        <v>工業水</v>
      </c>
      <c r="AG268" s="25" t="str">
        <f>IFERROR(_xlfn.XLOOKUP(表格1[[#This Row],[Line_No]],管道特性一覽表!A:A,管道特性一覽表!R:R,,0),"")</f>
        <v/>
      </c>
      <c r="AH268" s="22" t="s">
        <v>3433</v>
      </c>
      <c r="AI268" s="24"/>
      <c r="AJ26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68" s="2" t="str" cm="1">
        <f t="array" ref="AK268">IFERROR(_xlfn.TEXTJOIN("-",TRUE,INDEX(_xlfn.TEXTSPLIT(B268,"-"),1),INDEX(_xlfn.TEXTSPLIT(B268,"-"),2),INDEX(_xlfn.TEXTSPLIT(B268,"-"),4),INDEX(_xlfn.TEXTSPLIT(B268,"-"),5)),_xlfn.TEXTJOIN("-",TRUE,_xlfn.XLOOKUP(VALUE(INDEX(_xlfn.TEXTSPLIT(B268,"-"),4)),'DN轉換表(必要)'!A:A,'DN轉換表(必要)'!B:B,,0),INDEX(_xlfn.TEXTSPLIT(B268,"-"),1),INDEX(_xlfn.TEXTSPLIT(B268,"-"),2),INDEX(_xlfn.TEXTSPLIT(B268,"-"),3),INDEX(_xlfn.TEXTSPLIT(B268,"-"),4),INDEX(_xlfn.TEXTSPLIT(B268,"-"),5)))</f>
        <v>DW-1401-AA1E-NA</v>
      </c>
      <c r="AL268" s="2" t="str">
        <f>IF(ISNUMBER(IFERROR(_xlfn.XLOOKUP(表格1[[#This Row],[Line_No]],'TEMP VALUE'!A:A,'DRAWING LIST'!A:A,,0),"")),"v","")</f>
        <v/>
      </c>
      <c r="AM268" s="2" t="str">
        <f>_xlfn.XLOOKUP(表格1[[#This Row],[Series NO]], 版本控制!$A:$A, 版本控制!$E:$E, , 0, -1)</f>
        <v>啟用</v>
      </c>
    </row>
    <row r="269" spans="1:39" hidden="1">
      <c r="A269" s="18">
        <f>'圖號清單-114.04.25'!A269</f>
        <v>267</v>
      </c>
      <c r="B269" s="14" t="str">
        <f>_xlfn.XLOOKUP(表格1[[#This Row],[Series NO]],'圖號清單-114.04.25'!A:A,'圖號清單-114.04.25'!B:B,,0)</f>
        <v>DW-1401-25-AA1E-NA-5</v>
      </c>
      <c r="C269" s="3" t="str">
        <f>COUNTIF($AK$2:AK269, AK269) &amp; "/" &amp; COUNTIF($AK$2:$AK$3003, AK269)</f>
        <v>5/6</v>
      </c>
      <c r="D269" s="3" t="str">
        <f t="shared" si="8"/>
        <v>DW-1401-25-AA1E-NA</v>
      </c>
      <c r="E269" s="14" t="str" cm="1">
        <f t="array" ref="E269">IFERROR(_xlfn.TEXTJOIN("-",TRUE,_xlfn.XLOOKUP(VALUE(INDEX(_xlfn.TEXTSPLIT(B269,"-"),3)),'DN轉換表(必要)'!A:A,'DN轉換表(必要)'!B:B,,0),INDEX(_xlfn.TEXTSPLIT(B269,"-"),1),INDEX(_xlfn.TEXTSPLIT(B269,"-"),2),INDEX(_xlfn.TEXTSPLIT(B269,"-"),4),INDEX(_xlfn.TEXTSPLIT(B269,"-"),5)),_xlfn.TEXTJOIN("-",TRUE,_xlfn.XLOOKUP(VALUE(INDEX(_xlfn.TEXTSPLIT(B269,"-"),4)),'DN轉換表(必要)'!A:A,'DN轉換表(必要)'!B:B,,0),INDEX(_xlfn.TEXTSPLIT(B269,"-"),1),INDEX(_xlfn.TEXTSPLIT(B269,"-"),2),INDEX(_xlfn.TEXTSPLIT(B269,"-"),3),INDEX(_xlfn.TEXTSPLIT(B269,"-"),4),INDEX(_xlfn.TEXTSPLIT(B269,"-"),5)))</f>
        <v>1"-DW-1401-AA1E-NA</v>
      </c>
      <c r="F269" s="3" t="str">
        <f>IFERROR(_xlfn.XLOOKUP(_xlfn.CONCAT(表格1[[#This Row],[Series NO]],"_",SUBSTITUTE(F$1,"REV.","")),版本控制!$F:$F,版本控制!$C:$C,,0),"")</f>
        <v>04/22/'25</v>
      </c>
      <c r="G269" s="3" t="str">
        <f>IFERROR(_xlfn.XLOOKUP(_xlfn.CONCAT(表格1[[#This Row],[Series NO]],"_",SUBSTITUTE(G$1,"REV.","")),版本控制!$F:$F,版本控制!$C:$C,,0),"")</f>
        <v/>
      </c>
      <c r="H269" s="3" t="str">
        <f>IFERROR(_xlfn.XLOOKUP(_xlfn.CONCAT(表格1[[#This Row],[Series NO]],"_",SUBSTITUTE(H$1,"REV.","")),版本控制!$F:$F,版本控制!$C:$C,,0),"")</f>
        <v/>
      </c>
      <c r="I269" s="3" t="str">
        <f>IFERROR(_xlfn.XLOOKUP(_xlfn.CONCAT(表格1[[#This Row],[Series NO]],"_",SUBSTITUTE(I$1,"REV.","")),版本控制!$F:$F,版本控制!$C:$C,,0),"")</f>
        <v/>
      </c>
      <c r="J269" s="3" t="str">
        <f>IFERROR(_xlfn.XLOOKUP(_xlfn.CONCAT(表格1[[#This Row],[Series NO]],"_",SUBSTITUTE(J$1,"REV.","")),版本控制!$F:$F,版本控制!$C:$C,,0),"")</f>
        <v/>
      </c>
      <c r="K269" s="3" t="str" cm="1">
        <f t="array" ref="K269">INDEX(F$1:J$1,1,MATCH(1,1/($F269:J269&lt;&gt;"")))</f>
        <v>REV.1</v>
      </c>
      <c r="L269" s="3" t="str" cm="1">
        <f t="array" ref="L269">LOOKUP(2,1/($F269:J269&lt;&gt;""),$F269:J269)</f>
        <v>04/22/'25</v>
      </c>
      <c r="M269" s="3"/>
      <c r="N269" s="3" t="str">
        <f t="shared" si="9"/>
        <v>0267</v>
      </c>
      <c r="O269" s="28"/>
      <c r="P269" s="15"/>
      <c r="Q269" s="22" cm="1">
        <f t="array" ref="Q269">_xlfn.XLOOKUP(INDEX(_xlfn.TEXTSPLIT(表格1[[#This Row],[LINE   NUMBER]],"-"),1),'DN轉換表(必要)'!B:B,'DN轉換表(必要)'!C:C,,0)</f>
        <v>1</v>
      </c>
      <c r="R269" s="22" t="str" cm="1">
        <f t="array" ref="R269">IF(IFERROR(MATCH(INDEX(_xlfn.TEXTSPLIT(表格1[[#This Row],[LINE   NUMBER]],"-"),2),介質清單!I:I,0)&gt;=1,FALSE),"Trim",INDEX(_xlfn.TEXTSPLIT(表格1[[#This Row],[LINE   NUMBER]],"-"),2))</f>
        <v>DW</v>
      </c>
      <c r="S269" s="22" t="str" cm="1">
        <f t="array" ref="S26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1401</v>
      </c>
      <c r="T269" s="22" t="str" cm="1">
        <f t="array" ref="T269">IF(LEN(INDEX(_xlfn.TEXTSPLIT(表格1[[#This Row],[LINE   NUMBER]],"-"),4))=4,INDEX(_xlfn.TEXTSPLIT(表格1[[#This Row],[LINE   NUMBER]],"-"),4),IF(LEN(MID(E269,FIND("AA",E269,1),4))=4,MID(E269,FIND("AA",E269,1),4),"Wrong"))</f>
        <v>AA1E</v>
      </c>
      <c r="U269" s="22" t="str" cm="1">
        <f t="array" ref="U26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69" s="22" t="str">
        <f>_xlfn.XLOOKUP(表格1[[#This Row],[級數]],管道等级索引表!B:B,管道等级索引表!G:G,,0)</f>
        <v>TP304</v>
      </c>
      <c r="W269" s="22" t="s">
        <v>5</v>
      </c>
      <c r="X269" s="23"/>
      <c r="Y269" s="22"/>
      <c r="Z269" s="22" t="str">
        <f>_xlfn.CONCAT(表格1[[#This Row],[系統]],"-",表格1[[#This Row],[編號]])</f>
        <v>DW-1401</v>
      </c>
      <c r="AA269" s="22"/>
      <c r="AB26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26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269" s="24" t="str">
        <f>IFERROR(_xlfn.XLOOKUP(表格1[[#This Row],[Line_No]],管道特性一覽表!A:A,管道特性一覽表!P:P,,0),"")</f>
        <v/>
      </c>
      <c r="AE269" s="24" t="str" cm="1">
        <f t="array" ref="AE269">_xlfn.IFNA(_xlfn.XLOOKUP(表格1[[#This Row],[Series NO]],'依TP NO.篩選'!A:A,'依TP NO.篩選'!R:R,,0),_xlfn.XLOOKUP(VALUE(表格1[[#This Row],[Series NO]]),VALUE('依TP NO.篩選'!A:A),'依TP NO.篩選'!R:R,,0))</f>
        <v>TP-005</v>
      </c>
      <c r="AF269" s="24" t="str">
        <f>_xlfn.XLOOKUP(表格1[[#This Row],[系統]],介質清單!A:A,介質清單!B:B,,0)</f>
        <v>工業水</v>
      </c>
      <c r="AG269" s="25" t="str">
        <f>IFERROR(_xlfn.XLOOKUP(表格1[[#This Row],[Line_No]],管道特性一覽表!A:A,管道特性一覽表!R:R,,0),"")</f>
        <v/>
      </c>
      <c r="AH269" s="22" t="s">
        <v>3433</v>
      </c>
      <c r="AI269" s="24"/>
      <c r="AJ26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69" s="2" t="str" cm="1">
        <f t="array" ref="AK269">IFERROR(_xlfn.TEXTJOIN("-",TRUE,INDEX(_xlfn.TEXTSPLIT(B269,"-"),1),INDEX(_xlfn.TEXTSPLIT(B269,"-"),2),INDEX(_xlfn.TEXTSPLIT(B269,"-"),4),INDEX(_xlfn.TEXTSPLIT(B269,"-"),5)),_xlfn.TEXTJOIN("-",TRUE,_xlfn.XLOOKUP(VALUE(INDEX(_xlfn.TEXTSPLIT(B269,"-"),4)),'DN轉換表(必要)'!A:A,'DN轉換表(必要)'!B:B,,0),INDEX(_xlfn.TEXTSPLIT(B269,"-"),1),INDEX(_xlfn.TEXTSPLIT(B269,"-"),2),INDEX(_xlfn.TEXTSPLIT(B269,"-"),3),INDEX(_xlfn.TEXTSPLIT(B269,"-"),4),INDEX(_xlfn.TEXTSPLIT(B269,"-"),5)))</f>
        <v>DW-1401-AA1E-NA</v>
      </c>
      <c r="AL269" s="2" t="str">
        <f>IF(ISNUMBER(IFERROR(_xlfn.XLOOKUP(表格1[[#This Row],[Line_No]],'TEMP VALUE'!A:A,'DRAWING LIST'!A:A,,0),"")),"v","")</f>
        <v/>
      </c>
      <c r="AM269" s="2" t="str">
        <f>_xlfn.XLOOKUP(表格1[[#This Row],[Series NO]], 版本控制!$A:$A, 版本控制!$E:$E, , 0, -1)</f>
        <v>啟用</v>
      </c>
    </row>
    <row r="270" spans="1:39" hidden="1">
      <c r="A270" s="18">
        <f>'圖號清單-114.04.25'!A270</f>
        <v>268</v>
      </c>
      <c r="B270" s="14" t="str">
        <f>_xlfn.XLOOKUP(表格1[[#This Row],[Series NO]],'圖號清單-114.04.25'!A:A,'圖號清單-114.04.25'!B:B,,0)</f>
        <v>DW-1401-25-AA1E-NA-6</v>
      </c>
      <c r="C270" s="3" t="str">
        <f>COUNTIF($AK$2:AK270, AK270) &amp; "/" &amp; COUNTIF($AK$2:$AK$3003, AK270)</f>
        <v>6/6</v>
      </c>
      <c r="D270" s="3" t="str">
        <f t="shared" si="8"/>
        <v>DW-1401-25-AA1E-NA</v>
      </c>
      <c r="E270" s="14" t="str" cm="1">
        <f t="array" ref="E270">IFERROR(_xlfn.TEXTJOIN("-",TRUE,_xlfn.XLOOKUP(VALUE(INDEX(_xlfn.TEXTSPLIT(B270,"-"),3)),'DN轉換表(必要)'!A:A,'DN轉換表(必要)'!B:B,,0),INDEX(_xlfn.TEXTSPLIT(B270,"-"),1),INDEX(_xlfn.TEXTSPLIT(B270,"-"),2),INDEX(_xlfn.TEXTSPLIT(B270,"-"),4),INDEX(_xlfn.TEXTSPLIT(B270,"-"),5)),_xlfn.TEXTJOIN("-",TRUE,_xlfn.XLOOKUP(VALUE(INDEX(_xlfn.TEXTSPLIT(B270,"-"),4)),'DN轉換表(必要)'!A:A,'DN轉換表(必要)'!B:B,,0),INDEX(_xlfn.TEXTSPLIT(B270,"-"),1),INDEX(_xlfn.TEXTSPLIT(B270,"-"),2),INDEX(_xlfn.TEXTSPLIT(B270,"-"),3),INDEX(_xlfn.TEXTSPLIT(B270,"-"),4),INDEX(_xlfn.TEXTSPLIT(B270,"-"),5)))</f>
        <v>1"-DW-1401-AA1E-NA</v>
      </c>
      <c r="F270" s="3" t="str">
        <f>IFERROR(_xlfn.XLOOKUP(_xlfn.CONCAT(表格1[[#This Row],[Series NO]],"_",SUBSTITUTE(F$1,"REV.","")),版本控制!$F:$F,版本控制!$C:$C,,0),"")</f>
        <v>04/22/'25</v>
      </c>
      <c r="G270" s="3" t="str">
        <f>IFERROR(_xlfn.XLOOKUP(_xlfn.CONCAT(表格1[[#This Row],[Series NO]],"_",SUBSTITUTE(G$1,"REV.","")),版本控制!$F:$F,版本控制!$C:$C,,0),"")</f>
        <v/>
      </c>
      <c r="H270" s="3" t="str">
        <f>IFERROR(_xlfn.XLOOKUP(_xlfn.CONCAT(表格1[[#This Row],[Series NO]],"_",SUBSTITUTE(H$1,"REV.","")),版本控制!$F:$F,版本控制!$C:$C,,0),"")</f>
        <v/>
      </c>
      <c r="I270" s="3" t="str">
        <f>IFERROR(_xlfn.XLOOKUP(_xlfn.CONCAT(表格1[[#This Row],[Series NO]],"_",SUBSTITUTE(I$1,"REV.","")),版本控制!$F:$F,版本控制!$C:$C,,0),"")</f>
        <v/>
      </c>
      <c r="J270" s="3" t="str">
        <f>IFERROR(_xlfn.XLOOKUP(_xlfn.CONCAT(表格1[[#This Row],[Series NO]],"_",SUBSTITUTE(J$1,"REV.","")),版本控制!$F:$F,版本控制!$C:$C,,0),"")</f>
        <v/>
      </c>
      <c r="K270" s="3" t="str" cm="1">
        <f t="array" ref="K270">INDEX(F$1:J$1,1,MATCH(1,1/($F270:J270&lt;&gt;"")))</f>
        <v>REV.1</v>
      </c>
      <c r="L270" s="3" t="str" cm="1">
        <f t="array" ref="L270">LOOKUP(2,1/($F270:J270&lt;&gt;""),$F270:J270)</f>
        <v>04/22/'25</v>
      </c>
      <c r="M270" s="3"/>
      <c r="N270" s="3" t="str">
        <f t="shared" si="9"/>
        <v>0268</v>
      </c>
      <c r="O270" s="28"/>
      <c r="P270" s="15"/>
      <c r="Q270" s="22" cm="1">
        <f t="array" ref="Q270">_xlfn.XLOOKUP(INDEX(_xlfn.TEXTSPLIT(表格1[[#This Row],[LINE   NUMBER]],"-"),1),'DN轉換表(必要)'!B:B,'DN轉換表(必要)'!C:C,,0)</f>
        <v>1</v>
      </c>
      <c r="R270" s="22" t="str" cm="1">
        <f t="array" ref="R270">IF(IFERROR(MATCH(INDEX(_xlfn.TEXTSPLIT(表格1[[#This Row],[LINE   NUMBER]],"-"),2),介質清單!I:I,0)&gt;=1,FALSE),"Trim",INDEX(_xlfn.TEXTSPLIT(表格1[[#This Row],[LINE   NUMBER]],"-"),2))</f>
        <v>DW</v>
      </c>
      <c r="S270" s="22" t="str" cm="1">
        <f t="array" ref="S27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1401</v>
      </c>
      <c r="T270" s="22" t="str" cm="1">
        <f t="array" ref="T270">IF(LEN(INDEX(_xlfn.TEXTSPLIT(表格1[[#This Row],[LINE   NUMBER]],"-"),4))=4,INDEX(_xlfn.TEXTSPLIT(表格1[[#This Row],[LINE   NUMBER]],"-"),4),IF(LEN(MID(E270,FIND("AA",E270,1),4))=4,MID(E270,FIND("AA",E270,1),4),"Wrong"))</f>
        <v>AA1E</v>
      </c>
      <c r="U270" s="22" t="str" cm="1">
        <f t="array" ref="U27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70" s="22" t="str">
        <f>_xlfn.XLOOKUP(表格1[[#This Row],[級數]],管道等级索引表!B:B,管道等级索引表!G:G,,0)</f>
        <v>TP304</v>
      </c>
      <c r="W270" s="22" t="s">
        <v>5</v>
      </c>
      <c r="X270" s="23"/>
      <c r="Y270" s="22"/>
      <c r="Z270" s="22" t="str">
        <f>_xlfn.CONCAT(表格1[[#This Row],[系統]],"-",表格1[[#This Row],[編號]])</f>
        <v>DW-1401</v>
      </c>
      <c r="AA270" s="22"/>
      <c r="AB27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27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270" s="24" t="str">
        <f>IFERROR(_xlfn.XLOOKUP(表格1[[#This Row],[Line_No]],管道特性一覽表!A:A,管道特性一覽表!P:P,,0),"")</f>
        <v/>
      </c>
      <c r="AE270" s="24" t="str" cm="1">
        <f t="array" ref="AE270">_xlfn.IFNA(_xlfn.XLOOKUP(表格1[[#This Row],[Series NO]],'依TP NO.篩選'!A:A,'依TP NO.篩選'!R:R,,0),_xlfn.XLOOKUP(VALUE(表格1[[#This Row],[Series NO]]),VALUE('依TP NO.篩選'!A:A),'依TP NO.篩選'!R:R,,0))</f>
        <v>TP-005</v>
      </c>
      <c r="AF270" s="24" t="str">
        <f>_xlfn.XLOOKUP(表格1[[#This Row],[系統]],介質清單!A:A,介質清單!B:B,,0)</f>
        <v>工業水</v>
      </c>
      <c r="AG270" s="25" t="str">
        <f>IFERROR(_xlfn.XLOOKUP(表格1[[#This Row],[Line_No]],管道特性一覽表!A:A,管道特性一覽表!R:R,,0),"")</f>
        <v/>
      </c>
      <c r="AH270" s="22" t="s">
        <v>3433</v>
      </c>
      <c r="AI270" s="24"/>
      <c r="AJ27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270" s="2" t="str" cm="1">
        <f t="array" ref="AK270">IFERROR(_xlfn.TEXTJOIN("-",TRUE,INDEX(_xlfn.TEXTSPLIT(B270,"-"),1),INDEX(_xlfn.TEXTSPLIT(B270,"-"),2),INDEX(_xlfn.TEXTSPLIT(B270,"-"),4),INDEX(_xlfn.TEXTSPLIT(B270,"-"),5)),_xlfn.TEXTJOIN("-",TRUE,_xlfn.XLOOKUP(VALUE(INDEX(_xlfn.TEXTSPLIT(B270,"-"),4)),'DN轉換表(必要)'!A:A,'DN轉換表(必要)'!B:B,,0),INDEX(_xlfn.TEXTSPLIT(B270,"-"),1),INDEX(_xlfn.TEXTSPLIT(B270,"-"),2),INDEX(_xlfn.TEXTSPLIT(B270,"-"),3),INDEX(_xlfn.TEXTSPLIT(B270,"-"),4),INDEX(_xlfn.TEXTSPLIT(B270,"-"),5)))</f>
        <v>DW-1401-AA1E-NA</v>
      </c>
      <c r="AL270" s="2" t="str">
        <f>IF(ISNUMBER(IFERROR(_xlfn.XLOOKUP(表格1[[#This Row],[Line_No]],'TEMP VALUE'!A:A,'DRAWING LIST'!A:A,,0),"")),"v","")</f>
        <v/>
      </c>
      <c r="AM270" s="2" t="str">
        <f>_xlfn.XLOOKUP(表格1[[#This Row],[Series NO]], 版本控制!$A:$A, 版本控制!$E:$E, , 0, -1)</f>
        <v>啟用</v>
      </c>
    </row>
    <row r="271" spans="1:39" hidden="1">
      <c r="A271" s="18">
        <f>'圖號清單-114.04.25'!A271</f>
        <v>269</v>
      </c>
      <c r="B271" s="14" t="str">
        <f>_xlfn.XLOOKUP(表格1[[#This Row],[Series NO]],'圖號清單-114.04.25'!A:A,'圖號清單-114.04.25'!B:B,,0)</f>
        <v>DW-1402-25-AA1B-NA-1</v>
      </c>
      <c r="C271" s="3" t="str">
        <f>COUNTIF($AK$2:AK271, AK271) &amp; "/" &amp; COUNTIF($AK$2:$AK$3003, AK271)</f>
        <v>1/6</v>
      </c>
      <c r="D271" s="3" t="str">
        <f t="shared" si="8"/>
        <v>DW-1402-25-AA1B-NA</v>
      </c>
      <c r="E271" s="14" t="str" cm="1">
        <f t="array" ref="E271">IFERROR(_xlfn.TEXTJOIN("-",TRUE,_xlfn.XLOOKUP(VALUE(INDEX(_xlfn.TEXTSPLIT(B271,"-"),3)),'DN轉換表(必要)'!A:A,'DN轉換表(必要)'!B:B,,0),INDEX(_xlfn.TEXTSPLIT(B271,"-"),1),INDEX(_xlfn.TEXTSPLIT(B271,"-"),2),INDEX(_xlfn.TEXTSPLIT(B271,"-"),4),INDEX(_xlfn.TEXTSPLIT(B271,"-"),5)),_xlfn.TEXTJOIN("-",TRUE,_xlfn.XLOOKUP(VALUE(INDEX(_xlfn.TEXTSPLIT(B271,"-"),4)),'DN轉換表(必要)'!A:A,'DN轉換表(必要)'!B:B,,0),INDEX(_xlfn.TEXTSPLIT(B271,"-"),1),INDEX(_xlfn.TEXTSPLIT(B271,"-"),2),INDEX(_xlfn.TEXTSPLIT(B271,"-"),3),INDEX(_xlfn.TEXTSPLIT(B271,"-"),4),INDEX(_xlfn.TEXTSPLIT(B271,"-"),5)))</f>
        <v>1"-DW-1402-AA1B-NA</v>
      </c>
      <c r="F271" s="3" t="str">
        <f>IFERROR(_xlfn.XLOOKUP(_xlfn.CONCAT(表格1[[#This Row],[Series NO]],"_",SUBSTITUTE(F$1,"REV.","")),版本控制!$F:$F,版本控制!$C:$C,,0),"")</f>
        <v>04/22/'25</v>
      </c>
      <c r="G271" s="3" t="str">
        <f>IFERROR(_xlfn.XLOOKUP(_xlfn.CONCAT(表格1[[#This Row],[Series NO]],"_",SUBSTITUTE(G$1,"REV.","")),版本控制!$F:$F,版本控制!$C:$C,,0),"")</f>
        <v/>
      </c>
      <c r="H271" s="3" t="str">
        <f>IFERROR(_xlfn.XLOOKUP(_xlfn.CONCAT(表格1[[#This Row],[Series NO]],"_",SUBSTITUTE(H$1,"REV.","")),版本控制!$F:$F,版本控制!$C:$C,,0),"")</f>
        <v/>
      </c>
      <c r="I271" s="3" t="str">
        <f>IFERROR(_xlfn.XLOOKUP(_xlfn.CONCAT(表格1[[#This Row],[Series NO]],"_",SUBSTITUTE(I$1,"REV.","")),版本控制!$F:$F,版本控制!$C:$C,,0),"")</f>
        <v/>
      </c>
      <c r="J271" s="3" t="str">
        <f>IFERROR(_xlfn.XLOOKUP(_xlfn.CONCAT(表格1[[#This Row],[Series NO]],"_",SUBSTITUTE(J$1,"REV.","")),版本控制!$F:$F,版本控制!$C:$C,,0),"")</f>
        <v/>
      </c>
      <c r="K271" s="3" t="str" cm="1">
        <f t="array" ref="K271">INDEX(F$1:J$1,1,MATCH(1,1/($F271:J271&lt;&gt;"")))</f>
        <v>REV.1</v>
      </c>
      <c r="L271" s="3" t="str" cm="1">
        <f t="array" ref="L271">LOOKUP(2,1/($F271:J271&lt;&gt;""),$F271:J271)</f>
        <v>04/22/'25</v>
      </c>
      <c r="M271" s="3"/>
      <c r="N271" s="3" t="str">
        <f t="shared" si="9"/>
        <v>0269</v>
      </c>
      <c r="O271" s="28"/>
      <c r="P271" s="15"/>
      <c r="Q271" s="22" cm="1">
        <f t="array" ref="Q271">_xlfn.XLOOKUP(INDEX(_xlfn.TEXTSPLIT(表格1[[#This Row],[LINE   NUMBER]],"-"),1),'DN轉換表(必要)'!B:B,'DN轉換表(必要)'!C:C,,0)</f>
        <v>1</v>
      </c>
      <c r="R271" s="22" t="str" cm="1">
        <f t="array" ref="R271">IF(IFERROR(MATCH(INDEX(_xlfn.TEXTSPLIT(表格1[[#This Row],[LINE   NUMBER]],"-"),2),介質清單!I:I,0)&gt;=1,FALSE),"Trim",INDEX(_xlfn.TEXTSPLIT(表格1[[#This Row],[LINE   NUMBER]],"-"),2))</f>
        <v>DW</v>
      </c>
      <c r="S271" s="22" t="str" cm="1">
        <f t="array" ref="S27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1402</v>
      </c>
      <c r="T271" s="22" t="str" cm="1">
        <f t="array" ref="T271">IF(LEN(INDEX(_xlfn.TEXTSPLIT(表格1[[#This Row],[LINE   NUMBER]],"-"),4))=4,INDEX(_xlfn.TEXTSPLIT(表格1[[#This Row],[LINE   NUMBER]],"-"),4),IF(LEN(MID(E271,FIND("AA",E271,1),4))=4,MID(E271,FIND("AA",E271,1),4),"Wrong"))</f>
        <v>AA1B</v>
      </c>
      <c r="U271" s="22" t="str" cm="1">
        <f t="array" ref="U27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71" s="22" t="str">
        <f>_xlfn.XLOOKUP(表格1[[#This Row],[級數]],管道等级索引表!B:B,管道等级索引表!G:G,,0)</f>
        <v>A106 Gr.B
API 5L Gr.B
SAWH</v>
      </c>
      <c r="W271" s="22" t="s">
        <v>5</v>
      </c>
      <c r="X271" s="23"/>
      <c r="Y271" s="22"/>
      <c r="Z271" s="22" t="str">
        <f>_xlfn.CONCAT(表格1[[#This Row],[系統]],"-",表格1[[#This Row],[編號]])</f>
        <v>DW-1402</v>
      </c>
      <c r="AA271" s="22"/>
      <c r="AB27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7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71" s="24" t="str">
        <f>IFERROR(_xlfn.XLOOKUP(表格1[[#This Row],[Line_No]],管道特性一覽表!A:A,管道特性一覽表!P:P,,0),"")</f>
        <v>水</v>
      </c>
      <c r="AE271" s="24" t="str" cm="1">
        <f t="array" ref="AE271">_xlfn.IFNA(_xlfn.XLOOKUP(表格1[[#This Row],[Series NO]],'依TP NO.篩選'!A:A,'依TP NO.篩選'!R:R,,0),_xlfn.XLOOKUP(VALUE(表格1[[#This Row],[Series NO]]),VALUE('依TP NO.篩選'!A:A),'依TP NO.篩選'!R:R,,0))</f>
        <v>TP-003</v>
      </c>
      <c r="AF271" s="24" t="str">
        <f>_xlfn.XLOOKUP(表格1[[#This Row],[系統]],介質清單!A:A,介質清單!B:B,,0)</f>
        <v>工業水</v>
      </c>
      <c r="AG271" s="25"/>
      <c r="AH271" s="22" t="s">
        <v>3433</v>
      </c>
      <c r="AI271" s="24"/>
      <c r="AJ27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71" s="2" t="str" cm="1">
        <f t="array" ref="AK271">IFERROR(_xlfn.TEXTJOIN("-",TRUE,INDEX(_xlfn.TEXTSPLIT(B271,"-"),1),INDEX(_xlfn.TEXTSPLIT(B271,"-"),2),INDEX(_xlfn.TEXTSPLIT(B271,"-"),4),INDEX(_xlfn.TEXTSPLIT(B271,"-"),5)),_xlfn.TEXTJOIN("-",TRUE,_xlfn.XLOOKUP(VALUE(INDEX(_xlfn.TEXTSPLIT(B271,"-"),4)),'DN轉換表(必要)'!A:A,'DN轉換表(必要)'!B:B,,0),INDEX(_xlfn.TEXTSPLIT(B271,"-"),1),INDEX(_xlfn.TEXTSPLIT(B271,"-"),2),INDEX(_xlfn.TEXTSPLIT(B271,"-"),3),INDEX(_xlfn.TEXTSPLIT(B271,"-"),4),INDEX(_xlfn.TEXTSPLIT(B271,"-"),5)))</f>
        <v>DW-1402-AA1B-NA</v>
      </c>
      <c r="AL271" s="2" t="str">
        <f>IF(ISNUMBER(IFERROR(_xlfn.XLOOKUP(表格1[[#This Row],[Line_No]],'TEMP VALUE'!A:A,'DRAWING LIST'!A:A,,0),"")),"v","")</f>
        <v/>
      </c>
      <c r="AM271" s="2" t="str">
        <f>_xlfn.XLOOKUP(表格1[[#This Row],[Series NO]], 版本控制!$A:$A, 版本控制!$E:$E, , 0, -1)</f>
        <v>啟用</v>
      </c>
    </row>
    <row r="272" spans="1:39" hidden="1">
      <c r="A272" s="18">
        <f>'圖號清單-114.04.25'!A272</f>
        <v>270</v>
      </c>
      <c r="B272" s="14" t="str">
        <f>_xlfn.XLOOKUP(表格1[[#This Row],[Series NO]],'圖號清單-114.04.25'!A:A,'圖號清單-114.04.25'!B:B,,0)</f>
        <v>DW-1402-25-AA1B-NA-2</v>
      </c>
      <c r="C272" s="3" t="str">
        <f>COUNTIF($AK$2:AK272, AK272) &amp; "/" &amp; COUNTIF($AK$2:$AK$3003, AK272)</f>
        <v>2/6</v>
      </c>
      <c r="D272" s="3" t="str">
        <f t="shared" si="8"/>
        <v>DW-1402-25-AA1B-NA</v>
      </c>
      <c r="E272" s="14" t="str" cm="1">
        <f t="array" ref="E272">IFERROR(_xlfn.TEXTJOIN("-",TRUE,_xlfn.XLOOKUP(VALUE(INDEX(_xlfn.TEXTSPLIT(B272,"-"),3)),'DN轉換表(必要)'!A:A,'DN轉換表(必要)'!B:B,,0),INDEX(_xlfn.TEXTSPLIT(B272,"-"),1),INDEX(_xlfn.TEXTSPLIT(B272,"-"),2),INDEX(_xlfn.TEXTSPLIT(B272,"-"),4),INDEX(_xlfn.TEXTSPLIT(B272,"-"),5)),_xlfn.TEXTJOIN("-",TRUE,_xlfn.XLOOKUP(VALUE(INDEX(_xlfn.TEXTSPLIT(B272,"-"),4)),'DN轉換表(必要)'!A:A,'DN轉換表(必要)'!B:B,,0),INDEX(_xlfn.TEXTSPLIT(B272,"-"),1),INDEX(_xlfn.TEXTSPLIT(B272,"-"),2),INDEX(_xlfn.TEXTSPLIT(B272,"-"),3),INDEX(_xlfn.TEXTSPLIT(B272,"-"),4),INDEX(_xlfn.TEXTSPLIT(B272,"-"),5)))</f>
        <v>1"-DW-1402-AA1B-NA</v>
      </c>
      <c r="F272" s="3" t="str">
        <f>IFERROR(_xlfn.XLOOKUP(_xlfn.CONCAT(表格1[[#This Row],[Series NO]],"_",SUBSTITUTE(F$1,"REV.","")),版本控制!$F:$F,版本控制!$C:$C,,0),"")</f>
        <v>04/22/'25</v>
      </c>
      <c r="G272" s="3" t="str">
        <f>IFERROR(_xlfn.XLOOKUP(_xlfn.CONCAT(表格1[[#This Row],[Series NO]],"_",SUBSTITUTE(G$1,"REV.","")),版本控制!$F:$F,版本控制!$C:$C,,0),"")</f>
        <v/>
      </c>
      <c r="H272" s="3" t="str">
        <f>IFERROR(_xlfn.XLOOKUP(_xlfn.CONCAT(表格1[[#This Row],[Series NO]],"_",SUBSTITUTE(H$1,"REV.","")),版本控制!$F:$F,版本控制!$C:$C,,0),"")</f>
        <v/>
      </c>
      <c r="I272" s="3" t="str">
        <f>IFERROR(_xlfn.XLOOKUP(_xlfn.CONCAT(表格1[[#This Row],[Series NO]],"_",SUBSTITUTE(I$1,"REV.","")),版本控制!$F:$F,版本控制!$C:$C,,0),"")</f>
        <v/>
      </c>
      <c r="J272" s="3" t="str">
        <f>IFERROR(_xlfn.XLOOKUP(_xlfn.CONCAT(表格1[[#This Row],[Series NO]],"_",SUBSTITUTE(J$1,"REV.","")),版本控制!$F:$F,版本控制!$C:$C,,0),"")</f>
        <v/>
      </c>
      <c r="K272" s="3" t="str" cm="1">
        <f t="array" ref="K272">INDEX(F$1:J$1,1,MATCH(1,1/($F272:J272&lt;&gt;"")))</f>
        <v>REV.1</v>
      </c>
      <c r="L272" s="3" t="str" cm="1">
        <f t="array" ref="L272">LOOKUP(2,1/($F272:J272&lt;&gt;""),$F272:J272)</f>
        <v>04/22/'25</v>
      </c>
      <c r="M272" s="3"/>
      <c r="N272" s="3" t="str">
        <f t="shared" si="9"/>
        <v>0270</v>
      </c>
      <c r="O272" s="28"/>
      <c r="P272" s="15"/>
      <c r="Q272" s="22" cm="1">
        <f t="array" ref="Q272">_xlfn.XLOOKUP(INDEX(_xlfn.TEXTSPLIT(表格1[[#This Row],[LINE   NUMBER]],"-"),1),'DN轉換表(必要)'!B:B,'DN轉換表(必要)'!C:C,,0)</f>
        <v>1</v>
      </c>
      <c r="R272" s="22" t="str" cm="1">
        <f t="array" ref="R272">IF(IFERROR(MATCH(INDEX(_xlfn.TEXTSPLIT(表格1[[#This Row],[LINE   NUMBER]],"-"),2),介質清單!I:I,0)&gt;=1,FALSE),"Trim",INDEX(_xlfn.TEXTSPLIT(表格1[[#This Row],[LINE   NUMBER]],"-"),2))</f>
        <v>DW</v>
      </c>
      <c r="S272" s="22" t="str" cm="1">
        <f t="array" ref="S27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1402</v>
      </c>
      <c r="T272" s="22" t="str" cm="1">
        <f t="array" ref="T272">IF(LEN(INDEX(_xlfn.TEXTSPLIT(表格1[[#This Row],[LINE   NUMBER]],"-"),4))=4,INDEX(_xlfn.TEXTSPLIT(表格1[[#This Row],[LINE   NUMBER]],"-"),4),IF(LEN(MID(E272,FIND("AA",E272,1),4))=4,MID(E272,FIND("AA",E272,1),4),"Wrong"))</f>
        <v>AA1B</v>
      </c>
      <c r="U272" s="22" t="str" cm="1">
        <f t="array" ref="U27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72" s="22" t="str">
        <f>_xlfn.XLOOKUP(表格1[[#This Row],[級數]],管道等级索引表!B:B,管道等级索引表!G:G,,0)</f>
        <v>A106 Gr.B
API 5L Gr.B
SAWH</v>
      </c>
      <c r="W272" s="22" t="s">
        <v>5</v>
      </c>
      <c r="X272" s="23"/>
      <c r="Y272" s="22"/>
      <c r="Z272" s="22" t="str">
        <f>_xlfn.CONCAT(表格1[[#This Row],[系統]],"-",表格1[[#This Row],[編號]])</f>
        <v>DW-1402</v>
      </c>
      <c r="AA272" s="22"/>
      <c r="AB27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7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72" s="24" t="str">
        <f>IFERROR(_xlfn.XLOOKUP(表格1[[#This Row],[Line_No]],管道特性一覽表!A:A,管道特性一覽表!P:P,,0),"")</f>
        <v>水</v>
      </c>
      <c r="AE272" s="24" t="str" cm="1">
        <f t="array" ref="AE272">_xlfn.IFNA(_xlfn.XLOOKUP(表格1[[#This Row],[Series NO]],'依TP NO.篩選'!A:A,'依TP NO.篩選'!R:R,,0),_xlfn.XLOOKUP(VALUE(表格1[[#This Row],[Series NO]]),VALUE('依TP NO.篩選'!A:A),'依TP NO.篩選'!R:R,,0))</f>
        <v>TP-003</v>
      </c>
      <c r="AF272" s="24" t="str">
        <f>_xlfn.XLOOKUP(表格1[[#This Row],[系統]],介質清單!A:A,介質清單!B:B,,0)</f>
        <v>工業水</v>
      </c>
      <c r="AG272" s="25"/>
      <c r="AH272" s="22" t="s">
        <v>3433</v>
      </c>
      <c r="AI272" s="24"/>
      <c r="AJ27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72" s="2" t="str" cm="1">
        <f t="array" ref="AK272">IFERROR(_xlfn.TEXTJOIN("-",TRUE,INDEX(_xlfn.TEXTSPLIT(B272,"-"),1),INDEX(_xlfn.TEXTSPLIT(B272,"-"),2),INDEX(_xlfn.TEXTSPLIT(B272,"-"),4),INDEX(_xlfn.TEXTSPLIT(B272,"-"),5)),_xlfn.TEXTJOIN("-",TRUE,_xlfn.XLOOKUP(VALUE(INDEX(_xlfn.TEXTSPLIT(B272,"-"),4)),'DN轉換表(必要)'!A:A,'DN轉換表(必要)'!B:B,,0),INDEX(_xlfn.TEXTSPLIT(B272,"-"),1),INDEX(_xlfn.TEXTSPLIT(B272,"-"),2),INDEX(_xlfn.TEXTSPLIT(B272,"-"),3),INDEX(_xlfn.TEXTSPLIT(B272,"-"),4),INDEX(_xlfn.TEXTSPLIT(B272,"-"),5)))</f>
        <v>DW-1402-AA1B-NA</v>
      </c>
      <c r="AL272" s="2" t="str">
        <f>IF(ISNUMBER(IFERROR(_xlfn.XLOOKUP(表格1[[#This Row],[Line_No]],'TEMP VALUE'!A:A,'DRAWING LIST'!A:A,,0),"")),"v","")</f>
        <v/>
      </c>
      <c r="AM272" s="2" t="str">
        <f>_xlfn.XLOOKUP(表格1[[#This Row],[Series NO]], 版本控制!$A:$A, 版本控制!$E:$E, , 0, -1)</f>
        <v>啟用</v>
      </c>
    </row>
    <row r="273" spans="1:39" hidden="1">
      <c r="A273" s="18">
        <f>'圖號清單-114.04.25'!A273</f>
        <v>271</v>
      </c>
      <c r="B273" s="14" t="str">
        <f>_xlfn.XLOOKUP(表格1[[#This Row],[Series NO]],'圖號清單-114.04.25'!A:A,'圖號清單-114.04.25'!B:B,,0)</f>
        <v>DW-1402-25-AA1B-NA-3</v>
      </c>
      <c r="C273" s="3" t="str">
        <f>COUNTIF($AK$2:AK273, AK273) &amp; "/" &amp; COUNTIF($AK$2:$AK$3003, AK273)</f>
        <v>3/6</v>
      </c>
      <c r="D273" s="3" t="str">
        <f t="shared" si="8"/>
        <v>DW-1402-25-AA1B-NA</v>
      </c>
      <c r="E273" s="14" t="str" cm="1">
        <f t="array" ref="E273">IFERROR(_xlfn.TEXTJOIN("-",TRUE,_xlfn.XLOOKUP(VALUE(INDEX(_xlfn.TEXTSPLIT(B273,"-"),3)),'DN轉換表(必要)'!A:A,'DN轉換表(必要)'!B:B,,0),INDEX(_xlfn.TEXTSPLIT(B273,"-"),1),INDEX(_xlfn.TEXTSPLIT(B273,"-"),2),INDEX(_xlfn.TEXTSPLIT(B273,"-"),4),INDEX(_xlfn.TEXTSPLIT(B273,"-"),5)),_xlfn.TEXTJOIN("-",TRUE,_xlfn.XLOOKUP(VALUE(INDEX(_xlfn.TEXTSPLIT(B273,"-"),4)),'DN轉換表(必要)'!A:A,'DN轉換表(必要)'!B:B,,0),INDEX(_xlfn.TEXTSPLIT(B273,"-"),1),INDEX(_xlfn.TEXTSPLIT(B273,"-"),2),INDEX(_xlfn.TEXTSPLIT(B273,"-"),3),INDEX(_xlfn.TEXTSPLIT(B273,"-"),4),INDEX(_xlfn.TEXTSPLIT(B273,"-"),5)))</f>
        <v>1"-DW-1402-AA1B-NA</v>
      </c>
      <c r="F273" s="3" t="str">
        <f>IFERROR(_xlfn.XLOOKUP(_xlfn.CONCAT(表格1[[#This Row],[Series NO]],"_",SUBSTITUTE(F$1,"REV.","")),版本控制!$F:$F,版本控制!$C:$C,,0),"")</f>
        <v>04/22/'25</v>
      </c>
      <c r="G273" s="3" t="str">
        <f>IFERROR(_xlfn.XLOOKUP(_xlfn.CONCAT(表格1[[#This Row],[Series NO]],"_",SUBSTITUTE(G$1,"REV.","")),版本控制!$F:$F,版本控制!$C:$C,,0),"")</f>
        <v/>
      </c>
      <c r="H273" s="3" t="str">
        <f>IFERROR(_xlfn.XLOOKUP(_xlfn.CONCAT(表格1[[#This Row],[Series NO]],"_",SUBSTITUTE(H$1,"REV.","")),版本控制!$F:$F,版本控制!$C:$C,,0),"")</f>
        <v/>
      </c>
      <c r="I273" s="3" t="str">
        <f>IFERROR(_xlfn.XLOOKUP(_xlfn.CONCAT(表格1[[#This Row],[Series NO]],"_",SUBSTITUTE(I$1,"REV.","")),版本控制!$F:$F,版本控制!$C:$C,,0),"")</f>
        <v/>
      </c>
      <c r="J273" s="3" t="str">
        <f>IFERROR(_xlfn.XLOOKUP(_xlfn.CONCAT(表格1[[#This Row],[Series NO]],"_",SUBSTITUTE(J$1,"REV.","")),版本控制!$F:$F,版本控制!$C:$C,,0),"")</f>
        <v/>
      </c>
      <c r="K273" s="3" t="str" cm="1">
        <f t="array" ref="K273">INDEX(F$1:J$1,1,MATCH(1,1/($F273:J273&lt;&gt;"")))</f>
        <v>REV.1</v>
      </c>
      <c r="L273" s="3" t="str" cm="1">
        <f t="array" ref="L273">LOOKUP(2,1/($F273:J273&lt;&gt;""),$F273:J273)</f>
        <v>04/22/'25</v>
      </c>
      <c r="M273" s="3"/>
      <c r="N273" s="3" t="str">
        <f t="shared" si="9"/>
        <v>0271</v>
      </c>
      <c r="O273" s="28"/>
      <c r="P273" s="15"/>
      <c r="Q273" s="22" cm="1">
        <f t="array" ref="Q273">_xlfn.XLOOKUP(INDEX(_xlfn.TEXTSPLIT(表格1[[#This Row],[LINE   NUMBER]],"-"),1),'DN轉換表(必要)'!B:B,'DN轉換表(必要)'!C:C,,0)</f>
        <v>1</v>
      </c>
      <c r="R273" s="22" t="str" cm="1">
        <f t="array" ref="R273">IF(IFERROR(MATCH(INDEX(_xlfn.TEXTSPLIT(表格1[[#This Row],[LINE   NUMBER]],"-"),2),介質清單!I:I,0)&gt;=1,FALSE),"Trim",INDEX(_xlfn.TEXTSPLIT(表格1[[#This Row],[LINE   NUMBER]],"-"),2))</f>
        <v>DW</v>
      </c>
      <c r="S273" s="22" t="str" cm="1">
        <f t="array" ref="S27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1402</v>
      </c>
      <c r="T273" s="22" t="str" cm="1">
        <f t="array" ref="T273">IF(LEN(INDEX(_xlfn.TEXTSPLIT(表格1[[#This Row],[LINE   NUMBER]],"-"),4))=4,INDEX(_xlfn.TEXTSPLIT(表格1[[#This Row],[LINE   NUMBER]],"-"),4),IF(LEN(MID(E273,FIND("AA",E273,1),4))=4,MID(E273,FIND("AA",E273,1),4),"Wrong"))</f>
        <v>AA1B</v>
      </c>
      <c r="U273" s="22" t="str" cm="1">
        <f t="array" ref="U27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73" s="22" t="str">
        <f>_xlfn.XLOOKUP(表格1[[#This Row],[級數]],管道等级索引表!B:B,管道等级索引表!G:G,,0)</f>
        <v>A106 Gr.B
API 5L Gr.B
SAWH</v>
      </c>
      <c r="W273" s="22" t="s">
        <v>5</v>
      </c>
      <c r="X273" s="23"/>
      <c r="Y273" s="22"/>
      <c r="Z273" s="22" t="str">
        <f>_xlfn.CONCAT(表格1[[#This Row],[系統]],"-",表格1[[#This Row],[編號]])</f>
        <v>DW-1402</v>
      </c>
      <c r="AA273" s="22"/>
      <c r="AB27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7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73" s="24" t="str">
        <f>IFERROR(_xlfn.XLOOKUP(表格1[[#This Row],[Line_No]],管道特性一覽表!A:A,管道特性一覽表!P:P,,0),"")</f>
        <v>水</v>
      </c>
      <c r="AE273" s="24" t="str" cm="1">
        <f t="array" ref="AE273">_xlfn.IFNA(_xlfn.XLOOKUP(表格1[[#This Row],[Series NO]],'依TP NO.篩選'!A:A,'依TP NO.篩選'!R:R,,0),_xlfn.XLOOKUP(VALUE(表格1[[#This Row],[Series NO]]),VALUE('依TP NO.篩選'!A:A),'依TP NO.篩選'!R:R,,0))</f>
        <v>TP-003</v>
      </c>
      <c r="AF273" s="24" t="str">
        <f>_xlfn.XLOOKUP(表格1[[#This Row],[系統]],介質清單!A:A,介質清單!B:B,,0)</f>
        <v>工業水</v>
      </c>
      <c r="AG273" s="25"/>
      <c r="AH273" s="22" t="s">
        <v>3433</v>
      </c>
      <c r="AI273" s="24"/>
      <c r="AJ27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73" s="2" t="str" cm="1">
        <f t="array" ref="AK273">IFERROR(_xlfn.TEXTJOIN("-",TRUE,INDEX(_xlfn.TEXTSPLIT(B273,"-"),1),INDEX(_xlfn.TEXTSPLIT(B273,"-"),2),INDEX(_xlfn.TEXTSPLIT(B273,"-"),4),INDEX(_xlfn.TEXTSPLIT(B273,"-"),5)),_xlfn.TEXTJOIN("-",TRUE,_xlfn.XLOOKUP(VALUE(INDEX(_xlfn.TEXTSPLIT(B273,"-"),4)),'DN轉換表(必要)'!A:A,'DN轉換表(必要)'!B:B,,0),INDEX(_xlfn.TEXTSPLIT(B273,"-"),1),INDEX(_xlfn.TEXTSPLIT(B273,"-"),2),INDEX(_xlfn.TEXTSPLIT(B273,"-"),3),INDEX(_xlfn.TEXTSPLIT(B273,"-"),4),INDEX(_xlfn.TEXTSPLIT(B273,"-"),5)))</f>
        <v>DW-1402-AA1B-NA</v>
      </c>
      <c r="AL273" s="2" t="str">
        <f>IF(ISNUMBER(IFERROR(_xlfn.XLOOKUP(表格1[[#This Row],[Line_No]],'TEMP VALUE'!A:A,'DRAWING LIST'!A:A,,0),"")),"v","")</f>
        <v/>
      </c>
      <c r="AM273" s="2" t="str">
        <f>_xlfn.XLOOKUP(表格1[[#This Row],[Series NO]], 版本控制!$A:$A, 版本控制!$E:$E, , 0, -1)</f>
        <v>啟用</v>
      </c>
    </row>
    <row r="274" spans="1:39" hidden="1">
      <c r="A274" s="18">
        <f>'圖號清單-114.04.25'!A274</f>
        <v>272</v>
      </c>
      <c r="B274" s="14" t="str">
        <f>_xlfn.XLOOKUP(表格1[[#This Row],[Series NO]],'圖號清單-114.04.25'!A:A,'圖號清單-114.04.25'!B:B,,0)</f>
        <v>DW-1402-25-AA1B-NA-4</v>
      </c>
      <c r="C274" s="3" t="str">
        <f>COUNTIF($AK$2:AK274, AK274) &amp; "/" &amp; COUNTIF($AK$2:$AK$3003, AK274)</f>
        <v>4/6</v>
      </c>
      <c r="D274" s="3" t="str">
        <f t="shared" si="8"/>
        <v>DW-1402-25-AA1B-NA</v>
      </c>
      <c r="E274" s="14" t="str" cm="1">
        <f t="array" ref="E274">IFERROR(_xlfn.TEXTJOIN("-",TRUE,_xlfn.XLOOKUP(VALUE(INDEX(_xlfn.TEXTSPLIT(B274,"-"),3)),'DN轉換表(必要)'!A:A,'DN轉換表(必要)'!B:B,,0),INDEX(_xlfn.TEXTSPLIT(B274,"-"),1),INDEX(_xlfn.TEXTSPLIT(B274,"-"),2),INDEX(_xlfn.TEXTSPLIT(B274,"-"),4),INDEX(_xlfn.TEXTSPLIT(B274,"-"),5)),_xlfn.TEXTJOIN("-",TRUE,_xlfn.XLOOKUP(VALUE(INDEX(_xlfn.TEXTSPLIT(B274,"-"),4)),'DN轉換表(必要)'!A:A,'DN轉換表(必要)'!B:B,,0),INDEX(_xlfn.TEXTSPLIT(B274,"-"),1),INDEX(_xlfn.TEXTSPLIT(B274,"-"),2),INDEX(_xlfn.TEXTSPLIT(B274,"-"),3),INDEX(_xlfn.TEXTSPLIT(B274,"-"),4),INDEX(_xlfn.TEXTSPLIT(B274,"-"),5)))</f>
        <v>1"-DW-1402-AA1B-NA</v>
      </c>
      <c r="F274" s="3" t="str">
        <f>IFERROR(_xlfn.XLOOKUP(_xlfn.CONCAT(表格1[[#This Row],[Series NO]],"_",SUBSTITUTE(F$1,"REV.","")),版本控制!$F:$F,版本控制!$C:$C,,0),"")</f>
        <v>04/22/'25</v>
      </c>
      <c r="G274" s="3" t="str">
        <f>IFERROR(_xlfn.XLOOKUP(_xlfn.CONCAT(表格1[[#This Row],[Series NO]],"_",SUBSTITUTE(G$1,"REV.","")),版本控制!$F:$F,版本控制!$C:$C,,0),"")</f>
        <v/>
      </c>
      <c r="H274" s="3" t="str">
        <f>IFERROR(_xlfn.XLOOKUP(_xlfn.CONCAT(表格1[[#This Row],[Series NO]],"_",SUBSTITUTE(H$1,"REV.","")),版本控制!$F:$F,版本控制!$C:$C,,0),"")</f>
        <v/>
      </c>
      <c r="I274" s="3" t="str">
        <f>IFERROR(_xlfn.XLOOKUP(_xlfn.CONCAT(表格1[[#This Row],[Series NO]],"_",SUBSTITUTE(I$1,"REV.","")),版本控制!$F:$F,版本控制!$C:$C,,0),"")</f>
        <v/>
      </c>
      <c r="J274" s="3" t="str">
        <f>IFERROR(_xlfn.XLOOKUP(_xlfn.CONCAT(表格1[[#This Row],[Series NO]],"_",SUBSTITUTE(J$1,"REV.","")),版本控制!$F:$F,版本控制!$C:$C,,0),"")</f>
        <v/>
      </c>
      <c r="K274" s="3" t="str" cm="1">
        <f t="array" ref="K274">INDEX(F$1:J$1,1,MATCH(1,1/($F274:J274&lt;&gt;"")))</f>
        <v>REV.1</v>
      </c>
      <c r="L274" s="3" t="str" cm="1">
        <f t="array" ref="L274">LOOKUP(2,1/($F274:J274&lt;&gt;""),$F274:J274)</f>
        <v>04/22/'25</v>
      </c>
      <c r="M274" s="3"/>
      <c r="N274" s="3" t="str">
        <f t="shared" si="9"/>
        <v>0272</v>
      </c>
      <c r="O274" s="28"/>
      <c r="P274" s="15"/>
      <c r="Q274" s="22" cm="1">
        <f t="array" ref="Q274">_xlfn.XLOOKUP(INDEX(_xlfn.TEXTSPLIT(表格1[[#This Row],[LINE   NUMBER]],"-"),1),'DN轉換表(必要)'!B:B,'DN轉換表(必要)'!C:C,,0)</f>
        <v>1</v>
      </c>
      <c r="R274" s="22" t="str" cm="1">
        <f t="array" ref="R274">IF(IFERROR(MATCH(INDEX(_xlfn.TEXTSPLIT(表格1[[#This Row],[LINE   NUMBER]],"-"),2),介質清單!I:I,0)&gt;=1,FALSE),"Trim",INDEX(_xlfn.TEXTSPLIT(表格1[[#This Row],[LINE   NUMBER]],"-"),2))</f>
        <v>DW</v>
      </c>
      <c r="S274" s="22" t="str" cm="1">
        <f t="array" ref="S27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1402</v>
      </c>
      <c r="T274" s="22" t="str" cm="1">
        <f t="array" ref="T274">IF(LEN(INDEX(_xlfn.TEXTSPLIT(表格1[[#This Row],[LINE   NUMBER]],"-"),4))=4,INDEX(_xlfn.TEXTSPLIT(表格1[[#This Row],[LINE   NUMBER]],"-"),4),IF(LEN(MID(E274,FIND("AA",E274,1),4))=4,MID(E274,FIND("AA",E274,1),4),"Wrong"))</f>
        <v>AA1B</v>
      </c>
      <c r="U274" s="22" t="str" cm="1">
        <f t="array" ref="U27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74" s="22" t="str">
        <f>_xlfn.XLOOKUP(表格1[[#This Row],[級數]],管道等级索引表!B:B,管道等级索引表!G:G,,0)</f>
        <v>A106 Gr.B
API 5L Gr.B
SAWH</v>
      </c>
      <c r="W274" s="22" t="s">
        <v>5</v>
      </c>
      <c r="X274" s="23"/>
      <c r="Y274" s="22"/>
      <c r="Z274" s="22" t="str">
        <f>_xlfn.CONCAT(表格1[[#This Row],[系統]],"-",表格1[[#This Row],[編號]])</f>
        <v>DW-1402</v>
      </c>
      <c r="AA274" s="22"/>
      <c r="AB27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7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74" s="24" t="str">
        <f>IFERROR(_xlfn.XLOOKUP(表格1[[#This Row],[Line_No]],管道特性一覽表!A:A,管道特性一覽表!P:P,,0),"")</f>
        <v>水</v>
      </c>
      <c r="AE274" s="24" t="str" cm="1">
        <f t="array" ref="AE274">_xlfn.IFNA(_xlfn.XLOOKUP(表格1[[#This Row],[Series NO]],'依TP NO.篩選'!A:A,'依TP NO.篩選'!R:R,,0),_xlfn.XLOOKUP(VALUE(表格1[[#This Row],[Series NO]]),VALUE('依TP NO.篩選'!A:A),'依TP NO.篩選'!R:R,,0))</f>
        <v>TP-003</v>
      </c>
      <c r="AF274" s="24" t="str">
        <f>_xlfn.XLOOKUP(表格1[[#This Row],[系統]],介質清單!A:A,介質清單!B:B,,0)</f>
        <v>工業水</v>
      </c>
      <c r="AG274" s="25"/>
      <c r="AH274" s="22" t="s">
        <v>3433</v>
      </c>
      <c r="AI274" s="24"/>
      <c r="AJ27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74" s="2" t="str" cm="1">
        <f t="array" ref="AK274">IFERROR(_xlfn.TEXTJOIN("-",TRUE,INDEX(_xlfn.TEXTSPLIT(B274,"-"),1),INDEX(_xlfn.TEXTSPLIT(B274,"-"),2),INDEX(_xlfn.TEXTSPLIT(B274,"-"),4),INDEX(_xlfn.TEXTSPLIT(B274,"-"),5)),_xlfn.TEXTJOIN("-",TRUE,_xlfn.XLOOKUP(VALUE(INDEX(_xlfn.TEXTSPLIT(B274,"-"),4)),'DN轉換表(必要)'!A:A,'DN轉換表(必要)'!B:B,,0),INDEX(_xlfn.TEXTSPLIT(B274,"-"),1),INDEX(_xlfn.TEXTSPLIT(B274,"-"),2),INDEX(_xlfn.TEXTSPLIT(B274,"-"),3),INDEX(_xlfn.TEXTSPLIT(B274,"-"),4),INDEX(_xlfn.TEXTSPLIT(B274,"-"),5)))</f>
        <v>DW-1402-AA1B-NA</v>
      </c>
      <c r="AL274" s="2" t="str">
        <f>IF(ISNUMBER(IFERROR(_xlfn.XLOOKUP(表格1[[#This Row],[Line_No]],'TEMP VALUE'!A:A,'DRAWING LIST'!A:A,,0),"")),"v","")</f>
        <v/>
      </c>
      <c r="AM274" s="2" t="str">
        <f>_xlfn.XLOOKUP(表格1[[#This Row],[Series NO]], 版本控制!$A:$A, 版本控制!$E:$E, , 0, -1)</f>
        <v>啟用</v>
      </c>
    </row>
    <row r="275" spans="1:39" hidden="1">
      <c r="A275" s="18">
        <f>'圖號清單-114.04.25'!A275</f>
        <v>273</v>
      </c>
      <c r="B275" s="14" t="str">
        <f>_xlfn.XLOOKUP(表格1[[#This Row],[Series NO]],'圖號清單-114.04.25'!A:A,'圖號清單-114.04.25'!B:B,,0)</f>
        <v>DW-1402-25-AA1B-NA-5</v>
      </c>
      <c r="C275" s="3" t="str">
        <f>COUNTIF($AK$2:AK275, AK275) &amp; "/" &amp; COUNTIF($AK$2:$AK$3003, AK275)</f>
        <v>5/6</v>
      </c>
      <c r="D275" s="3" t="str">
        <f t="shared" si="8"/>
        <v>DW-1402-25-AA1B-NA</v>
      </c>
      <c r="E275" s="14" t="str" cm="1">
        <f t="array" ref="E275">IFERROR(_xlfn.TEXTJOIN("-",TRUE,_xlfn.XLOOKUP(VALUE(INDEX(_xlfn.TEXTSPLIT(B275,"-"),3)),'DN轉換表(必要)'!A:A,'DN轉換表(必要)'!B:B,,0),INDEX(_xlfn.TEXTSPLIT(B275,"-"),1),INDEX(_xlfn.TEXTSPLIT(B275,"-"),2),INDEX(_xlfn.TEXTSPLIT(B275,"-"),4),INDEX(_xlfn.TEXTSPLIT(B275,"-"),5)),_xlfn.TEXTJOIN("-",TRUE,_xlfn.XLOOKUP(VALUE(INDEX(_xlfn.TEXTSPLIT(B275,"-"),4)),'DN轉換表(必要)'!A:A,'DN轉換表(必要)'!B:B,,0),INDEX(_xlfn.TEXTSPLIT(B275,"-"),1),INDEX(_xlfn.TEXTSPLIT(B275,"-"),2),INDEX(_xlfn.TEXTSPLIT(B275,"-"),3),INDEX(_xlfn.TEXTSPLIT(B275,"-"),4),INDEX(_xlfn.TEXTSPLIT(B275,"-"),5)))</f>
        <v>1"-DW-1402-AA1B-NA</v>
      </c>
      <c r="F275" s="3" t="str">
        <f>IFERROR(_xlfn.XLOOKUP(_xlfn.CONCAT(表格1[[#This Row],[Series NO]],"_",SUBSTITUTE(F$1,"REV.","")),版本控制!$F:$F,版本控制!$C:$C,,0),"")</f>
        <v>04/22/'25</v>
      </c>
      <c r="G275" s="3" t="str">
        <f>IFERROR(_xlfn.XLOOKUP(_xlfn.CONCAT(表格1[[#This Row],[Series NO]],"_",SUBSTITUTE(G$1,"REV.","")),版本控制!$F:$F,版本控制!$C:$C,,0),"")</f>
        <v/>
      </c>
      <c r="H275" s="3" t="str">
        <f>IFERROR(_xlfn.XLOOKUP(_xlfn.CONCAT(表格1[[#This Row],[Series NO]],"_",SUBSTITUTE(H$1,"REV.","")),版本控制!$F:$F,版本控制!$C:$C,,0),"")</f>
        <v/>
      </c>
      <c r="I275" s="3" t="str">
        <f>IFERROR(_xlfn.XLOOKUP(_xlfn.CONCAT(表格1[[#This Row],[Series NO]],"_",SUBSTITUTE(I$1,"REV.","")),版本控制!$F:$F,版本控制!$C:$C,,0),"")</f>
        <v/>
      </c>
      <c r="J275" s="3" t="str">
        <f>IFERROR(_xlfn.XLOOKUP(_xlfn.CONCAT(表格1[[#This Row],[Series NO]],"_",SUBSTITUTE(J$1,"REV.","")),版本控制!$F:$F,版本控制!$C:$C,,0),"")</f>
        <v/>
      </c>
      <c r="K275" s="3" t="str" cm="1">
        <f t="array" ref="K275">INDEX(F$1:J$1,1,MATCH(1,1/($F275:J275&lt;&gt;"")))</f>
        <v>REV.1</v>
      </c>
      <c r="L275" s="3" t="str" cm="1">
        <f t="array" ref="L275">LOOKUP(2,1/($F275:J275&lt;&gt;""),$F275:J275)</f>
        <v>04/22/'25</v>
      </c>
      <c r="M275" s="3"/>
      <c r="N275" s="3" t="str">
        <f t="shared" si="9"/>
        <v>0273</v>
      </c>
      <c r="O275" s="28"/>
      <c r="P275" s="15"/>
      <c r="Q275" s="22" cm="1">
        <f t="array" ref="Q275">_xlfn.XLOOKUP(INDEX(_xlfn.TEXTSPLIT(表格1[[#This Row],[LINE   NUMBER]],"-"),1),'DN轉換表(必要)'!B:B,'DN轉換表(必要)'!C:C,,0)</f>
        <v>1</v>
      </c>
      <c r="R275" s="22" t="str" cm="1">
        <f t="array" ref="R275">IF(IFERROR(MATCH(INDEX(_xlfn.TEXTSPLIT(表格1[[#This Row],[LINE   NUMBER]],"-"),2),介質清單!I:I,0)&gt;=1,FALSE),"Trim",INDEX(_xlfn.TEXTSPLIT(表格1[[#This Row],[LINE   NUMBER]],"-"),2))</f>
        <v>DW</v>
      </c>
      <c r="S275" s="22" t="str" cm="1">
        <f t="array" ref="S27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1402</v>
      </c>
      <c r="T275" s="22" t="str" cm="1">
        <f t="array" ref="T275">IF(LEN(INDEX(_xlfn.TEXTSPLIT(表格1[[#This Row],[LINE   NUMBER]],"-"),4))=4,INDEX(_xlfn.TEXTSPLIT(表格1[[#This Row],[LINE   NUMBER]],"-"),4),IF(LEN(MID(E275,FIND("AA",E275,1),4))=4,MID(E275,FIND("AA",E275,1),4),"Wrong"))</f>
        <v>AA1B</v>
      </c>
      <c r="U275" s="22" t="str" cm="1">
        <f t="array" ref="U27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75" s="22" t="str">
        <f>_xlfn.XLOOKUP(表格1[[#This Row],[級數]],管道等级索引表!B:B,管道等级索引表!G:G,,0)</f>
        <v>A106 Gr.B
API 5L Gr.B
SAWH</v>
      </c>
      <c r="W275" s="22" t="s">
        <v>5</v>
      </c>
      <c r="X275" s="23"/>
      <c r="Y275" s="22"/>
      <c r="Z275" s="22" t="str">
        <f>_xlfn.CONCAT(表格1[[#This Row],[系統]],"-",表格1[[#This Row],[編號]])</f>
        <v>DW-1402</v>
      </c>
      <c r="AA275" s="22"/>
      <c r="AB27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7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75" s="24" t="str">
        <f>IFERROR(_xlfn.XLOOKUP(表格1[[#This Row],[Line_No]],管道特性一覽表!A:A,管道特性一覽表!P:P,,0),"")</f>
        <v>水</v>
      </c>
      <c r="AE275" s="24" t="str" cm="1">
        <f t="array" ref="AE275">_xlfn.IFNA(_xlfn.XLOOKUP(表格1[[#This Row],[Series NO]],'依TP NO.篩選'!A:A,'依TP NO.篩選'!R:R,,0),_xlfn.XLOOKUP(VALUE(表格1[[#This Row],[Series NO]]),VALUE('依TP NO.篩選'!A:A),'依TP NO.篩選'!R:R,,0))</f>
        <v>TP-003</v>
      </c>
      <c r="AF275" s="24" t="str">
        <f>_xlfn.XLOOKUP(表格1[[#This Row],[系統]],介質清單!A:A,介質清單!B:B,,0)</f>
        <v>工業水</v>
      </c>
      <c r="AG275" s="25"/>
      <c r="AH275" s="22" t="s">
        <v>3433</v>
      </c>
      <c r="AI275" s="24"/>
      <c r="AJ27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75" s="2" t="str" cm="1">
        <f t="array" ref="AK275">IFERROR(_xlfn.TEXTJOIN("-",TRUE,INDEX(_xlfn.TEXTSPLIT(B275,"-"),1),INDEX(_xlfn.TEXTSPLIT(B275,"-"),2),INDEX(_xlfn.TEXTSPLIT(B275,"-"),4),INDEX(_xlfn.TEXTSPLIT(B275,"-"),5)),_xlfn.TEXTJOIN("-",TRUE,_xlfn.XLOOKUP(VALUE(INDEX(_xlfn.TEXTSPLIT(B275,"-"),4)),'DN轉換表(必要)'!A:A,'DN轉換表(必要)'!B:B,,0),INDEX(_xlfn.TEXTSPLIT(B275,"-"),1),INDEX(_xlfn.TEXTSPLIT(B275,"-"),2),INDEX(_xlfn.TEXTSPLIT(B275,"-"),3),INDEX(_xlfn.TEXTSPLIT(B275,"-"),4),INDEX(_xlfn.TEXTSPLIT(B275,"-"),5)))</f>
        <v>DW-1402-AA1B-NA</v>
      </c>
      <c r="AL275" s="2" t="str">
        <f>IF(ISNUMBER(IFERROR(_xlfn.XLOOKUP(表格1[[#This Row],[Line_No]],'TEMP VALUE'!A:A,'DRAWING LIST'!A:A,,0),"")),"v","")</f>
        <v/>
      </c>
      <c r="AM275" s="2" t="str">
        <f>_xlfn.XLOOKUP(表格1[[#This Row],[Series NO]], 版本控制!$A:$A, 版本控制!$E:$E, , 0, -1)</f>
        <v>啟用</v>
      </c>
    </row>
    <row r="276" spans="1:39" hidden="1">
      <c r="A276" s="18">
        <f>'圖號清單-114.04.25'!A276</f>
        <v>274</v>
      </c>
      <c r="B276" s="14" t="str">
        <f>_xlfn.XLOOKUP(表格1[[#This Row],[Series NO]],'圖號清單-114.04.25'!A:A,'圖號清單-114.04.25'!B:B,,0)</f>
        <v>DW-1402-25-AA1B-NA-6</v>
      </c>
      <c r="C276" s="3" t="str">
        <f>COUNTIF($AK$2:AK276, AK276) &amp; "/" &amp; COUNTIF($AK$2:$AK$3003, AK276)</f>
        <v>6/6</v>
      </c>
      <c r="D276" s="3" t="str">
        <f t="shared" si="8"/>
        <v>DW-1402-25-AA1B-NA</v>
      </c>
      <c r="E276" s="14" t="str" cm="1">
        <f t="array" ref="E276">IFERROR(_xlfn.TEXTJOIN("-",TRUE,_xlfn.XLOOKUP(VALUE(INDEX(_xlfn.TEXTSPLIT(B276,"-"),3)),'DN轉換表(必要)'!A:A,'DN轉換表(必要)'!B:B,,0),INDEX(_xlfn.TEXTSPLIT(B276,"-"),1),INDEX(_xlfn.TEXTSPLIT(B276,"-"),2),INDEX(_xlfn.TEXTSPLIT(B276,"-"),4),INDEX(_xlfn.TEXTSPLIT(B276,"-"),5)),_xlfn.TEXTJOIN("-",TRUE,_xlfn.XLOOKUP(VALUE(INDEX(_xlfn.TEXTSPLIT(B276,"-"),4)),'DN轉換表(必要)'!A:A,'DN轉換表(必要)'!B:B,,0),INDEX(_xlfn.TEXTSPLIT(B276,"-"),1),INDEX(_xlfn.TEXTSPLIT(B276,"-"),2),INDEX(_xlfn.TEXTSPLIT(B276,"-"),3),INDEX(_xlfn.TEXTSPLIT(B276,"-"),4),INDEX(_xlfn.TEXTSPLIT(B276,"-"),5)))</f>
        <v>1"-DW-1402-AA1B-NA</v>
      </c>
      <c r="F276" s="3" t="str">
        <f>IFERROR(_xlfn.XLOOKUP(_xlfn.CONCAT(表格1[[#This Row],[Series NO]],"_",SUBSTITUTE(F$1,"REV.","")),版本控制!$F:$F,版本控制!$C:$C,,0),"")</f>
        <v>04/22/'25</v>
      </c>
      <c r="G276" s="3" t="str">
        <f>IFERROR(_xlfn.XLOOKUP(_xlfn.CONCAT(表格1[[#This Row],[Series NO]],"_",SUBSTITUTE(G$1,"REV.","")),版本控制!$F:$F,版本控制!$C:$C,,0),"")</f>
        <v/>
      </c>
      <c r="H276" s="3" t="str">
        <f>IFERROR(_xlfn.XLOOKUP(_xlfn.CONCAT(表格1[[#This Row],[Series NO]],"_",SUBSTITUTE(H$1,"REV.","")),版本控制!$F:$F,版本控制!$C:$C,,0),"")</f>
        <v/>
      </c>
      <c r="I276" s="3" t="str">
        <f>IFERROR(_xlfn.XLOOKUP(_xlfn.CONCAT(表格1[[#This Row],[Series NO]],"_",SUBSTITUTE(I$1,"REV.","")),版本控制!$F:$F,版本控制!$C:$C,,0),"")</f>
        <v/>
      </c>
      <c r="J276" s="3" t="str">
        <f>IFERROR(_xlfn.XLOOKUP(_xlfn.CONCAT(表格1[[#This Row],[Series NO]],"_",SUBSTITUTE(J$1,"REV.","")),版本控制!$F:$F,版本控制!$C:$C,,0),"")</f>
        <v/>
      </c>
      <c r="K276" s="3" t="str" cm="1">
        <f t="array" ref="K276">INDEX(F$1:J$1,1,MATCH(1,1/($F276:J276&lt;&gt;"")))</f>
        <v>REV.1</v>
      </c>
      <c r="L276" s="3" t="str" cm="1">
        <f t="array" ref="L276">LOOKUP(2,1/($F276:J276&lt;&gt;""),$F276:J276)</f>
        <v>04/22/'25</v>
      </c>
      <c r="M276" s="3"/>
      <c r="N276" s="3" t="str">
        <f t="shared" si="9"/>
        <v>0274</v>
      </c>
      <c r="O276" s="28"/>
      <c r="P276" s="15"/>
      <c r="Q276" s="22" cm="1">
        <f t="array" ref="Q276">_xlfn.XLOOKUP(INDEX(_xlfn.TEXTSPLIT(表格1[[#This Row],[LINE   NUMBER]],"-"),1),'DN轉換表(必要)'!B:B,'DN轉換表(必要)'!C:C,,0)</f>
        <v>1</v>
      </c>
      <c r="R276" s="22" t="str" cm="1">
        <f t="array" ref="R276">IF(IFERROR(MATCH(INDEX(_xlfn.TEXTSPLIT(表格1[[#This Row],[LINE   NUMBER]],"-"),2),介質清單!I:I,0)&gt;=1,FALSE),"Trim",INDEX(_xlfn.TEXTSPLIT(表格1[[#This Row],[LINE   NUMBER]],"-"),2))</f>
        <v>DW</v>
      </c>
      <c r="S276" s="22" t="str" cm="1">
        <f t="array" ref="S27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1402</v>
      </c>
      <c r="T276" s="22" t="str" cm="1">
        <f t="array" ref="T276">IF(LEN(INDEX(_xlfn.TEXTSPLIT(表格1[[#This Row],[LINE   NUMBER]],"-"),4))=4,INDEX(_xlfn.TEXTSPLIT(表格1[[#This Row],[LINE   NUMBER]],"-"),4),IF(LEN(MID(E276,FIND("AA",E276,1),4))=4,MID(E276,FIND("AA",E276,1),4),"Wrong"))</f>
        <v>AA1B</v>
      </c>
      <c r="U276" s="22" t="str" cm="1">
        <f t="array" ref="U27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76" s="22" t="str">
        <f>_xlfn.XLOOKUP(表格1[[#This Row],[級數]],管道等级索引表!B:B,管道等级索引表!G:G,,0)</f>
        <v>A106 Gr.B
API 5L Gr.B
SAWH</v>
      </c>
      <c r="W276" s="22" t="s">
        <v>5</v>
      </c>
      <c r="X276" s="23"/>
      <c r="Y276" s="22"/>
      <c r="Z276" s="22" t="str">
        <f>_xlfn.CONCAT(表格1[[#This Row],[系統]],"-",表格1[[#This Row],[編號]])</f>
        <v>DW-1402</v>
      </c>
      <c r="AA276" s="22"/>
      <c r="AB27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7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76" s="24" t="str">
        <f>IFERROR(_xlfn.XLOOKUP(表格1[[#This Row],[Line_No]],管道特性一覽表!A:A,管道特性一覽表!P:P,,0),"")</f>
        <v>水</v>
      </c>
      <c r="AE276" s="24" t="str" cm="1">
        <f t="array" ref="AE276">_xlfn.IFNA(_xlfn.XLOOKUP(表格1[[#This Row],[Series NO]],'依TP NO.篩選'!A:A,'依TP NO.篩選'!R:R,,0),_xlfn.XLOOKUP(VALUE(表格1[[#This Row],[Series NO]]),VALUE('依TP NO.篩選'!A:A),'依TP NO.篩選'!R:R,,0))</f>
        <v>TP-003</v>
      </c>
      <c r="AF276" s="24" t="str">
        <f>_xlfn.XLOOKUP(表格1[[#This Row],[系統]],介質清單!A:A,介質清單!B:B,,0)</f>
        <v>工業水</v>
      </c>
      <c r="AG276" s="25"/>
      <c r="AH276" s="22" t="s">
        <v>3433</v>
      </c>
      <c r="AI276" s="24"/>
      <c r="AJ27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76" s="2" t="str" cm="1">
        <f t="array" ref="AK276">IFERROR(_xlfn.TEXTJOIN("-",TRUE,INDEX(_xlfn.TEXTSPLIT(B276,"-"),1),INDEX(_xlfn.TEXTSPLIT(B276,"-"),2),INDEX(_xlfn.TEXTSPLIT(B276,"-"),4),INDEX(_xlfn.TEXTSPLIT(B276,"-"),5)),_xlfn.TEXTJOIN("-",TRUE,_xlfn.XLOOKUP(VALUE(INDEX(_xlfn.TEXTSPLIT(B276,"-"),4)),'DN轉換表(必要)'!A:A,'DN轉換表(必要)'!B:B,,0),INDEX(_xlfn.TEXTSPLIT(B276,"-"),1),INDEX(_xlfn.TEXTSPLIT(B276,"-"),2),INDEX(_xlfn.TEXTSPLIT(B276,"-"),3),INDEX(_xlfn.TEXTSPLIT(B276,"-"),4),INDEX(_xlfn.TEXTSPLIT(B276,"-"),5)))</f>
        <v>DW-1402-AA1B-NA</v>
      </c>
      <c r="AL276" s="2" t="str">
        <f>IF(ISNUMBER(IFERROR(_xlfn.XLOOKUP(表格1[[#This Row],[Line_No]],'TEMP VALUE'!A:A,'DRAWING LIST'!A:A,,0),"")),"v","")</f>
        <v/>
      </c>
      <c r="AM276" s="2" t="str">
        <f>_xlfn.XLOOKUP(表格1[[#This Row],[Series NO]], 版本控制!$A:$A, 版本控制!$E:$E, , 0, -1)</f>
        <v>啟用</v>
      </c>
    </row>
    <row r="277" spans="1:39" hidden="1">
      <c r="A277" s="18">
        <f>'圖號清單-114.04.25'!A277</f>
        <v>275</v>
      </c>
      <c r="B277" s="14" t="str">
        <f>_xlfn.XLOOKUP(表格1[[#This Row],[Series NO]],'圖號清單-114.04.25'!A:A,'圖號清單-114.04.25'!B:B,,0)</f>
        <v>DW-1901-25-AA1B-NA</v>
      </c>
      <c r="C277" s="3" t="str">
        <f>COUNTIF($AK$2:AK277, AK277) &amp; "/" &amp; COUNTIF($AK$2:$AK$3003, AK277)</f>
        <v>1/1</v>
      </c>
      <c r="D277" s="3" t="str">
        <f t="shared" si="8"/>
        <v>DW-1901-25-AA1B-NA</v>
      </c>
      <c r="E277" s="14" t="str" cm="1">
        <f t="array" ref="E277">IFERROR(_xlfn.TEXTJOIN("-",TRUE,_xlfn.XLOOKUP(VALUE(INDEX(_xlfn.TEXTSPLIT(B277,"-"),3)),'DN轉換表(必要)'!A:A,'DN轉換表(必要)'!B:B,,0),INDEX(_xlfn.TEXTSPLIT(B277,"-"),1),INDEX(_xlfn.TEXTSPLIT(B277,"-"),2),INDEX(_xlfn.TEXTSPLIT(B277,"-"),4),INDEX(_xlfn.TEXTSPLIT(B277,"-"),5)),_xlfn.TEXTJOIN("-",TRUE,_xlfn.XLOOKUP(VALUE(INDEX(_xlfn.TEXTSPLIT(B277,"-"),4)),'DN轉換表(必要)'!A:A,'DN轉換表(必要)'!B:B,,0),INDEX(_xlfn.TEXTSPLIT(B277,"-"),1),INDEX(_xlfn.TEXTSPLIT(B277,"-"),2),INDEX(_xlfn.TEXTSPLIT(B277,"-"),3),INDEX(_xlfn.TEXTSPLIT(B277,"-"),4),INDEX(_xlfn.TEXTSPLIT(B277,"-"),5)))</f>
        <v>1"-DW-1901-AA1B-NA</v>
      </c>
      <c r="F277" s="3" t="str">
        <f>IFERROR(_xlfn.XLOOKUP(_xlfn.CONCAT(表格1[[#This Row],[Series NO]],"_",SUBSTITUTE(F$1,"REV.","")),版本控制!$F:$F,版本控制!$C:$C,,0),"")</f>
        <v>04/22/'25</v>
      </c>
      <c r="G277" s="3" t="str">
        <f>IFERROR(_xlfn.XLOOKUP(_xlfn.CONCAT(表格1[[#This Row],[Series NO]],"_",SUBSTITUTE(G$1,"REV.","")),版本控制!$F:$F,版本控制!$C:$C,,0),"")</f>
        <v/>
      </c>
      <c r="H277" s="3" t="str">
        <f>IFERROR(_xlfn.XLOOKUP(_xlfn.CONCAT(表格1[[#This Row],[Series NO]],"_",SUBSTITUTE(H$1,"REV.","")),版本控制!$F:$F,版本控制!$C:$C,,0),"")</f>
        <v/>
      </c>
      <c r="I277" s="3" t="str">
        <f>IFERROR(_xlfn.XLOOKUP(_xlfn.CONCAT(表格1[[#This Row],[Series NO]],"_",SUBSTITUTE(I$1,"REV.","")),版本控制!$F:$F,版本控制!$C:$C,,0),"")</f>
        <v/>
      </c>
      <c r="J277" s="3" t="str">
        <f>IFERROR(_xlfn.XLOOKUP(_xlfn.CONCAT(表格1[[#This Row],[Series NO]],"_",SUBSTITUTE(J$1,"REV.","")),版本控制!$F:$F,版本控制!$C:$C,,0),"")</f>
        <v/>
      </c>
      <c r="K277" s="3" t="str" cm="1">
        <f t="array" ref="K277">INDEX(F$1:J$1,1,MATCH(1,1/($F277:J277&lt;&gt;"")))</f>
        <v>REV.1</v>
      </c>
      <c r="L277" s="3" t="str" cm="1">
        <f t="array" ref="L277">LOOKUP(2,1/($F277:J277&lt;&gt;""),$F277:J277)</f>
        <v>04/22/'25</v>
      </c>
      <c r="M277" s="3"/>
      <c r="N277" s="3" t="str">
        <f t="shared" si="9"/>
        <v>0275</v>
      </c>
      <c r="O277" s="28"/>
      <c r="P277" s="15"/>
      <c r="Q277" s="22" cm="1">
        <f t="array" ref="Q277">_xlfn.XLOOKUP(INDEX(_xlfn.TEXTSPLIT(表格1[[#This Row],[LINE   NUMBER]],"-"),1),'DN轉換表(必要)'!B:B,'DN轉換表(必要)'!C:C,,0)</f>
        <v>1</v>
      </c>
      <c r="R277" s="22" t="str" cm="1">
        <f t="array" ref="R277">IF(IFERROR(MATCH(INDEX(_xlfn.TEXTSPLIT(表格1[[#This Row],[LINE   NUMBER]],"-"),2),介質清單!I:I,0)&gt;=1,FALSE),"Trim",INDEX(_xlfn.TEXTSPLIT(表格1[[#This Row],[LINE   NUMBER]],"-"),2))</f>
        <v>DW</v>
      </c>
      <c r="S277" s="22" t="str" cm="1">
        <f t="array" ref="S27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1901</v>
      </c>
      <c r="T277" s="22" t="str" cm="1">
        <f t="array" ref="T277">IF(LEN(INDEX(_xlfn.TEXTSPLIT(表格1[[#This Row],[LINE   NUMBER]],"-"),4))=4,INDEX(_xlfn.TEXTSPLIT(表格1[[#This Row],[LINE   NUMBER]],"-"),4),IF(LEN(MID(E277,FIND("AA",E277,1),4))=4,MID(E277,FIND("AA",E277,1),4),"Wrong"))</f>
        <v>AA1B</v>
      </c>
      <c r="U277" s="22" t="str" cm="1">
        <f t="array" ref="U27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77" s="22" t="str">
        <f>_xlfn.XLOOKUP(表格1[[#This Row],[級數]],管道等级索引表!B:B,管道等级索引表!G:G,,0)</f>
        <v>A106 Gr.B
API 5L Gr.B
SAWH</v>
      </c>
      <c r="W277" s="22" t="s">
        <v>5</v>
      </c>
      <c r="X277" s="23"/>
      <c r="Y277" s="22"/>
      <c r="Z277" s="22" t="str">
        <f>_xlfn.CONCAT(表格1[[#This Row],[系統]],"-",表格1[[#This Row],[編號]])</f>
        <v>DW-1901</v>
      </c>
      <c r="AA277" s="22"/>
      <c r="AB27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7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77" s="24" t="str">
        <f>IFERROR(_xlfn.XLOOKUP(表格1[[#This Row],[Line_No]],管道特性一覽表!A:A,管道特性一覽表!P:P,,0),"")</f>
        <v>水</v>
      </c>
      <c r="AE277" s="24" t="str" cm="1">
        <f t="array" ref="AE277">_xlfn.IFNA(_xlfn.XLOOKUP(表格1[[#This Row],[Series NO]],'依TP NO.篩選'!A:A,'依TP NO.篩選'!R:R,,0),_xlfn.XLOOKUP(VALUE(表格1[[#This Row],[Series NO]]),VALUE('依TP NO.篩選'!A:A),'依TP NO.篩選'!R:R,,0))</f>
        <v>TP-001</v>
      </c>
      <c r="AF277" s="24" t="str">
        <f>_xlfn.XLOOKUP(表格1[[#This Row],[系統]],介質清單!A:A,介質清單!B:B,,0)</f>
        <v>工業水</v>
      </c>
      <c r="AG277" s="25"/>
      <c r="AH277" s="22" t="s">
        <v>3433</v>
      </c>
      <c r="AI277" s="24"/>
      <c r="AJ27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77" s="2" t="str" cm="1">
        <f t="array" ref="AK277">IFERROR(_xlfn.TEXTJOIN("-",TRUE,INDEX(_xlfn.TEXTSPLIT(B277,"-"),1),INDEX(_xlfn.TEXTSPLIT(B277,"-"),2),INDEX(_xlfn.TEXTSPLIT(B277,"-"),4),INDEX(_xlfn.TEXTSPLIT(B277,"-"),5)),_xlfn.TEXTJOIN("-",TRUE,_xlfn.XLOOKUP(VALUE(INDEX(_xlfn.TEXTSPLIT(B277,"-"),4)),'DN轉換表(必要)'!A:A,'DN轉換表(必要)'!B:B,,0),INDEX(_xlfn.TEXTSPLIT(B277,"-"),1),INDEX(_xlfn.TEXTSPLIT(B277,"-"),2),INDEX(_xlfn.TEXTSPLIT(B277,"-"),3),INDEX(_xlfn.TEXTSPLIT(B277,"-"),4),INDEX(_xlfn.TEXTSPLIT(B277,"-"),5)))</f>
        <v>DW-1901-AA1B-NA</v>
      </c>
      <c r="AL277" s="2" t="str">
        <f>IF(ISNUMBER(IFERROR(_xlfn.XLOOKUP(表格1[[#This Row],[Line_No]],'TEMP VALUE'!A:A,'DRAWING LIST'!A:A,,0),"")),"v","")</f>
        <v/>
      </c>
      <c r="AM277" s="2" t="str">
        <f>_xlfn.XLOOKUP(表格1[[#This Row],[Series NO]], 版本控制!$A:$A, 版本控制!$E:$E, , 0, -1)</f>
        <v>啟用</v>
      </c>
    </row>
    <row r="278" spans="1:39">
      <c r="A278" s="18">
        <f>'圖號清單-114.04.25'!A278</f>
        <v>276</v>
      </c>
      <c r="B278" s="14" t="str">
        <f>_xlfn.XLOOKUP(表格1[[#This Row],[Series NO]],'圖號清單-114.04.25'!A:A,'圖號清單-114.04.25'!B:B,,0)</f>
        <v>DW-2101-80-AA1B-NA-1</v>
      </c>
      <c r="C278" s="3" t="str">
        <f>COUNTIF($AK$2:AK278, AK278) &amp; "/" &amp; COUNTIF($AK$2:$AK$3003, AK278)</f>
        <v>1/21</v>
      </c>
      <c r="D278" s="3" t="str">
        <f t="shared" si="8"/>
        <v>DW-2101-80-AA1B-NA</v>
      </c>
      <c r="E278" s="14" t="str" cm="1">
        <f t="array" ref="E278">IFERROR(_xlfn.TEXTJOIN("-",TRUE,_xlfn.XLOOKUP(VALUE(INDEX(_xlfn.TEXTSPLIT(B278,"-"),3)),'DN轉換表(必要)'!A:A,'DN轉換表(必要)'!B:B,,0),INDEX(_xlfn.TEXTSPLIT(B278,"-"),1),INDEX(_xlfn.TEXTSPLIT(B278,"-"),2),INDEX(_xlfn.TEXTSPLIT(B278,"-"),4),INDEX(_xlfn.TEXTSPLIT(B278,"-"),5)),_xlfn.TEXTJOIN("-",TRUE,_xlfn.XLOOKUP(VALUE(INDEX(_xlfn.TEXTSPLIT(B278,"-"),4)),'DN轉換表(必要)'!A:A,'DN轉換表(必要)'!B:B,,0),INDEX(_xlfn.TEXTSPLIT(B278,"-"),1),INDEX(_xlfn.TEXTSPLIT(B278,"-"),2),INDEX(_xlfn.TEXTSPLIT(B278,"-"),3),INDEX(_xlfn.TEXTSPLIT(B278,"-"),4),INDEX(_xlfn.TEXTSPLIT(B278,"-"),5)))</f>
        <v>3"-DW-2101-AA1B-NA</v>
      </c>
      <c r="F278" s="3" t="str">
        <f>IFERROR(_xlfn.XLOOKUP(_xlfn.CONCAT(表格1[[#This Row],[Series NO]],"_",SUBSTITUTE(F$1,"REV.","")),版本控制!$F:$F,版本控制!$C:$C,,0),"")</f>
        <v>04/22/'25</v>
      </c>
      <c r="G278" s="3" t="str">
        <f>IFERROR(_xlfn.XLOOKUP(_xlfn.CONCAT(表格1[[#This Row],[Series NO]],"_",SUBSTITUTE(G$1,"REV.","")),版本控制!$F:$F,版本控制!$C:$C,,0),"")</f>
        <v>07/08/'25</v>
      </c>
      <c r="H278" s="3" t="str">
        <f>IFERROR(_xlfn.XLOOKUP(_xlfn.CONCAT(表格1[[#This Row],[Series NO]],"_",SUBSTITUTE(H$1,"REV.","")),版本控制!$F:$F,版本控制!$C:$C,,0),"")</f>
        <v/>
      </c>
      <c r="I278" s="3" t="str">
        <f>IFERROR(_xlfn.XLOOKUP(_xlfn.CONCAT(表格1[[#This Row],[Series NO]],"_",SUBSTITUTE(I$1,"REV.","")),版本控制!$F:$F,版本控制!$C:$C,,0),"")</f>
        <v/>
      </c>
      <c r="J278" s="3" t="str">
        <f>IFERROR(_xlfn.XLOOKUP(_xlfn.CONCAT(表格1[[#This Row],[Series NO]],"_",SUBSTITUTE(J$1,"REV.","")),版本控制!$F:$F,版本控制!$C:$C,,0),"")</f>
        <v/>
      </c>
      <c r="K278" s="3" t="str" cm="1">
        <f t="array" ref="K278">INDEX(F$1:J$1,1,MATCH(1,1/($F278:J278&lt;&gt;"")))</f>
        <v>REV.2</v>
      </c>
      <c r="L278" s="3" t="str" cm="1">
        <f t="array" ref="L278">LOOKUP(2,1/($F278:J278&lt;&gt;""),$F278:J278)</f>
        <v>07/08/'25</v>
      </c>
      <c r="M278" s="3"/>
      <c r="N278" s="3" t="str">
        <f t="shared" si="9"/>
        <v>0276</v>
      </c>
      <c r="O278" s="28"/>
      <c r="P278" s="32"/>
      <c r="Q278" s="22" cm="1">
        <f t="array" ref="Q278">_xlfn.XLOOKUP(INDEX(_xlfn.TEXTSPLIT(表格1[[#This Row],[LINE   NUMBER]],"-"),1),'DN轉換表(必要)'!B:B,'DN轉換表(必要)'!C:C,,0)</f>
        <v>3</v>
      </c>
      <c r="R278" s="22" t="str" cm="1">
        <f t="array" ref="R278">IF(IFERROR(MATCH(INDEX(_xlfn.TEXTSPLIT(表格1[[#This Row],[LINE   NUMBER]],"-"),2),介質清單!I:I,0)&gt;=1,FALSE),"Trim",INDEX(_xlfn.TEXTSPLIT(表格1[[#This Row],[LINE   NUMBER]],"-"),2))</f>
        <v>DW</v>
      </c>
      <c r="S278" s="22" t="str" cm="1">
        <f t="array" ref="S27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78" s="22" t="str" cm="1">
        <f t="array" ref="T278">IF(LEN(INDEX(_xlfn.TEXTSPLIT(表格1[[#This Row],[LINE   NUMBER]],"-"),4))=4,INDEX(_xlfn.TEXTSPLIT(表格1[[#This Row],[LINE   NUMBER]],"-"),4),IF(LEN(MID(E278,FIND("AA",E278,1),4))=4,MID(E278,FIND("AA",E278,1),4),"Wrong"))</f>
        <v>AA1B</v>
      </c>
      <c r="U278" s="22" t="str" cm="1">
        <f t="array" ref="U27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78" s="22" t="str">
        <f>_xlfn.XLOOKUP(表格1[[#This Row],[級數]],管道等级索引表!B:B,管道等级索引表!G:G,,0)</f>
        <v>A106 Gr.B
API 5L Gr.B
SAWH</v>
      </c>
      <c r="W278" s="22" t="s">
        <v>5</v>
      </c>
      <c r="X278" s="23"/>
      <c r="Y278" s="22"/>
      <c r="Z278" s="22" t="str">
        <f>_xlfn.CONCAT(表格1[[#This Row],[系統]],"-",表格1[[#This Row],[編號]])</f>
        <v>DW-2101</v>
      </c>
      <c r="AA278" s="22"/>
      <c r="AB27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7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78" s="24" t="str">
        <f>IFERROR(_xlfn.XLOOKUP(表格1[[#This Row],[Line_No]],管道特性一覽表!A:A,管道特性一覽表!P:P,,0),"")</f>
        <v>水</v>
      </c>
      <c r="AE278" s="24" t="str" cm="1">
        <f t="array" ref="AE278">_xlfn.IFNA(_xlfn.XLOOKUP(表格1[[#This Row],[Series NO]],'依TP NO.篩選'!A:A,'依TP NO.篩選'!R:R,,0),_xlfn.XLOOKUP(VALUE(表格1[[#This Row],[Series NO]]),VALUE('依TP NO.篩選'!A:A),'依TP NO.篩選'!R:R,,0))</f>
        <v>TP-001</v>
      </c>
      <c r="AF278" s="24" t="str">
        <f>_xlfn.XLOOKUP(表格1[[#This Row],[系統]],介質清單!A:A,介質清單!B:B,,0)</f>
        <v>工業水</v>
      </c>
      <c r="AG278" s="25"/>
      <c r="AH278" s="22" t="s">
        <v>3433</v>
      </c>
      <c r="AI278" s="24"/>
      <c r="AJ27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78" s="2" t="str" cm="1">
        <f t="array" ref="AK278">IFERROR(_xlfn.TEXTJOIN("-",TRUE,INDEX(_xlfn.TEXTSPLIT(B278,"-"),1),INDEX(_xlfn.TEXTSPLIT(B278,"-"),2),INDEX(_xlfn.TEXTSPLIT(B278,"-"),4),INDEX(_xlfn.TEXTSPLIT(B278,"-"),5)),_xlfn.TEXTJOIN("-",TRUE,_xlfn.XLOOKUP(VALUE(INDEX(_xlfn.TEXTSPLIT(B278,"-"),4)),'DN轉換表(必要)'!A:A,'DN轉換表(必要)'!B:B,,0),INDEX(_xlfn.TEXTSPLIT(B278,"-"),1),INDEX(_xlfn.TEXTSPLIT(B278,"-"),2),INDEX(_xlfn.TEXTSPLIT(B278,"-"),3),INDEX(_xlfn.TEXTSPLIT(B278,"-"),4),INDEX(_xlfn.TEXTSPLIT(B278,"-"),5)))</f>
        <v>DW-2101-AA1B-NA</v>
      </c>
      <c r="AL278" s="2" t="str">
        <f>IF(ISNUMBER(IFERROR(_xlfn.XLOOKUP(表格1[[#This Row],[Line_No]],'TEMP VALUE'!A:A,'DRAWING LIST'!A:A,,0),"")),"v","")</f>
        <v>v</v>
      </c>
      <c r="AM278" s="2" t="str">
        <f>_xlfn.XLOOKUP(表格1[[#This Row],[Series NO]], 版本控制!$A:$A, 版本控制!$E:$E, , 0, -1)</f>
        <v>啟用</v>
      </c>
    </row>
    <row r="279" spans="1:39">
      <c r="A279" s="18">
        <f>'圖號清單-114.04.25'!A279</f>
        <v>277</v>
      </c>
      <c r="B279" s="14" t="str">
        <f>_xlfn.XLOOKUP(表格1[[#This Row],[Series NO]],'圖號清單-114.04.25'!A:A,'圖號清單-114.04.25'!B:B,,0)</f>
        <v>DW-2101-80-AA1B-NA-2</v>
      </c>
      <c r="C279" s="3" t="str">
        <f>COUNTIF($AK$2:AK279, AK279) &amp; "/" &amp; COUNTIF($AK$2:$AK$3003, AK279)</f>
        <v>2/21</v>
      </c>
      <c r="D279" s="3" t="str">
        <f t="shared" si="8"/>
        <v>DW-2101-80-AA1B-NA</v>
      </c>
      <c r="E279" s="14" t="str" cm="1">
        <f t="array" ref="E279">IFERROR(_xlfn.TEXTJOIN("-",TRUE,_xlfn.XLOOKUP(VALUE(INDEX(_xlfn.TEXTSPLIT(B279,"-"),3)),'DN轉換表(必要)'!A:A,'DN轉換表(必要)'!B:B,,0),INDEX(_xlfn.TEXTSPLIT(B279,"-"),1),INDEX(_xlfn.TEXTSPLIT(B279,"-"),2),INDEX(_xlfn.TEXTSPLIT(B279,"-"),4),INDEX(_xlfn.TEXTSPLIT(B279,"-"),5)),_xlfn.TEXTJOIN("-",TRUE,_xlfn.XLOOKUP(VALUE(INDEX(_xlfn.TEXTSPLIT(B279,"-"),4)),'DN轉換表(必要)'!A:A,'DN轉換表(必要)'!B:B,,0),INDEX(_xlfn.TEXTSPLIT(B279,"-"),1),INDEX(_xlfn.TEXTSPLIT(B279,"-"),2),INDEX(_xlfn.TEXTSPLIT(B279,"-"),3),INDEX(_xlfn.TEXTSPLIT(B279,"-"),4),INDEX(_xlfn.TEXTSPLIT(B279,"-"),5)))</f>
        <v>3"-DW-2101-AA1B-NA</v>
      </c>
      <c r="F279" s="3" t="str">
        <f>IFERROR(_xlfn.XLOOKUP(_xlfn.CONCAT(表格1[[#This Row],[Series NO]],"_",SUBSTITUTE(F$1,"REV.","")),版本控制!$F:$F,版本控制!$C:$C,,0),"")</f>
        <v>04/22/'25</v>
      </c>
      <c r="G279" s="3" t="str">
        <f>IFERROR(_xlfn.XLOOKUP(_xlfn.CONCAT(表格1[[#This Row],[Series NO]],"_",SUBSTITUTE(G$1,"REV.","")),版本控制!$F:$F,版本控制!$C:$C,,0),"")</f>
        <v>07/08/'25</v>
      </c>
      <c r="H279" s="3" t="str">
        <f>IFERROR(_xlfn.XLOOKUP(_xlfn.CONCAT(表格1[[#This Row],[Series NO]],"_",SUBSTITUTE(H$1,"REV.","")),版本控制!$F:$F,版本控制!$C:$C,,0),"")</f>
        <v/>
      </c>
      <c r="I279" s="3" t="str">
        <f>IFERROR(_xlfn.XLOOKUP(_xlfn.CONCAT(表格1[[#This Row],[Series NO]],"_",SUBSTITUTE(I$1,"REV.","")),版本控制!$F:$F,版本控制!$C:$C,,0),"")</f>
        <v/>
      </c>
      <c r="J279" s="3" t="str">
        <f>IFERROR(_xlfn.XLOOKUP(_xlfn.CONCAT(表格1[[#This Row],[Series NO]],"_",SUBSTITUTE(J$1,"REV.","")),版本控制!$F:$F,版本控制!$C:$C,,0),"")</f>
        <v/>
      </c>
      <c r="K279" s="3" t="str" cm="1">
        <f t="array" ref="K279">INDEX(F$1:J$1,1,MATCH(1,1/($F279:J279&lt;&gt;"")))</f>
        <v>REV.2</v>
      </c>
      <c r="L279" s="3" t="str" cm="1">
        <f t="array" ref="L279">LOOKUP(2,1/($F279:J279&lt;&gt;""),$F279:J279)</f>
        <v>07/08/'25</v>
      </c>
      <c r="M279" s="3"/>
      <c r="N279" s="3" t="str">
        <f t="shared" si="9"/>
        <v>0277</v>
      </c>
      <c r="O279" s="28"/>
      <c r="P279" s="15"/>
      <c r="Q279" s="22" cm="1">
        <f t="array" ref="Q279">_xlfn.XLOOKUP(INDEX(_xlfn.TEXTSPLIT(表格1[[#This Row],[LINE   NUMBER]],"-"),1),'DN轉換表(必要)'!B:B,'DN轉換表(必要)'!C:C,,0)</f>
        <v>3</v>
      </c>
      <c r="R279" s="22" t="str" cm="1">
        <f t="array" ref="R279">IF(IFERROR(MATCH(INDEX(_xlfn.TEXTSPLIT(表格1[[#This Row],[LINE   NUMBER]],"-"),2),介質清單!I:I,0)&gt;=1,FALSE),"Trim",INDEX(_xlfn.TEXTSPLIT(表格1[[#This Row],[LINE   NUMBER]],"-"),2))</f>
        <v>DW</v>
      </c>
      <c r="S279" s="22" t="str" cm="1">
        <f t="array" ref="S27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79" s="22" t="str" cm="1">
        <f t="array" ref="T279">IF(LEN(INDEX(_xlfn.TEXTSPLIT(表格1[[#This Row],[LINE   NUMBER]],"-"),4))=4,INDEX(_xlfn.TEXTSPLIT(表格1[[#This Row],[LINE   NUMBER]],"-"),4),IF(LEN(MID(E279,FIND("AA",E279,1),4))=4,MID(E279,FIND("AA",E279,1),4),"Wrong"))</f>
        <v>AA1B</v>
      </c>
      <c r="U279" s="22" t="str" cm="1">
        <f t="array" ref="U27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79" s="22" t="str">
        <f>_xlfn.XLOOKUP(表格1[[#This Row],[級數]],管道等级索引表!B:B,管道等级索引表!G:G,,0)</f>
        <v>A106 Gr.B
API 5L Gr.B
SAWH</v>
      </c>
      <c r="W279" s="22" t="s">
        <v>5</v>
      </c>
      <c r="X279" s="23"/>
      <c r="Y279" s="22"/>
      <c r="Z279" s="22" t="str">
        <f>_xlfn.CONCAT(表格1[[#This Row],[系統]],"-",表格1[[#This Row],[編號]])</f>
        <v>DW-2101</v>
      </c>
      <c r="AA279" s="22"/>
      <c r="AB27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7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79" s="24" t="str">
        <f>IFERROR(_xlfn.XLOOKUP(表格1[[#This Row],[Line_No]],管道特性一覽表!A:A,管道特性一覽表!P:P,,0),"")</f>
        <v>水</v>
      </c>
      <c r="AE279" s="24" t="str" cm="1">
        <f t="array" ref="AE279">_xlfn.IFNA(_xlfn.XLOOKUP(表格1[[#This Row],[Series NO]],'依TP NO.篩選'!A:A,'依TP NO.篩選'!R:R,,0),_xlfn.XLOOKUP(VALUE(表格1[[#This Row],[Series NO]]),VALUE('依TP NO.篩選'!A:A),'依TP NO.篩選'!R:R,,0))</f>
        <v>TP-001</v>
      </c>
      <c r="AF279" s="24" t="str">
        <f>_xlfn.XLOOKUP(表格1[[#This Row],[系統]],介質清單!A:A,介質清單!B:B,,0)</f>
        <v>工業水</v>
      </c>
      <c r="AG279" s="25"/>
      <c r="AH279" s="22" t="s">
        <v>3433</v>
      </c>
      <c r="AI279" s="24"/>
      <c r="AJ27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79" s="2" t="str" cm="1">
        <f t="array" ref="AK279">IFERROR(_xlfn.TEXTJOIN("-",TRUE,INDEX(_xlfn.TEXTSPLIT(B279,"-"),1),INDEX(_xlfn.TEXTSPLIT(B279,"-"),2),INDEX(_xlfn.TEXTSPLIT(B279,"-"),4),INDEX(_xlfn.TEXTSPLIT(B279,"-"),5)),_xlfn.TEXTJOIN("-",TRUE,_xlfn.XLOOKUP(VALUE(INDEX(_xlfn.TEXTSPLIT(B279,"-"),4)),'DN轉換表(必要)'!A:A,'DN轉換表(必要)'!B:B,,0),INDEX(_xlfn.TEXTSPLIT(B279,"-"),1),INDEX(_xlfn.TEXTSPLIT(B279,"-"),2),INDEX(_xlfn.TEXTSPLIT(B279,"-"),3),INDEX(_xlfn.TEXTSPLIT(B279,"-"),4),INDEX(_xlfn.TEXTSPLIT(B279,"-"),5)))</f>
        <v>DW-2101-AA1B-NA</v>
      </c>
      <c r="AL279" s="2" t="str">
        <f>IF(ISNUMBER(IFERROR(_xlfn.XLOOKUP(表格1[[#This Row],[Line_No]],'TEMP VALUE'!A:A,'DRAWING LIST'!A:A,,0),"")),"v","")</f>
        <v>v</v>
      </c>
      <c r="AM279" s="2" t="str">
        <f>_xlfn.XLOOKUP(表格1[[#This Row],[Series NO]], 版本控制!$A:$A, 版本控制!$E:$E, , 0, -1)</f>
        <v>啟用</v>
      </c>
    </row>
    <row r="280" spans="1:39">
      <c r="A280" s="18">
        <f>'圖號清單-114.04.25'!A280</f>
        <v>278</v>
      </c>
      <c r="B280" s="14" t="str">
        <f>_xlfn.XLOOKUP(表格1[[#This Row],[Series NO]],'圖號清單-114.04.25'!A:A,'圖號清單-114.04.25'!B:B,,0)</f>
        <v>DW-2101-80-AA1B-NA-3</v>
      </c>
      <c r="C280" s="3" t="str">
        <f>COUNTIF($AK$2:AK280, AK280) &amp; "/" &amp; COUNTIF($AK$2:$AK$3003, AK280)</f>
        <v>3/21</v>
      </c>
      <c r="D280" s="3" t="str">
        <f t="shared" si="8"/>
        <v>DW-2101-80-AA1B-NA</v>
      </c>
      <c r="E280" s="14" t="str" cm="1">
        <f t="array" ref="E280">IFERROR(_xlfn.TEXTJOIN("-",TRUE,_xlfn.XLOOKUP(VALUE(INDEX(_xlfn.TEXTSPLIT(B280,"-"),3)),'DN轉換表(必要)'!A:A,'DN轉換表(必要)'!B:B,,0),INDEX(_xlfn.TEXTSPLIT(B280,"-"),1),INDEX(_xlfn.TEXTSPLIT(B280,"-"),2),INDEX(_xlfn.TEXTSPLIT(B280,"-"),4),INDEX(_xlfn.TEXTSPLIT(B280,"-"),5)),_xlfn.TEXTJOIN("-",TRUE,_xlfn.XLOOKUP(VALUE(INDEX(_xlfn.TEXTSPLIT(B280,"-"),4)),'DN轉換表(必要)'!A:A,'DN轉換表(必要)'!B:B,,0),INDEX(_xlfn.TEXTSPLIT(B280,"-"),1),INDEX(_xlfn.TEXTSPLIT(B280,"-"),2),INDEX(_xlfn.TEXTSPLIT(B280,"-"),3),INDEX(_xlfn.TEXTSPLIT(B280,"-"),4),INDEX(_xlfn.TEXTSPLIT(B280,"-"),5)))</f>
        <v>3"-DW-2101-AA1B-NA</v>
      </c>
      <c r="F280" s="3" t="str">
        <f>IFERROR(_xlfn.XLOOKUP(_xlfn.CONCAT(表格1[[#This Row],[Series NO]],"_",SUBSTITUTE(F$1,"REV.","")),版本控制!$F:$F,版本控制!$C:$C,,0),"")</f>
        <v>04/22/'25</v>
      </c>
      <c r="G280" s="3" t="str">
        <f>IFERROR(_xlfn.XLOOKUP(_xlfn.CONCAT(表格1[[#This Row],[Series NO]],"_",SUBSTITUTE(G$1,"REV.","")),版本控制!$F:$F,版本控制!$C:$C,,0),"")</f>
        <v>07/08/'25</v>
      </c>
      <c r="H280" s="3" t="str">
        <f>IFERROR(_xlfn.XLOOKUP(_xlfn.CONCAT(表格1[[#This Row],[Series NO]],"_",SUBSTITUTE(H$1,"REV.","")),版本控制!$F:$F,版本控制!$C:$C,,0),"")</f>
        <v/>
      </c>
      <c r="I280" s="3" t="str">
        <f>IFERROR(_xlfn.XLOOKUP(_xlfn.CONCAT(表格1[[#This Row],[Series NO]],"_",SUBSTITUTE(I$1,"REV.","")),版本控制!$F:$F,版本控制!$C:$C,,0),"")</f>
        <v/>
      </c>
      <c r="J280" s="3" t="str">
        <f>IFERROR(_xlfn.XLOOKUP(_xlfn.CONCAT(表格1[[#This Row],[Series NO]],"_",SUBSTITUTE(J$1,"REV.","")),版本控制!$F:$F,版本控制!$C:$C,,0),"")</f>
        <v/>
      </c>
      <c r="K280" s="3" t="str" cm="1">
        <f t="array" ref="K280">INDEX(F$1:J$1,1,MATCH(1,1/($F280:J280&lt;&gt;"")))</f>
        <v>REV.2</v>
      </c>
      <c r="L280" s="3" t="str" cm="1">
        <f t="array" ref="L280">LOOKUP(2,1/($F280:J280&lt;&gt;""),$F280:J280)</f>
        <v>07/08/'25</v>
      </c>
      <c r="M280" s="3"/>
      <c r="N280" s="3" t="str">
        <f t="shared" si="9"/>
        <v>0278</v>
      </c>
      <c r="O280" s="28"/>
      <c r="P280" s="32"/>
      <c r="Q280" s="22" cm="1">
        <f t="array" ref="Q280">_xlfn.XLOOKUP(INDEX(_xlfn.TEXTSPLIT(表格1[[#This Row],[LINE   NUMBER]],"-"),1),'DN轉換表(必要)'!B:B,'DN轉換表(必要)'!C:C,,0)</f>
        <v>3</v>
      </c>
      <c r="R280" s="22" t="str" cm="1">
        <f t="array" ref="R280">IF(IFERROR(MATCH(INDEX(_xlfn.TEXTSPLIT(表格1[[#This Row],[LINE   NUMBER]],"-"),2),介質清單!I:I,0)&gt;=1,FALSE),"Trim",INDEX(_xlfn.TEXTSPLIT(表格1[[#This Row],[LINE   NUMBER]],"-"),2))</f>
        <v>DW</v>
      </c>
      <c r="S280" s="22" t="str" cm="1">
        <f t="array" ref="S28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80" s="22" t="str" cm="1">
        <f t="array" ref="T280">IF(LEN(INDEX(_xlfn.TEXTSPLIT(表格1[[#This Row],[LINE   NUMBER]],"-"),4))=4,INDEX(_xlfn.TEXTSPLIT(表格1[[#This Row],[LINE   NUMBER]],"-"),4),IF(LEN(MID(E280,FIND("AA",E280,1),4))=4,MID(E280,FIND("AA",E280,1),4),"Wrong"))</f>
        <v>AA1B</v>
      </c>
      <c r="U280" s="22" t="str" cm="1">
        <f t="array" ref="U28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80" s="22" t="str">
        <f>_xlfn.XLOOKUP(表格1[[#This Row],[級數]],管道等级索引表!B:B,管道等级索引表!G:G,,0)</f>
        <v>A106 Gr.B
API 5L Gr.B
SAWH</v>
      </c>
      <c r="W280" s="22" t="s">
        <v>5</v>
      </c>
      <c r="X280" s="23"/>
      <c r="Y280" s="22"/>
      <c r="Z280" s="22" t="str">
        <f>_xlfn.CONCAT(表格1[[#This Row],[系統]],"-",表格1[[#This Row],[編號]])</f>
        <v>DW-2101</v>
      </c>
      <c r="AA280" s="22"/>
      <c r="AB28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8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80" s="24" t="str">
        <f>IFERROR(_xlfn.XLOOKUP(表格1[[#This Row],[Line_No]],管道特性一覽表!A:A,管道特性一覽表!P:P,,0),"")</f>
        <v>水</v>
      </c>
      <c r="AE280" s="24" t="str" cm="1">
        <f t="array" ref="AE280">_xlfn.IFNA(_xlfn.XLOOKUP(表格1[[#This Row],[Series NO]],'依TP NO.篩選'!A:A,'依TP NO.篩選'!R:R,,0),_xlfn.XLOOKUP(VALUE(表格1[[#This Row],[Series NO]]),VALUE('依TP NO.篩選'!A:A),'依TP NO.篩選'!R:R,,0))</f>
        <v>TP-001</v>
      </c>
      <c r="AF280" s="24" t="str">
        <f>_xlfn.XLOOKUP(表格1[[#This Row],[系統]],介質清單!A:A,介質清單!B:B,,0)</f>
        <v>工業水</v>
      </c>
      <c r="AG280" s="25"/>
      <c r="AH280" s="22" t="s">
        <v>3433</v>
      </c>
      <c r="AI280" s="24"/>
      <c r="AJ28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80" s="2" t="str" cm="1">
        <f t="array" ref="AK280">IFERROR(_xlfn.TEXTJOIN("-",TRUE,INDEX(_xlfn.TEXTSPLIT(B280,"-"),1),INDEX(_xlfn.TEXTSPLIT(B280,"-"),2),INDEX(_xlfn.TEXTSPLIT(B280,"-"),4),INDEX(_xlfn.TEXTSPLIT(B280,"-"),5)),_xlfn.TEXTJOIN("-",TRUE,_xlfn.XLOOKUP(VALUE(INDEX(_xlfn.TEXTSPLIT(B280,"-"),4)),'DN轉換表(必要)'!A:A,'DN轉換表(必要)'!B:B,,0),INDEX(_xlfn.TEXTSPLIT(B280,"-"),1),INDEX(_xlfn.TEXTSPLIT(B280,"-"),2),INDEX(_xlfn.TEXTSPLIT(B280,"-"),3),INDEX(_xlfn.TEXTSPLIT(B280,"-"),4),INDEX(_xlfn.TEXTSPLIT(B280,"-"),5)))</f>
        <v>DW-2101-AA1B-NA</v>
      </c>
      <c r="AL280" s="2" t="str">
        <f>IF(ISNUMBER(IFERROR(_xlfn.XLOOKUP(表格1[[#This Row],[Line_No]],'TEMP VALUE'!A:A,'DRAWING LIST'!A:A,,0),"")),"v","")</f>
        <v>v</v>
      </c>
      <c r="AM280" s="2" t="str">
        <f>_xlfn.XLOOKUP(表格1[[#This Row],[Series NO]], 版本控制!$A:$A, 版本控制!$E:$E, , 0, -1)</f>
        <v>啟用</v>
      </c>
    </row>
    <row r="281" spans="1:39">
      <c r="A281" s="18">
        <f>'圖號清單-114.04.25'!A281</f>
        <v>279</v>
      </c>
      <c r="B281" s="14" t="str">
        <f>_xlfn.XLOOKUP(表格1[[#This Row],[Series NO]],'圖號清單-114.04.25'!A:A,'圖號清單-114.04.25'!B:B,,0)</f>
        <v>DW-2101-80-AA1B-NA-4</v>
      </c>
      <c r="C281" s="3" t="str">
        <f>COUNTIF($AK$2:AK281, AK281) &amp; "/" &amp; COUNTIF($AK$2:$AK$3003, AK281)</f>
        <v>4/21</v>
      </c>
      <c r="D281" s="3" t="str">
        <f t="shared" si="8"/>
        <v>DW-2101-80-AA1B-NA</v>
      </c>
      <c r="E281" s="14" t="str" cm="1">
        <f t="array" ref="E281">IFERROR(_xlfn.TEXTJOIN("-",TRUE,_xlfn.XLOOKUP(VALUE(INDEX(_xlfn.TEXTSPLIT(B281,"-"),3)),'DN轉換表(必要)'!A:A,'DN轉換表(必要)'!B:B,,0),INDEX(_xlfn.TEXTSPLIT(B281,"-"),1),INDEX(_xlfn.TEXTSPLIT(B281,"-"),2),INDEX(_xlfn.TEXTSPLIT(B281,"-"),4),INDEX(_xlfn.TEXTSPLIT(B281,"-"),5)),_xlfn.TEXTJOIN("-",TRUE,_xlfn.XLOOKUP(VALUE(INDEX(_xlfn.TEXTSPLIT(B281,"-"),4)),'DN轉換表(必要)'!A:A,'DN轉換表(必要)'!B:B,,0),INDEX(_xlfn.TEXTSPLIT(B281,"-"),1),INDEX(_xlfn.TEXTSPLIT(B281,"-"),2),INDEX(_xlfn.TEXTSPLIT(B281,"-"),3),INDEX(_xlfn.TEXTSPLIT(B281,"-"),4),INDEX(_xlfn.TEXTSPLIT(B281,"-"),5)))</f>
        <v>3"-DW-2101-AA1B-NA</v>
      </c>
      <c r="F281" s="3" t="str">
        <f>IFERROR(_xlfn.XLOOKUP(_xlfn.CONCAT(表格1[[#This Row],[Series NO]],"_",SUBSTITUTE(F$1,"REV.","")),版本控制!$F:$F,版本控制!$C:$C,,0),"")</f>
        <v>04/22/'25</v>
      </c>
      <c r="G281" s="3" t="str">
        <f>IFERROR(_xlfn.XLOOKUP(_xlfn.CONCAT(表格1[[#This Row],[Series NO]],"_",SUBSTITUTE(G$1,"REV.","")),版本控制!$F:$F,版本控制!$C:$C,,0),"")</f>
        <v>07/08/'25</v>
      </c>
      <c r="H281" s="3" t="str">
        <f>IFERROR(_xlfn.XLOOKUP(_xlfn.CONCAT(表格1[[#This Row],[Series NO]],"_",SUBSTITUTE(H$1,"REV.","")),版本控制!$F:$F,版本控制!$C:$C,,0),"")</f>
        <v/>
      </c>
      <c r="I281" s="3" t="str">
        <f>IFERROR(_xlfn.XLOOKUP(_xlfn.CONCAT(表格1[[#This Row],[Series NO]],"_",SUBSTITUTE(I$1,"REV.","")),版本控制!$F:$F,版本控制!$C:$C,,0),"")</f>
        <v/>
      </c>
      <c r="J281" s="3" t="str">
        <f>IFERROR(_xlfn.XLOOKUP(_xlfn.CONCAT(表格1[[#This Row],[Series NO]],"_",SUBSTITUTE(J$1,"REV.","")),版本控制!$F:$F,版本控制!$C:$C,,0),"")</f>
        <v/>
      </c>
      <c r="K281" s="3" t="str" cm="1">
        <f t="array" ref="K281">INDEX(F$1:J$1,1,MATCH(1,1/($F281:J281&lt;&gt;"")))</f>
        <v>REV.2</v>
      </c>
      <c r="L281" s="3" t="str" cm="1">
        <f t="array" ref="L281">LOOKUP(2,1/($F281:J281&lt;&gt;""),$F281:J281)</f>
        <v>07/08/'25</v>
      </c>
      <c r="M281" s="3"/>
      <c r="N281" s="3" t="str">
        <f t="shared" si="9"/>
        <v>0279</v>
      </c>
      <c r="O281" s="28"/>
      <c r="P281" s="32"/>
      <c r="Q281" s="22" cm="1">
        <f t="array" ref="Q281">_xlfn.XLOOKUP(INDEX(_xlfn.TEXTSPLIT(表格1[[#This Row],[LINE   NUMBER]],"-"),1),'DN轉換表(必要)'!B:B,'DN轉換表(必要)'!C:C,,0)</f>
        <v>3</v>
      </c>
      <c r="R281" s="22" t="str" cm="1">
        <f t="array" ref="R281">IF(IFERROR(MATCH(INDEX(_xlfn.TEXTSPLIT(表格1[[#This Row],[LINE   NUMBER]],"-"),2),介質清單!I:I,0)&gt;=1,FALSE),"Trim",INDEX(_xlfn.TEXTSPLIT(表格1[[#This Row],[LINE   NUMBER]],"-"),2))</f>
        <v>DW</v>
      </c>
      <c r="S281" s="22" t="str" cm="1">
        <f t="array" ref="S28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81" s="22" t="str" cm="1">
        <f t="array" ref="T281">IF(LEN(INDEX(_xlfn.TEXTSPLIT(表格1[[#This Row],[LINE   NUMBER]],"-"),4))=4,INDEX(_xlfn.TEXTSPLIT(表格1[[#This Row],[LINE   NUMBER]],"-"),4),IF(LEN(MID(E281,FIND("AA",E281,1),4))=4,MID(E281,FIND("AA",E281,1),4),"Wrong"))</f>
        <v>AA1B</v>
      </c>
      <c r="U281" s="22" t="str" cm="1">
        <f t="array" ref="U28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81" s="22" t="str">
        <f>_xlfn.XLOOKUP(表格1[[#This Row],[級數]],管道等级索引表!B:B,管道等级索引表!G:G,,0)</f>
        <v>A106 Gr.B
API 5L Gr.B
SAWH</v>
      </c>
      <c r="W281" s="22" t="s">
        <v>5</v>
      </c>
      <c r="X281" s="23"/>
      <c r="Y281" s="22"/>
      <c r="Z281" s="22" t="str">
        <f>_xlfn.CONCAT(表格1[[#This Row],[系統]],"-",表格1[[#This Row],[編號]])</f>
        <v>DW-2101</v>
      </c>
      <c r="AA281" s="22"/>
      <c r="AB28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8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81" s="24" t="str">
        <f>IFERROR(_xlfn.XLOOKUP(表格1[[#This Row],[Line_No]],管道特性一覽表!A:A,管道特性一覽表!P:P,,0),"")</f>
        <v>水</v>
      </c>
      <c r="AE281" s="24" t="str" cm="1">
        <f t="array" ref="AE281">_xlfn.IFNA(_xlfn.XLOOKUP(表格1[[#This Row],[Series NO]],'依TP NO.篩選'!A:A,'依TP NO.篩選'!R:R,,0),_xlfn.XLOOKUP(VALUE(表格1[[#This Row],[Series NO]]),VALUE('依TP NO.篩選'!A:A),'依TP NO.篩選'!R:R,,0))</f>
        <v>TP-001</v>
      </c>
      <c r="AF281" s="24" t="str">
        <f>_xlfn.XLOOKUP(表格1[[#This Row],[系統]],介質清單!A:A,介質清單!B:B,,0)</f>
        <v>工業水</v>
      </c>
      <c r="AG281" s="25"/>
      <c r="AH281" s="22" t="s">
        <v>3433</v>
      </c>
      <c r="AI281" s="24"/>
      <c r="AJ28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81" s="2" t="str" cm="1">
        <f t="array" ref="AK281">IFERROR(_xlfn.TEXTJOIN("-",TRUE,INDEX(_xlfn.TEXTSPLIT(B281,"-"),1),INDEX(_xlfn.TEXTSPLIT(B281,"-"),2),INDEX(_xlfn.TEXTSPLIT(B281,"-"),4),INDEX(_xlfn.TEXTSPLIT(B281,"-"),5)),_xlfn.TEXTJOIN("-",TRUE,_xlfn.XLOOKUP(VALUE(INDEX(_xlfn.TEXTSPLIT(B281,"-"),4)),'DN轉換表(必要)'!A:A,'DN轉換表(必要)'!B:B,,0),INDEX(_xlfn.TEXTSPLIT(B281,"-"),1),INDEX(_xlfn.TEXTSPLIT(B281,"-"),2),INDEX(_xlfn.TEXTSPLIT(B281,"-"),3),INDEX(_xlfn.TEXTSPLIT(B281,"-"),4),INDEX(_xlfn.TEXTSPLIT(B281,"-"),5)))</f>
        <v>DW-2101-AA1B-NA</v>
      </c>
      <c r="AL281" s="2" t="str">
        <f>IF(ISNUMBER(IFERROR(_xlfn.XLOOKUP(表格1[[#This Row],[Line_No]],'TEMP VALUE'!A:A,'DRAWING LIST'!A:A,,0),"")),"v","")</f>
        <v>v</v>
      </c>
      <c r="AM281" s="2" t="str">
        <f>_xlfn.XLOOKUP(表格1[[#This Row],[Series NO]], 版本控制!$A:$A, 版本控制!$E:$E, , 0, -1)</f>
        <v>啟用</v>
      </c>
    </row>
    <row r="282" spans="1:39">
      <c r="A282" s="18">
        <f>'圖號清單-114.04.25'!A282</f>
        <v>280</v>
      </c>
      <c r="B282" s="14" t="str">
        <f>_xlfn.XLOOKUP(表格1[[#This Row],[Series NO]],'圖號清單-114.04.25'!A:A,'圖號清單-114.04.25'!B:B,,0)</f>
        <v>DW-2101-80-AA1B-NA-5</v>
      </c>
      <c r="C282" s="3" t="str">
        <f>COUNTIF($AK$2:AK282, AK282) &amp; "/" &amp; COUNTIF($AK$2:$AK$3003, AK282)</f>
        <v>5/21</v>
      </c>
      <c r="D282" s="3" t="str">
        <f t="shared" si="8"/>
        <v>DW-2101-80-AA1B-NA</v>
      </c>
      <c r="E282" s="14" t="str" cm="1">
        <f t="array" ref="E282">IFERROR(_xlfn.TEXTJOIN("-",TRUE,_xlfn.XLOOKUP(VALUE(INDEX(_xlfn.TEXTSPLIT(B282,"-"),3)),'DN轉換表(必要)'!A:A,'DN轉換表(必要)'!B:B,,0),INDEX(_xlfn.TEXTSPLIT(B282,"-"),1),INDEX(_xlfn.TEXTSPLIT(B282,"-"),2),INDEX(_xlfn.TEXTSPLIT(B282,"-"),4),INDEX(_xlfn.TEXTSPLIT(B282,"-"),5)),_xlfn.TEXTJOIN("-",TRUE,_xlfn.XLOOKUP(VALUE(INDEX(_xlfn.TEXTSPLIT(B282,"-"),4)),'DN轉換表(必要)'!A:A,'DN轉換表(必要)'!B:B,,0),INDEX(_xlfn.TEXTSPLIT(B282,"-"),1),INDEX(_xlfn.TEXTSPLIT(B282,"-"),2),INDEX(_xlfn.TEXTSPLIT(B282,"-"),3),INDEX(_xlfn.TEXTSPLIT(B282,"-"),4),INDEX(_xlfn.TEXTSPLIT(B282,"-"),5)))</f>
        <v>3"-DW-2101-AA1B-NA</v>
      </c>
      <c r="F282" s="3" t="str">
        <f>IFERROR(_xlfn.XLOOKUP(_xlfn.CONCAT(表格1[[#This Row],[Series NO]],"_",SUBSTITUTE(F$1,"REV.","")),版本控制!$F:$F,版本控制!$C:$C,,0),"")</f>
        <v>04/22/'25</v>
      </c>
      <c r="G282" s="3" t="str">
        <f>IFERROR(_xlfn.XLOOKUP(_xlfn.CONCAT(表格1[[#This Row],[Series NO]],"_",SUBSTITUTE(G$1,"REV.","")),版本控制!$F:$F,版本控制!$C:$C,,0),"")</f>
        <v>07/08/'25</v>
      </c>
      <c r="H282" s="3" t="str">
        <f>IFERROR(_xlfn.XLOOKUP(_xlfn.CONCAT(表格1[[#This Row],[Series NO]],"_",SUBSTITUTE(H$1,"REV.","")),版本控制!$F:$F,版本控制!$C:$C,,0),"")</f>
        <v/>
      </c>
      <c r="I282" s="3" t="str">
        <f>IFERROR(_xlfn.XLOOKUP(_xlfn.CONCAT(表格1[[#This Row],[Series NO]],"_",SUBSTITUTE(I$1,"REV.","")),版本控制!$F:$F,版本控制!$C:$C,,0),"")</f>
        <v/>
      </c>
      <c r="J282" s="3" t="str">
        <f>IFERROR(_xlfn.XLOOKUP(_xlfn.CONCAT(表格1[[#This Row],[Series NO]],"_",SUBSTITUTE(J$1,"REV.","")),版本控制!$F:$F,版本控制!$C:$C,,0),"")</f>
        <v/>
      </c>
      <c r="K282" s="3" t="str" cm="1">
        <f t="array" ref="K282">INDEX(F$1:J$1,1,MATCH(1,1/($F282:J282&lt;&gt;"")))</f>
        <v>REV.2</v>
      </c>
      <c r="L282" s="3" t="str" cm="1">
        <f t="array" ref="L282">LOOKUP(2,1/($F282:J282&lt;&gt;""),$F282:J282)</f>
        <v>07/08/'25</v>
      </c>
      <c r="M282" s="3"/>
      <c r="N282" s="3" t="str">
        <f t="shared" si="9"/>
        <v>0280</v>
      </c>
      <c r="O282" s="28"/>
      <c r="P282" s="15"/>
      <c r="Q282" s="22" cm="1">
        <f t="array" ref="Q282">_xlfn.XLOOKUP(INDEX(_xlfn.TEXTSPLIT(表格1[[#This Row],[LINE   NUMBER]],"-"),1),'DN轉換表(必要)'!B:B,'DN轉換表(必要)'!C:C,,0)</f>
        <v>3</v>
      </c>
      <c r="R282" s="22" t="str" cm="1">
        <f t="array" ref="R282">IF(IFERROR(MATCH(INDEX(_xlfn.TEXTSPLIT(表格1[[#This Row],[LINE   NUMBER]],"-"),2),介質清單!I:I,0)&gt;=1,FALSE),"Trim",INDEX(_xlfn.TEXTSPLIT(表格1[[#This Row],[LINE   NUMBER]],"-"),2))</f>
        <v>DW</v>
      </c>
      <c r="S282" s="22" t="str" cm="1">
        <f t="array" ref="S28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82" s="22" t="str" cm="1">
        <f t="array" ref="T282">IF(LEN(INDEX(_xlfn.TEXTSPLIT(表格1[[#This Row],[LINE   NUMBER]],"-"),4))=4,INDEX(_xlfn.TEXTSPLIT(表格1[[#This Row],[LINE   NUMBER]],"-"),4),IF(LEN(MID(E282,FIND("AA",E282,1),4))=4,MID(E282,FIND("AA",E282,1),4),"Wrong"))</f>
        <v>AA1B</v>
      </c>
      <c r="U282" s="22" t="str" cm="1">
        <f t="array" ref="U28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82" s="22" t="str">
        <f>_xlfn.XLOOKUP(表格1[[#This Row],[級數]],管道等级索引表!B:B,管道等级索引表!G:G,,0)</f>
        <v>A106 Gr.B
API 5L Gr.B
SAWH</v>
      </c>
      <c r="W282" s="22" t="s">
        <v>5</v>
      </c>
      <c r="X282" s="23"/>
      <c r="Y282" s="22"/>
      <c r="Z282" s="22" t="str">
        <f>_xlfn.CONCAT(表格1[[#This Row],[系統]],"-",表格1[[#This Row],[編號]])</f>
        <v>DW-2101</v>
      </c>
      <c r="AA282" s="22"/>
      <c r="AB28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8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82" s="24" t="str">
        <f>IFERROR(_xlfn.XLOOKUP(表格1[[#This Row],[Line_No]],管道特性一覽表!A:A,管道特性一覽表!P:P,,0),"")</f>
        <v>水</v>
      </c>
      <c r="AE282" s="24" t="str" cm="1">
        <f t="array" ref="AE282">_xlfn.IFNA(_xlfn.XLOOKUP(表格1[[#This Row],[Series NO]],'依TP NO.篩選'!A:A,'依TP NO.篩選'!R:R,,0),_xlfn.XLOOKUP(VALUE(表格1[[#This Row],[Series NO]]),VALUE('依TP NO.篩選'!A:A),'依TP NO.篩選'!R:R,,0))</f>
        <v>TP-001</v>
      </c>
      <c r="AF282" s="24" t="str">
        <f>_xlfn.XLOOKUP(表格1[[#This Row],[系統]],介質清單!A:A,介質清單!B:B,,0)</f>
        <v>工業水</v>
      </c>
      <c r="AG282" s="25"/>
      <c r="AH282" s="22" t="s">
        <v>3433</v>
      </c>
      <c r="AI282" s="24"/>
      <c r="AJ28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82" s="2" t="str" cm="1">
        <f t="array" ref="AK282">IFERROR(_xlfn.TEXTJOIN("-",TRUE,INDEX(_xlfn.TEXTSPLIT(B282,"-"),1),INDEX(_xlfn.TEXTSPLIT(B282,"-"),2),INDEX(_xlfn.TEXTSPLIT(B282,"-"),4),INDEX(_xlfn.TEXTSPLIT(B282,"-"),5)),_xlfn.TEXTJOIN("-",TRUE,_xlfn.XLOOKUP(VALUE(INDEX(_xlfn.TEXTSPLIT(B282,"-"),4)),'DN轉換表(必要)'!A:A,'DN轉換表(必要)'!B:B,,0),INDEX(_xlfn.TEXTSPLIT(B282,"-"),1),INDEX(_xlfn.TEXTSPLIT(B282,"-"),2),INDEX(_xlfn.TEXTSPLIT(B282,"-"),3),INDEX(_xlfn.TEXTSPLIT(B282,"-"),4),INDEX(_xlfn.TEXTSPLIT(B282,"-"),5)))</f>
        <v>DW-2101-AA1B-NA</v>
      </c>
      <c r="AL282" s="2" t="str">
        <f>IF(ISNUMBER(IFERROR(_xlfn.XLOOKUP(表格1[[#This Row],[Line_No]],'TEMP VALUE'!A:A,'DRAWING LIST'!A:A,,0),"")),"v","")</f>
        <v>v</v>
      </c>
      <c r="AM282" s="2" t="str">
        <f>_xlfn.XLOOKUP(表格1[[#This Row],[Series NO]], 版本控制!$A:$A, 版本控制!$E:$E, , 0, -1)</f>
        <v>啟用</v>
      </c>
    </row>
    <row r="283" spans="1:39">
      <c r="A283" s="18">
        <f>'圖號清單-114.04.25'!A283</f>
        <v>281</v>
      </c>
      <c r="B283" s="14" t="str">
        <f>_xlfn.XLOOKUP(表格1[[#This Row],[Series NO]],'圖號清單-114.04.25'!A:A,'圖號清單-114.04.25'!B:B,,0)</f>
        <v>DW-2101-80-AA1B-NA-6</v>
      </c>
      <c r="C283" s="3" t="str">
        <f>COUNTIF($AK$2:AK283, AK283) &amp; "/" &amp; COUNTIF($AK$2:$AK$3003, AK283)</f>
        <v>6/21</v>
      </c>
      <c r="D283" s="3" t="str">
        <f t="shared" si="8"/>
        <v>DW-2101-80-AA1B-NA</v>
      </c>
      <c r="E283" s="14" t="str" cm="1">
        <f t="array" ref="E283">IFERROR(_xlfn.TEXTJOIN("-",TRUE,_xlfn.XLOOKUP(VALUE(INDEX(_xlfn.TEXTSPLIT(B283,"-"),3)),'DN轉換表(必要)'!A:A,'DN轉換表(必要)'!B:B,,0),INDEX(_xlfn.TEXTSPLIT(B283,"-"),1),INDEX(_xlfn.TEXTSPLIT(B283,"-"),2),INDEX(_xlfn.TEXTSPLIT(B283,"-"),4),INDEX(_xlfn.TEXTSPLIT(B283,"-"),5)),_xlfn.TEXTJOIN("-",TRUE,_xlfn.XLOOKUP(VALUE(INDEX(_xlfn.TEXTSPLIT(B283,"-"),4)),'DN轉換表(必要)'!A:A,'DN轉換表(必要)'!B:B,,0),INDEX(_xlfn.TEXTSPLIT(B283,"-"),1),INDEX(_xlfn.TEXTSPLIT(B283,"-"),2),INDEX(_xlfn.TEXTSPLIT(B283,"-"),3),INDEX(_xlfn.TEXTSPLIT(B283,"-"),4),INDEX(_xlfn.TEXTSPLIT(B283,"-"),5)))</f>
        <v>3"-DW-2101-AA1B-NA</v>
      </c>
      <c r="F283" s="3" t="str">
        <f>IFERROR(_xlfn.XLOOKUP(_xlfn.CONCAT(表格1[[#This Row],[Series NO]],"_",SUBSTITUTE(F$1,"REV.","")),版本控制!$F:$F,版本控制!$C:$C,,0),"")</f>
        <v>04/22/'25</v>
      </c>
      <c r="G283" s="3" t="str">
        <f>IFERROR(_xlfn.XLOOKUP(_xlfn.CONCAT(表格1[[#This Row],[Series NO]],"_",SUBSTITUTE(G$1,"REV.","")),版本控制!$F:$F,版本控制!$C:$C,,0),"")</f>
        <v>07/08/'25</v>
      </c>
      <c r="H283" s="3" t="str">
        <f>IFERROR(_xlfn.XLOOKUP(_xlfn.CONCAT(表格1[[#This Row],[Series NO]],"_",SUBSTITUTE(H$1,"REV.","")),版本控制!$F:$F,版本控制!$C:$C,,0),"")</f>
        <v/>
      </c>
      <c r="I283" s="3" t="str">
        <f>IFERROR(_xlfn.XLOOKUP(_xlfn.CONCAT(表格1[[#This Row],[Series NO]],"_",SUBSTITUTE(I$1,"REV.","")),版本控制!$F:$F,版本控制!$C:$C,,0),"")</f>
        <v/>
      </c>
      <c r="J283" s="3" t="str">
        <f>IFERROR(_xlfn.XLOOKUP(_xlfn.CONCAT(表格1[[#This Row],[Series NO]],"_",SUBSTITUTE(J$1,"REV.","")),版本控制!$F:$F,版本控制!$C:$C,,0),"")</f>
        <v/>
      </c>
      <c r="K283" s="3" t="str" cm="1">
        <f t="array" ref="K283">INDEX(F$1:J$1,1,MATCH(1,1/($F283:J283&lt;&gt;"")))</f>
        <v>REV.2</v>
      </c>
      <c r="L283" s="3" t="str" cm="1">
        <f t="array" ref="L283">LOOKUP(2,1/($F283:J283&lt;&gt;""),$F283:J283)</f>
        <v>07/08/'25</v>
      </c>
      <c r="M283" s="3"/>
      <c r="N283" s="3" t="str">
        <f t="shared" si="9"/>
        <v>0281</v>
      </c>
      <c r="O283" s="28"/>
      <c r="P283" s="32"/>
      <c r="Q283" s="22" cm="1">
        <f t="array" ref="Q283">_xlfn.XLOOKUP(INDEX(_xlfn.TEXTSPLIT(表格1[[#This Row],[LINE   NUMBER]],"-"),1),'DN轉換表(必要)'!B:B,'DN轉換表(必要)'!C:C,,0)</f>
        <v>3</v>
      </c>
      <c r="R283" s="22" t="str" cm="1">
        <f t="array" ref="R283">IF(IFERROR(MATCH(INDEX(_xlfn.TEXTSPLIT(表格1[[#This Row],[LINE   NUMBER]],"-"),2),介質清單!I:I,0)&gt;=1,FALSE),"Trim",INDEX(_xlfn.TEXTSPLIT(表格1[[#This Row],[LINE   NUMBER]],"-"),2))</f>
        <v>DW</v>
      </c>
      <c r="S283" s="22" t="str" cm="1">
        <f t="array" ref="S28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83" s="22" t="str" cm="1">
        <f t="array" ref="T283">IF(LEN(INDEX(_xlfn.TEXTSPLIT(表格1[[#This Row],[LINE   NUMBER]],"-"),4))=4,INDEX(_xlfn.TEXTSPLIT(表格1[[#This Row],[LINE   NUMBER]],"-"),4),IF(LEN(MID(E283,FIND("AA",E283,1),4))=4,MID(E283,FIND("AA",E283,1),4),"Wrong"))</f>
        <v>AA1B</v>
      </c>
      <c r="U283" s="22" t="str" cm="1">
        <f t="array" ref="U28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83" s="22" t="str">
        <f>_xlfn.XLOOKUP(表格1[[#This Row],[級數]],管道等级索引表!B:B,管道等级索引表!G:G,,0)</f>
        <v>A106 Gr.B
API 5L Gr.B
SAWH</v>
      </c>
      <c r="W283" s="22" t="s">
        <v>5</v>
      </c>
      <c r="X283" s="23"/>
      <c r="Y283" s="22"/>
      <c r="Z283" s="22" t="str">
        <f>_xlfn.CONCAT(表格1[[#This Row],[系統]],"-",表格1[[#This Row],[編號]])</f>
        <v>DW-2101</v>
      </c>
      <c r="AA283" s="22"/>
      <c r="AB28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8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83" s="24" t="str">
        <f>IFERROR(_xlfn.XLOOKUP(表格1[[#This Row],[Line_No]],管道特性一覽表!A:A,管道特性一覽表!P:P,,0),"")</f>
        <v>水</v>
      </c>
      <c r="AE283" s="24" t="str" cm="1">
        <f t="array" ref="AE283">_xlfn.IFNA(_xlfn.XLOOKUP(表格1[[#This Row],[Series NO]],'依TP NO.篩選'!A:A,'依TP NO.篩選'!R:R,,0),_xlfn.XLOOKUP(VALUE(表格1[[#This Row],[Series NO]]),VALUE('依TP NO.篩選'!A:A),'依TP NO.篩選'!R:R,,0))</f>
        <v>TP-001</v>
      </c>
      <c r="AF283" s="24" t="str">
        <f>_xlfn.XLOOKUP(表格1[[#This Row],[系統]],介質清單!A:A,介質清單!B:B,,0)</f>
        <v>工業水</v>
      </c>
      <c r="AG283" s="25"/>
      <c r="AH283" s="22" t="s">
        <v>3433</v>
      </c>
      <c r="AI283" s="24"/>
      <c r="AJ28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83" s="2" t="str" cm="1">
        <f t="array" ref="AK283">IFERROR(_xlfn.TEXTJOIN("-",TRUE,INDEX(_xlfn.TEXTSPLIT(B283,"-"),1),INDEX(_xlfn.TEXTSPLIT(B283,"-"),2),INDEX(_xlfn.TEXTSPLIT(B283,"-"),4),INDEX(_xlfn.TEXTSPLIT(B283,"-"),5)),_xlfn.TEXTJOIN("-",TRUE,_xlfn.XLOOKUP(VALUE(INDEX(_xlfn.TEXTSPLIT(B283,"-"),4)),'DN轉換表(必要)'!A:A,'DN轉換表(必要)'!B:B,,0),INDEX(_xlfn.TEXTSPLIT(B283,"-"),1),INDEX(_xlfn.TEXTSPLIT(B283,"-"),2),INDEX(_xlfn.TEXTSPLIT(B283,"-"),3),INDEX(_xlfn.TEXTSPLIT(B283,"-"),4),INDEX(_xlfn.TEXTSPLIT(B283,"-"),5)))</f>
        <v>DW-2101-AA1B-NA</v>
      </c>
      <c r="AL283" s="2" t="str">
        <f>IF(ISNUMBER(IFERROR(_xlfn.XLOOKUP(表格1[[#This Row],[Line_No]],'TEMP VALUE'!A:A,'DRAWING LIST'!A:A,,0),"")),"v","")</f>
        <v>v</v>
      </c>
      <c r="AM283" s="2" t="str">
        <f>_xlfn.XLOOKUP(表格1[[#This Row],[Series NO]], 版本控制!$A:$A, 版本控制!$E:$E, , 0, -1)</f>
        <v>啟用</v>
      </c>
    </row>
    <row r="284" spans="1:39">
      <c r="A284" s="18">
        <f>'圖號清單-114.04.25'!A284</f>
        <v>282</v>
      </c>
      <c r="B284" s="14" t="str">
        <f>_xlfn.XLOOKUP(表格1[[#This Row],[Series NO]],'圖號清單-114.04.25'!A:A,'圖號清單-114.04.25'!B:B,,0)</f>
        <v>DW-2101-80-AA1B-NA-7</v>
      </c>
      <c r="C284" s="3" t="str">
        <f>COUNTIF($AK$2:AK284, AK284) &amp; "/" &amp; COUNTIF($AK$2:$AK$3003, AK284)</f>
        <v>7/21</v>
      </c>
      <c r="D284" s="3" t="str">
        <f t="shared" si="8"/>
        <v>DW-2101-80-AA1B-NA</v>
      </c>
      <c r="E284" s="14" t="str" cm="1">
        <f t="array" ref="E284">IFERROR(_xlfn.TEXTJOIN("-",TRUE,_xlfn.XLOOKUP(VALUE(INDEX(_xlfn.TEXTSPLIT(B284,"-"),3)),'DN轉換表(必要)'!A:A,'DN轉換表(必要)'!B:B,,0),INDEX(_xlfn.TEXTSPLIT(B284,"-"),1),INDEX(_xlfn.TEXTSPLIT(B284,"-"),2),INDEX(_xlfn.TEXTSPLIT(B284,"-"),4),INDEX(_xlfn.TEXTSPLIT(B284,"-"),5)),_xlfn.TEXTJOIN("-",TRUE,_xlfn.XLOOKUP(VALUE(INDEX(_xlfn.TEXTSPLIT(B284,"-"),4)),'DN轉換表(必要)'!A:A,'DN轉換表(必要)'!B:B,,0),INDEX(_xlfn.TEXTSPLIT(B284,"-"),1),INDEX(_xlfn.TEXTSPLIT(B284,"-"),2),INDEX(_xlfn.TEXTSPLIT(B284,"-"),3),INDEX(_xlfn.TEXTSPLIT(B284,"-"),4),INDEX(_xlfn.TEXTSPLIT(B284,"-"),5)))</f>
        <v>3"-DW-2101-AA1B-NA</v>
      </c>
      <c r="F284" s="3" t="str">
        <f>IFERROR(_xlfn.XLOOKUP(_xlfn.CONCAT(表格1[[#This Row],[Series NO]],"_",SUBSTITUTE(F$1,"REV.","")),版本控制!$F:$F,版本控制!$C:$C,,0),"")</f>
        <v>04/22/'25</v>
      </c>
      <c r="G284" s="3" t="str">
        <f>IFERROR(_xlfn.XLOOKUP(_xlfn.CONCAT(表格1[[#This Row],[Series NO]],"_",SUBSTITUTE(G$1,"REV.","")),版本控制!$F:$F,版本控制!$C:$C,,0),"")</f>
        <v>07/08/'25</v>
      </c>
      <c r="H284" s="3" t="str">
        <f>IFERROR(_xlfn.XLOOKUP(_xlfn.CONCAT(表格1[[#This Row],[Series NO]],"_",SUBSTITUTE(H$1,"REV.","")),版本控制!$F:$F,版本控制!$C:$C,,0),"")</f>
        <v/>
      </c>
      <c r="I284" s="3" t="str">
        <f>IFERROR(_xlfn.XLOOKUP(_xlfn.CONCAT(表格1[[#This Row],[Series NO]],"_",SUBSTITUTE(I$1,"REV.","")),版本控制!$F:$F,版本控制!$C:$C,,0),"")</f>
        <v/>
      </c>
      <c r="J284" s="3" t="str">
        <f>IFERROR(_xlfn.XLOOKUP(_xlfn.CONCAT(表格1[[#This Row],[Series NO]],"_",SUBSTITUTE(J$1,"REV.","")),版本控制!$F:$F,版本控制!$C:$C,,0),"")</f>
        <v/>
      </c>
      <c r="K284" s="3" t="str" cm="1">
        <f t="array" ref="K284">INDEX(F$1:J$1,1,MATCH(1,1/($F284:J284&lt;&gt;"")))</f>
        <v>REV.2</v>
      </c>
      <c r="L284" s="3" t="str" cm="1">
        <f t="array" ref="L284">LOOKUP(2,1/($F284:J284&lt;&gt;""),$F284:J284)</f>
        <v>07/08/'25</v>
      </c>
      <c r="M284" s="3"/>
      <c r="N284" s="3" t="str">
        <f t="shared" si="9"/>
        <v>0282</v>
      </c>
      <c r="O284" s="28"/>
      <c r="P284" s="32"/>
      <c r="Q284" s="22" cm="1">
        <f t="array" ref="Q284">_xlfn.XLOOKUP(INDEX(_xlfn.TEXTSPLIT(表格1[[#This Row],[LINE   NUMBER]],"-"),1),'DN轉換表(必要)'!B:B,'DN轉換表(必要)'!C:C,,0)</f>
        <v>3</v>
      </c>
      <c r="R284" s="22" t="str" cm="1">
        <f t="array" ref="R284">IF(IFERROR(MATCH(INDEX(_xlfn.TEXTSPLIT(表格1[[#This Row],[LINE   NUMBER]],"-"),2),介質清單!I:I,0)&gt;=1,FALSE),"Trim",INDEX(_xlfn.TEXTSPLIT(表格1[[#This Row],[LINE   NUMBER]],"-"),2))</f>
        <v>DW</v>
      </c>
      <c r="S284" s="22" t="str" cm="1">
        <f t="array" ref="S28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84" s="22" t="str" cm="1">
        <f t="array" ref="T284">IF(LEN(INDEX(_xlfn.TEXTSPLIT(表格1[[#This Row],[LINE   NUMBER]],"-"),4))=4,INDEX(_xlfn.TEXTSPLIT(表格1[[#This Row],[LINE   NUMBER]],"-"),4),IF(LEN(MID(E284,FIND("AA",E284,1),4))=4,MID(E284,FIND("AA",E284,1),4),"Wrong"))</f>
        <v>AA1B</v>
      </c>
      <c r="U284" s="22" t="str" cm="1">
        <f t="array" ref="U28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84" s="22" t="str">
        <f>_xlfn.XLOOKUP(表格1[[#This Row],[級數]],管道等级索引表!B:B,管道等级索引表!G:G,,0)</f>
        <v>A106 Gr.B
API 5L Gr.B
SAWH</v>
      </c>
      <c r="W284" s="22" t="s">
        <v>5</v>
      </c>
      <c r="X284" s="23"/>
      <c r="Y284" s="22"/>
      <c r="Z284" s="22" t="str">
        <f>_xlfn.CONCAT(表格1[[#This Row],[系統]],"-",表格1[[#This Row],[編號]])</f>
        <v>DW-2101</v>
      </c>
      <c r="AA284" s="22"/>
      <c r="AB28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8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84" s="24" t="str">
        <f>IFERROR(_xlfn.XLOOKUP(表格1[[#This Row],[Line_No]],管道特性一覽表!A:A,管道特性一覽表!P:P,,0),"")</f>
        <v>水</v>
      </c>
      <c r="AE284" s="24" t="str" cm="1">
        <f t="array" ref="AE284">_xlfn.IFNA(_xlfn.XLOOKUP(表格1[[#This Row],[Series NO]],'依TP NO.篩選'!A:A,'依TP NO.篩選'!R:R,,0),_xlfn.XLOOKUP(VALUE(表格1[[#This Row],[Series NO]]),VALUE('依TP NO.篩選'!A:A),'依TP NO.篩選'!R:R,,0))</f>
        <v>TP-001</v>
      </c>
      <c r="AF284" s="24" t="str">
        <f>_xlfn.XLOOKUP(表格1[[#This Row],[系統]],介質清單!A:A,介質清單!B:B,,0)</f>
        <v>工業水</v>
      </c>
      <c r="AG284" s="25"/>
      <c r="AH284" s="22" t="s">
        <v>3433</v>
      </c>
      <c r="AI284" s="24"/>
      <c r="AJ28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84" s="2" t="str" cm="1">
        <f t="array" ref="AK284">IFERROR(_xlfn.TEXTJOIN("-",TRUE,INDEX(_xlfn.TEXTSPLIT(B284,"-"),1),INDEX(_xlfn.TEXTSPLIT(B284,"-"),2),INDEX(_xlfn.TEXTSPLIT(B284,"-"),4),INDEX(_xlfn.TEXTSPLIT(B284,"-"),5)),_xlfn.TEXTJOIN("-",TRUE,_xlfn.XLOOKUP(VALUE(INDEX(_xlfn.TEXTSPLIT(B284,"-"),4)),'DN轉換表(必要)'!A:A,'DN轉換表(必要)'!B:B,,0),INDEX(_xlfn.TEXTSPLIT(B284,"-"),1),INDEX(_xlfn.TEXTSPLIT(B284,"-"),2),INDEX(_xlfn.TEXTSPLIT(B284,"-"),3),INDEX(_xlfn.TEXTSPLIT(B284,"-"),4),INDEX(_xlfn.TEXTSPLIT(B284,"-"),5)))</f>
        <v>DW-2101-AA1B-NA</v>
      </c>
      <c r="AL284" s="2" t="str">
        <f>IF(ISNUMBER(IFERROR(_xlfn.XLOOKUP(表格1[[#This Row],[Line_No]],'TEMP VALUE'!A:A,'DRAWING LIST'!A:A,,0),"")),"v","")</f>
        <v>v</v>
      </c>
      <c r="AM284" s="2" t="str">
        <f>_xlfn.XLOOKUP(表格1[[#This Row],[Series NO]], 版本控制!$A:$A, 版本控制!$E:$E, , 0, -1)</f>
        <v>啟用</v>
      </c>
    </row>
    <row r="285" spans="1:39">
      <c r="A285" s="18">
        <f>'圖號清單-114.04.25'!A285</f>
        <v>283</v>
      </c>
      <c r="B285" s="14" t="str">
        <f>_xlfn.XLOOKUP(表格1[[#This Row],[Series NO]],'圖號清單-114.04.25'!A:A,'圖號清單-114.04.25'!B:B,,0)</f>
        <v>DW-2101-80-AA1B-NA-8</v>
      </c>
      <c r="C285" s="3" t="str">
        <f>COUNTIF($AK$2:AK285, AK285) &amp; "/" &amp; COUNTIF($AK$2:$AK$3003, AK285)</f>
        <v>8/21</v>
      </c>
      <c r="D285" s="3" t="str">
        <f t="shared" si="8"/>
        <v>DW-2101-80-AA1B-NA</v>
      </c>
      <c r="E285" s="14" t="str" cm="1">
        <f t="array" ref="E285">IFERROR(_xlfn.TEXTJOIN("-",TRUE,_xlfn.XLOOKUP(VALUE(INDEX(_xlfn.TEXTSPLIT(B285,"-"),3)),'DN轉換表(必要)'!A:A,'DN轉換表(必要)'!B:B,,0),INDEX(_xlfn.TEXTSPLIT(B285,"-"),1),INDEX(_xlfn.TEXTSPLIT(B285,"-"),2),INDEX(_xlfn.TEXTSPLIT(B285,"-"),4),INDEX(_xlfn.TEXTSPLIT(B285,"-"),5)),_xlfn.TEXTJOIN("-",TRUE,_xlfn.XLOOKUP(VALUE(INDEX(_xlfn.TEXTSPLIT(B285,"-"),4)),'DN轉換表(必要)'!A:A,'DN轉換表(必要)'!B:B,,0),INDEX(_xlfn.TEXTSPLIT(B285,"-"),1),INDEX(_xlfn.TEXTSPLIT(B285,"-"),2),INDEX(_xlfn.TEXTSPLIT(B285,"-"),3),INDEX(_xlfn.TEXTSPLIT(B285,"-"),4),INDEX(_xlfn.TEXTSPLIT(B285,"-"),5)))</f>
        <v>3"-DW-2101-AA1B-NA</v>
      </c>
      <c r="F285" s="3" t="str">
        <f>IFERROR(_xlfn.XLOOKUP(_xlfn.CONCAT(表格1[[#This Row],[Series NO]],"_",SUBSTITUTE(F$1,"REV.","")),版本控制!$F:$F,版本控制!$C:$C,,0),"")</f>
        <v>04/22/'25</v>
      </c>
      <c r="G285" s="3" t="str">
        <f>IFERROR(_xlfn.XLOOKUP(_xlfn.CONCAT(表格1[[#This Row],[Series NO]],"_",SUBSTITUTE(G$1,"REV.","")),版本控制!$F:$F,版本控制!$C:$C,,0),"")</f>
        <v>07/08/'25</v>
      </c>
      <c r="H285" s="3" t="str">
        <f>IFERROR(_xlfn.XLOOKUP(_xlfn.CONCAT(表格1[[#This Row],[Series NO]],"_",SUBSTITUTE(H$1,"REV.","")),版本控制!$F:$F,版本控制!$C:$C,,0),"")</f>
        <v/>
      </c>
      <c r="I285" s="3" t="str">
        <f>IFERROR(_xlfn.XLOOKUP(_xlfn.CONCAT(表格1[[#This Row],[Series NO]],"_",SUBSTITUTE(I$1,"REV.","")),版本控制!$F:$F,版本控制!$C:$C,,0),"")</f>
        <v/>
      </c>
      <c r="J285" s="3" t="str">
        <f>IFERROR(_xlfn.XLOOKUP(_xlfn.CONCAT(表格1[[#This Row],[Series NO]],"_",SUBSTITUTE(J$1,"REV.","")),版本控制!$F:$F,版本控制!$C:$C,,0),"")</f>
        <v/>
      </c>
      <c r="K285" s="3" t="str" cm="1">
        <f t="array" ref="K285">INDEX(F$1:J$1,1,MATCH(1,1/($F285:J285&lt;&gt;"")))</f>
        <v>REV.2</v>
      </c>
      <c r="L285" s="3" t="str" cm="1">
        <f t="array" ref="L285">LOOKUP(2,1/($F285:J285&lt;&gt;""),$F285:J285)</f>
        <v>07/08/'25</v>
      </c>
      <c r="M285" s="3"/>
      <c r="N285" s="3" t="str">
        <f t="shared" si="9"/>
        <v>0283</v>
      </c>
      <c r="O285" s="28"/>
      <c r="P285" s="32"/>
      <c r="Q285" s="22" cm="1">
        <f t="array" ref="Q285">_xlfn.XLOOKUP(INDEX(_xlfn.TEXTSPLIT(表格1[[#This Row],[LINE   NUMBER]],"-"),1),'DN轉換表(必要)'!B:B,'DN轉換表(必要)'!C:C,,0)</f>
        <v>3</v>
      </c>
      <c r="R285" s="22" t="str" cm="1">
        <f t="array" ref="R285">IF(IFERROR(MATCH(INDEX(_xlfn.TEXTSPLIT(表格1[[#This Row],[LINE   NUMBER]],"-"),2),介質清單!I:I,0)&gt;=1,FALSE),"Trim",INDEX(_xlfn.TEXTSPLIT(表格1[[#This Row],[LINE   NUMBER]],"-"),2))</f>
        <v>DW</v>
      </c>
      <c r="S285" s="22" t="str" cm="1">
        <f t="array" ref="S28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85" s="22" t="str" cm="1">
        <f t="array" ref="T285">IF(LEN(INDEX(_xlfn.TEXTSPLIT(表格1[[#This Row],[LINE   NUMBER]],"-"),4))=4,INDEX(_xlfn.TEXTSPLIT(表格1[[#This Row],[LINE   NUMBER]],"-"),4),IF(LEN(MID(E285,FIND("AA",E285,1),4))=4,MID(E285,FIND("AA",E285,1),4),"Wrong"))</f>
        <v>AA1B</v>
      </c>
      <c r="U285" s="22" t="str" cm="1">
        <f t="array" ref="U28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85" s="22" t="str">
        <f>_xlfn.XLOOKUP(表格1[[#This Row],[級數]],管道等级索引表!B:B,管道等级索引表!G:G,,0)</f>
        <v>A106 Gr.B
API 5L Gr.B
SAWH</v>
      </c>
      <c r="W285" s="22" t="s">
        <v>5</v>
      </c>
      <c r="X285" s="23"/>
      <c r="Y285" s="22"/>
      <c r="Z285" s="22" t="str">
        <f>_xlfn.CONCAT(表格1[[#This Row],[系統]],"-",表格1[[#This Row],[編號]])</f>
        <v>DW-2101</v>
      </c>
      <c r="AA285" s="22"/>
      <c r="AB28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8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85" s="24" t="str">
        <f>IFERROR(_xlfn.XLOOKUP(表格1[[#This Row],[Line_No]],管道特性一覽表!A:A,管道特性一覽表!P:P,,0),"")</f>
        <v>水</v>
      </c>
      <c r="AE285" s="24" t="str" cm="1">
        <f t="array" ref="AE285">_xlfn.IFNA(_xlfn.XLOOKUP(表格1[[#This Row],[Series NO]],'依TP NO.篩選'!A:A,'依TP NO.篩選'!R:R,,0),_xlfn.XLOOKUP(VALUE(表格1[[#This Row],[Series NO]]),VALUE('依TP NO.篩選'!A:A),'依TP NO.篩選'!R:R,,0))</f>
        <v>TP-001</v>
      </c>
      <c r="AF285" s="24" t="str">
        <f>_xlfn.XLOOKUP(表格1[[#This Row],[系統]],介質清單!A:A,介質清單!B:B,,0)</f>
        <v>工業水</v>
      </c>
      <c r="AG285" s="25"/>
      <c r="AH285" s="22" t="s">
        <v>3433</v>
      </c>
      <c r="AI285" s="24"/>
      <c r="AJ28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85" s="2" t="str" cm="1">
        <f t="array" ref="AK285">IFERROR(_xlfn.TEXTJOIN("-",TRUE,INDEX(_xlfn.TEXTSPLIT(B285,"-"),1),INDEX(_xlfn.TEXTSPLIT(B285,"-"),2),INDEX(_xlfn.TEXTSPLIT(B285,"-"),4),INDEX(_xlfn.TEXTSPLIT(B285,"-"),5)),_xlfn.TEXTJOIN("-",TRUE,_xlfn.XLOOKUP(VALUE(INDEX(_xlfn.TEXTSPLIT(B285,"-"),4)),'DN轉換表(必要)'!A:A,'DN轉換表(必要)'!B:B,,0),INDEX(_xlfn.TEXTSPLIT(B285,"-"),1),INDEX(_xlfn.TEXTSPLIT(B285,"-"),2),INDEX(_xlfn.TEXTSPLIT(B285,"-"),3),INDEX(_xlfn.TEXTSPLIT(B285,"-"),4),INDEX(_xlfn.TEXTSPLIT(B285,"-"),5)))</f>
        <v>DW-2101-AA1B-NA</v>
      </c>
      <c r="AL285" s="2" t="str">
        <f>IF(ISNUMBER(IFERROR(_xlfn.XLOOKUP(表格1[[#This Row],[Line_No]],'TEMP VALUE'!A:A,'DRAWING LIST'!A:A,,0),"")),"v","")</f>
        <v>v</v>
      </c>
      <c r="AM285" s="2" t="str">
        <f>_xlfn.XLOOKUP(表格1[[#This Row],[Series NO]], 版本控制!$A:$A, 版本控制!$E:$E, , 0, -1)</f>
        <v>啟用</v>
      </c>
    </row>
    <row r="286" spans="1:39">
      <c r="A286" s="18">
        <f>'圖號清單-114.04.25'!A286</f>
        <v>284</v>
      </c>
      <c r="B286" s="14" t="str">
        <f>_xlfn.XLOOKUP(表格1[[#This Row],[Series NO]],'圖號清單-114.04.25'!A:A,'圖號清單-114.04.25'!B:B,,0)</f>
        <v>DW-2101-80-AA1B-NA-9</v>
      </c>
      <c r="C286" s="3" t="str">
        <f>COUNTIF($AK$2:AK286, AK286) &amp; "/" &amp; COUNTIF($AK$2:$AK$3003, AK286)</f>
        <v>9/21</v>
      </c>
      <c r="D286" s="3" t="str">
        <f t="shared" si="8"/>
        <v>DW-2101-80-AA1B-NA</v>
      </c>
      <c r="E286" s="14" t="str" cm="1">
        <f t="array" ref="E286">IFERROR(_xlfn.TEXTJOIN("-",TRUE,_xlfn.XLOOKUP(VALUE(INDEX(_xlfn.TEXTSPLIT(B286,"-"),3)),'DN轉換表(必要)'!A:A,'DN轉換表(必要)'!B:B,,0),INDEX(_xlfn.TEXTSPLIT(B286,"-"),1),INDEX(_xlfn.TEXTSPLIT(B286,"-"),2),INDEX(_xlfn.TEXTSPLIT(B286,"-"),4),INDEX(_xlfn.TEXTSPLIT(B286,"-"),5)),_xlfn.TEXTJOIN("-",TRUE,_xlfn.XLOOKUP(VALUE(INDEX(_xlfn.TEXTSPLIT(B286,"-"),4)),'DN轉換表(必要)'!A:A,'DN轉換表(必要)'!B:B,,0),INDEX(_xlfn.TEXTSPLIT(B286,"-"),1),INDEX(_xlfn.TEXTSPLIT(B286,"-"),2),INDEX(_xlfn.TEXTSPLIT(B286,"-"),3),INDEX(_xlfn.TEXTSPLIT(B286,"-"),4),INDEX(_xlfn.TEXTSPLIT(B286,"-"),5)))</f>
        <v>3"-DW-2101-AA1B-NA</v>
      </c>
      <c r="F286" s="3" t="str">
        <f>IFERROR(_xlfn.XLOOKUP(_xlfn.CONCAT(表格1[[#This Row],[Series NO]],"_",SUBSTITUTE(F$1,"REV.","")),版本控制!$F:$F,版本控制!$C:$C,,0),"")</f>
        <v>04/22/'25</v>
      </c>
      <c r="G286" s="3" t="str">
        <f>IFERROR(_xlfn.XLOOKUP(_xlfn.CONCAT(表格1[[#This Row],[Series NO]],"_",SUBSTITUTE(G$1,"REV.","")),版本控制!$F:$F,版本控制!$C:$C,,0),"")</f>
        <v>07/08/'25</v>
      </c>
      <c r="H286" s="3" t="str">
        <f>IFERROR(_xlfn.XLOOKUP(_xlfn.CONCAT(表格1[[#This Row],[Series NO]],"_",SUBSTITUTE(H$1,"REV.","")),版本控制!$F:$F,版本控制!$C:$C,,0),"")</f>
        <v/>
      </c>
      <c r="I286" s="3" t="str">
        <f>IFERROR(_xlfn.XLOOKUP(_xlfn.CONCAT(表格1[[#This Row],[Series NO]],"_",SUBSTITUTE(I$1,"REV.","")),版本控制!$F:$F,版本控制!$C:$C,,0),"")</f>
        <v/>
      </c>
      <c r="J286" s="3" t="str">
        <f>IFERROR(_xlfn.XLOOKUP(_xlfn.CONCAT(表格1[[#This Row],[Series NO]],"_",SUBSTITUTE(J$1,"REV.","")),版本控制!$F:$F,版本控制!$C:$C,,0),"")</f>
        <v/>
      </c>
      <c r="K286" s="3" t="str" cm="1">
        <f t="array" ref="K286">INDEX(F$1:J$1,1,MATCH(1,1/($F286:J286&lt;&gt;"")))</f>
        <v>REV.2</v>
      </c>
      <c r="L286" s="3" t="str" cm="1">
        <f t="array" ref="L286">LOOKUP(2,1/($F286:J286&lt;&gt;""),$F286:J286)</f>
        <v>07/08/'25</v>
      </c>
      <c r="M286" s="3"/>
      <c r="N286" s="3" t="str">
        <f t="shared" si="9"/>
        <v>0284</v>
      </c>
      <c r="O286" s="28"/>
      <c r="P286" s="15"/>
      <c r="Q286" s="22" cm="1">
        <f t="array" ref="Q286">_xlfn.XLOOKUP(INDEX(_xlfn.TEXTSPLIT(表格1[[#This Row],[LINE   NUMBER]],"-"),1),'DN轉換表(必要)'!B:B,'DN轉換表(必要)'!C:C,,0)</f>
        <v>3</v>
      </c>
      <c r="R286" s="22" t="str" cm="1">
        <f t="array" ref="R286">IF(IFERROR(MATCH(INDEX(_xlfn.TEXTSPLIT(表格1[[#This Row],[LINE   NUMBER]],"-"),2),介質清單!I:I,0)&gt;=1,FALSE),"Trim",INDEX(_xlfn.TEXTSPLIT(表格1[[#This Row],[LINE   NUMBER]],"-"),2))</f>
        <v>DW</v>
      </c>
      <c r="S286" s="22" t="str" cm="1">
        <f t="array" ref="S28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86" s="22" t="str" cm="1">
        <f t="array" ref="T286">IF(LEN(INDEX(_xlfn.TEXTSPLIT(表格1[[#This Row],[LINE   NUMBER]],"-"),4))=4,INDEX(_xlfn.TEXTSPLIT(表格1[[#This Row],[LINE   NUMBER]],"-"),4),IF(LEN(MID(E286,FIND("AA",E286,1),4))=4,MID(E286,FIND("AA",E286,1),4),"Wrong"))</f>
        <v>AA1B</v>
      </c>
      <c r="U286" s="22" t="str" cm="1">
        <f t="array" ref="U28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86" s="22" t="str">
        <f>_xlfn.XLOOKUP(表格1[[#This Row],[級數]],管道等级索引表!B:B,管道等级索引表!G:G,,0)</f>
        <v>A106 Gr.B
API 5L Gr.B
SAWH</v>
      </c>
      <c r="W286" s="22" t="s">
        <v>5</v>
      </c>
      <c r="X286" s="23"/>
      <c r="Y286" s="22"/>
      <c r="Z286" s="22" t="str">
        <f>_xlfn.CONCAT(表格1[[#This Row],[系統]],"-",表格1[[#This Row],[編號]])</f>
        <v>DW-2101</v>
      </c>
      <c r="AA286" s="22"/>
      <c r="AB28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8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86" s="24" t="str">
        <f>IFERROR(_xlfn.XLOOKUP(表格1[[#This Row],[Line_No]],管道特性一覽表!A:A,管道特性一覽表!P:P,,0),"")</f>
        <v>水</v>
      </c>
      <c r="AE286" s="24" t="str" cm="1">
        <f t="array" ref="AE286">_xlfn.IFNA(_xlfn.XLOOKUP(表格1[[#This Row],[Series NO]],'依TP NO.篩選'!A:A,'依TP NO.篩選'!R:R,,0),_xlfn.XLOOKUP(VALUE(表格1[[#This Row],[Series NO]]),VALUE('依TP NO.篩選'!A:A),'依TP NO.篩選'!R:R,,0))</f>
        <v>TP-001</v>
      </c>
      <c r="AF286" s="24" t="str">
        <f>_xlfn.XLOOKUP(表格1[[#This Row],[系統]],介質清單!A:A,介質清單!B:B,,0)</f>
        <v>工業水</v>
      </c>
      <c r="AG286" s="25"/>
      <c r="AH286" s="22" t="s">
        <v>3433</v>
      </c>
      <c r="AI286" s="24"/>
      <c r="AJ28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86" s="2" t="str" cm="1">
        <f t="array" ref="AK286">IFERROR(_xlfn.TEXTJOIN("-",TRUE,INDEX(_xlfn.TEXTSPLIT(B286,"-"),1),INDEX(_xlfn.TEXTSPLIT(B286,"-"),2),INDEX(_xlfn.TEXTSPLIT(B286,"-"),4),INDEX(_xlfn.TEXTSPLIT(B286,"-"),5)),_xlfn.TEXTJOIN("-",TRUE,_xlfn.XLOOKUP(VALUE(INDEX(_xlfn.TEXTSPLIT(B286,"-"),4)),'DN轉換表(必要)'!A:A,'DN轉換表(必要)'!B:B,,0),INDEX(_xlfn.TEXTSPLIT(B286,"-"),1),INDEX(_xlfn.TEXTSPLIT(B286,"-"),2),INDEX(_xlfn.TEXTSPLIT(B286,"-"),3),INDEX(_xlfn.TEXTSPLIT(B286,"-"),4),INDEX(_xlfn.TEXTSPLIT(B286,"-"),5)))</f>
        <v>DW-2101-AA1B-NA</v>
      </c>
      <c r="AL286" s="2" t="str">
        <f>IF(ISNUMBER(IFERROR(_xlfn.XLOOKUP(表格1[[#This Row],[Line_No]],'TEMP VALUE'!A:A,'DRAWING LIST'!A:A,,0),"")),"v","")</f>
        <v>v</v>
      </c>
      <c r="AM286" s="2" t="str">
        <f>_xlfn.XLOOKUP(表格1[[#This Row],[Series NO]], 版本控制!$A:$A, 版本控制!$E:$E, , 0, -1)</f>
        <v>啟用</v>
      </c>
    </row>
    <row r="287" spans="1:39">
      <c r="A287" s="18">
        <f>'圖號清單-114.04.25'!A287</f>
        <v>285</v>
      </c>
      <c r="B287" s="14" t="str">
        <f>_xlfn.XLOOKUP(表格1[[#This Row],[Series NO]],'圖號清單-114.04.25'!A:A,'圖號清單-114.04.25'!B:B,,0)</f>
        <v>DW-2101-80-AA1B-NA-10</v>
      </c>
      <c r="C287" s="3" t="str">
        <f>COUNTIF($AK$2:AK287, AK287) &amp; "/" &amp; COUNTIF($AK$2:$AK$3003, AK287)</f>
        <v>10/21</v>
      </c>
      <c r="D287" s="3" t="str">
        <f t="shared" si="8"/>
        <v>DW-2101-80-AA1B-NA</v>
      </c>
      <c r="E287" s="14" t="str" cm="1">
        <f t="array" ref="E287">IFERROR(_xlfn.TEXTJOIN("-",TRUE,_xlfn.XLOOKUP(VALUE(INDEX(_xlfn.TEXTSPLIT(B287,"-"),3)),'DN轉換表(必要)'!A:A,'DN轉換表(必要)'!B:B,,0),INDEX(_xlfn.TEXTSPLIT(B287,"-"),1),INDEX(_xlfn.TEXTSPLIT(B287,"-"),2),INDEX(_xlfn.TEXTSPLIT(B287,"-"),4),INDEX(_xlfn.TEXTSPLIT(B287,"-"),5)),_xlfn.TEXTJOIN("-",TRUE,_xlfn.XLOOKUP(VALUE(INDEX(_xlfn.TEXTSPLIT(B287,"-"),4)),'DN轉換表(必要)'!A:A,'DN轉換表(必要)'!B:B,,0),INDEX(_xlfn.TEXTSPLIT(B287,"-"),1),INDEX(_xlfn.TEXTSPLIT(B287,"-"),2),INDEX(_xlfn.TEXTSPLIT(B287,"-"),3),INDEX(_xlfn.TEXTSPLIT(B287,"-"),4),INDEX(_xlfn.TEXTSPLIT(B287,"-"),5)))</f>
        <v>3"-DW-2101-AA1B-NA</v>
      </c>
      <c r="F287" s="3" t="str">
        <f>IFERROR(_xlfn.XLOOKUP(_xlfn.CONCAT(表格1[[#This Row],[Series NO]],"_",SUBSTITUTE(F$1,"REV.","")),版本控制!$F:$F,版本控制!$C:$C,,0),"")</f>
        <v>04/22/'25</v>
      </c>
      <c r="G287" s="3" t="str">
        <f>IFERROR(_xlfn.XLOOKUP(_xlfn.CONCAT(表格1[[#This Row],[Series NO]],"_",SUBSTITUTE(G$1,"REV.","")),版本控制!$F:$F,版本控制!$C:$C,,0),"")</f>
        <v>07/08/'25</v>
      </c>
      <c r="H287" s="3" t="str">
        <f>IFERROR(_xlfn.XLOOKUP(_xlfn.CONCAT(表格1[[#This Row],[Series NO]],"_",SUBSTITUTE(H$1,"REV.","")),版本控制!$F:$F,版本控制!$C:$C,,0),"")</f>
        <v/>
      </c>
      <c r="I287" s="3" t="str">
        <f>IFERROR(_xlfn.XLOOKUP(_xlfn.CONCAT(表格1[[#This Row],[Series NO]],"_",SUBSTITUTE(I$1,"REV.","")),版本控制!$F:$F,版本控制!$C:$C,,0),"")</f>
        <v/>
      </c>
      <c r="J287" s="3" t="str">
        <f>IFERROR(_xlfn.XLOOKUP(_xlfn.CONCAT(表格1[[#This Row],[Series NO]],"_",SUBSTITUTE(J$1,"REV.","")),版本控制!$F:$F,版本控制!$C:$C,,0),"")</f>
        <v/>
      </c>
      <c r="K287" s="3" t="str" cm="1">
        <f t="array" ref="K287">INDEX(F$1:J$1,1,MATCH(1,1/($F287:J287&lt;&gt;"")))</f>
        <v>REV.2</v>
      </c>
      <c r="L287" s="3" t="str" cm="1">
        <f t="array" ref="L287">LOOKUP(2,1/($F287:J287&lt;&gt;""),$F287:J287)</f>
        <v>07/08/'25</v>
      </c>
      <c r="M287" s="3"/>
      <c r="N287" s="3" t="str">
        <f t="shared" si="9"/>
        <v>0285</v>
      </c>
      <c r="O287" s="28"/>
      <c r="P287" s="32"/>
      <c r="Q287" s="22" cm="1">
        <f t="array" ref="Q287">_xlfn.XLOOKUP(INDEX(_xlfn.TEXTSPLIT(表格1[[#This Row],[LINE   NUMBER]],"-"),1),'DN轉換表(必要)'!B:B,'DN轉換表(必要)'!C:C,,0)</f>
        <v>3</v>
      </c>
      <c r="R287" s="22" t="str" cm="1">
        <f t="array" ref="R287">IF(IFERROR(MATCH(INDEX(_xlfn.TEXTSPLIT(表格1[[#This Row],[LINE   NUMBER]],"-"),2),介質清單!I:I,0)&gt;=1,FALSE),"Trim",INDEX(_xlfn.TEXTSPLIT(表格1[[#This Row],[LINE   NUMBER]],"-"),2))</f>
        <v>DW</v>
      </c>
      <c r="S287" s="22" t="str" cm="1">
        <f t="array" ref="S28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87" s="22" t="str" cm="1">
        <f t="array" ref="T287">IF(LEN(INDEX(_xlfn.TEXTSPLIT(表格1[[#This Row],[LINE   NUMBER]],"-"),4))=4,INDEX(_xlfn.TEXTSPLIT(表格1[[#This Row],[LINE   NUMBER]],"-"),4),IF(LEN(MID(E287,FIND("AA",E287,1),4))=4,MID(E287,FIND("AA",E287,1),4),"Wrong"))</f>
        <v>AA1B</v>
      </c>
      <c r="U287" s="22" t="str" cm="1">
        <f t="array" ref="U28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87" s="22" t="str">
        <f>_xlfn.XLOOKUP(表格1[[#This Row],[級數]],管道等级索引表!B:B,管道等级索引表!G:G,,0)</f>
        <v>A106 Gr.B
API 5L Gr.B
SAWH</v>
      </c>
      <c r="W287" s="22" t="s">
        <v>5</v>
      </c>
      <c r="X287" s="23"/>
      <c r="Y287" s="22"/>
      <c r="Z287" s="22" t="str">
        <f>_xlfn.CONCAT(表格1[[#This Row],[系統]],"-",表格1[[#This Row],[編號]])</f>
        <v>DW-2101</v>
      </c>
      <c r="AA287" s="22"/>
      <c r="AB28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8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87" s="24" t="str">
        <f>IFERROR(_xlfn.XLOOKUP(表格1[[#This Row],[Line_No]],管道特性一覽表!A:A,管道特性一覽表!P:P,,0),"")</f>
        <v>水</v>
      </c>
      <c r="AE287" s="24" t="str" cm="1">
        <f t="array" ref="AE287">_xlfn.IFNA(_xlfn.XLOOKUP(表格1[[#This Row],[Series NO]],'依TP NO.篩選'!A:A,'依TP NO.篩選'!R:R,,0),_xlfn.XLOOKUP(VALUE(表格1[[#This Row],[Series NO]]),VALUE('依TP NO.篩選'!A:A),'依TP NO.篩選'!R:R,,0))</f>
        <v>TP-001</v>
      </c>
      <c r="AF287" s="24" t="str">
        <f>_xlfn.XLOOKUP(表格1[[#This Row],[系統]],介質清單!A:A,介質清單!B:B,,0)</f>
        <v>工業水</v>
      </c>
      <c r="AG287" s="25"/>
      <c r="AH287" s="22" t="s">
        <v>3433</v>
      </c>
      <c r="AI287" s="24"/>
      <c r="AJ28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87" s="2" t="str" cm="1">
        <f t="array" ref="AK287">IFERROR(_xlfn.TEXTJOIN("-",TRUE,INDEX(_xlfn.TEXTSPLIT(B287,"-"),1),INDEX(_xlfn.TEXTSPLIT(B287,"-"),2),INDEX(_xlfn.TEXTSPLIT(B287,"-"),4),INDEX(_xlfn.TEXTSPLIT(B287,"-"),5)),_xlfn.TEXTJOIN("-",TRUE,_xlfn.XLOOKUP(VALUE(INDEX(_xlfn.TEXTSPLIT(B287,"-"),4)),'DN轉換表(必要)'!A:A,'DN轉換表(必要)'!B:B,,0),INDEX(_xlfn.TEXTSPLIT(B287,"-"),1),INDEX(_xlfn.TEXTSPLIT(B287,"-"),2),INDEX(_xlfn.TEXTSPLIT(B287,"-"),3),INDEX(_xlfn.TEXTSPLIT(B287,"-"),4),INDEX(_xlfn.TEXTSPLIT(B287,"-"),5)))</f>
        <v>DW-2101-AA1B-NA</v>
      </c>
      <c r="AL287" s="2" t="str">
        <f>IF(ISNUMBER(IFERROR(_xlfn.XLOOKUP(表格1[[#This Row],[Line_No]],'TEMP VALUE'!A:A,'DRAWING LIST'!A:A,,0),"")),"v","")</f>
        <v>v</v>
      </c>
      <c r="AM287" s="2" t="str">
        <f>_xlfn.XLOOKUP(表格1[[#This Row],[Series NO]], 版本控制!$A:$A, 版本控制!$E:$E, , 0, -1)</f>
        <v>啟用</v>
      </c>
    </row>
    <row r="288" spans="1:39">
      <c r="A288" s="18">
        <f>'圖號清單-114.04.25'!A288</f>
        <v>286</v>
      </c>
      <c r="B288" s="14" t="str">
        <f>_xlfn.XLOOKUP(表格1[[#This Row],[Series NO]],'圖號清單-114.04.25'!A:A,'圖號清單-114.04.25'!B:B,,0)</f>
        <v>DW-2101-80-AA1B-NA-11</v>
      </c>
      <c r="C288" s="3" t="str">
        <f>COUNTIF($AK$2:AK288, AK288) &amp; "/" &amp; COUNTIF($AK$2:$AK$3003, AK288)</f>
        <v>11/21</v>
      </c>
      <c r="D288" s="3" t="str">
        <f t="shared" si="8"/>
        <v>DW-2101-80-AA1B-NA</v>
      </c>
      <c r="E288" s="14" t="str" cm="1">
        <f t="array" ref="E288">IFERROR(_xlfn.TEXTJOIN("-",TRUE,_xlfn.XLOOKUP(VALUE(INDEX(_xlfn.TEXTSPLIT(B288,"-"),3)),'DN轉換表(必要)'!A:A,'DN轉換表(必要)'!B:B,,0),INDEX(_xlfn.TEXTSPLIT(B288,"-"),1),INDEX(_xlfn.TEXTSPLIT(B288,"-"),2),INDEX(_xlfn.TEXTSPLIT(B288,"-"),4),INDEX(_xlfn.TEXTSPLIT(B288,"-"),5)),_xlfn.TEXTJOIN("-",TRUE,_xlfn.XLOOKUP(VALUE(INDEX(_xlfn.TEXTSPLIT(B288,"-"),4)),'DN轉換表(必要)'!A:A,'DN轉換表(必要)'!B:B,,0),INDEX(_xlfn.TEXTSPLIT(B288,"-"),1),INDEX(_xlfn.TEXTSPLIT(B288,"-"),2),INDEX(_xlfn.TEXTSPLIT(B288,"-"),3),INDEX(_xlfn.TEXTSPLIT(B288,"-"),4),INDEX(_xlfn.TEXTSPLIT(B288,"-"),5)))</f>
        <v>3"-DW-2101-AA1B-NA</v>
      </c>
      <c r="F288" s="3" t="str">
        <f>IFERROR(_xlfn.XLOOKUP(_xlfn.CONCAT(表格1[[#This Row],[Series NO]],"_",SUBSTITUTE(F$1,"REV.","")),版本控制!$F:$F,版本控制!$C:$C,,0),"")</f>
        <v>04/22/'25</v>
      </c>
      <c r="G288" s="3" t="str">
        <f>IFERROR(_xlfn.XLOOKUP(_xlfn.CONCAT(表格1[[#This Row],[Series NO]],"_",SUBSTITUTE(G$1,"REV.","")),版本控制!$F:$F,版本控制!$C:$C,,0),"")</f>
        <v>07/08/'25</v>
      </c>
      <c r="H288" s="3" t="str">
        <f>IFERROR(_xlfn.XLOOKUP(_xlfn.CONCAT(表格1[[#This Row],[Series NO]],"_",SUBSTITUTE(H$1,"REV.","")),版本控制!$F:$F,版本控制!$C:$C,,0),"")</f>
        <v/>
      </c>
      <c r="I288" s="3" t="str">
        <f>IFERROR(_xlfn.XLOOKUP(_xlfn.CONCAT(表格1[[#This Row],[Series NO]],"_",SUBSTITUTE(I$1,"REV.","")),版本控制!$F:$F,版本控制!$C:$C,,0),"")</f>
        <v/>
      </c>
      <c r="J288" s="3" t="str">
        <f>IFERROR(_xlfn.XLOOKUP(_xlfn.CONCAT(表格1[[#This Row],[Series NO]],"_",SUBSTITUTE(J$1,"REV.","")),版本控制!$F:$F,版本控制!$C:$C,,0),"")</f>
        <v/>
      </c>
      <c r="K288" s="3" t="str" cm="1">
        <f t="array" ref="K288">INDEX(F$1:J$1,1,MATCH(1,1/($F288:J288&lt;&gt;"")))</f>
        <v>REV.2</v>
      </c>
      <c r="L288" s="3" t="str" cm="1">
        <f t="array" ref="L288">LOOKUP(2,1/($F288:J288&lt;&gt;""),$F288:J288)</f>
        <v>07/08/'25</v>
      </c>
      <c r="M288" s="3"/>
      <c r="N288" s="3" t="str">
        <f t="shared" si="9"/>
        <v>0286</v>
      </c>
      <c r="O288" s="28"/>
      <c r="P288" s="15"/>
      <c r="Q288" s="22" cm="1">
        <f t="array" ref="Q288">_xlfn.XLOOKUP(INDEX(_xlfn.TEXTSPLIT(表格1[[#This Row],[LINE   NUMBER]],"-"),1),'DN轉換表(必要)'!B:B,'DN轉換表(必要)'!C:C,,0)</f>
        <v>3</v>
      </c>
      <c r="R288" s="22" t="str" cm="1">
        <f t="array" ref="R288">IF(IFERROR(MATCH(INDEX(_xlfn.TEXTSPLIT(表格1[[#This Row],[LINE   NUMBER]],"-"),2),介質清單!I:I,0)&gt;=1,FALSE),"Trim",INDEX(_xlfn.TEXTSPLIT(表格1[[#This Row],[LINE   NUMBER]],"-"),2))</f>
        <v>DW</v>
      </c>
      <c r="S288" s="22" t="str" cm="1">
        <f t="array" ref="S28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88" s="22" t="str" cm="1">
        <f t="array" ref="T288">IF(LEN(INDEX(_xlfn.TEXTSPLIT(表格1[[#This Row],[LINE   NUMBER]],"-"),4))=4,INDEX(_xlfn.TEXTSPLIT(表格1[[#This Row],[LINE   NUMBER]],"-"),4),IF(LEN(MID(E288,FIND("AA",E288,1),4))=4,MID(E288,FIND("AA",E288,1),4),"Wrong"))</f>
        <v>AA1B</v>
      </c>
      <c r="U288" s="22" t="str" cm="1">
        <f t="array" ref="U28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88" s="22" t="str">
        <f>_xlfn.XLOOKUP(表格1[[#This Row],[級數]],管道等级索引表!B:B,管道等级索引表!G:G,,0)</f>
        <v>A106 Gr.B
API 5L Gr.B
SAWH</v>
      </c>
      <c r="W288" s="22" t="s">
        <v>5</v>
      </c>
      <c r="X288" s="23"/>
      <c r="Y288" s="22"/>
      <c r="Z288" s="22" t="str">
        <f>_xlfn.CONCAT(表格1[[#This Row],[系統]],"-",表格1[[#This Row],[編號]])</f>
        <v>DW-2101</v>
      </c>
      <c r="AA288" s="22"/>
      <c r="AB28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8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88" s="24" t="str">
        <f>IFERROR(_xlfn.XLOOKUP(表格1[[#This Row],[Line_No]],管道特性一覽表!A:A,管道特性一覽表!P:P,,0),"")</f>
        <v>水</v>
      </c>
      <c r="AE288" s="24" t="str" cm="1">
        <f t="array" ref="AE288">_xlfn.IFNA(_xlfn.XLOOKUP(表格1[[#This Row],[Series NO]],'依TP NO.篩選'!A:A,'依TP NO.篩選'!R:R,,0),_xlfn.XLOOKUP(VALUE(表格1[[#This Row],[Series NO]]),VALUE('依TP NO.篩選'!A:A),'依TP NO.篩選'!R:R,,0))</f>
        <v>TP-001</v>
      </c>
      <c r="AF288" s="24" t="str">
        <f>_xlfn.XLOOKUP(表格1[[#This Row],[系統]],介質清單!A:A,介質清單!B:B,,0)</f>
        <v>工業水</v>
      </c>
      <c r="AG288" s="25"/>
      <c r="AH288" s="22" t="s">
        <v>3433</v>
      </c>
      <c r="AI288" s="24"/>
      <c r="AJ28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88" s="2" t="str" cm="1">
        <f t="array" ref="AK288">IFERROR(_xlfn.TEXTJOIN("-",TRUE,INDEX(_xlfn.TEXTSPLIT(B288,"-"),1),INDEX(_xlfn.TEXTSPLIT(B288,"-"),2),INDEX(_xlfn.TEXTSPLIT(B288,"-"),4),INDEX(_xlfn.TEXTSPLIT(B288,"-"),5)),_xlfn.TEXTJOIN("-",TRUE,_xlfn.XLOOKUP(VALUE(INDEX(_xlfn.TEXTSPLIT(B288,"-"),4)),'DN轉換表(必要)'!A:A,'DN轉換表(必要)'!B:B,,0),INDEX(_xlfn.TEXTSPLIT(B288,"-"),1),INDEX(_xlfn.TEXTSPLIT(B288,"-"),2),INDEX(_xlfn.TEXTSPLIT(B288,"-"),3),INDEX(_xlfn.TEXTSPLIT(B288,"-"),4),INDEX(_xlfn.TEXTSPLIT(B288,"-"),5)))</f>
        <v>DW-2101-AA1B-NA</v>
      </c>
      <c r="AL288" s="2" t="str">
        <f>IF(ISNUMBER(IFERROR(_xlfn.XLOOKUP(表格1[[#This Row],[Line_No]],'TEMP VALUE'!A:A,'DRAWING LIST'!A:A,,0),"")),"v","")</f>
        <v>v</v>
      </c>
      <c r="AM288" s="2" t="str">
        <f>_xlfn.XLOOKUP(表格1[[#This Row],[Series NO]], 版本控制!$A:$A, 版本控制!$E:$E, , 0, -1)</f>
        <v>啟用</v>
      </c>
    </row>
    <row r="289" spans="1:39">
      <c r="A289" s="18">
        <f>'圖號清單-114.04.25'!A289</f>
        <v>287</v>
      </c>
      <c r="B289" s="14" t="str">
        <f>_xlfn.XLOOKUP(表格1[[#This Row],[Series NO]],'圖號清單-114.04.25'!A:A,'圖號清單-114.04.25'!B:B,,0)</f>
        <v>DW-2101-80-AA1B-NA-12</v>
      </c>
      <c r="C289" s="3" t="str">
        <f>COUNTIF($AK$2:AK289, AK289) &amp; "/" &amp; COUNTIF($AK$2:$AK$3003, AK289)</f>
        <v>12/21</v>
      </c>
      <c r="D289" s="3" t="str">
        <f t="shared" si="8"/>
        <v>DW-2101-80-AA1B-NA</v>
      </c>
      <c r="E289" s="14" t="str" cm="1">
        <f t="array" ref="E289">IFERROR(_xlfn.TEXTJOIN("-",TRUE,_xlfn.XLOOKUP(VALUE(INDEX(_xlfn.TEXTSPLIT(B289,"-"),3)),'DN轉換表(必要)'!A:A,'DN轉換表(必要)'!B:B,,0),INDEX(_xlfn.TEXTSPLIT(B289,"-"),1),INDEX(_xlfn.TEXTSPLIT(B289,"-"),2),INDEX(_xlfn.TEXTSPLIT(B289,"-"),4),INDEX(_xlfn.TEXTSPLIT(B289,"-"),5)),_xlfn.TEXTJOIN("-",TRUE,_xlfn.XLOOKUP(VALUE(INDEX(_xlfn.TEXTSPLIT(B289,"-"),4)),'DN轉換表(必要)'!A:A,'DN轉換表(必要)'!B:B,,0),INDEX(_xlfn.TEXTSPLIT(B289,"-"),1),INDEX(_xlfn.TEXTSPLIT(B289,"-"),2),INDEX(_xlfn.TEXTSPLIT(B289,"-"),3),INDEX(_xlfn.TEXTSPLIT(B289,"-"),4),INDEX(_xlfn.TEXTSPLIT(B289,"-"),5)))</f>
        <v>3"-DW-2101-AA1B-NA</v>
      </c>
      <c r="F289" s="3" t="str">
        <f>IFERROR(_xlfn.XLOOKUP(_xlfn.CONCAT(表格1[[#This Row],[Series NO]],"_",SUBSTITUTE(F$1,"REV.","")),版本控制!$F:$F,版本控制!$C:$C,,0),"")</f>
        <v>04/22/'25</v>
      </c>
      <c r="G289" s="3" t="str">
        <f>IFERROR(_xlfn.XLOOKUP(_xlfn.CONCAT(表格1[[#This Row],[Series NO]],"_",SUBSTITUTE(G$1,"REV.","")),版本控制!$F:$F,版本控制!$C:$C,,0),"")</f>
        <v>07/08/'25</v>
      </c>
      <c r="H289" s="3" t="str">
        <f>IFERROR(_xlfn.XLOOKUP(_xlfn.CONCAT(表格1[[#This Row],[Series NO]],"_",SUBSTITUTE(H$1,"REV.","")),版本控制!$F:$F,版本控制!$C:$C,,0),"")</f>
        <v/>
      </c>
      <c r="I289" s="3" t="str">
        <f>IFERROR(_xlfn.XLOOKUP(_xlfn.CONCAT(表格1[[#This Row],[Series NO]],"_",SUBSTITUTE(I$1,"REV.","")),版本控制!$F:$F,版本控制!$C:$C,,0),"")</f>
        <v/>
      </c>
      <c r="J289" s="3" t="str">
        <f>IFERROR(_xlfn.XLOOKUP(_xlfn.CONCAT(表格1[[#This Row],[Series NO]],"_",SUBSTITUTE(J$1,"REV.","")),版本控制!$F:$F,版本控制!$C:$C,,0),"")</f>
        <v/>
      </c>
      <c r="K289" s="3" t="str" cm="1">
        <f t="array" ref="K289">INDEX(F$1:J$1,1,MATCH(1,1/($F289:J289&lt;&gt;"")))</f>
        <v>REV.2</v>
      </c>
      <c r="L289" s="3" t="str" cm="1">
        <f t="array" ref="L289">LOOKUP(2,1/($F289:J289&lt;&gt;""),$F289:J289)</f>
        <v>07/08/'25</v>
      </c>
      <c r="M289" s="3"/>
      <c r="N289" s="3" t="str">
        <f t="shared" si="9"/>
        <v>0287</v>
      </c>
      <c r="O289" s="28"/>
      <c r="P289" s="15"/>
      <c r="Q289" s="22" cm="1">
        <f t="array" ref="Q289">_xlfn.XLOOKUP(INDEX(_xlfn.TEXTSPLIT(表格1[[#This Row],[LINE   NUMBER]],"-"),1),'DN轉換表(必要)'!B:B,'DN轉換表(必要)'!C:C,,0)</f>
        <v>3</v>
      </c>
      <c r="R289" s="22" t="str" cm="1">
        <f t="array" ref="R289">IF(IFERROR(MATCH(INDEX(_xlfn.TEXTSPLIT(表格1[[#This Row],[LINE   NUMBER]],"-"),2),介質清單!I:I,0)&gt;=1,FALSE),"Trim",INDEX(_xlfn.TEXTSPLIT(表格1[[#This Row],[LINE   NUMBER]],"-"),2))</f>
        <v>DW</v>
      </c>
      <c r="S289" s="22" t="str" cm="1">
        <f t="array" ref="S28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89" s="22" t="str" cm="1">
        <f t="array" ref="T289">IF(LEN(INDEX(_xlfn.TEXTSPLIT(表格1[[#This Row],[LINE   NUMBER]],"-"),4))=4,INDEX(_xlfn.TEXTSPLIT(表格1[[#This Row],[LINE   NUMBER]],"-"),4),IF(LEN(MID(E289,FIND("AA",E289,1),4))=4,MID(E289,FIND("AA",E289,1),4),"Wrong"))</f>
        <v>AA1B</v>
      </c>
      <c r="U289" s="22" t="str" cm="1">
        <f t="array" ref="U28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89" s="22" t="str">
        <f>_xlfn.XLOOKUP(表格1[[#This Row],[級數]],管道等级索引表!B:B,管道等级索引表!G:G,,0)</f>
        <v>A106 Gr.B
API 5L Gr.B
SAWH</v>
      </c>
      <c r="W289" s="22" t="s">
        <v>5</v>
      </c>
      <c r="X289" s="23"/>
      <c r="Y289" s="22"/>
      <c r="Z289" s="22" t="str">
        <f>_xlfn.CONCAT(表格1[[#This Row],[系統]],"-",表格1[[#This Row],[編號]])</f>
        <v>DW-2101</v>
      </c>
      <c r="AA289" s="22"/>
      <c r="AB28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8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89" s="24" t="str">
        <f>IFERROR(_xlfn.XLOOKUP(表格1[[#This Row],[Line_No]],管道特性一覽表!A:A,管道特性一覽表!P:P,,0),"")</f>
        <v>水</v>
      </c>
      <c r="AE289" s="24" t="str" cm="1">
        <f t="array" ref="AE289">_xlfn.IFNA(_xlfn.XLOOKUP(表格1[[#This Row],[Series NO]],'依TP NO.篩選'!A:A,'依TP NO.篩選'!R:R,,0),_xlfn.XLOOKUP(VALUE(表格1[[#This Row],[Series NO]]),VALUE('依TP NO.篩選'!A:A),'依TP NO.篩選'!R:R,,0))</f>
        <v>TP-001</v>
      </c>
      <c r="AF289" s="24" t="str">
        <f>_xlfn.XLOOKUP(表格1[[#This Row],[系統]],介質清單!A:A,介質清單!B:B,,0)</f>
        <v>工業水</v>
      </c>
      <c r="AG289" s="25"/>
      <c r="AH289" s="22" t="s">
        <v>3433</v>
      </c>
      <c r="AI289" s="24"/>
      <c r="AJ28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89" s="2" t="str" cm="1">
        <f t="array" ref="AK289">IFERROR(_xlfn.TEXTJOIN("-",TRUE,INDEX(_xlfn.TEXTSPLIT(B289,"-"),1),INDEX(_xlfn.TEXTSPLIT(B289,"-"),2),INDEX(_xlfn.TEXTSPLIT(B289,"-"),4),INDEX(_xlfn.TEXTSPLIT(B289,"-"),5)),_xlfn.TEXTJOIN("-",TRUE,_xlfn.XLOOKUP(VALUE(INDEX(_xlfn.TEXTSPLIT(B289,"-"),4)),'DN轉換表(必要)'!A:A,'DN轉換表(必要)'!B:B,,0),INDEX(_xlfn.TEXTSPLIT(B289,"-"),1),INDEX(_xlfn.TEXTSPLIT(B289,"-"),2),INDEX(_xlfn.TEXTSPLIT(B289,"-"),3),INDEX(_xlfn.TEXTSPLIT(B289,"-"),4),INDEX(_xlfn.TEXTSPLIT(B289,"-"),5)))</f>
        <v>DW-2101-AA1B-NA</v>
      </c>
      <c r="AL289" s="2" t="str">
        <f>IF(ISNUMBER(IFERROR(_xlfn.XLOOKUP(表格1[[#This Row],[Line_No]],'TEMP VALUE'!A:A,'DRAWING LIST'!A:A,,0),"")),"v","")</f>
        <v>v</v>
      </c>
      <c r="AM289" s="2" t="str">
        <f>_xlfn.XLOOKUP(表格1[[#This Row],[Series NO]], 版本控制!$A:$A, 版本控制!$E:$E, , 0, -1)</f>
        <v>啟用</v>
      </c>
    </row>
    <row r="290" spans="1:39">
      <c r="A290" s="18">
        <f>'圖號清單-114.04.25'!A290</f>
        <v>288</v>
      </c>
      <c r="B290" s="14" t="str">
        <f>_xlfn.XLOOKUP(表格1[[#This Row],[Series NO]],'圖號清單-114.04.25'!A:A,'圖號清單-114.04.25'!B:B,,0)</f>
        <v>DW-2101-80-AA1B-NA-13</v>
      </c>
      <c r="C290" s="3" t="str">
        <f>COUNTIF($AK$2:AK290, AK290) &amp; "/" &amp; COUNTIF($AK$2:$AK$3003, AK290)</f>
        <v>13/21</v>
      </c>
      <c r="D290" s="3" t="str">
        <f t="shared" si="8"/>
        <v>DW-2101-80-AA1B-NA</v>
      </c>
      <c r="E290" s="14" t="str" cm="1">
        <f t="array" ref="E290">IFERROR(_xlfn.TEXTJOIN("-",TRUE,_xlfn.XLOOKUP(VALUE(INDEX(_xlfn.TEXTSPLIT(B290,"-"),3)),'DN轉換表(必要)'!A:A,'DN轉換表(必要)'!B:B,,0),INDEX(_xlfn.TEXTSPLIT(B290,"-"),1),INDEX(_xlfn.TEXTSPLIT(B290,"-"),2),INDEX(_xlfn.TEXTSPLIT(B290,"-"),4),INDEX(_xlfn.TEXTSPLIT(B290,"-"),5)),_xlfn.TEXTJOIN("-",TRUE,_xlfn.XLOOKUP(VALUE(INDEX(_xlfn.TEXTSPLIT(B290,"-"),4)),'DN轉換表(必要)'!A:A,'DN轉換表(必要)'!B:B,,0),INDEX(_xlfn.TEXTSPLIT(B290,"-"),1),INDEX(_xlfn.TEXTSPLIT(B290,"-"),2),INDEX(_xlfn.TEXTSPLIT(B290,"-"),3),INDEX(_xlfn.TEXTSPLIT(B290,"-"),4),INDEX(_xlfn.TEXTSPLIT(B290,"-"),5)))</f>
        <v>3"-DW-2101-AA1B-NA</v>
      </c>
      <c r="F290" s="3" t="str">
        <f>IFERROR(_xlfn.XLOOKUP(_xlfn.CONCAT(表格1[[#This Row],[Series NO]],"_",SUBSTITUTE(F$1,"REV.","")),版本控制!$F:$F,版本控制!$C:$C,,0),"")</f>
        <v>04/22/'25</v>
      </c>
      <c r="G290" s="3" t="str">
        <f>IFERROR(_xlfn.XLOOKUP(_xlfn.CONCAT(表格1[[#This Row],[Series NO]],"_",SUBSTITUTE(G$1,"REV.","")),版本控制!$F:$F,版本控制!$C:$C,,0),"")</f>
        <v>07/08/'25</v>
      </c>
      <c r="H290" s="3" t="str">
        <f>IFERROR(_xlfn.XLOOKUP(_xlfn.CONCAT(表格1[[#This Row],[Series NO]],"_",SUBSTITUTE(H$1,"REV.","")),版本控制!$F:$F,版本控制!$C:$C,,0),"")</f>
        <v/>
      </c>
      <c r="I290" s="3" t="str">
        <f>IFERROR(_xlfn.XLOOKUP(_xlfn.CONCAT(表格1[[#This Row],[Series NO]],"_",SUBSTITUTE(I$1,"REV.","")),版本控制!$F:$F,版本控制!$C:$C,,0),"")</f>
        <v/>
      </c>
      <c r="J290" s="3" t="str">
        <f>IFERROR(_xlfn.XLOOKUP(_xlfn.CONCAT(表格1[[#This Row],[Series NO]],"_",SUBSTITUTE(J$1,"REV.","")),版本控制!$F:$F,版本控制!$C:$C,,0),"")</f>
        <v/>
      </c>
      <c r="K290" s="3" t="str" cm="1">
        <f t="array" ref="K290">INDEX(F$1:J$1,1,MATCH(1,1/($F290:J290&lt;&gt;"")))</f>
        <v>REV.2</v>
      </c>
      <c r="L290" s="3" t="str" cm="1">
        <f t="array" ref="L290">LOOKUP(2,1/($F290:J290&lt;&gt;""),$F290:J290)</f>
        <v>07/08/'25</v>
      </c>
      <c r="M290" s="3"/>
      <c r="N290" s="3" t="str">
        <f t="shared" si="9"/>
        <v>0288</v>
      </c>
      <c r="O290" s="28"/>
      <c r="P290" s="15"/>
      <c r="Q290" s="22" cm="1">
        <f t="array" ref="Q290">_xlfn.XLOOKUP(INDEX(_xlfn.TEXTSPLIT(表格1[[#This Row],[LINE   NUMBER]],"-"),1),'DN轉換表(必要)'!B:B,'DN轉換表(必要)'!C:C,,0)</f>
        <v>3</v>
      </c>
      <c r="R290" s="22" t="str" cm="1">
        <f t="array" ref="R290">IF(IFERROR(MATCH(INDEX(_xlfn.TEXTSPLIT(表格1[[#This Row],[LINE   NUMBER]],"-"),2),介質清單!I:I,0)&gt;=1,FALSE),"Trim",INDEX(_xlfn.TEXTSPLIT(表格1[[#This Row],[LINE   NUMBER]],"-"),2))</f>
        <v>DW</v>
      </c>
      <c r="S290" s="22" t="str" cm="1">
        <f t="array" ref="S29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90" s="22" t="str" cm="1">
        <f t="array" ref="T290">IF(LEN(INDEX(_xlfn.TEXTSPLIT(表格1[[#This Row],[LINE   NUMBER]],"-"),4))=4,INDEX(_xlfn.TEXTSPLIT(表格1[[#This Row],[LINE   NUMBER]],"-"),4),IF(LEN(MID(E290,FIND("AA",E290,1),4))=4,MID(E290,FIND("AA",E290,1),4),"Wrong"))</f>
        <v>AA1B</v>
      </c>
      <c r="U290" s="22" t="str" cm="1">
        <f t="array" ref="U29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90" s="22" t="str">
        <f>_xlfn.XLOOKUP(表格1[[#This Row],[級數]],管道等级索引表!B:B,管道等级索引表!G:G,,0)</f>
        <v>A106 Gr.B
API 5L Gr.B
SAWH</v>
      </c>
      <c r="W290" s="22" t="s">
        <v>5</v>
      </c>
      <c r="X290" s="23"/>
      <c r="Y290" s="22"/>
      <c r="Z290" s="22" t="str">
        <f>_xlfn.CONCAT(表格1[[#This Row],[系統]],"-",表格1[[#This Row],[編號]])</f>
        <v>DW-2101</v>
      </c>
      <c r="AA290" s="22"/>
      <c r="AB29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9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90" s="24" t="str">
        <f>IFERROR(_xlfn.XLOOKUP(表格1[[#This Row],[Line_No]],管道特性一覽表!A:A,管道特性一覽表!P:P,,0),"")</f>
        <v>水</v>
      </c>
      <c r="AE290" s="24" t="str" cm="1">
        <f t="array" ref="AE290">_xlfn.IFNA(_xlfn.XLOOKUP(表格1[[#This Row],[Series NO]],'依TP NO.篩選'!A:A,'依TP NO.篩選'!R:R,,0),_xlfn.XLOOKUP(VALUE(表格1[[#This Row],[Series NO]]),VALUE('依TP NO.篩選'!A:A),'依TP NO.篩選'!R:R,,0))</f>
        <v>TP-001</v>
      </c>
      <c r="AF290" s="24" t="str">
        <f>_xlfn.XLOOKUP(表格1[[#This Row],[系統]],介質清單!A:A,介質清單!B:B,,0)</f>
        <v>工業水</v>
      </c>
      <c r="AG290" s="25"/>
      <c r="AH290" s="22" t="s">
        <v>3433</v>
      </c>
      <c r="AI290" s="24"/>
      <c r="AJ29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90" s="2" t="str" cm="1">
        <f t="array" ref="AK290">IFERROR(_xlfn.TEXTJOIN("-",TRUE,INDEX(_xlfn.TEXTSPLIT(B290,"-"),1),INDEX(_xlfn.TEXTSPLIT(B290,"-"),2),INDEX(_xlfn.TEXTSPLIT(B290,"-"),4),INDEX(_xlfn.TEXTSPLIT(B290,"-"),5)),_xlfn.TEXTJOIN("-",TRUE,_xlfn.XLOOKUP(VALUE(INDEX(_xlfn.TEXTSPLIT(B290,"-"),4)),'DN轉換表(必要)'!A:A,'DN轉換表(必要)'!B:B,,0),INDEX(_xlfn.TEXTSPLIT(B290,"-"),1),INDEX(_xlfn.TEXTSPLIT(B290,"-"),2),INDEX(_xlfn.TEXTSPLIT(B290,"-"),3),INDEX(_xlfn.TEXTSPLIT(B290,"-"),4),INDEX(_xlfn.TEXTSPLIT(B290,"-"),5)))</f>
        <v>DW-2101-AA1B-NA</v>
      </c>
      <c r="AL290" s="2" t="str">
        <f>IF(ISNUMBER(IFERROR(_xlfn.XLOOKUP(表格1[[#This Row],[Line_No]],'TEMP VALUE'!A:A,'DRAWING LIST'!A:A,,0),"")),"v","")</f>
        <v>v</v>
      </c>
      <c r="AM290" s="2" t="str">
        <f>_xlfn.XLOOKUP(表格1[[#This Row],[Series NO]], 版本控制!$A:$A, 版本控制!$E:$E, , 0, -1)</f>
        <v>啟用</v>
      </c>
    </row>
    <row r="291" spans="1:39">
      <c r="A291" s="18">
        <f>'圖號清單-114.04.25'!A291</f>
        <v>289</v>
      </c>
      <c r="B291" s="14" t="str">
        <f>_xlfn.XLOOKUP(表格1[[#This Row],[Series NO]],'圖號清單-114.04.25'!A:A,'圖號清單-114.04.25'!B:B,,0)</f>
        <v>DW-2101-80-AA1B-NA-14</v>
      </c>
      <c r="C291" s="3" t="str">
        <f>COUNTIF($AK$2:AK291, AK291) &amp; "/" &amp; COUNTIF($AK$2:$AK$3003, AK291)</f>
        <v>14/21</v>
      </c>
      <c r="D291" s="3" t="str">
        <f t="shared" si="8"/>
        <v>DW-2101-80-AA1B-NA</v>
      </c>
      <c r="E291" s="14" t="str" cm="1">
        <f t="array" ref="E291">IFERROR(_xlfn.TEXTJOIN("-",TRUE,_xlfn.XLOOKUP(VALUE(INDEX(_xlfn.TEXTSPLIT(B291,"-"),3)),'DN轉換表(必要)'!A:A,'DN轉換表(必要)'!B:B,,0),INDEX(_xlfn.TEXTSPLIT(B291,"-"),1),INDEX(_xlfn.TEXTSPLIT(B291,"-"),2),INDEX(_xlfn.TEXTSPLIT(B291,"-"),4),INDEX(_xlfn.TEXTSPLIT(B291,"-"),5)),_xlfn.TEXTJOIN("-",TRUE,_xlfn.XLOOKUP(VALUE(INDEX(_xlfn.TEXTSPLIT(B291,"-"),4)),'DN轉換表(必要)'!A:A,'DN轉換表(必要)'!B:B,,0),INDEX(_xlfn.TEXTSPLIT(B291,"-"),1),INDEX(_xlfn.TEXTSPLIT(B291,"-"),2),INDEX(_xlfn.TEXTSPLIT(B291,"-"),3),INDEX(_xlfn.TEXTSPLIT(B291,"-"),4),INDEX(_xlfn.TEXTSPLIT(B291,"-"),5)))</f>
        <v>3"-DW-2101-AA1B-NA</v>
      </c>
      <c r="F291" s="3" t="str">
        <f>IFERROR(_xlfn.XLOOKUP(_xlfn.CONCAT(表格1[[#This Row],[Series NO]],"_",SUBSTITUTE(F$1,"REV.","")),版本控制!$F:$F,版本控制!$C:$C,,0),"")</f>
        <v>04/22/'25</v>
      </c>
      <c r="G291" s="3" t="str">
        <f>IFERROR(_xlfn.XLOOKUP(_xlfn.CONCAT(表格1[[#This Row],[Series NO]],"_",SUBSTITUTE(G$1,"REV.","")),版本控制!$F:$F,版本控制!$C:$C,,0),"")</f>
        <v>07/08/'25</v>
      </c>
      <c r="H291" s="3" t="str">
        <f>IFERROR(_xlfn.XLOOKUP(_xlfn.CONCAT(表格1[[#This Row],[Series NO]],"_",SUBSTITUTE(H$1,"REV.","")),版本控制!$F:$F,版本控制!$C:$C,,0),"")</f>
        <v/>
      </c>
      <c r="I291" s="3" t="str">
        <f>IFERROR(_xlfn.XLOOKUP(_xlfn.CONCAT(表格1[[#This Row],[Series NO]],"_",SUBSTITUTE(I$1,"REV.","")),版本控制!$F:$F,版本控制!$C:$C,,0),"")</f>
        <v/>
      </c>
      <c r="J291" s="3" t="str">
        <f>IFERROR(_xlfn.XLOOKUP(_xlfn.CONCAT(表格1[[#This Row],[Series NO]],"_",SUBSTITUTE(J$1,"REV.","")),版本控制!$F:$F,版本控制!$C:$C,,0),"")</f>
        <v/>
      </c>
      <c r="K291" s="3" t="str" cm="1">
        <f t="array" ref="K291">INDEX(F$1:J$1,1,MATCH(1,1/($F291:J291&lt;&gt;"")))</f>
        <v>REV.2</v>
      </c>
      <c r="L291" s="3" t="str" cm="1">
        <f t="array" ref="L291">LOOKUP(2,1/($F291:J291&lt;&gt;""),$F291:J291)</f>
        <v>07/08/'25</v>
      </c>
      <c r="M291" s="3"/>
      <c r="N291" s="3" t="str">
        <f t="shared" si="9"/>
        <v>0289</v>
      </c>
      <c r="O291" s="28"/>
      <c r="P291" s="15"/>
      <c r="Q291" s="22" cm="1">
        <f t="array" ref="Q291">_xlfn.XLOOKUP(INDEX(_xlfn.TEXTSPLIT(表格1[[#This Row],[LINE   NUMBER]],"-"),1),'DN轉換表(必要)'!B:B,'DN轉換表(必要)'!C:C,,0)</f>
        <v>3</v>
      </c>
      <c r="R291" s="22" t="str" cm="1">
        <f t="array" ref="R291">IF(IFERROR(MATCH(INDEX(_xlfn.TEXTSPLIT(表格1[[#This Row],[LINE   NUMBER]],"-"),2),介質清單!I:I,0)&gt;=1,FALSE),"Trim",INDEX(_xlfn.TEXTSPLIT(表格1[[#This Row],[LINE   NUMBER]],"-"),2))</f>
        <v>DW</v>
      </c>
      <c r="S291" s="22" t="str" cm="1">
        <f t="array" ref="S29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91" s="22" t="str" cm="1">
        <f t="array" ref="T291">IF(LEN(INDEX(_xlfn.TEXTSPLIT(表格1[[#This Row],[LINE   NUMBER]],"-"),4))=4,INDEX(_xlfn.TEXTSPLIT(表格1[[#This Row],[LINE   NUMBER]],"-"),4),IF(LEN(MID(E291,FIND("AA",E291,1),4))=4,MID(E291,FIND("AA",E291,1),4),"Wrong"))</f>
        <v>AA1B</v>
      </c>
      <c r="U291" s="22" t="str" cm="1">
        <f t="array" ref="U29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91" s="22" t="str">
        <f>_xlfn.XLOOKUP(表格1[[#This Row],[級數]],管道等级索引表!B:B,管道等级索引表!G:G,,0)</f>
        <v>A106 Gr.B
API 5L Gr.B
SAWH</v>
      </c>
      <c r="W291" s="22" t="s">
        <v>5</v>
      </c>
      <c r="X291" s="23"/>
      <c r="Y291" s="22"/>
      <c r="Z291" s="22" t="str">
        <f>_xlfn.CONCAT(表格1[[#This Row],[系統]],"-",表格1[[#This Row],[編號]])</f>
        <v>DW-2101</v>
      </c>
      <c r="AA291" s="22"/>
      <c r="AB29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9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91" s="24" t="str">
        <f>IFERROR(_xlfn.XLOOKUP(表格1[[#This Row],[Line_No]],管道特性一覽表!A:A,管道特性一覽表!P:P,,0),"")</f>
        <v>水</v>
      </c>
      <c r="AE291" s="24" t="str" cm="1">
        <f t="array" ref="AE291">_xlfn.IFNA(_xlfn.XLOOKUP(表格1[[#This Row],[Series NO]],'依TP NO.篩選'!A:A,'依TP NO.篩選'!R:R,,0),_xlfn.XLOOKUP(VALUE(表格1[[#This Row],[Series NO]]),VALUE('依TP NO.篩選'!A:A),'依TP NO.篩選'!R:R,,0))</f>
        <v>TP-001</v>
      </c>
      <c r="AF291" s="24" t="str">
        <f>_xlfn.XLOOKUP(表格1[[#This Row],[系統]],介質清單!A:A,介質清單!B:B,,0)</f>
        <v>工業水</v>
      </c>
      <c r="AG291" s="25"/>
      <c r="AH291" s="22" t="s">
        <v>3433</v>
      </c>
      <c r="AI291" s="24"/>
      <c r="AJ29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91" s="2" t="str" cm="1">
        <f t="array" ref="AK291">IFERROR(_xlfn.TEXTJOIN("-",TRUE,INDEX(_xlfn.TEXTSPLIT(B291,"-"),1),INDEX(_xlfn.TEXTSPLIT(B291,"-"),2),INDEX(_xlfn.TEXTSPLIT(B291,"-"),4),INDEX(_xlfn.TEXTSPLIT(B291,"-"),5)),_xlfn.TEXTJOIN("-",TRUE,_xlfn.XLOOKUP(VALUE(INDEX(_xlfn.TEXTSPLIT(B291,"-"),4)),'DN轉換表(必要)'!A:A,'DN轉換表(必要)'!B:B,,0),INDEX(_xlfn.TEXTSPLIT(B291,"-"),1),INDEX(_xlfn.TEXTSPLIT(B291,"-"),2),INDEX(_xlfn.TEXTSPLIT(B291,"-"),3),INDEX(_xlfn.TEXTSPLIT(B291,"-"),4),INDEX(_xlfn.TEXTSPLIT(B291,"-"),5)))</f>
        <v>DW-2101-AA1B-NA</v>
      </c>
      <c r="AL291" s="2" t="str">
        <f>IF(ISNUMBER(IFERROR(_xlfn.XLOOKUP(表格1[[#This Row],[Line_No]],'TEMP VALUE'!A:A,'DRAWING LIST'!A:A,,0),"")),"v","")</f>
        <v>v</v>
      </c>
      <c r="AM291" s="2" t="str">
        <f>_xlfn.XLOOKUP(表格1[[#This Row],[Series NO]], 版本控制!$A:$A, 版本控制!$E:$E, , 0, -1)</f>
        <v>啟用</v>
      </c>
    </row>
    <row r="292" spans="1:39">
      <c r="A292" s="18">
        <f>'圖號清單-114.04.25'!A292</f>
        <v>290</v>
      </c>
      <c r="B292" s="14" t="str">
        <f>_xlfn.XLOOKUP(表格1[[#This Row],[Series NO]],'圖號清單-114.04.25'!A:A,'圖號清單-114.04.25'!B:B,,0)</f>
        <v>DW-2101-80-AA1B-NA-15</v>
      </c>
      <c r="C292" s="3" t="str">
        <f>COUNTIF($AK$2:AK292, AK292) &amp; "/" &amp; COUNTIF($AK$2:$AK$3003, AK292)</f>
        <v>15/21</v>
      </c>
      <c r="D292" s="3" t="str">
        <f t="shared" si="8"/>
        <v>DW-2101-80-AA1B-NA</v>
      </c>
      <c r="E292" s="14" t="str" cm="1">
        <f t="array" ref="E292">IFERROR(_xlfn.TEXTJOIN("-",TRUE,_xlfn.XLOOKUP(VALUE(INDEX(_xlfn.TEXTSPLIT(B292,"-"),3)),'DN轉換表(必要)'!A:A,'DN轉換表(必要)'!B:B,,0),INDEX(_xlfn.TEXTSPLIT(B292,"-"),1),INDEX(_xlfn.TEXTSPLIT(B292,"-"),2),INDEX(_xlfn.TEXTSPLIT(B292,"-"),4),INDEX(_xlfn.TEXTSPLIT(B292,"-"),5)),_xlfn.TEXTJOIN("-",TRUE,_xlfn.XLOOKUP(VALUE(INDEX(_xlfn.TEXTSPLIT(B292,"-"),4)),'DN轉換表(必要)'!A:A,'DN轉換表(必要)'!B:B,,0),INDEX(_xlfn.TEXTSPLIT(B292,"-"),1),INDEX(_xlfn.TEXTSPLIT(B292,"-"),2),INDEX(_xlfn.TEXTSPLIT(B292,"-"),3),INDEX(_xlfn.TEXTSPLIT(B292,"-"),4),INDEX(_xlfn.TEXTSPLIT(B292,"-"),5)))</f>
        <v>3"-DW-2101-AA1B-NA</v>
      </c>
      <c r="F292" s="3" t="str">
        <f>IFERROR(_xlfn.XLOOKUP(_xlfn.CONCAT(表格1[[#This Row],[Series NO]],"_",SUBSTITUTE(F$1,"REV.","")),版本控制!$F:$F,版本控制!$C:$C,,0),"")</f>
        <v>04/22/'25</v>
      </c>
      <c r="G292" s="3" t="str">
        <f>IFERROR(_xlfn.XLOOKUP(_xlfn.CONCAT(表格1[[#This Row],[Series NO]],"_",SUBSTITUTE(G$1,"REV.","")),版本控制!$F:$F,版本控制!$C:$C,,0),"")</f>
        <v>06/03/'25</v>
      </c>
      <c r="H292" s="3" t="str">
        <f>IFERROR(_xlfn.XLOOKUP(_xlfn.CONCAT(表格1[[#This Row],[Series NO]],"_",SUBSTITUTE(H$1,"REV.","")),版本控制!$F:$F,版本控制!$C:$C,,0),"")</f>
        <v>07/08/'25</v>
      </c>
      <c r="I292" s="3" t="str">
        <f>IFERROR(_xlfn.XLOOKUP(_xlfn.CONCAT(表格1[[#This Row],[Series NO]],"_",SUBSTITUTE(I$1,"REV.","")),版本控制!$F:$F,版本控制!$C:$C,,0),"")</f>
        <v/>
      </c>
      <c r="J292" s="3" t="str">
        <f>IFERROR(_xlfn.XLOOKUP(_xlfn.CONCAT(表格1[[#This Row],[Series NO]],"_",SUBSTITUTE(J$1,"REV.","")),版本控制!$F:$F,版本控制!$C:$C,,0),"")</f>
        <v/>
      </c>
      <c r="K292" s="3" t="str" cm="1">
        <f t="array" ref="K292">INDEX(F$1:J$1,1,MATCH(1,1/($F292:J292&lt;&gt;"")))</f>
        <v>REV.3</v>
      </c>
      <c r="L292" s="3" t="str" cm="1">
        <f t="array" ref="L292">LOOKUP(2,1/($F292:J292&lt;&gt;""),$F292:J292)</f>
        <v>07/08/'25</v>
      </c>
      <c r="M292" s="3"/>
      <c r="N292" s="3" t="str">
        <f t="shared" si="9"/>
        <v>0290</v>
      </c>
      <c r="O292" s="28"/>
      <c r="P292" s="15"/>
      <c r="Q292" s="22" cm="1">
        <f t="array" ref="Q292">_xlfn.XLOOKUP(INDEX(_xlfn.TEXTSPLIT(表格1[[#This Row],[LINE   NUMBER]],"-"),1),'DN轉換表(必要)'!B:B,'DN轉換表(必要)'!C:C,,0)</f>
        <v>3</v>
      </c>
      <c r="R292" s="22" t="str" cm="1">
        <f t="array" ref="R292">IF(IFERROR(MATCH(INDEX(_xlfn.TEXTSPLIT(表格1[[#This Row],[LINE   NUMBER]],"-"),2),介質清單!I:I,0)&gt;=1,FALSE),"Trim",INDEX(_xlfn.TEXTSPLIT(表格1[[#This Row],[LINE   NUMBER]],"-"),2))</f>
        <v>DW</v>
      </c>
      <c r="S292" s="22" t="str" cm="1">
        <f t="array" ref="S29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92" s="22" t="str" cm="1">
        <f t="array" ref="T292">IF(LEN(INDEX(_xlfn.TEXTSPLIT(表格1[[#This Row],[LINE   NUMBER]],"-"),4))=4,INDEX(_xlfn.TEXTSPLIT(表格1[[#This Row],[LINE   NUMBER]],"-"),4),IF(LEN(MID(E292,FIND("AA",E292,1),4))=4,MID(E292,FIND("AA",E292,1),4),"Wrong"))</f>
        <v>AA1B</v>
      </c>
      <c r="U292" s="22" t="str" cm="1">
        <f t="array" ref="U29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92" s="22" t="str">
        <f>_xlfn.XLOOKUP(表格1[[#This Row],[級數]],管道等级索引表!B:B,管道等级索引表!G:G,,0)</f>
        <v>A106 Gr.B
API 5L Gr.B
SAWH</v>
      </c>
      <c r="W292" s="22" t="s">
        <v>5</v>
      </c>
      <c r="X292" s="23"/>
      <c r="Y292" s="22"/>
      <c r="Z292" s="22" t="str">
        <f>_xlfn.CONCAT(表格1[[#This Row],[系統]],"-",表格1[[#This Row],[編號]])</f>
        <v>DW-2101</v>
      </c>
      <c r="AA292" s="22"/>
      <c r="AB29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9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92" s="24" t="str">
        <f>IFERROR(_xlfn.XLOOKUP(表格1[[#This Row],[Line_No]],管道特性一覽表!A:A,管道特性一覽表!P:P,,0),"")</f>
        <v>水</v>
      </c>
      <c r="AE292" s="24" t="str" cm="1">
        <f t="array" ref="AE292">_xlfn.IFNA(_xlfn.XLOOKUP(表格1[[#This Row],[Series NO]],'依TP NO.篩選'!A:A,'依TP NO.篩選'!R:R,,0),_xlfn.XLOOKUP(VALUE(表格1[[#This Row],[Series NO]]),VALUE('依TP NO.篩選'!A:A),'依TP NO.篩選'!R:R,,0))</f>
        <v>TP-001</v>
      </c>
      <c r="AF292" s="24" t="str">
        <f>_xlfn.XLOOKUP(表格1[[#This Row],[系統]],介質清單!A:A,介質清單!B:B,,0)</f>
        <v>工業水</v>
      </c>
      <c r="AG292" s="25"/>
      <c r="AH292" s="22" t="s">
        <v>3433</v>
      </c>
      <c r="AI292" s="24"/>
      <c r="AJ29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92" s="2" t="str" cm="1">
        <f t="array" ref="AK292">IFERROR(_xlfn.TEXTJOIN("-",TRUE,INDEX(_xlfn.TEXTSPLIT(B292,"-"),1),INDEX(_xlfn.TEXTSPLIT(B292,"-"),2),INDEX(_xlfn.TEXTSPLIT(B292,"-"),4),INDEX(_xlfn.TEXTSPLIT(B292,"-"),5)),_xlfn.TEXTJOIN("-",TRUE,_xlfn.XLOOKUP(VALUE(INDEX(_xlfn.TEXTSPLIT(B292,"-"),4)),'DN轉換表(必要)'!A:A,'DN轉換表(必要)'!B:B,,0),INDEX(_xlfn.TEXTSPLIT(B292,"-"),1),INDEX(_xlfn.TEXTSPLIT(B292,"-"),2),INDEX(_xlfn.TEXTSPLIT(B292,"-"),3),INDEX(_xlfn.TEXTSPLIT(B292,"-"),4),INDEX(_xlfn.TEXTSPLIT(B292,"-"),5)))</f>
        <v>DW-2101-AA1B-NA</v>
      </c>
      <c r="AL292" s="2" t="str">
        <f>IF(ISNUMBER(IFERROR(_xlfn.XLOOKUP(表格1[[#This Row],[Line_No]],'TEMP VALUE'!A:A,'DRAWING LIST'!A:A,,0),"")),"v","")</f>
        <v>v</v>
      </c>
      <c r="AM292" s="2" t="str">
        <f>_xlfn.XLOOKUP(表格1[[#This Row],[Series NO]], 版本控制!$A:$A, 版本控制!$E:$E, , 0, -1)</f>
        <v>啟用</v>
      </c>
    </row>
    <row r="293" spans="1:39">
      <c r="A293" s="18">
        <f>'圖號清單-114.04.25'!A293</f>
        <v>291</v>
      </c>
      <c r="B293" s="14" t="str">
        <f>_xlfn.XLOOKUP(表格1[[#This Row],[Series NO]],'圖號清單-114.04.25'!A:A,'圖號清單-114.04.25'!B:B,,0)</f>
        <v>DW-2101-80-AA1B-NA-16</v>
      </c>
      <c r="C293" s="3" t="str">
        <f>COUNTIF($AK$2:AK293, AK293) &amp; "/" &amp; COUNTIF($AK$2:$AK$3003, AK293)</f>
        <v>16/21</v>
      </c>
      <c r="D293" s="3" t="str">
        <f t="shared" si="8"/>
        <v>DW-2101-80-AA1B-NA</v>
      </c>
      <c r="E293" s="14" t="str" cm="1">
        <f t="array" ref="E293">IFERROR(_xlfn.TEXTJOIN("-",TRUE,_xlfn.XLOOKUP(VALUE(INDEX(_xlfn.TEXTSPLIT(B293,"-"),3)),'DN轉換表(必要)'!A:A,'DN轉換表(必要)'!B:B,,0),INDEX(_xlfn.TEXTSPLIT(B293,"-"),1),INDEX(_xlfn.TEXTSPLIT(B293,"-"),2),INDEX(_xlfn.TEXTSPLIT(B293,"-"),4),INDEX(_xlfn.TEXTSPLIT(B293,"-"),5)),_xlfn.TEXTJOIN("-",TRUE,_xlfn.XLOOKUP(VALUE(INDEX(_xlfn.TEXTSPLIT(B293,"-"),4)),'DN轉換表(必要)'!A:A,'DN轉換表(必要)'!B:B,,0),INDEX(_xlfn.TEXTSPLIT(B293,"-"),1),INDEX(_xlfn.TEXTSPLIT(B293,"-"),2),INDEX(_xlfn.TEXTSPLIT(B293,"-"),3),INDEX(_xlfn.TEXTSPLIT(B293,"-"),4),INDEX(_xlfn.TEXTSPLIT(B293,"-"),5)))</f>
        <v>3"-DW-2101-AA1B-NA</v>
      </c>
      <c r="F293" s="3" t="str">
        <f>IFERROR(_xlfn.XLOOKUP(_xlfn.CONCAT(表格1[[#This Row],[Series NO]],"_",SUBSTITUTE(F$1,"REV.","")),版本控制!$F:$F,版本控制!$C:$C,,0),"")</f>
        <v>04/22/'25</v>
      </c>
      <c r="G293" s="3" t="str">
        <f>IFERROR(_xlfn.XLOOKUP(_xlfn.CONCAT(表格1[[#This Row],[Series NO]],"_",SUBSTITUTE(G$1,"REV.","")),版本控制!$F:$F,版本控制!$C:$C,,0),"")</f>
        <v>07/08/'25</v>
      </c>
      <c r="H293" s="3" t="str">
        <f>IFERROR(_xlfn.XLOOKUP(_xlfn.CONCAT(表格1[[#This Row],[Series NO]],"_",SUBSTITUTE(H$1,"REV.","")),版本控制!$F:$F,版本控制!$C:$C,,0),"")</f>
        <v/>
      </c>
      <c r="I293" s="3" t="str">
        <f>IFERROR(_xlfn.XLOOKUP(_xlfn.CONCAT(表格1[[#This Row],[Series NO]],"_",SUBSTITUTE(I$1,"REV.","")),版本控制!$F:$F,版本控制!$C:$C,,0),"")</f>
        <v/>
      </c>
      <c r="J293" s="3" t="str">
        <f>IFERROR(_xlfn.XLOOKUP(_xlfn.CONCAT(表格1[[#This Row],[Series NO]],"_",SUBSTITUTE(J$1,"REV.","")),版本控制!$F:$F,版本控制!$C:$C,,0),"")</f>
        <v/>
      </c>
      <c r="K293" s="3" t="str" cm="1">
        <f t="array" ref="K293">INDEX(F$1:J$1,1,MATCH(1,1/($F293:J293&lt;&gt;"")))</f>
        <v>REV.2</v>
      </c>
      <c r="L293" s="3" t="str" cm="1">
        <f t="array" ref="L293">LOOKUP(2,1/($F293:J293&lt;&gt;""),$F293:J293)</f>
        <v>07/08/'25</v>
      </c>
      <c r="M293" s="3"/>
      <c r="N293" s="3" t="str">
        <f t="shared" si="9"/>
        <v>0291</v>
      </c>
      <c r="O293" s="28"/>
      <c r="P293" s="15"/>
      <c r="Q293" s="22" cm="1">
        <f t="array" ref="Q293">_xlfn.XLOOKUP(INDEX(_xlfn.TEXTSPLIT(表格1[[#This Row],[LINE   NUMBER]],"-"),1),'DN轉換表(必要)'!B:B,'DN轉換表(必要)'!C:C,,0)</f>
        <v>3</v>
      </c>
      <c r="R293" s="22" t="str" cm="1">
        <f t="array" ref="R293">IF(IFERROR(MATCH(INDEX(_xlfn.TEXTSPLIT(表格1[[#This Row],[LINE   NUMBER]],"-"),2),介質清單!I:I,0)&gt;=1,FALSE),"Trim",INDEX(_xlfn.TEXTSPLIT(表格1[[#This Row],[LINE   NUMBER]],"-"),2))</f>
        <v>DW</v>
      </c>
      <c r="S293" s="22" t="str" cm="1">
        <f t="array" ref="S29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93" s="22" t="str" cm="1">
        <f t="array" ref="T293">IF(LEN(INDEX(_xlfn.TEXTSPLIT(表格1[[#This Row],[LINE   NUMBER]],"-"),4))=4,INDEX(_xlfn.TEXTSPLIT(表格1[[#This Row],[LINE   NUMBER]],"-"),4),IF(LEN(MID(E293,FIND("AA",E293,1),4))=4,MID(E293,FIND("AA",E293,1),4),"Wrong"))</f>
        <v>AA1B</v>
      </c>
      <c r="U293" s="22" t="str" cm="1">
        <f t="array" ref="U29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93" s="22" t="str">
        <f>_xlfn.XLOOKUP(表格1[[#This Row],[級數]],管道等级索引表!B:B,管道等级索引表!G:G,,0)</f>
        <v>A106 Gr.B
API 5L Gr.B
SAWH</v>
      </c>
      <c r="W293" s="22" t="s">
        <v>5</v>
      </c>
      <c r="X293" s="23"/>
      <c r="Y293" s="22"/>
      <c r="Z293" s="22" t="str">
        <f>_xlfn.CONCAT(表格1[[#This Row],[系統]],"-",表格1[[#This Row],[編號]])</f>
        <v>DW-2101</v>
      </c>
      <c r="AA293" s="22"/>
      <c r="AB29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9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93" s="24" t="str">
        <f>IFERROR(_xlfn.XLOOKUP(表格1[[#This Row],[Line_No]],管道特性一覽表!A:A,管道特性一覽表!P:P,,0),"")</f>
        <v>水</v>
      </c>
      <c r="AE293" s="24" t="str" cm="1">
        <f t="array" ref="AE293">_xlfn.IFNA(_xlfn.XLOOKUP(表格1[[#This Row],[Series NO]],'依TP NO.篩選'!A:A,'依TP NO.篩選'!R:R,,0),_xlfn.XLOOKUP(VALUE(表格1[[#This Row],[Series NO]]),VALUE('依TP NO.篩選'!A:A),'依TP NO.篩選'!R:R,,0))</f>
        <v>TP-001</v>
      </c>
      <c r="AF293" s="24" t="str">
        <f>_xlfn.XLOOKUP(表格1[[#This Row],[系統]],介質清單!A:A,介質清單!B:B,,0)</f>
        <v>工業水</v>
      </c>
      <c r="AG293" s="25"/>
      <c r="AH293" s="22" t="s">
        <v>3433</v>
      </c>
      <c r="AI293" s="24"/>
      <c r="AJ29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93" s="2" t="str" cm="1">
        <f t="array" ref="AK293">IFERROR(_xlfn.TEXTJOIN("-",TRUE,INDEX(_xlfn.TEXTSPLIT(B293,"-"),1),INDEX(_xlfn.TEXTSPLIT(B293,"-"),2),INDEX(_xlfn.TEXTSPLIT(B293,"-"),4),INDEX(_xlfn.TEXTSPLIT(B293,"-"),5)),_xlfn.TEXTJOIN("-",TRUE,_xlfn.XLOOKUP(VALUE(INDEX(_xlfn.TEXTSPLIT(B293,"-"),4)),'DN轉換表(必要)'!A:A,'DN轉換表(必要)'!B:B,,0),INDEX(_xlfn.TEXTSPLIT(B293,"-"),1),INDEX(_xlfn.TEXTSPLIT(B293,"-"),2),INDEX(_xlfn.TEXTSPLIT(B293,"-"),3),INDEX(_xlfn.TEXTSPLIT(B293,"-"),4),INDEX(_xlfn.TEXTSPLIT(B293,"-"),5)))</f>
        <v>DW-2101-AA1B-NA</v>
      </c>
      <c r="AL293" s="2" t="str">
        <f>IF(ISNUMBER(IFERROR(_xlfn.XLOOKUP(表格1[[#This Row],[Line_No]],'TEMP VALUE'!A:A,'DRAWING LIST'!A:A,,0),"")),"v","")</f>
        <v>v</v>
      </c>
      <c r="AM293" s="2" t="str">
        <f>_xlfn.XLOOKUP(表格1[[#This Row],[Series NO]], 版本控制!$A:$A, 版本控制!$E:$E, , 0, -1)</f>
        <v>啟用</v>
      </c>
    </row>
    <row r="294" spans="1:39">
      <c r="A294" s="18">
        <f>'圖號清單-114.04.25'!A294</f>
        <v>292</v>
      </c>
      <c r="B294" s="14" t="str">
        <f>_xlfn.XLOOKUP(表格1[[#This Row],[Series NO]],'圖號清單-114.04.25'!A:A,'圖號清單-114.04.25'!B:B,,0)</f>
        <v>DW-2101-80-AA1B-NA-17</v>
      </c>
      <c r="C294" s="3" t="str">
        <f>COUNTIF($AK$2:AK294, AK294) &amp; "/" &amp; COUNTIF($AK$2:$AK$3003, AK294)</f>
        <v>17/21</v>
      </c>
      <c r="D294" s="3" t="str">
        <f t="shared" si="8"/>
        <v>DW-2101-80-AA1B-NA</v>
      </c>
      <c r="E294" s="14" t="str" cm="1">
        <f t="array" ref="E294">IFERROR(_xlfn.TEXTJOIN("-",TRUE,_xlfn.XLOOKUP(VALUE(INDEX(_xlfn.TEXTSPLIT(B294,"-"),3)),'DN轉換表(必要)'!A:A,'DN轉換表(必要)'!B:B,,0),INDEX(_xlfn.TEXTSPLIT(B294,"-"),1),INDEX(_xlfn.TEXTSPLIT(B294,"-"),2),INDEX(_xlfn.TEXTSPLIT(B294,"-"),4),INDEX(_xlfn.TEXTSPLIT(B294,"-"),5)),_xlfn.TEXTJOIN("-",TRUE,_xlfn.XLOOKUP(VALUE(INDEX(_xlfn.TEXTSPLIT(B294,"-"),4)),'DN轉換表(必要)'!A:A,'DN轉換表(必要)'!B:B,,0),INDEX(_xlfn.TEXTSPLIT(B294,"-"),1),INDEX(_xlfn.TEXTSPLIT(B294,"-"),2),INDEX(_xlfn.TEXTSPLIT(B294,"-"),3),INDEX(_xlfn.TEXTSPLIT(B294,"-"),4),INDEX(_xlfn.TEXTSPLIT(B294,"-"),5)))</f>
        <v>3"-DW-2101-AA1B-NA</v>
      </c>
      <c r="F294" s="3" t="str">
        <f>IFERROR(_xlfn.XLOOKUP(_xlfn.CONCAT(表格1[[#This Row],[Series NO]],"_",SUBSTITUTE(F$1,"REV.","")),版本控制!$F:$F,版本控制!$C:$C,,0),"")</f>
        <v>04/22/'25</v>
      </c>
      <c r="G294" s="3" t="str">
        <f>IFERROR(_xlfn.XLOOKUP(_xlfn.CONCAT(表格1[[#This Row],[Series NO]],"_",SUBSTITUTE(G$1,"REV.","")),版本控制!$F:$F,版本控制!$C:$C,,0),"")</f>
        <v>07/08/'25</v>
      </c>
      <c r="H294" s="3" t="str">
        <f>IFERROR(_xlfn.XLOOKUP(_xlfn.CONCAT(表格1[[#This Row],[Series NO]],"_",SUBSTITUTE(H$1,"REV.","")),版本控制!$F:$F,版本控制!$C:$C,,0),"")</f>
        <v/>
      </c>
      <c r="I294" s="3" t="str">
        <f>IFERROR(_xlfn.XLOOKUP(_xlfn.CONCAT(表格1[[#This Row],[Series NO]],"_",SUBSTITUTE(I$1,"REV.","")),版本控制!$F:$F,版本控制!$C:$C,,0),"")</f>
        <v/>
      </c>
      <c r="J294" s="3" t="str">
        <f>IFERROR(_xlfn.XLOOKUP(_xlfn.CONCAT(表格1[[#This Row],[Series NO]],"_",SUBSTITUTE(J$1,"REV.","")),版本控制!$F:$F,版本控制!$C:$C,,0),"")</f>
        <v/>
      </c>
      <c r="K294" s="3" t="str" cm="1">
        <f t="array" ref="K294">INDEX(F$1:J$1,1,MATCH(1,1/($F294:J294&lt;&gt;"")))</f>
        <v>REV.2</v>
      </c>
      <c r="L294" s="3" t="str" cm="1">
        <f t="array" ref="L294">LOOKUP(2,1/($F294:J294&lt;&gt;""),$F294:J294)</f>
        <v>07/08/'25</v>
      </c>
      <c r="M294" s="3"/>
      <c r="N294" s="3" t="str">
        <f t="shared" si="9"/>
        <v>0292</v>
      </c>
      <c r="O294" s="28"/>
      <c r="P294" s="15"/>
      <c r="Q294" s="22" cm="1">
        <f t="array" ref="Q294">_xlfn.XLOOKUP(INDEX(_xlfn.TEXTSPLIT(表格1[[#This Row],[LINE   NUMBER]],"-"),1),'DN轉換表(必要)'!B:B,'DN轉換表(必要)'!C:C,,0)</f>
        <v>3</v>
      </c>
      <c r="R294" s="22" t="str" cm="1">
        <f t="array" ref="R294">IF(IFERROR(MATCH(INDEX(_xlfn.TEXTSPLIT(表格1[[#This Row],[LINE   NUMBER]],"-"),2),介質清單!I:I,0)&gt;=1,FALSE),"Trim",INDEX(_xlfn.TEXTSPLIT(表格1[[#This Row],[LINE   NUMBER]],"-"),2))</f>
        <v>DW</v>
      </c>
      <c r="S294" s="22" t="str" cm="1">
        <f t="array" ref="S29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94" s="22" t="str" cm="1">
        <f t="array" ref="T294">IF(LEN(INDEX(_xlfn.TEXTSPLIT(表格1[[#This Row],[LINE   NUMBER]],"-"),4))=4,INDEX(_xlfn.TEXTSPLIT(表格1[[#This Row],[LINE   NUMBER]],"-"),4),IF(LEN(MID(E294,FIND("AA",E294,1),4))=4,MID(E294,FIND("AA",E294,1),4),"Wrong"))</f>
        <v>AA1B</v>
      </c>
      <c r="U294" s="22" t="str" cm="1">
        <f t="array" ref="U29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94" s="22" t="str">
        <f>_xlfn.XLOOKUP(表格1[[#This Row],[級數]],管道等级索引表!B:B,管道等级索引表!G:G,,0)</f>
        <v>A106 Gr.B
API 5L Gr.B
SAWH</v>
      </c>
      <c r="W294" s="22" t="s">
        <v>5</v>
      </c>
      <c r="X294" s="23"/>
      <c r="Y294" s="22"/>
      <c r="Z294" s="22" t="str">
        <f>_xlfn.CONCAT(表格1[[#This Row],[系統]],"-",表格1[[#This Row],[編號]])</f>
        <v>DW-2101</v>
      </c>
      <c r="AA294" s="22"/>
      <c r="AB29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9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94" s="24" t="str">
        <f>IFERROR(_xlfn.XLOOKUP(表格1[[#This Row],[Line_No]],管道特性一覽表!A:A,管道特性一覽表!P:P,,0),"")</f>
        <v>水</v>
      </c>
      <c r="AE294" s="24" t="str" cm="1">
        <f t="array" ref="AE294">_xlfn.IFNA(_xlfn.XLOOKUP(表格1[[#This Row],[Series NO]],'依TP NO.篩選'!A:A,'依TP NO.篩選'!R:R,,0),_xlfn.XLOOKUP(VALUE(表格1[[#This Row],[Series NO]]),VALUE('依TP NO.篩選'!A:A),'依TP NO.篩選'!R:R,,0))</f>
        <v>TP-001</v>
      </c>
      <c r="AF294" s="24" t="str">
        <f>_xlfn.XLOOKUP(表格1[[#This Row],[系統]],介質清單!A:A,介質清單!B:B,,0)</f>
        <v>工業水</v>
      </c>
      <c r="AG294" s="25"/>
      <c r="AH294" s="22" t="s">
        <v>3433</v>
      </c>
      <c r="AI294" s="24"/>
      <c r="AJ29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94" s="2" t="str" cm="1">
        <f t="array" ref="AK294">IFERROR(_xlfn.TEXTJOIN("-",TRUE,INDEX(_xlfn.TEXTSPLIT(B294,"-"),1),INDEX(_xlfn.TEXTSPLIT(B294,"-"),2),INDEX(_xlfn.TEXTSPLIT(B294,"-"),4),INDEX(_xlfn.TEXTSPLIT(B294,"-"),5)),_xlfn.TEXTJOIN("-",TRUE,_xlfn.XLOOKUP(VALUE(INDEX(_xlfn.TEXTSPLIT(B294,"-"),4)),'DN轉換表(必要)'!A:A,'DN轉換表(必要)'!B:B,,0),INDEX(_xlfn.TEXTSPLIT(B294,"-"),1),INDEX(_xlfn.TEXTSPLIT(B294,"-"),2),INDEX(_xlfn.TEXTSPLIT(B294,"-"),3),INDEX(_xlfn.TEXTSPLIT(B294,"-"),4),INDEX(_xlfn.TEXTSPLIT(B294,"-"),5)))</f>
        <v>DW-2101-AA1B-NA</v>
      </c>
      <c r="AL294" s="2" t="str">
        <f>IF(ISNUMBER(IFERROR(_xlfn.XLOOKUP(表格1[[#This Row],[Line_No]],'TEMP VALUE'!A:A,'DRAWING LIST'!A:A,,0),"")),"v","")</f>
        <v>v</v>
      </c>
      <c r="AM294" s="2" t="str">
        <f>_xlfn.XLOOKUP(表格1[[#This Row],[Series NO]], 版本控制!$A:$A, 版本控制!$E:$E, , 0, -1)</f>
        <v>啟用</v>
      </c>
    </row>
    <row r="295" spans="1:39">
      <c r="A295" s="18">
        <f>'圖號清單-114.04.25'!A295</f>
        <v>293</v>
      </c>
      <c r="B295" s="14" t="str">
        <f>_xlfn.XLOOKUP(表格1[[#This Row],[Series NO]],'圖號清單-114.04.25'!A:A,'圖號清單-114.04.25'!B:B,,0)</f>
        <v>DW-2101-80-AA1B-NA-18</v>
      </c>
      <c r="C295" s="3" t="str">
        <f>COUNTIF($AK$2:AK295, AK295) &amp; "/" &amp; COUNTIF($AK$2:$AK$3003, AK295)</f>
        <v>18/21</v>
      </c>
      <c r="D295" s="3" t="str">
        <f t="shared" si="8"/>
        <v>DW-2101-80-AA1B-NA</v>
      </c>
      <c r="E295" s="14" t="str" cm="1">
        <f t="array" ref="E295">IFERROR(_xlfn.TEXTJOIN("-",TRUE,_xlfn.XLOOKUP(VALUE(INDEX(_xlfn.TEXTSPLIT(B295,"-"),3)),'DN轉換表(必要)'!A:A,'DN轉換表(必要)'!B:B,,0),INDEX(_xlfn.TEXTSPLIT(B295,"-"),1),INDEX(_xlfn.TEXTSPLIT(B295,"-"),2),INDEX(_xlfn.TEXTSPLIT(B295,"-"),4),INDEX(_xlfn.TEXTSPLIT(B295,"-"),5)),_xlfn.TEXTJOIN("-",TRUE,_xlfn.XLOOKUP(VALUE(INDEX(_xlfn.TEXTSPLIT(B295,"-"),4)),'DN轉換表(必要)'!A:A,'DN轉換表(必要)'!B:B,,0),INDEX(_xlfn.TEXTSPLIT(B295,"-"),1),INDEX(_xlfn.TEXTSPLIT(B295,"-"),2),INDEX(_xlfn.TEXTSPLIT(B295,"-"),3),INDEX(_xlfn.TEXTSPLIT(B295,"-"),4),INDEX(_xlfn.TEXTSPLIT(B295,"-"),5)))</f>
        <v>3"-DW-2101-AA1B-NA</v>
      </c>
      <c r="F295" s="3" t="str">
        <f>IFERROR(_xlfn.XLOOKUP(_xlfn.CONCAT(表格1[[#This Row],[Series NO]],"_",SUBSTITUTE(F$1,"REV.","")),版本控制!$F:$F,版本控制!$C:$C,,0),"")</f>
        <v>04/22/'25</v>
      </c>
      <c r="G295" s="3" t="str">
        <f>IFERROR(_xlfn.XLOOKUP(_xlfn.CONCAT(表格1[[#This Row],[Series NO]],"_",SUBSTITUTE(G$1,"REV.","")),版本控制!$F:$F,版本控制!$C:$C,,0),"")</f>
        <v>07/08/'25</v>
      </c>
      <c r="H295" s="3" t="str">
        <f>IFERROR(_xlfn.XLOOKUP(_xlfn.CONCAT(表格1[[#This Row],[Series NO]],"_",SUBSTITUTE(H$1,"REV.","")),版本控制!$F:$F,版本控制!$C:$C,,0),"")</f>
        <v/>
      </c>
      <c r="I295" s="3" t="str">
        <f>IFERROR(_xlfn.XLOOKUP(_xlfn.CONCAT(表格1[[#This Row],[Series NO]],"_",SUBSTITUTE(I$1,"REV.","")),版本控制!$F:$F,版本控制!$C:$C,,0),"")</f>
        <v/>
      </c>
      <c r="J295" s="3" t="str">
        <f>IFERROR(_xlfn.XLOOKUP(_xlfn.CONCAT(表格1[[#This Row],[Series NO]],"_",SUBSTITUTE(J$1,"REV.","")),版本控制!$F:$F,版本控制!$C:$C,,0),"")</f>
        <v/>
      </c>
      <c r="K295" s="3" t="str" cm="1">
        <f t="array" ref="K295">INDEX(F$1:J$1,1,MATCH(1,1/($F295:J295&lt;&gt;"")))</f>
        <v>REV.2</v>
      </c>
      <c r="L295" s="3" t="str" cm="1">
        <f t="array" ref="L295">LOOKUP(2,1/($F295:J295&lt;&gt;""),$F295:J295)</f>
        <v>07/08/'25</v>
      </c>
      <c r="M295" s="3"/>
      <c r="N295" s="3" t="str">
        <f t="shared" si="9"/>
        <v>0293</v>
      </c>
      <c r="O295" s="28"/>
      <c r="P295" s="15"/>
      <c r="Q295" s="22" cm="1">
        <f t="array" ref="Q295">_xlfn.XLOOKUP(INDEX(_xlfn.TEXTSPLIT(表格1[[#This Row],[LINE   NUMBER]],"-"),1),'DN轉換表(必要)'!B:B,'DN轉換表(必要)'!C:C,,0)</f>
        <v>3</v>
      </c>
      <c r="R295" s="22" t="str" cm="1">
        <f t="array" ref="R295">IF(IFERROR(MATCH(INDEX(_xlfn.TEXTSPLIT(表格1[[#This Row],[LINE   NUMBER]],"-"),2),介質清單!I:I,0)&gt;=1,FALSE),"Trim",INDEX(_xlfn.TEXTSPLIT(表格1[[#This Row],[LINE   NUMBER]],"-"),2))</f>
        <v>DW</v>
      </c>
      <c r="S295" s="22" t="str" cm="1">
        <f t="array" ref="S29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95" s="22" t="str" cm="1">
        <f t="array" ref="T295">IF(LEN(INDEX(_xlfn.TEXTSPLIT(表格1[[#This Row],[LINE   NUMBER]],"-"),4))=4,INDEX(_xlfn.TEXTSPLIT(表格1[[#This Row],[LINE   NUMBER]],"-"),4),IF(LEN(MID(E295,FIND("AA",E295,1),4))=4,MID(E295,FIND("AA",E295,1),4),"Wrong"))</f>
        <v>AA1B</v>
      </c>
      <c r="U295" s="22" t="str" cm="1">
        <f t="array" ref="U29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95" s="22" t="str">
        <f>_xlfn.XLOOKUP(表格1[[#This Row],[級數]],管道等级索引表!B:B,管道等级索引表!G:G,,0)</f>
        <v>A106 Gr.B
API 5L Gr.B
SAWH</v>
      </c>
      <c r="W295" s="22" t="s">
        <v>5</v>
      </c>
      <c r="X295" s="23"/>
      <c r="Y295" s="22"/>
      <c r="Z295" s="22" t="str">
        <f>_xlfn.CONCAT(表格1[[#This Row],[系統]],"-",表格1[[#This Row],[編號]])</f>
        <v>DW-2101</v>
      </c>
      <c r="AA295" s="22"/>
      <c r="AB29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9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95" s="24" t="str">
        <f>IFERROR(_xlfn.XLOOKUP(表格1[[#This Row],[Line_No]],管道特性一覽表!A:A,管道特性一覽表!P:P,,0),"")</f>
        <v>水</v>
      </c>
      <c r="AE295" s="24" t="str" cm="1">
        <f t="array" ref="AE295">_xlfn.IFNA(_xlfn.XLOOKUP(表格1[[#This Row],[Series NO]],'依TP NO.篩選'!A:A,'依TP NO.篩選'!R:R,,0),_xlfn.XLOOKUP(VALUE(表格1[[#This Row],[Series NO]]),VALUE('依TP NO.篩選'!A:A),'依TP NO.篩選'!R:R,,0))</f>
        <v>TP-001</v>
      </c>
      <c r="AF295" s="24" t="str">
        <f>_xlfn.XLOOKUP(表格1[[#This Row],[系統]],介質清單!A:A,介質清單!B:B,,0)</f>
        <v>工業水</v>
      </c>
      <c r="AG295" s="25"/>
      <c r="AH295" s="22" t="s">
        <v>3433</v>
      </c>
      <c r="AI295" s="24"/>
      <c r="AJ29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95" s="2" t="str" cm="1">
        <f t="array" ref="AK295">IFERROR(_xlfn.TEXTJOIN("-",TRUE,INDEX(_xlfn.TEXTSPLIT(B295,"-"),1),INDEX(_xlfn.TEXTSPLIT(B295,"-"),2),INDEX(_xlfn.TEXTSPLIT(B295,"-"),4),INDEX(_xlfn.TEXTSPLIT(B295,"-"),5)),_xlfn.TEXTJOIN("-",TRUE,_xlfn.XLOOKUP(VALUE(INDEX(_xlfn.TEXTSPLIT(B295,"-"),4)),'DN轉換表(必要)'!A:A,'DN轉換表(必要)'!B:B,,0),INDEX(_xlfn.TEXTSPLIT(B295,"-"),1),INDEX(_xlfn.TEXTSPLIT(B295,"-"),2),INDEX(_xlfn.TEXTSPLIT(B295,"-"),3),INDEX(_xlfn.TEXTSPLIT(B295,"-"),4),INDEX(_xlfn.TEXTSPLIT(B295,"-"),5)))</f>
        <v>DW-2101-AA1B-NA</v>
      </c>
      <c r="AL295" s="2" t="str">
        <f>IF(ISNUMBER(IFERROR(_xlfn.XLOOKUP(表格1[[#This Row],[Line_No]],'TEMP VALUE'!A:A,'DRAWING LIST'!A:A,,0),"")),"v","")</f>
        <v>v</v>
      </c>
      <c r="AM295" s="2" t="str">
        <f>_xlfn.XLOOKUP(表格1[[#This Row],[Series NO]], 版本控制!$A:$A, 版本控制!$E:$E, , 0, -1)</f>
        <v>啟用</v>
      </c>
    </row>
    <row r="296" spans="1:39">
      <c r="A296" s="18">
        <f>'圖號清單-114.04.25'!A296</f>
        <v>294</v>
      </c>
      <c r="B296" s="14" t="str">
        <f>_xlfn.XLOOKUP(表格1[[#This Row],[Series NO]],'圖號清單-114.04.25'!A:A,'圖號清單-114.04.25'!B:B,,0)</f>
        <v>DW-2101-80-AA1B-NA-19</v>
      </c>
      <c r="C296" s="3" t="str">
        <f>COUNTIF($AK$2:AK296, AK296) &amp; "/" &amp; COUNTIF($AK$2:$AK$3003, AK296)</f>
        <v>19/21</v>
      </c>
      <c r="D296" s="3" t="str">
        <f t="shared" si="8"/>
        <v>DW-2101-80-AA1B-NA</v>
      </c>
      <c r="E296" s="14" t="str" cm="1">
        <f t="array" ref="E296">IFERROR(_xlfn.TEXTJOIN("-",TRUE,_xlfn.XLOOKUP(VALUE(INDEX(_xlfn.TEXTSPLIT(B296,"-"),3)),'DN轉換表(必要)'!A:A,'DN轉換表(必要)'!B:B,,0),INDEX(_xlfn.TEXTSPLIT(B296,"-"),1),INDEX(_xlfn.TEXTSPLIT(B296,"-"),2),INDEX(_xlfn.TEXTSPLIT(B296,"-"),4),INDEX(_xlfn.TEXTSPLIT(B296,"-"),5)),_xlfn.TEXTJOIN("-",TRUE,_xlfn.XLOOKUP(VALUE(INDEX(_xlfn.TEXTSPLIT(B296,"-"),4)),'DN轉換表(必要)'!A:A,'DN轉換表(必要)'!B:B,,0),INDEX(_xlfn.TEXTSPLIT(B296,"-"),1),INDEX(_xlfn.TEXTSPLIT(B296,"-"),2),INDEX(_xlfn.TEXTSPLIT(B296,"-"),3),INDEX(_xlfn.TEXTSPLIT(B296,"-"),4),INDEX(_xlfn.TEXTSPLIT(B296,"-"),5)))</f>
        <v>3"-DW-2101-AA1B-NA</v>
      </c>
      <c r="F296" s="3" t="str">
        <f>IFERROR(_xlfn.XLOOKUP(_xlfn.CONCAT(表格1[[#This Row],[Series NO]],"_",SUBSTITUTE(F$1,"REV.","")),版本控制!$F:$F,版本控制!$C:$C,,0),"")</f>
        <v>04/22/'25</v>
      </c>
      <c r="G296" s="3" t="str">
        <f>IFERROR(_xlfn.XLOOKUP(_xlfn.CONCAT(表格1[[#This Row],[Series NO]],"_",SUBSTITUTE(G$1,"REV.","")),版本控制!$F:$F,版本控制!$C:$C,,0),"")</f>
        <v>07/08/'25</v>
      </c>
      <c r="H296" s="3" t="str">
        <f>IFERROR(_xlfn.XLOOKUP(_xlfn.CONCAT(表格1[[#This Row],[Series NO]],"_",SUBSTITUTE(H$1,"REV.","")),版本控制!$F:$F,版本控制!$C:$C,,0),"")</f>
        <v/>
      </c>
      <c r="I296" s="3" t="str">
        <f>IFERROR(_xlfn.XLOOKUP(_xlfn.CONCAT(表格1[[#This Row],[Series NO]],"_",SUBSTITUTE(I$1,"REV.","")),版本控制!$F:$F,版本控制!$C:$C,,0),"")</f>
        <v/>
      </c>
      <c r="J296" s="3" t="str">
        <f>IFERROR(_xlfn.XLOOKUP(_xlfn.CONCAT(表格1[[#This Row],[Series NO]],"_",SUBSTITUTE(J$1,"REV.","")),版本控制!$F:$F,版本控制!$C:$C,,0),"")</f>
        <v/>
      </c>
      <c r="K296" s="3" t="str" cm="1">
        <f t="array" ref="K296">INDEX(F$1:J$1,1,MATCH(1,1/($F296:J296&lt;&gt;"")))</f>
        <v>REV.2</v>
      </c>
      <c r="L296" s="3" t="str" cm="1">
        <f t="array" ref="L296">LOOKUP(2,1/($F296:J296&lt;&gt;""),$F296:J296)</f>
        <v>07/08/'25</v>
      </c>
      <c r="M296" s="3"/>
      <c r="N296" s="3" t="str">
        <f t="shared" si="9"/>
        <v>0294</v>
      </c>
      <c r="O296" s="28"/>
      <c r="P296" s="15"/>
      <c r="Q296" s="22" cm="1">
        <f t="array" ref="Q296">_xlfn.XLOOKUP(INDEX(_xlfn.TEXTSPLIT(表格1[[#This Row],[LINE   NUMBER]],"-"),1),'DN轉換表(必要)'!B:B,'DN轉換表(必要)'!C:C,,0)</f>
        <v>3</v>
      </c>
      <c r="R296" s="22" t="str" cm="1">
        <f t="array" ref="R296">IF(IFERROR(MATCH(INDEX(_xlfn.TEXTSPLIT(表格1[[#This Row],[LINE   NUMBER]],"-"),2),介質清單!I:I,0)&gt;=1,FALSE),"Trim",INDEX(_xlfn.TEXTSPLIT(表格1[[#This Row],[LINE   NUMBER]],"-"),2))</f>
        <v>DW</v>
      </c>
      <c r="S296" s="22" t="str" cm="1">
        <f t="array" ref="S29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96" s="22" t="str" cm="1">
        <f t="array" ref="T296">IF(LEN(INDEX(_xlfn.TEXTSPLIT(表格1[[#This Row],[LINE   NUMBER]],"-"),4))=4,INDEX(_xlfn.TEXTSPLIT(表格1[[#This Row],[LINE   NUMBER]],"-"),4),IF(LEN(MID(E296,FIND("AA",E296,1),4))=4,MID(E296,FIND("AA",E296,1),4),"Wrong"))</f>
        <v>AA1B</v>
      </c>
      <c r="U296" s="22" t="str" cm="1">
        <f t="array" ref="U29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96" s="22" t="str">
        <f>_xlfn.XLOOKUP(表格1[[#This Row],[級數]],管道等级索引表!B:B,管道等级索引表!G:G,,0)</f>
        <v>A106 Gr.B
API 5L Gr.B
SAWH</v>
      </c>
      <c r="W296" s="22" t="s">
        <v>5</v>
      </c>
      <c r="X296" s="23"/>
      <c r="Y296" s="22"/>
      <c r="Z296" s="22" t="str">
        <f>_xlfn.CONCAT(表格1[[#This Row],[系統]],"-",表格1[[#This Row],[編號]])</f>
        <v>DW-2101</v>
      </c>
      <c r="AA296" s="22"/>
      <c r="AB29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9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96" s="24" t="str">
        <f>IFERROR(_xlfn.XLOOKUP(表格1[[#This Row],[Line_No]],管道特性一覽表!A:A,管道特性一覽表!P:P,,0),"")</f>
        <v>水</v>
      </c>
      <c r="AE296" s="24" t="str" cm="1">
        <f t="array" ref="AE296">_xlfn.IFNA(_xlfn.XLOOKUP(表格1[[#This Row],[Series NO]],'依TP NO.篩選'!A:A,'依TP NO.篩選'!R:R,,0),_xlfn.XLOOKUP(VALUE(表格1[[#This Row],[Series NO]]),VALUE('依TP NO.篩選'!A:A),'依TP NO.篩選'!R:R,,0))</f>
        <v>TP-001</v>
      </c>
      <c r="AF296" s="24" t="str">
        <f>_xlfn.XLOOKUP(表格1[[#This Row],[系統]],介質清單!A:A,介質清單!B:B,,0)</f>
        <v>工業水</v>
      </c>
      <c r="AG296" s="25"/>
      <c r="AH296" s="22" t="s">
        <v>3433</v>
      </c>
      <c r="AI296" s="24"/>
      <c r="AJ29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96" s="2" t="str" cm="1">
        <f t="array" ref="AK296">IFERROR(_xlfn.TEXTJOIN("-",TRUE,INDEX(_xlfn.TEXTSPLIT(B296,"-"),1),INDEX(_xlfn.TEXTSPLIT(B296,"-"),2),INDEX(_xlfn.TEXTSPLIT(B296,"-"),4),INDEX(_xlfn.TEXTSPLIT(B296,"-"),5)),_xlfn.TEXTJOIN("-",TRUE,_xlfn.XLOOKUP(VALUE(INDEX(_xlfn.TEXTSPLIT(B296,"-"),4)),'DN轉換表(必要)'!A:A,'DN轉換表(必要)'!B:B,,0),INDEX(_xlfn.TEXTSPLIT(B296,"-"),1),INDEX(_xlfn.TEXTSPLIT(B296,"-"),2),INDEX(_xlfn.TEXTSPLIT(B296,"-"),3),INDEX(_xlfn.TEXTSPLIT(B296,"-"),4),INDEX(_xlfn.TEXTSPLIT(B296,"-"),5)))</f>
        <v>DW-2101-AA1B-NA</v>
      </c>
      <c r="AL296" s="2" t="str">
        <f>IF(ISNUMBER(IFERROR(_xlfn.XLOOKUP(表格1[[#This Row],[Line_No]],'TEMP VALUE'!A:A,'DRAWING LIST'!A:A,,0),"")),"v","")</f>
        <v>v</v>
      </c>
      <c r="AM296" s="2" t="str">
        <f>_xlfn.XLOOKUP(表格1[[#This Row],[Series NO]], 版本控制!$A:$A, 版本控制!$E:$E, , 0, -1)</f>
        <v>啟用</v>
      </c>
    </row>
    <row r="297" spans="1:39">
      <c r="A297" s="18">
        <f>'圖號清單-114.04.25'!A297</f>
        <v>295</v>
      </c>
      <c r="B297" s="14" t="str">
        <f>_xlfn.XLOOKUP(表格1[[#This Row],[Series NO]],'圖號清單-114.04.25'!A:A,'圖號清單-114.04.25'!B:B,,0)</f>
        <v>DW-2101-80-AA1B-NA-20</v>
      </c>
      <c r="C297" s="3" t="str">
        <f>COUNTIF($AK$2:AK297, AK297) &amp; "/" &amp; COUNTIF($AK$2:$AK$3003, AK297)</f>
        <v>20/21</v>
      </c>
      <c r="D297" s="3" t="str">
        <f t="shared" si="8"/>
        <v>DW-2101-80-AA1B-NA</v>
      </c>
      <c r="E297" s="14" t="str" cm="1">
        <f t="array" ref="E297">IFERROR(_xlfn.TEXTJOIN("-",TRUE,_xlfn.XLOOKUP(VALUE(INDEX(_xlfn.TEXTSPLIT(B297,"-"),3)),'DN轉換表(必要)'!A:A,'DN轉換表(必要)'!B:B,,0),INDEX(_xlfn.TEXTSPLIT(B297,"-"),1),INDEX(_xlfn.TEXTSPLIT(B297,"-"),2),INDEX(_xlfn.TEXTSPLIT(B297,"-"),4),INDEX(_xlfn.TEXTSPLIT(B297,"-"),5)),_xlfn.TEXTJOIN("-",TRUE,_xlfn.XLOOKUP(VALUE(INDEX(_xlfn.TEXTSPLIT(B297,"-"),4)),'DN轉換表(必要)'!A:A,'DN轉換表(必要)'!B:B,,0),INDEX(_xlfn.TEXTSPLIT(B297,"-"),1),INDEX(_xlfn.TEXTSPLIT(B297,"-"),2),INDEX(_xlfn.TEXTSPLIT(B297,"-"),3),INDEX(_xlfn.TEXTSPLIT(B297,"-"),4),INDEX(_xlfn.TEXTSPLIT(B297,"-"),5)))</f>
        <v>3"-DW-2101-AA1B-NA</v>
      </c>
      <c r="F297" s="3" t="str">
        <f>IFERROR(_xlfn.XLOOKUP(_xlfn.CONCAT(表格1[[#This Row],[Series NO]],"_",SUBSTITUTE(F$1,"REV.","")),版本控制!$F:$F,版本控制!$C:$C,,0),"")</f>
        <v>04/22/'25</v>
      </c>
      <c r="G297" s="3" t="str">
        <f>IFERROR(_xlfn.XLOOKUP(_xlfn.CONCAT(表格1[[#This Row],[Series NO]],"_",SUBSTITUTE(G$1,"REV.","")),版本控制!$F:$F,版本控制!$C:$C,,0),"")</f>
        <v>07/08/'25</v>
      </c>
      <c r="H297" s="3" t="str">
        <f>IFERROR(_xlfn.XLOOKUP(_xlfn.CONCAT(表格1[[#This Row],[Series NO]],"_",SUBSTITUTE(H$1,"REV.","")),版本控制!$F:$F,版本控制!$C:$C,,0),"")</f>
        <v/>
      </c>
      <c r="I297" s="3" t="str">
        <f>IFERROR(_xlfn.XLOOKUP(_xlfn.CONCAT(表格1[[#This Row],[Series NO]],"_",SUBSTITUTE(I$1,"REV.","")),版本控制!$F:$F,版本控制!$C:$C,,0),"")</f>
        <v/>
      </c>
      <c r="J297" s="3" t="str">
        <f>IFERROR(_xlfn.XLOOKUP(_xlfn.CONCAT(表格1[[#This Row],[Series NO]],"_",SUBSTITUTE(J$1,"REV.","")),版本控制!$F:$F,版本控制!$C:$C,,0),"")</f>
        <v/>
      </c>
      <c r="K297" s="3" t="str" cm="1">
        <f t="array" ref="K297">INDEX(F$1:J$1,1,MATCH(1,1/($F297:J297&lt;&gt;"")))</f>
        <v>REV.2</v>
      </c>
      <c r="L297" s="3" t="str" cm="1">
        <f t="array" ref="L297">LOOKUP(2,1/($F297:J297&lt;&gt;""),$F297:J297)</f>
        <v>07/08/'25</v>
      </c>
      <c r="M297" s="3"/>
      <c r="N297" s="3" t="str">
        <f t="shared" si="9"/>
        <v>0295</v>
      </c>
      <c r="O297" s="28"/>
      <c r="P297" s="15"/>
      <c r="Q297" s="22" cm="1">
        <f t="array" ref="Q297">_xlfn.XLOOKUP(INDEX(_xlfn.TEXTSPLIT(表格1[[#This Row],[LINE   NUMBER]],"-"),1),'DN轉換表(必要)'!B:B,'DN轉換表(必要)'!C:C,,0)</f>
        <v>3</v>
      </c>
      <c r="R297" s="22" t="str" cm="1">
        <f t="array" ref="R297">IF(IFERROR(MATCH(INDEX(_xlfn.TEXTSPLIT(表格1[[#This Row],[LINE   NUMBER]],"-"),2),介質清單!I:I,0)&gt;=1,FALSE),"Trim",INDEX(_xlfn.TEXTSPLIT(表格1[[#This Row],[LINE   NUMBER]],"-"),2))</f>
        <v>DW</v>
      </c>
      <c r="S297" s="22" t="str" cm="1">
        <f t="array" ref="S29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97" s="22" t="str" cm="1">
        <f t="array" ref="T297">IF(LEN(INDEX(_xlfn.TEXTSPLIT(表格1[[#This Row],[LINE   NUMBER]],"-"),4))=4,INDEX(_xlfn.TEXTSPLIT(表格1[[#This Row],[LINE   NUMBER]],"-"),4),IF(LEN(MID(E297,FIND("AA",E297,1),4))=4,MID(E297,FIND("AA",E297,1),4),"Wrong"))</f>
        <v>AA1B</v>
      </c>
      <c r="U297" s="22" t="str" cm="1">
        <f t="array" ref="U29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97" s="22" t="str">
        <f>_xlfn.XLOOKUP(表格1[[#This Row],[級數]],管道等级索引表!B:B,管道等级索引表!G:G,,0)</f>
        <v>A106 Gr.B
API 5L Gr.B
SAWH</v>
      </c>
      <c r="W297" s="22" t="s">
        <v>5</v>
      </c>
      <c r="X297" s="23"/>
      <c r="Y297" s="22"/>
      <c r="Z297" s="22" t="str">
        <f>_xlfn.CONCAT(表格1[[#This Row],[系統]],"-",表格1[[#This Row],[編號]])</f>
        <v>DW-2101</v>
      </c>
      <c r="AA297" s="22"/>
      <c r="AB29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9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97" s="24" t="str">
        <f>IFERROR(_xlfn.XLOOKUP(表格1[[#This Row],[Line_No]],管道特性一覽表!A:A,管道特性一覽表!P:P,,0),"")</f>
        <v>水</v>
      </c>
      <c r="AE297" s="24" t="str" cm="1">
        <f t="array" ref="AE297">_xlfn.IFNA(_xlfn.XLOOKUP(表格1[[#This Row],[Series NO]],'依TP NO.篩選'!A:A,'依TP NO.篩選'!R:R,,0),_xlfn.XLOOKUP(VALUE(表格1[[#This Row],[Series NO]]),VALUE('依TP NO.篩選'!A:A),'依TP NO.篩選'!R:R,,0))</f>
        <v>TP-001</v>
      </c>
      <c r="AF297" s="24" t="str">
        <f>_xlfn.XLOOKUP(表格1[[#This Row],[系統]],介質清單!A:A,介質清單!B:B,,0)</f>
        <v>工業水</v>
      </c>
      <c r="AG297" s="25"/>
      <c r="AH297" s="22" t="s">
        <v>3433</v>
      </c>
      <c r="AI297" s="24"/>
      <c r="AJ29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97" s="2" t="str" cm="1">
        <f t="array" ref="AK297">IFERROR(_xlfn.TEXTJOIN("-",TRUE,INDEX(_xlfn.TEXTSPLIT(B297,"-"),1),INDEX(_xlfn.TEXTSPLIT(B297,"-"),2),INDEX(_xlfn.TEXTSPLIT(B297,"-"),4),INDEX(_xlfn.TEXTSPLIT(B297,"-"),5)),_xlfn.TEXTJOIN("-",TRUE,_xlfn.XLOOKUP(VALUE(INDEX(_xlfn.TEXTSPLIT(B297,"-"),4)),'DN轉換表(必要)'!A:A,'DN轉換表(必要)'!B:B,,0),INDEX(_xlfn.TEXTSPLIT(B297,"-"),1),INDEX(_xlfn.TEXTSPLIT(B297,"-"),2),INDEX(_xlfn.TEXTSPLIT(B297,"-"),3),INDEX(_xlfn.TEXTSPLIT(B297,"-"),4),INDEX(_xlfn.TEXTSPLIT(B297,"-"),5)))</f>
        <v>DW-2101-AA1B-NA</v>
      </c>
      <c r="AL297" s="2" t="str">
        <f>IF(ISNUMBER(IFERROR(_xlfn.XLOOKUP(表格1[[#This Row],[Line_No]],'TEMP VALUE'!A:A,'DRAWING LIST'!A:A,,0),"")),"v","")</f>
        <v>v</v>
      </c>
      <c r="AM297" s="2" t="str">
        <f>_xlfn.XLOOKUP(表格1[[#This Row],[Series NO]], 版本控制!$A:$A, 版本控制!$E:$E, , 0, -1)</f>
        <v>啟用</v>
      </c>
    </row>
    <row r="298" spans="1:39">
      <c r="A298" s="18">
        <f>'圖號清單-114.04.25'!A298</f>
        <v>296</v>
      </c>
      <c r="B298" s="14" t="str">
        <f>_xlfn.XLOOKUP(表格1[[#This Row],[Series NO]],'圖號清單-114.04.25'!A:A,'圖號清單-114.04.25'!B:B,,0)</f>
        <v>DW-2101-80-AA1B-NA-21</v>
      </c>
      <c r="C298" s="3" t="str">
        <f>COUNTIF($AK$2:AK298, AK298) &amp; "/" &amp; COUNTIF($AK$2:$AK$3003, AK298)</f>
        <v>21/21</v>
      </c>
      <c r="D298" s="3" t="str">
        <f t="shared" si="8"/>
        <v>DW-2101-80-AA1B-NA</v>
      </c>
      <c r="E298" s="14" t="str" cm="1">
        <f t="array" ref="E298">IFERROR(_xlfn.TEXTJOIN("-",TRUE,_xlfn.XLOOKUP(VALUE(INDEX(_xlfn.TEXTSPLIT(B298,"-"),3)),'DN轉換表(必要)'!A:A,'DN轉換表(必要)'!B:B,,0),INDEX(_xlfn.TEXTSPLIT(B298,"-"),1),INDEX(_xlfn.TEXTSPLIT(B298,"-"),2),INDEX(_xlfn.TEXTSPLIT(B298,"-"),4),INDEX(_xlfn.TEXTSPLIT(B298,"-"),5)),_xlfn.TEXTJOIN("-",TRUE,_xlfn.XLOOKUP(VALUE(INDEX(_xlfn.TEXTSPLIT(B298,"-"),4)),'DN轉換表(必要)'!A:A,'DN轉換表(必要)'!B:B,,0),INDEX(_xlfn.TEXTSPLIT(B298,"-"),1),INDEX(_xlfn.TEXTSPLIT(B298,"-"),2),INDEX(_xlfn.TEXTSPLIT(B298,"-"),3),INDEX(_xlfn.TEXTSPLIT(B298,"-"),4),INDEX(_xlfn.TEXTSPLIT(B298,"-"),5)))</f>
        <v>3"-DW-2101-AA1B-NA</v>
      </c>
      <c r="F298" s="3" t="str">
        <f>IFERROR(_xlfn.XLOOKUP(_xlfn.CONCAT(表格1[[#This Row],[Series NO]],"_",SUBSTITUTE(F$1,"REV.","")),版本控制!$F:$F,版本控制!$C:$C,,0),"")</f>
        <v>04/22/'25</v>
      </c>
      <c r="G298" s="3" t="str">
        <f>IFERROR(_xlfn.XLOOKUP(_xlfn.CONCAT(表格1[[#This Row],[Series NO]],"_",SUBSTITUTE(G$1,"REV.","")),版本控制!$F:$F,版本控制!$C:$C,,0),"")</f>
        <v>07/08/'25</v>
      </c>
      <c r="H298" s="3" t="str">
        <f>IFERROR(_xlfn.XLOOKUP(_xlfn.CONCAT(表格1[[#This Row],[Series NO]],"_",SUBSTITUTE(H$1,"REV.","")),版本控制!$F:$F,版本控制!$C:$C,,0),"")</f>
        <v/>
      </c>
      <c r="I298" s="3" t="str">
        <f>IFERROR(_xlfn.XLOOKUP(_xlfn.CONCAT(表格1[[#This Row],[Series NO]],"_",SUBSTITUTE(I$1,"REV.","")),版本控制!$F:$F,版本控制!$C:$C,,0),"")</f>
        <v/>
      </c>
      <c r="J298" s="3" t="str">
        <f>IFERROR(_xlfn.XLOOKUP(_xlfn.CONCAT(表格1[[#This Row],[Series NO]],"_",SUBSTITUTE(J$1,"REV.","")),版本控制!$F:$F,版本控制!$C:$C,,0),"")</f>
        <v/>
      </c>
      <c r="K298" s="3" t="str" cm="1">
        <f t="array" ref="K298">INDEX(F$1:J$1,1,MATCH(1,1/($F298:J298&lt;&gt;"")))</f>
        <v>REV.2</v>
      </c>
      <c r="L298" s="3" t="str" cm="1">
        <f t="array" ref="L298">LOOKUP(2,1/($F298:J298&lt;&gt;""),$F298:J298)</f>
        <v>07/08/'25</v>
      </c>
      <c r="M298" s="3"/>
      <c r="N298" s="3" t="str">
        <f t="shared" si="9"/>
        <v>0296</v>
      </c>
      <c r="O298" s="28"/>
      <c r="P298" s="15"/>
      <c r="Q298" s="22" cm="1">
        <f t="array" ref="Q298">_xlfn.XLOOKUP(INDEX(_xlfn.TEXTSPLIT(表格1[[#This Row],[LINE   NUMBER]],"-"),1),'DN轉換表(必要)'!B:B,'DN轉換表(必要)'!C:C,,0)</f>
        <v>3</v>
      </c>
      <c r="R298" s="22" t="str" cm="1">
        <f t="array" ref="R298">IF(IFERROR(MATCH(INDEX(_xlfn.TEXTSPLIT(表格1[[#This Row],[LINE   NUMBER]],"-"),2),介質清單!I:I,0)&gt;=1,FALSE),"Trim",INDEX(_xlfn.TEXTSPLIT(表格1[[#This Row],[LINE   NUMBER]],"-"),2))</f>
        <v>DW</v>
      </c>
      <c r="S298" s="22" t="str" cm="1">
        <f t="array" ref="S29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298" s="22" t="str" cm="1">
        <f t="array" ref="T298">IF(LEN(INDEX(_xlfn.TEXTSPLIT(表格1[[#This Row],[LINE   NUMBER]],"-"),4))=4,INDEX(_xlfn.TEXTSPLIT(表格1[[#This Row],[LINE   NUMBER]],"-"),4),IF(LEN(MID(E298,FIND("AA",E298,1),4))=4,MID(E298,FIND("AA",E298,1),4),"Wrong"))</f>
        <v>AA1B</v>
      </c>
      <c r="U298" s="22" t="str" cm="1">
        <f t="array" ref="U29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98" s="22" t="str">
        <f>_xlfn.XLOOKUP(表格1[[#This Row],[級數]],管道等级索引表!B:B,管道等级索引表!G:G,,0)</f>
        <v>A106 Gr.B
API 5L Gr.B
SAWH</v>
      </c>
      <c r="W298" s="22" t="s">
        <v>5</v>
      </c>
      <c r="X298" s="23"/>
      <c r="Y298" s="22"/>
      <c r="Z298" s="22" t="str">
        <f>_xlfn.CONCAT(表格1[[#This Row],[系統]],"-",表格1[[#This Row],[編號]])</f>
        <v>DW-2101</v>
      </c>
      <c r="AA298" s="22"/>
      <c r="AB29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9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98" s="24" t="str">
        <f>IFERROR(_xlfn.XLOOKUP(表格1[[#This Row],[Line_No]],管道特性一覽表!A:A,管道特性一覽表!P:P,,0),"")</f>
        <v>水</v>
      </c>
      <c r="AE298" s="24" t="str" cm="1">
        <f t="array" ref="AE298">_xlfn.IFNA(_xlfn.XLOOKUP(表格1[[#This Row],[Series NO]],'依TP NO.篩選'!A:A,'依TP NO.篩選'!R:R,,0),_xlfn.XLOOKUP(VALUE(表格1[[#This Row],[Series NO]]),VALUE('依TP NO.篩選'!A:A),'依TP NO.篩選'!R:R,,0))</f>
        <v>TP-001</v>
      </c>
      <c r="AF298" s="24" t="str">
        <f>_xlfn.XLOOKUP(表格1[[#This Row],[系統]],介質清單!A:A,介質清單!B:B,,0)</f>
        <v>工業水</v>
      </c>
      <c r="AG298" s="25"/>
      <c r="AH298" s="22" t="s">
        <v>3433</v>
      </c>
      <c r="AI298" s="24"/>
      <c r="AJ29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98" s="2" t="str" cm="1">
        <f t="array" ref="AK298">IFERROR(_xlfn.TEXTJOIN("-",TRUE,INDEX(_xlfn.TEXTSPLIT(B298,"-"),1),INDEX(_xlfn.TEXTSPLIT(B298,"-"),2),INDEX(_xlfn.TEXTSPLIT(B298,"-"),4),INDEX(_xlfn.TEXTSPLIT(B298,"-"),5)),_xlfn.TEXTJOIN("-",TRUE,_xlfn.XLOOKUP(VALUE(INDEX(_xlfn.TEXTSPLIT(B298,"-"),4)),'DN轉換表(必要)'!A:A,'DN轉換表(必要)'!B:B,,0),INDEX(_xlfn.TEXTSPLIT(B298,"-"),1),INDEX(_xlfn.TEXTSPLIT(B298,"-"),2),INDEX(_xlfn.TEXTSPLIT(B298,"-"),3),INDEX(_xlfn.TEXTSPLIT(B298,"-"),4),INDEX(_xlfn.TEXTSPLIT(B298,"-"),5)))</f>
        <v>DW-2101-AA1B-NA</v>
      </c>
      <c r="AL298" s="2" t="str">
        <f>IF(ISNUMBER(IFERROR(_xlfn.XLOOKUP(表格1[[#This Row],[Line_No]],'TEMP VALUE'!A:A,'DRAWING LIST'!A:A,,0),"")),"v","")</f>
        <v>v</v>
      </c>
      <c r="AM298" s="2" t="str">
        <f>_xlfn.XLOOKUP(表格1[[#This Row],[Series NO]], 版本控制!$A:$A, 版本控制!$E:$E, , 0, -1)</f>
        <v>啟用</v>
      </c>
    </row>
    <row r="299" spans="1:39">
      <c r="A299" s="18">
        <f>'圖號清單-114.04.25'!A299</f>
        <v>297</v>
      </c>
      <c r="B299" s="14" t="str">
        <f>_xlfn.XLOOKUP(表格1[[#This Row],[Series NO]],'圖號清單-114.04.25'!A:A,'圖號清單-114.04.25'!B:B,,0)</f>
        <v>DW-2102-25-AA1B-NA</v>
      </c>
      <c r="C299" s="3" t="str">
        <f>COUNTIF($AK$2:AK299, AK299) &amp; "/" &amp; COUNTIF($AK$2:$AK$3003, AK299)</f>
        <v>1/1</v>
      </c>
      <c r="D299" s="3" t="str">
        <f t="shared" si="8"/>
        <v>DW-2102-25-AA1B-NA</v>
      </c>
      <c r="E299" s="14" t="str" cm="1">
        <f t="array" ref="E299">IFERROR(_xlfn.TEXTJOIN("-",TRUE,_xlfn.XLOOKUP(VALUE(INDEX(_xlfn.TEXTSPLIT(B299,"-"),3)),'DN轉換表(必要)'!A:A,'DN轉換表(必要)'!B:B,,0),INDEX(_xlfn.TEXTSPLIT(B299,"-"),1),INDEX(_xlfn.TEXTSPLIT(B299,"-"),2),INDEX(_xlfn.TEXTSPLIT(B299,"-"),4),INDEX(_xlfn.TEXTSPLIT(B299,"-"),5)),_xlfn.TEXTJOIN("-",TRUE,_xlfn.XLOOKUP(VALUE(INDEX(_xlfn.TEXTSPLIT(B299,"-"),4)),'DN轉換表(必要)'!A:A,'DN轉換表(必要)'!B:B,,0),INDEX(_xlfn.TEXTSPLIT(B299,"-"),1),INDEX(_xlfn.TEXTSPLIT(B299,"-"),2),INDEX(_xlfn.TEXTSPLIT(B299,"-"),3),INDEX(_xlfn.TEXTSPLIT(B299,"-"),4),INDEX(_xlfn.TEXTSPLIT(B299,"-"),5)))</f>
        <v>1"-DW-2102-AA1B-NA</v>
      </c>
      <c r="F299" s="3" t="str">
        <f>IFERROR(_xlfn.XLOOKUP(_xlfn.CONCAT(表格1[[#This Row],[Series NO]],"_",SUBSTITUTE(F$1,"REV.","")),版本控制!$F:$F,版本控制!$C:$C,,0),"")</f>
        <v>04/22/'25</v>
      </c>
      <c r="G299" s="3" t="str">
        <f>IFERROR(_xlfn.XLOOKUP(_xlfn.CONCAT(表格1[[#This Row],[Series NO]],"_",SUBSTITUTE(G$1,"REV.","")),版本控制!$F:$F,版本控制!$C:$C,,0),"")</f>
        <v>06/03/'25</v>
      </c>
      <c r="H299" s="3" t="str">
        <f>IFERROR(_xlfn.XLOOKUP(_xlfn.CONCAT(表格1[[#This Row],[Series NO]],"_",SUBSTITUTE(H$1,"REV.","")),版本控制!$F:$F,版本控制!$C:$C,,0),"")</f>
        <v/>
      </c>
      <c r="I299" s="3" t="str">
        <f>IFERROR(_xlfn.XLOOKUP(_xlfn.CONCAT(表格1[[#This Row],[Series NO]],"_",SUBSTITUTE(I$1,"REV.","")),版本控制!$F:$F,版本控制!$C:$C,,0),"")</f>
        <v/>
      </c>
      <c r="J299" s="3" t="str">
        <f>IFERROR(_xlfn.XLOOKUP(_xlfn.CONCAT(表格1[[#This Row],[Series NO]],"_",SUBSTITUTE(J$1,"REV.","")),版本控制!$F:$F,版本控制!$C:$C,,0),"")</f>
        <v/>
      </c>
      <c r="K299" s="3" t="str" cm="1">
        <f t="array" ref="K299">INDEX(F$1:J$1,1,MATCH(1,1/($F299:J299&lt;&gt;"")))</f>
        <v>REV.2</v>
      </c>
      <c r="L299" s="3" t="str" cm="1">
        <f t="array" ref="L299">LOOKUP(2,1/($F299:J299&lt;&gt;""),$F299:J299)</f>
        <v>06/03/'25</v>
      </c>
      <c r="M299" s="3"/>
      <c r="N299" s="3" t="str">
        <f t="shared" si="9"/>
        <v>0297</v>
      </c>
      <c r="O299" s="28"/>
      <c r="P299" s="15"/>
      <c r="Q299" s="22" cm="1">
        <f t="array" ref="Q299">_xlfn.XLOOKUP(INDEX(_xlfn.TEXTSPLIT(表格1[[#This Row],[LINE   NUMBER]],"-"),1),'DN轉換表(必要)'!B:B,'DN轉換表(必要)'!C:C,,0)</f>
        <v>1</v>
      </c>
      <c r="R299" s="22" t="str" cm="1">
        <f t="array" ref="R299">IF(IFERROR(MATCH(INDEX(_xlfn.TEXTSPLIT(表格1[[#This Row],[LINE   NUMBER]],"-"),2),介質清單!I:I,0)&gt;=1,FALSE),"Trim",INDEX(_xlfn.TEXTSPLIT(表格1[[#This Row],[LINE   NUMBER]],"-"),2))</f>
        <v>DW</v>
      </c>
      <c r="S299" s="22" t="str" cm="1">
        <f t="array" ref="S29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2102</v>
      </c>
      <c r="T299" s="22" t="str" cm="1">
        <f t="array" ref="T299">IF(LEN(INDEX(_xlfn.TEXTSPLIT(表格1[[#This Row],[LINE   NUMBER]],"-"),4))=4,INDEX(_xlfn.TEXTSPLIT(表格1[[#This Row],[LINE   NUMBER]],"-"),4),IF(LEN(MID(E299,FIND("AA",E299,1),4))=4,MID(E299,FIND("AA",E299,1),4),"Wrong"))</f>
        <v>AA1B</v>
      </c>
      <c r="U299" s="22" t="str" cm="1">
        <f t="array" ref="U29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299" s="22" t="str">
        <f>_xlfn.XLOOKUP(表格1[[#This Row],[級數]],管道等级索引表!B:B,管道等级索引表!G:G,,0)</f>
        <v>A106 Gr.B
API 5L Gr.B
SAWH</v>
      </c>
      <c r="W299" s="22" t="s">
        <v>5</v>
      </c>
      <c r="X299" s="23"/>
      <c r="Y299" s="22"/>
      <c r="Z299" s="22" t="str">
        <f>_xlfn.CONCAT(表格1[[#This Row],[系統]],"-",表格1[[#This Row],[編號]])</f>
        <v>DW-2102</v>
      </c>
      <c r="AA299" s="22"/>
      <c r="AB29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29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299" s="24" t="str">
        <f>IFERROR(_xlfn.XLOOKUP(表格1[[#This Row],[Line_No]],管道特性一覽表!A:A,管道特性一覽表!P:P,,0),"")</f>
        <v>水</v>
      </c>
      <c r="AE299" s="24" t="str" cm="1">
        <f t="array" ref="AE299">_xlfn.IFNA(_xlfn.XLOOKUP(表格1[[#This Row],[Series NO]],'依TP NO.篩選'!A:A,'依TP NO.篩選'!R:R,,0),_xlfn.XLOOKUP(VALUE(表格1[[#This Row],[Series NO]]),VALUE('依TP NO.篩選'!A:A),'依TP NO.篩選'!R:R,,0))</f>
        <v>TP-001</v>
      </c>
      <c r="AF299" s="24" t="str">
        <f>_xlfn.XLOOKUP(表格1[[#This Row],[系統]],介質清單!A:A,介質清單!B:B,,0)</f>
        <v>工業水</v>
      </c>
      <c r="AG299" s="25"/>
      <c r="AH299" s="22" t="s">
        <v>3433</v>
      </c>
      <c r="AI299" s="24"/>
      <c r="AJ29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299" s="2" t="str" cm="1">
        <f t="array" ref="AK299">IFERROR(_xlfn.TEXTJOIN("-",TRUE,INDEX(_xlfn.TEXTSPLIT(B299,"-"),1),INDEX(_xlfn.TEXTSPLIT(B299,"-"),2),INDEX(_xlfn.TEXTSPLIT(B299,"-"),4),INDEX(_xlfn.TEXTSPLIT(B299,"-"),5)),_xlfn.TEXTJOIN("-",TRUE,_xlfn.XLOOKUP(VALUE(INDEX(_xlfn.TEXTSPLIT(B299,"-"),4)),'DN轉換表(必要)'!A:A,'DN轉換表(必要)'!B:B,,0),INDEX(_xlfn.TEXTSPLIT(B299,"-"),1),INDEX(_xlfn.TEXTSPLIT(B299,"-"),2),INDEX(_xlfn.TEXTSPLIT(B299,"-"),3),INDEX(_xlfn.TEXTSPLIT(B299,"-"),4),INDEX(_xlfn.TEXTSPLIT(B299,"-"),5)))</f>
        <v>DW-2102-AA1B-NA</v>
      </c>
      <c r="AL299" s="2" t="str">
        <f>IF(ISNUMBER(IFERROR(_xlfn.XLOOKUP(表格1[[#This Row],[Line_No]],'TEMP VALUE'!A:A,'DRAWING LIST'!A:A,,0),"")),"v","")</f>
        <v>v</v>
      </c>
      <c r="AM299" s="2" t="str">
        <f>_xlfn.XLOOKUP(表格1[[#This Row],[Series NO]], 版本控制!$A:$A, 版本控制!$E:$E, , 0, -1)</f>
        <v>啟用</v>
      </c>
    </row>
    <row r="300" spans="1:39" hidden="1">
      <c r="A300" s="18">
        <f>'圖號清單-114.04.25'!A300</f>
        <v>298</v>
      </c>
      <c r="B300" s="14" t="str">
        <f>_xlfn.XLOOKUP(表格1[[#This Row],[Series NO]],'圖號清單-114.04.25'!A:A,'圖號清單-114.04.25'!B:B,,0)</f>
        <v>DW-2103-25-AA1B-NA</v>
      </c>
      <c r="C300" s="3" t="str">
        <f>COUNTIF($AK$2:AK300, AK300) &amp; "/" &amp; COUNTIF($AK$2:$AK$3003, AK300)</f>
        <v>1/1</v>
      </c>
      <c r="D300" s="3" t="str">
        <f t="shared" si="8"/>
        <v>DW-2103-25-AA1B-NA</v>
      </c>
      <c r="E300" s="14" t="str" cm="1">
        <f t="array" ref="E300">IFERROR(_xlfn.TEXTJOIN("-",TRUE,_xlfn.XLOOKUP(VALUE(INDEX(_xlfn.TEXTSPLIT(B300,"-"),3)),'DN轉換表(必要)'!A:A,'DN轉換表(必要)'!B:B,,0),INDEX(_xlfn.TEXTSPLIT(B300,"-"),1),INDEX(_xlfn.TEXTSPLIT(B300,"-"),2),INDEX(_xlfn.TEXTSPLIT(B300,"-"),4),INDEX(_xlfn.TEXTSPLIT(B300,"-"),5)),_xlfn.TEXTJOIN("-",TRUE,_xlfn.XLOOKUP(VALUE(INDEX(_xlfn.TEXTSPLIT(B300,"-"),4)),'DN轉換表(必要)'!A:A,'DN轉換表(必要)'!B:B,,0),INDEX(_xlfn.TEXTSPLIT(B300,"-"),1),INDEX(_xlfn.TEXTSPLIT(B300,"-"),2),INDEX(_xlfn.TEXTSPLIT(B300,"-"),3),INDEX(_xlfn.TEXTSPLIT(B300,"-"),4),INDEX(_xlfn.TEXTSPLIT(B300,"-"),5)))</f>
        <v>1"-DW-2103-AA1B-NA</v>
      </c>
      <c r="F300" s="3" t="str">
        <f>IFERROR(_xlfn.XLOOKUP(_xlfn.CONCAT(表格1[[#This Row],[Series NO]],"_",SUBSTITUTE(F$1,"REV.","")),版本控制!$F:$F,版本控制!$C:$C,,0),"")</f>
        <v>04/22/'25</v>
      </c>
      <c r="G300" s="3" t="str">
        <f>IFERROR(_xlfn.XLOOKUP(_xlfn.CONCAT(表格1[[#This Row],[Series NO]],"_",SUBSTITUTE(G$1,"REV.","")),版本控制!$F:$F,版本控制!$C:$C,,0),"")</f>
        <v>06/03/'25</v>
      </c>
      <c r="H300" s="3" t="str">
        <f>IFERROR(_xlfn.XLOOKUP(_xlfn.CONCAT(表格1[[#This Row],[Series NO]],"_",SUBSTITUTE(H$1,"REV.","")),版本控制!$F:$F,版本控制!$C:$C,,0),"")</f>
        <v/>
      </c>
      <c r="I300" s="3" t="str">
        <f>IFERROR(_xlfn.XLOOKUP(_xlfn.CONCAT(表格1[[#This Row],[Series NO]],"_",SUBSTITUTE(I$1,"REV.","")),版本控制!$F:$F,版本控制!$C:$C,,0),"")</f>
        <v/>
      </c>
      <c r="J300" s="3" t="str">
        <f>IFERROR(_xlfn.XLOOKUP(_xlfn.CONCAT(表格1[[#This Row],[Series NO]],"_",SUBSTITUTE(J$1,"REV.","")),版本控制!$F:$F,版本控制!$C:$C,,0),"")</f>
        <v/>
      </c>
      <c r="K300" s="3" t="str" cm="1">
        <f t="array" ref="K300">INDEX(F$1:J$1,1,MATCH(1,1/($F300:J300&lt;&gt;"")))</f>
        <v>REV.2</v>
      </c>
      <c r="L300" s="3" t="str" cm="1">
        <f t="array" ref="L300">LOOKUP(2,1/($F300:J300&lt;&gt;""),$F300:J300)</f>
        <v>06/03/'25</v>
      </c>
      <c r="M300" s="3"/>
      <c r="N300" s="3" t="str">
        <f t="shared" si="9"/>
        <v>0298</v>
      </c>
      <c r="O300" s="28"/>
      <c r="P300" s="15"/>
      <c r="Q300" s="22" cm="1">
        <f t="array" ref="Q300">_xlfn.XLOOKUP(INDEX(_xlfn.TEXTSPLIT(表格1[[#This Row],[LINE   NUMBER]],"-"),1),'DN轉換表(必要)'!B:B,'DN轉換表(必要)'!C:C,,0)</f>
        <v>1</v>
      </c>
      <c r="R300" s="22" t="str" cm="1">
        <f t="array" ref="R300">IF(IFERROR(MATCH(INDEX(_xlfn.TEXTSPLIT(表格1[[#This Row],[LINE   NUMBER]],"-"),2),介質清單!I:I,0)&gt;=1,FALSE),"Trim",INDEX(_xlfn.TEXTSPLIT(表格1[[#This Row],[LINE   NUMBER]],"-"),2))</f>
        <v>DW</v>
      </c>
      <c r="S300" s="22" t="str" cm="1">
        <f t="array" ref="S30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2103</v>
      </c>
      <c r="T300" s="22" t="str" cm="1">
        <f t="array" ref="T300">IF(LEN(INDEX(_xlfn.TEXTSPLIT(表格1[[#This Row],[LINE   NUMBER]],"-"),4))=4,INDEX(_xlfn.TEXTSPLIT(表格1[[#This Row],[LINE   NUMBER]],"-"),4),IF(LEN(MID(E300,FIND("AA",E300,1),4))=4,MID(E300,FIND("AA",E300,1),4),"Wrong"))</f>
        <v>AA1B</v>
      </c>
      <c r="U300" s="22" t="str" cm="1">
        <f t="array" ref="U30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00" s="22" t="str">
        <f>_xlfn.XLOOKUP(表格1[[#This Row],[級數]],管道等级索引表!B:B,管道等级索引表!G:G,,0)</f>
        <v>A106 Gr.B
API 5L Gr.B
SAWH</v>
      </c>
      <c r="W300" s="22" t="s">
        <v>5</v>
      </c>
      <c r="X300" s="23"/>
      <c r="Y300" s="22"/>
      <c r="Z300" s="22" t="str">
        <f>_xlfn.CONCAT(表格1[[#This Row],[系統]],"-",表格1[[#This Row],[編號]])</f>
        <v>DW-2103</v>
      </c>
      <c r="AA300" s="22"/>
      <c r="AB30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30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300" s="24" t="str">
        <f>IFERROR(_xlfn.XLOOKUP(表格1[[#This Row],[Line_No]],管道特性一覽表!A:A,管道特性一覽表!P:P,,0),"")</f>
        <v>水</v>
      </c>
      <c r="AE300" s="24" t="str" cm="1">
        <f t="array" ref="AE300">_xlfn.IFNA(_xlfn.XLOOKUP(表格1[[#This Row],[Series NO]],'依TP NO.篩選'!A:A,'依TP NO.篩選'!R:R,,0),_xlfn.XLOOKUP(VALUE(表格1[[#This Row],[Series NO]]),VALUE('依TP NO.篩選'!A:A),'依TP NO.篩選'!R:R,,0))</f>
        <v>TP-001</v>
      </c>
      <c r="AF300" s="24" t="str">
        <f>_xlfn.XLOOKUP(表格1[[#This Row],[系統]],介質清單!A:A,介質清單!B:B,,0)</f>
        <v>工業水</v>
      </c>
      <c r="AG300" s="25"/>
      <c r="AH300" s="22" t="s">
        <v>3433</v>
      </c>
      <c r="AI300" s="24"/>
      <c r="AJ30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300" s="2" t="str" cm="1">
        <f t="array" ref="AK300">IFERROR(_xlfn.TEXTJOIN("-",TRUE,INDEX(_xlfn.TEXTSPLIT(B300,"-"),1),INDEX(_xlfn.TEXTSPLIT(B300,"-"),2),INDEX(_xlfn.TEXTSPLIT(B300,"-"),4),INDEX(_xlfn.TEXTSPLIT(B300,"-"),5)),_xlfn.TEXTJOIN("-",TRUE,_xlfn.XLOOKUP(VALUE(INDEX(_xlfn.TEXTSPLIT(B300,"-"),4)),'DN轉換表(必要)'!A:A,'DN轉換表(必要)'!B:B,,0),INDEX(_xlfn.TEXTSPLIT(B300,"-"),1),INDEX(_xlfn.TEXTSPLIT(B300,"-"),2),INDEX(_xlfn.TEXTSPLIT(B300,"-"),3),INDEX(_xlfn.TEXTSPLIT(B300,"-"),4),INDEX(_xlfn.TEXTSPLIT(B300,"-"),5)))</f>
        <v>DW-2103-AA1B-NA</v>
      </c>
      <c r="AL300" s="2" t="str">
        <f>IF(ISNUMBER(IFERROR(_xlfn.XLOOKUP(表格1[[#This Row],[Line_No]],'TEMP VALUE'!A:A,'DRAWING LIST'!A:A,,0),"")),"v","")</f>
        <v/>
      </c>
      <c r="AM300" s="2" t="str">
        <f>_xlfn.XLOOKUP(表格1[[#This Row],[Series NO]], 版本控制!$A:$A, 版本控制!$E:$E, , 0, -1)</f>
        <v>啟用</v>
      </c>
    </row>
    <row r="301" spans="1:39" hidden="1">
      <c r="A301" s="18">
        <f>'圖號清單-114.04.25'!A301</f>
        <v>299</v>
      </c>
      <c r="B301" s="14" t="str">
        <f>_xlfn.XLOOKUP(表格1[[#This Row],[Series NO]],'圖號清單-114.04.25'!A:A,'圖號清單-114.04.25'!B:B,,0)</f>
        <v>DW-2104-25-AA1B-NA</v>
      </c>
      <c r="C301" s="3" t="str">
        <f>COUNTIF($AK$2:AK301, AK301) &amp; "/" &amp; COUNTIF($AK$2:$AK$3003, AK301)</f>
        <v>1/1</v>
      </c>
      <c r="D301" s="3" t="str">
        <f t="shared" si="8"/>
        <v>DW-2104-25-AA1B-NA</v>
      </c>
      <c r="E301" s="14" t="str" cm="1">
        <f t="array" ref="E301">IFERROR(_xlfn.TEXTJOIN("-",TRUE,_xlfn.XLOOKUP(VALUE(INDEX(_xlfn.TEXTSPLIT(B301,"-"),3)),'DN轉換表(必要)'!A:A,'DN轉換表(必要)'!B:B,,0),INDEX(_xlfn.TEXTSPLIT(B301,"-"),1),INDEX(_xlfn.TEXTSPLIT(B301,"-"),2),INDEX(_xlfn.TEXTSPLIT(B301,"-"),4),INDEX(_xlfn.TEXTSPLIT(B301,"-"),5)),_xlfn.TEXTJOIN("-",TRUE,_xlfn.XLOOKUP(VALUE(INDEX(_xlfn.TEXTSPLIT(B301,"-"),4)),'DN轉換表(必要)'!A:A,'DN轉換表(必要)'!B:B,,0),INDEX(_xlfn.TEXTSPLIT(B301,"-"),1),INDEX(_xlfn.TEXTSPLIT(B301,"-"),2),INDEX(_xlfn.TEXTSPLIT(B301,"-"),3),INDEX(_xlfn.TEXTSPLIT(B301,"-"),4),INDEX(_xlfn.TEXTSPLIT(B301,"-"),5)))</f>
        <v>1"-DW-2104-AA1B-NA</v>
      </c>
      <c r="F301" s="3" t="str">
        <f>IFERROR(_xlfn.XLOOKUP(_xlfn.CONCAT(表格1[[#This Row],[Series NO]],"_",SUBSTITUTE(F$1,"REV.","")),版本控制!$F:$F,版本控制!$C:$C,,0),"")</f>
        <v>04/22/'25</v>
      </c>
      <c r="G301" s="3" t="str">
        <f>IFERROR(_xlfn.XLOOKUP(_xlfn.CONCAT(表格1[[#This Row],[Series NO]],"_",SUBSTITUTE(G$1,"REV.","")),版本控制!$F:$F,版本控制!$C:$C,,0),"")</f>
        <v>06/03/'25</v>
      </c>
      <c r="H301" s="3" t="str">
        <f>IFERROR(_xlfn.XLOOKUP(_xlfn.CONCAT(表格1[[#This Row],[Series NO]],"_",SUBSTITUTE(H$1,"REV.","")),版本控制!$F:$F,版本控制!$C:$C,,0),"")</f>
        <v/>
      </c>
      <c r="I301" s="3" t="str">
        <f>IFERROR(_xlfn.XLOOKUP(_xlfn.CONCAT(表格1[[#This Row],[Series NO]],"_",SUBSTITUTE(I$1,"REV.","")),版本控制!$F:$F,版本控制!$C:$C,,0),"")</f>
        <v/>
      </c>
      <c r="J301" s="3" t="str">
        <f>IFERROR(_xlfn.XLOOKUP(_xlfn.CONCAT(表格1[[#This Row],[Series NO]],"_",SUBSTITUTE(J$1,"REV.","")),版本控制!$F:$F,版本控制!$C:$C,,0),"")</f>
        <v/>
      </c>
      <c r="K301" s="3" t="str" cm="1">
        <f t="array" ref="K301">INDEX(F$1:J$1,1,MATCH(1,1/($F301:J301&lt;&gt;"")))</f>
        <v>REV.2</v>
      </c>
      <c r="L301" s="3" t="str" cm="1">
        <f t="array" ref="L301">LOOKUP(2,1/($F301:J301&lt;&gt;""),$F301:J301)</f>
        <v>06/03/'25</v>
      </c>
      <c r="M301" s="3"/>
      <c r="N301" s="3" t="str">
        <f t="shared" si="9"/>
        <v>0299</v>
      </c>
      <c r="O301" s="28"/>
      <c r="P301" s="15"/>
      <c r="Q301" s="22" cm="1">
        <f t="array" ref="Q301">_xlfn.XLOOKUP(INDEX(_xlfn.TEXTSPLIT(表格1[[#This Row],[LINE   NUMBER]],"-"),1),'DN轉換表(必要)'!B:B,'DN轉換表(必要)'!C:C,,0)</f>
        <v>1</v>
      </c>
      <c r="R301" s="22" t="str" cm="1">
        <f t="array" ref="R301">IF(IFERROR(MATCH(INDEX(_xlfn.TEXTSPLIT(表格1[[#This Row],[LINE   NUMBER]],"-"),2),介質清單!I:I,0)&gt;=1,FALSE),"Trim",INDEX(_xlfn.TEXTSPLIT(表格1[[#This Row],[LINE   NUMBER]],"-"),2))</f>
        <v>DW</v>
      </c>
      <c r="S301" s="22" t="str" cm="1">
        <f t="array" ref="S30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2104</v>
      </c>
      <c r="T301" s="22" t="str" cm="1">
        <f t="array" ref="T301">IF(LEN(INDEX(_xlfn.TEXTSPLIT(表格1[[#This Row],[LINE   NUMBER]],"-"),4))=4,INDEX(_xlfn.TEXTSPLIT(表格1[[#This Row],[LINE   NUMBER]],"-"),4),IF(LEN(MID(E301,FIND("AA",E301,1),4))=4,MID(E301,FIND("AA",E301,1),4),"Wrong"))</f>
        <v>AA1B</v>
      </c>
      <c r="U301" s="22" t="str" cm="1">
        <f t="array" ref="U30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01" s="22" t="str">
        <f>_xlfn.XLOOKUP(表格1[[#This Row],[級數]],管道等级索引表!B:B,管道等级索引表!G:G,,0)</f>
        <v>A106 Gr.B
API 5L Gr.B
SAWH</v>
      </c>
      <c r="W301" s="22" t="s">
        <v>5</v>
      </c>
      <c r="X301" s="23"/>
      <c r="Y301" s="22"/>
      <c r="Z301" s="22" t="str">
        <f>_xlfn.CONCAT(表格1[[#This Row],[系統]],"-",表格1[[#This Row],[編號]])</f>
        <v>DW-2104</v>
      </c>
      <c r="AA301" s="22"/>
      <c r="AB30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30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301" s="24" t="str">
        <f>IFERROR(_xlfn.XLOOKUP(表格1[[#This Row],[Line_No]],管道特性一覽表!A:A,管道特性一覽表!P:P,,0),"")</f>
        <v>水</v>
      </c>
      <c r="AE301" s="24" t="str" cm="1">
        <f t="array" ref="AE301">_xlfn.IFNA(_xlfn.XLOOKUP(表格1[[#This Row],[Series NO]],'依TP NO.篩選'!A:A,'依TP NO.篩選'!R:R,,0),_xlfn.XLOOKUP(VALUE(表格1[[#This Row],[Series NO]]),VALUE('依TP NO.篩選'!A:A),'依TP NO.篩選'!R:R,,0))</f>
        <v>TP-001</v>
      </c>
      <c r="AF301" s="24" t="str">
        <f>_xlfn.XLOOKUP(表格1[[#This Row],[系統]],介質清單!A:A,介質清單!B:B,,0)</f>
        <v>工業水</v>
      </c>
      <c r="AG301" s="25"/>
      <c r="AH301" s="22" t="s">
        <v>3433</v>
      </c>
      <c r="AI301" s="24"/>
      <c r="AJ30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301" s="2" t="str" cm="1">
        <f t="array" ref="AK301">IFERROR(_xlfn.TEXTJOIN("-",TRUE,INDEX(_xlfn.TEXTSPLIT(B301,"-"),1),INDEX(_xlfn.TEXTSPLIT(B301,"-"),2),INDEX(_xlfn.TEXTSPLIT(B301,"-"),4),INDEX(_xlfn.TEXTSPLIT(B301,"-"),5)),_xlfn.TEXTJOIN("-",TRUE,_xlfn.XLOOKUP(VALUE(INDEX(_xlfn.TEXTSPLIT(B301,"-"),4)),'DN轉換表(必要)'!A:A,'DN轉換表(必要)'!B:B,,0),INDEX(_xlfn.TEXTSPLIT(B301,"-"),1),INDEX(_xlfn.TEXTSPLIT(B301,"-"),2),INDEX(_xlfn.TEXTSPLIT(B301,"-"),3),INDEX(_xlfn.TEXTSPLIT(B301,"-"),4),INDEX(_xlfn.TEXTSPLIT(B301,"-"),5)))</f>
        <v>DW-2104-AA1B-NA</v>
      </c>
      <c r="AL301" s="2" t="str">
        <f>IF(ISNUMBER(IFERROR(_xlfn.XLOOKUP(表格1[[#This Row],[Line_No]],'TEMP VALUE'!A:A,'DRAWING LIST'!A:A,,0),"")),"v","")</f>
        <v/>
      </c>
      <c r="AM301" s="2" t="str">
        <f>_xlfn.XLOOKUP(表格1[[#This Row],[Series NO]], 版本控制!$A:$A, 版本控制!$E:$E, , 0, -1)</f>
        <v>啟用</v>
      </c>
    </row>
    <row r="302" spans="1:39" hidden="1">
      <c r="A302" s="18">
        <f>'圖號清單-114.04.25'!A302</f>
        <v>300</v>
      </c>
      <c r="B302" s="14" t="str">
        <f>_xlfn.XLOOKUP(表格1[[#This Row],[Series NO]],'圖號清單-114.04.25'!A:A,'圖號清單-114.04.25'!B:B,,0)</f>
        <v>DW-2105-25-AA1B-NA-1</v>
      </c>
      <c r="C302" s="3" t="str">
        <f>COUNTIF($AK$2:AK302, AK302) &amp; "/" &amp; COUNTIF($AK$2:$AK$3003, AK302)</f>
        <v>1/3</v>
      </c>
      <c r="D302" s="3" t="str">
        <f t="shared" si="8"/>
        <v>DW-2105-25-AA1B-NA</v>
      </c>
      <c r="E302" s="14" t="str" cm="1">
        <f t="array" ref="E302">IFERROR(_xlfn.TEXTJOIN("-",TRUE,_xlfn.XLOOKUP(VALUE(INDEX(_xlfn.TEXTSPLIT(B302,"-"),3)),'DN轉換表(必要)'!A:A,'DN轉換表(必要)'!B:B,,0),INDEX(_xlfn.TEXTSPLIT(B302,"-"),1),INDEX(_xlfn.TEXTSPLIT(B302,"-"),2),INDEX(_xlfn.TEXTSPLIT(B302,"-"),4),INDEX(_xlfn.TEXTSPLIT(B302,"-"),5)),_xlfn.TEXTJOIN("-",TRUE,_xlfn.XLOOKUP(VALUE(INDEX(_xlfn.TEXTSPLIT(B302,"-"),4)),'DN轉換表(必要)'!A:A,'DN轉換表(必要)'!B:B,,0),INDEX(_xlfn.TEXTSPLIT(B302,"-"),1),INDEX(_xlfn.TEXTSPLIT(B302,"-"),2),INDEX(_xlfn.TEXTSPLIT(B302,"-"),3),INDEX(_xlfn.TEXTSPLIT(B302,"-"),4),INDEX(_xlfn.TEXTSPLIT(B302,"-"),5)))</f>
        <v>1"-DW-2105-AA1B-NA</v>
      </c>
      <c r="F302" s="3" t="str">
        <f>IFERROR(_xlfn.XLOOKUP(_xlfn.CONCAT(表格1[[#This Row],[Series NO]],"_",SUBSTITUTE(F$1,"REV.","")),版本控制!$F:$F,版本控制!$C:$C,,0),"")</f>
        <v>04/22/'25</v>
      </c>
      <c r="G302" s="3" t="str">
        <f>IFERROR(_xlfn.XLOOKUP(_xlfn.CONCAT(表格1[[#This Row],[Series NO]],"_",SUBSTITUTE(G$1,"REV.","")),版本控制!$F:$F,版本控制!$C:$C,,0),"")</f>
        <v>06/03/'25</v>
      </c>
      <c r="H302" s="3" t="str">
        <f>IFERROR(_xlfn.XLOOKUP(_xlfn.CONCAT(表格1[[#This Row],[Series NO]],"_",SUBSTITUTE(H$1,"REV.","")),版本控制!$F:$F,版本控制!$C:$C,,0),"")</f>
        <v/>
      </c>
      <c r="I302" s="3" t="str">
        <f>IFERROR(_xlfn.XLOOKUP(_xlfn.CONCAT(表格1[[#This Row],[Series NO]],"_",SUBSTITUTE(I$1,"REV.","")),版本控制!$F:$F,版本控制!$C:$C,,0),"")</f>
        <v/>
      </c>
      <c r="J302" s="3" t="str">
        <f>IFERROR(_xlfn.XLOOKUP(_xlfn.CONCAT(表格1[[#This Row],[Series NO]],"_",SUBSTITUTE(J$1,"REV.","")),版本控制!$F:$F,版本控制!$C:$C,,0),"")</f>
        <v/>
      </c>
      <c r="K302" s="3" t="str" cm="1">
        <f t="array" ref="K302">INDEX(F$1:J$1,1,MATCH(1,1/($F302:J302&lt;&gt;"")))</f>
        <v>REV.2</v>
      </c>
      <c r="L302" s="3" t="str" cm="1">
        <f t="array" ref="L302">LOOKUP(2,1/($F302:J302&lt;&gt;""),$F302:J302)</f>
        <v>06/03/'25</v>
      </c>
      <c r="M302" s="3"/>
      <c r="N302" s="3" t="str">
        <f t="shared" si="9"/>
        <v>0300</v>
      </c>
      <c r="O302" s="28"/>
      <c r="P302" s="32"/>
      <c r="Q302" s="22" cm="1">
        <f t="array" ref="Q302">_xlfn.XLOOKUP(INDEX(_xlfn.TEXTSPLIT(表格1[[#This Row],[LINE   NUMBER]],"-"),1),'DN轉換表(必要)'!B:B,'DN轉換表(必要)'!C:C,,0)</f>
        <v>1</v>
      </c>
      <c r="R302" s="22" t="str" cm="1">
        <f t="array" ref="R302">IF(IFERROR(MATCH(INDEX(_xlfn.TEXTSPLIT(表格1[[#This Row],[LINE   NUMBER]],"-"),2),介質清單!I:I,0)&gt;=1,FALSE),"Trim",INDEX(_xlfn.TEXTSPLIT(表格1[[#This Row],[LINE   NUMBER]],"-"),2))</f>
        <v>DW</v>
      </c>
      <c r="S302" s="22" t="str" cm="1">
        <f t="array" ref="S30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2105</v>
      </c>
      <c r="T302" s="22" t="str" cm="1">
        <f t="array" ref="T302">IF(LEN(INDEX(_xlfn.TEXTSPLIT(表格1[[#This Row],[LINE   NUMBER]],"-"),4))=4,INDEX(_xlfn.TEXTSPLIT(表格1[[#This Row],[LINE   NUMBER]],"-"),4),IF(LEN(MID(E302,FIND("AA",E302,1),4))=4,MID(E302,FIND("AA",E302,1),4),"Wrong"))</f>
        <v>AA1B</v>
      </c>
      <c r="U302" s="22" t="str" cm="1">
        <f t="array" ref="U30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02" s="22" t="str">
        <f>_xlfn.XLOOKUP(表格1[[#This Row],[級數]],管道等级索引表!B:B,管道等级索引表!G:G,,0)</f>
        <v>A106 Gr.B
API 5L Gr.B
SAWH</v>
      </c>
      <c r="W302" s="22" t="s">
        <v>5</v>
      </c>
      <c r="X302" s="23"/>
      <c r="Y302" s="22"/>
      <c r="Z302" s="22" t="str">
        <f>_xlfn.CONCAT(表格1[[#This Row],[系統]],"-",表格1[[#This Row],[編號]])</f>
        <v>DW-2105</v>
      </c>
      <c r="AA302" s="22"/>
      <c r="AB30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30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302" s="24" t="str">
        <f>IFERROR(_xlfn.XLOOKUP(表格1[[#This Row],[Line_No]],管道特性一覽表!A:A,管道特性一覽表!P:P,,0),"")</f>
        <v>水</v>
      </c>
      <c r="AE302" s="24" t="str" cm="1">
        <f t="array" ref="AE302">_xlfn.IFNA(_xlfn.XLOOKUP(表格1[[#This Row],[Series NO]],'依TP NO.篩選'!A:A,'依TP NO.篩選'!R:R,,0),_xlfn.XLOOKUP(VALUE(表格1[[#This Row],[Series NO]]),VALUE('依TP NO.篩選'!A:A),'依TP NO.篩選'!R:R,,0))</f>
        <v>TP-001</v>
      </c>
      <c r="AF302" s="24" t="str">
        <f>_xlfn.XLOOKUP(表格1[[#This Row],[系統]],介質清單!A:A,介質清單!B:B,,0)</f>
        <v>工業水</v>
      </c>
      <c r="AG302" s="25"/>
      <c r="AH302" s="22" t="s">
        <v>3433</v>
      </c>
      <c r="AI302" s="24"/>
      <c r="AJ30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302" s="2" t="str" cm="1">
        <f t="array" ref="AK302">IFERROR(_xlfn.TEXTJOIN("-",TRUE,INDEX(_xlfn.TEXTSPLIT(B302,"-"),1),INDEX(_xlfn.TEXTSPLIT(B302,"-"),2),INDEX(_xlfn.TEXTSPLIT(B302,"-"),4),INDEX(_xlfn.TEXTSPLIT(B302,"-"),5)),_xlfn.TEXTJOIN("-",TRUE,_xlfn.XLOOKUP(VALUE(INDEX(_xlfn.TEXTSPLIT(B302,"-"),4)),'DN轉換表(必要)'!A:A,'DN轉換表(必要)'!B:B,,0),INDEX(_xlfn.TEXTSPLIT(B302,"-"),1),INDEX(_xlfn.TEXTSPLIT(B302,"-"),2),INDEX(_xlfn.TEXTSPLIT(B302,"-"),3),INDEX(_xlfn.TEXTSPLIT(B302,"-"),4),INDEX(_xlfn.TEXTSPLIT(B302,"-"),5)))</f>
        <v>DW-2105-AA1B-NA</v>
      </c>
      <c r="AL302" s="2" t="str">
        <f>IF(ISNUMBER(IFERROR(_xlfn.XLOOKUP(表格1[[#This Row],[Line_No]],'TEMP VALUE'!A:A,'DRAWING LIST'!A:A,,0),"")),"v","")</f>
        <v/>
      </c>
      <c r="AM302" s="2" t="str">
        <f>_xlfn.XLOOKUP(表格1[[#This Row],[Series NO]], 版本控制!$A:$A, 版本控制!$E:$E, , 0, -1)</f>
        <v>啟用</v>
      </c>
    </row>
    <row r="303" spans="1:39" hidden="1">
      <c r="A303" s="18">
        <f>'圖號清單-114.04.25'!A303</f>
        <v>301</v>
      </c>
      <c r="B303" s="14" t="str">
        <f>_xlfn.XLOOKUP(表格1[[#This Row],[Series NO]],'圖號清單-114.04.25'!A:A,'圖號清單-114.04.25'!B:B,,0)</f>
        <v>DW-2105-25-AA1B-NA-2</v>
      </c>
      <c r="C303" s="3" t="str">
        <f>COUNTIF($AK$2:AK303, AK303) &amp; "/" &amp; COUNTIF($AK$2:$AK$3003, AK303)</f>
        <v>2/3</v>
      </c>
      <c r="D303" s="3" t="str">
        <f t="shared" si="8"/>
        <v>DW-2105-25-AA1B-NA</v>
      </c>
      <c r="E303" s="14" t="str" cm="1">
        <f t="array" ref="E303">IFERROR(_xlfn.TEXTJOIN("-",TRUE,_xlfn.XLOOKUP(VALUE(INDEX(_xlfn.TEXTSPLIT(B303,"-"),3)),'DN轉換表(必要)'!A:A,'DN轉換表(必要)'!B:B,,0),INDEX(_xlfn.TEXTSPLIT(B303,"-"),1),INDEX(_xlfn.TEXTSPLIT(B303,"-"),2),INDEX(_xlfn.TEXTSPLIT(B303,"-"),4),INDEX(_xlfn.TEXTSPLIT(B303,"-"),5)),_xlfn.TEXTJOIN("-",TRUE,_xlfn.XLOOKUP(VALUE(INDEX(_xlfn.TEXTSPLIT(B303,"-"),4)),'DN轉換表(必要)'!A:A,'DN轉換表(必要)'!B:B,,0),INDEX(_xlfn.TEXTSPLIT(B303,"-"),1),INDEX(_xlfn.TEXTSPLIT(B303,"-"),2),INDEX(_xlfn.TEXTSPLIT(B303,"-"),3),INDEX(_xlfn.TEXTSPLIT(B303,"-"),4),INDEX(_xlfn.TEXTSPLIT(B303,"-"),5)))</f>
        <v>1"-DW-2105-AA1B-NA</v>
      </c>
      <c r="F303" s="3" t="str">
        <f>IFERROR(_xlfn.XLOOKUP(_xlfn.CONCAT(表格1[[#This Row],[Series NO]],"_",SUBSTITUTE(F$1,"REV.","")),版本控制!$F:$F,版本控制!$C:$C,,0),"")</f>
        <v>04/22/'25</v>
      </c>
      <c r="G303" s="3" t="str">
        <f>IFERROR(_xlfn.XLOOKUP(_xlfn.CONCAT(表格1[[#This Row],[Series NO]],"_",SUBSTITUTE(G$1,"REV.","")),版本控制!$F:$F,版本控制!$C:$C,,0),"")</f>
        <v/>
      </c>
      <c r="H303" s="3" t="str">
        <f>IFERROR(_xlfn.XLOOKUP(_xlfn.CONCAT(表格1[[#This Row],[Series NO]],"_",SUBSTITUTE(H$1,"REV.","")),版本控制!$F:$F,版本控制!$C:$C,,0),"")</f>
        <v/>
      </c>
      <c r="I303" s="3" t="str">
        <f>IFERROR(_xlfn.XLOOKUP(_xlfn.CONCAT(表格1[[#This Row],[Series NO]],"_",SUBSTITUTE(I$1,"REV.","")),版本控制!$F:$F,版本控制!$C:$C,,0),"")</f>
        <v/>
      </c>
      <c r="J303" s="3" t="str">
        <f>IFERROR(_xlfn.XLOOKUP(_xlfn.CONCAT(表格1[[#This Row],[Series NO]],"_",SUBSTITUTE(J$1,"REV.","")),版本控制!$F:$F,版本控制!$C:$C,,0),"")</f>
        <v/>
      </c>
      <c r="K303" s="3" t="str" cm="1">
        <f t="array" ref="K303">INDEX(F$1:J$1,1,MATCH(1,1/($F303:J303&lt;&gt;"")))</f>
        <v>REV.1</v>
      </c>
      <c r="L303" s="3" t="str" cm="1">
        <f t="array" ref="L303">LOOKUP(2,1/($F303:J303&lt;&gt;""),$F303:J303)</f>
        <v>04/22/'25</v>
      </c>
      <c r="M303" s="3"/>
      <c r="N303" s="3" t="str">
        <f t="shared" si="9"/>
        <v>0301</v>
      </c>
      <c r="O303" s="28"/>
      <c r="P303" s="15"/>
      <c r="Q303" s="22" cm="1">
        <f t="array" ref="Q303">_xlfn.XLOOKUP(INDEX(_xlfn.TEXTSPLIT(表格1[[#This Row],[LINE   NUMBER]],"-"),1),'DN轉換表(必要)'!B:B,'DN轉換表(必要)'!C:C,,0)</f>
        <v>1</v>
      </c>
      <c r="R303" s="22" t="str" cm="1">
        <f t="array" ref="R303">IF(IFERROR(MATCH(INDEX(_xlfn.TEXTSPLIT(表格1[[#This Row],[LINE   NUMBER]],"-"),2),介質清單!I:I,0)&gt;=1,FALSE),"Trim",INDEX(_xlfn.TEXTSPLIT(表格1[[#This Row],[LINE   NUMBER]],"-"),2))</f>
        <v>DW</v>
      </c>
      <c r="S303" s="22" t="str" cm="1">
        <f t="array" ref="S30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2105</v>
      </c>
      <c r="T303" s="22" t="str" cm="1">
        <f t="array" ref="T303">IF(LEN(INDEX(_xlfn.TEXTSPLIT(表格1[[#This Row],[LINE   NUMBER]],"-"),4))=4,INDEX(_xlfn.TEXTSPLIT(表格1[[#This Row],[LINE   NUMBER]],"-"),4),IF(LEN(MID(E303,FIND("AA",E303,1),4))=4,MID(E303,FIND("AA",E303,1),4),"Wrong"))</f>
        <v>AA1B</v>
      </c>
      <c r="U303" s="22" t="str" cm="1">
        <f t="array" ref="U30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03" s="22" t="str">
        <f>_xlfn.XLOOKUP(表格1[[#This Row],[級數]],管道等级索引表!B:B,管道等级索引表!G:G,,0)</f>
        <v>A106 Gr.B
API 5L Gr.B
SAWH</v>
      </c>
      <c r="W303" s="22" t="s">
        <v>5</v>
      </c>
      <c r="X303" s="23"/>
      <c r="Y303" s="22"/>
      <c r="Z303" s="22" t="str">
        <f>_xlfn.CONCAT(表格1[[#This Row],[系統]],"-",表格1[[#This Row],[編號]])</f>
        <v>DW-2105</v>
      </c>
      <c r="AA303" s="22"/>
      <c r="AB30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30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303" s="24" t="str">
        <f>IFERROR(_xlfn.XLOOKUP(表格1[[#This Row],[Line_No]],管道特性一覽表!A:A,管道特性一覽表!P:P,,0),"")</f>
        <v>水</v>
      </c>
      <c r="AE303" s="24" t="str" cm="1">
        <f t="array" ref="AE303">_xlfn.IFNA(_xlfn.XLOOKUP(表格1[[#This Row],[Series NO]],'依TP NO.篩選'!A:A,'依TP NO.篩選'!R:R,,0),_xlfn.XLOOKUP(VALUE(表格1[[#This Row],[Series NO]]),VALUE('依TP NO.篩選'!A:A),'依TP NO.篩選'!R:R,,0))</f>
        <v>TP-001</v>
      </c>
      <c r="AF303" s="24" t="str">
        <f>_xlfn.XLOOKUP(表格1[[#This Row],[系統]],介質清單!A:A,介質清單!B:B,,0)</f>
        <v>工業水</v>
      </c>
      <c r="AG303" s="25"/>
      <c r="AH303" s="22" t="s">
        <v>3433</v>
      </c>
      <c r="AI303" s="24"/>
      <c r="AJ30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303" s="2" t="str" cm="1">
        <f t="array" ref="AK303">IFERROR(_xlfn.TEXTJOIN("-",TRUE,INDEX(_xlfn.TEXTSPLIT(B303,"-"),1),INDEX(_xlfn.TEXTSPLIT(B303,"-"),2),INDEX(_xlfn.TEXTSPLIT(B303,"-"),4),INDEX(_xlfn.TEXTSPLIT(B303,"-"),5)),_xlfn.TEXTJOIN("-",TRUE,_xlfn.XLOOKUP(VALUE(INDEX(_xlfn.TEXTSPLIT(B303,"-"),4)),'DN轉換表(必要)'!A:A,'DN轉換表(必要)'!B:B,,0),INDEX(_xlfn.TEXTSPLIT(B303,"-"),1),INDEX(_xlfn.TEXTSPLIT(B303,"-"),2),INDEX(_xlfn.TEXTSPLIT(B303,"-"),3),INDEX(_xlfn.TEXTSPLIT(B303,"-"),4),INDEX(_xlfn.TEXTSPLIT(B303,"-"),5)))</f>
        <v>DW-2105-AA1B-NA</v>
      </c>
      <c r="AL303" s="2" t="str">
        <f>IF(ISNUMBER(IFERROR(_xlfn.XLOOKUP(表格1[[#This Row],[Line_No]],'TEMP VALUE'!A:A,'DRAWING LIST'!A:A,,0),"")),"v","")</f>
        <v/>
      </c>
      <c r="AM303" s="2" t="str">
        <f>_xlfn.XLOOKUP(表格1[[#This Row],[Series NO]], 版本控制!$A:$A, 版本控制!$E:$E, , 0, -1)</f>
        <v>啟用</v>
      </c>
    </row>
    <row r="304" spans="1:39" hidden="1">
      <c r="A304" s="18">
        <f>'圖號清單-114.04.25'!A304</f>
        <v>302</v>
      </c>
      <c r="B304" s="14" t="str">
        <f>_xlfn.XLOOKUP(表格1[[#This Row],[Series NO]],'圖號清單-114.04.25'!A:A,'圖號清單-114.04.25'!B:B,,0)</f>
        <v>DW-2105-25-AA1B-NA-3</v>
      </c>
      <c r="C304" s="3" t="str">
        <f>COUNTIF($AK$2:AK304, AK304) &amp; "/" &amp; COUNTIF($AK$2:$AK$3003, AK304)</f>
        <v>3/3</v>
      </c>
      <c r="D304" s="3" t="str">
        <f t="shared" si="8"/>
        <v>DW-2105-25-AA1B-NA</v>
      </c>
      <c r="E304" s="14" t="str" cm="1">
        <f t="array" ref="E304">IFERROR(_xlfn.TEXTJOIN("-",TRUE,_xlfn.XLOOKUP(VALUE(INDEX(_xlfn.TEXTSPLIT(B304,"-"),3)),'DN轉換表(必要)'!A:A,'DN轉換表(必要)'!B:B,,0),INDEX(_xlfn.TEXTSPLIT(B304,"-"),1),INDEX(_xlfn.TEXTSPLIT(B304,"-"),2),INDEX(_xlfn.TEXTSPLIT(B304,"-"),4),INDEX(_xlfn.TEXTSPLIT(B304,"-"),5)),_xlfn.TEXTJOIN("-",TRUE,_xlfn.XLOOKUP(VALUE(INDEX(_xlfn.TEXTSPLIT(B304,"-"),4)),'DN轉換表(必要)'!A:A,'DN轉換表(必要)'!B:B,,0),INDEX(_xlfn.TEXTSPLIT(B304,"-"),1),INDEX(_xlfn.TEXTSPLIT(B304,"-"),2),INDEX(_xlfn.TEXTSPLIT(B304,"-"),3),INDEX(_xlfn.TEXTSPLIT(B304,"-"),4),INDEX(_xlfn.TEXTSPLIT(B304,"-"),5)))</f>
        <v>1"-DW-2105-AA1B-NA</v>
      </c>
      <c r="F304" s="3" t="str">
        <f>IFERROR(_xlfn.XLOOKUP(_xlfn.CONCAT(表格1[[#This Row],[Series NO]],"_",SUBSTITUTE(F$1,"REV.","")),版本控制!$F:$F,版本控制!$C:$C,,0),"")</f>
        <v>04/22/'25</v>
      </c>
      <c r="G304" s="3" t="str">
        <f>IFERROR(_xlfn.XLOOKUP(_xlfn.CONCAT(表格1[[#This Row],[Series NO]],"_",SUBSTITUTE(G$1,"REV.","")),版本控制!$F:$F,版本控制!$C:$C,,0),"")</f>
        <v/>
      </c>
      <c r="H304" s="3" t="str">
        <f>IFERROR(_xlfn.XLOOKUP(_xlfn.CONCAT(表格1[[#This Row],[Series NO]],"_",SUBSTITUTE(H$1,"REV.","")),版本控制!$F:$F,版本控制!$C:$C,,0),"")</f>
        <v/>
      </c>
      <c r="I304" s="3" t="str">
        <f>IFERROR(_xlfn.XLOOKUP(_xlfn.CONCAT(表格1[[#This Row],[Series NO]],"_",SUBSTITUTE(I$1,"REV.","")),版本控制!$F:$F,版本控制!$C:$C,,0),"")</f>
        <v/>
      </c>
      <c r="J304" s="3" t="str">
        <f>IFERROR(_xlfn.XLOOKUP(_xlfn.CONCAT(表格1[[#This Row],[Series NO]],"_",SUBSTITUTE(J$1,"REV.","")),版本控制!$F:$F,版本控制!$C:$C,,0),"")</f>
        <v/>
      </c>
      <c r="K304" s="3" t="str" cm="1">
        <f t="array" ref="K304">INDEX(F$1:J$1,1,MATCH(1,1/($F304:J304&lt;&gt;"")))</f>
        <v>REV.1</v>
      </c>
      <c r="L304" s="3" t="str" cm="1">
        <f t="array" ref="L304">LOOKUP(2,1/($F304:J304&lt;&gt;""),$F304:J304)</f>
        <v>04/22/'25</v>
      </c>
      <c r="M304" s="3"/>
      <c r="N304" s="3" t="str">
        <f t="shared" si="9"/>
        <v>0302</v>
      </c>
      <c r="O304" s="28"/>
      <c r="P304" s="15"/>
      <c r="Q304" s="22" cm="1">
        <f t="array" ref="Q304">_xlfn.XLOOKUP(INDEX(_xlfn.TEXTSPLIT(表格1[[#This Row],[LINE   NUMBER]],"-"),1),'DN轉換表(必要)'!B:B,'DN轉換表(必要)'!C:C,,0)</f>
        <v>1</v>
      </c>
      <c r="R304" s="22" t="str" cm="1">
        <f t="array" ref="R304">IF(IFERROR(MATCH(INDEX(_xlfn.TEXTSPLIT(表格1[[#This Row],[LINE   NUMBER]],"-"),2),介質清單!I:I,0)&gt;=1,FALSE),"Trim",INDEX(_xlfn.TEXTSPLIT(表格1[[#This Row],[LINE   NUMBER]],"-"),2))</f>
        <v>DW</v>
      </c>
      <c r="S304" s="22" t="str" cm="1">
        <f t="array" ref="S30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2105</v>
      </c>
      <c r="T304" s="22" t="str" cm="1">
        <f t="array" ref="T304">IF(LEN(INDEX(_xlfn.TEXTSPLIT(表格1[[#This Row],[LINE   NUMBER]],"-"),4))=4,INDEX(_xlfn.TEXTSPLIT(表格1[[#This Row],[LINE   NUMBER]],"-"),4),IF(LEN(MID(E304,FIND("AA",E304,1),4))=4,MID(E304,FIND("AA",E304,1),4),"Wrong"))</f>
        <v>AA1B</v>
      </c>
      <c r="U304" s="22" t="str" cm="1">
        <f t="array" ref="U30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04" s="22" t="str">
        <f>_xlfn.XLOOKUP(表格1[[#This Row],[級數]],管道等级索引表!B:B,管道等级索引表!G:G,,0)</f>
        <v>A106 Gr.B
API 5L Gr.B
SAWH</v>
      </c>
      <c r="W304" s="22" t="s">
        <v>5</v>
      </c>
      <c r="X304" s="23"/>
      <c r="Y304" s="22"/>
      <c r="Z304" s="22" t="str">
        <f>_xlfn.CONCAT(表格1[[#This Row],[系統]],"-",表格1[[#This Row],[編號]])</f>
        <v>DW-2105</v>
      </c>
      <c r="AA304" s="22"/>
      <c r="AB30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30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304" s="24" t="str">
        <f>IFERROR(_xlfn.XLOOKUP(表格1[[#This Row],[Line_No]],管道特性一覽表!A:A,管道特性一覽表!P:P,,0),"")</f>
        <v>水</v>
      </c>
      <c r="AE304" s="24" t="str" cm="1">
        <f t="array" ref="AE304">_xlfn.IFNA(_xlfn.XLOOKUP(表格1[[#This Row],[Series NO]],'依TP NO.篩選'!A:A,'依TP NO.篩選'!R:R,,0),_xlfn.XLOOKUP(VALUE(表格1[[#This Row],[Series NO]]),VALUE('依TP NO.篩選'!A:A),'依TP NO.篩選'!R:R,,0))</f>
        <v>TP-001</v>
      </c>
      <c r="AF304" s="24" t="str">
        <f>_xlfn.XLOOKUP(表格1[[#This Row],[系統]],介質清單!A:A,介質清單!B:B,,0)</f>
        <v>工業水</v>
      </c>
      <c r="AG304" s="25"/>
      <c r="AH304" s="22" t="s">
        <v>3433</v>
      </c>
      <c r="AI304" s="24"/>
      <c r="AJ30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304" s="2" t="str" cm="1">
        <f t="array" ref="AK304">IFERROR(_xlfn.TEXTJOIN("-",TRUE,INDEX(_xlfn.TEXTSPLIT(B304,"-"),1),INDEX(_xlfn.TEXTSPLIT(B304,"-"),2),INDEX(_xlfn.TEXTSPLIT(B304,"-"),4),INDEX(_xlfn.TEXTSPLIT(B304,"-"),5)),_xlfn.TEXTJOIN("-",TRUE,_xlfn.XLOOKUP(VALUE(INDEX(_xlfn.TEXTSPLIT(B304,"-"),4)),'DN轉換表(必要)'!A:A,'DN轉換表(必要)'!B:B,,0),INDEX(_xlfn.TEXTSPLIT(B304,"-"),1),INDEX(_xlfn.TEXTSPLIT(B304,"-"),2),INDEX(_xlfn.TEXTSPLIT(B304,"-"),3),INDEX(_xlfn.TEXTSPLIT(B304,"-"),4),INDEX(_xlfn.TEXTSPLIT(B304,"-"),5)))</f>
        <v>DW-2105-AA1B-NA</v>
      </c>
      <c r="AL304" s="2" t="str">
        <f>IF(ISNUMBER(IFERROR(_xlfn.XLOOKUP(表格1[[#This Row],[Line_No]],'TEMP VALUE'!A:A,'DRAWING LIST'!A:A,,0),"")),"v","")</f>
        <v/>
      </c>
      <c r="AM304" s="2" t="str">
        <f>_xlfn.XLOOKUP(表格1[[#This Row],[Series NO]], 版本控制!$A:$A, 版本控制!$E:$E, , 0, -1)</f>
        <v>啟用</v>
      </c>
    </row>
    <row r="305" spans="1:39">
      <c r="A305" s="18">
        <f>'圖號清單-114.04.25'!A305</f>
        <v>303</v>
      </c>
      <c r="B305" s="14" t="str">
        <f>_xlfn.XLOOKUP(表格1[[#This Row],[Series NO]],'圖號清單-114.04.25'!A:A,'圖號清單-114.04.25'!B:B,,0)</f>
        <v>DW-2106-25-AA1B-NA</v>
      </c>
      <c r="C305" s="3" t="str">
        <f>COUNTIF($AK$2:AK305, AK305) &amp; "/" &amp; COUNTIF($AK$2:$AK$3003, AK305)</f>
        <v>1/1</v>
      </c>
      <c r="D305" s="3" t="str">
        <f t="shared" si="8"/>
        <v>DW-2106-25-AA1B-NA</v>
      </c>
      <c r="E305" s="14" t="str" cm="1">
        <f t="array" ref="E305">IFERROR(_xlfn.TEXTJOIN("-",TRUE,_xlfn.XLOOKUP(VALUE(INDEX(_xlfn.TEXTSPLIT(B305,"-"),3)),'DN轉換表(必要)'!A:A,'DN轉換表(必要)'!B:B,,0),INDEX(_xlfn.TEXTSPLIT(B305,"-"),1),INDEX(_xlfn.TEXTSPLIT(B305,"-"),2),INDEX(_xlfn.TEXTSPLIT(B305,"-"),4),INDEX(_xlfn.TEXTSPLIT(B305,"-"),5)),_xlfn.TEXTJOIN("-",TRUE,_xlfn.XLOOKUP(VALUE(INDEX(_xlfn.TEXTSPLIT(B305,"-"),4)),'DN轉換表(必要)'!A:A,'DN轉換表(必要)'!B:B,,0),INDEX(_xlfn.TEXTSPLIT(B305,"-"),1),INDEX(_xlfn.TEXTSPLIT(B305,"-"),2),INDEX(_xlfn.TEXTSPLIT(B305,"-"),3),INDEX(_xlfn.TEXTSPLIT(B305,"-"),4),INDEX(_xlfn.TEXTSPLIT(B305,"-"),5)))</f>
        <v>1"-DW-2106-AA1B-NA</v>
      </c>
      <c r="F305" s="3" t="str">
        <f>IFERROR(_xlfn.XLOOKUP(_xlfn.CONCAT(表格1[[#This Row],[Series NO]],"_",SUBSTITUTE(F$1,"REV.","")),版本控制!$F:$F,版本控制!$C:$C,,0),"")</f>
        <v>04/22/'25</v>
      </c>
      <c r="G305" s="3" t="str">
        <f>IFERROR(_xlfn.XLOOKUP(_xlfn.CONCAT(表格1[[#This Row],[Series NO]],"_",SUBSTITUTE(G$1,"REV.","")),版本控制!$F:$F,版本控制!$C:$C,,0),"")</f>
        <v>06/03/'25</v>
      </c>
      <c r="H305" s="3" t="str">
        <f>IFERROR(_xlfn.XLOOKUP(_xlfn.CONCAT(表格1[[#This Row],[Series NO]],"_",SUBSTITUTE(H$1,"REV.","")),版本控制!$F:$F,版本控制!$C:$C,,0),"")</f>
        <v/>
      </c>
      <c r="I305" s="3" t="str">
        <f>IFERROR(_xlfn.XLOOKUP(_xlfn.CONCAT(表格1[[#This Row],[Series NO]],"_",SUBSTITUTE(I$1,"REV.","")),版本控制!$F:$F,版本控制!$C:$C,,0),"")</f>
        <v/>
      </c>
      <c r="J305" s="3" t="str">
        <f>IFERROR(_xlfn.XLOOKUP(_xlfn.CONCAT(表格1[[#This Row],[Series NO]],"_",SUBSTITUTE(J$1,"REV.","")),版本控制!$F:$F,版本控制!$C:$C,,0),"")</f>
        <v/>
      </c>
      <c r="K305" s="3" t="str" cm="1">
        <f t="array" ref="K305">INDEX(F$1:J$1,1,MATCH(1,1/($F305:J305&lt;&gt;"")))</f>
        <v>REV.2</v>
      </c>
      <c r="L305" s="3" t="str" cm="1">
        <f t="array" ref="L305">LOOKUP(2,1/($F305:J305&lt;&gt;""),$F305:J305)</f>
        <v>06/03/'25</v>
      </c>
      <c r="M305" s="3"/>
      <c r="N305" s="3" t="str">
        <f t="shared" si="9"/>
        <v>0303</v>
      </c>
      <c r="O305" s="28"/>
      <c r="P305" s="15"/>
      <c r="Q305" s="22" cm="1">
        <f t="array" ref="Q305">_xlfn.XLOOKUP(INDEX(_xlfn.TEXTSPLIT(表格1[[#This Row],[LINE   NUMBER]],"-"),1),'DN轉換表(必要)'!B:B,'DN轉換表(必要)'!C:C,,0)</f>
        <v>1</v>
      </c>
      <c r="R305" s="22" t="str" cm="1">
        <f t="array" ref="R305">IF(IFERROR(MATCH(INDEX(_xlfn.TEXTSPLIT(表格1[[#This Row],[LINE   NUMBER]],"-"),2),介質清單!I:I,0)&gt;=1,FALSE),"Trim",INDEX(_xlfn.TEXTSPLIT(表格1[[#This Row],[LINE   NUMBER]],"-"),2))</f>
        <v>DW</v>
      </c>
      <c r="S305" s="22" t="str" cm="1">
        <f t="array" ref="S30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2106</v>
      </c>
      <c r="T305" s="22" t="str" cm="1">
        <f t="array" ref="T305">IF(LEN(INDEX(_xlfn.TEXTSPLIT(表格1[[#This Row],[LINE   NUMBER]],"-"),4))=4,INDEX(_xlfn.TEXTSPLIT(表格1[[#This Row],[LINE   NUMBER]],"-"),4),IF(LEN(MID(E305,FIND("AA",E305,1),4))=4,MID(E305,FIND("AA",E305,1),4),"Wrong"))</f>
        <v>AA1B</v>
      </c>
      <c r="U305" s="22" t="str" cm="1">
        <f t="array" ref="U30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05" s="22" t="str">
        <f>_xlfn.XLOOKUP(表格1[[#This Row],[級數]],管道等级索引表!B:B,管道等级索引表!G:G,,0)</f>
        <v>A106 Gr.B
API 5L Gr.B
SAWH</v>
      </c>
      <c r="W305" s="22" t="s">
        <v>5</v>
      </c>
      <c r="X305" s="23"/>
      <c r="Y305" s="22"/>
      <c r="Z305" s="22" t="str">
        <f>_xlfn.CONCAT(表格1[[#This Row],[系統]],"-",表格1[[#This Row],[編號]])</f>
        <v>DW-2106</v>
      </c>
      <c r="AA305" s="22"/>
      <c r="AB30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30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305" s="24" t="str">
        <f>IFERROR(_xlfn.XLOOKUP(表格1[[#This Row],[Line_No]],管道特性一覽表!A:A,管道特性一覽表!P:P,,0),"")</f>
        <v>水</v>
      </c>
      <c r="AE305" s="24" t="str" cm="1">
        <f t="array" ref="AE305">_xlfn.IFNA(_xlfn.XLOOKUP(表格1[[#This Row],[Series NO]],'依TP NO.篩選'!A:A,'依TP NO.篩選'!R:R,,0),_xlfn.XLOOKUP(VALUE(表格1[[#This Row],[Series NO]]),VALUE('依TP NO.篩選'!A:A),'依TP NO.篩選'!R:R,,0))</f>
        <v>TP-001</v>
      </c>
      <c r="AF305" s="24" t="str">
        <f>_xlfn.XLOOKUP(表格1[[#This Row],[系統]],介質清單!A:A,介質清單!B:B,,0)</f>
        <v>工業水</v>
      </c>
      <c r="AG305" s="25"/>
      <c r="AH305" s="22" t="s">
        <v>3433</v>
      </c>
      <c r="AI305" s="24"/>
      <c r="AJ30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305" s="2" t="str" cm="1">
        <f t="array" ref="AK305">IFERROR(_xlfn.TEXTJOIN("-",TRUE,INDEX(_xlfn.TEXTSPLIT(B305,"-"),1),INDEX(_xlfn.TEXTSPLIT(B305,"-"),2),INDEX(_xlfn.TEXTSPLIT(B305,"-"),4),INDEX(_xlfn.TEXTSPLIT(B305,"-"),5)),_xlfn.TEXTJOIN("-",TRUE,_xlfn.XLOOKUP(VALUE(INDEX(_xlfn.TEXTSPLIT(B305,"-"),4)),'DN轉換表(必要)'!A:A,'DN轉換表(必要)'!B:B,,0),INDEX(_xlfn.TEXTSPLIT(B305,"-"),1),INDEX(_xlfn.TEXTSPLIT(B305,"-"),2),INDEX(_xlfn.TEXTSPLIT(B305,"-"),3),INDEX(_xlfn.TEXTSPLIT(B305,"-"),4),INDEX(_xlfn.TEXTSPLIT(B305,"-"),5)))</f>
        <v>DW-2106-AA1B-NA</v>
      </c>
      <c r="AL305" s="2" t="str">
        <f>IF(ISNUMBER(IFERROR(_xlfn.XLOOKUP(表格1[[#This Row],[Line_No]],'TEMP VALUE'!A:A,'DRAWING LIST'!A:A,,0),"")),"v","")</f>
        <v>v</v>
      </c>
      <c r="AM305" s="2" t="str">
        <f>_xlfn.XLOOKUP(表格1[[#This Row],[Series NO]], 版本控制!$A:$A, 版本控制!$E:$E, , 0, -1)</f>
        <v>啟用</v>
      </c>
    </row>
    <row r="306" spans="1:39">
      <c r="A306" s="18">
        <f>'圖號清單-114.04.25'!A306</f>
        <v>304</v>
      </c>
      <c r="B306" s="14" t="str">
        <f>_xlfn.XLOOKUP(表格1[[#This Row],[Series NO]],'圖號清單-114.04.25'!A:A,'圖號清單-114.04.25'!B:B,,0)</f>
        <v>DW-2107-25-AA1B-NA</v>
      </c>
      <c r="C306" s="3" t="str">
        <f>COUNTIF($AK$2:AK306, AK306) &amp; "/" &amp; COUNTIF($AK$2:$AK$3003, AK306)</f>
        <v>1/1</v>
      </c>
      <c r="D306" s="3" t="str">
        <f t="shared" si="8"/>
        <v>DW-2107-25-AA1B-NA</v>
      </c>
      <c r="E306" s="14" t="str" cm="1">
        <f t="array" ref="E306">IFERROR(_xlfn.TEXTJOIN("-",TRUE,_xlfn.XLOOKUP(VALUE(INDEX(_xlfn.TEXTSPLIT(B306,"-"),3)),'DN轉換表(必要)'!A:A,'DN轉換表(必要)'!B:B,,0),INDEX(_xlfn.TEXTSPLIT(B306,"-"),1),INDEX(_xlfn.TEXTSPLIT(B306,"-"),2),INDEX(_xlfn.TEXTSPLIT(B306,"-"),4),INDEX(_xlfn.TEXTSPLIT(B306,"-"),5)),_xlfn.TEXTJOIN("-",TRUE,_xlfn.XLOOKUP(VALUE(INDEX(_xlfn.TEXTSPLIT(B306,"-"),4)),'DN轉換表(必要)'!A:A,'DN轉換表(必要)'!B:B,,0),INDEX(_xlfn.TEXTSPLIT(B306,"-"),1),INDEX(_xlfn.TEXTSPLIT(B306,"-"),2),INDEX(_xlfn.TEXTSPLIT(B306,"-"),3),INDEX(_xlfn.TEXTSPLIT(B306,"-"),4),INDEX(_xlfn.TEXTSPLIT(B306,"-"),5)))</f>
        <v>1"-DW-2107-AA1B-NA</v>
      </c>
      <c r="F306" s="3" t="str">
        <f>IFERROR(_xlfn.XLOOKUP(_xlfn.CONCAT(表格1[[#This Row],[Series NO]],"_",SUBSTITUTE(F$1,"REV.","")),版本控制!$F:$F,版本控制!$C:$C,,0),"")</f>
        <v>04/22/'25</v>
      </c>
      <c r="G306" s="3" t="str">
        <f>IFERROR(_xlfn.XLOOKUP(_xlfn.CONCAT(表格1[[#This Row],[Series NO]],"_",SUBSTITUTE(G$1,"REV.","")),版本控制!$F:$F,版本控制!$C:$C,,0),"")</f>
        <v>06/03/'25</v>
      </c>
      <c r="H306" s="3" t="str">
        <f>IFERROR(_xlfn.XLOOKUP(_xlfn.CONCAT(表格1[[#This Row],[Series NO]],"_",SUBSTITUTE(H$1,"REV.","")),版本控制!$F:$F,版本控制!$C:$C,,0),"")</f>
        <v/>
      </c>
      <c r="I306" s="3" t="str">
        <f>IFERROR(_xlfn.XLOOKUP(_xlfn.CONCAT(表格1[[#This Row],[Series NO]],"_",SUBSTITUTE(I$1,"REV.","")),版本控制!$F:$F,版本控制!$C:$C,,0),"")</f>
        <v/>
      </c>
      <c r="J306" s="3" t="str">
        <f>IFERROR(_xlfn.XLOOKUP(_xlfn.CONCAT(表格1[[#This Row],[Series NO]],"_",SUBSTITUTE(J$1,"REV.","")),版本控制!$F:$F,版本控制!$C:$C,,0),"")</f>
        <v/>
      </c>
      <c r="K306" s="3" t="str" cm="1">
        <f t="array" ref="K306">INDEX(F$1:J$1,1,MATCH(1,1/($F306:J306&lt;&gt;"")))</f>
        <v>REV.2</v>
      </c>
      <c r="L306" s="3" t="str" cm="1">
        <f t="array" ref="L306">LOOKUP(2,1/($F306:J306&lt;&gt;""),$F306:J306)</f>
        <v>06/03/'25</v>
      </c>
      <c r="M306" s="3"/>
      <c r="N306" s="3" t="str">
        <f t="shared" si="9"/>
        <v>0304</v>
      </c>
      <c r="O306" s="28"/>
      <c r="P306" s="15"/>
      <c r="Q306" s="22" cm="1">
        <f t="array" ref="Q306">_xlfn.XLOOKUP(INDEX(_xlfn.TEXTSPLIT(表格1[[#This Row],[LINE   NUMBER]],"-"),1),'DN轉換表(必要)'!B:B,'DN轉換表(必要)'!C:C,,0)</f>
        <v>1</v>
      </c>
      <c r="R306" s="22" t="str" cm="1">
        <f t="array" ref="R306">IF(IFERROR(MATCH(INDEX(_xlfn.TEXTSPLIT(表格1[[#This Row],[LINE   NUMBER]],"-"),2),介質清單!I:I,0)&gt;=1,FALSE),"Trim",INDEX(_xlfn.TEXTSPLIT(表格1[[#This Row],[LINE   NUMBER]],"-"),2))</f>
        <v>DW</v>
      </c>
      <c r="S306" s="22" t="str" cm="1">
        <f t="array" ref="S30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2107</v>
      </c>
      <c r="T306" s="22" t="str" cm="1">
        <f t="array" ref="T306">IF(LEN(INDEX(_xlfn.TEXTSPLIT(表格1[[#This Row],[LINE   NUMBER]],"-"),4))=4,INDEX(_xlfn.TEXTSPLIT(表格1[[#This Row],[LINE   NUMBER]],"-"),4),IF(LEN(MID(E306,FIND("AA",E306,1),4))=4,MID(E306,FIND("AA",E306,1),4),"Wrong"))</f>
        <v>AA1B</v>
      </c>
      <c r="U306" s="22" t="str" cm="1">
        <f t="array" ref="U30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06" s="22" t="str">
        <f>_xlfn.XLOOKUP(表格1[[#This Row],[級數]],管道等级索引表!B:B,管道等级索引表!G:G,,0)</f>
        <v>A106 Gr.B
API 5L Gr.B
SAWH</v>
      </c>
      <c r="W306" s="22" t="s">
        <v>5</v>
      </c>
      <c r="X306" s="23"/>
      <c r="Y306" s="22"/>
      <c r="Z306" s="22" t="str">
        <f>_xlfn.CONCAT(表格1[[#This Row],[系統]],"-",表格1[[#This Row],[編號]])</f>
        <v>DW-2107</v>
      </c>
      <c r="AA306" s="22"/>
      <c r="AB30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30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306" s="24" t="str">
        <f>IFERROR(_xlfn.XLOOKUP(表格1[[#This Row],[Line_No]],管道特性一覽表!A:A,管道特性一覽表!P:P,,0),"")</f>
        <v>水</v>
      </c>
      <c r="AE306" s="24" t="str" cm="1">
        <f t="array" ref="AE306">_xlfn.IFNA(_xlfn.XLOOKUP(表格1[[#This Row],[Series NO]],'依TP NO.篩選'!A:A,'依TP NO.篩選'!R:R,,0),_xlfn.XLOOKUP(VALUE(表格1[[#This Row],[Series NO]]),VALUE('依TP NO.篩選'!A:A),'依TP NO.篩選'!R:R,,0))</f>
        <v>TP-001</v>
      </c>
      <c r="AF306" s="24" t="str">
        <f>_xlfn.XLOOKUP(表格1[[#This Row],[系統]],介質清單!A:A,介質清單!B:B,,0)</f>
        <v>工業水</v>
      </c>
      <c r="AG306" s="25"/>
      <c r="AH306" s="22" t="s">
        <v>3433</v>
      </c>
      <c r="AI306" s="24"/>
      <c r="AJ30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306" s="2" t="str" cm="1">
        <f t="array" ref="AK306">IFERROR(_xlfn.TEXTJOIN("-",TRUE,INDEX(_xlfn.TEXTSPLIT(B306,"-"),1),INDEX(_xlfn.TEXTSPLIT(B306,"-"),2),INDEX(_xlfn.TEXTSPLIT(B306,"-"),4),INDEX(_xlfn.TEXTSPLIT(B306,"-"),5)),_xlfn.TEXTJOIN("-",TRUE,_xlfn.XLOOKUP(VALUE(INDEX(_xlfn.TEXTSPLIT(B306,"-"),4)),'DN轉換表(必要)'!A:A,'DN轉換表(必要)'!B:B,,0),INDEX(_xlfn.TEXTSPLIT(B306,"-"),1),INDEX(_xlfn.TEXTSPLIT(B306,"-"),2),INDEX(_xlfn.TEXTSPLIT(B306,"-"),3),INDEX(_xlfn.TEXTSPLIT(B306,"-"),4),INDEX(_xlfn.TEXTSPLIT(B306,"-"),5)))</f>
        <v>DW-2107-AA1B-NA</v>
      </c>
      <c r="AL306" s="2" t="str">
        <f>IF(ISNUMBER(IFERROR(_xlfn.XLOOKUP(表格1[[#This Row],[Line_No]],'TEMP VALUE'!A:A,'DRAWING LIST'!A:A,,0),"")),"v","")</f>
        <v>v</v>
      </c>
      <c r="AM306" s="2" t="str">
        <f>_xlfn.XLOOKUP(表格1[[#This Row],[Series NO]], 版本控制!$A:$A, 版本控制!$E:$E, , 0, -1)</f>
        <v>啟用</v>
      </c>
    </row>
    <row r="307" spans="1:39">
      <c r="A307" s="18">
        <f>'圖號清單-114.04.25'!A307</f>
        <v>305</v>
      </c>
      <c r="B307" s="14" t="str">
        <f>_xlfn.XLOOKUP(表格1[[#This Row],[Series NO]],'圖號清單-114.04.25'!A:A,'圖號清單-114.04.25'!B:B,,0)</f>
        <v>DW-2108-25-AA1B-NA</v>
      </c>
      <c r="C307" s="3" t="str">
        <f>COUNTIF($AK$2:AK307, AK307) &amp; "/" &amp; COUNTIF($AK$2:$AK$3003, AK307)</f>
        <v>1/1</v>
      </c>
      <c r="D307" s="3" t="str">
        <f t="shared" si="8"/>
        <v>DW-2108-25-AA1B-NA</v>
      </c>
      <c r="E307" s="14" t="str" cm="1">
        <f t="array" ref="E307">IFERROR(_xlfn.TEXTJOIN("-",TRUE,_xlfn.XLOOKUP(VALUE(INDEX(_xlfn.TEXTSPLIT(B307,"-"),3)),'DN轉換表(必要)'!A:A,'DN轉換表(必要)'!B:B,,0),INDEX(_xlfn.TEXTSPLIT(B307,"-"),1),INDEX(_xlfn.TEXTSPLIT(B307,"-"),2),INDEX(_xlfn.TEXTSPLIT(B307,"-"),4),INDEX(_xlfn.TEXTSPLIT(B307,"-"),5)),_xlfn.TEXTJOIN("-",TRUE,_xlfn.XLOOKUP(VALUE(INDEX(_xlfn.TEXTSPLIT(B307,"-"),4)),'DN轉換表(必要)'!A:A,'DN轉換表(必要)'!B:B,,0),INDEX(_xlfn.TEXTSPLIT(B307,"-"),1),INDEX(_xlfn.TEXTSPLIT(B307,"-"),2),INDEX(_xlfn.TEXTSPLIT(B307,"-"),3),INDEX(_xlfn.TEXTSPLIT(B307,"-"),4),INDEX(_xlfn.TEXTSPLIT(B307,"-"),5)))</f>
        <v>1"-DW-2108-AA1B-NA</v>
      </c>
      <c r="F307" s="3" t="str">
        <f>IFERROR(_xlfn.XLOOKUP(_xlfn.CONCAT(表格1[[#This Row],[Series NO]],"_",SUBSTITUTE(F$1,"REV.","")),版本控制!$F:$F,版本控制!$C:$C,,0),"")</f>
        <v>04/22/'25</v>
      </c>
      <c r="G307" s="3" t="str">
        <f>IFERROR(_xlfn.XLOOKUP(_xlfn.CONCAT(表格1[[#This Row],[Series NO]],"_",SUBSTITUTE(G$1,"REV.","")),版本控制!$F:$F,版本控制!$C:$C,,0),"")</f>
        <v>06/03/'25</v>
      </c>
      <c r="H307" s="3" t="str">
        <f>IFERROR(_xlfn.XLOOKUP(_xlfn.CONCAT(表格1[[#This Row],[Series NO]],"_",SUBSTITUTE(H$1,"REV.","")),版本控制!$F:$F,版本控制!$C:$C,,0),"")</f>
        <v/>
      </c>
      <c r="I307" s="3" t="str">
        <f>IFERROR(_xlfn.XLOOKUP(_xlfn.CONCAT(表格1[[#This Row],[Series NO]],"_",SUBSTITUTE(I$1,"REV.","")),版本控制!$F:$F,版本控制!$C:$C,,0),"")</f>
        <v/>
      </c>
      <c r="J307" s="3" t="str">
        <f>IFERROR(_xlfn.XLOOKUP(_xlfn.CONCAT(表格1[[#This Row],[Series NO]],"_",SUBSTITUTE(J$1,"REV.","")),版本控制!$F:$F,版本控制!$C:$C,,0),"")</f>
        <v/>
      </c>
      <c r="K307" s="3" t="str" cm="1">
        <f t="array" ref="K307">INDEX(F$1:J$1,1,MATCH(1,1/($F307:J307&lt;&gt;"")))</f>
        <v>REV.2</v>
      </c>
      <c r="L307" s="3" t="str" cm="1">
        <f t="array" ref="L307">LOOKUP(2,1/($F307:J307&lt;&gt;""),$F307:J307)</f>
        <v>06/03/'25</v>
      </c>
      <c r="M307" s="3"/>
      <c r="N307" s="3" t="str">
        <f t="shared" si="9"/>
        <v>0305</v>
      </c>
      <c r="O307" s="28"/>
      <c r="P307" s="15"/>
      <c r="Q307" s="22" cm="1">
        <f t="array" ref="Q307">_xlfn.XLOOKUP(INDEX(_xlfn.TEXTSPLIT(表格1[[#This Row],[LINE   NUMBER]],"-"),1),'DN轉換表(必要)'!B:B,'DN轉換表(必要)'!C:C,,0)</f>
        <v>1</v>
      </c>
      <c r="R307" s="22" t="str" cm="1">
        <f t="array" ref="R307">IF(IFERROR(MATCH(INDEX(_xlfn.TEXTSPLIT(表格1[[#This Row],[LINE   NUMBER]],"-"),2),介質清單!I:I,0)&gt;=1,FALSE),"Trim",INDEX(_xlfn.TEXTSPLIT(表格1[[#This Row],[LINE   NUMBER]],"-"),2))</f>
        <v>DW</v>
      </c>
      <c r="S307" s="22" t="str" cm="1">
        <f t="array" ref="S30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2108</v>
      </c>
      <c r="T307" s="22" t="str" cm="1">
        <f t="array" ref="T307">IF(LEN(INDEX(_xlfn.TEXTSPLIT(表格1[[#This Row],[LINE   NUMBER]],"-"),4))=4,INDEX(_xlfn.TEXTSPLIT(表格1[[#This Row],[LINE   NUMBER]],"-"),4),IF(LEN(MID(E307,FIND("AA",E307,1),4))=4,MID(E307,FIND("AA",E307,1),4),"Wrong"))</f>
        <v>AA1B</v>
      </c>
      <c r="U307" s="22" t="str" cm="1">
        <f t="array" ref="U30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07" s="22" t="str">
        <f>_xlfn.XLOOKUP(表格1[[#This Row],[級數]],管道等级索引表!B:B,管道等级索引表!G:G,,0)</f>
        <v>A106 Gr.B
API 5L Gr.B
SAWH</v>
      </c>
      <c r="W307" s="22" t="s">
        <v>5</v>
      </c>
      <c r="X307" s="23"/>
      <c r="Y307" s="22"/>
      <c r="Z307" s="22" t="str">
        <f>_xlfn.CONCAT(表格1[[#This Row],[系統]],"-",表格1[[#This Row],[編號]])</f>
        <v>DW-2108</v>
      </c>
      <c r="AA307" s="22"/>
      <c r="AB30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30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307" s="24" t="str">
        <f>IFERROR(_xlfn.XLOOKUP(表格1[[#This Row],[Line_No]],管道特性一覽表!A:A,管道特性一覽表!P:P,,0),"")</f>
        <v>水</v>
      </c>
      <c r="AE307" s="24" t="str" cm="1">
        <f t="array" ref="AE307">_xlfn.IFNA(_xlfn.XLOOKUP(表格1[[#This Row],[Series NO]],'依TP NO.篩選'!A:A,'依TP NO.篩選'!R:R,,0),_xlfn.XLOOKUP(VALUE(表格1[[#This Row],[Series NO]]),VALUE('依TP NO.篩選'!A:A),'依TP NO.篩選'!R:R,,0))</f>
        <v>TP-001</v>
      </c>
      <c r="AF307" s="24" t="str">
        <f>_xlfn.XLOOKUP(表格1[[#This Row],[系統]],介質清單!A:A,介質清單!B:B,,0)</f>
        <v>工業水</v>
      </c>
      <c r="AG307" s="25"/>
      <c r="AH307" s="22" t="s">
        <v>3433</v>
      </c>
      <c r="AI307" s="24"/>
      <c r="AJ30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307" s="2" t="str" cm="1">
        <f t="array" ref="AK307">IFERROR(_xlfn.TEXTJOIN("-",TRUE,INDEX(_xlfn.TEXTSPLIT(B307,"-"),1),INDEX(_xlfn.TEXTSPLIT(B307,"-"),2),INDEX(_xlfn.TEXTSPLIT(B307,"-"),4),INDEX(_xlfn.TEXTSPLIT(B307,"-"),5)),_xlfn.TEXTJOIN("-",TRUE,_xlfn.XLOOKUP(VALUE(INDEX(_xlfn.TEXTSPLIT(B307,"-"),4)),'DN轉換表(必要)'!A:A,'DN轉換表(必要)'!B:B,,0),INDEX(_xlfn.TEXTSPLIT(B307,"-"),1),INDEX(_xlfn.TEXTSPLIT(B307,"-"),2),INDEX(_xlfn.TEXTSPLIT(B307,"-"),3),INDEX(_xlfn.TEXTSPLIT(B307,"-"),4),INDEX(_xlfn.TEXTSPLIT(B307,"-"),5)))</f>
        <v>DW-2108-AA1B-NA</v>
      </c>
      <c r="AL307" s="2" t="str">
        <f>IF(ISNUMBER(IFERROR(_xlfn.XLOOKUP(表格1[[#This Row],[Line_No]],'TEMP VALUE'!A:A,'DRAWING LIST'!A:A,,0),"")),"v","")</f>
        <v>v</v>
      </c>
      <c r="AM307" s="2" t="str">
        <f>_xlfn.XLOOKUP(表格1[[#This Row],[Series NO]], 版本控制!$A:$A, 版本控制!$E:$E, , 0, -1)</f>
        <v>啟用</v>
      </c>
    </row>
    <row r="308" spans="1:39" hidden="1">
      <c r="A308" s="18">
        <f>'圖號清單-114.04.25'!A308</f>
        <v>306</v>
      </c>
      <c r="B308" s="14" t="str">
        <f>_xlfn.XLOOKUP(表格1[[#This Row],[Series NO]],'圖號清單-114.04.25'!A:A,'圖號清單-114.04.25'!B:B,,0)</f>
        <v>DW-2109-80-AA1B-NA-1</v>
      </c>
      <c r="C308" s="3" t="str">
        <f>COUNTIF($AK$2:AK308, AK308) &amp; "/" &amp; COUNTIF($AK$2:$AK$3003, AK308)</f>
        <v>1/2</v>
      </c>
      <c r="D308" s="3" t="str">
        <f t="shared" si="8"/>
        <v>DW-2109-80-AA1B-NA</v>
      </c>
      <c r="E308" s="14" t="str" cm="1">
        <f t="array" ref="E308">IFERROR(_xlfn.TEXTJOIN("-",TRUE,_xlfn.XLOOKUP(VALUE(INDEX(_xlfn.TEXTSPLIT(B308,"-"),3)),'DN轉換表(必要)'!A:A,'DN轉換表(必要)'!B:B,,0),INDEX(_xlfn.TEXTSPLIT(B308,"-"),1),INDEX(_xlfn.TEXTSPLIT(B308,"-"),2),INDEX(_xlfn.TEXTSPLIT(B308,"-"),4),INDEX(_xlfn.TEXTSPLIT(B308,"-"),5)),_xlfn.TEXTJOIN("-",TRUE,_xlfn.XLOOKUP(VALUE(INDEX(_xlfn.TEXTSPLIT(B308,"-"),4)),'DN轉換表(必要)'!A:A,'DN轉換表(必要)'!B:B,,0),INDEX(_xlfn.TEXTSPLIT(B308,"-"),1),INDEX(_xlfn.TEXTSPLIT(B308,"-"),2),INDEX(_xlfn.TEXTSPLIT(B308,"-"),3),INDEX(_xlfn.TEXTSPLIT(B308,"-"),4),INDEX(_xlfn.TEXTSPLIT(B308,"-"),5)))</f>
        <v>3"-DW-2109-AA1B-NA</v>
      </c>
      <c r="F308" s="3" t="str">
        <f>IFERROR(_xlfn.XLOOKUP(_xlfn.CONCAT(表格1[[#This Row],[Series NO]],"_",SUBSTITUTE(F$1,"REV.","")),版本控制!$F:$F,版本控制!$C:$C,,0),"")</f>
        <v>04/22/'25</v>
      </c>
      <c r="G308" s="3" t="str">
        <f>IFERROR(_xlfn.XLOOKUP(_xlfn.CONCAT(表格1[[#This Row],[Series NO]],"_",SUBSTITUTE(G$1,"REV.","")),版本控制!$F:$F,版本控制!$C:$C,,0),"")</f>
        <v/>
      </c>
      <c r="H308" s="3" t="str">
        <f>IFERROR(_xlfn.XLOOKUP(_xlfn.CONCAT(表格1[[#This Row],[Series NO]],"_",SUBSTITUTE(H$1,"REV.","")),版本控制!$F:$F,版本控制!$C:$C,,0),"")</f>
        <v/>
      </c>
      <c r="I308" s="3" t="str">
        <f>IFERROR(_xlfn.XLOOKUP(_xlfn.CONCAT(表格1[[#This Row],[Series NO]],"_",SUBSTITUTE(I$1,"REV.","")),版本控制!$F:$F,版本控制!$C:$C,,0),"")</f>
        <v/>
      </c>
      <c r="J308" s="3" t="str">
        <f>IFERROR(_xlfn.XLOOKUP(_xlfn.CONCAT(表格1[[#This Row],[Series NO]],"_",SUBSTITUTE(J$1,"REV.","")),版本控制!$F:$F,版本控制!$C:$C,,0),"")</f>
        <v/>
      </c>
      <c r="K308" s="3" t="str" cm="1">
        <f t="array" ref="K308">INDEX(F$1:J$1,1,MATCH(1,1/($F308:J308&lt;&gt;"")))</f>
        <v>REV.1</v>
      </c>
      <c r="L308" s="3" t="str" cm="1">
        <f t="array" ref="L308">LOOKUP(2,1/($F308:J308&lt;&gt;""),$F308:J308)</f>
        <v>04/22/'25</v>
      </c>
      <c r="M308" s="3"/>
      <c r="N308" s="3" t="str">
        <f t="shared" si="9"/>
        <v>0306</v>
      </c>
      <c r="O308" s="28"/>
      <c r="P308" s="15"/>
      <c r="Q308" s="22" cm="1">
        <f t="array" ref="Q308">_xlfn.XLOOKUP(INDEX(_xlfn.TEXTSPLIT(表格1[[#This Row],[LINE   NUMBER]],"-"),1),'DN轉換表(必要)'!B:B,'DN轉換表(必要)'!C:C,,0)</f>
        <v>3</v>
      </c>
      <c r="R308" s="22" t="str" cm="1">
        <f t="array" ref="R308">IF(IFERROR(MATCH(INDEX(_xlfn.TEXTSPLIT(表格1[[#This Row],[LINE   NUMBER]],"-"),2),介質清單!I:I,0)&gt;=1,FALSE),"Trim",INDEX(_xlfn.TEXTSPLIT(表格1[[#This Row],[LINE   NUMBER]],"-"),2))</f>
        <v>DW</v>
      </c>
      <c r="S308" s="22" t="str" cm="1">
        <f t="array" ref="S30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2109</v>
      </c>
      <c r="T308" s="22" t="str" cm="1">
        <f t="array" ref="T308">IF(LEN(INDEX(_xlfn.TEXTSPLIT(表格1[[#This Row],[LINE   NUMBER]],"-"),4))=4,INDEX(_xlfn.TEXTSPLIT(表格1[[#This Row],[LINE   NUMBER]],"-"),4),IF(LEN(MID(E308,FIND("AA",E308,1),4))=4,MID(E308,FIND("AA",E308,1),4),"Wrong"))</f>
        <v>AA1B</v>
      </c>
      <c r="U308" s="22" t="str" cm="1">
        <f t="array" ref="U30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08" s="22" t="str">
        <f>_xlfn.XLOOKUP(表格1[[#This Row],[級數]],管道等级索引表!B:B,管道等级索引表!G:G,,0)</f>
        <v>A106 Gr.B
API 5L Gr.B
SAWH</v>
      </c>
      <c r="W308" s="22" t="s">
        <v>5</v>
      </c>
      <c r="X308" s="23"/>
      <c r="Y308" s="22"/>
      <c r="Z308" s="22" t="str">
        <f>_xlfn.CONCAT(表格1[[#This Row],[系統]],"-",表格1[[#This Row],[編號]])</f>
        <v>DW-2109</v>
      </c>
      <c r="AA308" s="22"/>
      <c r="AB30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30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308" s="24" t="str">
        <f>IFERROR(_xlfn.XLOOKUP(表格1[[#This Row],[Line_No]],管道特性一覽表!A:A,管道特性一覽表!P:P,,0),"")</f>
        <v>水</v>
      </c>
      <c r="AE308" s="24" t="str" cm="1">
        <f t="array" ref="AE308">_xlfn.IFNA(_xlfn.XLOOKUP(表格1[[#This Row],[Series NO]],'依TP NO.篩選'!A:A,'依TP NO.篩選'!R:R,,0),_xlfn.XLOOKUP(VALUE(表格1[[#This Row],[Series NO]]),VALUE('依TP NO.篩選'!A:A),'依TP NO.篩選'!R:R,,0))</f>
        <v>TP-001</v>
      </c>
      <c r="AF308" s="24" t="str">
        <f>_xlfn.XLOOKUP(表格1[[#This Row],[系統]],介質清單!A:A,介質清單!B:B,,0)</f>
        <v>工業水</v>
      </c>
      <c r="AG308" s="25"/>
      <c r="AH308" s="22" t="s">
        <v>3433</v>
      </c>
      <c r="AI308" s="24"/>
      <c r="AJ30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308" s="2" t="str" cm="1">
        <f t="array" ref="AK308">IFERROR(_xlfn.TEXTJOIN("-",TRUE,INDEX(_xlfn.TEXTSPLIT(B308,"-"),1),INDEX(_xlfn.TEXTSPLIT(B308,"-"),2),INDEX(_xlfn.TEXTSPLIT(B308,"-"),4),INDEX(_xlfn.TEXTSPLIT(B308,"-"),5)),_xlfn.TEXTJOIN("-",TRUE,_xlfn.XLOOKUP(VALUE(INDEX(_xlfn.TEXTSPLIT(B308,"-"),4)),'DN轉換表(必要)'!A:A,'DN轉換表(必要)'!B:B,,0),INDEX(_xlfn.TEXTSPLIT(B308,"-"),1),INDEX(_xlfn.TEXTSPLIT(B308,"-"),2),INDEX(_xlfn.TEXTSPLIT(B308,"-"),3),INDEX(_xlfn.TEXTSPLIT(B308,"-"),4),INDEX(_xlfn.TEXTSPLIT(B308,"-"),5)))</f>
        <v>DW-2109-AA1B-NA</v>
      </c>
      <c r="AL308" s="2" t="str">
        <f>IF(ISNUMBER(IFERROR(_xlfn.XLOOKUP(表格1[[#This Row],[Line_No]],'TEMP VALUE'!A:A,'DRAWING LIST'!A:A,,0),"")),"v","")</f>
        <v/>
      </c>
      <c r="AM308" s="2" t="str">
        <f>_xlfn.XLOOKUP(表格1[[#This Row],[Series NO]], 版本控制!$A:$A, 版本控制!$E:$E, , 0, -1)</f>
        <v>啟用</v>
      </c>
    </row>
    <row r="309" spans="1:39" hidden="1">
      <c r="A309" s="18">
        <f>'圖號清單-114.04.25'!A309</f>
        <v>307</v>
      </c>
      <c r="B309" s="14" t="str">
        <f>_xlfn.XLOOKUP(表格1[[#This Row],[Series NO]],'圖號清單-114.04.25'!A:A,'圖號清單-114.04.25'!B:B,,0)</f>
        <v>DW-2109-80-AA1B-NA-2</v>
      </c>
      <c r="C309" s="3" t="str">
        <f>COUNTIF($AK$2:AK309, AK309) &amp; "/" &amp; COUNTIF($AK$2:$AK$3003, AK309)</f>
        <v>2/2</v>
      </c>
      <c r="D309" s="3" t="str">
        <f t="shared" si="8"/>
        <v>DW-2109-80-AA1B-NA</v>
      </c>
      <c r="E309" s="14" t="str" cm="1">
        <f t="array" ref="E309">IFERROR(_xlfn.TEXTJOIN("-",TRUE,_xlfn.XLOOKUP(VALUE(INDEX(_xlfn.TEXTSPLIT(B309,"-"),3)),'DN轉換表(必要)'!A:A,'DN轉換表(必要)'!B:B,,0),INDEX(_xlfn.TEXTSPLIT(B309,"-"),1),INDEX(_xlfn.TEXTSPLIT(B309,"-"),2),INDEX(_xlfn.TEXTSPLIT(B309,"-"),4),INDEX(_xlfn.TEXTSPLIT(B309,"-"),5)),_xlfn.TEXTJOIN("-",TRUE,_xlfn.XLOOKUP(VALUE(INDEX(_xlfn.TEXTSPLIT(B309,"-"),4)),'DN轉換表(必要)'!A:A,'DN轉換表(必要)'!B:B,,0),INDEX(_xlfn.TEXTSPLIT(B309,"-"),1),INDEX(_xlfn.TEXTSPLIT(B309,"-"),2),INDEX(_xlfn.TEXTSPLIT(B309,"-"),3),INDEX(_xlfn.TEXTSPLIT(B309,"-"),4),INDEX(_xlfn.TEXTSPLIT(B309,"-"),5)))</f>
        <v>3"-DW-2109-AA1B-NA</v>
      </c>
      <c r="F309" s="3" t="str">
        <f>IFERROR(_xlfn.XLOOKUP(_xlfn.CONCAT(表格1[[#This Row],[Series NO]],"_",SUBSTITUTE(F$1,"REV.","")),版本控制!$F:$F,版本控制!$C:$C,,0),"")</f>
        <v>04/22/'25</v>
      </c>
      <c r="G309" s="3" t="str">
        <f>IFERROR(_xlfn.XLOOKUP(_xlfn.CONCAT(表格1[[#This Row],[Series NO]],"_",SUBSTITUTE(G$1,"REV.","")),版本控制!$F:$F,版本控制!$C:$C,,0),"")</f>
        <v/>
      </c>
      <c r="H309" s="3" t="str">
        <f>IFERROR(_xlfn.XLOOKUP(_xlfn.CONCAT(表格1[[#This Row],[Series NO]],"_",SUBSTITUTE(H$1,"REV.","")),版本控制!$F:$F,版本控制!$C:$C,,0),"")</f>
        <v/>
      </c>
      <c r="I309" s="3" t="str">
        <f>IFERROR(_xlfn.XLOOKUP(_xlfn.CONCAT(表格1[[#This Row],[Series NO]],"_",SUBSTITUTE(I$1,"REV.","")),版本控制!$F:$F,版本控制!$C:$C,,0),"")</f>
        <v/>
      </c>
      <c r="J309" s="3" t="str">
        <f>IFERROR(_xlfn.XLOOKUP(_xlfn.CONCAT(表格1[[#This Row],[Series NO]],"_",SUBSTITUTE(J$1,"REV.","")),版本控制!$F:$F,版本控制!$C:$C,,0),"")</f>
        <v/>
      </c>
      <c r="K309" s="3" t="str" cm="1">
        <f t="array" ref="K309">INDEX(F$1:J$1,1,MATCH(1,1/($F309:J309&lt;&gt;"")))</f>
        <v>REV.1</v>
      </c>
      <c r="L309" s="3" t="str" cm="1">
        <f t="array" ref="L309">LOOKUP(2,1/($F309:J309&lt;&gt;""),$F309:J309)</f>
        <v>04/22/'25</v>
      </c>
      <c r="M309" s="3"/>
      <c r="N309" s="3" t="str">
        <f t="shared" si="9"/>
        <v>0307</v>
      </c>
      <c r="O309" s="28"/>
      <c r="P309" s="32"/>
      <c r="Q309" s="22" cm="1">
        <f t="array" ref="Q309">_xlfn.XLOOKUP(INDEX(_xlfn.TEXTSPLIT(表格1[[#This Row],[LINE   NUMBER]],"-"),1),'DN轉換表(必要)'!B:B,'DN轉換表(必要)'!C:C,,0)</f>
        <v>3</v>
      </c>
      <c r="R309" s="22" t="str" cm="1">
        <f t="array" ref="R309">IF(IFERROR(MATCH(INDEX(_xlfn.TEXTSPLIT(表格1[[#This Row],[LINE   NUMBER]],"-"),2),介質清單!I:I,0)&gt;=1,FALSE),"Trim",INDEX(_xlfn.TEXTSPLIT(表格1[[#This Row],[LINE   NUMBER]],"-"),2))</f>
        <v>DW</v>
      </c>
      <c r="S309" s="22" t="str" cm="1">
        <f t="array" ref="S30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2109</v>
      </c>
      <c r="T309" s="22" t="str" cm="1">
        <f t="array" ref="T309">IF(LEN(INDEX(_xlfn.TEXTSPLIT(表格1[[#This Row],[LINE   NUMBER]],"-"),4))=4,INDEX(_xlfn.TEXTSPLIT(表格1[[#This Row],[LINE   NUMBER]],"-"),4),IF(LEN(MID(E309,FIND("AA",E309,1),4))=4,MID(E309,FIND("AA",E309,1),4),"Wrong"))</f>
        <v>AA1B</v>
      </c>
      <c r="U309" s="22" t="str" cm="1">
        <f t="array" ref="U30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09" s="22" t="str">
        <f>_xlfn.XLOOKUP(表格1[[#This Row],[級數]],管道等级索引表!B:B,管道等级索引表!G:G,,0)</f>
        <v>A106 Gr.B
API 5L Gr.B
SAWH</v>
      </c>
      <c r="W309" s="22" t="s">
        <v>5</v>
      </c>
      <c r="X309" s="23"/>
      <c r="Y309" s="22"/>
      <c r="Z309" s="22" t="str">
        <f>_xlfn.CONCAT(表格1[[#This Row],[系統]],"-",表格1[[#This Row],[編號]])</f>
        <v>DW-2109</v>
      </c>
      <c r="AA309" s="22"/>
      <c r="AB30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30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309" s="24" t="str">
        <f>IFERROR(_xlfn.XLOOKUP(表格1[[#This Row],[Line_No]],管道特性一覽表!A:A,管道特性一覽表!P:P,,0),"")</f>
        <v>水</v>
      </c>
      <c r="AE309" s="24" t="str" cm="1">
        <f t="array" ref="AE309">_xlfn.IFNA(_xlfn.XLOOKUP(表格1[[#This Row],[Series NO]],'依TP NO.篩選'!A:A,'依TP NO.篩選'!R:R,,0),_xlfn.XLOOKUP(VALUE(表格1[[#This Row],[Series NO]]),VALUE('依TP NO.篩選'!A:A),'依TP NO.篩選'!R:R,,0))</f>
        <v>TP-001</v>
      </c>
      <c r="AF309" s="24" t="str">
        <f>_xlfn.XLOOKUP(表格1[[#This Row],[系統]],介質清單!A:A,介質清單!B:B,,0)</f>
        <v>工業水</v>
      </c>
      <c r="AG309" s="25"/>
      <c r="AH309" s="22" t="s">
        <v>3433</v>
      </c>
      <c r="AI309" s="24"/>
      <c r="AJ30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309" s="2" t="str" cm="1">
        <f t="array" ref="AK309">IFERROR(_xlfn.TEXTJOIN("-",TRUE,INDEX(_xlfn.TEXTSPLIT(B309,"-"),1),INDEX(_xlfn.TEXTSPLIT(B309,"-"),2),INDEX(_xlfn.TEXTSPLIT(B309,"-"),4),INDEX(_xlfn.TEXTSPLIT(B309,"-"),5)),_xlfn.TEXTJOIN("-",TRUE,_xlfn.XLOOKUP(VALUE(INDEX(_xlfn.TEXTSPLIT(B309,"-"),4)),'DN轉換表(必要)'!A:A,'DN轉換表(必要)'!B:B,,0),INDEX(_xlfn.TEXTSPLIT(B309,"-"),1),INDEX(_xlfn.TEXTSPLIT(B309,"-"),2),INDEX(_xlfn.TEXTSPLIT(B309,"-"),3),INDEX(_xlfn.TEXTSPLIT(B309,"-"),4),INDEX(_xlfn.TEXTSPLIT(B309,"-"),5)))</f>
        <v>DW-2109-AA1B-NA</v>
      </c>
      <c r="AL309" s="2" t="str">
        <f>IF(ISNUMBER(IFERROR(_xlfn.XLOOKUP(表格1[[#This Row],[Line_No]],'TEMP VALUE'!A:A,'DRAWING LIST'!A:A,,0),"")),"v","")</f>
        <v/>
      </c>
      <c r="AM309" s="2" t="str">
        <f>_xlfn.XLOOKUP(表格1[[#This Row],[Series NO]], 版本控制!$A:$A, 版本控制!$E:$E, , 0, -1)</f>
        <v>啟用</v>
      </c>
    </row>
    <row r="310" spans="1:39">
      <c r="A310" s="18">
        <f>'圖號清單-114.04.25'!A310</f>
        <v>308</v>
      </c>
      <c r="B310" s="14" t="str">
        <f>_xlfn.XLOOKUP(表格1[[#This Row],[Series NO]],'圖號清單-114.04.25'!A:A,'圖號清單-114.04.25'!B:B,,0)</f>
        <v>DW-2110-25-AA1B-NA</v>
      </c>
      <c r="C310" s="3" t="str">
        <f>COUNTIF($AK$2:AK310, AK310) &amp; "/" &amp; COUNTIF($AK$2:$AK$3003, AK310)</f>
        <v>1/1</v>
      </c>
      <c r="D310" s="3" t="str">
        <f t="shared" si="8"/>
        <v>DW-2110-25-AA1B-NA</v>
      </c>
      <c r="E310" s="14" t="str" cm="1">
        <f t="array" ref="E310">IFERROR(_xlfn.TEXTJOIN("-",TRUE,_xlfn.XLOOKUP(VALUE(INDEX(_xlfn.TEXTSPLIT(B310,"-"),3)),'DN轉換表(必要)'!A:A,'DN轉換表(必要)'!B:B,,0),INDEX(_xlfn.TEXTSPLIT(B310,"-"),1),INDEX(_xlfn.TEXTSPLIT(B310,"-"),2),INDEX(_xlfn.TEXTSPLIT(B310,"-"),4),INDEX(_xlfn.TEXTSPLIT(B310,"-"),5)),_xlfn.TEXTJOIN("-",TRUE,_xlfn.XLOOKUP(VALUE(INDEX(_xlfn.TEXTSPLIT(B310,"-"),4)),'DN轉換表(必要)'!A:A,'DN轉換表(必要)'!B:B,,0),INDEX(_xlfn.TEXTSPLIT(B310,"-"),1),INDEX(_xlfn.TEXTSPLIT(B310,"-"),2),INDEX(_xlfn.TEXTSPLIT(B310,"-"),3),INDEX(_xlfn.TEXTSPLIT(B310,"-"),4),INDEX(_xlfn.TEXTSPLIT(B310,"-"),5)))</f>
        <v>1"-DW-2110-AA1B-NA</v>
      </c>
      <c r="F310" s="3" t="str">
        <f>IFERROR(_xlfn.XLOOKUP(_xlfn.CONCAT(表格1[[#This Row],[Series NO]],"_",SUBSTITUTE(F$1,"REV.","")),版本控制!$F:$F,版本控制!$C:$C,,0),"")</f>
        <v>04/22/'25</v>
      </c>
      <c r="G310" s="3" t="str">
        <f>IFERROR(_xlfn.XLOOKUP(_xlfn.CONCAT(表格1[[#This Row],[Series NO]],"_",SUBSTITUTE(G$1,"REV.","")),版本控制!$F:$F,版本控制!$C:$C,,0),"")</f>
        <v>06/03/'25</v>
      </c>
      <c r="H310" s="3" t="str">
        <f>IFERROR(_xlfn.XLOOKUP(_xlfn.CONCAT(表格1[[#This Row],[Series NO]],"_",SUBSTITUTE(H$1,"REV.","")),版本控制!$F:$F,版本控制!$C:$C,,0),"")</f>
        <v/>
      </c>
      <c r="I310" s="3" t="str">
        <f>IFERROR(_xlfn.XLOOKUP(_xlfn.CONCAT(表格1[[#This Row],[Series NO]],"_",SUBSTITUTE(I$1,"REV.","")),版本控制!$F:$F,版本控制!$C:$C,,0),"")</f>
        <v/>
      </c>
      <c r="J310" s="3" t="str">
        <f>IFERROR(_xlfn.XLOOKUP(_xlfn.CONCAT(表格1[[#This Row],[Series NO]],"_",SUBSTITUTE(J$1,"REV.","")),版本控制!$F:$F,版本控制!$C:$C,,0),"")</f>
        <v/>
      </c>
      <c r="K310" s="3" t="str" cm="1">
        <f t="array" ref="K310">INDEX(F$1:J$1,1,MATCH(1,1/($F310:J310&lt;&gt;"")))</f>
        <v>REV.2</v>
      </c>
      <c r="L310" s="3" t="str" cm="1">
        <f t="array" ref="L310">LOOKUP(2,1/($F310:J310&lt;&gt;""),$F310:J310)</f>
        <v>06/03/'25</v>
      </c>
      <c r="M310" s="3"/>
      <c r="N310" s="3" t="str">
        <f t="shared" si="9"/>
        <v>0308</v>
      </c>
      <c r="O310" s="28"/>
      <c r="P310" s="32"/>
      <c r="Q310" s="22" cm="1">
        <f t="array" ref="Q310">_xlfn.XLOOKUP(INDEX(_xlfn.TEXTSPLIT(表格1[[#This Row],[LINE   NUMBER]],"-"),1),'DN轉換表(必要)'!B:B,'DN轉換表(必要)'!C:C,,0)</f>
        <v>1</v>
      </c>
      <c r="R310" s="22" t="str" cm="1">
        <f t="array" ref="R310">IF(IFERROR(MATCH(INDEX(_xlfn.TEXTSPLIT(表格1[[#This Row],[LINE   NUMBER]],"-"),2),介質清單!I:I,0)&gt;=1,FALSE),"Trim",INDEX(_xlfn.TEXTSPLIT(表格1[[#This Row],[LINE   NUMBER]],"-"),2))</f>
        <v>DW</v>
      </c>
      <c r="S310" s="22" t="str" cm="1">
        <f t="array" ref="S31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2110</v>
      </c>
      <c r="T310" s="22" t="str" cm="1">
        <f t="array" ref="T310">IF(LEN(INDEX(_xlfn.TEXTSPLIT(表格1[[#This Row],[LINE   NUMBER]],"-"),4))=4,INDEX(_xlfn.TEXTSPLIT(表格1[[#This Row],[LINE   NUMBER]],"-"),4),IF(LEN(MID(E310,FIND("AA",E310,1),4))=4,MID(E310,FIND("AA",E310,1),4),"Wrong"))</f>
        <v>AA1B</v>
      </c>
      <c r="U310" s="22" t="str" cm="1">
        <f t="array" ref="U31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10" s="22" t="str">
        <f>_xlfn.XLOOKUP(表格1[[#This Row],[級數]],管道等级索引表!B:B,管道等级索引表!G:G,,0)</f>
        <v>A106 Gr.B
API 5L Gr.B
SAWH</v>
      </c>
      <c r="W310" s="22" t="s">
        <v>5</v>
      </c>
      <c r="X310" s="23"/>
      <c r="Y310" s="22"/>
      <c r="Z310" s="22" t="str">
        <f>_xlfn.CONCAT(表格1[[#This Row],[系統]],"-",表格1[[#This Row],[編號]])</f>
        <v>DW-2110</v>
      </c>
      <c r="AA310" s="22"/>
      <c r="AB31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31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310" s="24" t="str">
        <f>IFERROR(_xlfn.XLOOKUP(表格1[[#This Row],[Line_No]],管道特性一覽表!A:A,管道特性一覽表!P:P,,0),"")</f>
        <v>水</v>
      </c>
      <c r="AE310" s="24" t="str" cm="1">
        <f t="array" ref="AE310">_xlfn.IFNA(_xlfn.XLOOKUP(表格1[[#This Row],[Series NO]],'依TP NO.篩選'!A:A,'依TP NO.篩選'!R:R,,0),_xlfn.XLOOKUP(VALUE(表格1[[#This Row],[Series NO]]),VALUE('依TP NO.篩選'!A:A),'依TP NO.篩選'!R:R,,0))</f>
        <v>TP-001</v>
      </c>
      <c r="AF310" s="24" t="str">
        <f>_xlfn.XLOOKUP(表格1[[#This Row],[系統]],介質清單!A:A,介質清單!B:B,,0)</f>
        <v>工業水</v>
      </c>
      <c r="AG310" s="25"/>
      <c r="AH310" s="22" t="s">
        <v>3433</v>
      </c>
      <c r="AI310" s="24"/>
      <c r="AJ31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310" s="2" t="str" cm="1">
        <f t="array" ref="AK310">IFERROR(_xlfn.TEXTJOIN("-",TRUE,INDEX(_xlfn.TEXTSPLIT(B310,"-"),1),INDEX(_xlfn.TEXTSPLIT(B310,"-"),2),INDEX(_xlfn.TEXTSPLIT(B310,"-"),4),INDEX(_xlfn.TEXTSPLIT(B310,"-"),5)),_xlfn.TEXTJOIN("-",TRUE,_xlfn.XLOOKUP(VALUE(INDEX(_xlfn.TEXTSPLIT(B310,"-"),4)),'DN轉換表(必要)'!A:A,'DN轉換表(必要)'!B:B,,0),INDEX(_xlfn.TEXTSPLIT(B310,"-"),1),INDEX(_xlfn.TEXTSPLIT(B310,"-"),2),INDEX(_xlfn.TEXTSPLIT(B310,"-"),3),INDEX(_xlfn.TEXTSPLIT(B310,"-"),4),INDEX(_xlfn.TEXTSPLIT(B310,"-"),5)))</f>
        <v>DW-2110-AA1B-NA</v>
      </c>
      <c r="AL310" s="2" t="str">
        <f>IF(ISNUMBER(IFERROR(_xlfn.XLOOKUP(表格1[[#This Row],[Line_No]],'TEMP VALUE'!A:A,'DRAWING LIST'!A:A,,0),"")),"v","")</f>
        <v>v</v>
      </c>
      <c r="AM310" s="2" t="str">
        <f>_xlfn.XLOOKUP(表格1[[#This Row],[Series NO]], 版本控制!$A:$A, 版本控制!$E:$E, , 0, -1)</f>
        <v>啟用</v>
      </c>
    </row>
    <row r="311" spans="1:39">
      <c r="A311" s="18">
        <f>'圖號清單-114.04.25'!A311</f>
        <v>309</v>
      </c>
      <c r="B311" s="14" t="str">
        <f>_xlfn.XLOOKUP(表格1[[#This Row],[Series NO]],'圖號清單-114.04.25'!A:A,'圖號清單-114.04.25'!B:B,,0)</f>
        <v>DW-2111-25-AA1B-NA</v>
      </c>
      <c r="C311" s="3" t="str">
        <f>COUNTIF($AK$2:AK311, AK311) &amp; "/" &amp; COUNTIF($AK$2:$AK$3003, AK311)</f>
        <v>1/1</v>
      </c>
      <c r="D311" s="3" t="str">
        <f t="shared" si="8"/>
        <v>DW-2111-25-AA1B-NA</v>
      </c>
      <c r="E311" s="14" t="str" cm="1">
        <f t="array" ref="E311">IFERROR(_xlfn.TEXTJOIN("-",TRUE,_xlfn.XLOOKUP(VALUE(INDEX(_xlfn.TEXTSPLIT(B311,"-"),3)),'DN轉換表(必要)'!A:A,'DN轉換表(必要)'!B:B,,0),INDEX(_xlfn.TEXTSPLIT(B311,"-"),1),INDEX(_xlfn.TEXTSPLIT(B311,"-"),2),INDEX(_xlfn.TEXTSPLIT(B311,"-"),4),INDEX(_xlfn.TEXTSPLIT(B311,"-"),5)),_xlfn.TEXTJOIN("-",TRUE,_xlfn.XLOOKUP(VALUE(INDEX(_xlfn.TEXTSPLIT(B311,"-"),4)),'DN轉換表(必要)'!A:A,'DN轉換表(必要)'!B:B,,0),INDEX(_xlfn.TEXTSPLIT(B311,"-"),1),INDEX(_xlfn.TEXTSPLIT(B311,"-"),2),INDEX(_xlfn.TEXTSPLIT(B311,"-"),3),INDEX(_xlfn.TEXTSPLIT(B311,"-"),4),INDEX(_xlfn.TEXTSPLIT(B311,"-"),5)))</f>
        <v>1"-DW-2111-AA1B-NA</v>
      </c>
      <c r="F311" s="3" t="str">
        <f>IFERROR(_xlfn.XLOOKUP(_xlfn.CONCAT(表格1[[#This Row],[Series NO]],"_",SUBSTITUTE(F$1,"REV.","")),版本控制!$F:$F,版本控制!$C:$C,,0),"")</f>
        <v>04/22/'25</v>
      </c>
      <c r="G311" s="3" t="str">
        <f>IFERROR(_xlfn.XLOOKUP(_xlfn.CONCAT(表格1[[#This Row],[Series NO]],"_",SUBSTITUTE(G$1,"REV.","")),版本控制!$F:$F,版本控制!$C:$C,,0),"")</f>
        <v>06/03/'25</v>
      </c>
      <c r="H311" s="3" t="str">
        <f>IFERROR(_xlfn.XLOOKUP(_xlfn.CONCAT(表格1[[#This Row],[Series NO]],"_",SUBSTITUTE(H$1,"REV.","")),版本控制!$F:$F,版本控制!$C:$C,,0),"")</f>
        <v/>
      </c>
      <c r="I311" s="3" t="str">
        <f>IFERROR(_xlfn.XLOOKUP(_xlfn.CONCAT(表格1[[#This Row],[Series NO]],"_",SUBSTITUTE(I$1,"REV.","")),版本控制!$F:$F,版本控制!$C:$C,,0),"")</f>
        <v/>
      </c>
      <c r="J311" s="3" t="str">
        <f>IFERROR(_xlfn.XLOOKUP(_xlfn.CONCAT(表格1[[#This Row],[Series NO]],"_",SUBSTITUTE(J$1,"REV.","")),版本控制!$F:$F,版本控制!$C:$C,,0),"")</f>
        <v/>
      </c>
      <c r="K311" s="3" t="str" cm="1">
        <f t="array" ref="K311">INDEX(F$1:J$1,1,MATCH(1,1/($F311:J311&lt;&gt;"")))</f>
        <v>REV.2</v>
      </c>
      <c r="L311" s="3" t="str" cm="1">
        <f t="array" ref="L311">LOOKUP(2,1/($F311:J311&lt;&gt;""),$F311:J311)</f>
        <v>06/03/'25</v>
      </c>
      <c r="M311" s="3"/>
      <c r="N311" s="3" t="str">
        <f t="shared" si="9"/>
        <v>0309</v>
      </c>
      <c r="O311" s="28"/>
      <c r="P311" s="32"/>
      <c r="Q311" s="22" cm="1">
        <f t="array" ref="Q311">_xlfn.XLOOKUP(INDEX(_xlfn.TEXTSPLIT(表格1[[#This Row],[LINE   NUMBER]],"-"),1),'DN轉換表(必要)'!B:B,'DN轉換表(必要)'!C:C,,0)</f>
        <v>1</v>
      </c>
      <c r="R311" s="22" t="str" cm="1">
        <f t="array" ref="R311">IF(IFERROR(MATCH(INDEX(_xlfn.TEXTSPLIT(表格1[[#This Row],[LINE   NUMBER]],"-"),2),介質清單!I:I,0)&gt;=1,FALSE),"Trim",INDEX(_xlfn.TEXTSPLIT(表格1[[#This Row],[LINE   NUMBER]],"-"),2))</f>
        <v>DW</v>
      </c>
      <c r="S311" s="22" t="str" cm="1">
        <f t="array" ref="S31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2111</v>
      </c>
      <c r="T311" s="22" t="str" cm="1">
        <f t="array" ref="T311">IF(LEN(INDEX(_xlfn.TEXTSPLIT(表格1[[#This Row],[LINE   NUMBER]],"-"),4))=4,INDEX(_xlfn.TEXTSPLIT(表格1[[#This Row],[LINE   NUMBER]],"-"),4),IF(LEN(MID(E311,FIND("AA",E311,1),4))=4,MID(E311,FIND("AA",E311,1),4),"Wrong"))</f>
        <v>AA1B</v>
      </c>
      <c r="U311" s="22" t="str" cm="1">
        <f t="array" ref="U31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11" s="22" t="str">
        <f>_xlfn.XLOOKUP(表格1[[#This Row],[級數]],管道等级索引表!B:B,管道等级索引表!G:G,,0)</f>
        <v>A106 Gr.B
API 5L Gr.B
SAWH</v>
      </c>
      <c r="W311" s="22" t="s">
        <v>5</v>
      </c>
      <c r="X311" s="23"/>
      <c r="Y311" s="22"/>
      <c r="Z311" s="22" t="str">
        <f>_xlfn.CONCAT(表格1[[#This Row],[系統]],"-",表格1[[#This Row],[編號]])</f>
        <v>DW-2111</v>
      </c>
      <c r="AA311" s="22"/>
      <c r="AB31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31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311" s="24" t="str">
        <f>IFERROR(_xlfn.XLOOKUP(表格1[[#This Row],[Line_No]],管道特性一覽表!A:A,管道特性一覽表!P:P,,0),"")</f>
        <v>水</v>
      </c>
      <c r="AE311" s="24" t="str" cm="1">
        <f t="array" ref="AE311">_xlfn.IFNA(_xlfn.XLOOKUP(表格1[[#This Row],[Series NO]],'依TP NO.篩選'!A:A,'依TP NO.篩選'!R:R,,0),_xlfn.XLOOKUP(VALUE(表格1[[#This Row],[Series NO]]),VALUE('依TP NO.篩選'!A:A),'依TP NO.篩選'!R:R,,0))</f>
        <v>TP-001</v>
      </c>
      <c r="AF311" s="24" t="str">
        <f>_xlfn.XLOOKUP(表格1[[#This Row],[系統]],介質清單!A:A,介質清單!B:B,,0)</f>
        <v>工業水</v>
      </c>
      <c r="AG311" s="25"/>
      <c r="AH311" s="22" t="s">
        <v>3433</v>
      </c>
      <c r="AI311" s="24"/>
      <c r="AJ31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311" s="2" t="str" cm="1">
        <f t="array" ref="AK311">IFERROR(_xlfn.TEXTJOIN("-",TRUE,INDEX(_xlfn.TEXTSPLIT(B311,"-"),1),INDEX(_xlfn.TEXTSPLIT(B311,"-"),2),INDEX(_xlfn.TEXTSPLIT(B311,"-"),4),INDEX(_xlfn.TEXTSPLIT(B311,"-"),5)),_xlfn.TEXTJOIN("-",TRUE,_xlfn.XLOOKUP(VALUE(INDEX(_xlfn.TEXTSPLIT(B311,"-"),4)),'DN轉換表(必要)'!A:A,'DN轉換表(必要)'!B:B,,0),INDEX(_xlfn.TEXTSPLIT(B311,"-"),1),INDEX(_xlfn.TEXTSPLIT(B311,"-"),2),INDEX(_xlfn.TEXTSPLIT(B311,"-"),3),INDEX(_xlfn.TEXTSPLIT(B311,"-"),4),INDEX(_xlfn.TEXTSPLIT(B311,"-"),5)))</f>
        <v>DW-2111-AA1B-NA</v>
      </c>
      <c r="AL311" s="2" t="str">
        <f>IF(ISNUMBER(IFERROR(_xlfn.XLOOKUP(表格1[[#This Row],[Line_No]],'TEMP VALUE'!A:A,'DRAWING LIST'!A:A,,0),"")),"v","")</f>
        <v>v</v>
      </c>
      <c r="AM311" s="2" t="str">
        <f>_xlfn.XLOOKUP(表格1[[#This Row],[Series NO]], 版本控制!$A:$A, 版本控制!$E:$E, , 0, -1)</f>
        <v>啟用</v>
      </c>
    </row>
    <row r="312" spans="1:39">
      <c r="A312" s="18">
        <f>'圖號清單-114.04.25'!A312</f>
        <v>310</v>
      </c>
      <c r="B312" s="14" t="str">
        <f>_xlfn.XLOOKUP(表格1[[#This Row],[Series NO]],'圖號清單-114.04.25'!A:A,'圖號清單-114.04.25'!B:B,,0)</f>
        <v>DW-2112-25-AA1B-NA</v>
      </c>
      <c r="C312" s="3" t="str">
        <f>COUNTIF($AK$2:AK312, AK312) &amp; "/" &amp; COUNTIF($AK$2:$AK$3003, AK312)</f>
        <v>1/1</v>
      </c>
      <c r="D312" s="3" t="str">
        <f t="shared" si="8"/>
        <v>DW-2112-25-AA1B-NA</v>
      </c>
      <c r="E312" s="14" t="str" cm="1">
        <f t="array" ref="E312">IFERROR(_xlfn.TEXTJOIN("-",TRUE,_xlfn.XLOOKUP(VALUE(INDEX(_xlfn.TEXTSPLIT(B312,"-"),3)),'DN轉換表(必要)'!A:A,'DN轉換表(必要)'!B:B,,0),INDEX(_xlfn.TEXTSPLIT(B312,"-"),1),INDEX(_xlfn.TEXTSPLIT(B312,"-"),2),INDEX(_xlfn.TEXTSPLIT(B312,"-"),4),INDEX(_xlfn.TEXTSPLIT(B312,"-"),5)),_xlfn.TEXTJOIN("-",TRUE,_xlfn.XLOOKUP(VALUE(INDEX(_xlfn.TEXTSPLIT(B312,"-"),4)),'DN轉換表(必要)'!A:A,'DN轉換表(必要)'!B:B,,0),INDEX(_xlfn.TEXTSPLIT(B312,"-"),1),INDEX(_xlfn.TEXTSPLIT(B312,"-"),2),INDEX(_xlfn.TEXTSPLIT(B312,"-"),3),INDEX(_xlfn.TEXTSPLIT(B312,"-"),4),INDEX(_xlfn.TEXTSPLIT(B312,"-"),5)))</f>
        <v>1"-DW-2112-AA1B-NA</v>
      </c>
      <c r="F312" s="3" t="str">
        <f>IFERROR(_xlfn.XLOOKUP(_xlfn.CONCAT(表格1[[#This Row],[Series NO]],"_",SUBSTITUTE(F$1,"REV.","")),版本控制!$F:$F,版本控制!$C:$C,,0),"")</f>
        <v>04/22/'25</v>
      </c>
      <c r="G312" s="3" t="str">
        <f>IFERROR(_xlfn.XLOOKUP(_xlfn.CONCAT(表格1[[#This Row],[Series NO]],"_",SUBSTITUTE(G$1,"REV.","")),版本控制!$F:$F,版本控制!$C:$C,,0),"")</f>
        <v>06/03/'25</v>
      </c>
      <c r="H312" s="3" t="str">
        <f>IFERROR(_xlfn.XLOOKUP(_xlfn.CONCAT(表格1[[#This Row],[Series NO]],"_",SUBSTITUTE(H$1,"REV.","")),版本控制!$F:$F,版本控制!$C:$C,,0),"")</f>
        <v/>
      </c>
      <c r="I312" s="3" t="str">
        <f>IFERROR(_xlfn.XLOOKUP(_xlfn.CONCAT(表格1[[#This Row],[Series NO]],"_",SUBSTITUTE(I$1,"REV.","")),版本控制!$F:$F,版本控制!$C:$C,,0),"")</f>
        <v/>
      </c>
      <c r="J312" s="3" t="str">
        <f>IFERROR(_xlfn.XLOOKUP(_xlfn.CONCAT(表格1[[#This Row],[Series NO]],"_",SUBSTITUTE(J$1,"REV.","")),版本控制!$F:$F,版本控制!$C:$C,,0),"")</f>
        <v/>
      </c>
      <c r="K312" s="3" t="str" cm="1">
        <f t="array" ref="K312">INDEX(F$1:J$1,1,MATCH(1,1/($F312:J312&lt;&gt;"")))</f>
        <v>REV.2</v>
      </c>
      <c r="L312" s="3" t="str" cm="1">
        <f t="array" ref="L312">LOOKUP(2,1/($F312:J312&lt;&gt;""),$F312:J312)</f>
        <v>06/03/'25</v>
      </c>
      <c r="M312" s="3"/>
      <c r="N312" s="3" t="str">
        <f t="shared" si="9"/>
        <v>0310</v>
      </c>
      <c r="O312" s="28"/>
      <c r="P312" s="32"/>
      <c r="Q312" s="22" cm="1">
        <f t="array" ref="Q312">_xlfn.XLOOKUP(INDEX(_xlfn.TEXTSPLIT(表格1[[#This Row],[LINE   NUMBER]],"-"),1),'DN轉換表(必要)'!B:B,'DN轉換表(必要)'!C:C,,0)</f>
        <v>1</v>
      </c>
      <c r="R312" s="22" t="str" cm="1">
        <f t="array" ref="R312">IF(IFERROR(MATCH(INDEX(_xlfn.TEXTSPLIT(表格1[[#This Row],[LINE   NUMBER]],"-"),2),介質清單!I:I,0)&gt;=1,FALSE),"Trim",INDEX(_xlfn.TEXTSPLIT(表格1[[#This Row],[LINE   NUMBER]],"-"),2))</f>
        <v>DW</v>
      </c>
      <c r="S312" s="22" t="str" cm="1">
        <f t="array" ref="S31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2112</v>
      </c>
      <c r="T312" s="22" t="str" cm="1">
        <f t="array" ref="T312">IF(LEN(INDEX(_xlfn.TEXTSPLIT(表格1[[#This Row],[LINE   NUMBER]],"-"),4))=4,INDEX(_xlfn.TEXTSPLIT(表格1[[#This Row],[LINE   NUMBER]],"-"),4),IF(LEN(MID(E312,FIND("AA",E312,1),4))=4,MID(E312,FIND("AA",E312,1),4),"Wrong"))</f>
        <v>AA1B</v>
      </c>
      <c r="U312" s="22" t="str" cm="1">
        <f t="array" ref="U31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12" s="22" t="str">
        <f>_xlfn.XLOOKUP(表格1[[#This Row],[級數]],管道等级索引表!B:B,管道等级索引表!G:G,,0)</f>
        <v>A106 Gr.B
API 5L Gr.B
SAWH</v>
      </c>
      <c r="W312" s="22" t="s">
        <v>5</v>
      </c>
      <c r="X312" s="23"/>
      <c r="Y312" s="22"/>
      <c r="Z312" s="22" t="str">
        <f>_xlfn.CONCAT(表格1[[#This Row],[系統]],"-",表格1[[#This Row],[編號]])</f>
        <v>DW-2112</v>
      </c>
      <c r="AA312" s="22"/>
      <c r="AB31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31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312" s="24" t="str">
        <f>IFERROR(_xlfn.XLOOKUP(表格1[[#This Row],[Line_No]],管道特性一覽表!A:A,管道特性一覽表!P:P,,0),"")</f>
        <v>水</v>
      </c>
      <c r="AE312" s="24" t="str" cm="1">
        <f t="array" ref="AE312">_xlfn.IFNA(_xlfn.XLOOKUP(表格1[[#This Row],[Series NO]],'依TP NO.篩選'!A:A,'依TP NO.篩選'!R:R,,0),_xlfn.XLOOKUP(VALUE(表格1[[#This Row],[Series NO]]),VALUE('依TP NO.篩選'!A:A),'依TP NO.篩選'!R:R,,0))</f>
        <v>TP-001</v>
      </c>
      <c r="AF312" s="24" t="str">
        <f>_xlfn.XLOOKUP(表格1[[#This Row],[系統]],介質清單!A:A,介質清單!B:B,,0)</f>
        <v>工業水</v>
      </c>
      <c r="AG312" s="25"/>
      <c r="AH312" s="22" t="s">
        <v>3433</v>
      </c>
      <c r="AI312" s="24"/>
      <c r="AJ31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312" s="2" t="str" cm="1">
        <f t="array" ref="AK312">IFERROR(_xlfn.TEXTJOIN("-",TRUE,INDEX(_xlfn.TEXTSPLIT(B312,"-"),1),INDEX(_xlfn.TEXTSPLIT(B312,"-"),2),INDEX(_xlfn.TEXTSPLIT(B312,"-"),4),INDEX(_xlfn.TEXTSPLIT(B312,"-"),5)),_xlfn.TEXTJOIN("-",TRUE,_xlfn.XLOOKUP(VALUE(INDEX(_xlfn.TEXTSPLIT(B312,"-"),4)),'DN轉換表(必要)'!A:A,'DN轉換表(必要)'!B:B,,0),INDEX(_xlfn.TEXTSPLIT(B312,"-"),1),INDEX(_xlfn.TEXTSPLIT(B312,"-"),2),INDEX(_xlfn.TEXTSPLIT(B312,"-"),3),INDEX(_xlfn.TEXTSPLIT(B312,"-"),4),INDEX(_xlfn.TEXTSPLIT(B312,"-"),5)))</f>
        <v>DW-2112-AA1B-NA</v>
      </c>
      <c r="AL312" s="2" t="str">
        <f>IF(ISNUMBER(IFERROR(_xlfn.XLOOKUP(表格1[[#This Row],[Line_No]],'TEMP VALUE'!A:A,'DRAWING LIST'!A:A,,0),"")),"v","")</f>
        <v>v</v>
      </c>
      <c r="AM312" s="2" t="str">
        <f>_xlfn.XLOOKUP(表格1[[#This Row],[Series NO]], 版本控制!$A:$A, 版本控制!$E:$E, , 0, -1)</f>
        <v>啟用</v>
      </c>
    </row>
    <row r="313" spans="1:39">
      <c r="A313" s="18">
        <f>'圖號清單-114.04.25'!A313</f>
        <v>311</v>
      </c>
      <c r="B313" s="14" t="str">
        <f>_xlfn.XLOOKUP(表格1[[#This Row],[Series NO]],'圖號清單-114.04.25'!A:A,'圖號清單-114.04.25'!B:B,,0)</f>
        <v>DW-2113-25-AA1B-NA-1</v>
      </c>
      <c r="C313" s="3" t="str">
        <f>COUNTIF($AK$2:AK313, AK313) &amp; "/" &amp; COUNTIF($AK$2:$AK$3003, AK313)</f>
        <v>1/2</v>
      </c>
      <c r="D313" s="3" t="str">
        <f t="shared" si="8"/>
        <v>DW-2113-25-AA1B-NA</v>
      </c>
      <c r="E313" s="14" t="str" cm="1">
        <f t="array" ref="E313">IFERROR(_xlfn.TEXTJOIN("-",TRUE,_xlfn.XLOOKUP(VALUE(INDEX(_xlfn.TEXTSPLIT(B313,"-"),3)),'DN轉換表(必要)'!A:A,'DN轉換表(必要)'!B:B,,0),INDEX(_xlfn.TEXTSPLIT(B313,"-"),1),INDEX(_xlfn.TEXTSPLIT(B313,"-"),2),INDEX(_xlfn.TEXTSPLIT(B313,"-"),4),INDEX(_xlfn.TEXTSPLIT(B313,"-"),5)),_xlfn.TEXTJOIN("-",TRUE,_xlfn.XLOOKUP(VALUE(INDEX(_xlfn.TEXTSPLIT(B313,"-"),4)),'DN轉換表(必要)'!A:A,'DN轉換表(必要)'!B:B,,0),INDEX(_xlfn.TEXTSPLIT(B313,"-"),1),INDEX(_xlfn.TEXTSPLIT(B313,"-"),2),INDEX(_xlfn.TEXTSPLIT(B313,"-"),3),INDEX(_xlfn.TEXTSPLIT(B313,"-"),4),INDEX(_xlfn.TEXTSPLIT(B313,"-"),5)))</f>
        <v>1"-DW-2113-AA1B-NA</v>
      </c>
      <c r="F313" s="3" t="str">
        <f>IFERROR(_xlfn.XLOOKUP(_xlfn.CONCAT(表格1[[#This Row],[Series NO]],"_",SUBSTITUTE(F$1,"REV.","")),版本控制!$F:$F,版本控制!$C:$C,,0),"")</f>
        <v>04/22/'25</v>
      </c>
      <c r="G313" s="3" t="str">
        <f>IFERROR(_xlfn.XLOOKUP(_xlfn.CONCAT(表格1[[#This Row],[Series NO]],"_",SUBSTITUTE(G$1,"REV.","")),版本控制!$F:$F,版本控制!$C:$C,,0),"")</f>
        <v>06/03/'25</v>
      </c>
      <c r="H313" s="3" t="str">
        <f>IFERROR(_xlfn.XLOOKUP(_xlfn.CONCAT(表格1[[#This Row],[Series NO]],"_",SUBSTITUTE(H$1,"REV.","")),版本控制!$F:$F,版本控制!$C:$C,,0),"")</f>
        <v/>
      </c>
      <c r="I313" s="3" t="str">
        <f>IFERROR(_xlfn.XLOOKUP(_xlfn.CONCAT(表格1[[#This Row],[Series NO]],"_",SUBSTITUTE(I$1,"REV.","")),版本控制!$F:$F,版本控制!$C:$C,,0),"")</f>
        <v/>
      </c>
      <c r="J313" s="3" t="str">
        <f>IFERROR(_xlfn.XLOOKUP(_xlfn.CONCAT(表格1[[#This Row],[Series NO]],"_",SUBSTITUTE(J$1,"REV.","")),版本控制!$F:$F,版本控制!$C:$C,,0),"")</f>
        <v/>
      </c>
      <c r="K313" s="3" t="str" cm="1">
        <f t="array" ref="K313">INDEX(F$1:J$1,1,MATCH(1,1/($F313:J313&lt;&gt;"")))</f>
        <v>REV.2</v>
      </c>
      <c r="L313" s="3" t="str" cm="1">
        <f t="array" ref="L313">LOOKUP(2,1/($F313:J313&lt;&gt;""),$F313:J313)</f>
        <v>06/03/'25</v>
      </c>
      <c r="M313" s="3"/>
      <c r="N313" s="3" t="str">
        <f t="shared" si="9"/>
        <v>0311</v>
      </c>
      <c r="O313" s="28"/>
      <c r="P313" s="15"/>
      <c r="Q313" s="22" cm="1">
        <f t="array" ref="Q313">_xlfn.XLOOKUP(INDEX(_xlfn.TEXTSPLIT(表格1[[#This Row],[LINE   NUMBER]],"-"),1),'DN轉換表(必要)'!B:B,'DN轉換表(必要)'!C:C,,0)</f>
        <v>1</v>
      </c>
      <c r="R313" s="22" t="str" cm="1">
        <f t="array" ref="R313">IF(IFERROR(MATCH(INDEX(_xlfn.TEXTSPLIT(表格1[[#This Row],[LINE   NUMBER]],"-"),2),介質清單!I:I,0)&gt;=1,FALSE),"Trim",INDEX(_xlfn.TEXTSPLIT(表格1[[#This Row],[LINE   NUMBER]],"-"),2))</f>
        <v>DW</v>
      </c>
      <c r="S313" s="22" t="str" cm="1">
        <f t="array" ref="S31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2113</v>
      </c>
      <c r="T313" s="22" t="str" cm="1">
        <f t="array" ref="T313">IF(LEN(INDEX(_xlfn.TEXTSPLIT(表格1[[#This Row],[LINE   NUMBER]],"-"),4))=4,INDEX(_xlfn.TEXTSPLIT(表格1[[#This Row],[LINE   NUMBER]],"-"),4),IF(LEN(MID(E313,FIND("AA",E313,1),4))=4,MID(E313,FIND("AA",E313,1),4),"Wrong"))</f>
        <v>AA1B</v>
      </c>
      <c r="U313" s="22" t="str" cm="1">
        <f t="array" ref="U31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13" s="22" t="str">
        <f>_xlfn.XLOOKUP(表格1[[#This Row],[級數]],管道等级索引表!B:B,管道等级索引表!G:G,,0)</f>
        <v>A106 Gr.B
API 5L Gr.B
SAWH</v>
      </c>
      <c r="W313" s="22" t="s">
        <v>5</v>
      </c>
      <c r="X313" s="23"/>
      <c r="Y313" s="22"/>
      <c r="Z313" s="22" t="str">
        <f>_xlfn.CONCAT(表格1[[#This Row],[系統]],"-",表格1[[#This Row],[編號]])</f>
        <v>DW-2113</v>
      </c>
      <c r="AA313" s="22"/>
      <c r="AB31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31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313" s="24" t="str">
        <f>IFERROR(_xlfn.XLOOKUP(表格1[[#This Row],[Line_No]],管道特性一覽表!A:A,管道特性一覽表!P:P,,0),"")</f>
        <v>水</v>
      </c>
      <c r="AE313" s="24" t="str" cm="1">
        <f t="array" ref="AE313">_xlfn.IFNA(_xlfn.XLOOKUP(表格1[[#This Row],[Series NO]],'依TP NO.篩選'!A:A,'依TP NO.篩選'!R:R,,0),_xlfn.XLOOKUP(VALUE(表格1[[#This Row],[Series NO]]),VALUE('依TP NO.篩選'!A:A),'依TP NO.篩選'!R:R,,0))</f>
        <v>TP-001</v>
      </c>
      <c r="AF313" s="24" t="str">
        <f>_xlfn.XLOOKUP(表格1[[#This Row],[系統]],介質清單!A:A,介質清單!B:B,,0)</f>
        <v>工業水</v>
      </c>
      <c r="AG313" s="25"/>
      <c r="AH313" s="22" t="s">
        <v>3433</v>
      </c>
      <c r="AI313" s="24"/>
      <c r="AJ31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313" s="2" t="str" cm="1">
        <f t="array" ref="AK313">IFERROR(_xlfn.TEXTJOIN("-",TRUE,INDEX(_xlfn.TEXTSPLIT(B313,"-"),1),INDEX(_xlfn.TEXTSPLIT(B313,"-"),2),INDEX(_xlfn.TEXTSPLIT(B313,"-"),4),INDEX(_xlfn.TEXTSPLIT(B313,"-"),5)),_xlfn.TEXTJOIN("-",TRUE,_xlfn.XLOOKUP(VALUE(INDEX(_xlfn.TEXTSPLIT(B313,"-"),4)),'DN轉換表(必要)'!A:A,'DN轉換表(必要)'!B:B,,0),INDEX(_xlfn.TEXTSPLIT(B313,"-"),1),INDEX(_xlfn.TEXTSPLIT(B313,"-"),2),INDEX(_xlfn.TEXTSPLIT(B313,"-"),3),INDEX(_xlfn.TEXTSPLIT(B313,"-"),4),INDEX(_xlfn.TEXTSPLIT(B313,"-"),5)))</f>
        <v>DW-2113-AA1B-NA</v>
      </c>
      <c r="AL313" s="2" t="str">
        <f>IF(ISNUMBER(IFERROR(_xlfn.XLOOKUP(表格1[[#This Row],[Line_No]],'TEMP VALUE'!A:A,'DRAWING LIST'!A:A,,0),"")),"v","")</f>
        <v>v</v>
      </c>
      <c r="AM313" s="2" t="str">
        <f>_xlfn.XLOOKUP(表格1[[#This Row],[Series NO]], 版本控制!$A:$A, 版本控制!$E:$E, , 0, -1)</f>
        <v>啟用</v>
      </c>
    </row>
    <row r="314" spans="1:39">
      <c r="A314" s="18">
        <f>'圖號清單-114.04.25'!A314</f>
        <v>312</v>
      </c>
      <c r="B314" s="14" t="str">
        <f>_xlfn.XLOOKUP(表格1[[#This Row],[Series NO]],'圖號清單-114.04.25'!A:A,'圖號清單-114.04.25'!B:B,,0)</f>
        <v>DW-2113-25-AA1B-NA-2</v>
      </c>
      <c r="C314" s="3" t="str">
        <f>COUNTIF($AK$2:AK314, AK314) &amp; "/" &amp; COUNTIF($AK$2:$AK$3003, AK314)</f>
        <v>2/2</v>
      </c>
      <c r="D314" s="3" t="str">
        <f t="shared" si="8"/>
        <v>DW-2113-25-AA1B-NA</v>
      </c>
      <c r="E314" s="14" t="str" cm="1">
        <f t="array" ref="E314">IFERROR(_xlfn.TEXTJOIN("-",TRUE,_xlfn.XLOOKUP(VALUE(INDEX(_xlfn.TEXTSPLIT(B314,"-"),3)),'DN轉換表(必要)'!A:A,'DN轉換表(必要)'!B:B,,0),INDEX(_xlfn.TEXTSPLIT(B314,"-"),1),INDEX(_xlfn.TEXTSPLIT(B314,"-"),2),INDEX(_xlfn.TEXTSPLIT(B314,"-"),4),INDEX(_xlfn.TEXTSPLIT(B314,"-"),5)),_xlfn.TEXTJOIN("-",TRUE,_xlfn.XLOOKUP(VALUE(INDEX(_xlfn.TEXTSPLIT(B314,"-"),4)),'DN轉換表(必要)'!A:A,'DN轉換表(必要)'!B:B,,0),INDEX(_xlfn.TEXTSPLIT(B314,"-"),1),INDEX(_xlfn.TEXTSPLIT(B314,"-"),2),INDEX(_xlfn.TEXTSPLIT(B314,"-"),3),INDEX(_xlfn.TEXTSPLIT(B314,"-"),4),INDEX(_xlfn.TEXTSPLIT(B314,"-"),5)))</f>
        <v>1"-DW-2113-AA1B-NA</v>
      </c>
      <c r="F314" s="3" t="str">
        <f>IFERROR(_xlfn.XLOOKUP(_xlfn.CONCAT(表格1[[#This Row],[Series NO]],"_",SUBSTITUTE(F$1,"REV.","")),版本控制!$F:$F,版本控制!$C:$C,,0),"")</f>
        <v>04/22/'25</v>
      </c>
      <c r="G314" s="3" t="str">
        <f>IFERROR(_xlfn.XLOOKUP(_xlfn.CONCAT(表格1[[#This Row],[Series NO]],"_",SUBSTITUTE(G$1,"REV.","")),版本控制!$F:$F,版本控制!$C:$C,,0),"")</f>
        <v/>
      </c>
      <c r="H314" s="3" t="str">
        <f>IFERROR(_xlfn.XLOOKUP(_xlfn.CONCAT(表格1[[#This Row],[Series NO]],"_",SUBSTITUTE(H$1,"REV.","")),版本控制!$F:$F,版本控制!$C:$C,,0),"")</f>
        <v/>
      </c>
      <c r="I314" s="3" t="str">
        <f>IFERROR(_xlfn.XLOOKUP(_xlfn.CONCAT(表格1[[#This Row],[Series NO]],"_",SUBSTITUTE(I$1,"REV.","")),版本控制!$F:$F,版本控制!$C:$C,,0),"")</f>
        <v/>
      </c>
      <c r="J314" s="3" t="str">
        <f>IFERROR(_xlfn.XLOOKUP(_xlfn.CONCAT(表格1[[#This Row],[Series NO]],"_",SUBSTITUTE(J$1,"REV.","")),版本控制!$F:$F,版本控制!$C:$C,,0),"")</f>
        <v/>
      </c>
      <c r="K314" s="3" t="str" cm="1">
        <f t="array" ref="K314">INDEX(F$1:J$1,1,MATCH(1,1/($F314:J314&lt;&gt;"")))</f>
        <v>REV.1</v>
      </c>
      <c r="L314" s="3" t="str" cm="1">
        <f t="array" ref="L314">LOOKUP(2,1/($F314:J314&lt;&gt;""),$F314:J314)</f>
        <v>04/22/'25</v>
      </c>
      <c r="M314" s="3"/>
      <c r="N314" s="3" t="str">
        <f t="shared" si="9"/>
        <v>0312</v>
      </c>
      <c r="O314" s="28"/>
      <c r="P314" s="15"/>
      <c r="Q314" s="22" cm="1">
        <f t="array" ref="Q314">_xlfn.XLOOKUP(INDEX(_xlfn.TEXTSPLIT(表格1[[#This Row],[LINE   NUMBER]],"-"),1),'DN轉換表(必要)'!B:B,'DN轉換表(必要)'!C:C,,0)</f>
        <v>1</v>
      </c>
      <c r="R314" s="22" t="str" cm="1">
        <f t="array" ref="R314">IF(IFERROR(MATCH(INDEX(_xlfn.TEXTSPLIT(表格1[[#This Row],[LINE   NUMBER]],"-"),2),介質清單!I:I,0)&gt;=1,FALSE),"Trim",INDEX(_xlfn.TEXTSPLIT(表格1[[#This Row],[LINE   NUMBER]],"-"),2))</f>
        <v>DW</v>
      </c>
      <c r="S314" s="22" t="str" cm="1">
        <f t="array" ref="S31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2113</v>
      </c>
      <c r="T314" s="22" t="str" cm="1">
        <f t="array" ref="T314">IF(LEN(INDEX(_xlfn.TEXTSPLIT(表格1[[#This Row],[LINE   NUMBER]],"-"),4))=4,INDEX(_xlfn.TEXTSPLIT(表格1[[#This Row],[LINE   NUMBER]],"-"),4),IF(LEN(MID(E314,FIND("AA",E314,1),4))=4,MID(E314,FIND("AA",E314,1),4),"Wrong"))</f>
        <v>AA1B</v>
      </c>
      <c r="U314" s="22" t="str" cm="1">
        <f t="array" ref="U31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14" s="22" t="str">
        <f>_xlfn.XLOOKUP(表格1[[#This Row],[級數]],管道等级索引表!B:B,管道等级索引表!G:G,,0)</f>
        <v>A106 Gr.B
API 5L Gr.B
SAWH</v>
      </c>
      <c r="W314" s="22" t="s">
        <v>5</v>
      </c>
      <c r="X314" s="23"/>
      <c r="Y314" s="22"/>
      <c r="Z314" s="22" t="str">
        <f>_xlfn.CONCAT(表格1[[#This Row],[系統]],"-",表格1[[#This Row],[編號]])</f>
        <v>DW-2113</v>
      </c>
      <c r="AA314" s="22"/>
      <c r="AB31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31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314" s="24" t="str">
        <f>IFERROR(_xlfn.XLOOKUP(表格1[[#This Row],[Line_No]],管道特性一覽表!A:A,管道特性一覽表!P:P,,0),"")</f>
        <v>水</v>
      </c>
      <c r="AE314" s="24" t="str" cm="1">
        <f t="array" ref="AE314">_xlfn.IFNA(_xlfn.XLOOKUP(表格1[[#This Row],[Series NO]],'依TP NO.篩選'!A:A,'依TP NO.篩選'!R:R,,0),_xlfn.XLOOKUP(VALUE(表格1[[#This Row],[Series NO]]),VALUE('依TP NO.篩選'!A:A),'依TP NO.篩選'!R:R,,0))</f>
        <v>TP-001</v>
      </c>
      <c r="AF314" s="24" t="str">
        <f>_xlfn.XLOOKUP(表格1[[#This Row],[系統]],介質清單!A:A,介質清單!B:B,,0)</f>
        <v>工業水</v>
      </c>
      <c r="AG314" s="25"/>
      <c r="AH314" s="22" t="s">
        <v>3433</v>
      </c>
      <c r="AI314" s="24"/>
      <c r="AJ31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314" s="2" t="str" cm="1">
        <f t="array" ref="AK314">IFERROR(_xlfn.TEXTJOIN("-",TRUE,INDEX(_xlfn.TEXTSPLIT(B314,"-"),1),INDEX(_xlfn.TEXTSPLIT(B314,"-"),2),INDEX(_xlfn.TEXTSPLIT(B314,"-"),4),INDEX(_xlfn.TEXTSPLIT(B314,"-"),5)),_xlfn.TEXTJOIN("-",TRUE,_xlfn.XLOOKUP(VALUE(INDEX(_xlfn.TEXTSPLIT(B314,"-"),4)),'DN轉換表(必要)'!A:A,'DN轉換表(必要)'!B:B,,0),INDEX(_xlfn.TEXTSPLIT(B314,"-"),1),INDEX(_xlfn.TEXTSPLIT(B314,"-"),2),INDEX(_xlfn.TEXTSPLIT(B314,"-"),3),INDEX(_xlfn.TEXTSPLIT(B314,"-"),4),INDEX(_xlfn.TEXTSPLIT(B314,"-"),5)))</f>
        <v>DW-2113-AA1B-NA</v>
      </c>
      <c r="AL314" s="2" t="str">
        <f>IF(ISNUMBER(IFERROR(_xlfn.XLOOKUP(表格1[[#This Row],[Line_No]],'TEMP VALUE'!A:A,'DRAWING LIST'!A:A,,0),"")),"v","")</f>
        <v>v</v>
      </c>
      <c r="AM314" s="2" t="str">
        <f>_xlfn.XLOOKUP(表格1[[#This Row],[Series NO]], 版本控制!$A:$A, 版本控制!$E:$E, , 0, -1)</f>
        <v>啟用</v>
      </c>
    </row>
    <row r="315" spans="1:39">
      <c r="A315" s="18">
        <f>'圖號清單-114.04.25'!A315</f>
        <v>313</v>
      </c>
      <c r="B315" s="14" t="str">
        <f>_xlfn.XLOOKUP(表格1[[#This Row],[Series NO]],'圖號清單-114.04.25'!A:A,'圖號清單-114.04.25'!B:B,,0)</f>
        <v>DW-2114-25-AA1B-NA</v>
      </c>
      <c r="C315" s="3" t="str">
        <f>COUNTIF($AK$2:AK315, AK315) &amp; "/" &amp; COUNTIF($AK$2:$AK$3003, AK315)</f>
        <v>1/1</v>
      </c>
      <c r="D315" s="3" t="str">
        <f t="shared" si="8"/>
        <v>DW-2114-25-AA1B-NA</v>
      </c>
      <c r="E315" s="14" t="str" cm="1">
        <f t="array" ref="E315">IFERROR(_xlfn.TEXTJOIN("-",TRUE,_xlfn.XLOOKUP(VALUE(INDEX(_xlfn.TEXTSPLIT(B315,"-"),3)),'DN轉換表(必要)'!A:A,'DN轉換表(必要)'!B:B,,0),INDEX(_xlfn.TEXTSPLIT(B315,"-"),1),INDEX(_xlfn.TEXTSPLIT(B315,"-"),2),INDEX(_xlfn.TEXTSPLIT(B315,"-"),4),INDEX(_xlfn.TEXTSPLIT(B315,"-"),5)),_xlfn.TEXTJOIN("-",TRUE,_xlfn.XLOOKUP(VALUE(INDEX(_xlfn.TEXTSPLIT(B315,"-"),4)),'DN轉換表(必要)'!A:A,'DN轉換表(必要)'!B:B,,0),INDEX(_xlfn.TEXTSPLIT(B315,"-"),1),INDEX(_xlfn.TEXTSPLIT(B315,"-"),2),INDEX(_xlfn.TEXTSPLIT(B315,"-"),3),INDEX(_xlfn.TEXTSPLIT(B315,"-"),4),INDEX(_xlfn.TEXTSPLIT(B315,"-"),5)))</f>
        <v>1"-DW-2114-AA1B-NA</v>
      </c>
      <c r="F315" s="3" t="str">
        <f>IFERROR(_xlfn.XLOOKUP(_xlfn.CONCAT(表格1[[#This Row],[Series NO]],"_",SUBSTITUTE(F$1,"REV.","")),版本控制!$F:$F,版本控制!$C:$C,,0),"")</f>
        <v>04/22/'25</v>
      </c>
      <c r="G315" s="3" t="str">
        <f>IFERROR(_xlfn.XLOOKUP(_xlfn.CONCAT(表格1[[#This Row],[Series NO]],"_",SUBSTITUTE(G$1,"REV.","")),版本控制!$F:$F,版本控制!$C:$C,,0),"")</f>
        <v>06/03/'25</v>
      </c>
      <c r="H315" s="3" t="str">
        <f>IFERROR(_xlfn.XLOOKUP(_xlfn.CONCAT(表格1[[#This Row],[Series NO]],"_",SUBSTITUTE(H$1,"REV.","")),版本控制!$F:$F,版本控制!$C:$C,,0),"")</f>
        <v/>
      </c>
      <c r="I315" s="3" t="str">
        <f>IFERROR(_xlfn.XLOOKUP(_xlfn.CONCAT(表格1[[#This Row],[Series NO]],"_",SUBSTITUTE(I$1,"REV.","")),版本控制!$F:$F,版本控制!$C:$C,,0),"")</f>
        <v/>
      </c>
      <c r="J315" s="3" t="str">
        <f>IFERROR(_xlfn.XLOOKUP(_xlfn.CONCAT(表格1[[#This Row],[Series NO]],"_",SUBSTITUTE(J$1,"REV.","")),版本控制!$F:$F,版本控制!$C:$C,,0),"")</f>
        <v/>
      </c>
      <c r="K315" s="3" t="str" cm="1">
        <f t="array" ref="K315">INDEX(F$1:J$1,1,MATCH(1,1/($F315:J315&lt;&gt;"")))</f>
        <v>REV.2</v>
      </c>
      <c r="L315" s="3" t="str" cm="1">
        <f t="array" ref="L315">LOOKUP(2,1/($F315:J315&lt;&gt;""),$F315:J315)</f>
        <v>06/03/'25</v>
      </c>
      <c r="M315" s="3"/>
      <c r="N315" s="3" t="str">
        <f t="shared" si="9"/>
        <v>0313</v>
      </c>
      <c r="O315" s="28"/>
      <c r="P315" s="32"/>
      <c r="Q315" s="22" cm="1">
        <f t="array" ref="Q315">_xlfn.XLOOKUP(INDEX(_xlfn.TEXTSPLIT(表格1[[#This Row],[LINE   NUMBER]],"-"),1),'DN轉換表(必要)'!B:B,'DN轉換表(必要)'!C:C,,0)</f>
        <v>1</v>
      </c>
      <c r="R315" s="22" t="str" cm="1">
        <f t="array" ref="R315">IF(IFERROR(MATCH(INDEX(_xlfn.TEXTSPLIT(表格1[[#This Row],[LINE   NUMBER]],"-"),2),介質清單!I:I,0)&gt;=1,FALSE),"Trim",INDEX(_xlfn.TEXTSPLIT(表格1[[#This Row],[LINE   NUMBER]],"-"),2))</f>
        <v>DW</v>
      </c>
      <c r="S315" s="22" t="str" cm="1">
        <f t="array" ref="S31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2114</v>
      </c>
      <c r="T315" s="22" t="str" cm="1">
        <f t="array" ref="T315">IF(LEN(INDEX(_xlfn.TEXTSPLIT(表格1[[#This Row],[LINE   NUMBER]],"-"),4))=4,INDEX(_xlfn.TEXTSPLIT(表格1[[#This Row],[LINE   NUMBER]],"-"),4),IF(LEN(MID(E315,FIND("AA",E315,1),4))=4,MID(E315,FIND("AA",E315,1),4),"Wrong"))</f>
        <v>AA1B</v>
      </c>
      <c r="U315" s="22" t="str" cm="1">
        <f t="array" ref="U31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15" s="22" t="str">
        <f>_xlfn.XLOOKUP(表格1[[#This Row],[級數]],管道等级索引表!B:B,管道等级索引表!G:G,,0)</f>
        <v>A106 Gr.B
API 5L Gr.B
SAWH</v>
      </c>
      <c r="W315" s="22" t="s">
        <v>5</v>
      </c>
      <c r="X315" s="23"/>
      <c r="Y315" s="22"/>
      <c r="Z315" s="22" t="str">
        <f>_xlfn.CONCAT(表格1[[#This Row],[系統]],"-",表格1[[#This Row],[編號]])</f>
        <v>DW-2114</v>
      </c>
      <c r="AA315" s="22"/>
      <c r="AB31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31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315" s="24" t="str">
        <f>IFERROR(_xlfn.XLOOKUP(表格1[[#This Row],[Line_No]],管道特性一覽表!A:A,管道特性一覽表!P:P,,0),"")</f>
        <v>水</v>
      </c>
      <c r="AE315" s="24" t="str" cm="1">
        <f t="array" ref="AE315">_xlfn.IFNA(_xlfn.XLOOKUP(表格1[[#This Row],[Series NO]],'依TP NO.篩選'!A:A,'依TP NO.篩選'!R:R,,0),_xlfn.XLOOKUP(VALUE(表格1[[#This Row],[Series NO]]),VALUE('依TP NO.篩選'!A:A),'依TP NO.篩選'!R:R,,0))</f>
        <v>TP-001</v>
      </c>
      <c r="AF315" s="24" t="str">
        <f>_xlfn.XLOOKUP(表格1[[#This Row],[系統]],介質清單!A:A,介質清單!B:B,,0)</f>
        <v>工業水</v>
      </c>
      <c r="AG315" s="25"/>
      <c r="AH315" s="22" t="s">
        <v>3433</v>
      </c>
      <c r="AI315" s="24"/>
      <c r="AJ31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315" s="2" t="str" cm="1">
        <f t="array" ref="AK315">IFERROR(_xlfn.TEXTJOIN("-",TRUE,INDEX(_xlfn.TEXTSPLIT(B315,"-"),1),INDEX(_xlfn.TEXTSPLIT(B315,"-"),2),INDEX(_xlfn.TEXTSPLIT(B315,"-"),4),INDEX(_xlfn.TEXTSPLIT(B315,"-"),5)),_xlfn.TEXTJOIN("-",TRUE,_xlfn.XLOOKUP(VALUE(INDEX(_xlfn.TEXTSPLIT(B315,"-"),4)),'DN轉換表(必要)'!A:A,'DN轉換表(必要)'!B:B,,0),INDEX(_xlfn.TEXTSPLIT(B315,"-"),1),INDEX(_xlfn.TEXTSPLIT(B315,"-"),2),INDEX(_xlfn.TEXTSPLIT(B315,"-"),3),INDEX(_xlfn.TEXTSPLIT(B315,"-"),4),INDEX(_xlfn.TEXTSPLIT(B315,"-"),5)))</f>
        <v>DW-2114-AA1B-NA</v>
      </c>
      <c r="AL315" s="2" t="str">
        <f>IF(ISNUMBER(IFERROR(_xlfn.XLOOKUP(表格1[[#This Row],[Line_No]],'TEMP VALUE'!A:A,'DRAWING LIST'!A:A,,0),"")),"v","")</f>
        <v>v</v>
      </c>
      <c r="AM315" s="2" t="str">
        <f>_xlfn.XLOOKUP(表格1[[#This Row],[Series NO]], 版本控制!$A:$A, 版本控制!$E:$E, , 0, -1)</f>
        <v>啟用</v>
      </c>
    </row>
    <row r="316" spans="1:39" hidden="1">
      <c r="A316" s="18">
        <f>'圖號清單-114.04.25'!A316</f>
        <v>314</v>
      </c>
      <c r="B316" s="14" t="str">
        <f>_xlfn.XLOOKUP(表格1[[#This Row],[Series NO]],'圖號清單-114.04.25'!A:A,'圖號清單-114.04.25'!B:B,,0)</f>
        <v>DW-2301-25-AA1B-NA</v>
      </c>
      <c r="C316" s="3" t="str">
        <f>COUNTIF($AK$2:AK316, AK316) &amp; "/" &amp; COUNTIF($AK$2:$AK$3003, AK316)</f>
        <v>1/1</v>
      </c>
      <c r="D316" s="3" t="str">
        <f t="shared" si="8"/>
        <v>DW-2301-25-AA1B-NA</v>
      </c>
      <c r="E316" s="14" t="str" cm="1">
        <f t="array" ref="E316">IFERROR(_xlfn.TEXTJOIN("-",TRUE,_xlfn.XLOOKUP(VALUE(INDEX(_xlfn.TEXTSPLIT(B316,"-"),3)),'DN轉換表(必要)'!A:A,'DN轉換表(必要)'!B:B,,0),INDEX(_xlfn.TEXTSPLIT(B316,"-"),1),INDEX(_xlfn.TEXTSPLIT(B316,"-"),2),INDEX(_xlfn.TEXTSPLIT(B316,"-"),4),INDEX(_xlfn.TEXTSPLIT(B316,"-"),5)),_xlfn.TEXTJOIN("-",TRUE,_xlfn.XLOOKUP(VALUE(INDEX(_xlfn.TEXTSPLIT(B316,"-"),4)),'DN轉換表(必要)'!A:A,'DN轉換表(必要)'!B:B,,0),INDEX(_xlfn.TEXTSPLIT(B316,"-"),1),INDEX(_xlfn.TEXTSPLIT(B316,"-"),2),INDEX(_xlfn.TEXTSPLIT(B316,"-"),3),INDEX(_xlfn.TEXTSPLIT(B316,"-"),4),INDEX(_xlfn.TEXTSPLIT(B316,"-"),5)))</f>
        <v>1"-DW-2301-AA1B-NA</v>
      </c>
      <c r="F316" s="3" t="str">
        <f>IFERROR(_xlfn.XLOOKUP(_xlfn.CONCAT(表格1[[#This Row],[Series NO]],"_",SUBSTITUTE(F$1,"REV.","")),版本控制!$F:$F,版本控制!$C:$C,,0),"")</f>
        <v>04/22/'25</v>
      </c>
      <c r="G316" s="3" t="str">
        <f>IFERROR(_xlfn.XLOOKUP(_xlfn.CONCAT(表格1[[#This Row],[Series NO]],"_",SUBSTITUTE(G$1,"REV.","")),版本控制!$F:$F,版本控制!$C:$C,,0),"")</f>
        <v>06/03/'25</v>
      </c>
      <c r="H316" s="3" t="str">
        <f>IFERROR(_xlfn.XLOOKUP(_xlfn.CONCAT(表格1[[#This Row],[Series NO]],"_",SUBSTITUTE(H$1,"REV.","")),版本控制!$F:$F,版本控制!$C:$C,,0),"")</f>
        <v/>
      </c>
      <c r="I316" s="3" t="str">
        <f>IFERROR(_xlfn.XLOOKUP(_xlfn.CONCAT(表格1[[#This Row],[Series NO]],"_",SUBSTITUTE(I$1,"REV.","")),版本控制!$F:$F,版本控制!$C:$C,,0),"")</f>
        <v/>
      </c>
      <c r="J316" s="3" t="str">
        <f>IFERROR(_xlfn.XLOOKUP(_xlfn.CONCAT(表格1[[#This Row],[Series NO]],"_",SUBSTITUTE(J$1,"REV.","")),版本控制!$F:$F,版本控制!$C:$C,,0),"")</f>
        <v/>
      </c>
      <c r="K316" s="3" t="str" cm="1">
        <f t="array" ref="K316">INDEX(F$1:J$1,1,MATCH(1,1/($F316:J316&lt;&gt;"")))</f>
        <v>REV.2</v>
      </c>
      <c r="L316" s="3" t="str" cm="1">
        <f t="array" ref="L316">LOOKUP(2,1/($F316:J316&lt;&gt;""),$F316:J316)</f>
        <v>06/03/'25</v>
      </c>
      <c r="M316" s="3"/>
      <c r="N316" s="3" t="str">
        <f t="shared" si="9"/>
        <v>0314</v>
      </c>
      <c r="O316" s="28"/>
      <c r="P316" s="15"/>
      <c r="Q316" s="22" cm="1">
        <f t="array" ref="Q316">_xlfn.XLOOKUP(INDEX(_xlfn.TEXTSPLIT(表格1[[#This Row],[LINE   NUMBER]],"-"),1),'DN轉換表(必要)'!B:B,'DN轉換表(必要)'!C:C,,0)</f>
        <v>1</v>
      </c>
      <c r="R316" s="22" t="str" cm="1">
        <f t="array" ref="R316">IF(IFERROR(MATCH(INDEX(_xlfn.TEXTSPLIT(表格1[[#This Row],[LINE   NUMBER]],"-"),2),介質清單!I:I,0)&gt;=1,FALSE),"Trim",INDEX(_xlfn.TEXTSPLIT(表格1[[#This Row],[LINE   NUMBER]],"-"),2))</f>
        <v>DW</v>
      </c>
      <c r="S316" s="22" t="str" cm="1">
        <f t="array" ref="S31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2301</v>
      </c>
      <c r="T316" s="22" t="str" cm="1">
        <f t="array" ref="T316">IF(LEN(INDEX(_xlfn.TEXTSPLIT(表格1[[#This Row],[LINE   NUMBER]],"-"),4))=4,INDEX(_xlfn.TEXTSPLIT(表格1[[#This Row],[LINE   NUMBER]],"-"),4),IF(LEN(MID(E316,FIND("AA",E316,1),4))=4,MID(E316,FIND("AA",E316,1),4),"Wrong"))</f>
        <v>AA1B</v>
      </c>
      <c r="U316" s="22" t="str" cm="1">
        <f t="array" ref="U31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16" s="22" t="str">
        <f>_xlfn.XLOOKUP(表格1[[#This Row],[級數]],管道等级索引表!B:B,管道等级索引表!G:G,,0)</f>
        <v>A106 Gr.B
API 5L Gr.B
SAWH</v>
      </c>
      <c r="W316" s="22" t="s">
        <v>5</v>
      </c>
      <c r="X316" s="23"/>
      <c r="Y316" s="22"/>
      <c r="Z316" s="22" t="str">
        <f>_xlfn.CONCAT(表格1[[#This Row],[系統]],"-",表格1[[#This Row],[編號]])</f>
        <v>DW-2301</v>
      </c>
      <c r="AA316" s="22"/>
      <c r="AB31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5.0999999999999996</v>
      </c>
      <c r="AC31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7.65</v>
      </c>
      <c r="AD316" s="24" t="str">
        <f>IFERROR(_xlfn.XLOOKUP(表格1[[#This Row],[Line_No]],管道特性一覽表!A:A,管道特性一覽表!P:P,,0),"")</f>
        <v>水</v>
      </c>
      <c r="AE316" s="24" t="str" cm="1">
        <f t="array" ref="AE316">_xlfn.IFNA(_xlfn.XLOOKUP(表格1[[#This Row],[Series NO]],'依TP NO.篩選'!A:A,'依TP NO.篩選'!R:R,,0),_xlfn.XLOOKUP(VALUE(表格1[[#This Row],[Series NO]]),VALUE('依TP NO.篩選'!A:A),'依TP NO.篩選'!R:R,,0))</f>
        <v>TP-001</v>
      </c>
      <c r="AF316" s="24" t="str">
        <f>_xlfn.XLOOKUP(表格1[[#This Row],[系統]],介質清單!A:A,介質清單!B:B,,0)</f>
        <v>工業水</v>
      </c>
      <c r="AG316" s="25"/>
      <c r="AH316" s="22" t="s">
        <v>3433</v>
      </c>
      <c r="AI316" s="24"/>
      <c r="AJ31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1-45 天藍色</v>
      </c>
      <c r="AK316" s="2" t="str" cm="1">
        <f t="array" ref="AK316">IFERROR(_xlfn.TEXTJOIN("-",TRUE,INDEX(_xlfn.TEXTSPLIT(B316,"-"),1),INDEX(_xlfn.TEXTSPLIT(B316,"-"),2),INDEX(_xlfn.TEXTSPLIT(B316,"-"),4),INDEX(_xlfn.TEXTSPLIT(B316,"-"),5)),_xlfn.TEXTJOIN("-",TRUE,_xlfn.XLOOKUP(VALUE(INDEX(_xlfn.TEXTSPLIT(B316,"-"),4)),'DN轉換表(必要)'!A:A,'DN轉換表(必要)'!B:B,,0),INDEX(_xlfn.TEXTSPLIT(B316,"-"),1),INDEX(_xlfn.TEXTSPLIT(B316,"-"),2),INDEX(_xlfn.TEXTSPLIT(B316,"-"),3),INDEX(_xlfn.TEXTSPLIT(B316,"-"),4),INDEX(_xlfn.TEXTSPLIT(B316,"-"),5)))</f>
        <v>DW-2301-AA1B-NA</v>
      </c>
      <c r="AL316" s="2" t="str">
        <f>IF(ISNUMBER(IFERROR(_xlfn.XLOOKUP(表格1[[#This Row],[Line_No]],'TEMP VALUE'!A:A,'DRAWING LIST'!A:A,,0),"")),"v","")</f>
        <v/>
      </c>
      <c r="AM316" s="2" t="str">
        <f>_xlfn.XLOOKUP(表格1[[#This Row],[Series NO]], 版本控制!$A:$A, 版本控制!$E:$E, , 0, -1)</f>
        <v>啟用</v>
      </c>
    </row>
    <row r="317" spans="1:39" hidden="1">
      <c r="A317" s="18">
        <f>'圖號清單-114.04.25'!A317</f>
        <v>315</v>
      </c>
      <c r="B317" s="14" t="str">
        <f>_xlfn.XLOOKUP(表格1[[#This Row],[Series NO]],'圖號清單-114.04.25'!A:A,'圖號清單-114.04.25'!B:B,,0)</f>
        <v>FG-1105-200-AA1B-H100</v>
      </c>
      <c r="C317" s="3" t="str">
        <f>COUNTIF($AK$2:AK317, AK317) &amp; "/" &amp; COUNTIF($AK$2:$AK$3003, AK317)</f>
        <v>1/1</v>
      </c>
      <c r="D317" s="3" t="str">
        <f t="shared" si="8"/>
        <v>FG-1105-200-AA1B-H100</v>
      </c>
      <c r="E317" s="14" t="str" cm="1">
        <f t="array" ref="E317">IFERROR(_xlfn.TEXTJOIN("-",TRUE,_xlfn.XLOOKUP(VALUE(INDEX(_xlfn.TEXTSPLIT(B317,"-"),3)),'DN轉換表(必要)'!A:A,'DN轉換表(必要)'!B:B,,0),INDEX(_xlfn.TEXTSPLIT(B317,"-"),1),INDEX(_xlfn.TEXTSPLIT(B317,"-"),2),INDEX(_xlfn.TEXTSPLIT(B317,"-"),4),INDEX(_xlfn.TEXTSPLIT(B317,"-"),5)),_xlfn.TEXTJOIN("-",TRUE,_xlfn.XLOOKUP(VALUE(INDEX(_xlfn.TEXTSPLIT(B317,"-"),4)),'DN轉換表(必要)'!A:A,'DN轉換表(必要)'!B:B,,0),INDEX(_xlfn.TEXTSPLIT(B317,"-"),1),INDEX(_xlfn.TEXTSPLIT(B317,"-"),2),INDEX(_xlfn.TEXTSPLIT(B317,"-"),3),INDEX(_xlfn.TEXTSPLIT(B317,"-"),4),INDEX(_xlfn.TEXTSPLIT(B317,"-"),5)))</f>
        <v>8"-FG-1105-AA1B-H100</v>
      </c>
      <c r="F317" s="3" t="str">
        <f>IFERROR(_xlfn.XLOOKUP(_xlfn.CONCAT(表格1[[#This Row],[Series NO]],"_",SUBSTITUTE(F$1,"REV.","")),版本控制!$F:$F,版本控制!$C:$C,,0),"")</f>
        <v>04/22/'25</v>
      </c>
      <c r="G317" s="3" t="str">
        <f>IFERROR(_xlfn.XLOOKUP(_xlfn.CONCAT(表格1[[#This Row],[Series NO]],"_",SUBSTITUTE(G$1,"REV.","")),版本控制!$F:$F,版本控制!$C:$C,,0),"")</f>
        <v>04/30/'25</v>
      </c>
      <c r="H317" s="3" t="str">
        <f>IFERROR(_xlfn.XLOOKUP(_xlfn.CONCAT(表格1[[#This Row],[Series NO]],"_",SUBSTITUTE(H$1,"REV.","")),版本控制!$F:$F,版本控制!$C:$C,,0),"")</f>
        <v/>
      </c>
      <c r="I317" s="3" t="str">
        <f>IFERROR(_xlfn.XLOOKUP(_xlfn.CONCAT(表格1[[#This Row],[Series NO]],"_",SUBSTITUTE(I$1,"REV.","")),版本控制!$F:$F,版本控制!$C:$C,,0),"")</f>
        <v/>
      </c>
      <c r="J317" s="3" t="str">
        <f>IFERROR(_xlfn.XLOOKUP(_xlfn.CONCAT(表格1[[#This Row],[Series NO]],"_",SUBSTITUTE(J$1,"REV.","")),版本控制!$F:$F,版本控制!$C:$C,,0),"")</f>
        <v/>
      </c>
      <c r="K317" s="3" t="str" cm="1">
        <f t="array" ref="K317">INDEX(F$1:J$1,1,MATCH(1,1/($F317:J317&lt;&gt;"")))</f>
        <v>REV.2</v>
      </c>
      <c r="L317" s="3" t="str" cm="1">
        <f t="array" ref="L317">LOOKUP(2,1/($F317:J317&lt;&gt;""),$F317:J317)</f>
        <v>04/30/'25</v>
      </c>
      <c r="M317" s="3"/>
      <c r="N317" s="3" t="str">
        <f t="shared" si="9"/>
        <v>0315</v>
      </c>
      <c r="O317" s="28"/>
      <c r="P317" s="15"/>
      <c r="Q317" s="22" cm="1">
        <f t="array" ref="Q317">_xlfn.XLOOKUP(INDEX(_xlfn.TEXTSPLIT(表格1[[#This Row],[LINE   NUMBER]],"-"),1),'DN轉換表(必要)'!B:B,'DN轉換表(必要)'!C:C,,0)</f>
        <v>8</v>
      </c>
      <c r="R317" s="22" t="str" cm="1">
        <f t="array" ref="R317">IF(IFERROR(MATCH(INDEX(_xlfn.TEXTSPLIT(表格1[[#This Row],[LINE   NUMBER]],"-"),2),介質清單!I:I,0)&gt;=1,FALSE),"Trim",INDEX(_xlfn.TEXTSPLIT(表格1[[#This Row],[LINE   NUMBER]],"-"),2))</f>
        <v>FG</v>
      </c>
      <c r="S317" s="22" t="str" cm="1">
        <f t="array" ref="S31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1105</v>
      </c>
      <c r="T317" s="22" t="str" cm="1">
        <f t="array" ref="T317">IF(LEN(INDEX(_xlfn.TEXTSPLIT(表格1[[#This Row],[LINE   NUMBER]],"-"),4))=4,INDEX(_xlfn.TEXTSPLIT(表格1[[#This Row],[LINE   NUMBER]],"-"),4),IF(LEN(MID(E317,FIND("AA",E317,1),4))=4,MID(E317,FIND("AA",E317,1),4),"Wrong"))</f>
        <v>AA1B</v>
      </c>
      <c r="U317" s="22" t="str" cm="1">
        <f t="array" ref="U31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H100</v>
      </c>
      <c r="V317" s="22" t="str">
        <f>_xlfn.XLOOKUP(表格1[[#This Row],[級數]],管道等级索引表!B:B,管道等级索引表!G:G,,0)</f>
        <v>A106 Gr.B
API 5L Gr.B
SAWH</v>
      </c>
      <c r="W317" s="22" t="s">
        <v>5</v>
      </c>
      <c r="X317" s="23"/>
      <c r="Y317" s="22"/>
      <c r="Z317" s="22" t="str">
        <f>_xlfn.CONCAT(表格1[[#This Row],[系統]],"-",表格1[[#This Row],[編號]])</f>
        <v>FG-1105</v>
      </c>
      <c r="AA317" s="22"/>
      <c r="AB31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-0.1</v>
      </c>
      <c r="AC31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17" s="24"/>
      <c r="AE317" s="24" t="str" cm="1">
        <f t="array" ref="AE317">_xlfn.IFNA(_xlfn.XLOOKUP(表格1[[#This Row],[Series NO]],'依TP NO.篩選'!A:A,'依TP NO.篩選'!R:R,,0),_xlfn.XLOOKUP(VALUE(表格1[[#This Row],[Series NO]]),VALUE('依TP NO.篩選'!A:A),'依TP NO.篩選'!R:R,,0))</f>
        <v>TP-037-VT</v>
      </c>
      <c r="AF317" s="24" t="str">
        <f>_xlfn.XLOOKUP(表格1[[#This Row],[系統]],介質清單!A:A,介質清單!B:B,,0)</f>
        <v>煙氣</v>
      </c>
      <c r="AG317" s="25"/>
      <c r="AH317" s="22" t="s">
        <v>3433</v>
      </c>
      <c r="AI317" s="24"/>
      <c r="AJ31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1502 銀色</v>
      </c>
      <c r="AK317" s="2" t="str" cm="1">
        <f t="array" ref="AK317">IFERROR(_xlfn.TEXTJOIN("-",TRUE,INDEX(_xlfn.TEXTSPLIT(B317,"-"),1),INDEX(_xlfn.TEXTSPLIT(B317,"-"),2),INDEX(_xlfn.TEXTSPLIT(B317,"-"),4),INDEX(_xlfn.TEXTSPLIT(B317,"-"),5)),_xlfn.TEXTJOIN("-",TRUE,_xlfn.XLOOKUP(VALUE(INDEX(_xlfn.TEXTSPLIT(B317,"-"),4)),'DN轉換表(必要)'!A:A,'DN轉換表(必要)'!B:B,,0),INDEX(_xlfn.TEXTSPLIT(B317,"-"),1),INDEX(_xlfn.TEXTSPLIT(B317,"-"),2),INDEX(_xlfn.TEXTSPLIT(B317,"-"),3),INDEX(_xlfn.TEXTSPLIT(B317,"-"),4),INDEX(_xlfn.TEXTSPLIT(B317,"-"),5)))</f>
        <v>FG-1105-AA1B-H100</v>
      </c>
      <c r="AL317" s="2" t="str">
        <f>IF(ISNUMBER(IFERROR(_xlfn.XLOOKUP(表格1[[#This Row],[Line_No]],'TEMP VALUE'!A:A,'DRAWING LIST'!A:A,,0),"")),"v","")</f>
        <v/>
      </c>
      <c r="AM317" s="2" t="str">
        <f>_xlfn.XLOOKUP(表格1[[#This Row],[Series NO]], 版本控制!$A:$A, 版本控制!$E:$E, , 0, -1)</f>
        <v>啟用</v>
      </c>
    </row>
    <row r="318" spans="1:39" hidden="1">
      <c r="A318" s="18">
        <f>'圖號清單-114.04.25'!A318</f>
        <v>316</v>
      </c>
      <c r="B318" s="14" t="str">
        <f>_xlfn.XLOOKUP(表格1[[#This Row],[Series NO]],'圖號清單-114.04.25'!A:A,'圖號清單-114.04.25'!B:B,,0)</f>
        <v>FG-1106-200-AA1B-H100-1</v>
      </c>
      <c r="C318" s="3" t="str">
        <f>COUNTIF($AK$2:AK318, AK318) &amp; "/" &amp; COUNTIF($AK$2:$AK$3003, AK318)</f>
        <v>1/2</v>
      </c>
      <c r="D318" s="3" t="str">
        <f t="shared" si="8"/>
        <v>FG-1106-200-AA1B-H100</v>
      </c>
      <c r="E318" s="14" t="str" cm="1">
        <f t="array" ref="E318">IFERROR(_xlfn.TEXTJOIN("-",TRUE,_xlfn.XLOOKUP(VALUE(INDEX(_xlfn.TEXTSPLIT(B318,"-"),3)),'DN轉換表(必要)'!A:A,'DN轉換表(必要)'!B:B,,0),INDEX(_xlfn.TEXTSPLIT(B318,"-"),1),INDEX(_xlfn.TEXTSPLIT(B318,"-"),2),INDEX(_xlfn.TEXTSPLIT(B318,"-"),4),INDEX(_xlfn.TEXTSPLIT(B318,"-"),5)),_xlfn.TEXTJOIN("-",TRUE,_xlfn.XLOOKUP(VALUE(INDEX(_xlfn.TEXTSPLIT(B318,"-"),4)),'DN轉換表(必要)'!A:A,'DN轉換表(必要)'!B:B,,0),INDEX(_xlfn.TEXTSPLIT(B318,"-"),1),INDEX(_xlfn.TEXTSPLIT(B318,"-"),2),INDEX(_xlfn.TEXTSPLIT(B318,"-"),3),INDEX(_xlfn.TEXTSPLIT(B318,"-"),4),INDEX(_xlfn.TEXTSPLIT(B318,"-"),5)))</f>
        <v>8"-FG-1106-AA1B-H100</v>
      </c>
      <c r="F318" s="3" t="str">
        <f>IFERROR(_xlfn.XLOOKUP(_xlfn.CONCAT(表格1[[#This Row],[Series NO]],"_",SUBSTITUTE(F$1,"REV.","")),版本控制!$F:$F,版本控制!$C:$C,,0),"")</f>
        <v>04/22/'25</v>
      </c>
      <c r="G318" s="3" t="str">
        <f>IFERROR(_xlfn.XLOOKUP(_xlfn.CONCAT(表格1[[#This Row],[Series NO]],"_",SUBSTITUTE(G$1,"REV.","")),版本控制!$F:$F,版本控制!$C:$C,,0),"")</f>
        <v>04/30/'25</v>
      </c>
      <c r="H318" s="3" t="str">
        <f>IFERROR(_xlfn.XLOOKUP(_xlfn.CONCAT(表格1[[#This Row],[Series NO]],"_",SUBSTITUTE(H$1,"REV.","")),版本控制!$F:$F,版本控制!$C:$C,,0),"")</f>
        <v>06/03/'25</v>
      </c>
      <c r="I318" s="3" t="str">
        <f>IFERROR(_xlfn.XLOOKUP(_xlfn.CONCAT(表格1[[#This Row],[Series NO]],"_",SUBSTITUTE(I$1,"REV.","")),版本控制!$F:$F,版本控制!$C:$C,,0),"")</f>
        <v/>
      </c>
      <c r="J318" s="3" t="str">
        <f>IFERROR(_xlfn.XLOOKUP(_xlfn.CONCAT(表格1[[#This Row],[Series NO]],"_",SUBSTITUTE(J$1,"REV.","")),版本控制!$F:$F,版本控制!$C:$C,,0),"")</f>
        <v/>
      </c>
      <c r="K318" s="3" t="str" cm="1">
        <f t="array" ref="K318">INDEX(F$1:J$1,1,MATCH(1,1/($F318:J318&lt;&gt;"")))</f>
        <v>REV.3</v>
      </c>
      <c r="L318" s="3" t="str" cm="1">
        <f t="array" ref="L318">LOOKUP(2,1/($F318:J318&lt;&gt;""),$F318:J318)</f>
        <v>06/03/'25</v>
      </c>
      <c r="M318" s="3"/>
      <c r="N318" s="3" t="str">
        <f t="shared" si="9"/>
        <v>0316</v>
      </c>
      <c r="O318" s="28"/>
      <c r="P318" s="15"/>
      <c r="Q318" s="22" cm="1">
        <f t="array" ref="Q318">_xlfn.XLOOKUP(INDEX(_xlfn.TEXTSPLIT(表格1[[#This Row],[LINE   NUMBER]],"-"),1),'DN轉換表(必要)'!B:B,'DN轉換表(必要)'!C:C,,0)</f>
        <v>8</v>
      </c>
      <c r="R318" s="22" t="str" cm="1">
        <f t="array" ref="R318">IF(IFERROR(MATCH(INDEX(_xlfn.TEXTSPLIT(表格1[[#This Row],[LINE   NUMBER]],"-"),2),介質清單!I:I,0)&gt;=1,FALSE),"Trim",INDEX(_xlfn.TEXTSPLIT(表格1[[#This Row],[LINE   NUMBER]],"-"),2))</f>
        <v>FG</v>
      </c>
      <c r="S318" s="22" t="str" cm="1">
        <f t="array" ref="S31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1106</v>
      </c>
      <c r="T318" s="22" t="str" cm="1">
        <f t="array" ref="T318">IF(LEN(INDEX(_xlfn.TEXTSPLIT(表格1[[#This Row],[LINE   NUMBER]],"-"),4))=4,INDEX(_xlfn.TEXTSPLIT(表格1[[#This Row],[LINE   NUMBER]],"-"),4),IF(LEN(MID(E318,FIND("AA",E318,1),4))=4,MID(E318,FIND("AA",E318,1),4),"Wrong"))</f>
        <v>AA1B</v>
      </c>
      <c r="U318" s="22" t="str" cm="1">
        <f t="array" ref="U31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H100</v>
      </c>
      <c r="V318" s="22" t="str">
        <f>_xlfn.XLOOKUP(表格1[[#This Row],[級數]],管道等级索引表!B:B,管道等级索引表!G:G,,0)</f>
        <v>A106 Gr.B
API 5L Gr.B
SAWH</v>
      </c>
      <c r="W318" s="22" t="s">
        <v>5</v>
      </c>
      <c r="X318" s="23"/>
      <c r="Y318" s="22"/>
      <c r="Z318" s="22" t="str">
        <f>_xlfn.CONCAT(表格1[[#This Row],[系統]],"-",表格1[[#This Row],[編號]])</f>
        <v>FG-1106</v>
      </c>
      <c r="AA318" s="22"/>
      <c r="AB318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1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18" s="24"/>
      <c r="AE318" s="24" t="str" cm="1">
        <f t="array" ref="AE318">_xlfn.IFNA(_xlfn.XLOOKUP(表格1[[#This Row],[Series NO]],'依TP NO.篩選'!A:A,'依TP NO.篩選'!R:R,,0),_xlfn.XLOOKUP(VALUE(表格1[[#This Row],[Series NO]]),VALUE('依TP NO.篩選'!A:A),'依TP NO.篩選'!R:R,,0))</f>
        <v>TP-037-VT</v>
      </c>
      <c r="AF318" s="24" t="str">
        <f>_xlfn.XLOOKUP(表格1[[#This Row],[系統]],介質清單!A:A,介質清單!B:B,,0)</f>
        <v>煙氣</v>
      </c>
      <c r="AG318" s="25"/>
      <c r="AH318" s="22" t="s">
        <v>3433</v>
      </c>
      <c r="AI318" s="24"/>
      <c r="AJ31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1502 銀色</v>
      </c>
      <c r="AK318" s="2" t="str" cm="1">
        <f t="array" ref="AK318">IFERROR(_xlfn.TEXTJOIN("-",TRUE,INDEX(_xlfn.TEXTSPLIT(B318,"-"),1),INDEX(_xlfn.TEXTSPLIT(B318,"-"),2),INDEX(_xlfn.TEXTSPLIT(B318,"-"),4),INDEX(_xlfn.TEXTSPLIT(B318,"-"),5)),_xlfn.TEXTJOIN("-",TRUE,_xlfn.XLOOKUP(VALUE(INDEX(_xlfn.TEXTSPLIT(B318,"-"),4)),'DN轉換表(必要)'!A:A,'DN轉換表(必要)'!B:B,,0),INDEX(_xlfn.TEXTSPLIT(B318,"-"),1),INDEX(_xlfn.TEXTSPLIT(B318,"-"),2),INDEX(_xlfn.TEXTSPLIT(B318,"-"),3),INDEX(_xlfn.TEXTSPLIT(B318,"-"),4),INDEX(_xlfn.TEXTSPLIT(B318,"-"),5)))</f>
        <v>FG-1106-AA1B-H100</v>
      </c>
      <c r="AL318" s="2" t="str">
        <f>IF(ISNUMBER(IFERROR(_xlfn.XLOOKUP(表格1[[#This Row],[Line_No]],'TEMP VALUE'!A:A,'DRAWING LIST'!A:A,,0),"")),"v","")</f>
        <v/>
      </c>
      <c r="AM318" s="2" t="str">
        <f>_xlfn.XLOOKUP(表格1[[#This Row],[Series NO]], 版本控制!$A:$A, 版本控制!$E:$E, , 0, -1)</f>
        <v>啟用</v>
      </c>
    </row>
    <row r="319" spans="1:39" hidden="1">
      <c r="A319" s="18">
        <f>'圖號清單-114.04.25'!A319</f>
        <v>317</v>
      </c>
      <c r="B319" s="14" t="str">
        <f>_xlfn.XLOOKUP(表格1[[#This Row],[Series NO]],'圖號清單-114.04.25'!A:A,'圖號清單-114.04.25'!B:B,,0)</f>
        <v>FG-1106-200-AA1B-H100-2</v>
      </c>
      <c r="C319" s="3" t="str">
        <f>COUNTIF($AK$2:AK319, AK319) &amp; "/" &amp; COUNTIF($AK$2:$AK$3003, AK319)</f>
        <v>2/2</v>
      </c>
      <c r="D319" s="3" t="str">
        <f t="shared" si="8"/>
        <v>FG-1106-200-AA1B-H100</v>
      </c>
      <c r="E319" s="14" t="str" cm="1">
        <f t="array" ref="E319">IFERROR(_xlfn.TEXTJOIN("-",TRUE,_xlfn.XLOOKUP(VALUE(INDEX(_xlfn.TEXTSPLIT(B319,"-"),3)),'DN轉換表(必要)'!A:A,'DN轉換表(必要)'!B:B,,0),INDEX(_xlfn.TEXTSPLIT(B319,"-"),1),INDEX(_xlfn.TEXTSPLIT(B319,"-"),2),INDEX(_xlfn.TEXTSPLIT(B319,"-"),4),INDEX(_xlfn.TEXTSPLIT(B319,"-"),5)),_xlfn.TEXTJOIN("-",TRUE,_xlfn.XLOOKUP(VALUE(INDEX(_xlfn.TEXTSPLIT(B319,"-"),4)),'DN轉換表(必要)'!A:A,'DN轉換表(必要)'!B:B,,0),INDEX(_xlfn.TEXTSPLIT(B319,"-"),1),INDEX(_xlfn.TEXTSPLIT(B319,"-"),2),INDEX(_xlfn.TEXTSPLIT(B319,"-"),3),INDEX(_xlfn.TEXTSPLIT(B319,"-"),4),INDEX(_xlfn.TEXTSPLIT(B319,"-"),5)))</f>
        <v>8"-FG-1106-AA1B-H100</v>
      </c>
      <c r="F319" s="3" t="str">
        <f>IFERROR(_xlfn.XLOOKUP(_xlfn.CONCAT(表格1[[#This Row],[Series NO]],"_",SUBSTITUTE(F$1,"REV.","")),版本控制!$F:$F,版本控制!$C:$C,,0),"")</f>
        <v>04/22/'25</v>
      </c>
      <c r="G319" s="3" t="str">
        <f>IFERROR(_xlfn.XLOOKUP(_xlfn.CONCAT(表格1[[#This Row],[Series NO]],"_",SUBSTITUTE(G$1,"REV.","")),版本控制!$F:$F,版本控制!$C:$C,,0),"")</f>
        <v>04/30/'25</v>
      </c>
      <c r="H319" s="3" t="str">
        <f>IFERROR(_xlfn.XLOOKUP(_xlfn.CONCAT(表格1[[#This Row],[Series NO]],"_",SUBSTITUTE(H$1,"REV.","")),版本控制!$F:$F,版本控制!$C:$C,,0),"")</f>
        <v>06/03/'25</v>
      </c>
      <c r="I319" s="3" t="str">
        <f>IFERROR(_xlfn.XLOOKUP(_xlfn.CONCAT(表格1[[#This Row],[Series NO]],"_",SUBSTITUTE(I$1,"REV.","")),版本控制!$F:$F,版本控制!$C:$C,,0),"")</f>
        <v/>
      </c>
      <c r="J319" s="3" t="str">
        <f>IFERROR(_xlfn.XLOOKUP(_xlfn.CONCAT(表格1[[#This Row],[Series NO]],"_",SUBSTITUTE(J$1,"REV.","")),版本控制!$F:$F,版本控制!$C:$C,,0),"")</f>
        <v/>
      </c>
      <c r="K319" s="3" t="str" cm="1">
        <f t="array" ref="K319">INDEX(F$1:J$1,1,MATCH(1,1/($F319:J319&lt;&gt;"")))</f>
        <v>REV.3</v>
      </c>
      <c r="L319" s="3" t="str" cm="1">
        <f t="array" ref="L319">LOOKUP(2,1/($F319:J319&lt;&gt;""),$F319:J319)</f>
        <v>06/03/'25</v>
      </c>
      <c r="M319" s="3"/>
      <c r="N319" s="3" t="str">
        <f t="shared" si="9"/>
        <v>0317</v>
      </c>
      <c r="O319" s="28"/>
      <c r="P319" s="15"/>
      <c r="Q319" s="22" cm="1">
        <f t="array" ref="Q319">_xlfn.XLOOKUP(INDEX(_xlfn.TEXTSPLIT(表格1[[#This Row],[LINE   NUMBER]],"-"),1),'DN轉換表(必要)'!B:B,'DN轉換表(必要)'!C:C,,0)</f>
        <v>8</v>
      </c>
      <c r="R319" s="22" t="str" cm="1">
        <f t="array" ref="R319">IF(IFERROR(MATCH(INDEX(_xlfn.TEXTSPLIT(表格1[[#This Row],[LINE   NUMBER]],"-"),2),介質清單!I:I,0)&gt;=1,FALSE),"Trim",INDEX(_xlfn.TEXTSPLIT(表格1[[#This Row],[LINE   NUMBER]],"-"),2))</f>
        <v>FG</v>
      </c>
      <c r="S319" s="22" t="str" cm="1">
        <f t="array" ref="S31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1106</v>
      </c>
      <c r="T319" s="22" t="str" cm="1">
        <f t="array" ref="T319">IF(LEN(INDEX(_xlfn.TEXTSPLIT(表格1[[#This Row],[LINE   NUMBER]],"-"),4))=4,INDEX(_xlfn.TEXTSPLIT(表格1[[#This Row],[LINE   NUMBER]],"-"),4),IF(LEN(MID(E319,FIND("AA",E319,1),4))=4,MID(E319,FIND("AA",E319,1),4),"Wrong"))</f>
        <v>AA1B</v>
      </c>
      <c r="U319" s="22" t="str" cm="1">
        <f t="array" ref="U31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H100</v>
      </c>
      <c r="V319" s="22" t="str">
        <f>_xlfn.XLOOKUP(表格1[[#This Row],[級數]],管道等级索引表!B:B,管道等级索引表!G:G,,0)</f>
        <v>A106 Gr.B
API 5L Gr.B
SAWH</v>
      </c>
      <c r="W319" s="22" t="s">
        <v>5</v>
      </c>
      <c r="X319" s="23"/>
      <c r="Y319" s="22"/>
      <c r="Z319" s="22" t="str">
        <f>_xlfn.CONCAT(表格1[[#This Row],[系統]],"-",表格1[[#This Row],[編號]])</f>
        <v>FG-1106</v>
      </c>
      <c r="AA319" s="22"/>
      <c r="AB31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1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19" s="24"/>
      <c r="AE319" s="24" t="str" cm="1">
        <f t="array" ref="AE319">_xlfn.IFNA(_xlfn.XLOOKUP(表格1[[#This Row],[Series NO]],'依TP NO.篩選'!A:A,'依TP NO.篩選'!R:R,,0),_xlfn.XLOOKUP(VALUE(表格1[[#This Row],[Series NO]]),VALUE('依TP NO.篩選'!A:A),'依TP NO.篩選'!R:R,,0))</f>
        <v>TP-037-VT</v>
      </c>
      <c r="AF319" s="24" t="str">
        <f>_xlfn.XLOOKUP(表格1[[#This Row],[系統]],介質清單!A:A,介質清單!B:B,,0)</f>
        <v>煙氣</v>
      </c>
      <c r="AG319" s="25"/>
      <c r="AH319" s="22" t="s">
        <v>3433</v>
      </c>
      <c r="AI319" s="24"/>
      <c r="AJ31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1502 銀色</v>
      </c>
      <c r="AK319" s="2" t="str" cm="1">
        <f t="array" ref="AK319">IFERROR(_xlfn.TEXTJOIN("-",TRUE,INDEX(_xlfn.TEXTSPLIT(B319,"-"),1),INDEX(_xlfn.TEXTSPLIT(B319,"-"),2),INDEX(_xlfn.TEXTSPLIT(B319,"-"),4),INDEX(_xlfn.TEXTSPLIT(B319,"-"),5)),_xlfn.TEXTJOIN("-",TRUE,_xlfn.XLOOKUP(VALUE(INDEX(_xlfn.TEXTSPLIT(B319,"-"),4)),'DN轉換表(必要)'!A:A,'DN轉換表(必要)'!B:B,,0),INDEX(_xlfn.TEXTSPLIT(B319,"-"),1),INDEX(_xlfn.TEXTSPLIT(B319,"-"),2),INDEX(_xlfn.TEXTSPLIT(B319,"-"),3),INDEX(_xlfn.TEXTSPLIT(B319,"-"),4),INDEX(_xlfn.TEXTSPLIT(B319,"-"),5)))</f>
        <v>FG-1106-AA1B-H100</v>
      </c>
      <c r="AL319" s="2" t="str">
        <f>IF(ISNUMBER(IFERROR(_xlfn.XLOOKUP(表格1[[#This Row],[Line_No]],'TEMP VALUE'!A:A,'DRAWING LIST'!A:A,,0),"")),"v","")</f>
        <v/>
      </c>
      <c r="AM319" s="2" t="str">
        <f>_xlfn.XLOOKUP(表格1[[#This Row],[Series NO]], 版本控制!$A:$A, 版本控制!$E:$E, , 0, -1)</f>
        <v>啟用</v>
      </c>
    </row>
    <row r="320" spans="1:39" hidden="1">
      <c r="A320" s="18">
        <f>'圖號清單-114.04.25'!A320</f>
        <v>318</v>
      </c>
      <c r="B320" s="14" t="str">
        <f>_xlfn.XLOOKUP(表格1[[#This Row],[Series NO]],'圖號清單-114.04.25'!A:A,'圖號清單-114.04.25'!B:B,,0)</f>
        <v>FG-1107-200-AA1E-H80</v>
      </c>
      <c r="C320" s="3" t="str">
        <f>COUNTIF($AK$2:AK320, AK320) &amp; "/" &amp; COUNTIF($AK$2:$AK$3003, AK320)</f>
        <v>1/1</v>
      </c>
      <c r="D320" s="3" t="str">
        <f t="shared" si="8"/>
        <v>FG-1107-200-AA1E-H80</v>
      </c>
      <c r="E320" s="14" t="str" cm="1">
        <f t="array" ref="E320">IFERROR(_xlfn.TEXTJOIN("-",TRUE,_xlfn.XLOOKUP(VALUE(INDEX(_xlfn.TEXTSPLIT(B320,"-"),3)),'DN轉換表(必要)'!A:A,'DN轉換表(必要)'!B:B,,0),INDEX(_xlfn.TEXTSPLIT(B320,"-"),1),INDEX(_xlfn.TEXTSPLIT(B320,"-"),2),INDEX(_xlfn.TEXTSPLIT(B320,"-"),4),INDEX(_xlfn.TEXTSPLIT(B320,"-"),5)),_xlfn.TEXTJOIN("-",TRUE,_xlfn.XLOOKUP(VALUE(INDEX(_xlfn.TEXTSPLIT(B320,"-"),4)),'DN轉換表(必要)'!A:A,'DN轉換表(必要)'!B:B,,0),INDEX(_xlfn.TEXTSPLIT(B320,"-"),1),INDEX(_xlfn.TEXTSPLIT(B320,"-"),2),INDEX(_xlfn.TEXTSPLIT(B320,"-"),3),INDEX(_xlfn.TEXTSPLIT(B320,"-"),4),INDEX(_xlfn.TEXTSPLIT(B320,"-"),5)))</f>
        <v>8"-FG-1107-AA1E-H80</v>
      </c>
      <c r="F320" s="3" t="str">
        <f>IFERROR(_xlfn.XLOOKUP(_xlfn.CONCAT(表格1[[#This Row],[Series NO]],"_",SUBSTITUTE(F$1,"REV.","")),版本控制!$F:$F,版本控制!$C:$C,,0),"")</f>
        <v>04/22/'25</v>
      </c>
      <c r="G320" s="3" t="str">
        <f>IFERROR(_xlfn.XLOOKUP(_xlfn.CONCAT(表格1[[#This Row],[Series NO]],"_",SUBSTITUTE(G$1,"REV.","")),版本控制!$F:$F,版本控制!$C:$C,,0),"")</f>
        <v>04/30/'25</v>
      </c>
      <c r="H320" s="3" t="str">
        <f>IFERROR(_xlfn.XLOOKUP(_xlfn.CONCAT(表格1[[#This Row],[Series NO]],"_",SUBSTITUTE(H$1,"REV.","")),版本控制!$F:$F,版本控制!$C:$C,,0),"")</f>
        <v/>
      </c>
      <c r="I320" s="3" t="str">
        <f>IFERROR(_xlfn.XLOOKUP(_xlfn.CONCAT(表格1[[#This Row],[Series NO]],"_",SUBSTITUTE(I$1,"REV.","")),版本控制!$F:$F,版本控制!$C:$C,,0),"")</f>
        <v/>
      </c>
      <c r="J320" s="3" t="str">
        <f>IFERROR(_xlfn.XLOOKUP(_xlfn.CONCAT(表格1[[#This Row],[Series NO]],"_",SUBSTITUTE(J$1,"REV.","")),版本控制!$F:$F,版本控制!$C:$C,,0),"")</f>
        <v/>
      </c>
      <c r="K320" s="3" t="str" cm="1">
        <f t="array" ref="K320">INDEX(F$1:J$1,1,MATCH(1,1/($F320:J320&lt;&gt;"")))</f>
        <v>REV.2</v>
      </c>
      <c r="L320" s="3" t="str" cm="1">
        <f t="array" ref="L320">LOOKUP(2,1/($F320:J320&lt;&gt;""),$F320:J320)</f>
        <v>04/30/'25</v>
      </c>
      <c r="M320" s="3"/>
      <c r="N320" s="3" t="str">
        <f t="shared" si="9"/>
        <v>0318</v>
      </c>
      <c r="O320" s="28"/>
      <c r="P320" s="15"/>
      <c r="Q320" s="22" cm="1">
        <f t="array" ref="Q320">_xlfn.XLOOKUP(INDEX(_xlfn.TEXTSPLIT(表格1[[#This Row],[LINE   NUMBER]],"-"),1),'DN轉換表(必要)'!B:B,'DN轉換表(必要)'!C:C,,0)</f>
        <v>8</v>
      </c>
      <c r="R320" s="22" t="str" cm="1">
        <f t="array" ref="R320">IF(IFERROR(MATCH(INDEX(_xlfn.TEXTSPLIT(表格1[[#This Row],[LINE   NUMBER]],"-"),2),介質清單!I:I,0)&gt;=1,FALSE),"Trim",INDEX(_xlfn.TEXTSPLIT(表格1[[#This Row],[LINE   NUMBER]],"-"),2))</f>
        <v>FG</v>
      </c>
      <c r="S320" s="22" t="str" cm="1">
        <f t="array" ref="S32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1107</v>
      </c>
      <c r="T320" s="22" t="str" cm="1">
        <f t="array" ref="T320">IF(LEN(INDEX(_xlfn.TEXTSPLIT(表格1[[#This Row],[LINE   NUMBER]],"-"),4))=4,INDEX(_xlfn.TEXTSPLIT(表格1[[#This Row],[LINE   NUMBER]],"-"),4),IF(LEN(MID(E320,FIND("AA",E320,1),4))=4,MID(E320,FIND("AA",E320,1),4),"Wrong"))</f>
        <v>AA1E</v>
      </c>
      <c r="U320" s="22" t="str" cm="1">
        <f t="array" ref="U32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H80</v>
      </c>
      <c r="V320" s="22" t="str">
        <f>_xlfn.XLOOKUP(表格1[[#This Row],[級數]],管道等级索引表!B:B,管道等级索引表!G:G,,0)</f>
        <v>TP304</v>
      </c>
      <c r="W320" s="22" t="s">
        <v>5</v>
      </c>
      <c r="X320" s="23"/>
      <c r="Y320" s="22"/>
      <c r="Z320" s="22" t="str">
        <f>_xlfn.CONCAT(表格1[[#This Row],[系統]],"-",表格1[[#This Row],[編號]])</f>
        <v>FG-1107</v>
      </c>
      <c r="AA320" s="22"/>
      <c r="AB32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2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20" s="24" t="str">
        <f>IFERROR(_xlfn.XLOOKUP(表格1[[#This Row],[Line_No]],管道特性一覽表!A:A,管道特性一覽表!P:P,,0),"")</f>
        <v/>
      </c>
      <c r="AE320" s="24" t="str" cm="1">
        <f t="array" ref="AE320">_xlfn.IFNA(_xlfn.XLOOKUP(表格1[[#This Row],[Series NO]],'依TP NO.篩選'!A:A,'依TP NO.篩選'!R:R,,0),_xlfn.XLOOKUP(VALUE(表格1[[#This Row],[Series NO]]),VALUE('依TP NO.篩選'!A:A),'依TP NO.篩選'!R:R,,0))</f>
        <v>TP-037-VT</v>
      </c>
      <c r="AF320" s="24" t="str">
        <f>_xlfn.XLOOKUP(表格1[[#This Row],[系統]],介質清單!A:A,介質清單!B:B,,0)</f>
        <v>煙氣</v>
      </c>
      <c r="AG320" s="25" t="str">
        <f>IFERROR(_xlfn.XLOOKUP(表格1[[#This Row],[Line_No]],管道特性一覽表!A:A,管道特性一覽表!R:R,,0),"")</f>
        <v/>
      </c>
      <c r="AH320" s="22" t="s">
        <v>3433</v>
      </c>
      <c r="AI320" s="24"/>
      <c r="AJ32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20" s="2" t="str" cm="1">
        <f t="array" ref="AK320">IFERROR(_xlfn.TEXTJOIN("-",TRUE,INDEX(_xlfn.TEXTSPLIT(B320,"-"),1),INDEX(_xlfn.TEXTSPLIT(B320,"-"),2),INDEX(_xlfn.TEXTSPLIT(B320,"-"),4),INDEX(_xlfn.TEXTSPLIT(B320,"-"),5)),_xlfn.TEXTJOIN("-",TRUE,_xlfn.XLOOKUP(VALUE(INDEX(_xlfn.TEXTSPLIT(B320,"-"),4)),'DN轉換表(必要)'!A:A,'DN轉換表(必要)'!B:B,,0),INDEX(_xlfn.TEXTSPLIT(B320,"-"),1),INDEX(_xlfn.TEXTSPLIT(B320,"-"),2),INDEX(_xlfn.TEXTSPLIT(B320,"-"),3),INDEX(_xlfn.TEXTSPLIT(B320,"-"),4),INDEX(_xlfn.TEXTSPLIT(B320,"-"),5)))</f>
        <v>FG-1107-AA1E-H80</v>
      </c>
      <c r="AL320" s="2" t="str">
        <f>IF(ISNUMBER(IFERROR(_xlfn.XLOOKUP(表格1[[#This Row],[Line_No]],'TEMP VALUE'!A:A,'DRAWING LIST'!A:A,,0),"")),"v","")</f>
        <v/>
      </c>
      <c r="AM320" s="2" t="str">
        <f>_xlfn.XLOOKUP(表格1[[#This Row],[Series NO]], 版本控制!$A:$A, 版本控制!$E:$E, , 0, -1)</f>
        <v>啟用</v>
      </c>
    </row>
    <row r="321" spans="1:39" hidden="1">
      <c r="A321" s="18">
        <f>'圖號清單-114.04.25'!A321</f>
        <v>319</v>
      </c>
      <c r="B321" s="14" t="str">
        <f>_xlfn.XLOOKUP(表格1[[#This Row],[Series NO]],'圖號清單-114.04.25'!A:A,'圖號清單-114.04.25'!B:B,,0)</f>
        <v>HV-11218-15-AA1E-NA</v>
      </c>
      <c r="C321" s="3" t="str">
        <f>COUNTIF($AK$2:AK321, AK321) &amp; "/" &amp; COUNTIF($AK$2:$AK$3003, AK321)</f>
        <v>1/1</v>
      </c>
      <c r="D321" s="3" t="str">
        <f t="shared" si="8"/>
        <v>HV-11218-15-AA1E-NA</v>
      </c>
      <c r="E321" s="14" t="str" cm="1">
        <f t="array" ref="E321">IFERROR(_xlfn.TEXTJOIN("-",TRUE,_xlfn.XLOOKUP(VALUE(INDEX(_xlfn.TEXTSPLIT(B321,"-"),3)),'DN轉換表(必要)'!A:A,'DN轉換表(必要)'!B:B,,0),INDEX(_xlfn.TEXTSPLIT(B321,"-"),1),INDEX(_xlfn.TEXTSPLIT(B321,"-"),2),INDEX(_xlfn.TEXTSPLIT(B321,"-"),4),INDEX(_xlfn.TEXTSPLIT(B321,"-"),5)),_xlfn.TEXTJOIN("-",TRUE,_xlfn.XLOOKUP(VALUE(INDEX(_xlfn.TEXTSPLIT(B321,"-"),4)),'DN轉換表(必要)'!A:A,'DN轉換表(必要)'!B:B,,0),INDEX(_xlfn.TEXTSPLIT(B321,"-"),1),INDEX(_xlfn.TEXTSPLIT(B321,"-"),2),INDEX(_xlfn.TEXTSPLIT(B321,"-"),3),INDEX(_xlfn.TEXTSPLIT(B321,"-"),4),INDEX(_xlfn.TEXTSPLIT(B321,"-"),5)))</f>
        <v>1/2"-HV-11218-AA1E-NA</v>
      </c>
      <c r="F321" s="3" t="str">
        <f>IFERROR(_xlfn.XLOOKUP(_xlfn.CONCAT(表格1[[#This Row],[Series NO]],"_",SUBSTITUTE(F$1,"REV.","")),版本控制!$F:$F,版本控制!$C:$C,,0),"")</f>
        <v>04/22/'25</v>
      </c>
      <c r="G321" s="3" t="str">
        <f>IFERROR(_xlfn.XLOOKUP(_xlfn.CONCAT(表格1[[#This Row],[Series NO]],"_",SUBSTITUTE(G$1,"REV.","")),版本控制!$F:$F,版本控制!$C:$C,,0),"")</f>
        <v/>
      </c>
      <c r="H321" s="3" t="str">
        <f>IFERROR(_xlfn.XLOOKUP(_xlfn.CONCAT(表格1[[#This Row],[Series NO]],"_",SUBSTITUTE(H$1,"REV.","")),版本控制!$F:$F,版本控制!$C:$C,,0),"")</f>
        <v/>
      </c>
      <c r="I321" s="3" t="str">
        <f>IFERROR(_xlfn.XLOOKUP(_xlfn.CONCAT(表格1[[#This Row],[Series NO]],"_",SUBSTITUTE(I$1,"REV.","")),版本控制!$F:$F,版本控制!$C:$C,,0),"")</f>
        <v/>
      </c>
      <c r="J321" s="3" t="str">
        <f>IFERROR(_xlfn.XLOOKUP(_xlfn.CONCAT(表格1[[#This Row],[Series NO]],"_",SUBSTITUTE(J$1,"REV.","")),版本控制!$F:$F,版本控制!$C:$C,,0),"")</f>
        <v/>
      </c>
      <c r="K321" s="3" t="str" cm="1">
        <f t="array" ref="K321">INDEX(F$1:J$1,1,MATCH(1,1/($F321:J321&lt;&gt;"")))</f>
        <v>REV.1</v>
      </c>
      <c r="L321" s="3" t="str" cm="1">
        <f t="array" ref="L321">LOOKUP(2,1/($F321:J321&lt;&gt;""),$F321:J321)</f>
        <v>04/22/'25</v>
      </c>
      <c r="M321" s="3"/>
      <c r="N321" s="3" t="str">
        <f t="shared" si="9"/>
        <v>0319</v>
      </c>
      <c r="O321" s="28"/>
      <c r="P321" s="15"/>
      <c r="Q321" s="22" cm="1">
        <f t="array" ref="Q321">_xlfn.XLOOKUP(INDEX(_xlfn.TEXTSPLIT(表格1[[#This Row],[LINE   NUMBER]],"-"),1),'DN轉換表(必要)'!B:B,'DN轉換表(必要)'!C:C,,0)</f>
        <v>0.5</v>
      </c>
      <c r="R321" s="22" t="str" cm="1">
        <f t="array" ref="R321">IF(IFERROR(MATCH(INDEX(_xlfn.TEXTSPLIT(表格1[[#This Row],[LINE   NUMBER]],"-"),2),介質清單!I:I,0)&gt;=1,FALSE),"Trim",INDEX(_xlfn.TEXTSPLIT(表格1[[#This Row],[LINE   NUMBER]],"-"),2))</f>
        <v>Trim</v>
      </c>
      <c r="S321" s="22" t="str" cm="1">
        <f t="array" ref="S32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HV-11218</v>
      </c>
      <c r="T321" s="22" t="str" cm="1">
        <f t="array" ref="T321">IF(LEN(INDEX(_xlfn.TEXTSPLIT(表格1[[#This Row],[LINE   NUMBER]],"-"),4))=4,INDEX(_xlfn.TEXTSPLIT(表格1[[#This Row],[LINE   NUMBER]],"-"),4),IF(LEN(MID(E321,FIND("AA",E321,1),4))=4,MID(E321,FIND("AA",E321,1),4),"Wrong"))</f>
        <v>AA1E</v>
      </c>
      <c r="U321" s="22" t="str" cm="1">
        <f t="array" ref="U32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21" s="22" t="str">
        <f>_xlfn.XLOOKUP(表格1[[#This Row],[級數]],管道等级索引表!B:B,管道等级索引表!G:G,,0)</f>
        <v>TP304</v>
      </c>
      <c r="W321" s="22" t="s">
        <v>5</v>
      </c>
      <c r="X321" s="23"/>
      <c r="Y321" s="22"/>
      <c r="Z321" s="22" t="str">
        <f>_xlfn.CONCAT(表格1[[#This Row],[系統]],"-",表格1[[#This Row],[編號]])</f>
        <v>Trim-HV-11218</v>
      </c>
      <c r="AA321" s="22"/>
      <c r="AB32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2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21" s="24" t="str">
        <f>IFERROR(_xlfn.XLOOKUP(表格1[[#This Row],[Line_No]],管道特性一覽表!A:A,管道特性一覽表!P:P,,0),"")</f>
        <v/>
      </c>
      <c r="AE321" s="24" t="str" cm="1">
        <f t="array" ref="AE321">_xlfn.IFNA(_xlfn.XLOOKUP(表格1[[#This Row],[Series NO]],'依TP NO.篩選'!A:A,'依TP NO.篩選'!R:R,,0),_xlfn.XLOOKUP(VALUE(表格1[[#This Row],[Series NO]]),VALUE('依TP NO.篩選'!A:A),'依TP NO.篩選'!R:R,,0))</f>
        <v>R151N3-Trim</v>
      </c>
      <c r="AF321" s="24" t="str">
        <f>_xlfn.XLOOKUP(表格1[[#This Row],[系統]],介質清單!A:A,介質清單!B:B,,0)</f>
        <v>Trim</v>
      </c>
      <c r="AG321" s="25" t="str">
        <f>IFERROR(_xlfn.XLOOKUP(表格1[[#This Row],[Line_No]],管道特性一覽表!A:A,管道特性一覽表!R:R,,0),"")</f>
        <v/>
      </c>
      <c r="AH321" s="22"/>
      <c r="AI321" s="24"/>
      <c r="AJ32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21" s="2" t="str" cm="1">
        <f t="array" ref="AK321">IFERROR(_xlfn.TEXTJOIN("-",TRUE,INDEX(_xlfn.TEXTSPLIT(B321,"-"),1),INDEX(_xlfn.TEXTSPLIT(B321,"-"),2),INDEX(_xlfn.TEXTSPLIT(B321,"-"),4),INDEX(_xlfn.TEXTSPLIT(B321,"-"),5)),_xlfn.TEXTJOIN("-",TRUE,_xlfn.XLOOKUP(VALUE(INDEX(_xlfn.TEXTSPLIT(B321,"-"),4)),'DN轉換表(必要)'!A:A,'DN轉換表(必要)'!B:B,,0),INDEX(_xlfn.TEXTSPLIT(B321,"-"),1),INDEX(_xlfn.TEXTSPLIT(B321,"-"),2),INDEX(_xlfn.TEXTSPLIT(B321,"-"),3),INDEX(_xlfn.TEXTSPLIT(B321,"-"),4),INDEX(_xlfn.TEXTSPLIT(B321,"-"),5)))</f>
        <v>HV-11218-AA1E-NA</v>
      </c>
      <c r="AL321" s="2" t="str">
        <f>IF(ISNUMBER(IFERROR(_xlfn.XLOOKUP(表格1[[#This Row],[Line_No]],'TEMP VALUE'!A:A,'DRAWING LIST'!A:A,,0),"")),"v","")</f>
        <v/>
      </c>
      <c r="AM321" s="2" t="str">
        <f>_xlfn.XLOOKUP(表格1[[#This Row],[Series NO]], 版本控制!$A:$A, 版本控制!$E:$E, , 0, -1)</f>
        <v>啟用</v>
      </c>
    </row>
    <row r="322" spans="1:39" hidden="1">
      <c r="A322" s="18">
        <f>'圖號清單-114.04.25'!A322</f>
        <v>320</v>
      </c>
      <c r="B322" s="14" t="str">
        <f>_xlfn.XLOOKUP(表格1[[#This Row],[Series NO]],'圖號清單-114.04.25'!A:A,'圖號清單-114.04.25'!B:B,,0)</f>
        <v>HV-11219-15-AA1E-NA</v>
      </c>
      <c r="C322" s="3" t="str">
        <f>COUNTIF($AK$2:AK322, AK322) &amp; "/" &amp; COUNTIF($AK$2:$AK$3003, AK322)</f>
        <v>1/1</v>
      </c>
      <c r="D322" s="3" t="str">
        <f t="shared" si="8"/>
        <v>HV-11219-15-AA1E-NA</v>
      </c>
      <c r="E322" s="14" t="str" cm="1">
        <f t="array" ref="E322">IFERROR(_xlfn.TEXTJOIN("-",TRUE,_xlfn.XLOOKUP(VALUE(INDEX(_xlfn.TEXTSPLIT(B322,"-"),3)),'DN轉換表(必要)'!A:A,'DN轉換表(必要)'!B:B,,0),INDEX(_xlfn.TEXTSPLIT(B322,"-"),1),INDEX(_xlfn.TEXTSPLIT(B322,"-"),2),INDEX(_xlfn.TEXTSPLIT(B322,"-"),4),INDEX(_xlfn.TEXTSPLIT(B322,"-"),5)),_xlfn.TEXTJOIN("-",TRUE,_xlfn.XLOOKUP(VALUE(INDEX(_xlfn.TEXTSPLIT(B322,"-"),4)),'DN轉換表(必要)'!A:A,'DN轉換表(必要)'!B:B,,0),INDEX(_xlfn.TEXTSPLIT(B322,"-"),1),INDEX(_xlfn.TEXTSPLIT(B322,"-"),2),INDEX(_xlfn.TEXTSPLIT(B322,"-"),3),INDEX(_xlfn.TEXTSPLIT(B322,"-"),4),INDEX(_xlfn.TEXTSPLIT(B322,"-"),5)))</f>
        <v>1/2"-HV-11219-AA1E-NA</v>
      </c>
      <c r="F322" s="3" t="str">
        <f>IFERROR(_xlfn.XLOOKUP(_xlfn.CONCAT(表格1[[#This Row],[Series NO]],"_",SUBSTITUTE(F$1,"REV.","")),版本控制!$F:$F,版本控制!$C:$C,,0),"")</f>
        <v>04/22/'25</v>
      </c>
      <c r="G322" s="3" t="str">
        <f>IFERROR(_xlfn.XLOOKUP(_xlfn.CONCAT(表格1[[#This Row],[Series NO]],"_",SUBSTITUTE(G$1,"REV.","")),版本控制!$F:$F,版本控制!$C:$C,,0),"")</f>
        <v/>
      </c>
      <c r="H322" s="3" t="str">
        <f>IFERROR(_xlfn.XLOOKUP(_xlfn.CONCAT(表格1[[#This Row],[Series NO]],"_",SUBSTITUTE(H$1,"REV.","")),版本控制!$F:$F,版本控制!$C:$C,,0),"")</f>
        <v/>
      </c>
      <c r="I322" s="3" t="str">
        <f>IFERROR(_xlfn.XLOOKUP(_xlfn.CONCAT(表格1[[#This Row],[Series NO]],"_",SUBSTITUTE(I$1,"REV.","")),版本控制!$F:$F,版本控制!$C:$C,,0),"")</f>
        <v/>
      </c>
      <c r="J322" s="3" t="str">
        <f>IFERROR(_xlfn.XLOOKUP(_xlfn.CONCAT(表格1[[#This Row],[Series NO]],"_",SUBSTITUTE(J$1,"REV.","")),版本控制!$F:$F,版本控制!$C:$C,,0),"")</f>
        <v/>
      </c>
      <c r="K322" s="3" t="str" cm="1">
        <f t="array" ref="K322">INDEX(F$1:J$1,1,MATCH(1,1/($F322:J322&lt;&gt;"")))</f>
        <v>REV.1</v>
      </c>
      <c r="L322" s="3" t="str" cm="1">
        <f t="array" ref="L322">LOOKUP(2,1/($F322:J322&lt;&gt;""),$F322:J322)</f>
        <v>04/22/'25</v>
      </c>
      <c r="M322" s="3"/>
      <c r="N322" s="3" t="str">
        <f t="shared" si="9"/>
        <v>0320</v>
      </c>
      <c r="O322" s="28"/>
      <c r="P322" s="15"/>
      <c r="Q322" s="22" cm="1">
        <f t="array" ref="Q322">_xlfn.XLOOKUP(INDEX(_xlfn.TEXTSPLIT(表格1[[#This Row],[LINE   NUMBER]],"-"),1),'DN轉換表(必要)'!B:B,'DN轉換表(必要)'!C:C,,0)</f>
        <v>0.5</v>
      </c>
      <c r="R322" s="22" t="str" cm="1">
        <f t="array" ref="R322">IF(IFERROR(MATCH(INDEX(_xlfn.TEXTSPLIT(表格1[[#This Row],[LINE   NUMBER]],"-"),2),介質清單!I:I,0)&gt;=1,FALSE),"Trim",INDEX(_xlfn.TEXTSPLIT(表格1[[#This Row],[LINE   NUMBER]],"-"),2))</f>
        <v>Trim</v>
      </c>
      <c r="S322" s="22" t="str" cm="1">
        <f t="array" ref="S32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HV-11219</v>
      </c>
      <c r="T322" s="22" t="str" cm="1">
        <f t="array" ref="T322">IF(LEN(INDEX(_xlfn.TEXTSPLIT(表格1[[#This Row],[LINE   NUMBER]],"-"),4))=4,INDEX(_xlfn.TEXTSPLIT(表格1[[#This Row],[LINE   NUMBER]],"-"),4),IF(LEN(MID(E322,FIND("AA",E322,1),4))=4,MID(E322,FIND("AA",E322,1),4),"Wrong"))</f>
        <v>AA1E</v>
      </c>
      <c r="U322" s="22" t="str" cm="1">
        <f t="array" ref="U32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22" s="22" t="str">
        <f>_xlfn.XLOOKUP(表格1[[#This Row],[級數]],管道等级索引表!B:B,管道等级索引表!G:G,,0)</f>
        <v>TP304</v>
      </c>
      <c r="W322" s="22" t="s">
        <v>5</v>
      </c>
      <c r="X322" s="23"/>
      <c r="Y322" s="22"/>
      <c r="Z322" s="22" t="str">
        <f>_xlfn.CONCAT(表格1[[#This Row],[系統]],"-",表格1[[#This Row],[編號]])</f>
        <v>Trim-HV-11219</v>
      </c>
      <c r="AA322" s="22"/>
      <c r="AB322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2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22" s="24" t="str">
        <f>IFERROR(_xlfn.XLOOKUP(表格1[[#This Row],[Line_No]],管道特性一覽表!A:A,管道特性一覽表!P:P,,0),"")</f>
        <v/>
      </c>
      <c r="AE322" s="24" t="str" cm="1">
        <f t="array" ref="AE322">_xlfn.IFNA(_xlfn.XLOOKUP(表格1[[#This Row],[Series NO]],'依TP NO.篩選'!A:A,'依TP NO.篩選'!R:R,,0),_xlfn.XLOOKUP(VALUE(表格1[[#This Row],[Series NO]]),VALUE('依TP NO.篩選'!A:A),'依TP NO.篩選'!R:R,,0))</f>
        <v>R151N4-Trim</v>
      </c>
      <c r="AF322" s="24" t="str">
        <f>_xlfn.XLOOKUP(表格1[[#This Row],[系統]],介質清單!A:A,介質清單!B:B,,0)</f>
        <v>Trim</v>
      </c>
      <c r="AG322" s="25" t="str">
        <f>IFERROR(_xlfn.XLOOKUP(表格1[[#This Row],[Line_No]],管道特性一覽表!A:A,管道特性一覽表!R:R,,0),"")</f>
        <v/>
      </c>
      <c r="AH322" s="22"/>
      <c r="AI322" s="24"/>
      <c r="AJ32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22" s="2" t="str" cm="1">
        <f t="array" ref="AK322">IFERROR(_xlfn.TEXTJOIN("-",TRUE,INDEX(_xlfn.TEXTSPLIT(B322,"-"),1),INDEX(_xlfn.TEXTSPLIT(B322,"-"),2),INDEX(_xlfn.TEXTSPLIT(B322,"-"),4),INDEX(_xlfn.TEXTSPLIT(B322,"-"),5)),_xlfn.TEXTJOIN("-",TRUE,_xlfn.XLOOKUP(VALUE(INDEX(_xlfn.TEXTSPLIT(B322,"-"),4)),'DN轉換表(必要)'!A:A,'DN轉換表(必要)'!B:B,,0),INDEX(_xlfn.TEXTSPLIT(B322,"-"),1),INDEX(_xlfn.TEXTSPLIT(B322,"-"),2),INDEX(_xlfn.TEXTSPLIT(B322,"-"),3),INDEX(_xlfn.TEXTSPLIT(B322,"-"),4),INDEX(_xlfn.TEXTSPLIT(B322,"-"),5)))</f>
        <v>HV-11219-AA1E-NA</v>
      </c>
      <c r="AL322" s="2" t="str">
        <f>IF(ISNUMBER(IFERROR(_xlfn.XLOOKUP(表格1[[#This Row],[Line_No]],'TEMP VALUE'!A:A,'DRAWING LIST'!A:A,,0),"")),"v","")</f>
        <v/>
      </c>
      <c r="AM322" s="2" t="str">
        <f>_xlfn.XLOOKUP(表格1[[#This Row],[Series NO]], 版本控制!$A:$A, 版本控制!$E:$E, , 0, -1)</f>
        <v>啟用</v>
      </c>
    </row>
    <row r="323" spans="1:39" hidden="1">
      <c r="A323" s="18">
        <f>'圖號清單-114.04.25'!A323</f>
        <v>321</v>
      </c>
      <c r="B323" s="14" t="str">
        <f>_xlfn.XLOOKUP(表格1[[#This Row],[Series NO]],'圖號清單-114.04.25'!A:A,'圖號清單-114.04.25'!B:B,,0)</f>
        <v>HV-11220-15-AA1E-NA</v>
      </c>
      <c r="C323" s="3" t="str">
        <f>COUNTIF($AK$2:AK323, AK323) &amp; "/" &amp; COUNTIF($AK$2:$AK$3003, AK323)</f>
        <v>1/1</v>
      </c>
      <c r="D323" s="3" t="str">
        <f t="shared" ref="D323:D386" si="10">_xlfn.TEXTJOIN("-",TRUE,INDEX(_xlfn.TEXTSPLIT(B323,"-"),1),INDEX(_xlfn.TEXTSPLIT(B323,"-"),2),INDEX(_xlfn.TEXTSPLIT(B323,"-"),3),INDEX(_xlfn.TEXTSPLIT(B323,"-"),4),INDEX(_xlfn.TEXTSPLIT(B323,"-"),5))</f>
        <v>HV-11220-15-AA1E-NA</v>
      </c>
      <c r="E323" s="14" t="str" cm="1">
        <f t="array" ref="E323">IFERROR(_xlfn.TEXTJOIN("-",TRUE,_xlfn.XLOOKUP(VALUE(INDEX(_xlfn.TEXTSPLIT(B323,"-"),3)),'DN轉換表(必要)'!A:A,'DN轉換表(必要)'!B:B,,0),INDEX(_xlfn.TEXTSPLIT(B323,"-"),1),INDEX(_xlfn.TEXTSPLIT(B323,"-"),2),INDEX(_xlfn.TEXTSPLIT(B323,"-"),4),INDEX(_xlfn.TEXTSPLIT(B323,"-"),5)),_xlfn.TEXTJOIN("-",TRUE,_xlfn.XLOOKUP(VALUE(INDEX(_xlfn.TEXTSPLIT(B323,"-"),4)),'DN轉換表(必要)'!A:A,'DN轉換表(必要)'!B:B,,0),INDEX(_xlfn.TEXTSPLIT(B323,"-"),1),INDEX(_xlfn.TEXTSPLIT(B323,"-"),2),INDEX(_xlfn.TEXTSPLIT(B323,"-"),3),INDEX(_xlfn.TEXTSPLIT(B323,"-"),4),INDEX(_xlfn.TEXTSPLIT(B323,"-"),5)))</f>
        <v>1/2"-HV-11220-AA1E-NA</v>
      </c>
      <c r="F323" s="3" t="str">
        <f>IFERROR(_xlfn.XLOOKUP(_xlfn.CONCAT(表格1[[#This Row],[Series NO]],"_",SUBSTITUTE(F$1,"REV.","")),版本控制!$F:$F,版本控制!$C:$C,,0),"")</f>
        <v>04/22/'25</v>
      </c>
      <c r="G323" s="3" t="str">
        <f>IFERROR(_xlfn.XLOOKUP(_xlfn.CONCAT(表格1[[#This Row],[Series NO]],"_",SUBSTITUTE(G$1,"REV.","")),版本控制!$F:$F,版本控制!$C:$C,,0),"")</f>
        <v/>
      </c>
      <c r="H323" s="3" t="str">
        <f>IFERROR(_xlfn.XLOOKUP(_xlfn.CONCAT(表格1[[#This Row],[Series NO]],"_",SUBSTITUTE(H$1,"REV.","")),版本控制!$F:$F,版本控制!$C:$C,,0),"")</f>
        <v/>
      </c>
      <c r="I323" s="3" t="str">
        <f>IFERROR(_xlfn.XLOOKUP(_xlfn.CONCAT(表格1[[#This Row],[Series NO]],"_",SUBSTITUTE(I$1,"REV.","")),版本控制!$F:$F,版本控制!$C:$C,,0),"")</f>
        <v/>
      </c>
      <c r="J323" s="3" t="str">
        <f>IFERROR(_xlfn.XLOOKUP(_xlfn.CONCAT(表格1[[#This Row],[Series NO]],"_",SUBSTITUTE(J$1,"REV.","")),版本控制!$F:$F,版本控制!$C:$C,,0),"")</f>
        <v/>
      </c>
      <c r="K323" s="3" t="str" cm="1">
        <f t="array" ref="K323">INDEX(F$1:J$1,1,MATCH(1,1/($F323:J323&lt;&gt;"")))</f>
        <v>REV.1</v>
      </c>
      <c r="L323" s="3" t="str" cm="1">
        <f t="array" ref="L323">LOOKUP(2,1/($F323:J323&lt;&gt;""),$F323:J323)</f>
        <v>04/22/'25</v>
      </c>
      <c r="M323" s="3"/>
      <c r="N323" s="3" t="str">
        <f t="shared" si="9"/>
        <v>0321</v>
      </c>
      <c r="O323" s="28"/>
      <c r="P323" s="15"/>
      <c r="Q323" s="22" cm="1">
        <f t="array" ref="Q323">_xlfn.XLOOKUP(INDEX(_xlfn.TEXTSPLIT(表格1[[#This Row],[LINE   NUMBER]],"-"),1),'DN轉換表(必要)'!B:B,'DN轉換表(必要)'!C:C,,0)</f>
        <v>0.5</v>
      </c>
      <c r="R323" s="22" t="str" cm="1">
        <f t="array" ref="R323">IF(IFERROR(MATCH(INDEX(_xlfn.TEXTSPLIT(表格1[[#This Row],[LINE   NUMBER]],"-"),2),介質清單!I:I,0)&gt;=1,FALSE),"Trim",INDEX(_xlfn.TEXTSPLIT(表格1[[#This Row],[LINE   NUMBER]],"-"),2))</f>
        <v>Trim</v>
      </c>
      <c r="S323" s="22" t="str" cm="1">
        <f t="array" ref="S32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HV-11220</v>
      </c>
      <c r="T323" s="22" t="str" cm="1">
        <f t="array" ref="T323">IF(LEN(INDEX(_xlfn.TEXTSPLIT(表格1[[#This Row],[LINE   NUMBER]],"-"),4))=4,INDEX(_xlfn.TEXTSPLIT(表格1[[#This Row],[LINE   NUMBER]],"-"),4),IF(LEN(MID(E323,FIND("AA",E323,1),4))=4,MID(E323,FIND("AA",E323,1),4),"Wrong"))</f>
        <v>AA1E</v>
      </c>
      <c r="U323" s="22" t="str" cm="1">
        <f t="array" ref="U32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23" s="22" t="str">
        <f>_xlfn.XLOOKUP(表格1[[#This Row],[級數]],管道等级索引表!B:B,管道等级索引表!G:G,,0)</f>
        <v>TP304</v>
      </c>
      <c r="W323" s="22" t="s">
        <v>5</v>
      </c>
      <c r="X323" s="23"/>
      <c r="Y323" s="22"/>
      <c r="Z323" s="22" t="str">
        <f>_xlfn.CONCAT(表格1[[#This Row],[系統]],"-",表格1[[#This Row],[編號]])</f>
        <v>Trim-HV-11220</v>
      </c>
      <c r="AA323" s="22"/>
      <c r="AB32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2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23" s="24" t="str">
        <f>IFERROR(_xlfn.XLOOKUP(表格1[[#This Row],[Line_No]],管道特性一覽表!A:A,管道特性一覽表!P:P,,0),"")</f>
        <v/>
      </c>
      <c r="AE323" s="24" t="str" cm="1">
        <f t="array" ref="AE323">_xlfn.IFNA(_xlfn.XLOOKUP(表格1[[#This Row],[Series NO]],'依TP NO.篩選'!A:A,'依TP NO.篩選'!R:R,,0),_xlfn.XLOOKUP(VALUE(表格1[[#This Row],[Series NO]]),VALUE('依TP NO.篩選'!A:A),'依TP NO.篩選'!R:R,,0))</f>
        <v>R151N5-Trim</v>
      </c>
      <c r="AF323" s="24" t="str">
        <f>_xlfn.XLOOKUP(表格1[[#This Row],[系統]],介質清單!A:A,介質清單!B:B,,0)</f>
        <v>Trim</v>
      </c>
      <c r="AG323" s="25" t="str">
        <f>IFERROR(_xlfn.XLOOKUP(表格1[[#This Row],[Line_No]],管道特性一覽表!A:A,管道特性一覽表!R:R,,0),"")</f>
        <v/>
      </c>
      <c r="AH323" s="22"/>
      <c r="AI323" s="24"/>
      <c r="AJ32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23" s="2" t="str" cm="1">
        <f t="array" ref="AK323">IFERROR(_xlfn.TEXTJOIN("-",TRUE,INDEX(_xlfn.TEXTSPLIT(B323,"-"),1),INDEX(_xlfn.TEXTSPLIT(B323,"-"),2),INDEX(_xlfn.TEXTSPLIT(B323,"-"),4),INDEX(_xlfn.TEXTSPLIT(B323,"-"),5)),_xlfn.TEXTJOIN("-",TRUE,_xlfn.XLOOKUP(VALUE(INDEX(_xlfn.TEXTSPLIT(B323,"-"),4)),'DN轉換表(必要)'!A:A,'DN轉換表(必要)'!B:B,,0),INDEX(_xlfn.TEXTSPLIT(B323,"-"),1),INDEX(_xlfn.TEXTSPLIT(B323,"-"),2),INDEX(_xlfn.TEXTSPLIT(B323,"-"),3),INDEX(_xlfn.TEXTSPLIT(B323,"-"),4),INDEX(_xlfn.TEXTSPLIT(B323,"-"),5)))</f>
        <v>HV-11220-AA1E-NA</v>
      </c>
      <c r="AL323" s="2" t="str">
        <f>IF(ISNUMBER(IFERROR(_xlfn.XLOOKUP(表格1[[#This Row],[Line_No]],'TEMP VALUE'!A:A,'DRAWING LIST'!A:A,,0),"")),"v","")</f>
        <v/>
      </c>
      <c r="AM323" s="2" t="str">
        <f>_xlfn.XLOOKUP(表格1[[#This Row],[Series NO]], 版本控制!$A:$A, 版本控制!$E:$E, , 0, -1)</f>
        <v>啟用</v>
      </c>
    </row>
    <row r="324" spans="1:39" hidden="1">
      <c r="A324" s="18">
        <f>'圖號清單-114.04.25'!A324</f>
        <v>322</v>
      </c>
      <c r="B324" s="14" t="str">
        <f>_xlfn.XLOOKUP(表格1[[#This Row],[Series NO]],'圖號清單-114.04.25'!A:A,'圖號清單-114.04.25'!B:B,,0)</f>
        <v>HV-11238-15-AA1E-NA</v>
      </c>
      <c r="C324" s="3" t="str">
        <f>COUNTIF($AK$2:AK324, AK324) &amp; "/" &amp; COUNTIF($AK$2:$AK$3003, AK324)</f>
        <v>1/1</v>
      </c>
      <c r="D324" s="3" t="str">
        <f t="shared" si="10"/>
        <v>HV-11238-15-AA1E-NA</v>
      </c>
      <c r="E324" s="14" t="str" cm="1">
        <f t="array" ref="E324">IFERROR(_xlfn.TEXTJOIN("-",TRUE,_xlfn.XLOOKUP(VALUE(INDEX(_xlfn.TEXTSPLIT(B324,"-"),3)),'DN轉換表(必要)'!A:A,'DN轉換表(必要)'!B:B,,0),INDEX(_xlfn.TEXTSPLIT(B324,"-"),1),INDEX(_xlfn.TEXTSPLIT(B324,"-"),2),INDEX(_xlfn.TEXTSPLIT(B324,"-"),4),INDEX(_xlfn.TEXTSPLIT(B324,"-"),5)),_xlfn.TEXTJOIN("-",TRUE,_xlfn.XLOOKUP(VALUE(INDEX(_xlfn.TEXTSPLIT(B324,"-"),4)),'DN轉換表(必要)'!A:A,'DN轉換表(必要)'!B:B,,0),INDEX(_xlfn.TEXTSPLIT(B324,"-"),1),INDEX(_xlfn.TEXTSPLIT(B324,"-"),2),INDEX(_xlfn.TEXTSPLIT(B324,"-"),3),INDEX(_xlfn.TEXTSPLIT(B324,"-"),4),INDEX(_xlfn.TEXTSPLIT(B324,"-"),5)))</f>
        <v>1/2"-HV-11238-AA1E-NA</v>
      </c>
      <c r="F324" s="3" t="str">
        <f>IFERROR(_xlfn.XLOOKUP(_xlfn.CONCAT(表格1[[#This Row],[Series NO]],"_",SUBSTITUTE(F$1,"REV.","")),版本控制!$F:$F,版本控制!$C:$C,,0),"")</f>
        <v>04/22/'25</v>
      </c>
      <c r="G324" s="3" t="str">
        <f>IFERROR(_xlfn.XLOOKUP(_xlfn.CONCAT(表格1[[#This Row],[Series NO]],"_",SUBSTITUTE(G$1,"REV.","")),版本控制!$F:$F,版本控制!$C:$C,,0),"")</f>
        <v/>
      </c>
      <c r="H324" s="3" t="str">
        <f>IFERROR(_xlfn.XLOOKUP(_xlfn.CONCAT(表格1[[#This Row],[Series NO]],"_",SUBSTITUTE(H$1,"REV.","")),版本控制!$F:$F,版本控制!$C:$C,,0),"")</f>
        <v/>
      </c>
      <c r="I324" s="3" t="str">
        <f>IFERROR(_xlfn.XLOOKUP(_xlfn.CONCAT(表格1[[#This Row],[Series NO]],"_",SUBSTITUTE(I$1,"REV.","")),版本控制!$F:$F,版本控制!$C:$C,,0),"")</f>
        <v/>
      </c>
      <c r="J324" s="3" t="str">
        <f>IFERROR(_xlfn.XLOOKUP(_xlfn.CONCAT(表格1[[#This Row],[Series NO]],"_",SUBSTITUTE(J$1,"REV.","")),版本控制!$F:$F,版本控制!$C:$C,,0),"")</f>
        <v/>
      </c>
      <c r="K324" s="3" t="str" cm="1">
        <f t="array" ref="K324">INDEX(F$1:J$1,1,MATCH(1,1/($F324:J324&lt;&gt;"")))</f>
        <v>REV.1</v>
      </c>
      <c r="L324" s="3" t="str" cm="1">
        <f t="array" ref="L324">LOOKUP(2,1/($F324:J324&lt;&gt;""),$F324:J324)</f>
        <v>04/22/'25</v>
      </c>
      <c r="M324" s="3"/>
      <c r="N324" s="3" t="str">
        <f t="shared" ref="N324:N350" si="11">+TEXT(A324,"0000")</f>
        <v>0322</v>
      </c>
      <c r="O324" s="28"/>
      <c r="P324" s="15"/>
      <c r="Q324" s="22" cm="1">
        <f t="array" ref="Q324">_xlfn.XLOOKUP(INDEX(_xlfn.TEXTSPLIT(表格1[[#This Row],[LINE   NUMBER]],"-"),1),'DN轉換表(必要)'!B:B,'DN轉換表(必要)'!C:C,,0)</f>
        <v>0.5</v>
      </c>
      <c r="R324" s="22" t="str" cm="1">
        <f t="array" ref="R324">IF(IFERROR(MATCH(INDEX(_xlfn.TEXTSPLIT(表格1[[#This Row],[LINE   NUMBER]],"-"),2),介質清單!I:I,0)&gt;=1,FALSE),"Trim",INDEX(_xlfn.TEXTSPLIT(表格1[[#This Row],[LINE   NUMBER]],"-"),2))</f>
        <v>Trim</v>
      </c>
      <c r="S324" s="22" t="str" cm="1">
        <f t="array" ref="S32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HV-11238</v>
      </c>
      <c r="T324" s="22" t="str" cm="1">
        <f t="array" ref="T324">IF(LEN(INDEX(_xlfn.TEXTSPLIT(表格1[[#This Row],[LINE   NUMBER]],"-"),4))=4,INDEX(_xlfn.TEXTSPLIT(表格1[[#This Row],[LINE   NUMBER]],"-"),4),IF(LEN(MID(E324,FIND("AA",E324,1),4))=4,MID(E324,FIND("AA",E324,1),4),"Wrong"))</f>
        <v>AA1E</v>
      </c>
      <c r="U324" s="22" t="str" cm="1">
        <f t="array" ref="U32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24" s="22" t="str">
        <f>_xlfn.XLOOKUP(表格1[[#This Row],[級數]],管道等级索引表!B:B,管道等级索引表!G:G,,0)</f>
        <v>TP304</v>
      </c>
      <c r="W324" s="22" t="s">
        <v>5</v>
      </c>
      <c r="X324" s="23"/>
      <c r="Y324" s="22"/>
      <c r="Z324" s="22" t="str">
        <f>_xlfn.CONCAT(表格1[[#This Row],[系統]],"-",表格1[[#This Row],[編號]])</f>
        <v>Trim-HV-11238</v>
      </c>
      <c r="AA324" s="22"/>
      <c r="AB324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2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24" s="24" t="str">
        <f>IFERROR(_xlfn.XLOOKUP(表格1[[#This Row],[Line_No]],管道特性一覽表!A:A,管道特性一覽表!P:P,,0),"")</f>
        <v/>
      </c>
      <c r="AE324" s="24" t="str" cm="1">
        <f t="array" ref="AE324">_xlfn.IFNA(_xlfn.XLOOKUP(表格1[[#This Row],[Series NO]],'依TP NO.篩選'!A:A,'依TP NO.篩選'!R:R,,0),_xlfn.XLOOKUP(VALUE(表格1[[#This Row],[Series NO]]),VALUE('依TP NO.篩選'!A:A),'依TP NO.篩選'!R:R,,0))</f>
        <v>R151N6-Trim</v>
      </c>
      <c r="AF324" s="24" t="str">
        <f>_xlfn.XLOOKUP(表格1[[#This Row],[系統]],介質清單!A:A,介質清單!B:B,,0)</f>
        <v>Trim</v>
      </c>
      <c r="AG324" s="25" t="str">
        <f>IFERROR(_xlfn.XLOOKUP(表格1[[#This Row],[Line_No]],管道特性一覽表!A:A,管道特性一覽表!R:R,,0),"")</f>
        <v/>
      </c>
      <c r="AH324" s="22"/>
      <c r="AI324" s="24"/>
      <c r="AJ32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24" s="2" t="str" cm="1">
        <f t="array" ref="AK324">IFERROR(_xlfn.TEXTJOIN("-",TRUE,INDEX(_xlfn.TEXTSPLIT(B324,"-"),1),INDEX(_xlfn.TEXTSPLIT(B324,"-"),2),INDEX(_xlfn.TEXTSPLIT(B324,"-"),4),INDEX(_xlfn.TEXTSPLIT(B324,"-"),5)),_xlfn.TEXTJOIN("-",TRUE,_xlfn.XLOOKUP(VALUE(INDEX(_xlfn.TEXTSPLIT(B324,"-"),4)),'DN轉換表(必要)'!A:A,'DN轉換表(必要)'!B:B,,0),INDEX(_xlfn.TEXTSPLIT(B324,"-"),1),INDEX(_xlfn.TEXTSPLIT(B324,"-"),2),INDEX(_xlfn.TEXTSPLIT(B324,"-"),3),INDEX(_xlfn.TEXTSPLIT(B324,"-"),4),INDEX(_xlfn.TEXTSPLIT(B324,"-"),5)))</f>
        <v>HV-11238-AA1E-NA</v>
      </c>
      <c r="AL324" s="2" t="str">
        <f>IF(ISNUMBER(IFERROR(_xlfn.XLOOKUP(表格1[[#This Row],[Line_No]],'TEMP VALUE'!A:A,'DRAWING LIST'!A:A,,0),"")),"v","")</f>
        <v/>
      </c>
      <c r="AM324" s="2" t="str">
        <f>_xlfn.XLOOKUP(表格1[[#This Row],[Series NO]], 版本控制!$A:$A, 版本控制!$E:$E, , 0, -1)</f>
        <v>啟用</v>
      </c>
    </row>
    <row r="325" spans="1:39" hidden="1">
      <c r="A325" s="18">
        <f>'圖號清單-114.04.25'!A325</f>
        <v>323</v>
      </c>
      <c r="B325" s="14" t="str">
        <f>_xlfn.XLOOKUP(表格1[[#This Row],[Series NO]],'圖號清單-114.04.25'!A:A,'圖號清單-114.04.25'!B:B,,0)</f>
        <v>HV-13260-25-AA1E-NA</v>
      </c>
      <c r="C325" s="3" t="str">
        <f>COUNTIF($AK$2:AK325, AK325) &amp; "/" &amp; COUNTIF($AK$2:$AK$3003, AK325)</f>
        <v>1/1</v>
      </c>
      <c r="D325" s="3" t="str">
        <f t="shared" si="10"/>
        <v>HV-13260-25-AA1E-NA</v>
      </c>
      <c r="E325" s="14" t="str" cm="1">
        <f t="array" ref="E325">IFERROR(_xlfn.TEXTJOIN("-",TRUE,_xlfn.XLOOKUP(VALUE(INDEX(_xlfn.TEXTSPLIT(B325,"-"),3)),'DN轉換表(必要)'!A:A,'DN轉換表(必要)'!B:B,,0),INDEX(_xlfn.TEXTSPLIT(B325,"-"),1),INDEX(_xlfn.TEXTSPLIT(B325,"-"),2),INDEX(_xlfn.TEXTSPLIT(B325,"-"),4),INDEX(_xlfn.TEXTSPLIT(B325,"-"),5)),_xlfn.TEXTJOIN("-",TRUE,_xlfn.XLOOKUP(VALUE(INDEX(_xlfn.TEXTSPLIT(B325,"-"),4)),'DN轉換表(必要)'!A:A,'DN轉換表(必要)'!B:B,,0),INDEX(_xlfn.TEXTSPLIT(B325,"-"),1),INDEX(_xlfn.TEXTSPLIT(B325,"-"),2),INDEX(_xlfn.TEXTSPLIT(B325,"-"),3),INDEX(_xlfn.TEXTSPLIT(B325,"-"),4),INDEX(_xlfn.TEXTSPLIT(B325,"-"),5)))</f>
        <v>1"-HV-13260-AA1E-NA</v>
      </c>
      <c r="F325" s="3" t="str">
        <f>IFERROR(_xlfn.XLOOKUP(_xlfn.CONCAT(表格1[[#This Row],[Series NO]],"_",SUBSTITUTE(F$1,"REV.","")),版本控制!$F:$F,版本控制!$C:$C,,0),"")</f>
        <v>04/22/'25</v>
      </c>
      <c r="G325" s="3" t="str">
        <f>IFERROR(_xlfn.XLOOKUP(_xlfn.CONCAT(表格1[[#This Row],[Series NO]],"_",SUBSTITUTE(G$1,"REV.","")),版本控制!$F:$F,版本控制!$C:$C,,0),"")</f>
        <v/>
      </c>
      <c r="H325" s="3" t="str">
        <f>IFERROR(_xlfn.XLOOKUP(_xlfn.CONCAT(表格1[[#This Row],[Series NO]],"_",SUBSTITUTE(H$1,"REV.","")),版本控制!$F:$F,版本控制!$C:$C,,0),"")</f>
        <v/>
      </c>
      <c r="I325" s="3" t="str">
        <f>IFERROR(_xlfn.XLOOKUP(_xlfn.CONCAT(表格1[[#This Row],[Series NO]],"_",SUBSTITUTE(I$1,"REV.","")),版本控制!$F:$F,版本控制!$C:$C,,0),"")</f>
        <v/>
      </c>
      <c r="J325" s="3" t="str">
        <f>IFERROR(_xlfn.XLOOKUP(_xlfn.CONCAT(表格1[[#This Row],[Series NO]],"_",SUBSTITUTE(J$1,"REV.","")),版本控制!$F:$F,版本控制!$C:$C,,0),"")</f>
        <v/>
      </c>
      <c r="K325" s="3" t="str" cm="1">
        <f t="array" ref="K325">INDEX(F$1:J$1,1,MATCH(1,1/($F325:J325&lt;&gt;"")))</f>
        <v>REV.1</v>
      </c>
      <c r="L325" s="3" t="str" cm="1">
        <f t="array" ref="L325">LOOKUP(2,1/($F325:J325&lt;&gt;""),$F325:J325)</f>
        <v>04/22/'25</v>
      </c>
      <c r="M325" s="3"/>
      <c r="N325" s="3" t="str">
        <f t="shared" si="11"/>
        <v>0323</v>
      </c>
      <c r="O325" s="28"/>
      <c r="P325" s="32"/>
      <c r="Q325" s="22" cm="1">
        <f t="array" ref="Q325">_xlfn.XLOOKUP(INDEX(_xlfn.TEXTSPLIT(表格1[[#This Row],[LINE   NUMBER]],"-"),1),'DN轉換表(必要)'!B:B,'DN轉換表(必要)'!C:C,,0)</f>
        <v>1</v>
      </c>
      <c r="R325" s="22" t="str" cm="1">
        <f t="array" ref="R325">IF(IFERROR(MATCH(INDEX(_xlfn.TEXTSPLIT(表格1[[#This Row],[LINE   NUMBER]],"-"),2),介質清單!I:I,0)&gt;=1,FALSE),"Trim",INDEX(_xlfn.TEXTSPLIT(表格1[[#This Row],[LINE   NUMBER]],"-"),2))</f>
        <v>Trim</v>
      </c>
      <c r="S325" s="22" t="str" cm="1">
        <f t="array" ref="S32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HV-13260</v>
      </c>
      <c r="T325" s="22" t="str" cm="1">
        <f t="array" ref="T325">IF(LEN(INDEX(_xlfn.TEXTSPLIT(表格1[[#This Row],[LINE   NUMBER]],"-"),4))=4,INDEX(_xlfn.TEXTSPLIT(表格1[[#This Row],[LINE   NUMBER]],"-"),4),IF(LEN(MID(E325,FIND("AA",E325,1),4))=4,MID(E325,FIND("AA",E325,1),4),"Wrong"))</f>
        <v>AA1E</v>
      </c>
      <c r="U325" s="22" t="str" cm="1">
        <f t="array" ref="U32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25" s="22" t="str">
        <f>_xlfn.XLOOKUP(表格1[[#This Row],[級數]],管道等级索引表!B:B,管道等级索引表!G:G,,0)</f>
        <v>TP304</v>
      </c>
      <c r="W325" s="22" t="s">
        <v>5</v>
      </c>
      <c r="X325" s="23"/>
      <c r="Y325" s="22"/>
      <c r="Z325" s="22" t="str">
        <f>_xlfn.CONCAT(表格1[[#This Row],[系統]],"-",表格1[[#This Row],[編號]])</f>
        <v>Trim-HV-13260</v>
      </c>
      <c r="AA325" s="22"/>
      <c r="AB32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2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25" s="24" t="str">
        <f>IFERROR(_xlfn.XLOOKUP(表格1[[#This Row],[Line_No]],管道特性一覽表!A:A,管道特性一覽表!P:P,,0),"")</f>
        <v/>
      </c>
      <c r="AE325" s="24" t="str" cm="1">
        <f t="array" ref="AE325">_xlfn.IFNA(_xlfn.XLOOKUP(表格1[[#This Row],[Series NO]],'依TP NO.篩選'!A:A,'依TP NO.篩選'!R:R,,0),_xlfn.XLOOKUP(VALUE(表格1[[#This Row],[Series NO]]),VALUE('依TP NO.篩選'!A:A),'依TP NO.篩選'!R:R,,0))</f>
        <v>R132N1-Trim</v>
      </c>
      <c r="AF325" s="24" t="str">
        <f>_xlfn.XLOOKUP(表格1[[#This Row],[系統]],介質清單!A:A,介質清單!B:B,,0)</f>
        <v>Trim</v>
      </c>
      <c r="AG325" s="25" t="str">
        <f>IFERROR(_xlfn.XLOOKUP(表格1[[#This Row],[Line_No]],管道特性一覽表!A:A,管道特性一覽表!R:R,,0),"")</f>
        <v/>
      </c>
      <c r="AH325" s="22"/>
      <c r="AI325" s="24"/>
      <c r="AJ32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25" s="2" t="str" cm="1">
        <f t="array" ref="AK325">IFERROR(_xlfn.TEXTJOIN("-",TRUE,INDEX(_xlfn.TEXTSPLIT(B325,"-"),1),INDEX(_xlfn.TEXTSPLIT(B325,"-"),2),INDEX(_xlfn.TEXTSPLIT(B325,"-"),4),INDEX(_xlfn.TEXTSPLIT(B325,"-"),5)),_xlfn.TEXTJOIN("-",TRUE,_xlfn.XLOOKUP(VALUE(INDEX(_xlfn.TEXTSPLIT(B325,"-"),4)),'DN轉換表(必要)'!A:A,'DN轉換表(必要)'!B:B,,0),INDEX(_xlfn.TEXTSPLIT(B325,"-"),1),INDEX(_xlfn.TEXTSPLIT(B325,"-"),2),INDEX(_xlfn.TEXTSPLIT(B325,"-"),3),INDEX(_xlfn.TEXTSPLIT(B325,"-"),4),INDEX(_xlfn.TEXTSPLIT(B325,"-"),5)))</f>
        <v>HV-13260-AA1E-NA</v>
      </c>
      <c r="AL325" s="2" t="str">
        <f>IF(ISNUMBER(IFERROR(_xlfn.XLOOKUP(表格1[[#This Row],[Line_No]],'TEMP VALUE'!A:A,'DRAWING LIST'!A:A,,0),"")),"v","")</f>
        <v/>
      </c>
      <c r="AM325" s="2" t="str">
        <f>_xlfn.XLOOKUP(表格1[[#This Row],[Series NO]], 版本控制!$A:$A, 版本控制!$E:$E, , 0, -1)</f>
        <v>啟用</v>
      </c>
    </row>
    <row r="326" spans="1:39" hidden="1">
      <c r="A326" s="18">
        <f>'圖號清單-114.04.25'!A326</f>
        <v>324</v>
      </c>
      <c r="B326" s="14" t="str">
        <f>_xlfn.XLOOKUP(表格1[[#This Row],[Series NO]],'圖號清單-114.04.25'!A:A,'圖號清單-114.04.25'!B:B,,0)</f>
        <v>HV-13261-25-AA1E-NA</v>
      </c>
      <c r="C326" s="3" t="str">
        <f>COUNTIF($AK$2:AK326, AK326) &amp; "/" &amp; COUNTIF($AK$2:$AK$3003, AK326)</f>
        <v>1/1</v>
      </c>
      <c r="D326" s="3" t="str">
        <f t="shared" si="10"/>
        <v>HV-13261-25-AA1E-NA</v>
      </c>
      <c r="E326" s="14" t="str" cm="1">
        <f t="array" ref="E326">IFERROR(_xlfn.TEXTJOIN("-",TRUE,_xlfn.XLOOKUP(VALUE(INDEX(_xlfn.TEXTSPLIT(B326,"-"),3)),'DN轉換表(必要)'!A:A,'DN轉換表(必要)'!B:B,,0),INDEX(_xlfn.TEXTSPLIT(B326,"-"),1),INDEX(_xlfn.TEXTSPLIT(B326,"-"),2),INDEX(_xlfn.TEXTSPLIT(B326,"-"),4),INDEX(_xlfn.TEXTSPLIT(B326,"-"),5)),_xlfn.TEXTJOIN("-",TRUE,_xlfn.XLOOKUP(VALUE(INDEX(_xlfn.TEXTSPLIT(B326,"-"),4)),'DN轉換表(必要)'!A:A,'DN轉換表(必要)'!B:B,,0),INDEX(_xlfn.TEXTSPLIT(B326,"-"),1),INDEX(_xlfn.TEXTSPLIT(B326,"-"),2),INDEX(_xlfn.TEXTSPLIT(B326,"-"),3),INDEX(_xlfn.TEXTSPLIT(B326,"-"),4),INDEX(_xlfn.TEXTSPLIT(B326,"-"),5)))</f>
        <v>1"-HV-13261-AA1E-NA</v>
      </c>
      <c r="F326" s="3" t="str">
        <f>IFERROR(_xlfn.XLOOKUP(_xlfn.CONCAT(表格1[[#This Row],[Series NO]],"_",SUBSTITUTE(F$1,"REV.","")),版本控制!$F:$F,版本控制!$C:$C,,0),"")</f>
        <v>04/22/'25</v>
      </c>
      <c r="G326" s="3" t="str">
        <f>IFERROR(_xlfn.XLOOKUP(_xlfn.CONCAT(表格1[[#This Row],[Series NO]],"_",SUBSTITUTE(G$1,"REV.","")),版本控制!$F:$F,版本控制!$C:$C,,0),"")</f>
        <v/>
      </c>
      <c r="H326" s="3" t="str">
        <f>IFERROR(_xlfn.XLOOKUP(_xlfn.CONCAT(表格1[[#This Row],[Series NO]],"_",SUBSTITUTE(H$1,"REV.","")),版本控制!$F:$F,版本控制!$C:$C,,0),"")</f>
        <v/>
      </c>
      <c r="I326" s="3" t="str">
        <f>IFERROR(_xlfn.XLOOKUP(_xlfn.CONCAT(表格1[[#This Row],[Series NO]],"_",SUBSTITUTE(I$1,"REV.","")),版本控制!$F:$F,版本控制!$C:$C,,0),"")</f>
        <v/>
      </c>
      <c r="J326" s="3" t="str">
        <f>IFERROR(_xlfn.XLOOKUP(_xlfn.CONCAT(表格1[[#This Row],[Series NO]],"_",SUBSTITUTE(J$1,"REV.","")),版本控制!$F:$F,版本控制!$C:$C,,0),"")</f>
        <v/>
      </c>
      <c r="K326" s="3" t="str" cm="1">
        <f t="array" ref="K326">INDEX(F$1:J$1,1,MATCH(1,1/($F326:J326&lt;&gt;"")))</f>
        <v>REV.1</v>
      </c>
      <c r="L326" s="3" t="str" cm="1">
        <f t="array" ref="L326">LOOKUP(2,1/($F326:J326&lt;&gt;""),$F326:J326)</f>
        <v>04/22/'25</v>
      </c>
      <c r="M326" s="3"/>
      <c r="N326" s="3" t="str">
        <f t="shared" si="11"/>
        <v>0324</v>
      </c>
      <c r="O326" s="28"/>
      <c r="P326" s="15"/>
      <c r="Q326" s="22" cm="1">
        <f t="array" ref="Q326">_xlfn.XLOOKUP(INDEX(_xlfn.TEXTSPLIT(表格1[[#This Row],[LINE   NUMBER]],"-"),1),'DN轉換表(必要)'!B:B,'DN轉換表(必要)'!C:C,,0)</f>
        <v>1</v>
      </c>
      <c r="R326" s="22" t="str" cm="1">
        <f t="array" ref="R326">IF(IFERROR(MATCH(INDEX(_xlfn.TEXTSPLIT(表格1[[#This Row],[LINE   NUMBER]],"-"),2),介質清單!I:I,0)&gt;=1,FALSE),"Trim",INDEX(_xlfn.TEXTSPLIT(表格1[[#This Row],[LINE   NUMBER]],"-"),2))</f>
        <v>Trim</v>
      </c>
      <c r="S326" s="22" t="str" cm="1">
        <f t="array" ref="S32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HV-13261</v>
      </c>
      <c r="T326" s="22" t="str" cm="1">
        <f t="array" ref="T326">IF(LEN(INDEX(_xlfn.TEXTSPLIT(表格1[[#This Row],[LINE   NUMBER]],"-"),4))=4,INDEX(_xlfn.TEXTSPLIT(表格1[[#This Row],[LINE   NUMBER]],"-"),4),IF(LEN(MID(E326,FIND("AA",E326,1),4))=4,MID(E326,FIND("AA",E326,1),4),"Wrong"))</f>
        <v>AA1E</v>
      </c>
      <c r="U326" s="22" t="str" cm="1">
        <f t="array" ref="U32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26" s="22" t="str">
        <f>_xlfn.XLOOKUP(表格1[[#This Row],[級數]],管道等级索引表!B:B,管道等级索引表!G:G,,0)</f>
        <v>TP304</v>
      </c>
      <c r="W326" s="22" t="s">
        <v>5</v>
      </c>
      <c r="X326" s="23"/>
      <c r="Y326" s="22"/>
      <c r="Z326" s="22" t="str">
        <f>_xlfn.CONCAT(表格1[[#This Row],[系統]],"-",表格1[[#This Row],[編號]])</f>
        <v>Trim-HV-13261</v>
      </c>
      <c r="AA326" s="22"/>
      <c r="AB326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2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26" s="24" t="str">
        <f>IFERROR(_xlfn.XLOOKUP(表格1[[#This Row],[Line_No]],管道特性一覽表!A:A,管道特性一覽表!P:P,,0),"")</f>
        <v/>
      </c>
      <c r="AE326" s="24" t="str" cm="1">
        <f t="array" ref="AE326">_xlfn.IFNA(_xlfn.XLOOKUP(表格1[[#This Row],[Series NO]],'依TP NO.篩選'!A:A,'依TP NO.篩選'!R:R,,0),_xlfn.XLOOKUP(VALUE(表格1[[#This Row],[Series NO]]),VALUE('依TP NO.篩選'!A:A),'依TP NO.篩選'!R:R,,0))</f>
        <v>R132N2-Trim</v>
      </c>
      <c r="AF326" s="24" t="str">
        <f>_xlfn.XLOOKUP(表格1[[#This Row],[系統]],介質清單!A:A,介質清單!B:B,,0)</f>
        <v>Trim</v>
      </c>
      <c r="AG326" s="25" t="str">
        <f>IFERROR(_xlfn.XLOOKUP(表格1[[#This Row],[Line_No]],管道特性一覽表!A:A,管道特性一覽表!R:R,,0),"")</f>
        <v/>
      </c>
      <c r="AH326" s="22"/>
      <c r="AI326" s="24"/>
      <c r="AJ32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26" s="2" t="str" cm="1">
        <f t="array" ref="AK326">IFERROR(_xlfn.TEXTJOIN("-",TRUE,INDEX(_xlfn.TEXTSPLIT(B326,"-"),1),INDEX(_xlfn.TEXTSPLIT(B326,"-"),2),INDEX(_xlfn.TEXTSPLIT(B326,"-"),4),INDEX(_xlfn.TEXTSPLIT(B326,"-"),5)),_xlfn.TEXTJOIN("-",TRUE,_xlfn.XLOOKUP(VALUE(INDEX(_xlfn.TEXTSPLIT(B326,"-"),4)),'DN轉換表(必要)'!A:A,'DN轉換表(必要)'!B:B,,0),INDEX(_xlfn.TEXTSPLIT(B326,"-"),1),INDEX(_xlfn.TEXTSPLIT(B326,"-"),2),INDEX(_xlfn.TEXTSPLIT(B326,"-"),3),INDEX(_xlfn.TEXTSPLIT(B326,"-"),4),INDEX(_xlfn.TEXTSPLIT(B326,"-"),5)))</f>
        <v>HV-13261-AA1E-NA</v>
      </c>
      <c r="AL326" s="2" t="str">
        <f>IF(ISNUMBER(IFERROR(_xlfn.XLOOKUP(表格1[[#This Row],[Line_No]],'TEMP VALUE'!A:A,'DRAWING LIST'!A:A,,0),"")),"v","")</f>
        <v/>
      </c>
      <c r="AM326" s="2" t="str">
        <f>_xlfn.XLOOKUP(表格1[[#This Row],[Series NO]], 版本控制!$A:$A, 版本控制!$E:$E, , 0, -1)</f>
        <v>啟用</v>
      </c>
    </row>
    <row r="327" spans="1:39" hidden="1">
      <c r="A327" s="18">
        <f>'圖號清單-114.04.25'!A327</f>
        <v>325</v>
      </c>
      <c r="B327" s="14" t="str">
        <f>_xlfn.XLOOKUP(表格1[[#This Row],[Series NO]],'圖號清單-114.04.25'!A:A,'圖號清單-114.04.25'!B:B,,0)</f>
        <v>HV-13262-25-AA1E-NA</v>
      </c>
      <c r="C327" s="3" t="str">
        <f>COUNTIF($AK$2:AK327, AK327) &amp; "/" &amp; COUNTIF($AK$2:$AK$3003, AK327)</f>
        <v>1/1</v>
      </c>
      <c r="D327" s="3" t="str">
        <f t="shared" si="10"/>
        <v>HV-13262-25-AA1E-NA</v>
      </c>
      <c r="E327" s="14" t="str" cm="1">
        <f t="array" ref="E327">IFERROR(_xlfn.TEXTJOIN("-",TRUE,_xlfn.XLOOKUP(VALUE(INDEX(_xlfn.TEXTSPLIT(B327,"-"),3)),'DN轉換表(必要)'!A:A,'DN轉換表(必要)'!B:B,,0),INDEX(_xlfn.TEXTSPLIT(B327,"-"),1),INDEX(_xlfn.TEXTSPLIT(B327,"-"),2),INDEX(_xlfn.TEXTSPLIT(B327,"-"),4),INDEX(_xlfn.TEXTSPLIT(B327,"-"),5)),_xlfn.TEXTJOIN("-",TRUE,_xlfn.XLOOKUP(VALUE(INDEX(_xlfn.TEXTSPLIT(B327,"-"),4)),'DN轉換表(必要)'!A:A,'DN轉換表(必要)'!B:B,,0),INDEX(_xlfn.TEXTSPLIT(B327,"-"),1),INDEX(_xlfn.TEXTSPLIT(B327,"-"),2),INDEX(_xlfn.TEXTSPLIT(B327,"-"),3),INDEX(_xlfn.TEXTSPLIT(B327,"-"),4),INDEX(_xlfn.TEXTSPLIT(B327,"-"),5)))</f>
        <v>1"-HV-13262-AA1E-NA</v>
      </c>
      <c r="F327" s="3" t="str">
        <f>IFERROR(_xlfn.XLOOKUP(_xlfn.CONCAT(表格1[[#This Row],[Series NO]],"_",SUBSTITUTE(F$1,"REV.","")),版本控制!$F:$F,版本控制!$C:$C,,0),"")</f>
        <v>04/22/'25</v>
      </c>
      <c r="G327" s="3" t="str">
        <f>IFERROR(_xlfn.XLOOKUP(_xlfn.CONCAT(表格1[[#This Row],[Series NO]],"_",SUBSTITUTE(G$1,"REV.","")),版本控制!$F:$F,版本控制!$C:$C,,0),"")</f>
        <v/>
      </c>
      <c r="H327" s="3" t="str">
        <f>IFERROR(_xlfn.XLOOKUP(_xlfn.CONCAT(表格1[[#This Row],[Series NO]],"_",SUBSTITUTE(H$1,"REV.","")),版本控制!$F:$F,版本控制!$C:$C,,0),"")</f>
        <v/>
      </c>
      <c r="I327" s="3" t="str">
        <f>IFERROR(_xlfn.XLOOKUP(_xlfn.CONCAT(表格1[[#This Row],[Series NO]],"_",SUBSTITUTE(I$1,"REV.","")),版本控制!$F:$F,版本控制!$C:$C,,0),"")</f>
        <v/>
      </c>
      <c r="J327" s="3" t="str">
        <f>IFERROR(_xlfn.XLOOKUP(_xlfn.CONCAT(表格1[[#This Row],[Series NO]],"_",SUBSTITUTE(J$1,"REV.","")),版本控制!$F:$F,版本控制!$C:$C,,0),"")</f>
        <v/>
      </c>
      <c r="K327" s="3" t="str" cm="1">
        <f t="array" ref="K327">INDEX(F$1:J$1,1,MATCH(1,1/($F327:J327&lt;&gt;"")))</f>
        <v>REV.1</v>
      </c>
      <c r="L327" s="3" t="str" cm="1">
        <f t="array" ref="L327">LOOKUP(2,1/($F327:J327&lt;&gt;""),$F327:J327)</f>
        <v>04/22/'25</v>
      </c>
      <c r="M327" s="3"/>
      <c r="N327" s="3" t="str">
        <f t="shared" si="11"/>
        <v>0325</v>
      </c>
      <c r="O327" s="28"/>
      <c r="P327" s="15"/>
      <c r="Q327" s="22" cm="1">
        <f t="array" ref="Q327">_xlfn.XLOOKUP(INDEX(_xlfn.TEXTSPLIT(表格1[[#This Row],[LINE   NUMBER]],"-"),1),'DN轉換表(必要)'!B:B,'DN轉換表(必要)'!C:C,,0)</f>
        <v>1</v>
      </c>
      <c r="R327" s="22" t="str" cm="1">
        <f t="array" ref="R327">IF(IFERROR(MATCH(INDEX(_xlfn.TEXTSPLIT(表格1[[#This Row],[LINE   NUMBER]],"-"),2),介質清單!I:I,0)&gt;=1,FALSE),"Trim",INDEX(_xlfn.TEXTSPLIT(表格1[[#This Row],[LINE   NUMBER]],"-"),2))</f>
        <v>Trim</v>
      </c>
      <c r="S327" s="22" t="str" cm="1">
        <f t="array" ref="S32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HV-13262</v>
      </c>
      <c r="T327" s="22" t="str" cm="1">
        <f t="array" ref="T327">IF(LEN(INDEX(_xlfn.TEXTSPLIT(表格1[[#This Row],[LINE   NUMBER]],"-"),4))=4,INDEX(_xlfn.TEXTSPLIT(表格1[[#This Row],[LINE   NUMBER]],"-"),4),IF(LEN(MID(E327,FIND("AA",E327,1),4))=4,MID(E327,FIND("AA",E327,1),4),"Wrong"))</f>
        <v>AA1E</v>
      </c>
      <c r="U327" s="22" t="str" cm="1">
        <f t="array" ref="U32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27" s="22" t="str">
        <f>_xlfn.XLOOKUP(表格1[[#This Row],[級數]],管道等级索引表!B:B,管道等级索引表!G:G,,0)</f>
        <v>TP304</v>
      </c>
      <c r="W327" s="22" t="s">
        <v>5</v>
      </c>
      <c r="X327" s="23"/>
      <c r="Y327" s="22"/>
      <c r="Z327" s="22" t="str">
        <f>_xlfn.CONCAT(表格1[[#This Row],[系統]],"-",表格1[[#This Row],[編號]])</f>
        <v>Trim-HV-13262</v>
      </c>
      <c r="AA327" s="22"/>
      <c r="AB327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2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27" s="24" t="str">
        <f>IFERROR(_xlfn.XLOOKUP(表格1[[#This Row],[Line_No]],管道特性一覽表!A:A,管道特性一覽表!P:P,,0),"")</f>
        <v/>
      </c>
      <c r="AE327" s="24" t="str" cm="1">
        <f t="array" ref="AE327">_xlfn.IFNA(_xlfn.XLOOKUP(表格1[[#This Row],[Series NO]],'依TP NO.篩選'!A:A,'依TP NO.篩選'!R:R,,0),_xlfn.XLOOKUP(VALUE(表格1[[#This Row],[Series NO]]),VALUE('依TP NO.篩選'!A:A),'依TP NO.篩選'!R:R,,0))</f>
        <v>R132N3-Trim</v>
      </c>
      <c r="AF327" s="24" t="str">
        <f>_xlfn.XLOOKUP(表格1[[#This Row],[系統]],介質清單!A:A,介質清單!B:B,,0)</f>
        <v>Trim</v>
      </c>
      <c r="AG327" s="25" t="str">
        <f>IFERROR(_xlfn.XLOOKUP(表格1[[#This Row],[Line_No]],管道特性一覽表!A:A,管道特性一覽表!R:R,,0),"")</f>
        <v/>
      </c>
      <c r="AH327" s="22"/>
      <c r="AI327" s="24"/>
      <c r="AJ32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27" s="2" t="str" cm="1">
        <f t="array" ref="AK327">IFERROR(_xlfn.TEXTJOIN("-",TRUE,INDEX(_xlfn.TEXTSPLIT(B327,"-"),1),INDEX(_xlfn.TEXTSPLIT(B327,"-"),2),INDEX(_xlfn.TEXTSPLIT(B327,"-"),4),INDEX(_xlfn.TEXTSPLIT(B327,"-"),5)),_xlfn.TEXTJOIN("-",TRUE,_xlfn.XLOOKUP(VALUE(INDEX(_xlfn.TEXTSPLIT(B327,"-"),4)),'DN轉換表(必要)'!A:A,'DN轉換表(必要)'!B:B,,0),INDEX(_xlfn.TEXTSPLIT(B327,"-"),1),INDEX(_xlfn.TEXTSPLIT(B327,"-"),2),INDEX(_xlfn.TEXTSPLIT(B327,"-"),3),INDEX(_xlfn.TEXTSPLIT(B327,"-"),4),INDEX(_xlfn.TEXTSPLIT(B327,"-"),5)))</f>
        <v>HV-13262-AA1E-NA</v>
      </c>
      <c r="AL327" s="2" t="str">
        <f>IF(ISNUMBER(IFERROR(_xlfn.XLOOKUP(表格1[[#This Row],[Line_No]],'TEMP VALUE'!A:A,'DRAWING LIST'!A:A,,0),"")),"v","")</f>
        <v/>
      </c>
      <c r="AM327" s="2" t="str">
        <f>_xlfn.XLOOKUP(表格1[[#This Row],[Series NO]], 版本控制!$A:$A, 版本控制!$E:$E, , 0, -1)</f>
        <v>啟用</v>
      </c>
    </row>
    <row r="328" spans="1:39" hidden="1">
      <c r="A328" s="18">
        <f>'圖號清單-114.04.25'!A328</f>
        <v>326</v>
      </c>
      <c r="B328" s="14" t="str">
        <f>_xlfn.XLOOKUP(表格1[[#This Row],[Series NO]],'圖號清單-114.04.25'!A:A,'圖號清單-114.04.25'!B:B,,0)</f>
        <v>HV-13263-25-AA1E-NA</v>
      </c>
      <c r="C328" s="3" t="str">
        <f>COUNTIF($AK$2:AK328, AK328) &amp; "/" &amp; COUNTIF($AK$2:$AK$3003, AK328)</f>
        <v>1/1</v>
      </c>
      <c r="D328" s="3" t="str">
        <f t="shared" si="10"/>
        <v>HV-13263-25-AA1E-NA</v>
      </c>
      <c r="E328" s="14" t="str" cm="1">
        <f t="array" ref="E328">IFERROR(_xlfn.TEXTJOIN("-",TRUE,_xlfn.XLOOKUP(VALUE(INDEX(_xlfn.TEXTSPLIT(B328,"-"),3)),'DN轉換表(必要)'!A:A,'DN轉換表(必要)'!B:B,,0),INDEX(_xlfn.TEXTSPLIT(B328,"-"),1),INDEX(_xlfn.TEXTSPLIT(B328,"-"),2),INDEX(_xlfn.TEXTSPLIT(B328,"-"),4),INDEX(_xlfn.TEXTSPLIT(B328,"-"),5)),_xlfn.TEXTJOIN("-",TRUE,_xlfn.XLOOKUP(VALUE(INDEX(_xlfn.TEXTSPLIT(B328,"-"),4)),'DN轉換表(必要)'!A:A,'DN轉換表(必要)'!B:B,,0),INDEX(_xlfn.TEXTSPLIT(B328,"-"),1),INDEX(_xlfn.TEXTSPLIT(B328,"-"),2),INDEX(_xlfn.TEXTSPLIT(B328,"-"),3),INDEX(_xlfn.TEXTSPLIT(B328,"-"),4),INDEX(_xlfn.TEXTSPLIT(B328,"-"),5)))</f>
        <v>1"-HV-13263-AA1E-NA</v>
      </c>
      <c r="F328" s="3" t="str">
        <f>IFERROR(_xlfn.XLOOKUP(_xlfn.CONCAT(表格1[[#This Row],[Series NO]],"_",SUBSTITUTE(F$1,"REV.","")),版本控制!$F:$F,版本控制!$C:$C,,0),"")</f>
        <v>04/22/'25</v>
      </c>
      <c r="G328" s="3" t="str">
        <f>IFERROR(_xlfn.XLOOKUP(_xlfn.CONCAT(表格1[[#This Row],[Series NO]],"_",SUBSTITUTE(G$1,"REV.","")),版本控制!$F:$F,版本控制!$C:$C,,0),"")</f>
        <v/>
      </c>
      <c r="H328" s="3" t="str">
        <f>IFERROR(_xlfn.XLOOKUP(_xlfn.CONCAT(表格1[[#This Row],[Series NO]],"_",SUBSTITUTE(H$1,"REV.","")),版本控制!$F:$F,版本控制!$C:$C,,0),"")</f>
        <v/>
      </c>
      <c r="I328" s="3" t="str">
        <f>IFERROR(_xlfn.XLOOKUP(_xlfn.CONCAT(表格1[[#This Row],[Series NO]],"_",SUBSTITUTE(I$1,"REV.","")),版本控制!$F:$F,版本控制!$C:$C,,0),"")</f>
        <v/>
      </c>
      <c r="J328" s="3" t="str">
        <f>IFERROR(_xlfn.XLOOKUP(_xlfn.CONCAT(表格1[[#This Row],[Series NO]],"_",SUBSTITUTE(J$1,"REV.","")),版本控制!$F:$F,版本控制!$C:$C,,0),"")</f>
        <v/>
      </c>
      <c r="K328" s="3" t="str" cm="1">
        <f t="array" ref="K328">INDEX(F$1:J$1,1,MATCH(1,1/($F328:J328&lt;&gt;"")))</f>
        <v>REV.1</v>
      </c>
      <c r="L328" s="3" t="str" cm="1">
        <f t="array" ref="L328">LOOKUP(2,1/($F328:J328&lt;&gt;""),$F328:J328)</f>
        <v>04/22/'25</v>
      </c>
      <c r="M328" s="3"/>
      <c r="N328" s="3" t="str">
        <f t="shared" si="11"/>
        <v>0326</v>
      </c>
      <c r="O328" s="28"/>
      <c r="P328" s="32"/>
      <c r="Q328" s="22" cm="1">
        <f t="array" ref="Q328">_xlfn.XLOOKUP(INDEX(_xlfn.TEXTSPLIT(表格1[[#This Row],[LINE   NUMBER]],"-"),1),'DN轉換表(必要)'!B:B,'DN轉換表(必要)'!C:C,,0)</f>
        <v>1</v>
      </c>
      <c r="R328" s="22" t="str" cm="1">
        <f t="array" ref="R328">IF(IFERROR(MATCH(INDEX(_xlfn.TEXTSPLIT(表格1[[#This Row],[LINE   NUMBER]],"-"),2),介質清單!I:I,0)&gt;=1,FALSE),"Trim",INDEX(_xlfn.TEXTSPLIT(表格1[[#This Row],[LINE   NUMBER]],"-"),2))</f>
        <v>Trim</v>
      </c>
      <c r="S328" s="22" t="str" cm="1">
        <f t="array" ref="S32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HV-13263</v>
      </c>
      <c r="T328" s="22" t="str" cm="1">
        <f t="array" ref="T328">IF(LEN(INDEX(_xlfn.TEXTSPLIT(表格1[[#This Row],[LINE   NUMBER]],"-"),4))=4,INDEX(_xlfn.TEXTSPLIT(表格1[[#This Row],[LINE   NUMBER]],"-"),4),IF(LEN(MID(E328,FIND("AA",E328,1),4))=4,MID(E328,FIND("AA",E328,1),4),"Wrong"))</f>
        <v>AA1E</v>
      </c>
      <c r="U328" s="22" t="str" cm="1">
        <f t="array" ref="U32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28" s="22" t="str">
        <f>_xlfn.XLOOKUP(表格1[[#This Row],[級數]],管道等级索引表!B:B,管道等级索引表!G:G,,0)</f>
        <v>TP304</v>
      </c>
      <c r="W328" s="22" t="s">
        <v>5</v>
      </c>
      <c r="X328" s="23"/>
      <c r="Y328" s="22"/>
      <c r="Z328" s="22" t="str">
        <f>_xlfn.CONCAT(表格1[[#This Row],[系統]],"-",表格1[[#This Row],[編號]])</f>
        <v>Trim-HV-13263</v>
      </c>
      <c r="AA328" s="22"/>
      <c r="AB328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2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28" s="24" t="str">
        <f>IFERROR(_xlfn.XLOOKUP(表格1[[#This Row],[Line_No]],管道特性一覽表!A:A,管道特性一覽表!P:P,,0),"")</f>
        <v/>
      </c>
      <c r="AE328" s="24" t="str" cm="1">
        <f t="array" ref="AE328">_xlfn.IFNA(_xlfn.XLOOKUP(表格1[[#This Row],[Series NO]],'依TP NO.篩選'!A:A,'依TP NO.篩選'!R:R,,0),_xlfn.XLOOKUP(VALUE(表格1[[#This Row],[Series NO]]),VALUE('依TP NO.篩選'!A:A),'依TP NO.篩選'!R:R,,0))</f>
        <v>R132N4-Trim</v>
      </c>
      <c r="AF328" s="24" t="str">
        <f>_xlfn.XLOOKUP(表格1[[#This Row],[系統]],介質清單!A:A,介質清單!B:B,,0)</f>
        <v>Trim</v>
      </c>
      <c r="AG328" s="25" t="str">
        <f>IFERROR(_xlfn.XLOOKUP(表格1[[#This Row],[Line_No]],管道特性一覽表!A:A,管道特性一覽表!R:R,,0),"")</f>
        <v/>
      </c>
      <c r="AH328" s="22"/>
      <c r="AI328" s="24"/>
      <c r="AJ32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28" s="2" t="str" cm="1">
        <f t="array" ref="AK328">IFERROR(_xlfn.TEXTJOIN("-",TRUE,INDEX(_xlfn.TEXTSPLIT(B328,"-"),1),INDEX(_xlfn.TEXTSPLIT(B328,"-"),2),INDEX(_xlfn.TEXTSPLIT(B328,"-"),4),INDEX(_xlfn.TEXTSPLIT(B328,"-"),5)),_xlfn.TEXTJOIN("-",TRUE,_xlfn.XLOOKUP(VALUE(INDEX(_xlfn.TEXTSPLIT(B328,"-"),4)),'DN轉換表(必要)'!A:A,'DN轉換表(必要)'!B:B,,0),INDEX(_xlfn.TEXTSPLIT(B328,"-"),1),INDEX(_xlfn.TEXTSPLIT(B328,"-"),2),INDEX(_xlfn.TEXTSPLIT(B328,"-"),3),INDEX(_xlfn.TEXTSPLIT(B328,"-"),4),INDEX(_xlfn.TEXTSPLIT(B328,"-"),5)))</f>
        <v>HV-13263-AA1E-NA</v>
      </c>
      <c r="AL328" s="2" t="str">
        <f>IF(ISNUMBER(IFERROR(_xlfn.XLOOKUP(表格1[[#This Row],[Line_No]],'TEMP VALUE'!A:A,'DRAWING LIST'!A:A,,0),"")),"v","")</f>
        <v/>
      </c>
      <c r="AM328" s="2" t="str">
        <f>_xlfn.XLOOKUP(表格1[[#This Row],[Series NO]], 版本控制!$A:$A, 版本控制!$E:$E, , 0, -1)</f>
        <v>啟用</v>
      </c>
    </row>
    <row r="329" spans="1:39" hidden="1">
      <c r="A329" s="18">
        <f>'圖號清單-114.04.25'!A329</f>
        <v>327</v>
      </c>
      <c r="B329" s="14" t="str">
        <f>_xlfn.XLOOKUP(表格1[[#This Row],[Series NO]],'圖號清單-114.04.25'!A:A,'圖號清單-114.04.25'!B:B,,0)</f>
        <v>HV-14202-25-AA1B-NA</v>
      </c>
      <c r="C329" s="3" t="str">
        <f>COUNTIF($AK$2:AK329, AK329) &amp; "/" &amp; COUNTIF($AK$2:$AK$3003, AK329)</f>
        <v>1/1</v>
      </c>
      <c r="D329" s="3" t="str">
        <f t="shared" si="10"/>
        <v>HV-14202-25-AA1B-NA</v>
      </c>
      <c r="E329" s="14" t="str" cm="1">
        <f t="array" ref="E329">IFERROR(_xlfn.TEXTJOIN("-",TRUE,_xlfn.XLOOKUP(VALUE(INDEX(_xlfn.TEXTSPLIT(B329,"-"),3)),'DN轉換表(必要)'!A:A,'DN轉換表(必要)'!B:B,,0),INDEX(_xlfn.TEXTSPLIT(B329,"-"),1),INDEX(_xlfn.TEXTSPLIT(B329,"-"),2),INDEX(_xlfn.TEXTSPLIT(B329,"-"),4),INDEX(_xlfn.TEXTSPLIT(B329,"-"),5)),_xlfn.TEXTJOIN("-",TRUE,_xlfn.XLOOKUP(VALUE(INDEX(_xlfn.TEXTSPLIT(B329,"-"),4)),'DN轉換表(必要)'!A:A,'DN轉換表(必要)'!B:B,,0),INDEX(_xlfn.TEXTSPLIT(B329,"-"),1),INDEX(_xlfn.TEXTSPLIT(B329,"-"),2),INDEX(_xlfn.TEXTSPLIT(B329,"-"),3),INDEX(_xlfn.TEXTSPLIT(B329,"-"),4),INDEX(_xlfn.TEXTSPLIT(B329,"-"),5)))</f>
        <v>1"-HV-14202-AA1B-NA</v>
      </c>
      <c r="F329" s="3" t="str">
        <f>IFERROR(_xlfn.XLOOKUP(_xlfn.CONCAT(表格1[[#This Row],[Series NO]],"_",SUBSTITUTE(F$1,"REV.","")),版本控制!$F:$F,版本控制!$C:$C,,0),"")</f>
        <v>04/22/'25</v>
      </c>
      <c r="G329" s="3" t="str">
        <f>IFERROR(_xlfn.XLOOKUP(_xlfn.CONCAT(表格1[[#This Row],[Series NO]],"_",SUBSTITUTE(G$1,"REV.","")),版本控制!$F:$F,版本控制!$C:$C,,0),"")</f>
        <v/>
      </c>
      <c r="H329" s="3" t="str">
        <f>IFERROR(_xlfn.XLOOKUP(_xlfn.CONCAT(表格1[[#This Row],[Series NO]],"_",SUBSTITUTE(H$1,"REV.","")),版本控制!$F:$F,版本控制!$C:$C,,0),"")</f>
        <v/>
      </c>
      <c r="I329" s="3" t="str">
        <f>IFERROR(_xlfn.XLOOKUP(_xlfn.CONCAT(表格1[[#This Row],[Series NO]],"_",SUBSTITUTE(I$1,"REV.","")),版本控制!$F:$F,版本控制!$C:$C,,0),"")</f>
        <v/>
      </c>
      <c r="J329" s="3" t="str">
        <f>IFERROR(_xlfn.XLOOKUP(_xlfn.CONCAT(表格1[[#This Row],[Series NO]],"_",SUBSTITUTE(J$1,"REV.","")),版本控制!$F:$F,版本控制!$C:$C,,0),"")</f>
        <v/>
      </c>
      <c r="K329" s="3" t="str" cm="1">
        <f t="array" ref="K329">INDEX(F$1:J$1,1,MATCH(1,1/($F329:J329&lt;&gt;"")))</f>
        <v>REV.1</v>
      </c>
      <c r="L329" s="3" t="str" cm="1">
        <f t="array" ref="L329">LOOKUP(2,1/($F329:J329&lt;&gt;""),$F329:J329)</f>
        <v>04/22/'25</v>
      </c>
      <c r="M329" s="3"/>
      <c r="N329" s="3" t="str">
        <f t="shared" si="11"/>
        <v>0327</v>
      </c>
      <c r="O329" s="28"/>
      <c r="P329" s="32"/>
      <c r="Q329" s="22" cm="1">
        <f t="array" ref="Q329">_xlfn.XLOOKUP(INDEX(_xlfn.TEXTSPLIT(表格1[[#This Row],[LINE   NUMBER]],"-"),1),'DN轉換表(必要)'!B:B,'DN轉換表(必要)'!C:C,,0)</f>
        <v>1</v>
      </c>
      <c r="R329" s="22" t="str" cm="1">
        <f t="array" ref="R329">IF(IFERROR(MATCH(INDEX(_xlfn.TEXTSPLIT(表格1[[#This Row],[LINE   NUMBER]],"-"),2),介質清單!I:I,0)&gt;=1,FALSE),"Trim",INDEX(_xlfn.TEXTSPLIT(表格1[[#This Row],[LINE   NUMBER]],"-"),2))</f>
        <v>Trim</v>
      </c>
      <c r="S329" s="22" t="str" cm="1">
        <f t="array" ref="S32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HV-14202</v>
      </c>
      <c r="T329" s="22" t="str" cm="1">
        <f t="array" ref="T329">IF(LEN(INDEX(_xlfn.TEXTSPLIT(表格1[[#This Row],[LINE   NUMBER]],"-"),4))=4,INDEX(_xlfn.TEXTSPLIT(表格1[[#This Row],[LINE   NUMBER]],"-"),4),IF(LEN(MID(E329,FIND("AA",E329,1),4))=4,MID(E329,FIND("AA",E329,1),4),"Wrong"))</f>
        <v>AA1B</v>
      </c>
      <c r="U329" s="22" t="str" cm="1">
        <f t="array" ref="U32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29" s="22" t="str">
        <f>_xlfn.XLOOKUP(表格1[[#This Row],[級數]],管道等级索引表!B:B,管道等级索引表!G:G,,0)</f>
        <v>A106 Gr.B
API 5L Gr.B
SAWH</v>
      </c>
      <c r="W329" s="22" t="s">
        <v>5</v>
      </c>
      <c r="X329" s="23"/>
      <c r="Y329" s="22"/>
      <c r="Z329" s="22" t="str">
        <f>_xlfn.CONCAT(表格1[[#This Row],[系統]],"-",表格1[[#This Row],[編號]])</f>
        <v>Trim-HV-14202</v>
      </c>
      <c r="AA329" s="22"/>
      <c r="AB32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2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29" s="24" t="str">
        <f>IFERROR(_xlfn.XLOOKUP(表格1[[#This Row],[Line_No]],管道特性一覽表!A:A,管道特性一覽表!P:P,,0),"")</f>
        <v/>
      </c>
      <c r="AE329" s="24" t="str" cm="1">
        <f t="array" ref="AE329">_xlfn.IFNA(_xlfn.XLOOKUP(表格1[[#This Row],[Series NO]],'依TP NO.篩選'!A:A,'依TP NO.篩選'!R:R,,0),_xlfn.XLOOKUP(VALUE(表格1[[#This Row],[Series NO]]),VALUE('依TP NO.篩選'!A:A),'依TP NO.篩選'!R:R,,0))</f>
        <v>R142V1-Trim</v>
      </c>
      <c r="AF329" s="24" t="str">
        <f>_xlfn.XLOOKUP(表格1[[#This Row],[系統]],介質清單!A:A,介質清單!B:B,,0)</f>
        <v>Trim</v>
      </c>
      <c r="AG329" s="25" t="str">
        <f>IFERROR(_xlfn.XLOOKUP(表格1[[#This Row],[Line_No]],管道特性一覽表!A:A,管道特性一覽表!R:R,,0),"")</f>
        <v/>
      </c>
      <c r="AH329" s="22"/>
      <c r="AI329" s="24"/>
      <c r="AJ32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29" s="2" t="str" cm="1">
        <f t="array" ref="AK329">IFERROR(_xlfn.TEXTJOIN("-",TRUE,INDEX(_xlfn.TEXTSPLIT(B329,"-"),1),INDEX(_xlfn.TEXTSPLIT(B329,"-"),2),INDEX(_xlfn.TEXTSPLIT(B329,"-"),4),INDEX(_xlfn.TEXTSPLIT(B329,"-"),5)),_xlfn.TEXTJOIN("-",TRUE,_xlfn.XLOOKUP(VALUE(INDEX(_xlfn.TEXTSPLIT(B329,"-"),4)),'DN轉換表(必要)'!A:A,'DN轉換表(必要)'!B:B,,0),INDEX(_xlfn.TEXTSPLIT(B329,"-"),1),INDEX(_xlfn.TEXTSPLIT(B329,"-"),2),INDEX(_xlfn.TEXTSPLIT(B329,"-"),3),INDEX(_xlfn.TEXTSPLIT(B329,"-"),4),INDEX(_xlfn.TEXTSPLIT(B329,"-"),5)))</f>
        <v>HV-14202-AA1B-NA</v>
      </c>
      <c r="AL329" s="2" t="str">
        <f>IF(ISNUMBER(IFERROR(_xlfn.XLOOKUP(表格1[[#This Row],[Line_No]],'TEMP VALUE'!A:A,'DRAWING LIST'!A:A,,0),"")),"v","")</f>
        <v/>
      </c>
      <c r="AM329" s="2" t="str">
        <f>_xlfn.XLOOKUP(表格1[[#This Row],[Series NO]], 版本控制!$A:$A, 版本控制!$E:$E, , 0, -1)</f>
        <v>啟用</v>
      </c>
    </row>
    <row r="330" spans="1:39" hidden="1">
      <c r="A330" s="18">
        <f>'圖號清單-114.04.25'!A330</f>
        <v>328</v>
      </c>
      <c r="B330" s="14" t="str">
        <f>_xlfn.XLOOKUP(表格1[[#This Row],[Series NO]],'圖號清單-114.04.25'!A:A,'圖號清單-114.04.25'!B:B,,0)</f>
        <v>HV-14214-15-AA1B-NA</v>
      </c>
      <c r="C330" s="3" t="str">
        <f>COUNTIF($AK$2:AK330, AK330) &amp; "/" &amp; COUNTIF($AK$2:$AK$3003, AK330)</f>
        <v>1/1</v>
      </c>
      <c r="D330" s="3" t="str">
        <f t="shared" si="10"/>
        <v>HV-14214-15-AA1B-NA</v>
      </c>
      <c r="E330" s="14" t="str" cm="1">
        <f t="array" ref="E330">IFERROR(_xlfn.TEXTJOIN("-",TRUE,_xlfn.XLOOKUP(VALUE(INDEX(_xlfn.TEXTSPLIT(B330,"-"),3)),'DN轉換表(必要)'!A:A,'DN轉換表(必要)'!B:B,,0),INDEX(_xlfn.TEXTSPLIT(B330,"-"),1),INDEX(_xlfn.TEXTSPLIT(B330,"-"),2),INDEX(_xlfn.TEXTSPLIT(B330,"-"),4),INDEX(_xlfn.TEXTSPLIT(B330,"-"),5)),_xlfn.TEXTJOIN("-",TRUE,_xlfn.XLOOKUP(VALUE(INDEX(_xlfn.TEXTSPLIT(B330,"-"),4)),'DN轉換表(必要)'!A:A,'DN轉換表(必要)'!B:B,,0),INDEX(_xlfn.TEXTSPLIT(B330,"-"),1),INDEX(_xlfn.TEXTSPLIT(B330,"-"),2),INDEX(_xlfn.TEXTSPLIT(B330,"-"),3),INDEX(_xlfn.TEXTSPLIT(B330,"-"),4),INDEX(_xlfn.TEXTSPLIT(B330,"-"),5)))</f>
        <v>1/2"-HV-14214-AA1B-NA</v>
      </c>
      <c r="F330" s="3" t="str">
        <f>IFERROR(_xlfn.XLOOKUP(_xlfn.CONCAT(表格1[[#This Row],[Series NO]],"_",SUBSTITUTE(F$1,"REV.","")),版本控制!$F:$F,版本控制!$C:$C,,0),"")</f>
        <v>04/22/'25</v>
      </c>
      <c r="G330" s="3" t="str">
        <f>IFERROR(_xlfn.XLOOKUP(_xlfn.CONCAT(表格1[[#This Row],[Series NO]],"_",SUBSTITUTE(G$1,"REV.","")),版本控制!$F:$F,版本控制!$C:$C,,0),"")</f>
        <v/>
      </c>
      <c r="H330" s="3" t="str">
        <f>IFERROR(_xlfn.XLOOKUP(_xlfn.CONCAT(表格1[[#This Row],[Series NO]],"_",SUBSTITUTE(H$1,"REV.","")),版本控制!$F:$F,版本控制!$C:$C,,0),"")</f>
        <v/>
      </c>
      <c r="I330" s="3" t="str">
        <f>IFERROR(_xlfn.XLOOKUP(_xlfn.CONCAT(表格1[[#This Row],[Series NO]],"_",SUBSTITUTE(I$1,"REV.","")),版本控制!$F:$F,版本控制!$C:$C,,0),"")</f>
        <v/>
      </c>
      <c r="J330" s="3" t="str">
        <f>IFERROR(_xlfn.XLOOKUP(_xlfn.CONCAT(表格1[[#This Row],[Series NO]],"_",SUBSTITUTE(J$1,"REV.","")),版本控制!$F:$F,版本控制!$C:$C,,0),"")</f>
        <v/>
      </c>
      <c r="K330" s="3" t="str" cm="1">
        <f t="array" ref="K330">INDEX(F$1:J$1,1,MATCH(1,1/($F330:J330&lt;&gt;"")))</f>
        <v>REV.1</v>
      </c>
      <c r="L330" s="3" t="str" cm="1">
        <f t="array" ref="L330">LOOKUP(2,1/($F330:J330&lt;&gt;""),$F330:J330)</f>
        <v>04/22/'25</v>
      </c>
      <c r="M330" s="3"/>
      <c r="N330" s="3" t="str">
        <f t="shared" si="11"/>
        <v>0328</v>
      </c>
      <c r="O330" s="28"/>
      <c r="P330" s="15"/>
      <c r="Q330" s="22" cm="1">
        <f t="array" ref="Q330">_xlfn.XLOOKUP(INDEX(_xlfn.TEXTSPLIT(表格1[[#This Row],[LINE   NUMBER]],"-"),1),'DN轉換表(必要)'!B:B,'DN轉換表(必要)'!C:C,,0)</f>
        <v>0.5</v>
      </c>
      <c r="R330" s="22" t="str" cm="1">
        <f t="array" ref="R330">IF(IFERROR(MATCH(INDEX(_xlfn.TEXTSPLIT(表格1[[#This Row],[LINE   NUMBER]],"-"),2),介質清單!I:I,0)&gt;=1,FALSE),"Trim",INDEX(_xlfn.TEXTSPLIT(表格1[[#This Row],[LINE   NUMBER]],"-"),2))</f>
        <v>Trim</v>
      </c>
      <c r="S330" s="22" t="str" cm="1">
        <f t="array" ref="S33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HV-14214</v>
      </c>
      <c r="T330" s="22" t="str" cm="1">
        <f t="array" ref="T330">IF(LEN(INDEX(_xlfn.TEXTSPLIT(表格1[[#This Row],[LINE   NUMBER]],"-"),4))=4,INDEX(_xlfn.TEXTSPLIT(表格1[[#This Row],[LINE   NUMBER]],"-"),4),IF(LEN(MID(E330,FIND("AA",E330,1),4))=4,MID(E330,FIND("AA",E330,1),4),"Wrong"))</f>
        <v>AA1B</v>
      </c>
      <c r="U330" s="22" t="str" cm="1">
        <f t="array" ref="U33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30" s="22" t="str">
        <f>_xlfn.XLOOKUP(表格1[[#This Row],[級數]],管道等级索引表!B:B,管道等级索引表!G:G,,0)</f>
        <v>A106 Gr.B
API 5L Gr.B
SAWH</v>
      </c>
      <c r="W330" s="22" t="s">
        <v>5</v>
      </c>
      <c r="X330" s="23"/>
      <c r="Y330" s="22"/>
      <c r="Z330" s="22" t="str">
        <f>_xlfn.CONCAT(表格1[[#This Row],[系統]],"-",表格1[[#This Row],[編號]])</f>
        <v>Trim-HV-14214</v>
      </c>
      <c r="AA330" s="22"/>
      <c r="AB33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3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30" s="24" t="str">
        <f>IFERROR(_xlfn.XLOOKUP(表格1[[#This Row],[Line_No]],管道特性一覽表!A:A,管道特性一覽表!P:P,,0),"")</f>
        <v/>
      </c>
      <c r="AE330" s="24" t="str" cm="1">
        <f t="array" ref="AE330">_xlfn.IFNA(_xlfn.XLOOKUP(表格1[[#This Row],[Series NO]],'依TP NO.篩選'!A:A,'依TP NO.篩選'!R:R,,0),_xlfn.XLOOKUP(VALUE(表格1[[#This Row],[Series NO]]),VALUE('依TP NO.篩選'!A:A),'依TP NO.篩選'!R:R,,0))</f>
        <v>R142F1-Trim</v>
      </c>
      <c r="AF330" s="24" t="str">
        <f>_xlfn.XLOOKUP(表格1[[#This Row],[系統]],介質清單!A:A,介質清單!B:B,,0)</f>
        <v>Trim</v>
      </c>
      <c r="AG330" s="25" t="str">
        <f>IFERROR(_xlfn.XLOOKUP(表格1[[#This Row],[Line_No]],管道特性一覽表!A:A,管道特性一覽表!R:R,,0),"")</f>
        <v/>
      </c>
      <c r="AH330" s="22"/>
      <c r="AI330" s="24"/>
      <c r="AJ33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30" s="2" t="str" cm="1">
        <f t="array" ref="AK330">IFERROR(_xlfn.TEXTJOIN("-",TRUE,INDEX(_xlfn.TEXTSPLIT(B330,"-"),1),INDEX(_xlfn.TEXTSPLIT(B330,"-"),2),INDEX(_xlfn.TEXTSPLIT(B330,"-"),4),INDEX(_xlfn.TEXTSPLIT(B330,"-"),5)),_xlfn.TEXTJOIN("-",TRUE,_xlfn.XLOOKUP(VALUE(INDEX(_xlfn.TEXTSPLIT(B330,"-"),4)),'DN轉換表(必要)'!A:A,'DN轉換表(必要)'!B:B,,0),INDEX(_xlfn.TEXTSPLIT(B330,"-"),1),INDEX(_xlfn.TEXTSPLIT(B330,"-"),2),INDEX(_xlfn.TEXTSPLIT(B330,"-"),3),INDEX(_xlfn.TEXTSPLIT(B330,"-"),4),INDEX(_xlfn.TEXTSPLIT(B330,"-"),5)))</f>
        <v>HV-14214-AA1B-NA</v>
      </c>
      <c r="AL330" s="2" t="str">
        <f>IF(ISNUMBER(IFERROR(_xlfn.XLOOKUP(表格1[[#This Row],[Line_No]],'TEMP VALUE'!A:A,'DRAWING LIST'!A:A,,0),"")),"v","")</f>
        <v/>
      </c>
      <c r="AM330" s="2" t="str">
        <f>_xlfn.XLOOKUP(表格1[[#This Row],[Series NO]], 版本控制!$A:$A, 版本控制!$E:$E, , 0, -1)</f>
        <v>啟用</v>
      </c>
    </row>
    <row r="331" spans="1:39" hidden="1">
      <c r="A331" s="18">
        <f>'圖號清單-114.04.25'!A331</f>
        <v>329</v>
      </c>
      <c r="B331" s="14" t="str">
        <f>_xlfn.XLOOKUP(表格1[[#This Row],[Series NO]],'圖號清單-114.04.25'!A:A,'圖號清單-114.04.25'!B:B,,0)</f>
        <v>HV-R14216-15-AA1B-NA</v>
      </c>
      <c r="C331" s="3" t="str">
        <f>COUNTIF($AK$2:AK331, AK331) &amp; "/" &amp; COUNTIF($AK$2:$AK$3003, AK331)</f>
        <v>1/1</v>
      </c>
      <c r="D331" s="3" t="str">
        <f t="shared" si="10"/>
        <v>HV-R14216-15-AA1B-NA</v>
      </c>
      <c r="E331" s="14" t="str" cm="1">
        <f t="array" ref="E331">IFERROR(_xlfn.TEXTJOIN("-",TRUE,_xlfn.XLOOKUP(VALUE(INDEX(_xlfn.TEXTSPLIT(B331,"-"),3)),'DN轉換表(必要)'!A:A,'DN轉換表(必要)'!B:B,,0),INDEX(_xlfn.TEXTSPLIT(B331,"-"),1),INDEX(_xlfn.TEXTSPLIT(B331,"-"),2),INDEX(_xlfn.TEXTSPLIT(B331,"-"),4),INDEX(_xlfn.TEXTSPLIT(B331,"-"),5)),_xlfn.TEXTJOIN("-",TRUE,_xlfn.XLOOKUP(VALUE(INDEX(_xlfn.TEXTSPLIT(B331,"-"),4)),'DN轉換表(必要)'!A:A,'DN轉換表(必要)'!B:B,,0),INDEX(_xlfn.TEXTSPLIT(B331,"-"),1),INDEX(_xlfn.TEXTSPLIT(B331,"-"),2),INDEX(_xlfn.TEXTSPLIT(B331,"-"),3),INDEX(_xlfn.TEXTSPLIT(B331,"-"),4),INDEX(_xlfn.TEXTSPLIT(B331,"-"),5)))</f>
        <v>1/2"-HV-R14216-AA1B-NA</v>
      </c>
      <c r="F331" s="3" t="str">
        <f>IFERROR(_xlfn.XLOOKUP(_xlfn.CONCAT(表格1[[#This Row],[Series NO]],"_",SUBSTITUTE(F$1,"REV.","")),版本控制!$F:$F,版本控制!$C:$C,,0),"")</f>
        <v>04/22/'25</v>
      </c>
      <c r="G331" s="3" t="str">
        <f>IFERROR(_xlfn.XLOOKUP(_xlfn.CONCAT(表格1[[#This Row],[Series NO]],"_",SUBSTITUTE(G$1,"REV.","")),版本控制!$F:$F,版本控制!$C:$C,,0),"")</f>
        <v/>
      </c>
      <c r="H331" s="3" t="str">
        <f>IFERROR(_xlfn.XLOOKUP(_xlfn.CONCAT(表格1[[#This Row],[Series NO]],"_",SUBSTITUTE(H$1,"REV.","")),版本控制!$F:$F,版本控制!$C:$C,,0),"")</f>
        <v/>
      </c>
      <c r="I331" s="3" t="str">
        <f>IFERROR(_xlfn.XLOOKUP(_xlfn.CONCAT(表格1[[#This Row],[Series NO]],"_",SUBSTITUTE(I$1,"REV.","")),版本控制!$F:$F,版本控制!$C:$C,,0),"")</f>
        <v/>
      </c>
      <c r="J331" s="3" t="str">
        <f>IFERROR(_xlfn.XLOOKUP(_xlfn.CONCAT(表格1[[#This Row],[Series NO]],"_",SUBSTITUTE(J$1,"REV.","")),版本控制!$F:$F,版本控制!$C:$C,,0),"")</f>
        <v/>
      </c>
      <c r="K331" s="3" t="str" cm="1">
        <f t="array" ref="K331">INDEX(F$1:J$1,1,MATCH(1,1/($F331:J331&lt;&gt;"")))</f>
        <v>REV.1</v>
      </c>
      <c r="L331" s="3" t="str" cm="1">
        <f t="array" ref="L331">LOOKUP(2,1/($F331:J331&lt;&gt;""),$F331:J331)</f>
        <v>04/22/'25</v>
      </c>
      <c r="M331" s="3"/>
      <c r="N331" s="3" t="str">
        <f t="shared" si="11"/>
        <v>0329</v>
      </c>
      <c r="O331" s="28"/>
      <c r="P331" s="15"/>
      <c r="Q331" s="22" cm="1">
        <f t="array" ref="Q331">_xlfn.XLOOKUP(INDEX(_xlfn.TEXTSPLIT(表格1[[#This Row],[LINE   NUMBER]],"-"),1),'DN轉換表(必要)'!B:B,'DN轉換表(必要)'!C:C,,0)</f>
        <v>0.5</v>
      </c>
      <c r="R331" s="22" t="str" cm="1">
        <f t="array" ref="R331">IF(IFERROR(MATCH(INDEX(_xlfn.TEXTSPLIT(表格1[[#This Row],[LINE   NUMBER]],"-"),2),介質清單!I:I,0)&gt;=1,FALSE),"Trim",INDEX(_xlfn.TEXTSPLIT(表格1[[#This Row],[LINE   NUMBER]],"-"),2))</f>
        <v>Trim</v>
      </c>
      <c r="S331" s="22" t="str" cm="1">
        <f t="array" ref="S33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HV-R14216</v>
      </c>
      <c r="T331" s="22" t="str" cm="1">
        <f t="array" ref="T331">IF(LEN(INDEX(_xlfn.TEXTSPLIT(表格1[[#This Row],[LINE   NUMBER]],"-"),4))=4,INDEX(_xlfn.TEXTSPLIT(表格1[[#This Row],[LINE   NUMBER]],"-"),4),IF(LEN(MID(E331,FIND("AA",E331,1),4))=4,MID(E331,FIND("AA",E331,1),4),"Wrong"))</f>
        <v>AA1B</v>
      </c>
      <c r="U331" s="22" t="str" cm="1">
        <f t="array" ref="U33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31" s="22" t="str">
        <f>_xlfn.XLOOKUP(表格1[[#This Row],[級數]],管道等级索引表!B:B,管道等级索引表!G:G,,0)</f>
        <v>A106 Gr.B
API 5L Gr.B
SAWH</v>
      </c>
      <c r="W331" s="22" t="s">
        <v>5</v>
      </c>
      <c r="X331" s="23"/>
      <c r="Y331" s="22"/>
      <c r="Z331" s="22" t="str">
        <f>_xlfn.CONCAT(表格1[[#This Row],[系統]],"-",表格1[[#This Row],[編號]])</f>
        <v>Trim-HV-R14216</v>
      </c>
      <c r="AA331" s="22"/>
      <c r="AB33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3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31" s="24" t="str">
        <f>IFERROR(_xlfn.XLOOKUP(表格1[[#This Row],[Line_No]],管道特性一覽表!A:A,管道特性一覽表!P:P,,0),"")</f>
        <v/>
      </c>
      <c r="AE331" s="24" t="str" cm="1">
        <f t="array" ref="AE331">_xlfn.IFNA(_xlfn.XLOOKUP(表格1[[#This Row],[Series NO]],'依TP NO.篩選'!A:A,'依TP NO.篩選'!R:R,,0),_xlfn.XLOOKUP(VALUE(表格1[[#This Row],[Series NO]]),VALUE('依TP NO.篩選'!A:A),'依TP NO.篩選'!R:R,,0))</f>
        <v>R142F1-Trim</v>
      </c>
      <c r="AF331" s="24" t="str">
        <f>_xlfn.XLOOKUP(表格1[[#This Row],[系統]],介質清單!A:A,介質清單!B:B,,0)</f>
        <v>Trim</v>
      </c>
      <c r="AG331" s="25" t="str">
        <f>IFERROR(_xlfn.XLOOKUP(表格1[[#This Row],[Line_No]],管道特性一覽表!A:A,管道特性一覽表!R:R,,0),"")</f>
        <v/>
      </c>
      <c r="AH331" s="22"/>
      <c r="AI331" s="24"/>
      <c r="AJ33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31" s="2" t="str" cm="1">
        <f t="array" ref="AK331">IFERROR(_xlfn.TEXTJOIN("-",TRUE,INDEX(_xlfn.TEXTSPLIT(B331,"-"),1),INDEX(_xlfn.TEXTSPLIT(B331,"-"),2),INDEX(_xlfn.TEXTSPLIT(B331,"-"),4),INDEX(_xlfn.TEXTSPLIT(B331,"-"),5)),_xlfn.TEXTJOIN("-",TRUE,_xlfn.XLOOKUP(VALUE(INDEX(_xlfn.TEXTSPLIT(B331,"-"),4)),'DN轉換表(必要)'!A:A,'DN轉換表(必要)'!B:B,,0),INDEX(_xlfn.TEXTSPLIT(B331,"-"),1),INDEX(_xlfn.TEXTSPLIT(B331,"-"),2),INDEX(_xlfn.TEXTSPLIT(B331,"-"),3),INDEX(_xlfn.TEXTSPLIT(B331,"-"),4),INDEX(_xlfn.TEXTSPLIT(B331,"-"),5)))</f>
        <v>HV-R14216-AA1B-NA</v>
      </c>
      <c r="AL331" s="2" t="str">
        <f>IF(ISNUMBER(IFERROR(_xlfn.XLOOKUP(表格1[[#This Row],[Line_No]],'TEMP VALUE'!A:A,'DRAWING LIST'!A:A,,0),"")),"v","")</f>
        <v/>
      </c>
      <c r="AM331" s="2" t="str">
        <f>_xlfn.XLOOKUP(表格1[[#This Row],[Series NO]], 版本控制!$A:$A, 版本控制!$E:$E, , 0, -1)</f>
        <v>啟用</v>
      </c>
    </row>
    <row r="332" spans="1:39" hidden="1">
      <c r="A332" s="18">
        <f>'圖號清單-114.04.25'!A332</f>
        <v>330</v>
      </c>
      <c r="B332" s="14" t="str">
        <f>_xlfn.XLOOKUP(表格1[[#This Row],[Series NO]],'圖號清單-114.04.25'!A:A,'圖號清單-114.04.25'!B:B,,0)</f>
        <v>IA-0301-15-AA1E-NA</v>
      </c>
      <c r="C332" s="3" t="str">
        <f>COUNTIF($AK$2:AK332, AK332) &amp; "/" &amp; COUNTIF($AK$2:$AK$3003, AK332)</f>
        <v>1/1</v>
      </c>
      <c r="D332" s="3" t="str">
        <f t="shared" si="10"/>
        <v>IA-0301-15-AA1E-NA</v>
      </c>
      <c r="E332" s="14" t="str" cm="1">
        <f t="array" ref="E332">IFERROR(_xlfn.TEXTJOIN("-",TRUE,_xlfn.XLOOKUP(VALUE(INDEX(_xlfn.TEXTSPLIT(B332,"-"),3)),'DN轉換表(必要)'!A:A,'DN轉換表(必要)'!B:B,,0),INDEX(_xlfn.TEXTSPLIT(B332,"-"),1),INDEX(_xlfn.TEXTSPLIT(B332,"-"),2),INDEX(_xlfn.TEXTSPLIT(B332,"-"),4),INDEX(_xlfn.TEXTSPLIT(B332,"-"),5)),_xlfn.TEXTJOIN("-",TRUE,_xlfn.XLOOKUP(VALUE(INDEX(_xlfn.TEXTSPLIT(B332,"-"),4)),'DN轉換表(必要)'!A:A,'DN轉換表(必要)'!B:B,,0),INDEX(_xlfn.TEXTSPLIT(B332,"-"),1),INDEX(_xlfn.TEXTSPLIT(B332,"-"),2),INDEX(_xlfn.TEXTSPLIT(B332,"-"),3),INDEX(_xlfn.TEXTSPLIT(B332,"-"),4),INDEX(_xlfn.TEXTSPLIT(B332,"-"),5)))</f>
        <v>1/2"-IA-0301-AA1E-NA</v>
      </c>
      <c r="F332" s="3" t="str">
        <f>IFERROR(_xlfn.XLOOKUP(_xlfn.CONCAT(表格1[[#This Row],[Series NO]],"_",SUBSTITUTE(F$1,"REV.","")),版本控制!$F:$F,版本控制!$C:$C,,0),"")</f>
        <v>04/22/'25</v>
      </c>
      <c r="G332" s="3" t="str">
        <f>IFERROR(_xlfn.XLOOKUP(_xlfn.CONCAT(表格1[[#This Row],[Series NO]],"_",SUBSTITUTE(G$1,"REV.","")),版本控制!$F:$F,版本控制!$C:$C,,0),"")</f>
        <v/>
      </c>
      <c r="H332" s="3" t="str">
        <f>IFERROR(_xlfn.XLOOKUP(_xlfn.CONCAT(表格1[[#This Row],[Series NO]],"_",SUBSTITUTE(H$1,"REV.","")),版本控制!$F:$F,版本控制!$C:$C,,0),"")</f>
        <v/>
      </c>
      <c r="I332" s="3" t="str">
        <f>IFERROR(_xlfn.XLOOKUP(_xlfn.CONCAT(表格1[[#This Row],[Series NO]],"_",SUBSTITUTE(I$1,"REV.","")),版本控制!$F:$F,版本控制!$C:$C,,0),"")</f>
        <v/>
      </c>
      <c r="J332" s="3" t="str">
        <f>IFERROR(_xlfn.XLOOKUP(_xlfn.CONCAT(表格1[[#This Row],[Series NO]],"_",SUBSTITUTE(J$1,"REV.","")),版本控制!$F:$F,版本控制!$C:$C,,0),"")</f>
        <v/>
      </c>
      <c r="K332" s="3" t="str" cm="1">
        <f t="array" ref="K332">INDEX(F$1:J$1,1,MATCH(1,1/($F332:J332&lt;&gt;"")))</f>
        <v>REV.1</v>
      </c>
      <c r="L332" s="3" t="str" cm="1">
        <f t="array" ref="L332">LOOKUP(2,1/($F332:J332&lt;&gt;""),$F332:J332)</f>
        <v>04/22/'25</v>
      </c>
      <c r="M332" s="3"/>
      <c r="N332" s="3" t="str">
        <f t="shared" si="11"/>
        <v>0330</v>
      </c>
      <c r="O332" s="28"/>
      <c r="P332" s="15"/>
      <c r="Q332" s="22" cm="1">
        <f t="array" ref="Q332">_xlfn.XLOOKUP(INDEX(_xlfn.TEXTSPLIT(表格1[[#This Row],[LINE   NUMBER]],"-"),1),'DN轉換表(必要)'!B:B,'DN轉換表(必要)'!C:C,,0)</f>
        <v>0.5</v>
      </c>
      <c r="R332" s="22" t="str" cm="1">
        <f t="array" ref="R332">IF(IFERROR(MATCH(INDEX(_xlfn.TEXTSPLIT(表格1[[#This Row],[LINE   NUMBER]],"-"),2),介質清單!I:I,0)&gt;=1,FALSE),"Trim",INDEX(_xlfn.TEXTSPLIT(表格1[[#This Row],[LINE   NUMBER]],"-"),2))</f>
        <v>IA</v>
      </c>
      <c r="S332" s="22" t="str" cm="1">
        <f t="array" ref="S33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0301</v>
      </c>
      <c r="T332" s="22" t="str" cm="1">
        <f t="array" ref="T332">IF(LEN(INDEX(_xlfn.TEXTSPLIT(表格1[[#This Row],[LINE   NUMBER]],"-"),4))=4,INDEX(_xlfn.TEXTSPLIT(表格1[[#This Row],[LINE   NUMBER]],"-"),4),IF(LEN(MID(E332,FIND("AA",E332,1),4))=4,MID(E332,FIND("AA",E332,1),4),"Wrong"))</f>
        <v>AA1E</v>
      </c>
      <c r="U332" s="22" t="str" cm="1">
        <f t="array" ref="U33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32" s="22" t="str">
        <f>_xlfn.XLOOKUP(表格1[[#This Row],[級數]],管道等级索引表!B:B,管道等级索引表!G:G,,0)</f>
        <v>TP304</v>
      </c>
      <c r="W332" s="22" t="s">
        <v>5</v>
      </c>
      <c r="X332" s="23"/>
      <c r="Y332" s="22"/>
      <c r="Z332" s="22" t="str">
        <f>_xlfn.CONCAT(表格1[[#This Row],[系統]],"-",表格1[[#This Row],[編號]])</f>
        <v>IA-0301</v>
      </c>
      <c r="AA332" s="22"/>
      <c r="AB33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3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32" s="24" t="str">
        <f>IFERROR(_xlfn.XLOOKUP(表格1[[#This Row],[Line_No]],管道特性一覽表!A:A,管道特性一覽表!P:P,,0),"")</f>
        <v>空氣</v>
      </c>
      <c r="AE332" s="24" t="str" cm="1">
        <f t="array" ref="AE332">_xlfn.IFNA(_xlfn.XLOOKUP(表格1[[#This Row],[Series NO]],'依TP NO.篩選'!A:A,'依TP NO.篩選'!R:R,,0),_xlfn.XLOOKUP(VALUE(表格1[[#This Row],[Series NO]]),VALUE('依TP NO.篩選'!A:A),'依TP NO.篩選'!R:R,,0))</f>
        <v>TP-030</v>
      </c>
      <c r="AF332" s="24" t="str">
        <f>_xlfn.XLOOKUP(表格1[[#This Row],[系統]],介質清單!A:A,介質清單!B:B,,0)</f>
        <v>儀表空氣</v>
      </c>
      <c r="AG332" s="25"/>
      <c r="AH332" s="22" t="s">
        <v>3433</v>
      </c>
      <c r="AI332" s="24"/>
      <c r="AJ33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32" s="2" t="str" cm="1">
        <f t="array" ref="AK332">IFERROR(_xlfn.TEXTJOIN("-",TRUE,INDEX(_xlfn.TEXTSPLIT(B332,"-"),1),INDEX(_xlfn.TEXTSPLIT(B332,"-"),2),INDEX(_xlfn.TEXTSPLIT(B332,"-"),4),INDEX(_xlfn.TEXTSPLIT(B332,"-"),5)),_xlfn.TEXTJOIN("-",TRUE,_xlfn.XLOOKUP(VALUE(INDEX(_xlfn.TEXTSPLIT(B332,"-"),4)),'DN轉換表(必要)'!A:A,'DN轉換表(必要)'!B:B,,0),INDEX(_xlfn.TEXTSPLIT(B332,"-"),1),INDEX(_xlfn.TEXTSPLIT(B332,"-"),2),INDEX(_xlfn.TEXTSPLIT(B332,"-"),3),INDEX(_xlfn.TEXTSPLIT(B332,"-"),4),INDEX(_xlfn.TEXTSPLIT(B332,"-"),5)))</f>
        <v>IA-0301-AA1E-NA</v>
      </c>
      <c r="AL332" s="2" t="str">
        <f>IF(ISNUMBER(IFERROR(_xlfn.XLOOKUP(表格1[[#This Row],[Line_No]],'TEMP VALUE'!A:A,'DRAWING LIST'!A:A,,0),"")),"v","")</f>
        <v/>
      </c>
      <c r="AM332" s="2" t="str">
        <f>_xlfn.XLOOKUP(表格1[[#This Row],[Series NO]], 版本控制!$A:$A, 版本控制!$E:$E, , 0, -1)</f>
        <v>啟用</v>
      </c>
    </row>
    <row r="333" spans="1:39" hidden="1">
      <c r="A333" s="18">
        <f>'圖號清單-114.04.25'!A333</f>
        <v>331</v>
      </c>
      <c r="B333" s="14" t="str">
        <f>_xlfn.XLOOKUP(表格1[[#This Row],[Series NO]],'圖號清單-114.04.25'!A:A,'圖號清單-114.04.25'!B:B,,0)</f>
        <v>IA-0501-25-AA1E-NA</v>
      </c>
      <c r="C333" s="3" t="str">
        <f>COUNTIF($AK$2:AK333, AK333) &amp; "/" &amp; COUNTIF($AK$2:$AK$3003, AK333)</f>
        <v>1/1</v>
      </c>
      <c r="D333" s="3" t="str">
        <f t="shared" si="10"/>
        <v>IA-0501-25-AA1E-NA</v>
      </c>
      <c r="E333" s="14" t="str" cm="1">
        <f t="array" ref="E333">IFERROR(_xlfn.TEXTJOIN("-",TRUE,_xlfn.XLOOKUP(VALUE(INDEX(_xlfn.TEXTSPLIT(B333,"-"),3)),'DN轉換表(必要)'!A:A,'DN轉換表(必要)'!B:B,,0),INDEX(_xlfn.TEXTSPLIT(B333,"-"),1),INDEX(_xlfn.TEXTSPLIT(B333,"-"),2),INDEX(_xlfn.TEXTSPLIT(B333,"-"),4),INDEX(_xlfn.TEXTSPLIT(B333,"-"),5)),_xlfn.TEXTJOIN("-",TRUE,_xlfn.XLOOKUP(VALUE(INDEX(_xlfn.TEXTSPLIT(B333,"-"),4)),'DN轉換表(必要)'!A:A,'DN轉換表(必要)'!B:B,,0),INDEX(_xlfn.TEXTSPLIT(B333,"-"),1),INDEX(_xlfn.TEXTSPLIT(B333,"-"),2),INDEX(_xlfn.TEXTSPLIT(B333,"-"),3),INDEX(_xlfn.TEXTSPLIT(B333,"-"),4),INDEX(_xlfn.TEXTSPLIT(B333,"-"),5)))</f>
        <v>1"-IA-0501-AA1E-NA</v>
      </c>
      <c r="F333" s="3" t="str">
        <f>IFERROR(_xlfn.XLOOKUP(_xlfn.CONCAT(表格1[[#This Row],[Series NO]],"_",SUBSTITUTE(F$1,"REV.","")),版本控制!$F:$F,版本控制!$C:$C,,0),"")</f>
        <v>04/22/'25</v>
      </c>
      <c r="G333" s="3" t="str">
        <f>IFERROR(_xlfn.XLOOKUP(_xlfn.CONCAT(表格1[[#This Row],[Series NO]],"_",SUBSTITUTE(G$1,"REV.","")),版本控制!$F:$F,版本控制!$C:$C,,0),"")</f>
        <v/>
      </c>
      <c r="H333" s="3" t="str">
        <f>IFERROR(_xlfn.XLOOKUP(_xlfn.CONCAT(表格1[[#This Row],[Series NO]],"_",SUBSTITUTE(H$1,"REV.","")),版本控制!$F:$F,版本控制!$C:$C,,0),"")</f>
        <v/>
      </c>
      <c r="I333" s="3" t="str">
        <f>IFERROR(_xlfn.XLOOKUP(_xlfn.CONCAT(表格1[[#This Row],[Series NO]],"_",SUBSTITUTE(I$1,"REV.","")),版本控制!$F:$F,版本控制!$C:$C,,0),"")</f>
        <v/>
      </c>
      <c r="J333" s="3" t="str">
        <f>IFERROR(_xlfn.XLOOKUP(_xlfn.CONCAT(表格1[[#This Row],[Series NO]],"_",SUBSTITUTE(J$1,"REV.","")),版本控制!$F:$F,版本控制!$C:$C,,0),"")</f>
        <v/>
      </c>
      <c r="K333" s="3" t="str" cm="1">
        <f t="array" ref="K333">INDEX(F$1:J$1,1,MATCH(1,1/($F333:J333&lt;&gt;"")))</f>
        <v>REV.1</v>
      </c>
      <c r="L333" s="3" t="str" cm="1">
        <f t="array" ref="L333">LOOKUP(2,1/($F333:J333&lt;&gt;""),$F333:J333)</f>
        <v>04/22/'25</v>
      </c>
      <c r="M333" s="3"/>
      <c r="N333" s="3" t="str">
        <f t="shared" si="11"/>
        <v>0331</v>
      </c>
      <c r="O333" s="28"/>
      <c r="P333" s="15"/>
      <c r="Q333" s="22" cm="1">
        <f t="array" ref="Q333">_xlfn.XLOOKUP(INDEX(_xlfn.TEXTSPLIT(表格1[[#This Row],[LINE   NUMBER]],"-"),1),'DN轉換表(必要)'!B:B,'DN轉換表(必要)'!C:C,,0)</f>
        <v>1</v>
      </c>
      <c r="R333" s="22" t="str" cm="1">
        <f t="array" ref="R333">IF(IFERROR(MATCH(INDEX(_xlfn.TEXTSPLIT(表格1[[#This Row],[LINE   NUMBER]],"-"),2),介質清單!I:I,0)&gt;=1,FALSE),"Trim",INDEX(_xlfn.TEXTSPLIT(表格1[[#This Row],[LINE   NUMBER]],"-"),2))</f>
        <v>IA</v>
      </c>
      <c r="S333" s="22" t="str" cm="1">
        <f t="array" ref="S33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0501</v>
      </c>
      <c r="T333" s="22" t="str" cm="1">
        <f t="array" ref="T333">IF(LEN(INDEX(_xlfn.TEXTSPLIT(表格1[[#This Row],[LINE   NUMBER]],"-"),4))=4,INDEX(_xlfn.TEXTSPLIT(表格1[[#This Row],[LINE   NUMBER]],"-"),4),IF(LEN(MID(E333,FIND("AA",E333,1),4))=4,MID(E333,FIND("AA",E333,1),4),"Wrong"))</f>
        <v>AA1E</v>
      </c>
      <c r="U333" s="22" t="str" cm="1">
        <f t="array" ref="U33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33" s="22" t="str">
        <f>_xlfn.XLOOKUP(表格1[[#This Row],[級數]],管道等级索引表!B:B,管道等级索引表!G:G,,0)</f>
        <v>TP304</v>
      </c>
      <c r="W333" s="22" t="s">
        <v>5</v>
      </c>
      <c r="X333" s="23"/>
      <c r="Y333" s="22"/>
      <c r="Z333" s="22" t="str">
        <f>_xlfn.CONCAT(表格1[[#This Row],[系統]],"-",表格1[[#This Row],[編號]])</f>
        <v>IA-0501</v>
      </c>
      <c r="AA333" s="22"/>
      <c r="AB33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3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33" s="24" t="str">
        <f>IFERROR(_xlfn.XLOOKUP(表格1[[#This Row],[Line_No]],管道特性一覽表!A:A,管道特性一覽表!P:P,,0),"")</f>
        <v/>
      </c>
      <c r="AE333" s="24" t="str" cm="1">
        <f t="array" ref="AE333">_xlfn.IFNA(_xlfn.XLOOKUP(表格1[[#This Row],[Series NO]],'依TP NO.篩選'!A:A,'依TP NO.篩選'!R:R,,0),_xlfn.XLOOKUP(VALUE(表格1[[#This Row],[Series NO]]),VALUE('依TP NO.篩選'!A:A),'依TP NO.篩選'!R:R,,0))</f>
        <v>TP-030</v>
      </c>
      <c r="AF333" s="24" t="str">
        <f>_xlfn.XLOOKUP(表格1[[#This Row],[系統]],介質清單!A:A,介質清單!B:B,,0)</f>
        <v>儀表空氣</v>
      </c>
      <c r="AG333" s="25" t="str">
        <f>IFERROR(_xlfn.XLOOKUP(表格1[[#This Row],[Line_No]],管道特性一覽表!A:A,管道特性一覽表!R:R,,0),"")</f>
        <v/>
      </c>
      <c r="AH333" s="22" t="s">
        <v>3433</v>
      </c>
      <c r="AI333" s="24"/>
      <c r="AJ33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33" s="2" t="str" cm="1">
        <f t="array" ref="AK333">IFERROR(_xlfn.TEXTJOIN("-",TRUE,INDEX(_xlfn.TEXTSPLIT(B333,"-"),1),INDEX(_xlfn.TEXTSPLIT(B333,"-"),2),INDEX(_xlfn.TEXTSPLIT(B333,"-"),4),INDEX(_xlfn.TEXTSPLIT(B333,"-"),5)),_xlfn.TEXTJOIN("-",TRUE,_xlfn.XLOOKUP(VALUE(INDEX(_xlfn.TEXTSPLIT(B333,"-"),4)),'DN轉換表(必要)'!A:A,'DN轉換表(必要)'!B:B,,0),INDEX(_xlfn.TEXTSPLIT(B333,"-"),1),INDEX(_xlfn.TEXTSPLIT(B333,"-"),2),INDEX(_xlfn.TEXTSPLIT(B333,"-"),3),INDEX(_xlfn.TEXTSPLIT(B333,"-"),4),INDEX(_xlfn.TEXTSPLIT(B333,"-"),5)))</f>
        <v>IA-0501-AA1E-NA</v>
      </c>
      <c r="AL333" s="2" t="str">
        <f>IF(ISNUMBER(IFERROR(_xlfn.XLOOKUP(表格1[[#This Row],[Line_No]],'TEMP VALUE'!A:A,'DRAWING LIST'!A:A,,0),"")),"v","")</f>
        <v/>
      </c>
      <c r="AM333" s="2" t="str">
        <f>_xlfn.XLOOKUP(表格1[[#This Row],[Series NO]], 版本控制!$A:$A, 版本控制!$E:$E, , 0, -1)</f>
        <v>啟用</v>
      </c>
    </row>
    <row r="334" spans="1:39" hidden="1">
      <c r="A334" s="18">
        <f>'圖號清單-114.04.25'!A334</f>
        <v>332</v>
      </c>
      <c r="B334" s="14" t="str">
        <f>_xlfn.XLOOKUP(表格1[[#This Row],[Series NO]],'圖號清單-114.04.25'!A:A,'圖號清單-114.04.25'!B:B,,0)</f>
        <v>IA-1011-25-AA1E-NA-1</v>
      </c>
      <c r="C334" s="3" t="str">
        <f>COUNTIF($AK$2:AK334, AK334) &amp; "/" &amp; COUNTIF($AK$2:$AK$3003, AK334)</f>
        <v>1/4</v>
      </c>
      <c r="D334" s="3" t="str">
        <f t="shared" si="10"/>
        <v>IA-1011-25-AA1E-NA</v>
      </c>
      <c r="E334" s="14" t="str" cm="1">
        <f t="array" ref="E334">IFERROR(_xlfn.TEXTJOIN("-",TRUE,_xlfn.XLOOKUP(VALUE(INDEX(_xlfn.TEXTSPLIT(B334,"-"),3)),'DN轉換表(必要)'!A:A,'DN轉換表(必要)'!B:B,,0),INDEX(_xlfn.TEXTSPLIT(B334,"-"),1),INDEX(_xlfn.TEXTSPLIT(B334,"-"),2),INDEX(_xlfn.TEXTSPLIT(B334,"-"),4),INDEX(_xlfn.TEXTSPLIT(B334,"-"),5)),_xlfn.TEXTJOIN("-",TRUE,_xlfn.XLOOKUP(VALUE(INDEX(_xlfn.TEXTSPLIT(B334,"-"),4)),'DN轉換表(必要)'!A:A,'DN轉換表(必要)'!B:B,,0),INDEX(_xlfn.TEXTSPLIT(B334,"-"),1),INDEX(_xlfn.TEXTSPLIT(B334,"-"),2),INDEX(_xlfn.TEXTSPLIT(B334,"-"),3),INDEX(_xlfn.TEXTSPLIT(B334,"-"),4),INDEX(_xlfn.TEXTSPLIT(B334,"-"),5)))</f>
        <v>1"-IA-1011-AA1E-NA</v>
      </c>
      <c r="F334" s="3" t="str">
        <f>IFERROR(_xlfn.XLOOKUP(_xlfn.CONCAT(表格1[[#This Row],[Series NO]],"_",SUBSTITUTE(F$1,"REV.","")),版本控制!$F:$F,版本控制!$C:$C,,0),"")</f>
        <v>04/22/'25</v>
      </c>
      <c r="G334" s="3" t="str">
        <f>IFERROR(_xlfn.XLOOKUP(_xlfn.CONCAT(表格1[[#This Row],[Series NO]],"_",SUBSTITUTE(G$1,"REV.","")),版本控制!$F:$F,版本控制!$C:$C,,0),"")</f>
        <v/>
      </c>
      <c r="H334" s="3" t="str">
        <f>IFERROR(_xlfn.XLOOKUP(_xlfn.CONCAT(表格1[[#This Row],[Series NO]],"_",SUBSTITUTE(H$1,"REV.","")),版本控制!$F:$F,版本控制!$C:$C,,0),"")</f>
        <v/>
      </c>
      <c r="I334" s="3" t="str">
        <f>IFERROR(_xlfn.XLOOKUP(_xlfn.CONCAT(表格1[[#This Row],[Series NO]],"_",SUBSTITUTE(I$1,"REV.","")),版本控制!$F:$F,版本控制!$C:$C,,0),"")</f>
        <v/>
      </c>
      <c r="J334" s="3" t="str">
        <f>IFERROR(_xlfn.XLOOKUP(_xlfn.CONCAT(表格1[[#This Row],[Series NO]],"_",SUBSTITUTE(J$1,"REV.","")),版本控制!$F:$F,版本控制!$C:$C,,0),"")</f>
        <v/>
      </c>
      <c r="K334" s="3" t="str" cm="1">
        <f t="array" ref="K334">INDEX(F$1:J$1,1,MATCH(1,1/($F334:J334&lt;&gt;"")))</f>
        <v>REV.1</v>
      </c>
      <c r="L334" s="3" t="str" cm="1">
        <f t="array" ref="L334">LOOKUP(2,1/($F334:J334&lt;&gt;""),$F334:J334)</f>
        <v>04/22/'25</v>
      </c>
      <c r="M334" s="3"/>
      <c r="N334" s="3" t="str">
        <f t="shared" si="11"/>
        <v>0332</v>
      </c>
      <c r="O334" s="28"/>
      <c r="P334" s="15"/>
      <c r="Q334" s="22" cm="1">
        <f t="array" ref="Q334">_xlfn.XLOOKUP(INDEX(_xlfn.TEXTSPLIT(表格1[[#This Row],[LINE   NUMBER]],"-"),1),'DN轉換表(必要)'!B:B,'DN轉換表(必要)'!C:C,,0)</f>
        <v>1</v>
      </c>
      <c r="R334" s="22" t="str" cm="1">
        <f t="array" ref="R334">IF(IFERROR(MATCH(INDEX(_xlfn.TEXTSPLIT(表格1[[#This Row],[LINE   NUMBER]],"-"),2),介質清單!I:I,0)&gt;=1,FALSE),"Trim",INDEX(_xlfn.TEXTSPLIT(表格1[[#This Row],[LINE   NUMBER]],"-"),2))</f>
        <v>IA</v>
      </c>
      <c r="S334" s="22" t="str" cm="1">
        <f t="array" ref="S33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1011</v>
      </c>
      <c r="T334" s="22" t="str" cm="1">
        <f t="array" ref="T334">IF(LEN(INDEX(_xlfn.TEXTSPLIT(表格1[[#This Row],[LINE   NUMBER]],"-"),4))=4,INDEX(_xlfn.TEXTSPLIT(表格1[[#This Row],[LINE   NUMBER]],"-"),4),IF(LEN(MID(E334,FIND("AA",E334,1),4))=4,MID(E334,FIND("AA",E334,1),4),"Wrong"))</f>
        <v>AA1E</v>
      </c>
      <c r="U334" s="22" t="str" cm="1">
        <f t="array" ref="U33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34" s="22" t="str">
        <f>_xlfn.XLOOKUP(表格1[[#This Row],[級數]],管道等级索引表!B:B,管道等级索引表!G:G,,0)</f>
        <v>TP304</v>
      </c>
      <c r="W334" s="22" t="s">
        <v>5</v>
      </c>
      <c r="X334" s="23"/>
      <c r="Y334" s="22"/>
      <c r="Z334" s="22" t="str">
        <f>_xlfn.CONCAT(表格1[[#This Row],[系統]],"-",表格1[[#This Row],[編號]])</f>
        <v>IA-1011</v>
      </c>
      <c r="AA334" s="22"/>
      <c r="AB33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3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34" s="24" t="str">
        <f>IFERROR(_xlfn.XLOOKUP(表格1[[#This Row],[Line_No]],管道特性一覽表!A:A,管道特性一覽表!P:P,,0),"")</f>
        <v>空氣</v>
      </c>
      <c r="AE334" s="24" t="str" cm="1">
        <f t="array" ref="AE334">_xlfn.IFNA(_xlfn.XLOOKUP(表格1[[#This Row],[Series NO]],'依TP NO.篩選'!A:A,'依TP NO.篩選'!R:R,,0),_xlfn.XLOOKUP(VALUE(表格1[[#This Row],[Series NO]]),VALUE('依TP NO.篩選'!A:A),'依TP NO.篩選'!R:R,,0))</f>
        <v>TP-030</v>
      </c>
      <c r="AF334" s="24" t="str">
        <f>_xlfn.XLOOKUP(表格1[[#This Row],[系統]],介質清單!A:A,介質清單!B:B,,0)</f>
        <v>儀表空氣</v>
      </c>
      <c r="AG334" s="25"/>
      <c r="AH334" s="22" t="s">
        <v>3433</v>
      </c>
      <c r="AI334" s="24"/>
      <c r="AJ33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34" s="2" t="str" cm="1">
        <f t="array" ref="AK334">IFERROR(_xlfn.TEXTJOIN("-",TRUE,INDEX(_xlfn.TEXTSPLIT(B334,"-"),1),INDEX(_xlfn.TEXTSPLIT(B334,"-"),2),INDEX(_xlfn.TEXTSPLIT(B334,"-"),4),INDEX(_xlfn.TEXTSPLIT(B334,"-"),5)),_xlfn.TEXTJOIN("-",TRUE,_xlfn.XLOOKUP(VALUE(INDEX(_xlfn.TEXTSPLIT(B334,"-"),4)),'DN轉換表(必要)'!A:A,'DN轉換表(必要)'!B:B,,0),INDEX(_xlfn.TEXTSPLIT(B334,"-"),1),INDEX(_xlfn.TEXTSPLIT(B334,"-"),2),INDEX(_xlfn.TEXTSPLIT(B334,"-"),3),INDEX(_xlfn.TEXTSPLIT(B334,"-"),4),INDEX(_xlfn.TEXTSPLIT(B334,"-"),5)))</f>
        <v>IA-1011-AA1E-NA</v>
      </c>
      <c r="AL334" s="2" t="str">
        <f>IF(ISNUMBER(IFERROR(_xlfn.XLOOKUP(表格1[[#This Row],[Line_No]],'TEMP VALUE'!A:A,'DRAWING LIST'!A:A,,0),"")),"v","")</f>
        <v/>
      </c>
      <c r="AM334" s="2" t="str">
        <f>_xlfn.XLOOKUP(表格1[[#This Row],[Series NO]], 版本控制!$A:$A, 版本控制!$E:$E, , 0, -1)</f>
        <v>啟用</v>
      </c>
    </row>
    <row r="335" spans="1:39" hidden="1">
      <c r="A335" s="18">
        <f>'圖號清單-114.04.25'!A335</f>
        <v>333</v>
      </c>
      <c r="B335" s="14" t="str">
        <f>_xlfn.XLOOKUP(表格1[[#This Row],[Series NO]],'圖號清單-114.04.25'!A:A,'圖號清單-114.04.25'!B:B,,0)</f>
        <v>IA-1011-25-AA1E-NA-2-1</v>
      </c>
      <c r="C335" s="3" t="str">
        <f>COUNTIF($AK$2:AK335, AK335) &amp; "/" &amp; COUNTIF($AK$2:$AK$3003, AK335)</f>
        <v>2/4</v>
      </c>
      <c r="D335" s="3" t="str">
        <f t="shared" si="10"/>
        <v>IA-1011-25-AA1E-NA</v>
      </c>
      <c r="E335" s="14" t="str" cm="1">
        <f t="array" ref="E335">IFERROR(_xlfn.TEXTJOIN("-",TRUE,_xlfn.XLOOKUP(VALUE(INDEX(_xlfn.TEXTSPLIT(B335,"-"),3)),'DN轉換表(必要)'!A:A,'DN轉換表(必要)'!B:B,,0),INDEX(_xlfn.TEXTSPLIT(B335,"-"),1),INDEX(_xlfn.TEXTSPLIT(B335,"-"),2),INDEX(_xlfn.TEXTSPLIT(B335,"-"),4),INDEX(_xlfn.TEXTSPLIT(B335,"-"),5)),_xlfn.TEXTJOIN("-",TRUE,_xlfn.XLOOKUP(VALUE(INDEX(_xlfn.TEXTSPLIT(B335,"-"),4)),'DN轉換表(必要)'!A:A,'DN轉換表(必要)'!B:B,,0),INDEX(_xlfn.TEXTSPLIT(B335,"-"),1),INDEX(_xlfn.TEXTSPLIT(B335,"-"),2),INDEX(_xlfn.TEXTSPLIT(B335,"-"),3),INDEX(_xlfn.TEXTSPLIT(B335,"-"),4),INDEX(_xlfn.TEXTSPLIT(B335,"-"),5)))</f>
        <v>1"-IA-1011-AA1E-NA</v>
      </c>
      <c r="F335" s="3" t="str">
        <f>IFERROR(_xlfn.XLOOKUP(_xlfn.CONCAT(表格1[[#This Row],[Series NO]],"_",SUBSTITUTE(F$1,"REV.","")),版本控制!$F:$F,版本控制!$C:$C,,0),"")</f>
        <v>04/22/'25</v>
      </c>
      <c r="G335" s="3" t="str">
        <f>IFERROR(_xlfn.XLOOKUP(_xlfn.CONCAT(表格1[[#This Row],[Series NO]],"_",SUBSTITUTE(G$1,"REV.","")),版本控制!$F:$F,版本控制!$C:$C,,0),"")</f>
        <v/>
      </c>
      <c r="H335" s="3" t="str">
        <f>IFERROR(_xlfn.XLOOKUP(_xlfn.CONCAT(表格1[[#This Row],[Series NO]],"_",SUBSTITUTE(H$1,"REV.","")),版本控制!$F:$F,版本控制!$C:$C,,0),"")</f>
        <v/>
      </c>
      <c r="I335" s="3" t="str">
        <f>IFERROR(_xlfn.XLOOKUP(_xlfn.CONCAT(表格1[[#This Row],[Series NO]],"_",SUBSTITUTE(I$1,"REV.","")),版本控制!$F:$F,版本控制!$C:$C,,0),"")</f>
        <v/>
      </c>
      <c r="J335" s="3" t="str">
        <f>IFERROR(_xlfn.XLOOKUP(_xlfn.CONCAT(表格1[[#This Row],[Series NO]],"_",SUBSTITUTE(J$1,"REV.","")),版本控制!$F:$F,版本控制!$C:$C,,0),"")</f>
        <v/>
      </c>
      <c r="K335" s="3" t="str" cm="1">
        <f t="array" ref="K335">INDEX(F$1:J$1,1,MATCH(1,1/($F335:J335&lt;&gt;"")))</f>
        <v>REV.1</v>
      </c>
      <c r="L335" s="3" t="str" cm="1">
        <f t="array" ref="L335">LOOKUP(2,1/($F335:J335&lt;&gt;""),$F335:J335)</f>
        <v>04/22/'25</v>
      </c>
      <c r="M335" s="3"/>
      <c r="N335" s="3" t="str">
        <f t="shared" si="11"/>
        <v>0333</v>
      </c>
      <c r="O335" s="28"/>
      <c r="P335" s="15"/>
      <c r="Q335" s="22" cm="1">
        <f t="array" ref="Q335">_xlfn.XLOOKUP(INDEX(_xlfn.TEXTSPLIT(表格1[[#This Row],[LINE   NUMBER]],"-"),1),'DN轉換表(必要)'!B:B,'DN轉換表(必要)'!C:C,,0)</f>
        <v>1</v>
      </c>
      <c r="R335" s="22" t="str" cm="1">
        <f t="array" ref="R335">IF(IFERROR(MATCH(INDEX(_xlfn.TEXTSPLIT(表格1[[#This Row],[LINE   NUMBER]],"-"),2),介質清單!I:I,0)&gt;=1,FALSE),"Trim",INDEX(_xlfn.TEXTSPLIT(表格1[[#This Row],[LINE   NUMBER]],"-"),2))</f>
        <v>IA</v>
      </c>
      <c r="S335" s="22" t="str" cm="1">
        <f t="array" ref="S33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1011</v>
      </c>
      <c r="T335" s="22" t="str" cm="1">
        <f t="array" ref="T335">IF(LEN(INDEX(_xlfn.TEXTSPLIT(表格1[[#This Row],[LINE   NUMBER]],"-"),4))=4,INDEX(_xlfn.TEXTSPLIT(表格1[[#This Row],[LINE   NUMBER]],"-"),4),IF(LEN(MID(E335,FIND("AA",E335,1),4))=4,MID(E335,FIND("AA",E335,1),4),"Wrong"))</f>
        <v>AA1E</v>
      </c>
      <c r="U335" s="22" t="str" cm="1">
        <f t="array" ref="U33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35" s="22" t="str">
        <f>_xlfn.XLOOKUP(表格1[[#This Row],[級數]],管道等级索引表!B:B,管道等级索引表!G:G,,0)</f>
        <v>TP304</v>
      </c>
      <c r="W335" s="22" t="s">
        <v>5</v>
      </c>
      <c r="X335" s="23"/>
      <c r="Y335" s="22"/>
      <c r="Z335" s="22" t="str">
        <f>_xlfn.CONCAT(表格1[[#This Row],[系統]],"-",表格1[[#This Row],[編號]])</f>
        <v>IA-1011</v>
      </c>
      <c r="AA335" s="22"/>
      <c r="AB33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3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35" s="24" t="str">
        <f>IFERROR(_xlfn.XLOOKUP(表格1[[#This Row],[Line_No]],管道特性一覽表!A:A,管道特性一覽表!P:P,,0),"")</f>
        <v>空氣</v>
      </c>
      <c r="AE335" s="24" t="str" cm="1">
        <f t="array" ref="AE335">_xlfn.IFNA(_xlfn.XLOOKUP(表格1[[#This Row],[Series NO]],'依TP NO.篩選'!A:A,'依TP NO.篩選'!R:R,,0),_xlfn.XLOOKUP(VALUE(表格1[[#This Row],[Series NO]]),VALUE('依TP NO.篩選'!A:A),'依TP NO.篩選'!R:R,,0))</f>
        <v>TP-030</v>
      </c>
      <c r="AF335" s="24" t="str">
        <f>_xlfn.XLOOKUP(表格1[[#This Row],[系統]],介質清單!A:A,介質清單!B:B,,0)</f>
        <v>儀表空氣</v>
      </c>
      <c r="AG335" s="25"/>
      <c r="AH335" s="22" t="s">
        <v>3433</v>
      </c>
      <c r="AI335" s="24"/>
      <c r="AJ33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35" s="2" t="str" cm="1">
        <f t="array" ref="AK335">IFERROR(_xlfn.TEXTJOIN("-",TRUE,INDEX(_xlfn.TEXTSPLIT(B335,"-"),1),INDEX(_xlfn.TEXTSPLIT(B335,"-"),2),INDEX(_xlfn.TEXTSPLIT(B335,"-"),4),INDEX(_xlfn.TEXTSPLIT(B335,"-"),5)),_xlfn.TEXTJOIN("-",TRUE,_xlfn.XLOOKUP(VALUE(INDEX(_xlfn.TEXTSPLIT(B335,"-"),4)),'DN轉換表(必要)'!A:A,'DN轉換表(必要)'!B:B,,0),INDEX(_xlfn.TEXTSPLIT(B335,"-"),1),INDEX(_xlfn.TEXTSPLIT(B335,"-"),2),INDEX(_xlfn.TEXTSPLIT(B335,"-"),3),INDEX(_xlfn.TEXTSPLIT(B335,"-"),4),INDEX(_xlfn.TEXTSPLIT(B335,"-"),5)))</f>
        <v>IA-1011-AA1E-NA</v>
      </c>
      <c r="AL335" s="2" t="str">
        <f>IF(ISNUMBER(IFERROR(_xlfn.XLOOKUP(表格1[[#This Row],[Line_No]],'TEMP VALUE'!A:A,'DRAWING LIST'!A:A,,0),"")),"v","")</f>
        <v/>
      </c>
      <c r="AM335" s="2" t="str">
        <f>_xlfn.XLOOKUP(表格1[[#This Row],[Series NO]], 版本控制!$A:$A, 版本控制!$E:$E, , 0, -1)</f>
        <v>啟用</v>
      </c>
    </row>
    <row r="336" spans="1:39" hidden="1">
      <c r="A336" s="18">
        <f>'圖號清單-114.04.25'!A336</f>
        <v>334</v>
      </c>
      <c r="B336" s="14" t="str">
        <f>_xlfn.XLOOKUP(表格1[[#This Row],[Series NO]],'圖號清單-114.04.25'!A:A,'圖號清單-114.04.25'!B:B,,0)</f>
        <v>IA-1011-25-AA1E-NA-2-2</v>
      </c>
      <c r="C336" s="3" t="str">
        <f>COUNTIF($AK$2:AK336, AK336) &amp; "/" &amp; COUNTIF($AK$2:$AK$3003, AK336)</f>
        <v>3/4</v>
      </c>
      <c r="D336" s="3" t="str">
        <f t="shared" si="10"/>
        <v>IA-1011-25-AA1E-NA</v>
      </c>
      <c r="E336" s="14" t="str" cm="1">
        <f t="array" ref="E336">IFERROR(_xlfn.TEXTJOIN("-",TRUE,_xlfn.XLOOKUP(VALUE(INDEX(_xlfn.TEXTSPLIT(B336,"-"),3)),'DN轉換表(必要)'!A:A,'DN轉換表(必要)'!B:B,,0),INDEX(_xlfn.TEXTSPLIT(B336,"-"),1),INDEX(_xlfn.TEXTSPLIT(B336,"-"),2),INDEX(_xlfn.TEXTSPLIT(B336,"-"),4),INDEX(_xlfn.TEXTSPLIT(B336,"-"),5)),_xlfn.TEXTJOIN("-",TRUE,_xlfn.XLOOKUP(VALUE(INDEX(_xlfn.TEXTSPLIT(B336,"-"),4)),'DN轉換表(必要)'!A:A,'DN轉換表(必要)'!B:B,,0),INDEX(_xlfn.TEXTSPLIT(B336,"-"),1),INDEX(_xlfn.TEXTSPLIT(B336,"-"),2),INDEX(_xlfn.TEXTSPLIT(B336,"-"),3),INDEX(_xlfn.TEXTSPLIT(B336,"-"),4),INDEX(_xlfn.TEXTSPLIT(B336,"-"),5)))</f>
        <v>1"-IA-1011-AA1E-NA</v>
      </c>
      <c r="F336" s="3" t="str">
        <f>IFERROR(_xlfn.XLOOKUP(_xlfn.CONCAT(表格1[[#This Row],[Series NO]],"_",SUBSTITUTE(F$1,"REV.","")),版本控制!$F:$F,版本控制!$C:$C,,0),"")</f>
        <v>04/22/'25</v>
      </c>
      <c r="G336" s="3" t="str">
        <f>IFERROR(_xlfn.XLOOKUP(_xlfn.CONCAT(表格1[[#This Row],[Series NO]],"_",SUBSTITUTE(G$1,"REV.","")),版本控制!$F:$F,版本控制!$C:$C,,0),"")</f>
        <v/>
      </c>
      <c r="H336" s="3" t="str">
        <f>IFERROR(_xlfn.XLOOKUP(_xlfn.CONCAT(表格1[[#This Row],[Series NO]],"_",SUBSTITUTE(H$1,"REV.","")),版本控制!$F:$F,版本控制!$C:$C,,0),"")</f>
        <v/>
      </c>
      <c r="I336" s="3" t="str">
        <f>IFERROR(_xlfn.XLOOKUP(_xlfn.CONCAT(表格1[[#This Row],[Series NO]],"_",SUBSTITUTE(I$1,"REV.","")),版本控制!$F:$F,版本控制!$C:$C,,0),"")</f>
        <v/>
      </c>
      <c r="J336" s="3" t="str">
        <f>IFERROR(_xlfn.XLOOKUP(_xlfn.CONCAT(表格1[[#This Row],[Series NO]],"_",SUBSTITUTE(J$1,"REV.","")),版本控制!$F:$F,版本控制!$C:$C,,0),"")</f>
        <v/>
      </c>
      <c r="K336" s="3" t="str" cm="1">
        <f t="array" ref="K336">INDEX(F$1:J$1,1,MATCH(1,1/($F336:J336&lt;&gt;"")))</f>
        <v>REV.1</v>
      </c>
      <c r="L336" s="3" t="str" cm="1">
        <f t="array" ref="L336">LOOKUP(2,1/($F336:J336&lt;&gt;""),$F336:J336)</f>
        <v>04/22/'25</v>
      </c>
      <c r="M336" s="3"/>
      <c r="N336" s="3" t="str">
        <f t="shared" si="11"/>
        <v>0334</v>
      </c>
      <c r="O336" s="28"/>
      <c r="P336" s="15"/>
      <c r="Q336" s="22" cm="1">
        <f t="array" ref="Q336">_xlfn.XLOOKUP(INDEX(_xlfn.TEXTSPLIT(表格1[[#This Row],[LINE   NUMBER]],"-"),1),'DN轉換表(必要)'!B:B,'DN轉換表(必要)'!C:C,,0)</f>
        <v>1</v>
      </c>
      <c r="R336" s="22" t="str" cm="1">
        <f t="array" ref="R336">IF(IFERROR(MATCH(INDEX(_xlfn.TEXTSPLIT(表格1[[#This Row],[LINE   NUMBER]],"-"),2),介質清單!I:I,0)&gt;=1,FALSE),"Trim",INDEX(_xlfn.TEXTSPLIT(表格1[[#This Row],[LINE   NUMBER]],"-"),2))</f>
        <v>IA</v>
      </c>
      <c r="S336" s="22" t="str" cm="1">
        <f t="array" ref="S33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1011</v>
      </c>
      <c r="T336" s="22" t="str" cm="1">
        <f t="array" ref="T336">IF(LEN(INDEX(_xlfn.TEXTSPLIT(表格1[[#This Row],[LINE   NUMBER]],"-"),4))=4,INDEX(_xlfn.TEXTSPLIT(表格1[[#This Row],[LINE   NUMBER]],"-"),4),IF(LEN(MID(E336,FIND("AA",E336,1),4))=4,MID(E336,FIND("AA",E336,1),4),"Wrong"))</f>
        <v>AA1E</v>
      </c>
      <c r="U336" s="22" t="str" cm="1">
        <f t="array" ref="U33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36" s="22" t="str">
        <f>_xlfn.XLOOKUP(表格1[[#This Row],[級數]],管道等级索引表!B:B,管道等级索引表!G:G,,0)</f>
        <v>TP304</v>
      </c>
      <c r="W336" s="22" t="s">
        <v>5</v>
      </c>
      <c r="X336" s="23"/>
      <c r="Y336" s="22"/>
      <c r="Z336" s="22" t="str">
        <f>_xlfn.CONCAT(表格1[[#This Row],[系統]],"-",表格1[[#This Row],[編號]])</f>
        <v>IA-1011</v>
      </c>
      <c r="AA336" s="22"/>
      <c r="AB33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3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36" s="24" t="str">
        <f>IFERROR(_xlfn.XLOOKUP(表格1[[#This Row],[Line_No]],管道特性一覽表!A:A,管道特性一覽表!P:P,,0),"")</f>
        <v>空氣</v>
      </c>
      <c r="AE336" s="24" t="str" cm="1">
        <f t="array" ref="AE336">_xlfn.IFNA(_xlfn.XLOOKUP(表格1[[#This Row],[Series NO]],'依TP NO.篩選'!A:A,'依TP NO.篩選'!R:R,,0),_xlfn.XLOOKUP(VALUE(表格1[[#This Row],[Series NO]]),VALUE('依TP NO.篩選'!A:A),'依TP NO.篩選'!R:R,,0))</f>
        <v>TP-030</v>
      </c>
      <c r="AF336" s="24" t="str">
        <f>_xlfn.XLOOKUP(表格1[[#This Row],[系統]],介質清單!A:A,介質清單!B:B,,0)</f>
        <v>儀表空氣</v>
      </c>
      <c r="AG336" s="25"/>
      <c r="AH336" s="22" t="s">
        <v>3433</v>
      </c>
      <c r="AI336" s="24"/>
      <c r="AJ33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36" s="2" t="str" cm="1">
        <f t="array" ref="AK336">IFERROR(_xlfn.TEXTJOIN("-",TRUE,INDEX(_xlfn.TEXTSPLIT(B336,"-"),1),INDEX(_xlfn.TEXTSPLIT(B336,"-"),2),INDEX(_xlfn.TEXTSPLIT(B336,"-"),4),INDEX(_xlfn.TEXTSPLIT(B336,"-"),5)),_xlfn.TEXTJOIN("-",TRUE,_xlfn.XLOOKUP(VALUE(INDEX(_xlfn.TEXTSPLIT(B336,"-"),4)),'DN轉換表(必要)'!A:A,'DN轉換表(必要)'!B:B,,0),INDEX(_xlfn.TEXTSPLIT(B336,"-"),1),INDEX(_xlfn.TEXTSPLIT(B336,"-"),2),INDEX(_xlfn.TEXTSPLIT(B336,"-"),3),INDEX(_xlfn.TEXTSPLIT(B336,"-"),4),INDEX(_xlfn.TEXTSPLIT(B336,"-"),5)))</f>
        <v>IA-1011-AA1E-NA</v>
      </c>
      <c r="AL336" s="2" t="str">
        <f>IF(ISNUMBER(IFERROR(_xlfn.XLOOKUP(表格1[[#This Row],[Line_No]],'TEMP VALUE'!A:A,'DRAWING LIST'!A:A,,0),"")),"v","")</f>
        <v/>
      </c>
      <c r="AM336" s="2" t="str">
        <f>_xlfn.XLOOKUP(表格1[[#This Row],[Series NO]], 版本控制!$A:$A, 版本控制!$E:$E, , 0, -1)</f>
        <v>啟用</v>
      </c>
    </row>
    <row r="337" spans="1:39" hidden="1">
      <c r="A337" s="18">
        <f>'圖號清單-114.04.25'!A337</f>
        <v>335</v>
      </c>
      <c r="B337" s="14" t="str">
        <f>_xlfn.XLOOKUP(表格1[[#This Row],[Series NO]],'圖號清單-114.04.25'!A:A,'圖號清單-114.04.25'!B:B,,0)</f>
        <v>IA-1011-25-AA1E-NA-2-3</v>
      </c>
      <c r="C337" s="3" t="str">
        <f>COUNTIF($AK$2:AK337, AK337) &amp; "/" &amp; COUNTIF($AK$2:$AK$3003, AK337)</f>
        <v>4/4</v>
      </c>
      <c r="D337" s="3" t="str">
        <f t="shared" si="10"/>
        <v>IA-1011-25-AA1E-NA</v>
      </c>
      <c r="E337" s="14" t="str" cm="1">
        <f t="array" ref="E337">IFERROR(_xlfn.TEXTJOIN("-",TRUE,_xlfn.XLOOKUP(VALUE(INDEX(_xlfn.TEXTSPLIT(B337,"-"),3)),'DN轉換表(必要)'!A:A,'DN轉換表(必要)'!B:B,,0),INDEX(_xlfn.TEXTSPLIT(B337,"-"),1),INDEX(_xlfn.TEXTSPLIT(B337,"-"),2),INDEX(_xlfn.TEXTSPLIT(B337,"-"),4),INDEX(_xlfn.TEXTSPLIT(B337,"-"),5)),_xlfn.TEXTJOIN("-",TRUE,_xlfn.XLOOKUP(VALUE(INDEX(_xlfn.TEXTSPLIT(B337,"-"),4)),'DN轉換表(必要)'!A:A,'DN轉換表(必要)'!B:B,,0),INDEX(_xlfn.TEXTSPLIT(B337,"-"),1),INDEX(_xlfn.TEXTSPLIT(B337,"-"),2),INDEX(_xlfn.TEXTSPLIT(B337,"-"),3),INDEX(_xlfn.TEXTSPLIT(B337,"-"),4),INDEX(_xlfn.TEXTSPLIT(B337,"-"),5)))</f>
        <v>1"-IA-1011-AA1E-NA</v>
      </c>
      <c r="F337" s="3" t="str">
        <f>IFERROR(_xlfn.XLOOKUP(_xlfn.CONCAT(表格1[[#This Row],[Series NO]],"_",SUBSTITUTE(F$1,"REV.","")),版本控制!$F:$F,版本控制!$C:$C,,0),"")</f>
        <v>04/22/'25</v>
      </c>
      <c r="G337" s="3" t="str">
        <f>IFERROR(_xlfn.XLOOKUP(_xlfn.CONCAT(表格1[[#This Row],[Series NO]],"_",SUBSTITUTE(G$1,"REV.","")),版本控制!$F:$F,版本控制!$C:$C,,0),"")</f>
        <v/>
      </c>
      <c r="H337" s="3" t="str">
        <f>IFERROR(_xlfn.XLOOKUP(_xlfn.CONCAT(表格1[[#This Row],[Series NO]],"_",SUBSTITUTE(H$1,"REV.","")),版本控制!$F:$F,版本控制!$C:$C,,0),"")</f>
        <v/>
      </c>
      <c r="I337" s="3" t="str">
        <f>IFERROR(_xlfn.XLOOKUP(_xlfn.CONCAT(表格1[[#This Row],[Series NO]],"_",SUBSTITUTE(I$1,"REV.","")),版本控制!$F:$F,版本控制!$C:$C,,0),"")</f>
        <v/>
      </c>
      <c r="J337" s="3" t="str">
        <f>IFERROR(_xlfn.XLOOKUP(_xlfn.CONCAT(表格1[[#This Row],[Series NO]],"_",SUBSTITUTE(J$1,"REV.","")),版本控制!$F:$F,版本控制!$C:$C,,0),"")</f>
        <v/>
      </c>
      <c r="K337" s="3" t="str" cm="1">
        <f t="array" ref="K337">INDEX(F$1:J$1,1,MATCH(1,1/($F337:J337&lt;&gt;"")))</f>
        <v>REV.1</v>
      </c>
      <c r="L337" s="3" t="str" cm="1">
        <f t="array" ref="L337">LOOKUP(2,1/($F337:J337&lt;&gt;""),$F337:J337)</f>
        <v>04/22/'25</v>
      </c>
      <c r="M337" s="3"/>
      <c r="N337" s="3" t="str">
        <f t="shared" si="11"/>
        <v>0335</v>
      </c>
      <c r="O337" s="28"/>
      <c r="P337" s="15"/>
      <c r="Q337" s="22" cm="1">
        <f t="array" ref="Q337">_xlfn.XLOOKUP(INDEX(_xlfn.TEXTSPLIT(表格1[[#This Row],[LINE   NUMBER]],"-"),1),'DN轉換表(必要)'!B:B,'DN轉換表(必要)'!C:C,,0)</f>
        <v>1</v>
      </c>
      <c r="R337" s="22" t="str" cm="1">
        <f t="array" ref="R337">IF(IFERROR(MATCH(INDEX(_xlfn.TEXTSPLIT(表格1[[#This Row],[LINE   NUMBER]],"-"),2),介質清單!I:I,0)&gt;=1,FALSE),"Trim",INDEX(_xlfn.TEXTSPLIT(表格1[[#This Row],[LINE   NUMBER]],"-"),2))</f>
        <v>IA</v>
      </c>
      <c r="S337" s="22" t="str" cm="1">
        <f t="array" ref="S33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1011</v>
      </c>
      <c r="T337" s="22" t="str" cm="1">
        <f t="array" ref="T337">IF(LEN(INDEX(_xlfn.TEXTSPLIT(表格1[[#This Row],[LINE   NUMBER]],"-"),4))=4,INDEX(_xlfn.TEXTSPLIT(表格1[[#This Row],[LINE   NUMBER]],"-"),4),IF(LEN(MID(E337,FIND("AA",E337,1),4))=4,MID(E337,FIND("AA",E337,1),4),"Wrong"))</f>
        <v>AA1E</v>
      </c>
      <c r="U337" s="22" t="str" cm="1">
        <f t="array" ref="U33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37" s="22" t="str">
        <f>_xlfn.XLOOKUP(表格1[[#This Row],[級數]],管道等级索引表!B:B,管道等级索引表!G:G,,0)</f>
        <v>TP304</v>
      </c>
      <c r="W337" s="22" t="s">
        <v>5</v>
      </c>
      <c r="X337" s="23"/>
      <c r="Y337" s="22"/>
      <c r="Z337" s="22" t="str">
        <f>_xlfn.CONCAT(表格1[[#This Row],[系統]],"-",表格1[[#This Row],[編號]])</f>
        <v>IA-1011</v>
      </c>
      <c r="AA337" s="22"/>
      <c r="AB33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3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37" s="24" t="str">
        <f>IFERROR(_xlfn.XLOOKUP(表格1[[#This Row],[Line_No]],管道特性一覽表!A:A,管道特性一覽表!P:P,,0),"")</f>
        <v>空氣</v>
      </c>
      <c r="AE337" s="24" t="str" cm="1">
        <f t="array" ref="AE337">_xlfn.IFNA(_xlfn.XLOOKUP(表格1[[#This Row],[Series NO]],'依TP NO.篩選'!A:A,'依TP NO.篩選'!R:R,,0),_xlfn.XLOOKUP(VALUE(表格1[[#This Row],[Series NO]]),VALUE('依TP NO.篩選'!A:A),'依TP NO.篩選'!R:R,,0))</f>
        <v>TP-030</v>
      </c>
      <c r="AF337" s="24" t="str">
        <f>_xlfn.XLOOKUP(表格1[[#This Row],[系統]],介質清單!A:A,介質清單!B:B,,0)</f>
        <v>儀表空氣</v>
      </c>
      <c r="AG337" s="25"/>
      <c r="AH337" s="22" t="s">
        <v>3433</v>
      </c>
      <c r="AI337" s="24"/>
      <c r="AJ33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37" s="2" t="str" cm="1">
        <f t="array" ref="AK337">IFERROR(_xlfn.TEXTJOIN("-",TRUE,INDEX(_xlfn.TEXTSPLIT(B337,"-"),1),INDEX(_xlfn.TEXTSPLIT(B337,"-"),2),INDEX(_xlfn.TEXTSPLIT(B337,"-"),4),INDEX(_xlfn.TEXTSPLIT(B337,"-"),5)),_xlfn.TEXTJOIN("-",TRUE,_xlfn.XLOOKUP(VALUE(INDEX(_xlfn.TEXTSPLIT(B337,"-"),4)),'DN轉換表(必要)'!A:A,'DN轉換表(必要)'!B:B,,0),INDEX(_xlfn.TEXTSPLIT(B337,"-"),1),INDEX(_xlfn.TEXTSPLIT(B337,"-"),2),INDEX(_xlfn.TEXTSPLIT(B337,"-"),3),INDEX(_xlfn.TEXTSPLIT(B337,"-"),4),INDEX(_xlfn.TEXTSPLIT(B337,"-"),5)))</f>
        <v>IA-1011-AA1E-NA</v>
      </c>
      <c r="AL337" s="2" t="str">
        <f>IF(ISNUMBER(IFERROR(_xlfn.XLOOKUP(表格1[[#This Row],[Line_No]],'TEMP VALUE'!A:A,'DRAWING LIST'!A:A,,0),"")),"v","")</f>
        <v/>
      </c>
      <c r="AM337" s="2" t="str">
        <f>_xlfn.XLOOKUP(表格1[[#This Row],[Series NO]], 版本控制!$A:$A, 版本控制!$E:$E, , 0, -1)</f>
        <v>啟用</v>
      </c>
    </row>
    <row r="338" spans="1:39" hidden="1">
      <c r="A338" s="18">
        <f>'圖號清單-114.04.25'!A338</f>
        <v>336</v>
      </c>
      <c r="B338" s="14" t="str">
        <f>_xlfn.XLOOKUP(表格1[[#This Row],[Series NO]],'圖號清單-114.04.25'!A:A,'圖號清單-114.04.25'!B:B,,0)</f>
        <v>IA-1101-50-AA1E-NA-1</v>
      </c>
      <c r="C338" s="3" t="str">
        <f>COUNTIF($AK$2:AK338, AK338) &amp; "/" &amp; COUNTIF($AK$2:$AK$3003, AK338)</f>
        <v>1/2</v>
      </c>
      <c r="D338" s="3" t="str">
        <f t="shared" si="10"/>
        <v>IA-1101-50-AA1E-NA</v>
      </c>
      <c r="E338" s="14" t="str" cm="1">
        <f t="array" ref="E338">IFERROR(_xlfn.TEXTJOIN("-",TRUE,_xlfn.XLOOKUP(VALUE(INDEX(_xlfn.TEXTSPLIT(B338,"-"),3)),'DN轉換表(必要)'!A:A,'DN轉換表(必要)'!B:B,,0),INDEX(_xlfn.TEXTSPLIT(B338,"-"),1),INDEX(_xlfn.TEXTSPLIT(B338,"-"),2),INDEX(_xlfn.TEXTSPLIT(B338,"-"),4),INDEX(_xlfn.TEXTSPLIT(B338,"-"),5)),_xlfn.TEXTJOIN("-",TRUE,_xlfn.XLOOKUP(VALUE(INDEX(_xlfn.TEXTSPLIT(B338,"-"),4)),'DN轉換表(必要)'!A:A,'DN轉換表(必要)'!B:B,,0),INDEX(_xlfn.TEXTSPLIT(B338,"-"),1),INDEX(_xlfn.TEXTSPLIT(B338,"-"),2),INDEX(_xlfn.TEXTSPLIT(B338,"-"),3),INDEX(_xlfn.TEXTSPLIT(B338,"-"),4),INDEX(_xlfn.TEXTSPLIT(B338,"-"),5)))</f>
        <v>2"-IA-1101-AA1E-NA</v>
      </c>
      <c r="F338" s="3" t="str">
        <f>IFERROR(_xlfn.XLOOKUP(_xlfn.CONCAT(表格1[[#This Row],[Series NO]],"_",SUBSTITUTE(F$1,"REV.","")),版本控制!$F:$F,版本控制!$C:$C,,0),"")</f>
        <v>04/22/'25</v>
      </c>
      <c r="G338" s="3" t="str">
        <f>IFERROR(_xlfn.XLOOKUP(_xlfn.CONCAT(表格1[[#This Row],[Series NO]],"_",SUBSTITUTE(G$1,"REV.","")),版本控制!$F:$F,版本控制!$C:$C,,0),"")</f>
        <v/>
      </c>
      <c r="H338" s="3" t="str">
        <f>IFERROR(_xlfn.XLOOKUP(_xlfn.CONCAT(表格1[[#This Row],[Series NO]],"_",SUBSTITUTE(H$1,"REV.","")),版本控制!$F:$F,版本控制!$C:$C,,0),"")</f>
        <v/>
      </c>
      <c r="I338" s="3" t="str">
        <f>IFERROR(_xlfn.XLOOKUP(_xlfn.CONCAT(表格1[[#This Row],[Series NO]],"_",SUBSTITUTE(I$1,"REV.","")),版本控制!$F:$F,版本控制!$C:$C,,0),"")</f>
        <v/>
      </c>
      <c r="J338" s="3" t="str">
        <f>IFERROR(_xlfn.XLOOKUP(_xlfn.CONCAT(表格1[[#This Row],[Series NO]],"_",SUBSTITUTE(J$1,"REV.","")),版本控制!$F:$F,版本控制!$C:$C,,0),"")</f>
        <v/>
      </c>
      <c r="K338" s="3" t="str" cm="1">
        <f t="array" ref="K338">INDEX(F$1:J$1,1,MATCH(1,1/($F338:J338&lt;&gt;"")))</f>
        <v>REV.1</v>
      </c>
      <c r="L338" s="3" t="str" cm="1">
        <f t="array" ref="L338">LOOKUP(2,1/($F338:J338&lt;&gt;""),$F338:J338)</f>
        <v>04/22/'25</v>
      </c>
      <c r="M338" s="3"/>
      <c r="N338" s="3" t="str">
        <f t="shared" si="11"/>
        <v>0336</v>
      </c>
      <c r="O338" s="28"/>
      <c r="P338" s="15"/>
      <c r="Q338" s="22" cm="1">
        <f t="array" ref="Q338">_xlfn.XLOOKUP(INDEX(_xlfn.TEXTSPLIT(表格1[[#This Row],[LINE   NUMBER]],"-"),1),'DN轉換表(必要)'!B:B,'DN轉換表(必要)'!C:C,,0)</f>
        <v>2</v>
      </c>
      <c r="R338" s="22" t="str" cm="1">
        <f t="array" ref="R338">IF(IFERROR(MATCH(INDEX(_xlfn.TEXTSPLIT(表格1[[#This Row],[LINE   NUMBER]],"-"),2),介質清單!I:I,0)&gt;=1,FALSE),"Trim",INDEX(_xlfn.TEXTSPLIT(表格1[[#This Row],[LINE   NUMBER]],"-"),2))</f>
        <v>IA</v>
      </c>
      <c r="S338" s="22" t="str" cm="1">
        <f t="array" ref="S33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1101</v>
      </c>
      <c r="T338" s="22" t="str" cm="1">
        <f t="array" ref="T338">IF(LEN(INDEX(_xlfn.TEXTSPLIT(表格1[[#This Row],[LINE   NUMBER]],"-"),4))=4,INDEX(_xlfn.TEXTSPLIT(表格1[[#This Row],[LINE   NUMBER]],"-"),4),IF(LEN(MID(E338,FIND("AA",E338,1),4))=4,MID(E338,FIND("AA",E338,1),4),"Wrong"))</f>
        <v>AA1E</v>
      </c>
      <c r="U338" s="22" t="str" cm="1">
        <f t="array" ref="U33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38" s="22" t="str">
        <f>_xlfn.XLOOKUP(表格1[[#This Row],[級數]],管道等级索引表!B:B,管道等级索引表!G:G,,0)</f>
        <v>TP304</v>
      </c>
      <c r="W338" s="22" t="s">
        <v>5</v>
      </c>
      <c r="X338" s="23"/>
      <c r="Y338" s="22"/>
      <c r="Z338" s="22" t="str">
        <f>_xlfn.CONCAT(表格1[[#This Row],[系統]],"-",表格1[[#This Row],[編號]])</f>
        <v>IA-1101</v>
      </c>
      <c r="AA338" s="22"/>
      <c r="AB33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3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38" s="24" t="str">
        <f>IFERROR(_xlfn.XLOOKUP(表格1[[#This Row],[Line_No]],管道特性一覽表!A:A,管道特性一覽表!P:P,,0),"")</f>
        <v>空氣</v>
      </c>
      <c r="AE338" s="24" t="str" cm="1">
        <f t="array" ref="AE338">_xlfn.IFNA(_xlfn.XLOOKUP(表格1[[#This Row],[Series NO]],'依TP NO.篩選'!A:A,'依TP NO.篩選'!R:R,,0),_xlfn.XLOOKUP(VALUE(表格1[[#This Row],[Series NO]]),VALUE('依TP NO.篩選'!A:A),'依TP NO.篩選'!R:R,,0))</f>
        <v>TP-030</v>
      </c>
      <c r="AF338" s="24" t="str">
        <f>_xlfn.XLOOKUP(表格1[[#This Row],[系統]],介質清單!A:A,介質清單!B:B,,0)</f>
        <v>儀表空氣</v>
      </c>
      <c r="AG338" s="25"/>
      <c r="AH338" s="22" t="s">
        <v>3433</v>
      </c>
      <c r="AI338" s="24"/>
      <c r="AJ33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38" s="2" t="str" cm="1">
        <f t="array" ref="AK338">IFERROR(_xlfn.TEXTJOIN("-",TRUE,INDEX(_xlfn.TEXTSPLIT(B338,"-"),1),INDEX(_xlfn.TEXTSPLIT(B338,"-"),2),INDEX(_xlfn.TEXTSPLIT(B338,"-"),4),INDEX(_xlfn.TEXTSPLIT(B338,"-"),5)),_xlfn.TEXTJOIN("-",TRUE,_xlfn.XLOOKUP(VALUE(INDEX(_xlfn.TEXTSPLIT(B338,"-"),4)),'DN轉換表(必要)'!A:A,'DN轉換表(必要)'!B:B,,0),INDEX(_xlfn.TEXTSPLIT(B338,"-"),1),INDEX(_xlfn.TEXTSPLIT(B338,"-"),2),INDEX(_xlfn.TEXTSPLIT(B338,"-"),3),INDEX(_xlfn.TEXTSPLIT(B338,"-"),4),INDEX(_xlfn.TEXTSPLIT(B338,"-"),5)))</f>
        <v>IA-1101-AA1E-NA</v>
      </c>
      <c r="AL338" s="2" t="str">
        <f>IF(ISNUMBER(IFERROR(_xlfn.XLOOKUP(表格1[[#This Row],[Line_No]],'TEMP VALUE'!A:A,'DRAWING LIST'!A:A,,0),"")),"v","")</f>
        <v/>
      </c>
      <c r="AM338" s="2" t="str">
        <f>_xlfn.XLOOKUP(表格1[[#This Row],[Series NO]], 版本控制!$A:$A, 版本控制!$E:$E, , 0, -1)</f>
        <v>啟用</v>
      </c>
    </row>
    <row r="339" spans="1:39" hidden="1">
      <c r="A339" s="18">
        <f>'圖號清單-114.04.25'!A339</f>
        <v>337</v>
      </c>
      <c r="B339" s="14" t="str">
        <f>_xlfn.XLOOKUP(表格1[[#This Row],[Series NO]],'圖號清單-114.04.25'!A:A,'圖號清單-114.04.25'!B:B,,0)</f>
        <v>IA-1101-50-AA1E-NA-2</v>
      </c>
      <c r="C339" s="3" t="str">
        <f>COUNTIF($AK$2:AK339, AK339) &amp; "/" &amp; COUNTIF($AK$2:$AK$3003, AK339)</f>
        <v>2/2</v>
      </c>
      <c r="D339" s="3" t="str">
        <f t="shared" si="10"/>
        <v>IA-1101-50-AA1E-NA</v>
      </c>
      <c r="E339" s="14" t="str" cm="1">
        <f t="array" ref="E339">IFERROR(_xlfn.TEXTJOIN("-",TRUE,_xlfn.XLOOKUP(VALUE(INDEX(_xlfn.TEXTSPLIT(B339,"-"),3)),'DN轉換表(必要)'!A:A,'DN轉換表(必要)'!B:B,,0),INDEX(_xlfn.TEXTSPLIT(B339,"-"),1),INDEX(_xlfn.TEXTSPLIT(B339,"-"),2),INDEX(_xlfn.TEXTSPLIT(B339,"-"),4),INDEX(_xlfn.TEXTSPLIT(B339,"-"),5)),_xlfn.TEXTJOIN("-",TRUE,_xlfn.XLOOKUP(VALUE(INDEX(_xlfn.TEXTSPLIT(B339,"-"),4)),'DN轉換表(必要)'!A:A,'DN轉換表(必要)'!B:B,,0),INDEX(_xlfn.TEXTSPLIT(B339,"-"),1),INDEX(_xlfn.TEXTSPLIT(B339,"-"),2),INDEX(_xlfn.TEXTSPLIT(B339,"-"),3),INDEX(_xlfn.TEXTSPLIT(B339,"-"),4),INDEX(_xlfn.TEXTSPLIT(B339,"-"),5)))</f>
        <v>2"-IA-1101-AA1E-NA</v>
      </c>
      <c r="F339" s="3" t="str">
        <f>IFERROR(_xlfn.XLOOKUP(_xlfn.CONCAT(表格1[[#This Row],[Series NO]],"_",SUBSTITUTE(F$1,"REV.","")),版本控制!$F:$F,版本控制!$C:$C,,0),"")</f>
        <v>04/22/'25</v>
      </c>
      <c r="G339" s="3" t="str">
        <f>IFERROR(_xlfn.XLOOKUP(_xlfn.CONCAT(表格1[[#This Row],[Series NO]],"_",SUBSTITUTE(G$1,"REV.","")),版本控制!$F:$F,版本控制!$C:$C,,0),"")</f>
        <v/>
      </c>
      <c r="H339" s="3" t="str">
        <f>IFERROR(_xlfn.XLOOKUP(_xlfn.CONCAT(表格1[[#This Row],[Series NO]],"_",SUBSTITUTE(H$1,"REV.","")),版本控制!$F:$F,版本控制!$C:$C,,0),"")</f>
        <v/>
      </c>
      <c r="I339" s="3" t="str">
        <f>IFERROR(_xlfn.XLOOKUP(_xlfn.CONCAT(表格1[[#This Row],[Series NO]],"_",SUBSTITUTE(I$1,"REV.","")),版本控制!$F:$F,版本控制!$C:$C,,0),"")</f>
        <v/>
      </c>
      <c r="J339" s="3" t="str">
        <f>IFERROR(_xlfn.XLOOKUP(_xlfn.CONCAT(表格1[[#This Row],[Series NO]],"_",SUBSTITUTE(J$1,"REV.","")),版本控制!$F:$F,版本控制!$C:$C,,0),"")</f>
        <v/>
      </c>
      <c r="K339" s="3" t="str" cm="1">
        <f t="array" ref="K339">INDEX(F$1:J$1,1,MATCH(1,1/($F339:J339&lt;&gt;"")))</f>
        <v>REV.1</v>
      </c>
      <c r="L339" s="3" t="str" cm="1">
        <f t="array" ref="L339">LOOKUP(2,1/($F339:J339&lt;&gt;""),$F339:J339)</f>
        <v>04/22/'25</v>
      </c>
      <c r="M339" s="3"/>
      <c r="N339" s="3" t="str">
        <f t="shared" si="11"/>
        <v>0337</v>
      </c>
      <c r="O339" s="28"/>
      <c r="P339" s="15"/>
      <c r="Q339" s="22" cm="1">
        <f t="array" ref="Q339">_xlfn.XLOOKUP(INDEX(_xlfn.TEXTSPLIT(表格1[[#This Row],[LINE   NUMBER]],"-"),1),'DN轉換表(必要)'!B:B,'DN轉換表(必要)'!C:C,,0)</f>
        <v>2</v>
      </c>
      <c r="R339" s="22" t="str" cm="1">
        <f t="array" ref="R339">IF(IFERROR(MATCH(INDEX(_xlfn.TEXTSPLIT(表格1[[#This Row],[LINE   NUMBER]],"-"),2),介質清單!I:I,0)&gt;=1,FALSE),"Trim",INDEX(_xlfn.TEXTSPLIT(表格1[[#This Row],[LINE   NUMBER]],"-"),2))</f>
        <v>IA</v>
      </c>
      <c r="S339" s="22" t="str" cm="1">
        <f t="array" ref="S33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1101</v>
      </c>
      <c r="T339" s="22" t="str" cm="1">
        <f t="array" ref="T339">IF(LEN(INDEX(_xlfn.TEXTSPLIT(表格1[[#This Row],[LINE   NUMBER]],"-"),4))=4,INDEX(_xlfn.TEXTSPLIT(表格1[[#This Row],[LINE   NUMBER]],"-"),4),IF(LEN(MID(E339,FIND("AA",E339,1),4))=4,MID(E339,FIND("AA",E339,1),4),"Wrong"))</f>
        <v>AA1E</v>
      </c>
      <c r="U339" s="22" t="str" cm="1">
        <f t="array" ref="U33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39" s="22" t="str">
        <f>_xlfn.XLOOKUP(表格1[[#This Row],[級數]],管道等级索引表!B:B,管道等级索引表!G:G,,0)</f>
        <v>TP304</v>
      </c>
      <c r="W339" s="22" t="s">
        <v>5</v>
      </c>
      <c r="X339" s="23"/>
      <c r="Y339" s="22"/>
      <c r="Z339" s="22" t="str">
        <f>_xlfn.CONCAT(表格1[[#This Row],[系統]],"-",表格1[[#This Row],[編號]])</f>
        <v>IA-1101</v>
      </c>
      <c r="AA339" s="22"/>
      <c r="AB33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3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39" s="24" t="str">
        <f>IFERROR(_xlfn.XLOOKUP(表格1[[#This Row],[Line_No]],管道特性一覽表!A:A,管道特性一覽表!P:P,,0),"")</f>
        <v>空氣</v>
      </c>
      <c r="AE339" s="24" t="str" cm="1">
        <f t="array" ref="AE339">_xlfn.IFNA(_xlfn.XLOOKUP(表格1[[#This Row],[Series NO]],'依TP NO.篩選'!A:A,'依TP NO.篩選'!R:R,,0),_xlfn.XLOOKUP(VALUE(表格1[[#This Row],[Series NO]]),VALUE('依TP NO.篩選'!A:A),'依TP NO.篩選'!R:R,,0))</f>
        <v>TP-030</v>
      </c>
      <c r="AF339" s="24" t="str">
        <f>_xlfn.XLOOKUP(表格1[[#This Row],[系統]],介質清單!A:A,介質清單!B:B,,0)</f>
        <v>儀表空氣</v>
      </c>
      <c r="AG339" s="25"/>
      <c r="AH339" s="22" t="s">
        <v>3433</v>
      </c>
      <c r="AI339" s="24"/>
      <c r="AJ33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39" s="2" t="str" cm="1">
        <f t="array" ref="AK339">IFERROR(_xlfn.TEXTJOIN("-",TRUE,INDEX(_xlfn.TEXTSPLIT(B339,"-"),1),INDEX(_xlfn.TEXTSPLIT(B339,"-"),2),INDEX(_xlfn.TEXTSPLIT(B339,"-"),4),INDEX(_xlfn.TEXTSPLIT(B339,"-"),5)),_xlfn.TEXTJOIN("-",TRUE,_xlfn.XLOOKUP(VALUE(INDEX(_xlfn.TEXTSPLIT(B339,"-"),4)),'DN轉換表(必要)'!A:A,'DN轉換表(必要)'!B:B,,0),INDEX(_xlfn.TEXTSPLIT(B339,"-"),1),INDEX(_xlfn.TEXTSPLIT(B339,"-"),2),INDEX(_xlfn.TEXTSPLIT(B339,"-"),3),INDEX(_xlfn.TEXTSPLIT(B339,"-"),4),INDEX(_xlfn.TEXTSPLIT(B339,"-"),5)))</f>
        <v>IA-1101-AA1E-NA</v>
      </c>
      <c r="AL339" s="2" t="str">
        <f>IF(ISNUMBER(IFERROR(_xlfn.XLOOKUP(表格1[[#This Row],[Line_No]],'TEMP VALUE'!A:A,'DRAWING LIST'!A:A,,0),"")),"v","")</f>
        <v/>
      </c>
      <c r="AM339" s="2" t="str">
        <f>_xlfn.XLOOKUP(表格1[[#This Row],[Series NO]], 版本控制!$A:$A, 版本控制!$E:$E, , 0, -1)</f>
        <v>啟用</v>
      </c>
    </row>
    <row r="340" spans="1:39" hidden="1">
      <c r="A340" s="18">
        <f>'圖號清單-114.04.25'!A340</f>
        <v>338</v>
      </c>
      <c r="B340" s="14" t="str">
        <f>_xlfn.XLOOKUP(表格1[[#This Row],[Series NO]],'圖號清單-114.04.25'!A:A,'圖號清單-114.04.25'!B:B,,0)</f>
        <v>IA-1301-25-AA1E-NA</v>
      </c>
      <c r="C340" s="3" t="str">
        <f>COUNTIF($AK$2:AK340, AK340) &amp; "/" &amp; COUNTIF($AK$2:$AK$3003, AK340)</f>
        <v>1/1</v>
      </c>
      <c r="D340" s="3" t="str">
        <f t="shared" si="10"/>
        <v>IA-1301-25-AA1E-NA</v>
      </c>
      <c r="E340" s="14" t="str" cm="1">
        <f t="array" ref="E340">IFERROR(_xlfn.TEXTJOIN("-",TRUE,_xlfn.XLOOKUP(VALUE(INDEX(_xlfn.TEXTSPLIT(B340,"-"),3)),'DN轉換表(必要)'!A:A,'DN轉換表(必要)'!B:B,,0),INDEX(_xlfn.TEXTSPLIT(B340,"-"),1),INDEX(_xlfn.TEXTSPLIT(B340,"-"),2),INDEX(_xlfn.TEXTSPLIT(B340,"-"),4),INDEX(_xlfn.TEXTSPLIT(B340,"-"),5)),_xlfn.TEXTJOIN("-",TRUE,_xlfn.XLOOKUP(VALUE(INDEX(_xlfn.TEXTSPLIT(B340,"-"),4)),'DN轉換表(必要)'!A:A,'DN轉換表(必要)'!B:B,,0),INDEX(_xlfn.TEXTSPLIT(B340,"-"),1),INDEX(_xlfn.TEXTSPLIT(B340,"-"),2),INDEX(_xlfn.TEXTSPLIT(B340,"-"),3),INDEX(_xlfn.TEXTSPLIT(B340,"-"),4),INDEX(_xlfn.TEXTSPLIT(B340,"-"),5)))</f>
        <v>1"-IA-1301-AA1E-NA</v>
      </c>
      <c r="F340" s="3" t="str">
        <f>IFERROR(_xlfn.XLOOKUP(_xlfn.CONCAT(表格1[[#This Row],[Series NO]],"_",SUBSTITUTE(F$1,"REV.","")),版本控制!$F:$F,版本控制!$C:$C,,0),"")</f>
        <v>04/22/'25</v>
      </c>
      <c r="G340" s="3" t="str">
        <f>IFERROR(_xlfn.XLOOKUP(_xlfn.CONCAT(表格1[[#This Row],[Series NO]],"_",SUBSTITUTE(G$1,"REV.","")),版本控制!$F:$F,版本控制!$C:$C,,0),"")</f>
        <v/>
      </c>
      <c r="H340" s="3" t="str">
        <f>IFERROR(_xlfn.XLOOKUP(_xlfn.CONCAT(表格1[[#This Row],[Series NO]],"_",SUBSTITUTE(H$1,"REV.","")),版本控制!$F:$F,版本控制!$C:$C,,0),"")</f>
        <v/>
      </c>
      <c r="I340" s="3" t="str">
        <f>IFERROR(_xlfn.XLOOKUP(_xlfn.CONCAT(表格1[[#This Row],[Series NO]],"_",SUBSTITUTE(I$1,"REV.","")),版本控制!$F:$F,版本控制!$C:$C,,0),"")</f>
        <v/>
      </c>
      <c r="J340" s="3" t="str">
        <f>IFERROR(_xlfn.XLOOKUP(_xlfn.CONCAT(表格1[[#This Row],[Series NO]],"_",SUBSTITUTE(J$1,"REV.","")),版本控制!$F:$F,版本控制!$C:$C,,0),"")</f>
        <v/>
      </c>
      <c r="K340" s="3" t="str" cm="1">
        <f t="array" ref="K340">INDEX(F$1:J$1,1,MATCH(1,1/($F340:J340&lt;&gt;"")))</f>
        <v>REV.1</v>
      </c>
      <c r="L340" s="3" t="str" cm="1">
        <f t="array" ref="L340">LOOKUP(2,1/($F340:J340&lt;&gt;""),$F340:J340)</f>
        <v>04/22/'25</v>
      </c>
      <c r="M340" s="3"/>
      <c r="N340" s="3" t="str">
        <f t="shared" si="11"/>
        <v>0338</v>
      </c>
      <c r="O340" s="28"/>
      <c r="P340" s="15"/>
      <c r="Q340" s="22" cm="1">
        <f t="array" ref="Q340">_xlfn.XLOOKUP(INDEX(_xlfn.TEXTSPLIT(表格1[[#This Row],[LINE   NUMBER]],"-"),1),'DN轉換表(必要)'!B:B,'DN轉換表(必要)'!C:C,,0)</f>
        <v>1</v>
      </c>
      <c r="R340" s="22" t="str" cm="1">
        <f t="array" ref="R340">IF(IFERROR(MATCH(INDEX(_xlfn.TEXTSPLIT(表格1[[#This Row],[LINE   NUMBER]],"-"),2),介質清單!I:I,0)&gt;=1,FALSE),"Trim",INDEX(_xlfn.TEXTSPLIT(表格1[[#This Row],[LINE   NUMBER]],"-"),2))</f>
        <v>IA</v>
      </c>
      <c r="S340" s="22" t="str" cm="1">
        <f t="array" ref="S34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1301</v>
      </c>
      <c r="T340" s="22" t="str" cm="1">
        <f t="array" ref="T340">IF(LEN(INDEX(_xlfn.TEXTSPLIT(表格1[[#This Row],[LINE   NUMBER]],"-"),4))=4,INDEX(_xlfn.TEXTSPLIT(表格1[[#This Row],[LINE   NUMBER]],"-"),4),IF(LEN(MID(E340,FIND("AA",E340,1),4))=4,MID(E340,FIND("AA",E340,1),4),"Wrong"))</f>
        <v>AA1E</v>
      </c>
      <c r="U340" s="22" t="str" cm="1">
        <f t="array" ref="U34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40" s="22" t="str">
        <f>_xlfn.XLOOKUP(表格1[[#This Row],[級數]],管道等级索引表!B:B,管道等级索引表!G:G,,0)</f>
        <v>TP304</v>
      </c>
      <c r="W340" s="22" t="s">
        <v>5</v>
      </c>
      <c r="X340" s="23"/>
      <c r="Y340" s="22"/>
      <c r="Z340" s="22" t="str">
        <f>_xlfn.CONCAT(表格1[[#This Row],[系統]],"-",表格1[[#This Row],[編號]])</f>
        <v>IA-1301</v>
      </c>
      <c r="AA340" s="22"/>
      <c r="AB34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4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40" s="24" t="str">
        <f>IFERROR(_xlfn.XLOOKUP(表格1[[#This Row],[Line_No]],管道特性一覽表!A:A,管道特性一覽表!P:P,,0),"")</f>
        <v>空氣</v>
      </c>
      <c r="AE340" s="24" t="str" cm="1">
        <f t="array" ref="AE340">_xlfn.IFNA(_xlfn.XLOOKUP(表格1[[#This Row],[Series NO]],'依TP NO.篩選'!A:A,'依TP NO.篩選'!R:R,,0),_xlfn.XLOOKUP(VALUE(表格1[[#This Row],[Series NO]]),VALUE('依TP NO.篩選'!A:A),'依TP NO.篩選'!R:R,,0))</f>
        <v>TP-030</v>
      </c>
      <c r="AF340" s="24" t="str">
        <f>_xlfn.XLOOKUP(表格1[[#This Row],[系統]],介質清單!A:A,介質清單!B:B,,0)</f>
        <v>儀表空氣</v>
      </c>
      <c r="AG340" s="25"/>
      <c r="AH340" s="22" t="s">
        <v>3433</v>
      </c>
      <c r="AI340" s="24"/>
      <c r="AJ34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40" s="2" t="str" cm="1">
        <f t="array" ref="AK340">IFERROR(_xlfn.TEXTJOIN("-",TRUE,INDEX(_xlfn.TEXTSPLIT(B340,"-"),1),INDEX(_xlfn.TEXTSPLIT(B340,"-"),2),INDEX(_xlfn.TEXTSPLIT(B340,"-"),4),INDEX(_xlfn.TEXTSPLIT(B340,"-"),5)),_xlfn.TEXTJOIN("-",TRUE,_xlfn.XLOOKUP(VALUE(INDEX(_xlfn.TEXTSPLIT(B340,"-"),4)),'DN轉換表(必要)'!A:A,'DN轉換表(必要)'!B:B,,0),INDEX(_xlfn.TEXTSPLIT(B340,"-"),1),INDEX(_xlfn.TEXTSPLIT(B340,"-"),2),INDEX(_xlfn.TEXTSPLIT(B340,"-"),3),INDEX(_xlfn.TEXTSPLIT(B340,"-"),4),INDEX(_xlfn.TEXTSPLIT(B340,"-"),5)))</f>
        <v>IA-1301-AA1E-NA</v>
      </c>
      <c r="AL340" s="2" t="str">
        <f>IF(ISNUMBER(IFERROR(_xlfn.XLOOKUP(表格1[[#This Row],[Line_No]],'TEMP VALUE'!A:A,'DRAWING LIST'!A:A,,0),"")),"v","")</f>
        <v/>
      </c>
      <c r="AM340" s="2" t="str">
        <f>_xlfn.XLOOKUP(表格1[[#This Row],[Series NO]], 版本控制!$A:$A, 版本控制!$E:$E, , 0, -1)</f>
        <v>啟用</v>
      </c>
    </row>
    <row r="341" spans="1:39" hidden="1">
      <c r="A341" s="18">
        <f>'圖號清單-114.04.25'!A341</f>
        <v>339</v>
      </c>
      <c r="B341" s="14" t="str">
        <f>_xlfn.XLOOKUP(表格1[[#This Row],[Series NO]],'圖號清單-114.04.25'!A:A,'圖號清單-114.04.25'!B:B,,0)</f>
        <v>IA-1601-25-AA1E-NA</v>
      </c>
      <c r="C341" s="3" t="str">
        <f>COUNTIF($AK$2:AK341, AK341) &amp; "/" &amp; COUNTIF($AK$2:$AK$3003, AK341)</f>
        <v>1/1</v>
      </c>
      <c r="D341" s="3" t="str">
        <f t="shared" si="10"/>
        <v>IA-1601-25-AA1E-NA</v>
      </c>
      <c r="E341" s="14" t="str" cm="1">
        <f t="array" ref="E341">IFERROR(_xlfn.TEXTJOIN("-",TRUE,_xlfn.XLOOKUP(VALUE(INDEX(_xlfn.TEXTSPLIT(B341,"-"),3)),'DN轉換表(必要)'!A:A,'DN轉換表(必要)'!B:B,,0),INDEX(_xlfn.TEXTSPLIT(B341,"-"),1),INDEX(_xlfn.TEXTSPLIT(B341,"-"),2),INDEX(_xlfn.TEXTSPLIT(B341,"-"),4),INDEX(_xlfn.TEXTSPLIT(B341,"-"),5)),_xlfn.TEXTJOIN("-",TRUE,_xlfn.XLOOKUP(VALUE(INDEX(_xlfn.TEXTSPLIT(B341,"-"),4)),'DN轉換表(必要)'!A:A,'DN轉換表(必要)'!B:B,,0),INDEX(_xlfn.TEXTSPLIT(B341,"-"),1),INDEX(_xlfn.TEXTSPLIT(B341,"-"),2),INDEX(_xlfn.TEXTSPLIT(B341,"-"),3),INDEX(_xlfn.TEXTSPLIT(B341,"-"),4),INDEX(_xlfn.TEXTSPLIT(B341,"-"),5)))</f>
        <v>1"-IA-1601-AA1E-NA</v>
      </c>
      <c r="F341" s="3" t="str">
        <f>IFERROR(_xlfn.XLOOKUP(_xlfn.CONCAT(表格1[[#This Row],[Series NO]],"_",SUBSTITUTE(F$1,"REV.","")),版本控制!$F:$F,版本控制!$C:$C,,0),"")</f>
        <v>04/22/'25</v>
      </c>
      <c r="G341" s="3" t="str">
        <f>IFERROR(_xlfn.XLOOKUP(_xlfn.CONCAT(表格1[[#This Row],[Series NO]],"_",SUBSTITUTE(G$1,"REV.","")),版本控制!$F:$F,版本控制!$C:$C,,0),"")</f>
        <v/>
      </c>
      <c r="H341" s="3" t="str">
        <f>IFERROR(_xlfn.XLOOKUP(_xlfn.CONCAT(表格1[[#This Row],[Series NO]],"_",SUBSTITUTE(H$1,"REV.","")),版本控制!$F:$F,版本控制!$C:$C,,0),"")</f>
        <v/>
      </c>
      <c r="I341" s="3" t="str">
        <f>IFERROR(_xlfn.XLOOKUP(_xlfn.CONCAT(表格1[[#This Row],[Series NO]],"_",SUBSTITUTE(I$1,"REV.","")),版本控制!$F:$F,版本控制!$C:$C,,0),"")</f>
        <v/>
      </c>
      <c r="J341" s="3" t="str">
        <f>IFERROR(_xlfn.XLOOKUP(_xlfn.CONCAT(表格1[[#This Row],[Series NO]],"_",SUBSTITUTE(J$1,"REV.","")),版本控制!$F:$F,版本控制!$C:$C,,0),"")</f>
        <v/>
      </c>
      <c r="K341" s="3" t="str" cm="1">
        <f t="array" ref="K341">INDEX(F$1:J$1,1,MATCH(1,1/($F341:J341&lt;&gt;"")))</f>
        <v>REV.1</v>
      </c>
      <c r="L341" s="3" t="str" cm="1">
        <f t="array" ref="L341">LOOKUP(2,1/($F341:J341&lt;&gt;""),$F341:J341)</f>
        <v>04/22/'25</v>
      </c>
      <c r="M341" s="3"/>
      <c r="N341" s="3" t="str">
        <f t="shared" si="11"/>
        <v>0339</v>
      </c>
      <c r="O341" s="28"/>
      <c r="P341" s="15"/>
      <c r="Q341" s="22" cm="1">
        <f t="array" ref="Q341">_xlfn.XLOOKUP(INDEX(_xlfn.TEXTSPLIT(表格1[[#This Row],[LINE   NUMBER]],"-"),1),'DN轉換表(必要)'!B:B,'DN轉換表(必要)'!C:C,,0)</f>
        <v>1</v>
      </c>
      <c r="R341" s="22" t="str" cm="1">
        <f t="array" ref="R341">IF(IFERROR(MATCH(INDEX(_xlfn.TEXTSPLIT(表格1[[#This Row],[LINE   NUMBER]],"-"),2),介質清單!I:I,0)&gt;=1,FALSE),"Trim",INDEX(_xlfn.TEXTSPLIT(表格1[[#This Row],[LINE   NUMBER]],"-"),2))</f>
        <v>IA</v>
      </c>
      <c r="S341" s="22" t="str" cm="1">
        <f t="array" ref="S34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1601</v>
      </c>
      <c r="T341" s="22" t="str" cm="1">
        <f t="array" ref="T341">IF(LEN(INDEX(_xlfn.TEXTSPLIT(表格1[[#This Row],[LINE   NUMBER]],"-"),4))=4,INDEX(_xlfn.TEXTSPLIT(表格1[[#This Row],[LINE   NUMBER]],"-"),4),IF(LEN(MID(E341,FIND("AA",E341,1),4))=4,MID(E341,FIND("AA",E341,1),4),"Wrong"))</f>
        <v>AA1E</v>
      </c>
      <c r="U341" s="22" t="str" cm="1">
        <f t="array" ref="U34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41" s="22" t="str">
        <f>_xlfn.XLOOKUP(表格1[[#This Row],[級數]],管道等级索引表!B:B,管道等级索引表!G:G,,0)</f>
        <v>TP304</v>
      </c>
      <c r="W341" s="22" t="s">
        <v>5</v>
      </c>
      <c r="X341" s="23"/>
      <c r="Y341" s="22"/>
      <c r="Z341" s="22" t="str">
        <f>_xlfn.CONCAT(表格1[[#This Row],[系統]],"-",表格1[[#This Row],[編號]])</f>
        <v>IA-1601</v>
      </c>
      <c r="AA341" s="22"/>
      <c r="AB34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4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41" s="24" t="str">
        <f>IFERROR(_xlfn.XLOOKUP(表格1[[#This Row],[Line_No]],管道特性一覽表!A:A,管道特性一覽表!P:P,,0),"")</f>
        <v>空氣</v>
      </c>
      <c r="AE341" s="24" t="str" cm="1">
        <f t="array" ref="AE341">_xlfn.IFNA(_xlfn.XLOOKUP(表格1[[#This Row],[Series NO]],'依TP NO.篩選'!A:A,'依TP NO.篩選'!R:R,,0),_xlfn.XLOOKUP(VALUE(表格1[[#This Row],[Series NO]]),VALUE('依TP NO.篩選'!A:A),'依TP NO.篩選'!R:R,,0))</f>
        <v>TP-030</v>
      </c>
      <c r="AF341" s="24" t="str">
        <f>_xlfn.XLOOKUP(表格1[[#This Row],[系統]],介質清單!A:A,介質清單!B:B,,0)</f>
        <v>儀表空氣</v>
      </c>
      <c r="AG341" s="25"/>
      <c r="AH341" s="22" t="s">
        <v>3433</v>
      </c>
      <c r="AI341" s="24"/>
      <c r="AJ34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41" s="2" t="str" cm="1">
        <f t="array" ref="AK341">IFERROR(_xlfn.TEXTJOIN("-",TRUE,INDEX(_xlfn.TEXTSPLIT(B341,"-"),1),INDEX(_xlfn.TEXTSPLIT(B341,"-"),2),INDEX(_xlfn.TEXTSPLIT(B341,"-"),4),INDEX(_xlfn.TEXTSPLIT(B341,"-"),5)),_xlfn.TEXTJOIN("-",TRUE,_xlfn.XLOOKUP(VALUE(INDEX(_xlfn.TEXTSPLIT(B341,"-"),4)),'DN轉換表(必要)'!A:A,'DN轉換表(必要)'!B:B,,0),INDEX(_xlfn.TEXTSPLIT(B341,"-"),1),INDEX(_xlfn.TEXTSPLIT(B341,"-"),2),INDEX(_xlfn.TEXTSPLIT(B341,"-"),3),INDEX(_xlfn.TEXTSPLIT(B341,"-"),4),INDEX(_xlfn.TEXTSPLIT(B341,"-"),5)))</f>
        <v>IA-1601-AA1E-NA</v>
      </c>
      <c r="AL341" s="2" t="str">
        <f>IF(ISNUMBER(IFERROR(_xlfn.XLOOKUP(表格1[[#This Row],[Line_No]],'TEMP VALUE'!A:A,'DRAWING LIST'!A:A,,0),"")),"v","")</f>
        <v/>
      </c>
      <c r="AM341" s="2" t="str">
        <f>_xlfn.XLOOKUP(表格1[[#This Row],[Series NO]], 版本控制!$A:$A, 版本控制!$E:$E, , 0, -1)</f>
        <v>啟用</v>
      </c>
    </row>
    <row r="342" spans="1:39" hidden="1">
      <c r="A342" s="18">
        <f>'圖號清單-114.04.25'!A342</f>
        <v>340</v>
      </c>
      <c r="B342" s="14" t="str">
        <f>_xlfn.XLOOKUP(表格1[[#This Row],[Series NO]],'圖號清單-114.04.25'!A:A,'圖號清單-114.04.25'!B:B,,0)</f>
        <v>IA-1701-25-AA1E-NA</v>
      </c>
      <c r="C342" s="3" t="str">
        <f>COUNTIF($AK$2:AK342, AK342) &amp; "/" &amp; COUNTIF($AK$2:$AK$3003, AK342)</f>
        <v>1/1</v>
      </c>
      <c r="D342" s="3" t="str">
        <f t="shared" si="10"/>
        <v>IA-1701-25-AA1E-NA</v>
      </c>
      <c r="E342" s="14" t="str" cm="1">
        <f t="array" ref="E342">IFERROR(_xlfn.TEXTJOIN("-",TRUE,_xlfn.XLOOKUP(VALUE(INDEX(_xlfn.TEXTSPLIT(B342,"-"),3)),'DN轉換表(必要)'!A:A,'DN轉換表(必要)'!B:B,,0),INDEX(_xlfn.TEXTSPLIT(B342,"-"),1),INDEX(_xlfn.TEXTSPLIT(B342,"-"),2),INDEX(_xlfn.TEXTSPLIT(B342,"-"),4),INDEX(_xlfn.TEXTSPLIT(B342,"-"),5)),_xlfn.TEXTJOIN("-",TRUE,_xlfn.XLOOKUP(VALUE(INDEX(_xlfn.TEXTSPLIT(B342,"-"),4)),'DN轉換表(必要)'!A:A,'DN轉換表(必要)'!B:B,,0),INDEX(_xlfn.TEXTSPLIT(B342,"-"),1),INDEX(_xlfn.TEXTSPLIT(B342,"-"),2),INDEX(_xlfn.TEXTSPLIT(B342,"-"),3),INDEX(_xlfn.TEXTSPLIT(B342,"-"),4),INDEX(_xlfn.TEXTSPLIT(B342,"-"),5)))</f>
        <v>1"-IA-1701-AA1E-NA</v>
      </c>
      <c r="F342" s="3" t="str">
        <f>IFERROR(_xlfn.XLOOKUP(_xlfn.CONCAT(表格1[[#This Row],[Series NO]],"_",SUBSTITUTE(F$1,"REV.","")),版本控制!$F:$F,版本控制!$C:$C,,0),"")</f>
        <v>04/22/'25</v>
      </c>
      <c r="G342" s="3" t="str">
        <f>IFERROR(_xlfn.XLOOKUP(_xlfn.CONCAT(表格1[[#This Row],[Series NO]],"_",SUBSTITUTE(G$1,"REV.","")),版本控制!$F:$F,版本控制!$C:$C,,0),"")</f>
        <v/>
      </c>
      <c r="H342" s="3" t="str">
        <f>IFERROR(_xlfn.XLOOKUP(_xlfn.CONCAT(表格1[[#This Row],[Series NO]],"_",SUBSTITUTE(H$1,"REV.","")),版本控制!$F:$F,版本控制!$C:$C,,0),"")</f>
        <v/>
      </c>
      <c r="I342" s="3" t="str">
        <f>IFERROR(_xlfn.XLOOKUP(_xlfn.CONCAT(表格1[[#This Row],[Series NO]],"_",SUBSTITUTE(I$1,"REV.","")),版本控制!$F:$F,版本控制!$C:$C,,0),"")</f>
        <v/>
      </c>
      <c r="J342" s="3" t="str">
        <f>IFERROR(_xlfn.XLOOKUP(_xlfn.CONCAT(表格1[[#This Row],[Series NO]],"_",SUBSTITUTE(J$1,"REV.","")),版本控制!$F:$F,版本控制!$C:$C,,0),"")</f>
        <v/>
      </c>
      <c r="K342" s="3" t="str" cm="1">
        <f t="array" ref="K342">INDEX(F$1:J$1,1,MATCH(1,1/($F342:J342&lt;&gt;"")))</f>
        <v>REV.1</v>
      </c>
      <c r="L342" s="3" t="str" cm="1">
        <f t="array" ref="L342">LOOKUP(2,1/($F342:J342&lt;&gt;""),$F342:J342)</f>
        <v>04/22/'25</v>
      </c>
      <c r="M342" s="3"/>
      <c r="N342" s="3" t="str">
        <f t="shared" si="11"/>
        <v>0340</v>
      </c>
      <c r="O342" s="28"/>
      <c r="P342" s="15"/>
      <c r="Q342" s="22" cm="1">
        <f t="array" ref="Q342">_xlfn.XLOOKUP(INDEX(_xlfn.TEXTSPLIT(表格1[[#This Row],[LINE   NUMBER]],"-"),1),'DN轉換表(必要)'!B:B,'DN轉換表(必要)'!C:C,,0)</f>
        <v>1</v>
      </c>
      <c r="R342" s="22" t="str" cm="1">
        <f t="array" ref="R342">IF(IFERROR(MATCH(INDEX(_xlfn.TEXTSPLIT(表格1[[#This Row],[LINE   NUMBER]],"-"),2),介質清單!I:I,0)&gt;=1,FALSE),"Trim",INDEX(_xlfn.TEXTSPLIT(表格1[[#This Row],[LINE   NUMBER]],"-"),2))</f>
        <v>IA</v>
      </c>
      <c r="S342" s="22" t="str" cm="1">
        <f t="array" ref="S34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1701</v>
      </c>
      <c r="T342" s="22" t="str" cm="1">
        <f t="array" ref="T342">IF(LEN(INDEX(_xlfn.TEXTSPLIT(表格1[[#This Row],[LINE   NUMBER]],"-"),4))=4,INDEX(_xlfn.TEXTSPLIT(表格1[[#This Row],[LINE   NUMBER]],"-"),4),IF(LEN(MID(E342,FIND("AA",E342,1),4))=4,MID(E342,FIND("AA",E342,1),4),"Wrong"))</f>
        <v>AA1E</v>
      </c>
      <c r="U342" s="22" t="str" cm="1">
        <f t="array" ref="U34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42" s="22" t="str">
        <f>_xlfn.XLOOKUP(表格1[[#This Row],[級數]],管道等级索引表!B:B,管道等级索引表!G:G,,0)</f>
        <v>TP304</v>
      </c>
      <c r="W342" s="22" t="s">
        <v>5</v>
      </c>
      <c r="X342" s="23"/>
      <c r="Y342" s="22"/>
      <c r="Z342" s="22" t="str">
        <f>_xlfn.CONCAT(表格1[[#This Row],[系統]],"-",表格1[[#This Row],[編號]])</f>
        <v>IA-1701</v>
      </c>
      <c r="AA342" s="22"/>
      <c r="AB34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4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42" s="24" t="str">
        <f>IFERROR(_xlfn.XLOOKUP(表格1[[#This Row],[Line_No]],管道特性一覽表!A:A,管道特性一覽表!P:P,,0),"")</f>
        <v>空氣</v>
      </c>
      <c r="AE342" s="24" t="str" cm="1">
        <f t="array" ref="AE342">_xlfn.IFNA(_xlfn.XLOOKUP(表格1[[#This Row],[Series NO]],'依TP NO.篩選'!A:A,'依TP NO.篩選'!R:R,,0),_xlfn.XLOOKUP(VALUE(表格1[[#This Row],[Series NO]]),VALUE('依TP NO.篩選'!A:A),'依TP NO.篩選'!R:R,,0))</f>
        <v>TP-030</v>
      </c>
      <c r="AF342" s="24" t="str">
        <f>_xlfn.XLOOKUP(表格1[[#This Row],[系統]],介質清單!A:A,介質清單!B:B,,0)</f>
        <v>儀表空氣</v>
      </c>
      <c r="AG342" s="25"/>
      <c r="AH342" s="22" t="s">
        <v>3433</v>
      </c>
      <c r="AI342" s="24"/>
      <c r="AJ34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42" s="2" t="str" cm="1">
        <f t="array" ref="AK342">IFERROR(_xlfn.TEXTJOIN("-",TRUE,INDEX(_xlfn.TEXTSPLIT(B342,"-"),1),INDEX(_xlfn.TEXTSPLIT(B342,"-"),2),INDEX(_xlfn.TEXTSPLIT(B342,"-"),4),INDEX(_xlfn.TEXTSPLIT(B342,"-"),5)),_xlfn.TEXTJOIN("-",TRUE,_xlfn.XLOOKUP(VALUE(INDEX(_xlfn.TEXTSPLIT(B342,"-"),4)),'DN轉換表(必要)'!A:A,'DN轉換表(必要)'!B:B,,0),INDEX(_xlfn.TEXTSPLIT(B342,"-"),1),INDEX(_xlfn.TEXTSPLIT(B342,"-"),2),INDEX(_xlfn.TEXTSPLIT(B342,"-"),3),INDEX(_xlfn.TEXTSPLIT(B342,"-"),4),INDEX(_xlfn.TEXTSPLIT(B342,"-"),5)))</f>
        <v>IA-1701-AA1E-NA</v>
      </c>
      <c r="AL342" s="2" t="str">
        <f>IF(ISNUMBER(IFERROR(_xlfn.XLOOKUP(表格1[[#This Row],[Line_No]],'TEMP VALUE'!A:A,'DRAWING LIST'!A:A,,0),"")),"v","")</f>
        <v/>
      </c>
      <c r="AM342" s="2" t="str">
        <f>_xlfn.XLOOKUP(表格1[[#This Row],[Series NO]], 版本控制!$A:$A, 版本控制!$E:$E, , 0, -1)</f>
        <v>啟用</v>
      </c>
    </row>
    <row r="343" spans="1:39" hidden="1">
      <c r="A343" s="18">
        <f>'圖號清單-114.04.25'!A343</f>
        <v>341</v>
      </c>
      <c r="B343" s="14" t="str">
        <f>_xlfn.XLOOKUP(表格1[[#This Row],[Series NO]],'圖號清單-114.04.25'!A:A,'圖號清單-114.04.25'!B:B,,0)</f>
        <v>IA-1702-15-AA1E-NA</v>
      </c>
      <c r="C343" s="3" t="str">
        <f>COUNTIF($AK$2:AK343, AK343) &amp; "/" &amp; COUNTIF($AK$2:$AK$3003, AK343)</f>
        <v>1/1</v>
      </c>
      <c r="D343" s="3" t="str">
        <f t="shared" si="10"/>
        <v>IA-1702-15-AA1E-NA</v>
      </c>
      <c r="E343" s="14" t="str" cm="1">
        <f t="array" ref="E343">IFERROR(_xlfn.TEXTJOIN("-",TRUE,_xlfn.XLOOKUP(VALUE(INDEX(_xlfn.TEXTSPLIT(B343,"-"),3)),'DN轉換表(必要)'!A:A,'DN轉換表(必要)'!B:B,,0),INDEX(_xlfn.TEXTSPLIT(B343,"-"),1),INDEX(_xlfn.TEXTSPLIT(B343,"-"),2),INDEX(_xlfn.TEXTSPLIT(B343,"-"),4),INDEX(_xlfn.TEXTSPLIT(B343,"-"),5)),_xlfn.TEXTJOIN("-",TRUE,_xlfn.XLOOKUP(VALUE(INDEX(_xlfn.TEXTSPLIT(B343,"-"),4)),'DN轉換表(必要)'!A:A,'DN轉換表(必要)'!B:B,,0),INDEX(_xlfn.TEXTSPLIT(B343,"-"),1),INDEX(_xlfn.TEXTSPLIT(B343,"-"),2),INDEX(_xlfn.TEXTSPLIT(B343,"-"),3),INDEX(_xlfn.TEXTSPLIT(B343,"-"),4),INDEX(_xlfn.TEXTSPLIT(B343,"-"),5)))</f>
        <v>1/2"-IA-1702-AA1E-NA</v>
      </c>
      <c r="F343" s="3" t="str">
        <f>IFERROR(_xlfn.XLOOKUP(_xlfn.CONCAT(表格1[[#This Row],[Series NO]],"_",SUBSTITUTE(F$1,"REV.","")),版本控制!$F:$F,版本控制!$C:$C,,0),"")</f>
        <v>04/22/'25</v>
      </c>
      <c r="G343" s="3" t="str">
        <f>IFERROR(_xlfn.XLOOKUP(_xlfn.CONCAT(表格1[[#This Row],[Series NO]],"_",SUBSTITUTE(G$1,"REV.","")),版本控制!$F:$F,版本控制!$C:$C,,0),"")</f>
        <v/>
      </c>
      <c r="H343" s="3" t="str">
        <f>IFERROR(_xlfn.XLOOKUP(_xlfn.CONCAT(表格1[[#This Row],[Series NO]],"_",SUBSTITUTE(H$1,"REV.","")),版本控制!$F:$F,版本控制!$C:$C,,0),"")</f>
        <v/>
      </c>
      <c r="I343" s="3" t="str">
        <f>IFERROR(_xlfn.XLOOKUP(_xlfn.CONCAT(表格1[[#This Row],[Series NO]],"_",SUBSTITUTE(I$1,"REV.","")),版本控制!$F:$F,版本控制!$C:$C,,0),"")</f>
        <v/>
      </c>
      <c r="J343" s="3" t="str">
        <f>IFERROR(_xlfn.XLOOKUP(_xlfn.CONCAT(表格1[[#This Row],[Series NO]],"_",SUBSTITUTE(J$1,"REV.","")),版本控制!$F:$F,版本控制!$C:$C,,0),"")</f>
        <v/>
      </c>
      <c r="K343" s="3" t="str" cm="1">
        <f t="array" ref="K343">INDEX(F$1:J$1,1,MATCH(1,1/($F343:J343&lt;&gt;"")))</f>
        <v>REV.1</v>
      </c>
      <c r="L343" s="3" t="str" cm="1">
        <f t="array" ref="L343">LOOKUP(2,1/($F343:J343&lt;&gt;""),$F343:J343)</f>
        <v>04/22/'25</v>
      </c>
      <c r="M343" s="3"/>
      <c r="N343" s="3" t="str">
        <f t="shared" si="11"/>
        <v>0341</v>
      </c>
      <c r="O343" s="28"/>
      <c r="P343" s="15"/>
      <c r="Q343" s="22" cm="1">
        <f t="array" ref="Q343">_xlfn.XLOOKUP(INDEX(_xlfn.TEXTSPLIT(表格1[[#This Row],[LINE   NUMBER]],"-"),1),'DN轉換表(必要)'!B:B,'DN轉換表(必要)'!C:C,,0)</f>
        <v>0.5</v>
      </c>
      <c r="R343" s="22" t="str" cm="1">
        <f t="array" ref="R343">IF(IFERROR(MATCH(INDEX(_xlfn.TEXTSPLIT(表格1[[#This Row],[LINE   NUMBER]],"-"),2),介質清單!I:I,0)&gt;=1,FALSE),"Trim",INDEX(_xlfn.TEXTSPLIT(表格1[[#This Row],[LINE   NUMBER]],"-"),2))</f>
        <v>IA</v>
      </c>
      <c r="S343" s="22" t="str" cm="1">
        <f t="array" ref="S34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1702</v>
      </c>
      <c r="T343" s="22" t="str" cm="1">
        <f t="array" ref="T343">IF(LEN(INDEX(_xlfn.TEXTSPLIT(表格1[[#This Row],[LINE   NUMBER]],"-"),4))=4,INDEX(_xlfn.TEXTSPLIT(表格1[[#This Row],[LINE   NUMBER]],"-"),4),IF(LEN(MID(E343,FIND("AA",E343,1),4))=4,MID(E343,FIND("AA",E343,1),4),"Wrong"))</f>
        <v>AA1E</v>
      </c>
      <c r="U343" s="22" t="str" cm="1">
        <f t="array" ref="U34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43" s="22" t="str">
        <f>_xlfn.XLOOKUP(表格1[[#This Row],[級數]],管道等级索引表!B:B,管道等级索引表!G:G,,0)</f>
        <v>TP304</v>
      </c>
      <c r="W343" s="22" t="s">
        <v>5</v>
      </c>
      <c r="X343" s="23"/>
      <c r="Y343" s="22"/>
      <c r="Z343" s="22" t="str">
        <f>_xlfn.CONCAT(表格1[[#This Row],[系統]],"-",表格1[[#This Row],[編號]])</f>
        <v>IA-1702</v>
      </c>
      <c r="AA343" s="22"/>
      <c r="AB34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4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43" s="24" t="str">
        <f>IFERROR(_xlfn.XLOOKUP(表格1[[#This Row],[Line_No]],管道特性一覽表!A:A,管道特性一覽表!P:P,,0),"")</f>
        <v>空氣</v>
      </c>
      <c r="AE343" s="24" t="str" cm="1">
        <f t="array" ref="AE343">_xlfn.IFNA(_xlfn.XLOOKUP(表格1[[#This Row],[Series NO]],'依TP NO.篩選'!A:A,'依TP NO.篩選'!R:R,,0),_xlfn.XLOOKUP(VALUE(表格1[[#This Row],[Series NO]]),VALUE('依TP NO.篩選'!A:A),'依TP NO.篩選'!R:R,,0))</f>
        <v>TP-030</v>
      </c>
      <c r="AF343" s="24" t="str">
        <f>_xlfn.XLOOKUP(表格1[[#This Row],[系統]],介質清單!A:A,介質清單!B:B,,0)</f>
        <v>儀表空氣</v>
      </c>
      <c r="AG343" s="25"/>
      <c r="AH343" s="22" t="s">
        <v>3433</v>
      </c>
      <c r="AI343" s="24"/>
      <c r="AJ34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43" s="2" t="str" cm="1">
        <f t="array" ref="AK343">IFERROR(_xlfn.TEXTJOIN("-",TRUE,INDEX(_xlfn.TEXTSPLIT(B343,"-"),1),INDEX(_xlfn.TEXTSPLIT(B343,"-"),2),INDEX(_xlfn.TEXTSPLIT(B343,"-"),4),INDEX(_xlfn.TEXTSPLIT(B343,"-"),5)),_xlfn.TEXTJOIN("-",TRUE,_xlfn.XLOOKUP(VALUE(INDEX(_xlfn.TEXTSPLIT(B343,"-"),4)),'DN轉換表(必要)'!A:A,'DN轉換表(必要)'!B:B,,0),INDEX(_xlfn.TEXTSPLIT(B343,"-"),1),INDEX(_xlfn.TEXTSPLIT(B343,"-"),2),INDEX(_xlfn.TEXTSPLIT(B343,"-"),3),INDEX(_xlfn.TEXTSPLIT(B343,"-"),4),INDEX(_xlfn.TEXTSPLIT(B343,"-"),5)))</f>
        <v>IA-1702-AA1E-NA</v>
      </c>
      <c r="AL343" s="2" t="str">
        <f>IF(ISNUMBER(IFERROR(_xlfn.XLOOKUP(表格1[[#This Row],[Line_No]],'TEMP VALUE'!A:A,'DRAWING LIST'!A:A,,0),"")),"v","")</f>
        <v/>
      </c>
      <c r="AM343" s="2" t="str">
        <f>_xlfn.XLOOKUP(表格1[[#This Row],[Series NO]], 版本控制!$A:$A, 版本控制!$E:$E, , 0, -1)</f>
        <v>啟用</v>
      </c>
    </row>
    <row r="344" spans="1:39" hidden="1">
      <c r="A344" s="18">
        <f>'圖號清單-114.04.25'!A344</f>
        <v>342</v>
      </c>
      <c r="B344" s="14" t="str">
        <f>_xlfn.XLOOKUP(表格1[[#This Row],[Series NO]],'圖號清單-114.04.25'!A:A,'圖號清單-114.04.25'!B:B,,0)</f>
        <v>IA-2001-80-AA1E-NA-1</v>
      </c>
      <c r="C344" s="3" t="str">
        <f>COUNTIF($AK$2:AK344, AK344) &amp; "/" &amp; COUNTIF($AK$2:$AK$3003, AK344)</f>
        <v>1/9</v>
      </c>
      <c r="D344" s="3" t="str">
        <f t="shared" si="10"/>
        <v>IA-2001-80-AA1E-NA</v>
      </c>
      <c r="E344" s="14" t="str" cm="1">
        <f t="array" ref="E344">IFERROR(_xlfn.TEXTJOIN("-",TRUE,_xlfn.XLOOKUP(VALUE(INDEX(_xlfn.TEXTSPLIT(B344,"-"),3)),'DN轉換表(必要)'!A:A,'DN轉換表(必要)'!B:B,,0),INDEX(_xlfn.TEXTSPLIT(B344,"-"),1),INDEX(_xlfn.TEXTSPLIT(B344,"-"),2),INDEX(_xlfn.TEXTSPLIT(B344,"-"),4),INDEX(_xlfn.TEXTSPLIT(B344,"-"),5)),_xlfn.TEXTJOIN("-",TRUE,_xlfn.XLOOKUP(VALUE(INDEX(_xlfn.TEXTSPLIT(B344,"-"),4)),'DN轉換表(必要)'!A:A,'DN轉換表(必要)'!B:B,,0),INDEX(_xlfn.TEXTSPLIT(B344,"-"),1),INDEX(_xlfn.TEXTSPLIT(B344,"-"),2),INDEX(_xlfn.TEXTSPLIT(B344,"-"),3),INDEX(_xlfn.TEXTSPLIT(B344,"-"),4),INDEX(_xlfn.TEXTSPLIT(B344,"-"),5)))</f>
        <v>3"-IA-2001-AA1E-NA</v>
      </c>
      <c r="F344" s="3" t="str">
        <f>IFERROR(_xlfn.XLOOKUP(_xlfn.CONCAT(表格1[[#This Row],[Series NO]],"_",SUBSTITUTE(F$1,"REV.","")),版本控制!$F:$F,版本控制!$C:$C,,0),"")</f>
        <v>04/22/'25</v>
      </c>
      <c r="G344" s="3" t="str">
        <f>IFERROR(_xlfn.XLOOKUP(_xlfn.CONCAT(表格1[[#This Row],[Series NO]],"_",SUBSTITUTE(G$1,"REV.","")),版本控制!$F:$F,版本控制!$C:$C,,0),"")</f>
        <v/>
      </c>
      <c r="H344" s="3" t="str">
        <f>IFERROR(_xlfn.XLOOKUP(_xlfn.CONCAT(表格1[[#This Row],[Series NO]],"_",SUBSTITUTE(H$1,"REV.","")),版本控制!$F:$F,版本控制!$C:$C,,0),"")</f>
        <v/>
      </c>
      <c r="I344" s="3" t="str">
        <f>IFERROR(_xlfn.XLOOKUP(_xlfn.CONCAT(表格1[[#This Row],[Series NO]],"_",SUBSTITUTE(I$1,"REV.","")),版本控制!$F:$F,版本控制!$C:$C,,0),"")</f>
        <v/>
      </c>
      <c r="J344" s="3" t="str">
        <f>IFERROR(_xlfn.XLOOKUP(_xlfn.CONCAT(表格1[[#This Row],[Series NO]],"_",SUBSTITUTE(J$1,"REV.","")),版本控制!$F:$F,版本控制!$C:$C,,0),"")</f>
        <v/>
      </c>
      <c r="K344" s="3" t="str" cm="1">
        <f t="array" ref="K344">INDEX(F$1:J$1,1,MATCH(1,1/($F344:J344&lt;&gt;"")))</f>
        <v>REV.1</v>
      </c>
      <c r="L344" s="3" t="str" cm="1">
        <f t="array" ref="L344">LOOKUP(2,1/($F344:J344&lt;&gt;""),$F344:J344)</f>
        <v>04/22/'25</v>
      </c>
      <c r="M344" s="3"/>
      <c r="N344" s="3" t="str">
        <f t="shared" si="11"/>
        <v>0342</v>
      </c>
      <c r="O344" s="28"/>
      <c r="P344" s="15"/>
      <c r="Q344" s="22" cm="1">
        <f t="array" ref="Q344">_xlfn.XLOOKUP(INDEX(_xlfn.TEXTSPLIT(表格1[[#This Row],[LINE   NUMBER]],"-"),1),'DN轉換表(必要)'!B:B,'DN轉換表(必要)'!C:C,,0)</f>
        <v>3</v>
      </c>
      <c r="R344" s="22" t="str" cm="1">
        <f t="array" ref="R344">IF(IFERROR(MATCH(INDEX(_xlfn.TEXTSPLIT(表格1[[#This Row],[LINE   NUMBER]],"-"),2),介質清單!I:I,0)&gt;=1,FALSE),"Trim",INDEX(_xlfn.TEXTSPLIT(表格1[[#This Row],[LINE   NUMBER]],"-"),2))</f>
        <v>IA</v>
      </c>
      <c r="S344" s="22" t="str" cm="1">
        <f t="array" ref="S34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344" s="22" t="str" cm="1">
        <f t="array" ref="T344">IF(LEN(INDEX(_xlfn.TEXTSPLIT(表格1[[#This Row],[LINE   NUMBER]],"-"),4))=4,INDEX(_xlfn.TEXTSPLIT(表格1[[#This Row],[LINE   NUMBER]],"-"),4),IF(LEN(MID(E344,FIND("AA",E344,1),4))=4,MID(E344,FIND("AA",E344,1),4),"Wrong"))</f>
        <v>AA1E</v>
      </c>
      <c r="U344" s="22" t="str" cm="1">
        <f t="array" ref="U34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44" s="22" t="str">
        <f>_xlfn.XLOOKUP(表格1[[#This Row],[級數]],管道等级索引表!B:B,管道等级索引表!G:G,,0)</f>
        <v>TP304</v>
      </c>
      <c r="W344" s="22" t="s">
        <v>5</v>
      </c>
      <c r="X344" s="23"/>
      <c r="Y344" s="22"/>
      <c r="Z344" s="22" t="str">
        <f>_xlfn.CONCAT(表格1[[#This Row],[系統]],"-",表格1[[#This Row],[編號]])</f>
        <v>IA-2001</v>
      </c>
      <c r="AA344" s="22"/>
      <c r="AB34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4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44" s="24" t="str">
        <f>IFERROR(_xlfn.XLOOKUP(表格1[[#This Row],[Line_No]],管道特性一覽表!A:A,管道特性一覽表!P:P,,0),"")</f>
        <v>空氣</v>
      </c>
      <c r="AE344" s="24" t="str" cm="1">
        <f t="array" ref="AE344">_xlfn.IFNA(_xlfn.XLOOKUP(表格1[[#This Row],[Series NO]],'依TP NO.篩選'!A:A,'依TP NO.篩選'!R:R,,0),_xlfn.XLOOKUP(VALUE(表格1[[#This Row],[Series NO]]),VALUE('依TP NO.篩選'!A:A),'依TP NO.篩選'!R:R,,0))</f>
        <v>TP-030</v>
      </c>
      <c r="AF344" s="24" t="str">
        <f>_xlfn.XLOOKUP(表格1[[#This Row],[系統]],介質清單!A:A,介質清單!B:B,,0)</f>
        <v>儀表空氣</v>
      </c>
      <c r="AG344" s="25"/>
      <c r="AH344" s="22" t="s">
        <v>3433</v>
      </c>
      <c r="AI344" s="24"/>
      <c r="AJ34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44" s="2" t="str" cm="1">
        <f t="array" ref="AK344">IFERROR(_xlfn.TEXTJOIN("-",TRUE,INDEX(_xlfn.TEXTSPLIT(B344,"-"),1),INDEX(_xlfn.TEXTSPLIT(B344,"-"),2),INDEX(_xlfn.TEXTSPLIT(B344,"-"),4),INDEX(_xlfn.TEXTSPLIT(B344,"-"),5)),_xlfn.TEXTJOIN("-",TRUE,_xlfn.XLOOKUP(VALUE(INDEX(_xlfn.TEXTSPLIT(B344,"-"),4)),'DN轉換表(必要)'!A:A,'DN轉換表(必要)'!B:B,,0),INDEX(_xlfn.TEXTSPLIT(B344,"-"),1),INDEX(_xlfn.TEXTSPLIT(B344,"-"),2),INDEX(_xlfn.TEXTSPLIT(B344,"-"),3),INDEX(_xlfn.TEXTSPLIT(B344,"-"),4),INDEX(_xlfn.TEXTSPLIT(B344,"-"),5)))</f>
        <v>IA-2001-AA1E-NA</v>
      </c>
      <c r="AL344" s="2" t="str">
        <f>IF(ISNUMBER(IFERROR(_xlfn.XLOOKUP(表格1[[#This Row],[Line_No]],'TEMP VALUE'!A:A,'DRAWING LIST'!A:A,,0),"")),"v","")</f>
        <v/>
      </c>
      <c r="AM344" s="2" t="str">
        <f>_xlfn.XLOOKUP(表格1[[#This Row],[Series NO]], 版本控制!$A:$A, 版本控制!$E:$E, , 0, -1)</f>
        <v>啟用</v>
      </c>
    </row>
    <row r="345" spans="1:39" hidden="1">
      <c r="A345" s="18">
        <f>'圖號清單-114.04.25'!A345</f>
        <v>343</v>
      </c>
      <c r="B345" s="14" t="str">
        <f>_xlfn.XLOOKUP(表格1[[#This Row],[Series NO]],'圖號清單-114.04.25'!A:A,'圖號清單-114.04.25'!B:B,,0)</f>
        <v>IA-2001-80-AA1E-NA-2</v>
      </c>
      <c r="C345" s="3" t="str">
        <f>COUNTIF($AK$2:AK345, AK345) &amp; "/" &amp; COUNTIF($AK$2:$AK$3003, AK345)</f>
        <v>2/9</v>
      </c>
      <c r="D345" s="3" t="str">
        <f t="shared" si="10"/>
        <v>IA-2001-80-AA1E-NA</v>
      </c>
      <c r="E345" s="14" t="str" cm="1">
        <f t="array" ref="E345">IFERROR(_xlfn.TEXTJOIN("-",TRUE,_xlfn.XLOOKUP(VALUE(INDEX(_xlfn.TEXTSPLIT(B345,"-"),3)),'DN轉換表(必要)'!A:A,'DN轉換表(必要)'!B:B,,0),INDEX(_xlfn.TEXTSPLIT(B345,"-"),1),INDEX(_xlfn.TEXTSPLIT(B345,"-"),2),INDEX(_xlfn.TEXTSPLIT(B345,"-"),4),INDEX(_xlfn.TEXTSPLIT(B345,"-"),5)),_xlfn.TEXTJOIN("-",TRUE,_xlfn.XLOOKUP(VALUE(INDEX(_xlfn.TEXTSPLIT(B345,"-"),4)),'DN轉換表(必要)'!A:A,'DN轉換表(必要)'!B:B,,0),INDEX(_xlfn.TEXTSPLIT(B345,"-"),1),INDEX(_xlfn.TEXTSPLIT(B345,"-"),2),INDEX(_xlfn.TEXTSPLIT(B345,"-"),3),INDEX(_xlfn.TEXTSPLIT(B345,"-"),4),INDEX(_xlfn.TEXTSPLIT(B345,"-"),5)))</f>
        <v>3"-IA-2001-AA1E-NA</v>
      </c>
      <c r="F345" s="3" t="str">
        <f>IFERROR(_xlfn.XLOOKUP(_xlfn.CONCAT(表格1[[#This Row],[Series NO]],"_",SUBSTITUTE(F$1,"REV.","")),版本控制!$F:$F,版本控制!$C:$C,,0),"")</f>
        <v>04/22/'25</v>
      </c>
      <c r="G345" s="3" t="str">
        <f>IFERROR(_xlfn.XLOOKUP(_xlfn.CONCAT(表格1[[#This Row],[Series NO]],"_",SUBSTITUTE(G$1,"REV.","")),版本控制!$F:$F,版本控制!$C:$C,,0),"")</f>
        <v/>
      </c>
      <c r="H345" s="3" t="str">
        <f>IFERROR(_xlfn.XLOOKUP(_xlfn.CONCAT(表格1[[#This Row],[Series NO]],"_",SUBSTITUTE(H$1,"REV.","")),版本控制!$F:$F,版本控制!$C:$C,,0),"")</f>
        <v/>
      </c>
      <c r="I345" s="3" t="str">
        <f>IFERROR(_xlfn.XLOOKUP(_xlfn.CONCAT(表格1[[#This Row],[Series NO]],"_",SUBSTITUTE(I$1,"REV.","")),版本控制!$F:$F,版本控制!$C:$C,,0),"")</f>
        <v/>
      </c>
      <c r="J345" s="3" t="str">
        <f>IFERROR(_xlfn.XLOOKUP(_xlfn.CONCAT(表格1[[#This Row],[Series NO]],"_",SUBSTITUTE(J$1,"REV.","")),版本控制!$F:$F,版本控制!$C:$C,,0),"")</f>
        <v/>
      </c>
      <c r="K345" s="3" t="str" cm="1">
        <f t="array" ref="K345">INDEX(F$1:J$1,1,MATCH(1,1/($F345:J345&lt;&gt;"")))</f>
        <v>REV.1</v>
      </c>
      <c r="L345" s="3" t="str" cm="1">
        <f t="array" ref="L345">LOOKUP(2,1/($F345:J345&lt;&gt;""),$F345:J345)</f>
        <v>04/22/'25</v>
      </c>
      <c r="M345" s="3"/>
      <c r="N345" s="3" t="str">
        <f t="shared" si="11"/>
        <v>0343</v>
      </c>
      <c r="O345" s="28"/>
      <c r="P345" s="15"/>
      <c r="Q345" s="22" cm="1">
        <f t="array" ref="Q345">_xlfn.XLOOKUP(INDEX(_xlfn.TEXTSPLIT(表格1[[#This Row],[LINE   NUMBER]],"-"),1),'DN轉換表(必要)'!B:B,'DN轉換表(必要)'!C:C,,0)</f>
        <v>3</v>
      </c>
      <c r="R345" s="22" t="str" cm="1">
        <f t="array" ref="R345">IF(IFERROR(MATCH(INDEX(_xlfn.TEXTSPLIT(表格1[[#This Row],[LINE   NUMBER]],"-"),2),介質清單!I:I,0)&gt;=1,FALSE),"Trim",INDEX(_xlfn.TEXTSPLIT(表格1[[#This Row],[LINE   NUMBER]],"-"),2))</f>
        <v>IA</v>
      </c>
      <c r="S345" s="22" t="str" cm="1">
        <f t="array" ref="S34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345" s="22" t="str" cm="1">
        <f t="array" ref="T345">IF(LEN(INDEX(_xlfn.TEXTSPLIT(表格1[[#This Row],[LINE   NUMBER]],"-"),4))=4,INDEX(_xlfn.TEXTSPLIT(表格1[[#This Row],[LINE   NUMBER]],"-"),4),IF(LEN(MID(E345,FIND("AA",E345,1),4))=4,MID(E345,FIND("AA",E345,1),4),"Wrong"))</f>
        <v>AA1E</v>
      </c>
      <c r="U345" s="22" t="str" cm="1">
        <f t="array" ref="U34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45" s="22" t="str">
        <f>_xlfn.XLOOKUP(表格1[[#This Row],[級數]],管道等级索引表!B:B,管道等级索引表!G:G,,0)</f>
        <v>TP304</v>
      </c>
      <c r="W345" s="22" t="s">
        <v>5</v>
      </c>
      <c r="X345" s="23"/>
      <c r="Y345" s="22"/>
      <c r="Z345" s="22" t="str">
        <f>_xlfn.CONCAT(表格1[[#This Row],[系統]],"-",表格1[[#This Row],[編號]])</f>
        <v>IA-2001</v>
      </c>
      <c r="AA345" s="22"/>
      <c r="AB34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4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45" s="24" t="str">
        <f>IFERROR(_xlfn.XLOOKUP(表格1[[#This Row],[Line_No]],管道特性一覽表!A:A,管道特性一覽表!P:P,,0),"")</f>
        <v>空氣</v>
      </c>
      <c r="AE345" s="24" t="str" cm="1">
        <f t="array" ref="AE345">_xlfn.IFNA(_xlfn.XLOOKUP(表格1[[#This Row],[Series NO]],'依TP NO.篩選'!A:A,'依TP NO.篩選'!R:R,,0),_xlfn.XLOOKUP(VALUE(表格1[[#This Row],[Series NO]]),VALUE('依TP NO.篩選'!A:A),'依TP NO.篩選'!R:R,,0))</f>
        <v>TP-030</v>
      </c>
      <c r="AF345" s="24" t="str">
        <f>_xlfn.XLOOKUP(表格1[[#This Row],[系統]],介質清單!A:A,介質清單!B:B,,0)</f>
        <v>儀表空氣</v>
      </c>
      <c r="AG345" s="25"/>
      <c r="AH345" s="22" t="s">
        <v>3433</v>
      </c>
      <c r="AI345" s="24"/>
      <c r="AJ34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45" s="2" t="str" cm="1">
        <f t="array" ref="AK345">IFERROR(_xlfn.TEXTJOIN("-",TRUE,INDEX(_xlfn.TEXTSPLIT(B345,"-"),1),INDEX(_xlfn.TEXTSPLIT(B345,"-"),2),INDEX(_xlfn.TEXTSPLIT(B345,"-"),4),INDEX(_xlfn.TEXTSPLIT(B345,"-"),5)),_xlfn.TEXTJOIN("-",TRUE,_xlfn.XLOOKUP(VALUE(INDEX(_xlfn.TEXTSPLIT(B345,"-"),4)),'DN轉換表(必要)'!A:A,'DN轉換表(必要)'!B:B,,0),INDEX(_xlfn.TEXTSPLIT(B345,"-"),1),INDEX(_xlfn.TEXTSPLIT(B345,"-"),2),INDEX(_xlfn.TEXTSPLIT(B345,"-"),3),INDEX(_xlfn.TEXTSPLIT(B345,"-"),4),INDEX(_xlfn.TEXTSPLIT(B345,"-"),5)))</f>
        <v>IA-2001-AA1E-NA</v>
      </c>
      <c r="AL345" s="2" t="str">
        <f>IF(ISNUMBER(IFERROR(_xlfn.XLOOKUP(表格1[[#This Row],[Line_No]],'TEMP VALUE'!A:A,'DRAWING LIST'!A:A,,0),"")),"v","")</f>
        <v/>
      </c>
      <c r="AM345" s="2" t="str">
        <f>_xlfn.XLOOKUP(表格1[[#This Row],[Series NO]], 版本控制!$A:$A, 版本控制!$E:$E, , 0, -1)</f>
        <v>啟用</v>
      </c>
    </row>
    <row r="346" spans="1:39" hidden="1">
      <c r="A346" s="18">
        <f>'圖號清單-114.04.25'!A346</f>
        <v>344</v>
      </c>
      <c r="B346" s="14" t="str">
        <f>_xlfn.XLOOKUP(表格1[[#This Row],[Series NO]],'圖號清單-114.04.25'!A:A,'圖號清單-114.04.25'!B:B,,0)</f>
        <v>IA-2001-80-AA1E-NA-3</v>
      </c>
      <c r="C346" s="3" t="str">
        <f>COUNTIF($AK$2:AK346, AK346) &amp; "/" &amp; COUNTIF($AK$2:$AK$3003, AK346)</f>
        <v>3/9</v>
      </c>
      <c r="D346" s="3" t="str">
        <f t="shared" si="10"/>
        <v>IA-2001-80-AA1E-NA</v>
      </c>
      <c r="E346" s="14" t="str" cm="1">
        <f t="array" ref="E346">IFERROR(_xlfn.TEXTJOIN("-",TRUE,_xlfn.XLOOKUP(VALUE(INDEX(_xlfn.TEXTSPLIT(B346,"-"),3)),'DN轉換表(必要)'!A:A,'DN轉換表(必要)'!B:B,,0),INDEX(_xlfn.TEXTSPLIT(B346,"-"),1),INDEX(_xlfn.TEXTSPLIT(B346,"-"),2),INDEX(_xlfn.TEXTSPLIT(B346,"-"),4),INDEX(_xlfn.TEXTSPLIT(B346,"-"),5)),_xlfn.TEXTJOIN("-",TRUE,_xlfn.XLOOKUP(VALUE(INDEX(_xlfn.TEXTSPLIT(B346,"-"),4)),'DN轉換表(必要)'!A:A,'DN轉換表(必要)'!B:B,,0),INDEX(_xlfn.TEXTSPLIT(B346,"-"),1),INDEX(_xlfn.TEXTSPLIT(B346,"-"),2),INDEX(_xlfn.TEXTSPLIT(B346,"-"),3),INDEX(_xlfn.TEXTSPLIT(B346,"-"),4),INDEX(_xlfn.TEXTSPLIT(B346,"-"),5)))</f>
        <v>3"-IA-2001-AA1E-NA</v>
      </c>
      <c r="F346" s="3" t="str">
        <f>IFERROR(_xlfn.XLOOKUP(_xlfn.CONCAT(表格1[[#This Row],[Series NO]],"_",SUBSTITUTE(F$1,"REV.","")),版本控制!$F:$F,版本控制!$C:$C,,0),"")</f>
        <v>04/22/'25</v>
      </c>
      <c r="G346" s="3" t="str">
        <f>IFERROR(_xlfn.XLOOKUP(_xlfn.CONCAT(表格1[[#This Row],[Series NO]],"_",SUBSTITUTE(G$1,"REV.","")),版本控制!$F:$F,版本控制!$C:$C,,0),"")</f>
        <v/>
      </c>
      <c r="H346" s="3" t="str">
        <f>IFERROR(_xlfn.XLOOKUP(_xlfn.CONCAT(表格1[[#This Row],[Series NO]],"_",SUBSTITUTE(H$1,"REV.","")),版本控制!$F:$F,版本控制!$C:$C,,0),"")</f>
        <v/>
      </c>
      <c r="I346" s="3" t="str">
        <f>IFERROR(_xlfn.XLOOKUP(_xlfn.CONCAT(表格1[[#This Row],[Series NO]],"_",SUBSTITUTE(I$1,"REV.","")),版本控制!$F:$F,版本控制!$C:$C,,0),"")</f>
        <v/>
      </c>
      <c r="J346" s="3" t="str">
        <f>IFERROR(_xlfn.XLOOKUP(_xlfn.CONCAT(表格1[[#This Row],[Series NO]],"_",SUBSTITUTE(J$1,"REV.","")),版本控制!$F:$F,版本控制!$C:$C,,0),"")</f>
        <v/>
      </c>
      <c r="K346" s="3" t="str" cm="1">
        <f t="array" ref="K346">INDEX(F$1:J$1,1,MATCH(1,1/($F346:J346&lt;&gt;"")))</f>
        <v>REV.1</v>
      </c>
      <c r="L346" s="3" t="str" cm="1">
        <f t="array" ref="L346">LOOKUP(2,1/($F346:J346&lt;&gt;""),$F346:J346)</f>
        <v>04/22/'25</v>
      </c>
      <c r="M346" s="3"/>
      <c r="N346" s="3" t="str">
        <f t="shared" si="11"/>
        <v>0344</v>
      </c>
      <c r="O346" s="28"/>
      <c r="P346" s="15"/>
      <c r="Q346" s="22" cm="1">
        <f t="array" ref="Q346">_xlfn.XLOOKUP(INDEX(_xlfn.TEXTSPLIT(表格1[[#This Row],[LINE   NUMBER]],"-"),1),'DN轉換表(必要)'!B:B,'DN轉換表(必要)'!C:C,,0)</f>
        <v>3</v>
      </c>
      <c r="R346" s="22" t="str" cm="1">
        <f t="array" ref="R346">IF(IFERROR(MATCH(INDEX(_xlfn.TEXTSPLIT(表格1[[#This Row],[LINE   NUMBER]],"-"),2),介質清單!I:I,0)&gt;=1,FALSE),"Trim",INDEX(_xlfn.TEXTSPLIT(表格1[[#This Row],[LINE   NUMBER]],"-"),2))</f>
        <v>IA</v>
      </c>
      <c r="S346" s="22" t="str" cm="1">
        <f t="array" ref="S34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346" s="22" t="str" cm="1">
        <f t="array" ref="T346">IF(LEN(INDEX(_xlfn.TEXTSPLIT(表格1[[#This Row],[LINE   NUMBER]],"-"),4))=4,INDEX(_xlfn.TEXTSPLIT(表格1[[#This Row],[LINE   NUMBER]],"-"),4),IF(LEN(MID(E346,FIND("AA",E346,1),4))=4,MID(E346,FIND("AA",E346,1),4),"Wrong"))</f>
        <v>AA1E</v>
      </c>
      <c r="U346" s="22" t="str" cm="1">
        <f t="array" ref="U34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46" s="22" t="str">
        <f>_xlfn.XLOOKUP(表格1[[#This Row],[級數]],管道等级索引表!B:B,管道等级索引表!G:G,,0)</f>
        <v>TP304</v>
      </c>
      <c r="W346" s="22" t="s">
        <v>5</v>
      </c>
      <c r="X346" s="23"/>
      <c r="Y346" s="22"/>
      <c r="Z346" s="22" t="str">
        <f>_xlfn.CONCAT(表格1[[#This Row],[系統]],"-",表格1[[#This Row],[編號]])</f>
        <v>IA-2001</v>
      </c>
      <c r="AA346" s="22"/>
      <c r="AB34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4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46" s="24" t="str">
        <f>IFERROR(_xlfn.XLOOKUP(表格1[[#This Row],[Line_No]],管道特性一覽表!A:A,管道特性一覽表!P:P,,0),"")</f>
        <v>空氣</v>
      </c>
      <c r="AE346" s="24" t="str" cm="1">
        <f t="array" ref="AE346">_xlfn.IFNA(_xlfn.XLOOKUP(表格1[[#This Row],[Series NO]],'依TP NO.篩選'!A:A,'依TP NO.篩選'!R:R,,0),_xlfn.XLOOKUP(VALUE(表格1[[#This Row],[Series NO]]),VALUE('依TP NO.篩選'!A:A),'依TP NO.篩選'!R:R,,0))</f>
        <v>TP-030</v>
      </c>
      <c r="AF346" s="24" t="str">
        <f>_xlfn.XLOOKUP(表格1[[#This Row],[系統]],介質清單!A:A,介質清單!B:B,,0)</f>
        <v>儀表空氣</v>
      </c>
      <c r="AG346" s="25"/>
      <c r="AH346" s="22" t="s">
        <v>3433</v>
      </c>
      <c r="AI346" s="24"/>
      <c r="AJ34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46" s="2" t="str" cm="1">
        <f t="array" ref="AK346">IFERROR(_xlfn.TEXTJOIN("-",TRUE,INDEX(_xlfn.TEXTSPLIT(B346,"-"),1),INDEX(_xlfn.TEXTSPLIT(B346,"-"),2),INDEX(_xlfn.TEXTSPLIT(B346,"-"),4),INDEX(_xlfn.TEXTSPLIT(B346,"-"),5)),_xlfn.TEXTJOIN("-",TRUE,_xlfn.XLOOKUP(VALUE(INDEX(_xlfn.TEXTSPLIT(B346,"-"),4)),'DN轉換表(必要)'!A:A,'DN轉換表(必要)'!B:B,,0),INDEX(_xlfn.TEXTSPLIT(B346,"-"),1),INDEX(_xlfn.TEXTSPLIT(B346,"-"),2),INDEX(_xlfn.TEXTSPLIT(B346,"-"),3),INDEX(_xlfn.TEXTSPLIT(B346,"-"),4),INDEX(_xlfn.TEXTSPLIT(B346,"-"),5)))</f>
        <v>IA-2001-AA1E-NA</v>
      </c>
      <c r="AL346" s="2" t="str">
        <f>IF(ISNUMBER(IFERROR(_xlfn.XLOOKUP(表格1[[#This Row],[Line_No]],'TEMP VALUE'!A:A,'DRAWING LIST'!A:A,,0),"")),"v","")</f>
        <v/>
      </c>
      <c r="AM346" s="2" t="str">
        <f>_xlfn.XLOOKUP(表格1[[#This Row],[Series NO]], 版本控制!$A:$A, 版本控制!$E:$E, , 0, -1)</f>
        <v>啟用</v>
      </c>
    </row>
    <row r="347" spans="1:39" hidden="1">
      <c r="A347" s="18">
        <f>'圖號清單-114.04.25'!A347</f>
        <v>345</v>
      </c>
      <c r="B347" s="14" t="str">
        <f>_xlfn.XLOOKUP(表格1[[#This Row],[Series NO]],'圖號清單-114.04.25'!A:A,'圖號清單-114.04.25'!B:B,,0)</f>
        <v>IA-2001-80-AA1E-NA-4</v>
      </c>
      <c r="C347" s="3" t="str">
        <f>COUNTIF($AK$2:AK347, AK347) &amp; "/" &amp; COUNTIF($AK$2:$AK$3003, AK347)</f>
        <v>4/9</v>
      </c>
      <c r="D347" s="3" t="str">
        <f t="shared" si="10"/>
        <v>IA-2001-80-AA1E-NA</v>
      </c>
      <c r="E347" s="14" t="str" cm="1">
        <f t="array" ref="E347">IFERROR(_xlfn.TEXTJOIN("-",TRUE,_xlfn.XLOOKUP(VALUE(INDEX(_xlfn.TEXTSPLIT(B347,"-"),3)),'DN轉換表(必要)'!A:A,'DN轉換表(必要)'!B:B,,0),INDEX(_xlfn.TEXTSPLIT(B347,"-"),1),INDEX(_xlfn.TEXTSPLIT(B347,"-"),2),INDEX(_xlfn.TEXTSPLIT(B347,"-"),4),INDEX(_xlfn.TEXTSPLIT(B347,"-"),5)),_xlfn.TEXTJOIN("-",TRUE,_xlfn.XLOOKUP(VALUE(INDEX(_xlfn.TEXTSPLIT(B347,"-"),4)),'DN轉換表(必要)'!A:A,'DN轉換表(必要)'!B:B,,0),INDEX(_xlfn.TEXTSPLIT(B347,"-"),1),INDEX(_xlfn.TEXTSPLIT(B347,"-"),2),INDEX(_xlfn.TEXTSPLIT(B347,"-"),3),INDEX(_xlfn.TEXTSPLIT(B347,"-"),4),INDEX(_xlfn.TEXTSPLIT(B347,"-"),5)))</f>
        <v>3"-IA-2001-AA1E-NA</v>
      </c>
      <c r="F347" s="3" t="str">
        <f>IFERROR(_xlfn.XLOOKUP(_xlfn.CONCAT(表格1[[#This Row],[Series NO]],"_",SUBSTITUTE(F$1,"REV.","")),版本控制!$F:$F,版本控制!$C:$C,,0),"")</f>
        <v>04/22/'25</v>
      </c>
      <c r="G347" s="3" t="str">
        <f>IFERROR(_xlfn.XLOOKUP(_xlfn.CONCAT(表格1[[#This Row],[Series NO]],"_",SUBSTITUTE(G$1,"REV.","")),版本控制!$F:$F,版本控制!$C:$C,,0),"")</f>
        <v/>
      </c>
      <c r="H347" s="3" t="str">
        <f>IFERROR(_xlfn.XLOOKUP(_xlfn.CONCAT(表格1[[#This Row],[Series NO]],"_",SUBSTITUTE(H$1,"REV.","")),版本控制!$F:$F,版本控制!$C:$C,,0),"")</f>
        <v/>
      </c>
      <c r="I347" s="3" t="str">
        <f>IFERROR(_xlfn.XLOOKUP(_xlfn.CONCAT(表格1[[#This Row],[Series NO]],"_",SUBSTITUTE(I$1,"REV.","")),版本控制!$F:$F,版本控制!$C:$C,,0),"")</f>
        <v/>
      </c>
      <c r="J347" s="3" t="str">
        <f>IFERROR(_xlfn.XLOOKUP(_xlfn.CONCAT(表格1[[#This Row],[Series NO]],"_",SUBSTITUTE(J$1,"REV.","")),版本控制!$F:$F,版本控制!$C:$C,,0),"")</f>
        <v/>
      </c>
      <c r="K347" s="3" t="str" cm="1">
        <f t="array" ref="K347">INDEX(F$1:J$1,1,MATCH(1,1/($F347:J347&lt;&gt;"")))</f>
        <v>REV.1</v>
      </c>
      <c r="L347" s="3" t="str" cm="1">
        <f t="array" ref="L347">LOOKUP(2,1/($F347:J347&lt;&gt;""),$F347:J347)</f>
        <v>04/22/'25</v>
      </c>
      <c r="M347" s="3"/>
      <c r="N347" s="3" t="str">
        <f t="shared" si="11"/>
        <v>0345</v>
      </c>
      <c r="O347" s="28"/>
      <c r="P347" s="15"/>
      <c r="Q347" s="22" cm="1">
        <f t="array" ref="Q347">_xlfn.XLOOKUP(INDEX(_xlfn.TEXTSPLIT(表格1[[#This Row],[LINE   NUMBER]],"-"),1),'DN轉換表(必要)'!B:B,'DN轉換表(必要)'!C:C,,0)</f>
        <v>3</v>
      </c>
      <c r="R347" s="22" t="str" cm="1">
        <f t="array" ref="R347">IF(IFERROR(MATCH(INDEX(_xlfn.TEXTSPLIT(表格1[[#This Row],[LINE   NUMBER]],"-"),2),介質清單!I:I,0)&gt;=1,FALSE),"Trim",INDEX(_xlfn.TEXTSPLIT(表格1[[#This Row],[LINE   NUMBER]],"-"),2))</f>
        <v>IA</v>
      </c>
      <c r="S347" s="22" t="str" cm="1">
        <f t="array" ref="S34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347" s="22" t="str" cm="1">
        <f t="array" ref="T347">IF(LEN(INDEX(_xlfn.TEXTSPLIT(表格1[[#This Row],[LINE   NUMBER]],"-"),4))=4,INDEX(_xlfn.TEXTSPLIT(表格1[[#This Row],[LINE   NUMBER]],"-"),4),IF(LEN(MID(E347,FIND("AA",E347,1),4))=4,MID(E347,FIND("AA",E347,1),4),"Wrong"))</f>
        <v>AA1E</v>
      </c>
      <c r="U347" s="22" t="str" cm="1">
        <f t="array" ref="U34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47" s="22" t="str">
        <f>_xlfn.XLOOKUP(表格1[[#This Row],[級數]],管道等级索引表!B:B,管道等级索引表!G:G,,0)</f>
        <v>TP304</v>
      </c>
      <c r="W347" s="22" t="s">
        <v>5</v>
      </c>
      <c r="X347" s="23"/>
      <c r="Y347" s="22"/>
      <c r="Z347" s="22" t="str">
        <f>_xlfn.CONCAT(表格1[[#This Row],[系統]],"-",表格1[[#This Row],[編號]])</f>
        <v>IA-2001</v>
      </c>
      <c r="AA347" s="22"/>
      <c r="AB34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4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47" s="24" t="str">
        <f>IFERROR(_xlfn.XLOOKUP(表格1[[#This Row],[Line_No]],管道特性一覽表!A:A,管道特性一覽表!P:P,,0),"")</f>
        <v>空氣</v>
      </c>
      <c r="AE347" s="24" t="str" cm="1">
        <f t="array" ref="AE347">_xlfn.IFNA(_xlfn.XLOOKUP(表格1[[#This Row],[Series NO]],'依TP NO.篩選'!A:A,'依TP NO.篩選'!R:R,,0),_xlfn.XLOOKUP(VALUE(表格1[[#This Row],[Series NO]]),VALUE('依TP NO.篩選'!A:A),'依TP NO.篩選'!R:R,,0))</f>
        <v>TP-030</v>
      </c>
      <c r="AF347" s="24" t="str">
        <f>_xlfn.XLOOKUP(表格1[[#This Row],[系統]],介質清單!A:A,介質清單!B:B,,0)</f>
        <v>儀表空氣</v>
      </c>
      <c r="AG347" s="25"/>
      <c r="AH347" s="22" t="s">
        <v>3433</v>
      </c>
      <c r="AI347" s="24"/>
      <c r="AJ34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47" s="2" t="str" cm="1">
        <f t="array" ref="AK347">IFERROR(_xlfn.TEXTJOIN("-",TRUE,INDEX(_xlfn.TEXTSPLIT(B347,"-"),1),INDEX(_xlfn.TEXTSPLIT(B347,"-"),2),INDEX(_xlfn.TEXTSPLIT(B347,"-"),4),INDEX(_xlfn.TEXTSPLIT(B347,"-"),5)),_xlfn.TEXTJOIN("-",TRUE,_xlfn.XLOOKUP(VALUE(INDEX(_xlfn.TEXTSPLIT(B347,"-"),4)),'DN轉換表(必要)'!A:A,'DN轉換表(必要)'!B:B,,0),INDEX(_xlfn.TEXTSPLIT(B347,"-"),1),INDEX(_xlfn.TEXTSPLIT(B347,"-"),2),INDEX(_xlfn.TEXTSPLIT(B347,"-"),3),INDEX(_xlfn.TEXTSPLIT(B347,"-"),4),INDEX(_xlfn.TEXTSPLIT(B347,"-"),5)))</f>
        <v>IA-2001-AA1E-NA</v>
      </c>
      <c r="AL347" s="2" t="str">
        <f>IF(ISNUMBER(IFERROR(_xlfn.XLOOKUP(表格1[[#This Row],[Line_No]],'TEMP VALUE'!A:A,'DRAWING LIST'!A:A,,0),"")),"v","")</f>
        <v/>
      </c>
      <c r="AM347" s="2" t="str">
        <f>_xlfn.XLOOKUP(表格1[[#This Row],[Series NO]], 版本控制!$A:$A, 版本控制!$E:$E, , 0, -1)</f>
        <v>啟用</v>
      </c>
    </row>
    <row r="348" spans="1:39" hidden="1">
      <c r="A348" s="18">
        <f>'圖號清單-114.04.25'!A348</f>
        <v>346</v>
      </c>
      <c r="B348" s="14" t="str">
        <f>_xlfn.XLOOKUP(表格1[[#This Row],[Series NO]],'圖號清單-114.04.25'!A:A,'圖號清單-114.04.25'!B:B,,0)</f>
        <v>IA-2001-80-AA1E-NA-5</v>
      </c>
      <c r="C348" s="3" t="str">
        <f>COUNTIF($AK$2:AK348, AK348) &amp; "/" &amp; COUNTIF($AK$2:$AK$3003, AK348)</f>
        <v>5/9</v>
      </c>
      <c r="D348" s="3" t="str">
        <f t="shared" si="10"/>
        <v>IA-2001-80-AA1E-NA</v>
      </c>
      <c r="E348" s="14" t="str" cm="1">
        <f t="array" ref="E348">IFERROR(_xlfn.TEXTJOIN("-",TRUE,_xlfn.XLOOKUP(VALUE(INDEX(_xlfn.TEXTSPLIT(B348,"-"),3)),'DN轉換表(必要)'!A:A,'DN轉換表(必要)'!B:B,,0),INDEX(_xlfn.TEXTSPLIT(B348,"-"),1),INDEX(_xlfn.TEXTSPLIT(B348,"-"),2),INDEX(_xlfn.TEXTSPLIT(B348,"-"),4),INDEX(_xlfn.TEXTSPLIT(B348,"-"),5)),_xlfn.TEXTJOIN("-",TRUE,_xlfn.XLOOKUP(VALUE(INDEX(_xlfn.TEXTSPLIT(B348,"-"),4)),'DN轉換表(必要)'!A:A,'DN轉換表(必要)'!B:B,,0),INDEX(_xlfn.TEXTSPLIT(B348,"-"),1),INDEX(_xlfn.TEXTSPLIT(B348,"-"),2),INDEX(_xlfn.TEXTSPLIT(B348,"-"),3),INDEX(_xlfn.TEXTSPLIT(B348,"-"),4),INDEX(_xlfn.TEXTSPLIT(B348,"-"),5)))</f>
        <v>3"-IA-2001-AA1E-NA</v>
      </c>
      <c r="F348" s="3" t="str">
        <f>IFERROR(_xlfn.XLOOKUP(_xlfn.CONCAT(表格1[[#This Row],[Series NO]],"_",SUBSTITUTE(F$1,"REV.","")),版本控制!$F:$F,版本控制!$C:$C,,0),"")</f>
        <v>04/22/'25</v>
      </c>
      <c r="G348" s="3" t="str">
        <f>IFERROR(_xlfn.XLOOKUP(_xlfn.CONCAT(表格1[[#This Row],[Series NO]],"_",SUBSTITUTE(G$1,"REV.","")),版本控制!$F:$F,版本控制!$C:$C,,0),"")</f>
        <v/>
      </c>
      <c r="H348" s="3" t="str">
        <f>IFERROR(_xlfn.XLOOKUP(_xlfn.CONCAT(表格1[[#This Row],[Series NO]],"_",SUBSTITUTE(H$1,"REV.","")),版本控制!$F:$F,版本控制!$C:$C,,0),"")</f>
        <v/>
      </c>
      <c r="I348" s="3" t="str">
        <f>IFERROR(_xlfn.XLOOKUP(_xlfn.CONCAT(表格1[[#This Row],[Series NO]],"_",SUBSTITUTE(I$1,"REV.","")),版本控制!$F:$F,版本控制!$C:$C,,0),"")</f>
        <v/>
      </c>
      <c r="J348" s="3" t="str">
        <f>IFERROR(_xlfn.XLOOKUP(_xlfn.CONCAT(表格1[[#This Row],[Series NO]],"_",SUBSTITUTE(J$1,"REV.","")),版本控制!$F:$F,版本控制!$C:$C,,0),"")</f>
        <v/>
      </c>
      <c r="K348" s="3" t="str" cm="1">
        <f t="array" ref="K348">INDEX(F$1:J$1,1,MATCH(1,1/($F348:J348&lt;&gt;"")))</f>
        <v>REV.1</v>
      </c>
      <c r="L348" s="3" t="str" cm="1">
        <f t="array" ref="L348">LOOKUP(2,1/($F348:J348&lt;&gt;""),$F348:J348)</f>
        <v>04/22/'25</v>
      </c>
      <c r="M348" s="3"/>
      <c r="N348" s="3" t="str">
        <f t="shared" si="11"/>
        <v>0346</v>
      </c>
      <c r="O348" s="28"/>
      <c r="P348" s="15"/>
      <c r="Q348" s="22" cm="1">
        <f t="array" ref="Q348">_xlfn.XLOOKUP(INDEX(_xlfn.TEXTSPLIT(表格1[[#This Row],[LINE   NUMBER]],"-"),1),'DN轉換表(必要)'!B:B,'DN轉換表(必要)'!C:C,,0)</f>
        <v>3</v>
      </c>
      <c r="R348" s="22" t="str" cm="1">
        <f t="array" ref="R348">IF(IFERROR(MATCH(INDEX(_xlfn.TEXTSPLIT(表格1[[#This Row],[LINE   NUMBER]],"-"),2),介質清單!I:I,0)&gt;=1,FALSE),"Trim",INDEX(_xlfn.TEXTSPLIT(表格1[[#This Row],[LINE   NUMBER]],"-"),2))</f>
        <v>IA</v>
      </c>
      <c r="S348" s="22" t="str" cm="1">
        <f t="array" ref="S34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348" s="22" t="str" cm="1">
        <f t="array" ref="T348">IF(LEN(INDEX(_xlfn.TEXTSPLIT(表格1[[#This Row],[LINE   NUMBER]],"-"),4))=4,INDEX(_xlfn.TEXTSPLIT(表格1[[#This Row],[LINE   NUMBER]],"-"),4),IF(LEN(MID(E348,FIND("AA",E348,1),4))=4,MID(E348,FIND("AA",E348,1),4),"Wrong"))</f>
        <v>AA1E</v>
      </c>
      <c r="U348" s="22" t="str" cm="1">
        <f t="array" ref="U34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48" s="22" t="str">
        <f>_xlfn.XLOOKUP(表格1[[#This Row],[級數]],管道等级索引表!B:B,管道等级索引表!G:G,,0)</f>
        <v>TP304</v>
      </c>
      <c r="W348" s="22" t="s">
        <v>5</v>
      </c>
      <c r="X348" s="23"/>
      <c r="Y348" s="22"/>
      <c r="Z348" s="22" t="str">
        <f>_xlfn.CONCAT(表格1[[#This Row],[系統]],"-",表格1[[#This Row],[編號]])</f>
        <v>IA-2001</v>
      </c>
      <c r="AA348" s="22"/>
      <c r="AB34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4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48" s="24" t="str">
        <f>IFERROR(_xlfn.XLOOKUP(表格1[[#This Row],[Line_No]],管道特性一覽表!A:A,管道特性一覽表!P:P,,0),"")</f>
        <v>空氣</v>
      </c>
      <c r="AE348" s="24" t="str" cm="1">
        <f t="array" ref="AE348">_xlfn.IFNA(_xlfn.XLOOKUP(表格1[[#This Row],[Series NO]],'依TP NO.篩選'!A:A,'依TP NO.篩選'!R:R,,0),_xlfn.XLOOKUP(VALUE(表格1[[#This Row],[Series NO]]),VALUE('依TP NO.篩選'!A:A),'依TP NO.篩選'!R:R,,0))</f>
        <v>TP-030</v>
      </c>
      <c r="AF348" s="24" t="str">
        <f>_xlfn.XLOOKUP(表格1[[#This Row],[系統]],介質清單!A:A,介質清單!B:B,,0)</f>
        <v>儀表空氣</v>
      </c>
      <c r="AG348" s="25"/>
      <c r="AH348" s="22" t="s">
        <v>3433</v>
      </c>
      <c r="AI348" s="24"/>
      <c r="AJ34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48" s="2" t="str" cm="1">
        <f t="array" ref="AK348">IFERROR(_xlfn.TEXTJOIN("-",TRUE,INDEX(_xlfn.TEXTSPLIT(B348,"-"),1),INDEX(_xlfn.TEXTSPLIT(B348,"-"),2),INDEX(_xlfn.TEXTSPLIT(B348,"-"),4),INDEX(_xlfn.TEXTSPLIT(B348,"-"),5)),_xlfn.TEXTJOIN("-",TRUE,_xlfn.XLOOKUP(VALUE(INDEX(_xlfn.TEXTSPLIT(B348,"-"),4)),'DN轉換表(必要)'!A:A,'DN轉換表(必要)'!B:B,,0),INDEX(_xlfn.TEXTSPLIT(B348,"-"),1),INDEX(_xlfn.TEXTSPLIT(B348,"-"),2),INDEX(_xlfn.TEXTSPLIT(B348,"-"),3),INDEX(_xlfn.TEXTSPLIT(B348,"-"),4),INDEX(_xlfn.TEXTSPLIT(B348,"-"),5)))</f>
        <v>IA-2001-AA1E-NA</v>
      </c>
      <c r="AL348" s="2" t="str">
        <f>IF(ISNUMBER(IFERROR(_xlfn.XLOOKUP(表格1[[#This Row],[Line_No]],'TEMP VALUE'!A:A,'DRAWING LIST'!A:A,,0),"")),"v","")</f>
        <v/>
      </c>
      <c r="AM348" s="2" t="str">
        <f>_xlfn.XLOOKUP(表格1[[#This Row],[Series NO]], 版本控制!$A:$A, 版本控制!$E:$E, , 0, -1)</f>
        <v>啟用</v>
      </c>
    </row>
    <row r="349" spans="1:39" hidden="1">
      <c r="A349" s="18">
        <f>'圖號清單-114.04.25'!A349</f>
        <v>347</v>
      </c>
      <c r="B349" s="14" t="str">
        <f>_xlfn.XLOOKUP(表格1[[#This Row],[Series NO]],'圖號清單-114.04.25'!A:A,'圖號清單-114.04.25'!B:B,,0)</f>
        <v>IA-2001-80-AA1E-NA-6</v>
      </c>
      <c r="C349" s="3" t="str">
        <f>COUNTIF($AK$2:AK349, AK349) &amp; "/" &amp; COUNTIF($AK$2:$AK$3003, AK349)</f>
        <v>6/9</v>
      </c>
      <c r="D349" s="3" t="str">
        <f t="shared" si="10"/>
        <v>IA-2001-80-AA1E-NA</v>
      </c>
      <c r="E349" s="14" t="str" cm="1">
        <f t="array" ref="E349">IFERROR(_xlfn.TEXTJOIN("-",TRUE,_xlfn.XLOOKUP(VALUE(INDEX(_xlfn.TEXTSPLIT(B349,"-"),3)),'DN轉換表(必要)'!A:A,'DN轉換表(必要)'!B:B,,0),INDEX(_xlfn.TEXTSPLIT(B349,"-"),1),INDEX(_xlfn.TEXTSPLIT(B349,"-"),2),INDEX(_xlfn.TEXTSPLIT(B349,"-"),4),INDEX(_xlfn.TEXTSPLIT(B349,"-"),5)),_xlfn.TEXTJOIN("-",TRUE,_xlfn.XLOOKUP(VALUE(INDEX(_xlfn.TEXTSPLIT(B349,"-"),4)),'DN轉換表(必要)'!A:A,'DN轉換表(必要)'!B:B,,0),INDEX(_xlfn.TEXTSPLIT(B349,"-"),1),INDEX(_xlfn.TEXTSPLIT(B349,"-"),2),INDEX(_xlfn.TEXTSPLIT(B349,"-"),3),INDEX(_xlfn.TEXTSPLIT(B349,"-"),4),INDEX(_xlfn.TEXTSPLIT(B349,"-"),5)))</f>
        <v>3"-IA-2001-AA1E-NA</v>
      </c>
      <c r="F349" s="3" t="str">
        <f>IFERROR(_xlfn.XLOOKUP(_xlfn.CONCAT(表格1[[#This Row],[Series NO]],"_",SUBSTITUTE(F$1,"REV.","")),版本控制!$F:$F,版本控制!$C:$C,,0),"")</f>
        <v>04/22/'25</v>
      </c>
      <c r="G349" s="3" t="str">
        <f>IFERROR(_xlfn.XLOOKUP(_xlfn.CONCAT(表格1[[#This Row],[Series NO]],"_",SUBSTITUTE(G$1,"REV.","")),版本控制!$F:$F,版本控制!$C:$C,,0),"")</f>
        <v/>
      </c>
      <c r="H349" s="3" t="str">
        <f>IFERROR(_xlfn.XLOOKUP(_xlfn.CONCAT(表格1[[#This Row],[Series NO]],"_",SUBSTITUTE(H$1,"REV.","")),版本控制!$F:$F,版本控制!$C:$C,,0),"")</f>
        <v/>
      </c>
      <c r="I349" s="3" t="str">
        <f>IFERROR(_xlfn.XLOOKUP(_xlfn.CONCAT(表格1[[#This Row],[Series NO]],"_",SUBSTITUTE(I$1,"REV.","")),版本控制!$F:$F,版本控制!$C:$C,,0),"")</f>
        <v/>
      </c>
      <c r="J349" s="3" t="str">
        <f>IFERROR(_xlfn.XLOOKUP(_xlfn.CONCAT(表格1[[#This Row],[Series NO]],"_",SUBSTITUTE(J$1,"REV.","")),版本控制!$F:$F,版本控制!$C:$C,,0),"")</f>
        <v/>
      </c>
      <c r="K349" s="3" t="str" cm="1">
        <f t="array" ref="K349">INDEX(F$1:J$1,1,MATCH(1,1/($F349:J349&lt;&gt;"")))</f>
        <v>REV.1</v>
      </c>
      <c r="L349" s="3" t="str" cm="1">
        <f t="array" ref="L349">LOOKUP(2,1/($F349:J349&lt;&gt;""),$F349:J349)</f>
        <v>04/22/'25</v>
      </c>
      <c r="M349" s="3"/>
      <c r="N349" s="3" t="str">
        <f t="shared" si="11"/>
        <v>0347</v>
      </c>
      <c r="O349" s="28"/>
      <c r="P349" s="15"/>
      <c r="Q349" s="22" cm="1">
        <f t="array" ref="Q349">_xlfn.XLOOKUP(INDEX(_xlfn.TEXTSPLIT(表格1[[#This Row],[LINE   NUMBER]],"-"),1),'DN轉換表(必要)'!B:B,'DN轉換表(必要)'!C:C,,0)</f>
        <v>3</v>
      </c>
      <c r="R349" s="22" t="str" cm="1">
        <f t="array" ref="R349">IF(IFERROR(MATCH(INDEX(_xlfn.TEXTSPLIT(表格1[[#This Row],[LINE   NUMBER]],"-"),2),介質清單!I:I,0)&gt;=1,FALSE),"Trim",INDEX(_xlfn.TEXTSPLIT(表格1[[#This Row],[LINE   NUMBER]],"-"),2))</f>
        <v>IA</v>
      </c>
      <c r="S349" s="22" t="str" cm="1">
        <f t="array" ref="S34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349" s="22" t="str" cm="1">
        <f t="array" ref="T349">IF(LEN(INDEX(_xlfn.TEXTSPLIT(表格1[[#This Row],[LINE   NUMBER]],"-"),4))=4,INDEX(_xlfn.TEXTSPLIT(表格1[[#This Row],[LINE   NUMBER]],"-"),4),IF(LEN(MID(E349,FIND("AA",E349,1),4))=4,MID(E349,FIND("AA",E349,1),4),"Wrong"))</f>
        <v>AA1E</v>
      </c>
      <c r="U349" s="22" t="str" cm="1">
        <f t="array" ref="U34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49" s="22" t="str">
        <f>_xlfn.XLOOKUP(表格1[[#This Row],[級數]],管道等级索引表!B:B,管道等级索引表!G:G,,0)</f>
        <v>TP304</v>
      </c>
      <c r="W349" s="22" t="s">
        <v>5</v>
      </c>
      <c r="X349" s="23"/>
      <c r="Y349" s="22"/>
      <c r="Z349" s="22" t="str">
        <f>_xlfn.CONCAT(表格1[[#This Row],[系統]],"-",表格1[[#This Row],[編號]])</f>
        <v>IA-2001</v>
      </c>
      <c r="AA349" s="22"/>
      <c r="AB34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4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49" s="24" t="str">
        <f>IFERROR(_xlfn.XLOOKUP(表格1[[#This Row],[Line_No]],管道特性一覽表!A:A,管道特性一覽表!P:P,,0),"")</f>
        <v>空氣</v>
      </c>
      <c r="AE349" s="24" t="str" cm="1">
        <f t="array" ref="AE349">_xlfn.IFNA(_xlfn.XLOOKUP(表格1[[#This Row],[Series NO]],'依TP NO.篩選'!A:A,'依TP NO.篩選'!R:R,,0),_xlfn.XLOOKUP(VALUE(表格1[[#This Row],[Series NO]]),VALUE('依TP NO.篩選'!A:A),'依TP NO.篩選'!R:R,,0))</f>
        <v>TP-030</v>
      </c>
      <c r="AF349" s="24" t="str">
        <f>_xlfn.XLOOKUP(表格1[[#This Row],[系統]],介質清單!A:A,介質清單!B:B,,0)</f>
        <v>儀表空氣</v>
      </c>
      <c r="AG349" s="25"/>
      <c r="AH349" s="22" t="s">
        <v>3433</v>
      </c>
      <c r="AI349" s="24"/>
      <c r="AJ34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49" s="2" t="str" cm="1">
        <f t="array" ref="AK349">IFERROR(_xlfn.TEXTJOIN("-",TRUE,INDEX(_xlfn.TEXTSPLIT(B349,"-"),1),INDEX(_xlfn.TEXTSPLIT(B349,"-"),2),INDEX(_xlfn.TEXTSPLIT(B349,"-"),4),INDEX(_xlfn.TEXTSPLIT(B349,"-"),5)),_xlfn.TEXTJOIN("-",TRUE,_xlfn.XLOOKUP(VALUE(INDEX(_xlfn.TEXTSPLIT(B349,"-"),4)),'DN轉換表(必要)'!A:A,'DN轉換表(必要)'!B:B,,0),INDEX(_xlfn.TEXTSPLIT(B349,"-"),1),INDEX(_xlfn.TEXTSPLIT(B349,"-"),2),INDEX(_xlfn.TEXTSPLIT(B349,"-"),3),INDEX(_xlfn.TEXTSPLIT(B349,"-"),4),INDEX(_xlfn.TEXTSPLIT(B349,"-"),5)))</f>
        <v>IA-2001-AA1E-NA</v>
      </c>
      <c r="AL349" s="2" t="str">
        <f>IF(ISNUMBER(IFERROR(_xlfn.XLOOKUP(表格1[[#This Row],[Line_No]],'TEMP VALUE'!A:A,'DRAWING LIST'!A:A,,0),"")),"v","")</f>
        <v/>
      </c>
      <c r="AM349" s="2" t="str">
        <f>_xlfn.XLOOKUP(表格1[[#This Row],[Series NO]], 版本控制!$A:$A, 版本控制!$E:$E, , 0, -1)</f>
        <v>啟用</v>
      </c>
    </row>
    <row r="350" spans="1:39" hidden="1">
      <c r="A350" s="18">
        <f>'圖號清單-114.04.25'!A350</f>
        <v>348</v>
      </c>
      <c r="B350" s="14" t="str">
        <f>_xlfn.XLOOKUP(表格1[[#This Row],[Series NO]],'圖號清單-114.04.25'!A:A,'圖號清單-114.04.25'!B:B,,0)</f>
        <v>IA-2001-80-AA1E-NA-7</v>
      </c>
      <c r="C350" s="3" t="str">
        <f>COUNTIF($AK$2:AK350, AK350) &amp; "/" &amp; COUNTIF($AK$2:$AK$3003, AK350)</f>
        <v>7/9</v>
      </c>
      <c r="D350" s="3" t="str">
        <f t="shared" si="10"/>
        <v>IA-2001-80-AA1E-NA</v>
      </c>
      <c r="E350" s="14" t="str" cm="1">
        <f t="array" ref="E350">IFERROR(_xlfn.TEXTJOIN("-",TRUE,_xlfn.XLOOKUP(VALUE(INDEX(_xlfn.TEXTSPLIT(B350,"-"),3)),'DN轉換表(必要)'!A:A,'DN轉換表(必要)'!B:B,,0),INDEX(_xlfn.TEXTSPLIT(B350,"-"),1),INDEX(_xlfn.TEXTSPLIT(B350,"-"),2),INDEX(_xlfn.TEXTSPLIT(B350,"-"),4),INDEX(_xlfn.TEXTSPLIT(B350,"-"),5)),_xlfn.TEXTJOIN("-",TRUE,_xlfn.XLOOKUP(VALUE(INDEX(_xlfn.TEXTSPLIT(B350,"-"),4)),'DN轉換表(必要)'!A:A,'DN轉換表(必要)'!B:B,,0),INDEX(_xlfn.TEXTSPLIT(B350,"-"),1),INDEX(_xlfn.TEXTSPLIT(B350,"-"),2),INDEX(_xlfn.TEXTSPLIT(B350,"-"),3),INDEX(_xlfn.TEXTSPLIT(B350,"-"),4),INDEX(_xlfn.TEXTSPLIT(B350,"-"),5)))</f>
        <v>3"-IA-2001-AA1E-NA</v>
      </c>
      <c r="F350" s="3" t="str">
        <f>IFERROR(_xlfn.XLOOKUP(_xlfn.CONCAT(表格1[[#This Row],[Series NO]],"_",SUBSTITUTE(F$1,"REV.","")),版本控制!$F:$F,版本控制!$C:$C,,0),"")</f>
        <v>04/22/'25</v>
      </c>
      <c r="G350" s="3" t="str">
        <f>IFERROR(_xlfn.XLOOKUP(_xlfn.CONCAT(表格1[[#This Row],[Series NO]],"_",SUBSTITUTE(G$1,"REV.","")),版本控制!$F:$F,版本控制!$C:$C,,0),"")</f>
        <v/>
      </c>
      <c r="H350" s="3" t="str">
        <f>IFERROR(_xlfn.XLOOKUP(_xlfn.CONCAT(表格1[[#This Row],[Series NO]],"_",SUBSTITUTE(H$1,"REV.","")),版本控制!$F:$F,版本控制!$C:$C,,0),"")</f>
        <v/>
      </c>
      <c r="I350" s="3" t="str">
        <f>IFERROR(_xlfn.XLOOKUP(_xlfn.CONCAT(表格1[[#This Row],[Series NO]],"_",SUBSTITUTE(I$1,"REV.","")),版本控制!$F:$F,版本控制!$C:$C,,0),"")</f>
        <v/>
      </c>
      <c r="J350" s="3" t="str">
        <f>IFERROR(_xlfn.XLOOKUP(_xlfn.CONCAT(表格1[[#This Row],[Series NO]],"_",SUBSTITUTE(J$1,"REV.","")),版本控制!$F:$F,版本控制!$C:$C,,0),"")</f>
        <v/>
      </c>
      <c r="K350" s="3" t="str" cm="1">
        <f t="array" ref="K350">INDEX(F$1:J$1,1,MATCH(1,1/($F350:J350&lt;&gt;"")))</f>
        <v>REV.1</v>
      </c>
      <c r="L350" s="3" t="str" cm="1">
        <f t="array" ref="L350">LOOKUP(2,1/($F350:J350&lt;&gt;""),$F350:J350)</f>
        <v>04/22/'25</v>
      </c>
      <c r="M350" s="3"/>
      <c r="N350" s="3" t="str">
        <f t="shared" si="11"/>
        <v>0348</v>
      </c>
      <c r="O350" s="28"/>
      <c r="P350" s="15"/>
      <c r="Q350" s="22" cm="1">
        <f t="array" ref="Q350">_xlfn.XLOOKUP(INDEX(_xlfn.TEXTSPLIT(表格1[[#This Row],[LINE   NUMBER]],"-"),1),'DN轉換表(必要)'!B:B,'DN轉換表(必要)'!C:C,,0)</f>
        <v>3</v>
      </c>
      <c r="R350" s="22" t="str" cm="1">
        <f t="array" ref="R350">IF(IFERROR(MATCH(INDEX(_xlfn.TEXTSPLIT(表格1[[#This Row],[LINE   NUMBER]],"-"),2),介質清單!I:I,0)&gt;=1,FALSE),"Trim",INDEX(_xlfn.TEXTSPLIT(表格1[[#This Row],[LINE   NUMBER]],"-"),2))</f>
        <v>IA</v>
      </c>
      <c r="S350" s="22" t="str" cm="1">
        <f t="array" ref="S35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350" s="22" t="str" cm="1">
        <f t="array" ref="T350">IF(LEN(INDEX(_xlfn.TEXTSPLIT(表格1[[#This Row],[LINE   NUMBER]],"-"),4))=4,INDEX(_xlfn.TEXTSPLIT(表格1[[#This Row],[LINE   NUMBER]],"-"),4),IF(LEN(MID(E350,FIND("AA",E350,1),4))=4,MID(E350,FIND("AA",E350,1),4),"Wrong"))</f>
        <v>AA1E</v>
      </c>
      <c r="U350" s="22" t="str" cm="1">
        <f t="array" ref="U35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50" s="22" t="str">
        <f>_xlfn.XLOOKUP(表格1[[#This Row],[級數]],管道等级索引表!B:B,管道等级索引表!G:G,,0)</f>
        <v>TP304</v>
      </c>
      <c r="W350" s="22" t="s">
        <v>5</v>
      </c>
      <c r="X350" s="23"/>
      <c r="Y350" s="22"/>
      <c r="Z350" s="22" t="str">
        <f>_xlfn.CONCAT(表格1[[#This Row],[系統]],"-",表格1[[#This Row],[編號]])</f>
        <v>IA-2001</v>
      </c>
      <c r="AA350" s="22"/>
      <c r="AB35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5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50" s="24" t="str">
        <f>IFERROR(_xlfn.XLOOKUP(表格1[[#This Row],[Line_No]],管道特性一覽表!A:A,管道特性一覽表!P:P,,0),"")</f>
        <v>空氣</v>
      </c>
      <c r="AE350" s="24" t="str" cm="1">
        <f t="array" ref="AE350">_xlfn.IFNA(_xlfn.XLOOKUP(表格1[[#This Row],[Series NO]],'依TP NO.篩選'!A:A,'依TP NO.篩選'!R:R,,0),_xlfn.XLOOKUP(VALUE(表格1[[#This Row],[Series NO]]),VALUE('依TP NO.篩選'!A:A),'依TP NO.篩選'!R:R,,0))</f>
        <v>TP-030</v>
      </c>
      <c r="AF350" s="24" t="str">
        <f>_xlfn.XLOOKUP(表格1[[#This Row],[系統]],介質清單!A:A,介質清單!B:B,,0)</f>
        <v>儀表空氣</v>
      </c>
      <c r="AG350" s="25"/>
      <c r="AH350" s="22" t="s">
        <v>3433</v>
      </c>
      <c r="AI350" s="24"/>
      <c r="AJ35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50" s="2" t="str" cm="1">
        <f t="array" ref="AK350">IFERROR(_xlfn.TEXTJOIN("-",TRUE,INDEX(_xlfn.TEXTSPLIT(B350,"-"),1),INDEX(_xlfn.TEXTSPLIT(B350,"-"),2),INDEX(_xlfn.TEXTSPLIT(B350,"-"),4),INDEX(_xlfn.TEXTSPLIT(B350,"-"),5)),_xlfn.TEXTJOIN("-",TRUE,_xlfn.XLOOKUP(VALUE(INDEX(_xlfn.TEXTSPLIT(B350,"-"),4)),'DN轉換表(必要)'!A:A,'DN轉換表(必要)'!B:B,,0),INDEX(_xlfn.TEXTSPLIT(B350,"-"),1),INDEX(_xlfn.TEXTSPLIT(B350,"-"),2),INDEX(_xlfn.TEXTSPLIT(B350,"-"),3),INDEX(_xlfn.TEXTSPLIT(B350,"-"),4),INDEX(_xlfn.TEXTSPLIT(B350,"-"),5)))</f>
        <v>IA-2001-AA1E-NA</v>
      </c>
      <c r="AL350" s="2" t="str">
        <f>IF(ISNUMBER(IFERROR(_xlfn.XLOOKUP(表格1[[#This Row],[Line_No]],'TEMP VALUE'!A:A,'DRAWING LIST'!A:A,,0),"")),"v","")</f>
        <v/>
      </c>
      <c r="AM350" s="2" t="str">
        <f>_xlfn.XLOOKUP(表格1[[#This Row],[Series NO]], 版本控制!$A:$A, 版本控制!$E:$E, , 0, -1)</f>
        <v>啟用</v>
      </c>
    </row>
    <row r="351" spans="1:39" hidden="1">
      <c r="A351" s="18">
        <f>'圖號清單-114.04.25'!A351</f>
        <v>349</v>
      </c>
      <c r="B351" s="14" t="str">
        <f>_xlfn.XLOOKUP(表格1[[#This Row],[Series NO]],'圖號清單-114.04.25'!A:A,'圖號清單-114.04.25'!B:B,,0)</f>
        <v>IA-2001-80-AA1E-NA-8</v>
      </c>
      <c r="C351" s="3" t="str">
        <f>COUNTIF($AK$2:AK351, AK351) &amp; "/" &amp; COUNTIF($AK$2:$AK$3003, AK351)</f>
        <v>8/9</v>
      </c>
      <c r="D351" s="3" t="str">
        <f t="shared" si="10"/>
        <v>IA-2001-80-AA1E-NA</v>
      </c>
      <c r="E351" s="14" t="str" cm="1">
        <f t="array" ref="E351">IFERROR(_xlfn.TEXTJOIN("-",TRUE,_xlfn.XLOOKUP(VALUE(INDEX(_xlfn.TEXTSPLIT(B351,"-"),3)),'DN轉換表(必要)'!A:A,'DN轉換表(必要)'!B:B,,0),INDEX(_xlfn.TEXTSPLIT(B351,"-"),1),INDEX(_xlfn.TEXTSPLIT(B351,"-"),2),INDEX(_xlfn.TEXTSPLIT(B351,"-"),4),INDEX(_xlfn.TEXTSPLIT(B351,"-"),5)),_xlfn.TEXTJOIN("-",TRUE,_xlfn.XLOOKUP(VALUE(INDEX(_xlfn.TEXTSPLIT(B351,"-"),4)),'DN轉換表(必要)'!A:A,'DN轉換表(必要)'!B:B,,0),INDEX(_xlfn.TEXTSPLIT(B351,"-"),1),INDEX(_xlfn.TEXTSPLIT(B351,"-"),2),INDEX(_xlfn.TEXTSPLIT(B351,"-"),3),INDEX(_xlfn.TEXTSPLIT(B351,"-"),4),INDEX(_xlfn.TEXTSPLIT(B351,"-"),5)))</f>
        <v>3"-IA-2001-AA1E-NA</v>
      </c>
      <c r="F351" s="3" t="str">
        <f>IFERROR(_xlfn.XLOOKUP(_xlfn.CONCAT(表格1[[#This Row],[Series NO]],"_",SUBSTITUTE(F$1,"REV.","")),版本控制!$F:$F,版本控制!$C:$C,,0),"")</f>
        <v>04/22/'25</v>
      </c>
      <c r="G351" s="3" t="str">
        <f>IFERROR(_xlfn.XLOOKUP(_xlfn.CONCAT(表格1[[#This Row],[Series NO]],"_",SUBSTITUTE(G$1,"REV.","")),版本控制!$F:$F,版本控制!$C:$C,,0),"")</f>
        <v/>
      </c>
      <c r="H351" s="3" t="str">
        <f>IFERROR(_xlfn.XLOOKUP(_xlfn.CONCAT(表格1[[#This Row],[Series NO]],"_",SUBSTITUTE(H$1,"REV.","")),版本控制!$F:$F,版本控制!$C:$C,,0),"")</f>
        <v/>
      </c>
      <c r="I351" s="3" t="str">
        <f>IFERROR(_xlfn.XLOOKUP(_xlfn.CONCAT(表格1[[#This Row],[Series NO]],"_",SUBSTITUTE(I$1,"REV.","")),版本控制!$F:$F,版本控制!$C:$C,,0),"")</f>
        <v/>
      </c>
      <c r="J351" s="3" t="str">
        <f>IFERROR(_xlfn.XLOOKUP(_xlfn.CONCAT(表格1[[#This Row],[Series NO]],"_",SUBSTITUTE(J$1,"REV.","")),版本控制!$F:$F,版本控制!$C:$C,,0),"")</f>
        <v/>
      </c>
      <c r="K351" s="3" t="str" cm="1">
        <f t="array" ref="K351">INDEX(F$1:J$1,1,MATCH(1,1/($F351:J351&lt;&gt;"")))</f>
        <v>REV.1</v>
      </c>
      <c r="L351" s="3" t="str" cm="1">
        <f t="array" ref="L351">LOOKUP(2,1/($F351:J351&lt;&gt;""),$F351:J351)</f>
        <v>04/22/'25</v>
      </c>
      <c r="M351" s="3"/>
      <c r="N351" s="3" t="str">
        <f t="shared" ref="N351:N382" si="12">+TEXT(A351,"0000")</f>
        <v>0349</v>
      </c>
      <c r="O351" s="28"/>
      <c r="P351" s="15"/>
      <c r="Q351" s="22" cm="1">
        <f t="array" ref="Q351">_xlfn.XLOOKUP(INDEX(_xlfn.TEXTSPLIT(表格1[[#This Row],[LINE   NUMBER]],"-"),1),'DN轉換表(必要)'!B:B,'DN轉換表(必要)'!C:C,,0)</f>
        <v>3</v>
      </c>
      <c r="R351" s="22" t="str" cm="1">
        <f t="array" ref="R351">IF(IFERROR(MATCH(INDEX(_xlfn.TEXTSPLIT(表格1[[#This Row],[LINE   NUMBER]],"-"),2),介質清單!I:I,0)&gt;=1,FALSE),"Trim",INDEX(_xlfn.TEXTSPLIT(表格1[[#This Row],[LINE   NUMBER]],"-"),2))</f>
        <v>IA</v>
      </c>
      <c r="S351" s="22" t="str" cm="1">
        <f t="array" ref="S35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351" s="22" t="str" cm="1">
        <f t="array" ref="T351">IF(LEN(INDEX(_xlfn.TEXTSPLIT(表格1[[#This Row],[LINE   NUMBER]],"-"),4))=4,INDEX(_xlfn.TEXTSPLIT(表格1[[#This Row],[LINE   NUMBER]],"-"),4),IF(LEN(MID(E351,FIND("AA",E351,1),4))=4,MID(E351,FIND("AA",E351,1),4),"Wrong"))</f>
        <v>AA1E</v>
      </c>
      <c r="U351" s="22" t="str" cm="1">
        <f t="array" ref="U35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51" s="22" t="str">
        <f>_xlfn.XLOOKUP(表格1[[#This Row],[級數]],管道等级索引表!B:B,管道等级索引表!G:G,,0)</f>
        <v>TP304</v>
      </c>
      <c r="W351" s="22" t="s">
        <v>5</v>
      </c>
      <c r="X351" s="23"/>
      <c r="Y351" s="22"/>
      <c r="Z351" s="22" t="str">
        <f>_xlfn.CONCAT(表格1[[#This Row],[系統]],"-",表格1[[#This Row],[編號]])</f>
        <v>IA-2001</v>
      </c>
      <c r="AA351" s="22"/>
      <c r="AB35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5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51" s="24" t="str">
        <f>IFERROR(_xlfn.XLOOKUP(表格1[[#This Row],[Line_No]],管道特性一覽表!A:A,管道特性一覽表!P:P,,0),"")</f>
        <v>空氣</v>
      </c>
      <c r="AE351" s="24" t="str" cm="1">
        <f t="array" ref="AE351">_xlfn.IFNA(_xlfn.XLOOKUP(表格1[[#This Row],[Series NO]],'依TP NO.篩選'!A:A,'依TP NO.篩選'!R:R,,0),_xlfn.XLOOKUP(VALUE(表格1[[#This Row],[Series NO]]),VALUE('依TP NO.篩選'!A:A),'依TP NO.篩選'!R:R,,0))</f>
        <v>TP-030</v>
      </c>
      <c r="AF351" s="24" t="str">
        <f>_xlfn.XLOOKUP(表格1[[#This Row],[系統]],介質清單!A:A,介質清單!B:B,,0)</f>
        <v>儀表空氣</v>
      </c>
      <c r="AG351" s="25"/>
      <c r="AH351" s="22" t="s">
        <v>3433</v>
      </c>
      <c r="AI351" s="24"/>
      <c r="AJ35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51" s="2" t="str" cm="1">
        <f t="array" ref="AK351">IFERROR(_xlfn.TEXTJOIN("-",TRUE,INDEX(_xlfn.TEXTSPLIT(B351,"-"),1),INDEX(_xlfn.TEXTSPLIT(B351,"-"),2),INDEX(_xlfn.TEXTSPLIT(B351,"-"),4),INDEX(_xlfn.TEXTSPLIT(B351,"-"),5)),_xlfn.TEXTJOIN("-",TRUE,_xlfn.XLOOKUP(VALUE(INDEX(_xlfn.TEXTSPLIT(B351,"-"),4)),'DN轉換表(必要)'!A:A,'DN轉換表(必要)'!B:B,,0),INDEX(_xlfn.TEXTSPLIT(B351,"-"),1),INDEX(_xlfn.TEXTSPLIT(B351,"-"),2),INDEX(_xlfn.TEXTSPLIT(B351,"-"),3),INDEX(_xlfn.TEXTSPLIT(B351,"-"),4),INDEX(_xlfn.TEXTSPLIT(B351,"-"),5)))</f>
        <v>IA-2001-AA1E-NA</v>
      </c>
      <c r="AL351" s="2" t="str">
        <f>IF(ISNUMBER(IFERROR(_xlfn.XLOOKUP(表格1[[#This Row],[Line_No]],'TEMP VALUE'!A:A,'DRAWING LIST'!A:A,,0),"")),"v","")</f>
        <v/>
      </c>
      <c r="AM351" s="2" t="str">
        <f>_xlfn.XLOOKUP(表格1[[#This Row],[Series NO]], 版本控制!$A:$A, 版本控制!$E:$E, , 0, -1)</f>
        <v>啟用</v>
      </c>
    </row>
    <row r="352" spans="1:39" hidden="1">
      <c r="A352" s="18">
        <f>'圖號清單-114.04.25'!A352</f>
        <v>350</v>
      </c>
      <c r="B352" s="14" t="str">
        <f>_xlfn.XLOOKUP(表格1[[#This Row],[Series NO]],'圖號清單-114.04.25'!A:A,'圖號清單-114.04.25'!B:B,,0)</f>
        <v>IA-2001-80-AA1E-NA-9</v>
      </c>
      <c r="C352" s="3" t="str">
        <f>COUNTIF($AK$2:AK352, AK352) &amp; "/" &amp; COUNTIF($AK$2:$AK$3003, AK352)</f>
        <v>9/9</v>
      </c>
      <c r="D352" s="3" t="str">
        <f t="shared" si="10"/>
        <v>IA-2001-80-AA1E-NA</v>
      </c>
      <c r="E352" s="14" t="str" cm="1">
        <f t="array" ref="E352">IFERROR(_xlfn.TEXTJOIN("-",TRUE,_xlfn.XLOOKUP(VALUE(INDEX(_xlfn.TEXTSPLIT(B352,"-"),3)),'DN轉換表(必要)'!A:A,'DN轉換表(必要)'!B:B,,0),INDEX(_xlfn.TEXTSPLIT(B352,"-"),1),INDEX(_xlfn.TEXTSPLIT(B352,"-"),2),INDEX(_xlfn.TEXTSPLIT(B352,"-"),4),INDEX(_xlfn.TEXTSPLIT(B352,"-"),5)),_xlfn.TEXTJOIN("-",TRUE,_xlfn.XLOOKUP(VALUE(INDEX(_xlfn.TEXTSPLIT(B352,"-"),4)),'DN轉換表(必要)'!A:A,'DN轉換表(必要)'!B:B,,0),INDEX(_xlfn.TEXTSPLIT(B352,"-"),1),INDEX(_xlfn.TEXTSPLIT(B352,"-"),2),INDEX(_xlfn.TEXTSPLIT(B352,"-"),3),INDEX(_xlfn.TEXTSPLIT(B352,"-"),4),INDEX(_xlfn.TEXTSPLIT(B352,"-"),5)))</f>
        <v>3"-IA-2001-AA1E-NA</v>
      </c>
      <c r="F352" s="3" t="str">
        <f>IFERROR(_xlfn.XLOOKUP(_xlfn.CONCAT(表格1[[#This Row],[Series NO]],"_",SUBSTITUTE(F$1,"REV.","")),版本控制!$F:$F,版本控制!$C:$C,,0),"")</f>
        <v>04/22/'25</v>
      </c>
      <c r="G352" s="3" t="str">
        <f>IFERROR(_xlfn.XLOOKUP(_xlfn.CONCAT(表格1[[#This Row],[Series NO]],"_",SUBSTITUTE(G$1,"REV.","")),版本控制!$F:$F,版本控制!$C:$C,,0),"")</f>
        <v/>
      </c>
      <c r="H352" s="3" t="str">
        <f>IFERROR(_xlfn.XLOOKUP(_xlfn.CONCAT(表格1[[#This Row],[Series NO]],"_",SUBSTITUTE(H$1,"REV.","")),版本控制!$F:$F,版本控制!$C:$C,,0),"")</f>
        <v/>
      </c>
      <c r="I352" s="3" t="str">
        <f>IFERROR(_xlfn.XLOOKUP(_xlfn.CONCAT(表格1[[#This Row],[Series NO]],"_",SUBSTITUTE(I$1,"REV.","")),版本控制!$F:$F,版本控制!$C:$C,,0),"")</f>
        <v/>
      </c>
      <c r="J352" s="3" t="str">
        <f>IFERROR(_xlfn.XLOOKUP(_xlfn.CONCAT(表格1[[#This Row],[Series NO]],"_",SUBSTITUTE(J$1,"REV.","")),版本控制!$F:$F,版本控制!$C:$C,,0),"")</f>
        <v/>
      </c>
      <c r="K352" s="3" t="str" cm="1">
        <f t="array" ref="K352">INDEX(F$1:J$1,1,MATCH(1,1/($F352:J352&lt;&gt;"")))</f>
        <v>REV.1</v>
      </c>
      <c r="L352" s="3" t="str" cm="1">
        <f t="array" ref="L352">LOOKUP(2,1/($F352:J352&lt;&gt;""),$F352:J352)</f>
        <v>04/22/'25</v>
      </c>
      <c r="M352" s="3"/>
      <c r="N352" s="3" t="str">
        <f t="shared" si="12"/>
        <v>0350</v>
      </c>
      <c r="O352" s="28"/>
      <c r="P352" s="15"/>
      <c r="Q352" s="22" cm="1">
        <f t="array" ref="Q352">_xlfn.XLOOKUP(INDEX(_xlfn.TEXTSPLIT(表格1[[#This Row],[LINE   NUMBER]],"-"),1),'DN轉換表(必要)'!B:B,'DN轉換表(必要)'!C:C,,0)</f>
        <v>3</v>
      </c>
      <c r="R352" s="22" t="str" cm="1">
        <f t="array" ref="R352">IF(IFERROR(MATCH(INDEX(_xlfn.TEXTSPLIT(表格1[[#This Row],[LINE   NUMBER]],"-"),2),介質清單!I:I,0)&gt;=1,FALSE),"Trim",INDEX(_xlfn.TEXTSPLIT(表格1[[#This Row],[LINE   NUMBER]],"-"),2))</f>
        <v>IA</v>
      </c>
      <c r="S352" s="22" t="str" cm="1">
        <f t="array" ref="S35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352" s="22" t="str" cm="1">
        <f t="array" ref="T352">IF(LEN(INDEX(_xlfn.TEXTSPLIT(表格1[[#This Row],[LINE   NUMBER]],"-"),4))=4,INDEX(_xlfn.TEXTSPLIT(表格1[[#This Row],[LINE   NUMBER]],"-"),4),IF(LEN(MID(E352,FIND("AA",E352,1),4))=4,MID(E352,FIND("AA",E352,1),4),"Wrong"))</f>
        <v>AA1E</v>
      </c>
      <c r="U352" s="22" t="str" cm="1">
        <f t="array" ref="U35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52" s="22" t="str">
        <f>_xlfn.XLOOKUP(表格1[[#This Row],[級數]],管道等级索引表!B:B,管道等级索引表!G:G,,0)</f>
        <v>TP304</v>
      </c>
      <c r="W352" s="22" t="s">
        <v>5</v>
      </c>
      <c r="X352" s="23"/>
      <c r="Y352" s="22"/>
      <c r="Z352" s="22" t="str">
        <f>_xlfn.CONCAT(表格1[[#This Row],[系統]],"-",表格1[[#This Row],[編號]])</f>
        <v>IA-2001</v>
      </c>
      <c r="AA352" s="22"/>
      <c r="AB35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5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52" s="24" t="str">
        <f>IFERROR(_xlfn.XLOOKUP(表格1[[#This Row],[Line_No]],管道特性一覽表!A:A,管道特性一覽表!P:P,,0),"")</f>
        <v>空氣</v>
      </c>
      <c r="AE352" s="24" t="str" cm="1">
        <f t="array" ref="AE352">_xlfn.IFNA(_xlfn.XLOOKUP(表格1[[#This Row],[Series NO]],'依TP NO.篩選'!A:A,'依TP NO.篩選'!R:R,,0),_xlfn.XLOOKUP(VALUE(表格1[[#This Row],[Series NO]]),VALUE('依TP NO.篩選'!A:A),'依TP NO.篩選'!R:R,,0))</f>
        <v>TP-030</v>
      </c>
      <c r="AF352" s="24" t="str">
        <f>_xlfn.XLOOKUP(表格1[[#This Row],[系統]],介質清單!A:A,介質清單!B:B,,0)</f>
        <v>儀表空氣</v>
      </c>
      <c r="AG352" s="25"/>
      <c r="AH352" s="22" t="s">
        <v>3433</v>
      </c>
      <c r="AI352" s="24"/>
      <c r="AJ35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52" s="2" t="str" cm="1">
        <f t="array" ref="AK352">IFERROR(_xlfn.TEXTJOIN("-",TRUE,INDEX(_xlfn.TEXTSPLIT(B352,"-"),1),INDEX(_xlfn.TEXTSPLIT(B352,"-"),2),INDEX(_xlfn.TEXTSPLIT(B352,"-"),4),INDEX(_xlfn.TEXTSPLIT(B352,"-"),5)),_xlfn.TEXTJOIN("-",TRUE,_xlfn.XLOOKUP(VALUE(INDEX(_xlfn.TEXTSPLIT(B352,"-"),4)),'DN轉換表(必要)'!A:A,'DN轉換表(必要)'!B:B,,0),INDEX(_xlfn.TEXTSPLIT(B352,"-"),1),INDEX(_xlfn.TEXTSPLIT(B352,"-"),2),INDEX(_xlfn.TEXTSPLIT(B352,"-"),3),INDEX(_xlfn.TEXTSPLIT(B352,"-"),4),INDEX(_xlfn.TEXTSPLIT(B352,"-"),5)))</f>
        <v>IA-2001-AA1E-NA</v>
      </c>
      <c r="AL352" s="2" t="str">
        <f>IF(ISNUMBER(IFERROR(_xlfn.XLOOKUP(表格1[[#This Row],[Line_No]],'TEMP VALUE'!A:A,'DRAWING LIST'!A:A,,0),"")),"v","")</f>
        <v/>
      </c>
      <c r="AM352" s="2" t="str">
        <f>_xlfn.XLOOKUP(表格1[[#This Row],[Series NO]], 版本控制!$A:$A, 版本控制!$E:$E, , 0, -1)</f>
        <v>啟用</v>
      </c>
    </row>
    <row r="353" spans="1:39" hidden="1">
      <c r="A353" s="18">
        <f>'圖號清單-114.04.25'!A353</f>
        <v>351</v>
      </c>
      <c r="B353" s="14" t="str">
        <f>_xlfn.XLOOKUP(表格1[[#This Row],[Series NO]],'圖號清單-114.04.25'!A:A,'圖號清單-114.04.25'!B:B,,0)</f>
        <v>IA-2012-25-AA1E-NA</v>
      </c>
      <c r="C353" s="3" t="str">
        <f>COUNTIF($AK$2:AK353, AK353) &amp; "/" &amp; COUNTIF($AK$2:$AK$3003, AK353)</f>
        <v>1/1</v>
      </c>
      <c r="D353" s="3" t="str">
        <f t="shared" si="10"/>
        <v>IA-2012-25-AA1E-NA</v>
      </c>
      <c r="E353" s="14" t="str" cm="1">
        <f t="array" ref="E353">IFERROR(_xlfn.TEXTJOIN("-",TRUE,_xlfn.XLOOKUP(VALUE(INDEX(_xlfn.TEXTSPLIT(B353,"-"),3)),'DN轉換表(必要)'!A:A,'DN轉換表(必要)'!B:B,,0),INDEX(_xlfn.TEXTSPLIT(B353,"-"),1),INDEX(_xlfn.TEXTSPLIT(B353,"-"),2),INDEX(_xlfn.TEXTSPLIT(B353,"-"),4),INDEX(_xlfn.TEXTSPLIT(B353,"-"),5)),_xlfn.TEXTJOIN("-",TRUE,_xlfn.XLOOKUP(VALUE(INDEX(_xlfn.TEXTSPLIT(B353,"-"),4)),'DN轉換表(必要)'!A:A,'DN轉換表(必要)'!B:B,,0),INDEX(_xlfn.TEXTSPLIT(B353,"-"),1),INDEX(_xlfn.TEXTSPLIT(B353,"-"),2),INDEX(_xlfn.TEXTSPLIT(B353,"-"),3),INDEX(_xlfn.TEXTSPLIT(B353,"-"),4),INDEX(_xlfn.TEXTSPLIT(B353,"-"),5)))</f>
        <v>1"-IA-2012-AA1E-NA</v>
      </c>
      <c r="F353" s="3" t="str">
        <f>IFERROR(_xlfn.XLOOKUP(_xlfn.CONCAT(表格1[[#This Row],[Series NO]],"_",SUBSTITUTE(F$1,"REV.","")),版本控制!$F:$F,版本控制!$C:$C,,0),"")</f>
        <v>04/22/'25</v>
      </c>
      <c r="G353" s="3" t="str">
        <f>IFERROR(_xlfn.XLOOKUP(_xlfn.CONCAT(表格1[[#This Row],[Series NO]],"_",SUBSTITUTE(G$1,"REV.","")),版本控制!$F:$F,版本控制!$C:$C,,0),"")</f>
        <v>06/03/'25</v>
      </c>
      <c r="H353" s="3" t="str">
        <f>IFERROR(_xlfn.XLOOKUP(_xlfn.CONCAT(表格1[[#This Row],[Series NO]],"_",SUBSTITUTE(H$1,"REV.","")),版本控制!$F:$F,版本控制!$C:$C,,0),"")</f>
        <v/>
      </c>
      <c r="I353" s="3" t="str">
        <f>IFERROR(_xlfn.XLOOKUP(_xlfn.CONCAT(表格1[[#This Row],[Series NO]],"_",SUBSTITUTE(I$1,"REV.","")),版本控制!$F:$F,版本控制!$C:$C,,0),"")</f>
        <v/>
      </c>
      <c r="J353" s="3" t="str">
        <f>IFERROR(_xlfn.XLOOKUP(_xlfn.CONCAT(表格1[[#This Row],[Series NO]],"_",SUBSTITUTE(J$1,"REV.","")),版本控制!$F:$F,版本控制!$C:$C,,0),"")</f>
        <v/>
      </c>
      <c r="K353" s="3" t="str" cm="1">
        <f t="array" ref="K353">INDEX(F$1:J$1,1,MATCH(1,1/($F353:J353&lt;&gt;"")))</f>
        <v>REV.2</v>
      </c>
      <c r="L353" s="3" t="str" cm="1">
        <f t="array" ref="L353">LOOKUP(2,1/($F353:J353&lt;&gt;""),$F353:J353)</f>
        <v>06/03/'25</v>
      </c>
      <c r="M353" s="3"/>
      <c r="N353" s="3" t="str">
        <f t="shared" si="12"/>
        <v>0351</v>
      </c>
      <c r="O353" s="28"/>
      <c r="P353" s="15"/>
      <c r="Q353" s="22" cm="1">
        <f t="array" ref="Q353">_xlfn.XLOOKUP(INDEX(_xlfn.TEXTSPLIT(表格1[[#This Row],[LINE   NUMBER]],"-"),1),'DN轉換表(必要)'!B:B,'DN轉換表(必要)'!C:C,,0)</f>
        <v>1</v>
      </c>
      <c r="R353" s="22" t="str" cm="1">
        <f t="array" ref="R353">IF(IFERROR(MATCH(INDEX(_xlfn.TEXTSPLIT(表格1[[#This Row],[LINE   NUMBER]],"-"),2),介質清單!I:I,0)&gt;=1,FALSE),"Trim",INDEX(_xlfn.TEXTSPLIT(表格1[[#This Row],[LINE   NUMBER]],"-"),2))</f>
        <v>IA</v>
      </c>
      <c r="S353" s="22" t="str" cm="1">
        <f t="array" ref="S35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2012</v>
      </c>
      <c r="T353" s="22" t="str" cm="1">
        <f t="array" ref="T353">IF(LEN(INDEX(_xlfn.TEXTSPLIT(表格1[[#This Row],[LINE   NUMBER]],"-"),4))=4,INDEX(_xlfn.TEXTSPLIT(表格1[[#This Row],[LINE   NUMBER]],"-"),4),IF(LEN(MID(E353,FIND("AA",E353,1),4))=4,MID(E353,FIND("AA",E353,1),4),"Wrong"))</f>
        <v>AA1E</v>
      </c>
      <c r="U353" s="22" t="str" cm="1">
        <f t="array" ref="U35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53" s="22" t="str">
        <f>_xlfn.XLOOKUP(表格1[[#This Row],[級數]],管道等级索引表!B:B,管道等级索引表!G:G,,0)</f>
        <v>TP304</v>
      </c>
      <c r="W353" s="22" t="s">
        <v>5</v>
      </c>
      <c r="X353" s="23"/>
      <c r="Y353" s="22"/>
      <c r="Z353" s="22" t="str">
        <f>_xlfn.CONCAT(表格1[[#This Row],[系統]],"-",表格1[[#This Row],[編號]])</f>
        <v>IA-2012</v>
      </c>
      <c r="AA353" s="22"/>
      <c r="AB35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5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53" s="24" t="str">
        <f>IFERROR(_xlfn.XLOOKUP(表格1[[#This Row],[Line_No]],管道特性一覽表!A:A,管道特性一覽表!P:P,,0),"")</f>
        <v/>
      </c>
      <c r="AE353" s="24" t="str" cm="1">
        <f t="array" ref="AE353">_xlfn.IFNA(_xlfn.XLOOKUP(表格1[[#This Row],[Series NO]],'依TP NO.篩選'!A:A,'依TP NO.篩選'!R:R,,0),_xlfn.XLOOKUP(VALUE(表格1[[#This Row],[Series NO]]),VALUE('依TP NO.篩選'!A:A),'依TP NO.篩選'!R:R,,0))</f>
        <v>TP-030</v>
      </c>
      <c r="AF353" s="24" t="str">
        <f>_xlfn.XLOOKUP(表格1[[#This Row],[系統]],介質清單!A:A,介質清單!B:B,,0)</f>
        <v>儀表空氣</v>
      </c>
      <c r="AG353" s="25" t="str">
        <f>IFERROR(_xlfn.XLOOKUP(表格1[[#This Row],[Line_No]],管道特性一覽表!A:A,管道特性一覽表!R:R,,0),"")</f>
        <v/>
      </c>
      <c r="AH353" s="22" t="s">
        <v>3433</v>
      </c>
      <c r="AI353" s="24"/>
      <c r="AJ35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53" s="2" t="str" cm="1">
        <f t="array" ref="AK353">IFERROR(_xlfn.TEXTJOIN("-",TRUE,INDEX(_xlfn.TEXTSPLIT(B353,"-"),1),INDEX(_xlfn.TEXTSPLIT(B353,"-"),2),INDEX(_xlfn.TEXTSPLIT(B353,"-"),4),INDEX(_xlfn.TEXTSPLIT(B353,"-"),5)),_xlfn.TEXTJOIN("-",TRUE,_xlfn.XLOOKUP(VALUE(INDEX(_xlfn.TEXTSPLIT(B353,"-"),4)),'DN轉換表(必要)'!A:A,'DN轉換表(必要)'!B:B,,0),INDEX(_xlfn.TEXTSPLIT(B353,"-"),1),INDEX(_xlfn.TEXTSPLIT(B353,"-"),2),INDEX(_xlfn.TEXTSPLIT(B353,"-"),3),INDEX(_xlfn.TEXTSPLIT(B353,"-"),4),INDEX(_xlfn.TEXTSPLIT(B353,"-"),5)))</f>
        <v>IA-2012-AA1E-NA</v>
      </c>
      <c r="AL353" s="2" t="str">
        <f>IF(ISNUMBER(IFERROR(_xlfn.XLOOKUP(表格1[[#This Row],[Line_No]],'TEMP VALUE'!A:A,'DRAWING LIST'!A:A,,0),"")),"v","")</f>
        <v/>
      </c>
      <c r="AM353" s="2" t="str">
        <f>_xlfn.XLOOKUP(表格1[[#This Row],[Series NO]], 版本控制!$A:$A, 版本控制!$E:$E, , 0, -1)</f>
        <v>啟用</v>
      </c>
    </row>
    <row r="354" spans="1:39">
      <c r="A354" s="18">
        <f>'圖號清單-114.04.25'!A354</f>
        <v>352</v>
      </c>
      <c r="B354" s="14" t="str">
        <f>_xlfn.XLOOKUP(表格1[[#This Row],[Series NO]],'圖號清單-114.04.25'!A:A,'圖號清單-114.04.25'!B:B,,0)</f>
        <v>IA-2101-25-AA1E-NA-1</v>
      </c>
      <c r="C354" s="3" t="str">
        <f>COUNTIF($AK$2:AK354, AK354) &amp; "/" &amp; COUNTIF($AK$2:$AK$3003, AK354)</f>
        <v>1/2</v>
      </c>
      <c r="D354" s="3" t="str">
        <f t="shared" si="10"/>
        <v>IA-2101-25-AA1E-NA</v>
      </c>
      <c r="E354" s="14" t="str" cm="1">
        <f t="array" ref="E354">IFERROR(_xlfn.TEXTJOIN("-",TRUE,_xlfn.XLOOKUP(VALUE(INDEX(_xlfn.TEXTSPLIT(B354,"-"),3)),'DN轉換表(必要)'!A:A,'DN轉換表(必要)'!B:B,,0),INDEX(_xlfn.TEXTSPLIT(B354,"-"),1),INDEX(_xlfn.TEXTSPLIT(B354,"-"),2),INDEX(_xlfn.TEXTSPLIT(B354,"-"),4),INDEX(_xlfn.TEXTSPLIT(B354,"-"),5)),_xlfn.TEXTJOIN("-",TRUE,_xlfn.XLOOKUP(VALUE(INDEX(_xlfn.TEXTSPLIT(B354,"-"),4)),'DN轉換表(必要)'!A:A,'DN轉換表(必要)'!B:B,,0),INDEX(_xlfn.TEXTSPLIT(B354,"-"),1),INDEX(_xlfn.TEXTSPLIT(B354,"-"),2),INDEX(_xlfn.TEXTSPLIT(B354,"-"),3),INDEX(_xlfn.TEXTSPLIT(B354,"-"),4),INDEX(_xlfn.TEXTSPLIT(B354,"-"),5)))</f>
        <v>1"-IA-2101-AA1E-NA</v>
      </c>
      <c r="F354" s="3" t="str">
        <f>IFERROR(_xlfn.XLOOKUP(_xlfn.CONCAT(表格1[[#This Row],[Series NO]],"_",SUBSTITUTE(F$1,"REV.","")),版本控制!$F:$F,版本控制!$C:$C,,0),"")</f>
        <v>04/22/'25</v>
      </c>
      <c r="G354" s="3" t="str">
        <f>IFERROR(_xlfn.XLOOKUP(_xlfn.CONCAT(表格1[[#This Row],[Series NO]],"_",SUBSTITUTE(G$1,"REV.","")),版本控制!$F:$F,版本控制!$C:$C,,0),"")</f>
        <v/>
      </c>
      <c r="H354" s="3" t="str">
        <f>IFERROR(_xlfn.XLOOKUP(_xlfn.CONCAT(表格1[[#This Row],[Series NO]],"_",SUBSTITUTE(H$1,"REV.","")),版本控制!$F:$F,版本控制!$C:$C,,0),"")</f>
        <v/>
      </c>
      <c r="I354" s="3" t="str">
        <f>IFERROR(_xlfn.XLOOKUP(_xlfn.CONCAT(表格1[[#This Row],[Series NO]],"_",SUBSTITUTE(I$1,"REV.","")),版本控制!$F:$F,版本控制!$C:$C,,0),"")</f>
        <v/>
      </c>
      <c r="J354" s="3" t="str">
        <f>IFERROR(_xlfn.XLOOKUP(_xlfn.CONCAT(表格1[[#This Row],[Series NO]],"_",SUBSTITUTE(J$1,"REV.","")),版本控制!$F:$F,版本控制!$C:$C,,0),"")</f>
        <v/>
      </c>
      <c r="K354" s="3" t="str" cm="1">
        <f t="array" ref="K354">INDEX(F$1:J$1,1,MATCH(1,1/($F354:J354&lt;&gt;"")))</f>
        <v>REV.1</v>
      </c>
      <c r="L354" s="3" t="str" cm="1">
        <f t="array" ref="L354">LOOKUP(2,1/($F354:J354&lt;&gt;""),$F354:J354)</f>
        <v>04/22/'25</v>
      </c>
      <c r="M354" s="3"/>
      <c r="N354" s="3" t="str">
        <f t="shared" si="12"/>
        <v>0352</v>
      </c>
      <c r="O354" s="28"/>
      <c r="P354" s="15"/>
      <c r="Q354" s="22" cm="1">
        <f t="array" ref="Q354">_xlfn.XLOOKUP(INDEX(_xlfn.TEXTSPLIT(表格1[[#This Row],[LINE   NUMBER]],"-"),1),'DN轉換表(必要)'!B:B,'DN轉換表(必要)'!C:C,,0)</f>
        <v>1</v>
      </c>
      <c r="R354" s="22" t="str" cm="1">
        <f t="array" ref="R354">IF(IFERROR(MATCH(INDEX(_xlfn.TEXTSPLIT(表格1[[#This Row],[LINE   NUMBER]],"-"),2),介質清單!I:I,0)&gt;=1,FALSE),"Trim",INDEX(_xlfn.TEXTSPLIT(表格1[[#This Row],[LINE   NUMBER]],"-"),2))</f>
        <v>IA</v>
      </c>
      <c r="S354" s="22" t="str" cm="1">
        <f t="array" ref="S35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354" s="22" t="str" cm="1">
        <f t="array" ref="T354">IF(LEN(INDEX(_xlfn.TEXTSPLIT(表格1[[#This Row],[LINE   NUMBER]],"-"),4))=4,INDEX(_xlfn.TEXTSPLIT(表格1[[#This Row],[LINE   NUMBER]],"-"),4),IF(LEN(MID(E354,FIND("AA",E354,1),4))=4,MID(E354,FIND("AA",E354,1),4),"Wrong"))</f>
        <v>AA1E</v>
      </c>
      <c r="U354" s="22" t="str" cm="1">
        <f t="array" ref="U35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54" s="22" t="str">
        <f>_xlfn.XLOOKUP(表格1[[#This Row],[級數]],管道等级索引表!B:B,管道等级索引表!G:G,,0)</f>
        <v>TP304</v>
      </c>
      <c r="W354" s="22" t="s">
        <v>5</v>
      </c>
      <c r="X354" s="23"/>
      <c r="Y354" s="22"/>
      <c r="Z354" s="22" t="str">
        <f>_xlfn.CONCAT(表格1[[#This Row],[系統]],"-",表格1[[#This Row],[編號]])</f>
        <v>IA-2101</v>
      </c>
      <c r="AA354" s="22"/>
      <c r="AB35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5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54" s="24" t="str">
        <f>IFERROR(_xlfn.XLOOKUP(表格1[[#This Row],[Line_No]],管道特性一覽表!A:A,管道特性一覽表!P:P,,0),"")</f>
        <v>空氣</v>
      </c>
      <c r="AE354" s="24" t="str" cm="1">
        <f t="array" ref="AE354">_xlfn.IFNA(_xlfn.XLOOKUP(表格1[[#This Row],[Series NO]],'依TP NO.篩選'!A:A,'依TP NO.篩選'!R:R,,0),_xlfn.XLOOKUP(VALUE(表格1[[#This Row],[Series NO]]),VALUE('依TP NO.篩選'!A:A),'依TP NO.篩選'!R:R,,0))</f>
        <v>TP-030</v>
      </c>
      <c r="AF354" s="24" t="str">
        <f>_xlfn.XLOOKUP(表格1[[#This Row],[系統]],介質清單!A:A,介質清單!B:B,,0)</f>
        <v>儀表空氣</v>
      </c>
      <c r="AG354" s="25"/>
      <c r="AH354" s="22" t="s">
        <v>3433</v>
      </c>
      <c r="AI354" s="24"/>
      <c r="AJ35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54" s="2" t="str" cm="1">
        <f t="array" ref="AK354">IFERROR(_xlfn.TEXTJOIN("-",TRUE,INDEX(_xlfn.TEXTSPLIT(B354,"-"),1),INDEX(_xlfn.TEXTSPLIT(B354,"-"),2),INDEX(_xlfn.TEXTSPLIT(B354,"-"),4),INDEX(_xlfn.TEXTSPLIT(B354,"-"),5)),_xlfn.TEXTJOIN("-",TRUE,_xlfn.XLOOKUP(VALUE(INDEX(_xlfn.TEXTSPLIT(B354,"-"),4)),'DN轉換表(必要)'!A:A,'DN轉換表(必要)'!B:B,,0),INDEX(_xlfn.TEXTSPLIT(B354,"-"),1),INDEX(_xlfn.TEXTSPLIT(B354,"-"),2),INDEX(_xlfn.TEXTSPLIT(B354,"-"),3),INDEX(_xlfn.TEXTSPLIT(B354,"-"),4),INDEX(_xlfn.TEXTSPLIT(B354,"-"),5)))</f>
        <v>IA-2101-AA1E-NA</v>
      </c>
      <c r="AL354" s="2" t="str">
        <f>IF(ISNUMBER(IFERROR(_xlfn.XLOOKUP(表格1[[#This Row],[Line_No]],'TEMP VALUE'!A:A,'DRAWING LIST'!A:A,,0),"")),"v","")</f>
        <v>v</v>
      </c>
      <c r="AM354" s="2" t="str">
        <f>_xlfn.XLOOKUP(表格1[[#This Row],[Series NO]], 版本控制!$A:$A, 版本控制!$E:$E, , 0, -1)</f>
        <v>啟用</v>
      </c>
    </row>
    <row r="355" spans="1:39">
      <c r="A355" s="18">
        <f>'圖號清單-114.04.25'!A355</f>
        <v>353</v>
      </c>
      <c r="B355" s="14" t="str">
        <f>_xlfn.XLOOKUP(表格1[[#This Row],[Series NO]],'圖號清單-114.04.25'!A:A,'圖號清單-114.04.25'!B:B,,0)</f>
        <v>IA-2101-25-AA1E-NA-2</v>
      </c>
      <c r="C355" s="3" t="str">
        <f>COUNTIF($AK$2:AK355, AK355) &amp; "/" &amp; COUNTIF($AK$2:$AK$3003, AK355)</f>
        <v>2/2</v>
      </c>
      <c r="D355" s="3" t="str">
        <f t="shared" si="10"/>
        <v>IA-2101-25-AA1E-NA</v>
      </c>
      <c r="E355" s="14" t="str" cm="1">
        <f t="array" ref="E355">IFERROR(_xlfn.TEXTJOIN("-",TRUE,_xlfn.XLOOKUP(VALUE(INDEX(_xlfn.TEXTSPLIT(B355,"-"),3)),'DN轉換表(必要)'!A:A,'DN轉換表(必要)'!B:B,,0),INDEX(_xlfn.TEXTSPLIT(B355,"-"),1),INDEX(_xlfn.TEXTSPLIT(B355,"-"),2),INDEX(_xlfn.TEXTSPLIT(B355,"-"),4),INDEX(_xlfn.TEXTSPLIT(B355,"-"),5)),_xlfn.TEXTJOIN("-",TRUE,_xlfn.XLOOKUP(VALUE(INDEX(_xlfn.TEXTSPLIT(B355,"-"),4)),'DN轉換表(必要)'!A:A,'DN轉換表(必要)'!B:B,,0),INDEX(_xlfn.TEXTSPLIT(B355,"-"),1),INDEX(_xlfn.TEXTSPLIT(B355,"-"),2),INDEX(_xlfn.TEXTSPLIT(B355,"-"),3),INDEX(_xlfn.TEXTSPLIT(B355,"-"),4),INDEX(_xlfn.TEXTSPLIT(B355,"-"),5)))</f>
        <v>1"-IA-2101-AA1E-NA</v>
      </c>
      <c r="F355" s="3" t="str">
        <f>IFERROR(_xlfn.XLOOKUP(_xlfn.CONCAT(表格1[[#This Row],[Series NO]],"_",SUBSTITUTE(F$1,"REV.","")),版本控制!$F:$F,版本控制!$C:$C,,0),"")</f>
        <v>04/22/'25</v>
      </c>
      <c r="G355" s="3" t="str">
        <f>IFERROR(_xlfn.XLOOKUP(_xlfn.CONCAT(表格1[[#This Row],[Series NO]],"_",SUBSTITUTE(G$1,"REV.","")),版本控制!$F:$F,版本控制!$C:$C,,0),"")</f>
        <v/>
      </c>
      <c r="H355" s="3" t="str">
        <f>IFERROR(_xlfn.XLOOKUP(_xlfn.CONCAT(表格1[[#This Row],[Series NO]],"_",SUBSTITUTE(H$1,"REV.","")),版本控制!$F:$F,版本控制!$C:$C,,0),"")</f>
        <v/>
      </c>
      <c r="I355" s="3" t="str">
        <f>IFERROR(_xlfn.XLOOKUP(_xlfn.CONCAT(表格1[[#This Row],[Series NO]],"_",SUBSTITUTE(I$1,"REV.","")),版本控制!$F:$F,版本控制!$C:$C,,0),"")</f>
        <v/>
      </c>
      <c r="J355" s="3" t="str">
        <f>IFERROR(_xlfn.XLOOKUP(_xlfn.CONCAT(表格1[[#This Row],[Series NO]],"_",SUBSTITUTE(J$1,"REV.","")),版本控制!$F:$F,版本控制!$C:$C,,0),"")</f>
        <v/>
      </c>
      <c r="K355" s="3" t="str" cm="1">
        <f t="array" ref="K355">INDEX(F$1:J$1,1,MATCH(1,1/($F355:J355&lt;&gt;"")))</f>
        <v>REV.1</v>
      </c>
      <c r="L355" s="3" t="str" cm="1">
        <f t="array" ref="L355">LOOKUP(2,1/($F355:J355&lt;&gt;""),$F355:J355)</f>
        <v>04/22/'25</v>
      </c>
      <c r="M355" s="3"/>
      <c r="N355" s="3" t="str">
        <f t="shared" si="12"/>
        <v>0353</v>
      </c>
      <c r="O355" s="28"/>
      <c r="P355" s="15"/>
      <c r="Q355" s="22" cm="1">
        <f t="array" ref="Q355">_xlfn.XLOOKUP(INDEX(_xlfn.TEXTSPLIT(表格1[[#This Row],[LINE   NUMBER]],"-"),1),'DN轉換表(必要)'!B:B,'DN轉換表(必要)'!C:C,,0)</f>
        <v>1</v>
      </c>
      <c r="R355" s="22" t="str" cm="1">
        <f t="array" ref="R355">IF(IFERROR(MATCH(INDEX(_xlfn.TEXTSPLIT(表格1[[#This Row],[LINE   NUMBER]],"-"),2),介質清單!I:I,0)&gt;=1,FALSE),"Trim",INDEX(_xlfn.TEXTSPLIT(表格1[[#This Row],[LINE   NUMBER]],"-"),2))</f>
        <v>IA</v>
      </c>
      <c r="S355" s="22" t="str" cm="1">
        <f t="array" ref="S35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355" s="22" t="str" cm="1">
        <f t="array" ref="T355">IF(LEN(INDEX(_xlfn.TEXTSPLIT(表格1[[#This Row],[LINE   NUMBER]],"-"),4))=4,INDEX(_xlfn.TEXTSPLIT(表格1[[#This Row],[LINE   NUMBER]],"-"),4),IF(LEN(MID(E355,FIND("AA",E355,1),4))=4,MID(E355,FIND("AA",E355,1),4),"Wrong"))</f>
        <v>AA1E</v>
      </c>
      <c r="U355" s="22" t="str" cm="1">
        <f t="array" ref="U35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55" s="22" t="str">
        <f>_xlfn.XLOOKUP(表格1[[#This Row],[級數]],管道等级索引表!B:B,管道等级索引表!G:G,,0)</f>
        <v>TP304</v>
      </c>
      <c r="W355" s="22" t="s">
        <v>5</v>
      </c>
      <c r="X355" s="23"/>
      <c r="Y355" s="22"/>
      <c r="Z355" s="22" t="str">
        <f>_xlfn.CONCAT(表格1[[#This Row],[系統]],"-",表格1[[#This Row],[編號]])</f>
        <v>IA-2101</v>
      </c>
      <c r="AA355" s="22"/>
      <c r="AB35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5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55" s="24" t="str">
        <f>IFERROR(_xlfn.XLOOKUP(表格1[[#This Row],[Line_No]],管道特性一覽表!A:A,管道特性一覽表!P:P,,0),"")</f>
        <v>空氣</v>
      </c>
      <c r="AE355" s="24" t="str" cm="1">
        <f t="array" ref="AE355">_xlfn.IFNA(_xlfn.XLOOKUP(表格1[[#This Row],[Series NO]],'依TP NO.篩選'!A:A,'依TP NO.篩選'!R:R,,0),_xlfn.XLOOKUP(VALUE(表格1[[#This Row],[Series NO]]),VALUE('依TP NO.篩選'!A:A),'依TP NO.篩選'!R:R,,0))</f>
        <v>TP-030</v>
      </c>
      <c r="AF355" s="24" t="str">
        <f>_xlfn.XLOOKUP(表格1[[#This Row],[系統]],介質清單!A:A,介質清單!B:B,,0)</f>
        <v>儀表空氣</v>
      </c>
      <c r="AG355" s="25"/>
      <c r="AH355" s="22" t="s">
        <v>3433</v>
      </c>
      <c r="AI355" s="24"/>
      <c r="AJ35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55" s="2" t="str" cm="1">
        <f t="array" ref="AK355">IFERROR(_xlfn.TEXTJOIN("-",TRUE,INDEX(_xlfn.TEXTSPLIT(B355,"-"),1),INDEX(_xlfn.TEXTSPLIT(B355,"-"),2),INDEX(_xlfn.TEXTSPLIT(B355,"-"),4),INDEX(_xlfn.TEXTSPLIT(B355,"-"),5)),_xlfn.TEXTJOIN("-",TRUE,_xlfn.XLOOKUP(VALUE(INDEX(_xlfn.TEXTSPLIT(B355,"-"),4)),'DN轉換表(必要)'!A:A,'DN轉換表(必要)'!B:B,,0),INDEX(_xlfn.TEXTSPLIT(B355,"-"),1),INDEX(_xlfn.TEXTSPLIT(B355,"-"),2),INDEX(_xlfn.TEXTSPLIT(B355,"-"),3),INDEX(_xlfn.TEXTSPLIT(B355,"-"),4),INDEX(_xlfn.TEXTSPLIT(B355,"-"),5)))</f>
        <v>IA-2101-AA1E-NA</v>
      </c>
      <c r="AL355" s="2" t="str">
        <f>IF(ISNUMBER(IFERROR(_xlfn.XLOOKUP(表格1[[#This Row],[Line_No]],'TEMP VALUE'!A:A,'DRAWING LIST'!A:A,,0),"")),"v","")</f>
        <v>v</v>
      </c>
      <c r="AM355" s="2" t="str">
        <f>_xlfn.XLOOKUP(表格1[[#This Row],[Series NO]], 版本控制!$A:$A, 版本控制!$E:$E, , 0, -1)</f>
        <v>啟用</v>
      </c>
    </row>
    <row r="356" spans="1:39">
      <c r="A356" s="18">
        <f>'圖號清單-114.04.25'!A356</f>
        <v>354</v>
      </c>
      <c r="B356" s="14" t="str">
        <f>_xlfn.XLOOKUP(表格1[[#This Row],[Series NO]],'圖號清單-114.04.25'!A:A,'圖號清單-114.04.25'!B:B,,0)</f>
        <v>IA-2102-25-AA1E-NA</v>
      </c>
      <c r="C356" s="3" t="str">
        <f>COUNTIF($AK$2:AK356, AK356) &amp; "/" &amp; COUNTIF($AK$2:$AK$3003, AK356)</f>
        <v>1/1</v>
      </c>
      <c r="D356" s="3" t="str">
        <f t="shared" si="10"/>
        <v>IA-2102-25-AA1E-NA</v>
      </c>
      <c r="E356" s="14" t="str" cm="1">
        <f t="array" ref="E356">IFERROR(_xlfn.TEXTJOIN("-",TRUE,_xlfn.XLOOKUP(VALUE(INDEX(_xlfn.TEXTSPLIT(B356,"-"),3)),'DN轉換表(必要)'!A:A,'DN轉換表(必要)'!B:B,,0),INDEX(_xlfn.TEXTSPLIT(B356,"-"),1),INDEX(_xlfn.TEXTSPLIT(B356,"-"),2),INDEX(_xlfn.TEXTSPLIT(B356,"-"),4),INDEX(_xlfn.TEXTSPLIT(B356,"-"),5)),_xlfn.TEXTJOIN("-",TRUE,_xlfn.XLOOKUP(VALUE(INDEX(_xlfn.TEXTSPLIT(B356,"-"),4)),'DN轉換表(必要)'!A:A,'DN轉換表(必要)'!B:B,,0),INDEX(_xlfn.TEXTSPLIT(B356,"-"),1),INDEX(_xlfn.TEXTSPLIT(B356,"-"),2),INDEX(_xlfn.TEXTSPLIT(B356,"-"),3),INDEX(_xlfn.TEXTSPLIT(B356,"-"),4),INDEX(_xlfn.TEXTSPLIT(B356,"-"),5)))</f>
        <v>1"-IA-2102-AA1E-NA</v>
      </c>
      <c r="F356" s="3" t="str">
        <f>IFERROR(_xlfn.XLOOKUP(_xlfn.CONCAT(表格1[[#This Row],[Series NO]],"_",SUBSTITUTE(F$1,"REV.","")),版本控制!$F:$F,版本控制!$C:$C,,0),"")</f>
        <v>04/22/'25</v>
      </c>
      <c r="G356" s="3" t="str">
        <f>IFERROR(_xlfn.XLOOKUP(_xlfn.CONCAT(表格1[[#This Row],[Series NO]],"_",SUBSTITUTE(G$1,"REV.","")),版本控制!$F:$F,版本控制!$C:$C,,0),"")</f>
        <v/>
      </c>
      <c r="H356" s="3" t="str">
        <f>IFERROR(_xlfn.XLOOKUP(_xlfn.CONCAT(表格1[[#This Row],[Series NO]],"_",SUBSTITUTE(H$1,"REV.","")),版本控制!$F:$F,版本控制!$C:$C,,0),"")</f>
        <v/>
      </c>
      <c r="I356" s="3" t="str">
        <f>IFERROR(_xlfn.XLOOKUP(_xlfn.CONCAT(表格1[[#This Row],[Series NO]],"_",SUBSTITUTE(I$1,"REV.","")),版本控制!$F:$F,版本控制!$C:$C,,0),"")</f>
        <v/>
      </c>
      <c r="J356" s="3" t="str">
        <f>IFERROR(_xlfn.XLOOKUP(_xlfn.CONCAT(表格1[[#This Row],[Series NO]],"_",SUBSTITUTE(J$1,"REV.","")),版本控制!$F:$F,版本控制!$C:$C,,0),"")</f>
        <v/>
      </c>
      <c r="K356" s="3" t="str" cm="1">
        <f t="array" ref="K356">INDEX(F$1:J$1,1,MATCH(1,1/($F356:J356&lt;&gt;"")))</f>
        <v>REV.1</v>
      </c>
      <c r="L356" s="3" t="str" cm="1">
        <f t="array" ref="L356">LOOKUP(2,1/($F356:J356&lt;&gt;""),$F356:J356)</f>
        <v>04/22/'25</v>
      </c>
      <c r="M356" s="3"/>
      <c r="N356" s="3" t="str">
        <f t="shared" si="12"/>
        <v>0354</v>
      </c>
      <c r="O356" s="28"/>
      <c r="P356" s="15"/>
      <c r="Q356" s="22" cm="1">
        <f t="array" ref="Q356">_xlfn.XLOOKUP(INDEX(_xlfn.TEXTSPLIT(表格1[[#This Row],[LINE   NUMBER]],"-"),1),'DN轉換表(必要)'!B:B,'DN轉換表(必要)'!C:C,,0)</f>
        <v>1</v>
      </c>
      <c r="R356" s="22" t="str" cm="1">
        <f t="array" ref="R356">IF(IFERROR(MATCH(INDEX(_xlfn.TEXTSPLIT(表格1[[#This Row],[LINE   NUMBER]],"-"),2),介質清單!I:I,0)&gt;=1,FALSE),"Trim",INDEX(_xlfn.TEXTSPLIT(表格1[[#This Row],[LINE   NUMBER]],"-"),2))</f>
        <v>IA</v>
      </c>
      <c r="S356" s="22" t="str" cm="1">
        <f t="array" ref="S35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2102</v>
      </c>
      <c r="T356" s="22" t="str" cm="1">
        <f t="array" ref="T356">IF(LEN(INDEX(_xlfn.TEXTSPLIT(表格1[[#This Row],[LINE   NUMBER]],"-"),4))=4,INDEX(_xlfn.TEXTSPLIT(表格1[[#This Row],[LINE   NUMBER]],"-"),4),IF(LEN(MID(E356,FIND("AA",E356,1),4))=4,MID(E356,FIND("AA",E356,1),4),"Wrong"))</f>
        <v>AA1E</v>
      </c>
      <c r="U356" s="22" t="str" cm="1">
        <f t="array" ref="U35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56" s="22" t="str">
        <f>_xlfn.XLOOKUP(表格1[[#This Row],[級數]],管道等级索引表!B:B,管道等级索引表!G:G,,0)</f>
        <v>TP304</v>
      </c>
      <c r="W356" s="22" t="s">
        <v>5</v>
      </c>
      <c r="X356" s="23"/>
      <c r="Y356" s="22"/>
      <c r="Z356" s="22" t="str">
        <f>_xlfn.CONCAT(表格1[[#This Row],[系統]],"-",表格1[[#This Row],[編號]])</f>
        <v>IA-2102</v>
      </c>
      <c r="AA356" s="22"/>
      <c r="AB35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5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56" s="24" t="str">
        <f>IFERROR(_xlfn.XLOOKUP(表格1[[#This Row],[Line_No]],管道特性一覽表!A:A,管道特性一覽表!P:P,,0),"")</f>
        <v>空氣</v>
      </c>
      <c r="AE356" s="24" t="str" cm="1">
        <f t="array" ref="AE356">_xlfn.IFNA(_xlfn.XLOOKUP(表格1[[#This Row],[Series NO]],'依TP NO.篩選'!A:A,'依TP NO.篩選'!R:R,,0),_xlfn.XLOOKUP(VALUE(表格1[[#This Row],[Series NO]]),VALUE('依TP NO.篩選'!A:A),'依TP NO.篩選'!R:R,,0))</f>
        <v>TP-030</v>
      </c>
      <c r="AF356" s="24" t="str">
        <f>_xlfn.XLOOKUP(表格1[[#This Row],[系統]],介質清單!A:A,介質清單!B:B,,0)</f>
        <v>儀表空氣</v>
      </c>
      <c r="AG356" s="25"/>
      <c r="AH356" s="22" t="s">
        <v>3433</v>
      </c>
      <c r="AI356" s="24"/>
      <c r="AJ35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56" s="2" t="str" cm="1">
        <f t="array" ref="AK356">IFERROR(_xlfn.TEXTJOIN("-",TRUE,INDEX(_xlfn.TEXTSPLIT(B356,"-"),1),INDEX(_xlfn.TEXTSPLIT(B356,"-"),2),INDEX(_xlfn.TEXTSPLIT(B356,"-"),4),INDEX(_xlfn.TEXTSPLIT(B356,"-"),5)),_xlfn.TEXTJOIN("-",TRUE,_xlfn.XLOOKUP(VALUE(INDEX(_xlfn.TEXTSPLIT(B356,"-"),4)),'DN轉換表(必要)'!A:A,'DN轉換表(必要)'!B:B,,0),INDEX(_xlfn.TEXTSPLIT(B356,"-"),1),INDEX(_xlfn.TEXTSPLIT(B356,"-"),2),INDEX(_xlfn.TEXTSPLIT(B356,"-"),3),INDEX(_xlfn.TEXTSPLIT(B356,"-"),4),INDEX(_xlfn.TEXTSPLIT(B356,"-"),5)))</f>
        <v>IA-2102-AA1E-NA</v>
      </c>
      <c r="AL356" s="2" t="str">
        <f>IF(ISNUMBER(IFERROR(_xlfn.XLOOKUP(表格1[[#This Row],[Line_No]],'TEMP VALUE'!A:A,'DRAWING LIST'!A:A,,0),"")),"v","")</f>
        <v>v</v>
      </c>
      <c r="AM356" s="2" t="str">
        <f>_xlfn.XLOOKUP(表格1[[#This Row],[Series NO]], 版本控制!$A:$A, 版本控制!$E:$E, , 0, -1)</f>
        <v>啟用</v>
      </c>
    </row>
    <row r="357" spans="1:39" hidden="1">
      <c r="A357" s="18">
        <f>'圖號清單-114.04.25'!A357</f>
        <v>355</v>
      </c>
      <c r="B357" s="14" t="str">
        <f>_xlfn.XLOOKUP(表格1[[#This Row],[Series NO]],'圖號清單-114.04.25'!A:A,'圖號清單-114.04.25'!B:B,,0)</f>
        <v>IA-2103-50-AA1E-NA</v>
      </c>
      <c r="C357" s="3" t="str">
        <f>COUNTIF($AK$2:AK357, AK357) &amp; "/" &amp; COUNTIF($AK$2:$AK$3003, AK357)</f>
        <v>1/1</v>
      </c>
      <c r="D357" s="3" t="str">
        <f t="shared" si="10"/>
        <v>IA-2103-50-AA1E-NA</v>
      </c>
      <c r="E357" s="14" t="str" cm="1">
        <f t="array" ref="E357">IFERROR(_xlfn.TEXTJOIN("-",TRUE,_xlfn.XLOOKUP(VALUE(INDEX(_xlfn.TEXTSPLIT(B357,"-"),3)),'DN轉換表(必要)'!A:A,'DN轉換表(必要)'!B:B,,0),INDEX(_xlfn.TEXTSPLIT(B357,"-"),1),INDEX(_xlfn.TEXTSPLIT(B357,"-"),2),INDEX(_xlfn.TEXTSPLIT(B357,"-"),4),INDEX(_xlfn.TEXTSPLIT(B357,"-"),5)),_xlfn.TEXTJOIN("-",TRUE,_xlfn.XLOOKUP(VALUE(INDEX(_xlfn.TEXTSPLIT(B357,"-"),4)),'DN轉換表(必要)'!A:A,'DN轉換表(必要)'!B:B,,0),INDEX(_xlfn.TEXTSPLIT(B357,"-"),1),INDEX(_xlfn.TEXTSPLIT(B357,"-"),2),INDEX(_xlfn.TEXTSPLIT(B357,"-"),3),INDEX(_xlfn.TEXTSPLIT(B357,"-"),4),INDEX(_xlfn.TEXTSPLIT(B357,"-"),5)))</f>
        <v>2"-IA-2103-AA1E-NA</v>
      </c>
      <c r="F357" s="3" t="str">
        <f>IFERROR(_xlfn.XLOOKUP(_xlfn.CONCAT(表格1[[#This Row],[Series NO]],"_",SUBSTITUTE(F$1,"REV.","")),版本控制!$F:$F,版本控制!$C:$C,,0),"")</f>
        <v>04/22/'25</v>
      </c>
      <c r="G357" s="3" t="str">
        <f>IFERROR(_xlfn.XLOOKUP(_xlfn.CONCAT(表格1[[#This Row],[Series NO]],"_",SUBSTITUTE(G$1,"REV.","")),版本控制!$F:$F,版本控制!$C:$C,,0),"")</f>
        <v>06/03/'25</v>
      </c>
      <c r="H357" s="3" t="str">
        <f>IFERROR(_xlfn.XLOOKUP(_xlfn.CONCAT(表格1[[#This Row],[Series NO]],"_",SUBSTITUTE(H$1,"REV.","")),版本控制!$F:$F,版本控制!$C:$C,,0),"")</f>
        <v/>
      </c>
      <c r="I357" s="3" t="str">
        <f>IFERROR(_xlfn.XLOOKUP(_xlfn.CONCAT(表格1[[#This Row],[Series NO]],"_",SUBSTITUTE(I$1,"REV.","")),版本控制!$F:$F,版本控制!$C:$C,,0),"")</f>
        <v/>
      </c>
      <c r="J357" s="3" t="str">
        <f>IFERROR(_xlfn.XLOOKUP(_xlfn.CONCAT(表格1[[#This Row],[Series NO]],"_",SUBSTITUTE(J$1,"REV.","")),版本控制!$F:$F,版本控制!$C:$C,,0),"")</f>
        <v/>
      </c>
      <c r="K357" s="3" t="str" cm="1">
        <f t="array" ref="K357">INDEX(F$1:J$1,1,MATCH(1,1/($F357:J357&lt;&gt;"")))</f>
        <v>REV.2</v>
      </c>
      <c r="L357" s="3" t="str" cm="1">
        <f t="array" ref="L357">LOOKUP(2,1/($F357:J357&lt;&gt;""),$F357:J357)</f>
        <v>06/03/'25</v>
      </c>
      <c r="M357" s="3"/>
      <c r="N357" s="3" t="str">
        <f t="shared" si="12"/>
        <v>0355</v>
      </c>
      <c r="O357" s="28"/>
      <c r="P357" s="15"/>
      <c r="Q357" s="22" cm="1">
        <f t="array" ref="Q357">_xlfn.XLOOKUP(INDEX(_xlfn.TEXTSPLIT(表格1[[#This Row],[LINE   NUMBER]],"-"),1),'DN轉換表(必要)'!B:B,'DN轉換表(必要)'!C:C,,0)</f>
        <v>2</v>
      </c>
      <c r="R357" s="22" t="str" cm="1">
        <f t="array" ref="R357">IF(IFERROR(MATCH(INDEX(_xlfn.TEXTSPLIT(表格1[[#This Row],[LINE   NUMBER]],"-"),2),介質清單!I:I,0)&gt;=1,FALSE),"Trim",INDEX(_xlfn.TEXTSPLIT(表格1[[#This Row],[LINE   NUMBER]],"-"),2))</f>
        <v>IA</v>
      </c>
      <c r="S357" s="22" t="str" cm="1">
        <f t="array" ref="S35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2103</v>
      </c>
      <c r="T357" s="22" t="str" cm="1">
        <f t="array" ref="T357">IF(LEN(INDEX(_xlfn.TEXTSPLIT(表格1[[#This Row],[LINE   NUMBER]],"-"),4))=4,INDEX(_xlfn.TEXTSPLIT(表格1[[#This Row],[LINE   NUMBER]],"-"),4),IF(LEN(MID(E357,FIND("AA",E357,1),4))=4,MID(E357,FIND("AA",E357,1),4),"Wrong"))</f>
        <v>AA1E</v>
      </c>
      <c r="U357" s="22" t="str" cm="1">
        <f t="array" ref="U35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57" s="22" t="str">
        <f>_xlfn.XLOOKUP(表格1[[#This Row],[級數]],管道等级索引表!B:B,管道等级索引表!G:G,,0)</f>
        <v>TP304</v>
      </c>
      <c r="W357" s="22" t="s">
        <v>5</v>
      </c>
      <c r="X357" s="23"/>
      <c r="Y357" s="22"/>
      <c r="Z357" s="22" t="str">
        <f>_xlfn.CONCAT(表格1[[#This Row],[系統]],"-",表格1[[#This Row],[編號]])</f>
        <v>IA-2103</v>
      </c>
      <c r="AA357" s="22"/>
      <c r="AB35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5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57" s="24" t="str">
        <f>IFERROR(_xlfn.XLOOKUP(表格1[[#This Row],[Line_No]],管道特性一覽表!A:A,管道特性一覽表!P:P,,0),"")</f>
        <v>空氣</v>
      </c>
      <c r="AE357" s="24" t="str" cm="1">
        <f t="array" ref="AE357">_xlfn.IFNA(_xlfn.XLOOKUP(表格1[[#This Row],[Series NO]],'依TP NO.篩選'!A:A,'依TP NO.篩選'!R:R,,0),_xlfn.XLOOKUP(VALUE(表格1[[#This Row],[Series NO]]),VALUE('依TP NO.篩選'!A:A),'依TP NO.篩選'!R:R,,0))</f>
        <v>TP-030</v>
      </c>
      <c r="AF357" s="24" t="str">
        <f>_xlfn.XLOOKUP(表格1[[#This Row],[系統]],介質清單!A:A,介質清單!B:B,,0)</f>
        <v>儀表空氣</v>
      </c>
      <c r="AG357" s="25"/>
      <c r="AH357" s="22" t="s">
        <v>3433</v>
      </c>
      <c r="AI357" s="24"/>
      <c r="AJ35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57" s="2" t="str" cm="1">
        <f t="array" ref="AK357">IFERROR(_xlfn.TEXTJOIN("-",TRUE,INDEX(_xlfn.TEXTSPLIT(B357,"-"),1),INDEX(_xlfn.TEXTSPLIT(B357,"-"),2),INDEX(_xlfn.TEXTSPLIT(B357,"-"),4),INDEX(_xlfn.TEXTSPLIT(B357,"-"),5)),_xlfn.TEXTJOIN("-",TRUE,_xlfn.XLOOKUP(VALUE(INDEX(_xlfn.TEXTSPLIT(B357,"-"),4)),'DN轉換表(必要)'!A:A,'DN轉換表(必要)'!B:B,,0),INDEX(_xlfn.TEXTSPLIT(B357,"-"),1),INDEX(_xlfn.TEXTSPLIT(B357,"-"),2),INDEX(_xlfn.TEXTSPLIT(B357,"-"),3),INDEX(_xlfn.TEXTSPLIT(B357,"-"),4),INDEX(_xlfn.TEXTSPLIT(B357,"-"),5)))</f>
        <v>IA-2103-AA1E-NA</v>
      </c>
      <c r="AL357" s="2" t="str">
        <f>IF(ISNUMBER(IFERROR(_xlfn.XLOOKUP(表格1[[#This Row],[Line_No]],'TEMP VALUE'!A:A,'DRAWING LIST'!A:A,,0),"")),"v","")</f>
        <v/>
      </c>
      <c r="AM357" s="2" t="str">
        <f>_xlfn.XLOOKUP(表格1[[#This Row],[Series NO]], 版本控制!$A:$A, 版本控制!$E:$E, , 0, -1)</f>
        <v>啟用</v>
      </c>
    </row>
    <row r="358" spans="1:39">
      <c r="A358" s="18">
        <f>'圖號清單-114.04.25'!A358</f>
        <v>356</v>
      </c>
      <c r="B358" s="14" t="str">
        <f>_xlfn.XLOOKUP(表格1[[#This Row],[Series NO]],'圖號清單-114.04.25'!A:A,'圖號清單-114.04.25'!B:B,,0)</f>
        <v>IA-2104-25-AA1E-NA</v>
      </c>
      <c r="C358" s="3" t="str">
        <f>COUNTIF($AK$2:AK358, AK358) &amp; "/" &amp; COUNTIF($AK$2:$AK$3003, AK358)</f>
        <v>1/1</v>
      </c>
      <c r="D358" s="3" t="str">
        <f t="shared" si="10"/>
        <v>IA-2104-25-AA1E-NA</v>
      </c>
      <c r="E358" s="14" t="str" cm="1">
        <f t="array" ref="E358">IFERROR(_xlfn.TEXTJOIN("-",TRUE,_xlfn.XLOOKUP(VALUE(INDEX(_xlfn.TEXTSPLIT(B358,"-"),3)),'DN轉換表(必要)'!A:A,'DN轉換表(必要)'!B:B,,0),INDEX(_xlfn.TEXTSPLIT(B358,"-"),1),INDEX(_xlfn.TEXTSPLIT(B358,"-"),2),INDEX(_xlfn.TEXTSPLIT(B358,"-"),4),INDEX(_xlfn.TEXTSPLIT(B358,"-"),5)),_xlfn.TEXTJOIN("-",TRUE,_xlfn.XLOOKUP(VALUE(INDEX(_xlfn.TEXTSPLIT(B358,"-"),4)),'DN轉換表(必要)'!A:A,'DN轉換表(必要)'!B:B,,0),INDEX(_xlfn.TEXTSPLIT(B358,"-"),1),INDEX(_xlfn.TEXTSPLIT(B358,"-"),2),INDEX(_xlfn.TEXTSPLIT(B358,"-"),3),INDEX(_xlfn.TEXTSPLIT(B358,"-"),4),INDEX(_xlfn.TEXTSPLIT(B358,"-"),5)))</f>
        <v>1"-IA-2104-AA1E-NA</v>
      </c>
      <c r="F358" s="3" t="str">
        <f>IFERROR(_xlfn.XLOOKUP(_xlfn.CONCAT(表格1[[#This Row],[Series NO]],"_",SUBSTITUTE(F$1,"REV.","")),版本控制!$F:$F,版本控制!$C:$C,,0),"")</f>
        <v>04/22/'25</v>
      </c>
      <c r="G358" s="3" t="str">
        <f>IFERROR(_xlfn.XLOOKUP(_xlfn.CONCAT(表格1[[#This Row],[Series NO]],"_",SUBSTITUTE(G$1,"REV.","")),版本控制!$F:$F,版本控制!$C:$C,,0),"")</f>
        <v/>
      </c>
      <c r="H358" s="3" t="str">
        <f>IFERROR(_xlfn.XLOOKUP(_xlfn.CONCAT(表格1[[#This Row],[Series NO]],"_",SUBSTITUTE(H$1,"REV.","")),版本控制!$F:$F,版本控制!$C:$C,,0),"")</f>
        <v/>
      </c>
      <c r="I358" s="3" t="str">
        <f>IFERROR(_xlfn.XLOOKUP(_xlfn.CONCAT(表格1[[#This Row],[Series NO]],"_",SUBSTITUTE(I$1,"REV.","")),版本控制!$F:$F,版本控制!$C:$C,,0),"")</f>
        <v/>
      </c>
      <c r="J358" s="3" t="str">
        <f>IFERROR(_xlfn.XLOOKUP(_xlfn.CONCAT(表格1[[#This Row],[Series NO]],"_",SUBSTITUTE(J$1,"REV.","")),版本控制!$F:$F,版本控制!$C:$C,,0),"")</f>
        <v/>
      </c>
      <c r="K358" s="3" t="str" cm="1">
        <f t="array" ref="K358">INDEX(F$1:J$1,1,MATCH(1,1/($F358:J358&lt;&gt;"")))</f>
        <v>REV.1</v>
      </c>
      <c r="L358" s="3" t="str" cm="1">
        <f t="array" ref="L358">LOOKUP(2,1/($F358:J358&lt;&gt;""),$F358:J358)</f>
        <v>04/22/'25</v>
      </c>
      <c r="M358" s="3"/>
      <c r="N358" s="3" t="str">
        <f t="shared" si="12"/>
        <v>0356</v>
      </c>
      <c r="O358" s="28"/>
      <c r="P358" s="15"/>
      <c r="Q358" s="22" cm="1">
        <f t="array" ref="Q358">_xlfn.XLOOKUP(INDEX(_xlfn.TEXTSPLIT(表格1[[#This Row],[LINE   NUMBER]],"-"),1),'DN轉換表(必要)'!B:B,'DN轉換表(必要)'!C:C,,0)</f>
        <v>1</v>
      </c>
      <c r="R358" s="22" t="str" cm="1">
        <f t="array" ref="R358">IF(IFERROR(MATCH(INDEX(_xlfn.TEXTSPLIT(表格1[[#This Row],[LINE   NUMBER]],"-"),2),介質清單!I:I,0)&gt;=1,FALSE),"Trim",INDEX(_xlfn.TEXTSPLIT(表格1[[#This Row],[LINE   NUMBER]],"-"),2))</f>
        <v>IA</v>
      </c>
      <c r="S358" s="22" t="str" cm="1">
        <f t="array" ref="S35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2104</v>
      </c>
      <c r="T358" s="22" t="str" cm="1">
        <f t="array" ref="T358">IF(LEN(INDEX(_xlfn.TEXTSPLIT(表格1[[#This Row],[LINE   NUMBER]],"-"),4))=4,INDEX(_xlfn.TEXTSPLIT(表格1[[#This Row],[LINE   NUMBER]],"-"),4),IF(LEN(MID(E358,FIND("AA",E358,1),4))=4,MID(E358,FIND("AA",E358,1),4),"Wrong"))</f>
        <v>AA1E</v>
      </c>
      <c r="U358" s="22" t="str" cm="1">
        <f t="array" ref="U35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58" s="22" t="str">
        <f>_xlfn.XLOOKUP(表格1[[#This Row],[級數]],管道等级索引表!B:B,管道等级索引表!G:G,,0)</f>
        <v>TP304</v>
      </c>
      <c r="W358" s="22" t="s">
        <v>5</v>
      </c>
      <c r="X358" s="23"/>
      <c r="Y358" s="22"/>
      <c r="Z358" s="22" t="str">
        <f>_xlfn.CONCAT(表格1[[#This Row],[系統]],"-",表格1[[#This Row],[編號]])</f>
        <v>IA-2104</v>
      </c>
      <c r="AA358" s="22"/>
      <c r="AB35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5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58" s="24" t="str">
        <f>IFERROR(_xlfn.XLOOKUP(表格1[[#This Row],[Line_No]],管道特性一覽表!A:A,管道特性一覽表!P:P,,0),"")</f>
        <v>空氣</v>
      </c>
      <c r="AE358" s="24" t="str" cm="1">
        <f t="array" ref="AE358">_xlfn.IFNA(_xlfn.XLOOKUP(表格1[[#This Row],[Series NO]],'依TP NO.篩選'!A:A,'依TP NO.篩選'!R:R,,0),_xlfn.XLOOKUP(VALUE(表格1[[#This Row],[Series NO]]),VALUE('依TP NO.篩選'!A:A),'依TP NO.篩選'!R:R,,0))</f>
        <v>TP-030</v>
      </c>
      <c r="AF358" s="24" t="str">
        <f>_xlfn.XLOOKUP(表格1[[#This Row],[系統]],介質清單!A:A,介質清單!B:B,,0)</f>
        <v>儀表空氣</v>
      </c>
      <c r="AG358" s="25"/>
      <c r="AH358" s="22" t="s">
        <v>3433</v>
      </c>
      <c r="AI358" s="24"/>
      <c r="AJ35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58" s="2" t="str" cm="1">
        <f t="array" ref="AK358">IFERROR(_xlfn.TEXTJOIN("-",TRUE,INDEX(_xlfn.TEXTSPLIT(B358,"-"),1),INDEX(_xlfn.TEXTSPLIT(B358,"-"),2),INDEX(_xlfn.TEXTSPLIT(B358,"-"),4),INDEX(_xlfn.TEXTSPLIT(B358,"-"),5)),_xlfn.TEXTJOIN("-",TRUE,_xlfn.XLOOKUP(VALUE(INDEX(_xlfn.TEXTSPLIT(B358,"-"),4)),'DN轉換表(必要)'!A:A,'DN轉換表(必要)'!B:B,,0),INDEX(_xlfn.TEXTSPLIT(B358,"-"),1),INDEX(_xlfn.TEXTSPLIT(B358,"-"),2),INDEX(_xlfn.TEXTSPLIT(B358,"-"),3),INDEX(_xlfn.TEXTSPLIT(B358,"-"),4),INDEX(_xlfn.TEXTSPLIT(B358,"-"),5)))</f>
        <v>IA-2104-AA1E-NA</v>
      </c>
      <c r="AL358" s="2" t="str">
        <f>IF(ISNUMBER(IFERROR(_xlfn.XLOOKUP(表格1[[#This Row],[Line_No]],'TEMP VALUE'!A:A,'DRAWING LIST'!A:A,,0),"")),"v","")</f>
        <v>v</v>
      </c>
      <c r="AM358" s="2" t="str">
        <f>_xlfn.XLOOKUP(表格1[[#This Row],[Series NO]], 版本控制!$A:$A, 版本控制!$E:$E, , 0, -1)</f>
        <v>啟用</v>
      </c>
    </row>
    <row r="359" spans="1:39">
      <c r="A359" s="18">
        <f>'圖號清單-114.04.25'!A359</f>
        <v>357</v>
      </c>
      <c r="B359" s="14" t="str">
        <f>_xlfn.XLOOKUP(表格1[[#This Row],[Series NO]],'圖號清單-114.04.25'!A:A,'圖號清單-114.04.25'!B:B,,0)</f>
        <v>IA-2105-25-AA1E-NA-1</v>
      </c>
      <c r="C359" s="3" t="str">
        <f>COUNTIF($AK$2:AK359, AK359) &amp; "/" &amp; COUNTIF($AK$2:$AK$3003, AK359)</f>
        <v>1/2</v>
      </c>
      <c r="D359" s="3" t="str">
        <f t="shared" si="10"/>
        <v>IA-2105-25-AA1E-NA</v>
      </c>
      <c r="E359" s="14" t="str" cm="1">
        <f t="array" ref="E359">IFERROR(_xlfn.TEXTJOIN("-",TRUE,_xlfn.XLOOKUP(VALUE(INDEX(_xlfn.TEXTSPLIT(B359,"-"),3)),'DN轉換表(必要)'!A:A,'DN轉換表(必要)'!B:B,,0),INDEX(_xlfn.TEXTSPLIT(B359,"-"),1),INDEX(_xlfn.TEXTSPLIT(B359,"-"),2),INDEX(_xlfn.TEXTSPLIT(B359,"-"),4),INDEX(_xlfn.TEXTSPLIT(B359,"-"),5)),_xlfn.TEXTJOIN("-",TRUE,_xlfn.XLOOKUP(VALUE(INDEX(_xlfn.TEXTSPLIT(B359,"-"),4)),'DN轉換表(必要)'!A:A,'DN轉換表(必要)'!B:B,,0),INDEX(_xlfn.TEXTSPLIT(B359,"-"),1),INDEX(_xlfn.TEXTSPLIT(B359,"-"),2),INDEX(_xlfn.TEXTSPLIT(B359,"-"),3),INDEX(_xlfn.TEXTSPLIT(B359,"-"),4),INDEX(_xlfn.TEXTSPLIT(B359,"-"),5)))</f>
        <v>1"-IA-2105-AA1E-NA</v>
      </c>
      <c r="F359" s="3" t="str">
        <f>IFERROR(_xlfn.XLOOKUP(_xlfn.CONCAT(表格1[[#This Row],[Series NO]],"_",SUBSTITUTE(F$1,"REV.","")),版本控制!$F:$F,版本控制!$C:$C,,0),"")</f>
        <v>04/22/'25</v>
      </c>
      <c r="G359" s="3" t="str">
        <f>IFERROR(_xlfn.XLOOKUP(_xlfn.CONCAT(表格1[[#This Row],[Series NO]],"_",SUBSTITUTE(G$1,"REV.","")),版本控制!$F:$F,版本控制!$C:$C,,0),"")</f>
        <v/>
      </c>
      <c r="H359" s="3" t="str">
        <f>IFERROR(_xlfn.XLOOKUP(_xlfn.CONCAT(表格1[[#This Row],[Series NO]],"_",SUBSTITUTE(H$1,"REV.","")),版本控制!$F:$F,版本控制!$C:$C,,0),"")</f>
        <v/>
      </c>
      <c r="I359" s="3" t="str">
        <f>IFERROR(_xlfn.XLOOKUP(_xlfn.CONCAT(表格1[[#This Row],[Series NO]],"_",SUBSTITUTE(I$1,"REV.","")),版本控制!$F:$F,版本控制!$C:$C,,0),"")</f>
        <v/>
      </c>
      <c r="J359" s="3" t="str">
        <f>IFERROR(_xlfn.XLOOKUP(_xlfn.CONCAT(表格1[[#This Row],[Series NO]],"_",SUBSTITUTE(J$1,"REV.","")),版本控制!$F:$F,版本控制!$C:$C,,0),"")</f>
        <v/>
      </c>
      <c r="K359" s="3" t="str" cm="1">
        <f t="array" ref="K359">INDEX(F$1:J$1,1,MATCH(1,1/($F359:J359&lt;&gt;"")))</f>
        <v>REV.1</v>
      </c>
      <c r="L359" s="3" t="str" cm="1">
        <f t="array" ref="L359">LOOKUP(2,1/($F359:J359&lt;&gt;""),$F359:J359)</f>
        <v>04/22/'25</v>
      </c>
      <c r="M359" s="3"/>
      <c r="N359" s="3" t="str">
        <f t="shared" si="12"/>
        <v>0357</v>
      </c>
      <c r="O359" s="28"/>
      <c r="P359" s="15"/>
      <c r="Q359" s="22" cm="1">
        <f t="array" ref="Q359">_xlfn.XLOOKUP(INDEX(_xlfn.TEXTSPLIT(表格1[[#This Row],[LINE   NUMBER]],"-"),1),'DN轉換表(必要)'!B:B,'DN轉換表(必要)'!C:C,,0)</f>
        <v>1</v>
      </c>
      <c r="R359" s="22" t="str" cm="1">
        <f t="array" ref="R359">IF(IFERROR(MATCH(INDEX(_xlfn.TEXTSPLIT(表格1[[#This Row],[LINE   NUMBER]],"-"),2),介質清單!I:I,0)&gt;=1,FALSE),"Trim",INDEX(_xlfn.TEXTSPLIT(表格1[[#This Row],[LINE   NUMBER]],"-"),2))</f>
        <v>IA</v>
      </c>
      <c r="S359" s="22" t="str" cm="1">
        <f t="array" ref="S35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2105</v>
      </c>
      <c r="T359" s="22" t="str" cm="1">
        <f t="array" ref="T359">IF(LEN(INDEX(_xlfn.TEXTSPLIT(表格1[[#This Row],[LINE   NUMBER]],"-"),4))=4,INDEX(_xlfn.TEXTSPLIT(表格1[[#This Row],[LINE   NUMBER]],"-"),4),IF(LEN(MID(E359,FIND("AA",E359,1),4))=4,MID(E359,FIND("AA",E359,1),4),"Wrong"))</f>
        <v>AA1E</v>
      </c>
      <c r="U359" s="22" t="str" cm="1">
        <f t="array" ref="U35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59" s="22" t="str">
        <f>_xlfn.XLOOKUP(表格1[[#This Row],[級數]],管道等级索引表!B:B,管道等级索引表!G:G,,0)</f>
        <v>TP304</v>
      </c>
      <c r="W359" s="22" t="s">
        <v>5</v>
      </c>
      <c r="X359" s="23"/>
      <c r="Y359" s="22"/>
      <c r="Z359" s="22" t="str">
        <f>_xlfn.CONCAT(表格1[[#This Row],[系統]],"-",表格1[[#This Row],[編號]])</f>
        <v>IA-2105</v>
      </c>
      <c r="AA359" s="22"/>
      <c r="AB35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5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59" s="24" t="str">
        <f>IFERROR(_xlfn.XLOOKUP(表格1[[#This Row],[Line_No]],管道特性一覽表!A:A,管道特性一覽表!P:P,,0),"")</f>
        <v>空氣</v>
      </c>
      <c r="AE359" s="24" t="str" cm="1">
        <f t="array" ref="AE359">_xlfn.IFNA(_xlfn.XLOOKUP(表格1[[#This Row],[Series NO]],'依TP NO.篩選'!A:A,'依TP NO.篩選'!R:R,,0),_xlfn.XLOOKUP(VALUE(表格1[[#This Row],[Series NO]]),VALUE('依TP NO.篩選'!A:A),'依TP NO.篩選'!R:R,,0))</f>
        <v>TP-030</v>
      </c>
      <c r="AF359" s="24" t="str">
        <f>_xlfn.XLOOKUP(表格1[[#This Row],[系統]],介質清單!A:A,介質清單!B:B,,0)</f>
        <v>儀表空氣</v>
      </c>
      <c r="AG359" s="25"/>
      <c r="AH359" s="22" t="s">
        <v>3433</v>
      </c>
      <c r="AI359" s="24"/>
      <c r="AJ35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59" s="2" t="str" cm="1">
        <f t="array" ref="AK359">IFERROR(_xlfn.TEXTJOIN("-",TRUE,INDEX(_xlfn.TEXTSPLIT(B359,"-"),1),INDEX(_xlfn.TEXTSPLIT(B359,"-"),2),INDEX(_xlfn.TEXTSPLIT(B359,"-"),4),INDEX(_xlfn.TEXTSPLIT(B359,"-"),5)),_xlfn.TEXTJOIN("-",TRUE,_xlfn.XLOOKUP(VALUE(INDEX(_xlfn.TEXTSPLIT(B359,"-"),4)),'DN轉換表(必要)'!A:A,'DN轉換表(必要)'!B:B,,0),INDEX(_xlfn.TEXTSPLIT(B359,"-"),1),INDEX(_xlfn.TEXTSPLIT(B359,"-"),2),INDEX(_xlfn.TEXTSPLIT(B359,"-"),3),INDEX(_xlfn.TEXTSPLIT(B359,"-"),4),INDEX(_xlfn.TEXTSPLIT(B359,"-"),5)))</f>
        <v>IA-2105-AA1E-NA</v>
      </c>
      <c r="AL359" s="2" t="str">
        <f>IF(ISNUMBER(IFERROR(_xlfn.XLOOKUP(表格1[[#This Row],[Line_No]],'TEMP VALUE'!A:A,'DRAWING LIST'!A:A,,0),"")),"v","")</f>
        <v>v</v>
      </c>
      <c r="AM359" s="2" t="str">
        <f>_xlfn.XLOOKUP(表格1[[#This Row],[Series NO]], 版本控制!$A:$A, 版本控制!$E:$E, , 0, -1)</f>
        <v>啟用</v>
      </c>
    </row>
    <row r="360" spans="1:39">
      <c r="A360" s="18">
        <f>'圖號清單-114.04.25'!A360</f>
        <v>358</v>
      </c>
      <c r="B360" s="14" t="str">
        <f>_xlfn.XLOOKUP(表格1[[#This Row],[Series NO]],'圖號清單-114.04.25'!A:A,'圖號清單-114.04.25'!B:B,,0)</f>
        <v>IA-2105-25-AA1E-NA-2</v>
      </c>
      <c r="C360" s="3" t="str">
        <f>COUNTIF($AK$2:AK360, AK360) &amp; "/" &amp; COUNTIF($AK$2:$AK$3003, AK360)</f>
        <v>2/2</v>
      </c>
      <c r="D360" s="3" t="str">
        <f t="shared" si="10"/>
        <v>IA-2105-25-AA1E-NA</v>
      </c>
      <c r="E360" s="14" t="str" cm="1">
        <f t="array" ref="E360">IFERROR(_xlfn.TEXTJOIN("-",TRUE,_xlfn.XLOOKUP(VALUE(INDEX(_xlfn.TEXTSPLIT(B360,"-"),3)),'DN轉換表(必要)'!A:A,'DN轉換表(必要)'!B:B,,0),INDEX(_xlfn.TEXTSPLIT(B360,"-"),1),INDEX(_xlfn.TEXTSPLIT(B360,"-"),2),INDEX(_xlfn.TEXTSPLIT(B360,"-"),4),INDEX(_xlfn.TEXTSPLIT(B360,"-"),5)),_xlfn.TEXTJOIN("-",TRUE,_xlfn.XLOOKUP(VALUE(INDEX(_xlfn.TEXTSPLIT(B360,"-"),4)),'DN轉換表(必要)'!A:A,'DN轉換表(必要)'!B:B,,0),INDEX(_xlfn.TEXTSPLIT(B360,"-"),1),INDEX(_xlfn.TEXTSPLIT(B360,"-"),2),INDEX(_xlfn.TEXTSPLIT(B360,"-"),3),INDEX(_xlfn.TEXTSPLIT(B360,"-"),4),INDEX(_xlfn.TEXTSPLIT(B360,"-"),5)))</f>
        <v>1"-IA-2105-AA1E-NA</v>
      </c>
      <c r="F360" s="3" t="str">
        <f>IFERROR(_xlfn.XLOOKUP(_xlfn.CONCAT(表格1[[#This Row],[Series NO]],"_",SUBSTITUTE(F$1,"REV.","")),版本控制!$F:$F,版本控制!$C:$C,,0),"")</f>
        <v>04/22/'25</v>
      </c>
      <c r="G360" s="3" t="str">
        <f>IFERROR(_xlfn.XLOOKUP(_xlfn.CONCAT(表格1[[#This Row],[Series NO]],"_",SUBSTITUTE(G$1,"REV.","")),版本控制!$F:$F,版本控制!$C:$C,,0),"")</f>
        <v/>
      </c>
      <c r="H360" s="3" t="str">
        <f>IFERROR(_xlfn.XLOOKUP(_xlfn.CONCAT(表格1[[#This Row],[Series NO]],"_",SUBSTITUTE(H$1,"REV.","")),版本控制!$F:$F,版本控制!$C:$C,,0),"")</f>
        <v/>
      </c>
      <c r="I360" s="3" t="str">
        <f>IFERROR(_xlfn.XLOOKUP(_xlfn.CONCAT(表格1[[#This Row],[Series NO]],"_",SUBSTITUTE(I$1,"REV.","")),版本控制!$F:$F,版本控制!$C:$C,,0),"")</f>
        <v/>
      </c>
      <c r="J360" s="3" t="str">
        <f>IFERROR(_xlfn.XLOOKUP(_xlfn.CONCAT(表格1[[#This Row],[Series NO]],"_",SUBSTITUTE(J$1,"REV.","")),版本控制!$F:$F,版本控制!$C:$C,,0),"")</f>
        <v/>
      </c>
      <c r="K360" s="3" t="str" cm="1">
        <f t="array" ref="K360">INDEX(F$1:J$1,1,MATCH(1,1/($F360:J360&lt;&gt;"")))</f>
        <v>REV.1</v>
      </c>
      <c r="L360" s="3" t="str" cm="1">
        <f t="array" ref="L360">LOOKUP(2,1/($F360:J360&lt;&gt;""),$F360:J360)</f>
        <v>04/22/'25</v>
      </c>
      <c r="M360" s="3"/>
      <c r="N360" s="3" t="str">
        <f t="shared" si="12"/>
        <v>0358</v>
      </c>
      <c r="O360" s="28"/>
      <c r="P360" s="15"/>
      <c r="Q360" s="22" cm="1">
        <f t="array" ref="Q360">_xlfn.XLOOKUP(INDEX(_xlfn.TEXTSPLIT(表格1[[#This Row],[LINE   NUMBER]],"-"),1),'DN轉換表(必要)'!B:B,'DN轉換表(必要)'!C:C,,0)</f>
        <v>1</v>
      </c>
      <c r="R360" s="22" t="str" cm="1">
        <f t="array" ref="R360">IF(IFERROR(MATCH(INDEX(_xlfn.TEXTSPLIT(表格1[[#This Row],[LINE   NUMBER]],"-"),2),介質清單!I:I,0)&gt;=1,FALSE),"Trim",INDEX(_xlfn.TEXTSPLIT(表格1[[#This Row],[LINE   NUMBER]],"-"),2))</f>
        <v>IA</v>
      </c>
      <c r="S360" s="22" t="str" cm="1">
        <f t="array" ref="S36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2105</v>
      </c>
      <c r="T360" s="22" t="str" cm="1">
        <f t="array" ref="T360">IF(LEN(INDEX(_xlfn.TEXTSPLIT(表格1[[#This Row],[LINE   NUMBER]],"-"),4))=4,INDEX(_xlfn.TEXTSPLIT(表格1[[#This Row],[LINE   NUMBER]],"-"),4),IF(LEN(MID(E360,FIND("AA",E360,1),4))=4,MID(E360,FIND("AA",E360,1),4),"Wrong"))</f>
        <v>AA1E</v>
      </c>
      <c r="U360" s="22" t="str" cm="1">
        <f t="array" ref="U36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60" s="22" t="str">
        <f>_xlfn.XLOOKUP(表格1[[#This Row],[級數]],管道等级索引表!B:B,管道等级索引表!G:G,,0)</f>
        <v>TP304</v>
      </c>
      <c r="W360" s="22" t="s">
        <v>5</v>
      </c>
      <c r="X360" s="23"/>
      <c r="Y360" s="22"/>
      <c r="Z360" s="22" t="str">
        <f>_xlfn.CONCAT(表格1[[#This Row],[系統]],"-",表格1[[#This Row],[編號]])</f>
        <v>IA-2105</v>
      </c>
      <c r="AA360" s="22"/>
      <c r="AB36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6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60" s="24" t="str">
        <f>IFERROR(_xlfn.XLOOKUP(表格1[[#This Row],[Line_No]],管道特性一覽表!A:A,管道特性一覽表!P:P,,0),"")</f>
        <v>空氣</v>
      </c>
      <c r="AE360" s="24" t="str" cm="1">
        <f t="array" ref="AE360">_xlfn.IFNA(_xlfn.XLOOKUP(表格1[[#This Row],[Series NO]],'依TP NO.篩選'!A:A,'依TP NO.篩選'!R:R,,0),_xlfn.XLOOKUP(VALUE(表格1[[#This Row],[Series NO]]),VALUE('依TP NO.篩選'!A:A),'依TP NO.篩選'!R:R,,0))</f>
        <v>TP-030</v>
      </c>
      <c r="AF360" s="24" t="str">
        <f>_xlfn.XLOOKUP(表格1[[#This Row],[系統]],介質清單!A:A,介質清單!B:B,,0)</f>
        <v>儀表空氣</v>
      </c>
      <c r="AG360" s="25"/>
      <c r="AH360" s="22" t="s">
        <v>3433</v>
      </c>
      <c r="AI360" s="24"/>
      <c r="AJ36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60" s="2" t="str" cm="1">
        <f t="array" ref="AK360">IFERROR(_xlfn.TEXTJOIN("-",TRUE,INDEX(_xlfn.TEXTSPLIT(B360,"-"),1),INDEX(_xlfn.TEXTSPLIT(B360,"-"),2),INDEX(_xlfn.TEXTSPLIT(B360,"-"),4),INDEX(_xlfn.TEXTSPLIT(B360,"-"),5)),_xlfn.TEXTJOIN("-",TRUE,_xlfn.XLOOKUP(VALUE(INDEX(_xlfn.TEXTSPLIT(B360,"-"),4)),'DN轉換表(必要)'!A:A,'DN轉換表(必要)'!B:B,,0),INDEX(_xlfn.TEXTSPLIT(B360,"-"),1),INDEX(_xlfn.TEXTSPLIT(B360,"-"),2),INDEX(_xlfn.TEXTSPLIT(B360,"-"),3),INDEX(_xlfn.TEXTSPLIT(B360,"-"),4),INDEX(_xlfn.TEXTSPLIT(B360,"-"),5)))</f>
        <v>IA-2105-AA1E-NA</v>
      </c>
      <c r="AL360" s="2" t="str">
        <f>IF(ISNUMBER(IFERROR(_xlfn.XLOOKUP(表格1[[#This Row],[Line_No]],'TEMP VALUE'!A:A,'DRAWING LIST'!A:A,,0),"")),"v","")</f>
        <v>v</v>
      </c>
      <c r="AM360" s="2" t="str">
        <f>_xlfn.XLOOKUP(表格1[[#This Row],[Series NO]], 版本控制!$A:$A, 版本控制!$E:$E, , 0, -1)</f>
        <v>啟用</v>
      </c>
    </row>
    <row r="361" spans="1:39">
      <c r="A361" s="18">
        <f>'圖號清單-114.04.25'!A361</f>
        <v>359</v>
      </c>
      <c r="B361" s="14" t="str">
        <f>_xlfn.XLOOKUP(表格1[[#This Row],[Series NO]],'圖號清單-114.04.25'!A:A,'圖號清單-114.04.25'!B:B,,0)</f>
        <v>IA-2106-25-AA1E-NA-1</v>
      </c>
      <c r="C361" s="3" t="str">
        <f>COUNTIF($AK$2:AK361, AK361) &amp; "/" &amp; COUNTIF($AK$2:$AK$3003, AK361)</f>
        <v>1/3</v>
      </c>
      <c r="D361" s="3" t="str">
        <f t="shared" si="10"/>
        <v>IA-2106-25-AA1E-NA</v>
      </c>
      <c r="E361" s="14" t="str" cm="1">
        <f t="array" ref="E361">IFERROR(_xlfn.TEXTJOIN("-",TRUE,_xlfn.XLOOKUP(VALUE(INDEX(_xlfn.TEXTSPLIT(B361,"-"),3)),'DN轉換表(必要)'!A:A,'DN轉換表(必要)'!B:B,,0),INDEX(_xlfn.TEXTSPLIT(B361,"-"),1),INDEX(_xlfn.TEXTSPLIT(B361,"-"),2),INDEX(_xlfn.TEXTSPLIT(B361,"-"),4),INDEX(_xlfn.TEXTSPLIT(B361,"-"),5)),_xlfn.TEXTJOIN("-",TRUE,_xlfn.XLOOKUP(VALUE(INDEX(_xlfn.TEXTSPLIT(B361,"-"),4)),'DN轉換表(必要)'!A:A,'DN轉換表(必要)'!B:B,,0),INDEX(_xlfn.TEXTSPLIT(B361,"-"),1),INDEX(_xlfn.TEXTSPLIT(B361,"-"),2),INDEX(_xlfn.TEXTSPLIT(B361,"-"),3),INDEX(_xlfn.TEXTSPLIT(B361,"-"),4),INDEX(_xlfn.TEXTSPLIT(B361,"-"),5)))</f>
        <v>1"-IA-2106-AA1E-NA</v>
      </c>
      <c r="F361" s="3" t="str">
        <f>IFERROR(_xlfn.XLOOKUP(_xlfn.CONCAT(表格1[[#This Row],[Series NO]],"_",SUBSTITUTE(F$1,"REV.","")),版本控制!$F:$F,版本控制!$C:$C,,0),"")</f>
        <v>04/22/'25</v>
      </c>
      <c r="G361" s="3" t="str">
        <f>IFERROR(_xlfn.XLOOKUP(_xlfn.CONCAT(表格1[[#This Row],[Series NO]],"_",SUBSTITUTE(G$1,"REV.","")),版本控制!$F:$F,版本控制!$C:$C,,0),"")</f>
        <v>04/30/'25</v>
      </c>
      <c r="H361" s="3" t="str">
        <f>IFERROR(_xlfn.XLOOKUP(_xlfn.CONCAT(表格1[[#This Row],[Series NO]],"_",SUBSTITUTE(H$1,"REV.","")),版本控制!$F:$F,版本控制!$C:$C,,0),"")</f>
        <v/>
      </c>
      <c r="I361" s="3" t="str">
        <f>IFERROR(_xlfn.XLOOKUP(_xlfn.CONCAT(表格1[[#This Row],[Series NO]],"_",SUBSTITUTE(I$1,"REV.","")),版本控制!$F:$F,版本控制!$C:$C,,0),"")</f>
        <v/>
      </c>
      <c r="J361" s="3" t="str">
        <f>IFERROR(_xlfn.XLOOKUP(_xlfn.CONCAT(表格1[[#This Row],[Series NO]],"_",SUBSTITUTE(J$1,"REV.","")),版本控制!$F:$F,版本控制!$C:$C,,0),"")</f>
        <v/>
      </c>
      <c r="K361" s="3" t="str" cm="1">
        <f t="array" ref="K361">INDEX(F$1:J$1,1,MATCH(1,1/($F361:J361&lt;&gt;"")))</f>
        <v>REV.2</v>
      </c>
      <c r="L361" s="3" t="str" cm="1">
        <f t="array" ref="L361">LOOKUP(2,1/($F361:J361&lt;&gt;""),$F361:J361)</f>
        <v>04/30/'25</v>
      </c>
      <c r="M361" s="3"/>
      <c r="N361" s="3" t="str">
        <f t="shared" si="12"/>
        <v>0359</v>
      </c>
      <c r="O361" s="28"/>
      <c r="P361" s="15"/>
      <c r="Q361" s="22" cm="1">
        <f t="array" ref="Q361">_xlfn.XLOOKUP(INDEX(_xlfn.TEXTSPLIT(表格1[[#This Row],[LINE   NUMBER]],"-"),1),'DN轉換表(必要)'!B:B,'DN轉換表(必要)'!C:C,,0)</f>
        <v>1</v>
      </c>
      <c r="R361" s="22" t="str" cm="1">
        <f t="array" ref="R361">IF(IFERROR(MATCH(INDEX(_xlfn.TEXTSPLIT(表格1[[#This Row],[LINE   NUMBER]],"-"),2),介質清單!I:I,0)&gt;=1,FALSE),"Trim",INDEX(_xlfn.TEXTSPLIT(表格1[[#This Row],[LINE   NUMBER]],"-"),2))</f>
        <v>IA</v>
      </c>
      <c r="S361" s="22" t="str" cm="1">
        <f t="array" ref="S36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2106</v>
      </c>
      <c r="T361" s="22" t="str" cm="1">
        <f t="array" ref="T361">IF(LEN(INDEX(_xlfn.TEXTSPLIT(表格1[[#This Row],[LINE   NUMBER]],"-"),4))=4,INDEX(_xlfn.TEXTSPLIT(表格1[[#This Row],[LINE   NUMBER]],"-"),4),IF(LEN(MID(E361,FIND("AA",E361,1),4))=4,MID(E361,FIND("AA",E361,1),4),"Wrong"))</f>
        <v>AA1E</v>
      </c>
      <c r="U361" s="22" t="str" cm="1">
        <f t="array" ref="U36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61" s="22" t="str">
        <f>_xlfn.XLOOKUP(表格1[[#This Row],[級數]],管道等级索引表!B:B,管道等级索引表!G:G,,0)</f>
        <v>TP304</v>
      </c>
      <c r="W361" s="22" t="s">
        <v>5</v>
      </c>
      <c r="X361" s="23"/>
      <c r="Y361" s="22"/>
      <c r="Z361" s="22" t="str">
        <f>_xlfn.CONCAT(表格1[[#This Row],[系統]],"-",表格1[[#This Row],[編號]])</f>
        <v>IA-2106</v>
      </c>
      <c r="AA361" s="22"/>
      <c r="AB36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6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61" s="24" t="str">
        <f>IFERROR(_xlfn.XLOOKUP(表格1[[#This Row],[Line_No]],管道特性一覽表!A:A,管道特性一覽表!P:P,,0),"")</f>
        <v>空氣</v>
      </c>
      <c r="AE361" s="24" t="str" cm="1">
        <f t="array" ref="AE361">_xlfn.IFNA(_xlfn.XLOOKUP(表格1[[#This Row],[Series NO]],'依TP NO.篩選'!A:A,'依TP NO.篩選'!R:R,,0),_xlfn.XLOOKUP(VALUE(表格1[[#This Row],[Series NO]]),VALUE('依TP NO.篩選'!A:A),'依TP NO.篩選'!R:R,,0))</f>
        <v>TP-030</v>
      </c>
      <c r="AF361" s="24" t="str">
        <f>_xlfn.XLOOKUP(表格1[[#This Row],[系統]],介質清單!A:A,介質清單!B:B,,0)</f>
        <v>儀表空氣</v>
      </c>
      <c r="AG361" s="25"/>
      <c r="AH361" s="22" t="s">
        <v>3433</v>
      </c>
      <c r="AI361" s="24"/>
      <c r="AJ36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61" s="2" t="str" cm="1">
        <f t="array" ref="AK361">IFERROR(_xlfn.TEXTJOIN("-",TRUE,INDEX(_xlfn.TEXTSPLIT(B361,"-"),1),INDEX(_xlfn.TEXTSPLIT(B361,"-"),2),INDEX(_xlfn.TEXTSPLIT(B361,"-"),4),INDEX(_xlfn.TEXTSPLIT(B361,"-"),5)),_xlfn.TEXTJOIN("-",TRUE,_xlfn.XLOOKUP(VALUE(INDEX(_xlfn.TEXTSPLIT(B361,"-"),4)),'DN轉換表(必要)'!A:A,'DN轉換表(必要)'!B:B,,0),INDEX(_xlfn.TEXTSPLIT(B361,"-"),1),INDEX(_xlfn.TEXTSPLIT(B361,"-"),2),INDEX(_xlfn.TEXTSPLIT(B361,"-"),3),INDEX(_xlfn.TEXTSPLIT(B361,"-"),4),INDEX(_xlfn.TEXTSPLIT(B361,"-"),5)))</f>
        <v>IA-2106-AA1E-NA</v>
      </c>
      <c r="AL361" s="2" t="str">
        <f>IF(ISNUMBER(IFERROR(_xlfn.XLOOKUP(表格1[[#This Row],[Line_No]],'TEMP VALUE'!A:A,'DRAWING LIST'!A:A,,0),"")),"v","")</f>
        <v>v</v>
      </c>
      <c r="AM361" s="2" t="str">
        <f>_xlfn.XLOOKUP(表格1[[#This Row],[Series NO]], 版本控制!$A:$A, 版本控制!$E:$E, , 0, -1)</f>
        <v>啟用</v>
      </c>
    </row>
    <row r="362" spans="1:39">
      <c r="A362" s="18">
        <f>'圖號清單-114.04.25'!A362</f>
        <v>360</v>
      </c>
      <c r="B362" s="14" t="str">
        <f>_xlfn.XLOOKUP(表格1[[#This Row],[Series NO]],'圖號清單-114.04.25'!A:A,'圖號清單-114.04.25'!B:B,,0)</f>
        <v>IA-2106-25-AA1E-NA-2</v>
      </c>
      <c r="C362" s="3" t="str">
        <f>COUNTIF($AK$2:AK362, AK362) &amp; "/" &amp; COUNTIF($AK$2:$AK$3003, AK362)</f>
        <v>2/3</v>
      </c>
      <c r="D362" s="3" t="str">
        <f t="shared" si="10"/>
        <v>IA-2106-25-AA1E-NA</v>
      </c>
      <c r="E362" s="14" t="str" cm="1">
        <f t="array" ref="E362">IFERROR(_xlfn.TEXTJOIN("-",TRUE,_xlfn.XLOOKUP(VALUE(INDEX(_xlfn.TEXTSPLIT(B362,"-"),3)),'DN轉換表(必要)'!A:A,'DN轉換表(必要)'!B:B,,0),INDEX(_xlfn.TEXTSPLIT(B362,"-"),1),INDEX(_xlfn.TEXTSPLIT(B362,"-"),2),INDEX(_xlfn.TEXTSPLIT(B362,"-"),4),INDEX(_xlfn.TEXTSPLIT(B362,"-"),5)),_xlfn.TEXTJOIN("-",TRUE,_xlfn.XLOOKUP(VALUE(INDEX(_xlfn.TEXTSPLIT(B362,"-"),4)),'DN轉換表(必要)'!A:A,'DN轉換表(必要)'!B:B,,0),INDEX(_xlfn.TEXTSPLIT(B362,"-"),1),INDEX(_xlfn.TEXTSPLIT(B362,"-"),2),INDEX(_xlfn.TEXTSPLIT(B362,"-"),3),INDEX(_xlfn.TEXTSPLIT(B362,"-"),4),INDEX(_xlfn.TEXTSPLIT(B362,"-"),5)))</f>
        <v>1"-IA-2106-AA1E-NA</v>
      </c>
      <c r="F362" s="3" t="str">
        <f>IFERROR(_xlfn.XLOOKUP(_xlfn.CONCAT(表格1[[#This Row],[Series NO]],"_",SUBSTITUTE(F$1,"REV.","")),版本控制!$F:$F,版本控制!$C:$C,,0),"")</f>
        <v>04/22/'25</v>
      </c>
      <c r="G362" s="3" t="str">
        <f>IFERROR(_xlfn.XLOOKUP(_xlfn.CONCAT(表格1[[#This Row],[Series NO]],"_",SUBSTITUTE(G$1,"REV.","")),版本控制!$F:$F,版本控制!$C:$C,,0),"")</f>
        <v>04/30/'25</v>
      </c>
      <c r="H362" s="3" t="str">
        <f>IFERROR(_xlfn.XLOOKUP(_xlfn.CONCAT(表格1[[#This Row],[Series NO]],"_",SUBSTITUTE(H$1,"REV.","")),版本控制!$F:$F,版本控制!$C:$C,,0),"")</f>
        <v/>
      </c>
      <c r="I362" s="3" t="str">
        <f>IFERROR(_xlfn.XLOOKUP(_xlfn.CONCAT(表格1[[#This Row],[Series NO]],"_",SUBSTITUTE(I$1,"REV.","")),版本控制!$F:$F,版本控制!$C:$C,,0),"")</f>
        <v/>
      </c>
      <c r="J362" s="3" t="str">
        <f>IFERROR(_xlfn.XLOOKUP(_xlfn.CONCAT(表格1[[#This Row],[Series NO]],"_",SUBSTITUTE(J$1,"REV.","")),版本控制!$F:$F,版本控制!$C:$C,,0),"")</f>
        <v/>
      </c>
      <c r="K362" s="3" t="str" cm="1">
        <f t="array" ref="K362">INDEX(F$1:J$1,1,MATCH(1,1/($F362:J362&lt;&gt;"")))</f>
        <v>REV.2</v>
      </c>
      <c r="L362" s="3" t="str" cm="1">
        <f t="array" ref="L362">LOOKUP(2,1/($F362:J362&lt;&gt;""),$F362:J362)</f>
        <v>04/30/'25</v>
      </c>
      <c r="M362" s="3"/>
      <c r="N362" s="3" t="str">
        <f t="shared" si="12"/>
        <v>0360</v>
      </c>
      <c r="O362" s="28"/>
      <c r="P362" s="15"/>
      <c r="Q362" s="22" cm="1">
        <f t="array" ref="Q362">_xlfn.XLOOKUP(INDEX(_xlfn.TEXTSPLIT(表格1[[#This Row],[LINE   NUMBER]],"-"),1),'DN轉換表(必要)'!B:B,'DN轉換表(必要)'!C:C,,0)</f>
        <v>1</v>
      </c>
      <c r="R362" s="22" t="str" cm="1">
        <f t="array" ref="R362">IF(IFERROR(MATCH(INDEX(_xlfn.TEXTSPLIT(表格1[[#This Row],[LINE   NUMBER]],"-"),2),介質清單!I:I,0)&gt;=1,FALSE),"Trim",INDEX(_xlfn.TEXTSPLIT(表格1[[#This Row],[LINE   NUMBER]],"-"),2))</f>
        <v>IA</v>
      </c>
      <c r="S362" s="22" t="str" cm="1">
        <f t="array" ref="S36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2106</v>
      </c>
      <c r="T362" s="22" t="str" cm="1">
        <f t="array" ref="T362">IF(LEN(INDEX(_xlfn.TEXTSPLIT(表格1[[#This Row],[LINE   NUMBER]],"-"),4))=4,INDEX(_xlfn.TEXTSPLIT(表格1[[#This Row],[LINE   NUMBER]],"-"),4),IF(LEN(MID(E362,FIND("AA",E362,1),4))=4,MID(E362,FIND("AA",E362,1),4),"Wrong"))</f>
        <v>AA1E</v>
      </c>
      <c r="U362" s="22" t="str" cm="1">
        <f t="array" ref="U36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62" s="22" t="str">
        <f>_xlfn.XLOOKUP(表格1[[#This Row],[級數]],管道等级索引表!B:B,管道等级索引表!G:G,,0)</f>
        <v>TP304</v>
      </c>
      <c r="W362" s="22" t="s">
        <v>5</v>
      </c>
      <c r="X362" s="23"/>
      <c r="Y362" s="22"/>
      <c r="Z362" s="22" t="str">
        <f>_xlfn.CONCAT(表格1[[#This Row],[系統]],"-",表格1[[#This Row],[編號]])</f>
        <v>IA-2106</v>
      </c>
      <c r="AA362" s="22"/>
      <c r="AB36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6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62" s="24" t="str">
        <f>IFERROR(_xlfn.XLOOKUP(表格1[[#This Row],[Line_No]],管道特性一覽表!A:A,管道特性一覽表!P:P,,0),"")</f>
        <v>空氣</v>
      </c>
      <c r="AE362" s="24" t="str" cm="1">
        <f t="array" ref="AE362">_xlfn.IFNA(_xlfn.XLOOKUP(表格1[[#This Row],[Series NO]],'依TP NO.篩選'!A:A,'依TP NO.篩選'!R:R,,0),_xlfn.XLOOKUP(VALUE(表格1[[#This Row],[Series NO]]),VALUE('依TP NO.篩選'!A:A),'依TP NO.篩選'!R:R,,0))</f>
        <v>TP-030</v>
      </c>
      <c r="AF362" s="24" t="str">
        <f>_xlfn.XLOOKUP(表格1[[#This Row],[系統]],介質清單!A:A,介質清單!B:B,,0)</f>
        <v>儀表空氣</v>
      </c>
      <c r="AG362" s="25"/>
      <c r="AH362" s="22" t="s">
        <v>3433</v>
      </c>
      <c r="AI362" s="24"/>
      <c r="AJ36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62" s="2" t="str" cm="1">
        <f t="array" ref="AK362">IFERROR(_xlfn.TEXTJOIN("-",TRUE,INDEX(_xlfn.TEXTSPLIT(B362,"-"),1),INDEX(_xlfn.TEXTSPLIT(B362,"-"),2),INDEX(_xlfn.TEXTSPLIT(B362,"-"),4),INDEX(_xlfn.TEXTSPLIT(B362,"-"),5)),_xlfn.TEXTJOIN("-",TRUE,_xlfn.XLOOKUP(VALUE(INDEX(_xlfn.TEXTSPLIT(B362,"-"),4)),'DN轉換表(必要)'!A:A,'DN轉換表(必要)'!B:B,,0),INDEX(_xlfn.TEXTSPLIT(B362,"-"),1),INDEX(_xlfn.TEXTSPLIT(B362,"-"),2),INDEX(_xlfn.TEXTSPLIT(B362,"-"),3),INDEX(_xlfn.TEXTSPLIT(B362,"-"),4),INDEX(_xlfn.TEXTSPLIT(B362,"-"),5)))</f>
        <v>IA-2106-AA1E-NA</v>
      </c>
      <c r="AL362" s="2" t="str">
        <f>IF(ISNUMBER(IFERROR(_xlfn.XLOOKUP(表格1[[#This Row],[Line_No]],'TEMP VALUE'!A:A,'DRAWING LIST'!A:A,,0),"")),"v","")</f>
        <v>v</v>
      </c>
      <c r="AM362" s="2" t="str">
        <f>_xlfn.XLOOKUP(表格1[[#This Row],[Series NO]], 版本控制!$A:$A, 版本控制!$E:$E, , 0, -1)</f>
        <v>啟用</v>
      </c>
    </row>
    <row r="363" spans="1:39">
      <c r="A363" s="18">
        <f>'圖號清單-114.04.25'!A363</f>
        <v>361</v>
      </c>
      <c r="B363" s="14" t="str">
        <f>_xlfn.XLOOKUP(表格1[[#This Row],[Series NO]],'圖號清單-114.04.25'!A:A,'圖號清單-114.04.25'!B:B,,0)</f>
        <v>IA-2106-25-AA1E-NA-3</v>
      </c>
      <c r="C363" s="3" t="str">
        <f>COUNTIF($AK$2:AK363, AK363) &amp; "/" &amp; COUNTIF($AK$2:$AK$3003, AK363)</f>
        <v>3/3</v>
      </c>
      <c r="D363" s="3" t="str">
        <f t="shared" si="10"/>
        <v>IA-2106-25-AA1E-NA</v>
      </c>
      <c r="E363" s="14" t="str" cm="1">
        <f t="array" ref="E363">IFERROR(_xlfn.TEXTJOIN("-",TRUE,_xlfn.XLOOKUP(VALUE(INDEX(_xlfn.TEXTSPLIT(B363,"-"),3)),'DN轉換表(必要)'!A:A,'DN轉換表(必要)'!B:B,,0),INDEX(_xlfn.TEXTSPLIT(B363,"-"),1),INDEX(_xlfn.TEXTSPLIT(B363,"-"),2),INDEX(_xlfn.TEXTSPLIT(B363,"-"),4),INDEX(_xlfn.TEXTSPLIT(B363,"-"),5)),_xlfn.TEXTJOIN("-",TRUE,_xlfn.XLOOKUP(VALUE(INDEX(_xlfn.TEXTSPLIT(B363,"-"),4)),'DN轉換表(必要)'!A:A,'DN轉換表(必要)'!B:B,,0),INDEX(_xlfn.TEXTSPLIT(B363,"-"),1),INDEX(_xlfn.TEXTSPLIT(B363,"-"),2),INDEX(_xlfn.TEXTSPLIT(B363,"-"),3),INDEX(_xlfn.TEXTSPLIT(B363,"-"),4),INDEX(_xlfn.TEXTSPLIT(B363,"-"),5)))</f>
        <v>1"-IA-2106-AA1E-NA</v>
      </c>
      <c r="F363" s="3" t="str">
        <f>IFERROR(_xlfn.XLOOKUP(_xlfn.CONCAT(表格1[[#This Row],[Series NO]],"_",SUBSTITUTE(F$1,"REV.","")),版本控制!$F:$F,版本控制!$C:$C,,0),"")</f>
        <v>04/22/'25</v>
      </c>
      <c r="G363" s="3" t="str">
        <f>IFERROR(_xlfn.XLOOKUP(_xlfn.CONCAT(表格1[[#This Row],[Series NO]],"_",SUBSTITUTE(G$1,"REV.","")),版本控制!$F:$F,版本控制!$C:$C,,0),"")</f>
        <v>04/30/'25</v>
      </c>
      <c r="H363" s="3" t="str">
        <f>IFERROR(_xlfn.XLOOKUP(_xlfn.CONCAT(表格1[[#This Row],[Series NO]],"_",SUBSTITUTE(H$1,"REV.","")),版本控制!$F:$F,版本控制!$C:$C,,0),"")</f>
        <v>06/17/'25</v>
      </c>
      <c r="I363" s="3" t="str">
        <f>IFERROR(_xlfn.XLOOKUP(_xlfn.CONCAT(表格1[[#This Row],[Series NO]],"_",SUBSTITUTE(I$1,"REV.","")),版本控制!$F:$F,版本控制!$C:$C,,0),"")</f>
        <v/>
      </c>
      <c r="J363" s="3" t="str">
        <f>IFERROR(_xlfn.XLOOKUP(_xlfn.CONCAT(表格1[[#This Row],[Series NO]],"_",SUBSTITUTE(J$1,"REV.","")),版本控制!$F:$F,版本控制!$C:$C,,0),"")</f>
        <v/>
      </c>
      <c r="K363" s="3" t="str" cm="1">
        <f t="array" ref="K363">INDEX(F$1:J$1,1,MATCH(1,1/($F363:J363&lt;&gt;"")))</f>
        <v>REV.3</v>
      </c>
      <c r="L363" s="3" t="str" cm="1">
        <f t="array" ref="L363">LOOKUP(2,1/($F363:J363&lt;&gt;""),$F363:J363)</f>
        <v>06/17/'25</v>
      </c>
      <c r="M363" s="3"/>
      <c r="N363" s="3" t="str">
        <f t="shared" si="12"/>
        <v>0361</v>
      </c>
      <c r="O363" s="28"/>
      <c r="P363" s="15"/>
      <c r="Q363" s="22" cm="1">
        <f t="array" ref="Q363">_xlfn.XLOOKUP(INDEX(_xlfn.TEXTSPLIT(表格1[[#This Row],[LINE   NUMBER]],"-"),1),'DN轉換表(必要)'!B:B,'DN轉換表(必要)'!C:C,,0)</f>
        <v>1</v>
      </c>
      <c r="R363" s="22" t="str" cm="1">
        <f t="array" ref="R363">IF(IFERROR(MATCH(INDEX(_xlfn.TEXTSPLIT(表格1[[#This Row],[LINE   NUMBER]],"-"),2),介質清單!I:I,0)&gt;=1,FALSE),"Trim",INDEX(_xlfn.TEXTSPLIT(表格1[[#This Row],[LINE   NUMBER]],"-"),2))</f>
        <v>IA</v>
      </c>
      <c r="S363" s="22" t="str" cm="1">
        <f t="array" ref="S36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2106</v>
      </c>
      <c r="T363" s="22" t="str" cm="1">
        <f t="array" ref="T363">IF(LEN(INDEX(_xlfn.TEXTSPLIT(表格1[[#This Row],[LINE   NUMBER]],"-"),4))=4,INDEX(_xlfn.TEXTSPLIT(表格1[[#This Row],[LINE   NUMBER]],"-"),4),IF(LEN(MID(E363,FIND("AA",E363,1),4))=4,MID(E363,FIND("AA",E363,1),4),"Wrong"))</f>
        <v>AA1E</v>
      </c>
      <c r="U363" s="22" t="str" cm="1">
        <f t="array" ref="U36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63" s="22" t="str">
        <f>_xlfn.XLOOKUP(表格1[[#This Row],[級數]],管道等级索引表!B:B,管道等级索引表!G:G,,0)</f>
        <v>TP304</v>
      </c>
      <c r="W363" s="22" t="s">
        <v>5</v>
      </c>
      <c r="X363" s="23"/>
      <c r="Y363" s="22"/>
      <c r="Z363" s="22" t="str">
        <f>_xlfn.CONCAT(表格1[[#This Row],[系統]],"-",表格1[[#This Row],[編號]])</f>
        <v>IA-2106</v>
      </c>
      <c r="AA363" s="22"/>
      <c r="AB36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6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63" s="24" t="str">
        <f>IFERROR(_xlfn.XLOOKUP(表格1[[#This Row],[Line_No]],管道特性一覽表!A:A,管道特性一覽表!P:P,,0),"")</f>
        <v>空氣</v>
      </c>
      <c r="AE363" s="24" t="str" cm="1">
        <f t="array" ref="AE363">_xlfn.IFNA(_xlfn.XLOOKUP(表格1[[#This Row],[Series NO]],'依TP NO.篩選'!A:A,'依TP NO.篩選'!R:R,,0),_xlfn.XLOOKUP(VALUE(表格1[[#This Row],[Series NO]]),VALUE('依TP NO.篩選'!A:A),'依TP NO.篩選'!R:R,,0))</f>
        <v>TP-030</v>
      </c>
      <c r="AF363" s="24" t="str">
        <f>_xlfn.XLOOKUP(表格1[[#This Row],[系統]],介質清單!A:A,介質清單!B:B,,0)</f>
        <v>儀表空氣</v>
      </c>
      <c r="AG363" s="25"/>
      <c r="AH363" s="22" t="s">
        <v>3433</v>
      </c>
      <c r="AI363" s="24"/>
      <c r="AJ36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63" s="2" t="str" cm="1">
        <f t="array" ref="AK363">IFERROR(_xlfn.TEXTJOIN("-",TRUE,INDEX(_xlfn.TEXTSPLIT(B363,"-"),1),INDEX(_xlfn.TEXTSPLIT(B363,"-"),2),INDEX(_xlfn.TEXTSPLIT(B363,"-"),4),INDEX(_xlfn.TEXTSPLIT(B363,"-"),5)),_xlfn.TEXTJOIN("-",TRUE,_xlfn.XLOOKUP(VALUE(INDEX(_xlfn.TEXTSPLIT(B363,"-"),4)),'DN轉換表(必要)'!A:A,'DN轉換表(必要)'!B:B,,0),INDEX(_xlfn.TEXTSPLIT(B363,"-"),1),INDEX(_xlfn.TEXTSPLIT(B363,"-"),2),INDEX(_xlfn.TEXTSPLIT(B363,"-"),3),INDEX(_xlfn.TEXTSPLIT(B363,"-"),4),INDEX(_xlfn.TEXTSPLIT(B363,"-"),5)))</f>
        <v>IA-2106-AA1E-NA</v>
      </c>
      <c r="AL363" s="2" t="str">
        <f>IF(ISNUMBER(IFERROR(_xlfn.XLOOKUP(表格1[[#This Row],[Line_No]],'TEMP VALUE'!A:A,'DRAWING LIST'!A:A,,0),"")),"v","")</f>
        <v>v</v>
      </c>
      <c r="AM363" s="2" t="str">
        <f>_xlfn.XLOOKUP(表格1[[#This Row],[Series NO]], 版本控制!$A:$A, 版本控制!$E:$E, , 0, -1)</f>
        <v>啟用</v>
      </c>
    </row>
    <row r="364" spans="1:39">
      <c r="A364" s="18">
        <f>'圖號清單-114.04.25'!A364</f>
        <v>362</v>
      </c>
      <c r="B364" s="14" t="str">
        <f>_xlfn.XLOOKUP(表格1[[#This Row],[Series NO]],'圖號清單-114.04.25'!A:A,'圖號清單-114.04.25'!B:B,,0)</f>
        <v>IA-2107-25-AA1E-NA</v>
      </c>
      <c r="C364" s="3" t="str">
        <f>COUNTIF($AK$2:AK364, AK364) &amp; "/" &amp; COUNTIF($AK$2:$AK$3003, AK364)</f>
        <v>1/1</v>
      </c>
      <c r="D364" s="3" t="str">
        <f t="shared" si="10"/>
        <v>IA-2107-25-AA1E-NA</v>
      </c>
      <c r="E364" s="14" t="str" cm="1">
        <f t="array" ref="E364">IFERROR(_xlfn.TEXTJOIN("-",TRUE,_xlfn.XLOOKUP(VALUE(INDEX(_xlfn.TEXTSPLIT(B364,"-"),3)),'DN轉換表(必要)'!A:A,'DN轉換表(必要)'!B:B,,0),INDEX(_xlfn.TEXTSPLIT(B364,"-"),1),INDEX(_xlfn.TEXTSPLIT(B364,"-"),2),INDEX(_xlfn.TEXTSPLIT(B364,"-"),4),INDEX(_xlfn.TEXTSPLIT(B364,"-"),5)),_xlfn.TEXTJOIN("-",TRUE,_xlfn.XLOOKUP(VALUE(INDEX(_xlfn.TEXTSPLIT(B364,"-"),4)),'DN轉換表(必要)'!A:A,'DN轉換表(必要)'!B:B,,0),INDEX(_xlfn.TEXTSPLIT(B364,"-"),1),INDEX(_xlfn.TEXTSPLIT(B364,"-"),2),INDEX(_xlfn.TEXTSPLIT(B364,"-"),3),INDEX(_xlfn.TEXTSPLIT(B364,"-"),4),INDEX(_xlfn.TEXTSPLIT(B364,"-"),5)))</f>
        <v>1"-IA-2107-AA1E-NA</v>
      </c>
      <c r="F364" s="3" t="str">
        <f>IFERROR(_xlfn.XLOOKUP(_xlfn.CONCAT(表格1[[#This Row],[Series NO]],"_",SUBSTITUTE(F$1,"REV.","")),版本控制!$F:$F,版本控制!$C:$C,,0),"")</f>
        <v>04/22/'25</v>
      </c>
      <c r="G364" s="3" t="str">
        <f>IFERROR(_xlfn.XLOOKUP(_xlfn.CONCAT(表格1[[#This Row],[Series NO]],"_",SUBSTITUTE(G$1,"REV.","")),版本控制!$F:$F,版本控制!$C:$C,,0),"")</f>
        <v/>
      </c>
      <c r="H364" s="3" t="str">
        <f>IFERROR(_xlfn.XLOOKUP(_xlfn.CONCAT(表格1[[#This Row],[Series NO]],"_",SUBSTITUTE(H$1,"REV.","")),版本控制!$F:$F,版本控制!$C:$C,,0),"")</f>
        <v/>
      </c>
      <c r="I364" s="3" t="str">
        <f>IFERROR(_xlfn.XLOOKUP(_xlfn.CONCAT(表格1[[#This Row],[Series NO]],"_",SUBSTITUTE(I$1,"REV.","")),版本控制!$F:$F,版本控制!$C:$C,,0),"")</f>
        <v/>
      </c>
      <c r="J364" s="3" t="str">
        <f>IFERROR(_xlfn.XLOOKUP(_xlfn.CONCAT(表格1[[#This Row],[Series NO]],"_",SUBSTITUTE(J$1,"REV.","")),版本控制!$F:$F,版本控制!$C:$C,,0),"")</f>
        <v/>
      </c>
      <c r="K364" s="3" t="str" cm="1">
        <f t="array" ref="K364">INDEX(F$1:J$1,1,MATCH(1,1/($F364:J364&lt;&gt;"")))</f>
        <v>REV.1</v>
      </c>
      <c r="L364" s="3" t="str" cm="1">
        <f t="array" ref="L364">LOOKUP(2,1/($F364:J364&lt;&gt;""),$F364:J364)</f>
        <v>04/22/'25</v>
      </c>
      <c r="M364" s="3"/>
      <c r="N364" s="3" t="str">
        <f t="shared" si="12"/>
        <v>0362</v>
      </c>
      <c r="O364" s="28"/>
      <c r="P364" s="15"/>
      <c r="Q364" s="22" cm="1">
        <f t="array" ref="Q364">_xlfn.XLOOKUP(INDEX(_xlfn.TEXTSPLIT(表格1[[#This Row],[LINE   NUMBER]],"-"),1),'DN轉換表(必要)'!B:B,'DN轉換表(必要)'!C:C,,0)</f>
        <v>1</v>
      </c>
      <c r="R364" s="22" t="str" cm="1">
        <f t="array" ref="R364">IF(IFERROR(MATCH(INDEX(_xlfn.TEXTSPLIT(表格1[[#This Row],[LINE   NUMBER]],"-"),2),介質清單!I:I,0)&gt;=1,FALSE),"Trim",INDEX(_xlfn.TEXTSPLIT(表格1[[#This Row],[LINE   NUMBER]],"-"),2))</f>
        <v>IA</v>
      </c>
      <c r="S364" s="22" t="str" cm="1">
        <f t="array" ref="S36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2107</v>
      </c>
      <c r="T364" s="22" t="str" cm="1">
        <f t="array" ref="T364">IF(LEN(INDEX(_xlfn.TEXTSPLIT(表格1[[#This Row],[LINE   NUMBER]],"-"),4))=4,INDEX(_xlfn.TEXTSPLIT(表格1[[#This Row],[LINE   NUMBER]],"-"),4),IF(LEN(MID(E364,FIND("AA",E364,1),4))=4,MID(E364,FIND("AA",E364,1),4),"Wrong"))</f>
        <v>AA1E</v>
      </c>
      <c r="U364" s="22" t="str" cm="1">
        <f t="array" ref="U36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64" s="22" t="str">
        <f>_xlfn.XLOOKUP(表格1[[#This Row],[級數]],管道等级索引表!B:B,管道等级索引表!G:G,,0)</f>
        <v>TP304</v>
      </c>
      <c r="W364" s="22" t="s">
        <v>5</v>
      </c>
      <c r="X364" s="23"/>
      <c r="Y364" s="22"/>
      <c r="Z364" s="22" t="str">
        <f>_xlfn.CONCAT(表格1[[#This Row],[系統]],"-",表格1[[#This Row],[編號]])</f>
        <v>IA-2107</v>
      </c>
      <c r="AA364" s="22"/>
      <c r="AB36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6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64" s="24" t="str">
        <f>IFERROR(_xlfn.XLOOKUP(表格1[[#This Row],[Line_No]],管道特性一覽表!A:A,管道特性一覽表!P:P,,0),"")</f>
        <v>空氣</v>
      </c>
      <c r="AE364" s="24" t="str" cm="1">
        <f t="array" ref="AE364">_xlfn.IFNA(_xlfn.XLOOKUP(表格1[[#This Row],[Series NO]],'依TP NO.篩選'!A:A,'依TP NO.篩選'!R:R,,0),_xlfn.XLOOKUP(VALUE(表格1[[#This Row],[Series NO]]),VALUE('依TP NO.篩選'!A:A),'依TP NO.篩選'!R:R,,0))</f>
        <v>TP-030</v>
      </c>
      <c r="AF364" s="24" t="str">
        <f>_xlfn.XLOOKUP(表格1[[#This Row],[系統]],介質清單!A:A,介質清單!B:B,,0)</f>
        <v>儀表空氣</v>
      </c>
      <c r="AG364" s="25"/>
      <c r="AH364" s="22" t="s">
        <v>3433</v>
      </c>
      <c r="AI364" s="24"/>
      <c r="AJ36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64" s="2" t="str" cm="1">
        <f t="array" ref="AK364">IFERROR(_xlfn.TEXTJOIN("-",TRUE,INDEX(_xlfn.TEXTSPLIT(B364,"-"),1),INDEX(_xlfn.TEXTSPLIT(B364,"-"),2),INDEX(_xlfn.TEXTSPLIT(B364,"-"),4),INDEX(_xlfn.TEXTSPLIT(B364,"-"),5)),_xlfn.TEXTJOIN("-",TRUE,_xlfn.XLOOKUP(VALUE(INDEX(_xlfn.TEXTSPLIT(B364,"-"),4)),'DN轉換表(必要)'!A:A,'DN轉換表(必要)'!B:B,,0),INDEX(_xlfn.TEXTSPLIT(B364,"-"),1),INDEX(_xlfn.TEXTSPLIT(B364,"-"),2),INDEX(_xlfn.TEXTSPLIT(B364,"-"),3),INDEX(_xlfn.TEXTSPLIT(B364,"-"),4),INDEX(_xlfn.TEXTSPLIT(B364,"-"),5)))</f>
        <v>IA-2107-AA1E-NA</v>
      </c>
      <c r="AL364" s="2" t="str">
        <f>IF(ISNUMBER(IFERROR(_xlfn.XLOOKUP(表格1[[#This Row],[Line_No]],'TEMP VALUE'!A:A,'DRAWING LIST'!A:A,,0),"")),"v","")</f>
        <v>v</v>
      </c>
      <c r="AM364" s="2" t="str">
        <f>_xlfn.XLOOKUP(表格1[[#This Row],[Series NO]], 版本控制!$A:$A, 版本控制!$E:$E, , 0, -1)</f>
        <v>啟用</v>
      </c>
    </row>
    <row r="365" spans="1:39">
      <c r="A365" s="18">
        <f>'圖號清單-114.04.25'!A365</f>
        <v>363</v>
      </c>
      <c r="B365" s="14" t="str">
        <f>_xlfn.XLOOKUP(表格1[[#This Row],[Series NO]],'圖號清單-114.04.25'!A:A,'圖號清單-114.04.25'!B:B,,0)</f>
        <v>IA-2108-25-AA1E-NA</v>
      </c>
      <c r="C365" s="3" t="str">
        <f>COUNTIF($AK$2:AK365, AK365) &amp; "/" &amp; COUNTIF($AK$2:$AK$3003, AK365)</f>
        <v>1/1</v>
      </c>
      <c r="D365" s="3" t="str">
        <f t="shared" si="10"/>
        <v>IA-2108-25-AA1E-NA</v>
      </c>
      <c r="E365" s="14" t="str" cm="1">
        <f t="array" ref="E365">IFERROR(_xlfn.TEXTJOIN("-",TRUE,_xlfn.XLOOKUP(VALUE(INDEX(_xlfn.TEXTSPLIT(B365,"-"),3)),'DN轉換表(必要)'!A:A,'DN轉換表(必要)'!B:B,,0),INDEX(_xlfn.TEXTSPLIT(B365,"-"),1),INDEX(_xlfn.TEXTSPLIT(B365,"-"),2),INDEX(_xlfn.TEXTSPLIT(B365,"-"),4),INDEX(_xlfn.TEXTSPLIT(B365,"-"),5)),_xlfn.TEXTJOIN("-",TRUE,_xlfn.XLOOKUP(VALUE(INDEX(_xlfn.TEXTSPLIT(B365,"-"),4)),'DN轉換表(必要)'!A:A,'DN轉換表(必要)'!B:B,,0),INDEX(_xlfn.TEXTSPLIT(B365,"-"),1),INDEX(_xlfn.TEXTSPLIT(B365,"-"),2),INDEX(_xlfn.TEXTSPLIT(B365,"-"),3),INDEX(_xlfn.TEXTSPLIT(B365,"-"),4),INDEX(_xlfn.TEXTSPLIT(B365,"-"),5)))</f>
        <v>1"-IA-2108-AA1E-NA</v>
      </c>
      <c r="F365" s="3" t="str">
        <f>IFERROR(_xlfn.XLOOKUP(_xlfn.CONCAT(表格1[[#This Row],[Series NO]],"_",SUBSTITUTE(F$1,"REV.","")),版本控制!$F:$F,版本控制!$C:$C,,0),"")</f>
        <v>04/22/'25</v>
      </c>
      <c r="G365" s="3" t="str">
        <f>IFERROR(_xlfn.XLOOKUP(_xlfn.CONCAT(表格1[[#This Row],[Series NO]],"_",SUBSTITUTE(G$1,"REV.","")),版本控制!$F:$F,版本控制!$C:$C,,0),"")</f>
        <v/>
      </c>
      <c r="H365" s="3" t="str">
        <f>IFERROR(_xlfn.XLOOKUP(_xlfn.CONCAT(表格1[[#This Row],[Series NO]],"_",SUBSTITUTE(H$1,"REV.","")),版本控制!$F:$F,版本控制!$C:$C,,0),"")</f>
        <v/>
      </c>
      <c r="I365" s="3" t="str">
        <f>IFERROR(_xlfn.XLOOKUP(_xlfn.CONCAT(表格1[[#This Row],[Series NO]],"_",SUBSTITUTE(I$1,"REV.","")),版本控制!$F:$F,版本控制!$C:$C,,0),"")</f>
        <v/>
      </c>
      <c r="J365" s="3" t="str">
        <f>IFERROR(_xlfn.XLOOKUP(_xlfn.CONCAT(表格1[[#This Row],[Series NO]],"_",SUBSTITUTE(J$1,"REV.","")),版本控制!$F:$F,版本控制!$C:$C,,0),"")</f>
        <v/>
      </c>
      <c r="K365" s="3" t="str" cm="1">
        <f t="array" ref="K365">INDEX(F$1:J$1,1,MATCH(1,1/($F365:J365&lt;&gt;"")))</f>
        <v>REV.1</v>
      </c>
      <c r="L365" s="3" t="str" cm="1">
        <f t="array" ref="L365">LOOKUP(2,1/($F365:J365&lt;&gt;""),$F365:J365)</f>
        <v>04/22/'25</v>
      </c>
      <c r="M365" s="3"/>
      <c r="N365" s="3" t="str">
        <f t="shared" si="12"/>
        <v>0363</v>
      </c>
      <c r="O365" s="28"/>
      <c r="P365" s="15"/>
      <c r="Q365" s="22" cm="1">
        <f t="array" ref="Q365">_xlfn.XLOOKUP(INDEX(_xlfn.TEXTSPLIT(表格1[[#This Row],[LINE   NUMBER]],"-"),1),'DN轉換表(必要)'!B:B,'DN轉換表(必要)'!C:C,,0)</f>
        <v>1</v>
      </c>
      <c r="R365" s="22" t="str" cm="1">
        <f t="array" ref="R365">IF(IFERROR(MATCH(INDEX(_xlfn.TEXTSPLIT(表格1[[#This Row],[LINE   NUMBER]],"-"),2),介質清單!I:I,0)&gt;=1,FALSE),"Trim",INDEX(_xlfn.TEXTSPLIT(表格1[[#This Row],[LINE   NUMBER]],"-"),2))</f>
        <v>IA</v>
      </c>
      <c r="S365" s="22" t="str" cm="1">
        <f t="array" ref="S36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2108</v>
      </c>
      <c r="T365" s="22" t="str" cm="1">
        <f t="array" ref="T365">IF(LEN(INDEX(_xlfn.TEXTSPLIT(表格1[[#This Row],[LINE   NUMBER]],"-"),4))=4,INDEX(_xlfn.TEXTSPLIT(表格1[[#This Row],[LINE   NUMBER]],"-"),4),IF(LEN(MID(E365,FIND("AA",E365,1),4))=4,MID(E365,FIND("AA",E365,1),4),"Wrong"))</f>
        <v>AA1E</v>
      </c>
      <c r="U365" s="22" t="str" cm="1">
        <f t="array" ref="U36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65" s="22" t="str">
        <f>_xlfn.XLOOKUP(表格1[[#This Row],[級數]],管道等级索引表!B:B,管道等级索引表!G:G,,0)</f>
        <v>TP304</v>
      </c>
      <c r="W365" s="22" t="s">
        <v>5</v>
      </c>
      <c r="X365" s="23"/>
      <c r="Y365" s="22"/>
      <c r="Z365" s="22" t="str">
        <f>_xlfn.CONCAT(表格1[[#This Row],[系統]],"-",表格1[[#This Row],[編號]])</f>
        <v>IA-2108</v>
      </c>
      <c r="AA365" s="22"/>
      <c r="AB36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6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65" s="24" t="str">
        <f>IFERROR(_xlfn.XLOOKUP(表格1[[#This Row],[Line_No]],管道特性一覽表!A:A,管道特性一覽表!P:P,,0),"")</f>
        <v>空氣</v>
      </c>
      <c r="AE365" s="24" t="str" cm="1">
        <f t="array" ref="AE365">_xlfn.IFNA(_xlfn.XLOOKUP(表格1[[#This Row],[Series NO]],'依TP NO.篩選'!A:A,'依TP NO.篩選'!R:R,,0),_xlfn.XLOOKUP(VALUE(表格1[[#This Row],[Series NO]]),VALUE('依TP NO.篩選'!A:A),'依TP NO.篩選'!R:R,,0))</f>
        <v>TP-030</v>
      </c>
      <c r="AF365" s="24" t="str">
        <f>_xlfn.XLOOKUP(表格1[[#This Row],[系統]],介質清單!A:A,介質清單!B:B,,0)</f>
        <v>儀表空氣</v>
      </c>
      <c r="AG365" s="25"/>
      <c r="AH365" s="22" t="s">
        <v>3433</v>
      </c>
      <c r="AI365" s="24"/>
      <c r="AJ36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65" s="2" t="str" cm="1">
        <f t="array" ref="AK365">IFERROR(_xlfn.TEXTJOIN("-",TRUE,INDEX(_xlfn.TEXTSPLIT(B365,"-"),1),INDEX(_xlfn.TEXTSPLIT(B365,"-"),2),INDEX(_xlfn.TEXTSPLIT(B365,"-"),4),INDEX(_xlfn.TEXTSPLIT(B365,"-"),5)),_xlfn.TEXTJOIN("-",TRUE,_xlfn.XLOOKUP(VALUE(INDEX(_xlfn.TEXTSPLIT(B365,"-"),4)),'DN轉換表(必要)'!A:A,'DN轉換表(必要)'!B:B,,0),INDEX(_xlfn.TEXTSPLIT(B365,"-"),1),INDEX(_xlfn.TEXTSPLIT(B365,"-"),2),INDEX(_xlfn.TEXTSPLIT(B365,"-"),3),INDEX(_xlfn.TEXTSPLIT(B365,"-"),4),INDEX(_xlfn.TEXTSPLIT(B365,"-"),5)))</f>
        <v>IA-2108-AA1E-NA</v>
      </c>
      <c r="AL365" s="2" t="str">
        <f>IF(ISNUMBER(IFERROR(_xlfn.XLOOKUP(表格1[[#This Row],[Line_No]],'TEMP VALUE'!A:A,'DRAWING LIST'!A:A,,0),"")),"v","")</f>
        <v>v</v>
      </c>
      <c r="AM365" s="2" t="str">
        <f>_xlfn.XLOOKUP(表格1[[#This Row],[Series NO]], 版本控制!$A:$A, 版本控制!$E:$E, , 0, -1)</f>
        <v>啟用</v>
      </c>
    </row>
    <row r="366" spans="1:39">
      <c r="A366" s="18">
        <f>'圖號清單-114.04.25'!A366</f>
        <v>364</v>
      </c>
      <c r="B366" s="14" t="str">
        <f>_xlfn.XLOOKUP(表格1[[#This Row],[Series NO]],'圖號清單-114.04.25'!A:A,'圖號清單-114.04.25'!B:B,,0)</f>
        <v>IA-2109-25-AA1E-NA-1</v>
      </c>
      <c r="C366" s="3" t="str">
        <f>COUNTIF($AK$2:AK366, AK366) &amp; "/" &amp; COUNTIF($AK$2:$AK$3003, AK366)</f>
        <v>1/4</v>
      </c>
      <c r="D366" s="3" t="str">
        <f t="shared" si="10"/>
        <v>IA-2109-25-AA1E-NA</v>
      </c>
      <c r="E366" s="14" t="str" cm="1">
        <f t="array" ref="E366">IFERROR(_xlfn.TEXTJOIN("-",TRUE,_xlfn.XLOOKUP(VALUE(INDEX(_xlfn.TEXTSPLIT(B366,"-"),3)),'DN轉換表(必要)'!A:A,'DN轉換表(必要)'!B:B,,0),INDEX(_xlfn.TEXTSPLIT(B366,"-"),1),INDEX(_xlfn.TEXTSPLIT(B366,"-"),2),INDEX(_xlfn.TEXTSPLIT(B366,"-"),4),INDEX(_xlfn.TEXTSPLIT(B366,"-"),5)),_xlfn.TEXTJOIN("-",TRUE,_xlfn.XLOOKUP(VALUE(INDEX(_xlfn.TEXTSPLIT(B366,"-"),4)),'DN轉換表(必要)'!A:A,'DN轉換表(必要)'!B:B,,0),INDEX(_xlfn.TEXTSPLIT(B366,"-"),1),INDEX(_xlfn.TEXTSPLIT(B366,"-"),2),INDEX(_xlfn.TEXTSPLIT(B366,"-"),3),INDEX(_xlfn.TEXTSPLIT(B366,"-"),4),INDEX(_xlfn.TEXTSPLIT(B366,"-"),5)))</f>
        <v>1"-IA-2109-AA1E-NA</v>
      </c>
      <c r="F366" s="3" t="str">
        <f>IFERROR(_xlfn.XLOOKUP(_xlfn.CONCAT(表格1[[#This Row],[Series NO]],"_",SUBSTITUTE(F$1,"REV.","")),版本控制!$F:$F,版本控制!$C:$C,,0),"")</f>
        <v>04/22/'25</v>
      </c>
      <c r="G366" s="3" t="str">
        <f>IFERROR(_xlfn.XLOOKUP(_xlfn.CONCAT(表格1[[#This Row],[Series NO]],"_",SUBSTITUTE(G$1,"REV.","")),版本控制!$F:$F,版本控制!$C:$C,,0),"")</f>
        <v/>
      </c>
      <c r="H366" s="3" t="str">
        <f>IFERROR(_xlfn.XLOOKUP(_xlfn.CONCAT(表格1[[#This Row],[Series NO]],"_",SUBSTITUTE(H$1,"REV.","")),版本控制!$F:$F,版本控制!$C:$C,,0),"")</f>
        <v/>
      </c>
      <c r="I366" s="3" t="str">
        <f>IFERROR(_xlfn.XLOOKUP(_xlfn.CONCAT(表格1[[#This Row],[Series NO]],"_",SUBSTITUTE(I$1,"REV.","")),版本控制!$F:$F,版本控制!$C:$C,,0),"")</f>
        <v/>
      </c>
      <c r="J366" s="3" t="str">
        <f>IFERROR(_xlfn.XLOOKUP(_xlfn.CONCAT(表格1[[#This Row],[Series NO]],"_",SUBSTITUTE(J$1,"REV.","")),版本控制!$F:$F,版本控制!$C:$C,,0),"")</f>
        <v/>
      </c>
      <c r="K366" s="3" t="str" cm="1">
        <f t="array" ref="K366">INDEX(F$1:J$1,1,MATCH(1,1/($F366:J366&lt;&gt;"")))</f>
        <v>REV.1</v>
      </c>
      <c r="L366" s="3" t="str" cm="1">
        <f t="array" ref="L366">LOOKUP(2,1/($F366:J366&lt;&gt;""),$F366:J366)</f>
        <v>04/22/'25</v>
      </c>
      <c r="M366" s="3"/>
      <c r="N366" s="3" t="str">
        <f t="shared" si="12"/>
        <v>0364</v>
      </c>
      <c r="O366" s="28"/>
      <c r="P366" s="15"/>
      <c r="Q366" s="22" cm="1">
        <f t="array" ref="Q366">_xlfn.XLOOKUP(INDEX(_xlfn.TEXTSPLIT(表格1[[#This Row],[LINE   NUMBER]],"-"),1),'DN轉換表(必要)'!B:B,'DN轉換表(必要)'!C:C,,0)</f>
        <v>1</v>
      </c>
      <c r="R366" s="22" t="str" cm="1">
        <f t="array" ref="R366">IF(IFERROR(MATCH(INDEX(_xlfn.TEXTSPLIT(表格1[[#This Row],[LINE   NUMBER]],"-"),2),介質清單!I:I,0)&gt;=1,FALSE),"Trim",INDEX(_xlfn.TEXTSPLIT(表格1[[#This Row],[LINE   NUMBER]],"-"),2))</f>
        <v>IA</v>
      </c>
      <c r="S366" s="22" t="str" cm="1">
        <f t="array" ref="S36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2109</v>
      </c>
      <c r="T366" s="22" t="str" cm="1">
        <f t="array" ref="T366">IF(LEN(INDEX(_xlfn.TEXTSPLIT(表格1[[#This Row],[LINE   NUMBER]],"-"),4))=4,INDEX(_xlfn.TEXTSPLIT(表格1[[#This Row],[LINE   NUMBER]],"-"),4),IF(LEN(MID(E366,FIND("AA",E366,1),4))=4,MID(E366,FIND("AA",E366,1),4),"Wrong"))</f>
        <v>AA1E</v>
      </c>
      <c r="U366" s="22" t="str" cm="1">
        <f t="array" ref="U36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66" s="22" t="str">
        <f>_xlfn.XLOOKUP(表格1[[#This Row],[級數]],管道等级索引表!B:B,管道等级索引表!G:G,,0)</f>
        <v>TP304</v>
      </c>
      <c r="W366" s="22" t="s">
        <v>5</v>
      </c>
      <c r="X366" s="23"/>
      <c r="Y366" s="22"/>
      <c r="Z366" s="22" t="str">
        <f>_xlfn.CONCAT(表格1[[#This Row],[系統]],"-",表格1[[#This Row],[編號]])</f>
        <v>IA-2109</v>
      </c>
      <c r="AA366" s="22"/>
      <c r="AB36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6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66" s="24" t="str">
        <f>IFERROR(_xlfn.XLOOKUP(表格1[[#This Row],[Line_No]],管道特性一覽表!A:A,管道特性一覽表!P:P,,0),"")</f>
        <v>空氣</v>
      </c>
      <c r="AE366" s="24" t="str" cm="1">
        <f t="array" ref="AE366">_xlfn.IFNA(_xlfn.XLOOKUP(表格1[[#This Row],[Series NO]],'依TP NO.篩選'!A:A,'依TP NO.篩選'!R:R,,0),_xlfn.XLOOKUP(VALUE(表格1[[#This Row],[Series NO]]),VALUE('依TP NO.篩選'!A:A),'依TP NO.篩選'!R:R,,0))</f>
        <v>TP-030</v>
      </c>
      <c r="AF366" s="24" t="str">
        <f>_xlfn.XLOOKUP(表格1[[#This Row],[系統]],介質清單!A:A,介質清單!B:B,,0)</f>
        <v>儀表空氣</v>
      </c>
      <c r="AG366" s="25"/>
      <c r="AH366" s="22" t="s">
        <v>3433</v>
      </c>
      <c r="AI366" s="24"/>
      <c r="AJ36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66" s="2" t="str" cm="1">
        <f t="array" ref="AK366">IFERROR(_xlfn.TEXTJOIN("-",TRUE,INDEX(_xlfn.TEXTSPLIT(B366,"-"),1),INDEX(_xlfn.TEXTSPLIT(B366,"-"),2),INDEX(_xlfn.TEXTSPLIT(B366,"-"),4),INDEX(_xlfn.TEXTSPLIT(B366,"-"),5)),_xlfn.TEXTJOIN("-",TRUE,_xlfn.XLOOKUP(VALUE(INDEX(_xlfn.TEXTSPLIT(B366,"-"),4)),'DN轉換表(必要)'!A:A,'DN轉換表(必要)'!B:B,,0),INDEX(_xlfn.TEXTSPLIT(B366,"-"),1),INDEX(_xlfn.TEXTSPLIT(B366,"-"),2),INDEX(_xlfn.TEXTSPLIT(B366,"-"),3),INDEX(_xlfn.TEXTSPLIT(B366,"-"),4),INDEX(_xlfn.TEXTSPLIT(B366,"-"),5)))</f>
        <v>IA-2109-AA1E-NA</v>
      </c>
      <c r="AL366" s="2" t="str">
        <f>IF(ISNUMBER(IFERROR(_xlfn.XLOOKUP(表格1[[#This Row],[Line_No]],'TEMP VALUE'!A:A,'DRAWING LIST'!A:A,,0),"")),"v","")</f>
        <v>v</v>
      </c>
      <c r="AM366" s="2" t="str">
        <f>_xlfn.XLOOKUP(表格1[[#This Row],[Series NO]], 版本控制!$A:$A, 版本控制!$E:$E, , 0, -1)</f>
        <v>啟用</v>
      </c>
    </row>
    <row r="367" spans="1:39">
      <c r="A367" s="18">
        <f>'圖號清單-114.04.25'!A367</f>
        <v>365</v>
      </c>
      <c r="B367" s="14" t="str">
        <f>_xlfn.XLOOKUP(表格1[[#This Row],[Series NO]],'圖號清單-114.04.25'!A:A,'圖號清單-114.04.25'!B:B,,0)</f>
        <v>IA-2109-25-AA1E-NA-2</v>
      </c>
      <c r="C367" s="3" t="str">
        <f>COUNTIF($AK$2:AK367, AK367) &amp; "/" &amp; COUNTIF($AK$2:$AK$3003, AK367)</f>
        <v>2/4</v>
      </c>
      <c r="D367" s="3" t="str">
        <f t="shared" si="10"/>
        <v>IA-2109-25-AA1E-NA</v>
      </c>
      <c r="E367" s="14" t="str" cm="1">
        <f t="array" ref="E367">IFERROR(_xlfn.TEXTJOIN("-",TRUE,_xlfn.XLOOKUP(VALUE(INDEX(_xlfn.TEXTSPLIT(B367,"-"),3)),'DN轉換表(必要)'!A:A,'DN轉換表(必要)'!B:B,,0),INDEX(_xlfn.TEXTSPLIT(B367,"-"),1),INDEX(_xlfn.TEXTSPLIT(B367,"-"),2),INDEX(_xlfn.TEXTSPLIT(B367,"-"),4),INDEX(_xlfn.TEXTSPLIT(B367,"-"),5)),_xlfn.TEXTJOIN("-",TRUE,_xlfn.XLOOKUP(VALUE(INDEX(_xlfn.TEXTSPLIT(B367,"-"),4)),'DN轉換表(必要)'!A:A,'DN轉換表(必要)'!B:B,,0),INDEX(_xlfn.TEXTSPLIT(B367,"-"),1),INDEX(_xlfn.TEXTSPLIT(B367,"-"),2),INDEX(_xlfn.TEXTSPLIT(B367,"-"),3),INDEX(_xlfn.TEXTSPLIT(B367,"-"),4),INDEX(_xlfn.TEXTSPLIT(B367,"-"),5)))</f>
        <v>1"-IA-2109-AA1E-NA</v>
      </c>
      <c r="F367" s="3" t="str">
        <f>IFERROR(_xlfn.XLOOKUP(_xlfn.CONCAT(表格1[[#This Row],[Series NO]],"_",SUBSTITUTE(F$1,"REV.","")),版本控制!$F:$F,版本控制!$C:$C,,0),"")</f>
        <v>04/22/'25</v>
      </c>
      <c r="G367" s="3" t="str">
        <f>IFERROR(_xlfn.XLOOKUP(_xlfn.CONCAT(表格1[[#This Row],[Series NO]],"_",SUBSTITUTE(G$1,"REV.","")),版本控制!$F:$F,版本控制!$C:$C,,0),"")</f>
        <v/>
      </c>
      <c r="H367" s="3" t="str">
        <f>IFERROR(_xlfn.XLOOKUP(_xlfn.CONCAT(表格1[[#This Row],[Series NO]],"_",SUBSTITUTE(H$1,"REV.","")),版本控制!$F:$F,版本控制!$C:$C,,0),"")</f>
        <v/>
      </c>
      <c r="I367" s="3" t="str">
        <f>IFERROR(_xlfn.XLOOKUP(_xlfn.CONCAT(表格1[[#This Row],[Series NO]],"_",SUBSTITUTE(I$1,"REV.","")),版本控制!$F:$F,版本控制!$C:$C,,0),"")</f>
        <v/>
      </c>
      <c r="J367" s="3" t="str">
        <f>IFERROR(_xlfn.XLOOKUP(_xlfn.CONCAT(表格1[[#This Row],[Series NO]],"_",SUBSTITUTE(J$1,"REV.","")),版本控制!$F:$F,版本控制!$C:$C,,0),"")</f>
        <v/>
      </c>
      <c r="K367" s="3" t="str" cm="1">
        <f t="array" ref="K367">INDEX(F$1:J$1,1,MATCH(1,1/($F367:J367&lt;&gt;"")))</f>
        <v>REV.1</v>
      </c>
      <c r="L367" s="3" t="str" cm="1">
        <f t="array" ref="L367">LOOKUP(2,1/($F367:J367&lt;&gt;""),$F367:J367)</f>
        <v>04/22/'25</v>
      </c>
      <c r="M367" s="3"/>
      <c r="N367" s="3" t="str">
        <f t="shared" si="12"/>
        <v>0365</v>
      </c>
      <c r="O367" s="28"/>
      <c r="P367" s="15"/>
      <c r="Q367" s="22" cm="1">
        <f t="array" ref="Q367">_xlfn.XLOOKUP(INDEX(_xlfn.TEXTSPLIT(表格1[[#This Row],[LINE   NUMBER]],"-"),1),'DN轉換表(必要)'!B:B,'DN轉換表(必要)'!C:C,,0)</f>
        <v>1</v>
      </c>
      <c r="R367" s="22" t="str" cm="1">
        <f t="array" ref="R367">IF(IFERROR(MATCH(INDEX(_xlfn.TEXTSPLIT(表格1[[#This Row],[LINE   NUMBER]],"-"),2),介質清單!I:I,0)&gt;=1,FALSE),"Trim",INDEX(_xlfn.TEXTSPLIT(表格1[[#This Row],[LINE   NUMBER]],"-"),2))</f>
        <v>IA</v>
      </c>
      <c r="S367" s="22" t="str" cm="1">
        <f t="array" ref="S36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2109</v>
      </c>
      <c r="T367" s="22" t="str" cm="1">
        <f t="array" ref="T367">IF(LEN(INDEX(_xlfn.TEXTSPLIT(表格1[[#This Row],[LINE   NUMBER]],"-"),4))=4,INDEX(_xlfn.TEXTSPLIT(表格1[[#This Row],[LINE   NUMBER]],"-"),4),IF(LEN(MID(E367,FIND("AA",E367,1),4))=4,MID(E367,FIND("AA",E367,1),4),"Wrong"))</f>
        <v>AA1E</v>
      </c>
      <c r="U367" s="22" t="str" cm="1">
        <f t="array" ref="U36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67" s="22" t="str">
        <f>_xlfn.XLOOKUP(表格1[[#This Row],[級數]],管道等级索引表!B:B,管道等级索引表!G:G,,0)</f>
        <v>TP304</v>
      </c>
      <c r="W367" s="22" t="s">
        <v>5</v>
      </c>
      <c r="X367" s="22"/>
      <c r="Y367" s="22"/>
      <c r="Z367" s="22" t="str">
        <f>_xlfn.CONCAT(表格1[[#This Row],[系統]],"-",表格1[[#This Row],[編號]])</f>
        <v>IA-2109</v>
      </c>
      <c r="AA367" s="22"/>
      <c r="AB36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6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67" s="24" t="str">
        <f>IFERROR(_xlfn.XLOOKUP(表格1[[#This Row],[Line_No]],管道特性一覽表!A:A,管道特性一覽表!P:P,,0),"")</f>
        <v>空氣</v>
      </c>
      <c r="AE367" s="24" t="str" cm="1">
        <f t="array" ref="AE367">_xlfn.IFNA(_xlfn.XLOOKUP(表格1[[#This Row],[Series NO]],'依TP NO.篩選'!A:A,'依TP NO.篩選'!R:R,,0),_xlfn.XLOOKUP(VALUE(表格1[[#This Row],[Series NO]]),VALUE('依TP NO.篩選'!A:A),'依TP NO.篩選'!R:R,,0))</f>
        <v>TP-030</v>
      </c>
      <c r="AF367" s="24" t="str">
        <f>_xlfn.XLOOKUP(表格1[[#This Row],[系統]],介質清單!A:A,介質清單!B:B,,0)</f>
        <v>儀表空氣</v>
      </c>
      <c r="AG367" s="25"/>
      <c r="AH367" s="22" t="s">
        <v>3433</v>
      </c>
      <c r="AI367" s="24"/>
      <c r="AJ36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67" s="2" t="str" cm="1">
        <f t="array" ref="AK367">IFERROR(_xlfn.TEXTJOIN("-",TRUE,INDEX(_xlfn.TEXTSPLIT(B367,"-"),1),INDEX(_xlfn.TEXTSPLIT(B367,"-"),2),INDEX(_xlfn.TEXTSPLIT(B367,"-"),4),INDEX(_xlfn.TEXTSPLIT(B367,"-"),5)),_xlfn.TEXTJOIN("-",TRUE,_xlfn.XLOOKUP(VALUE(INDEX(_xlfn.TEXTSPLIT(B367,"-"),4)),'DN轉換表(必要)'!A:A,'DN轉換表(必要)'!B:B,,0),INDEX(_xlfn.TEXTSPLIT(B367,"-"),1),INDEX(_xlfn.TEXTSPLIT(B367,"-"),2),INDEX(_xlfn.TEXTSPLIT(B367,"-"),3),INDEX(_xlfn.TEXTSPLIT(B367,"-"),4),INDEX(_xlfn.TEXTSPLIT(B367,"-"),5)))</f>
        <v>IA-2109-AA1E-NA</v>
      </c>
      <c r="AL367" s="2" t="str">
        <f>IF(ISNUMBER(IFERROR(_xlfn.XLOOKUP(表格1[[#This Row],[Line_No]],'TEMP VALUE'!A:A,'DRAWING LIST'!A:A,,0),"")),"v","")</f>
        <v>v</v>
      </c>
      <c r="AM367" s="2" t="str">
        <f>_xlfn.XLOOKUP(表格1[[#This Row],[Series NO]], 版本控制!$A:$A, 版本控制!$E:$E, , 0, -1)</f>
        <v>啟用</v>
      </c>
    </row>
    <row r="368" spans="1:39">
      <c r="A368" s="18">
        <f>'圖號清單-114.04.25'!A368</f>
        <v>366</v>
      </c>
      <c r="B368" s="14" t="str">
        <f>_xlfn.XLOOKUP(表格1[[#This Row],[Series NO]],'圖號清單-114.04.25'!A:A,'圖號清單-114.04.25'!B:B,,0)</f>
        <v>IA-2109-25-AA1E-NA-3</v>
      </c>
      <c r="C368" s="3" t="str">
        <f>COUNTIF($AK$2:AK368, AK368) &amp; "/" &amp; COUNTIF($AK$2:$AK$3003, AK368)</f>
        <v>3/4</v>
      </c>
      <c r="D368" s="3" t="str">
        <f t="shared" si="10"/>
        <v>IA-2109-25-AA1E-NA</v>
      </c>
      <c r="E368" s="14" t="str" cm="1">
        <f t="array" ref="E368">IFERROR(_xlfn.TEXTJOIN("-",TRUE,_xlfn.XLOOKUP(VALUE(INDEX(_xlfn.TEXTSPLIT(B368,"-"),3)),'DN轉換表(必要)'!A:A,'DN轉換表(必要)'!B:B,,0),INDEX(_xlfn.TEXTSPLIT(B368,"-"),1),INDEX(_xlfn.TEXTSPLIT(B368,"-"),2),INDEX(_xlfn.TEXTSPLIT(B368,"-"),4),INDEX(_xlfn.TEXTSPLIT(B368,"-"),5)),_xlfn.TEXTJOIN("-",TRUE,_xlfn.XLOOKUP(VALUE(INDEX(_xlfn.TEXTSPLIT(B368,"-"),4)),'DN轉換表(必要)'!A:A,'DN轉換表(必要)'!B:B,,0),INDEX(_xlfn.TEXTSPLIT(B368,"-"),1),INDEX(_xlfn.TEXTSPLIT(B368,"-"),2),INDEX(_xlfn.TEXTSPLIT(B368,"-"),3),INDEX(_xlfn.TEXTSPLIT(B368,"-"),4),INDEX(_xlfn.TEXTSPLIT(B368,"-"),5)))</f>
        <v>1"-IA-2109-AA1E-NA</v>
      </c>
      <c r="F368" s="3" t="str">
        <f>IFERROR(_xlfn.XLOOKUP(_xlfn.CONCAT(表格1[[#This Row],[Series NO]],"_",SUBSTITUTE(F$1,"REV.","")),版本控制!$F:$F,版本控制!$C:$C,,0),"")</f>
        <v>04/22/'25</v>
      </c>
      <c r="G368" s="3" t="str">
        <f>IFERROR(_xlfn.XLOOKUP(_xlfn.CONCAT(表格1[[#This Row],[Series NO]],"_",SUBSTITUTE(G$1,"REV.","")),版本控制!$F:$F,版本控制!$C:$C,,0),"")</f>
        <v/>
      </c>
      <c r="H368" s="3" t="str">
        <f>IFERROR(_xlfn.XLOOKUP(_xlfn.CONCAT(表格1[[#This Row],[Series NO]],"_",SUBSTITUTE(H$1,"REV.","")),版本控制!$F:$F,版本控制!$C:$C,,0),"")</f>
        <v/>
      </c>
      <c r="I368" s="3" t="str">
        <f>IFERROR(_xlfn.XLOOKUP(_xlfn.CONCAT(表格1[[#This Row],[Series NO]],"_",SUBSTITUTE(I$1,"REV.","")),版本控制!$F:$F,版本控制!$C:$C,,0),"")</f>
        <v/>
      </c>
      <c r="J368" s="3" t="str">
        <f>IFERROR(_xlfn.XLOOKUP(_xlfn.CONCAT(表格1[[#This Row],[Series NO]],"_",SUBSTITUTE(J$1,"REV.","")),版本控制!$F:$F,版本控制!$C:$C,,0),"")</f>
        <v/>
      </c>
      <c r="K368" s="3" t="str" cm="1">
        <f t="array" ref="K368">INDEX(F$1:J$1,1,MATCH(1,1/($F368:J368&lt;&gt;"")))</f>
        <v>REV.1</v>
      </c>
      <c r="L368" s="3" t="str" cm="1">
        <f t="array" ref="L368">LOOKUP(2,1/($F368:J368&lt;&gt;""),$F368:J368)</f>
        <v>04/22/'25</v>
      </c>
      <c r="M368" s="3"/>
      <c r="N368" s="3" t="str">
        <f t="shared" si="12"/>
        <v>0366</v>
      </c>
      <c r="O368" s="28"/>
      <c r="P368" s="15"/>
      <c r="Q368" s="22" cm="1">
        <f t="array" ref="Q368">_xlfn.XLOOKUP(INDEX(_xlfn.TEXTSPLIT(表格1[[#This Row],[LINE   NUMBER]],"-"),1),'DN轉換表(必要)'!B:B,'DN轉換表(必要)'!C:C,,0)</f>
        <v>1</v>
      </c>
      <c r="R368" s="22" t="str" cm="1">
        <f t="array" ref="R368">IF(IFERROR(MATCH(INDEX(_xlfn.TEXTSPLIT(表格1[[#This Row],[LINE   NUMBER]],"-"),2),介質清單!I:I,0)&gt;=1,FALSE),"Trim",INDEX(_xlfn.TEXTSPLIT(表格1[[#This Row],[LINE   NUMBER]],"-"),2))</f>
        <v>IA</v>
      </c>
      <c r="S368" s="22" t="str" cm="1">
        <f t="array" ref="S36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2109</v>
      </c>
      <c r="T368" s="22" t="str" cm="1">
        <f t="array" ref="T368">IF(LEN(INDEX(_xlfn.TEXTSPLIT(表格1[[#This Row],[LINE   NUMBER]],"-"),4))=4,INDEX(_xlfn.TEXTSPLIT(表格1[[#This Row],[LINE   NUMBER]],"-"),4),IF(LEN(MID(E368,FIND("AA",E368,1),4))=4,MID(E368,FIND("AA",E368,1),4),"Wrong"))</f>
        <v>AA1E</v>
      </c>
      <c r="U368" s="22" t="str" cm="1">
        <f t="array" ref="U36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68" s="22" t="str">
        <f>_xlfn.XLOOKUP(表格1[[#This Row],[級數]],管道等级索引表!B:B,管道等级索引表!G:G,,0)</f>
        <v>TP304</v>
      </c>
      <c r="W368" s="22" t="s">
        <v>5</v>
      </c>
      <c r="X368" s="22"/>
      <c r="Y368" s="22"/>
      <c r="Z368" s="22" t="str">
        <f>_xlfn.CONCAT(表格1[[#This Row],[系統]],"-",表格1[[#This Row],[編號]])</f>
        <v>IA-2109</v>
      </c>
      <c r="AA368" s="22"/>
      <c r="AB36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6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68" s="24" t="str">
        <f>IFERROR(_xlfn.XLOOKUP(表格1[[#This Row],[Line_No]],管道特性一覽表!A:A,管道特性一覽表!P:P,,0),"")</f>
        <v>空氣</v>
      </c>
      <c r="AE368" s="24" t="str" cm="1">
        <f t="array" ref="AE368">_xlfn.IFNA(_xlfn.XLOOKUP(表格1[[#This Row],[Series NO]],'依TP NO.篩選'!A:A,'依TP NO.篩選'!R:R,,0),_xlfn.XLOOKUP(VALUE(表格1[[#This Row],[Series NO]]),VALUE('依TP NO.篩選'!A:A),'依TP NO.篩選'!R:R,,0))</f>
        <v>TP-030</v>
      </c>
      <c r="AF368" s="24" t="str">
        <f>_xlfn.XLOOKUP(表格1[[#This Row],[系統]],介質清單!A:A,介質清單!B:B,,0)</f>
        <v>儀表空氣</v>
      </c>
      <c r="AG368" s="25"/>
      <c r="AH368" s="22" t="s">
        <v>3433</v>
      </c>
      <c r="AI368" s="24"/>
      <c r="AJ36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68" s="2" t="str" cm="1">
        <f t="array" ref="AK368">IFERROR(_xlfn.TEXTJOIN("-",TRUE,INDEX(_xlfn.TEXTSPLIT(B368,"-"),1),INDEX(_xlfn.TEXTSPLIT(B368,"-"),2),INDEX(_xlfn.TEXTSPLIT(B368,"-"),4),INDEX(_xlfn.TEXTSPLIT(B368,"-"),5)),_xlfn.TEXTJOIN("-",TRUE,_xlfn.XLOOKUP(VALUE(INDEX(_xlfn.TEXTSPLIT(B368,"-"),4)),'DN轉換表(必要)'!A:A,'DN轉換表(必要)'!B:B,,0),INDEX(_xlfn.TEXTSPLIT(B368,"-"),1),INDEX(_xlfn.TEXTSPLIT(B368,"-"),2),INDEX(_xlfn.TEXTSPLIT(B368,"-"),3),INDEX(_xlfn.TEXTSPLIT(B368,"-"),4),INDEX(_xlfn.TEXTSPLIT(B368,"-"),5)))</f>
        <v>IA-2109-AA1E-NA</v>
      </c>
      <c r="AL368" s="2" t="str">
        <f>IF(ISNUMBER(IFERROR(_xlfn.XLOOKUP(表格1[[#This Row],[Line_No]],'TEMP VALUE'!A:A,'DRAWING LIST'!A:A,,0),"")),"v","")</f>
        <v>v</v>
      </c>
      <c r="AM368" s="2" t="str">
        <f>_xlfn.XLOOKUP(表格1[[#This Row],[Series NO]], 版本控制!$A:$A, 版本控制!$E:$E, , 0, -1)</f>
        <v>啟用</v>
      </c>
    </row>
    <row r="369" spans="1:39">
      <c r="A369" s="18">
        <f>'圖號清單-114.04.25'!A369</f>
        <v>367</v>
      </c>
      <c r="B369" s="14" t="str">
        <f>_xlfn.XLOOKUP(表格1[[#This Row],[Series NO]],'圖號清單-114.04.25'!A:A,'圖號清單-114.04.25'!B:B,,0)</f>
        <v>IA-2109-25-AA1E-NA-4</v>
      </c>
      <c r="C369" s="3" t="str">
        <f>COUNTIF($AK$2:AK369, AK369) &amp; "/" &amp; COUNTIF($AK$2:$AK$3003, AK369)</f>
        <v>4/4</v>
      </c>
      <c r="D369" s="3" t="str">
        <f t="shared" si="10"/>
        <v>IA-2109-25-AA1E-NA</v>
      </c>
      <c r="E369" s="14" t="str" cm="1">
        <f t="array" ref="E369">IFERROR(_xlfn.TEXTJOIN("-",TRUE,_xlfn.XLOOKUP(VALUE(INDEX(_xlfn.TEXTSPLIT(B369,"-"),3)),'DN轉換表(必要)'!A:A,'DN轉換表(必要)'!B:B,,0),INDEX(_xlfn.TEXTSPLIT(B369,"-"),1),INDEX(_xlfn.TEXTSPLIT(B369,"-"),2),INDEX(_xlfn.TEXTSPLIT(B369,"-"),4),INDEX(_xlfn.TEXTSPLIT(B369,"-"),5)),_xlfn.TEXTJOIN("-",TRUE,_xlfn.XLOOKUP(VALUE(INDEX(_xlfn.TEXTSPLIT(B369,"-"),4)),'DN轉換表(必要)'!A:A,'DN轉換表(必要)'!B:B,,0),INDEX(_xlfn.TEXTSPLIT(B369,"-"),1),INDEX(_xlfn.TEXTSPLIT(B369,"-"),2),INDEX(_xlfn.TEXTSPLIT(B369,"-"),3),INDEX(_xlfn.TEXTSPLIT(B369,"-"),4),INDEX(_xlfn.TEXTSPLIT(B369,"-"),5)))</f>
        <v>1"-IA-2109-AA1E-NA</v>
      </c>
      <c r="F369" s="3" t="str">
        <f>IFERROR(_xlfn.XLOOKUP(_xlfn.CONCAT(表格1[[#This Row],[Series NO]],"_",SUBSTITUTE(F$1,"REV.","")),版本控制!$F:$F,版本控制!$C:$C,,0),"")</f>
        <v>04/22/'25</v>
      </c>
      <c r="G369" s="3" t="str">
        <f>IFERROR(_xlfn.XLOOKUP(_xlfn.CONCAT(表格1[[#This Row],[Series NO]],"_",SUBSTITUTE(G$1,"REV.","")),版本控制!$F:$F,版本控制!$C:$C,,0),"")</f>
        <v/>
      </c>
      <c r="H369" s="3" t="str">
        <f>IFERROR(_xlfn.XLOOKUP(_xlfn.CONCAT(表格1[[#This Row],[Series NO]],"_",SUBSTITUTE(H$1,"REV.","")),版本控制!$F:$F,版本控制!$C:$C,,0),"")</f>
        <v/>
      </c>
      <c r="I369" s="3" t="str">
        <f>IFERROR(_xlfn.XLOOKUP(_xlfn.CONCAT(表格1[[#This Row],[Series NO]],"_",SUBSTITUTE(I$1,"REV.","")),版本控制!$F:$F,版本控制!$C:$C,,0),"")</f>
        <v/>
      </c>
      <c r="J369" s="3" t="str">
        <f>IFERROR(_xlfn.XLOOKUP(_xlfn.CONCAT(表格1[[#This Row],[Series NO]],"_",SUBSTITUTE(J$1,"REV.","")),版本控制!$F:$F,版本控制!$C:$C,,0),"")</f>
        <v/>
      </c>
      <c r="K369" s="3" t="str" cm="1">
        <f t="array" ref="K369">INDEX(F$1:J$1,1,MATCH(1,1/($F369:J369&lt;&gt;"")))</f>
        <v>REV.1</v>
      </c>
      <c r="L369" s="3" t="str" cm="1">
        <f t="array" ref="L369">LOOKUP(2,1/($F369:J369&lt;&gt;""),$F369:J369)</f>
        <v>04/22/'25</v>
      </c>
      <c r="M369" s="3"/>
      <c r="N369" s="3" t="str">
        <f t="shared" si="12"/>
        <v>0367</v>
      </c>
      <c r="O369" s="28"/>
      <c r="P369" s="28"/>
      <c r="Q369" s="22" cm="1">
        <f t="array" ref="Q369">_xlfn.XLOOKUP(INDEX(_xlfn.TEXTSPLIT(表格1[[#This Row],[LINE   NUMBER]],"-"),1),'DN轉換表(必要)'!B:B,'DN轉換表(必要)'!C:C,,0)</f>
        <v>1</v>
      </c>
      <c r="R369" s="22" t="str" cm="1">
        <f t="array" ref="R369">IF(IFERROR(MATCH(INDEX(_xlfn.TEXTSPLIT(表格1[[#This Row],[LINE   NUMBER]],"-"),2),介質清單!I:I,0)&gt;=1,FALSE),"Trim",INDEX(_xlfn.TEXTSPLIT(表格1[[#This Row],[LINE   NUMBER]],"-"),2))</f>
        <v>IA</v>
      </c>
      <c r="S369" s="22" t="str" cm="1">
        <f t="array" ref="S36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2109</v>
      </c>
      <c r="T369" s="22" t="str" cm="1">
        <f t="array" ref="T369">IF(LEN(INDEX(_xlfn.TEXTSPLIT(表格1[[#This Row],[LINE   NUMBER]],"-"),4))=4,INDEX(_xlfn.TEXTSPLIT(表格1[[#This Row],[LINE   NUMBER]],"-"),4),IF(LEN(MID(E369,FIND("AA",E369,1),4))=4,MID(E369,FIND("AA",E369,1),4),"Wrong"))</f>
        <v>AA1E</v>
      </c>
      <c r="U369" s="22" t="str" cm="1">
        <f t="array" ref="U36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69" s="22" t="str">
        <f>_xlfn.XLOOKUP(表格1[[#This Row],[級數]],管道等级索引表!B:B,管道等级索引表!G:G,,0)</f>
        <v>TP304</v>
      </c>
      <c r="W369" s="22" t="s">
        <v>5</v>
      </c>
      <c r="X369" s="22"/>
      <c r="Y369" s="22"/>
      <c r="Z369" s="22" t="str">
        <f>_xlfn.CONCAT(表格1[[#This Row],[系統]],"-",表格1[[#This Row],[編號]])</f>
        <v>IA-2109</v>
      </c>
      <c r="AA369" s="22"/>
      <c r="AB36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6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69" s="24" t="str">
        <f>IFERROR(_xlfn.XLOOKUP(表格1[[#This Row],[Line_No]],管道特性一覽表!A:A,管道特性一覽表!P:P,,0),"")</f>
        <v>空氣</v>
      </c>
      <c r="AE369" s="24" t="str" cm="1">
        <f t="array" ref="AE369">_xlfn.IFNA(_xlfn.XLOOKUP(表格1[[#This Row],[Series NO]],'依TP NO.篩選'!A:A,'依TP NO.篩選'!R:R,,0),_xlfn.XLOOKUP(VALUE(表格1[[#This Row],[Series NO]]),VALUE('依TP NO.篩選'!A:A),'依TP NO.篩選'!R:R,,0))</f>
        <v>TP-030</v>
      </c>
      <c r="AF369" s="24" t="str">
        <f>_xlfn.XLOOKUP(表格1[[#This Row],[系統]],介質清單!A:A,介質清單!B:B,,0)</f>
        <v>儀表空氣</v>
      </c>
      <c r="AG369" s="25"/>
      <c r="AH369" s="22" t="s">
        <v>3433</v>
      </c>
      <c r="AI369" s="24"/>
      <c r="AJ36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69" s="2" t="str" cm="1">
        <f t="array" ref="AK369">IFERROR(_xlfn.TEXTJOIN("-",TRUE,INDEX(_xlfn.TEXTSPLIT(B369,"-"),1),INDEX(_xlfn.TEXTSPLIT(B369,"-"),2),INDEX(_xlfn.TEXTSPLIT(B369,"-"),4),INDEX(_xlfn.TEXTSPLIT(B369,"-"),5)),_xlfn.TEXTJOIN("-",TRUE,_xlfn.XLOOKUP(VALUE(INDEX(_xlfn.TEXTSPLIT(B369,"-"),4)),'DN轉換表(必要)'!A:A,'DN轉換表(必要)'!B:B,,0),INDEX(_xlfn.TEXTSPLIT(B369,"-"),1),INDEX(_xlfn.TEXTSPLIT(B369,"-"),2),INDEX(_xlfn.TEXTSPLIT(B369,"-"),3),INDEX(_xlfn.TEXTSPLIT(B369,"-"),4),INDEX(_xlfn.TEXTSPLIT(B369,"-"),5)))</f>
        <v>IA-2109-AA1E-NA</v>
      </c>
      <c r="AL369" s="2" t="str">
        <f>IF(ISNUMBER(IFERROR(_xlfn.XLOOKUP(表格1[[#This Row],[Line_No]],'TEMP VALUE'!A:A,'DRAWING LIST'!A:A,,0),"")),"v","")</f>
        <v>v</v>
      </c>
      <c r="AM369" s="2" t="str">
        <f>_xlfn.XLOOKUP(表格1[[#This Row],[Series NO]], 版本控制!$A:$A, 版本控制!$E:$E, , 0, -1)</f>
        <v>啟用</v>
      </c>
    </row>
    <row r="370" spans="1:39">
      <c r="A370" s="18">
        <f>'圖號清單-114.04.25'!A370</f>
        <v>368</v>
      </c>
      <c r="B370" s="14" t="str">
        <f>_xlfn.XLOOKUP(表格1[[#This Row],[Series NO]],'圖號清單-114.04.25'!A:A,'圖號清單-114.04.25'!B:B,,0)</f>
        <v>IA-2110-25-AA1E-NA</v>
      </c>
      <c r="C370" s="3" t="str">
        <f>COUNTIF($AK$2:AK370, AK370) &amp; "/" &amp; COUNTIF($AK$2:$AK$3003, AK370)</f>
        <v>1/1</v>
      </c>
      <c r="D370" s="3" t="str">
        <f t="shared" si="10"/>
        <v>IA-2110-25-AA1E-NA</v>
      </c>
      <c r="E370" s="14" t="str" cm="1">
        <f t="array" ref="E370">IFERROR(_xlfn.TEXTJOIN("-",TRUE,_xlfn.XLOOKUP(VALUE(INDEX(_xlfn.TEXTSPLIT(B370,"-"),3)),'DN轉換表(必要)'!A:A,'DN轉換表(必要)'!B:B,,0),INDEX(_xlfn.TEXTSPLIT(B370,"-"),1),INDEX(_xlfn.TEXTSPLIT(B370,"-"),2),INDEX(_xlfn.TEXTSPLIT(B370,"-"),4),INDEX(_xlfn.TEXTSPLIT(B370,"-"),5)),_xlfn.TEXTJOIN("-",TRUE,_xlfn.XLOOKUP(VALUE(INDEX(_xlfn.TEXTSPLIT(B370,"-"),4)),'DN轉換表(必要)'!A:A,'DN轉換表(必要)'!B:B,,0),INDEX(_xlfn.TEXTSPLIT(B370,"-"),1),INDEX(_xlfn.TEXTSPLIT(B370,"-"),2),INDEX(_xlfn.TEXTSPLIT(B370,"-"),3),INDEX(_xlfn.TEXTSPLIT(B370,"-"),4),INDEX(_xlfn.TEXTSPLIT(B370,"-"),5)))</f>
        <v>1"-IA-2110-AA1E-NA</v>
      </c>
      <c r="F370" s="3" t="str">
        <f>IFERROR(_xlfn.XLOOKUP(_xlfn.CONCAT(表格1[[#This Row],[Series NO]],"_",SUBSTITUTE(F$1,"REV.","")),版本控制!$F:$F,版本控制!$C:$C,,0),"")</f>
        <v>04/22/'25</v>
      </c>
      <c r="G370" s="3" t="str">
        <f>IFERROR(_xlfn.XLOOKUP(_xlfn.CONCAT(表格1[[#This Row],[Series NO]],"_",SUBSTITUTE(G$1,"REV.","")),版本控制!$F:$F,版本控制!$C:$C,,0),"")</f>
        <v/>
      </c>
      <c r="H370" s="3" t="str">
        <f>IFERROR(_xlfn.XLOOKUP(_xlfn.CONCAT(表格1[[#This Row],[Series NO]],"_",SUBSTITUTE(H$1,"REV.","")),版本控制!$F:$F,版本控制!$C:$C,,0),"")</f>
        <v/>
      </c>
      <c r="I370" s="3" t="str">
        <f>IFERROR(_xlfn.XLOOKUP(_xlfn.CONCAT(表格1[[#This Row],[Series NO]],"_",SUBSTITUTE(I$1,"REV.","")),版本控制!$F:$F,版本控制!$C:$C,,0),"")</f>
        <v/>
      </c>
      <c r="J370" s="3" t="str">
        <f>IFERROR(_xlfn.XLOOKUP(_xlfn.CONCAT(表格1[[#This Row],[Series NO]],"_",SUBSTITUTE(J$1,"REV.","")),版本控制!$F:$F,版本控制!$C:$C,,0),"")</f>
        <v/>
      </c>
      <c r="K370" s="3" t="str" cm="1">
        <f t="array" ref="K370">INDEX(F$1:J$1,1,MATCH(1,1/($F370:J370&lt;&gt;"")))</f>
        <v>REV.1</v>
      </c>
      <c r="L370" s="3" t="str" cm="1">
        <f t="array" ref="L370">LOOKUP(2,1/($F370:J370&lt;&gt;""),$F370:J370)</f>
        <v>04/22/'25</v>
      </c>
      <c r="M370" s="3"/>
      <c r="N370" s="3" t="str">
        <f t="shared" si="12"/>
        <v>0368</v>
      </c>
      <c r="O370" s="28"/>
      <c r="P370" s="28"/>
      <c r="Q370" s="22" cm="1">
        <f t="array" ref="Q370">_xlfn.XLOOKUP(INDEX(_xlfn.TEXTSPLIT(表格1[[#This Row],[LINE   NUMBER]],"-"),1),'DN轉換表(必要)'!B:B,'DN轉換表(必要)'!C:C,,0)</f>
        <v>1</v>
      </c>
      <c r="R370" s="22" t="str" cm="1">
        <f t="array" ref="R370">IF(IFERROR(MATCH(INDEX(_xlfn.TEXTSPLIT(表格1[[#This Row],[LINE   NUMBER]],"-"),2),介質清單!I:I,0)&gt;=1,FALSE),"Trim",INDEX(_xlfn.TEXTSPLIT(表格1[[#This Row],[LINE   NUMBER]],"-"),2))</f>
        <v>IA</v>
      </c>
      <c r="S370" s="22" t="str" cm="1">
        <f t="array" ref="S37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2110</v>
      </c>
      <c r="T370" s="22" t="str" cm="1">
        <f t="array" ref="T370">IF(LEN(INDEX(_xlfn.TEXTSPLIT(表格1[[#This Row],[LINE   NUMBER]],"-"),4))=4,INDEX(_xlfn.TEXTSPLIT(表格1[[#This Row],[LINE   NUMBER]],"-"),4),IF(LEN(MID(E370,FIND("AA",E370,1),4))=4,MID(E370,FIND("AA",E370,1),4),"Wrong"))</f>
        <v>AA1E</v>
      </c>
      <c r="U370" s="22" t="str" cm="1">
        <f t="array" ref="U37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70" s="22" t="str">
        <f>_xlfn.XLOOKUP(表格1[[#This Row],[級數]],管道等级索引表!B:B,管道等级索引表!G:G,,0)</f>
        <v>TP304</v>
      </c>
      <c r="W370" s="22" t="s">
        <v>5</v>
      </c>
      <c r="X370" s="22"/>
      <c r="Y370" s="22"/>
      <c r="Z370" s="22" t="str">
        <f>_xlfn.CONCAT(表格1[[#This Row],[系統]],"-",表格1[[#This Row],[編號]])</f>
        <v>IA-2110</v>
      </c>
      <c r="AA370" s="22"/>
      <c r="AB37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7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70" s="24" t="str">
        <f>IFERROR(_xlfn.XLOOKUP(表格1[[#This Row],[Line_No]],管道特性一覽表!A:A,管道特性一覽表!P:P,,0),"")</f>
        <v>空氣</v>
      </c>
      <c r="AE370" s="24" t="str" cm="1">
        <f t="array" ref="AE370">_xlfn.IFNA(_xlfn.XLOOKUP(表格1[[#This Row],[Series NO]],'依TP NO.篩選'!A:A,'依TP NO.篩選'!R:R,,0),_xlfn.XLOOKUP(VALUE(表格1[[#This Row],[Series NO]]),VALUE('依TP NO.篩選'!A:A),'依TP NO.篩選'!R:R,,0))</f>
        <v>TP-030</v>
      </c>
      <c r="AF370" s="24" t="str">
        <f>_xlfn.XLOOKUP(表格1[[#This Row],[系統]],介質清單!A:A,介質清單!B:B,,0)</f>
        <v>儀表空氣</v>
      </c>
      <c r="AG370" s="25"/>
      <c r="AH370" s="22" t="s">
        <v>3433</v>
      </c>
      <c r="AI370" s="24"/>
      <c r="AJ37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70" s="2" t="str" cm="1">
        <f t="array" ref="AK370">IFERROR(_xlfn.TEXTJOIN("-",TRUE,INDEX(_xlfn.TEXTSPLIT(B370,"-"),1),INDEX(_xlfn.TEXTSPLIT(B370,"-"),2),INDEX(_xlfn.TEXTSPLIT(B370,"-"),4),INDEX(_xlfn.TEXTSPLIT(B370,"-"),5)),_xlfn.TEXTJOIN("-",TRUE,_xlfn.XLOOKUP(VALUE(INDEX(_xlfn.TEXTSPLIT(B370,"-"),4)),'DN轉換表(必要)'!A:A,'DN轉換表(必要)'!B:B,,0),INDEX(_xlfn.TEXTSPLIT(B370,"-"),1),INDEX(_xlfn.TEXTSPLIT(B370,"-"),2),INDEX(_xlfn.TEXTSPLIT(B370,"-"),3),INDEX(_xlfn.TEXTSPLIT(B370,"-"),4),INDEX(_xlfn.TEXTSPLIT(B370,"-"),5)))</f>
        <v>IA-2110-AA1E-NA</v>
      </c>
      <c r="AL370" s="2" t="str">
        <f>IF(ISNUMBER(IFERROR(_xlfn.XLOOKUP(表格1[[#This Row],[Line_No]],'TEMP VALUE'!A:A,'DRAWING LIST'!A:A,,0),"")),"v","")</f>
        <v>v</v>
      </c>
      <c r="AM370" s="2" t="str">
        <f>_xlfn.XLOOKUP(表格1[[#This Row],[Series NO]], 版本控制!$A:$A, 版本控制!$E:$E, , 0, -1)</f>
        <v>啟用</v>
      </c>
    </row>
    <row r="371" spans="1:39">
      <c r="A371" s="18">
        <f>'圖號清單-114.04.25'!A371</f>
        <v>369</v>
      </c>
      <c r="B371" s="14" t="str">
        <f>_xlfn.XLOOKUP(表格1[[#This Row],[Series NO]],'圖號清單-114.04.25'!A:A,'圖號清單-114.04.25'!B:B,,0)</f>
        <v>IA-2111-25-AA1E-NA</v>
      </c>
      <c r="C371" s="3" t="str">
        <f>COUNTIF($AK$2:AK371, AK371) &amp; "/" &amp; COUNTIF($AK$2:$AK$3003, AK371)</f>
        <v>1/1</v>
      </c>
      <c r="D371" s="3" t="str">
        <f t="shared" si="10"/>
        <v>IA-2111-25-AA1E-NA</v>
      </c>
      <c r="E371" s="14" t="str" cm="1">
        <f t="array" ref="E371">IFERROR(_xlfn.TEXTJOIN("-",TRUE,_xlfn.XLOOKUP(VALUE(INDEX(_xlfn.TEXTSPLIT(B371,"-"),3)),'DN轉換表(必要)'!A:A,'DN轉換表(必要)'!B:B,,0),INDEX(_xlfn.TEXTSPLIT(B371,"-"),1),INDEX(_xlfn.TEXTSPLIT(B371,"-"),2),INDEX(_xlfn.TEXTSPLIT(B371,"-"),4),INDEX(_xlfn.TEXTSPLIT(B371,"-"),5)),_xlfn.TEXTJOIN("-",TRUE,_xlfn.XLOOKUP(VALUE(INDEX(_xlfn.TEXTSPLIT(B371,"-"),4)),'DN轉換表(必要)'!A:A,'DN轉換表(必要)'!B:B,,0),INDEX(_xlfn.TEXTSPLIT(B371,"-"),1),INDEX(_xlfn.TEXTSPLIT(B371,"-"),2),INDEX(_xlfn.TEXTSPLIT(B371,"-"),3),INDEX(_xlfn.TEXTSPLIT(B371,"-"),4),INDEX(_xlfn.TEXTSPLIT(B371,"-"),5)))</f>
        <v>1"-IA-2111-AA1E-NA</v>
      </c>
      <c r="F371" s="3" t="str">
        <f>IFERROR(_xlfn.XLOOKUP(_xlfn.CONCAT(表格1[[#This Row],[Series NO]],"_",SUBSTITUTE(F$1,"REV.","")),版本控制!$F:$F,版本控制!$C:$C,,0),"")</f>
        <v>04/22/'25</v>
      </c>
      <c r="G371" s="3" t="str">
        <f>IFERROR(_xlfn.XLOOKUP(_xlfn.CONCAT(表格1[[#This Row],[Series NO]],"_",SUBSTITUTE(G$1,"REV.","")),版本控制!$F:$F,版本控制!$C:$C,,0),"")</f>
        <v/>
      </c>
      <c r="H371" s="3" t="str">
        <f>IFERROR(_xlfn.XLOOKUP(_xlfn.CONCAT(表格1[[#This Row],[Series NO]],"_",SUBSTITUTE(H$1,"REV.","")),版本控制!$F:$F,版本控制!$C:$C,,0),"")</f>
        <v/>
      </c>
      <c r="I371" s="3" t="str">
        <f>IFERROR(_xlfn.XLOOKUP(_xlfn.CONCAT(表格1[[#This Row],[Series NO]],"_",SUBSTITUTE(I$1,"REV.","")),版本控制!$F:$F,版本控制!$C:$C,,0),"")</f>
        <v/>
      </c>
      <c r="J371" s="3" t="str">
        <f>IFERROR(_xlfn.XLOOKUP(_xlfn.CONCAT(表格1[[#This Row],[Series NO]],"_",SUBSTITUTE(J$1,"REV.","")),版本控制!$F:$F,版本控制!$C:$C,,0),"")</f>
        <v/>
      </c>
      <c r="K371" s="3" t="str" cm="1">
        <f t="array" ref="K371">INDEX(F$1:J$1,1,MATCH(1,1/($F371:J371&lt;&gt;"")))</f>
        <v>REV.1</v>
      </c>
      <c r="L371" s="3" t="str" cm="1">
        <f t="array" ref="L371">LOOKUP(2,1/($F371:J371&lt;&gt;""),$F371:J371)</f>
        <v>04/22/'25</v>
      </c>
      <c r="M371" s="3"/>
      <c r="N371" s="3" t="str">
        <f t="shared" si="12"/>
        <v>0369</v>
      </c>
      <c r="O371" s="28"/>
      <c r="P371" s="28"/>
      <c r="Q371" s="22" cm="1">
        <f t="array" ref="Q371">_xlfn.XLOOKUP(INDEX(_xlfn.TEXTSPLIT(表格1[[#This Row],[LINE   NUMBER]],"-"),1),'DN轉換表(必要)'!B:B,'DN轉換表(必要)'!C:C,,0)</f>
        <v>1</v>
      </c>
      <c r="R371" s="22" t="str" cm="1">
        <f t="array" ref="R371">IF(IFERROR(MATCH(INDEX(_xlfn.TEXTSPLIT(表格1[[#This Row],[LINE   NUMBER]],"-"),2),介質清單!I:I,0)&gt;=1,FALSE),"Trim",INDEX(_xlfn.TEXTSPLIT(表格1[[#This Row],[LINE   NUMBER]],"-"),2))</f>
        <v>IA</v>
      </c>
      <c r="S371" s="22" t="str" cm="1">
        <f t="array" ref="S37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2111</v>
      </c>
      <c r="T371" s="22" t="str" cm="1">
        <f t="array" ref="T371">IF(LEN(INDEX(_xlfn.TEXTSPLIT(表格1[[#This Row],[LINE   NUMBER]],"-"),4))=4,INDEX(_xlfn.TEXTSPLIT(表格1[[#This Row],[LINE   NUMBER]],"-"),4),IF(LEN(MID(E371,FIND("AA",E371,1),4))=4,MID(E371,FIND("AA",E371,1),4),"Wrong"))</f>
        <v>AA1E</v>
      </c>
      <c r="U371" s="22" t="str" cm="1">
        <f t="array" ref="U37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71" s="22" t="str">
        <f>_xlfn.XLOOKUP(表格1[[#This Row],[級數]],管道等级索引表!B:B,管道等级索引表!G:G,,0)</f>
        <v>TP304</v>
      </c>
      <c r="W371" s="22" t="s">
        <v>5</v>
      </c>
      <c r="X371" s="22"/>
      <c r="Y371" s="22"/>
      <c r="Z371" s="22" t="str">
        <f>_xlfn.CONCAT(表格1[[#This Row],[系統]],"-",表格1[[#This Row],[編號]])</f>
        <v>IA-2111</v>
      </c>
      <c r="AA371" s="22"/>
      <c r="AB37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7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71" s="24" t="str">
        <f>IFERROR(_xlfn.XLOOKUP(表格1[[#This Row],[Line_No]],管道特性一覽表!A:A,管道特性一覽表!P:P,,0),"")</f>
        <v>空氣</v>
      </c>
      <c r="AE371" s="24" t="str" cm="1">
        <f t="array" ref="AE371">_xlfn.IFNA(_xlfn.XLOOKUP(表格1[[#This Row],[Series NO]],'依TP NO.篩選'!A:A,'依TP NO.篩選'!R:R,,0),_xlfn.XLOOKUP(VALUE(表格1[[#This Row],[Series NO]]),VALUE('依TP NO.篩選'!A:A),'依TP NO.篩選'!R:R,,0))</f>
        <v>TP-030</v>
      </c>
      <c r="AF371" s="24" t="str">
        <f>_xlfn.XLOOKUP(表格1[[#This Row],[系統]],介質清單!A:A,介質清單!B:B,,0)</f>
        <v>儀表空氣</v>
      </c>
      <c r="AG371" s="25"/>
      <c r="AH371" s="22" t="s">
        <v>3433</v>
      </c>
      <c r="AI371" s="24"/>
      <c r="AJ37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71" s="2" t="str" cm="1">
        <f t="array" ref="AK371">IFERROR(_xlfn.TEXTJOIN("-",TRUE,INDEX(_xlfn.TEXTSPLIT(B371,"-"),1),INDEX(_xlfn.TEXTSPLIT(B371,"-"),2),INDEX(_xlfn.TEXTSPLIT(B371,"-"),4),INDEX(_xlfn.TEXTSPLIT(B371,"-"),5)),_xlfn.TEXTJOIN("-",TRUE,_xlfn.XLOOKUP(VALUE(INDEX(_xlfn.TEXTSPLIT(B371,"-"),4)),'DN轉換表(必要)'!A:A,'DN轉換表(必要)'!B:B,,0),INDEX(_xlfn.TEXTSPLIT(B371,"-"),1),INDEX(_xlfn.TEXTSPLIT(B371,"-"),2),INDEX(_xlfn.TEXTSPLIT(B371,"-"),3),INDEX(_xlfn.TEXTSPLIT(B371,"-"),4),INDEX(_xlfn.TEXTSPLIT(B371,"-"),5)))</f>
        <v>IA-2111-AA1E-NA</v>
      </c>
      <c r="AL371" s="2" t="str">
        <f>IF(ISNUMBER(IFERROR(_xlfn.XLOOKUP(表格1[[#This Row],[Line_No]],'TEMP VALUE'!A:A,'DRAWING LIST'!A:A,,0),"")),"v","")</f>
        <v>v</v>
      </c>
      <c r="AM371" s="2" t="str">
        <f>_xlfn.XLOOKUP(表格1[[#This Row],[Series NO]], 版本控制!$A:$A, 版本控制!$E:$E, , 0, -1)</f>
        <v>啟用</v>
      </c>
    </row>
    <row r="372" spans="1:39">
      <c r="A372" s="18">
        <f>'圖號清單-114.04.25'!A372</f>
        <v>370</v>
      </c>
      <c r="B372" s="14" t="str">
        <f>_xlfn.XLOOKUP(表格1[[#This Row],[Series NO]],'圖號清單-114.04.25'!A:A,'圖號清單-114.04.25'!B:B,,0)</f>
        <v>IA-2113-25-AA1E-NA</v>
      </c>
      <c r="C372" s="3" t="str">
        <f>COUNTIF($AK$2:AK372, AK372) &amp; "/" &amp; COUNTIF($AK$2:$AK$3003, AK372)</f>
        <v>1/1</v>
      </c>
      <c r="D372" s="3" t="str">
        <f t="shared" si="10"/>
        <v>IA-2113-25-AA1E-NA</v>
      </c>
      <c r="E372" s="14" t="str" cm="1">
        <f t="array" ref="E372">IFERROR(_xlfn.TEXTJOIN("-",TRUE,_xlfn.XLOOKUP(VALUE(INDEX(_xlfn.TEXTSPLIT(B372,"-"),3)),'DN轉換表(必要)'!A:A,'DN轉換表(必要)'!B:B,,0),INDEX(_xlfn.TEXTSPLIT(B372,"-"),1),INDEX(_xlfn.TEXTSPLIT(B372,"-"),2),INDEX(_xlfn.TEXTSPLIT(B372,"-"),4),INDEX(_xlfn.TEXTSPLIT(B372,"-"),5)),_xlfn.TEXTJOIN("-",TRUE,_xlfn.XLOOKUP(VALUE(INDEX(_xlfn.TEXTSPLIT(B372,"-"),4)),'DN轉換表(必要)'!A:A,'DN轉換表(必要)'!B:B,,0),INDEX(_xlfn.TEXTSPLIT(B372,"-"),1),INDEX(_xlfn.TEXTSPLIT(B372,"-"),2),INDEX(_xlfn.TEXTSPLIT(B372,"-"),3),INDEX(_xlfn.TEXTSPLIT(B372,"-"),4),INDEX(_xlfn.TEXTSPLIT(B372,"-"),5)))</f>
        <v>1"-IA-2113-AA1E-NA</v>
      </c>
      <c r="F372" s="3" t="str">
        <f>IFERROR(_xlfn.XLOOKUP(_xlfn.CONCAT(表格1[[#This Row],[Series NO]],"_",SUBSTITUTE(F$1,"REV.","")),版本控制!$F:$F,版本控制!$C:$C,,0),"")</f>
        <v>04/22/'25</v>
      </c>
      <c r="G372" s="3" t="str">
        <f>IFERROR(_xlfn.XLOOKUP(_xlfn.CONCAT(表格1[[#This Row],[Series NO]],"_",SUBSTITUTE(G$1,"REV.","")),版本控制!$F:$F,版本控制!$C:$C,,0),"")</f>
        <v/>
      </c>
      <c r="H372" s="3" t="str">
        <f>IFERROR(_xlfn.XLOOKUP(_xlfn.CONCAT(表格1[[#This Row],[Series NO]],"_",SUBSTITUTE(H$1,"REV.","")),版本控制!$F:$F,版本控制!$C:$C,,0),"")</f>
        <v/>
      </c>
      <c r="I372" s="3" t="str">
        <f>IFERROR(_xlfn.XLOOKUP(_xlfn.CONCAT(表格1[[#This Row],[Series NO]],"_",SUBSTITUTE(I$1,"REV.","")),版本控制!$F:$F,版本控制!$C:$C,,0),"")</f>
        <v/>
      </c>
      <c r="J372" s="3" t="str">
        <f>IFERROR(_xlfn.XLOOKUP(_xlfn.CONCAT(表格1[[#This Row],[Series NO]],"_",SUBSTITUTE(J$1,"REV.","")),版本控制!$F:$F,版本控制!$C:$C,,0),"")</f>
        <v/>
      </c>
      <c r="K372" s="3" t="str" cm="1">
        <f t="array" ref="K372">INDEX(F$1:J$1,1,MATCH(1,1/($F372:J372&lt;&gt;"")))</f>
        <v>REV.1</v>
      </c>
      <c r="L372" s="3" t="str" cm="1">
        <f t="array" ref="L372">LOOKUP(2,1/($F372:J372&lt;&gt;""),$F372:J372)</f>
        <v>04/22/'25</v>
      </c>
      <c r="M372" s="3"/>
      <c r="N372" s="3" t="str">
        <f t="shared" si="12"/>
        <v>0370</v>
      </c>
      <c r="O372" s="28"/>
      <c r="P372" s="28"/>
      <c r="Q372" s="22" cm="1">
        <f t="array" ref="Q372">_xlfn.XLOOKUP(INDEX(_xlfn.TEXTSPLIT(表格1[[#This Row],[LINE   NUMBER]],"-"),1),'DN轉換表(必要)'!B:B,'DN轉換表(必要)'!C:C,,0)</f>
        <v>1</v>
      </c>
      <c r="R372" s="22" t="str" cm="1">
        <f t="array" ref="R372">IF(IFERROR(MATCH(INDEX(_xlfn.TEXTSPLIT(表格1[[#This Row],[LINE   NUMBER]],"-"),2),介質清單!I:I,0)&gt;=1,FALSE),"Trim",INDEX(_xlfn.TEXTSPLIT(表格1[[#This Row],[LINE   NUMBER]],"-"),2))</f>
        <v>IA</v>
      </c>
      <c r="S372" s="22" t="str" cm="1">
        <f t="array" ref="S37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2113</v>
      </c>
      <c r="T372" s="22" t="str" cm="1">
        <f t="array" ref="T372">IF(LEN(INDEX(_xlfn.TEXTSPLIT(表格1[[#This Row],[LINE   NUMBER]],"-"),4))=4,INDEX(_xlfn.TEXTSPLIT(表格1[[#This Row],[LINE   NUMBER]],"-"),4),IF(LEN(MID(E372,FIND("AA",E372,1),4))=4,MID(E372,FIND("AA",E372,1),4),"Wrong"))</f>
        <v>AA1E</v>
      </c>
      <c r="U372" s="22" t="str" cm="1">
        <f t="array" ref="U37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72" s="22" t="str">
        <f>_xlfn.XLOOKUP(表格1[[#This Row],[級數]],管道等级索引表!B:B,管道等级索引表!G:G,,0)</f>
        <v>TP304</v>
      </c>
      <c r="W372" s="22" t="s">
        <v>5</v>
      </c>
      <c r="X372" s="22"/>
      <c r="Y372" s="22"/>
      <c r="Z372" s="22" t="str">
        <f>_xlfn.CONCAT(表格1[[#This Row],[系統]],"-",表格1[[#This Row],[編號]])</f>
        <v>IA-2113</v>
      </c>
      <c r="AA372" s="22"/>
      <c r="AB37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7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72" s="24" t="str">
        <f>IFERROR(_xlfn.XLOOKUP(表格1[[#This Row],[Line_No]],管道特性一覽表!A:A,管道特性一覽表!P:P,,0),"")</f>
        <v>空氣</v>
      </c>
      <c r="AE372" s="24" t="str" cm="1">
        <f t="array" ref="AE372">_xlfn.IFNA(_xlfn.XLOOKUP(表格1[[#This Row],[Series NO]],'依TP NO.篩選'!A:A,'依TP NO.篩選'!R:R,,0),_xlfn.XLOOKUP(VALUE(表格1[[#This Row],[Series NO]]),VALUE('依TP NO.篩選'!A:A),'依TP NO.篩選'!R:R,,0))</f>
        <v>TP-030</v>
      </c>
      <c r="AF372" s="24" t="str">
        <f>_xlfn.XLOOKUP(表格1[[#This Row],[系統]],介質清單!A:A,介質清單!B:B,,0)</f>
        <v>儀表空氣</v>
      </c>
      <c r="AG372" s="25"/>
      <c r="AH372" s="22" t="s">
        <v>3433</v>
      </c>
      <c r="AI372" s="24"/>
      <c r="AJ37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72" s="2" t="str" cm="1">
        <f t="array" ref="AK372">IFERROR(_xlfn.TEXTJOIN("-",TRUE,INDEX(_xlfn.TEXTSPLIT(B372,"-"),1),INDEX(_xlfn.TEXTSPLIT(B372,"-"),2),INDEX(_xlfn.TEXTSPLIT(B372,"-"),4),INDEX(_xlfn.TEXTSPLIT(B372,"-"),5)),_xlfn.TEXTJOIN("-",TRUE,_xlfn.XLOOKUP(VALUE(INDEX(_xlfn.TEXTSPLIT(B372,"-"),4)),'DN轉換表(必要)'!A:A,'DN轉換表(必要)'!B:B,,0),INDEX(_xlfn.TEXTSPLIT(B372,"-"),1),INDEX(_xlfn.TEXTSPLIT(B372,"-"),2),INDEX(_xlfn.TEXTSPLIT(B372,"-"),3),INDEX(_xlfn.TEXTSPLIT(B372,"-"),4),INDEX(_xlfn.TEXTSPLIT(B372,"-"),5)))</f>
        <v>IA-2113-AA1E-NA</v>
      </c>
      <c r="AL372" s="2" t="str">
        <f>IF(ISNUMBER(IFERROR(_xlfn.XLOOKUP(表格1[[#This Row],[Line_No]],'TEMP VALUE'!A:A,'DRAWING LIST'!A:A,,0),"")),"v","")</f>
        <v>v</v>
      </c>
      <c r="AM372" s="2" t="str">
        <f>_xlfn.XLOOKUP(表格1[[#This Row],[Series NO]], 版本控制!$A:$A, 版本控制!$E:$E, , 0, -1)</f>
        <v>啟用</v>
      </c>
    </row>
    <row r="373" spans="1:39">
      <c r="A373" s="18">
        <f>'圖號清單-114.04.25'!A373</f>
        <v>371</v>
      </c>
      <c r="B373" s="14" t="str">
        <f>_xlfn.XLOOKUP(表格1[[#This Row],[Series NO]],'圖號清單-114.04.25'!A:A,'圖號清單-114.04.25'!B:B,,0)</f>
        <v>IA-2114-25-AA1E-NA-1</v>
      </c>
      <c r="C373" s="3" t="str">
        <f>COUNTIF($AK$2:AK373, AK373) &amp; "/" &amp; COUNTIF($AK$2:$AK$3003, AK373)</f>
        <v>1/2</v>
      </c>
      <c r="D373" s="3" t="str">
        <f t="shared" si="10"/>
        <v>IA-2114-25-AA1E-NA</v>
      </c>
      <c r="E373" s="14" t="str" cm="1">
        <f t="array" ref="E373">IFERROR(_xlfn.TEXTJOIN("-",TRUE,_xlfn.XLOOKUP(VALUE(INDEX(_xlfn.TEXTSPLIT(B373,"-"),3)),'DN轉換表(必要)'!A:A,'DN轉換表(必要)'!B:B,,0),INDEX(_xlfn.TEXTSPLIT(B373,"-"),1),INDEX(_xlfn.TEXTSPLIT(B373,"-"),2),INDEX(_xlfn.TEXTSPLIT(B373,"-"),4),INDEX(_xlfn.TEXTSPLIT(B373,"-"),5)),_xlfn.TEXTJOIN("-",TRUE,_xlfn.XLOOKUP(VALUE(INDEX(_xlfn.TEXTSPLIT(B373,"-"),4)),'DN轉換表(必要)'!A:A,'DN轉換表(必要)'!B:B,,0),INDEX(_xlfn.TEXTSPLIT(B373,"-"),1),INDEX(_xlfn.TEXTSPLIT(B373,"-"),2),INDEX(_xlfn.TEXTSPLIT(B373,"-"),3),INDEX(_xlfn.TEXTSPLIT(B373,"-"),4),INDEX(_xlfn.TEXTSPLIT(B373,"-"),5)))</f>
        <v>1"-IA-2114-AA1E-NA</v>
      </c>
      <c r="F373" s="3" t="str">
        <f>IFERROR(_xlfn.XLOOKUP(_xlfn.CONCAT(表格1[[#This Row],[Series NO]],"_",SUBSTITUTE(F$1,"REV.","")),版本控制!$F:$F,版本控制!$C:$C,,0),"")</f>
        <v>04/22/'25</v>
      </c>
      <c r="G373" s="3" t="str">
        <f>IFERROR(_xlfn.XLOOKUP(_xlfn.CONCAT(表格1[[#This Row],[Series NO]],"_",SUBSTITUTE(G$1,"REV.","")),版本控制!$F:$F,版本控制!$C:$C,,0),"")</f>
        <v/>
      </c>
      <c r="H373" s="3" t="str">
        <f>IFERROR(_xlfn.XLOOKUP(_xlfn.CONCAT(表格1[[#This Row],[Series NO]],"_",SUBSTITUTE(H$1,"REV.","")),版本控制!$F:$F,版本控制!$C:$C,,0),"")</f>
        <v/>
      </c>
      <c r="I373" s="3" t="str">
        <f>IFERROR(_xlfn.XLOOKUP(_xlfn.CONCAT(表格1[[#This Row],[Series NO]],"_",SUBSTITUTE(I$1,"REV.","")),版本控制!$F:$F,版本控制!$C:$C,,0),"")</f>
        <v/>
      </c>
      <c r="J373" s="3" t="str">
        <f>IFERROR(_xlfn.XLOOKUP(_xlfn.CONCAT(表格1[[#This Row],[Series NO]],"_",SUBSTITUTE(J$1,"REV.","")),版本控制!$F:$F,版本控制!$C:$C,,0),"")</f>
        <v/>
      </c>
      <c r="K373" s="3" t="str" cm="1">
        <f t="array" ref="K373">INDEX(F$1:J$1,1,MATCH(1,1/($F373:J373&lt;&gt;"")))</f>
        <v>REV.1</v>
      </c>
      <c r="L373" s="3" t="str" cm="1">
        <f t="array" ref="L373">LOOKUP(2,1/($F373:J373&lt;&gt;""),$F373:J373)</f>
        <v>04/22/'25</v>
      </c>
      <c r="M373" s="3"/>
      <c r="N373" s="3" t="str">
        <f t="shared" si="12"/>
        <v>0371</v>
      </c>
      <c r="O373" s="28"/>
      <c r="P373" s="15"/>
      <c r="Q373" s="22" cm="1">
        <f t="array" ref="Q373">_xlfn.XLOOKUP(INDEX(_xlfn.TEXTSPLIT(表格1[[#This Row],[LINE   NUMBER]],"-"),1),'DN轉換表(必要)'!B:B,'DN轉換表(必要)'!C:C,,0)</f>
        <v>1</v>
      </c>
      <c r="R373" s="22" t="str" cm="1">
        <f t="array" ref="R373">IF(IFERROR(MATCH(INDEX(_xlfn.TEXTSPLIT(表格1[[#This Row],[LINE   NUMBER]],"-"),2),介質清單!I:I,0)&gt;=1,FALSE),"Trim",INDEX(_xlfn.TEXTSPLIT(表格1[[#This Row],[LINE   NUMBER]],"-"),2))</f>
        <v>IA</v>
      </c>
      <c r="S373" s="22" t="str" cm="1">
        <f t="array" ref="S37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2114</v>
      </c>
      <c r="T373" s="22" t="str" cm="1">
        <f t="array" ref="T373">IF(LEN(INDEX(_xlfn.TEXTSPLIT(表格1[[#This Row],[LINE   NUMBER]],"-"),4))=4,INDEX(_xlfn.TEXTSPLIT(表格1[[#This Row],[LINE   NUMBER]],"-"),4),IF(LEN(MID(E373,FIND("AA",E373,1),4))=4,MID(E373,FIND("AA",E373,1),4),"Wrong"))</f>
        <v>AA1E</v>
      </c>
      <c r="U373" s="22" t="str" cm="1">
        <f t="array" ref="U37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73" s="22" t="str">
        <f>_xlfn.XLOOKUP(表格1[[#This Row],[級數]],管道等级索引表!B:B,管道等级索引表!G:G,,0)</f>
        <v>TP304</v>
      </c>
      <c r="W373" s="22" t="s">
        <v>5</v>
      </c>
      <c r="X373" s="22"/>
      <c r="Y373" s="22"/>
      <c r="Z373" s="22" t="str">
        <f>_xlfn.CONCAT(表格1[[#This Row],[系統]],"-",表格1[[#This Row],[編號]])</f>
        <v>IA-2114</v>
      </c>
      <c r="AA373" s="22"/>
      <c r="AB37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7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73" s="24" t="str">
        <f>IFERROR(_xlfn.XLOOKUP(表格1[[#This Row],[Line_No]],管道特性一覽表!A:A,管道特性一覽表!P:P,,0),"")</f>
        <v>空氣</v>
      </c>
      <c r="AE373" s="24" t="str" cm="1">
        <f t="array" ref="AE373">_xlfn.IFNA(_xlfn.XLOOKUP(表格1[[#This Row],[Series NO]],'依TP NO.篩選'!A:A,'依TP NO.篩選'!R:R,,0),_xlfn.XLOOKUP(VALUE(表格1[[#This Row],[Series NO]]),VALUE('依TP NO.篩選'!A:A),'依TP NO.篩選'!R:R,,0))</f>
        <v>TP-030</v>
      </c>
      <c r="AF373" s="24" t="str">
        <f>_xlfn.XLOOKUP(表格1[[#This Row],[系統]],介質清單!A:A,介質清單!B:B,,0)</f>
        <v>儀表空氣</v>
      </c>
      <c r="AG373" s="25"/>
      <c r="AH373" s="22" t="s">
        <v>3433</v>
      </c>
      <c r="AI373" s="24"/>
      <c r="AJ37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73" s="2" t="str" cm="1">
        <f t="array" ref="AK373">IFERROR(_xlfn.TEXTJOIN("-",TRUE,INDEX(_xlfn.TEXTSPLIT(B373,"-"),1),INDEX(_xlfn.TEXTSPLIT(B373,"-"),2),INDEX(_xlfn.TEXTSPLIT(B373,"-"),4),INDEX(_xlfn.TEXTSPLIT(B373,"-"),5)),_xlfn.TEXTJOIN("-",TRUE,_xlfn.XLOOKUP(VALUE(INDEX(_xlfn.TEXTSPLIT(B373,"-"),4)),'DN轉換表(必要)'!A:A,'DN轉換表(必要)'!B:B,,0),INDEX(_xlfn.TEXTSPLIT(B373,"-"),1),INDEX(_xlfn.TEXTSPLIT(B373,"-"),2),INDEX(_xlfn.TEXTSPLIT(B373,"-"),3),INDEX(_xlfn.TEXTSPLIT(B373,"-"),4),INDEX(_xlfn.TEXTSPLIT(B373,"-"),5)))</f>
        <v>IA-2114-AA1E-NA</v>
      </c>
      <c r="AL373" s="2" t="str">
        <f>IF(ISNUMBER(IFERROR(_xlfn.XLOOKUP(表格1[[#This Row],[Line_No]],'TEMP VALUE'!A:A,'DRAWING LIST'!A:A,,0),"")),"v","")</f>
        <v>v</v>
      </c>
      <c r="AM373" s="2" t="str">
        <f>_xlfn.XLOOKUP(表格1[[#This Row],[Series NO]], 版本控制!$A:$A, 版本控制!$E:$E, , 0, -1)</f>
        <v>啟用</v>
      </c>
    </row>
    <row r="374" spans="1:39">
      <c r="A374" s="18">
        <f>'圖號清單-114.04.25'!A374</f>
        <v>372</v>
      </c>
      <c r="B374" s="14" t="str">
        <f>_xlfn.XLOOKUP(表格1[[#This Row],[Series NO]],'圖號清單-114.04.25'!A:A,'圖號清單-114.04.25'!B:B,,0)</f>
        <v>IA-2114-25-AA1E-NA-2</v>
      </c>
      <c r="C374" s="3" t="str">
        <f>COUNTIF($AK$2:AK374, AK374) &amp; "/" &amp; COUNTIF($AK$2:$AK$3003, AK374)</f>
        <v>2/2</v>
      </c>
      <c r="D374" s="3" t="str">
        <f t="shared" si="10"/>
        <v>IA-2114-25-AA1E-NA</v>
      </c>
      <c r="E374" s="14" t="str" cm="1">
        <f t="array" ref="E374">IFERROR(_xlfn.TEXTJOIN("-",TRUE,_xlfn.XLOOKUP(VALUE(INDEX(_xlfn.TEXTSPLIT(B374,"-"),3)),'DN轉換表(必要)'!A:A,'DN轉換表(必要)'!B:B,,0),INDEX(_xlfn.TEXTSPLIT(B374,"-"),1),INDEX(_xlfn.TEXTSPLIT(B374,"-"),2),INDEX(_xlfn.TEXTSPLIT(B374,"-"),4),INDEX(_xlfn.TEXTSPLIT(B374,"-"),5)),_xlfn.TEXTJOIN("-",TRUE,_xlfn.XLOOKUP(VALUE(INDEX(_xlfn.TEXTSPLIT(B374,"-"),4)),'DN轉換表(必要)'!A:A,'DN轉換表(必要)'!B:B,,0),INDEX(_xlfn.TEXTSPLIT(B374,"-"),1),INDEX(_xlfn.TEXTSPLIT(B374,"-"),2),INDEX(_xlfn.TEXTSPLIT(B374,"-"),3),INDEX(_xlfn.TEXTSPLIT(B374,"-"),4),INDEX(_xlfn.TEXTSPLIT(B374,"-"),5)))</f>
        <v>1"-IA-2114-AA1E-NA</v>
      </c>
      <c r="F374" s="3" t="str">
        <f>IFERROR(_xlfn.XLOOKUP(_xlfn.CONCAT(表格1[[#This Row],[Series NO]],"_",SUBSTITUTE(F$1,"REV.","")),版本控制!$F:$F,版本控制!$C:$C,,0),"")</f>
        <v>04/22/'25</v>
      </c>
      <c r="G374" s="3" t="str">
        <f>IFERROR(_xlfn.XLOOKUP(_xlfn.CONCAT(表格1[[#This Row],[Series NO]],"_",SUBSTITUTE(G$1,"REV.","")),版本控制!$F:$F,版本控制!$C:$C,,0),"")</f>
        <v/>
      </c>
      <c r="H374" s="3" t="str">
        <f>IFERROR(_xlfn.XLOOKUP(_xlfn.CONCAT(表格1[[#This Row],[Series NO]],"_",SUBSTITUTE(H$1,"REV.","")),版本控制!$F:$F,版本控制!$C:$C,,0),"")</f>
        <v/>
      </c>
      <c r="I374" s="3" t="str">
        <f>IFERROR(_xlfn.XLOOKUP(_xlfn.CONCAT(表格1[[#This Row],[Series NO]],"_",SUBSTITUTE(I$1,"REV.","")),版本控制!$F:$F,版本控制!$C:$C,,0),"")</f>
        <v/>
      </c>
      <c r="J374" s="3" t="str">
        <f>IFERROR(_xlfn.XLOOKUP(_xlfn.CONCAT(表格1[[#This Row],[Series NO]],"_",SUBSTITUTE(J$1,"REV.","")),版本控制!$F:$F,版本控制!$C:$C,,0),"")</f>
        <v/>
      </c>
      <c r="K374" s="3" t="str" cm="1">
        <f t="array" ref="K374">INDEX(F$1:J$1,1,MATCH(1,1/($F374:J374&lt;&gt;"")))</f>
        <v>REV.1</v>
      </c>
      <c r="L374" s="3" t="str" cm="1">
        <f t="array" ref="L374">LOOKUP(2,1/($F374:J374&lt;&gt;""),$F374:J374)</f>
        <v>04/22/'25</v>
      </c>
      <c r="M374" s="3"/>
      <c r="N374" s="3" t="str">
        <f t="shared" si="12"/>
        <v>0372</v>
      </c>
      <c r="O374" s="28"/>
      <c r="P374" s="15"/>
      <c r="Q374" s="22" cm="1">
        <f t="array" ref="Q374">_xlfn.XLOOKUP(INDEX(_xlfn.TEXTSPLIT(表格1[[#This Row],[LINE   NUMBER]],"-"),1),'DN轉換表(必要)'!B:B,'DN轉換表(必要)'!C:C,,0)</f>
        <v>1</v>
      </c>
      <c r="R374" s="22" t="str" cm="1">
        <f t="array" ref="R374">IF(IFERROR(MATCH(INDEX(_xlfn.TEXTSPLIT(表格1[[#This Row],[LINE   NUMBER]],"-"),2),介質清單!I:I,0)&gt;=1,FALSE),"Trim",INDEX(_xlfn.TEXTSPLIT(表格1[[#This Row],[LINE   NUMBER]],"-"),2))</f>
        <v>IA</v>
      </c>
      <c r="S374" s="22" t="str" cm="1">
        <f t="array" ref="S37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2114</v>
      </c>
      <c r="T374" s="22" t="str" cm="1">
        <f t="array" ref="T374">IF(LEN(INDEX(_xlfn.TEXTSPLIT(表格1[[#This Row],[LINE   NUMBER]],"-"),4))=4,INDEX(_xlfn.TEXTSPLIT(表格1[[#This Row],[LINE   NUMBER]],"-"),4),IF(LEN(MID(E374,FIND("AA",E374,1),4))=4,MID(E374,FIND("AA",E374,1),4),"Wrong"))</f>
        <v>AA1E</v>
      </c>
      <c r="U374" s="22" t="str" cm="1">
        <f t="array" ref="U37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74" s="22" t="str">
        <f>_xlfn.XLOOKUP(表格1[[#This Row],[級數]],管道等级索引表!B:B,管道等级索引表!G:G,,0)</f>
        <v>TP304</v>
      </c>
      <c r="W374" s="22" t="s">
        <v>5</v>
      </c>
      <c r="X374" s="22"/>
      <c r="Y374" s="22"/>
      <c r="Z374" s="22" t="str">
        <f>_xlfn.CONCAT(表格1[[#This Row],[系統]],"-",表格1[[#This Row],[編號]])</f>
        <v>IA-2114</v>
      </c>
      <c r="AA374" s="22"/>
      <c r="AB37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7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74" s="24" t="str">
        <f>IFERROR(_xlfn.XLOOKUP(表格1[[#This Row],[Line_No]],管道特性一覽表!A:A,管道特性一覽表!P:P,,0),"")</f>
        <v>空氣</v>
      </c>
      <c r="AE374" s="24" t="str" cm="1">
        <f t="array" ref="AE374">_xlfn.IFNA(_xlfn.XLOOKUP(表格1[[#This Row],[Series NO]],'依TP NO.篩選'!A:A,'依TP NO.篩選'!R:R,,0),_xlfn.XLOOKUP(VALUE(表格1[[#This Row],[Series NO]]),VALUE('依TP NO.篩選'!A:A),'依TP NO.篩選'!R:R,,0))</f>
        <v>TP-030</v>
      </c>
      <c r="AF374" s="24" t="str">
        <f>_xlfn.XLOOKUP(表格1[[#This Row],[系統]],介質清單!A:A,介質清單!B:B,,0)</f>
        <v>儀表空氣</v>
      </c>
      <c r="AG374" s="25"/>
      <c r="AH374" s="22" t="s">
        <v>3433</v>
      </c>
      <c r="AI374" s="24"/>
      <c r="AJ37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74" s="2" t="str" cm="1">
        <f t="array" ref="AK374">IFERROR(_xlfn.TEXTJOIN("-",TRUE,INDEX(_xlfn.TEXTSPLIT(B374,"-"),1),INDEX(_xlfn.TEXTSPLIT(B374,"-"),2),INDEX(_xlfn.TEXTSPLIT(B374,"-"),4),INDEX(_xlfn.TEXTSPLIT(B374,"-"),5)),_xlfn.TEXTJOIN("-",TRUE,_xlfn.XLOOKUP(VALUE(INDEX(_xlfn.TEXTSPLIT(B374,"-"),4)),'DN轉換表(必要)'!A:A,'DN轉換表(必要)'!B:B,,0),INDEX(_xlfn.TEXTSPLIT(B374,"-"),1),INDEX(_xlfn.TEXTSPLIT(B374,"-"),2),INDEX(_xlfn.TEXTSPLIT(B374,"-"),3),INDEX(_xlfn.TEXTSPLIT(B374,"-"),4),INDEX(_xlfn.TEXTSPLIT(B374,"-"),5)))</f>
        <v>IA-2114-AA1E-NA</v>
      </c>
      <c r="AL374" s="2" t="str">
        <f>IF(ISNUMBER(IFERROR(_xlfn.XLOOKUP(表格1[[#This Row],[Line_No]],'TEMP VALUE'!A:A,'DRAWING LIST'!A:A,,0),"")),"v","")</f>
        <v>v</v>
      </c>
      <c r="AM374" s="2" t="str">
        <f>_xlfn.XLOOKUP(表格1[[#This Row],[Series NO]], 版本控制!$A:$A, 版本控制!$E:$E, , 0, -1)</f>
        <v>啟用</v>
      </c>
    </row>
    <row r="375" spans="1:39">
      <c r="A375" s="18">
        <f>'圖號清單-114.04.25'!A375</f>
        <v>373</v>
      </c>
      <c r="B375" s="14" t="str">
        <f>_xlfn.XLOOKUP(表格1[[#This Row],[Series NO]],'圖號清單-114.04.25'!A:A,'圖號清單-114.04.25'!B:B,,0)</f>
        <v>IA-2115-25-AA1E-NA-1</v>
      </c>
      <c r="C375" s="3" t="str">
        <f>COUNTIF($AK$2:AK375, AK375) &amp; "/" &amp; COUNTIF($AK$2:$AK$3003, AK375)</f>
        <v>1/2</v>
      </c>
      <c r="D375" s="3" t="str">
        <f t="shared" si="10"/>
        <v>IA-2115-25-AA1E-NA</v>
      </c>
      <c r="E375" s="14" t="str" cm="1">
        <f t="array" ref="E375">IFERROR(_xlfn.TEXTJOIN("-",TRUE,_xlfn.XLOOKUP(VALUE(INDEX(_xlfn.TEXTSPLIT(B375,"-"),3)),'DN轉換表(必要)'!A:A,'DN轉換表(必要)'!B:B,,0),INDEX(_xlfn.TEXTSPLIT(B375,"-"),1),INDEX(_xlfn.TEXTSPLIT(B375,"-"),2),INDEX(_xlfn.TEXTSPLIT(B375,"-"),4),INDEX(_xlfn.TEXTSPLIT(B375,"-"),5)),_xlfn.TEXTJOIN("-",TRUE,_xlfn.XLOOKUP(VALUE(INDEX(_xlfn.TEXTSPLIT(B375,"-"),4)),'DN轉換表(必要)'!A:A,'DN轉換表(必要)'!B:B,,0),INDEX(_xlfn.TEXTSPLIT(B375,"-"),1),INDEX(_xlfn.TEXTSPLIT(B375,"-"),2),INDEX(_xlfn.TEXTSPLIT(B375,"-"),3),INDEX(_xlfn.TEXTSPLIT(B375,"-"),4),INDEX(_xlfn.TEXTSPLIT(B375,"-"),5)))</f>
        <v>1"-IA-2115-AA1E-NA</v>
      </c>
      <c r="F375" s="3" t="str">
        <f>IFERROR(_xlfn.XLOOKUP(_xlfn.CONCAT(表格1[[#This Row],[Series NO]],"_",SUBSTITUTE(F$1,"REV.","")),版本控制!$F:$F,版本控制!$C:$C,,0),"")</f>
        <v>04/22/'25</v>
      </c>
      <c r="G375" s="3" t="str">
        <f>IFERROR(_xlfn.XLOOKUP(_xlfn.CONCAT(表格1[[#This Row],[Series NO]],"_",SUBSTITUTE(G$1,"REV.","")),版本控制!$F:$F,版本控制!$C:$C,,0),"")</f>
        <v/>
      </c>
      <c r="H375" s="3" t="str">
        <f>IFERROR(_xlfn.XLOOKUP(_xlfn.CONCAT(表格1[[#This Row],[Series NO]],"_",SUBSTITUTE(H$1,"REV.","")),版本控制!$F:$F,版本控制!$C:$C,,0),"")</f>
        <v/>
      </c>
      <c r="I375" s="3" t="str">
        <f>IFERROR(_xlfn.XLOOKUP(_xlfn.CONCAT(表格1[[#This Row],[Series NO]],"_",SUBSTITUTE(I$1,"REV.","")),版本控制!$F:$F,版本控制!$C:$C,,0),"")</f>
        <v/>
      </c>
      <c r="J375" s="3" t="str">
        <f>IFERROR(_xlfn.XLOOKUP(_xlfn.CONCAT(表格1[[#This Row],[Series NO]],"_",SUBSTITUTE(J$1,"REV.","")),版本控制!$F:$F,版本控制!$C:$C,,0),"")</f>
        <v/>
      </c>
      <c r="K375" s="3" t="str" cm="1">
        <f t="array" ref="K375">INDEX(F$1:J$1,1,MATCH(1,1/($F375:J375&lt;&gt;"")))</f>
        <v>REV.1</v>
      </c>
      <c r="L375" s="3" t="str" cm="1">
        <f t="array" ref="L375">LOOKUP(2,1/($F375:J375&lt;&gt;""),$F375:J375)</f>
        <v>04/22/'25</v>
      </c>
      <c r="M375" s="3"/>
      <c r="N375" s="3" t="str">
        <f t="shared" si="12"/>
        <v>0373</v>
      </c>
      <c r="O375" s="28"/>
      <c r="P375" s="15"/>
      <c r="Q375" s="22" cm="1">
        <f t="array" ref="Q375">_xlfn.XLOOKUP(INDEX(_xlfn.TEXTSPLIT(表格1[[#This Row],[LINE   NUMBER]],"-"),1),'DN轉換表(必要)'!B:B,'DN轉換表(必要)'!C:C,,0)</f>
        <v>1</v>
      </c>
      <c r="R375" s="22" t="str" cm="1">
        <f t="array" ref="R375">IF(IFERROR(MATCH(INDEX(_xlfn.TEXTSPLIT(表格1[[#This Row],[LINE   NUMBER]],"-"),2),介質清單!I:I,0)&gt;=1,FALSE),"Trim",INDEX(_xlfn.TEXTSPLIT(表格1[[#This Row],[LINE   NUMBER]],"-"),2))</f>
        <v>IA</v>
      </c>
      <c r="S375" s="22" t="str" cm="1">
        <f t="array" ref="S37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2115</v>
      </c>
      <c r="T375" s="22" t="str" cm="1">
        <f t="array" ref="T375">IF(LEN(INDEX(_xlfn.TEXTSPLIT(表格1[[#This Row],[LINE   NUMBER]],"-"),4))=4,INDEX(_xlfn.TEXTSPLIT(表格1[[#This Row],[LINE   NUMBER]],"-"),4),IF(LEN(MID(E375,FIND("AA",E375,1),4))=4,MID(E375,FIND("AA",E375,1),4),"Wrong"))</f>
        <v>AA1E</v>
      </c>
      <c r="U375" s="22" t="str" cm="1">
        <f t="array" ref="U37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75" s="22" t="str">
        <f>_xlfn.XLOOKUP(表格1[[#This Row],[級數]],管道等级索引表!B:B,管道等级索引表!G:G,,0)</f>
        <v>TP304</v>
      </c>
      <c r="W375" s="22" t="s">
        <v>5</v>
      </c>
      <c r="X375" s="22"/>
      <c r="Y375" s="22"/>
      <c r="Z375" s="22" t="str">
        <f>_xlfn.CONCAT(表格1[[#This Row],[系統]],"-",表格1[[#This Row],[編號]])</f>
        <v>IA-2115</v>
      </c>
      <c r="AA375" s="22"/>
      <c r="AB37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7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75" s="24" t="str">
        <f>IFERROR(_xlfn.XLOOKUP(表格1[[#This Row],[Line_No]],管道特性一覽表!A:A,管道特性一覽表!P:P,,0),"")</f>
        <v>空氣</v>
      </c>
      <c r="AE375" s="24" t="str" cm="1">
        <f t="array" ref="AE375">_xlfn.IFNA(_xlfn.XLOOKUP(表格1[[#This Row],[Series NO]],'依TP NO.篩選'!A:A,'依TP NO.篩選'!R:R,,0),_xlfn.XLOOKUP(VALUE(表格1[[#This Row],[Series NO]]),VALUE('依TP NO.篩選'!A:A),'依TP NO.篩選'!R:R,,0))</f>
        <v>TP-030</v>
      </c>
      <c r="AF375" s="24" t="str">
        <f>_xlfn.XLOOKUP(表格1[[#This Row],[系統]],介質清單!A:A,介質清單!B:B,,0)</f>
        <v>儀表空氣</v>
      </c>
      <c r="AG375" s="25"/>
      <c r="AH375" s="22" t="s">
        <v>3433</v>
      </c>
      <c r="AI375" s="24"/>
      <c r="AJ37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75" s="2" t="str" cm="1">
        <f t="array" ref="AK375">IFERROR(_xlfn.TEXTJOIN("-",TRUE,INDEX(_xlfn.TEXTSPLIT(B375,"-"),1),INDEX(_xlfn.TEXTSPLIT(B375,"-"),2),INDEX(_xlfn.TEXTSPLIT(B375,"-"),4),INDEX(_xlfn.TEXTSPLIT(B375,"-"),5)),_xlfn.TEXTJOIN("-",TRUE,_xlfn.XLOOKUP(VALUE(INDEX(_xlfn.TEXTSPLIT(B375,"-"),4)),'DN轉換表(必要)'!A:A,'DN轉換表(必要)'!B:B,,0),INDEX(_xlfn.TEXTSPLIT(B375,"-"),1),INDEX(_xlfn.TEXTSPLIT(B375,"-"),2),INDEX(_xlfn.TEXTSPLIT(B375,"-"),3),INDEX(_xlfn.TEXTSPLIT(B375,"-"),4),INDEX(_xlfn.TEXTSPLIT(B375,"-"),5)))</f>
        <v>IA-2115-AA1E-NA</v>
      </c>
      <c r="AL375" s="2" t="str">
        <f>IF(ISNUMBER(IFERROR(_xlfn.XLOOKUP(表格1[[#This Row],[Line_No]],'TEMP VALUE'!A:A,'DRAWING LIST'!A:A,,0),"")),"v","")</f>
        <v>v</v>
      </c>
      <c r="AM375" s="2" t="str">
        <f>_xlfn.XLOOKUP(表格1[[#This Row],[Series NO]], 版本控制!$A:$A, 版本控制!$E:$E, , 0, -1)</f>
        <v>啟用</v>
      </c>
    </row>
    <row r="376" spans="1:39">
      <c r="A376" s="18">
        <f>'圖號清單-114.04.25'!A376</f>
        <v>374</v>
      </c>
      <c r="B376" s="14" t="str">
        <f>_xlfn.XLOOKUP(表格1[[#This Row],[Series NO]],'圖號清單-114.04.25'!A:A,'圖號清單-114.04.25'!B:B,,0)</f>
        <v>IA-2115-25-AA1E-NA-2</v>
      </c>
      <c r="C376" s="3" t="str">
        <f>COUNTIF($AK$2:AK376, AK376) &amp; "/" &amp; COUNTIF($AK$2:$AK$3003, AK376)</f>
        <v>2/2</v>
      </c>
      <c r="D376" s="3" t="str">
        <f t="shared" si="10"/>
        <v>IA-2115-25-AA1E-NA</v>
      </c>
      <c r="E376" s="14" t="str" cm="1">
        <f t="array" ref="E376">IFERROR(_xlfn.TEXTJOIN("-",TRUE,_xlfn.XLOOKUP(VALUE(INDEX(_xlfn.TEXTSPLIT(B376,"-"),3)),'DN轉換表(必要)'!A:A,'DN轉換表(必要)'!B:B,,0),INDEX(_xlfn.TEXTSPLIT(B376,"-"),1),INDEX(_xlfn.TEXTSPLIT(B376,"-"),2),INDEX(_xlfn.TEXTSPLIT(B376,"-"),4),INDEX(_xlfn.TEXTSPLIT(B376,"-"),5)),_xlfn.TEXTJOIN("-",TRUE,_xlfn.XLOOKUP(VALUE(INDEX(_xlfn.TEXTSPLIT(B376,"-"),4)),'DN轉換表(必要)'!A:A,'DN轉換表(必要)'!B:B,,0),INDEX(_xlfn.TEXTSPLIT(B376,"-"),1),INDEX(_xlfn.TEXTSPLIT(B376,"-"),2),INDEX(_xlfn.TEXTSPLIT(B376,"-"),3),INDEX(_xlfn.TEXTSPLIT(B376,"-"),4),INDEX(_xlfn.TEXTSPLIT(B376,"-"),5)))</f>
        <v>1"-IA-2115-AA1E-NA</v>
      </c>
      <c r="F376" s="3" t="str">
        <f>IFERROR(_xlfn.XLOOKUP(_xlfn.CONCAT(表格1[[#This Row],[Series NO]],"_",SUBSTITUTE(F$1,"REV.","")),版本控制!$F:$F,版本控制!$C:$C,,0),"")</f>
        <v>04/22/'25</v>
      </c>
      <c r="G376" s="3" t="str">
        <f>IFERROR(_xlfn.XLOOKUP(_xlfn.CONCAT(表格1[[#This Row],[Series NO]],"_",SUBSTITUTE(G$1,"REV.","")),版本控制!$F:$F,版本控制!$C:$C,,0),"")</f>
        <v/>
      </c>
      <c r="H376" s="3" t="str">
        <f>IFERROR(_xlfn.XLOOKUP(_xlfn.CONCAT(表格1[[#This Row],[Series NO]],"_",SUBSTITUTE(H$1,"REV.","")),版本控制!$F:$F,版本控制!$C:$C,,0),"")</f>
        <v/>
      </c>
      <c r="I376" s="3" t="str">
        <f>IFERROR(_xlfn.XLOOKUP(_xlfn.CONCAT(表格1[[#This Row],[Series NO]],"_",SUBSTITUTE(I$1,"REV.","")),版本控制!$F:$F,版本控制!$C:$C,,0),"")</f>
        <v/>
      </c>
      <c r="J376" s="3" t="str">
        <f>IFERROR(_xlfn.XLOOKUP(_xlfn.CONCAT(表格1[[#This Row],[Series NO]],"_",SUBSTITUTE(J$1,"REV.","")),版本控制!$F:$F,版本控制!$C:$C,,0),"")</f>
        <v/>
      </c>
      <c r="K376" s="3" t="str" cm="1">
        <f t="array" ref="K376">INDEX(F$1:J$1,1,MATCH(1,1/($F376:J376&lt;&gt;"")))</f>
        <v>REV.1</v>
      </c>
      <c r="L376" s="3" t="str" cm="1">
        <f t="array" ref="L376">LOOKUP(2,1/($F376:J376&lt;&gt;""),$F376:J376)</f>
        <v>04/22/'25</v>
      </c>
      <c r="M376" s="3"/>
      <c r="N376" s="3" t="str">
        <f t="shared" si="12"/>
        <v>0374</v>
      </c>
      <c r="O376" s="28"/>
      <c r="P376" s="28"/>
      <c r="Q376" s="22" cm="1">
        <f t="array" ref="Q376">_xlfn.XLOOKUP(INDEX(_xlfn.TEXTSPLIT(表格1[[#This Row],[LINE   NUMBER]],"-"),1),'DN轉換表(必要)'!B:B,'DN轉換表(必要)'!C:C,,0)</f>
        <v>1</v>
      </c>
      <c r="R376" s="22" t="str" cm="1">
        <f t="array" ref="R376">IF(IFERROR(MATCH(INDEX(_xlfn.TEXTSPLIT(表格1[[#This Row],[LINE   NUMBER]],"-"),2),介質清單!I:I,0)&gt;=1,FALSE),"Trim",INDEX(_xlfn.TEXTSPLIT(表格1[[#This Row],[LINE   NUMBER]],"-"),2))</f>
        <v>IA</v>
      </c>
      <c r="S376" s="22" t="str" cm="1">
        <f t="array" ref="S37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2115</v>
      </c>
      <c r="T376" s="22" t="str" cm="1">
        <f t="array" ref="T376">IF(LEN(INDEX(_xlfn.TEXTSPLIT(表格1[[#This Row],[LINE   NUMBER]],"-"),4))=4,INDEX(_xlfn.TEXTSPLIT(表格1[[#This Row],[LINE   NUMBER]],"-"),4),IF(LEN(MID(E376,FIND("AA",E376,1),4))=4,MID(E376,FIND("AA",E376,1),4),"Wrong"))</f>
        <v>AA1E</v>
      </c>
      <c r="U376" s="22" t="str" cm="1">
        <f t="array" ref="U37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76" s="22" t="str">
        <f>_xlfn.XLOOKUP(表格1[[#This Row],[級數]],管道等级索引表!B:B,管道等级索引表!G:G,,0)</f>
        <v>TP304</v>
      </c>
      <c r="W376" s="22" t="s">
        <v>5</v>
      </c>
      <c r="X376" s="22"/>
      <c r="Y376" s="22"/>
      <c r="Z376" s="22" t="str">
        <f>_xlfn.CONCAT(表格1[[#This Row],[系統]],"-",表格1[[#This Row],[編號]])</f>
        <v>IA-2115</v>
      </c>
      <c r="AA376" s="22"/>
      <c r="AB37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7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76" s="24" t="str">
        <f>IFERROR(_xlfn.XLOOKUP(表格1[[#This Row],[Line_No]],管道特性一覽表!A:A,管道特性一覽表!P:P,,0),"")</f>
        <v>空氣</v>
      </c>
      <c r="AE376" s="24" t="str" cm="1">
        <f t="array" ref="AE376">_xlfn.IFNA(_xlfn.XLOOKUP(表格1[[#This Row],[Series NO]],'依TP NO.篩選'!A:A,'依TP NO.篩選'!R:R,,0),_xlfn.XLOOKUP(VALUE(表格1[[#This Row],[Series NO]]),VALUE('依TP NO.篩選'!A:A),'依TP NO.篩選'!R:R,,0))</f>
        <v>TP-030</v>
      </c>
      <c r="AF376" s="24" t="str">
        <f>_xlfn.XLOOKUP(表格1[[#This Row],[系統]],介質清單!A:A,介質清單!B:B,,0)</f>
        <v>儀表空氣</v>
      </c>
      <c r="AG376" s="25"/>
      <c r="AH376" s="22" t="s">
        <v>3433</v>
      </c>
      <c r="AI376" s="24"/>
      <c r="AJ37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76" s="2" t="str" cm="1">
        <f t="array" ref="AK376">IFERROR(_xlfn.TEXTJOIN("-",TRUE,INDEX(_xlfn.TEXTSPLIT(B376,"-"),1),INDEX(_xlfn.TEXTSPLIT(B376,"-"),2),INDEX(_xlfn.TEXTSPLIT(B376,"-"),4),INDEX(_xlfn.TEXTSPLIT(B376,"-"),5)),_xlfn.TEXTJOIN("-",TRUE,_xlfn.XLOOKUP(VALUE(INDEX(_xlfn.TEXTSPLIT(B376,"-"),4)),'DN轉換表(必要)'!A:A,'DN轉換表(必要)'!B:B,,0),INDEX(_xlfn.TEXTSPLIT(B376,"-"),1),INDEX(_xlfn.TEXTSPLIT(B376,"-"),2),INDEX(_xlfn.TEXTSPLIT(B376,"-"),3),INDEX(_xlfn.TEXTSPLIT(B376,"-"),4),INDEX(_xlfn.TEXTSPLIT(B376,"-"),5)))</f>
        <v>IA-2115-AA1E-NA</v>
      </c>
      <c r="AL376" s="2" t="str">
        <f>IF(ISNUMBER(IFERROR(_xlfn.XLOOKUP(表格1[[#This Row],[Line_No]],'TEMP VALUE'!A:A,'DRAWING LIST'!A:A,,0),"")),"v","")</f>
        <v>v</v>
      </c>
      <c r="AM376" s="2" t="str">
        <f>_xlfn.XLOOKUP(表格1[[#This Row],[Series NO]], 版本控制!$A:$A, 版本控制!$E:$E, , 0, -1)</f>
        <v>啟用</v>
      </c>
    </row>
    <row r="377" spans="1:39">
      <c r="A377" s="18">
        <f>'圖號清單-114.04.25'!A377</f>
        <v>375</v>
      </c>
      <c r="B377" s="14" t="str">
        <f>_xlfn.XLOOKUP(表格1[[#This Row],[Series NO]],'圖號清單-114.04.25'!A:A,'圖號清單-114.04.25'!B:B,,0)</f>
        <v>IA-2116-25-AA1E-NA</v>
      </c>
      <c r="C377" s="3" t="str">
        <f>COUNTIF($AK$2:AK377, AK377) &amp; "/" &amp; COUNTIF($AK$2:$AK$3003, AK377)</f>
        <v>1/1</v>
      </c>
      <c r="D377" s="3" t="str">
        <f t="shared" si="10"/>
        <v>IA-2116-25-AA1E-NA</v>
      </c>
      <c r="E377" s="14" t="str" cm="1">
        <f t="array" ref="E377">IFERROR(_xlfn.TEXTJOIN("-",TRUE,_xlfn.XLOOKUP(VALUE(INDEX(_xlfn.TEXTSPLIT(B377,"-"),3)),'DN轉換表(必要)'!A:A,'DN轉換表(必要)'!B:B,,0),INDEX(_xlfn.TEXTSPLIT(B377,"-"),1),INDEX(_xlfn.TEXTSPLIT(B377,"-"),2),INDEX(_xlfn.TEXTSPLIT(B377,"-"),4),INDEX(_xlfn.TEXTSPLIT(B377,"-"),5)),_xlfn.TEXTJOIN("-",TRUE,_xlfn.XLOOKUP(VALUE(INDEX(_xlfn.TEXTSPLIT(B377,"-"),4)),'DN轉換表(必要)'!A:A,'DN轉換表(必要)'!B:B,,0),INDEX(_xlfn.TEXTSPLIT(B377,"-"),1),INDEX(_xlfn.TEXTSPLIT(B377,"-"),2),INDEX(_xlfn.TEXTSPLIT(B377,"-"),3),INDEX(_xlfn.TEXTSPLIT(B377,"-"),4),INDEX(_xlfn.TEXTSPLIT(B377,"-"),5)))</f>
        <v>1"-IA-2116-AA1E-NA</v>
      </c>
      <c r="F377" s="3" t="str">
        <f>IFERROR(_xlfn.XLOOKUP(_xlfn.CONCAT(表格1[[#This Row],[Series NO]],"_",SUBSTITUTE(F$1,"REV.","")),版本控制!$F:$F,版本控制!$C:$C,,0),"")</f>
        <v>04/22/'25</v>
      </c>
      <c r="G377" s="3" t="str">
        <f>IFERROR(_xlfn.XLOOKUP(_xlfn.CONCAT(表格1[[#This Row],[Series NO]],"_",SUBSTITUTE(G$1,"REV.","")),版本控制!$F:$F,版本控制!$C:$C,,0),"")</f>
        <v/>
      </c>
      <c r="H377" s="3" t="str">
        <f>IFERROR(_xlfn.XLOOKUP(_xlfn.CONCAT(表格1[[#This Row],[Series NO]],"_",SUBSTITUTE(H$1,"REV.","")),版本控制!$F:$F,版本控制!$C:$C,,0),"")</f>
        <v/>
      </c>
      <c r="I377" s="3" t="str">
        <f>IFERROR(_xlfn.XLOOKUP(_xlfn.CONCAT(表格1[[#This Row],[Series NO]],"_",SUBSTITUTE(I$1,"REV.","")),版本控制!$F:$F,版本控制!$C:$C,,0),"")</f>
        <v/>
      </c>
      <c r="J377" s="3" t="str">
        <f>IFERROR(_xlfn.XLOOKUP(_xlfn.CONCAT(表格1[[#This Row],[Series NO]],"_",SUBSTITUTE(J$1,"REV.","")),版本控制!$F:$F,版本控制!$C:$C,,0),"")</f>
        <v/>
      </c>
      <c r="K377" s="3" t="str" cm="1">
        <f t="array" ref="K377">INDEX(F$1:J$1,1,MATCH(1,1/($F377:J377&lt;&gt;"")))</f>
        <v>REV.1</v>
      </c>
      <c r="L377" s="3" t="str" cm="1">
        <f t="array" ref="L377">LOOKUP(2,1/($F377:J377&lt;&gt;""),$F377:J377)</f>
        <v>04/22/'25</v>
      </c>
      <c r="M377" s="3"/>
      <c r="N377" s="3" t="str">
        <f t="shared" si="12"/>
        <v>0375</v>
      </c>
      <c r="O377" s="28"/>
      <c r="P377" s="28"/>
      <c r="Q377" s="22" cm="1">
        <f t="array" ref="Q377">_xlfn.XLOOKUP(INDEX(_xlfn.TEXTSPLIT(表格1[[#This Row],[LINE   NUMBER]],"-"),1),'DN轉換表(必要)'!B:B,'DN轉換表(必要)'!C:C,,0)</f>
        <v>1</v>
      </c>
      <c r="R377" s="22" t="str" cm="1">
        <f t="array" ref="R377">IF(IFERROR(MATCH(INDEX(_xlfn.TEXTSPLIT(表格1[[#This Row],[LINE   NUMBER]],"-"),2),介質清單!I:I,0)&gt;=1,FALSE),"Trim",INDEX(_xlfn.TEXTSPLIT(表格1[[#This Row],[LINE   NUMBER]],"-"),2))</f>
        <v>IA</v>
      </c>
      <c r="S377" s="22" t="str" cm="1">
        <f t="array" ref="S37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2116</v>
      </c>
      <c r="T377" s="22" t="str" cm="1">
        <f t="array" ref="T377">IF(LEN(INDEX(_xlfn.TEXTSPLIT(表格1[[#This Row],[LINE   NUMBER]],"-"),4))=4,INDEX(_xlfn.TEXTSPLIT(表格1[[#This Row],[LINE   NUMBER]],"-"),4),IF(LEN(MID(E377,FIND("AA",E377,1),4))=4,MID(E377,FIND("AA",E377,1),4),"Wrong"))</f>
        <v>AA1E</v>
      </c>
      <c r="U377" s="22" t="str" cm="1">
        <f t="array" ref="U37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77" s="22" t="str">
        <f>_xlfn.XLOOKUP(表格1[[#This Row],[級數]],管道等级索引表!B:B,管道等级索引表!G:G,,0)</f>
        <v>TP304</v>
      </c>
      <c r="W377" s="22" t="s">
        <v>5</v>
      </c>
      <c r="X377" s="22"/>
      <c r="Y377" s="22"/>
      <c r="Z377" s="22" t="str">
        <f>_xlfn.CONCAT(表格1[[#This Row],[系統]],"-",表格1[[#This Row],[編號]])</f>
        <v>IA-2116</v>
      </c>
      <c r="AA377" s="22"/>
      <c r="AB37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7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77" s="24" t="str">
        <f>IFERROR(_xlfn.XLOOKUP(表格1[[#This Row],[Line_No]],管道特性一覽表!A:A,管道特性一覽表!P:P,,0),"")</f>
        <v>空氣</v>
      </c>
      <c r="AE377" s="24" t="str" cm="1">
        <f t="array" ref="AE377">_xlfn.IFNA(_xlfn.XLOOKUP(表格1[[#This Row],[Series NO]],'依TP NO.篩選'!A:A,'依TP NO.篩選'!R:R,,0),_xlfn.XLOOKUP(VALUE(表格1[[#This Row],[Series NO]]),VALUE('依TP NO.篩選'!A:A),'依TP NO.篩選'!R:R,,0))</f>
        <v>TP-030</v>
      </c>
      <c r="AF377" s="24" t="str">
        <f>_xlfn.XLOOKUP(表格1[[#This Row],[系統]],介質清單!A:A,介質清單!B:B,,0)</f>
        <v>儀表空氣</v>
      </c>
      <c r="AG377" s="25"/>
      <c r="AH377" s="22" t="s">
        <v>3433</v>
      </c>
      <c r="AI377" s="24"/>
      <c r="AJ37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77" s="2" t="str" cm="1">
        <f t="array" ref="AK377">IFERROR(_xlfn.TEXTJOIN("-",TRUE,INDEX(_xlfn.TEXTSPLIT(B377,"-"),1),INDEX(_xlfn.TEXTSPLIT(B377,"-"),2),INDEX(_xlfn.TEXTSPLIT(B377,"-"),4),INDEX(_xlfn.TEXTSPLIT(B377,"-"),5)),_xlfn.TEXTJOIN("-",TRUE,_xlfn.XLOOKUP(VALUE(INDEX(_xlfn.TEXTSPLIT(B377,"-"),4)),'DN轉換表(必要)'!A:A,'DN轉換表(必要)'!B:B,,0),INDEX(_xlfn.TEXTSPLIT(B377,"-"),1),INDEX(_xlfn.TEXTSPLIT(B377,"-"),2),INDEX(_xlfn.TEXTSPLIT(B377,"-"),3),INDEX(_xlfn.TEXTSPLIT(B377,"-"),4),INDEX(_xlfn.TEXTSPLIT(B377,"-"),5)))</f>
        <v>IA-2116-AA1E-NA</v>
      </c>
      <c r="AL377" s="2" t="str">
        <f>IF(ISNUMBER(IFERROR(_xlfn.XLOOKUP(表格1[[#This Row],[Line_No]],'TEMP VALUE'!A:A,'DRAWING LIST'!A:A,,0),"")),"v","")</f>
        <v>v</v>
      </c>
      <c r="AM377" s="2" t="str">
        <f>_xlfn.XLOOKUP(表格1[[#This Row],[Series NO]], 版本控制!$A:$A, 版本控制!$E:$E, , 0, -1)</f>
        <v>啟用</v>
      </c>
    </row>
    <row r="378" spans="1:39">
      <c r="A378" s="18">
        <f>'圖號清單-114.04.25'!A378</f>
        <v>376</v>
      </c>
      <c r="B378" s="14" t="str">
        <f>_xlfn.XLOOKUP(表格1[[#This Row],[Series NO]],'圖號清單-114.04.25'!A:A,'圖號清單-114.04.25'!B:B,,0)</f>
        <v>IA-2117-25-AA1E-NA-1</v>
      </c>
      <c r="C378" s="3" t="str">
        <f>COUNTIF($AK$2:AK378, AK378) &amp; "/" &amp; COUNTIF($AK$2:$AK$3003, AK378)</f>
        <v>1/2</v>
      </c>
      <c r="D378" s="3" t="str">
        <f t="shared" si="10"/>
        <v>IA-2117-25-AA1E-NA</v>
      </c>
      <c r="E378" s="14" t="str" cm="1">
        <f t="array" ref="E378">IFERROR(_xlfn.TEXTJOIN("-",TRUE,_xlfn.XLOOKUP(VALUE(INDEX(_xlfn.TEXTSPLIT(B378,"-"),3)),'DN轉換表(必要)'!A:A,'DN轉換表(必要)'!B:B,,0),INDEX(_xlfn.TEXTSPLIT(B378,"-"),1),INDEX(_xlfn.TEXTSPLIT(B378,"-"),2),INDEX(_xlfn.TEXTSPLIT(B378,"-"),4),INDEX(_xlfn.TEXTSPLIT(B378,"-"),5)),_xlfn.TEXTJOIN("-",TRUE,_xlfn.XLOOKUP(VALUE(INDEX(_xlfn.TEXTSPLIT(B378,"-"),4)),'DN轉換表(必要)'!A:A,'DN轉換表(必要)'!B:B,,0),INDEX(_xlfn.TEXTSPLIT(B378,"-"),1),INDEX(_xlfn.TEXTSPLIT(B378,"-"),2),INDEX(_xlfn.TEXTSPLIT(B378,"-"),3),INDEX(_xlfn.TEXTSPLIT(B378,"-"),4),INDEX(_xlfn.TEXTSPLIT(B378,"-"),5)))</f>
        <v>1"-IA-2117-AA1E-NA</v>
      </c>
      <c r="F378" s="3" t="str">
        <f>IFERROR(_xlfn.XLOOKUP(_xlfn.CONCAT(表格1[[#This Row],[Series NO]],"_",SUBSTITUTE(F$1,"REV.","")),版本控制!$F:$F,版本控制!$C:$C,,0),"")</f>
        <v>04/22/'25</v>
      </c>
      <c r="G378" s="3" t="str">
        <f>IFERROR(_xlfn.XLOOKUP(_xlfn.CONCAT(表格1[[#This Row],[Series NO]],"_",SUBSTITUTE(G$1,"REV.","")),版本控制!$F:$F,版本控制!$C:$C,,0),"")</f>
        <v/>
      </c>
      <c r="H378" s="3" t="str">
        <f>IFERROR(_xlfn.XLOOKUP(_xlfn.CONCAT(表格1[[#This Row],[Series NO]],"_",SUBSTITUTE(H$1,"REV.","")),版本控制!$F:$F,版本控制!$C:$C,,0),"")</f>
        <v/>
      </c>
      <c r="I378" s="3" t="str">
        <f>IFERROR(_xlfn.XLOOKUP(_xlfn.CONCAT(表格1[[#This Row],[Series NO]],"_",SUBSTITUTE(I$1,"REV.","")),版本控制!$F:$F,版本控制!$C:$C,,0),"")</f>
        <v/>
      </c>
      <c r="J378" s="3" t="str">
        <f>IFERROR(_xlfn.XLOOKUP(_xlfn.CONCAT(表格1[[#This Row],[Series NO]],"_",SUBSTITUTE(J$1,"REV.","")),版本控制!$F:$F,版本控制!$C:$C,,0),"")</f>
        <v/>
      </c>
      <c r="K378" s="3" t="str" cm="1">
        <f t="array" ref="K378">INDEX(F$1:J$1,1,MATCH(1,1/($F378:J378&lt;&gt;"")))</f>
        <v>REV.1</v>
      </c>
      <c r="L378" s="3" t="str" cm="1">
        <f t="array" ref="L378">LOOKUP(2,1/($F378:J378&lt;&gt;""),$F378:J378)</f>
        <v>04/22/'25</v>
      </c>
      <c r="M378" s="3"/>
      <c r="N378" s="3" t="str">
        <f t="shared" si="12"/>
        <v>0376</v>
      </c>
      <c r="O378" s="28"/>
      <c r="P378" s="28"/>
      <c r="Q378" s="22" cm="1">
        <f t="array" ref="Q378">_xlfn.XLOOKUP(INDEX(_xlfn.TEXTSPLIT(表格1[[#This Row],[LINE   NUMBER]],"-"),1),'DN轉換表(必要)'!B:B,'DN轉換表(必要)'!C:C,,0)</f>
        <v>1</v>
      </c>
      <c r="R378" s="22" t="str" cm="1">
        <f t="array" ref="R378">IF(IFERROR(MATCH(INDEX(_xlfn.TEXTSPLIT(表格1[[#This Row],[LINE   NUMBER]],"-"),2),介質清單!I:I,0)&gt;=1,FALSE),"Trim",INDEX(_xlfn.TEXTSPLIT(表格1[[#This Row],[LINE   NUMBER]],"-"),2))</f>
        <v>IA</v>
      </c>
      <c r="S378" s="22" t="str" cm="1">
        <f t="array" ref="S37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2117</v>
      </c>
      <c r="T378" s="22" t="str" cm="1">
        <f t="array" ref="T378">IF(LEN(INDEX(_xlfn.TEXTSPLIT(表格1[[#This Row],[LINE   NUMBER]],"-"),4))=4,INDEX(_xlfn.TEXTSPLIT(表格1[[#This Row],[LINE   NUMBER]],"-"),4),IF(LEN(MID(E378,FIND("AA",E378,1),4))=4,MID(E378,FIND("AA",E378,1),4),"Wrong"))</f>
        <v>AA1E</v>
      </c>
      <c r="U378" s="22" t="str" cm="1">
        <f t="array" ref="U37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78" s="22" t="str">
        <f>_xlfn.XLOOKUP(表格1[[#This Row],[級數]],管道等级索引表!B:B,管道等级索引表!G:G,,0)</f>
        <v>TP304</v>
      </c>
      <c r="W378" s="22" t="s">
        <v>5</v>
      </c>
      <c r="X378" s="22"/>
      <c r="Y378" s="22"/>
      <c r="Z378" s="22" t="str">
        <f>_xlfn.CONCAT(表格1[[#This Row],[系統]],"-",表格1[[#This Row],[編號]])</f>
        <v>IA-2117</v>
      </c>
      <c r="AA378" s="22"/>
      <c r="AB37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7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78" s="24" t="str">
        <f>IFERROR(_xlfn.XLOOKUP(表格1[[#This Row],[Line_No]],管道特性一覽表!A:A,管道特性一覽表!P:P,,0),"")</f>
        <v>空氣</v>
      </c>
      <c r="AE378" s="24" t="str" cm="1">
        <f t="array" ref="AE378">_xlfn.IFNA(_xlfn.XLOOKUP(表格1[[#This Row],[Series NO]],'依TP NO.篩選'!A:A,'依TP NO.篩選'!R:R,,0),_xlfn.XLOOKUP(VALUE(表格1[[#This Row],[Series NO]]),VALUE('依TP NO.篩選'!A:A),'依TP NO.篩選'!R:R,,0))</f>
        <v>TP-030</v>
      </c>
      <c r="AF378" s="24" t="str">
        <f>_xlfn.XLOOKUP(表格1[[#This Row],[系統]],介質清單!A:A,介質清單!B:B,,0)</f>
        <v>儀表空氣</v>
      </c>
      <c r="AG378" s="25"/>
      <c r="AH378" s="22" t="s">
        <v>3433</v>
      </c>
      <c r="AI378" s="24"/>
      <c r="AJ37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78" s="2" t="str" cm="1">
        <f t="array" ref="AK378">IFERROR(_xlfn.TEXTJOIN("-",TRUE,INDEX(_xlfn.TEXTSPLIT(B378,"-"),1),INDEX(_xlfn.TEXTSPLIT(B378,"-"),2),INDEX(_xlfn.TEXTSPLIT(B378,"-"),4),INDEX(_xlfn.TEXTSPLIT(B378,"-"),5)),_xlfn.TEXTJOIN("-",TRUE,_xlfn.XLOOKUP(VALUE(INDEX(_xlfn.TEXTSPLIT(B378,"-"),4)),'DN轉換表(必要)'!A:A,'DN轉換表(必要)'!B:B,,0),INDEX(_xlfn.TEXTSPLIT(B378,"-"),1),INDEX(_xlfn.TEXTSPLIT(B378,"-"),2),INDEX(_xlfn.TEXTSPLIT(B378,"-"),3),INDEX(_xlfn.TEXTSPLIT(B378,"-"),4),INDEX(_xlfn.TEXTSPLIT(B378,"-"),5)))</f>
        <v>IA-2117-AA1E-NA</v>
      </c>
      <c r="AL378" s="2" t="str">
        <f>IF(ISNUMBER(IFERROR(_xlfn.XLOOKUP(表格1[[#This Row],[Line_No]],'TEMP VALUE'!A:A,'DRAWING LIST'!A:A,,0),"")),"v","")</f>
        <v>v</v>
      </c>
      <c r="AM378" s="2" t="str">
        <f>_xlfn.XLOOKUP(表格1[[#This Row],[Series NO]], 版本控制!$A:$A, 版本控制!$E:$E, , 0, -1)</f>
        <v>啟用</v>
      </c>
    </row>
    <row r="379" spans="1:39">
      <c r="A379" s="18">
        <f>'圖號清單-114.04.25'!A379</f>
        <v>377</v>
      </c>
      <c r="B379" s="14" t="str">
        <f>_xlfn.XLOOKUP(表格1[[#This Row],[Series NO]],'圖號清單-114.04.25'!A:A,'圖號清單-114.04.25'!B:B,,0)</f>
        <v>IA-2117-25-AA1E-NA-2</v>
      </c>
      <c r="C379" s="3" t="str">
        <f>COUNTIF($AK$2:AK379, AK379) &amp; "/" &amp; COUNTIF($AK$2:$AK$3003, AK379)</f>
        <v>2/2</v>
      </c>
      <c r="D379" s="3" t="str">
        <f t="shared" si="10"/>
        <v>IA-2117-25-AA1E-NA</v>
      </c>
      <c r="E379" s="14" t="str" cm="1">
        <f t="array" ref="E379">IFERROR(_xlfn.TEXTJOIN("-",TRUE,_xlfn.XLOOKUP(VALUE(INDEX(_xlfn.TEXTSPLIT(B379,"-"),3)),'DN轉換表(必要)'!A:A,'DN轉換表(必要)'!B:B,,0),INDEX(_xlfn.TEXTSPLIT(B379,"-"),1),INDEX(_xlfn.TEXTSPLIT(B379,"-"),2),INDEX(_xlfn.TEXTSPLIT(B379,"-"),4),INDEX(_xlfn.TEXTSPLIT(B379,"-"),5)),_xlfn.TEXTJOIN("-",TRUE,_xlfn.XLOOKUP(VALUE(INDEX(_xlfn.TEXTSPLIT(B379,"-"),4)),'DN轉換表(必要)'!A:A,'DN轉換表(必要)'!B:B,,0),INDEX(_xlfn.TEXTSPLIT(B379,"-"),1),INDEX(_xlfn.TEXTSPLIT(B379,"-"),2),INDEX(_xlfn.TEXTSPLIT(B379,"-"),3),INDEX(_xlfn.TEXTSPLIT(B379,"-"),4),INDEX(_xlfn.TEXTSPLIT(B379,"-"),5)))</f>
        <v>1"-IA-2117-AA1E-NA</v>
      </c>
      <c r="F379" s="3" t="str">
        <f>IFERROR(_xlfn.XLOOKUP(_xlfn.CONCAT(表格1[[#This Row],[Series NO]],"_",SUBSTITUTE(F$1,"REV.","")),版本控制!$F:$F,版本控制!$C:$C,,0),"")</f>
        <v>04/22/'25</v>
      </c>
      <c r="G379" s="3" t="str">
        <f>IFERROR(_xlfn.XLOOKUP(_xlfn.CONCAT(表格1[[#This Row],[Series NO]],"_",SUBSTITUTE(G$1,"REV.","")),版本控制!$F:$F,版本控制!$C:$C,,0),"")</f>
        <v/>
      </c>
      <c r="H379" s="3" t="str">
        <f>IFERROR(_xlfn.XLOOKUP(_xlfn.CONCAT(表格1[[#This Row],[Series NO]],"_",SUBSTITUTE(H$1,"REV.","")),版本控制!$F:$F,版本控制!$C:$C,,0),"")</f>
        <v/>
      </c>
      <c r="I379" s="3" t="str">
        <f>IFERROR(_xlfn.XLOOKUP(_xlfn.CONCAT(表格1[[#This Row],[Series NO]],"_",SUBSTITUTE(I$1,"REV.","")),版本控制!$F:$F,版本控制!$C:$C,,0),"")</f>
        <v/>
      </c>
      <c r="J379" s="3" t="str">
        <f>IFERROR(_xlfn.XLOOKUP(_xlfn.CONCAT(表格1[[#This Row],[Series NO]],"_",SUBSTITUTE(J$1,"REV.","")),版本控制!$F:$F,版本控制!$C:$C,,0),"")</f>
        <v/>
      </c>
      <c r="K379" s="3" t="str" cm="1">
        <f t="array" ref="K379">INDEX(F$1:J$1,1,MATCH(1,1/($F379:J379&lt;&gt;"")))</f>
        <v>REV.1</v>
      </c>
      <c r="L379" s="3" t="str" cm="1">
        <f t="array" ref="L379">LOOKUP(2,1/($F379:J379&lt;&gt;""),$F379:J379)</f>
        <v>04/22/'25</v>
      </c>
      <c r="M379" s="3"/>
      <c r="N379" s="3" t="str">
        <f t="shared" si="12"/>
        <v>0377</v>
      </c>
      <c r="O379" s="28"/>
      <c r="P379" s="15"/>
      <c r="Q379" s="22" cm="1">
        <f t="array" ref="Q379">_xlfn.XLOOKUP(INDEX(_xlfn.TEXTSPLIT(表格1[[#This Row],[LINE   NUMBER]],"-"),1),'DN轉換表(必要)'!B:B,'DN轉換表(必要)'!C:C,,0)</f>
        <v>1</v>
      </c>
      <c r="R379" s="22" t="str" cm="1">
        <f t="array" ref="R379">IF(IFERROR(MATCH(INDEX(_xlfn.TEXTSPLIT(表格1[[#This Row],[LINE   NUMBER]],"-"),2),介質清單!I:I,0)&gt;=1,FALSE),"Trim",INDEX(_xlfn.TEXTSPLIT(表格1[[#This Row],[LINE   NUMBER]],"-"),2))</f>
        <v>IA</v>
      </c>
      <c r="S379" s="22" t="str" cm="1">
        <f t="array" ref="S37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2117</v>
      </c>
      <c r="T379" s="22" t="str" cm="1">
        <f t="array" ref="T379">IF(LEN(INDEX(_xlfn.TEXTSPLIT(表格1[[#This Row],[LINE   NUMBER]],"-"),4))=4,INDEX(_xlfn.TEXTSPLIT(表格1[[#This Row],[LINE   NUMBER]],"-"),4),IF(LEN(MID(E379,FIND("AA",E379,1),4))=4,MID(E379,FIND("AA",E379,1),4),"Wrong"))</f>
        <v>AA1E</v>
      </c>
      <c r="U379" s="22" t="str" cm="1">
        <f t="array" ref="U37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79" s="22" t="str">
        <f>_xlfn.XLOOKUP(表格1[[#This Row],[級數]],管道等级索引表!B:B,管道等级索引表!G:G,,0)</f>
        <v>TP304</v>
      </c>
      <c r="W379" s="22" t="s">
        <v>5</v>
      </c>
      <c r="X379" s="22"/>
      <c r="Y379" s="22"/>
      <c r="Z379" s="22" t="str">
        <f>_xlfn.CONCAT(表格1[[#This Row],[系統]],"-",表格1[[#This Row],[編號]])</f>
        <v>IA-2117</v>
      </c>
      <c r="AA379" s="22"/>
      <c r="AB37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7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79" s="24" t="str">
        <f>IFERROR(_xlfn.XLOOKUP(表格1[[#This Row],[Line_No]],管道特性一覽表!A:A,管道特性一覽表!P:P,,0),"")</f>
        <v>空氣</v>
      </c>
      <c r="AE379" s="24" t="str" cm="1">
        <f t="array" ref="AE379">_xlfn.IFNA(_xlfn.XLOOKUP(表格1[[#This Row],[Series NO]],'依TP NO.篩選'!A:A,'依TP NO.篩選'!R:R,,0),_xlfn.XLOOKUP(VALUE(表格1[[#This Row],[Series NO]]),VALUE('依TP NO.篩選'!A:A),'依TP NO.篩選'!R:R,,0))</f>
        <v>TP-030</v>
      </c>
      <c r="AF379" s="24" t="str">
        <f>_xlfn.XLOOKUP(表格1[[#This Row],[系統]],介質清單!A:A,介質清單!B:B,,0)</f>
        <v>儀表空氣</v>
      </c>
      <c r="AG379" s="25"/>
      <c r="AH379" s="22" t="s">
        <v>3433</v>
      </c>
      <c r="AI379" s="24"/>
      <c r="AJ37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79" s="2" t="str" cm="1">
        <f t="array" ref="AK379">IFERROR(_xlfn.TEXTJOIN("-",TRUE,INDEX(_xlfn.TEXTSPLIT(B379,"-"),1),INDEX(_xlfn.TEXTSPLIT(B379,"-"),2),INDEX(_xlfn.TEXTSPLIT(B379,"-"),4),INDEX(_xlfn.TEXTSPLIT(B379,"-"),5)),_xlfn.TEXTJOIN("-",TRUE,_xlfn.XLOOKUP(VALUE(INDEX(_xlfn.TEXTSPLIT(B379,"-"),4)),'DN轉換表(必要)'!A:A,'DN轉換表(必要)'!B:B,,0),INDEX(_xlfn.TEXTSPLIT(B379,"-"),1),INDEX(_xlfn.TEXTSPLIT(B379,"-"),2),INDEX(_xlfn.TEXTSPLIT(B379,"-"),3),INDEX(_xlfn.TEXTSPLIT(B379,"-"),4),INDEX(_xlfn.TEXTSPLIT(B379,"-"),5)))</f>
        <v>IA-2117-AA1E-NA</v>
      </c>
      <c r="AL379" s="2" t="str">
        <f>IF(ISNUMBER(IFERROR(_xlfn.XLOOKUP(表格1[[#This Row],[Line_No]],'TEMP VALUE'!A:A,'DRAWING LIST'!A:A,,0),"")),"v","")</f>
        <v>v</v>
      </c>
      <c r="AM379" s="2" t="str">
        <f>_xlfn.XLOOKUP(表格1[[#This Row],[Series NO]], 版本控制!$A:$A, 版本控制!$E:$E, , 0, -1)</f>
        <v>啟用</v>
      </c>
    </row>
    <row r="380" spans="1:39">
      <c r="A380" s="18">
        <f>'圖號清單-114.04.25'!A380</f>
        <v>378</v>
      </c>
      <c r="B380" s="14" t="str">
        <f>_xlfn.XLOOKUP(表格1[[#This Row],[Series NO]],'圖號清單-114.04.25'!A:A,'圖號清單-114.04.25'!B:B,,0)</f>
        <v>IA-2118-25-AA1E-NA</v>
      </c>
      <c r="C380" s="3" t="str">
        <f>COUNTIF($AK$2:AK380, AK380) &amp; "/" &amp; COUNTIF($AK$2:$AK$3003, AK380)</f>
        <v>1/1</v>
      </c>
      <c r="D380" s="3" t="str">
        <f t="shared" si="10"/>
        <v>IA-2118-25-AA1E-NA</v>
      </c>
      <c r="E380" s="14" t="str" cm="1">
        <f t="array" ref="E380">IFERROR(_xlfn.TEXTJOIN("-",TRUE,_xlfn.XLOOKUP(VALUE(INDEX(_xlfn.TEXTSPLIT(B380,"-"),3)),'DN轉換表(必要)'!A:A,'DN轉換表(必要)'!B:B,,0),INDEX(_xlfn.TEXTSPLIT(B380,"-"),1),INDEX(_xlfn.TEXTSPLIT(B380,"-"),2),INDEX(_xlfn.TEXTSPLIT(B380,"-"),4),INDEX(_xlfn.TEXTSPLIT(B380,"-"),5)),_xlfn.TEXTJOIN("-",TRUE,_xlfn.XLOOKUP(VALUE(INDEX(_xlfn.TEXTSPLIT(B380,"-"),4)),'DN轉換表(必要)'!A:A,'DN轉換表(必要)'!B:B,,0),INDEX(_xlfn.TEXTSPLIT(B380,"-"),1),INDEX(_xlfn.TEXTSPLIT(B380,"-"),2),INDEX(_xlfn.TEXTSPLIT(B380,"-"),3),INDEX(_xlfn.TEXTSPLIT(B380,"-"),4),INDEX(_xlfn.TEXTSPLIT(B380,"-"),5)))</f>
        <v>1"-IA-2118-AA1E-NA</v>
      </c>
      <c r="F380" s="3" t="str">
        <f>IFERROR(_xlfn.XLOOKUP(_xlfn.CONCAT(表格1[[#This Row],[Series NO]],"_",SUBSTITUTE(F$1,"REV.","")),版本控制!$F:$F,版本控制!$C:$C,,0),"")</f>
        <v>04/22/'25</v>
      </c>
      <c r="G380" s="3" t="str">
        <f>IFERROR(_xlfn.XLOOKUP(_xlfn.CONCAT(表格1[[#This Row],[Series NO]],"_",SUBSTITUTE(G$1,"REV.","")),版本控制!$F:$F,版本控制!$C:$C,,0),"")</f>
        <v/>
      </c>
      <c r="H380" s="3" t="str">
        <f>IFERROR(_xlfn.XLOOKUP(_xlfn.CONCAT(表格1[[#This Row],[Series NO]],"_",SUBSTITUTE(H$1,"REV.","")),版本控制!$F:$F,版本控制!$C:$C,,0),"")</f>
        <v/>
      </c>
      <c r="I380" s="3" t="str">
        <f>IFERROR(_xlfn.XLOOKUP(_xlfn.CONCAT(表格1[[#This Row],[Series NO]],"_",SUBSTITUTE(I$1,"REV.","")),版本控制!$F:$F,版本控制!$C:$C,,0),"")</f>
        <v/>
      </c>
      <c r="J380" s="3" t="str">
        <f>IFERROR(_xlfn.XLOOKUP(_xlfn.CONCAT(表格1[[#This Row],[Series NO]],"_",SUBSTITUTE(J$1,"REV.","")),版本控制!$F:$F,版本控制!$C:$C,,0),"")</f>
        <v/>
      </c>
      <c r="K380" s="3" t="str" cm="1">
        <f t="array" ref="K380">INDEX(F$1:J$1,1,MATCH(1,1/($F380:J380&lt;&gt;"")))</f>
        <v>REV.1</v>
      </c>
      <c r="L380" s="3" t="str" cm="1">
        <f t="array" ref="L380">LOOKUP(2,1/($F380:J380&lt;&gt;""),$F380:J380)</f>
        <v>04/22/'25</v>
      </c>
      <c r="M380" s="3"/>
      <c r="N380" s="3" t="str">
        <f t="shared" si="12"/>
        <v>0378</v>
      </c>
      <c r="O380" s="28"/>
      <c r="P380" s="28"/>
      <c r="Q380" s="22" cm="1">
        <f t="array" ref="Q380">_xlfn.XLOOKUP(INDEX(_xlfn.TEXTSPLIT(表格1[[#This Row],[LINE   NUMBER]],"-"),1),'DN轉換表(必要)'!B:B,'DN轉換表(必要)'!C:C,,0)</f>
        <v>1</v>
      </c>
      <c r="R380" s="22" t="str" cm="1">
        <f t="array" ref="R380">IF(IFERROR(MATCH(INDEX(_xlfn.TEXTSPLIT(表格1[[#This Row],[LINE   NUMBER]],"-"),2),介質清單!I:I,0)&gt;=1,FALSE),"Trim",INDEX(_xlfn.TEXTSPLIT(表格1[[#This Row],[LINE   NUMBER]],"-"),2))</f>
        <v>IA</v>
      </c>
      <c r="S380" s="22" t="str" cm="1">
        <f t="array" ref="S38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2118</v>
      </c>
      <c r="T380" s="22" t="str" cm="1">
        <f t="array" ref="T380">IF(LEN(INDEX(_xlfn.TEXTSPLIT(表格1[[#This Row],[LINE   NUMBER]],"-"),4))=4,INDEX(_xlfn.TEXTSPLIT(表格1[[#This Row],[LINE   NUMBER]],"-"),4),IF(LEN(MID(E380,FIND("AA",E380,1),4))=4,MID(E380,FIND("AA",E380,1),4),"Wrong"))</f>
        <v>AA1E</v>
      </c>
      <c r="U380" s="22" t="str" cm="1">
        <f t="array" ref="U38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80" s="22" t="str">
        <f>_xlfn.XLOOKUP(表格1[[#This Row],[級數]],管道等级索引表!B:B,管道等级索引表!G:G,,0)</f>
        <v>TP304</v>
      </c>
      <c r="W380" s="22" t="s">
        <v>5</v>
      </c>
      <c r="X380" s="22"/>
      <c r="Y380" s="22"/>
      <c r="Z380" s="22" t="str">
        <f>_xlfn.CONCAT(表格1[[#This Row],[系統]],"-",表格1[[#This Row],[編號]])</f>
        <v>IA-2118</v>
      </c>
      <c r="AA380" s="22"/>
      <c r="AB38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8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80" s="24" t="str">
        <f>IFERROR(_xlfn.XLOOKUP(表格1[[#This Row],[Line_No]],管道特性一覽表!A:A,管道特性一覽表!P:P,,0),"")</f>
        <v>空氣</v>
      </c>
      <c r="AE380" s="24" t="str" cm="1">
        <f t="array" ref="AE380">_xlfn.IFNA(_xlfn.XLOOKUP(表格1[[#This Row],[Series NO]],'依TP NO.篩選'!A:A,'依TP NO.篩選'!R:R,,0),_xlfn.XLOOKUP(VALUE(表格1[[#This Row],[Series NO]]),VALUE('依TP NO.篩選'!A:A),'依TP NO.篩選'!R:R,,0))</f>
        <v>TP-030</v>
      </c>
      <c r="AF380" s="24" t="str">
        <f>_xlfn.XLOOKUP(表格1[[#This Row],[系統]],介質清單!A:A,介質清單!B:B,,0)</f>
        <v>儀表空氣</v>
      </c>
      <c r="AG380" s="25"/>
      <c r="AH380" s="22" t="s">
        <v>3433</v>
      </c>
      <c r="AI380" s="24"/>
      <c r="AJ38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80" s="2" t="str" cm="1">
        <f t="array" ref="AK380">IFERROR(_xlfn.TEXTJOIN("-",TRUE,INDEX(_xlfn.TEXTSPLIT(B380,"-"),1),INDEX(_xlfn.TEXTSPLIT(B380,"-"),2),INDEX(_xlfn.TEXTSPLIT(B380,"-"),4),INDEX(_xlfn.TEXTSPLIT(B380,"-"),5)),_xlfn.TEXTJOIN("-",TRUE,_xlfn.XLOOKUP(VALUE(INDEX(_xlfn.TEXTSPLIT(B380,"-"),4)),'DN轉換表(必要)'!A:A,'DN轉換表(必要)'!B:B,,0),INDEX(_xlfn.TEXTSPLIT(B380,"-"),1),INDEX(_xlfn.TEXTSPLIT(B380,"-"),2),INDEX(_xlfn.TEXTSPLIT(B380,"-"),3),INDEX(_xlfn.TEXTSPLIT(B380,"-"),4),INDEX(_xlfn.TEXTSPLIT(B380,"-"),5)))</f>
        <v>IA-2118-AA1E-NA</v>
      </c>
      <c r="AL380" s="2" t="str">
        <f>IF(ISNUMBER(IFERROR(_xlfn.XLOOKUP(表格1[[#This Row],[Line_No]],'TEMP VALUE'!A:A,'DRAWING LIST'!A:A,,0),"")),"v","")</f>
        <v>v</v>
      </c>
      <c r="AM380" s="2" t="str">
        <f>_xlfn.XLOOKUP(表格1[[#This Row],[Series NO]], 版本控制!$A:$A, 版本控制!$E:$E, , 0, -1)</f>
        <v>啟用</v>
      </c>
    </row>
    <row r="381" spans="1:39">
      <c r="A381" s="18">
        <f>'圖號清單-114.04.25'!A381</f>
        <v>379</v>
      </c>
      <c r="B381" s="14" t="str">
        <f>_xlfn.XLOOKUP(表格1[[#This Row],[Series NO]],'圖號清單-114.04.25'!A:A,'圖號清單-114.04.25'!B:B,,0)</f>
        <v>IA-2119-25-AA1E-NA</v>
      </c>
      <c r="C381" s="3" t="str">
        <f>COUNTIF($AK$2:AK381, AK381) &amp; "/" &amp; COUNTIF($AK$2:$AK$3003, AK381)</f>
        <v>1/1</v>
      </c>
      <c r="D381" s="3" t="str">
        <f t="shared" si="10"/>
        <v>IA-2119-25-AA1E-NA</v>
      </c>
      <c r="E381" s="14" t="str" cm="1">
        <f t="array" ref="E381">IFERROR(_xlfn.TEXTJOIN("-",TRUE,_xlfn.XLOOKUP(VALUE(INDEX(_xlfn.TEXTSPLIT(B381,"-"),3)),'DN轉換表(必要)'!A:A,'DN轉換表(必要)'!B:B,,0),INDEX(_xlfn.TEXTSPLIT(B381,"-"),1),INDEX(_xlfn.TEXTSPLIT(B381,"-"),2),INDEX(_xlfn.TEXTSPLIT(B381,"-"),4),INDEX(_xlfn.TEXTSPLIT(B381,"-"),5)),_xlfn.TEXTJOIN("-",TRUE,_xlfn.XLOOKUP(VALUE(INDEX(_xlfn.TEXTSPLIT(B381,"-"),4)),'DN轉換表(必要)'!A:A,'DN轉換表(必要)'!B:B,,0),INDEX(_xlfn.TEXTSPLIT(B381,"-"),1),INDEX(_xlfn.TEXTSPLIT(B381,"-"),2),INDEX(_xlfn.TEXTSPLIT(B381,"-"),3),INDEX(_xlfn.TEXTSPLIT(B381,"-"),4),INDEX(_xlfn.TEXTSPLIT(B381,"-"),5)))</f>
        <v>1"-IA-2119-AA1E-NA</v>
      </c>
      <c r="F381" s="3" t="str">
        <f>IFERROR(_xlfn.XLOOKUP(_xlfn.CONCAT(表格1[[#This Row],[Series NO]],"_",SUBSTITUTE(F$1,"REV.","")),版本控制!$F:$F,版本控制!$C:$C,,0),"")</f>
        <v>04/22/'25</v>
      </c>
      <c r="G381" s="3" t="str">
        <f>IFERROR(_xlfn.XLOOKUP(_xlfn.CONCAT(表格1[[#This Row],[Series NO]],"_",SUBSTITUTE(G$1,"REV.","")),版本控制!$F:$F,版本控制!$C:$C,,0),"")</f>
        <v/>
      </c>
      <c r="H381" s="3" t="str">
        <f>IFERROR(_xlfn.XLOOKUP(_xlfn.CONCAT(表格1[[#This Row],[Series NO]],"_",SUBSTITUTE(H$1,"REV.","")),版本控制!$F:$F,版本控制!$C:$C,,0),"")</f>
        <v/>
      </c>
      <c r="I381" s="3" t="str">
        <f>IFERROR(_xlfn.XLOOKUP(_xlfn.CONCAT(表格1[[#This Row],[Series NO]],"_",SUBSTITUTE(I$1,"REV.","")),版本控制!$F:$F,版本控制!$C:$C,,0),"")</f>
        <v/>
      </c>
      <c r="J381" s="3" t="str">
        <f>IFERROR(_xlfn.XLOOKUP(_xlfn.CONCAT(表格1[[#This Row],[Series NO]],"_",SUBSTITUTE(J$1,"REV.","")),版本控制!$F:$F,版本控制!$C:$C,,0),"")</f>
        <v/>
      </c>
      <c r="K381" s="3" t="str" cm="1">
        <f t="array" ref="K381">INDEX(F$1:J$1,1,MATCH(1,1/($F381:J381&lt;&gt;"")))</f>
        <v>REV.1</v>
      </c>
      <c r="L381" s="3" t="str" cm="1">
        <f t="array" ref="L381">LOOKUP(2,1/($F381:J381&lt;&gt;""),$F381:J381)</f>
        <v>04/22/'25</v>
      </c>
      <c r="M381" s="3"/>
      <c r="N381" s="3" t="str">
        <f t="shared" si="12"/>
        <v>0379</v>
      </c>
      <c r="O381" s="28"/>
      <c r="P381" s="28"/>
      <c r="Q381" s="22" cm="1">
        <f t="array" ref="Q381">_xlfn.XLOOKUP(INDEX(_xlfn.TEXTSPLIT(表格1[[#This Row],[LINE   NUMBER]],"-"),1),'DN轉換表(必要)'!B:B,'DN轉換表(必要)'!C:C,,0)</f>
        <v>1</v>
      </c>
      <c r="R381" s="22" t="str" cm="1">
        <f t="array" ref="R381">IF(IFERROR(MATCH(INDEX(_xlfn.TEXTSPLIT(表格1[[#This Row],[LINE   NUMBER]],"-"),2),介質清單!I:I,0)&gt;=1,FALSE),"Trim",INDEX(_xlfn.TEXTSPLIT(表格1[[#This Row],[LINE   NUMBER]],"-"),2))</f>
        <v>IA</v>
      </c>
      <c r="S381" s="22" t="str" cm="1">
        <f t="array" ref="S38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2119</v>
      </c>
      <c r="T381" s="22" t="str" cm="1">
        <f t="array" ref="T381">IF(LEN(INDEX(_xlfn.TEXTSPLIT(表格1[[#This Row],[LINE   NUMBER]],"-"),4))=4,INDEX(_xlfn.TEXTSPLIT(表格1[[#This Row],[LINE   NUMBER]],"-"),4),IF(LEN(MID(E381,FIND("AA",E381,1),4))=4,MID(E381,FIND("AA",E381,1),4),"Wrong"))</f>
        <v>AA1E</v>
      </c>
      <c r="U381" s="22" t="str" cm="1">
        <f t="array" ref="U38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81" s="22" t="str">
        <f>_xlfn.XLOOKUP(表格1[[#This Row],[級數]],管道等级索引表!B:B,管道等级索引表!G:G,,0)</f>
        <v>TP304</v>
      </c>
      <c r="W381" s="22" t="s">
        <v>5</v>
      </c>
      <c r="X381" s="22"/>
      <c r="Y381" s="22"/>
      <c r="Z381" s="22" t="str">
        <f>_xlfn.CONCAT(表格1[[#This Row],[系統]],"-",表格1[[#This Row],[編號]])</f>
        <v>IA-2119</v>
      </c>
      <c r="AA381" s="22"/>
      <c r="AB38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8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81" s="24" t="str">
        <f>IFERROR(_xlfn.XLOOKUP(表格1[[#This Row],[Line_No]],管道特性一覽表!A:A,管道特性一覽表!P:P,,0),"")</f>
        <v>空氣</v>
      </c>
      <c r="AE381" s="24" t="str" cm="1">
        <f t="array" ref="AE381">_xlfn.IFNA(_xlfn.XLOOKUP(表格1[[#This Row],[Series NO]],'依TP NO.篩選'!A:A,'依TP NO.篩選'!R:R,,0),_xlfn.XLOOKUP(VALUE(表格1[[#This Row],[Series NO]]),VALUE('依TP NO.篩選'!A:A),'依TP NO.篩選'!R:R,,0))</f>
        <v>TP-030</v>
      </c>
      <c r="AF381" s="24" t="str">
        <f>_xlfn.XLOOKUP(表格1[[#This Row],[系統]],介質清單!A:A,介質清單!B:B,,0)</f>
        <v>儀表空氣</v>
      </c>
      <c r="AG381" s="25"/>
      <c r="AH381" s="22" t="s">
        <v>3433</v>
      </c>
      <c r="AI381" s="24"/>
      <c r="AJ38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81" s="2" t="str" cm="1">
        <f t="array" ref="AK381">IFERROR(_xlfn.TEXTJOIN("-",TRUE,INDEX(_xlfn.TEXTSPLIT(B381,"-"),1),INDEX(_xlfn.TEXTSPLIT(B381,"-"),2),INDEX(_xlfn.TEXTSPLIT(B381,"-"),4),INDEX(_xlfn.TEXTSPLIT(B381,"-"),5)),_xlfn.TEXTJOIN("-",TRUE,_xlfn.XLOOKUP(VALUE(INDEX(_xlfn.TEXTSPLIT(B381,"-"),4)),'DN轉換表(必要)'!A:A,'DN轉換表(必要)'!B:B,,0),INDEX(_xlfn.TEXTSPLIT(B381,"-"),1),INDEX(_xlfn.TEXTSPLIT(B381,"-"),2),INDEX(_xlfn.TEXTSPLIT(B381,"-"),3),INDEX(_xlfn.TEXTSPLIT(B381,"-"),4),INDEX(_xlfn.TEXTSPLIT(B381,"-"),5)))</f>
        <v>IA-2119-AA1E-NA</v>
      </c>
      <c r="AL381" s="2" t="str">
        <f>IF(ISNUMBER(IFERROR(_xlfn.XLOOKUP(表格1[[#This Row],[Line_No]],'TEMP VALUE'!A:A,'DRAWING LIST'!A:A,,0),"")),"v","")</f>
        <v>v</v>
      </c>
      <c r="AM381" s="2" t="str">
        <f>_xlfn.XLOOKUP(表格1[[#This Row],[Series NO]], 版本控制!$A:$A, 版本控制!$E:$E, , 0, -1)</f>
        <v>啟用</v>
      </c>
    </row>
    <row r="382" spans="1:39">
      <c r="A382" s="18">
        <f>'圖號清單-114.04.25'!A382</f>
        <v>380</v>
      </c>
      <c r="B382" s="14" t="str">
        <f>_xlfn.XLOOKUP(表格1[[#This Row],[Series NO]],'圖號清單-114.04.25'!A:A,'圖號清單-114.04.25'!B:B,,0)</f>
        <v>IA-2120-25-AA1E-NA</v>
      </c>
      <c r="C382" s="3" t="str">
        <f>COUNTIF($AK$2:AK382, AK382) &amp; "/" &amp; COUNTIF($AK$2:$AK$3003, AK382)</f>
        <v>1/1</v>
      </c>
      <c r="D382" s="3" t="str">
        <f t="shared" si="10"/>
        <v>IA-2120-25-AA1E-NA</v>
      </c>
      <c r="E382" s="14" t="str" cm="1">
        <f t="array" ref="E382">IFERROR(_xlfn.TEXTJOIN("-",TRUE,_xlfn.XLOOKUP(VALUE(INDEX(_xlfn.TEXTSPLIT(B382,"-"),3)),'DN轉換表(必要)'!A:A,'DN轉換表(必要)'!B:B,,0),INDEX(_xlfn.TEXTSPLIT(B382,"-"),1),INDEX(_xlfn.TEXTSPLIT(B382,"-"),2),INDEX(_xlfn.TEXTSPLIT(B382,"-"),4),INDEX(_xlfn.TEXTSPLIT(B382,"-"),5)),_xlfn.TEXTJOIN("-",TRUE,_xlfn.XLOOKUP(VALUE(INDEX(_xlfn.TEXTSPLIT(B382,"-"),4)),'DN轉換表(必要)'!A:A,'DN轉換表(必要)'!B:B,,0),INDEX(_xlfn.TEXTSPLIT(B382,"-"),1),INDEX(_xlfn.TEXTSPLIT(B382,"-"),2),INDEX(_xlfn.TEXTSPLIT(B382,"-"),3),INDEX(_xlfn.TEXTSPLIT(B382,"-"),4),INDEX(_xlfn.TEXTSPLIT(B382,"-"),5)))</f>
        <v>1"-IA-2120-AA1E-NA</v>
      </c>
      <c r="F382" s="3" t="str">
        <f>IFERROR(_xlfn.XLOOKUP(_xlfn.CONCAT(表格1[[#This Row],[Series NO]],"_",SUBSTITUTE(F$1,"REV.","")),版本控制!$F:$F,版本控制!$C:$C,,0),"")</f>
        <v>04/22/'25</v>
      </c>
      <c r="G382" s="3" t="str">
        <f>IFERROR(_xlfn.XLOOKUP(_xlfn.CONCAT(表格1[[#This Row],[Series NO]],"_",SUBSTITUTE(G$1,"REV.","")),版本控制!$F:$F,版本控制!$C:$C,,0),"")</f>
        <v/>
      </c>
      <c r="H382" s="3" t="str">
        <f>IFERROR(_xlfn.XLOOKUP(_xlfn.CONCAT(表格1[[#This Row],[Series NO]],"_",SUBSTITUTE(H$1,"REV.","")),版本控制!$F:$F,版本控制!$C:$C,,0),"")</f>
        <v/>
      </c>
      <c r="I382" s="3" t="str">
        <f>IFERROR(_xlfn.XLOOKUP(_xlfn.CONCAT(表格1[[#This Row],[Series NO]],"_",SUBSTITUTE(I$1,"REV.","")),版本控制!$F:$F,版本控制!$C:$C,,0),"")</f>
        <v/>
      </c>
      <c r="J382" s="3" t="str">
        <f>IFERROR(_xlfn.XLOOKUP(_xlfn.CONCAT(表格1[[#This Row],[Series NO]],"_",SUBSTITUTE(J$1,"REV.","")),版本控制!$F:$F,版本控制!$C:$C,,0),"")</f>
        <v/>
      </c>
      <c r="K382" s="3" t="str" cm="1">
        <f t="array" ref="K382">INDEX(F$1:J$1,1,MATCH(1,1/($F382:J382&lt;&gt;"")))</f>
        <v>REV.1</v>
      </c>
      <c r="L382" s="3" t="str" cm="1">
        <f t="array" ref="L382">LOOKUP(2,1/($F382:J382&lt;&gt;""),$F382:J382)</f>
        <v>04/22/'25</v>
      </c>
      <c r="M382" s="3"/>
      <c r="N382" s="3" t="str">
        <f t="shared" si="12"/>
        <v>0380</v>
      </c>
      <c r="O382" s="28"/>
      <c r="P382" s="28"/>
      <c r="Q382" s="22" cm="1">
        <f t="array" ref="Q382">_xlfn.XLOOKUP(INDEX(_xlfn.TEXTSPLIT(表格1[[#This Row],[LINE   NUMBER]],"-"),1),'DN轉換表(必要)'!B:B,'DN轉換表(必要)'!C:C,,0)</f>
        <v>1</v>
      </c>
      <c r="R382" s="22" t="str" cm="1">
        <f t="array" ref="R382">IF(IFERROR(MATCH(INDEX(_xlfn.TEXTSPLIT(表格1[[#This Row],[LINE   NUMBER]],"-"),2),介質清單!I:I,0)&gt;=1,FALSE),"Trim",INDEX(_xlfn.TEXTSPLIT(表格1[[#This Row],[LINE   NUMBER]],"-"),2))</f>
        <v>IA</v>
      </c>
      <c r="S382" s="22" t="str" cm="1">
        <f t="array" ref="S38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2120</v>
      </c>
      <c r="T382" s="22" t="str" cm="1">
        <f t="array" ref="T382">IF(LEN(INDEX(_xlfn.TEXTSPLIT(表格1[[#This Row],[LINE   NUMBER]],"-"),4))=4,INDEX(_xlfn.TEXTSPLIT(表格1[[#This Row],[LINE   NUMBER]],"-"),4),IF(LEN(MID(E382,FIND("AA",E382,1),4))=4,MID(E382,FIND("AA",E382,1),4),"Wrong"))</f>
        <v>AA1E</v>
      </c>
      <c r="U382" s="22" t="str" cm="1">
        <f t="array" ref="U38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82" s="22" t="str">
        <f>_xlfn.XLOOKUP(表格1[[#This Row],[級數]],管道等级索引表!B:B,管道等级索引表!G:G,,0)</f>
        <v>TP304</v>
      </c>
      <c r="W382" s="22" t="s">
        <v>5</v>
      </c>
      <c r="X382" s="22"/>
      <c r="Y382" s="22"/>
      <c r="Z382" s="22" t="str">
        <f>_xlfn.CONCAT(表格1[[#This Row],[系統]],"-",表格1[[#This Row],[編號]])</f>
        <v>IA-2120</v>
      </c>
      <c r="AA382" s="22"/>
      <c r="AB38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8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82" s="24" t="str">
        <f>IFERROR(_xlfn.XLOOKUP(表格1[[#This Row],[Line_No]],管道特性一覽表!A:A,管道特性一覽表!P:P,,0),"")</f>
        <v>空氣</v>
      </c>
      <c r="AE382" s="24" t="str" cm="1">
        <f t="array" ref="AE382">_xlfn.IFNA(_xlfn.XLOOKUP(表格1[[#This Row],[Series NO]],'依TP NO.篩選'!A:A,'依TP NO.篩選'!R:R,,0),_xlfn.XLOOKUP(VALUE(表格1[[#This Row],[Series NO]]),VALUE('依TP NO.篩選'!A:A),'依TP NO.篩選'!R:R,,0))</f>
        <v>TP-030</v>
      </c>
      <c r="AF382" s="24" t="str">
        <f>_xlfn.XLOOKUP(表格1[[#This Row],[系統]],介質清單!A:A,介質清單!B:B,,0)</f>
        <v>儀表空氣</v>
      </c>
      <c r="AG382" s="25"/>
      <c r="AH382" s="22" t="s">
        <v>3433</v>
      </c>
      <c r="AI382" s="24"/>
      <c r="AJ38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82" s="2" t="str" cm="1">
        <f t="array" ref="AK382">IFERROR(_xlfn.TEXTJOIN("-",TRUE,INDEX(_xlfn.TEXTSPLIT(B382,"-"),1),INDEX(_xlfn.TEXTSPLIT(B382,"-"),2),INDEX(_xlfn.TEXTSPLIT(B382,"-"),4),INDEX(_xlfn.TEXTSPLIT(B382,"-"),5)),_xlfn.TEXTJOIN("-",TRUE,_xlfn.XLOOKUP(VALUE(INDEX(_xlfn.TEXTSPLIT(B382,"-"),4)),'DN轉換表(必要)'!A:A,'DN轉換表(必要)'!B:B,,0),INDEX(_xlfn.TEXTSPLIT(B382,"-"),1),INDEX(_xlfn.TEXTSPLIT(B382,"-"),2),INDEX(_xlfn.TEXTSPLIT(B382,"-"),3),INDEX(_xlfn.TEXTSPLIT(B382,"-"),4),INDEX(_xlfn.TEXTSPLIT(B382,"-"),5)))</f>
        <v>IA-2120-AA1E-NA</v>
      </c>
      <c r="AL382" s="2" t="str">
        <f>IF(ISNUMBER(IFERROR(_xlfn.XLOOKUP(表格1[[#This Row],[Line_No]],'TEMP VALUE'!A:A,'DRAWING LIST'!A:A,,0),"")),"v","")</f>
        <v>v</v>
      </c>
      <c r="AM382" s="2" t="str">
        <f>_xlfn.XLOOKUP(表格1[[#This Row],[Series NO]], 版本控制!$A:$A, 版本控制!$E:$E, , 0, -1)</f>
        <v>啟用</v>
      </c>
    </row>
    <row r="383" spans="1:39" hidden="1">
      <c r="A383" s="18">
        <f>'圖號清單-114.04.25'!A383</f>
        <v>381</v>
      </c>
      <c r="B383" s="14" t="str">
        <f>_xlfn.XLOOKUP(表格1[[#This Row],[Series NO]],'圖號清單-114.04.25'!A:A,'圖號清單-114.04.25'!B:B,,0)</f>
        <v>IA-2121-15-AA1E-NA</v>
      </c>
      <c r="C383" s="3" t="str">
        <f>COUNTIF($AK$2:AK383, AK383) &amp; "/" &amp; COUNTIF($AK$2:$AK$3003, AK383)</f>
        <v>1/1</v>
      </c>
      <c r="D383" s="3" t="str">
        <f t="shared" si="10"/>
        <v>IA-2121-15-AA1E-NA</v>
      </c>
      <c r="E383" s="14" t="str" cm="1">
        <f t="array" ref="E383">IFERROR(_xlfn.TEXTJOIN("-",TRUE,_xlfn.XLOOKUP(VALUE(INDEX(_xlfn.TEXTSPLIT(B383,"-"),3)),'DN轉換表(必要)'!A:A,'DN轉換表(必要)'!B:B,,0),INDEX(_xlfn.TEXTSPLIT(B383,"-"),1),INDEX(_xlfn.TEXTSPLIT(B383,"-"),2),INDEX(_xlfn.TEXTSPLIT(B383,"-"),4),INDEX(_xlfn.TEXTSPLIT(B383,"-"),5)),_xlfn.TEXTJOIN("-",TRUE,_xlfn.XLOOKUP(VALUE(INDEX(_xlfn.TEXTSPLIT(B383,"-"),4)),'DN轉換表(必要)'!A:A,'DN轉換表(必要)'!B:B,,0),INDEX(_xlfn.TEXTSPLIT(B383,"-"),1),INDEX(_xlfn.TEXTSPLIT(B383,"-"),2),INDEX(_xlfn.TEXTSPLIT(B383,"-"),3),INDEX(_xlfn.TEXTSPLIT(B383,"-"),4),INDEX(_xlfn.TEXTSPLIT(B383,"-"),5)))</f>
        <v>1/2"-IA-2121-AA1E-NA</v>
      </c>
      <c r="F383" s="3" t="str">
        <f>IFERROR(_xlfn.XLOOKUP(_xlfn.CONCAT(表格1[[#This Row],[Series NO]],"_",SUBSTITUTE(F$1,"REV.","")),版本控制!$F:$F,版本控制!$C:$C,,0),"")</f>
        <v>04/22/'25</v>
      </c>
      <c r="G383" s="3" t="str">
        <f>IFERROR(_xlfn.XLOOKUP(_xlfn.CONCAT(表格1[[#This Row],[Series NO]],"_",SUBSTITUTE(G$1,"REV.","")),版本控制!$F:$F,版本控制!$C:$C,,0),"")</f>
        <v/>
      </c>
      <c r="H383" s="3" t="str">
        <f>IFERROR(_xlfn.XLOOKUP(_xlfn.CONCAT(表格1[[#This Row],[Series NO]],"_",SUBSTITUTE(H$1,"REV.","")),版本控制!$F:$F,版本控制!$C:$C,,0),"")</f>
        <v/>
      </c>
      <c r="I383" s="3" t="str">
        <f>IFERROR(_xlfn.XLOOKUP(_xlfn.CONCAT(表格1[[#This Row],[Series NO]],"_",SUBSTITUTE(I$1,"REV.","")),版本控制!$F:$F,版本控制!$C:$C,,0),"")</f>
        <v/>
      </c>
      <c r="J383" s="3" t="str">
        <f>IFERROR(_xlfn.XLOOKUP(_xlfn.CONCAT(表格1[[#This Row],[Series NO]],"_",SUBSTITUTE(J$1,"REV.","")),版本控制!$F:$F,版本控制!$C:$C,,0),"")</f>
        <v/>
      </c>
      <c r="K383" s="3" t="str" cm="1">
        <f t="array" ref="K383">INDEX(F$1:J$1,1,MATCH(1,1/($F383:J383&lt;&gt;"")))</f>
        <v>REV.1</v>
      </c>
      <c r="L383" s="3" t="str" cm="1">
        <f t="array" ref="L383">LOOKUP(2,1/($F383:J383&lt;&gt;""),$F383:J383)</f>
        <v>04/22/'25</v>
      </c>
      <c r="M383" s="3"/>
      <c r="N383" s="3" t="str">
        <f t="shared" ref="N383:N416" si="13">+TEXT(A383,"0000")</f>
        <v>0381</v>
      </c>
      <c r="O383" s="28"/>
      <c r="P383" s="28"/>
      <c r="Q383" s="22" cm="1">
        <f t="array" ref="Q383">_xlfn.XLOOKUP(INDEX(_xlfn.TEXTSPLIT(表格1[[#This Row],[LINE   NUMBER]],"-"),1),'DN轉換表(必要)'!B:B,'DN轉換表(必要)'!C:C,,0)</f>
        <v>0.5</v>
      </c>
      <c r="R383" s="22" t="str" cm="1">
        <f t="array" ref="R383">IF(IFERROR(MATCH(INDEX(_xlfn.TEXTSPLIT(表格1[[#This Row],[LINE   NUMBER]],"-"),2),介質清單!I:I,0)&gt;=1,FALSE),"Trim",INDEX(_xlfn.TEXTSPLIT(表格1[[#This Row],[LINE   NUMBER]],"-"),2))</f>
        <v>IA</v>
      </c>
      <c r="S383" s="22" t="str" cm="1">
        <f t="array" ref="S38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2121</v>
      </c>
      <c r="T383" s="22" t="str" cm="1">
        <f t="array" ref="T383">IF(LEN(INDEX(_xlfn.TEXTSPLIT(表格1[[#This Row],[LINE   NUMBER]],"-"),4))=4,INDEX(_xlfn.TEXTSPLIT(表格1[[#This Row],[LINE   NUMBER]],"-"),4),IF(LEN(MID(E383,FIND("AA",E383,1),4))=4,MID(E383,FIND("AA",E383,1),4),"Wrong"))</f>
        <v>AA1E</v>
      </c>
      <c r="U383" s="22" t="str" cm="1">
        <f t="array" ref="U38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83" s="22" t="str">
        <f>_xlfn.XLOOKUP(表格1[[#This Row],[級數]],管道等级索引表!B:B,管道等级索引表!G:G,,0)</f>
        <v>TP304</v>
      </c>
      <c r="W383" s="22" t="s">
        <v>5</v>
      </c>
      <c r="X383" s="22"/>
      <c r="Y383" s="22"/>
      <c r="Z383" s="22" t="str">
        <f>_xlfn.CONCAT(表格1[[#This Row],[系統]],"-",表格1[[#This Row],[編號]])</f>
        <v>IA-2121</v>
      </c>
      <c r="AA383" s="22"/>
      <c r="AB38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8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83" s="24" t="str">
        <f>IFERROR(_xlfn.XLOOKUP(表格1[[#This Row],[Line_No]],管道特性一覽表!A:A,管道特性一覽表!P:P,,0),"")</f>
        <v/>
      </c>
      <c r="AE383" s="24" t="str" cm="1">
        <f t="array" ref="AE383">_xlfn.IFNA(_xlfn.XLOOKUP(表格1[[#This Row],[Series NO]],'依TP NO.篩選'!A:A,'依TP NO.篩選'!R:R,,0),_xlfn.XLOOKUP(VALUE(表格1[[#This Row],[Series NO]]),VALUE('依TP NO.篩選'!A:A),'依TP NO.篩選'!R:R,,0))</f>
        <v>TP-030</v>
      </c>
      <c r="AF383" s="24" t="str">
        <f>_xlfn.XLOOKUP(表格1[[#This Row],[系統]],介質清單!A:A,介質清單!B:B,,0)</f>
        <v>儀表空氣</v>
      </c>
      <c r="AG383" s="25" t="str">
        <f>IFERROR(_xlfn.XLOOKUP(表格1[[#This Row],[Line_No]],管道特性一覽表!A:A,管道特性一覽表!R:R,,0),"")</f>
        <v/>
      </c>
      <c r="AH383" s="22" t="s">
        <v>3433</v>
      </c>
      <c r="AI383" s="24"/>
      <c r="AJ38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83" s="2" t="str" cm="1">
        <f t="array" ref="AK383">IFERROR(_xlfn.TEXTJOIN("-",TRUE,INDEX(_xlfn.TEXTSPLIT(B383,"-"),1),INDEX(_xlfn.TEXTSPLIT(B383,"-"),2),INDEX(_xlfn.TEXTSPLIT(B383,"-"),4),INDEX(_xlfn.TEXTSPLIT(B383,"-"),5)),_xlfn.TEXTJOIN("-",TRUE,_xlfn.XLOOKUP(VALUE(INDEX(_xlfn.TEXTSPLIT(B383,"-"),4)),'DN轉換表(必要)'!A:A,'DN轉換表(必要)'!B:B,,0),INDEX(_xlfn.TEXTSPLIT(B383,"-"),1),INDEX(_xlfn.TEXTSPLIT(B383,"-"),2),INDEX(_xlfn.TEXTSPLIT(B383,"-"),3),INDEX(_xlfn.TEXTSPLIT(B383,"-"),4),INDEX(_xlfn.TEXTSPLIT(B383,"-"),5)))</f>
        <v>IA-2121-AA1E-NA</v>
      </c>
      <c r="AL383" s="2" t="str">
        <f>IF(ISNUMBER(IFERROR(_xlfn.XLOOKUP(表格1[[#This Row],[Line_No]],'TEMP VALUE'!A:A,'DRAWING LIST'!A:A,,0),"")),"v","")</f>
        <v/>
      </c>
      <c r="AM383" s="2" t="str">
        <f>_xlfn.XLOOKUP(表格1[[#This Row],[Series NO]], 版本控制!$A:$A, 版本控制!$E:$E, , 0, -1)</f>
        <v>啟用</v>
      </c>
    </row>
    <row r="384" spans="1:39">
      <c r="A384" s="18">
        <f>'圖號清單-114.04.25'!A384</f>
        <v>382</v>
      </c>
      <c r="B384" s="14" t="str">
        <f>_xlfn.XLOOKUP(表格1[[#This Row],[Series NO]],'圖號清單-114.04.25'!A:A,'圖號清單-114.04.25'!B:B,,0)</f>
        <v>IA-2122-25-AA1E-NA-1</v>
      </c>
      <c r="C384" s="3" t="str">
        <f>COUNTIF($AK$2:AK384, AK384) &amp; "/" &amp; COUNTIF($AK$2:$AK$3003, AK384)</f>
        <v>1/2</v>
      </c>
      <c r="D384" s="3" t="str">
        <f t="shared" si="10"/>
        <v>IA-2122-25-AA1E-NA</v>
      </c>
      <c r="E384" s="14" t="str" cm="1">
        <f t="array" ref="E384">IFERROR(_xlfn.TEXTJOIN("-",TRUE,_xlfn.XLOOKUP(VALUE(INDEX(_xlfn.TEXTSPLIT(B384,"-"),3)),'DN轉換表(必要)'!A:A,'DN轉換表(必要)'!B:B,,0),INDEX(_xlfn.TEXTSPLIT(B384,"-"),1),INDEX(_xlfn.TEXTSPLIT(B384,"-"),2),INDEX(_xlfn.TEXTSPLIT(B384,"-"),4),INDEX(_xlfn.TEXTSPLIT(B384,"-"),5)),_xlfn.TEXTJOIN("-",TRUE,_xlfn.XLOOKUP(VALUE(INDEX(_xlfn.TEXTSPLIT(B384,"-"),4)),'DN轉換表(必要)'!A:A,'DN轉換表(必要)'!B:B,,0),INDEX(_xlfn.TEXTSPLIT(B384,"-"),1),INDEX(_xlfn.TEXTSPLIT(B384,"-"),2),INDEX(_xlfn.TEXTSPLIT(B384,"-"),3),INDEX(_xlfn.TEXTSPLIT(B384,"-"),4),INDEX(_xlfn.TEXTSPLIT(B384,"-"),5)))</f>
        <v>1"-IA-2122-AA1E-NA</v>
      </c>
      <c r="F384" s="3" t="str">
        <f>IFERROR(_xlfn.XLOOKUP(_xlfn.CONCAT(表格1[[#This Row],[Series NO]],"_",SUBSTITUTE(F$1,"REV.","")),版本控制!$F:$F,版本控制!$C:$C,,0),"")</f>
        <v>04/22/'25</v>
      </c>
      <c r="G384" s="3" t="str">
        <f>IFERROR(_xlfn.XLOOKUP(_xlfn.CONCAT(表格1[[#This Row],[Series NO]],"_",SUBSTITUTE(G$1,"REV.","")),版本控制!$F:$F,版本控制!$C:$C,,0),"")</f>
        <v/>
      </c>
      <c r="H384" s="3" t="str">
        <f>IFERROR(_xlfn.XLOOKUP(_xlfn.CONCAT(表格1[[#This Row],[Series NO]],"_",SUBSTITUTE(H$1,"REV.","")),版本控制!$F:$F,版本控制!$C:$C,,0),"")</f>
        <v/>
      </c>
      <c r="I384" s="3" t="str">
        <f>IFERROR(_xlfn.XLOOKUP(_xlfn.CONCAT(表格1[[#This Row],[Series NO]],"_",SUBSTITUTE(I$1,"REV.","")),版本控制!$F:$F,版本控制!$C:$C,,0),"")</f>
        <v/>
      </c>
      <c r="J384" s="3" t="str">
        <f>IFERROR(_xlfn.XLOOKUP(_xlfn.CONCAT(表格1[[#This Row],[Series NO]],"_",SUBSTITUTE(J$1,"REV.","")),版本控制!$F:$F,版本控制!$C:$C,,0),"")</f>
        <v/>
      </c>
      <c r="K384" s="3" t="str" cm="1">
        <f t="array" ref="K384">INDEX(F$1:J$1,1,MATCH(1,1/($F384:J384&lt;&gt;"")))</f>
        <v>REV.1</v>
      </c>
      <c r="L384" s="3" t="str" cm="1">
        <f t="array" ref="L384">LOOKUP(2,1/($F384:J384&lt;&gt;""),$F384:J384)</f>
        <v>04/22/'25</v>
      </c>
      <c r="M384" s="3"/>
      <c r="N384" s="3" t="str">
        <f t="shared" si="13"/>
        <v>0382</v>
      </c>
      <c r="O384" s="28"/>
      <c r="P384" s="15"/>
      <c r="Q384" s="22" cm="1">
        <f t="array" ref="Q384">_xlfn.XLOOKUP(INDEX(_xlfn.TEXTSPLIT(表格1[[#This Row],[LINE   NUMBER]],"-"),1),'DN轉換表(必要)'!B:B,'DN轉換表(必要)'!C:C,,0)</f>
        <v>1</v>
      </c>
      <c r="R384" s="22" t="str" cm="1">
        <f t="array" ref="R384">IF(IFERROR(MATCH(INDEX(_xlfn.TEXTSPLIT(表格1[[#This Row],[LINE   NUMBER]],"-"),2),介質清單!I:I,0)&gt;=1,FALSE),"Trim",INDEX(_xlfn.TEXTSPLIT(表格1[[#This Row],[LINE   NUMBER]],"-"),2))</f>
        <v>IA</v>
      </c>
      <c r="S384" s="22" t="str" cm="1">
        <f t="array" ref="S38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2122</v>
      </c>
      <c r="T384" s="22" t="str" cm="1">
        <f t="array" ref="T384">IF(LEN(INDEX(_xlfn.TEXTSPLIT(表格1[[#This Row],[LINE   NUMBER]],"-"),4))=4,INDEX(_xlfn.TEXTSPLIT(表格1[[#This Row],[LINE   NUMBER]],"-"),4),IF(LEN(MID(E384,FIND("AA",E384,1),4))=4,MID(E384,FIND("AA",E384,1),4),"Wrong"))</f>
        <v>AA1E</v>
      </c>
      <c r="U384" s="22" t="str" cm="1">
        <f t="array" ref="U38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84" s="22" t="str">
        <f>_xlfn.XLOOKUP(表格1[[#This Row],[級數]],管道等级索引表!B:B,管道等级索引表!G:G,,0)</f>
        <v>TP304</v>
      </c>
      <c r="W384" s="22" t="s">
        <v>5</v>
      </c>
      <c r="X384" s="22"/>
      <c r="Y384" s="22"/>
      <c r="Z384" s="22" t="str">
        <f>_xlfn.CONCAT(表格1[[#This Row],[系統]],"-",表格1[[#This Row],[編號]])</f>
        <v>IA-2122</v>
      </c>
      <c r="AA384" s="22"/>
      <c r="AB384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8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84" s="24" t="str">
        <f>IFERROR(_xlfn.XLOOKUP(表格1[[#This Row],[Line_No]],管道特性一覽表!A:A,管道特性一覽表!P:P,,0),"")</f>
        <v/>
      </c>
      <c r="AE384" s="24" t="str" cm="1">
        <f t="array" ref="AE384">_xlfn.IFNA(_xlfn.XLOOKUP(表格1[[#This Row],[Series NO]],'依TP NO.篩選'!A:A,'依TP NO.篩選'!R:R,,0),_xlfn.XLOOKUP(VALUE(表格1[[#This Row],[Series NO]]),VALUE('依TP NO.篩選'!A:A),'依TP NO.篩選'!R:R,,0))</f>
        <v>TP-030</v>
      </c>
      <c r="AF384" s="24" t="str">
        <f>_xlfn.XLOOKUP(表格1[[#This Row],[系統]],介質清單!A:A,介質清單!B:B,,0)</f>
        <v>儀表空氣</v>
      </c>
      <c r="AG384" s="25" t="str">
        <f>IFERROR(_xlfn.XLOOKUP(表格1[[#This Row],[Line_No]],管道特性一覽表!A:A,管道特性一覽表!R:R,,0),"")</f>
        <v/>
      </c>
      <c r="AH384" s="22" t="s">
        <v>3433</v>
      </c>
      <c r="AI384" s="24"/>
      <c r="AJ38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84" s="2" t="str" cm="1">
        <f t="array" ref="AK384">IFERROR(_xlfn.TEXTJOIN("-",TRUE,INDEX(_xlfn.TEXTSPLIT(B384,"-"),1),INDEX(_xlfn.TEXTSPLIT(B384,"-"),2),INDEX(_xlfn.TEXTSPLIT(B384,"-"),4),INDEX(_xlfn.TEXTSPLIT(B384,"-"),5)),_xlfn.TEXTJOIN("-",TRUE,_xlfn.XLOOKUP(VALUE(INDEX(_xlfn.TEXTSPLIT(B384,"-"),4)),'DN轉換表(必要)'!A:A,'DN轉換表(必要)'!B:B,,0),INDEX(_xlfn.TEXTSPLIT(B384,"-"),1),INDEX(_xlfn.TEXTSPLIT(B384,"-"),2),INDEX(_xlfn.TEXTSPLIT(B384,"-"),3),INDEX(_xlfn.TEXTSPLIT(B384,"-"),4),INDEX(_xlfn.TEXTSPLIT(B384,"-"),5)))</f>
        <v>IA-2122-AA1E-NA</v>
      </c>
      <c r="AL384" s="2" t="str">
        <f>IF(ISNUMBER(IFERROR(_xlfn.XLOOKUP(表格1[[#This Row],[Line_No]],'TEMP VALUE'!A:A,'DRAWING LIST'!A:A,,0),"")),"v","")</f>
        <v>v</v>
      </c>
      <c r="AM384" s="2" t="str">
        <f>_xlfn.XLOOKUP(表格1[[#This Row],[Series NO]], 版本控制!$A:$A, 版本控制!$E:$E, , 0, -1)</f>
        <v>啟用</v>
      </c>
    </row>
    <row r="385" spans="1:39">
      <c r="A385" s="18">
        <f>'圖號清單-114.04.25'!A385</f>
        <v>383</v>
      </c>
      <c r="B385" s="14" t="str">
        <f>_xlfn.XLOOKUP(表格1[[#This Row],[Series NO]],'圖號清單-114.04.25'!A:A,'圖號清單-114.04.25'!B:B,,0)</f>
        <v>IA-2122-25-AA1E-NA-2</v>
      </c>
      <c r="C385" s="3" t="str">
        <f>COUNTIF($AK$2:AK385, AK385) &amp; "/" &amp; COUNTIF($AK$2:$AK$3003, AK385)</f>
        <v>2/2</v>
      </c>
      <c r="D385" s="3" t="str">
        <f t="shared" si="10"/>
        <v>IA-2122-25-AA1E-NA</v>
      </c>
      <c r="E385" s="14" t="str" cm="1">
        <f t="array" ref="E385">IFERROR(_xlfn.TEXTJOIN("-",TRUE,_xlfn.XLOOKUP(VALUE(INDEX(_xlfn.TEXTSPLIT(B385,"-"),3)),'DN轉換表(必要)'!A:A,'DN轉換表(必要)'!B:B,,0),INDEX(_xlfn.TEXTSPLIT(B385,"-"),1),INDEX(_xlfn.TEXTSPLIT(B385,"-"),2),INDEX(_xlfn.TEXTSPLIT(B385,"-"),4),INDEX(_xlfn.TEXTSPLIT(B385,"-"),5)),_xlfn.TEXTJOIN("-",TRUE,_xlfn.XLOOKUP(VALUE(INDEX(_xlfn.TEXTSPLIT(B385,"-"),4)),'DN轉換表(必要)'!A:A,'DN轉換表(必要)'!B:B,,0),INDEX(_xlfn.TEXTSPLIT(B385,"-"),1),INDEX(_xlfn.TEXTSPLIT(B385,"-"),2),INDEX(_xlfn.TEXTSPLIT(B385,"-"),3),INDEX(_xlfn.TEXTSPLIT(B385,"-"),4),INDEX(_xlfn.TEXTSPLIT(B385,"-"),5)))</f>
        <v>1"-IA-2122-AA1E-NA</v>
      </c>
      <c r="F385" s="3" t="str">
        <f>IFERROR(_xlfn.XLOOKUP(_xlfn.CONCAT(表格1[[#This Row],[Series NO]],"_",SUBSTITUTE(F$1,"REV.","")),版本控制!$F:$F,版本控制!$C:$C,,0),"")</f>
        <v>04/22/'25</v>
      </c>
      <c r="G385" s="3" t="str">
        <f>IFERROR(_xlfn.XLOOKUP(_xlfn.CONCAT(表格1[[#This Row],[Series NO]],"_",SUBSTITUTE(G$1,"REV.","")),版本控制!$F:$F,版本控制!$C:$C,,0),"")</f>
        <v/>
      </c>
      <c r="H385" s="3" t="str">
        <f>IFERROR(_xlfn.XLOOKUP(_xlfn.CONCAT(表格1[[#This Row],[Series NO]],"_",SUBSTITUTE(H$1,"REV.","")),版本控制!$F:$F,版本控制!$C:$C,,0),"")</f>
        <v/>
      </c>
      <c r="I385" s="3" t="str">
        <f>IFERROR(_xlfn.XLOOKUP(_xlfn.CONCAT(表格1[[#This Row],[Series NO]],"_",SUBSTITUTE(I$1,"REV.","")),版本控制!$F:$F,版本控制!$C:$C,,0),"")</f>
        <v/>
      </c>
      <c r="J385" s="3" t="str">
        <f>IFERROR(_xlfn.XLOOKUP(_xlfn.CONCAT(表格1[[#This Row],[Series NO]],"_",SUBSTITUTE(J$1,"REV.","")),版本控制!$F:$F,版本控制!$C:$C,,0),"")</f>
        <v/>
      </c>
      <c r="K385" s="3" t="str" cm="1">
        <f t="array" ref="K385">INDEX(F$1:J$1,1,MATCH(1,1/($F385:J385&lt;&gt;"")))</f>
        <v>REV.1</v>
      </c>
      <c r="L385" s="3" t="str" cm="1">
        <f t="array" ref="L385">LOOKUP(2,1/($F385:J385&lt;&gt;""),$F385:J385)</f>
        <v>04/22/'25</v>
      </c>
      <c r="M385" s="3"/>
      <c r="N385" s="3" t="str">
        <f t="shared" si="13"/>
        <v>0383</v>
      </c>
      <c r="O385" s="28"/>
      <c r="P385" s="28"/>
      <c r="Q385" s="22" cm="1">
        <f t="array" ref="Q385">_xlfn.XLOOKUP(INDEX(_xlfn.TEXTSPLIT(表格1[[#This Row],[LINE   NUMBER]],"-"),1),'DN轉換表(必要)'!B:B,'DN轉換表(必要)'!C:C,,0)</f>
        <v>1</v>
      </c>
      <c r="R385" s="22" t="str" cm="1">
        <f t="array" ref="R385">IF(IFERROR(MATCH(INDEX(_xlfn.TEXTSPLIT(表格1[[#This Row],[LINE   NUMBER]],"-"),2),介質清單!I:I,0)&gt;=1,FALSE),"Trim",INDEX(_xlfn.TEXTSPLIT(表格1[[#This Row],[LINE   NUMBER]],"-"),2))</f>
        <v>IA</v>
      </c>
      <c r="S385" s="22" t="str" cm="1">
        <f t="array" ref="S38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2122</v>
      </c>
      <c r="T385" s="22" t="str" cm="1">
        <f t="array" ref="T385">IF(LEN(INDEX(_xlfn.TEXTSPLIT(表格1[[#This Row],[LINE   NUMBER]],"-"),4))=4,INDEX(_xlfn.TEXTSPLIT(表格1[[#This Row],[LINE   NUMBER]],"-"),4),IF(LEN(MID(E385,FIND("AA",E385,1),4))=4,MID(E385,FIND("AA",E385,1),4),"Wrong"))</f>
        <v>AA1E</v>
      </c>
      <c r="U385" s="22" t="str" cm="1">
        <f t="array" ref="U38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85" s="22" t="str">
        <f>_xlfn.XLOOKUP(表格1[[#This Row],[級數]],管道等级索引表!B:B,管道等级索引表!G:G,,0)</f>
        <v>TP304</v>
      </c>
      <c r="W385" s="22" t="s">
        <v>5</v>
      </c>
      <c r="X385" s="22"/>
      <c r="Y385" s="22"/>
      <c r="Z385" s="22" t="str">
        <f>_xlfn.CONCAT(表格1[[#This Row],[系統]],"-",表格1[[#This Row],[編號]])</f>
        <v>IA-2122</v>
      </c>
      <c r="AA385" s="22"/>
      <c r="AB38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8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85" s="24" t="str">
        <f>IFERROR(_xlfn.XLOOKUP(表格1[[#This Row],[Line_No]],管道特性一覽表!A:A,管道特性一覽表!P:P,,0),"")</f>
        <v/>
      </c>
      <c r="AE385" s="24" t="str" cm="1">
        <f t="array" ref="AE385">_xlfn.IFNA(_xlfn.XLOOKUP(表格1[[#This Row],[Series NO]],'依TP NO.篩選'!A:A,'依TP NO.篩選'!R:R,,0),_xlfn.XLOOKUP(VALUE(表格1[[#This Row],[Series NO]]),VALUE('依TP NO.篩選'!A:A),'依TP NO.篩選'!R:R,,0))</f>
        <v>TP-030</v>
      </c>
      <c r="AF385" s="24" t="str">
        <f>_xlfn.XLOOKUP(表格1[[#This Row],[系統]],介質清單!A:A,介質清單!B:B,,0)</f>
        <v>儀表空氣</v>
      </c>
      <c r="AG385" s="25" t="str">
        <f>IFERROR(_xlfn.XLOOKUP(表格1[[#This Row],[Line_No]],管道特性一覽表!A:A,管道特性一覽表!R:R,,0),"")</f>
        <v/>
      </c>
      <c r="AH385" s="22" t="s">
        <v>3433</v>
      </c>
      <c r="AI385" s="24"/>
      <c r="AJ38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85" s="2" t="str" cm="1">
        <f t="array" ref="AK385">IFERROR(_xlfn.TEXTJOIN("-",TRUE,INDEX(_xlfn.TEXTSPLIT(B385,"-"),1),INDEX(_xlfn.TEXTSPLIT(B385,"-"),2),INDEX(_xlfn.TEXTSPLIT(B385,"-"),4),INDEX(_xlfn.TEXTSPLIT(B385,"-"),5)),_xlfn.TEXTJOIN("-",TRUE,_xlfn.XLOOKUP(VALUE(INDEX(_xlfn.TEXTSPLIT(B385,"-"),4)),'DN轉換表(必要)'!A:A,'DN轉換表(必要)'!B:B,,0),INDEX(_xlfn.TEXTSPLIT(B385,"-"),1),INDEX(_xlfn.TEXTSPLIT(B385,"-"),2),INDEX(_xlfn.TEXTSPLIT(B385,"-"),3),INDEX(_xlfn.TEXTSPLIT(B385,"-"),4),INDEX(_xlfn.TEXTSPLIT(B385,"-"),5)))</f>
        <v>IA-2122-AA1E-NA</v>
      </c>
      <c r="AL385" s="2" t="str">
        <f>IF(ISNUMBER(IFERROR(_xlfn.XLOOKUP(表格1[[#This Row],[Line_No]],'TEMP VALUE'!A:A,'DRAWING LIST'!A:A,,0),"")),"v","")</f>
        <v>v</v>
      </c>
      <c r="AM385" s="2" t="str">
        <f>_xlfn.XLOOKUP(表格1[[#This Row],[Series NO]], 版本控制!$A:$A, 版本控制!$E:$E, , 0, -1)</f>
        <v>啟用</v>
      </c>
    </row>
    <row r="386" spans="1:39">
      <c r="A386" s="18">
        <f>'圖號清單-114.04.25'!A386</f>
        <v>384</v>
      </c>
      <c r="B386" s="14" t="str">
        <f>_xlfn.XLOOKUP(表格1[[#This Row],[Series NO]],'圖號清單-114.04.25'!A:A,'圖號清單-114.04.25'!B:B,,0)</f>
        <v>IA-2123-25-AA1E-NA</v>
      </c>
      <c r="C386" s="3" t="str">
        <f>COUNTIF($AK$2:AK386, AK386) &amp; "/" &amp; COUNTIF($AK$2:$AK$3003, AK386)</f>
        <v>1/1</v>
      </c>
      <c r="D386" s="3" t="str">
        <f t="shared" si="10"/>
        <v>IA-2123-25-AA1E-NA</v>
      </c>
      <c r="E386" s="14" t="str" cm="1">
        <f t="array" ref="E386">IFERROR(_xlfn.TEXTJOIN("-",TRUE,_xlfn.XLOOKUP(VALUE(INDEX(_xlfn.TEXTSPLIT(B386,"-"),3)),'DN轉換表(必要)'!A:A,'DN轉換表(必要)'!B:B,,0),INDEX(_xlfn.TEXTSPLIT(B386,"-"),1),INDEX(_xlfn.TEXTSPLIT(B386,"-"),2),INDEX(_xlfn.TEXTSPLIT(B386,"-"),4),INDEX(_xlfn.TEXTSPLIT(B386,"-"),5)),_xlfn.TEXTJOIN("-",TRUE,_xlfn.XLOOKUP(VALUE(INDEX(_xlfn.TEXTSPLIT(B386,"-"),4)),'DN轉換表(必要)'!A:A,'DN轉換表(必要)'!B:B,,0),INDEX(_xlfn.TEXTSPLIT(B386,"-"),1),INDEX(_xlfn.TEXTSPLIT(B386,"-"),2),INDEX(_xlfn.TEXTSPLIT(B386,"-"),3),INDEX(_xlfn.TEXTSPLIT(B386,"-"),4),INDEX(_xlfn.TEXTSPLIT(B386,"-"),5)))</f>
        <v>1"-IA-2123-AA1E-NA</v>
      </c>
      <c r="F386" s="3" t="str">
        <f>IFERROR(_xlfn.XLOOKUP(_xlfn.CONCAT(表格1[[#This Row],[Series NO]],"_",SUBSTITUTE(F$1,"REV.","")),版本控制!$F:$F,版本控制!$C:$C,,0),"")</f>
        <v>04/22/'25</v>
      </c>
      <c r="G386" s="3" t="str">
        <f>IFERROR(_xlfn.XLOOKUP(_xlfn.CONCAT(表格1[[#This Row],[Series NO]],"_",SUBSTITUTE(G$1,"REV.","")),版本控制!$F:$F,版本控制!$C:$C,,0),"")</f>
        <v/>
      </c>
      <c r="H386" s="3" t="str">
        <f>IFERROR(_xlfn.XLOOKUP(_xlfn.CONCAT(表格1[[#This Row],[Series NO]],"_",SUBSTITUTE(H$1,"REV.","")),版本控制!$F:$F,版本控制!$C:$C,,0),"")</f>
        <v/>
      </c>
      <c r="I386" s="3" t="str">
        <f>IFERROR(_xlfn.XLOOKUP(_xlfn.CONCAT(表格1[[#This Row],[Series NO]],"_",SUBSTITUTE(I$1,"REV.","")),版本控制!$F:$F,版本控制!$C:$C,,0),"")</f>
        <v/>
      </c>
      <c r="J386" s="3" t="str">
        <f>IFERROR(_xlfn.XLOOKUP(_xlfn.CONCAT(表格1[[#This Row],[Series NO]],"_",SUBSTITUTE(J$1,"REV.","")),版本控制!$F:$F,版本控制!$C:$C,,0),"")</f>
        <v/>
      </c>
      <c r="K386" s="3" t="str" cm="1">
        <f t="array" ref="K386">INDEX(F$1:J$1,1,MATCH(1,1/($F386:J386&lt;&gt;"")))</f>
        <v>REV.1</v>
      </c>
      <c r="L386" s="3" t="str" cm="1">
        <f t="array" ref="L386">LOOKUP(2,1/($F386:J386&lt;&gt;""),$F386:J386)</f>
        <v>04/22/'25</v>
      </c>
      <c r="M386" s="3"/>
      <c r="N386" s="3" t="str">
        <f t="shared" si="13"/>
        <v>0384</v>
      </c>
      <c r="O386" s="28"/>
      <c r="P386" s="15"/>
      <c r="Q386" s="22" cm="1">
        <f t="array" ref="Q386">_xlfn.XLOOKUP(INDEX(_xlfn.TEXTSPLIT(表格1[[#This Row],[LINE   NUMBER]],"-"),1),'DN轉換表(必要)'!B:B,'DN轉換表(必要)'!C:C,,0)</f>
        <v>1</v>
      </c>
      <c r="R386" s="22" t="str" cm="1">
        <f t="array" ref="R386">IF(IFERROR(MATCH(INDEX(_xlfn.TEXTSPLIT(表格1[[#This Row],[LINE   NUMBER]],"-"),2),介質清單!I:I,0)&gt;=1,FALSE),"Trim",INDEX(_xlfn.TEXTSPLIT(表格1[[#This Row],[LINE   NUMBER]],"-"),2))</f>
        <v>IA</v>
      </c>
      <c r="S386" s="22" t="str" cm="1">
        <f t="array" ref="S38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2123</v>
      </c>
      <c r="T386" s="22" t="str" cm="1">
        <f t="array" ref="T386">IF(LEN(INDEX(_xlfn.TEXTSPLIT(表格1[[#This Row],[LINE   NUMBER]],"-"),4))=4,INDEX(_xlfn.TEXTSPLIT(表格1[[#This Row],[LINE   NUMBER]],"-"),4),IF(LEN(MID(E386,FIND("AA",E386,1),4))=4,MID(E386,FIND("AA",E386,1),4),"Wrong"))</f>
        <v>AA1E</v>
      </c>
      <c r="U386" s="22" t="str" cm="1">
        <f t="array" ref="U38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86" s="22" t="str">
        <f>_xlfn.XLOOKUP(表格1[[#This Row],[級數]],管道等级索引表!B:B,管道等级索引表!G:G,,0)</f>
        <v>TP304</v>
      </c>
      <c r="W386" s="22" t="s">
        <v>5</v>
      </c>
      <c r="X386" s="22"/>
      <c r="Y386" s="22"/>
      <c r="Z386" s="22" t="str">
        <f>_xlfn.CONCAT(表格1[[#This Row],[系統]],"-",表格1[[#This Row],[編號]])</f>
        <v>IA-2123</v>
      </c>
      <c r="AA386" s="22"/>
      <c r="AB38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8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86" s="24" t="str">
        <f>IFERROR(_xlfn.XLOOKUP(表格1[[#This Row],[Line_No]],管道特性一覽表!A:A,管道特性一覽表!P:P,,0),"")</f>
        <v>空氣</v>
      </c>
      <c r="AE386" s="24" t="str" cm="1">
        <f t="array" ref="AE386">_xlfn.IFNA(_xlfn.XLOOKUP(表格1[[#This Row],[Series NO]],'依TP NO.篩選'!A:A,'依TP NO.篩選'!R:R,,0),_xlfn.XLOOKUP(VALUE(表格1[[#This Row],[Series NO]]),VALUE('依TP NO.篩選'!A:A),'依TP NO.篩選'!R:R,,0))</f>
        <v>TP-030</v>
      </c>
      <c r="AF386" s="24" t="str">
        <f>_xlfn.XLOOKUP(表格1[[#This Row],[系統]],介質清單!A:A,介質清單!B:B,,0)</f>
        <v>儀表空氣</v>
      </c>
      <c r="AG386" s="25"/>
      <c r="AH386" s="22" t="s">
        <v>3433</v>
      </c>
      <c r="AI386" s="24"/>
      <c r="AJ38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86" s="2" t="str" cm="1">
        <f t="array" ref="AK386">IFERROR(_xlfn.TEXTJOIN("-",TRUE,INDEX(_xlfn.TEXTSPLIT(B386,"-"),1),INDEX(_xlfn.TEXTSPLIT(B386,"-"),2),INDEX(_xlfn.TEXTSPLIT(B386,"-"),4),INDEX(_xlfn.TEXTSPLIT(B386,"-"),5)),_xlfn.TEXTJOIN("-",TRUE,_xlfn.XLOOKUP(VALUE(INDEX(_xlfn.TEXTSPLIT(B386,"-"),4)),'DN轉換表(必要)'!A:A,'DN轉換表(必要)'!B:B,,0),INDEX(_xlfn.TEXTSPLIT(B386,"-"),1),INDEX(_xlfn.TEXTSPLIT(B386,"-"),2),INDEX(_xlfn.TEXTSPLIT(B386,"-"),3),INDEX(_xlfn.TEXTSPLIT(B386,"-"),4),INDEX(_xlfn.TEXTSPLIT(B386,"-"),5)))</f>
        <v>IA-2123-AA1E-NA</v>
      </c>
      <c r="AL386" s="2" t="str">
        <f>IF(ISNUMBER(IFERROR(_xlfn.XLOOKUP(表格1[[#This Row],[Line_No]],'TEMP VALUE'!A:A,'DRAWING LIST'!A:A,,0),"")),"v","")</f>
        <v>v</v>
      </c>
      <c r="AM386" s="2" t="str">
        <f>_xlfn.XLOOKUP(表格1[[#This Row],[Series NO]], 版本控制!$A:$A, 版本控制!$E:$E, , 0, -1)</f>
        <v>啟用</v>
      </c>
    </row>
    <row r="387" spans="1:39">
      <c r="A387" s="18">
        <f>'圖號清單-114.04.25'!A387</f>
        <v>385</v>
      </c>
      <c r="B387" s="14" t="str">
        <f>_xlfn.XLOOKUP(表格1[[#This Row],[Series NO]],'圖號清單-114.04.25'!A:A,'圖號清單-114.04.25'!B:B,,0)</f>
        <v>IA-2301-25-AA1E-NA-1</v>
      </c>
      <c r="C387" s="3" t="str">
        <f>COUNTIF($AK$2:AK387, AK387) &amp; "/" &amp; COUNTIF($AK$2:$AK$3003, AK387)</f>
        <v>1/4</v>
      </c>
      <c r="D387" s="3" t="str">
        <f t="shared" ref="D387:D451" si="14">_xlfn.TEXTJOIN("-",TRUE,INDEX(_xlfn.TEXTSPLIT(B387,"-"),1),INDEX(_xlfn.TEXTSPLIT(B387,"-"),2),INDEX(_xlfn.TEXTSPLIT(B387,"-"),3),INDEX(_xlfn.TEXTSPLIT(B387,"-"),4),INDEX(_xlfn.TEXTSPLIT(B387,"-"),5))</f>
        <v>IA-2301-25-AA1E-NA</v>
      </c>
      <c r="E387" s="14" t="str" cm="1">
        <f t="array" ref="E387">IFERROR(_xlfn.TEXTJOIN("-",TRUE,_xlfn.XLOOKUP(VALUE(INDEX(_xlfn.TEXTSPLIT(B387,"-"),3)),'DN轉換表(必要)'!A:A,'DN轉換表(必要)'!B:B,,0),INDEX(_xlfn.TEXTSPLIT(B387,"-"),1),INDEX(_xlfn.TEXTSPLIT(B387,"-"),2),INDEX(_xlfn.TEXTSPLIT(B387,"-"),4),INDEX(_xlfn.TEXTSPLIT(B387,"-"),5)),_xlfn.TEXTJOIN("-",TRUE,_xlfn.XLOOKUP(VALUE(INDEX(_xlfn.TEXTSPLIT(B387,"-"),4)),'DN轉換表(必要)'!A:A,'DN轉換表(必要)'!B:B,,0),INDEX(_xlfn.TEXTSPLIT(B387,"-"),1),INDEX(_xlfn.TEXTSPLIT(B387,"-"),2),INDEX(_xlfn.TEXTSPLIT(B387,"-"),3),INDEX(_xlfn.TEXTSPLIT(B387,"-"),4),INDEX(_xlfn.TEXTSPLIT(B387,"-"),5)))</f>
        <v>1"-IA-2301-AA1E-NA</v>
      </c>
      <c r="F387" s="3" t="str">
        <f>IFERROR(_xlfn.XLOOKUP(_xlfn.CONCAT(表格1[[#This Row],[Series NO]],"_",SUBSTITUTE(F$1,"REV.","")),版本控制!$F:$F,版本控制!$C:$C,,0),"")</f>
        <v>04/22/'25</v>
      </c>
      <c r="G387" s="3" t="str">
        <f>IFERROR(_xlfn.XLOOKUP(_xlfn.CONCAT(表格1[[#This Row],[Series NO]],"_",SUBSTITUTE(G$1,"REV.","")),版本控制!$F:$F,版本控制!$C:$C,,0),"")</f>
        <v>07/08/'25</v>
      </c>
      <c r="H387" s="3" t="str">
        <f>IFERROR(_xlfn.XLOOKUP(_xlfn.CONCAT(表格1[[#This Row],[Series NO]],"_",SUBSTITUTE(H$1,"REV.","")),版本控制!$F:$F,版本控制!$C:$C,,0),"")</f>
        <v/>
      </c>
      <c r="I387" s="3" t="str">
        <f>IFERROR(_xlfn.XLOOKUP(_xlfn.CONCAT(表格1[[#This Row],[Series NO]],"_",SUBSTITUTE(I$1,"REV.","")),版本控制!$F:$F,版本控制!$C:$C,,0),"")</f>
        <v/>
      </c>
      <c r="J387" s="3" t="str">
        <f>IFERROR(_xlfn.XLOOKUP(_xlfn.CONCAT(表格1[[#This Row],[Series NO]],"_",SUBSTITUTE(J$1,"REV.","")),版本控制!$F:$F,版本控制!$C:$C,,0),"")</f>
        <v/>
      </c>
      <c r="K387" s="3" t="str" cm="1">
        <f t="array" ref="K387">INDEX(F$1:J$1,1,MATCH(1,1/($F387:J387&lt;&gt;"")))</f>
        <v>REV.2</v>
      </c>
      <c r="L387" s="3" t="str" cm="1">
        <f t="array" ref="L387">LOOKUP(2,1/($F387:J387&lt;&gt;""),$F387:J387)</f>
        <v>07/08/'25</v>
      </c>
      <c r="M387" s="3"/>
      <c r="N387" s="3" t="str">
        <f t="shared" si="13"/>
        <v>0385</v>
      </c>
      <c r="O387" s="28"/>
      <c r="P387" s="15"/>
      <c r="Q387" s="22" cm="1">
        <f t="array" ref="Q387">_xlfn.XLOOKUP(INDEX(_xlfn.TEXTSPLIT(表格1[[#This Row],[LINE   NUMBER]],"-"),1),'DN轉換表(必要)'!B:B,'DN轉換表(必要)'!C:C,,0)</f>
        <v>1</v>
      </c>
      <c r="R387" s="22" t="str" cm="1">
        <f t="array" ref="R387">IF(IFERROR(MATCH(INDEX(_xlfn.TEXTSPLIT(表格1[[#This Row],[LINE   NUMBER]],"-"),2),介質清單!I:I,0)&gt;=1,FALSE),"Trim",INDEX(_xlfn.TEXTSPLIT(表格1[[#This Row],[LINE   NUMBER]],"-"),2))</f>
        <v>IA</v>
      </c>
      <c r="S387" s="22" t="str" cm="1">
        <f t="array" ref="S38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2301</v>
      </c>
      <c r="T387" s="22" t="str" cm="1">
        <f t="array" ref="T387">IF(LEN(INDEX(_xlfn.TEXTSPLIT(表格1[[#This Row],[LINE   NUMBER]],"-"),4))=4,INDEX(_xlfn.TEXTSPLIT(表格1[[#This Row],[LINE   NUMBER]],"-"),4),IF(LEN(MID(E387,FIND("AA",E387,1),4))=4,MID(E387,FIND("AA",E387,1),4),"Wrong"))</f>
        <v>AA1E</v>
      </c>
      <c r="U387" s="22" t="str" cm="1">
        <f t="array" ref="U38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87" s="22" t="str">
        <f>_xlfn.XLOOKUP(表格1[[#This Row],[級數]],管道等级索引表!B:B,管道等级索引表!G:G,,0)</f>
        <v>TP304</v>
      </c>
      <c r="W387" s="22" t="s">
        <v>5</v>
      </c>
      <c r="X387" s="22"/>
      <c r="Y387" s="22"/>
      <c r="Z387" s="22" t="str">
        <f>_xlfn.CONCAT(表格1[[#This Row],[系統]],"-",表格1[[#This Row],[編號]])</f>
        <v>IA-2301</v>
      </c>
      <c r="AA387" s="22"/>
      <c r="AB38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8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87" s="24" t="str">
        <f>IFERROR(_xlfn.XLOOKUP(表格1[[#This Row],[Line_No]],管道特性一覽表!A:A,管道特性一覽表!P:P,,0),"")</f>
        <v>空氣</v>
      </c>
      <c r="AE387" s="24" t="str" cm="1">
        <f t="array" ref="AE387">_xlfn.IFNA(_xlfn.XLOOKUP(表格1[[#This Row],[Series NO]],'依TP NO.篩選'!A:A,'依TP NO.篩選'!R:R,,0),_xlfn.XLOOKUP(VALUE(表格1[[#This Row],[Series NO]]),VALUE('依TP NO.篩選'!A:A),'依TP NO.篩選'!R:R,,0))</f>
        <v>TP-030</v>
      </c>
      <c r="AF387" s="24" t="str">
        <f>_xlfn.XLOOKUP(表格1[[#This Row],[系統]],介質清單!A:A,介質清單!B:B,,0)</f>
        <v>儀表空氣</v>
      </c>
      <c r="AG387" s="25"/>
      <c r="AH387" s="22" t="s">
        <v>3433</v>
      </c>
      <c r="AI387" s="24"/>
      <c r="AJ38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87" s="2" t="str" cm="1">
        <f t="array" ref="AK387">IFERROR(_xlfn.TEXTJOIN("-",TRUE,INDEX(_xlfn.TEXTSPLIT(B387,"-"),1),INDEX(_xlfn.TEXTSPLIT(B387,"-"),2),INDEX(_xlfn.TEXTSPLIT(B387,"-"),4),INDEX(_xlfn.TEXTSPLIT(B387,"-"),5)),_xlfn.TEXTJOIN("-",TRUE,_xlfn.XLOOKUP(VALUE(INDEX(_xlfn.TEXTSPLIT(B387,"-"),4)),'DN轉換表(必要)'!A:A,'DN轉換表(必要)'!B:B,,0),INDEX(_xlfn.TEXTSPLIT(B387,"-"),1),INDEX(_xlfn.TEXTSPLIT(B387,"-"),2),INDEX(_xlfn.TEXTSPLIT(B387,"-"),3),INDEX(_xlfn.TEXTSPLIT(B387,"-"),4),INDEX(_xlfn.TEXTSPLIT(B387,"-"),5)))</f>
        <v>IA-2301-AA1E-NA</v>
      </c>
      <c r="AL387" s="2" t="str">
        <f>IF(ISNUMBER(IFERROR(_xlfn.XLOOKUP(表格1[[#This Row],[Line_No]],'TEMP VALUE'!A:A,'DRAWING LIST'!A:A,,0),"")),"v","")</f>
        <v>v</v>
      </c>
      <c r="AM387" s="2" t="str">
        <f>_xlfn.XLOOKUP(表格1[[#This Row],[Series NO]], 版本控制!$A:$A, 版本控制!$E:$E, , 0, -1)</f>
        <v>啟用</v>
      </c>
    </row>
    <row r="388" spans="1:39">
      <c r="A388" s="18">
        <f>'圖號清單-114.04.25'!A388</f>
        <v>386</v>
      </c>
      <c r="B388" s="14" t="str">
        <f>_xlfn.XLOOKUP(表格1[[#This Row],[Series NO]],'圖號清單-114.04.25'!A:A,'圖號清單-114.04.25'!B:B,,0)</f>
        <v>IA-2301-25-AA1E-NA-2</v>
      </c>
      <c r="C388" s="3" t="str">
        <f>COUNTIF($AK$2:AK388, AK388) &amp; "/" &amp; COUNTIF($AK$2:$AK$3003, AK388)</f>
        <v>2/4</v>
      </c>
      <c r="D388" s="3" t="str">
        <f t="shared" si="14"/>
        <v>IA-2301-25-AA1E-NA</v>
      </c>
      <c r="E388" s="14" t="str" cm="1">
        <f t="array" ref="E388">IFERROR(_xlfn.TEXTJOIN("-",TRUE,_xlfn.XLOOKUP(VALUE(INDEX(_xlfn.TEXTSPLIT(B388,"-"),3)),'DN轉換表(必要)'!A:A,'DN轉換表(必要)'!B:B,,0),INDEX(_xlfn.TEXTSPLIT(B388,"-"),1),INDEX(_xlfn.TEXTSPLIT(B388,"-"),2),INDEX(_xlfn.TEXTSPLIT(B388,"-"),4),INDEX(_xlfn.TEXTSPLIT(B388,"-"),5)),_xlfn.TEXTJOIN("-",TRUE,_xlfn.XLOOKUP(VALUE(INDEX(_xlfn.TEXTSPLIT(B388,"-"),4)),'DN轉換表(必要)'!A:A,'DN轉換表(必要)'!B:B,,0),INDEX(_xlfn.TEXTSPLIT(B388,"-"),1),INDEX(_xlfn.TEXTSPLIT(B388,"-"),2),INDEX(_xlfn.TEXTSPLIT(B388,"-"),3),INDEX(_xlfn.TEXTSPLIT(B388,"-"),4),INDEX(_xlfn.TEXTSPLIT(B388,"-"),5)))</f>
        <v>1"-IA-2301-AA1E-NA</v>
      </c>
      <c r="F388" s="3" t="str">
        <f>IFERROR(_xlfn.XLOOKUP(_xlfn.CONCAT(表格1[[#This Row],[Series NO]],"_",SUBSTITUTE(F$1,"REV.","")),版本控制!$F:$F,版本控制!$C:$C,,0),"")</f>
        <v>04/22/'25</v>
      </c>
      <c r="G388" s="3" t="str">
        <f>IFERROR(_xlfn.XLOOKUP(_xlfn.CONCAT(表格1[[#This Row],[Series NO]],"_",SUBSTITUTE(G$1,"REV.","")),版本控制!$F:$F,版本控制!$C:$C,,0),"")</f>
        <v>07/08/'25</v>
      </c>
      <c r="H388" s="3" t="str">
        <f>IFERROR(_xlfn.XLOOKUP(_xlfn.CONCAT(表格1[[#This Row],[Series NO]],"_",SUBSTITUTE(H$1,"REV.","")),版本控制!$F:$F,版本控制!$C:$C,,0),"")</f>
        <v/>
      </c>
      <c r="I388" s="3" t="str">
        <f>IFERROR(_xlfn.XLOOKUP(_xlfn.CONCAT(表格1[[#This Row],[Series NO]],"_",SUBSTITUTE(I$1,"REV.","")),版本控制!$F:$F,版本控制!$C:$C,,0),"")</f>
        <v/>
      </c>
      <c r="J388" s="3" t="str">
        <f>IFERROR(_xlfn.XLOOKUP(_xlfn.CONCAT(表格1[[#This Row],[Series NO]],"_",SUBSTITUTE(J$1,"REV.","")),版本控制!$F:$F,版本控制!$C:$C,,0),"")</f>
        <v/>
      </c>
      <c r="K388" s="3" t="str" cm="1">
        <f t="array" ref="K388">INDEX(F$1:J$1,1,MATCH(1,1/($F388:J388&lt;&gt;"")))</f>
        <v>REV.2</v>
      </c>
      <c r="L388" s="3" t="str" cm="1">
        <f t="array" ref="L388">LOOKUP(2,1/($F388:J388&lt;&gt;""),$F388:J388)</f>
        <v>07/08/'25</v>
      </c>
      <c r="M388" s="3"/>
      <c r="N388" s="3" t="str">
        <f t="shared" si="13"/>
        <v>0386</v>
      </c>
      <c r="O388" s="28"/>
      <c r="P388" s="15"/>
      <c r="Q388" s="22" cm="1">
        <f t="array" ref="Q388">_xlfn.XLOOKUP(INDEX(_xlfn.TEXTSPLIT(表格1[[#This Row],[LINE   NUMBER]],"-"),1),'DN轉換表(必要)'!B:B,'DN轉換表(必要)'!C:C,,0)</f>
        <v>1</v>
      </c>
      <c r="R388" s="22" t="str" cm="1">
        <f t="array" ref="R388">IF(IFERROR(MATCH(INDEX(_xlfn.TEXTSPLIT(表格1[[#This Row],[LINE   NUMBER]],"-"),2),介質清單!I:I,0)&gt;=1,FALSE),"Trim",INDEX(_xlfn.TEXTSPLIT(表格1[[#This Row],[LINE   NUMBER]],"-"),2))</f>
        <v>IA</v>
      </c>
      <c r="S388" s="22" t="str" cm="1">
        <f t="array" ref="S38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2301</v>
      </c>
      <c r="T388" s="22" t="str" cm="1">
        <f t="array" ref="T388">IF(LEN(INDEX(_xlfn.TEXTSPLIT(表格1[[#This Row],[LINE   NUMBER]],"-"),4))=4,INDEX(_xlfn.TEXTSPLIT(表格1[[#This Row],[LINE   NUMBER]],"-"),4),IF(LEN(MID(E388,FIND("AA",E388,1),4))=4,MID(E388,FIND("AA",E388,1),4),"Wrong"))</f>
        <v>AA1E</v>
      </c>
      <c r="U388" s="22" t="str" cm="1">
        <f t="array" ref="U38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88" s="22" t="str">
        <f>_xlfn.XLOOKUP(表格1[[#This Row],[級數]],管道等级索引表!B:B,管道等级索引表!G:G,,0)</f>
        <v>TP304</v>
      </c>
      <c r="W388" s="22" t="s">
        <v>5</v>
      </c>
      <c r="X388" s="22"/>
      <c r="Y388" s="22"/>
      <c r="Z388" s="22" t="str">
        <f>_xlfn.CONCAT(表格1[[#This Row],[系統]],"-",表格1[[#This Row],[編號]])</f>
        <v>IA-2301</v>
      </c>
      <c r="AA388" s="22"/>
      <c r="AB38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8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88" s="24" t="str">
        <f>IFERROR(_xlfn.XLOOKUP(表格1[[#This Row],[Line_No]],管道特性一覽表!A:A,管道特性一覽表!P:P,,0),"")</f>
        <v>空氣</v>
      </c>
      <c r="AE388" s="24" t="str" cm="1">
        <f t="array" ref="AE388">_xlfn.IFNA(_xlfn.XLOOKUP(表格1[[#This Row],[Series NO]],'依TP NO.篩選'!A:A,'依TP NO.篩選'!R:R,,0),_xlfn.XLOOKUP(VALUE(表格1[[#This Row],[Series NO]]),VALUE('依TP NO.篩選'!A:A),'依TP NO.篩選'!R:R,,0))</f>
        <v>TP-030</v>
      </c>
      <c r="AF388" s="24" t="str">
        <f>_xlfn.XLOOKUP(表格1[[#This Row],[系統]],介質清單!A:A,介質清單!B:B,,0)</f>
        <v>儀表空氣</v>
      </c>
      <c r="AG388" s="25"/>
      <c r="AH388" s="22" t="s">
        <v>3433</v>
      </c>
      <c r="AI388" s="24"/>
      <c r="AJ38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88" s="2" t="str" cm="1">
        <f t="array" ref="AK388">IFERROR(_xlfn.TEXTJOIN("-",TRUE,INDEX(_xlfn.TEXTSPLIT(B388,"-"),1),INDEX(_xlfn.TEXTSPLIT(B388,"-"),2),INDEX(_xlfn.TEXTSPLIT(B388,"-"),4),INDEX(_xlfn.TEXTSPLIT(B388,"-"),5)),_xlfn.TEXTJOIN("-",TRUE,_xlfn.XLOOKUP(VALUE(INDEX(_xlfn.TEXTSPLIT(B388,"-"),4)),'DN轉換表(必要)'!A:A,'DN轉換表(必要)'!B:B,,0),INDEX(_xlfn.TEXTSPLIT(B388,"-"),1),INDEX(_xlfn.TEXTSPLIT(B388,"-"),2),INDEX(_xlfn.TEXTSPLIT(B388,"-"),3),INDEX(_xlfn.TEXTSPLIT(B388,"-"),4),INDEX(_xlfn.TEXTSPLIT(B388,"-"),5)))</f>
        <v>IA-2301-AA1E-NA</v>
      </c>
      <c r="AL388" s="2" t="str">
        <f>IF(ISNUMBER(IFERROR(_xlfn.XLOOKUP(表格1[[#This Row],[Line_No]],'TEMP VALUE'!A:A,'DRAWING LIST'!A:A,,0),"")),"v","")</f>
        <v>v</v>
      </c>
      <c r="AM388" s="2" t="str">
        <f>_xlfn.XLOOKUP(表格1[[#This Row],[Series NO]], 版本控制!$A:$A, 版本控制!$E:$E, , 0, -1)</f>
        <v>啟用</v>
      </c>
    </row>
    <row r="389" spans="1:39">
      <c r="A389" s="18">
        <f>'圖號清單-114.04.25'!A389</f>
        <v>387</v>
      </c>
      <c r="B389" s="14" t="str">
        <f>_xlfn.XLOOKUP(表格1[[#This Row],[Series NO]],'圖號清單-114.04.25'!A:A,'圖號清單-114.04.25'!B:B,,0)</f>
        <v>IA-2301-25-AA1E-NA-3</v>
      </c>
      <c r="C389" s="3" t="str">
        <f>COUNTIF($AK$2:AK389, AK389) &amp; "/" &amp; COUNTIF($AK$2:$AK$3003, AK389)</f>
        <v>3/4</v>
      </c>
      <c r="D389" s="3" t="str">
        <f t="shared" si="14"/>
        <v>IA-2301-25-AA1E-NA</v>
      </c>
      <c r="E389" s="14" t="str" cm="1">
        <f t="array" ref="E389">IFERROR(_xlfn.TEXTJOIN("-",TRUE,_xlfn.XLOOKUP(VALUE(INDEX(_xlfn.TEXTSPLIT(B389,"-"),3)),'DN轉換表(必要)'!A:A,'DN轉換表(必要)'!B:B,,0),INDEX(_xlfn.TEXTSPLIT(B389,"-"),1),INDEX(_xlfn.TEXTSPLIT(B389,"-"),2),INDEX(_xlfn.TEXTSPLIT(B389,"-"),4),INDEX(_xlfn.TEXTSPLIT(B389,"-"),5)),_xlfn.TEXTJOIN("-",TRUE,_xlfn.XLOOKUP(VALUE(INDEX(_xlfn.TEXTSPLIT(B389,"-"),4)),'DN轉換表(必要)'!A:A,'DN轉換表(必要)'!B:B,,0),INDEX(_xlfn.TEXTSPLIT(B389,"-"),1),INDEX(_xlfn.TEXTSPLIT(B389,"-"),2),INDEX(_xlfn.TEXTSPLIT(B389,"-"),3),INDEX(_xlfn.TEXTSPLIT(B389,"-"),4),INDEX(_xlfn.TEXTSPLIT(B389,"-"),5)))</f>
        <v>1"-IA-2301-AA1E-NA</v>
      </c>
      <c r="F389" s="3" t="str">
        <f>IFERROR(_xlfn.XLOOKUP(_xlfn.CONCAT(表格1[[#This Row],[Series NO]],"_",SUBSTITUTE(F$1,"REV.","")),版本控制!$F:$F,版本控制!$C:$C,,0),"")</f>
        <v>04/22/'25</v>
      </c>
      <c r="G389" s="3" t="str">
        <f>IFERROR(_xlfn.XLOOKUP(_xlfn.CONCAT(表格1[[#This Row],[Series NO]],"_",SUBSTITUTE(G$1,"REV.","")),版本控制!$F:$F,版本控制!$C:$C,,0),"")</f>
        <v>07/08/'25</v>
      </c>
      <c r="H389" s="3" t="str">
        <f>IFERROR(_xlfn.XLOOKUP(_xlfn.CONCAT(表格1[[#This Row],[Series NO]],"_",SUBSTITUTE(H$1,"REV.","")),版本控制!$F:$F,版本控制!$C:$C,,0),"")</f>
        <v/>
      </c>
      <c r="I389" s="3" t="str">
        <f>IFERROR(_xlfn.XLOOKUP(_xlfn.CONCAT(表格1[[#This Row],[Series NO]],"_",SUBSTITUTE(I$1,"REV.","")),版本控制!$F:$F,版本控制!$C:$C,,0),"")</f>
        <v/>
      </c>
      <c r="J389" s="3" t="str">
        <f>IFERROR(_xlfn.XLOOKUP(_xlfn.CONCAT(表格1[[#This Row],[Series NO]],"_",SUBSTITUTE(J$1,"REV.","")),版本控制!$F:$F,版本控制!$C:$C,,0),"")</f>
        <v/>
      </c>
      <c r="K389" s="3" t="str" cm="1">
        <f t="array" ref="K389">INDEX(F$1:J$1,1,MATCH(1,1/($F389:J389&lt;&gt;"")))</f>
        <v>REV.2</v>
      </c>
      <c r="L389" s="3" t="str" cm="1">
        <f t="array" ref="L389">LOOKUP(2,1/($F389:J389&lt;&gt;""),$F389:J389)</f>
        <v>07/08/'25</v>
      </c>
      <c r="M389" s="3"/>
      <c r="N389" s="3" t="str">
        <f t="shared" si="13"/>
        <v>0387</v>
      </c>
      <c r="O389" s="28"/>
      <c r="P389" s="28"/>
      <c r="Q389" s="22" cm="1">
        <f t="array" ref="Q389">_xlfn.XLOOKUP(INDEX(_xlfn.TEXTSPLIT(表格1[[#This Row],[LINE   NUMBER]],"-"),1),'DN轉換表(必要)'!B:B,'DN轉換表(必要)'!C:C,,0)</f>
        <v>1</v>
      </c>
      <c r="R389" s="22" t="str" cm="1">
        <f t="array" ref="R389">IF(IFERROR(MATCH(INDEX(_xlfn.TEXTSPLIT(表格1[[#This Row],[LINE   NUMBER]],"-"),2),介質清單!I:I,0)&gt;=1,FALSE),"Trim",INDEX(_xlfn.TEXTSPLIT(表格1[[#This Row],[LINE   NUMBER]],"-"),2))</f>
        <v>IA</v>
      </c>
      <c r="S389" s="22" t="str" cm="1">
        <f t="array" ref="S38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2301</v>
      </c>
      <c r="T389" s="22" t="str" cm="1">
        <f t="array" ref="T389">IF(LEN(INDEX(_xlfn.TEXTSPLIT(表格1[[#This Row],[LINE   NUMBER]],"-"),4))=4,INDEX(_xlfn.TEXTSPLIT(表格1[[#This Row],[LINE   NUMBER]],"-"),4),IF(LEN(MID(E389,FIND("AA",E389,1),4))=4,MID(E389,FIND("AA",E389,1),4),"Wrong"))</f>
        <v>AA1E</v>
      </c>
      <c r="U389" s="22" t="str" cm="1">
        <f t="array" ref="U38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89" s="22" t="str">
        <f>_xlfn.XLOOKUP(表格1[[#This Row],[級數]],管道等级索引表!B:B,管道等级索引表!G:G,,0)</f>
        <v>TP304</v>
      </c>
      <c r="W389" s="22" t="s">
        <v>5</v>
      </c>
      <c r="X389" s="22"/>
      <c r="Y389" s="22"/>
      <c r="Z389" s="22" t="str">
        <f>_xlfn.CONCAT(表格1[[#This Row],[系統]],"-",表格1[[#This Row],[編號]])</f>
        <v>IA-2301</v>
      </c>
      <c r="AA389" s="22"/>
      <c r="AB38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8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89" s="24" t="str">
        <f>IFERROR(_xlfn.XLOOKUP(表格1[[#This Row],[Line_No]],管道特性一覽表!A:A,管道特性一覽表!P:P,,0),"")</f>
        <v>空氣</v>
      </c>
      <c r="AE389" s="24" t="str" cm="1">
        <f t="array" ref="AE389">_xlfn.IFNA(_xlfn.XLOOKUP(表格1[[#This Row],[Series NO]],'依TP NO.篩選'!A:A,'依TP NO.篩選'!R:R,,0),_xlfn.XLOOKUP(VALUE(表格1[[#This Row],[Series NO]]),VALUE('依TP NO.篩選'!A:A),'依TP NO.篩選'!R:R,,0))</f>
        <v>TP-030</v>
      </c>
      <c r="AF389" s="24" t="str">
        <f>_xlfn.XLOOKUP(表格1[[#This Row],[系統]],介質清單!A:A,介質清單!B:B,,0)</f>
        <v>儀表空氣</v>
      </c>
      <c r="AG389" s="25"/>
      <c r="AH389" s="22" t="s">
        <v>3433</v>
      </c>
      <c r="AI389" s="24"/>
      <c r="AJ38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89" s="2" t="str" cm="1">
        <f t="array" ref="AK389">IFERROR(_xlfn.TEXTJOIN("-",TRUE,INDEX(_xlfn.TEXTSPLIT(B389,"-"),1),INDEX(_xlfn.TEXTSPLIT(B389,"-"),2),INDEX(_xlfn.TEXTSPLIT(B389,"-"),4),INDEX(_xlfn.TEXTSPLIT(B389,"-"),5)),_xlfn.TEXTJOIN("-",TRUE,_xlfn.XLOOKUP(VALUE(INDEX(_xlfn.TEXTSPLIT(B389,"-"),4)),'DN轉換表(必要)'!A:A,'DN轉換表(必要)'!B:B,,0),INDEX(_xlfn.TEXTSPLIT(B389,"-"),1),INDEX(_xlfn.TEXTSPLIT(B389,"-"),2),INDEX(_xlfn.TEXTSPLIT(B389,"-"),3),INDEX(_xlfn.TEXTSPLIT(B389,"-"),4),INDEX(_xlfn.TEXTSPLIT(B389,"-"),5)))</f>
        <v>IA-2301-AA1E-NA</v>
      </c>
      <c r="AL389" s="2" t="str">
        <f>IF(ISNUMBER(IFERROR(_xlfn.XLOOKUP(表格1[[#This Row],[Line_No]],'TEMP VALUE'!A:A,'DRAWING LIST'!A:A,,0),"")),"v","")</f>
        <v>v</v>
      </c>
      <c r="AM389" s="2" t="str">
        <f>_xlfn.XLOOKUP(表格1[[#This Row],[Series NO]], 版本控制!$A:$A, 版本控制!$E:$E, , 0, -1)</f>
        <v>啟用</v>
      </c>
    </row>
    <row r="390" spans="1:39">
      <c r="A390" s="18" t="str">
        <f>'圖號清單-114.04.25'!A390</f>
        <v>387_1</v>
      </c>
      <c r="B390" s="14" t="str">
        <f>_xlfn.XLOOKUP(表格1[[#This Row],[Series NO]],'圖號清單-114.04.25'!A:A,'圖號清單-114.04.25'!B:B,,0)</f>
        <v>IA-2301-25-AA1E-NA-4</v>
      </c>
      <c r="C390" s="3" t="str">
        <f>COUNTIF($AK$2:AK390, AK390) &amp; "/" &amp; COUNTIF($AK$2:$AK$3003, AK390)</f>
        <v>4/4</v>
      </c>
      <c r="D390" s="3" t="str">
        <f>_xlfn.TEXTJOIN("-",TRUE,INDEX(_xlfn.TEXTSPLIT(B390,"-"),1),INDEX(_xlfn.TEXTSPLIT(B390,"-"),2),INDEX(_xlfn.TEXTSPLIT(B390,"-"),3),INDEX(_xlfn.TEXTSPLIT(B390,"-"),4),INDEX(_xlfn.TEXTSPLIT(B390,"-"),5))</f>
        <v>IA-2301-25-AA1E-NA</v>
      </c>
      <c r="E390" s="14" t="str" cm="1">
        <f t="array" ref="E390">IFERROR(_xlfn.TEXTJOIN("-",TRUE,_xlfn.XLOOKUP(VALUE(INDEX(_xlfn.TEXTSPLIT(B390,"-"),3)),'DN轉換表(必要)'!A:A,'DN轉換表(必要)'!B:B,,0),INDEX(_xlfn.TEXTSPLIT(B390,"-"),1),INDEX(_xlfn.TEXTSPLIT(B390,"-"),2),INDEX(_xlfn.TEXTSPLIT(B390,"-"),4),INDEX(_xlfn.TEXTSPLIT(B390,"-"),5)),_xlfn.TEXTJOIN("-",TRUE,_xlfn.XLOOKUP(VALUE(INDEX(_xlfn.TEXTSPLIT(B390,"-"),4)),'DN轉換表(必要)'!A:A,'DN轉換表(必要)'!B:B,,0),INDEX(_xlfn.TEXTSPLIT(B390,"-"),1),INDEX(_xlfn.TEXTSPLIT(B390,"-"),2),INDEX(_xlfn.TEXTSPLIT(B390,"-"),3),INDEX(_xlfn.TEXTSPLIT(B390,"-"),4),INDEX(_xlfn.TEXTSPLIT(B390,"-"),5)))</f>
        <v>1"-IA-2301-AA1E-NA</v>
      </c>
      <c r="F390" s="14" t="str">
        <f>IFERROR(_xlfn.XLOOKUP(_xlfn.CONCAT(表格1[[#This Row],[Series NO]],"_",SUBSTITUTE(F$1,"REV.","")),版本控制!$F:$F,版本控制!$C:$C,,0),"")</f>
        <v>07/08/'25</v>
      </c>
      <c r="G390" s="3" t="str">
        <f>IFERROR(_xlfn.XLOOKUP(_xlfn.CONCAT(表格1[[#This Row],[Series NO]],"_",SUBSTITUTE(G$1,"REV.","")),版本控制!$F:$F,版本控制!$C:$C,,0),"")</f>
        <v/>
      </c>
      <c r="H390" s="3" t="str">
        <f>IFERROR(_xlfn.XLOOKUP(_xlfn.CONCAT(表格1[[#This Row],[Series NO]],"_",SUBSTITUTE(H$1,"REV.","")),版本控制!$F:$F,版本控制!$C:$C,,0),"")</f>
        <v/>
      </c>
      <c r="I390" s="3" t="str">
        <f>IFERROR(_xlfn.XLOOKUP(_xlfn.CONCAT(表格1[[#This Row],[Series NO]],"_",SUBSTITUTE(I$1,"REV.","")),版本控制!$F:$F,版本控制!$C:$C,,0),"")</f>
        <v/>
      </c>
      <c r="J390" s="3" t="str">
        <f>IFERROR(_xlfn.XLOOKUP(_xlfn.CONCAT(表格1[[#This Row],[Series NO]],"_",SUBSTITUTE(J$1,"REV.","")),版本控制!$F:$F,版本控制!$C:$C,,0),"")</f>
        <v/>
      </c>
      <c r="K390" s="3" t="str" cm="1">
        <f t="array" ref="K390">INDEX(F$1:J$1,1,MATCH(1,1/($F390:J390&lt;&gt;"")))</f>
        <v>REV.1</v>
      </c>
      <c r="L390" s="3" t="str" cm="1">
        <f t="array" ref="L390">LOOKUP(2,1/($F390:J390&lt;&gt;""),$F390:J390)</f>
        <v>07/08/'25</v>
      </c>
      <c r="M390" s="3"/>
      <c r="N390" s="3" t="str">
        <f>+TEXT(A390,"0000")</f>
        <v>387_1</v>
      </c>
      <c r="O390" s="108"/>
      <c r="P390" s="15"/>
      <c r="Q390" s="22" cm="1">
        <f t="array" ref="Q390">_xlfn.XLOOKUP(INDEX(_xlfn.TEXTSPLIT(表格1[[#This Row],[LINE   NUMBER]],"-"),1),'DN轉換表(必要)'!B:B,'DN轉換表(必要)'!C:C,,0)</f>
        <v>1</v>
      </c>
      <c r="R390" s="22" t="str" cm="1">
        <f t="array" ref="R390">IF(IFERROR(MATCH(INDEX(_xlfn.TEXTSPLIT(表格1[[#This Row],[LINE   NUMBER]],"-"),2),介質清單!I:I,0)&gt;=1,FALSE),"Trim",INDEX(_xlfn.TEXTSPLIT(表格1[[#This Row],[LINE   NUMBER]],"-"),2))</f>
        <v>IA</v>
      </c>
      <c r="S390" s="22" t="str" cm="1">
        <f t="array" ref="S39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2301</v>
      </c>
      <c r="T390" s="22" t="str" cm="1">
        <f t="array" ref="T390">IF(LEN(INDEX(_xlfn.TEXTSPLIT(表格1[[#This Row],[LINE   NUMBER]],"-"),4))=4,INDEX(_xlfn.TEXTSPLIT(表格1[[#This Row],[LINE   NUMBER]],"-"),4),IF(LEN(MID(E390,FIND("AA",E390,1),4))=4,MID(E390,FIND("AA",E390,1),4),"Wrong"))</f>
        <v>AA1E</v>
      </c>
      <c r="U390" s="22" t="str" cm="1">
        <f t="array" ref="U39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90" s="22" t="str">
        <f>_xlfn.XLOOKUP(表格1[[#This Row],[級數]],管道等级索引表!B:B,管道等级索引表!G:G,,0)</f>
        <v>TP304</v>
      </c>
      <c r="W390" s="22" t="s">
        <v>5</v>
      </c>
      <c r="X390" s="22"/>
      <c r="Y390" s="22"/>
      <c r="Z390" s="22" t="str">
        <f>_xlfn.CONCAT(表格1[[#This Row],[系統]],"-",表格1[[#This Row],[編號]])</f>
        <v>IA-2301</v>
      </c>
      <c r="AA390" s="22"/>
      <c r="AB39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39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11.73</v>
      </c>
      <c r="AD390" s="24" t="str">
        <f>IFERROR(_xlfn.XLOOKUP(表格1[[#This Row],[Line_No]],管道特性一覽表!A:A,管道特性一覽表!P:P,,0),"")</f>
        <v>空氣</v>
      </c>
      <c r="AE390" s="24" t="str" cm="1">
        <f t="array" ref="AE390">_xlfn.IFNA(_xlfn.XLOOKUP(表格1[[#This Row],[Series NO]],'依TP NO.篩選'!A:A,'依TP NO.篩選'!R:R,,0),_xlfn.XLOOKUP(VALUE(表格1[[#This Row],[Series NO]]),VALUE('依TP NO.篩選'!A:A),'依TP NO.篩選'!R:R,,0))</f>
        <v>TP-030</v>
      </c>
      <c r="AF390" s="24" t="str">
        <f>_xlfn.XLOOKUP(表格1[[#This Row],[系統]],介質清單!A:A,介質清單!B:B,,0)</f>
        <v>儀表空氣</v>
      </c>
      <c r="AG390" s="25"/>
      <c r="AH390" s="22"/>
      <c r="AI390" s="24"/>
      <c r="AJ39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90" s="2" t="str" cm="1">
        <f t="array" ref="AK390">IFERROR(_xlfn.TEXTJOIN("-",TRUE,INDEX(_xlfn.TEXTSPLIT(B390,"-"),1),INDEX(_xlfn.TEXTSPLIT(B390,"-"),2),INDEX(_xlfn.TEXTSPLIT(B390,"-"),4),INDEX(_xlfn.TEXTSPLIT(B390,"-"),5)),_xlfn.TEXTJOIN("-",TRUE,_xlfn.XLOOKUP(VALUE(INDEX(_xlfn.TEXTSPLIT(B390,"-"),4)),'DN轉換表(必要)'!A:A,'DN轉換表(必要)'!B:B,,0),INDEX(_xlfn.TEXTSPLIT(B390,"-"),1),INDEX(_xlfn.TEXTSPLIT(B390,"-"),2),INDEX(_xlfn.TEXTSPLIT(B390,"-"),3),INDEX(_xlfn.TEXTSPLIT(B390,"-"),4),INDEX(_xlfn.TEXTSPLIT(B390,"-"),5)))</f>
        <v>IA-2301-AA1E-NA</v>
      </c>
      <c r="AL390" s="2" t="str">
        <f>IF(ISNUMBER(IFERROR(_xlfn.XLOOKUP(表格1[[#This Row],[Line_No]],'TEMP VALUE'!A:A,'DRAWING LIST'!A:A,,0),"")),"v","")</f>
        <v>v</v>
      </c>
      <c r="AM390" s="2" t="str">
        <f>_xlfn.XLOOKUP(表格1[[#This Row],[Series NO]], 版本控制!$A:$A, 版本控制!$E:$E, , 0, -1)</f>
        <v>啟用</v>
      </c>
    </row>
    <row r="391" spans="1:39" hidden="1">
      <c r="A391" s="18">
        <f>'圖號清單-114.04.25'!A391</f>
        <v>388</v>
      </c>
      <c r="B391" s="14" t="str">
        <f>_xlfn.XLOOKUP(表格1[[#This Row],[Series NO]],'圖號清單-114.04.25'!A:A,'圖號清單-114.04.25'!B:B,,0)</f>
        <v>LG-R1303-50-AA1E-NA-1</v>
      </c>
      <c r="C391" s="3" t="str">
        <f>COUNTIF($AK$2:AK391, AK391) &amp; "/" &amp; COUNTIF($AK$2:$AK$3003, AK391)</f>
        <v>1/2</v>
      </c>
      <c r="D391" s="3" t="str">
        <f t="shared" si="14"/>
        <v>LG-R1303-50-AA1E-NA</v>
      </c>
      <c r="E391" s="14" t="str" cm="1">
        <f t="array" ref="E391">IFERROR(_xlfn.TEXTJOIN("-",TRUE,_xlfn.XLOOKUP(VALUE(INDEX(_xlfn.TEXTSPLIT(B391,"-"),3)),'DN轉換表(必要)'!A:A,'DN轉換表(必要)'!B:B,,0),INDEX(_xlfn.TEXTSPLIT(B391,"-"),1),INDEX(_xlfn.TEXTSPLIT(B391,"-"),2),INDEX(_xlfn.TEXTSPLIT(B391,"-"),4),INDEX(_xlfn.TEXTSPLIT(B391,"-"),5)),_xlfn.TEXTJOIN("-",TRUE,_xlfn.XLOOKUP(VALUE(INDEX(_xlfn.TEXTSPLIT(B391,"-"),4)),'DN轉換表(必要)'!A:A,'DN轉換表(必要)'!B:B,,0),INDEX(_xlfn.TEXTSPLIT(B391,"-"),1),INDEX(_xlfn.TEXTSPLIT(B391,"-"),2),INDEX(_xlfn.TEXTSPLIT(B391,"-"),3),INDEX(_xlfn.TEXTSPLIT(B391,"-"),4),INDEX(_xlfn.TEXTSPLIT(B391,"-"),5)))</f>
        <v>2"-LG-R1303-AA1E-NA</v>
      </c>
      <c r="F391" s="3" t="str">
        <f>IFERROR(_xlfn.XLOOKUP(_xlfn.CONCAT(表格1[[#This Row],[Series NO]],"_",SUBSTITUTE(F$1,"REV.","")),版本控制!$F:$F,版本控制!$C:$C,,0),"")</f>
        <v>04/22/'25</v>
      </c>
      <c r="G391" s="3" t="str">
        <f>IFERROR(_xlfn.XLOOKUP(_xlfn.CONCAT(表格1[[#This Row],[Series NO]],"_",SUBSTITUTE(G$1,"REV.","")),版本控制!$F:$F,版本控制!$C:$C,,0),"")</f>
        <v/>
      </c>
      <c r="H391" s="3" t="str">
        <f>IFERROR(_xlfn.XLOOKUP(_xlfn.CONCAT(表格1[[#This Row],[Series NO]],"_",SUBSTITUTE(H$1,"REV.","")),版本控制!$F:$F,版本控制!$C:$C,,0),"")</f>
        <v/>
      </c>
      <c r="I391" s="3" t="str">
        <f>IFERROR(_xlfn.XLOOKUP(_xlfn.CONCAT(表格1[[#This Row],[Series NO]],"_",SUBSTITUTE(I$1,"REV.","")),版本控制!$F:$F,版本控制!$C:$C,,0),"")</f>
        <v/>
      </c>
      <c r="J391" s="3" t="str">
        <f>IFERROR(_xlfn.XLOOKUP(_xlfn.CONCAT(表格1[[#This Row],[Series NO]],"_",SUBSTITUTE(J$1,"REV.","")),版本控制!$F:$F,版本控制!$C:$C,,0),"")</f>
        <v/>
      </c>
      <c r="K391" s="3" t="str" cm="1">
        <f t="array" ref="K391">INDEX(F$1:J$1,1,MATCH(1,1/($F391:J391&lt;&gt;"")))</f>
        <v>REV.1</v>
      </c>
      <c r="L391" s="3" t="str" cm="1">
        <f t="array" ref="L391">LOOKUP(2,1/($F391:J391&lt;&gt;""),$F391:J391)</f>
        <v>04/22/'25</v>
      </c>
      <c r="M391" s="3"/>
      <c r="N391" s="3" t="str">
        <f t="shared" si="13"/>
        <v>0388</v>
      </c>
      <c r="O391" s="28"/>
      <c r="P391" s="28"/>
      <c r="Q391" s="22" cm="1">
        <f t="array" ref="Q391">_xlfn.XLOOKUP(INDEX(_xlfn.TEXTSPLIT(表格1[[#This Row],[LINE   NUMBER]],"-"),1),'DN轉換表(必要)'!B:B,'DN轉換表(必要)'!C:C,,0)</f>
        <v>2</v>
      </c>
      <c r="R391" s="22" t="str" cm="1">
        <f t="array" ref="R391">IF(IFERROR(MATCH(INDEX(_xlfn.TEXTSPLIT(表格1[[#This Row],[LINE   NUMBER]],"-"),2),介質清單!I:I,0)&gt;=1,FALSE),"Trim",INDEX(_xlfn.TEXTSPLIT(表格1[[#This Row],[LINE   NUMBER]],"-"),2))</f>
        <v>Trim</v>
      </c>
      <c r="S391" s="22" t="str" cm="1">
        <f t="array" ref="S39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LG-R1303</v>
      </c>
      <c r="T391" s="22" t="str" cm="1">
        <f t="array" ref="T391">IF(LEN(INDEX(_xlfn.TEXTSPLIT(表格1[[#This Row],[LINE   NUMBER]],"-"),4))=4,INDEX(_xlfn.TEXTSPLIT(表格1[[#This Row],[LINE   NUMBER]],"-"),4),IF(LEN(MID(E391,FIND("AA",E391,1),4))=4,MID(E391,FIND("AA",E391,1),4),"Wrong"))</f>
        <v>AA1E</v>
      </c>
      <c r="U391" s="22" t="str" cm="1">
        <f t="array" ref="U39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91" s="22" t="str">
        <f>_xlfn.XLOOKUP(表格1[[#This Row],[級數]],管道等级索引表!B:B,管道等级索引表!G:G,,0)</f>
        <v>TP304</v>
      </c>
      <c r="W391" s="22" t="s">
        <v>5</v>
      </c>
      <c r="X391" s="22"/>
      <c r="Y391" s="22"/>
      <c r="Z391" s="22" t="str">
        <f>_xlfn.CONCAT(表格1[[#This Row],[系統]],"-",表格1[[#This Row],[編號]])</f>
        <v>Trim-LG-R1303</v>
      </c>
      <c r="AA391" s="22"/>
      <c r="AB39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9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91" s="24" t="str">
        <f>IFERROR(_xlfn.XLOOKUP(表格1[[#This Row],[Line_No]],管道特性一覽表!A:A,管道特性一覽表!P:P,,0),"")</f>
        <v/>
      </c>
      <c r="AE391" s="24" t="str" cm="1">
        <f t="array" ref="AE391">_xlfn.IFNA(_xlfn.XLOOKUP(表格1[[#This Row],[Series NO]],'依TP NO.篩選'!A:A,'依TP NO.篩選'!R:R,,0),_xlfn.XLOOKUP(VALUE(表格1[[#This Row],[Series NO]]),VALUE('依TP NO.篩選'!A:A),'依TP NO.篩選'!R:R,,0))</f>
        <v>R132V1-Trim</v>
      </c>
      <c r="AF391" s="24" t="str">
        <f>_xlfn.XLOOKUP(表格1[[#This Row],[系統]],介質清單!A:A,介質清單!B:B,,0)</f>
        <v>Trim</v>
      </c>
      <c r="AG391" s="25" t="str">
        <f>IFERROR(_xlfn.XLOOKUP(表格1[[#This Row],[Line_No]],管道特性一覽表!A:A,管道特性一覽表!R:R,,0),"")</f>
        <v/>
      </c>
      <c r="AH391" s="22"/>
      <c r="AI391" s="24"/>
      <c r="AJ39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91" s="2" t="str" cm="1">
        <f t="array" ref="AK391">IFERROR(_xlfn.TEXTJOIN("-",TRUE,INDEX(_xlfn.TEXTSPLIT(B391,"-"),1),INDEX(_xlfn.TEXTSPLIT(B391,"-"),2),INDEX(_xlfn.TEXTSPLIT(B391,"-"),4),INDEX(_xlfn.TEXTSPLIT(B391,"-"),5)),_xlfn.TEXTJOIN("-",TRUE,_xlfn.XLOOKUP(VALUE(INDEX(_xlfn.TEXTSPLIT(B391,"-"),4)),'DN轉換表(必要)'!A:A,'DN轉換表(必要)'!B:B,,0),INDEX(_xlfn.TEXTSPLIT(B391,"-"),1),INDEX(_xlfn.TEXTSPLIT(B391,"-"),2),INDEX(_xlfn.TEXTSPLIT(B391,"-"),3),INDEX(_xlfn.TEXTSPLIT(B391,"-"),4),INDEX(_xlfn.TEXTSPLIT(B391,"-"),5)))</f>
        <v>LG-R1303-AA1E-NA</v>
      </c>
      <c r="AL391" s="2" t="str">
        <f>IF(ISNUMBER(IFERROR(_xlfn.XLOOKUP(表格1[[#This Row],[Line_No]],'TEMP VALUE'!A:A,'DRAWING LIST'!A:A,,0),"")),"v","")</f>
        <v/>
      </c>
      <c r="AM391" s="2" t="str">
        <f>_xlfn.XLOOKUP(表格1[[#This Row],[Series NO]], 版本控制!$A:$A, 版本控制!$E:$E, , 0, -1)</f>
        <v>啟用</v>
      </c>
    </row>
    <row r="392" spans="1:39" hidden="1">
      <c r="A392" s="18">
        <f>'圖號清單-114.04.25'!A392</f>
        <v>389</v>
      </c>
      <c r="B392" s="14" t="str">
        <f>_xlfn.XLOOKUP(表格1[[#This Row],[Series NO]],'圖號清單-114.04.25'!A:A,'圖號清單-114.04.25'!B:B,,0)</f>
        <v>LG-R1303-50-AA1E-NA-2</v>
      </c>
      <c r="C392" s="3" t="str">
        <f>COUNTIF($AK$2:AK392, AK392) &amp; "/" &amp; COUNTIF($AK$2:$AK$3003, AK392)</f>
        <v>2/2</v>
      </c>
      <c r="D392" s="3" t="str">
        <f t="shared" si="14"/>
        <v>LG-R1303-50-AA1E-NA</v>
      </c>
      <c r="E392" s="14" t="str" cm="1">
        <f t="array" ref="E392">IFERROR(_xlfn.TEXTJOIN("-",TRUE,_xlfn.XLOOKUP(VALUE(INDEX(_xlfn.TEXTSPLIT(B392,"-"),3)),'DN轉換表(必要)'!A:A,'DN轉換表(必要)'!B:B,,0),INDEX(_xlfn.TEXTSPLIT(B392,"-"),1),INDEX(_xlfn.TEXTSPLIT(B392,"-"),2),INDEX(_xlfn.TEXTSPLIT(B392,"-"),4),INDEX(_xlfn.TEXTSPLIT(B392,"-"),5)),_xlfn.TEXTJOIN("-",TRUE,_xlfn.XLOOKUP(VALUE(INDEX(_xlfn.TEXTSPLIT(B392,"-"),4)),'DN轉換表(必要)'!A:A,'DN轉換表(必要)'!B:B,,0),INDEX(_xlfn.TEXTSPLIT(B392,"-"),1),INDEX(_xlfn.TEXTSPLIT(B392,"-"),2),INDEX(_xlfn.TEXTSPLIT(B392,"-"),3),INDEX(_xlfn.TEXTSPLIT(B392,"-"),4),INDEX(_xlfn.TEXTSPLIT(B392,"-"),5)))</f>
        <v>2"-LG-R1303-AA1E-NA</v>
      </c>
      <c r="F392" s="3" t="str">
        <f>IFERROR(_xlfn.XLOOKUP(_xlfn.CONCAT(表格1[[#This Row],[Series NO]],"_",SUBSTITUTE(F$1,"REV.","")),版本控制!$F:$F,版本控制!$C:$C,,0),"")</f>
        <v>04/22/'25</v>
      </c>
      <c r="G392" s="3" t="str">
        <f>IFERROR(_xlfn.XLOOKUP(_xlfn.CONCAT(表格1[[#This Row],[Series NO]],"_",SUBSTITUTE(G$1,"REV.","")),版本控制!$F:$F,版本控制!$C:$C,,0),"")</f>
        <v/>
      </c>
      <c r="H392" s="3" t="str">
        <f>IFERROR(_xlfn.XLOOKUP(_xlfn.CONCAT(表格1[[#This Row],[Series NO]],"_",SUBSTITUTE(H$1,"REV.","")),版本控制!$F:$F,版本控制!$C:$C,,0),"")</f>
        <v/>
      </c>
      <c r="I392" s="3" t="str">
        <f>IFERROR(_xlfn.XLOOKUP(_xlfn.CONCAT(表格1[[#This Row],[Series NO]],"_",SUBSTITUTE(I$1,"REV.","")),版本控制!$F:$F,版本控制!$C:$C,,0),"")</f>
        <v/>
      </c>
      <c r="J392" s="3" t="str">
        <f>IFERROR(_xlfn.XLOOKUP(_xlfn.CONCAT(表格1[[#This Row],[Series NO]],"_",SUBSTITUTE(J$1,"REV.","")),版本控制!$F:$F,版本控制!$C:$C,,0),"")</f>
        <v/>
      </c>
      <c r="K392" s="3" t="str" cm="1">
        <f t="array" ref="K392">INDEX(F$1:J$1,1,MATCH(1,1/($F392:J392&lt;&gt;"")))</f>
        <v>REV.1</v>
      </c>
      <c r="L392" s="3" t="str" cm="1">
        <f t="array" ref="L392">LOOKUP(2,1/($F392:J392&lt;&gt;""),$F392:J392)</f>
        <v>04/22/'25</v>
      </c>
      <c r="M392" s="3"/>
      <c r="N392" s="3" t="str">
        <f t="shared" si="13"/>
        <v>0389</v>
      </c>
      <c r="O392" s="28"/>
      <c r="P392" s="28"/>
      <c r="Q392" s="22" cm="1">
        <f t="array" ref="Q392">_xlfn.XLOOKUP(INDEX(_xlfn.TEXTSPLIT(表格1[[#This Row],[LINE   NUMBER]],"-"),1),'DN轉換表(必要)'!B:B,'DN轉換表(必要)'!C:C,,0)</f>
        <v>2</v>
      </c>
      <c r="R392" s="22" t="str" cm="1">
        <f t="array" ref="R392">IF(IFERROR(MATCH(INDEX(_xlfn.TEXTSPLIT(表格1[[#This Row],[LINE   NUMBER]],"-"),2),介質清單!I:I,0)&gt;=1,FALSE),"Trim",INDEX(_xlfn.TEXTSPLIT(表格1[[#This Row],[LINE   NUMBER]],"-"),2))</f>
        <v>Trim</v>
      </c>
      <c r="S392" s="22" t="str" cm="1">
        <f t="array" ref="S39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LG-R1303</v>
      </c>
      <c r="T392" s="22" t="str" cm="1">
        <f t="array" ref="T392">IF(LEN(INDEX(_xlfn.TEXTSPLIT(表格1[[#This Row],[LINE   NUMBER]],"-"),4))=4,INDEX(_xlfn.TEXTSPLIT(表格1[[#This Row],[LINE   NUMBER]],"-"),4),IF(LEN(MID(E392,FIND("AA",E392,1),4))=4,MID(E392,FIND("AA",E392,1),4),"Wrong"))</f>
        <v>AA1E</v>
      </c>
      <c r="U392" s="22" t="str" cm="1">
        <f t="array" ref="U39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92" s="22" t="str">
        <f>_xlfn.XLOOKUP(表格1[[#This Row],[級數]],管道等级索引表!B:B,管道等级索引表!G:G,,0)</f>
        <v>TP304</v>
      </c>
      <c r="W392" s="22" t="s">
        <v>5</v>
      </c>
      <c r="X392" s="22"/>
      <c r="Y392" s="22"/>
      <c r="Z392" s="22" t="str">
        <f>_xlfn.CONCAT(表格1[[#This Row],[系統]],"-",表格1[[#This Row],[編號]])</f>
        <v>Trim-LG-R1303</v>
      </c>
      <c r="AA392" s="22"/>
      <c r="AB392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9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92" s="24" t="str">
        <f>IFERROR(_xlfn.XLOOKUP(表格1[[#This Row],[Line_No]],管道特性一覽表!A:A,管道特性一覽表!P:P,,0),"")</f>
        <v/>
      </c>
      <c r="AE392" s="24" t="str" cm="1">
        <f t="array" ref="AE392">_xlfn.IFNA(_xlfn.XLOOKUP(表格1[[#This Row],[Series NO]],'依TP NO.篩選'!A:A,'依TP NO.篩選'!R:R,,0),_xlfn.XLOOKUP(VALUE(表格1[[#This Row],[Series NO]]),VALUE('依TP NO.篩選'!A:A),'依TP NO.篩選'!R:R,,0))</f>
        <v>R132V1-Trim</v>
      </c>
      <c r="AF392" s="24" t="str">
        <f>_xlfn.XLOOKUP(表格1[[#This Row],[系統]],介質清單!A:A,介質清單!B:B,,0)</f>
        <v>Trim</v>
      </c>
      <c r="AG392" s="25" t="str">
        <f>IFERROR(_xlfn.XLOOKUP(表格1[[#This Row],[Line_No]],管道特性一覽表!A:A,管道特性一覽表!R:R,,0),"")</f>
        <v/>
      </c>
      <c r="AH392" s="22"/>
      <c r="AI392" s="24"/>
      <c r="AJ39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92" s="2" t="str" cm="1">
        <f t="array" ref="AK392">IFERROR(_xlfn.TEXTJOIN("-",TRUE,INDEX(_xlfn.TEXTSPLIT(B392,"-"),1),INDEX(_xlfn.TEXTSPLIT(B392,"-"),2),INDEX(_xlfn.TEXTSPLIT(B392,"-"),4),INDEX(_xlfn.TEXTSPLIT(B392,"-"),5)),_xlfn.TEXTJOIN("-",TRUE,_xlfn.XLOOKUP(VALUE(INDEX(_xlfn.TEXTSPLIT(B392,"-"),4)),'DN轉換表(必要)'!A:A,'DN轉換表(必要)'!B:B,,0),INDEX(_xlfn.TEXTSPLIT(B392,"-"),1),INDEX(_xlfn.TEXTSPLIT(B392,"-"),2),INDEX(_xlfn.TEXTSPLIT(B392,"-"),3),INDEX(_xlfn.TEXTSPLIT(B392,"-"),4),INDEX(_xlfn.TEXTSPLIT(B392,"-"),5)))</f>
        <v>LG-R1303-AA1E-NA</v>
      </c>
      <c r="AL392" s="2" t="str">
        <f>IF(ISNUMBER(IFERROR(_xlfn.XLOOKUP(表格1[[#This Row],[Line_No]],'TEMP VALUE'!A:A,'DRAWING LIST'!A:A,,0),"")),"v","")</f>
        <v/>
      </c>
      <c r="AM392" s="2" t="str">
        <f>_xlfn.XLOOKUP(表格1[[#This Row],[Series NO]], 版本控制!$A:$A, 版本控制!$E:$E, , 0, -1)</f>
        <v>啟用</v>
      </c>
    </row>
    <row r="393" spans="1:39" hidden="1">
      <c r="A393" s="18">
        <f>'圖號清單-114.04.25'!A393</f>
        <v>390</v>
      </c>
      <c r="B393" s="14" t="str">
        <f>_xlfn.XLOOKUP(表格1[[#This Row],[Series NO]],'圖號清單-114.04.25'!A:A,'圖號清單-114.04.25'!B:B,,0)</f>
        <v>LG-R1304-50-AA1E-NA-1</v>
      </c>
      <c r="C393" s="3" t="str">
        <f>COUNTIF($AK$2:AK393, AK393) &amp; "/" &amp; COUNTIF($AK$2:$AK$3003, AK393)</f>
        <v>1/2</v>
      </c>
      <c r="D393" s="3" t="str">
        <f t="shared" si="14"/>
        <v>LG-R1304-50-AA1E-NA</v>
      </c>
      <c r="E393" s="14" t="str" cm="1">
        <f t="array" ref="E393">IFERROR(_xlfn.TEXTJOIN("-",TRUE,_xlfn.XLOOKUP(VALUE(INDEX(_xlfn.TEXTSPLIT(B393,"-"),3)),'DN轉換表(必要)'!A:A,'DN轉換表(必要)'!B:B,,0),INDEX(_xlfn.TEXTSPLIT(B393,"-"),1),INDEX(_xlfn.TEXTSPLIT(B393,"-"),2),INDEX(_xlfn.TEXTSPLIT(B393,"-"),4),INDEX(_xlfn.TEXTSPLIT(B393,"-"),5)),_xlfn.TEXTJOIN("-",TRUE,_xlfn.XLOOKUP(VALUE(INDEX(_xlfn.TEXTSPLIT(B393,"-"),4)),'DN轉換表(必要)'!A:A,'DN轉換表(必要)'!B:B,,0),INDEX(_xlfn.TEXTSPLIT(B393,"-"),1),INDEX(_xlfn.TEXTSPLIT(B393,"-"),2),INDEX(_xlfn.TEXTSPLIT(B393,"-"),3),INDEX(_xlfn.TEXTSPLIT(B393,"-"),4),INDEX(_xlfn.TEXTSPLIT(B393,"-"),5)))</f>
        <v>2"-LG-R1304-AA1E-NA</v>
      </c>
      <c r="F393" s="3" t="str">
        <f>IFERROR(_xlfn.XLOOKUP(_xlfn.CONCAT(表格1[[#This Row],[Series NO]],"_",SUBSTITUTE(F$1,"REV.","")),版本控制!$F:$F,版本控制!$C:$C,,0),"")</f>
        <v>04/22/'25</v>
      </c>
      <c r="G393" s="3" t="str">
        <f>IFERROR(_xlfn.XLOOKUP(_xlfn.CONCAT(表格1[[#This Row],[Series NO]],"_",SUBSTITUTE(G$1,"REV.","")),版本控制!$F:$F,版本控制!$C:$C,,0),"")</f>
        <v/>
      </c>
      <c r="H393" s="3" t="str">
        <f>IFERROR(_xlfn.XLOOKUP(_xlfn.CONCAT(表格1[[#This Row],[Series NO]],"_",SUBSTITUTE(H$1,"REV.","")),版本控制!$F:$F,版本控制!$C:$C,,0),"")</f>
        <v/>
      </c>
      <c r="I393" s="3" t="str">
        <f>IFERROR(_xlfn.XLOOKUP(_xlfn.CONCAT(表格1[[#This Row],[Series NO]],"_",SUBSTITUTE(I$1,"REV.","")),版本控制!$F:$F,版本控制!$C:$C,,0),"")</f>
        <v/>
      </c>
      <c r="J393" s="3" t="str">
        <f>IFERROR(_xlfn.XLOOKUP(_xlfn.CONCAT(表格1[[#This Row],[Series NO]],"_",SUBSTITUTE(J$1,"REV.","")),版本控制!$F:$F,版本控制!$C:$C,,0),"")</f>
        <v/>
      </c>
      <c r="K393" s="3" t="str" cm="1">
        <f t="array" ref="K393">INDEX(F$1:J$1,1,MATCH(1,1/($F393:J393&lt;&gt;"")))</f>
        <v>REV.1</v>
      </c>
      <c r="L393" s="3" t="str" cm="1">
        <f t="array" ref="L393">LOOKUP(2,1/($F393:J393&lt;&gt;""),$F393:J393)</f>
        <v>04/22/'25</v>
      </c>
      <c r="M393" s="3"/>
      <c r="N393" s="3" t="str">
        <f t="shared" si="13"/>
        <v>0390</v>
      </c>
      <c r="O393" s="28"/>
      <c r="P393" s="15"/>
      <c r="Q393" s="22" cm="1">
        <f t="array" ref="Q393">_xlfn.XLOOKUP(INDEX(_xlfn.TEXTSPLIT(表格1[[#This Row],[LINE   NUMBER]],"-"),1),'DN轉換表(必要)'!B:B,'DN轉換表(必要)'!C:C,,0)</f>
        <v>2</v>
      </c>
      <c r="R393" s="22" t="str" cm="1">
        <f t="array" ref="R393">IF(IFERROR(MATCH(INDEX(_xlfn.TEXTSPLIT(表格1[[#This Row],[LINE   NUMBER]],"-"),2),介質清單!I:I,0)&gt;=1,FALSE),"Trim",INDEX(_xlfn.TEXTSPLIT(表格1[[#This Row],[LINE   NUMBER]],"-"),2))</f>
        <v>Trim</v>
      </c>
      <c r="S393" s="22" t="str" cm="1">
        <f t="array" ref="S39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LG-R1304</v>
      </c>
      <c r="T393" s="22" t="str" cm="1">
        <f t="array" ref="T393">IF(LEN(INDEX(_xlfn.TEXTSPLIT(表格1[[#This Row],[LINE   NUMBER]],"-"),4))=4,INDEX(_xlfn.TEXTSPLIT(表格1[[#This Row],[LINE   NUMBER]],"-"),4),IF(LEN(MID(E393,FIND("AA",E393,1),4))=4,MID(E393,FIND("AA",E393,1),4),"Wrong"))</f>
        <v>AA1E</v>
      </c>
      <c r="U393" s="22" t="str" cm="1">
        <f t="array" ref="U39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93" s="22" t="str">
        <f>_xlfn.XLOOKUP(表格1[[#This Row],[級數]],管道等级索引表!B:B,管道等级索引表!G:G,,0)</f>
        <v>TP304</v>
      </c>
      <c r="W393" s="22" t="s">
        <v>5</v>
      </c>
      <c r="X393" s="22"/>
      <c r="Y393" s="22"/>
      <c r="Z393" s="22" t="str">
        <f>_xlfn.CONCAT(表格1[[#This Row],[系統]],"-",表格1[[#This Row],[編號]])</f>
        <v>Trim-LG-R1304</v>
      </c>
      <c r="AA393" s="22"/>
      <c r="AB39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9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93" s="24" t="str">
        <f>IFERROR(_xlfn.XLOOKUP(表格1[[#This Row],[Line_No]],管道特性一覽表!A:A,管道特性一覽表!P:P,,0),"")</f>
        <v/>
      </c>
      <c r="AE393" s="24" t="str" cm="1">
        <f t="array" ref="AE393">_xlfn.IFNA(_xlfn.XLOOKUP(表格1[[#This Row],[Series NO]],'依TP NO.篩選'!A:A,'依TP NO.篩選'!R:R,,0),_xlfn.XLOOKUP(VALUE(表格1[[#This Row],[Series NO]]),VALUE('依TP NO.篩選'!A:A),'依TP NO.篩選'!R:R,,0))</f>
        <v>R133V1-Trim</v>
      </c>
      <c r="AF393" s="24" t="str">
        <f>_xlfn.XLOOKUP(表格1[[#This Row],[系統]],介質清單!A:A,介質清單!B:B,,0)</f>
        <v>Trim</v>
      </c>
      <c r="AG393" s="25" t="str">
        <f>IFERROR(_xlfn.XLOOKUP(表格1[[#This Row],[Line_No]],管道特性一覽表!A:A,管道特性一覽表!R:R,,0),"")</f>
        <v/>
      </c>
      <c r="AH393" s="22"/>
      <c r="AI393" s="24"/>
      <c r="AJ39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93" s="2" t="str" cm="1">
        <f t="array" ref="AK393">IFERROR(_xlfn.TEXTJOIN("-",TRUE,INDEX(_xlfn.TEXTSPLIT(B393,"-"),1),INDEX(_xlfn.TEXTSPLIT(B393,"-"),2),INDEX(_xlfn.TEXTSPLIT(B393,"-"),4),INDEX(_xlfn.TEXTSPLIT(B393,"-"),5)),_xlfn.TEXTJOIN("-",TRUE,_xlfn.XLOOKUP(VALUE(INDEX(_xlfn.TEXTSPLIT(B393,"-"),4)),'DN轉換表(必要)'!A:A,'DN轉換表(必要)'!B:B,,0),INDEX(_xlfn.TEXTSPLIT(B393,"-"),1),INDEX(_xlfn.TEXTSPLIT(B393,"-"),2),INDEX(_xlfn.TEXTSPLIT(B393,"-"),3),INDEX(_xlfn.TEXTSPLIT(B393,"-"),4),INDEX(_xlfn.TEXTSPLIT(B393,"-"),5)))</f>
        <v>LG-R1304-AA1E-NA</v>
      </c>
      <c r="AL393" s="2" t="str">
        <f>IF(ISNUMBER(IFERROR(_xlfn.XLOOKUP(表格1[[#This Row],[Line_No]],'TEMP VALUE'!A:A,'DRAWING LIST'!A:A,,0),"")),"v","")</f>
        <v/>
      </c>
      <c r="AM393" s="2" t="str">
        <f>_xlfn.XLOOKUP(表格1[[#This Row],[Series NO]], 版本控制!$A:$A, 版本控制!$E:$E, , 0, -1)</f>
        <v>啟用</v>
      </c>
    </row>
    <row r="394" spans="1:39" hidden="1">
      <c r="A394" s="18">
        <f>'圖號清單-114.04.25'!A394</f>
        <v>391</v>
      </c>
      <c r="B394" s="14" t="str">
        <f>_xlfn.XLOOKUP(表格1[[#This Row],[Series NO]],'圖號清單-114.04.25'!A:A,'圖號清單-114.04.25'!B:B,,0)</f>
        <v>LG-R1304-50-AA1E-NA-2</v>
      </c>
      <c r="C394" s="3" t="str">
        <f>COUNTIF($AK$2:AK394, AK394) &amp; "/" &amp; COUNTIF($AK$2:$AK$3003, AK394)</f>
        <v>2/2</v>
      </c>
      <c r="D394" s="3" t="str">
        <f t="shared" si="14"/>
        <v>LG-R1304-50-AA1E-NA</v>
      </c>
      <c r="E394" s="14" t="str" cm="1">
        <f t="array" ref="E394">IFERROR(_xlfn.TEXTJOIN("-",TRUE,_xlfn.XLOOKUP(VALUE(INDEX(_xlfn.TEXTSPLIT(B394,"-"),3)),'DN轉換表(必要)'!A:A,'DN轉換表(必要)'!B:B,,0),INDEX(_xlfn.TEXTSPLIT(B394,"-"),1),INDEX(_xlfn.TEXTSPLIT(B394,"-"),2),INDEX(_xlfn.TEXTSPLIT(B394,"-"),4),INDEX(_xlfn.TEXTSPLIT(B394,"-"),5)),_xlfn.TEXTJOIN("-",TRUE,_xlfn.XLOOKUP(VALUE(INDEX(_xlfn.TEXTSPLIT(B394,"-"),4)),'DN轉換表(必要)'!A:A,'DN轉換表(必要)'!B:B,,0),INDEX(_xlfn.TEXTSPLIT(B394,"-"),1),INDEX(_xlfn.TEXTSPLIT(B394,"-"),2),INDEX(_xlfn.TEXTSPLIT(B394,"-"),3),INDEX(_xlfn.TEXTSPLIT(B394,"-"),4),INDEX(_xlfn.TEXTSPLIT(B394,"-"),5)))</f>
        <v>2"-LG-R1304-AA1E-NA</v>
      </c>
      <c r="F394" s="3" t="str">
        <f>IFERROR(_xlfn.XLOOKUP(_xlfn.CONCAT(表格1[[#This Row],[Series NO]],"_",SUBSTITUTE(F$1,"REV.","")),版本控制!$F:$F,版本控制!$C:$C,,0),"")</f>
        <v>04/22/'25</v>
      </c>
      <c r="G394" s="3" t="str">
        <f>IFERROR(_xlfn.XLOOKUP(_xlfn.CONCAT(表格1[[#This Row],[Series NO]],"_",SUBSTITUTE(G$1,"REV.","")),版本控制!$F:$F,版本控制!$C:$C,,0),"")</f>
        <v/>
      </c>
      <c r="H394" s="3" t="str">
        <f>IFERROR(_xlfn.XLOOKUP(_xlfn.CONCAT(表格1[[#This Row],[Series NO]],"_",SUBSTITUTE(H$1,"REV.","")),版本控制!$F:$F,版本控制!$C:$C,,0),"")</f>
        <v/>
      </c>
      <c r="I394" s="3" t="str">
        <f>IFERROR(_xlfn.XLOOKUP(_xlfn.CONCAT(表格1[[#This Row],[Series NO]],"_",SUBSTITUTE(I$1,"REV.","")),版本控制!$F:$F,版本控制!$C:$C,,0),"")</f>
        <v/>
      </c>
      <c r="J394" s="3" t="str">
        <f>IFERROR(_xlfn.XLOOKUP(_xlfn.CONCAT(表格1[[#This Row],[Series NO]],"_",SUBSTITUTE(J$1,"REV.","")),版本控制!$F:$F,版本控制!$C:$C,,0),"")</f>
        <v/>
      </c>
      <c r="K394" s="3" t="str" cm="1">
        <f t="array" ref="K394">INDEX(F$1:J$1,1,MATCH(1,1/($F394:J394&lt;&gt;"")))</f>
        <v>REV.1</v>
      </c>
      <c r="L394" s="3" t="str" cm="1">
        <f t="array" ref="L394">LOOKUP(2,1/($F394:J394&lt;&gt;""),$F394:J394)</f>
        <v>04/22/'25</v>
      </c>
      <c r="M394" s="3"/>
      <c r="N394" s="3" t="str">
        <f t="shared" si="13"/>
        <v>0391</v>
      </c>
      <c r="O394" s="28"/>
      <c r="P394" s="28"/>
      <c r="Q394" s="22" cm="1">
        <f t="array" ref="Q394">_xlfn.XLOOKUP(INDEX(_xlfn.TEXTSPLIT(表格1[[#This Row],[LINE   NUMBER]],"-"),1),'DN轉換表(必要)'!B:B,'DN轉換表(必要)'!C:C,,0)</f>
        <v>2</v>
      </c>
      <c r="R394" s="22" t="str" cm="1">
        <f t="array" ref="R394">IF(IFERROR(MATCH(INDEX(_xlfn.TEXTSPLIT(表格1[[#This Row],[LINE   NUMBER]],"-"),2),介質清單!I:I,0)&gt;=1,FALSE),"Trim",INDEX(_xlfn.TEXTSPLIT(表格1[[#This Row],[LINE   NUMBER]],"-"),2))</f>
        <v>Trim</v>
      </c>
      <c r="S394" s="22" t="str" cm="1">
        <f t="array" ref="S39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LG-R1304</v>
      </c>
      <c r="T394" s="22" t="str" cm="1">
        <f t="array" ref="T394">IF(LEN(INDEX(_xlfn.TEXTSPLIT(表格1[[#This Row],[LINE   NUMBER]],"-"),4))=4,INDEX(_xlfn.TEXTSPLIT(表格1[[#This Row],[LINE   NUMBER]],"-"),4),IF(LEN(MID(E394,FIND("AA",E394,1),4))=4,MID(E394,FIND("AA",E394,1),4),"Wrong"))</f>
        <v>AA1E</v>
      </c>
      <c r="U394" s="22" t="str" cm="1">
        <f t="array" ref="U39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94" s="22" t="str">
        <f>_xlfn.XLOOKUP(表格1[[#This Row],[級數]],管道等级索引表!B:B,管道等级索引表!G:G,,0)</f>
        <v>TP304</v>
      </c>
      <c r="W394" s="22" t="s">
        <v>5</v>
      </c>
      <c r="X394" s="22"/>
      <c r="Y394" s="22"/>
      <c r="Z394" s="22" t="str">
        <f>_xlfn.CONCAT(表格1[[#This Row],[系統]],"-",表格1[[#This Row],[編號]])</f>
        <v>Trim-LG-R1304</v>
      </c>
      <c r="AA394" s="22"/>
      <c r="AB394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9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94" s="24" t="str">
        <f>IFERROR(_xlfn.XLOOKUP(表格1[[#This Row],[Line_No]],管道特性一覽表!A:A,管道特性一覽表!P:P,,0),"")</f>
        <v/>
      </c>
      <c r="AE394" s="24" t="str" cm="1">
        <f t="array" ref="AE394">_xlfn.IFNA(_xlfn.XLOOKUP(表格1[[#This Row],[Series NO]],'依TP NO.篩選'!A:A,'依TP NO.篩選'!R:R,,0),_xlfn.XLOOKUP(VALUE(表格1[[#This Row],[Series NO]]),VALUE('依TP NO.篩選'!A:A),'依TP NO.篩選'!R:R,,0))</f>
        <v>R133V1-Trim</v>
      </c>
      <c r="AF394" s="24" t="str">
        <f>_xlfn.XLOOKUP(表格1[[#This Row],[系統]],介質清單!A:A,介質清單!B:B,,0)</f>
        <v>Trim</v>
      </c>
      <c r="AG394" s="25" t="str">
        <f>IFERROR(_xlfn.XLOOKUP(表格1[[#This Row],[Line_No]],管道特性一覽表!A:A,管道特性一覽表!R:R,,0),"")</f>
        <v/>
      </c>
      <c r="AH394" s="22"/>
      <c r="AI394" s="24"/>
      <c r="AJ39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94" s="2" t="str" cm="1">
        <f t="array" ref="AK394">IFERROR(_xlfn.TEXTJOIN("-",TRUE,INDEX(_xlfn.TEXTSPLIT(B394,"-"),1),INDEX(_xlfn.TEXTSPLIT(B394,"-"),2),INDEX(_xlfn.TEXTSPLIT(B394,"-"),4),INDEX(_xlfn.TEXTSPLIT(B394,"-"),5)),_xlfn.TEXTJOIN("-",TRUE,_xlfn.XLOOKUP(VALUE(INDEX(_xlfn.TEXTSPLIT(B394,"-"),4)),'DN轉換表(必要)'!A:A,'DN轉換表(必要)'!B:B,,0),INDEX(_xlfn.TEXTSPLIT(B394,"-"),1),INDEX(_xlfn.TEXTSPLIT(B394,"-"),2),INDEX(_xlfn.TEXTSPLIT(B394,"-"),3),INDEX(_xlfn.TEXTSPLIT(B394,"-"),4),INDEX(_xlfn.TEXTSPLIT(B394,"-"),5)))</f>
        <v>LG-R1304-AA1E-NA</v>
      </c>
      <c r="AL394" s="2" t="str">
        <f>IF(ISNUMBER(IFERROR(_xlfn.XLOOKUP(表格1[[#This Row],[Line_No]],'TEMP VALUE'!A:A,'DRAWING LIST'!A:A,,0),"")),"v","")</f>
        <v/>
      </c>
      <c r="AM394" s="2" t="str">
        <f>_xlfn.XLOOKUP(表格1[[#This Row],[Series NO]], 版本控制!$A:$A, 版本控制!$E:$E, , 0, -1)</f>
        <v>啟用</v>
      </c>
    </row>
    <row r="395" spans="1:39" hidden="1">
      <c r="A395" s="18">
        <f>'圖號清單-114.04.25'!A395</f>
        <v>392</v>
      </c>
      <c r="B395" s="14" t="str">
        <f>_xlfn.XLOOKUP(表格1[[#This Row],[Series NO]],'圖號清單-114.04.25'!A:A,'圖號清單-114.04.25'!B:B,,0)</f>
        <v>LG-R1501-25-AA1E-NA-1</v>
      </c>
      <c r="C395" s="3" t="str">
        <f>COUNTIF($AK$2:AK395, AK395) &amp; "/" &amp; COUNTIF($AK$2:$AK$3003, AK395)</f>
        <v>1/2</v>
      </c>
      <c r="D395" s="3" t="str">
        <f t="shared" si="14"/>
        <v>LG-R1501-25-AA1E-NA</v>
      </c>
      <c r="E395" s="14" t="str" cm="1">
        <f t="array" ref="E395">IFERROR(_xlfn.TEXTJOIN("-",TRUE,_xlfn.XLOOKUP(VALUE(INDEX(_xlfn.TEXTSPLIT(B395,"-"),3)),'DN轉換表(必要)'!A:A,'DN轉換表(必要)'!B:B,,0),INDEX(_xlfn.TEXTSPLIT(B395,"-"),1),INDEX(_xlfn.TEXTSPLIT(B395,"-"),2),INDEX(_xlfn.TEXTSPLIT(B395,"-"),4),INDEX(_xlfn.TEXTSPLIT(B395,"-"),5)),_xlfn.TEXTJOIN("-",TRUE,_xlfn.XLOOKUP(VALUE(INDEX(_xlfn.TEXTSPLIT(B395,"-"),4)),'DN轉換表(必要)'!A:A,'DN轉換表(必要)'!B:B,,0),INDEX(_xlfn.TEXTSPLIT(B395,"-"),1),INDEX(_xlfn.TEXTSPLIT(B395,"-"),2),INDEX(_xlfn.TEXTSPLIT(B395,"-"),3),INDEX(_xlfn.TEXTSPLIT(B395,"-"),4),INDEX(_xlfn.TEXTSPLIT(B395,"-"),5)))</f>
        <v>1"-LG-R1501-AA1E-NA</v>
      </c>
      <c r="F395" s="3" t="str">
        <f>IFERROR(_xlfn.XLOOKUP(_xlfn.CONCAT(表格1[[#This Row],[Series NO]],"_",SUBSTITUTE(F$1,"REV.","")),版本控制!$F:$F,版本控制!$C:$C,,0),"")</f>
        <v>04/22/'25</v>
      </c>
      <c r="G395" s="3" t="str">
        <f>IFERROR(_xlfn.XLOOKUP(_xlfn.CONCAT(表格1[[#This Row],[Series NO]],"_",SUBSTITUTE(G$1,"REV.","")),版本控制!$F:$F,版本控制!$C:$C,,0),"")</f>
        <v/>
      </c>
      <c r="H395" s="3" t="str">
        <f>IFERROR(_xlfn.XLOOKUP(_xlfn.CONCAT(表格1[[#This Row],[Series NO]],"_",SUBSTITUTE(H$1,"REV.","")),版本控制!$F:$F,版本控制!$C:$C,,0),"")</f>
        <v/>
      </c>
      <c r="I395" s="3" t="str">
        <f>IFERROR(_xlfn.XLOOKUP(_xlfn.CONCAT(表格1[[#This Row],[Series NO]],"_",SUBSTITUTE(I$1,"REV.","")),版本控制!$F:$F,版本控制!$C:$C,,0),"")</f>
        <v/>
      </c>
      <c r="J395" s="3" t="str">
        <f>IFERROR(_xlfn.XLOOKUP(_xlfn.CONCAT(表格1[[#This Row],[Series NO]],"_",SUBSTITUTE(J$1,"REV.","")),版本控制!$F:$F,版本控制!$C:$C,,0),"")</f>
        <v/>
      </c>
      <c r="K395" s="3" t="str" cm="1">
        <f t="array" ref="K395">INDEX(F$1:J$1,1,MATCH(1,1/($F395:J395&lt;&gt;"")))</f>
        <v>REV.1</v>
      </c>
      <c r="L395" s="3" t="str" cm="1">
        <f t="array" ref="L395">LOOKUP(2,1/($F395:J395&lt;&gt;""),$F395:J395)</f>
        <v>04/22/'25</v>
      </c>
      <c r="M395" s="3"/>
      <c r="N395" s="3" t="str">
        <f t="shared" si="13"/>
        <v>0392</v>
      </c>
      <c r="O395" s="28"/>
      <c r="P395" s="15"/>
      <c r="Q395" s="22" cm="1">
        <f t="array" ref="Q395">_xlfn.XLOOKUP(INDEX(_xlfn.TEXTSPLIT(表格1[[#This Row],[LINE   NUMBER]],"-"),1),'DN轉換表(必要)'!B:B,'DN轉換表(必要)'!C:C,,0)</f>
        <v>1</v>
      </c>
      <c r="R395" s="22" t="str" cm="1">
        <f t="array" ref="R395">IF(IFERROR(MATCH(INDEX(_xlfn.TEXTSPLIT(表格1[[#This Row],[LINE   NUMBER]],"-"),2),介質清單!I:I,0)&gt;=1,FALSE),"Trim",INDEX(_xlfn.TEXTSPLIT(表格1[[#This Row],[LINE   NUMBER]],"-"),2))</f>
        <v>Trim</v>
      </c>
      <c r="S395" s="22" t="str" cm="1">
        <f t="array" ref="S39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LG-R1501</v>
      </c>
      <c r="T395" s="22" t="str" cm="1">
        <f t="array" ref="T395">IF(LEN(INDEX(_xlfn.TEXTSPLIT(表格1[[#This Row],[LINE   NUMBER]],"-"),4))=4,INDEX(_xlfn.TEXTSPLIT(表格1[[#This Row],[LINE   NUMBER]],"-"),4),IF(LEN(MID(E395,FIND("AA",E395,1),4))=4,MID(E395,FIND("AA",E395,1),4),"Wrong"))</f>
        <v>AA1E</v>
      </c>
      <c r="U395" s="22" t="str" cm="1">
        <f t="array" ref="U39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95" s="22" t="str">
        <f>_xlfn.XLOOKUP(表格1[[#This Row],[級數]],管道等级索引表!B:B,管道等级索引表!G:G,,0)</f>
        <v>TP304</v>
      </c>
      <c r="W395" s="22" t="s">
        <v>5</v>
      </c>
      <c r="X395" s="22"/>
      <c r="Y395" s="22"/>
      <c r="Z395" s="22" t="str">
        <f>_xlfn.CONCAT(表格1[[#This Row],[系統]],"-",表格1[[#This Row],[編號]])</f>
        <v>Trim-LG-R1501</v>
      </c>
      <c r="AA395" s="22"/>
      <c r="AB39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9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95" s="24" t="str">
        <f>IFERROR(_xlfn.XLOOKUP(表格1[[#This Row],[Line_No]],管道特性一覽表!A:A,管道特性一覽表!P:P,,0),"")</f>
        <v/>
      </c>
      <c r="AE395" s="24" t="str" cm="1">
        <f t="array" ref="AE395">_xlfn.IFNA(_xlfn.XLOOKUP(表格1[[#This Row],[Series NO]],'依TP NO.篩選'!A:A,'依TP NO.篩選'!R:R,,0),_xlfn.XLOOKUP(VALUE(表格1[[#This Row],[Series NO]]),VALUE('依TP NO.篩選'!A:A),'依TP NO.篩選'!R:R,,0))</f>
        <v>R152V1-Trim</v>
      </c>
      <c r="AF395" s="24" t="str">
        <f>_xlfn.XLOOKUP(表格1[[#This Row],[系統]],介質清單!A:A,介質清單!B:B,,0)</f>
        <v>Trim</v>
      </c>
      <c r="AG395" s="25" t="str">
        <f>IFERROR(_xlfn.XLOOKUP(表格1[[#This Row],[Line_No]],管道特性一覽表!A:A,管道特性一覽表!R:R,,0),"")</f>
        <v/>
      </c>
      <c r="AH395" s="22"/>
      <c r="AI395" s="24"/>
      <c r="AJ39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95" s="2" t="str" cm="1">
        <f t="array" ref="AK395">IFERROR(_xlfn.TEXTJOIN("-",TRUE,INDEX(_xlfn.TEXTSPLIT(B395,"-"),1),INDEX(_xlfn.TEXTSPLIT(B395,"-"),2),INDEX(_xlfn.TEXTSPLIT(B395,"-"),4),INDEX(_xlfn.TEXTSPLIT(B395,"-"),5)),_xlfn.TEXTJOIN("-",TRUE,_xlfn.XLOOKUP(VALUE(INDEX(_xlfn.TEXTSPLIT(B395,"-"),4)),'DN轉換表(必要)'!A:A,'DN轉換表(必要)'!B:B,,0),INDEX(_xlfn.TEXTSPLIT(B395,"-"),1),INDEX(_xlfn.TEXTSPLIT(B395,"-"),2),INDEX(_xlfn.TEXTSPLIT(B395,"-"),3),INDEX(_xlfn.TEXTSPLIT(B395,"-"),4),INDEX(_xlfn.TEXTSPLIT(B395,"-"),5)))</f>
        <v>LG-R1501-AA1E-NA</v>
      </c>
      <c r="AL395" s="2" t="str">
        <f>IF(ISNUMBER(IFERROR(_xlfn.XLOOKUP(表格1[[#This Row],[Line_No]],'TEMP VALUE'!A:A,'DRAWING LIST'!A:A,,0),"")),"v","")</f>
        <v/>
      </c>
      <c r="AM395" s="2" t="str">
        <f>_xlfn.XLOOKUP(表格1[[#This Row],[Series NO]], 版本控制!$A:$A, 版本控制!$E:$E, , 0, -1)</f>
        <v>啟用</v>
      </c>
    </row>
    <row r="396" spans="1:39" hidden="1">
      <c r="A396" s="18">
        <f>'圖號清單-114.04.25'!A396</f>
        <v>393</v>
      </c>
      <c r="B396" s="14" t="str">
        <f>_xlfn.XLOOKUP(表格1[[#This Row],[Series NO]],'圖號清單-114.04.25'!A:A,'圖號清單-114.04.25'!B:B,,0)</f>
        <v>LG-R1501-25-AA1E-NA-2</v>
      </c>
      <c r="C396" s="3" t="str">
        <f>COUNTIF($AK$2:AK396, AK396) &amp; "/" &amp; COUNTIF($AK$2:$AK$3003, AK396)</f>
        <v>2/2</v>
      </c>
      <c r="D396" s="3" t="str">
        <f t="shared" si="14"/>
        <v>LG-R1501-25-AA1E-NA</v>
      </c>
      <c r="E396" s="14" t="str" cm="1">
        <f t="array" ref="E396">IFERROR(_xlfn.TEXTJOIN("-",TRUE,_xlfn.XLOOKUP(VALUE(INDEX(_xlfn.TEXTSPLIT(B396,"-"),3)),'DN轉換表(必要)'!A:A,'DN轉換表(必要)'!B:B,,0),INDEX(_xlfn.TEXTSPLIT(B396,"-"),1),INDEX(_xlfn.TEXTSPLIT(B396,"-"),2),INDEX(_xlfn.TEXTSPLIT(B396,"-"),4),INDEX(_xlfn.TEXTSPLIT(B396,"-"),5)),_xlfn.TEXTJOIN("-",TRUE,_xlfn.XLOOKUP(VALUE(INDEX(_xlfn.TEXTSPLIT(B396,"-"),4)),'DN轉換表(必要)'!A:A,'DN轉換表(必要)'!B:B,,0),INDEX(_xlfn.TEXTSPLIT(B396,"-"),1),INDEX(_xlfn.TEXTSPLIT(B396,"-"),2),INDEX(_xlfn.TEXTSPLIT(B396,"-"),3),INDEX(_xlfn.TEXTSPLIT(B396,"-"),4),INDEX(_xlfn.TEXTSPLIT(B396,"-"),5)))</f>
        <v>1"-LG-R1501-AA1E-NA</v>
      </c>
      <c r="F396" s="3" t="str">
        <f>IFERROR(_xlfn.XLOOKUP(_xlfn.CONCAT(表格1[[#This Row],[Series NO]],"_",SUBSTITUTE(F$1,"REV.","")),版本控制!$F:$F,版本控制!$C:$C,,0),"")</f>
        <v>04/22/'25</v>
      </c>
      <c r="G396" s="3" t="str">
        <f>IFERROR(_xlfn.XLOOKUP(_xlfn.CONCAT(表格1[[#This Row],[Series NO]],"_",SUBSTITUTE(G$1,"REV.","")),版本控制!$F:$F,版本控制!$C:$C,,0),"")</f>
        <v/>
      </c>
      <c r="H396" s="3" t="str">
        <f>IFERROR(_xlfn.XLOOKUP(_xlfn.CONCAT(表格1[[#This Row],[Series NO]],"_",SUBSTITUTE(H$1,"REV.","")),版本控制!$F:$F,版本控制!$C:$C,,0),"")</f>
        <v/>
      </c>
      <c r="I396" s="3" t="str">
        <f>IFERROR(_xlfn.XLOOKUP(_xlfn.CONCAT(表格1[[#This Row],[Series NO]],"_",SUBSTITUTE(I$1,"REV.","")),版本控制!$F:$F,版本控制!$C:$C,,0),"")</f>
        <v/>
      </c>
      <c r="J396" s="3" t="str">
        <f>IFERROR(_xlfn.XLOOKUP(_xlfn.CONCAT(表格1[[#This Row],[Series NO]],"_",SUBSTITUTE(J$1,"REV.","")),版本控制!$F:$F,版本控制!$C:$C,,0),"")</f>
        <v/>
      </c>
      <c r="K396" s="3" t="str" cm="1">
        <f t="array" ref="K396">INDEX(F$1:J$1,1,MATCH(1,1/($F396:J396&lt;&gt;"")))</f>
        <v>REV.1</v>
      </c>
      <c r="L396" s="3" t="str" cm="1">
        <f t="array" ref="L396">LOOKUP(2,1/($F396:J396&lt;&gt;""),$F396:J396)</f>
        <v>04/22/'25</v>
      </c>
      <c r="M396" s="3"/>
      <c r="N396" s="3" t="str">
        <f t="shared" si="13"/>
        <v>0393</v>
      </c>
      <c r="O396" s="28"/>
      <c r="P396" s="15"/>
      <c r="Q396" s="22" cm="1">
        <f t="array" ref="Q396">_xlfn.XLOOKUP(INDEX(_xlfn.TEXTSPLIT(表格1[[#This Row],[LINE   NUMBER]],"-"),1),'DN轉換表(必要)'!B:B,'DN轉換表(必要)'!C:C,,0)</f>
        <v>1</v>
      </c>
      <c r="R396" s="22" t="str" cm="1">
        <f t="array" ref="R396">IF(IFERROR(MATCH(INDEX(_xlfn.TEXTSPLIT(表格1[[#This Row],[LINE   NUMBER]],"-"),2),介質清單!I:I,0)&gt;=1,FALSE),"Trim",INDEX(_xlfn.TEXTSPLIT(表格1[[#This Row],[LINE   NUMBER]],"-"),2))</f>
        <v>Trim</v>
      </c>
      <c r="S396" s="22" t="str" cm="1">
        <f t="array" ref="S39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LG-R1501</v>
      </c>
      <c r="T396" s="22" t="str" cm="1">
        <f t="array" ref="T396">IF(LEN(INDEX(_xlfn.TEXTSPLIT(表格1[[#This Row],[LINE   NUMBER]],"-"),4))=4,INDEX(_xlfn.TEXTSPLIT(表格1[[#This Row],[LINE   NUMBER]],"-"),4),IF(LEN(MID(E396,FIND("AA",E396,1),4))=4,MID(E396,FIND("AA",E396,1),4),"Wrong"))</f>
        <v>AA1E</v>
      </c>
      <c r="U396" s="22" t="str" cm="1">
        <f t="array" ref="U39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96" s="22" t="str">
        <f>_xlfn.XLOOKUP(表格1[[#This Row],[級數]],管道等级索引表!B:B,管道等级索引表!G:G,,0)</f>
        <v>TP304</v>
      </c>
      <c r="W396" s="22" t="s">
        <v>5</v>
      </c>
      <c r="X396" s="22"/>
      <c r="Y396" s="22"/>
      <c r="Z396" s="22" t="str">
        <f>_xlfn.CONCAT(表格1[[#This Row],[系統]],"-",表格1[[#This Row],[編號]])</f>
        <v>Trim-LG-R1501</v>
      </c>
      <c r="AA396" s="22"/>
      <c r="AB396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9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96" s="24" t="str">
        <f>IFERROR(_xlfn.XLOOKUP(表格1[[#This Row],[Line_No]],管道特性一覽表!A:A,管道特性一覽表!P:P,,0),"")</f>
        <v/>
      </c>
      <c r="AE396" s="24" t="str" cm="1">
        <f t="array" ref="AE396">_xlfn.IFNA(_xlfn.XLOOKUP(表格1[[#This Row],[Series NO]],'依TP NO.篩選'!A:A,'依TP NO.篩選'!R:R,,0),_xlfn.XLOOKUP(VALUE(表格1[[#This Row],[Series NO]]),VALUE('依TP NO.篩選'!A:A),'依TP NO.篩選'!R:R,,0))</f>
        <v>R152V1-Trim</v>
      </c>
      <c r="AF396" s="24" t="str">
        <f>_xlfn.XLOOKUP(表格1[[#This Row],[系統]],介質清單!A:A,介質清單!B:B,,0)</f>
        <v>Trim</v>
      </c>
      <c r="AG396" s="25" t="str">
        <f>IFERROR(_xlfn.XLOOKUP(表格1[[#This Row],[Line_No]],管道特性一覽表!A:A,管道特性一覽表!R:R,,0),"")</f>
        <v/>
      </c>
      <c r="AH396" s="22"/>
      <c r="AI396" s="24"/>
      <c r="AJ39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96" s="2" t="str" cm="1">
        <f t="array" ref="AK396">IFERROR(_xlfn.TEXTJOIN("-",TRUE,INDEX(_xlfn.TEXTSPLIT(B396,"-"),1),INDEX(_xlfn.TEXTSPLIT(B396,"-"),2),INDEX(_xlfn.TEXTSPLIT(B396,"-"),4),INDEX(_xlfn.TEXTSPLIT(B396,"-"),5)),_xlfn.TEXTJOIN("-",TRUE,_xlfn.XLOOKUP(VALUE(INDEX(_xlfn.TEXTSPLIT(B396,"-"),4)),'DN轉換表(必要)'!A:A,'DN轉換表(必要)'!B:B,,0),INDEX(_xlfn.TEXTSPLIT(B396,"-"),1),INDEX(_xlfn.TEXTSPLIT(B396,"-"),2),INDEX(_xlfn.TEXTSPLIT(B396,"-"),3),INDEX(_xlfn.TEXTSPLIT(B396,"-"),4),INDEX(_xlfn.TEXTSPLIT(B396,"-"),5)))</f>
        <v>LG-R1501-AA1E-NA</v>
      </c>
      <c r="AL396" s="2" t="str">
        <f>IF(ISNUMBER(IFERROR(_xlfn.XLOOKUP(表格1[[#This Row],[Line_No]],'TEMP VALUE'!A:A,'DRAWING LIST'!A:A,,0),"")),"v","")</f>
        <v/>
      </c>
      <c r="AM396" s="2" t="str">
        <f>_xlfn.XLOOKUP(表格1[[#This Row],[Series NO]], 版本控制!$A:$A, 版本控制!$E:$E, , 0, -1)</f>
        <v>啟用</v>
      </c>
    </row>
    <row r="397" spans="1:39" hidden="1">
      <c r="A397" s="18">
        <f>'圖號清單-114.04.25'!A397</f>
        <v>394</v>
      </c>
      <c r="B397" s="14" t="str">
        <f>_xlfn.XLOOKUP(表格1[[#This Row],[Series NO]],'圖號清單-114.04.25'!A:A,'圖號清單-114.04.25'!B:B,,0)</f>
        <v>LG-R1503-25-AA1E-NA-1</v>
      </c>
      <c r="C397" s="3" t="str">
        <f>COUNTIF($AK$2:AK397, AK397) &amp; "/" &amp; COUNTIF($AK$2:$AK$3003, AK397)</f>
        <v>1/2</v>
      </c>
      <c r="D397" s="3" t="str">
        <f t="shared" si="14"/>
        <v>LG-R1503-25-AA1E-NA</v>
      </c>
      <c r="E397" s="14" t="str" cm="1">
        <f t="array" ref="E397">IFERROR(_xlfn.TEXTJOIN("-",TRUE,_xlfn.XLOOKUP(VALUE(INDEX(_xlfn.TEXTSPLIT(B397,"-"),3)),'DN轉換表(必要)'!A:A,'DN轉換表(必要)'!B:B,,0),INDEX(_xlfn.TEXTSPLIT(B397,"-"),1),INDEX(_xlfn.TEXTSPLIT(B397,"-"),2),INDEX(_xlfn.TEXTSPLIT(B397,"-"),4),INDEX(_xlfn.TEXTSPLIT(B397,"-"),5)),_xlfn.TEXTJOIN("-",TRUE,_xlfn.XLOOKUP(VALUE(INDEX(_xlfn.TEXTSPLIT(B397,"-"),4)),'DN轉換表(必要)'!A:A,'DN轉換表(必要)'!B:B,,0),INDEX(_xlfn.TEXTSPLIT(B397,"-"),1),INDEX(_xlfn.TEXTSPLIT(B397,"-"),2),INDEX(_xlfn.TEXTSPLIT(B397,"-"),3),INDEX(_xlfn.TEXTSPLIT(B397,"-"),4),INDEX(_xlfn.TEXTSPLIT(B397,"-"),5)))</f>
        <v>1"-LG-R1503-AA1E-NA</v>
      </c>
      <c r="F397" s="3" t="str">
        <f>IFERROR(_xlfn.XLOOKUP(_xlfn.CONCAT(表格1[[#This Row],[Series NO]],"_",SUBSTITUTE(F$1,"REV.","")),版本控制!$F:$F,版本控制!$C:$C,,0),"")</f>
        <v>04/22/'25</v>
      </c>
      <c r="G397" s="3" t="str">
        <f>IFERROR(_xlfn.XLOOKUP(_xlfn.CONCAT(表格1[[#This Row],[Series NO]],"_",SUBSTITUTE(G$1,"REV.","")),版本控制!$F:$F,版本控制!$C:$C,,0),"")</f>
        <v/>
      </c>
      <c r="H397" s="3" t="str">
        <f>IFERROR(_xlfn.XLOOKUP(_xlfn.CONCAT(表格1[[#This Row],[Series NO]],"_",SUBSTITUTE(H$1,"REV.","")),版本控制!$F:$F,版本控制!$C:$C,,0),"")</f>
        <v/>
      </c>
      <c r="I397" s="3" t="str">
        <f>IFERROR(_xlfn.XLOOKUP(_xlfn.CONCAT(表格1[[#This Row],[Series NO]],"_",SUBSTITUTE(I$1,"REV.","")),版本控制!$F:$F,版本控制!$C:$C,,0),"")</f>
        <v/>
      </c>
      <c r="J397" s="3" t="str">
        <f>IFERROR(_xlfn.XLOOKUP(_xlfn.CONCAT(表格1[[#This Row],[Series NO]],"_",SUBSTITUTE(J$1,"REV.","")),版本控制!$F:$F,版本控制!$C:$C,,0),"")</f>
        <v/>
      </c>
      <c r="K397" s="3" t="str" cm="1">
        <f t="array" ref="K397">INDEX(F$1:J$1,1,MATCH(1,1/($F397:J397&lt;&gt;"")))</f>
        <v>REV.1</v>
      </c>
      <c r="L397" s="3" t="str" cm="1">
        <f t="array" ref="L397">LOOKUP(2,1/($F397:J397&lt;&gt;""),$F397:J397)</f>
        <v>04/22/'25</v>
      </c>
      <c r="M397" s="3"/>
      <c r="N397" s="3" t="str">
        <f t="shared" si="13"/>
        <v>0394</v>
      </c>
      <c r="O397" s="28"/>
      <c r="P397" s="15"/>
      <c r="Q397" s="22" cm="1">
        <f t="array" ref="Q397">_xlfn.XLOOKUP(INDEX(_xlfn.TEXTSPLIT(表格1[[#This Row],[LINE   NUMBER]],"-"),1),'DN轉換表(必要)'!B:B,'DN轉換表(必要)'!C:C,,0)</f>
        <v>1</v>
      </c>
      <c r="R397" s="22" t="str" cm="1">
        <f t="array" ref="R397">IF(IFERROR(MATCH(INDEX(_xlfn.TEXTSPLIT(表格1[[#This Row],[LINE   NUMBER]],"-"),2),介質清單!I:I,0)&gt;=1,FALSE),"Trim",INDEX(_xlfn.TEXTSPLIT(表格1[[#This Row],[LINE   NUMBER]],"-"),2))</f>
        <v>Trim</v>
      </c>
      <c r="S397" s="22" t="str" cm="1">
        <f t="array" ref="S39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LG-R1503</v>
      </c>
      <c r="T397" s="22" t="str" cm="1">
        <f t="array" ref="T397">IF(LEN(INDEX(_xlfn.TEXTSPLIT(表格1[[#This Row],[LINE   NUMBER]],"-"),4))=4,INDEX(_xlfn.TEXTSPLIT(表格1[[#This Row],[LINE   NUMBER]],"-"),4),IF(LEN(MID(E397,FIND("AA",E397,1),4))=4,MID(E397,FIND("AA",E397,1),4),"Wrong"))</f>
        <v>AA1E</v>
      </c>
      <c r="U397" s="22" t="str" cm="1">
        <f t="array" ref="U39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97" s="22" t="str">
        <f>_xlfn.XLOOKUP(表格1[[#This Row],[級數]],管道等级索引表!B:B,管道等级索引表!G:G,,0)</f>
        <v>TP304</v>
      </c>
      <c r="W397" s="22" t="s">
        <v>5</v>
      </c>
      <c r="X397" s="22"/>
      <c r="Y397" s="22"/>
      <c r="Z397" s="22" t="str">
        <f>_xlfn.CONCAT(表格1[[#This Row],[系統]],"-",表格1[[#This Row],[編號]])</f>
        <v>Trim-LG-R1503</v>
      </c>
      <c r="AA397" s="22"/>
      <c r="AB397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9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97" s="24" t="str">
        <f>IFERROR(_xlfn.XLOOKUP(表格1[[#This Row],[Line_No]],管道特性一覽表!A:A,管道特性一覽表!P:P,,0),"")</f>
        <v/>
      </c>
      <c r="AE397" s="24" t="str" cm="1">
        <f t="array" ref="AE397">_xlfn.IFNA(_xlfn.XLOOKUP(表格1[[#This Row],[Series NO]],'依TP NO.篩選'!A:A,'依TP NO.篩選'!R:R,,0),_xlfn.XLOOKUP(VALUE(表格1[[#This Row],[Series NO]]),VALUE('依TP NO.篩選'!A:A),'依TP NO.篩選'!R:R,,0))</f>
        <v>R152V2-Trim</v>
      </c>
      <c r="AF397" s="24" t="str">
        <f>_xlfn.XLOOKUP(表格1[[#This Row],[系統]],介質清單!A:A,介質清單!B:B,,0)</f>
        <v>Trim</v>
      </c>
      <c r="AG397" s="25" t="str">
        <f>IFERROR(_xlfn.XLOOKUP(表格1[[#This Row],[Line_No]],管道特性一覽表!A:A,管道特性一覽表!R:R,,0),"")</f>
        <v/>
      </c>
      <c r="AH397" s="22"/>
      <c r="AI397" s="24"/>
      <c r="AJ39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97" s="2" t="str" cm="1">
        <f t="array" ref="AK397">IFERROR(_xlfn.TEXTJOIN("-",TRUE,INDEX(_xlfn.TEXTSPLIT(B397,"-"),1),INDEX(_xlfn.TEXTSPLIT(B397,"-"),2),INDEX(_xlfn.TEXTSPLIT(B397,"-"),4),INDEX(_xlfn.TEXTSPLIT(B397,"-"),5)),_xlfn.TEXTJOIN("-",TRUE,_xlfn.XLOOKUP(VALUE(INDEX(_xlfn.TEXTSPLIT(B397,"-"),4)),'DN轉換表(必要)'!A:A,'DN轉換表(必要)'!B:B,,0),INDEX(_xlfn.TEXTSPLIT(B397,"-"),1),INDEX(_xlfn.TEXTSPLIT(B397,"-"),2),INDEX(_xlfn.TEXTSPLIT(B397,"-"),3),INDEX(_xlfn.TEXTSPLIT(B397,"-"),4),INDEX(_xlfn.TEXTSPLIT(B397,"-"),5)))</f>
        <v>LG-R1503-AA1E-NA</v>
      </c>
      <c r="AL397" s="2" t="str">
        <f>IF(ISNUMBER(IFERROR(_xlfn.XLOOKUP(表格1[[#This Row],[Line_No]],'TEMP VALUE'!A:A,'DRAWING LIST'!A:A,,0),"")),"v","")</f>
        <v/>
      </c>
      <c r="AM397" s="2" t="str">
        <f>_xlfn.XLOOKUP(表格1[[#This Row],[Series NO]], 版本控制!$A:$A, 版本控制!$E:$E, , 0, -1)</f>
        <v>啟用</v>
      </c>
    </row>
    <row r="398" spans="1:39" hidden="1">
      <c r="A398" s="18">
        <f>'圖號清單-114.04.25'!A398</f>
        <v>395</v>
      </c>
      <c r="B398" s="14" t="str">
        <f>_xlfn.XLOOKUP(表格1[[#This Row],[Series NO]],'圖號清單-114.04.25'!A:A,'圖號清單-114.04.25'!B:B,,0)</f>
        <v>LG-R1503-25-AA1E-NA-2</v>
      </c>
      <c r="C398" s="3" t="str">
        <f>COUNTIF($AK$2:AK398, AK398) &amp; "/" &amp; COUNTIF($AK$2:$AK$3003, AK398)</f>
        <v>2/2</v>
      </c>
      <c r="D398" s="3" t="str">
        <f t="shared" si="14"/>
        <v>LG-R1503-25-AA1E-NA</v>
      </c>
      <c r="E398" s="14" t="str" cm="1">
        <f t="array" ref="E398">IFERROR(_xlfn.TEXTJOIN("-",TRUE,_xlfn.XLOOKUP(VALUE(INDEX(_xlfn.TEXTSPLIT(B398,"-"),3)),'DN轉換表(必要)'!A:A,'DN轉換表(必要)'!B:B,,0),INDEX(_xlfn.TEXTSPLIT(B398,"-"),1),INDEX(_xlfn.TEXTSPLIT(B398,"-"),2),INDEX(_xlfn.TEXTSPLIT(B398,"-"),4),INDEX(_xlfn.TEXTSPLIT(B398,"-"),5)),_xlfn.TEXTJOIN("-",TRUE,_xlfn.XLOOKUP(VALUE(INDEX(_xlfn.TEXTSPLIT(B398,"-"),4)),'DN轉換表(必要)'!A:A,'DN轉換表(必要)'!B:B,,0),INDEX(_xlfn.TEXTSPLIT(B398,"-"),1),INDEX(_xlfn.TEXTSPLIT(B398,"-"),2),INDEX(_xlfn.TEXTSPLIT(B398,"-"),3),INDEX(_xlfn.TEXTSPLIT(B398,"-"),4),INDEX(_xlfn.TEXTSPLIT(B398,"-"),5)))</f>
        <v>1"-LG-R1503-AA1E-NA</v>
      </c>
      <c r="F398" s="3" t="str">
        <f>IFERROR(_xlfn.XLOOKUP(_xlfn.CONCAT(表格1[[#This Row],[Series NO]],"_",SUBSTITUTE(F$1,"REV.","")),版本控制!$F:$F,版本控制!$C:$C,,0),"")</f>
        <v>04/22/'25</v>
      </c>
      <c r="G398" s="3" t="str">
        <f>IFERROR(_xlfn.XLOOKUP(_xlfn.CONCAT(表格1[[#This Row],[Series NO]],"_",SUBSTITUTE(G$1,"REV.","")),版本控制!$F:$F,版本控制!$C:$C,,0),"")</f>
        <v/>
      </c>
      <c r="H398" s="3" t="str">
        <f>IFERROR(_xlfn.XLOOKUP(_xlfn.CONCAT(表格1[[#This Row],[Series NO]],"_",SUBSTITUTE(H$1,"REV.","")),版本控制!$F:$F,版本控制!$C:$C,,0),"")</f>
        <v/>
      </c>
      <c r="I398" s="3" t="str">
        <f>IFERROR(_xlfn.XLOOKUP(_xlfn.CONCAT(表格1[[#This Row],[Series NO]],"_",SUBSTITUTE(I$1,"REV.","")),版本控制!$F:$F,版本控制!$C:$C,,0),"")</f>
        <v/>
      </c>
      <c r="J398" s="3" t="str">
        <f>IFERROR(_xlfn.XLOOKUP(_xlfn.CONCAT(表格1[[#This Row],[Series NO]],"_",SUBSTITUTE(J$1,"REV.","")),版本控制!$F:$F,版本控制!$C:$C,,0),"")</f>
        <v/>
      </c>
      <c r="K398" s="3" t="str" cm="1">
        <f t="array" ref="K398">INDEX(F$1:J$1,1,MATCH(1,1/($F398:J398&lt;&gt;"")))</f>
        <v>REV.1</v>
      </c>
      <c r="L398" s="3" t="str" cm="1">
        <f t="array" ref="L398">LOOKUP(2,1/($F398:J398&lt;&gt;""),$F398:J398)</f>
        <v>04/22/'25</v>
      </c>
      <c r="M398" s="3"/>
      <c r="N398" s="3" t="str">
        <f t="shared" si="13"/>
        <v>0395</v>
      </c>
      <c r="O398" s="28"/>
      <c r="P398" s="15"/>
      <c r="Q398" s="22" cm="1">
        <f t="array" ref="Q398">_xlfn.XLOOKUP(INDEX(_xlfn.TEXTSPLIT(表格1[[#This Row],[LINE   NUMBER]],"-"),1),'DN轉換表(必要)'!B:B,'DN轉換表(必要)'!C:C,,0)</f>
        <v>1</v>
      </c>
      <c r="R398" s="22" t="str" cm="1">
        <f t="array" ref="R398">IF(IFERROR(MATCH(INDEX(_xlfn.TEXTSPLIT(表格1[[#This Row],[LINE   NUMBER]],"-"),2),介質清單!I:I,0)&gt;=1,FALSE),"Trim",INDEX(_xlfn.TEXTSPLIT(表格1[[#This Row],[LINE   NUMBER]],"-"),2))</f>
        <v>Trim</v>
      </c>
      <c r="S398" s="22" t="str" cm="1">
        <f t="array" ref="S39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LG-R1503</v>
      </c>
      <c r="T398" s="22" t="str" cm="1">
        <f t="array" ref="T398">IF(LEN(INDEX(_xlfn.TEXTSPLIT(表格1[[#This Row],[LINE   NUMBER]],"-"),4))=4,INDEX(_xlfn.TEXTSPLIT(表格1[[#This Row],[LINE   NUMBER]],"-"),4),IF(LEN(MID(E398,FIND("AA",E398,1),4))=4,MID(E398,FIND("AA",E398,1),4),"Wrong"))</f>
        <v>AA1E</v>
      </c>
      <c r="U398" s="22" t="str" cm="1">
        <f t="array" ref="U39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98" s="22" t="str">
        <f>_xlfn.XLOOKUP(表格1[[#This Row],[級數]],管道等级索引表!B:B,管道等级索引表!G:G,,0)</f>
        <v>TP304</v>
      </c>
      <c r="W398" s="22" t="s">
        <v>5</v>
      </c>
      <c r="X398" s="22"/>
      <c r="Y398" s="22"/>
      <c r="Z398" s="22" t="str">
        <f>_xlfn.CONCAT(表格1[[#This Row],[系統]],"-",表格1[[#This Row],[編號]])</f>
        <v>Trim-LG-R1503</v>
      </c>
      <c r="AA398" s="22"/>
      <c r="AB398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9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98" s="24" t="str">
        <f>IFERROR(_xlfn.XLOOKUP(表格1[[#This Row],[Line_No]],管道特性一覽表!A:A,管道特性一覽表!P:P,,0),"")</f>
        <v/>
      </c>
      <c r="AE398" s="24" t="str" cm="1">
        <f t="array" ref="AE398">_xlfn.IFNA(_xlfn.XLOOKUP(表格1[[#This Row],[Series NO]],'依TP NO.篩選'!A:A,'依TP NO.篩選'!R:R,,0),_xlfn.XLOOKUP(VALUE(表格1[[#This Row],[Series NO]]),VALUE('依TP NO.篩選'!A:A),'依TP NO.篩選'!R:R,,0))</f>
        <v>R152V2-Trim</v>
      </c>
      <c r="AF398" s="24" t="str">
        <f>_xlfn.XLOOKUP(表格1[[#This Row],[系統]],介質清單!A:A,介質清單!B:B,,0)</f>
        <v>Trim</v>
      </c>
      <c r="AG398" s="25" t="str">
        <f>IFERROR(_xlfn.XLOOKUP(表格1[[#This Row],[Line_No]],管道特性一覽表!A:A,管道特性一覽表!R:R,,0),"")</f>
        <v/>
      </c>
      <c r="AH398" s="22"/>
      <c r="AI398" s="24"/>
      <c r="AJ39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98" s="2" t="str" cm="1">
        <f t="array" ref="AK398">IFERROR(_xlfn.TEXTJOIN("-",TRUE,INDEX(_xlfn.TEXTSPLIT(B398,"-"),1),INDEX(_xlfn.TEXTSPLIT(B398,"-"),2),INDEX(_xlfn.TEXTSPLIT(B398,"-"),4),INDEX(_xlfn.TEXTSPLIT(B398,"-"),5)),_xlfn.TEXTJOIN("-",TRUE,_xlfn.XLOOKUP(VALUE(INDEX(_xlfn.TEXTSPLIT(B398,"-"),4)),'DN轉換表(必要)'!A:A,'DN轉換表(必要)'!B:B,,0),INDEX(_xlfn.TEXTSPLIT(B398,"-"),1),INDEX(_xlfn.TEXTSPLIT(B398,"-"),2),INDEX(_xlfn.TEXTSPLIT(B398,"-"),3),INDEX(_xlfn.TEXTSPLIT(B398,"-"),4),INDEX(_xlfn.TEXTSPLIT(B398,"-"),5)))</f>
        <v>LG-R1503-AA1E-NA</v>
      </c>
      <c r="AL398" s="2" t="str">
        <f>IF(ISNUMBER(IFERROR(_xlfn.XLOOKUP(表格1[[#This Row],[Line_No]],'TEMP VALUE'!A:A,'DRAWING LIST'!A:A,,0),"")),"v","")</f>
        <v/>
      </c>
      <c r="AM398" s="2" t="str">
        <f>_xlfn.XLOOKUP(表格1[[#This Row],[Series NO]], 版本控制!$A:$A, 版本控制!$E:$E, , 0, -1)</f>
        <v>啟用</v>
      </c>
    </row>
    <row r="399" spans="1:39" hidden="1">
      <c r="A399" s="18">
        <f>'圖號清單-114.04.25'!A399</f>
        <v>396</v>
      </c>
      <c r="B399" s="14" t="str">
        <f>_xlfn.XLOOKUP(表格1[[#This Row],[Series NO]],'圖號清單-114.04.25'!A:A,'圖號清單-114.04.25'!B:B,,0)</f>
        <v>LG-R1801-50-AA1E-NA-1</v>
      </c>
      <c r="C399" s="3" t="str">
        <f>COUNTIF($AK$2:AK399, AK399) &amp; "/" &amp; COUNTIF($AK$2:$AK$3003, AK399)</f>
        <v>1/2</v>
      </c>
      <c r="D399" s="3" t="str">
        <f t="shared" si="14"/>
        <v>LG-R1801-50-AA1E-NA</v>
      </c>
      <c r="E399" s="14" t="str" cm="1">
        <f t="array" ref="E399">IFERROR(_xlfn.TEXTJOIN("-",TRUE,_xlfn.XLOOKUP(VALUE(INDEX(_xlfn.TEXTSPLIT(B399,"-"),3)),'DN轉換表(必要)'!A:A,'DN轉換表(必要)'!B:B,,0),INDEX(_xlfn.TEXTSPLIT(B399,"-"),1),INDEX(_xlfn.TEXTSPLIT(B399,"-"),2),INDEX(_xlfn.TEXTSPLIT(B399,"-"),4),INDEX(_xlfn.TEXTSPLIT(B399,"-"),5)),_xlfn.TEXTJOIN("-",TRUE,_xlfn.XLOOKUP(VALUE(INDEX(_xlfn.TEXTSPLIT(B399,"-"),4)),'DN轉換表(必要)'!A:A,'DN轉換表(必要)'!B:B,,0),INDEX(_xlfn.TEXTSPLIT(B399,"-"),1),INDEX(_xlfn.TEXTSPLIT(B399,"-"),2),INDEX(_xlfn.TEXTSPLIT(B399,"-"),3),INDEX(_xlfn.TEXTSPLIT(B399,"-"),4),INDEX(_xlfn.TEXTSPLIT(B399,"-"),5)))</f>
        <v>2"-LG-R1801-AA1E-NA</v>
      </c>
      <c r="F399" s="3" t="str">
        <f>IFERROR(_xlfn.XLOOKUP(_xlfn.CONCAT(表格1[[#This Row],[Series NO]],"_",SUBSTITUTE(F$1,"REV.","")),版本控制!$F:$F,版本控制!$C:$C,,0),"")</f>
        <v>04/22/'25</v>
      </c>
      <c r="G399" s="3" t="str">
        <f>IFERROR(_xlfn.XLOOKUP(_xlfn.CONCAT(表格1[[#This Row],[Series NO]],"_",SUBSTITUTE(G$1,"REV.","")),版本控制!$F:$F,版本控制!$C:$C,,0),"")</f>
        <v/>
      </c>
      <c r="H399" s="3" t="str">
        <f>IFERROR(_xlfn.XLOOKUP(_xlfn.CONCAT(表格1[[#This Row],[Series NO]],"_",SUBSTITUTE(H$1,"REV.","")),版本控制!$F:$F,版本控制!$C:$C,,0),"")</f>
        <v/>
      </c>
      <c r="I399" s="3" t="str">
        <f>IFERROR(_xlfn.XLOOKUP(_xlfn.CONCAT(表格1[[#This Row],[Series NO]],"_",SUBSTITUTE(I$1,"REV.","")),版本控制!$F:$F,版本控制!$C:$C,,0),"")</f>
        <v/>
      </c>
      <c r="J399" s="3" t="str">
        <f>IFERROR(_xlfn.XLOOKUP(_xlfn.CONCAT(表格1[[#This Row],[Series NO]],"_",SUBSTITUTE(J$1,"REV.","")),版本控制!$F:$F,版本控制!$C:$C,,0),"")</f>
        <v/>
      </c>
      <c r="K399" s="3" t="str" cm="1">
        <f t="array" ref="K399">INDEX(F$1:J$1,1,MATCH(1,1/($F399:J399&lt;&gt;"")))</f>
        <v>REV.1</v>
      </c>
      <c r="L399" s="3" t="str" cm="1">
        <f t="array" ref="L399">LOOKUP(2,1/($F399:J399&lt;&gt;""),$F399:J399)</f>
        <v>04/22/'25</v>
      </c>
      <c r="M399" s="3"/>
      <c r="N399" s="3" t="str">
        <f t="shared" si="13"/>
        <v>0396</v>
      </c>
      <c r="O399" s="28"/>
      <c r="P399" s="15"/>
      <c r="Q399" s="22" cm="1">
        <f t="array" ref="Q399">_xlfn.XLOOKUP(INDEX(_xlfn.TEXTSPLIT(表格1[[#This Row],[LINE   NUMBER]],"-"),1),'DN轉換表(必要)'!B:B,'DN轉換表(必要)'!C:C,,0)</f>
        <v>2</v>
      </c>
      <c r="R399" s="22" t="str" cm="1">
        <f t="array" ref="R399">IF(IFERROR(MATCH(INDEX(_xlfn.TEXTSPLIT(表格1[[#This Row],[LINE   NUMBER]],"-"),2),介質清單!I:I,0)&gt;=1,FALSE),"Trim",INDEX(_xlfn.TEXTSPLIT(表格1[[#This Row],[LINE   NUMBER]],"-"),2))</f>
        <v>Trim</v>
      </c>
      <c r="S399" s="22" t="str" cm="1">
        <f t="array" ref="S39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LG-R1801</v>
      </c>
      <c r="T399" s="22" t="str" cm="1">
        <f t="array" ref="T399">IF(LEN(INDEX(_xlfn.TEXTSPLIT(表格1[[#This Row],[LINE   NUMBER]],"-"),4))=4,INDEX(_xlfn.TEXTSPLIT(表格1[[#This Row],[LINE   NUMBER]],"-"),4),IF(LEN(MID(E399,FIND("AA",E399,1),4))=4,MID(E399,FIND("AA",E399,1),4),"Wrong"))</f>
        <v>AA1E</v>
      </c>
      <c r="U399" s="22" t="str" cm="1">
        <f t="array" ref="U39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399" s="22" t="str">
        <f>_xlfn.XLOOKUP(表格1[[#This Row],[級數]],管道等级索引表!B:B,管道等级索引表!G:G,,0)</f>
        <v>TP304</v>
      </c>
      <c r="W399" s="22" t="s">
        <v>5</v>
      </c>
      <c r="X399" s="22"/>
      <c r="Y399" s="22"/>
      <c r="Z399" s="22" t="str">
        <f>_xlfn.CONCAT(表格1[[#This Row],[系統]],"-",表格1[[#This Row],[編號]])</f>
        <v>Trim-LG-R1801</v>
      </c>
      <c r="AA399" s="22"/>
      <c r="AB39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39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399" s="24" t="str">
        <f>IFERROR(_xlfn.XLOOKUP(表格1[[#This Row],[Line_No]],管道特性一覽表!A:A,管道特性一覽表!P:P,,0),"")</f>
        <v/>
      </c>
      <c r="AE399" s="24" t="str" cm="1">
        <f t="array" ref="AE399">_xlfn.IFNA(_xlfn.XLOOKUP(表格1[[#This Row],[Series NO]],'依TP NO.篩選'!A:A,'依TP NO.篩選'!R:R,,0),_xlfn.XLOOKUP(VALUE(表格1[[#This Row],[Series NO]]),VALUE('依TP NO.篩選'!A:A),'依TP NO.篩選'!R:R,,0))</f>
        <v>R181V3-Trim</v>
      </c>
      <c r="AF399" s="24" t="str">
        <f>_xlfn.XLOOKUP(表格1[[#This Row],[系統]],介質清單!A:A,介質清單!B:B,,0)</f>
        <v>Trim</v>
      </c>
      <c r="AG399" s="25" t="str">
        <f>IFERROR(_xlfn.XLOOKUP(表格1[[#This Row],[Line_No]],管道特性一覽表!A:A,管道特性一覽表!R:R,,0),"")</f>
        <v/>
      </c>
      <c r="AH399" s="22"/>
      <c r="AI399" s="24"/>
      <c r="AJ39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399" s="2" t="str" cm="1">
        <f t="array" ref="AK399">IFERROR(_xlfn.TEXTJOIN("-",TRUE,INDEX(_xlfn.TEXTSPLIT(B399,"-"),1),INDEX(_xlfn.TEXTSPLIT(B399,"-"),2),INDEX(_xlfn.TEXTSPLIT(B399,"-"),4),INDEX(_xlfn.TEXTSPLIT(B399,"-"),5)),_xlfn.TEXTJOIN("-",TRUE,_xlfn.XLOOKUP(VALUE(INDEX(_xlfn.TEXTSPLIT(B399,"-"),4)),'DN轉換表(必要)'!A:A,'DN轉換表(必要)'!B:B,,0),INDEX(_xlfn.TEXTSPLIT(B399,"-"),1),INDEX(_xlfn.TEXTSPLIT(B399,"-"),2),INDEX(_xlfn.TEXTSPLIT(B399,"-"),3),INDEX(_xlfn.TEXTSPLIT(B399,"-"),4),INDEX(_xlfn.TEXTSPLIT(B399,"-"),5)))</f>
        <v>LG-R1801-AA1E-NA</v>
      </c>
      <c r="AL399" s="2" t="str">
        <f>IF(ISNUMBER(IFERROR(_xlfn.XLOOKUP(表格1[[#This Row],[Line_No]],'TEMP VALUE'!A:A,'DRAWING LIST'!A:A,,0),"")),"v","")</f>
        <v/>
      </c>
      <c r="AM399" s="2" t="str">
        <f>_xlfn.XLOOKUP(表格1[[#This Row],[Series NO]], 版本控制!$A:$A, 版本控制!$E:$E, , 0, -1)</f>
        <v>啟用</v>
      </c>
    </row>
    <row r="400" spans="1:39" hidden="1">
      <c r="A400" s="18">
        <f>'圖號清單-114.04.25'!A400</f>
        <v>397</v>
      </c>
      <c r="B400" s="14" t="str">
        <f>_xlfn.XLOOKUP(表格1[[#This Row],[Series NO]],'圖號清單-114.04.25'!A:A,'圖號清單-114.04.25'!B:B,,0)</f>
        <v>LG-R1801-50-AA1E-NA-2</v>
      </c>
      <c r="C400" s="3" t="str">
        <f>COUNTIF($AK$2:AK400, AK400) &amp; "/" &amp; COUNTIF($AK$2:$AK$3003, AK400)</f>
        <v>2/2</v>
      </c>
      <c r="D400" s="3" t="str">
        <f t="shared" si="14"/>
        <v>LG-R1801-50-AA1E-NA</v>
      </c>
      <c r="E400" s="14" t="str" cm="1">
        <f t="array" ref="E400">IFERROR(_xlfn.TEXTJOIN("-",TRUE,_xlfn.XLOOKUP(VALUE(INDEX(_xlfn.TEXTSPLIT(B400,"-"),3)),'DN轉換表(必要)'!A:A,'DN轉換表(必要)'!B:B,,0),INDEX(_xlfn.TEXTSPLIT(B400,"-"),1),INDEX(_xlfn.TEXTSPLIT(B400,"-"),2),INDEX(_xlfn.TEXTSPLIT(B400,"-"),4),INDEX(_xlfn.TEXTSPLIT(B400,"-"),5)),_xlfn.TEXTJOIN("-",TRUE,_xlfn.XLOOKUP(VALUE(INDEX(_xlfn.TEXTSPLIT(B400,"-"),4)),'DN轉換表(必要)'!A:A,'DN轉換表(必要)'!B:B,,0),INDEX(_xlfn.TEXTSPLIT(B400,"-"),1),INDEX(_xlfn.TEXTSPLIT(B400,"-"),2),INDEX(_xlfn.TEXTSPLIT(B400,"-"),3),INDEX(_xlfn.TEXTSPLIT(B400,"-"),4),INDEX(_xlfn.TEXTSPLIT(B400,"-"),5)))</f>
        <v>2"-LG-R1801-AA1E-NA</v>
      </c>
      <c r="F400" s="3" t="str">
        <f>IFERROR(_xlfn.XLOOKUP(_xlfn.CONCAT(表格1[[#This Row],[Series NO]],"_",SUBSTITUTE(F$1,"REV.","")),版本控制!$F:$F,版本控制!$C:$C,,0),"")</f>
        <v>04/22/'25</v>
      </c>
      <c r="G400" s="3" t="str">
        <f>IFERROR(_xlfn.XLOOKUP(_xlfn.CONCAT(表格1[[#This Row],[Series NO]],"_",SUBSTITUTE(G$1,"REV.","")),版本控制!$F:$F,版本控制!$C:$C,,0),"")</f>
        <v/>
      </c>
      <c r="H400" s="3" t="str">
        <f>IFERROR(_xlfn.XLOOKUP(_xlfn.CONCAT(表格1[[#This Row],[Series NO]],"_",SUBSTITUTE(H$1,"REV.","")),版本控制!$F:$F,版本控制!$C:$C,,0),"")</f>
        <v/>
      </c>
      <c r="I400" s="3" t="str">
        <f>IFERROR(_xlfn.XLOOKUP(_xlfn.CONCAT(表格1[[#This Row],[Series NO]],"_",SUBSTITUTE(I$1,"REV.","")),版本控制!$F:$F,版本控制!$C:$C,,0),"")</f>
        <v/>
      </c>
      <c r="J400" s="3" t="str">
        <f>IFERROR(_xlfn.XLOOKUP(_xlfn.CONCAT(表格1[[#This Row],[Series NO]],"_",SUBSTITUTE(J$1,"REV.","")),版本控制!$F:$F,版本控制!$C:$C,,0),"")</f>
        <v/>
      </c>
      <c r="K400" s="3" t="str" cm="1">
        <f t="array" ref="K400">INDEX(F$1:J$1,1,MATCH(1,1/($F400:J400&lt;&gt;"")))</f>
        <v>REV.1</v>
      </c>
      <c r="L400" s="3" t="str" cm="1">
        <f t="array" ref="L400">LOOKUP(2,1/($F400:J400&lt;&gt;""),$F400:J400)</f>
        <v>04/22/'25</v>
      </c>
      <c r="M400" s="3"/>
      <c r="N400" s="3" t="str">
        <f t="shared" si="13"/>
        <v>0397</v>
      </c>
      <c r="O400" s="28"/>
      <c r="P400" s="15"/>
      <c r="Q400" s="22" cm="1">
        <f t="array" ref="Q400">_xlfn.XLOOKUP(INDEX(_xlfn.TEXTSPLIT(表格1[[#This Row],[LINE   NUMBER]],"-"),1),'DN轉換表(必要)'!B:B,'DN轉換表(必要)'!C:C,,0)</f>
        <v>2</v>
      </c>
      <c r="R400" s="22" t="str" cm="1">
        <f t="array" ref="R400">IF(IFERROR(MATCH(INDEX(_xlfn.TEXTSPLIT(表格1[[#This Row],[LINE   NUMBER]],"-"),2),介質清單!I:I,0)&gt;=1,FALSE),"Trim",INDEX(_xlfn.TEXTSPLIT(表格1[[#This Row],[LINE   NUMBER]],"-"),2))</f>
        <v>Trim</v>
      </c>
      <c r="S400" s="22" t="str" cm="1">
        <f t="array" ref="S40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LG-R1801</v>
      </c>
      <c r="T400" s="22" t="str" cm="1">
        <f t="array" ref="T400">IF(LEN(INDEX(_xlfn.TEXTSPLIT(表格1[[#This Row],[LINE   NUMBER]],"-"),4))=4,INDEX(_xlfn.TEXTSPLIT(表格1[[#This Row],[LINE   NUMBER]],"-"),4),IF(LEN(MID(E400,FIND("AA",E400,1),4))=4,MID(E400,FIND("AA",E400,1),4),"Wrong"))</f>
        <v>AA1E</v>
      </c>
      <c r="U400" s="22" t="str" cm="1">
        <f t="array" ref="U40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00" s="22" t="str">
        <f>_xlfn.XLOOKUP(表格1[[#This Row],[級數]],管道等级索引表!B:B,管道等级索引表!G:G,,0)</f>
        <v>TP304</v>
      </c>
      <c r="W400" s="22" t="s">
        <v>5</v>
      </c>
      <c r="X400" s="22"/>
      <c r="Y400" s="22"/>
      <c r="Z400" s="22" t="str">
        <f>_xlfn.CONCAT(表格1[[#This Row],[系統]],"-",表格1[[#This Row],[編號]])</f>
        <v>Trim-LG-R1801</v>
      </c>
      <c r="AA400" s="22"/>
      <c r="AB40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0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00" s="24" t="str">
        <f>IFERROR(_xlfn.XLOOKUP(表格1[[#This Row],[Line_No]],管道特性一覽表!A:A,管道特性一覽表!P:P,,0),"")</f>
        <v/>
      </c>
      <c r="AE400" s="24" t="str" cm="1">
        <f t="array" ref="AE400">_xlfn.IFNA(_xlfn.XLOOKUP(表格1[[#This Row],[Series NO]],'依TP NO.篩選'!A:A,'依TP NO.篩選'!R:R,,0),_xlfn.XLOOKUP(VALUE(表格1[[#This Row],[Series NO]]),VALUE('依TP NO.篩選'!A:A),'依TP NO.篩選'!R:R,,0))</f>
        <v>R181V3-Trim</v>
      </c>
      <c r="AF400" s="24" t="str">
        <f>_xlfn.XLOOKUP(表格1[[#This Row],[系統]],介質清單!A:A,介質清單!B:B,,0)</f>
        <v>Trim</v>
      </c>
      <c r="AG400" s="25" t="str">
        <f>IFERROR(_xlfn.XLOOKUP(表格1[[#This Row],[Line_No]],管道特性一覽表!A:A,管道特性一覽表!R:R,,0),"")</f>
        <v/>
      </c>
      <c r="AH400" s="22"/>
      <c r="AI400" s="24"/>
      <c r="AJ40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00" s="2" t="str" cm="1">
        <f t="array" ref="AK400">IFERROR(_xlfn.TEXTJOIN("-",TRUE,INDEX(_xlfn.TEXTSPLIT(B400,"-"),1),INDEX(_xlfn.TEXTSPLIT(B400,"-"),2),INDEX(_xlfn.TEXTSPLIT(B400,"-"),4),INDEX(_xlfn.TEXTSPLIT(B400,"-"),5)),_xlfn.TEXTJOIN("-",TRUE,_xlfn.XLOOKUP(VALUE(INDEX(_xlfn.TEXTSPLIT(B400,"-"),4)),'DN轉換表(必要)'!A:A,'DN轉換表(必要)'!B:B,,0),INDEX(_xlfn.TEXTSPLIT(B400,"-"),1),INDEX(_xlfn.TEXTSPLIT(B400,"-"),2),INDEX(_xlfn.TEXTSPLIT(B400,"-"),3),INDEX(_xlfn.TEXTSPLIT(B400,"-"),4),INDEX(_xlfn.TEXTSPLIT(B400,"-"),5)))</f>
        <v>LG-R1801-AA1E-NA</v>
      </c>
      <c r="AL400" s="2" t="str">
        <f>IF(ISNUMBER(IFERROR(_xlfn.XLOOKUP(表格1[[#This Row],[Line_No]],'TEMP VALUE'!A:A,'DRAWING LIST'!A:A,,0),"")),"v","")</f>
        <v/>
      </c>
      <c r="AM400" s="2" t="str">
        <f>_xlfn.XLOOKUP(表格1[[#This Row],[Series NO]], 版本控制!$A:$A, 版本控制!$E:$E, , 0, -1)</f>
        <v>啟用</v>
      </c>
    </row>
    <row r="401" spans="1:39" hidden="1">
      <c r="A401" s="18">
        <f>'圖號清單-114.04.25'!A401</f>
        <v>398</v>
      </c>
      <c r="B401" s="14" t="str">
        <f>_xlfn.XLOOKUP(表格1[[#This Row],[Series NO]],'圖號清單-114.04.25'!A:A,'圖號清單-114.04.25'!B:B,,0)</f>
        <v>LG-R1802-50-AA1E-NA-1</v>
      </c>
      <c r="C401" s="3" t="str">
        <f>COUNTIF($AK$2:AK401, AK401) &amp; "/" &amp; COUNTIF($AK$2:$AK$3003, AK401)</f>
        <v>1/2</v>
      </c>
      <c r="D401" s="3" t="str">
        <f t="shared" si="14"/>
        <v>LG-R1802-50-AA1E-NA</v>
      </c>
      <c r="E401" s="14" t="str" cm="1">
        <f t="array" ref="E401">IFERROR(_xlfn.TEXTJOIN("-",TRUE,_xlfn.XLOOKUP(VALUE(INDEX(_xlfn.TEXTSPLIT(B401,"-"),3)),'DN轉換表(必要)'!A:A,'DN轉換表(必要)'!B:B,,0),INDEX(_xlfn.TEXTSPLIT(B401,"-"),1),INDEX(_xlfn.TEXTSPLIT(B401,"-"),2),INDEX(_xlfn.TEXTSPLIT(B401,"-"),4),INDEX(_xlfn.TEXTSPLIT(B401,"-"),5)),_xlfn.TEXTJOIN("-",TRUE,_xlfn.XLOOKUP(VALUE(INDEX(_xlfn.TEXTSPLIT(B401,"-"),4)),'DN轉換表(必要)'!A:A,'DN轉換表(必要)'!B:B,,0),INDEX(_xlfn.TEXTSPLIT(B401,"-"),1),INDEX(_xlfn.TEXTSPLIT(B401,"-"),2),INDEX(_xlfn.TEXTSPLIT(B401,"-"),3),INDEX(_xlfn.TEXTSPLIT(B401,"-"),4),INDEX(_xlfn.TEXTSPLIT(B401,"-"),5)))</f>
        <v>2"-LG-R1802-AA1E-NA</v>
      </c>
      <c r="F401" s="3" t="str">
        <f>IFERROR(_xlfn.XLOOKUP(_xlfn.CONCAT(表格1[[#This Row],[Series NO]],"_",SUBSTITUTE(F$1,"REV.","")),版本控制!$F:$F,版本控制!$C:$C,,0),"")</f>
        <v>04/22/'25</v>
      </c>
      <c r="G401" s="3" t="str">
        <f>IFERROR(_xlfn.XLOOKUP(_xlfn.CONCAT(表格1[[#This Row],[Series NO]],"_",SUBSTITUTE(G$1,"REV.","")),版本控制!$F:$F,版本控制!$C:$C,,0),"")</f>
        <v/>
      </c>
      <c r="H401" s="3" t="str">
        <f>IFERROR(_xlfn.XLOOKUP(_xlfn.CONCAT(表格1[[#This Row],[Series NO]],"_",SUBSTITUTE(H$1,"REV.","")),版本控制!$F:$F,版本控制!$C:$C,,0),"")</f>
        <v/>
      </c>
      <c r="I401" s="3" t="str">
        <f>IFERROR(_xlfn.XLOOKUP(_xlfn.CONCAT(表格1[[#This Row],[Series NO]],"_",SUBSTITUTE(I$1,"REV.","")),版本控制!$F:$F,版本控制!$C:$C,,0),"")</f>
        <v/>
      </c>
      <c r="J401" s="3" t="str">
        <f>IFERROR(_xlfn.XLOOKUP(_xlfn.CONCAT(表格1[[#This Row],[Series NO]],"_",SUBSTITUTE(J$1,"REV.","")),版本控制!$F:$F,版本控制!$C:$C,,0),"")</f>
        <v/>
      </c>
      <c r="K401" s="3" t="str" cm="1">
        <f t="array" ref="K401">INDEX(F$1:J$1,1,MATCH(1,1/($F401:J401&lt;&gt;"")))</f>
        <v>REV.1</v>
      </c>
      <c r="L401" s="3" t="str" cm="1">
        <f t="array" ref="L401">LOOKUP(2,1/($F401:J401&lt;&gt;""),$F401:J401)</f>
        <v>04/22/'25</v>
      </c>
      <c r="M401" s="3"/>
      <c r="N401" s="3" t="str">
        <f t="shared" si="13"/>
        <v>0398</v>
      </c>
      <c r="O401" s="28"/>
      <c r="P401" s="15"/>
      <c r="Q401" s="22" cm="1">
        <f t="array" ref="Q401">_xlfn.XLOOKUP(INDEX(_xlfn.TEXTSPLIT(表格1[[#This Row],[LINE   NUMBER]],"-"),1),'DN轉換表(必要)'!B:B,'DN轉換表(必要)'!C:C,,0)</f>
        <v>2</v>
      </c>
      <c r="R401" s="22" t="str" cm="1">
        <f t="array" ref="R401">IF(IFERROR(MATCH(INDEX(_xlfn.TEXTSPLIT(表格1[[#This Row],[LINE   NUMBER]],"-"),2),介質清單!I:I,0)&gt;=1,FALSE),"Trim",INDEX(_xlfn.TEXTSPLIT(表格1[[#This Row],[LINE   NUMBER]],"-"),2))</f>
        <v>Trim</v>
      </c>
      <c r="S401" s="22" t="str" cm="1">
        <f t="array" ref="S40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LG-R1802</v>
      </c>
      <c r="T401" s="22" t="str" cm="1">
        <f t="array" ref="T401">IF(LEN(INDEX(_xlfn.TEXTSPLIT(表格1[[#This Row],[LINE   NUMBER]],"-"),4))=4,INDEX(_xlfn.TEXTSPLIT(表格1[[#This Row],[LINE   NUMBER]],"-"),4),IF(LEN(MID(E401,FIND("AA",E401,1),4))=4,MID(E401,FIND("AA",E401,1),4),"Wrong"))</f>
        <v>AA1E</v>
      </c>
      <c r="U401" s="22" t="str" cm="1">
        <f t="array" ref="U40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01" s="22" t="str">
        <f>_xlfn.XLOOKUP(表格1[[#This Row],[級數]],管道等级索引表!B:B,管道等级索引表!G:G,,0)</f>
        <v>TP304</v>
      </c>
      <c r="W401" s="22" t="s">
        <v>5</v>
      </c>
      <c r="X401" s="23"/>
      <c r="Y401" s="22"/>
      <c r="Z401" s="22" t="str">
        <f>_xlfn.CONCAT(表格1[[#This Row],[系統]],"-",表格1[[#This Row],[編號]])</f>
        <v>Trim-LG-R1802</v>
      </c>
      <c r="AA401" s="22"/>
      <c r="AB40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0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01" s="24" t="str">
        <f>IFERROR(_xlfn.XLOOKUP(表格1[[#This Row],[Line_No]],管道特性一覽表!A:A,管道特性一覽表!P:P,,0),"")</f>
        <v/>
      </c>
      <c r="AE401" s="24" t="str" cm="1">
        <f t="array" ref="AE401">_xlfn.IFNA(_xlfn.XLOOKUP(表格1[[#This Row],[Series NO]],'依TP NO.篩選'!A:A,'依TP NO.篩選'!R:R,,0),_xlfn.XLOOKUP(VALUE(表格1[[#This Row],[Series NO]]),VALUE('依TP NO.篩選'!A:A),'依TP NO.篩選'!R:R,,0))</f>
        <v>R183V1-Trim</v>
      </c>
      <c r="AF401" s="24" t="str">
        <f>_xlfn.XLOOKUP(表格1[[#This Row],[系統]],介質清單!A:A,介質清單!B:B,,0)</f>
        <v>Trim</v>
      </c>
      <c r="AG401" s="25" t="str">
        <f>IFERROR(_xlfn.XLOOKUP(表格1[[#This Row],[Line_No]],管道特性一覽表!A:A,管道特性一覽表!R:R,,0),"")</f>
        <v/>
      </c>
      <c r="AH401" s="22"/>
      <c r="AI401" s="24"/>
      <c r="AJ40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01" s="2" t="str" cm="1">
        <f t="array" ref="AK401">IFERROR(_xlfn.TEXTJOIN("-",TRUE,INDEX(_xlfn.TEXTSPLIT(B401,"-"),1),INDEX(_xlfn.TEXTSPLIT(B401,"-"),2),INDEX(_xlfn.TEXTSPLIT(B401,"-"),4),INDEX(_xlfn.TEXTSPLIT(B401,"-"),5)),_xlfn.TEXTJOIN("-",TRUE,_xlfn.XLOOKUP(VALUE(INDEX(_xlfn.TEXTSPLIT(B401,"-"),4)),'DN轉換表(必要)'!A:A,'DN轉換表(必要)'!B:B,,0),INDEX(_xlfn.TEXTSPLIT(B401,"-"),1),INDEX(_xlfn.TEXTSPLIT(B401,"-"),2),INDEX(_xlfn.TEXTSPLIT(B401,"-"),3),INDEX(_xlfn.TEXTSPLIT(B401,"-"),4),INDEX(_xlfn.TEXTSPLIT(B401,"-"),5)))</f>
        <v>LG-R1802-AA1E-NA</v>
      </c>
      <c r="AL401" s="2" t="str">
        <f>IF(ISNUMBER(IFERROR(_xlfn.XLOOKUP(表格1[[#This Row],[Line_No]],'TEMP VALUE'!A:A,'DRAWING LIST'!A:A,,0),"")),"v","")</f>
        <v/>
      </c>
      <c r="AM401" s="2" t="str">
        <f>_xlfn.XLOOKUP(表格1[[#This Row],[Series NO]], 版本控制!$A:$A, 版本控制!$E:$E, , 0, -1)</f>
        <v>啟用</v>
      </c>
    </row>
    <row r="402" spans="1:39" hidden="1">
      <c r="A402" s="18">
        <f>'圖號清單-114.04.25'!A402</f>
        <v>399</v>
      </c>
      <c r="B402" s="14" t="str">
        <f>_xlfn.XLOOKUP(表格1[[#This Row],[Series NO]],'圖號清單-114.04.25'!A:A,'圖號清單-114.04.25'!B:B,,0)</f>
        <v>LG-R1802-50-AA1E-NA-2</v>
      </c>
      <c r="C402" s="3" t="str">
        <f>COUNTIF($AK$2:AK402, AK402) &amp; "/" &amp; COUNTIF($AK$2:$AK$3003, AK402)</f>
        <v>2/2</v>
      </c>
      <c r="D402" s="3" t="str">
        <f t="shared" si="14"/>
        <v>LG-R1802-50-AA1E-NA</v>
      </c>
      <c r="E402" s="14" t="str" cm="1">
        <f t="array" ref="E402">IFERROR(_xlfn.TEXTJOIN("-",TRUE,_xlfn.XLOOKUP(VALUE(INDEX(_xlfn.TEXTSPLIT(B402,"-"),3)),'DN轉換表(必要)'!A:A,'DN轉換表(必要)'!B:B,,0),INDEX(_xlfn.TEXTSPLIT(B402,"-"),1),INDEX(_xlfn.TEXTSPLIT(B402,"-"),2),INDEX(_xlfn.TEXTSPLIT(B402,"-"),4),INDEX(_xlfn.TEXTSPLIT(B402,"-"),5)),_xlfn.TEXTJOIN("-",TRUE,_xlfn.XLOOKUP(VALUE(INDEX(_xlfn.TEXTSPLIT(B402,"-"),4)),'DN轉換表(必要)'!A:A,'DN轉換表(必要)'!B:B,,0),INDEX(_xlfn.TEXTSPLIT(B402,"-"),1),INDEX(_xlfn.TEXTSPLIT(B402,"-"),2),INDEX(_xlfn.TEXTSPLIT(B402,"-"),3),INDEX(_xlfn.TEXTSPLIT(B402,"-"),4),INDEX(_xlfn.TEXTSPLIT(B402,"-"),5)))</f>
        <v>2"-LG-R1802-AA1E-NA</v>
      </c>
      <c r="F402" s="3" t="str">
        <f>IFERROR(_xlfn.XLOOKUP(_xlfn.CONCAT(表格1[[#This Row],[Series NO]],"_",SUBSTITUTE(F$1,"REV.","")),版本控制!$F:$F,版本控制!$C:$C,,0),"")</f>
        <v>04/22/'25</v>
      </c>
      <c r="G402" s="3" t="str">
        <f>IFERROR(_xlfn.XLOOKUP(_xlfn.CONCAT(表格1[[#This Row],[Series NO]],"_",SUBSTITUTE(G$1,"REV.","")),版本控制!$F:$F,版本控制!$C:$C,,0),"")</f>
        <v/>
      </c>
      <c r="H402" s="3" t="str">
        <f>IFERROR(_xlfn.XLOOKUP(_xlfn.CONCAT(表格1[[#This Row],[Series NO]],"_",SUBSTITUTE(H$1,"REV.","")),版本控制!$F:$F,版本控制!$C:$C,,0),"")</f>
        <v/>
      </c>
      <c r="I402" s="3" t="str">
        <f>IFERROR(_xlfn.XLOOKUP(_xlfn.CONCAT(表格1[[#This Row],[Series NO]],"_",SUBSTITUTE(I$1,"REV.","")),版本控制!$F:$F,版本控制!$C:$C,,0),"")</f>
        <v/>
      </c>
      <c r="J402" s="3" t="str">
        <f>IFERROR(_xlfn.XLOOKUP(_xlfn.CONCAT(表格1[[#This Row],[Series NO]],"_",SUBSTITUTE(J$1,"REV.","")),版本控制!$F:$F,版本控制!$C:$C,,0),"")</f>
        <v/>
      </c>
      <c r="K402" s="3" t="str" cm="1">
        <f t="array" ref="K402">INDEX(F$1:J$1,1,MATCH(1,1/($F402:J402&lt;&gt;"")))</f>
        <v>REV.1</v>
      </c>
      <c r="L402" s="3" t="str" cm="1">
        <f t="array" ref="L402">LOOKUP(2,1/($F402:J402&lt;&gt;""),$F402:J402)</f>
        <v>04/22/'25</v>
      </c>
      <c r="M402" s="3"/>
      <c r="N402" s="3" t="str">
        <f t="shared" si="13"/>
        <v>0399</v>
      </c>
      <c r="O402" s="28"/>
      <c r="P402" s="15"/>
      <c r="Q402" s="22" cm="1">
        <f t="array" ref="Q402">_xlfn.XLOOKUP(INDEX(_xlfn.TEXTSPLIT(表格1[[#This Row],[LINE   NUMBER]],"-"),1),'DN轉換表(必要)'!B:B,'DN轉換表(必要)'!C:C,,0)</f>
        <v>2</v>
      </c>
      <c r="R402" s="22" t="str" cm="1">
        <f t="array" ref="R402">IF(IFERROR(MATCH(INDEX(_xlfn.TEXTSPLIT(表格1[[#This Row],[LINE   NUMBER]],"-"),2),介質清單!I:I,0)&gt;=1,FALSE),"Trim",INDEX(_xlfn.TEXTSPLIT(表格1[[#This Row],[LINE   NUMBER]],"-"),2))</f>
        <v>Trim</v>
      </c>
      <c r="S402" s="22" t="str" cm="1">
        <f t="array" ref="S40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LG-R1802</v>
      </c>
      <c r="T402" s="22" t="str" cm="1">
        <f t="array" ref="T402">IF(LEN(INDEX(_xlfn.TEXTSPLIT(表格1[[#This Row],[LINE   NUMBER]],"-"),4))=4,INDEX(_xlfn.TEXTSPLIT(表格1[[#This Row],[LINE   NUMBER]],"-"),4),IF(LEN(MID(E402,FIND("AA",E402,1),4))=4,MID(E402,FIND("AA",E402,1),4),"Wrong"))</f>
        <v>AA1E</v>
      </c>
      <c r="U402" s="22" t="str" cm="1">
        <f t="array" ref="U40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02" s="22" t="str">
        <f>_xlfn.XLOOKUP(表格1[[#This Row],[級數]],管道等级索引表!B:B,管道等级索引表!G:G,,0)</f>
        <v>TP304</v>
      </c>
      <c r="W402" s="22" t="s">
        <v>5</v>
      </c>
      <c r="X402" s="23"/>
      <c r="Y402" s="22"/>
      <c r="Z402" s="22" t="str">
        <f>_xlfn.CONCAT(表格1[[#This Row],[系統]],"-",表格1[[#This Row],[編號]])</f>
        <v>Trim-LG-R1802</v>
      </c>
      <c r="AA402" s="22"/>
      <c r="AB402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0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02" s="24" t="str">
        <f>IFERROR(_xlfn.XLOOKUP(表格1[[#This Row],[Line_No]],管道特性一覽表!A:A,管道特性一覽表!P:P,,0),"")</f>
        <v/>
      </c>
      <c r="AE402" s="24" t="str" cm="1">
        <f t="array" ref="AE402">_xlfn.IFNA(_xlfn.XLOOKUP(表格1[[#This Row],[Series NO]],'依TP NO.篩選'!A:A,'依TP NO.篩選'!R:R,,0),_xlfn.XLOOKUP(VALUE(表格1[[#This Row],[Series NO]]),VALUE('依TP NO.篩選'!A:A),'依TP NO.篩選'!R:R,,0))</f>
        <v>R183V1-Trim</v>
      </c>
      <c r="AF402" s="24" t="str">
        <f>_xlfn.XLOOKUP(表格1[[#This Row],[系統]],介質清單!A:A,介質清單!B:B,,0)</f>
        <v>Trim</v>
      </c>
      <c r="AG402" s="25" t="str">
        <f>IFERROR(_xlfn.XLOOKUP(表格1[[#This Row],[Line_No]],管道特性一覽表!A:A,管道特性一覽表!R:R,,0),"")</f>
        <v/>
      </c>
      <c r="AH402" s="22"/>
      <c r="AI402" s="24"/>
      <c r="AJ40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02" s="2" t="str" cm="1">
        <f t="array" ref="AK402">IFERROR(_xlfn.TEXTJOIN("-",TRUE,INDEX(_xlfn.TEXTSPLIT(B402,"-"),1),INDEX(_xlfn.TEXTSPLIT(B402,"-"),2),INDEX(_xlfn.TEXTSPLIT(B402,"-"),4),INDEX(_xlfn.TEXTSPLIT(B402,"-"),5)),_xlfn.TEXTJOIN("-",TRUE,_xlfn.XLOOKUP(VALUE(INDEX(_xlfn.TEXTSPLIT(B402,"-"),4)),'DN轉換表(必要)'!A:A,'DN轉換表(必要)'!B:B,,0),INDEX(_xlfn.TEXTSPLIT(B402,"-"),1),INDEX(_xlfn.TEXTSPLIT(B402,"-"),2),INDEX(_xlfn.TEXTSPLIT(B402,"-"),3),INDEX(_xlfn.TEXTSPLIT(B402,"-"),4),INDEX(_xlfn.TEXTSPLIT(B402,"-"),5)))</f>
        <v>LG-R1802-AA1E-NA</v>
      </c>
      <c r="AL402" s="2" t="str">
        <f>IF(ISNUMBER(IFERROR(_xlfn.XLOOKUP(表格1[[#This Row],[Line_No]],'TEMP VALUE'!A:A,'DRAWING LIST'!A:A,,0),"")),"v","")</f>
        <v/>
      </c>
      <c r="AM402" s="2" t="str">
        <f>_xlfn.XLOOKUP(表格1[[#This Row],[Series NO]], 版本控制!$A:$A, 版本控制!$E:$E, , 0, -1)</f>
        <v>啟用</v>
      </c>
    </row>
    <row r="403" spans="1:39" hidden="1">
      <c r="A403" s="18">
        <f>'圖號清單-114.04.25'!A403</f>
        <v>400</v>
      </c>
      <c r="B403" s="14" t="str">
        <f>_xlfn.XLOOKUP(表格1[[#This Row],[Series NO]],'圖號清單-114.04.25'!A:A,'圖號清單-114.04.25'!B:B,,0)</f>
        <v>LIME-1701-100-AA2B-NA-1</v>
      </c>
      <c r="C403" s="3" t="str">
        <f>COUNTIF($AK$2:AK403, AK403) &amp; "/" &amp; COUNTIF($AK$2:$AK$3003, AK403)</f>
        <v>1/2</v>
      </c>
      <c r="D403" s="3" t="str">
        <f t="shared" si="14"/>
        <v>LIME-1701-100-AA2B-NA</v>
      </c>
      <c r="E403" s="14" t="str" cm="1">
        <f t="array" ref="E403">IFERROR(_xlfn.TEXTJOIN("-",TRUE,_xlfn.XLOOKUP(VALUE(INDEX(_xlfn.TEXTSPLIT(B403,"-"),3)),'DN轉換表(必要)'!A:A,'DN轉換表(必要)'!B:B,,0),INDEX(_xlfn.TEXTSPLIT(B403,"-"),1),INDEX(_xlfn.TEXTSPLIT(B403,"-"),2),INDEX(_xlfn.TEXTSPLIT(B403,"-"),4),INDEX(_xlfn.TEXTSPLIT(B403,"-"),5)),_xlfn.TEXTJOIN("-",TRUE,_xlfn.XLOOKUP(VALUE(INDEX(_xlfn.TEXTSPLIT(B403,"-"),4)),'DN轉換表(必要)'!A:A,'DN轉換表(必要)'!B:B,,0),INDEX(_xlfn.TEXTSPLIT(B403,"-"),1),INDEX(_xlfn.TEXTSPLIT(B403,"-"),2),INDEX(_xlfn.TEXTSPLIT(B403,"-"),3),INDEX(_xlfn.TEXTSPLIT(B403,"-"),4),INDEX(_xlfn.TEXTSPLIT(B403,"-"),5)))</f>
        <v>4"-LIME-1701-AA2B-NA</v>
      </c>
      <c r="F403" s="3" t="str">
        <f>IFERROR(_xlfn.XLOOKUP(_xlfn.CONCAT(表格1[[#This Row],[Series NO]],"_",SUBSTITUTE(F$1,"REV.","")),版本控制!$F:$F,版本控制!$C:$C,,0),"")</f>
        <v>04/22/'25</v>
      </c>
      <c r="G403" s="3" t="str">
        <f>IFERROR(_xlfn.XLOOKUP(_xlfn.CONCAT(表格1[[#This Row],[Series NO]],"_",SUBSTITUTE(G$1,"REV.","")),版本控制!$F:$F,版本控制!$C:$C,,0),"")</f>
        <v>04/30/'25</v>
      </c>
      <c r="H403" s="3" t="str">
        <f>IFERROR(_xlfn.XLOOKUP(_xlfn.CONCAT(表格1[[#This Row],[Series NO]],"_",SUBSTITUTE(H$1,"REV.","")),版本控制!$F:$F,版本控制!$C:$C,,0),"")</f>
        <v>06/03/'25</v>
      </c>
      <c r="I403" s="3" t="str">
        <f>IFERROR(_xlfn.XLOOKUP(_xlfn.CONCAT(表格1[[#This Row],[Series NO]],"_",SUBSTITUTE(I$1,"REV.","")),版本控制!$F:$F,版本控制!$C:$C,,0),"")</f>
        <v/>
      </c>
      <c r="J403" s="3" t="str">
        <f>IFERROR(_xlfn.XLOOKUP(_xlfn.CONCAT(表格1[[#This Row],[Series NO]],"_",SUBSTITUTE(J$1,"REV.","")),版本控制!$F:$F,版本控制!$C:$C,,0),"")</f>
        <v/>
      </c>
      <c r="K403" s="3" t="str" cm="1">
        <f t="array" ref="K403">INDEX(F$1:J$1,1,MATCH(1,1/($F403:J403&lt;&gt;"")))</f>
        <v>REV.3</v>
      </c>
      <c r="L403" s="3" t="str" cm="1">
        <f t="array" ref="L403">LOOKUP(2,1/($F403:J403&lt;&gt;""),$F403:J403)</f>
        <v>06/03/'25</v>
      </c>
      <c r="M403" s="3"/>
      <c r="N403" s="3" t="str">
        <f t="shared" si="13"/>
        <v>0400</v>
      </c>
      <c r="O403" s="28"/>
      <c r="P403" s="15"/>
      <c r="Q403" s="22" cm="1">
        <f t="array" ref="Q403">_xlfn.XLOOKUP(INDEX(_xlfn.TEXTSPLIT(表格1[[#This Row],[LINE   NUMBER]],"-"),1),'DN轉換表(必要)'!B:B,'DN轉換表(必要)'!C:C,,0)</f>
        <v>4</v>
      </c>
      <c r="R403" s="22" t="str" cm="1">
        <f t="array" ref="R403">IF(IFERROR(MATCH(INDEX(_xlfn.TEXTSPLIT(表格1[[#This Row],[LINE   NUMBER]],"-"),2),介質清單!I:I,0)&gt;=1,FALSE),"Trim",INDEX(_xlfn.TEXTSPLIT(表格1[[#This Row],[LINE   NUMBER]],"-"),2))</f>
        <v>LIME</v>
      </c>
      <c r="S403" s="22" t="str" cm="1">
        <f t="array" ref="S40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1701</v>
      </c>
      <c r="T403" s="22" t="str" cm="1">
        <f t="array" ref="T403">IF(LEN(INDEX(_xlfn.TEXTSPLIT(表格1[[#This Row],[LINE   NUMBER]],"-"),4))=4,INDEX(_xlfn.TEXTSPLIT(表格1[[#This Row],[LINE   NUMBER]],"-"),4),IF(LEN(MID(E403,FIND("AA",E403,1),4))=4,MID(E403,FIND("AA",E403,1),4),"Wrong"))</f>
        <v>AA2B</v>
      </c>
      <c r="U403" s="22" t="str" cm="1">
        <f t="array" ref="U40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03" s="22" t="str">
        <f>_xlfn.XLOOKUP(表格1[[#This Row],[級數]],管道等级索引表!B:B,管道等级索引表!G:G,,0)</f>
        <v>A106 Gr.B
API 5L Gr.B
SAWH</v>
      </c>
      <c r="W403" s="22" t="s">
        <v>5</v>
      </c>
      <c r="X403" s="23"/>
      <c r="Y403" s="22"/>
      <c r="Z403" s="22" t="str">
        <f>_xlfn.CONCAT(表格1[[#This Row],[系統]],"-",表格1[[#This Row],[編號]])</f>
        <v>LIME-1701</v>
      </c>
      <c r="AA403" s="22"/>
      <c r="AB40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40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03" s="24"/>
      <c r="AE403" s="24" t="str" cm="1">
        <f t="array" ref="AE403">_xlfn.IFNA(_xlfn.XLOOKUP(表格1[[#This Row],[Series NO]],'依TP NO.篩選'!A:A,'依TP NO.篩選'!R:R,,0),_xlfn.XLOOKUP(VALUE(表格1[[#This Row],[Series NO]]),VALUE('依TP NO.篩選'!A:A),'依TP NO.篩選'!R:R,,0))</f>
        <v>TP-032-VT</v>
      </c>
      <c r="AF403" s="24" t="str">
        <f>_xlfn.XLOOKUP(表格1[[#This Row],[系統]],介質清單!A:A,介質清單!B:B,,0)</f>
        <v>消石灰</v>
      </c>
      <c r="AG403" s="25"/>
      <c r="AH403" s="22" t="s">
        <v>3433</v>
      </c>
      <c r="AI403" s="24"/>
      <c r="AJ40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1-13 奶白色</v>
      </c>
      <c r="AK403" s="2" t="str" cm="1">
        <f t="array" ref="AK403">IFERROR(_xlfn.TEXTJOIN("-",TRUE,INDEX(_xlfn.TEXTSPLIT(B403,"-"),1),INDEX(_xlfn.TEXTSPLIT(B403,"-"),2),INDEX(_xlfn.TEXTSPLIT(B403,"-"),4),INDEX(_xlfn.TEXTSPLIT(B403,"-"),5)),_xlfn.TEXTJOIN("-",TRUE,_xlfn.XLOOKUP(VALUE(INDEX(_xlfn.TEXTSPLIT(B403,"-"),4)),'DN轉換表(必要)'!A:A,'DN轉換表(必要)'!B:B,,0),INDEX(_xlfn.TEXTSPLIT(B403,"-"),1),INDEX(_xlfn.TEXTSPLIT(B403,"-"),2),INDEX(_xlfn.TEXTSPLIT(B403,"-"),3),INDEX(_xlfn.TEXTSPLIT(B403,"-"),4),INDEX(_xlfn.TEXTSPLIT(B403,"-"),5)))</f>
        <v>LIME-1701-AA2B-NA</v>
      </c>
      <c r="AL403" s="2" t="str">
        <f>IF(ISNUMBER(IFERROR(_xlfn.XLOOKUP(表格1[[#This Row],[Line_No]],'TEMP VALUE'!A:A,'DRAWING LIST'!A:A,,0),"")),"v","")</f>
        <v/>
      </c>
      <c r="AM403" s="2" t="str">
        <f>_xlfn.XLOOKUP(表格1[[#This Row],[Series NO]], 版本控制!$A:$A, 版本控制!$E:$E, , 0, -1)</f>
        <v>啟用</v>
      </c>
    </row>
    <row r="404" spans="1:39" hidden="1">
      <c r="A404" s="18">
        <f>'圖號清單-114.04.25'!A404</f>
        <v>401</v>
      </c>
      <c r="B404" s="14" t="str">
        <f>_xlfn.XLOOKUP(表格1[[#This Row],[Series NO]],'圖號清單-114.04.25'!A:A,'圖號清單-114.04.25'!B:B,,0)</f>
        <v>LIME-1701-100-AA2B-NA-2</v>
      </c>
      <c r="C404" s="3" t="str">
        <f>COUNTIF($AK$2:AK404, AK404) &amp; "/" &amp; COUNTIF($AK$2:$AK$3003, AK404)</f>
        <v>2/2</v>
      </c>
      <c r="D404" s="3" t="str">
        <f t="shared" si="14"/>
        <v>LIME-1701-100-AA2B-NA</v>
      </c>
      <c r="E404" s="14" t="str" cm="1">
        <f t="array" ref="E404">IFERROR(_xlfn.TEXTJOIN("-",TRUE,_xlfn.XLOOKUP(VALUE(INDEX(_xlfn.TEXTSPLIT(B404,"-"),3)),'DN轉換表(必要)'!A:A,'DN轉換表(必要)'!B:B,,0),INDEX(_xlfn.TEXTSPLIT(B404,"-"),1),INDEX(_xlfn.TEXTSPLIT(B404,"-"),2),INDEX(_xlfn.TEXTSPLIT(B404,"-"),4),INDEX(_xlfn.TEXTSPLIT(B404,"-"),5)),_xlfn.TEXTJOIN("-",TRUE,_xlfn.XLOOKUP(VALUE(INDEX(_xlfn.TEXTSPLIT(B404,"-"),4)),'DN轉換表(必要)'!A:A,'DN轉換表(必要)'!B:B,,0),INDEX(_xlfn.TEXTSPLIT(B404,"-"),1),INDEX(_xlfn.TEXTSPLIT(B404,"-"),2),INDEX(_xlfn.TEXTSPLIT(B404,"-"),3),INDEX(_xlfn.TEXTSPLIT(B404,"-"),4),INDEX(_xlfn.TEXTSPLIT(B404,"-"),5)))</f>
        <v>4"-LIME-1701-AA2B-NA</v>
      </c>
      <c r="F404" s="3" t="str">
        <f>IFERROR(_xlfn.XLOOKUP(_xlfn.CONCAT(表格1[[#This Row],[Series NO]],"_",SUBSTITUTE(F$1,"REV.","")),版本控制!$F:$F,版本控制!$C:$C,,0),"")</f>
        <v>04/22/'25</v>
      </c>
      <c r="G404" s="3" t="str">
        <f>IFERROR(_xlfn.XLOOKUP(_xlfn.CONCAT(表格1[[#This Row],[Series NO]],"_",SUBSTITUTE(G$1,"REV.","")),版本控制!$F:$F,版本控制!$C:$C,,0),"")</f>
        <v>04/30/'25</v>
      </c>
      <c r="H404" s="3" t="str">
        <f>IFERROR(_xlfn.XLOOKUP(_xlfn.CONCAT(表格1[[#This Row],[Series NO]],"_",SUBSTITUTE(H$1,"REV.","")),版本控制!$F:$F,版本控制!$C:$C,,0),"")</f>
        <v>06/03/'25</v>
      </c>
      <c r="I404" s="3" t="str">
        <f>IFERROR(_xlfn.XLOOKUP(_xlfn.CONCAT(表格1[[#This Row],[Series NO]],"_",SUBSTITUTE(I$1,"REV.","")),版本控制!$F:$F,版本控制!$C:$C,,0),"")</f>
        <v/>
      </c>
      <c r="J404" s="3" t="str">
        <f>IFERROR(_xlfn.XLOOKUP(_xlfn.CONCAT(表格1[[#This Row],[Series NO]],"_",SUBSTITUTE(J$1,"REV.","")),版本控制!$F:$F,版本控制!$C:$C,,0),"")</f>
        <v/>
      </c>
      <c r="K404" s="3" t="str" cm="1">
        <f t="array" ref="K404">INDEX(F$1:J$1,1,MATCH(1,1/($F404:J404&lt;&gt;"")))</f>
        <v>REV.3</v>
      </c>
      <c r="L404" s="3" t="str" cm="1">
        <f t="array" ref="L404">LOOKUP(2,1/($F404:J404&lt;&gt;""),$F404:J404)</f>
        <v>06/03/'25</v>
      </c>
      <c r="M404" s="3"/>
      <c r="N404" s="3" t="str">
        <f t="shared" si="13"/>
        <v>0401</v>
      </c>
      <c r="O404" s="28"/>
      <c r="P404" s="15"/>
      <c r="Q404" s="22" cm="1">
        <f t="array" ref="Q404">_xlfn.XLOOKUP(INDEX(_xlfn.TEXTSPLIT(表格1[[#This Row],[LINE   NUMBER]],"-"),1),'DN轉換表(必要)'!B:B,'DN轉換表(必要)'!C:C,,0)</f>
        <v>4</v>
      </c>
      <c r="R404" s="22" t="str" cm="1">
        <f t="array" ref="R404">IF(IFERROR(MATCH(INDEX(_xlfn.TEXTSPLIT(表格1[[#This Row],[LINE   NUMBER]],"-"),2),介質清單!I:I,0)&gt;=1,FALSE),"Trim",INDEX(_xlfn.TEXTSPLIT(表格1[[#This Row],[LINE   NUMBER]],"-"),2))</f>
        <v>LIME</v>
      </c>
      <c r="S404" s="22" t="str" cm="1">
        <f t="array" ref="S40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1701</v>
      </c>
      <c r="T404" s="22" t="str" cm="1">
        <f t="array" ref="T404">IF(LEN(INDEX(_xlfn.TEXTSPLIT(表格1[[#This Row],[LINE   NUMBER]],"-"),4))=4,INDEX(_xlfn.TEXTSPLIT(表格1[[#This Row],[LINE   NUMBER]],"-"),4),IF(LEN(MID(E404,FIND("AA",E404,1),4))=4,MID(E404,FIND("AA",E404,1),4),"Wrong"))</f>
        <v>AA2B</v>
      </c>
      <c r="U404" s="22" t="str" cm="1">
        <f t="array" ref="U40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04" s="22" t="str">
        <f>_xlfn.XLOOKUP(表格1[[#This Row],[級數]],管道等级索引表!B:B,管道等级索引表!G:G,,0)</f>
        <v>A106 Gr.B
API 5L Gr.B
SAWH</v>
      </c>
      <c r="W404" s="22" t="s">
        <v>5</v>
      </c>
      <c r="X404" s="23"/>
      <c r="Y404" s="22"/>
      <c r="Z404" s="22" t="str">
        <f>_xlfn.CONCAT(表格1[[#This Row],[系統]],"-",表格1[[#This Row],[編號]])</f>
        <v>LIME-1701</v>
      </c>
      <c r="AA404" s="22"/>
      <c r="AB40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40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04" s="24"/>
      <c r="AE404" s="24" t="str" cm="1">
        <f t="array" ref="AE404">_xlfn.IFNA(_xlfn.XLOOKUP(表格1[[#This Row],[Series NO]],'依TP NO.篩選'!A:A,'依TP NO.篩選'!R:R,,0),_xlfn.XLOOKUP(VALUE(表格1[[#This Row],[Series NO]]),VALUE('依TP NO.篩選'!A:A),'依TP NO.篩選'!R:R,,0))</f>
        <v>TP-032-VT</v>
      </c>
      <c r="AF404" s="24" t="str">
        <f>_xlfn.XLOOKUP(表格1[[#This Row],[系統]],介質清單!A:A,介質清單!B:B,,0)</f>
        <v>消石灰</v>
      </c>
      <c r="AG404" s="25"/>
      <c r="AH404" s="22" t="s">
        <v>3433</v>
      </c>
      <c r="AI404" s="24"/>
      <c r="AJ40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1-13 奶白色</v>
      </c>
      <c r="AK404" s="2" t="str" cm="1">
        <f t="array" ref="AK404">IFERROR(_xlfn.TEXTJOIN("-",TRUE,INDEX(_xlfn.TEXTSPLIT(B404,"-"),1),INDEX(_xlfn.TEXTSPLIT(B404,"-"),2),INDEX(_xlfn.TEXTSPLIT(B404,"-"),4),INDEX(_xlfn.TEXTSPLIT(B404,"-"),5)),_xlfn.TEXTJOIN("-",TRUE,_xlfn.XLOOKUP(VALUE(INDEX(_xlfn.TEXTSPLIT(B404,"-"),4)),'DN轉換表(必要)'!A:A,'DN轉換表(必要)'!B:B,,0),INDEX(_xlfn.TEXTSPLIT(B404,"-"),1),INDEX(_xlfn.TEXTSPLIT(B404,"-"),2),INDEX(_xlfn.TEXTSPLIT(B404,"-"),3),INDEX(_xlfn.TEXTSPLIT(B404,"-"),4),INDEX(_xlfn.TEXTSPLIT(B404,"-"),5)))</f>
        <v>LIME-1701-AA2B-NA</v>
      </c>
      <c r="AL404" s="2" t="str">
        <f>IF(ISNUMBER(IFERROR(_xlfn.XLOOKUP(表格1[[#This Row],[Line_No]],'TEMP VALUE'!A:A,'DRAWING LIST'!A:A,,0),"")),"v","")</f>
        <v/>
      </c>
      <c r="AM404" s="2" t="str">
        <f>_xlfn.XLOOKUP(表格1[[#This Row],[Series NO]], 版本控制!$A:$A, 版本控制!$E:$E, , 0, -1)</f>
        <v>啟用</v>
      </c>
    </row>
    <row r="405" spans="1:39" hidden="1">
      <c r="A405" s="18">
        <f>'圖號清單-114.04.25'!A405</f>
        <v>402</v>
      </c>
      <c r="B405" s="14" t="str">
        <f>_xlfn.XLOOKUP(表格1[[#This Row],[Series NO]],'圖號清單-114.04.25'!A:A,'圖號清單-114.04.25'!B:B,,0)</f>
        <v>LIME-1703-80-AA2B-H50-1</v>
      </c>
      <c r="C405" s="3" t="str">
        <f>COUNTIF($AK$2:AK405, AK405) &amp; "/" &amp; COUNTIF($AK$2:$AK$3003, AK405)</f>
        <v>1/5</v>
      </c>
      <c r="D405" s="3" t="str">
        <f t="shared" si="14"/>
        <v>LIME-1703-80-AA2B-H50</v>
      </c>
      <c r="E405" s="14" t="str" cm="1">
        <f t="array" ref="E405">IFERROR(_xlfn.TEXTJOIN("-",TRUE,_xlfn.XLOOKUP(VALUE(INDEX(_xlfn.TEXTSPLIT(B405,"-"),3)),'DN轉換表(必要)'!A:A,'DN轉換表(必要)'!B:B,,0),INDEX(_xlfn.TEXTSPLIT(B405,"-"),1),INDEX(_xlfn.TEXTSPLIT(B405,"-"),2),INDEX(_xlfn.TEXTSPLIT(B405,"-"),4),INDEX(_xlfn.TEXTSPLIT(B405,"-"),5)),_xlfn.TEXTJOIN("-",TRUE,_xlfn.XLOOKUP(VALUE(INDEX(_xlfn.TEXTSPLIT(B405,"-"),4)),'DN轉換表(必要)'!A:A,'DN轉換表(必要)'!B:B,,0),INDEX(_xlfn.TEXTSPLIT(B405,"-"),1),INDEX(_xlfn.TEXTSPLIT(B405,"-"),2),INDEX(_xlfn.TEXTSPLIT(B405,"-"),3),INDEX(_xlfn.TEXTSPLIT(B405,"-"),4),INDEX(_xlfn.TEXTSPLIT(B405,"-"),5)))</f>
        <v>3"-LIME-1703-AA2B-H50</v>
      </c>
      <c r="F405" s="3" t="str">
        <f>IFERROR(_xlfn.XLOOKUP(_xlfn.CONCAT(表格1[[#This Row],[Series NO]],"_",SUBSTITUTE(F$1,"REV.","")),版本控制!$F:$F,版本控制!$C:$C,,0),"")</f>
        <v>04/22/'25</v>
      </c>
      <c r="G405" s="3" t="str">
        <f>IFERROR(_xlfn.XLOOKUP(_xlfn.CONCAT(表格1[[#This Row],[Series NO]],"_",SUBSTITUTE(G$1,"REV.","")),版本控制!$F:$F,版本控制!$C:$C,,0),"")</f>
        <v>04/30/'25</v>
      </c>
      <c r="H405" s="3" t="str">
        <f>IFERROR(_xlfn.XLOOKUP(_xlfn.CONCAT(表格1[[#This Row],[Series NO]],"_",SUBSTITUTE(H$1,"REV.","")),版本控制!$F:$F,版本控制!$C:$C,,0),"")</f>
        <v>06/03/'25</v>
      </c>
      <c r="I405" s="3" t="str">
        <f>IFERROR(_xlfn.XLOOKUP(_xlfn.CONCAT(表格1[[#This Row],[Series NO]],"_",SUBSTITUTE(I$1,"REV.","")),版本控制!$F:$F,版本控制!$C:$C,,0),"")</f>
        <v/>
      </c>
      <c r="J405" s="3" t="str">
        <f>IFERROR(_xlfn.XLOOKUP(_xlfn.CONCAT(表格1[[#This Row],[Series NO]],"_",SUBSTITUTE(J$1,"REV.","")),版本控制!$F:$F,版本控制!$C:$C,,0),"")</f>
        <v/>
      </c>
      <c r="K405" s="3" t="str" cm="1">
        <f t="array" ref="K405">INDEX(F$1:J$1,1,MATCH(1,1/($F405:J405&lt;&gt;"")))</f>
        <v>REV.3</v>
      </c>
      <c r="L405" s="3" t="str" cm="1">
        <f t="array" ref="L405">LOOKUP(2,1/($F405:J405&lt;&gt;""),$F405:J405)</f>
        <v>06/03/'25</v>
      </c>
      <c r="M405" s="3"/>
      <c r="N405" s="3" t="str">
        <f t="shared" si="13"/>
        <v>0402</v>
      </c>
      <c r="O405" s="28"/>
      <c r="P405" s="15"/>
      <c r="Q405" s="22" cm="1">
        <f t="array" ref="Q405">_xlfn.XLOOKUP(INDEX(_xlfn.TEXTSPLIT(表格1[[#This Row],[LINE   NUMBER]],"-"),1),'DN轉換表(必要)'!B:B,'DN轉換表(必要)'!C:C,,0)</f>
        <v>3</v>
      </c>
      <c r="R405" s="22" t="str" cm="1">
        <f t="array" ref="R405">IF(IFERROR(MATCH(INDEX(_xlfn.TEXTSPLIT(表格1[[#This Row],[LINE   NUMBER]],"-"),2),介質清單!I:I,0)&gt;=1,FALSE),"Trim",INDEX(_xlfn.TEXTSPLIT(表格1[[#This Row],[LINE   NUMBER]],"-"),2))</f>
        <v>LIME</v>
      </c>
      <c r="S405" s="22" t="str" cm="1">
        <f t="array" ref="S40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1703</v>
      </c>
      <c r="T405" s="22" t="str" cm="1">
        <f t="array" ref="T405">IF(LEN(INDEX(_xlfn.TEXTSPLIT(表格1[[#This Row],[LINE   NUMBER]],"-"),4))=4,INDEX(_xlfn.TEXTSPLIT(表格1[[#This Row],[LINE   NUMBER]],"-"),4),IF(LEN(MID(E405,FIND("AA",E405,1),4))=4,MID(E405,FIND("AA",E405,1),4),"Wrong"))</f>
        <v>AA2B</v>
      </c>
      <c r="U405" s="22" t="str" cm="1">
        <f t="array" ref="U40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H50</v>
      </c>
      <c r="V405" s="22" t="str">
        <f>_xlfn.XLOOKUP(表格1[[#This Row],[級數]],管道等级索引表!B:B,管道等级索引表!G:G,,0)</f>
        <v>A106 Gr.B
API 5L Gr.B
SAWH</v>
      </c>
      <c r="W405" s="22" t="s">
        <v>5</v>
      </c>
      <c r="X405" s="23"/>
      <c r="Y405" s="22"/>
      <c r="Z405" s="22" t="str">
        <f>_xlfn.CONCAT(表格1[[#This Row],[系統]],"-",表格1[[#This Row],[編號]])</f>
        <v>LIME-1703</v>
      </c>
      <c r="AA405" s="22"/>
      <c r="AB40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40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05" s="24"/>
      <c r="AE405" s="24" t="str" cm="1">
        <f t="array" ref="AE405">_xlfn.IFNA(_xlfn.XLOOKUP(表格1[[#This Row],[Series NO]],'依TP NO.篩選'!A:A,'依TP NO.篩選'!R:R,,0),_xlfn.XLOOKUP(VALUE(表格1[[#This Row],[Series NO]]),VALUE('依TP NO.篩選'!A:A),'依TP NO.篩選'!R:R,,0))</f>
        <v>TP-032-VT</v>
      </c>
      <c r="AF405" s="24" t="str">
        <f>_xlfn.XLOOKUP(表格1[[#This Row],[系統]],介質清單!A:A,介質清單!B:B,,0)</f>
        <v>消石灰</v>
      </c>
      <c r="AG405" s="25"/>
      <c r="AH405" s="22" t="s">
        <v>3433</v>
      </c>
      <c r="AI405" s="24"/>
      <c r="AJ40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1-13 奶白色</v>
      </c>
      <c r="AK405" s="2" t="str" cm="1">
        <f t="array" ref="AK405">IFERROR(_xlfn.TEXTJOIN("-",TRUE,INDEX(_xlfn.TEXTSPLIT(B405,"-"),1),INDEX(_xlfn.TEXTSPLIT(B405,"-"),2),INDEX(_xlfn.TEXTSPLIT(B405,"-"),4),INDEX(_xlfn.TEXTSPLIT(B405,"-"),5)),_xlfn.TEXTJOIN("-",TRUE,_xlfn.XLOOKUP(VALUE(INDEX(_xlfn.TEXTSPLIT(B405,"-"),4)),'DN轉換表(必要)'!A:A,'DN轉換表(必要)'!B:B,,0),INDEX(_xlfn.TEXTSPLIT(B405,"-"),1),INDEX(_xlfn.TEXTSPLIT(B405,"-"),2),INDEX(_xlfn.TEXTSPLIT(B405,"-"),3),INDEX(_xlfn.TEXTSPLIT(B405,"-"),4),INDEX(_xlfn.TEXTSPLIT(B405,"-"),5)))</f>
        <v>LIME-1703-AA2B-H50</v>
      </c>
      <c r="AL405" s="2" t="str">
        <f>IF(ISNUMBER(IFERROR(_xlfn.XLOOKUP(表格1[[#This Row],[Line_No]],'TEMP VALUE'!A:A,'DRAWING LIST'!A:A,,0),"")),"v","")</f>
        <v/>
      </c>
      <c r="AM405" s="2" t="str">
        <f>_xlfn.XLOOKUP(表格1[[#This Row],[Series NO]], 版本控制!$A:$A, 版本控制!$E:$E, , 0, -1)</f>
        <v>啟用</v>
      </c>
    </row>
    <row r="406" spans="1:39" hidden="1">
      <c r="A406" s="18">
        <f>'圖號清單-114.04.25'!A406</f>
        <v>403</v>
      </c>
      <c r="B406" s="14" t="str">
        <f>_xlfn.XLOOKUP(表格1[[#This Row],[Series NO]],'圖號清單-114.04.25'!A:A,'圖號清單-114.04.25'!B:B,,0)</f>
        <v>LIME-1703-80-AA2B-H50-2</v>
      </c>
      <c r="C406" s="3" t="str">
        <f>COUNTIF($AK$2:AK406, AK406) &amp; "/" &amp; COUNTIF($AK$2:$AK$3003, AK406)</f>
        <v>2/5</v>
      </c>
      <c r="D406" s="3" t="str">
        <f t="shared" si="14"/>
        <v>LIME-1703-80-AA2B-H50</v>
      </c>
      <c r="E406" s="14" t="str" cm="1">
        <f t="array" ref="E406">IFERROR(_xlfn.TEXTJOIN("-",TRUE,_xlfn.XLOOKUP(VALUE(INDEX(_xlfn.TEXTSPLIT(B406,"-"),3)),'DN轉換表(必要)'!A:A,'DN轉換表(必要)'!B:B,,0),INDEX(_xlfn.TEXTSPLIT(B406,"-"),1),INDEX(_xlfn.TEXTSPLIT(B406,"-"),2),INDEX(_xlfn.TEXTSPLIT(B406,"-"),4),INDEX(_xlfn.TEXTSPLIT(B406,"-"),5)),_xlfn.TEXTJOIN("-",TRUE,_xlfn.XLOOKUP(VALUE(INDEX(_xlfn.TEXTSPLIT(B406,"-"),4)),'DN轉換表(必要)'!A:A,'DN轉換表(必要)'!B:B,,0),INDEX(_xlfn.TEXTSPLIT(B406,"-"),1),INDEX(_xlfn.TEXTSPLIT(B406,"-"),2),INDEX(_xlfn.TEXTSPLIT(B406,"-"),3),INDEX(_xlfn.TEXTSPLIT(B406,"-"),4),INDEX(_xlfn.TEXTSPLIT(B406,"-"),5)))</f>
        <v>3"-LIME-1703-AA2B-H50</v>
      </c>
      <c r="F406" s="3" t="str">
        <f>IFERROR(_xlfn.XLOOKUP(_xlfn.CONCAT(表格1[[#This Row],[Series NO]],"_",SUBSTITUTE(F$1,"REV.","")),版本控制!$F:$F,版本控制!$C:$C,,0),"")</f>
        <v>04/22/'25</v>
      </c>
      <c r="G406" s="3" t="str">
        <f>IFERROR(_xlfn.XLOOKUP(_xlfn.CONCAT(表格1[[#This Row],[Series NO]],"_",SUBSTITUTE(G$1,"REV.","")),版本控制!$F:$F,版本控制!$C:$C,,0),"")</f>
        <v>04/30/'25</v>
      </c>
      <c r="H406" s="3" t="str">
        <f>IFERROR(_xlfn.XLOOKUP(_xlfn.CONCAT(表格1[[#This Row],[Series NO]],"_",SUBSTITUTE(H$1,"REV.","")),版本控制!$F:$F,版本控制!$C:$C,,0),"")</f>
        <v>06/03/'25</v>
      </c>
      <c r="I406" s="3" t="str">
        <f>IFERROR(_xlfn.XLOOKUP(_xlfn.CONCAT(表格1[[#This Row],[Series NO]],"_",SUBSTITUTE(I$1,"REV.","")),版本控制!$F:$F,版本控制!$C:$C,,0),"")</f>
        <v/>
      </c>
      <c r="J406" s="3" t="str">
        <f>IFERROR(_xlfn.XLOOKUP(_xlfn.CONCAT(表格1[[#This Row],[Series NO]],"_",SUBSTITUTE(J$1,"REV.","")),版本控制!$F:$F,版本控制!$C:$C,,0),"")</f>
        <v/>
      </c>
      <c r="K406" s="3" t="str" cm="1">
        <f t="array" ref="K406">INDEX(F$1:J$1,1,MATCH(1,1/($F406:J406&lt;&gt;"")))</f>
        <v>REV.3</v>
      </c>
      <c r="L406" s="3" t="str" cm="1">
        <f t="array" ref="L406">LOOKUP(2,1/($F406:J406&lt;&gt;""),$F406:J406)</f>
        <v>06/03/'25</v>
      </c>
      <c r="M406" s="3"/>
      <c r="N406" s="3" t="str">
        <f t="shared" si="13"/>
        <v>0403</v>
      </c>
      <c r="O406" s="28"/>
      <c r="P406" s="15"/>
      <c r="Q406" s="22" cm="1">
        <f t="array" ref="Q406">_xlfn.XLOOKUP(INDEX(_xlfn.TEXTSPLIT(表格1[[#This Row],[LINE   NUMBER]],"-"),1),'DN轉換表(必要)'!B:B,'DN轉換表(必要)'!C:C,,0)</f>
        <v>3</v>
      </c>
      <c r="R406" s="22" t="str" cm="1">
        <f t="array" ref="R406">IF(IFERROR(MATCH(INDEX(_xlfn.TEXTSPLIT(表格1[[#This Row],[LINE   NUMBER]],"-"),2),介質清單!I:I,0)&gt;=1,FALSE),"Trim",INDEX(_xlfn.TEXTSPLIT(表格1[[#This Row],[LINE   NUMBER]],"-"),2))</f>
        <v>LIME</v>
      </c>
      <c r="S406" s="22" t="str" cm="1">
        <f t="array" ref="S40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1703</v>
      </c>
      <c r="T406" s="22" t="str" cm="1">
        <f t="array" ref="T406">IF(LEN(INDEX(_xlfn.TEXTSPLIT(表格1[[#This Row],[LINE   NUMBER]],"-"),4))=4,INDEX(_xlfn.TEXTSPLIT(表格1[[#This Row],[LINE   NUMBER]],"-"),4),IF(LEN(MID(E406,FIND("AA",E406,1),4))=4,MID(E406,FIND("AA",E406,1),4),"Wrong"))</f>
        <v>AA2B</v>
      </c>
      <c r="U406" s="22" t="str" cm="1">
        <f t="array" ref="U40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H50</v>
      </c>
      <c r="V406" s="22" t="str">
        <f>_xlfn.XLOOKUP(表格1[[#This Row],[級數]],管道等级索引表!B:B,管道等级索引表!G:G,,0)</f>
        <v>A106 Gr.B
API 5L Gr.B
SAWH</v>
      </c>
      <c r="W406" s="22" t="s">
        <v>5</v>
      </c>
      <c r="X406" s="23"/>
      <c r="Y406" s="22"/>
      <c r="Z406" s="22" t="str">
        <f>_xlfn.CONCAT(表格1[[#This Row],[系統]],"-",表格1[[#This Row],[編號]])</f>
        <v>LIME-1703</v>
      </c>
      <c r="AA406" s="22"/>
      <c r="AB40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40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06" s="24"/>
      <c r="AE406" s="24" t="str" cm="1">
        <f t="array" ref="AE406">_xlfn.IFNA(_xlfn.XLOOKUP(表格1[[#This Row],[Series NO]],'依TP NO.篩選'!A:A,'依TP NO.篩選'!R:R,,0),_xlfn.XLOOKUP(VALUE(表格1[[#This Row],[Series NO]]),VALUE('依TP NO.篩選'!A:A),'依TP NO.篩選'!R:R,,0))</f>
        <v>TP-032-VT</v>
      </c>
      <c r="AF406" s="24" t="str">
        <f>_xlfn.XLOOKUP(表格1[[#This Row],[系統]],介質清單!A:A,介質清單!B:B,,0)</f>
        <v>消石灰</v>
      </c>
      <c r="AG406" s="25"/>
      <c r="AH406" s="22" t="s">
        <v>3433</v>
      </c>
      <c r="AI406" s="24"/>
      <c r="AJ40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1-13 奶白色</v>
      </c>
      <c r="AK406" s="2" t="str" cm="1">
        <f t="array" ref="AK406">IFERROR(_xlfn.TEXTJOIN("-",TRUE,INDEX(_xlfn.TEXTSPLIT(B406,"-"),1),INDEX(_xlfn.TEXTSPLIT(B406,"-"),2),INDEX(_xlfn.TEXTSPLIT(B406,"-"),4),INDEX(_xlfn.TEXTSPLIT(B406,"-"),5)),_xlfn.TEXTJOIN("-",TRUE,_xlfn.XLOOKUP(VALUE(INDEX(_xlfn.TEXTSPLIT(B406,"-"),4)),'DN轉換表(必要)'!A:A,'DN轉換表(必要)'!B:B,,0),INDEX(_xlfn.TEXTSPLIT(B406,"-"),1),INDEX(_xlfn.TEXTSPLIT(B406,"-"),2),INDEX(_xlfn.TEXTSPLIT(B406,"-"),3),INDEX(_xlfn.TEXTSPLIT(B406,"-"),4),INDEX(_xlfn.TEXTSPLIT(B406,"-"),5)))</f>
        <v>LIME-1703-AA2B-H50</v>
      </c>
      <c r="AL406" s="2" t="str">
        <f>IF(ISNUMBER(IFERROR(_xlfn.XLOOKUP(表格1[[#This Row],[Line_No]],'TEMP VALUE'!A:A,'DRAWING LIST'!A:A,,0),"")),"v","")</f>
        <v/>
      </c>
      <c r="AM406" s="2" t="str">
        <f>_xlfn.XLOOKUP(表格1[[#This Row],[Series NO]], 版本控制!$A:$A, 版本控制!$E:$E, , 0, -1)</f>
        <v>啟用</v>
      </c>
    </row>
    <row r="407" spans="1:39" hidden="1">
      <c r="A407" s="18">
        <f>'圖號清單-114.04.25'!A407</f>
        <v>404</v>
      </c>
      <c r="B407" s="14" t="str">
        <f>_xlfn.XLOOKUP(表格1[[#This Row],[Series NO]],'圖號清單-114.04.25'!A:A,'圖號清單-114.04.25'!B:B,,0)</f>
        <v>LIME-1703-80-AA2B-H50-3</v>
      </c>
      <c r="C407" s="3" t="str">
        <f>COUNTIF($AK$2:AK407, AK407) &amp; "/" &amp; COUNTIF($AK$2:$AK$3003, AK407)</f>
        <v>3/5</v>
      </c>
      <c r="D407" s="3" t="str">
        <f t="shared" si="14"/>
        <v>LIME-1703-80-AA2B-H50</v>
      </c>
      <c r="E407" s="14" t="str" cm="1">
        <f t="array" ref="E407">IFERROR(_xlfn.TEXTJOIN("-",TRUE,_xlfn.XLOOKUP(VALUE(INDEX(_xlfn.TEXTSPLIT(B407,"-"),3)),'DN轉換表(必要)'!A:A,'DN轉換表(必要)'!B:B,,0),INDEX(_xlfn.TEXTSPLIT(B407,"-"),1),INDEX(_xlfn.TEXTSPLIT(B407,"-"),2),INDEX(_xlfn.TEXTSPLIT(B407,"-"),4),INDEX(_xlfn.TEXTSPLIT(B407,"-"),5)),_xlfn.TEXTJOIN("-",TRUE,_xlfn.XLOOKUP(VALUE(INDEX(_xlfn.TEXTSPLIT(B407,"-"),4)),'DN轉換表(必要)'!A:A,'DN轉換表(必要)'!B:B,,0),INDEX(_xlfn.TEXTSPLIT(B407,"-"),1),INDEX(_xlfn.TEXTSPLIT(B407,"-"),2),INDEX(_xlfn.TEXTSPLIT(B407,"-"),3),INDEX(_xlfn.TEXTSPLIT(B407,"-"),4),INDEX(_xlfn.TEXTSPLIT(B407,"-"),5)))</f>
        <v>3"-LIME-1703-AA2B-H50</v>
      </c>
      <c r="F407" s="3" t="str">
        <f>IFERROR(_xlfn.XLOOKUP(_xlfn.CONCAT(表格1[[#This Row],[Series NO]],"_",SUBSTITUTE(F$1,"REV.","")),版本控制!$F:$F,版本控制!$C:$C,,0),"")</f>
        <v>04/22/'25</v>
      </c>
      <c r="G407" s="3" t="str">
        <f>IFERROR(_xlfn.XLOOKUP(_xlfn.CONCAT(表格1[[#This Row],[Series NO]],"_",SUBSTITUTE(G$1,"REV.","")),版本控制!$F:$F,版本控制!$C:$C,,0),"")</f>
        <v>04/30/'25</v>
      </c>
      <c r="H407" s="3" t="str">
        <f>IFERROR(_xlfn.XLOOKUP(_xlfn.CONCAT(表格1[[#This Row],[Series NO]],"_",SUBSTITUTE(H$1,"REV.","")),版本控制!$F:$F,版本控制!$C:$C,,0),"")</f>
        <v>06/03/'25</v>
      </c>
      <c r="I407" s="3" t="str">
        <f>IFERROR(_xlfn.XLOOKUP(_xlfn.CONCAT(表格1[[#This Row],[Series NO]],"_",SUBSTITUTE(I$1,"REV.","")),版本控制!$F:$F,版本控制!$C:$C,,0),"")</f>
        <v/>
      </c>
      <c r="J407" s="3" t="str">
        <f>IFERROR(_xlfn.XLOOKUP(_xlfn.CONCAT(表格1[[#This Row],[Series NO]],"_",SUBSTITUTE(J$1,"REV.","")),版本控制!$F:$F,版本控制!$C:$C,,0),"")</f>
        <v/>
      </c>
      <c r="K407" s="3" t="str" cm="1">
        <f t="array" ref="K407">INDEX(F$1:J$1,1,MATCH(1,1/($F407:J407&lt;&gt;"")))</f>
        <v>REV.3</v>
      </c>
      <c r="L407" s="3" t="str" cm="1">
        <f t="array" ref="L407">LOOKUP(2,1/($F407:J407&lt;&gt;""),$F407:J407)</f>
        <v>06/03/'25</v>
      </c>
      <c r="M407" s="3"/>
      <c r="N407" s="3" t="str">
        <f t="shared" si="13"/>
        <v>0404</v>
      </c>
      <c r="O407" s="28"/>
      <c r="P407" s="15"/>
      <c r="Q407" s="22" cm="1">
        <f t="array" ref="Q407">_xlfn.XLOOKUP(INDEX(_xlfn.TEXTSPLIT(表格1[[#This Row],[LINE   NUMBER]],"-"),1),'DN轉換表(必要)'!B:B,'DN轉換表(必要)'!C:C,,0)</f>
        <v>3</v>
      </c>
      <c r="R407" s="22" t="str" cm="1">
        <f t="array" ref="R407">IF(IFERROR(MATCH(INDEX(_xlfn.TEXTSPLIT(表格1[[#This Row],[LINE   NUMBER]],"-"),2),介質清單!I:I,0)&gt;=1,FALSE),"Trim",INDEX(_xlfn.TEXTSPLIT(表格1[[#This Row],[LINE   NUMBER]],"-"),2))</f>
        <v>LIME</v>
      </c>
      <c r="S407" s="22" t="str" cm="1">
        <f t="array" ref="S40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1703</v>
      </c>
      <c r="T407" s="22" t="str" cm="1">
        <f t="array" ref="T407">IF(LEN(INDEX(_xlfn.TEXTSPLIT(表格1[[#This Row],[LINE   NUMBER]],"-"),4))=4,INDEX(_xlfn.TEXTSPLIT(表格1[[#This Row],[LINE   NUMBER]],"-"),4),IF(LEN(MID(E407,FIND("AA",E407,1),4))=4,MID(E407,FIND("AA",E407,1),4),"Wrong"))</f>
        <v>AA2B</v>
      </c>
      <c r="U407" s="22" t="str" cm="1">
        <f t="array" ref="U40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H50</v>
      </c>
      <c r="V407" s="22" t="str">
        <f>_xlfn.XLOOKUP(表格1[[#This Row],[級數]],管道等级索引表!B:B,管道等级索引表!G:G,,0)</f>
        <v>A106 Gr.B
API 5L Gr.B
SAWH</v>
      </c>
      <c r="W407" s="22" t="s">
        <v>5</v>
      </c>
      <c r="X407" s="23"/>
      <c r="Y407" s="22"/>
      <c r="Z407" s="22" t="str">
        <f>_xlfn.CONCAT(表格1[[#This Row],[系統]],"-",表格1[[#This Row],[編號]])</f>
        <v>LIME-1703</v>
      </c>
      <c r="AA407" s="22"/>
      <c r="AB40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40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07" s="24"/>
      <c r="AE407" s="24" t="str" cm="1">
        <f t="array" ref="AE407">_xlfn.IFNA(_xlfn.XLOOKUP(表格1[[#This Row],[Series NO]],'依TP NO.篩選'!A:A,'依TP NO.篩選'!R:R,,0),_xlfn.XLOOKUP(VALUE(表格1[[#This Row],[Series NO]]),VALUE('依TP NO.篩選'!A:A),'依TP NO.篩選'!R:R,,0))</f>
        <v>TP-032-VT</v>
      </c>
      <c r="AF407" s="24" t="str">
        <f>_xlfn.XLOOKUP(表格1[[#This Row],[系統]],介質清單!A:A,介質清單!B:B,,0)</f>
        <v>消石灰</v>
      </c>
      <c r="AG407" s="25"/>
      <c r="AH407" s="22" t="s">
        <v>3433</v>
      </c>
      <c r="AI407" s="24"/>
      <c r="AJ40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1-13 奶白色</v>
      </c>
      <c r="AK407" s="2" t="str" cm="1">
        <f t="array" ref="AK407">IFERROR(_xlfn.TEXTJOIN("-",TRUE,INDEX(_xlfn.TEXTSPLIT(B407,"-"),1),INDEX(_xlfn.TEXTSPLIT(B407,"-"),2),INDEX(_xlfn.TEXTSPLIT(B407,"-"),4),INDEX(_xlfn.TEXTSPLIT(B407,"-"),5)),_xlfn.TEXTJOIN("-",TRUE,_xlfn.XLOOKUP(VALUE(INDEX(_xlfn.TEXTSPLIT(B407,"-"),4)),'DN轉換表(必要)'!A:A,'DN轉換表(必要)'!B:B,,0),INDEX(_xlfn.TEXTSPLIT(B407,"-"),1),INDEX(_xlfn.TEXTSPLIT(B407,"-"),2),INDEX(_xlfn.TEXTSPLIT(B407,"-"),3),INDEX(_xlfn.TEXTSPLIT(B407,"-"),4),INDEX(_xlfn.TEXTSPLIT(B407,"-"),5)))</f>
        <v>LIME-1703-AA2B-H50</v>
      </c>
      <c r="AL407" s="2" t="str">
        <f>IF(ISNUMBER(IFERROR(_xlfn.XLOOKUP(表格1[[#This Row],[Line_No]],'TEMP VALUE'!A:A,'DRAWING LIST'!A:A,,0),"")),"v","")</f>
        <v/>
      </c>
      <c r="AM407" s="2" t="str">
        <f>_xlfn.XLOOKUP(表格1[[#This Row],[Series NO]], 版本控制!$A:$A, 版本控制!$E:$E, , 0, -1)</f>
        <v>啟用</v>
      </c>
    </row>
    <row r="408" spans="1:39" hidden="1">
      <c r="A408" s="18">
        <f>'圖號清單-114.04.25'!A408</f>
        <v>405</v>
      </c>
      <c r="B408" s="14" t="str">
        <f>_xlfn.XLOOKUP(表格1[[#This Row],[Series NO]],'圖號清單-114.04.25'!A:A,'圖號清單-114.04.25'!B:B,,0)</f>
        <v>LIME-1703-80-AA2B-H50-4</v>
      </c>
      <c r="C408" s="3" t="str">
        <f>COUNTIF($AK$2:AK408, AK408) &amp; "/" &amp; COUNTIF($AK$2:$AK$3003, AK408)</f>
        <v>4/5</v>
      </c>
      <c r="D408" s="3" t="str">
        <f t="shared" si="14"/>
        <v>LIME-1703-80-AA2B-H50</v>
      </c>
      <c r="E408" s="14" t="str" cm="1">
        <f t="array" ref="E408">IFERROR(_xlfn.TEXTJOIN("-",TRUE,_xlfn.XLOOKUP(VALUE(INDEX(_xlfn.TEXTSPLIT(B408,"-"),3)),'DN轉換表(必要)'!A:A,'DN轉換表(必要)'!B:B,,0),INDEX(_xlfn.TEXTSPLIT(B408,"-"),1),INDEX(_xlfn.TEXTSPLIT(B408,"-"),2),INDEX(_xlfn.TEXTSPLIT(B408,"-"),4),INDEX(_xlfn.TEXTSPLIT(B408,"-"),5)),_xlfn.TEXTJOIN("-",TRUE,_xlfn.XLOOKUP(VALUE(INDEX(_xlfn.TEXTSPLIT(B408,"-"),4)),'DN轉換表(必要)'!A:A,'DN轉換表(必要)'!B:B,,0),INDEX(_xlfn.TEXTSPLIT(B408,"-"),1),INDEX(_xlfn.TEXTSPLIT(B408,"-"),2),INDEX(_xlfn.TEXTSPLIT(B408,"-"),3),INDEX(_xlfn.TEXTSPLIT(B408,"-"),4),INDEX(_xlfn.TEXTSPLIT(B408,"-"),5)))</f>
        <v>3"-LIME-1703-AA2B-H50</v>
      </c>
      <c r="F408" s="3" t="str">
        <f>IFERROR(_xlfn.XLOOKUP(_xlfn.CONCAT(表格1[[#This Row],[Series NO]],"_",SUBSTITUTE(F$1,"REV.","")),版本控制!$F:$F,版本控制!$C:$C,,0),"")</f>
        <v>04/22/'25</v>
      </c>
      <c r="G408" s="3" t="str">
        <f>IFERROR(_xlfn.XLOOKUP(_xlfn.CONCAT(表格1[[#This Row],[Series NO]],"_",SUBSTITUTE(G$1,"REV.","")),版本控制!$F:$F,版本控制!$C:$C,,0),"")</f>
        <v>04/30/'25</v>
      </c>
      <c r="H408" s="3" t="str">
        <f>IFERROR(_xlfn.XLOOKUP(_xlfn.CONCAT(表格1[[#This Row],[Series NO]],"_",SUBSTITUTE(H$1,"REV.","")),版本控制!$F:$F,版本控制!$C:$C,,0),"")</f>
        <v>06/03/'25</v>
      </c>
      <c r="I408" s="3" t="str">
        <f>IFERROR(_xlfn.XLOOKUP(_xlfn.CONCAT(表格1[[#This Row],[Series NO]],"_",SUBSTITUTE(I$1,"REV.","")),版本控制!$F:$F,版本控制!$C:$C,,0),"")</f>
        <v/>
      </c>
      <c r="J408" s="3" t="str">
        <f>IFERROR(_xlfn.XLOOKUP(_xlfn.CONCAT(表格1[[#This Row],[Series NO]],"_",SUBSTITUTE(J$1,"REV.","")),版本控制!$F:$F,版本控制!$C:$C,,0),"")</f>
        <v/>
      </c>
      <c r="K408" s="3" t="str" cm="1">
        <f t="array" ref="K408">INDEX(F$1:J$1,1,MATCH(1,1/($F408:J408&lt;&gt;"")))</f>
        <v>REV.3</v>
      </c>
      <c r="L408" s="3" t="str" cm="1">
        <f t="array" ref="L408">LOOKUP(2,1/($F408:J408&lt;&gt;""),$F408:J408)</f>
        <v>06/03/'25</v>
      </c>
      <c r="M408" s="3"/>
      <c r="N408" s="3" t="str">
        <f t="shared" si="13"/>
        <v>0405</v>
      </c>
      <c r="O408" s="28"/>
      <c r="P408" s="15"/>
      <c r="Q408" s="22" cm="1">
        <f t="array" ref="Q408">_xlfn.XLOOKUP(INDEX(_xlfn.TEXTSPLIT(表格1[[#This Row],[LINE   NUMBER]],"-"),1),'DN轉換表(必要)'!B:B,'DN轉換表(必要)'!C:C,,0)</f>
        <v>3</v>
      </c>
      <c r="R408" s="22" t="str" cm="1">
        <f t="array" ref="R408">IF(IFERROR(MATCH(INDEX(_xlfn.TEXTSPLIT(表格1[[#This Row],[LINE   NUMBER]],"-"),2),介質清單!I:I,0)&gt;=1,FALSE),"Trim",INDEX(_xlfn.TEXTSPLIT(表格1[[#This Row],[LINE   NUMBER]],"-"),2))</f>
        <v>LIME</v>
      </c>
      <c r="S408" s="22" t="str" cm="1">
        <f t="array" ref="S40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1703</v>
      </c>
      <c r="T408" s="22" t="str" cm="1">
        <f t="array" ref="T408">IF(LEN(INDEX(_xlfn.TEXTSPLIT(表格1[[#This Row],[LINE   NUMBER]],"-"),4))=4,INDEX(_xlfn.TEXTSPLIT(表格1[[#This Row],[LINE   NUMBER]],"-"),4),IF(LEN(MID(E408,FIND("AA",E408,1),4))=4,MID(E408,FIND("AA",E408,1),4),"Wrong"))</f>
        <v>AA2B</v>
      </c>
      <c r="U408" s="22" t="str" cm="1">
        <f t="array" ref="U40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H50</v>
      </c>
      <c r="V408" s="22" t="str">
        <f>_xlfn.XLOOKUP(表格1[[#This Row],[級數]],管道等级索引表!B:B,管道等级索引表!G:G,,0)</f>
        <v>A106 Gr.B
API 5L Gr.B
SAWH</v>
      </c>
      <c r="W408" s="22" t="s">
        <v>5</v>
      </c>
      <c r="X408" s="23"/>
      <c r="Y408" s="22"/>
      <c r="Z408" s="22" t="str">
        <f>_xlfn.CONCAT(表格1[[#This Row],[系統]],"-",表格1[[#This Row],[編號]])</f>
        <v>LIME-1703</v>
      </c>
      <c r="AA408" s="22"/>
      <c r="AB40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40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08" s="24"/>
      <c r="AE408" s="24" t="str" cm="1">
        <f t="array" ref="AE408">_xlfn.IFNA(_xlfn.XLOOKUP(表格1[[#This Row],[Series NO]],'依TP NO.篩選'!A:A,'依TP NO.篩選'!R:R,,0),_xlfn.XLOOKUP(VALUE(表格1[[#This Row],[Series NO]]),VALUE('依TP NO.篩選'!A:A),'依TP NO.篩選'!R:R,,0))</f>
        <v>TP-032-VT</v>
      </c>
      <c r="AF408" s="24" t="str">
        <f>_xlfn.XLOOKUP(表格1[[#This Row],[系統]],介質清單!A:A,介質清單!B:B,,0)</f>
        <v>消石灰</v>
      </c>
      <c r="AG408" s="25"/>
      <c r="AH408" s="22" t="s">
        <v>3433</v>
      </c>
      <c r="AI408" s="24"/>
      <c r="AJ40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1-13 奶白色</v>
      </c>
      <c r="AK408" s="2" t="str" cm="1">
        <f t="array" ref="AK408">IFERROR(_xlfn.TEXTJOIN("-",TRUE,INDEX(_xlfn.TEXTSPLIT(B408,"-"),1),INDEX(_xlfn.TEXTSPLIT(B408,"-"),2),INDEX(_xlfn.TEXTSPLIT(B408,"-"),4),INDEX(_xlfn.TEXTSPLIT(B408,"-"),5)),_xlfn.TEXTJOIN("-",TRUE,_xlfn.XLOOKUP(VALUE(INDEX(_xlfn.TEXTSPLIT(B408,"-"),4)),'DN轉換表(必要)'!A:A,'DN轉換表(必要)'!B:B,,0),INDEX(_xlfn.TEXTSPLIT(B408,"-"),1),INDEX(_xlfn.TEXTSPLIT(B408,"-"),2),INDEX(_xlfn.TEXTSPLIT(B408,"-"),3),INDEX(_xlfn.TEXTSPLIT(B408,"-"),4),INDEX(_xlfn.TEXTSPLIT(B408,"-"),5)))</f>
        <v>LIME-1703-AA2B-H50</v>
      </c>
      <c r="AL408" s="2" t="str">
        <f>IF(ISNUMBER(IFERROR(_xlfn.XLOOKUP(表格1[[#This Row],[Line_No]],'TEMP VALUE'!A:A,'DRAWING LIST'!A:A,,0),"")),"v","")</f>
        <v/>
      </c>
      <c r="AM408" s="2" t="str">
        <f>_xlfn.XLOOKUP(表格1[[#This Row],[Series NO]], 版本控制!$A:$A, 版本控制!$E:$E, , 0, -1)</f>
        <v>啟用</v>
      </c>
    </row>
    <row r="409" spans="1:39" hidden="1">
      <c r="A409" s="18" t="str">
        <f>'圖號清單-114.04.25'!A409</f>
        <v>405_1</v>
      </c>
      <c r="B409" s="14" t="str">
        <f>_xlfn.XLOOKUP(表格1[[#This Row],[Series NO]],'圖號清單-114.04.25'!A:A,'圖號清單-114.04.25'!B:B,,0)</f>
        <v>LIME-1703-80-AA2B-H50-5</v>
      </c>
      <c r="C409" s="3" t="str">
        <f>COUNTIF($AK$2:AK409, AK409) &amp; "/" &amp; COUNTIF($AK$2:$AK$3003, AK409)</f>
        <v>5/5</v>
      </c>
      <c r="D409" s="3" t="str">
        <f t="shared" si="14"/>
        <v>LIME-1703-80-AA2B-H50</v>
      </c>
      <c r="E409" s="14" t="str" cm="1">
        <f t="array" ref="E409">IFERROR(_xlfn.TEXTJOIN("-",TRUE,_xlfn.XLOOKUP(VALUE(INDEX(_xlfn.TEXTSPLIT(B409,"-"),3)),'DN轉換表(必要)'!A:A,'DN轉換表(必要)'!B:B,,0),INDEX(_xlfn.TEXTSPLIT(B409,"-"),1),INDEX(_xlfn.TEXTSPLIT(B409,"-"),2),INDEX(_xlfn.TEXTSPLIT(B409,"-"),4),INDEX(_xlfn.TEXTSPLIT(B409,"-"),5)),_xlfn.TEXTJOIN("-",TRUE,_xlfn.XLOOKUP(VALUE(INDEX(_xlfn.TEXTSPLIT(B409,"-"),4)),'DN轉換表(必要)'!A:A,'DN轉換表(必要)'!B:B,,0),INDEX(_xlfn.TEXTSPLIT(B409,"-"),1),INDEX(_xlfn.TEXTSPLIT(B409,"-"),2),INDEX(_xlfn.TEXTSPLIT(B409,"-"),3),INDEX(_xlfn.TEXTSPLIT(B409,"-"),4),INDEX(_xlfn.TEXTSPLIT(B409,"-"),5)))</f>
        <v>3"-LIME-1703-AA2B-H50</v>
      </c>
      <c r="F409" s="14" t="str">
        <f>IFERROR(_xlfn.XLOOKUP(_xlfn.CONCAT(表格1[[#This Row],[Series NO]],"_",SUBSTITUTE(F$1,"REV.","")),版本控制!$F:$F,版本控制!$C:$C,,0),"")</f>
        <v>04/30/'25</v>
      </c>
      <c r="G409" s="3" t="str">
        <f>IFERROR(_xlfn.XLOOKUP(_xlfn.CONCAT(表格1[[#This Row],[Series NO]],"_",SUBSTITUTE(G$1,"REV.","")),版本控制!$F:$F,版本控制!$C:$C,,0),"")</f>
        <v>06/03/'25</v>
      </c>
      <c r="H409" s="3" t="str">
        <f>IFERROR(_xlfn.XLOOKUP(_xlfn.CONCAT(表格1[[#This Row],[Series NO]],"_",SUBSTITUTE(H$1,"REV.","")),版本控制!$F:$F,版本控制!$C:$C,,0),"")</f>
        <v/>
      </c>
      <c r="I409" s="3" t="str">
        <f>IFERROR(_xlfn.XLOOKUP(_xlfn.CONCAT(表格1[[#This Row],[Series NO]],"_",SUBSTITUTE(I$1,"REV.","")),版本控制!$F:$F,版本控制!$C:$C,,0),"")</f>
        <v/>
      </c>
      <c r="J409" s="3" t="str">
        <f>IFERROR(_xlfn.XLOOKUP(_xlfn.CONCAT(表格1[[#This Row],[Series NO]],"_",SUBSTITUTE(J$1,"REV.","")),版本控制!$F:$F,版本控制!$C:$C,,0),"")</f>
        <v/>
      </c>
      <c r="K409" s="3" t="str" cm="1">
        <f t="array" ref="K409">INDEX(F$1:J$1,1,MATCH(1,1/($F409:J409&lt;&gt;"")))</f>
        <v>REV.2</v>
      </c>
      <c r="L409" s="3" t="str" cm="1">
        <f t="array" ref="L409">LOOKUP(2,1/($F409:J409&lt;&gt;""),$F409:J409)</f>
        <v>06/03/'25</v>
      </c>
      <c r="M409" s="3"/>
      <c r="N409" s="3" t="str">
        <f>+TEXT(A409,"0000")</f>
        <v>405_1</v>
      </c>
      <c r="O409" s="108"/>
      <c r="P409" s="15"/>
      <c r="Q409" s="22" cm="1">
        <f t="array" ref="Q409">_xlfn.XLOOKUP(INDEX(_xlfn.TEXTSPLIT(表格1[[#This Row],[LINE   NUMBER]],"-"),1),'DN轉換表(必要)'!B:B,'DN轉換表(必要)'!C:C,,0)</f>
        <v>3</v>
      </c>
      <c r="R409" s="22" t="str" cm="1">
        <f t="array" ref="R409">IF(IFERROR(MATCH(INDEX(_xlfn.TEXTSPLIT(表格1[[#This Row],[LINE   NUMBER]],"-"),2),介質清單!I:I,0)&gt;=1,FALSE),"Trim",INDEX(_xlfn.TEXTSPLIT(表格1[[#This Row],[LINE   NUMBER]],"-"),2))</f>
        <v>LIME</v>
      </c>
      <c r="S409" s="22" t="str" cm="1">
        <f t="array" ref="S40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1703</v>
      </c>
      <c r="T409" s="22" t="str" cm="1">
        <f t="array" ref="T409">IF(LEN(INDEX(_xlfn.TEXTSPLIT(表格1[[#This Row],[LINE   NUMBER]],"-"),4))=4,INDEX(_xlfn.TEXTSPLIT(表格1[[#This Row],[LINE   NUMBER]],"-"),4),IF(LEN(MID(E409,FIND("AA",E409,1),4))=4,MID(E409,FIND("AA",E409,1),4),"Wrong"))</f>
        <v>AA2B</v>
      </c>
      <c r="U409" s="22" t="str" cm="1">
        <f t="array" ref="U40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H50</v>
      </c>
      <c r="V409" s="22" t="str">
        <f>_xlfn.XLOOKUP(表格1[[#This Row],[級數]],管道等级索引表!B:B,管道等级索引表!G:G,,0)</f>
        <v>A106 Gr.B
API 5L Gr.B
SAWH</v>
      </c>
      <c r="W409" s="22" t="s">
        <v>5</v>
      </c>
      <c r="X409" s="22"/>
      <c r="Y409" s="22"/>
      <c r="Z409" s="22" t="str">
        <f>_xlfn.CONCAT(表格1[[#This Row],[系統]],"-",表格1[[#This Row],[編號]])</f>
        <v>LIME-1703</v>
      </c>
      <c r="AA409" s="22"/>
      <c r="AB40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40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09" s="24"/>
      <c r="AE409" s="24" t="e" cm="1">
        <f t="array" ref="AE409">_xlfn.IFNA(_xlfn.XLOOKUP(表格1[[#This Row],[Series NO]],'依TP NO.篩選'!A:A,'依TP NO.篩選'!R:R,,0),_xlfn.XLOOKUP(VALUE(表格1[[#This Row],[Series NO]]),VALUE('依TP NO.篩選'!A:A),'依TP NO.篩選'!R:R,,0))</f>
        <v>#VALUE!</v>
      </c>
      <c r="AF409" s="24" t="str">
        <f>_xlfn.XLOOKUP(表格1[[#This Row],[系統]],介質清單!A:A,介質清單!B:B,,0)</f>
        <v>消石灰</v>
      </c>
      <c r="AG409" s="25"/>
      <c r="AH409" s="22"/>
      <c r="AI409" s="24"/>
      <c r="AJ40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1-13 奶白色</v>
      </c>
      <c r="AK409" s="2" t="str" cm="1">
        <f t="array" ref="AK409">IFERROR(_xlfn.TEXTJOIN("-",TRUE,INDEX(_xlfn.TEXTSPLIT(B409,"-"),1),INDEX(_xlfn.TEXTSPLIT(B409,"-"),2),INDEX(_xlfn.TEXTSPLIT(B409,"-"),4),INDEX(_xlfn.TEXTSPLIT(B409,"-"),5)),_xlfn.TEXTJOIN("-",TRUE,_xlfn.XLOOKUP(VALUE(INDEX(_xlfn.TEXTSPLIT(B409,"-"),4)),'DN轉換表(必要)'!A:A,'DN轉換表(必要)'!B:B,,0),INDEX(_xlfn.TEXTSPLIT(B409,"-"),1),INDEX(_xlfn.TEXTSPLIT(B409,"-"),2),INDEX(_xlfn.TEXTSPLIT(B409,"-"),3),INDEX(_xlfn.TEXTSPLIT(B409,"-"),4),INDEX(_xlfn.TEXTSPLIT(B409,"-"),5)))</f>
        <v>LIME-1703-AA2B-H50</v>
      </c>
      <c r="AL409" s="2" t="str">
        <f>IF(ISNUMBER(IFERROR(_xlfn.XLOOKUP(表格1[[#This Row],[Line_No]],'TEMP VALUE'!A:A,'DRAWING LIST'!A:A,,0),"")),"v","")</f>
        <v/>
      </c>
      <c r="AM409" s="2" t="str">
        <f>_xlfn.XLOOKUP(表格1[[#This Row],[Series NO]], 版本控制!$A:$A, 版本控制!$E:$E, , 0, -1)</f>
        <v>取消</v>
      </c>
    </row>
    <row r="410" spans="1:39" hidden="1">
      <c r="A410" s="18">
        <f>'圖號清單-114.04.25'!A410</f>
        <v>406</v>
      </c>
      <c r="B410" s="14" t="str">
        <f>_xlfn.XLOOKUP(表格1[[#This Row],[Series NO]],'圖號清單-114.04.25'!A:A,'圖號清單-114.04.25'!B:B,,0)</f>
        <v>LIME-1705-50-AA2B-NA</v>
      </c>
      <c r="C410" s="3" t="str">
        <f>COUNTIF($AK$2:AK410, AK410) &amp; "/" &amp; COUNTIF($AK$2:$AK$3003, AK410)</f>
        <v>1/1</v>
      </c>
      <c r="D410" s="3" t="str">
        <f t="shared" si="14"/>
        <v>LIME-1705-50-AA2B-NA</v>
      </c>
      <c r="E410" s="14" t="str" cm="1">
        <f t="array" ref="E410">IFERROR(_xlfn.TEXTJOIN("-",TRUE,_xlfn.XLOOKUP(VALUE(INDEX(_xlfn.TEXTSPLIT(B410,"-"),3)),'DN轉換表(必要)'!A:A,'DN轉換表(必要)'!B:B,,0),INDEX(_xlfn.TEXTSPLIT(B410,"-"),1),INDEX(_xlfn.TEXTSPLIT(B410,"-"),2),INDEX(_xlfn.TEXTSPLIT(B410,"-"),4),INDEX(_xlfn.TEXTSPLIT(B410,"-"),5)),_xlfn.TEXTJOIN("-",TRUE,_xlfn.XLOOKUP(VALUE(INDEX(_xlfn.TEXTSPLIT(B410,"-"),4)),'DN轉換表(必要)'!A:A,'DN轉換表(必要)'!B:B,,0),INDEX(_xlfn.TEXTSPLIT(B410,"-"),1),INDEX(_xlfn.TEXTSPLIT(B410,"-"),2),INDEX(_xlfn.TEXTSPLIT(B410,"-"),3),INDEX(_xlfn.TEXTSPLIT(B410,"-"),4),INDEX(_xlfn.TEXTSPLIT(B410,"-"),5)))</f>
        <v>2"-LIME-1705-AA2B-NA</v>
      </c>
      <c r="F410" s="3" t="str">
        <f>IFERROR(_xlfn.XLOOKUP(_xlfn.CONCAT(表格1[[#This Row],[Series NO]],"_",SUBSTITUTE(F$1,"REV.","")),版本控制!$F:$F,版本控制!$C:$C,,0),"")</f>
        <v>04/22/'25</v>
      </c>
      <c r="G410" s="3" t="str">
        <f>IFERROR(_xlfn.XLOOKUP(_xlfn.CONCAT(表格1[[#This Row],[Series NO]],"_",SUBSTITUTE(G$1,"REV.","")),版本控制!$F:$F,版本控制!$C:$C,,0),"")</f>
        <v/>
      </c>
      <c r="H410" s="3" t="str">
        <f>IFERROR(_xlfn.XLOOKUP(_xlfn.CONCAT(表格1[[#This Row],[Series NO]],"_",SUBSTITUTE(H$1,"REV.","")),版本控制!$F:$F,版本控制!$C:$C,,0),"")</f>
        <v/>
      </c>
      <c r="I410" s="3" t="str">
        <f>IFERROR(_xlfn.XLOOKUP(_xlfn.CONCAT(表格1[[#This Row],[Series NO]],"_",SUBSTITUTE(I$1,"REV.","")),版本控制!$F:$F,版本控制!$C:$C,,0),"")</f>
        <v/>
      </c>
      <c r="J410" s="3" t="str">
        <f>IFERROR(_xlfn.XLOOKUP(_xlfn.CONCAT(表格1[[#This Row],[Series NO]],"_",SUBSTITUTE(J$1,"REV.","")),版本控制!$F:$F,版本控制!$C:$C,,0),"")</f>
        <v/>
      </c>
      <c r="K410" s="3" t="str" cm="1">
        <f t="array" ref="K410">INDEX(F$1:J$1,1,MATCH(1,1/($F410:J410&lt;&gt;"")))</f>
        <v>REV.1</v>
      </c>
      <c r="L410" s="3" t="str" cm="1">
        <f t="array" ref="L410">LOOKUP(2,1/($F410:J410&lt;&gt;""),$F410:J410)</f>
        <v>04/22/'25</v>
      </c>
      <c r="M410" s="3"/>
      <c r="N410" s="3" t="str">
        <f t="shared" si="13"/>
        <v>0406</v>
      </c>
      <c r="O410" s="28"/>
      <c r="P410" s="15"/>
      <c r="Q410" s="22" cm="1">
        <f t="array" ref="Q410">_xlfn.XLOOKUP(INDEX(_xlfn.TEXTSPLIT(表格1[[#This Row],[LINE   NUMBER]],"-"),1),'DN轉換表(必要)'!B:B,'DN轉換表(必要)'!C:C,,0)</f>
        <v>2</v>
      </c>
      <c r="R410" s="22" t="str" cm="1">
        <f t="array" ref="R410">IF(IFERROR(MATCH(INDEX(_xlfn.TEXTSPLIT(表格1[[#This Row],[LINE   NUMBER]],"-"),2),介質清單!I:I,0)&gt;=1,FALSE),"Trim",INDEX(_xlfn.TEXTSPLIT(表格1[[#This Row],[LINE   NUMBER]],"-"),2))</f>
        <v>LIME</v>
      </c>
      <c r="S410" s="22" t="str" cm="1">
        <f t="array" ref="S41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1705</v>
      </c>
      <c r="T410" s="22" t="str" cm="1">
        <f t="array" ref="T410">IF(LEN(INDEX(_xlfn.TEXTSPLIT(表格1[[#This Row],[LINE   NUMBER]],"-"),4))=4,INDEX(_xlfn.TEXTSPLIT(表格1[[#This Row],[LINE   NUMBER]],"-"),4),IF(LEN(MID(E410,FIND("AA",E410,1),4))=4,MID(E410,FIND("AA",E410,1),4),"Wrong"))</f>
        <v>AA2B</v>
      </c>
      <c r="U410" s="22" t="str" cm="1">
        <f t="array" ref="U41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10" s="22" t="str">
        <f>_xlfn.XLOOKUP(表格1[[#This Row],[級數]],管道等级索引表!B:B,管道等级索引表!G:G,,0)</f>
        <v>A106 Gr.B
API 5L Gr.B
SAWH</v>
      </c>
      <c r="W410" s="22" t="s">
        <v>5</v>
      </c>
      <c r="X410" s="23"/>
      <c r="Y410" s="22"/>
      <c r="Z410" s="22" t="str">
        <f>_xlfn.CONCAT(表格1[[#This Row],[系統]],"-",表格1[[#This Row],[編號]])</f>
        <v>LIME-1705</v>
      </c>
      <c r="AA410" s="22"/>
      <c r="AB41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1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10" s="24" t="str">
        <f>IFERROR(_xlfn.XLOOKUP(表格1[[#This Row],[Line_No]],管道特性一覽表!A:A,管道特性一覽表!P:P,,0),"")</f>
        <v/>
      </c>
      <c r="AE410" s="24" t="str" cm="1">
        <f t="array" ref="AE410">_xlfn.IFNA(_xlfn.XLOOKUP(表格1[[#This Row],[Series NO]],'依TP NO.篩選'!A:A,'依TP NO.篩選'!R:R,,0),_xlfn.XLOOKUP(VALUE(表格1[[#This Row],[Series NO]]),VALUE('依TP NO.篩選'!A:A),'依TP NO.篩選'!R:R,,0))</f>
        <v>TP-032-VT</v>
      </c>
      <c r="AF410" s="24" t="str">
        <f>_xlfn.XLOOKUP(表格1[[#This Row],[系統]],介質清單!A:A,介質清單!B:B,,0)</f>
        <v>消石灰</v>
      </c>
      <c r="AG410" s="25" t="str">
        <f>IFERROR(_xlfn.XLOOKUP(表格1[[#This Row],[Line_No]],管道特性一覽表!A:A,管道特性一覽表!R:R,,0),"")</f>
        <v/>
      </c>
      <c r="AH410" s="22" t="s">
        <v>3433</v>
      </c>
      <c r="AI410" s="24"/>
      <c r="AJ41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1-13 奶白色</v>
      </c>
      <c r="AK410" s="2" t="str" cm="1">
        <f t="array" ref="AK410">IFERROR(_xlfn.TEXTJOIN("-",TRUE,INDEX(_xlfn.TEXTSPLIT(B410,"-"),1),INDEX(_xlfn.TEXTSPLIT(B410,"-"),2),INDEX(_xlfn.TEXTSPLIT(B410,"-"),4),INDEX(_xlfn.TEXTSPLIT(B410,"-"),5)),_xlfn.TEXTJOIN("-",TRUE,_xlfn.XLOOKUP(VALUE(INDEX(_xlfn.TEXTSPLIT(B410,"-"),4)),'DN轉換表(必要)'!A:A,'DN轉換表(必要)'!B:B,,0),INDEX(_xlfn.TEXTSPLIT(B410,"-"),1),INDEX(_xlfn.TEXTSPLIT(B410,"-"),2),INDEX(_xlfn.TEXTSPLIT(B410,"-"),3),INDEX(_xlfn.TEXTSPLIT(B410,"-"),4),INDEX(_xlfn.TEXTSPLIT(B410,"-"),5)))</f>
        <v>LIME-1705-AA2B-NA</v>
      </c>
      <c r="AL410" s="2" t="str">
        <f>IF(ISNUMBER(IFERROR(_xlfn.XLOOKUP(表格1[[#This Row],[Line_No]],'TEMP VALUE'!A:A,'DRAWING LIST'!A:A,,0),"")),"v","")</f>
        <v/>
      </c>
      <c r="AM410" s="2" t="str">
        <f>_xlfn.XLOOKUP(表格1[[#This Row],[Series NO]], 版本控制!$A:$A, 版本控制!$E:$E, , 0, -1)</f>
        <v>啟用</v>
      </c>
    </row>
    <row r="411" spans="1:39" hidden="1">
      <c r="A411" s="18">
        <f>'圖號清單-114.04.25'!A411</f>
        <v>407</v>
      </c>
      <c r="B411" s="14" t="str">
        <f>_xlfn.XLOOKUP(表格1[[#This Row],[Series NO]],'圖號清單-114.04.25'!A:A,'圖號清單-114.04.25'!B:B,,0)</f>
        <v>LIME-1706-50-AA2B-NA</v>
      </c>
      <c r="C411" s="3" t="str">
        <f>COUNTIF($AK$2:AK411, AK411) &amp; "/" &amp; COUNTIF($AK$2:$AK$3003, AK411)</f>
        <v>1/1</v>
      </c>
      <c r="D411" s="3" t="str">
        <f t="shared" si="14"/>
        <v>LIME-1706-50-AA2B-NA</v>
      </c>
      <c r="E411" s="14" t="str" cm="1">
        <f t="array" ref="E411">IFERROR(_xlfn.TEXTJOIN("-",TRUE,_xlfn.XLOOKUP(VALUE(INDEX(_xlfn.TEXTSPLIT(B411,"-"),3)),'DN轉換表(必要)'!A:A,'DN轉換表(必要)'!B:B,,0),INDEX(_xlfn.TEXTSPLIT(B411,"-"),1),INDEX(_xlfn.TEXTSPLIT(B411,"-"),2),INDEX(_xlfn.TEXTSPLIT(B411,"-"),4),INDEX(_xlfn.TEXTSPLIT(B411,"-"),5)),_xlfn.TEXTJOIN("-",TRUE,_xlfn.XLOOKUP(VALUE(INDEX(_xlfn.TEXTSPLIT(B411,"-"),4)),'DN轉換表(必要)'!A:A,'DN轉換表(必要)'!B:B,,0),INDEX(_xlfn.TEXTSPLIT(B411,"-"),1),INDEX(_xlfn.TEXTSPLIT(B411,"-"),2),INDEX(_xlfn.TEXTSPLIT(B411,"-"),3),INDEX(_xlfn.TEXTSPLIT(B411,"-"),4),INDEX(_xlfn.TEXTSPLIT(B411,"-"),5)))</f>
        <v>2"-LIME-1706-AA2B-NA</v>
      </c>
      <c r="F411" s="3" t="str">
        <f>IFERROR(_xlfn.XLOOKUP(_xlfn.CONCAT(表格1[[#This Row],[Series NO]],"_",SUBSTITUTE(F$1,"REV.","")),版本控制!$F:$F,版本控制!$C:$C,,0),"")</f>
        <v>04/22/'25</v>
      </c>
      <c r="G411" s="3" t="str">
        <f>IFERROR(_xlfn.XLOOKUP(_xlfn.CONCAT(表格1[[#This Row],[Series NO]],"_",SUBSTITUTE(G$1,"REV.","")),版本控制!$F:$F,版本控制!$C:$C,,0),"")</f>
        <v/>
      </c>
      <c r="H411" s="3" t="str">
        <f>IFERROR(_xlfn.XLOOKUP(_xlfn.CONCAT(表格1[[#This Row],[Series NO]],"_",SUBSTITUTE(H$1,"REV.","")),版本控制!$F:$F,版本控制!$C:$C,,0),"")</f>
        <v/>
      </c>
      <c r="I411" s="3" t="str">
        <f>IFERROR(_xlfn.XLOOKUP(_xlfn.CONCAT(表格1[[#This Row],[Series NO]],"_",SUBSTITUTE(I$1,"REV.","")),版本控制!$F:$F,版本控制!$C:$C,,0),"")</f>
        <v/>
      </c>
      <c r="J411" s="3" t="str">
        <f>IFERROR(_xlfn.XLOOKUP(_xlfn.CONCAT(表格1[[#This Row],[Series NO]],"_",SUBSTITUTE(J$1,"REV.","")),版本控制!$F:$F,版本控制!$C:$C,,0),"")</f>
        <v/>
      </c>
      <c r="K411" s="3" t="str" cm="1">
        <f t="array" ref="K411">INDEX(F$1:J$1,1,MATCH(1,1/($F411:J411&lt;&gt;"")))</f>
        <v>REV.1</v>
      </c>
      <c r="L411" s="3" t="str" cm="1">
        <f t="array" ref="L411">LOOKUP(2,1/($F411:J411&lt;&gt;""),$F411:J411)</f>
        <v>04/22/'25</v>
      </c>
      <c r="M411" s="3"/>
      <c r="N411" s="3" t="str">
        <f t="shared" si="13"/>
        <v>0407</v>
      </c>
      <c r="O411" s="28"/>
      <c r="P411" s="15"/>
      <c r="Q411" s="22" cm="1">
        <f t="array" ref="Q411">_xlfn.XLOOKUP(INDEX(_xlfn.TEXTSPLIT(表格1[[#This Row],[LINE   NUMBER]],"-"),1),'DN轉換表(必要)'!B:B,'DN轉換表(必要)'!C:C,,0)</f>
        <v>2</v>
      </c>
      <c r="R411" s="22" t="str" cm="1">
        <f t="array" ref="R411">IF(IFERROR(MATCH(INDEX(_xlfn.TEXTSPLIT(表格1[[#This Row],[LINE   NUMBER]],"-"),2),介質清單!I:I,0)&gt;=1,FALSE),"Trim",INDEX(_xlfn.TEXTSPLIT(表格1[[#This Row],[LINE   NUMBER]],"-"),2))</f>
        <v>LIME</v>
      </c>
      <c r="S411" s="22" t="str" cm="1">
        <f t="array" ref="S41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1706</v>
      </c>
      <c r="T411" s="22" t="str" cm="1">
        <f t="array" ref="T411">IF(LEN(INDEX(_xlfn.TEXTSPLIT(表格1[[#This Row],[LINE   NUMBER]],"-"),4))=4,INDEX(_xlfn.TEXTSPLIT(表格1[[#This Row],[LINE   NUMBER]],"-"),4),IF(LEN(MID(E411,FIND("AA",E411,1),4))=4,MID(E411,FIND("AA",E411,1),4),"Wrong"))</f>
        <v>AA2B</v>
      </c>
      <c r="U411" s="22" t="str" cm="1">
        <f t="array" ref="U41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11" s="22" t="str">
        <f>_xlfn.XLOOKUP(表格1[[#This Row],[級數]],管道等级索引表!B:B,管道等级索引表!G:G,,0)</f>
        <v>A106 Gr.B
API 5L Gr.B
SAWH</v>
      </c>
      <c r="W411" s="22" t="s">
        <v>5</v>
      </c>
      <c r="X411" s="23"/>
      <c r="Y411" s="22"/>
      <c r="Z411" s="22" t="str">
        <f>_xlfn.CONCAT(表格1[[#This Row],[系統]],"-",表格1[[#This Row],[編號]])</f>
        <v>LIME-1706</v>
      </c>
      <c r="AA411" s="22"/>
      <c r="AB41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1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11" s="24" t="str">
        <f>IFERROR(_xlfn.XLOOKUP(表格1[[#This Row],[Line_No]],管道特性一覽表!A:A,管道特性一覽表!P:P,,0),"")</f>
        <v/>
      </c>
      <c r="AE411" s="24" t="str" cm="1">
        <f t="array" ref="AE411">_xlfn.IFNA(_xlfn.XLOOKUP(表格1[[#This Row],[Series NO]],'依TP NO.篩選'!A:A,'依TP NO.篩選'!R:R,,0),_xlfn.XLOOKUP(VALUE(表格1[[#This Row],[Series NO]]),VALUE('依TP NO.篩選'!A:A),'依TP NO.篩選'!R:R,,0))</f>
        <v>TP-032-VT</v>
      </c>
      <c r="AF411" s="24" t="str">
        <f>_xlfn.XLOOKUP(表格1[[#This Row],[系統]],介質清單!A:A,介質清單!B:B,,0)</f>
        <v>消石灰</v>
      </c>
      <c r="AG411" s="25" t="str">
        <f>IFERROR(_xlfn.XLOOKUP(表格1[[#This Row],[Line_No]],管道特性一覽表!A:A,管道特性一覽表!R:R,,0),"")</f>
        <v/>
      </c>
      <c r="AH411" s="22" t="s">
        <v>3433</v>
      </c>
      <c r="AI411" s="24"/>
      <c r="AJ41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1-13 奶白色</v>
      </c>
      <c r="AK411" s="2" t="str" cm="1">
        <f t="array" ref="AK411">IFERROR(_xlfn.TEXTJOIN("-",TRUE,INDEX(_xlfn.TEXTSPLIT(B411,"-"),1),INDEX(_xlfn.TEXTSPLIT(B411,"-"),2),INDEX(_xlfn.TEXTSPLIT(B411,"-"),4),INDEX(_xlfn.TEXTSPLIT(B411,"-"),5)),_xlfn.TEXTJOIN("-",TRUE,_xlfn.XLOOKUP(VALUE(INDEX(_xlfn.TEXTSPLIT(B411,"-"),4)),'DN轉換表(必要)'!A:A,'DN轉換表(必要)'!B:B,,0),INDEX(_xlfn.TEXTSPLIT(B411,"-"),1),INDEX(_xlfn.TEXTSPLIT(B411,"-"),2),INDEX(_xlfn.TEXTSPLIT(B411,"-"),3),INDEX(_xlfn.TEXTSPLIT(B411,"-"),4),INDEX(_xlfn.TEXTSPLIT(B411,"-"),5)))</f>
        <v>LIME-1706-AA2B-NA</v>
      </c>
      <c r="AL411" s="2" t="str">
        <f>IF(ISNUMBER(IFERROR(_xlfn.XLOOKUP(表格1[[#This Row],[Line_No]],'TEMP VALUE'!A:A,'DRAWING LIST'!A:A,,0),"")),"v","")</f>
        <v/>
      </c>
      <c r="AM411" s="2" t="str">
        <f>_xlfn.XLOOKUP(表格1[[#This Row],[Series NO]], 版本控制!$A:$A, 版本控制!$E:$E, , 0, -1)</f>
        <v>啟用</v>
      </c>
    </row>
    <row r="412" spans="1:39" hidden="1">
      <c r="A412" s="18">
        <f>'圖號清單-114.04.25'!A412</f>
        <v>408</v>
      </c>
      <c r="B412" s="14" t="str">
        <f>_xlfn.XLOOKUP(表格1[[#This Row],[Series NO]],'圖號清單-114.04.25'!A:A,'圖號清單-114.04.25'!B:B,,0)</f>
        <v>LS-R1001-50-AA1B-NA</v>
      </c>
      <c r="C412" s="3" t="str">
        <f>COUNTIF($AK$2:AK412, AK412) &amp; "/" &amp; COUNTIF($AK$2:$AK$3003, AK412)</f>
        <v>1/1</v>
      </c>
      <c r="D412" s="3" t="str">
        <f t="shared" si="14"/>
        <v>LS-R1001-50-AA1B-NA</v>
      </c>
      <c r="E412" s="14" t="str" cm="1">
        <f t="array" ref="E412">IFERROR(_xlfn.TEXTJOIN("-",TRUE,_xlfn.XLOOKUP(VALUE(INDEX(_xlfn.TEXTSPLIT(B412,"-"),3)),'DN轉換表(必要)'!A:A,'DN轉換表(必要)'!B:B,,0),INDEX(_xlfn.TEXTSPLIT(B412,"-"),1),INDEX(_xlfn.TEXTSPLIT(B412,"-"),2),INDEX(_xlfn.TEXTSPLIT(B412,"-"),4),INDEX(_xlfn.TEXTSPLIT(B412,"-"),5)),_xlfn.TEXTJOIN("-",TRUE,_xlfn.XLOOKUP(VALUE(INDEX(_xlfn.TEXTSPLIT(B412,"-"),4)),'DN轉換表(必要)'!A:A,'DN轉換表(必要)'!B:B,,0),INDEX(_xlfn.TEXTSPLIT(B412,"-"),1),INDEX(_xlfn.TEXTSPLIT(B412,"-"),2),INDEX(_xlfn.TEXTSPLIT(B412,"-"),3),INDEX(_xlfn.TEXTSPLIT(B412,"-"),4),INDEX(_xlfn.TEXTSPLIT(B412,"-"),5)))</f>
        <v>2"-LS-R1001-AA1B-NA</v>
      </c>
      <c r="F412" s="3" t="str">
        <f>IFERROR(_xlfn.XLOOKUP(_xlfn.CONCAT(表格1[[#This Row],[Series NO]],"_",SUBSTITUTE(F$1,"REV.","")),版本控制!$F:$F,版本控制!$C:$C,,0),"")</f>
        <v>04/22/'25</v>
      </c>
      <c r="G412" s="3" t="str">
        <f>IFERROR(_xlfn.XLOOKUP(_xlfn.CONCAT(表格1[[#This Row],[Series NO]],"_",SUBSTITUTE(G$1,"REV.","")),版本控制!$F:$F,版本控制!$C:$C,,0),"")</f>
        <v/>
      </c>
      <c r="H412" s="3" t="str">
        <f>IFERROR(_xlfn.XLOOKUP(_xlfn.CONCAT(表格1[[#This Row],[Series NO]],"_",SUBSTITUTE(H$1,"REV.","")),版本控制!$F:$F,版本控制!$C:$C,,0),"")</f>
        <v/>
      </c>
      <c r="I412" s="3" t="str">
        <f>IFERROR(_xlfn.XLOOKUP(_xlfn.CONCAT(表格1[[#This Row],[Series NO]],"_",SUBSTITUTE(I$1,"REV.","")),版本控制!$F:$F,版本控制!$C:$C,,0),"")</f>
        <v/>
      </c>
      <c r="J412" s="3" t="str">
        <f>IFERROR(_xlfn.XLOOKUP(_xlfn.CONCAT(表格1[[#This Row],[Series NO]],"_",SUBSTITUTE(J$1,"REV.","")),版本控制!$F:$F,版本控制!$C:$C,,0),"")</f>
        <v/>
      </c>
      <c r="K412" s="3" t="str" cm="1">
        <f t="array" ref="K412">INDEX(F$1:J$1,1,MATCH(1,1/($F412:J412&lt;&gt;"")))</f>
        <v>REV.1</v>
      </c>
      <c r="L412" s="3" t="str" cm="1">
        <f t="array" ref="L412">LOOKUP(2,1/($F412:J412&lt;&gt;""),$F412:J412)</f>
        <v>04/22/'25</v>
      </c>
      <c r="M412" s="3"/>
      <c r="N412" s="3" t="str">
        <f t="shared" si="13"/>
        <v>0408</v>
      </c>
      <c r="O412" s="28"/>
      <c r="P412" s="15"/>
      <c r="Q412" s="22" cm="1">
        <f t="array" ref="Q412">_xlfn.XLOOKUP(INDEX(_xlfn.TEXTSPLIT(表格1[[#This Row],[LINE   NUMBER]],"-"),1),'DN轉換表(必要)'!B:B,'DN轉換表(必要)'!C:C,,0)</f>
        <v>2</v>
      </c>
      <c r="R412" s="22" t="str" cm="1">
        <f t="array" ref="R412">IF(IFERROR(MATCH(INDEX(_xlfn.TEXTSPLIT(表格1[[#This Row],[LINE   NUMBER]],"-"),2),介質清單!I:I,0)&gt;=1,FALSE),"Trim",INDEX(_xlfn.TEXTSPLIT(表格1[[#This Row],[LINE   NUMBER]],"-"),2))</f>
        <v>Trim</v>
      </c>
      <c r="S412" s="22" t="str" cm="1">
        <f t="array" ref="S41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LS-R1001</v>
      </c>
      <c r="T412" s="22" t="str" cm="1">
        <f t="array" ref="T412">IF(LEN(INDEX(_xlfn.TEXTSPLIT(表格1[[#This Row],[LINE   NUMBER]],"-"),4))=4,INDEX(_xlfn.TEXTSPLIT(表格1[[#This Row],[LINE   NUMBER]],"-"),4),IF(LEN(MID(E412,FIND("AA",E412,1),4))=4,MID(E412,FIND("AA",E412,1),4),"Wrong"))</f>
        <v>AA1B</v>
      </c>
      <c r="U412" s="22" t="str" cm="1">
        <f t="array" ref="U41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12" s="22" t="str">
        <f>_xlfn.XLOOKUP(表格1[[#This Row],[級數]],管道等级索引表!B:B,管道等级索引表!G:G,,0)</f>
        <v>A106 Gr.B
API 5L Gr.B
SAWH</v>
      </c>
      <c r="W412" s="22" t="s">
        <v>5</v>
      </c>
      <c r="X412" s="23"/>
      <c r="Y412" s="22"/>
      <c r="Z412" s="22" t="str">
        <f>_xlfn.CONCAT(表格1[[#This Row],[系統]],"-",表格1[[#This Row],[編號]])</f>
        <v>Trim-LS-R1001</v>
      </c>
      <c r="AA412" s="22"/>
      <c r="AB412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1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12" s="24" t="str">
        <f>IFERROR(_xlfn.XLOOKUP(表格1[[#This Row],[Line_No]],管道特性一覽表!A:A,管道特性一覽表!P:P,,0),"")</f>
        <v/>
      </c>
      <c r="AE412" s="24" t="str" cm="1">
        <f t="array" ref="AE412">_xlfn.IFNA(_xlfn.XLOOKUP(表格1[[#This Row],[Series NO]],'依TP NO.篩選'!A:A,'依TP NO.篩選'!R:R,,0),_xlfn.XLOOKUP(VALUE(表格1[[#This Row],[Series NO]]),VALUE('依TP NO.篩選'!A:A),'依TP NO.篩選'!R:R,,0))</f>
        <v>R101V1-Trim</v>
      </c>
      <c r="AF412" s="24" t="str">
        <f>_xlfn.XLOOKUP(表格1[[#This Row],[系統]],介質清單!A:A,介質清單!B:B,,0)</f>
        <v>Trim</v>
      </c>
      <c r="AG412" s="25" t="str">
        <f>IFERROR(_xlfn.XLOOKUP(表格1[[#This Row],[Line_No]],管道特性一覽表!A:A,管道特性一覽表!R:R,,0),"")</f>
        <v/>
      </c>
      <c r="AH412" s="22"/>
      <c r="AI412" s="24"/>
      <c r="AJ41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12" s="2" t="str" cm="1">
        <f t="array" ref="AK412">IFERROR(_xlfn.TEXTJOIN("-",TRUE,INDEX(_xlfn.TEXTSPLIT(B412,"-"),1),INDEX(_xlfn.TEXTSPLIT(B412,"-"),2),INDEX(_xlfn.TEXTSPLIT(B412,"-"),4),INDEX(_xlfn.TEXTSPLIT(B412,"-"),5)),_xlfn.TEXTJOIN("-",TRUE,_xlfn.XLOOKUP(VALUE(INDEX(_xlfn.TEXTSPLIT(B412,"-"),4)),'DN轉換表(必要)'!A:A,'DN轉換表(必要)'!B:B,,0),INDEX(_xlfn.TEXTSPLIT(B412,"-"),1),INDEX(_xlfn.TEXTSPLIT(B412,"-"),2),INDEX(_xlfn.TEXTSPLIT(B412,"-"),3),INDEX(_xlfn.TEXTSPLIT(B412,"-"),4),INDEX(_xlfn.TEXTSPLIT(B412,"-"),5)))</f>
        <v>LS-R1001-AA1B-NA</v>
      </c>
      <c r="AL412" s="2" t="str">
        <f>IF(ISNUMBER(IFERROR(_xlfn.XLOOKUP(表格1[[#This Row],[Line_No]],'TEMP VALUE'!A:A,'DRAWING LIST'!A:A,,0),"")),"v","")</f>
        <v/>
      </c>
      <c r="AM412" s="2" t="str">
        <f>_xlfn.XLOOKUP(表格1[[#This Row],[Series NO]], 版本控制!$A:$A, 版本控制!$E:$E, , 0, -1)</f>
        <v>啟用</v>
      </c>
    </row>
    <row r="413" spans="1:39" hidden="1">
      <c r="A413" s="18">
        <f>'圖號清單-114.04.25'!A413</f>
        <v>409</v>
      </c>
      <c r="B413" s="14" t="str">
        <f>_xlfn.XLOOKUP(表格1[[#This Row],[Series NO]],'圖號清單-114.04.25'!A:A,'圖號清單-114.04.25'!B:B,,0)</f>
        <v>LS-R1002-50-AA1B-NA</v>
      </c>
      <c r="C413" s="3" t="str">
        <f>COUNTIF($AK$2:AK413, AK413) &amp; "/" &amp; COUNTIF($AK$2:$AK$3003, AK413)</f>
        <v>1/1</v>
      </c>
      <c r="D413" s="3" t="str">
        <f t="shared" si="14"/>
        <v>LS-R1002-50-AA1B-NA</v>
      </c>
      <c r="E413" s="14" t="str" cm="1">
        <f t="array" ref="E413">IFERROR(_xlfn.TEXTJOIN("-",TRUE,_xlfn.XLOOKUP(VALUE(INDEX(_xlfn.TEXTSPLIT(B413,"-"),3)),'DN轉換表(必要)'!A:A,'DN轉換表(必要)'!B:B,,0),INDEX(_xlfn.TEXTSPLIT(B413,"-"),1),INDEX(_xlfn.TEXTSPLIT(B413,"-"),2),INDEX(_xlfn.TEXTSPLIT(B413,"-"),4),INDEX(_xlfn.TEXTSPLIT(B413,"-"),5)),_xlfn.TEXTJOIN("-",TRUE,_xlfn.XLOOKUP(VALUE(INDEX(_xlfn.TEXTSPLIT(B413,"-"),4)),'DN轉換表(必要)'!A:A,'DN轉換表(必要)'!B:B,,0),INDEX(_xlfn.TEXTSPLIT(B413,"-"),1),INDEX(_xlfn.TEXTSPLIT(B413,"-"),2),INDEX(_xlfn.TEXTSPLIT(B413,"-"),3),INDEX(_xlfn.TEXTSPLIT(B413,"-"),4),INDEX(_xlfn.TEXTSPLIT(B413,"-"),5)))</f>
        <v>2"-LS-R1002-AA1B-NA</v>
      </c>
      <c r="F413" s="3" t="str">
        <f>IFERROR(_xlfn.XLOOKUP(_xlfn.CONCAT(表格1[[#This Row],[Series NO]],"_",SUBSTITUTE(F$1,"REV.","")),版本控制!$F:$F,版本控制!$C:$C,,0),"")</f>
        <v>04/22/'25</v>
      </c>
      <c r="G413" s="3" t="str">
        <f>IFERROR(_xlfn.XLOOKUP(_xlfn.CONCAT(表格1[[#This Row],[Series NO]],"_",SUBSTITUTE(G$1,"REV.","")),版本控制!$F:$F,版本控制!$C:$C,,0),"")</f>
        <v/>
      </c>
      <c r="H413" s="3" t="str">
        <f>IFERROR(_xlfn.XLOOKUP(_xlfn.CONCAT(表格1[[#This Row],[Series NO]],"_",SUBSTITUTE(H$1,"REV.","")),版本控制!$F:$F,版本控制!$C:$C,,0),"")</f>
        <v/>
      </c>
      <c r="I413" s="3" t="str">
        <f>IFERROR(_xlfn.XLOOKUP(_xlfn.CONCAT(表格1[[#This Row],[Series NO]],"_",SUBSTITUTE(I$1,"REV.","")),版本控制!$F:$F,版本控制!$C:$C,,0),"")</f>
        <v/>
      </c>
      <c r="J413" s="3" t="str">
        <f>IFERROR(_xlfn.XLOOKUP(_xlfn.CONCAT(表格1[[#This Row],[Series NO]],"_",SUBSTITUTE(J$1,"REV.","")),版本控制!$F:$F,版本控制!$C:$C,,0),"")</f>
        <v/>
      </c>
      <c r="K413" s="3" t="str" cm="1">
        <f t="array" ref="K413">INDEX(F$1:J$1,1,MATCH(1,1/($F413:J413&lt;&gt;"")))</f>
        <v>REV.1</v>
      </c>
      <c r="L413" s="3" t="str" cm="1">
        <f t="array" ref="L413">LOOKUP(2,1/($F413:J413&lt;&gt;""),$F413:J413)</f>
        <v>04/22/'25</v>
      </c>
      <c r="M413" s="3"/>
      <c r="N413" s="3" t="str">
        <f t="shared" si="13"/>
        <v>0409</v>
      </c>
      <c r="O413" s="28"/>
      <c r="P413" s="15"/>
      <c r="Q413" s="22" cm="1">
        <f t="array" ref="Q413">_xlfn.XLOOKUP(INDEX(_xlfn.TEXTSPLIT(表格1[[#This Row],[LINE   NUMBER]],"-"),1),'DN轉換表(必要)'!B:B,'DN轉換表(必要)'!C:C,,0)</f>
        <v>2</v>
      </c>
      <c r="R413" s="22" t="str" cm="1">
        <f t="array" ref="R413">IF(IFERROR(MATCH(INDEX(_xlfn.TEXTSPLIT(表格1[[#This Row],[LINE   NUMBER]],"-"),2),介質清單!I:I,0)&gt;=1,FALSE),"Trim",INDEX(_xlfn.TEXTSPLIT(表格1[[#This Row],[LINE   NUMBER]],"-"),2))</f>
        <v>Trim</v>
      </c>
      <c r="S413" s="22" t="str" cm="1">
        <f t="array" ref="S41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LS-R1002</v>
      </c>
      <c r="T413" s="22" t="str" cm="1">
        <f t="array" ref="T413">IF(LEN(INDEX(_xlfn.TEXTSPLIT(表格1[[#This Row],[LINE   NUMBER]],"-"),4))=4,INDEX(_xlfn.TEXTSPLIT(表格1[[#This Row],[LINE   NUMBER]],"-"),4),IF(LEN(MID(E413,FIND("AA",E413,1),4))=4,MID(E413,FIND("AA",E413,1),4),"Wrong"))</f>
        <v>AA1B</v>
      </c>
      <c r="U413" s="22" t="str" cm="1">
        <f t="array" ref="U41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13" s="22" t="str">
        <f>_xlfn.XLOOKUP(表格1[[#This Row],[級數]],管道等级索引表!B:B,管道等级索引表!G:G,,0)</f>
        <v>A106 Gr.B
API 5L Gr.B
SAWH</v>
      </c>
      <c r="W413" s="22" t="s">
        <v>5</v>
      </c>
      <c r="X413" s="23"/>
      <c r="Y413" s="22"/>
      <c r="Z413" s="22" t="str">
        <f>_xlfn.CONCAT(表格1[[#This Row],[系統]],"-",表格1[[#This Row],[編號]])</f>
        <v>Trim-LS-R1002</v>
      </c>
      <c r="AA413" s="22"/>
      <c r="AB41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1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13" s="24" t="str">
        <f>IFERROR(_xlfn.XLOOKUP(表格1[[#This Row],[Line_No]],管道特性一覽表!A:A,管道特性一覽表!P:P,,0),"")</f>
        <v/>
      </c>
      <c r="AE413" s="24" t="str" cm="1">
        <f t="array" ref="AE413">_xlfn.IFNA(_xlfn.XLOOKUP(表格1[[#This Row],[Series NO]],'依TP NO.篩選'!A:A,'依TP NO.篩選'!R:R,,0),_xlfn.XLOOKUP(VALUE(表格1[[#This Row],[Series NO]]),VALUE('依TP NO.篩選'!A:A),'依TP NO.篩選'!R:R,,0))</f>
        <v>R101V2-Trim</v>
      </c>
      <c r="AF413" s="24" t="str">
        <f>_xlfn.XLOOKUP(表格1[[#This Row],[系統]],介質清單!A:A,介質清單!B:B,,0)</f>
        <v>Trim</v>
      </c>
      <c r="AG413" s="25" t="str">
        <f>IFERROR(_xlfn.XLOOKUP(表格1[[#This Row],[Line_No]],管道特性一覽表!A:A,管道特性一覽表!R:R,,0),"")</f>
        <v/>
      </c>
      <c r="AH413" s="22"/>
      <c r="AI413" s="24"/>
      <c r="AJ41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13" s="2" t="str" cm="1">
        <f t="array" ref="AK413">IFERROR(_xlfn.TEXTJOIN("-",TRUE,INDEX(_xlfn.TEXTSPLIT(B413,"-"),1),INDEX(_xlfn.TEXTSPLIT(B413,"-"),2),INDEX(_xlfn.TEXTSPLIT(B413,"-"),4),INDEX(_xlfn.TEXTSPLIT(B413,"-"),5)),_xlfn.TEXTJOIN("-",TRUE,_xlfn.XLOOKUP(VALUE(INDEX(_xlfn.TEXTSPLIT(B413,"-"),4)),'DN轉換表(必要)'!A:A,'DN轉換表(必要)'!B:B,,0),INDEX(_xlfn.TEXTSPLIT(B413,"-"),1),INDEX(_xlfn.TEXTSPLIT(B413,"-"),2),INDEX(_xlfn.TEXTSPLIT(B413,"-"),3),INDEX(_xlfn.TEXTSPLIT(B413,"-"),4),INDEX(_xlfn.TEXTSPLIT(B413,"-"),5)))</f>
        <v>LS-R1002-AA1B-NA</v>
      </c>
      <c r="AL413" s="2" t="str">
        <f>IF(ISNUMBER(IFERROR(_xlfn.XLOOKUP(表格1[[#This Row],[Line_No]],'TEMP VALUE'!A:A,'DRAWING LIST'!A:A,,0),"")),"v","")</f>
        <v/>
      </c>
      <c r="AM413" s="2" t="str">
        <f>_xlfn.XLOOKUP(表格1[[#This Row],[Series NO]], 版本控制!$A:$A, 版本控制!$E:$E, , 0, -1)</f>
        <v>啟用</v>
      </c>
    </row>
    <row r="414" spans="1:39" hidden="1">
      <c r="A414" s="18">
        <f>'圖號清單-114.04.25'!A414</f>
        <v>410</v>
      </c>
      <c r="B414" s="14" t="str">
        <f>_xlfn.XLOOKUP(表格1[[#This Row],[Series NO]],'圖號清單-114.04.25'!A:A,'圖號清單-114.04.25'!B:B,,0)</f>
        <v>LS-R1003-50-AA1E-NA</v>
      </c>
      <c r="C414" s="3" t="str">
        <f>COUNTIF($AK$2:AK414, AK414) &amp; "/" &amp; COUNTIF($AK$2:$AK$3003, AK414)</f>
        <v>1/1</v>
      </c>
      <c r="D414" s="3" t="str">
        <f t="shared" si="14"/>
        <v>LS-R1003-50-AA1E-NA</v>
      </c>
      <c r="E414" s="14" t="str" cm="1">
        <f t="array" ref="E414">IFERROR(_xlfn.TEXTJOIN("-",TRUE,_xlfn.XLOOKUP(VALUE(INDEX(_xlfn.TEXTSPLIT(B414,"-"),3)),'DN轉換表(必要)'!A:A,'DN轉換表(必要)'!B:B,,0),INDEX(_xlfn.TEXTSPLIT(B414,"-"),1),INDEX(_xlfn.TEXTSPLIT(B414,"-"),2),INDEX(_xlfn.TEXTSPLIT(B414,"-"),4),INDEX(_xlfn.TEXTSPLIT(B414,"-"),5)),_xlfn.TEXTJOIN("-",TRUE,_xlfn.XLOOKUP(VALUE(INDEX(_xlfn.TEXTSPLIT(B414,"-"),4)),'DN轉換表(必要)'!A:A,'DN轉換表(必要)'!B:B,,0),INDEX(_xlfn.TEXTSPLIT(B414,"-"),1),INDEX(_xlfn.TEXTSPLIT(B414,"-"),2),INDEX(_xlfn.TEXTSPLIT(B414,"-"),3),INDEX(_xlfn.TEXTSPLIT(B414,"-"),4),INDEX(_xlfn.TEXTSPLIT(B414,"-"),5)))</f>
        <v>2"-LS-R1003-AA1E-NA</v>
      </c>
      <c r="F414" s="3" t="str">
        <f>IFERROR(_xlfn.XLOOKUP(_xlfn.CONCAT(表格1[[#This Row],[Series NO]],"_",SUBSTITUTE(F$1,"REV.","")),版本控制!$F:$F,版本控制!$C:$C,,0),"")</f>
        <v>04/22/'25</v>
      </c>
      <c r="G414" s="3" t="str">
        <f>IFERROR(_xlfn.XLOOKUP(_xlfn.CONCAT(表格1[[#This Row],[Series NO]],"_",SUBSTITUTE(G$1,"REV.","")),版本控制!$F:$F,版本控制!$C:$C,,0),"")</f>
        <v/>
      </c>
      <c r="H414" s="3" t="str">
        <f>IFERROR(_xlfn.XLOOKUP(_xlfn.CONCAT(表格1[[#This Row],[Series NO]],"_",SUBSTITUTE(H$1,"REV.","")),版本控制!$F:$F,版本控制!$C:$C,,0),"")</f>
        <v/>
      </c>
      <c r="I414" s="3" t="str">
        <f>IFERROR(_xlfn.XLOOKUP(_xlfn.CONCAT(表格1[[#This Row],[Series NO]],"_",SUBSTITUTE(I$1,"REV.","")),版本控制!$F:$F,版本控制!$C:$C,,0),"")</f>
        <v/>
      </c>
      <c r="J414" s="3" t="str">
        <f>IFERROR(_xlfn.XLOOKUP(_xlfn.CONCAT(表格1[[#This Row],[Series NO]],"_",SUBSTITUTE(J$1,"REV.","")),版本控制!$F:$F,版本控制!$C:$C,,0),"")</f>
        <v/>
      </c>
      <c r="K414" s="3" t="str" cm="1">
        <f t="array" ref="K414">INDEX(F$1:J$1,1,MATCH(1,1/($F414:J414&lt;&gt;"")))</f>
        <v>REV.1</v>
      </c>
      <c r="L414" s="3" t="str" cm="1">
        <f t="array" ref="L414">LOOKUP(2,1/($F414:J414&lt;&gt;""),$F414:J414)</f>
        <v>04/22/'25</v>
      </c>
      <c r="M414" s="3"/>
      <c r="N414" s="3" t="str">
        <f t="shared" si="13"/>
        <v>0410</v>
      </c>
      <c r="O414" s="28"/>
      <c r="P414" s="15"/>
      <c r="Q414" s="22" cm="1">
        <f t="array" ref="Q414">_xlfn.XLOOKUP(INDEX(_xlfn.TEXTSPLIT(表格1[[#This Row],[LINE   NUMBER]],"-"),1),'DN轉換表(必要)'!B:B,'DN轉換表(必要)'!C:C,,0)</f>
        <v>2</v>
      </c>
      <c r="R414" s="22" t="str" cm="1">
        <f t="array" ref="R414">IF(IFERROR(MATCH(INDEX(_xlfn.TEXTSPLIT(表格1[[#This Row],[LINE   NUMBER]],"-"),2),介質清單!I:I,0)&gt;=1,FALSE),"Trim",INDEX(_xlfn.TEXTSPLIT(表格1[[#This Row],[LINE   NUMBER]],"-"),2))</f>
        <v>Trim</v>
      </c>
      <c r="S414" s="22" t="str" cm="1">
        <f t="array" ref="S41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LS-R1003</v>
      </c>
      <c r="T414" s="22" t="str" cm="1">
        <f t="array" ref="T414">IF(LEN(INDEX(_xlfn.TEXTSPLIT(表格1[[#This Row],[LINE   NUMBER]],"-"),4))=4,INDEX(_xlfn.TEXTSPLIT(表格1[[#This Row],[LINE   NUMBER]],"-"),4),IF(LEN(MID(E414,FIND("AA",E414,1),4))=4,MID(E414,FIND("AA",E414,1),4),"Wrong"))</f>
        <v>AA1E</v>
      </c>
      <c r="U414" s="22" t="str" cm="1">
        <f t="array" ref="U41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14" s="22" t="str">
        <f>_xlfn.XLOOKUP(表格1[[#This Row],[級數]],管道等级索引表!B:B,管道等级索引表!G:G,,0)</f>
        <v>TP304</v>
      </c>
      <c r="W414" s="22" t="s">
        <v>5</v>
      </c>
      <c r="X414" s="23"/>
      <c r="Y414" s="22"/>
      <c r="Z414" s="22" t="str">
        <f>_xlfn.CONCAT(表格1[[#This Row],[系統]],"-",表格1[[#This Row],[編號]])</f>
        <v>Trim-LS-R1003</v>
      </c>
      <c r="AA414" s="22"/>
      <c r="AB414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1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14" s="24" t="str">
        <f>IFERROR(_xlfn.XLOOKUP(表格1[[#This Row],[Line_No]],管道特性一覽表!A:A,管道特性一覽表!P:P,,0),"")</f>
        <v/>
      </c>
      <c r="AE414" s="24" t="str" cm="1">
        <f t="array" ref="AE414">_xlfn.IFNA(_xlfn.XLOOKUP(表格1[[#This Row],[Series NO]],'依TP NO.篩選'!A:A,'依TP NO.篩選'!R:R,,0),_xlfn.XLOOKUP(VALUE(表格1[[#This Row],[Series NO]]),VALUE('依TP NO.篩選'!A:A),'依TP NO.篩選'!R:R,,0))</f>
        <v>R106V1-Trim</v>
      </c>
      <c r="AF414" s="24" t="str">
        <f>_xlfn.XLOOKUP(表格1[[#This Row],[系統]],介質清單!A:A,介質清單!B:B,,0)</f>
        <v>Trim</v>
      </c>
      <c r="AG414" s="25" t="str">
        <f>IFERROR(_xlfn.XLOOKUP(表格1[[#This Row],[Line_No]],管道特性一覽表!A:A,管道特性一覽表!R:R,,0),"")</f>
        <v/>
      </c>
      <c r="AH414" s="22"/>
      <c r="AI414" s="24"/>
      <c r="AJ41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14" s="2" t="str" cm="1">
        <f t="array" ref="AK414">IFERROR(_xlfn.TEXTJOIN("-",TRUE,INDEX(_xlfn.TEXTSPLIT(B414,"-"),1),INDEX(_xlfn.TEXTSPLIT(B414,"-"),2),INDEX(_xlfn.TEXTSPLIT(B414,"-"),4),INDEX(_xlfn.TEXTSPLIT(B414,"-"),5)),_xlfn.TEXTJOIN("-",TRUE,_xlfn.XLOOKUP(VALUE(INDEX(_xlfn.TEXTSPLIT(B414,"-"),4)),'DN轉換表(必要)'!A:A,'DN轉換表(必要)'!B:B,,0),INDEX(_xlfn.TEXTSPLIT(B414,"-"),1),INDEX(_xlfn.TEXTSPLIT(B414,"-"),2),INDEX(_xlfn.TEXTSPLIT(B414,"-"),3),INDEX(_xlfn.TEXTSPLIT(B414,"-"),4),INDEX(_xlfn.TEXTSPLIT(B414,"-"),5)))</f>
        <v>LS-R1003-AA1E-NA</v>
      </c>
      <c r="AL414" s="2" t="str">
        <f>IF(ISNUMBER(IFERROR(_xlfn.XLOOKUP(表格1[[#This Row],[Line_No]],'TEMP VALUE'!A:A,'DRAWING LIST'!A:A,,0),"")),"v","")</f>
        <v/>
      </c>
      <c r="AM414" s="2" t="str">
        <f>_xlfn.XLOOKUP(表格1[[#This Row],[Series NO]], 版本控制!$A:$A, 版本控制!$E:$E, , 0, -1)</f>
        <v>啟用</v>
      </c>
    </row>
    <row r="415" spans="1:39" hidden="1">
      <c r="A415" s="18">
        <f>'圖號清單-114.04.25'!A415</f>
        <v>411</v>
      </c>
      <c r="B415" s="14" t="str">
        <f>_xlfn.XLOOKUP(表格1[[#This Row],[Series NO]],'圖號清單-114.04.25'!A:A,'圖號清單-114.04.25'!B:B,,0)</f>
        <v>LS-R1004-50-AA1E-NA</v>
      </c>
      <c r="C415" s="3" t="str">
        <f>COUNTIF($AK$2:AK415, AK415) &amp; "/" &amp; COUNTIF($AK$2:$AK$3003, AK415)</f>
        <v>1/1</v>
      </c>
      <c r="D415" s="3" t="str">
        <f t="shared" si="14"/>
        <v>LS-R1004-50-AA1E-NA</v>
      </c>
      <c r="E415" s="14" t="str" cm="1">
        <f t="array" ref="E415">IFERROR(_xlfn.TEXTJOIN("-",TRUE,_xlfn.XLOOKUP(VALUE(INDEX(_xlfn.TEXTSPLIT(B415,"-"),3)),'DN轉換表(必要)'!A:A,'DN轉換表(必要)'!B:B,,0),INDEX(_xlfn.TEXTSPLIT(B415,"-"),1),INDEX(_xlfn.TEXTSPLIT(B415,"-"),2),INDEX(_xlfn.TEXTSPLIT(B415,"-"),4),INDEX(_xlfn.TEXTSPLIT(B415,"-"),5)),_xlfn.TEXTJOIN("-",TRUE,_xlfn.XLOOKUP(VALUE(INDEX(_xlfn.TEXTSPLIT(B415,"-"),4)),'DN轉換表(必要)'!A:A,'DN轉換表(必要)'!B:B,,0),INDEX(_xlfn.TEXTSPLIT(B415,"-"),1),INDEX(_xlfn.TEXTSPLIT(B415,"-"),2),INDEX(_xlfn.TEXTSPLIT(B415,"-"),3),INDEX(_xlfn.TEXTSPLIT(B415,"-"),4),INDEX(_xlfn.TEXTSPLIT(B415,"-"),5)))</f>
        <v>2"-LS-R1004-AA1E-NA</v>
      </c>
      <c r="F415" s="3" t="str">
        <f>IFERROR(_xlfn.XLOOKUP(_xlfn.CONCAT(表格1[[#This Row],[Series NO]],"_",SUBSTITUTE(F$1,"REV.","")),版本控制!$F:$F,版本控制!$C:$C,,0),"")</f>
        <v>04/22/'25</v>
      </c>
      <c r="G415" s="3" t="str">
        <f>IFERROR(_xlfn.XLOOKUP(_xlfn.CONCAT(表格1[[#This Row],[Series NO]],"_",SUBSTITUTE(G$1,"REV.","")),版本控制!$F:$F,版本控制!$C:$C,,0),"")</f>
        <v/>
      </c>
      <c r="H415" s="3" t="str">
        <f>IFERROR(_xlfn.XLOOKUP(_xlfn.CONCAT(表格1[[#This Row],[Series NO]],"_",SUBSTITUTE(H$1,"REV.","")),版本控制!$F:$F,版本控制!$C:$C,,0),"")</f>
        <v/>
      </c>
      <c r="I415" s="3" t="str">
        <f>IFERROR(_xlfn.XLOOKUP(_xlfn.CONCAT(表格1[[#This Row],[Series NO]],"_",SUBSTITUTE(I$1,"REV.","")),版本控制!$F:$F,版本控制!$C:$C,,0),"")</f>
        <v/>
      </c>
      <c r="J415" s="3" t="str">
        <f>IFERROR(_xlfn.XLOOKUP(_xlfn.CONCAT(表格1[[#This Row],[Series NO]],"_",SUBSTITUTE(J$1,"REV.","")),版本控制!$F:$F,版本控制!$C:$C,,0),"")</f>
        <v/>
      </c>
      <c r="K415" s="3" t="str" cm="1">
        <f t="array" ref="K415">INDEX(F$1:J$1,1,MATCH(1,1/($F415:J415&lt;&gt;"")))</f>
        <v>REV.1</v>
      </c>
      <c r="L415" s="3" t="str" cm="1">
        <f t="array" ref="L415">LOOKUP(2,1/($F415:J415&lt;&gt;""),$F415:J415)</f>
        <v>04/22/'25</v>
      </c>
      <c r="M415" s="3"/>
      <c r="N415" s="3" t="str">
        <f t="shared" si="13"/>
        <v>0411</v>
      </c>
      <c r="O415" s="28"/>
      <c r="P415" s="15"/>
      <c r="Q415" s="22" cm="1">
        <f t="array" ref="Q415">_xlfn.XLOOKUP(INDEX(_xlfn.TEXTSPLIT(表格1[[#This Row],[LINE   NUMBER]],"-"),1),'DN轉換表(必要)'!B:B,'DN轉換表(必要)'!C:C,,0)</f>
        <v>2</v>
      </c>
      <c r="R415" s="22" t="str" cm="1">
        <f t="array" ref="R415">IF(IFERROR(MATCH(INDEX(_xlfn.TEXTSPLIT(表格1[[#This Row],[LINE   NUMBER]],"-"),2),介質清單!I:I,0)&gt;=1,FALSE),"Trim",INDEX(_xlfn.TEXTSPLIT(表格1[[#This Row],[LINE   NUMBER]],"-"),2))</f>
        <v>Trim</v>
      </c>
      <c r="S415" s="22" t="str" cm="1">
        <f t="array" ref="S41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LS-R1004</v>
      </c>
      <c r="T415" s="22" t="str" cm="1">
        <f t="array" ref="T415">IF(LEN(INDEX(_xlfn.TEXTSPLIT(表格1[[#This Row],[LINE   NUMBER]],"-"),4))=4,INDEX(_xlfn.TEXTSPLIT(表格1[[#This Row],[LINE   NUMBER]],"-"),4),IF(LEN(MID(E415,FIND("AA",E415,1),4))=4,MID(E415,FIND("AA",E415,1),4),"Wrong"))</f>
        <v>AA1E</v>
      </c>
      <c r="U415" s="22" t="str" cm="1">
        <f t="array" ref="U41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15" s="22" t="str">
        <f>_xlfn.XLOOKUP(表格1[[#This Row],[級數]],管道等级索引表!B:B,管道等级索引表!G:G,,0)</f>
        <v>TP304</v>
      </c>
      <c r="W415" s="22" t="s">
        <v>5</v>
      </c>
      <c r="X415" s="23"/>
      <c r="Y415" s="22"/>
      <c r="Z415" s="22" t="str">
        <f>_xlfn.CONCAT(表格1[[#This Row],[系統]],"-",表格1[[#This Row],[編號]])</f>
        <v>Trim-LS-R1004</v>
      </c>
      <c r="AA415" s="22"/>
      <c r="AB41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1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15" s="24" t="str">
        <f>IFERROR(_xlfn.XLOOKUP(表格1[[#This Row],[Line_No]],管道特性一覽表!A:A,管道特性一覽表!P:P,,0),"")</f>
        <v/>
      </c>
      <c r="AE415" s="24" t="str" cm="1">
        <f t="array" ref="AE415">_xlfn.IFNA(_xlfn.XLOOKUP(表格1[[#This Row],[Series NO]],'依TP NO.篩選'!A:A,'依TP NO.篩選'!R:R,,0),_xlfn.XLOOKUP(VALUE(表格1[[#This Row],[Series NO]]),VALUE('依TP NO.篩選'!A:A),'依TP NO.篩選'!R:R,,0))</f>
        <v>R106V1-Trim</v>
      </c>
      <c r="AF415" s="24" t="str">
        <f>_xlfn.XLOOKUP(表格1[[#This Row],[系統]],介質清單!A:A,介質清單!B:B,,0)</f>
        <v>Trim</v>
      </c>
      <c r="AG415" s="25" t="str">
        <f>IFERROR(_xlfn.XLOOKUP(表格1[[#This Row],[Line_No]],管道特性一覽表!A:A,管道特性一覽表!R:R,,0),"")</f>
        <v/>
      </c>
      <c r="AH415" s="22"/>
      <c r="AI415" s="24"/>
      <c r="AJ41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15" s="2" t="str" cm="1">
        <f t="array" ref="AK415">IFERROR(_xlfn.TEXTJOIN("-",TRUE,INDEX(_xlfn.TEXTSPLIT(B415,"-"),1),INDEX(_xlfn.TEXTSPLIT(B415,"-"),2),INDEX(_xlfn.TEXTSPLIT(B415,"-"),4),INDEX(_xlfn.TEXTSPLIT(B415,"-"),5)),_xlfn.TEXTJOIN("-",TRUE,_xlfn.XLOOKUP(VALUE(INDEX(_xlfn.TEXTSPLIT(B415,"-"),4)),'DN轉換表(必要)'!A:A,'DN轉換表(必要)'!B:B,,0),INDEX(_xlfn.TEXTSPLIT(B415,"-"),1),INDEX(_xlfn.TEXTSPLIT(B415,"-"),2),INDEX(_xlfn.TEXTSPLIT(B415,"-"),3),INDEX(_xlfn.TEXTSPLIT(B415,"-"),4),INDEX(_xlfn.TEXTSPLIT(B415,"-"),5)))</f>
        <v>LS-R1004-AA1E-NA</v>
      </c>
      <c r="AL415" s="2" t="str">
        <f>IF(ISNUMBER(IFERROR(_xlfn.XLOOKUP(表格1[[#This Row],[Line_No]],'TEMP VALUE'!A:A,'DRAWING LIST'!A:A,,0),"")),"v","")</f>
        <v/>
      </c>
      <c r="AM415" s="2" t="str">
        <f>_xlfn.XLOOKUP(表格1[[#This Row],[Series NO]], 版本控制!$A:$A, 版本控制!$E:$E, , 0, -1)</f>
        <v>啟用</v>
      </c>
    </row>
    <row r="416" spans="1:39" hidden="1">
      <c r="A416" s="18">
        <f>'圖號清單-114.04.25'!A416</f>
        <v>412</v>
      </c>
      <c r="B416" s="14" t="str">
        <f>_xlfn.XLOOKUP(表格1[[#This Row],[Series NO]],'圖號清單-114.04.25'!A:A,'圖號清單-114.04.25'!B:B,,0)</f>
        <v>LS-R1005-50-AA1E-NA</v>
      </c>
      <c r="C416" s="3" t="str">
        <f>COUNTIF($AK$2:AK416, AK416) &amp; "/" &amp; COUNTIF($AK$2:$AK$3003, AK416)</f>
        <v>1/1</v>
      </c>
      <c r="D416" s="3" t="str">
        <f t="shared" si="14"/>
        <v>LS-R1005-50-AA1E-NA</v>
      </c>
      <c r="E416" s="14" t="str" cm="1">
        <f t="array" ref="E416">IFERROR(_xlfn.TEXTJOIN("-",TRUE,_xlfn.XLOOKUP(VALUE(INDEX(_xlfn.TEXTSPLIT(B416,"-"),3)),'DN轉換表(必要)'!A:A,'DN轉換表(必要)'!B:B,,0),INDEX(_xlfn.TEXTSPLIT(B416,"-"),1),INDEX(_xlfn.TEXTSPLIT(B416,"-"),2),INDEX(_xlfn.TEXTSPLIT(B416,"-"),4),INDEX(_xlfn.TEXTSPLIT(B416,"-"),5)),_xlfn.TEXTJOIN("-",TRUE,_xlfn.XLOOKUP(VALUE(INDEX(_xlfn.TEXTSPLIT(B416,"-"),4)),'DN轉換表(必要)'!A:A,'DN轉換表(必要)'!B:B,,0),INDEX(_xlfn.TEXTSPLIT(B416,"-"),1),INDEX(_xlfn.TEXTSPLIT(B416,"-"),2),INDEX(_xlfn.TEXTSPLIT(B416,"-"),3),INDEX(_xlfn.TEXTSPLIT(B416,"-"),4),INDEX(_xlfn.TEXTSPLIT(B416,"-"),5)))</f>
        <v>2"-LS-R1005-AA1E-NA</v>
      </c>
      <c r="F416" s="3" t="str">
        <f>IFERROR(_xlfn.XLOOKUP(_xlfn.CONCAT(表格1[[#This Row],[Series NO]],"_",SUBSTITUTE(F$1,"REV.","")),版本控制!$F:$F,版本控制!$C:$C,,0),"")</f>
        <v>04/22/'25</v>
      </c>
      <c r="G416" s="3" t="str">
        <f>IFERROR(_xlfn.XLOOKUP(_xlfn.CONCAT(表格1[[#This Row],[Series NO]],"_",SUBSTITUTE(G$1,"REV.","")),版本控制!$F:$F,版本控制!$C:$C,,0),"")</f>
        <v/>
      </c>
      <c r="H416" s="3" t="str">
        <f>IFERROR(_xlfn.XLOOKUP(_xlfn.CONCAT(表格1[[#This Row],[Series NO]],"_",SUBSTITUTE(H$1,"REV.","")),版本控制!$F:$F,版本控制!$C:$C,,0),"")</f>
        <v/>
      </c>
      <c r="I416" s="3" t="str">
        <f>IFERROR(_xlfn.XLOOKUP(_xlfn.CONCAT(表格1[[#This Row],[Series NO]],"_",SUBSTITUTE(I$1,"REV.","")),版本控制!$F:$F,版本控制!$C:$C,,0),"")</f>
        <v/>
      </c>
      <c r="J416" s="3" t="str">
        <f>IFERROR(_xlfn.XLOOKUP(_xlfn.CONCAT(表格1[[#This Row],[Series NO]],"_",SUBSTITUTE(J$1,"REV.","")),版本控制!$F:$F,版本控制!$C:$C,,0),"")</f>
        <v/>
      </c>
      <c r="K416" s="3" t="str" cm="1">
        <f t="array" ref="K416">INDEX(F$1:J$1,1,MATCH(1,1/($F416:J416&lt;&gt;"")))</f>
        <v>REV.1</v>
      </c>
      <c r="L416" s="3" t="str" cm="1">
        <f t="array" ref="L416">LOOKUP(2,1/($F416:J416&lt;&gt;""),$F416:J416)</f>
        <v>04/22/'25</v>
      </c>
      <c r="M416" s="3"/>
      <c r="N416" s="3" t="str">
        <f t="shared" si="13"/>
        <v>0412</v>
      </c>
      <c r="O416" s="28"/>
      <c r="P416" s="15"/>
      <c r="Q416" s="22" cm="1">
        <f t="array" ref="Q416">_xlfn.XLOOKUP(INDEX(_xlfn.TEXTSPLIT(表格1[[#This Row],[LINE   NUMBER]],"-"),1),'DN轉換表(必要)'!B:B,'DN轉換表(必要)'!C:C,,0)</f>
        <v>2</v>
      </c>
      <c r="R416" s="22" t="str" cm="1">
        <f t="array" ref="R416">IF(IFERROR(MATCH(INDEX(_xlfn.TEXTSPLIT(表格1[[#This Row],[LINE   NUMBER]],"-"),2),介質清單!I:I,0)&gt;=1,FALSE),"Trim",INDEX(_xlfn.TEXTSPLIT(表格1[[#This Row],[LINE   NUMBER]],"-"),2))</f>
        <v>Trim</v>
      </c>
      <c r="S416" s="22" t="str" cm="1">
        <f t="array" ref="S41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LS-R1005</v>
      </c>
      <c r="T416" s="22" t="str" cm="1">
        <f t="array" ref="T416">IF(LEN(INDEX(_xlfn.TEXTSPLIT(表格1[[#This Row],[LINE   NUMBER]],"-"),4))=4,INDEX(_xlfn.TEXTSPLIT(表格1[[#This Row],[LINE   NUMBER]],"-"),4),IF(LEN(MID(E416,FIND("AA",E416,1),4))=4,MID(E416,FIND("AA",E416,1),4),"Wrong"))</f>
        <v>AA1E</v>
      </c>
      <c r="U416" s="22" t="str" cm="1">
        <f t="array" ref="U41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16" s="22" t="str">
        <f>_xlfn.XLOOKUP(表格1[[#This Row],[級數]],管道等级索引表!B:B,管道等级索引表!G:G,,0)</f>
        <v>TP304</v>
      </c>
      <c r="W416" s="22" t="s">
        <v>5</v>
      </c>
      <c r="X416" s="23"/>
      <c r="Y416" s="22"/>
      <c r="Z416" s="22" t="str">
        <f>_xlfn.CONCAT(表格1[[#This Row],[系統]],"-",表格1[[#This Row],[編號]])</f>
        <v>Trim-LS-R1005</v>
      </c>
      <c r="AA416" s="22"/>
      <c r="AB416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1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16" s="24" t="str">
        <f>IFERROR(_xlfn.XLOOKUP(表格1[[#This Row],[Line_No]],管道特性一覽表!A:A,管道特性一覽表!P:P,,0),"")</f>
        <v/>
      </c>
      <c r="AE416" s="24" t="str" cm="1">
        <f t="array" ref="AE416">_xlfn.IFNA(_xlfn.XLOOKUP(表格1[[#This Row],[Series NO]],'依TP NO.篩選'!A:A,'依TP NO.篩選'!R:R,,0),_xlfn.XLOOKUP(VALUE(表格1[[#This Row],[Series NO]]),VALUE('依TP NO.篩選'!A:A),'依TP NO.篩選'!R:R,,0))</f>
        <v>R104V1-Trim</v>
      </c>
      <c r="AF416" s="24" t="str">
        <f>_xlfn.XLOOKUP(表格1[[#This Row],[系統]],介質清單!A:A,介質清單!B:B,,0)</f>
        <v>Trim</v>
      </c>
      <c r="AG416" s="25" t="str">
        <f>IFERROR(_xlfn.XLOOKUP(表格1[[#This Row],[Line_No]],管道特性一覽表!A:A,管道特性一覽表!R:R,,0),"")</f>
        <v/>
      </c>
      <c r="AH416" s="22"/>
      <c r="AI416" s="24"/>
      <c r="AJ41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16" s="2" t="str" cm="1">
        <f t="array" ref="AK416">IFERROR(_xlfn.TEXTJOIN("-",TRUE,INDEX(_xlfn.TEXTSPLIT(B416,"-"),1),INDEX(_xlfn.TEXTSPLIT(B416,"-"),2),INDEX(_xlfn.TEXTSPLIT(B416,"-"),4),INDEX(_xlfn.TEXTSPLIT(B416,"-"),5)),_xlfn.TEXTJOIN("-",TRUE,_xlfn.XLOOKUP(VALUE(INDEX(_xlfn.TEXTSPLIT(B416,"-"),4)),'DN轉換表(必要)'!A:A,'DN轉換表(必要)'!B:B,,0),INDEX(_xlfn.TEXTSPLIT(B416,"-"),1),INDEX(_xlfn.TEXTSPLIT(B416,"-"),2),INDEX(_xlfn.TEXTSPLIT(B416,"-"),3),INDEX(_xlfn.TEXTSPLIT(B416,"-"),4),INDEX(_xlfn.TEXTSPLIT(B416,"-"),5)))</f>
        <v>LS-R1005-AA1E-NA</v>
      </c>
      <c r="AL416" s="2" t="str">
        <f>IF(ISNUMBER(IFERROR(_xlfn.XLOOKUP(表格1[[#This Row],[Line_No]],'TEMP VALUE'!A:A,'DRAWING LIST'!A:A,,0),"")),"v","")</f>
        <v/>
      </c>
      <c r="AM416" s="2" t="str">
        <f>_xlfn.XLOOKUP(表格1[[#This Row],[Series NO]], 版本控制!$A:$A, 版本控制!$E:$E, , 0, -1)</f>
        <v>啟用</v>
      </c>
    </row>
    <row r="417" spans="1:39" hidden="1">
      <c r="A417" s="18">
        <f>'圖號清單-114.04.25'!A417</f>
        <v>413</v>
      </c>
      <c r="B417" s="14" t="str">
        <f>_xlfn.XLOOKUP(表格1[[#This Row],[Series NO]],'圖號清單-114.04.25'!A:A,'圖號清單-114.04.25'!B:B,,0)</f>
        <v>LS-R1006-50-AA1E-NA</v>
      </c>
      <c r="C417" s="3" t="str">
        <f>COUNTIF($AK$2:AK417, AK417) &amp; "/" &amp; COUNTIF($AK$2:$AK$3003, AK417)</f>
        <v>1/1</v>
      </c>
      <c r="D417" s="3" t="str">
        <f t="shared" si="14"/>
        <v>LS-R1006-50-AA1E-NA</v>
      </c>
      <c r="E417" s="14" t="str" cm="1">
        <f t="array" ref="E417">IFERROR(_xlfn.TEXTJOIN("-",TRUE,_xlfn.XLOOKUP(VALUE(INDEX(_xlfn.TEXTSPLIT(B417,"-"),3)),'DN轉換表(必要)'!A:A,'DN轉換表(必要)'!B:B,,0),INDEX(_xlfn.TEXTSPLIT(B417,"-"),1),INDEX(_xlfn.TEXTSPLIT(B417,"-"),2),INDEX(_xlfn.TEXTSPLIT(B417,"-"),4),INDEX(_xlfn.TEXTSPLIT(B417,"-"),5)),_xlfn.TEXTJOIN("-",TRUE,_xlfn.XLOOKUP(VALUE(INDEX(_xlfn.TEXTSPLIT(B417,"-"),4)),'DN轉換表(必要)'!A:A,'DN轉換表(必要)'!B:B,,0),INDEX(_xlfn.TEXTSPLIT(B417,"-"),1),INDEX(_xlfn.TEXTSPLIT(B417,"-"),2),INDEX(_xlfn.TEXTSPLIT(B417,"-"),3),INDEX(_xlfn.TEXTSPLIT(B417,"-"),4),INDEX(_xlfn.TEXTSPLIT(B417,"-"),5)))</f>
        <v>2"-LS-R1006-AA1E-NA</v>
      </c>
      <c r="F417" s="3" t="str">
        <f>IFERROR(_xlfn.XLOOKUP(_xlfn.CONCAT(表格1[[#This Row],[Series NO]],"_",SUBSTITUTE(F$1,"REV.","")),版本控制!$F:$F,版本控制!$C:$C,,0),"")</f>
        <v>04/22/'25</v>
      </c>
      <c r="G417" s="3" t="str">
        <f>IFERROR(_xlfn.XLOOKUP(_xlfn.CONCAT(表格1[[#This Row],[Series NO]],"_",SUBSTITUTE(G$1,"REV.","")),版本控制!$F:$F,版本控制!$C:$C,,0),"")</f>
        <v/>
      </c>
      <c r="H417" s="3" t="str">
        <f>IFERROR(_xlfn.XLOOKUP(_xlfn.CONCAT(表格1[[#This Row],[Series NO]],"_",SUBSTITUTE(H$1,"REV.","")),版本控制!$F:$F,版本控制!$C:$C,,0),"")</f>
        <v/>
      </c>
      <c r="I417" s="3" t="str">
        <f>IFERROR(_xlfn.XLOOKUP(_xlfn.CONCAT(表格1[[#This Row],[Series NO]],"_",SUBSTITUTE(I$1,"REV.","")),版本控制!$F:$F,版本控制!$C:$C,,0),"")</f>
        <v/>
      </c>
      <c r="J417" s="3" t="str">
        <f>IFERROR(_xlfn.XLOOKUP(_xlfn.CONCAT(表格1[[#This Row],[Series NO]],"_",SUBSTITUTE(J$1,"REV.","")),版本控制!$F:$F,版本控制!$C:$C,,0),"")</f>
        <v/>
      </c>
      <c r="K417" s="3" t="str" cm="1">
        <f t="array" ref="K417">INDEX(F$1:J$1,1,MATCH(1,1/($F417:J417&lt;&gt;"")))</f>
        <v>REV.1</v>
      </c>
      <c r="L417" s="3" t="str" cm="1">
        <f t="array" ref="L417">LOOKUP(2,1/($F417:J417&lt;&gt;""),$F417:J417)</f>
        <v>04/22/'25</v>
      </c>
      <c r="M417" s="3"/>
      <c r="N417" s="3" t="str">
        <f t="shared" ref="N417:N466" si="15">+TEXT(A417,"0000")</f>
        <v>0413</v>
      </c>
      <c r="O417" s="28"/>
      <c r="P417" s="15"/>
      <c r="Q417" s="22" cm="1">
        <f t="array" ref="Q417">_xlfn.XLOOKUP(INDEX(_xlfn.TEXTSPLIT(表格1[[#This Row],[LINE   NUMBER]],"-"),1),'DN轉換表(必要)'!B:B,'DN轉換表(必要)'!C:C,,0)</f>
        <v>2</v>
      </c>
      <c r="R417" s="22" t="str" cm="1">
        <f t="array" ref="R417">IF(IFERROR(MATCH(INDEX(_xlfn.TEXTSPLIT(表格1[[#This Row],[LINE   NUMBER]],"-"),2),介質清單!I:I,0)&gt;=1,FALSE),"Trim",INDEX(_xlfn.TEXTSPLIT(表格1[[#This Row],[LINE   NUMBER]],"-"),2))</f>
        <v>Trim</v>
      </c>
      <c r="S417" s="22" t="str" cm="1">
        <f t="array" ref="S41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LS-R1006</v>
      </c>
      <c r="T417" s="22" t="str" cm="1">
        <f t="array" ref="T417">IF(LEN(INDEX(_xlfn.TEXTSPLIT(表格1[[#This Row],[LINE   NUMBER]],"-"),4))=4,INDEX(_xlfn.TEXTSPLIT(表格1[[#This Row],[LINE   NUMBER]],"-"),4),IF(LEN(MID(E417,FIND("AA",E417,1),4))=4,MID(E417,FIND("AA",E417,1),4),"Wrong"))</f>
        <v>AA1E</v>
      </c>
      <c r="U417" s="22" t="str" cm="1">
        <f t="array" ref="U41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17" s="22" t="str">
        <f>_xlfn.XLOOKUP(表格1[[#This Row],[級數]],管道等级索引表!B:B,管道等级索引表!G:G,,0)</f>
        <v>TP304</v>
      </c>
      <c r="W417" s="22" t="s">
        <v>5</v>
      </c>
      <c r="X417" s="23"/>
      <c r="Y417" s="22"/>
      <c r="Z417" s="22" t="str">
        <f>_xlfn.CONCAT(表格1[[#This Row],[系統]],"-",表格1[[#This Row],[編號]])</f>
        <v>Trim-LS-R1006</v>
      </c>
      <c r="AA417" s="22"/>
      <c r="AB417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1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17" s="24" t="str">
        <f>IFERROR(_xlfn.XLOOKUP(表格1[[#This Row],[Line_No]],管道特性一覽表!A:A,管道特性一覽表!P:P,,0),"")</f>
        <v/>
      </c>
      <c r="AE417" s="24" t="str" cm="1">
        <f t="array" ref="AE417">_xlfn.IFNA(_xlfn.XLOOKUP(表格1[[#This Row],[Series NO]],'依TP NO.篩選'!A:A,'依TP NO.篩選'!R:R,,0),_xlfn.XLOOKUP(VALUE(表格1[[#This Row],[Series NO]]),VALUE('依TP NO.篩選'!A:A),'依TP NO.篩選'!R:R,,0))</f>
        <v>R104V1-Trim</v>
      </c>
      <c r="AF417" s="24" t="str">
        <f>_xlfn.XLOOKUP(表格1[[#This Row],[系統]],介質清單!A:A,介質清單!B:B,,0)</f>
        <v>Trim</v>
      </c>
      <c r="AG417" s="25" t="str">
        <f>IFERROR(_xlfn.XLOOKUP(表格1[[#This Row],[Line_No]],管道特性一覽表!A:A,管道特性一覽表!R:R,,0),"")</f>
        <v/>
      </c>
      <c r="AH417" s="22"/>
      <c r="AI417" s="24"/>
      <c r="AJ41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17" s="2" t="str" cm="1">
        <f t="array" ref="AK417">IFERROR(_xlfn.TEXTJOIN("-",TRUE,INDEX(_xlfn.TEXTSPLIT(B417,"-"),1),INDEX(_xlfn.TEXTSPLIT(B417,"-"),2),INDEX(_xlfn.TEXTSPLIT(B417,"-"),4),INDEX(_xlfn.TEXTSPLIT(B417,"-"),5)),_xlfn.TEXTJOIN("-",TRUE,_xlfn.XLOOKUP(VALUE(INDEX(_xlfn.TEXTSPLIT(B417,"-"),4)),'DN轉換表(必要)'!A:A,'DN轉換表(必要)'!B:B,,0),INDEX(_xlfn.TEXTSPLIT(B417,"-"),1),INDEX(_xlfn.TEXTSPLIT(B417,"-"),2),INDEX(_xlfn.TEXTSPLIT(B417,"-"),3),INDEX(_xlfn.TEXTSPLIT(B417,"-"),4),INDEX(_xlfn.TEXTSPLIT(B417,"-"),5)))</f>
        <v>LS-R1006-AA1E-NA</v>
      </c>
      <c r="AL417" s="2" t="str">
        <f>IF(ISNUMBER(IFERROR(_xlfn.XLOOKUP(表格1[[#This Row],[Line_No]],'TEMP VALUE'!A:A,'DRAWING LIST'!A:A,,0),"")),"v","")</f>
        <v/>
      </c>
      <c r="AM417" s="2" t="str">
        <f>_xlfn.XLOOKUP(表格1[[#This Row],[Series NO]], 版本控制!$A:$A, 版本控制!$E:$E, , 0, -1)</f>
        <v>啟用</v>
      </c>
    </row>
    <row r="418" spans="1:39" hidden="1">
      <c r="A418" s="18">
        <f>'圖號清單-114.04.25'!A418</f>
        <v>414</v>
      </c>
      <c r="B418" s="14" t="str">
        <f>_xlfn.XLOOKUP(表格1[[#This Row],[Series NO]],'圖號清單-114.04.25'!A:A,'圖號清單-114.04.25'!B:B,,0)</f>
        <v>LS-R1007-50-AA1E-NA</v>
      </c>
      <c r="C418" s="3" t="str">
        <f>COUNTIF($AK$2:AK418, AK418) &amp; "/" &amp; COUNTIF($AK$2:$AK$3003, AK418)</f>
        <v>1/1</v>
      </c>
      <c r="D418" s="3" t="str">
        <f t="shared" si="14"/>
        <v>LS-R1007-50-AA1E-NA</v>
      </c>
      <c r="E418" s="14" t="str" cm="1">
        <f t="array" ref="E418">IFERROR(_xlfn.TEXTJOIN("-",TRUE,_xlfn.XLOOKUP(VALUE(INDEX(_xlfn.TEXTSPLIT(B418,"-"),3)),'DN轉換表(必要)'!A:A,'DN轉換表(必要)'!B:B,,0),INDEX(_xlfn.TEXTSPLIT(B418,"-"),1),INDEX(_xlfn.TEXTSPLIT(B418,"-"),2),INDEX(_xlfn.TEXTSPLIT(B418,"-"),4),INDEX(_xlfn.TEXTSPLIT(B418,"-"),5)),_xlfn.TEXTJOIN("-",TRUE,_xlfn.XLOOKUP(VALUE(INDEX(_xlfn.TEXTSPLIT(B418,"-"),4)),'DN轉換表(必要)'!A:A,'DN轉換表(必要)'!B:B,,0),INDEX(_xlfn.TEXTSPLIT(B418,"-"),1),INDEX(_xlfn.TEXTSPLIT(B418,"-"),2),INDEX(_xlfn.TEXTSPLIT(B418,"-"),3),INDEX(_xlfn.TEXTSPLIT(B418,"-"),4),INDEX(_xlfn.TEXTSPLIT(B418,"-"),5)))</f>
        <v>2"-LS-R1007-AA1E-NA</v>
      </c>
      <c r="F418" s="3" t="str">
        <f>IFERROR(_xlfn.XLOOKUP(_xlfn.CONCAT(表格1[[#This Row],[Series NO]],"_",SUBSTITUTE(F$1,"REV.","")),版本控制!$F:$F,版本控制!$C:$C,,0),"")</f>
        <v>04/22/'25</v>
      </c>
      <c r="G418" s="3" t="str">
        <f>IFERROR(_xlfn.XLOOKUP(_xlfn.CONCAT(表格1[[#This Row],[Series NO]],"_",SUBSTITUTE(G$1,"REV.","")),版本控制!$F:$F,版本控制!$C:$C,,0),"")</f>
        <v/>
      </c>
      <c r="H418" s="3" t="str">
        <f>IFERROR(_xlfn.XLOOKUP(_xlfn.CONCAT(表格1[[#This Row],[Series NO]],"_",SUBSTITUTE(H$1,"REV.","")),版本控制!$F:$F,版本控制!$C:$C,,0),"")</f>
        <v/>
      </c>
      <c r="I418" s="3" t="str">
        <f>IFERROR(_xlfn.XLOOKUP(_xlfn.CONCAT(表格1[[#This Row],[Series NO]],"_",SUBSTITUTE(I$1,"REV.","")),版本控制!$F:$F,版本控制!$C:$C,,0),"")</f>
        <v/>
      </c>
      <c r="J418" s="3" t="str">
        <f>IFERROR(_xlfn.XLOOKUP(_xlfn.CONCAT(表格1[[#This Row],[Series NO]],"_",SUBSTITUTE(J$1,"REV.","")),版本控制!$F:$F,版本控制!$C:$C,,0),"")</f>
        <v/>
      </c>
      <c r="K418" s="3" t="str" cm="1">
        <f t="array" ref="K418">INDEX(F$1:J$1,1,MATCH(1,1/($F418:J418&lt;&gt;"")))</f>
        <v>REV.1</v>
      </c>
      <c r="L418" s="3" t="str" cm="1">
        <f t="array" ref="L418">LOOKUP(2,1/($F418:J418&lt;&gt;""),$F418:J418)</f>
        <v>04/22/'25</v>
      </c>
      <c r="M418" s="3"/>
      <c r="N418" s="3" t="str">
        <f t="shared" si="15"/>
        <v>0414</v>
      </c>
      <c r="O418" s="28"/>
      <c r="P418" s="15"/>
      <c r="Q418" s="22" cm="1">
        <f t="array" ref="Q418">_xlfn.XLOOKUP(INDEX(_xlfn.TEXTSPLIT(表格1[[#This Row],[LINE   NUMBER]],"-"),1),'DN轉換表(必要)'!B:B,'DN轉換表(必要)'!C:C,,0)</f>
        <v>2</v>
      </c>
      <c r="R418" s="22" t="str" cm="1">
        <f t="array" ref="R418">IF(IFERROR(MATCH(INDEX(_xlfn.TEXTSPLIT(表格1[[#This Row],[LINE   NUMBER]],"-"),2),介質清單!I:I,0)&gt;=1,FALSE),"Trim",INDEX(_xlfn.TEXTSPLIT(表格1[[#This Row],[LINE   NUMBER]],"-"),2))</f>
        <v>Trim</v>
      </c>
      <c r="S418" s="22" t="str" cm="1">
        <f t="array" ref="S41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LS-R1007</v>
      </c>
      <c r="T418" s="22" t="str" cm="1">
        <f t="array" ref="T418">IF(LEN(INDEX(_xlfn.TEXTSPLIT(表格1[[#This Row],[LINE   NUMBER]],"-"),4))=4,INDEX(_xlfn.TEXTSPLIT(表格1[[#This Row],[LINE   NUMBER]],"-"),4),IF(LEN(MID(E418,FIND("AA",E418,1),4))=4,MID(E418,FIND("AA",E418,1),4),"Wrong"))</f>
        <v>AA1E</v>
      </c>
      <c r="U418" s="22" t="str" cm="1">
        <f t="array" ref="U41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18" s="22" t="str">
        <f>_xlfn.XLOOKUP(表格1[[#This Row],[級數]],管道等级索引表!B:B,管道等级索引表!G:G,,0)</f>
        <v>TP304</v>
      </c>
      <c r="W418" s="22" t="s">
        <v>5</v>
      </c>
      <c r="X418" s="23"/>
      <c r="Y418" s="22"/>
      <c r="Z418" s="22" t="str">
        <f>_xlfn.CONCAT(表格1[[#This Row],[系統]],"-",表格1[[#This Row],[編號]])</f>
        <v>Trim-LS-R1007</v>
      </c>
      <c r="AA418" s="22"/>
      <c r="AB418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1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18" s="24" t="str">
        <f>IFERROR(_xlfn.XLOOKUP(表格1[[#This Row],[Line_No]],管道特性一覽表!A:A,管道特性一覽表!P:P,,0),"")</f>
        <v/>
      </c>
      <c r="AE418" s="24" t="str" cm="1">
        <f t="array" ref="AE418">_xlfn.IFNA(_xlfn.XLOOKUP(表格1[[#This Row],[Series NO]],'依TP NO.篩選'!A:A,'依TP NO.篩選'!R:R,,0),_xlfn.XLOOKUP(VALUE(表格1[[#This Row],[Series NO]]),VALUE('依TP NO.篩選'!A:A),'依TP NO.篩選'!R:R,,0))</f>
        <v>R104V1-Trim</v>
      </c>
      <c r="AF418" s="24" t="str">
        <f>_xlfn.XLOOKUP(表格1[[#This Row],[系統]],介質清單!A:A,介質清單!B:B,,0)</f>
        <v>Trim</v>
      </c>
      <c r="AG418" s="25" t="str">
        <f>IFERROR(_xlfn.XLOOKUP(表格1[[#This Row],[Line_No]],管道特性一覽表!A:A,管道特性一覽表!R:R,,0),"")</f>
        <v/>
      </c>
      <c r="AH418" s="22"/>
      <c r="AI418" s="24"/>
      <c r="AJ41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18" s="2" t="str" cm="1">
        <f t="array" ref="AK418">IFERROR(_xlfn.TEXTJOIN("-",TRUE,INDEX(_xlfn.TEXTSPLIT(B418,"-"),1),INDEX(_xlfn.TEXTSPLIT(B418,"-"),2),INDEX(_xlfn.TEXTSPLIT(B418,"-"),4),INDEX(_xlfn.TEXTSPLIT(B418,"-"),5)),_xlfn.TEXTJOIN("-",TRUE,_xlfn.XLOOKUP(VALUE(INDEX(_xlfn.TEXTSPLIT(B418,"-"),4)),'DN轉換表(必要)'!A:A,'DN轉換表(必要)'!B:B,,0),INDEX(_xlfn.TEXTSPLIT(B418,"-"),1),INDEX(_xlfn.TEXTSPLIT(B418,"-"),2),INDEX(_xlfn.TEXTSPLIT(B418,"-"),3),INDEX(_xlfn.TEXTSPLIT(B418,"-"),4),INDEX(_xlfn.TEXTSPLIT(B418,"-"),5)))</f>
        <v>LS-R1007-AA1E-NA</v>
      </c>
      <c r="AL418" s="2" t="str">
        <f>IF(ISNUMBER(IFERROR(_xlfn.XLOOKUP(表格1[[#This Row],[Line_No]],'TEMP VALUE'!A:A,'DRAWING LIST'!A:A,,0),"")),"v","")</f>
        <v/>
      </c>
      <c r="AM418" s="2" t="str">
        <f>_xlfn.XLOOKUP(表格1[[#This Row],[Series NO]], 版本控制!$A:$A, 版本控制!$E:$E, , 0, -1)</f>
        <v>啟用</v>
      </c>
    </row>
    <row r="419" spans="1:39" hidden="1">
      <c r="A419" s="18">
        <f>'圖號清單-114.04.25'!A419</f>
        <v>415</v>
      </c>
      <c r="B419" s="14" t="str">
        <f>_xlfn.XLOOKUP(表格1[[#This Row],[Series NO]],'圖號清單-114.04.25'!A:A,'圖號清單-114.04.25'!B:B,,0)</f>
        <v>LS-R1008-50-AA1E-NA</v>
      </c>
      <c r="C419" s="3" t="str">
        <f>COUNTIF($AK$2:AK419, AK419) &amp; "/" &amp; COUNTIF($AK$2:$AK$3003, AK419)</f>
        <v>1/1</v>
      </c>
      <c r="D419" s="3" t="str">
        <f t="shared" si="14"/>
        <v>LS-R1008-50-AA1E-NA</v>
      </c>
      <c r="E419" s="14" t="str" cm="1">
        <f t="array" ref="E419">IFERROR(_xlfn.TEXTJOIN("-",TRUE,_xlfn.XLOOKUP(VALUE(INDEX(_xlfn.TEXTSPLIT(B419,"-"),3)),'DN轉換表(必要)'!A:A,'DN轉換表(必要)'!B:B,,0),INDEX(_xlfn.TEXTSPLIT(B419,"-"),1),INDEX(_xlfn.TEXTSPLIT(B419,"-"),2),INDEX(_xlfn.TEXTSPLIT(B419,"-"),4),INDEX(_xlfn.TEXTSPLIT(B419,"-"),5)),_xlfn.TEXTJOIN("-",TRUE,_xlfn.XLOOKUP(VALUE(INDEX(_xlfn.TEXTSPLIT(B419,"-"),4)),'DN轉換表(必要)'!A:A,'DN轉換表(必要)'!B:B,,0),INDEX(_xlfn.TEXTSPLIT(B419,"-"),1),INDEX(_xlfn.TEXTSPLIT(B419,"-"),2),INDEX(_xlfn.TEXTSPLIT(B419,"-"),3),INDEX(_xlfn.TEXTSPLIT(B419,"-"),4),INDEX(_xlfn.TEXTSPLIT(B419,"-"),5)))</f>
        <v>2"-LS-R1008-AA1E-NA</v>
      </c>
      <c r="F419" s="3" t="str">
        <f>IFERROR(_xlfn.XLOOKUP(_xlfn.CONCAT(表格1[[#This Row],[Series NO]],"_",SUBSTITUTE(F$1,"REV.","")),版本控制!$F:$F,版本控制!$C:$C,,0),"")</f>
        <v>04/22/'25</v>
      </c>
      <c r="G419" s="3" t="str">
        <f>IFERROR(_xlfn.XLOOKUP(_xlfn.CONCAT(表格1[[#This Row],[Series NO]],"_",SUBSTITUTE(G$1,"REV.","")),版本控制!$F:$F,版本控制!$C:$C,,0),"")</f>
        <v/>
      </c>
      <c r="H419" s="3" t="str">
        <f>IFERROR(_xlfn.XLOOKUP(_xlfn.CONCAT(表格1[[#This Row],[Series NO]],"_",SUBSTITUTE(H$1,"REV.","")),版本控制!$F:$F,版本控制!$C:$C,,0),"")</f>
        <v/>
      </c>
      <c r="I419" s="3" t="str">
        <f>IFERROR(_xlfn.XLOOKUP(_xlfn.CONCAT(表格1[[#This Row],[Series NO]],"_",SUBSTITUTE(I$1,"REV.","")),版本控制!$F:$F,版本控制!$C:$C,,0),"")</f>
        <v/>
      </c>
      <c r="J419" s="3" t="str">
        <f>IFERROR(_xlfn.XLOOKUP(_xlfn.CONCAT(表格1[[#This Row],[Series NO]],"_",SUBSTITUTE(J$1,"REV.","")),版本控制!$F:$F,版本控制!$C:$C,,0),"")</f>
        <v/>
      </c>
      <c r="K419" s="3" t="str" cm="1">
        <f t="array" ref="K419">INDEX(F$1:J$1,1,MATCH(1,1/($F419:J419&lt;&gt;"")))</f>
        <v>REV.1</v>
      </c>
      <c r="L419" s="3" t="str" cm="1">
        <f t="array" ref="L419">LOOKUP(2,1/($F419:J419&lt;&gt;""),$F419:J419)</f>
        <v>04/22/'25</v>
      </c>
      <c r="M419" s="3"/>
      <c r="N419" s="3" t="str">
        <f t="shared" si="15"/>
        <v>0415</v>
      </c>
      <c r="O419" s="28"/>
      <c r="P419" s="15"/>
      <c r="Q419" s="22" cm="1">
        <f t="array" ref="Q419">_xlfn.XLOOKUP(INDEX(_xlfn.TEXTSPLIT(表格1[[#This Row],[LINE   NUMBER]],"-"),1),'DN轉換表(必要)'!B:B,'DN轉換表(必要)'!C:C,,0)</f>
        <v>2</v>
      </c>
      <c r="R419" s="22" t="str" cm="1">
        <f t="array" ref="R419">IF(IFERROR(MATCH(INDEX(_xlfn.TEXTSPLIT(表格1[[#This Row],[LINE   NUMBER]],"-"),2),介質清單!I:I,0)&gt;=1,FALSE),"Trim",INDEX(_xlfn.TEXTSPLIT(表格1[[#This Row],[LINE   NUMBER]],"-"),2))</f>
        <v>Trim</v>
      </c>
      <c r="S419" s="22" t="str" cm="1">
        <f t="array" ref="S41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LS-R1008</v>
      </c>
      <c r="T419" s="22" t="str" cm="1">
        <f t="array" ref="T419">IF(LEN(INDEX(_xlfn.TEXTSPLIT(表格1[[#This Row],[LINE   NUMBER]],"-"),4))=4,INDEX(_xlfn.TEXTSPLIT(表格1[[#This Row],[LINE   NUMBER]],"-"),4),IF(LEN(MID(E419,FIND("AA",E419,1),4))=4,MID(E419,FIND("AA",E419,1),4),"Wrong"))</f>
        <v>AA1E</v>
      </c>
      <c r="U419" s="22" t="str" cm="1">
        <f t="array" ref="U41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19" s="22" t="str">
        <f>_xlfn.XLOOKUP(表格1[[#This Row],[級數]],管道等级索引表!B:B,管道等级索引表!G:G,,0)</f>
        <v>TP304</v>
      </c>
      <c r="W419" s="22" t="s">
        <v>5</v>
      </c>
      <c r="X419" s="23"/>
      <c r="Y419" s="22"/>
      <c r="Z419" s="22" t="str">
        <f>_xlfn.CONCAT(表格1[[#This Row],[系統]],"-",表格1[[#This Row],[編號]])</f>
        <v>Trim-LS-R1008</v>
      </c>
      <c r="AA419" s="22"/>
      <c r="AB41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1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19" s="24" t="str">
        <f>IFERROR(_xlfn.XLOOKUP(表格1[[#This Row],[Line_No]],管道特性一覽表!A:A,管道特性一覽表!P:P,,0),"")</f>
        <v/>
      </c>
      <c r="AE419" s="24" t="str" cm="1">
        <f t="array" ref="AE419">_xlfn.IFNA(_xlfn.XLOOKUP(表格1[[#This Row],[Series NO]],'依TP NO.篩選'!A:A,'依TP NO.篩選'!R:R,,0),_xlfn.XLOOKUP(VALUE(表格1[[#This Row],[Series NO]]),VALUE('依TP NO.篩選'!A:A),'依TP NO.篩選'!R:R,,0))</f>
        <v>R104V1-Trim</v>
      </c>
      <c r="AF419" s="24" t="str">
        <f>_xlfn.XLOOKUP(表格1[[#This Row],[系統]],介質清單!A:A,介質清單!B:B,,0)</f>
        <v>Trim</v>
      </c>
      <c r="AG419" s="25" t="str">
        <f>IFERROR(_xlfn.XLOOKUP(表格1[[#This Row],[Line_No]],管道特性一覽表!A:A,管道特性一覽表!R:R,,0),"")</f>
        <v/>
      </c>
      <c r="AH419" s="22"/>
      <c r="AI419" s="24"/>
      <c r="AJ41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19" s="2" t="str" cm="1">
        <f t="array" ref="AK419">IFERROR(_xlfn.TEXTJOIN("-",TRUE,INDEX(_xlfn.TEXTSPLIT(B419,"-"),1),INDEX(_xlfn.TEXTSPLIT(B419,"-"),2),INDEX(_xlfn.TEXTSPLIT(B419,"-"),4),INDEX(_xlfn.TEXTSPLIT(B419,"-"),5)),_xlfn.TEXTJOIN("-",TRUE,_xlfn.XLOOKUP(VALUE(INDEX(_xlfn.TEXTSPLIT(B419,"-"),4)),'DN轉換表(必要)'!A:A,'DN轉換表(必要)'!B:B,,0),INDEX(_xlfn.TEXTSPLIT(B419,"-"),1),INDEX(_xlfn.TEXTSPLIT(B419,"-"),2),INDEX(_xlfn.TEXTSPLIT(B419,"-"),3),INDEX(_xlfn.TEXTSPLIT(B419,"-"),4),INDEX(_xlfn.TEXTSPLIT(B419,"-"),5)))</f>
        <v>LS-R1008-AA1E-NA</v>
      </c>
      <c r="AL419" s="2" t="str">
        <f>IF(ISNUMBER(IFERROR(_xlfn.XLOOKUP(表格1[[#This Row],[Line_No]],'TEMP VALUE'!A:A,'DRAWING LIST'!A:A,,0),"")),"v","")</f>
        <v/>
      </c>
      <c r="AM419" s="2" t="str">
        <f>_xlfn.XLOOKUP(表格1[[#This Row],[Series NO]], 版本控制!$A:$A, 版本控制!$E:$E, , 0, -1)</f>
        <v>啟用</v>
      </c>
    </row>
    <row r="420" spans="1:39" hidden="1">
      <c r="A420" s="18">
        <f>'圖號清單-114.04.25'!A420</f>
        <v>416</v>
      </c>
      <c r="B420" s="14" t="str">
        <f>_xlfn.XLOOKUP(表格1[[#This Row],[Series NO]],'圖號清單-114.04.25'!A:A,'圖號清單-114.04.25'!B:B,,0)</f>
        <v>LS-R1009-50-AA1E-NA</v>
      </c>
      <c r="C420" s="3" t="str">
        <f>COUNTIF($AK$2:AK420, AK420) &amp; "/" &amp; COUNTIF($AK$2:$AK$3003, AK420)</f>
        <v>1/1</v>
      </c>
      <c r="D420" s="3" t="str">
        <f t="shared" si="14"/>
        <v>LS-R1009-50-AA1E-NA</v>
      </c>
      <c r="E420" s="14" t="str" cm="1">
        <f t="array" ref="E420">IFERROR(_xlfn.TEXTJOIN("-",TRUE,_xlfn.XLOOKUP(VALUE(INDEX(_xlfn.TEXTSPLIT(B420,"-"),3)),'DN轉換表(必要)'!A:A,'DN轉換表(必要)'!B:B,,0),INDEX(_xlfn.TEXTSPLIT(B420,"-"),1),INDEX(_xlfn.TEXTSPLIT(B420,"-"),2),INDEX(_xlfn.TEXTSPLIT(B420,"-"),4),INDEX(_xlfn.TEXTSPLIT(B420,"-"),5)),_xlfn.TEXTJOIN("-",TRUE,_xlfn.XLOOKUP(VALUE(INDEX(_xlfn.TEXTSPLIT(B420,"-"),4)),'DN轉換表(必要)'!A:A,'DN轉換表(必要)'!B:B,,0),INDEX(_xlfn.TEXTSPLIT(B420,"-"),1),INDEX(_xlfn.TEXTSPLIT(B420,"-"),2),INDEX(_xlfn.TEXTSPLIT(B420,"-"),3),INDEX(_xlfn.TEXTSPLIT(B420,"-"),4),INDEX(_xlfn.TEXTSPLIT(B420,"-"),5)))</f>
        <v>2"-LS-R1009-AA1E-NA</v>
      </c>
      <c r="F420" s="3" t="str">
        <f>IFERROR(_xlfn.XLOOKUP(_xlfn.CONCAT(表格1[[#This Row],[Series NO]],"_",SUBSTITUTE(F$1,"REV.","")),版本控制!$F:$F,版本控制!$C:$C,,0),"")</f>
        <v>04/22/'25</v>
      </c>
      <c r="G420" s="3" t="str">
        <f>IFERROR(_xlfn.XLOOKUP(_xlfn.CONCAT(表格1[[#This Row],[Series NO]],"_",SUBSTITUTE(G$1,"REV.","")),版本控制!$F:$F,版本控制!$C:$C,,0),"")</f>
        <v/>
      </c>
      <c r="H420" s="3" t="str">
        <f>IFERROR(_xlfn.XLOOKUP(_xlfn.CONCAT(表格1[[#This Row],[Series NO]],"_",SUBSTITUTE(H$1,"REV.","")),版本控制!$F:$F,版本控制!$C:$C,,0),"")</f>
        <v/>
      </c>
      <c r="I420" s="3" t="str">
        <f>IFERROR(_xlfn.XLOOKUP(_xlfn.CONCAT(表格1[[#This Row],[Series NO]],"_",SUBSTITUTE(I$1,"REV.","")),版本控制!$F:$F,版本控制!$C:$C,,0),"")</f>
        <v/>
      </c>
      <c r="J420" s="3" t="str">
        <f>IFERROR(_xlfn.XLOOKUP(_xlfn.CONCAT(表格1[[#This Row],[Series NO]],"_",SUBSTITUTE(J$1,"REV.","")),版本控制!$F:$F,版本控制!$C:$C,,0),"")</f>
        <v/>
      </c>
      <c r="K420" s="3" t="str" cm="1">
        <f t="array" ref="K420">INDEX(F$1:J$1,1,MATCH(1,1/($F420:J420&lt;&gt;"")))</f>
        <v>REV.1</v>
      </c>
      <c r="L420" s="3" t="str" cm="1">
        <f t="array" ref="L420">LOOKUP(2,1/($F420:J420&lt;&gt;""),$F420:J420)</f>
        <v>04/22/'25</v>
      </c>
      <c r="M420" s="3"/>
      <c r="N420" s="3" t="str">
        <f t="shared" si="15"/>
        <v>0416</v>
      </c>
      <c r="O420" s="28"/>
      <c r="P420" s="15"/>
      <c r="Q420" s="22" cm="1">
        <f t="array" ref="Q420">_xlfn.XLOOKUP(INDEX(_xlfn.TEXTSPLIT(表格1[[#This Row],[LINE   NUMBER]],"-"),1),'DN轉換表(必要)'!B:B,'DN轉換表(必要)'!C:C,,0)</f>
        <v>2</v>
      </c>
      <c r="R420" s="22" t="str" cm="1">
        <f t="array" ref="R420">IF(IFERROR(MATCH(INDEX(_xlfn.TEXTSPLIT(表格1[[#This Row],[LINE   NUMBER]],"-"),2),介質清單!I:I,0)&gt;=1,FALSE),"Trim",INDEX(_xlfn.TEXTSPLIT(表格1[[#This Row],[LINE   NUMBER]],"-"),2))</f>
        <v>Trim</v>
      </c>
      <c r="S420" s="22" t="str" cm="1">
        <f t="array" ref="S42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LS-R1009</v>
      </c>
      <c r="T420" s="22" t="str" cm="1">
        <f t="array" ref="T420">IF(LEN(INDEX(_xlfn.TEXTSPLIT(表格1[[#This Row],[LINE   NUMBER]],"-"),4))=4,INDEX(_xlfn.TEXTSPLIT(表格1[[#This Row],[LINE   NUMBER]],"-"),4),IF(LEN(MID(E420,FIND("AA",E420,1),4))=4,MID(E420,FIND("AA",E420,1),4),"Wrong"))</f>
        <v>AA1E</v>
      </c>
      <c r="U420" s="22" t="str" cm="1">
        <f t="array" ref="U42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20" s="22" t="str">
        <f>_xlfn.XLOOKUP(表格1[[#This Row],[級數]],管道等级索引表!B:B,管道等级索引表!G:G,,0)</f>
        <v>TP304</v>
      </c>
      <c r="W420" s="22" t="s">
        <v>5</v>
      </c>
      <c r="X420" s="23"/>
      <c r="Y420" s="22"/>
      <c r="Z420" s="22" t="str">
        <f>_xlfn.CONCAT(表格1[[#This Row],[系統]],"-",表格1[[#This Row],[編號]])</f>
        <v>Trim-LS-R1009</v>
      </c>
      <c r="AA420" s="22"/>
      <c r="AB42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2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20" s="24" t="str">
        <f>IFERROR(_xlfn.XLOOKUP(表格1[[#This Row],[Line_No]],管道特性一覽表!A:A,管道特性一覽表!P:P,,0),"")</f>
        <v/>
      </c>
      <c r="AE420" s="24" t="str" cm="1">
        <f t="array" ref="AE420">_xlfn.IFNA(_xlfn.XLOOKUP(表格1[[#This Row],[Series NO]],'依TP NO.篩選'!A:A,'依TP NO.篩選'!R:R,,0),_xlfn.XLOOKUP(VALUE(表格1[[#This Row],[Series NO]]),VALUE('依TP NO.篩選'!A:A),'依TP NO.篩選'!R:R,,0))</f>
        <v>R104V2-Trim</v>
      </c>
      <c r="AF420" s="24" t="str">
        <f>_xlfn.XLOOKUP(表格1[[#This Row],[系統]],介質清單!A:A,介質清單!B:B,,0)</f>
        <v>Trim</v>
      </c>
      <c r="AG420" s="25" t="str">
        <f>IFERROR(_xlfn.XLOOKUP(表格1[[#This Row],[Line_No]],管道特性一覽表!A:A,管道特性一覽表!R:R,,0),"")</f>
        <v/>
      </c>
      <c r="AH420" s="22"/>
      <c r="AI420" s="24"/>
      <c r="AJ42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20" s="2" t="str" cm="1">
        <f t="array" ref="AK420">IFERROR(_xlfn.TEXTJOIN("-",TRUE,INDEX(_xlfn.TEXTSPLIT(B420,"-"),1),INDEX(_xlfn.TEXTSPLIT(B420,"-"),2),INDEX(_xlfn.TEXTSPLIT(B420,"-"),4),INDEX(_xlfn.TEXTSPLIT(B420,"-"),5)),_xlfn.TEXTJOIN("-",TRUE,_xlfn.XLOOKUP(VALUE(INDEX(_xlfn.TEXTSPLIT(B420,"-"),4)),'DN轉換表(必要)'!A:A,'DN轉換表(必要)'!B:B,,0),INDEX(_xlfn.TEXTSPLIT(B420,"-"),1),INDEX(_xlfn.TEXTSPLIT(B420,"-"),2),INDEX(_xlfn.TEXTSPLIT(B420,"-"),3),INDEX(_xlfn.TEXTSPLIT(B420,"-"),4),INDEX(_xlfn.TEXTSPLIT(B420,"-"),5)))</f>
        <v>LS-R1009-AA1E-NA</v>
      </c>
      <c r="AL420" s="2" t="str">
        <f>IF(ISNUMBER(IFERROR(_xlfn.XLOOKUP(表格1[[#This Row],[Line_No]],'TEMP VALUE'!A:A,'DRAWING LIST'!A:A,,0),"")),"v","")</f>
        <v/>
      </c>
      <c r="AM420" s="2" t="str">
        <f>_xlfn.XLOOKUP(表格1[[#This Row],[Series NO]], 版本控制!$A:$A, 版本控制!$E:$E, , 0, -1)</f>
        <v>啟用</v>
      </c>
    </row>
    <row r="421" spans="1:39" hidden="1">
      <c r="A421" s="18">
        <f>'圖號清單-114.04.25'!A421</f>
        <v>417</v>
      </c>
      <c r="B421" s="14" t="str">
        <f>_xlfn.XLOOKUP(表格1[[#This Row],[Series NO]],'圖號清單-114.04.25'!A:A,'圖號清單-114.04.25'!B:B,,0)</f>
        <v>LS-R1010-50-AA1E-NA</v>
      </c>
      <c r="C421" s="3" t="str">
        <f>COUNTIF($AK$2:AK421, AK421) &amp; "/" &amp; COUNTIF($AK$2:$AK$3003, AK421)</f>
        <v>1/1</v>
      </c>
      <c r="D421" s="3" t="str">
        <f t="shared" si="14"/>
        <v>LS-R1010-50-AA1E-NA</v>
      </c>
      <c r="E421" s="14" t="str" cm="1">
        <f t="array" ref="E421">IFERROR(_xlfn.TEXTJOIN("-",TRUE,_xlfn.XLOOKUP(VALUE(INDEX(_xlfn.TEXTSPLIT(B421,"-"),3)),'DN轉換表(必要)'!A:A,'DN轉換表(必要)'!B:B,,0),INDEX(_xlfn.TEXTSPLIT(B421,"-"),1),INDEX(_xlfn.TEXTSPLIT(B421,"-"),2),INDEX(_xlfn.TEXTSPLIT(B421,"-"),4),INDEX(_xlfn.TEXTSPLIT(B421,"-"),5)),_xlfn.TEXTJOIN("-",TRUE,_xlfn.XLOOKUP(VALUE(INDEX(_xlfn.TEXTSPLIT(B421,"-"),4)),'DN轉換表(必要)'!A:A,'DN轉換表(必要)'!B:B,,0),INDEX(_xlfn.TEXTSPLIT(B421,"-"),1),INDEX(_xlfn.TEXTSPLIT(B421,"-"),2),INDEX(_xlfn.TEXTSPLIT(B421,"-"),3),INDEX(_xlfn.TEXTSPLIT(B421,"-"),4),INDEX(_xlfn.TEXTSPLIT(B421,"-"),5)))</f>
        <v>2"-LS-R1010-AA1E-NA</v>
      </c>
      <c r="F421" s="3" t="str">
        <f>IFERROR(_xlfn.XLOOKUP(_xlfn.CONCAT(表格1[[#This Row],[Series NO]],"_",SUBSTITUTE(F$1,"REV.","")),版本控制!$F:$F,版本控制!$C:$C,,0),"")</f>
        <v>04/22/'25</v>
      </c>
      <c r="G421" s="3" t="str">
        <f>IFERROR(_xlfn.XLOOKUP(_xlfn.CONCAT(表格1[[#This Row],[Series NO]],"_",SUBSTITUTE(G$1,"REV.","")),版本控制!$F:$F,版本控制!$C:$C,,0),"")</f>
        <v/>
      </c>
      <c r="H421" s="3" t="str">
        <f>IFERROR(_xlfn.XLOOKUP(_xlfn.CONCAT(表格1[[#This Row],[Series NO]],"_",SUBSTITUTE(H$1,"REV.","")),版本控制!$F:$F,版本控制!$C:$C,,0),"")</f>
        <v/>
      </c>
      <c r="I421" s="3" t="str">
        <f>IFERROR(_xlfn.XLOOKUP(_xlfn.CONCAT(表格1[[#This Row],[Series NO]],"_",SUBSTITUTE(I$1,"REV.","")),版本控制!$F:$F,版本控制!$C:$C,,0),"")</f>
        <v/>
      </c>
      <c r="J421" s="3" t="str">
        <f>IFERROR(_xlfn.XLOOKUP(_xlfn.CONCAT(表格1[[#This Row],[Series NO]],"_",SUBSTITUTE(J$1,"REV.","")),版本控制!$F:$F,版本控制!$C:$C,,0),"")</f>
        <v/>
      </c>
      <c r="K421" s="3" t="str" cm="1">
        <f t="array" ref="K421">INDEX(F$1:J$1,1,MATCH(1,1/($F421:J421&lt;&gt;"")))</f>
        <v>REV.1</v>
      </c>
      <c r="L421" s="3" t="str" cm="1">
        <f t="array" ref="L421">LOOKUP(2,1/($F421:J421&lt;&gt;""),$F421:J421)</f>
        <v>04/22/'25</v>
      </c>
      <c r="M421" s="3"/>
      <c r="N421" s="3" t="str">
        <f t="shared" si="15"/>
        <v>0417</v>
      </c>
      <c r="O421" s="28"/>
      <c r="P421" s="15"/>
      <c r="Q421" s="22" cm="1">
        <f t="array" ref="Q421">_xlfn.XLOOKUP(INDEX(_xlfn.TEXTSPLIT(表格1[[#This Row],[LINE   NUMBER]],"-"),1),'DN轉換表(必要)'!B:B,'DN轉換表(必要)'!C:C,,0)</f>
        <v>2</v>
      </c>
      <c r="R421" s="22" t="str" cm="1">
        <f t="array" ref="R421">IF(IFERROR(MATCH(INDEX(_xlfn.TEXTSPLIT(表格1[[#This Row],[LINE   NUMBER]],"-"),2),介質清單!I:I,0)&gt;=1,FALSE),"Trim",INDEX(_xlfn.TEXTSPLIT(表格1[[#This Row],[LINE   NUMBER]],"-"),2))</f>
        <v>Trim</v>
      </c>
      <c r="S421" s="22" t="str" cm="1">
        <f t="array" ref="S42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LS-R1010</v>
      </c>
      <c r="T421" s="22" t="str" cm="1">
        <f t="array" ref="T421">IF(LEN(INDEX(_xlfn.TEXTSPLIT(表格1[[#This Row],[LINE   NUMBER]],"-"),4))=4,INDEX(_xlfn.TEXTSPLIT(表格1[[#This Row],[LINE   NUMBER]],"-"),4),IF(LEN(MID(E421,FIND("AA",E421,1),4))=4,MID(E421,FIND("AA",E421,1),4),"Wrong"))</f>
        <v>AA1E</v>
      </c>
      <c r="U421" s="22" t="str" cm="1">
        <f t="array" ref="U42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21" s="22" t="str">
        <f>_xlfn.XLOOKUP(表格1[[#This Row],[級數]],管道等级索引表!B:B,管道等级索引表!G:G,,0)</f>
        <v>TP304</v>
      </c>
      <c r="W421" s="22" t="s">
        <v>5</v>
      </c>
      <c r="X421" s="23"/>
      <c r="Y421" s="22"/>
      <c r="Z421" s="22" t="str">
        <f>_xlfn.CONCAT(表格1[[#This Row],[系統]],"-",表格1[[#This Row],[編號]])</f>
        <v>Trim-LS-R1010</v>
      </c>
      <c r="AA421" s="22"/>
      <c r="AB42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2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21" s="24" t="str">
        <f>IFERROR(_xlfn.XLOOKUP(表格1[[#This Row],[Line_No]],管道特性一覽表!A:A,管道特性一覽表!P:P,,0),"")</f>
        <v/>
      </c>
      <c r="AE421" s="24" t="str" cm="1">
        <f t="array" ref="AE421">_xlfn.IFNA(_xlfn.XLOOKUP(表格1[[#This Row],[Series NO]],'依TP NO.篩選'!A:A,'依TP NO.篩選'!R:R,,0),_xlfn.XLOOKUP(VALUE(表格1[[#This Row],[Series NO]]),VALUE('依TP NO.篩選'!A:A),'依TP NO.篩選'!R:R,,0))</f>
        <v>R104V2-Trim</v>
      </c>
      <c r="AF421" s="24" t="str">
        <f>_xlfn.XLOOKUP(表格1[[#This Row],[系統]],介質清單!A:A,介質清單!B:B,,0)</f>
        <v>Trim</v>
      </c>
      <c r="AG421" s="25" t="str">
        <f>IFERROR(_xlfn.XLOOKUP(表格1[[#This Row],[Line_No]],管道特性一覽表!A:A,管道特性一覽表!R:R,,0),"")</f>
        <v/>
      </c>
      <c r="AH421" s="22"/>
      <c r="AI421" s="24"/>
      <c r="AJ42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21" s="2" t="str" cm="1">
        <f t="array" ref="AK421">IFERROR(_xlfn.TEXTJOIN("-",TRUE,INDEX(_xlfn.TEXTSPLIT(B421,"-"),1),INDEX(_xlfn.TEXTSPLIT(B421,"-"),2),INDEX(_xlfn.TEXTSPLIT(B421,"-"),4),INDEX(_xlfn.TEXTSPLIT(B421,"-"),5)),_xlfn.TEXTJOIN("-",TRUE,_xlfn.XLOOKUP(VALUE(INDEX(_xlfn.TEXTSPLIT(B421,"-"),4)),'DN轉換表(必要)'!A:A,'DN轉換表(必要)'!B:B,,0),INDEX(_xlfn.TEXTSPLIT(B421,"-"),1),INDEX(_xlfn.TEXTSPLIT(B421,"-"),2),INDEX(_xlfn.TEXTSPLIT(B421,"-"),3),INDEX(_xlfn.TEXTSPLIT(B421,"-"),4),INDEX(_xlfn.TEXTSPLIT(B421,"-"),5)))</f>
        <v>LS-R1010-AA1E-NA</v>
      </c>
      <c r="AL421" s="2" t="str">
        <f>IF(ISNUMBER(IFERROR(_xlfn.XLOOKUP(表格1[[#This Row],[Line_No]],'TEMP VALUE'!A:A,'DRAWING LIST'!A:A,,0),"")),"v","")</f>
        <v/>
      </c>
      <c r="AM421" s="2" t="str">
        <f>_xlfn.XLOOKUP(表格1[[#This Row],[Series NO]], 版本控制!$A:$A, 版本控制!$E:$E, , 0, -1)</f>
        <v>啟用</v>
      </c>
    </row>
    <row r="422" spans="1:39" hidden="1">
      <c r="A422" s="18">
        <f>'圖號清單-114.04.25'!A422</f>
        <v>418</v>
      </c>
      <c r="B422" s="14" t="str">
        <f>_xlfn.XLOOKUP(表格1[[#This Row],[Series NO]],'圖號清單-114.04.25'!A:A,'圖號清單-114.04.25'!B:B,,0)</f>
        <v>LS-R1301-50-AA1E-NA</v>
      </c>
      <c r="C422" s="3" t="str">
        <f>COUNTIF($AK$2:AK422, AK422) &amp; "/" &amp; COUNTIF($AK$2:$AK$3003, AK422)</f>
        <v>1/1</v>
      </c>
      <c r="D422" s="3" t="str">
        <f t="shared" si="14"/>
        <v>LS-R1301-50-AA1E-NA</v>
      </c>
      <c r="E422" s="14" t="str" cm="1">
        <f t="array" ref="E422">IFERROR(_xlfn.TEXTJOIN("-",TRUE,_xlfn.XLOOKUP(VALUE(INDEX(_xlfn.TEXTSPLIT(B422,"-"),3)),'DN轉換表(必要)'!A:A,'DN轉換表(必要)'!B:B,,0),INDEX(_xlfn.TEXTSPLIT(B422,"-"),1),INDEX(_xlfn.TEXTSPLIT(B422,"-"),2),INDEX(_xlfn.TEXTSPLIT(B422,"-"),4),INDEX(_xlfn.TEXTSPLIT(B422,"-"),5)),_xlfn.TEXTJOIN("-",TRUE,_xlfn.XLOOKUP(VALUE(INDEX(_xlfn.TEXTSPLIT(B422,"-"),4)),'DN轉換表(必要)'!A:A,'DN轉換表(必要)'!B:B,,0),INDEX(_xlfn.TEXTSPLIT(B422,"-"),1),INDEX(_xlfn.TEXTSPLIT(B422,"-"),2),INDEX(_xlfn.TEXTSPLIT(B422,"-"),3),INDEX(_xlfn.TEXTSPLIT(B422,"-"),4),INDEX(_xlfn.TEXTSPLIT(B422,"-"),5)))</f>
        <v>2"-LS-R1301-AA1E-NA</v>
      </c>
      <c r="F422" s="3" t="str">
        <f>IFERROR(_xlfn.XLOOKUP(_xlfn.CONCAT(表格1[[#This Row],[Series NO]],"_",SUBSTITUTE(F$1,"REV.","")),版本控制!$F:$F,版本控制!$C:$C,,0),"")</f>
        <v>04/22/'25</v>
      </c>
      <c r="G422" s="3" t="str">
        <f>IFERROR(_xlfn.XLOOKUP(_xlfn.CONCAT(表格1[[#This Row],[Series NO]],"_",SUBSTITUTE(G$1,"REV.","")),版本控制!$F:$F,版本控制!$C:$C,,0),"")</f>
        <v/>
      </c>
      <c r="H422" s="3" t="str">
        <f>IFERROR(_xlfn.XLOOKUP(_xlfn.CONCAT(表格1[[#This Row],[Series NO]],"_",SUBSTITUTE(H$1,"REV.","")),版本控制!$F:$F,版本控制!$C:$C,,0),"")</f>
        <v/>
      </c>
      <c r="I422" s="3" t="str">
        <f>IFERROR(_xlfn.XLOOKUP(_xlfn.CONCAT(表格1[[#This Row],[Series NO]],"_",SUBSTITUTE(I$1,"REV.","")),版本控制!$F:$F,版本控制!$C:$C,,0),"")</f>
        <v/>
      </c>
      <c r="J422" s="3" t="str">
        <f>IFERROR(_xlfn.XLOOKUP(_xlfn.CONCAT(表格1[[#This Row],[Series NO]],"_",SUBSTITUTE(J$1,"REV.","")),版本控制!$F:$F,版本控制!$C:$C,,0),"")</f>
        <v/>
      </c>
      <c r="K422" s="3" t="str" cm="1">
        <f t="array" ref="K422">INDEX(F$1:J$1,1,MATCH(1,1/($F422:J422&lt;&gt;"")))</f>
        <v>REV.1</v>
      </c>
      <c r="L422" s="3" t="str" cm="1">
        <f t="array" ref="L422">LOOKUP(2,1/($F422:J422&lt;&gt;""),$F422:J422)</f>
        <v>04/22/'25</v>
      </c>
      <c r="M422" s="3"/>
      <c r="N422" s="3" t="str">
        <f t="shared" si="15"/>
        <v>0418</v>
      </c>
      <c r="O422" s="28"/>
      <c r="P422" s="15"/>
      <c r="Q422" s="22" cm="1">
        <f t="array" ref="Q422">_xlfn.XLOOKUP(INDEX(_xlfn.TEXTSPLIT(表格1[[#This Row],[LINE   NUMBER]],"-"),1),'DN轉換表(必要)'!B:B,'DN轉換表(必要)'!C:C,,0)</f>
        <v>2</v>
      </c>
      <c r="R422" s="22" t="str" cm="1">
        <f t="array" ref="R422">IF(IFERROR(MATCH(INDEX(_xlfn.TEXTSPLIT(表格1[[#This Row],[LINE   NUMBER]],"-"),2),介質清單!I:I,0)&gt;=1,FALSE),"Trim",INDEX(_xlfn.TEXTSPLIT(表格1[[#This Row],[LINE   NUMBER]],"-"),2))</f>
        <v>Trim</v>
      </c>
      <c r="S422" s="22" t="str" cm="1">
        <f t="array" ref="S42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LS-R1301</v>
      </c>
      <c r="T422" s="22" t="str" cm="1">
        <f t="array" ref="T422">IF(LEN(INDEX(_xlfn.TEXTSPLIT(表格1[[#This Row],[LINE   NUMBER]],"-"),4))=4,INDEX(_xlfn.TEXTSPLIT(表格1[[#This Row],[LINE   NUMBER]],"-"),4),IF(LEN(MID(E422,FIND("AA",E422,1),4))=4,MID(E422,FIND("AA",E422,1),4),"Wrong"))</f>
        <v>AA1E</v>
      </c>
      <c r="U422" s="22" t="str" cm="1">
        <f t="array" ref="U42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22" s="22" t="str">
        <f>_xlfn.XLOOKUP(表格1[[#This Row],[級數]],管道等级索引表!B:B,管道等级索引表!G:G,,0)</f>
        <v>TP304</v>
      </c>
      <c r="W422" s="22" t="s">
        <v>5</v>
      </c>
      <c r="X422" s="23"/>
      <c r="Y422" s="22"/>
      <c r="Z422" s="22" t="str">
        <f>_xlfn.CONCAT(表格1[[#This Row],[系統]],"-",表格1[[#This Row],[編號]])</f>
        <v>Trim-LS-R1301</v>
      </c>
      <c r="AA422" s="22"/>
      <c r="AB422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2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22" s="24" t="str">
        <f>IFERROR(_xlfn.XLOOKUP(表格1[[#This Row],[Line_No]],管道特性一覽表!A:A,管道特性一覽表!P:P,,0),"")</f>
        <v/>
      </c>
      <c r="AE422" s="24" t="str" cm="1">
        <f t="array" ref="AE422">_xlfn.IFNA(_xlfn.XLOOKUP(表格1[[#This Row],[Series NO]],'依TP NO.篩選'!A:A,'依TP NO.篩選'!R:R,,0),_xlfn.XLOOKUP(VALUE(表格1[[#This Row],[Series NO]]),VALUE('依TP NO.篩選'!A:A),'依TP NO.篩選'!R:R,,0))</f>
        <v>R172S3-Trim</v>
      </c>
      <c r="AF422" s="24" t="str">
        <f>_xlfn.XLOOKUP(表格1[[#This Row],[系統]],介質清單!A:A,介質清單!B:B,,0)</f>
        <v>Trim</v>
      </c>
      <c r="AG422" s="25" t="str">
        <f>IFERROR(_xlfn.XLOOKUP(表格1[[#This Row],[Line_No]],管道特性一覽表!A:A,管道特性一覽表!R:R,,0),"")</f>
        <v/>
      </c>
      <c r="AH422" s="22"/>
      <c r="AI422" s="24"/>
      <c r="AJ42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22" s="2" t="str" cm="1">
        <f t="array" ref="AK422">IFERROR(_xlfn.TEXTJOIN("-",TRUE,INDEX(_xlfn.TEXTSPLIT(B422,"-"),1),INDEX(_xlfn.TEXTSPLIT(B422,"-"),2),INDEX(_xlfn.TEXTSPLIT(B422,"-"),4),INDEX(_xlfn.TEXTSPLIT(B422,"-"),5)),_xlfn.TEXTJOIN("-",TRUE,_xlfn.XLOOKUP(VALUE(INDEX(_xlfn.TEXTSPLIT(B422,"-"),4)),'DN轉換表(必要)'!A:A,'DN轉換表(必要)'!B:B,,0),INDEX(_xlfn.TEXTSPLIT(B422,"-"),1),INDEX(_xlfn.TEXTSPLIT(B422,"-"),2),INDEX(_xlfn.TEXTSPLIT(B422,"-"),3),INDEX(_xlfn.TEXTSPLIT(B422,"-"),4),INDEX(_xlfn.TEXTSPLIT(B422,"-"),5)))</f>
        <v>LS-R1301-AA1E-NA</v>
      </c>
      <c r="AL422" s="2" t="str">
        <f>IF(ISNUMBER(IFERROR(_xlfn.XLOOKUP(表格1[[#This Row],[Line_No]],'TEMP VALUE'!A:A,'DRAWING LIST'!A:A,,0),"")),"v","")</f>
        <v/>
      </c>
      <c r="AM422" s="2" t="str">
        <f>_xlfn.XLOOKUP(表格1[[#This Row],[Series NO]], 版本控制!$A:$A, 版本控制!$E:$E, , 0, -1)</f>
        <v>啟用</v>
      </c>
    </row>
    <row r="423" spans="1:39" hidden="1">
      <c r="A423" s="18">
        <f>'圖號清單-114.04.25'!A423</f>
        <v>419</v>
      </c>
      <c r="B423" s="14" t="str">
        <f>_xlfn.XLOOKUP(表格1[[#This Row],[Series NO]],'圖號清單-114.04.25'!A:A,'圖號清單-114.04.25'!B:B,,0)</f>
        <v>LS-R1302-50-AA1B-NA</v>
      </c>
      <c r="C423" s="3" t="str">
        <f>COUNTIF($AK$2:AK423, AK423) &amp; "/" &amp; COUNTIF($AK$2:$AK$3003, AK423)</f>
        <v>1/1</v>
      </c>
      <c r="D423" s="3" t="str">
        <f t="shared" si="14"/>
        <v>LS-R1302-50-AA1B-NA</v>
      </c>
      <c r="E423" s="14" t="str" cm="1">
        <f t="array" ref="E423">IFERROR(_xlfn.TEXTJOIN("-",TRUE,_xlfn.XLOOKUP(VALUE(INDEX(_xlfn.TEXTSPLIT(B423,"-"),3)),'DN轉換表(必要)'!A:A,'DN轉換表(必要)'!B:B,,0),INDEX(_xlfn.TEXTSPLIT(B423,"-"),1),INDEX(_xlfn.TEXTSPLIT(B423,"-"),2),INDEX(_xlfn.TEXTSPLIT(B423,"-"),4),INDEX(_xlfn.TEXTSPLIT(B423,"-"),5)),_xlfn.TEXTJOIN("-",TRUE,_xlfn.XLOOKUP(VALUE(INDEX(_xlfn.TEXTSPLIT(B423,"-"),4)),'DN轉換表(必要)'!A:A,'DN轉換表(必要)'!B:B,,0),INDEX(_xlfn.TEXTSPLIT(B423,"-"),1),INDEX(_xlfn.TEXTSPLIT(B423,"-"),2),INDEX(_xlfn.TEXTSPLIT(B423,"-"),3),INDEX(_xlfn.TEXTSPLIT(B423,"-"),4),INDEX(_xlfn.TEXTSPLIT(B423,"-"),5)))</f>
        <v>2"-LS-R1302-AA1B-NA</v>
      </c>
      <c r="F423" s="3" t="str">
        <f>IFERROR(_xlfn.XLOOKUP(_xlfn.CONCAT(表格1[[#This Row],[Series NO]],"_",SUBSTITUTE(F$1,"REV.","")),版本控制!$F:$F,版本控制!$C:$C,,0),"")</f>
        <v>04/22/'25</v>
      </c>
      <c r="G423" s="3" t="str">
        <f>IFERROR(_xlfn.XLOOKUP(_xlfn.CONCAT(表格1[[#This Row],[Series NO]],"_",SUBSTITUTE(G$1,"REV.","")),版本控制!$F:$F,版本控制!$C:$C,,0),"")</f>
        <v/>
      </c>
      <c r="H423" s="3" t="str">
        <f>IFERROR(_xlfn.XLOOKUP(_xlfn.CONCAT(表格1[[#This Row],[Series NO]],"_",SUBSTITUTE(H$1,"REV.","")),版本控制!$F:$F,版本控制!$C:$C,,0),"")</f>
        <v/>
      </c>
      <c r="I423" s="3" t="str">
        <f>IFERROR(_xlfn.XLOOKUP(_xlfn.CONCAT(表格1[[#This Row],[Series NO]],"_",SUBSTITUTE(I$1,"REV.","")),版本控制!$F:$F,版本控制!$C:$C,,0),"")</f>
        <v/>
      </c>
      <c r="J423" s="3" t="str">
        <f>IFERROR(_xlfn.XLOOKUP(_xlfn.CONCAT(表格1[[#This Row],[Series NO]],"_",SUBSTITUTE(J$1,"REV.","")),版本控制!$F:$F,版本控制!$C:$C,,0),"")</f>
        <v/>
      </c>
      <c r="K423" s="3" t="str" cm="1">
        <f t="array" ref="K423">INDEX(F$1:J$1,1,MATCH(1,1/($F423:J423&lt;&gt;"")))</f>
        <v>REV.1</v>
      </c>
      <c r="L423" s="3" t="str" cm="1">
        <f t="array" ref="L423">LOOKUP(2,1/($F423:J423&lt;&gt;""),$F423:J423)</f>
        <v>04/22/'25</v>
      </c>
      <c r="M423" s="3"/>
      <c r="N423" s="3" t="str">
        <f t="shared" si="15"/>
        <v>0419</v>
      </c>
      <c r="O423" s="28"/>
      <c r="P423" s="15"/>
      <c r="Q423" s="22" cm="1">
        <f t="array" ref="Q423">_xlfn.XLOOKUP(INDEX(_xlfn.TEXTSPLIT(表格1[[#This Row],[LINE   NUMBER]],"-"),1),'DN轉換表(必要)'!B:B,'DN轉換表(必要)'!C:C,,0)</f>
        <v>2</v>
      </c>
      <c r="R423" s="22" t="str" cm="1">
        <f t="array" ref="R423">IF(IFERROR(MATCH(INDEX(_xlfn.TEXTSPLIT(表格1[[#This Row],[LINE   NUMBER]],"-"),2),介質清單!I:I,0)&gt;=1,FALSE),"Trim",INDEX(_xlfn.TEXTSPLIT(表格1[[#This Row],[LINE   NUMBER]],"-"),2))</f>
        <v>Trim</v>
      </c>
      <c r="S423" s="22" t="str" cm="1">
        <f t="array" ref="S42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LS-R1302</v>
      </c>
      <c r="T423" s="22" t="str" cm="1">
        <f t="array" ref="T423">IF(LEN(INDEX(_xlfn.TEXTSPLIT(表格1[[#This Row],[LINE   NUMBER]],"-"),4))=4,INDEX(_xlfn.TEXTSPLIT(表格1[[#This Row],[LINE   NUMBER]],"-"),4),IF(LEN(MID(E423,FIND("AA",E423,1),4))=4,MID(E423,FIND("AA",E423,1),4),"Wrong"))</f>
        <v>AA1B</v>
      </c>
      <c r="U423" s="22" t="str" cm="1">
        <f t="array" ref="U42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23" s="22" t="str">
        <f>_xlfn.XLOOKUP(表格1[[#This Row],[級數]],管道等级索引表!B:B,管道等级索引表!G:G,,0)</f>
        <v>A106 Gr.B
API 5L Gr.B
SAWH</v>
      </c>
      <c r="W423" s="22" t="s">
        <v>5</v>
      </c>
      <c r="X423" s="23"/>
      <c r="Y423" s="22"/>
      <c r="Z423" s="22" t="str">
        <f>_xlfn.CONCAT(表格1[[#This Row],[系統]],"-",表格1[[#This Row],[編號]])</f>
        <v>Trim-LS-R1302</v>
      </c>
      <c r="AA423" s="22"/>
      <c r="AB42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2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23" s="24" t="str">
        <f>IFERROR(_xlfn.XLOOKUP(表格1[[#This Row],[Line_No]],管道特性一覽表!A:A,管道特性一覽表!P:P,,0),"")</f>
        <v/>
      </c>
      <c r="AE423" s="24" t="str" cm="1">
        <f t="array" ref="AE423">_xlfn.IFNA(_xlfn.XLOOKUP(表格1[[#This Row],[Series NO]],'依TP NO.篩選'!A:A,'依TP NO.篩選'!R:R,,0),_xlfn.XLOOKUP(VALUE(表格1[[#This Row],[Series NO]]),VALUE('依TP NO.篩選'!A:A),'依TP NO.篩選'!R:R,,0))</f>
        <v>R132V1-Trim</v>
      </c>
      <c r="AF423" s="24" t="str">
        <f>_xlfn.XLOOKUP(表格1[[#This Row],[系統]],介質清單!A:A,介質清單!B:B,,0)</f>
        <v>Trim</v>
      </c>
      <c r="AG423" s="25" t="str">
        <f>IFERROR(_xlfn.XLOOKUP(表格1[[#This Row],[Line_No]],管道特性一覽表!A:A,管道特性一覽表!R:R,,0),"")</f>
        <v/>
      </c>
      <c r="AH423" s="22"/>
      <c r="AI423" s="24"/>
      <c r="AJ42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23" s="2" t="str" cm="1">
        <f t="array" ref="AK423">IFERROR(_xlfn.TEXTJOIN("-",TRUE,INDEX(_xlfn.TEXTSPLIT(B423,"-"),1),INDEX(_xlfn.TEXTSPLIT(B423,"-"),2),INDEX(_xlfn.TEXTSPLIT(B423,"-"),4),INDEX(_xlfn.TEXTSPLIT(B423,"-"),5)),_xlfn.TEXTJOIN("-",TRUE,_xlfn.XLOOKUP(VALUE(INDEX(_xlfn.TEXTSPLIT(B423,"-"),4)),'DN轉換表(必要)'!A:A,'DN轉換表(必要)'!B:B,,0),INDEX(_xlfn.TEXTSPLIT(B423,"-"),1),INDEX(_xlfn.TEXTSPLIT(B423,"-"),2),INDEX(_xlfn.TEXTSPLIT(B423,"-"),3),INDEX(_xlfn.TEXTSPLIT(B423,"-"),4),INDEX(_xlfn.TEXTSPLIT(B423,"-"),5)))</f>
        <v>LS-R1302-AA1B-NA</v>
      </c>
      <c r="AL423" s="2" t="str">
        <f>IF(ISNUMBER(IFERROR(_xlfn.XLOOKUP(表格1[[#This Row],[Line_No]],'TEMP VALUE'!A:A,'DRAWING LIST'!A:A,,0),"")),"v","")</f>
        <v/>
      </c>
      <c r="AM423" s="2" t="str">
        <f>_xlfn.XLOOKUP(表格1[[#This Row],[Series NO]], 版本控制!$A:$A, 版本控制!$E:$E, , 0, -1)</f>
        <v>啟用</v>
      </c>
    </row>
    <row r="424" spans="1:39" hidden="1">
      <c r="A424" s="18">
        <f>'圖號清單-114.04.25'!A424</f>
        <v>420</v>
      </c>
      <c r="B424" s="14" t="str">
        <f>_xlfn.XLOOKUP(表格1[[#This Row],[Series NO]],'圖號清單-114.04.25'!A:A,'圖號清單-114.04.25'!B:B,,0)</f>
        <v>LS-R1401A-50-AA1B-NA</v>
      </c>
      <c r="C424" s="3" t="str">
        <f>COUNTIF($AK$2:AK424, AK424) &amp; "/" &amp; COUNTIF($AK$2:$AK$3003, AK424)</f>
        <v>1/1</v>
      </c>
      <c r="D424" s="3" t="str">
        <f t="shared" si="14"/>
        <v>LS-R1401A-50-AA1B-NA</v>
      </c>
      <c r="E424" s="14" t="str" cm="1">
        <f t="array" ref="E424">IFERROR(_xlfn.TEXTJOIN("-",TRUE,_xlfn.XLOOKUP(VALUE(INDEX(_xlfn.TEXTSPLIT(B424,"-"),3)),'DN轉換表(必要)'!A:A,'DN轉換表(必要)'!B:B,,0),INDEX(_xlfn.TEXTSPLIT(B424,"-"),1),INDEX(_xlfn.TEXTSPLIT(B424,"-"),2),INDEX(_xlfn.TEXTSPLIT(B424,"-"),4),INDEX(_xlfn.TEXTSPLIT(B424,"-"),5)),_xlfn.TEXTJOIN("-",TRUE,_xlfn.XLOOKUP(VALUE(INDEX(_xlfn.TEXTSPLIT(B424,"-"),4)),'DN轉換表(必要)'!A:A,'DN轉換表(必要)'!B:B,,0),INDEX(_xlfn.TEXTSPLIT(B424,"-"),1),INDEX(_xlfn.TEXTSPLIT(B424,"-"),2),INDEX(_xlfn.TEXTSPLIT(B424,"-"),3),INDEX(_xlfn.TEXTSPLIT(B424,"-"),4),INDEX(_xlfn.TEXTSPLIT(B424,"-"),5)))</f>
        <v>2"-LS-R1401A-AA1B-NA</v>
      </c>
      <c r="F424" s="3" t="str">
        <f>IFERROR(_xlfn.XLOOKUP(_xlfn.CONCAT(表格1[[#This Row],[Series NO]],"_",SUBSTITUTE(F$1,"REV.","")),版本控制!$F:$F,版本控制!$C:$C,,0),"")</f>
        <v>04/22/'25</v>
      </c>
      <c r="G424" s="3" t="str">
        <f>IFERROR(_xlfn.XLOOKUP(_xlfn.CONCAT(表格1[[#This Row],[Series NO]],"_",SUBSTITUTE(G$1,"REV.","")),版本控制!$F:$F,版本控制!$C:$C,,0),"")</f>
        <v/>
      </c>
      <c r="H424" s="3" t="str">
        <f>IFERROR(_xlfn.XLOOKUP(_xlfn.CONCAT(表格1[[#This Row],[Series NO]],"_",SUBSTITUTE(H$1,"REV.","")),版本控制!$F:$F,版本控制!$C:$C,,0),"")</f>
        <v/>
      </c>
      <c r="I424" s="3" t="str">
        <f>IFERROR(_xlfn.XLOOKUP(_xlfn.CONCAT(表格1[[#This Row],[Series NO]],"_",SUBSTITUTE(I$1,"REV.","")),版本控制!$F:$F,版本控制!$C:$C,,0),"")</f>
        <v/>
      </c>
      <c r="J424" s="3" t="str">
        <f>IFERROR(_xlfn.XLOOKUP(_xlfn.CONCAT(表格1[[#This Row],[Series NO]],"_",SUBSTITUTE(J$1,"REV.","")),版本控制!$F:$F,版本控制!$C:$C,,0),"")</f>
        <v/>
      </c>
      <c r="K424" s="3" t="str" cm="1">
        <f t="array" ref="K424">INDEX(F$1:J$1,1,MATCH(1,1/($F424:J424&lt;&gt;"")))</f>
        <v>REV.1</v>
      </c>
      <c r="L424" s="3" t="str" cm="1">
        <f t="array" ref="L424">LOOKUP(2,1/($F424:J424&lt;&gt;""),$F424:J424)</f>
        <v>04/22/'25</v>
      </c>
      <c r="M424" s="3"/>
      <c r="N424" s="3" t="str">
        <f t="shared" si="15"/>
        <v>0420</v>
      </c>
      <c r="O424" s="28"/>
      <c r="P424" s="15"/>
      <c r="Q424" s="22" cm="1">
        <f t="array" ref="Q424">_xlfn.XLOOKUP(INDEX(_xlfn.TEXTSPLIT(表格1[[#This Row],[LINE   NUMBER]],"-"),1),'DN轉換表(必要)'!B:B,'DN轉換表(必要)'!C:C,,0)</f>
        <v>2</v>
      </c>
      <c r="R424" s="22" t="str" cm="1">
        <f t="array" ref="R424">IF(IFERROR(MATCH(INDEX(_xlfn.TEXTSPLIT(表格1[[#This Row],[LINE   NUMBER]],"-"),2),介質清單!I:I,0)&gt;=1,FALSE),"Trim",INDEX(_xlfn.TEXTSPLIT(表格1[[#This Row],[LINE   NUMBER]],"-"),2))</f>
        <v>Trim</v>
      </c>
      <c r="S424" s="22" t="str" cm="1">
        <f t="array" ref="S42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LS-R1401A</v>
      </c>
      <c r="T424" s="22" t="str" cm="1">
        <f t="array" ref="T424">IF(LEN(INDEX(_xlfn.TEXTSPLIT(表格1[[#This Row],[LINE   NUMBER]],"-"),4))=4,INDEX(_xlfn.TEXTSPLIT(表格1[[#This Row],[LINE   NUMBER]],"-"),4),IF(LEN(MID(E424,FIND("AA",E424,1),4))=4,MID(E424,FIND("AA",E424,1),4),"Wrong"))</f>
        <v>AA1B</v>
      </c>
      <c r="U424" s="22" t="str" cm="1">
        <f t="array" ref="U42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24" s="22" t="str">
        <f>_xlfn.XLOOKUP(表格1[[#This Row],[級數]],管道等级索引表!B:B,管道等级索引表!G:G,,0)</f>
        <v>A106 Gr.B
API 5L Gr.B
SAWH</v>
      </c>
      <c r="W424" s="22" t="s">
        <v>5</v>
      </c>
      <c r="X424" s="23"/>
      <c r="Y424" s="22"/>
      <c r="Z424" s="22" t="str">
        <f>_xlfn.CONCAT(表格1[[#This Row],[系統]],"-",表格1[[#This Row],[編號]])</f>
        <v>Trim-LS-R1401A</v>
      </c>
      <c r="AA424" s="22"/>
      <c r="AB424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2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24" s="24" t="str">
        <f>IFERROR(_xlfn.XLOOKUP(表格1[[#This Row],[Line_No]],管道特性一覽表!A:A,管道特性一覽表!P:P,,0),"")</f>
        <v/>
      </c>
      <c r="AE424" s="24" t="str" cm="1">
        <f t="array" ref="AE424">_xlfn.IFNA(_xlfn.XLOOKUP(表格1[[#This Row],[Series NO]],'依TP NO.篩選'!A:A,'依TP NO.篩選'!R:R,,0),_xlfn.XLOOKUP(VALUE(表格1[[#This Row],[Series NO]]),VALUE('依TP NO.篩選'!A:A),'依TP NO.篩選'!R:R,,0))</f>
        <v>R142F1-Trim</v>
      </c>
      <c r="AF424" s="24" t="str">
        <f>_xlfn.XLOOKUP(表格1[[#This Row],[系統]],介質清單!A:A,介質清單!B:B,,0)</f>
        <v>Trim</v>
      </c>
      <c r="AG424" s="25" t="str">
        <f>IFERROR(_xlfn.XLOOKUP(表格1[[#This Row],[Line_No]],管道特性一覽表!A:A,管道特性一覽表!R:R,,0),"")</f>
        <v/>
      </c>
      <c r="AH424" s="22"/>
      <c r="AI424" s="24"/>
      <c r="AJ42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24" s="2" t="str" cm="1">
        <f t="array" ref="AK424">IFERROR(_xlfn.TEXTJOIN("-",TRUE,INDEX(_xlfn.TEXTSPLIT(B424,"-"),1),INDEX(_xlfn.TEXTSPLIT(B424,"-"),2),INDEX(_xlfn.TEXTSPLIT(B424,"-"),4),INDEX(_xlfn.TEXTSPLIT(B424,"-"),5)),_xlfn.TEXTJOIN("-",TRUE,_xlfn.XLOOKUP(VALUE(INDEX(_xlfn.TEXTSPLIT(B424,"-"),4)),'DN轉換表(必要)'!A:A,'DN轉換表(必要)'!B:B,,0),INDEX(_xlfn.TEXTSPLIT(B424,"-"),1),INDEX(_xlfn.TEXTSPLIT(B424,"-"),2),INDEX(_xlfn.TEXTSPLIT(B424,"-"),3),INDEX(_xlfn.TEXTSPLIT(B424,"-"),4),INDEX(_xlfn.TEXTSPLIT(B424,"-"),5)))</f>
        <v>LS-R1401A-AA1B-NA</v>
      </c>
      <c r="AL424" s="2" t="str">
        <f>IF(ISNUMBER(IFERROR(_xlfn.XLOOKUP(表格1[[#This Row],[Line_No]],'TEMP VALUE'!A:A,'DRAWING LIST'!A:A,,0),"")),"v","")</f>
        <v/>
      </c>
      <c r="AM424" s="2" t="str">
        <f>_xlfn.XLOOKUP(表格1[[#This Row],[Series NO]], 版本控制!$A:$A, 版本控制!$E:$E, , 0, -1)</f>
        <v>啟用</v>
      </c>
    </row>
    <row r="425" spans="1:39" hidden="1">
      <c r="A425" s="18">
        <f>'圖號清單-114.04.25'!A425</f>
        <v>421</v>
      </c>
      <c r="B425" s="14" t="str">
        <f>_xlfn.XLOOKUP(表格1[[#This Row],[Series NO]],'圖號清單-114.04.25'!A:A,'圖號清單-114.04.25'!B:B,,0)</f>
        <v>LS-R1401B-50-AA1B-NA</v>
      </c>
      <c r="C425" s="3" t="str">
        <f>COUNTIF($AK$2:AK425, AK425) &amp; "/" &amp; COUNTIF($AK$2:$AK$3003, AK425)</f>
        <v>1/1</v>
      </c>
      <c r="D425" s="3" t="str">
        <f t="shared" si="14"/>
        <v>LS-R1401B-50-AA1B-NA</v>
      </c>
      <c r="E425" s="14" t="str" cm="1">
        <f t="array" ref="E425">IFERROR(_xlfn.TEXTJOIN("-",TRUE,_xlfn.XLOOKUP(VALUE(INDEX(_xlfn.TEXTSPLIT(B425,"-"),3)),'DN轉換表(必要)'!A:A,'DN轉換表(必要)'!B:B,,0),INDEX(_xlfn.TEXTSPLIT(B425,"-"),1),INDEX(_xlfn.TEXTSPLIT(B425,"-"),2),INDEX(_xlfn.TEXTSPLIT(B425,"-"),4),INDEX(_xlfn.TEXTSPLIT(B425,"-"),5)),_xlfn.TEXTJOIN("-",TRUE,_xlfn.XLOOKUP(VALUE(INDEX(_xlfn.TEXTSPLIT(B425,"-"),4)),'DN轉換表(必要)'!A:A,'DN轉換表(必要)'!B:B,,0),INDEX(_xlfn.TEXTSPLIT(B425,"-"),1),INDEX(_xlfn.TEXTSPLIT(B425,"-"),2),INDEX(_xlfn.TEXTSPLIT(B425,"-"),3),INDEX(_xlfn.TEXTSPLIT(B425,"-"),4),INDEX(_xlfn.TEXTSPLIT(B425,"-"),5)))</f>
        <v>2"-LS-R1401B-AA1B-NA</v>
      </c>
      <c r="F425" s="3" t="str">
        <f>IFERROR(_xlfn.XLOOKUP(_xlfn.CONCAT(表格1[[#This Row],[Series NO]],"_",SUBSTITUTE(F$1,"REV.","")),版本控制!$F:$F,版本控制!$C:$C,,0),"")</f>
        <v>04/22/'25</v>
      </c>
      <c r="G425" s="3" t="str">
        <f>IFERROR(_xlfn.XLOOKUP(_xlfn.CONCAT(表格1[[#This Row],[Series NO]],"_",SUBSTITUTE(G$1,"REV.","")),版本控制!$F:$F,版本控制!$C:$C,,0),"")</f>
        <v/>
      </c>
      <c r="H425" s="3" t="str">
        <f>IFERROR(_xlfn.XLOOKUP(_xlfn.CONCAT(表格1[[#This Row],[Series NO]],"_",SUBSTITUTE(H$1,"REV.","")),版本控制!$F:$F,版本控制!$C:$C,,0),"")</f>
        <v/>
      </c>
      <c r="I425" s="3" t="str">
        <f>IFERROR(_xlfn.XLOOKUP(_xlfn.CONCAT(表格1[[#This Row],[Series NO]],"_",SUBSTITUTE(I$1,"REV.","")),版本控制!$F:$F,版本控制!$C:$C,,0),"")</f>
        <v/>
      </c>
      <c r="J425" s="3" t="str">
        <f>IFERROR(_xlfn.XLOOKUP(_xlfn.CONCAT(表格1[[#This Row],[Series NO]],"_",SUBSTITUTE(J$1,"REV.","")),版本控制!$F:$F,版本控制!$C:$C,,0),"")</f>
        <v/>
      </c>
      <c r="K425" s="3" t="str" cm="1">
        <f t="array" ref="K425">INDEX(F$1:J$1,1,MATCH(1,1/($F425:J425&lt;&gt;"")))</f>
        <v>REV.1</v>
      </c>
      <c r="L425" s="3" t="str" cm="1">
        <f t="array" ref="L425">LOOKUP(2,1/($F425:J425&lt;&gt;""),$F425:J425)</f>
        <v>04/22/'25</v>
      </c>
      <c r="M425" s="3"/>
      <c r="N425" s="3" t="str">
        <f t="shared" si="15"/>
        <v>0421</v>
      </c>
      <c r="O425" s="28"/>
      <c r="P425" s="15"/>
      <c r="Q425" s="22" cm="1">
        <f t="array" ref="Q425">_xlfn.XLOOKUP(INDEX(_xlfn.TEXTSPLIT(表格1[[#This Row],[LINE   NUMBER]],"-"),1),'DN轉換表(必要)'!B:B,'DN轉換表(必要)'!C:C,,0)</f>
        <v>2</v>
      </c>
      <c r="R425" s="22" t="str" cm="1">
        <f t="array" ref="R425">IF(IFERROR(MATCH(INDEX(_xlfn.TEXTSPLIT(表格1[[#This Row],[LINE   NUMBER]],"-"),2),介質清單!I:I,0)&gt;=1,FALSE),"Trim",INDEX(_xlfn.TEXTSPLIT(表格1[[#This Row],[LINE   NUMBER]],"-"),2))</f>
        <v>Trim</v>
      </c>
      <c r="S425" s="22" t="str" cm="1">
        <f t="array" ref="S42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LS-R1401B</v>
      </c>
      <c r="T425" s="22" t="str" cm="1">
        <f t="array" ref="T425">IF(LEN(INDEX(_xlfn.TEXTSPLIT(表格1[[#This Row],[LINE   NUMBER]],"-"),4))=4,INDEX(_xlfn.TEXTSPLIT(表格1[[#This Row],[LINE   NUMBER]],"-"),4),IF(LEN(MID(E425,FIND("AA",E425,1),4))=4,MID(E425,FIND("AA",E425,1),4),"Wrong"))</f>
        <v>AA1B</v>
      </c>
      <c r="U425" s="22" t="str" cm="1">
        <f t="array" ref="U42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25" s="22" t="str">
        <f>_xlfn.XLOOKUP(表格1[[#This Row],[級數]],管道等级索引表!B:B,管道等级索引表!G:G,,0)</f>
        <v>A106 Gr.B
API 5L Gr.B
SAWH</v>
      </c>
      <c r="W425" s="22" t="s">
        <v>5</v>
      </c>
      <c r="X425" s="23"/>
      <c r="Y425" s="22"/>
      <c r="Z425" s="22" t="str">
        <f>_xlfn.CONCAT(表格1[[#This Row],[系統]],"-",表格1[[#This Row],[編號]])</f>
        <v>Trim-LS-R1401B</v>
      </c>
      <c r="AA425" s="22"/>
      <c r="AB42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2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25" s="24" t="str">
        <f>IFERROR(_xlfn.XLOOKUP(表格1[[#This Row],[Line_No]],管道特性一覽表!A:A,管道特性一覽表!P:P,,0),"")</f>
        <v/>
      </c>
      <c r="AE425" s="24" t="str" cm="1">
        <f t="array" ref="AE425">_xlfn.IFNA(_xlfn.XLOOKUP(表格1[[#This Row],[Series NO]],'依TP NO.篩選'!A:A,'依TP NO.篩選'!R:R,,0),_xlfn.XLOOKUP(VALUE(表格1[[#This Row],[Series NO]]),VALUE('依TP NO.篩選'!A:A),'依TP NO.篩選'!R:R,,0))</f>
        <v>R142F1-Trim</v>
      </c>
      <c r="AF425" s="24" t="str">
        <f>_xlfn.XLOOKUP(表格1[[#This Row],[系統]],介質清單!A:A,介質清單!B:B,,0)</f>
        <v>Trim</v>
      </c>
      <c r="AG425" s="25" t="str">
        <f>IFERROR(_xlfn.XLOOKUP(表格1[[#This Row],[Line_No]],管道特性一覽表!A:A,管道特性一覽表!R:R,,0),"")</f>
        <v/>
      </c>
      <c r="AH425" s="22"/>
      <c r="AI425" s="24"/>
      <c r="AJ42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25" s="2" t="str" cm="1">
        <f t="array" ref="AK425">IFERROR(_xlfn.TEXTJOIN("-",TRUE,INDEX(_xlfn.TEXTSPLIT(B425,"-"),1),INDEX(_xlfn.TEXTSPLIT(B425,"-"),2),INDEX(_xlfn.TEXTSPLIT(B425,"-"),4),INDEX(_xlfn.TEXTSPLIT(B425,"-"),5)),_xlfn.TEXTJOIN("-",TRUE,_xlfn.XLOOKUP(VALUE(INDEX(_xlfn.TEXTSPLIT(B425,"-"),4)),'DN轉換表(必要)'!A:A,'DN轉換表(必要)'!B:B,,0),INDEX(_xlfn.TEXTSPLIT(B425,"-"),1),INDEX(_xlfn.TEXTSPLIT(B425,"-"),2),INDEX(_xlfn.TEXTSPLIT(B425,"-"),3),INDEX(_xlfn.TEXTSPLIT(B425,"-"),4),INDEX(_xlfn.TEXTSPLIT(B425,"-"),5)))</f>
        <v>LS-R1401B-AA1B-NA</v>
      </c>
      <c r="AL425" s="2" t="str">
        <f>IF(ISNUMBER(IFERROR(_xlfn.XLOOKUP(表格1[[#This Row],[Line_No]],'TEMP VALUE'!A:A,'DRAWING LIST'!A:A,,0),"")),"v","")</f>
        <v/>
      </c>
      <c r="AM425" s="2" t="str">
        <f>_xlfn.XLOOKUP(表格1[[#This Row],[Series NO]], 版本控制!$A:$A, 版本控制!$E:$E, , 0, -1)</f>
        <v>啟用</v>
      </c>
    </row>
    <row r="426" spans="1:39" hidden="1">
      <c r="A426" s="18">
        <f>'圖號清單-114.04.25'!A426</f>
        <v>422</v>
      </c>
      <c r="B426" s="14" t="str">
        <f>_xlfn.XLOOKUP(表格1[[#This Row],[Series NO]],'圖號清單-114.04.25'!A:A,'圖號清單-114.04.25'!B:B,,0)</f>
        <v>LS-R1401C-50-AA1B-NA</v>
      </c>
      <c r="C426" s="3" t="str">
        <f>COUNTIF($AK$2:AK426, AK426) &amp; "/" &amp; COUNTIF($AK$2:$AK$3003, AK426)</f>
        <v>1/1</v>
      </c>
      <c r="D426" s="3" t="str">
        <f t="shared" si="14"/>
        <v>LS-R1401C-50-AA1B-NA</v>
      </c>
      <c r="E426" s="14" t="str" cm="1">
        <f t="array" ref="E426">IFERROR(_xlfn.TEXTJOIN("-",TRUE,_xlfn.XLOOKUP(VALUE(INDEX(_xlfn.TEXTSPLIT(B426,"-"),3)),'DN轉換表(必要)'!A:A,'DN轉換表(必要)'!B:B,,0),INDEX(_xlfn.TEXTSPLIT(B426,"-"),1),INDEX(_xlfn.TEXTSPLIT(B426,"-"),2),INDEX(_xlfn.TEXTSPLIT(B426,"-"),4),INDEX(_xlfn.TEXTSPLIT(B426,"-"),5)),_xlfn.TEXTJOIN("-",TRUE,_xlfn.XLOOKUP(VALUE(INDEX(_xlfn.TEXTSPLIT(B426,"-"),4)),'DN轉換表(必要)'!A:A,'DN轉換表(必要)'!B:B,,0),INDEX(_xlfn.TEXTSPLIT(B426,"-"),1),INDEX(_xlfn.TEXTSPLIT(B426,"-"),2),INDEX(_xlfn.TEXTSPLIT(B426,"-"),3),INDEX(_xlfn.TEXTSPLIT(B426,"-"),4),INDEX(_xlfn.TEXTSPLIT(B426,"-"),5)))</f>
        <v>2"-LS-R1401C-AA1B-NA</v>
      </c>
      <c r="F426" s="3" t="str">
        <f>IFERROR(_xlfn.XLOOKUP(_xlfn.CONCAT(表格1[[#This Row],[Series NO]],"_",SUBSTITUTE(F$1,"REV.","")),版本控制!$F:$F,版本控制!$C:$C,,0),"")</f>
        <v>04/22/'25</v>
      </c>
      <c r="G426" s="3" t="str">
        <f>IFERROR(_xlfn.XLOOKUP(_xlfn.CONCAT(表格1[[#This Row],[Series NO]],"_",SUBSTITUTE(G$1,"REV.","")),版本控制!$F:$F,版本控制!$C:$C,,0),"")</f>
        <v/>
      </c>
      <c r="H426" s="3" t="str">
        <f>IFERROR(_xlfn.XLOOKUP(_xlfn.CONCAT(表格1[[#This Row],[Series NO]],"_",SUBSTITUTE(H$1,"REV.","")),版本控制!$F:$F,版本控制!$C:$C,,0),"")</f>
        <v/>
      </c>
      <c r="I426" s="3" t="str">
        <f>IFERROR(_xlfn.XLOOKUP(_xlfn.CONCAT(表格1[[#This Row],[Series NO]],"_",SUBSTITUTE(I$1,"REV.","")),版本控制!$F:$F,版本控制!$C:$C,,0),"")</f>
        <v/>
      </c>
      <c r="J426" s="3" t="str">
        <f>IFERROR(_xlfn.XLOOKUP(_xlfn.CONCAT(表格1[[#This Row],[Series NO]],"_",SUBSTITUTE(J$1,"REV.","")),版本控制!$F:$F,版本控制!$C:$C,,0),"")</f>
        <v/>
      </c>
      <c r="K426" s="3" t="str" cm="1">
        <f t="array" ref="K426">INDEX(F$1:J$1,1,MATCH(1,1/($F426:J426&lt;&gt;"")))</f>
        <v>REV.1</v>
      </c>
      <c r="L426" s="3" t="str" cm="1">
        <f t="array" ref="L426">LOOKUP(2,1/($F426:J426&lt;&gt;""),$F426:J426)</f>
        <v>04/22/'25</v>
      </c>
      <c r="M426" s="3"/>
      <c r="N426" s="3" t="str">
        <f t="shared" si="15"/>
        <v>0422</v>
      </c>
      <c r="O426" s="28"/>
      <c r="P426" s="15"/>
      <c r="Q426" s="22" cm="1">
        <f t="array" ref="Q426">_xlfn.XLOOKUP(INDEX(_xlfn.TEXTSPLIT(表格1[[#This Row],[LINE   NUMBER]],"-"),1),'DN轉換表(必要)'!B:B,'DN轉換表(必要)'!C:C,,0)</f>
        <v>2</v>
      </c>
      <c r="R426" s="22" t="str" cm="1">
        <f t="array" ref="R426">IF(IFERROR(MATCH(INDEX(_xlfn.TEXTSPLIT(表格1[[#This Row],[LINE   NUMBER]],"-"),2),介質清單!I:I,0)&gt;=1,FALSE),"Trim",INDEX(_xlfn.TEXTSPLIT(表格1[[#This Row],[LINE   NUMBER]],"-"),2))</f>
        <v>Trim</v>
      </c>
      <c r="S426" s="22" t="str" cm="1">
        <f t="array" ref="S42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LS-R1401C</v>
      </c>
      <c r="T426" s="22" t="str" cm="1">
        <f t="array" ref="T426">IF(LEN(INDEX(_xlfn.TEXTSPLIT(表格1[[#This Row],[LINE   NUMBER]],"-"),4))=4,INDEX(_xlfn.TEXTSPLIT(表格1[[#This Row],[LINE   NUMBER]],"-"),4),IF(LEN(MID(E426,FIND("AA",E426,1),4))=4,MID(E426,FIND("AA",E426,1),4),"Wrong"))</f>
        <v>AA1B</v>
      </c>
      <c r="U426" s="22" t="str" cm="1">
        <f t="array" ref="U42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26" s="22" t="str">
        <f>_xlfn.XLOOKUP(表格1[[#This Row],[級數]],管道等级索引表!B:B,管道等级索引表!G:G,,0)</f>
        <v>A106 Gr.B
API 5L Gr.B
SAWH</v>
      </c>
      <c r="W426" s="22" t="s">
        <v>5</v>
      </c>
      <c r="X426" s="23"/>
      <c r="Y426" s="22"/>
      <c r="Z426" s="22" t="str">
        <f>_xlfn.CONCAT(表格1[[#This Row],[系統]],"-",表格1[[#This Row],[編號]])</f>
        <v>Trim-LS-R1401C</v>
      </c>
      <c r="AA426" s="22"/>
      <c r="AB426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2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26" s="24" t="str">
        <f>IFERROR(_xlfn.XLOOKUP(表格1[[#This Row],[Line_No]],管道特性一覽表!A:A,管道特性一覽表!P:P,,0),"")</f>
        <v/>
      </c>
      <c r="AE426" s="24" t="str" cm="1">
        <f t="array" ref="AE426">_xlfn.IFNA(_xlfn.XLOOKUP(表格1[[#This Row],[Series NO]],'依TP NO.篩選'!A:A,'依TP NO.篩選'!R:R,,0),_xlfn.XLOOKUP(VALUE(表格1[[#This Row],[Series NO]]),VALUE('依TP NO.篩選'!A:A),'依TP NO.篩選'!R:R,,0))</f>
        <v>R142F1-Trim</v>
      </c>
      <c r="AF426" s="24" t="str">
        <f>_xlfn.XLOOKUP(表格1[[#This Row],[系統]],介質清單!A:A,介質清單!B:B,,0)</f>
        <v>Trim</v>
      </c>
      <c r="AG426" s="25" t="str">
        <f>IFERROR(_xlfn.XLOOKUP(表格1[[#This Row],[Line_No]],管道特性一覽表!A:A,管道特性一覽表!R:R,,0),"")</f>
        <v/>
      </c>
      <c r="AH426" s="22"/>
      <c r="AI426" s="24"/>
      <c r="AJ42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26" s="2" t="str" cm="1">
        <f t="array" ref="AK426">IFERROR(_xlfn.TEXTJOIN("-",TRUE,INDEX(_xlfn.TEXTSPLIT(B426,"-"),1),INDEX(_xlfn.TEXTSPLIT(B426,"-"),2),INDEX(_xlfn.TEXTSPLIT(B426,"-"),4),INDEX(_xlfn.TEXTSPLIT(B426,"-"),5)),_xlfn.TEXTJOIN("-",TRUE,_xlfn.XLOOKUP(VALUE(INDEX(_xlfn.TEXTSPLIT(B426,"-"),4)),'DN轉換表(必要)'!A:A,'DN轉換表(必要)'!B:B,,0),INDEX(_xlfn.TEXTSPLIT(B426,"-"),1),INDEX(_xlfn.TEXTSPLIT(B426,"-"),2),INDEX(_xlfn.TEXTSPLIT(B426,"-"),3),INDEX(_xlfn.TEXTSPLIT(B426,"-"),4),INDEX(_xlfn.TEXTSPLIT(B426,"-"),5)))</f>
        <v>LS-R1401C-AA1B-NA</v>
      </c>
      <c r="AL426" s="2" t="str">
        <f>IF(ISNUMBER(IFERROR(_xlfn.XLOOKUP(表格1[[#This Row],[Line_No]],'TEMP VALUE'!A:A,'DRAWING LIST'!A:A,,0),"")),"v","")</f>
        <v/>
      </c>
      <c r="AM426" s="2" t="str">
        <f>_xlfn.XLOOKUP(表格1[[#This Row],[Series NO]], 版本控制!$A:$A, 版本控制!$E:$E, , 0, -1)</f>
        <v>啟用</v>
      </c>
    </row>
    <row r="427" spans="1:39" hidden="1">
      <c r="A427" s="18">
        <f>'圖號清單-114.04.25'!A427</f>
        <v>423</v>
      </c>
      <c r="B427" s="14" t="str">
        <f>_xlfn.XLOOKUP(表格1[[#This Row],[Series NO]],'圖號清單-114.04.25'!A:A,'圖號清單-114.04.25'!B:B,,0)</f>
        <v>LS-R1401D-50-AA1B-NA</v>
      </c>
      <c r="C427" s="3" t="str">
        <f>COUNTIF($AK$2:AK427, AK427) &amp; "/" &amp; COUNTIF($AK$2:$AK$3003, AK427)</f>
        <v>1/1</v>
      </c>
      <c r="D427" s="3" t="str">
        <f t="shared" si="14"/>
        <v>LS-R1401D-50-AA1B-NA</v>
      </c>
      <c r="E427" s="14" t="str" cm="1">
        <f t="array" ref="E427">IFERROR(_xlfn.TEXTJOIN("-",TRUE,_xlfn.XLOOKUP(VALUE(INDEX(_xlfn.TEXTSPLIT(B427,"-"),3)),'DN轉換表(必要)'!A:A,'DN轉換表(必要)'!B:B,,0),INDEX(_xlfn.TEXTSPLIT(B427,"-"),1),INDEX(_xlfn.TEXTSPLIT(B427,"-"),2),INDEX(_xlfn.TEXTSPLIT(B427,"-"),4),INDEX(_xlfn.TEXTSPLIT(B427,"-"),5)),_xlfn.TEXTJOIN("-",TRUE,_xlfn.XLOOKUP(VALUE(INDEX(_xlfn.TEXTSPLIT(B427,"-"),4)),'DN轉換表(必要)'!A:A,'DN轉換表(必要)'!B:B,,0),INDEX(_xlfn.TEXTSPLIT(B427,"-"),1),INDEX(_xlfn.TEXTSPLIT(B427,"-"),2),INDEX(_xlfn.TEXTSPLIT(B427,"-"),3),INDEX(_xlfn.TEXTSPLIT(B427,"-"),4),INDEX(_xlfn.TEXTSPLIT(B427,"-"),5)))</f>
        <v>2"-LS-R1401D-AA1B-NA</v>
      </c>
      <c r="F427" s="3" t="str">
        <f>IFERROR(_xlfn.XLOOKUP(_xlfn.CONCAT(表格1[[#This Row],[Series NO]],"_",SUBSTITUTE(F$1,"REV.","")),版本控制!$F:$F,版本控制!$C:$C,,0),"")</f>
        <v>04/22/'25</v>
      </c>
      <c r="G427" s="3" t="str">
        <f>IFERROR(_xlfn.XLOOKUP(_xlfn.CONCAT(表格1[[#This Row],[Series NO]],"_",SUBSTITUTE(G$1,"REV.","")),版本控制!$F:$F,版本控制!$C:$C,,0),"")</f>
        <v/>
      </c>
      <c r="H427" s="3" t="str">
        <f>IFERROR(_xlfn.XLOOKUP(_xlfn.CONCAT(表格1[[#This Row],[Series NO]],"_",SUBSTITUTE(H$1,"REV.","")),版本控制!$F:$F,版本控制!$C:$C,,0),"")</f>
        <v/>
      </c>
      <c r="I427" s="3" t="str">
        <f>IFERROR(_xlfn.XLOOKUP(_xlfn.CONCAT(表格1[[#This Row],[Series NO]],"_",SUBSTITUTE(I$1,"REV.","")),版本控制!$F:$F,版本控制!$C:$C,,0),"")</f>
        <v/>
      </c>
      <c r="J427" s="3" t="str">
        <f>IFERROR(_xlfn.XLOOKUP(_xlfn.CONCAT(表格1[[#This Row],[Series NO]],"_",SUBSTITUTE(J$1,"REV.","")),版本控制!$F:$F,版本控制!$C:$C,,0),"")</f>
        <v/>
      </c>
      <c r="K427" s="3" t="str" cm="1">
        <f t="array" ref="K427">INDEX(F$1:J$1,1,MATCH(1,1/($F427:J427&lt;&gt;"")))</f>
        <v>REV.1</v>
      </c>
      <c r="L427" s="3" t="str" cm="1">
        <f t="array" ref="L427">LOOKUP(2,1/($F427:J427&lt;&gt;""),$F427:J427)</f>
        <v>04/22/'25</v>
      </c>
      <c r="M427" s="3"/>
      <c r="N427" s="3" t="str">
        <f t="shared" si="15"/>
        <v>0423</v>
      </c>
      <c r="O427" s="28"/>
      <c r="P427" s="15"/>
      <c r="Q427" s="22" cm="1">
        <f t="array" ref="Q427">_xlfn.XLOOKUP(INDEX(_xlfn.TEXTSPLIT(表格1[[#This Row],[LINE   NUMBER]],"-"),1),'DN轉換表(必要)'!B:B,'DN轉換表(必要)'!C:C,,0)</f>
        <v>2</v>
      </c>
      <c r="R427" s="22" t="str" cm="1">
        <f t="array" ref="R427">IF(IFERROR(MATCH(INDEX(_xlfn.TEXTSPLIT(表格1[[#This Row],[LINE   NUMBER]],"-"),2),介質清單!I:I,0)&gt;=1,FALSE),"Trim",INDEX(_xlfn.TEXTSPLIT(表格1[[#This Row],[LINE   NUMBER]],"-"),2))</f>
        <v>Trim</v>
      </c>
      <c r="S427" s="22" t="str" cm="1">
        <f t="array" ref="S42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LS-R1401D</v>
      </c>
      <c r="T427" s="22" t="str" cm="1">
        <f t="array" ref="T427">IF(LEN(INDEX(_xlfn.TEXTSPLIT(表格1[[#This Row],[LINE   NUMBER]],"-"),4))=4,INDEX(_xlfn.TEXTSPLIT(表格1[[#This Row],[LINE   NUMBER]],"-"),4),IF(LEN(MID(E427,FIND("AA",E427,1),4))=4,MID(E427,FIND("AA",E427,1),4),"Wrong"))</f>
        <v>AA1B</v>
      </c>
      <c r="U427" s="22" t="str" cm="1">
        <f t="array" ref="U42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27" s="22" t="str">
        <f>_xlfn.XLOOKUP(表格1[[#This Row],[級數]],管道等级索引表!B:B,管道等级索引表!G:G,,0)</f>
        <v>A106 Gr.B
API 5L Gr.B
SAWH</v>
      </c>
      <c r="W427" s="22" t="s">
        <v>5</v>
      </c>
      <c r="X427" s="23"/>
      <c r="Y427" s="22"/>
      <c r="Z427" s="22" t="str">
        <f>_xlfn.CONCAT(表格1[[#This Row],[系統]],"-",表格1[[#This Row],[編號]])</f>
        <v>Trim-LS-R1401D</v>
      </c>
      <c r="AA427" s="22"/>
      <c r="AB427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2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27" s="24" t="str">
        <f>IFERROR(_xlfn.XLOOKUP(表格1[[#This Row],[Line_No]],管道特性一覽表!A:A,管道特性一覽表!P:P,,0),"")</f>
        <v/>
      </c>
      <c r="AE427" s="24" t="str" cm="1">
        <f t="array" ref="AE427">_xlfn.IFNA(_xlfn.XLOOKUP(表格1[[#This Row],[Series NO]],'依TP NO.篩選'!A:A,'依TP NO.篩選'!R:R,,0),_xlfn.XLOOKUP(VALUE(表格1[[#This Row],[Series NO]]),VALUE('依TP NO.篩選'!A:A),'依TP NO.篩選'!R:R,,0))</f>
        <v>R142F1-Trim</v>
      </c>
      <c r="AF427" s="24" t="str">
        <f>_xlfn.XLOOKUP(表格1[[#This Row],[系統]],介質清單!A:A,介質清單!B:B,,0)</f>
        <v>Trim</v>
      </c>
      <c r="AG427" s="25" t="str">
        <f>IFERROR(_xlfn.XLOOKUP(表格1[[#This Row],[Line_No]],管道特性一覽表!A:A,管道特性一覽表!R:R,,0),"")</f>
        <v/>
      </c>
      <c r="AH427" s="22"/>
      <c r="AI427" s="24"/>
      <c r="AJ42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27" s="2" t="str" cm="1">
        <f t="array" ref="AK427">IFERROR(_xlfn.TEXTJOIN("-",TRUE,INDEX(_xlfn.TEXTSPLIT(B427,"-"),1),INDEX(_xlfn.TEXTSPLIT(B427,"-"),2),INDEX(_xlfn.TEXTSPLIT(B427,"-"),4),INDEX(_xlfn.TEXTSPLIT(B427,"-"),5)),_xlfn.TEXTJOIN("-",TRUE,_xlfn.XLOOKUP(VALUE(INDEX(_xlfn.TEXTSPLIT(B427,"-"),4)),'DN轉換表(必要)'!A:A,'DN轉換表(必要)'!B:B,,0),INDEX(_xlfn.TEXTSPLIT(B427,"-"),1),INDEX(_xlfn.TEXTSPLIT(B427,"-"),2),INDEX(_xlfn.TEXTSPLIT(B427,"-"),3),INDEX(_xlfn.TEXTSPLIT(B427,"-"),4),INDEX(_xlfn.TEXTSPLIT(B427,"-"),5)))</f>
        <v>LS-R1401D-AA1B-NA</v>
      </c>
      <c r="AL427" s="2" t="str">
        <f>IF(ISNUMBER(IFERROR(_xlfn.XLOOKUP(表格1[[#This Row],[Line_No]],'TEMP VALUE'!A:A,'DRAWING LIST'!A:A,,0),"")),"v","")</f>
        <v/>
      </c>
      <c r="AM427" s="2" t="str">
        <f>_xlfn.XLOOKUP(表格1[[#This Row],[Series NO]], 版本控制!$A:$A, 版本控制!$E:$E, , 0, -1)</f>
        <v>啟用</v>
      </c>
    </row>
    <row r="428" spans="1:39" hidden="1">
      <c r="A428" s="18">
        <f>'圖號清單-114.04.25'!A428</f>
        <v>424</v>
      </c>
      <c r="B428" s="14" t="str">
        <f>_xlfn.XLOOKUP(表格1[[#This Row],[Series NO]],'圖號清單-114.04.25'!A:A,'圖號清單-114.04.25'!B:B,,0)</f>
        <v>LS-R1402-50-AA1B-NA</v>
      </c>
      <c r="C428" s="3" t="str">
        <f>COUNTIF($AK$2:AK428, AK428) &amp; "/" &amp; COUNTIF($AK$2:$AK$3003, AK428)</f>
        <v>1/1</v>
      </c>
      <c r="D428" s="3" t="str">
        <f t="shared" si="14"/>
        <v>LS-R1402-50-AA1B-NA</v>
      </c>
      <c r="E428" s="14" t="str" cm="1">
        <f t="array" ref="E428">IFERROR(_xlfn.TEXTJOIN("-",TRUE,_xlfn.XLOOKUP(VALUE(INDEX(_xlfn.TEXTSPLIT(B428,"-"),3)),'DN轉換表(必要)'!A:A,'DN轉換表(必要)'!B:B,,0),INDEX(_xlfn.TEXTSPLIT(B428,"-"),1),INDEX(_xlfn.TEXTSPLIT(B428,"-"),2),INDEX(_xlfn.TEXTSPLIT(B428,"-"),4),INDEX(_xlfn.TEXTSPLIT(B428,"-"),5)),_xlfn.TEXTJOIN("-",TRUE,_xlfn.XLOOKUP(VALUE(INDEX(_xlfn.TEXTSPLIT(B428,"-"),4)),'DN轉換表(必要)'!A:A,'DN轉換表(必要)'!B:B,,0),INDEX(_xlfn.TEXTSPLIT(B428,"-"),1),INDEX(_xlfn.TEXTSPLIT(B428,"-"),2),INDEX(_xlfn.TEXTSPLIT(B428,"-"),3),INDEX(_xlfn.TEXTSPLIT(B428,"-"),4),INDEX(_xlfn.TEXTSPLIT(B428,"-"),5)))</f>
        <v>2"-LS-R1402-AA1B-NA</v>
      </c>
      <c r="F428" s="3" t="str">
        <f>IFERROR(_xlfn.XLOOKUP(_xlfn.CONCAT(表格1[[#This Row],[Series NO]],"_",SUBSTITUTE(F$1,"REV.","")),版本控制!$F:$F,版本控制!$C:$C,,0),"")</f>
        <v>04/22/'25</v>
      </c>
      <c r="G428" s="3" t="str">
        <f>IFERROR(_xlfn.XLOOKUP(_xlfn.CONCAT(表格1[[#This Row],[Series NO]],"_",SUBSTITUTE(G$1,"REV.","")),版本控制!$F:$F,版本控制!$C:$C,,0),"")</f>
        <v/>
      </c>
      <c r="H428" s="3" t="str">
        <f>IFERROR(_xlfn.XLOOKUP(_xlfn.CONCAT(表格1[[#This Row],[Series NO]],"_",SUBSTITUTE(H$1,"REV.","")),版本控制!$F:$F,版本控制!$C:$C,,0),"")</f>
        <v/>
      </c>
      <c r="I428" s="3" t="str">
        <f>IFERROR(_xlfn.XLOOKUP(_xlfn.CONCAT(表格1[[#This Row],[Series NO]],"_",SUBSTITUTE(I$1,"REV.","")),版本控制!$F:$F,版本控制!$C:$C,,0),"")</f>
        <v/>
      </c>
      <c r="J428" s="3" t="str">
        <f>IFERROR(_xlfn.XLOOKUP(_xlfn.CONCAT(表格1[[#This Row],[Series NO]],"_",SUBSTITUTE(J$1,"REV.","")),版本控制!$F:$F,版本控制!$C:$C,,0),"")</f>
        <v/>
      </c>
      <c r="K428" s="3" t="str" cm="1">
        <f t="array" ref="K428">INDEX(F$1:J$1,1,MATCH(1,1/($F428:J428&lt;&gt;"")))</f>
        <v>REV.1</v>
      </c>
      <c r="L428" s="3" t="str" cm="1">
        <f t="array" ref="L428">LOOKUP(2,1/($F428:J428&lt;&gt;""),$F428:J428)</f>
        <v>04/22/'25</v>
      </c>
      <c r="M428" s="3"/>
      <c r="N428" s="3" t="str">
        <f t="shared" si="15"/>
        <v>0424</v>
      </c>
      <c r="O428" s="28"/>
      <c r="P428" s="15"/>
      <c r="Q428" s="22" cm="1">
        <f t="array" ref="Q428">_xlfn.XLOOKUP(INDEX(_xlfn.TEXTSPLIT(表格1[[#This Row],[LINE   NUMBER]],"-"),1),'DN轉換表(必要)'!B:B,'DN轉換表(必要)'!C:C,,0)</f>
        <v>2</v>
      </c>
      <c r="R428" s="22" t="str" cm="1">
        <f t="array" ref="R428">IF(IFERROR(MATCH(INDEX(_xlfn.TEXTSPLIT(表格1[[#This Row],[LINE   NUMBER]],"-"),2),介質清單!I:I,0)&gt;=1,FALSE),"Trim",INDEX(_xlfn.TEXTSPLIT(表格1[[#This Row],[LINE   NUMBER]],"-"),2))</f>
        <v>Trim</v>
      </c>
      <c r="S428" s="22" t="str" cm="1">
        <f t="array" ref="S42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LS-R1402</v>
      </c>
      <c r="T428" s="22" t="str" cm="1">
        <f t="array" ref="T428">IF(LEN(INDEX(_xlfn.TEXTSPLIT(表格1[[#This Row],[LINE   NUMBER]],"-"),4))=4,INDEX(_xlfn.TEXTSPLIT(表格1[[#This Row],[LINE   NUMBER]],"-"),4),IF(LEN(MID(E428,FIND("AA",E428,1),4))=4,MID(E428,FIND("AA",E428,1),4),"Wrong"))</f>
        <v>AA1B</v>
      </c>
      <c r="U428" s="22" t="str" cm="1">
        <f t="array" ref="U42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28" s="22" t="str">
        <f>_xlfn.XLOOKUP(表格1[[#This Row],[級數]],管道等级索引表!B:B,管道等级索引表!G:G,,0)</f>
        <v>A106 Gr.B
API 5L Gr.B
SAWH</v>
      </c>
      <c r="W428" s="22" t="s">
        <v>5</v>
      </c>
      <c r="X428" s="23"/>
      <c r="Y428" s="22"/>
      <c r="Z428" s="22" t="str">
        <f>_xlfn.CONCAT(表格1[[#This Row],[系統]],"-",表格1[[#This Row],[編號]])</f>
        <v>Trim-LS-R1402</v>
      </c>
      <c r="AA428" s="22"/>
      <c r="AB428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2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28" s="24" t="str">
        <f>IFERROR(_xlfn.XLOOKUP(表格1[[#This Row],[Line_No]],管道特性一覽表!A:A,管道特性一覽表!P:P,,0),"")</f>
        <v/>
      </c>
      <c r="AE428" s="24" t="str" cm="1">
        <f t="array" ref="AE428">_xlfn.IFNA(_xlfn.XLOOKUP(表格1[[#This Row],[Series NO]],'依TP NO.篩選'!A:A,'依TP NO.篩選'!R:R,,0),_xlfn.XLOOKUP(VALUE(表格1[[#This Row],[Series NO]]),VALUE('依TP NO.篩選'!A:A),'依TP NO.篩選'!R:R,,0))</f>
        <v>R145V1-Trim</v>
      </c>
      <c r="AF428" s="24" t="str">
        <f>_xlfn.XLOOKUP(表格1[[#This Row],[系統]],介質清單!A:A,介質清單!B:B,,0)</f>
        <v>Trim</v>
      </c>
      <c r="AG428" s="25" t="str">
        <f>IFERROR(_xlfn.XLOOKUP(表格1[[#This Row],[Line_No]],管道特性一覽表!A:A,管道特性一覽表!R:R,,0),"")</f>
        <v/>
      </c>
      <c r="AH428" s="22"/>
      <c r="AI428" s="24"/>
      <c r="AJ42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28" s="2" t="str" cm="1">
        <f t="array" ref="AK428">IFERROR(_xlfn.TEXTJOIN("-",TRUE,INDEX(_xlfn.TEXTSPLIT(B428,"-"),1),INDEX(_xlfn.TEXTSPLIT(B428,"-"),2),INDEX(_xlfn.TEXTSPLIT(B428,"-"),4),INDEX(_xlfn.TEXTSPLIT(B428,"-"),5)),_xlfn.TEXTJOIN("-",TRUE,_xlfn.XLOOKUP(VALUE(INDEX(_xlfn.TEXTSPLIT(B428,"-"),4)),'DN轉換表(必要)'!A:A,'DN轉換表(必要)'!B:B,,0),INDEX(_xlfn.TEXTSPLIT(B428,"-"),1),INDEX(_xlfn.TEXTSPLIT(B428,"-"),2),INDEX(_xlfn.TEXTSPLIT(B428,"-"),3),INDEX(_xlfn.TEXTSPLIT(B428,"-"),4),INDEX(_xlfn.TEXTSPLIT(B428,"-"),5)))</f>
        <v>LS-R1402-AA1B-NA</v>
      </c>
      <c r="AL428" s="2" t="str">
        <f>IF(ISNUMBER(IFERROR(_xlfn.XLOOKUP(表格1[[#This Row],[Line_No]],'TEMP VALUE'!A:A,'DRAWING LIST'!A:A,,0),"")),"v","")</f>
        <v/>
      </c>
      <c r="AM428" s="2" t="str">
        <f>_xlfn.XLOOKUP(表格1[[#This Row],[Series NO]], 版本控制!$A:$A, 版本控制!$E:$E, , 0, -1)</f>
        <v>啟用</v>
      </c>
    </row>
    <row r="429" spans="1:39" hidden="1">
      <c r="A429" s="18">
        <f>'圖號清單-114.04.25'!A429</f>
        <v>425</v>
      </c>
      <c r="B429" s="14" t="str">
        <f>_xlfn.XLOOKUP(表格1[[#This Row],[Series NO]],'圖號清單-114.04.25'!A:A,'圖號清單-114.04.25'!B:B,,0)</f>
        <v>LS-R1403-50-AA1B-NA</v>
      </c>
      <c r="C429" s="3" t="str">
        <f>COUNTIF($AK$2:AK429, AK429) &amp; "/" &amp; COUNTIF($AK$2:$AK$3003, AK429)</f>
        <v>1/1</v>
      </c>
      <c r="D429" s="3" t="str">
        <f t="shared" si="14"/>
        <v>LS-R1403-50-AA1B-NA</v>
      </c>
      <c r="E429" s="14" t="str" cm="1">
        <f t="array" ref="E429">IFERROR(_xlfn.TEXTJOIN("-",TRUE,_xlfn.XLOOKUP(VALUE(INDEX(_xlfn.TEXTSPLIT(B429,"-"),3)),'DN轉換表(必要)'!A:A,'DN轉換表(必要)'!B:B,,0),INDEX(_xlfn.TEXTSPLIT(B429,"-"),1),INDEX(_xlfn.TEXTSPLIT(B429,"-"),2),INDEX(_xlfn.TEXTSPLIT(B429,"-"),4),INDEX(_xlfn.TEXTSPLIT(B429,"-"),5)),_xlfn.TEXTJOIN("-",TRUE,_xlfn.XLOOKUP(VALUE(INDEX(_xlfn.TEXTSPLIT(B429,"-"),4)),'DN轉換表(必要)'!A:A,'DN轉換表(必要)'!B:B,,0),INDEX(_xlfn.TEXTSPLIT(B429,"-"),1),INDEX(_xlfn.TEXTSPLIT(B429,"-"),2),INDEX(_xlfn.TEXTSPLIT(B429,"-"),3),INDEX(_xlfn.TEXTSPLIT(B429,"-"),4),INDEX(_xlfn.TEXTSPLIT(B429,"-"),5)))</f>
        <v>2"-LS-R1403-AA1B-NA</v>
      </c>
      <c r="F429" s="3" t="str">
        <f>IFERROR(_xlfn.XLOOKUP(_xlfn.CONCAT(表格1[[#This Row],[Series NO]],"_",SUBSTITUTE(F$1,"REV.","")),版本控制!$F:$F,版本控制!$C:$C,,0),"")</f>
        <v>04/22/'25</v>
      </c>
      <c r="G429" s="3" t="str">
        <f>IFERROR(_xlfn.XLOOKUP(_xlfn.CONCAT(表格1[[#This Row],[Series NO]],"_",SUBSTITUTE(G$1,"REV.","")),版本控制!$F:$F,版本控制!$C:$C,,0),"")</f>
        <v/>
      </c>
      <c r="H429" s="3" t="str">
        <f>IFERROR(_xlfn.XLOOKUP(_xlfn.CONCAT(表格1[[#This Row],[Series NO]],"_",SUBSTITUTE(H$1,"REV.","")),版本控制!$F:$F,版本控制!$C:$C,,0),"")</f>
        <v/>
      </c>
      <c r="I429" s="3" t="str">
        <f>IFERROR(_xlfn.XLOOKUP(_xlfn.CONCAT(表格1[[#This Row],[Series NO]],"_",SUBSTITUTE(I$1,"REV.","")),版本控制!$F:$F,版本控制!$C:$C,,0),"")</f>
        <v/>
      </c>
      <c r="J429" s="3" t="str">
        <f>IFERROR(_xlfn.XLOOKUP(_xlfn.CONCAT(表格1[[#This Row],[Series NO]],"_",SUBSTITUTE(J$1,"REV.","")),版本控制!$F:$F,版本控制!$C:$C,,0),"")</f>
        <v/>
      </c>
      <c r="K429" s="3" t="str" cm="1">
        <f t="array" ref="K429">INDEX(F$1:J$1,1,MATCH(1,1/($F429:J429&lt;&gt;"")))</f>
        <v>REV.1</v>
      </c>
      <c r="L429" s="3" t="str" cm="1">
        <f t="array" ref="L429">LOOKUP(2,1/($F429:J429&lt;&gt;""),$F429:J429)</f>
        <v>04/22/'25</v>
      </c>
      <c r="M429" s="3"/>
      <c r="N429" s="3" t="str">
        <f t="shared" si="15"/>
        <v>0425</v>
      </c>
      <c r="O429" s="28"/>
      <c r="P429" s="15"/>
      <c r="Q429" s="22" cm="1">
        <f t="array" ref="Q429">_xlfn.XLOOKUP(INDEX(_xlfn.TEXTSPLIT(表格1[[#This Row],[LINE   NUMBER]],"-"),1),'DN轉換表(必要)'!B:B,'DN轉換表(必要)'!C:C,,0)</f>
        <v>2</v>
      </c>
      <c r="R429" s="22" t="str" cm="1">
        <f t="array" ref="R429">IF(IFERROR(MATCH(INDEX(_xlfn.TEXTSPLIT(表格1[[#This Row],[LINE   NUMBER]],"-"),2),介質清單!I:I,0)&gt;=1,FALSE),"Trim",INDEX(_xlfn.TEXTSPLIT(表格1[[#This Row],[LINE   NUMBER]],"-"),2))</f>
        <v>Trim</v>
      </c>
      <c r="S429" s="22" t="str" cm="1">
        <f t="array" ref="S42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LS-R1403</v>
      </c>
      <c r="T429" s="22" t="str" cm="1">
        <f t="array" ref="T429">IF(LEN(INDEX(_xlfn.TEXTSPLIT(表格1[[#This Row],[LINE   NUMBER]],"-"),4))=4,INDEX(_xlfn.TEXTSPLIT(表格1[[#This Row],[LINE   NUMBER]],"-"),4),IF(LEN(MID(E429,FIND("AA",E429,1),4))=4,MID(E429,FIND("AA",E429,1),4),"Wrong"))</f>
        <v>AA1B</v>
      </c>
      <c r="U429" s="22" t="str" cm="1">
        <f t="array" ref="U42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29" s="22" t="str">
        <f>_xlfn.XLOOKUP(表格1[[#This Row],[級數]],管道等级索引表!B:B,管道等级索引表!G:G,,0)</f>
        <v>A106 Gr.B
API 5L Gr.B
SAWH</v>
      </c>
      <c r="W429" s="22" t="s">
        <v>5</v>
      </c>
      <c r="X429" s="22"/>
      <c r="Y429" s="22"/>
      <c r="Z429" s="22" t="str">
        <f>_xlfn.CONCAT(表格1[[#This Row],[系統]],"-",表格1[[#This Row],[編號]])</f>
        <v>Trim-LS-R1403</v>
      </c>
      <c r="AA429" s="22"/>
      <c r="AB42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2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29" s="24" t="str">
        <f>IFERROR(_xlfn.XLOOKUP(表格1[[#This Row],[Line_No]],管道特性一覽表!A:A,管道特性一覽表!P:P,,0),"")</f>
        <v/>
      </c>
      <c r="AE429" s="24" t="str" cm="1">
        <f t="array" ref="AE429">_xlfn.IFNA(_xlfn.XLOOKUP(表格1[[#This Row],[Series NO]],'依TP NO.篩選'!A:A,'依TP NO.篩選'!R:R,,0),_xlfn.XLOOKUP(VALUE(表格1[[#This Row],[Series NO]]),VALUE('依TP NO.篩選'!A:A),'依TP NO.篩選'!R:R,,0))</f>
        <v>R145V1-Trim</v>
      </c>
      <c r="AF429" s="24" t="str">
        <f>_xlfn.XLOOKUP(表格1[[#This Row],[系統]],介質清單!A:A,介質清單!B:B,,0)</f>
        <v>Trim</v>
      </c>
      <c r="AG429" s="25" t="str">
        <f>IFERROR(_xlfn.XLOOKUP(表格1[[#This Row],[Line_No]],管道特性一覽表!A:A,管道特性一覽表!R:R,,0),"")</f>
        <v/>
      </c>
      <c r="AH429" s="22"/>
      <c r="AI429" s="24"/>
      <c r="AJ42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29" s="2" t="str" cm="1">
        <f t="array" ref="AK429">IFERROR(_xlfn.TEXTJOIN("-",TRUE,INDEX(_xlfn.TEXTSPLIT(B429,"-"),1),INDEX(_xlfn.TEXTSPLIT(B429,"-"),2),INDEX(_xlfn.TEXTSPLIT(B429,"-"),4),INDEX(_xlfn.TEXTSPLIT(B429,"-"),5)),_xlfn.TEXTJOIN("-",TRUE,_xlfn.XLOOKUP(VALUE(INDEX(_xlfn.TEXTSPLIT(B429,"-"),4)),'DN轉換表(必要)'!A:A,'DN轉換表(必要)'!B:B,,0),INDEX(_xlfn.TEXTSPLIT(B429,"-"),1),INDEX(_xlfn.TEXTSPLIT(B429,"-"),2),INDEX(_xlfn.TEXTSPLIT(B429,"-"),3),INDEX(_xlfn.TEXTSPLIT(B429,"-"),4),INDEX(_xlfn.TEXTSPLIT(B429,"-"),5)))</f>
        <v>LS-R1403-AA1B-NA</v>
      </c>
      <c r="AL429" s="2" t="str">
        <f>IF(ISNUMBER(IFERROR(_xlfn.XLOOKUP(表格1[[#This Row],[Line_No]],'TEMP VALUE'!A:A,'DRAWING LIST'!A:A,,0),"")),"v","")</f>
        <v/>
      </c>
      <c r="AM429" s="2" t="str">
        <f>_xlfn.XLOOKUP(表格1[[#This Row],[Series NO]], 版本控制!$A:$A, 版本控制!$E:$E, , 0, -1)</f>
        <v>啟用</v>
      </c>
    </row>
    <row r="430" spans="1:39" hidden="1">
      <c r="A430" s="18">
        <f>'圖號清單-114.04.25'!A430</f>
        <v>426</v>
      </c>
      <c r="B430" s="14" t="str">
        <f>_xlfn.XLOOKUP(表格1[[#This Row],[Series NO]],'圖號清單-114.04.25'!A:A,'圖號清單-114.04.25'!B:B,,0)</f>
        <v>LS-R1404-50-AA2B-NA</v>
      </c>
      <c r="C430" s="3" t="str">
        <f>COUNTIF($AK$2:AK430, AK430) &amp; "/" &amp; COUNTIF($AK$2:$AK$3003, AK430)</f>
        <v>1/1</v>
      </c>
      <c r="D430" s="3" t="str">
        <f t="shared" si="14"/>
        <v>LS-R1404-50-AA2B-NA</v>
      </c>
      <c r="E430" s="14" t="str" cm="1">
        <f t="array" ref="E430">IFERROR(_xlfn.TEXTJOIN("-",TRUE,_xlfn.XLOOKUP(VALUE(INDEX(_xlfn.TEXTSPLIT(B430,"-"),3)),'DN轉換表(必要)'!A:A,'DN轉換表(必要)'!B:B,,0),INDEX(_xlfn.TEXTSPLIT(B430,"-"),1),INDEX(_xlfn.TEXTSPLIT(B430,"-"),2),INDEX(_xlfn.TEXTSPLIT(B430,"-"),4),INDEX(_xlfn.TEXTSPLIT(B430,"-"),5)),_xlfn.TEXTJOIN("-",TRUE,_xlfn.XLOOKUP(VALUE(INDEX(_xlfn.TEXTSPLIT(B430,"-"),4)),'DN轉換表(必要)'!A:A,'DN轉換表(必要)'!B:B,,0),INDEX(_xlfn.TEXTSPLIT(B430,"-"),1),INDEX(_xlfn.TEXTSPLIT(B430,"-"),2),INDEX(_xlfn.TEXTSPLIT(B430,"-"),3),INDEX(_xlfn.TEXTSPLIT(B430,"-"),4),INDEX(_xlfn.TEXTSPLIT(B430,"-"),5)))</f>
        <v>2"-LS-R1404-AA2B-NA</v>
      </c>
      <c r="F430" s="3" t="str">
        <f>IFERROR(_xlfn.XLOOKUP(_xlfn.CONCAT(表格1[[#This Row],[Series NO]],"_",SUBSTITUTE(F$1,"REV.","")),版本控制!$F:$F,版本控制!$C:$C,,0),"")</f>
        <v>04/22/'25</v>
      </c>
      <c r="G430" s="3" t="str">
        <f>IFERROR(_xlfn.XLOOKUP(_xlfn.CONCAT(表格1[[#This Row],[Series NO]],"_",SUBSTITUTE(G$1,"REV.","")),版本控制!$F:$F,版本控制!$C:$C,,0),"")</f>
        <v/>
      </c>
      <c r="H430" s="3" t="str">
        <f>IFERROR(_xlfn.XLOOKUP(_xlfn.CONCAT(表格1[[#This Row],[Series NO]],"_",SUBSTITUTE(H$1,"REV.","")),版本控制!$F:$F,版本控制!$C:$C,,0),"")</f>
        <v/>
      </c>
      <c r="I430" s="3" t="str">
        <f>IFERROR(_xlfn.XLOOKUP(_xlfn.CONCAT(表格1[[#This Row],[Series NO]],"_",SUBSTITUTE(I$1,"REV.","")),版本控制!$F:$F,版本控制!$C:$C,,0),"")</f>
        <v/>
      </c>
      <c r="J430" s="3" t="str">
        <f>IFERROR(_xlfn.XLOOKUP(_xlfn.CONCAT(表格1[[#This Row],[Series NO]],"_",SUBSTITUTE(J$1,"REV.","")),版本控制!$F:$F,版本控制!$C:$C,,0),"")</f>
        <v/>
      </c>
      <c r="K430" s="3" t="str" cm="1">
        <f t="array" ref="K430">INDEX(F$1:J$1,1,MATCH(1,1/($F430:J430&lt;&gt;"")))</f>
        <v>REV.1</v>
      </c>
      <c r="L430" s="3" t="str" cm="1">
        <f t="array" ref="L430">LOOKUP(2,1/($F430:J430&lt;&gt;""),$F430:J430)</f>
        <v>04/22/'25</v>
      </c>
      <c r="M430" s="3"/>
      <c r="N430" s="3" t="str">
        <f t="shared" si="15"/>
        <v>0426</v>
      </c>
      <c r="O430" s="28"/>
      <c r="P430" s="15"/>
      <c r="Q430" s="22" cm="1">
        <f t="array" ref="Q430">_xlfn.XLOOKUP(INDEX(_xlfn.TEXTSPLIT(表格1[[#This Row],[LINE   NUMBER]],"-"),1),'DN轉換表(必要)'!B:B,'DN轉換表(必要)'!C:C,,0)</f>
        <v>2</v>
      </c>
      <c r="R430" s="22" t="str" cm="1">
        <f t="array" ref="R430">IF(IFERROR(MATCH(INDEX(_xlfn.TEXTSPLIT(表格1[[#This Row],[LINE   NUMBER]],"-"),2),介質清單!I:I,0)&gt;=1,FALSE),"Trim",INDEX(_xlfn.TEXTSPLIT(表格1[[#This Row],[LINE   NUMBER]],"-"),2))</f>
        <v>Trim</v>
      </c>
      <c r="S430" s="22" t="str" cm="1">
        <f t="array" ref="S43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LS-R1404</v>
      </c>
      <c r="T430" s="22" t="str" cm="1">
        <f t="array" ref="T430">IF(LEN(INDEX(_xlfn.TEXTSPLIT(表格1[[#This Row],[LINE   NUMBER]],"-"),4))=4,INDEX(_xlfn.TEXTSPLIT(表格1[[#This Row],[LINE   NUMBER]],"-"),4),IF(LEN(MID(E430,FIND("AA",E430,1),4))=4,MID(E430,FIND("AA",E430,1),4),"Wrong"))</f>
        <v>AA2B</v>
      </c>
      <c r="U430" s="22" t="str" cm="1">
        <f t="array" ref="U43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30" s="22" t="str">
        <f>_xlfn.XLOOKUP(表格1[[#This Row],[級數]],管道等级索引表!B:B,管道等级索引表!G:G,,0)</f>
        <v>A106 Gr.B
API 5L Gr.B
SAWH</v>
      </c>
      <c r="W430" s="22" t="s">
        <v>5</v>
      </c>
      <c r="X430" s="22"/>
      <c r="Y430" s="22"/>
      <c r="Z430" s="22" t="str">
        <f>_xlfn.CONCAT(表格1[[#This Row],[系統]],"-",表格1[[#This Row],[編號]])</f>
        <v>Trim-LS-R1404</v>
      </c>
      <c r="AA430" s="22"/>
      <c r="AB43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3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30" s="24" t="str">
        <f>IFERROR(_xlfn.XLOOKUP(表格1[[#This Row],[Line_No]],管道特性一覽表!A:A,管道特性一覽表!P:P,,0),"")</f>
        <v/>
      </c>
      <c r="AE430" s="24" t="str" cm="1">
        <f t="array" ref="AE430">_xlfn.IFNA(_xlfn.XLOOKUP(表格1[[#This Row],[Series NO]],'依TP NO.篩選'!A:A,'依TP NO.篩選'!R:R,,0),_xlfn.XLOOKUP(VALUE(表格1[[#This Row],[Series NO]]),VALUE('依TP NO.篩選'!A:A),'依TP NO.篩選'!R:R,,0))</f>
        <v>R143V1-Trim</v>
      </c>
      <c r="AF430" s="24" t="str">
        <f>_xlfn.XLOOKUP(表格1[[#This Row],[系統]],介質清單!A:A,介質清單!B:B,,0)</f>
        <v>Trim</v>
      </c>
      <c r="AG430" s="25" t="str">
        <f>IFERROR(_xlfn.XLOOKUP(表格1[[#This Row],[Line_No]],管道特性一覽表!A:A,管道特性一覽表!R:R,,0),"")</f>
        <v/>
      </c>
      <c r="AH430" s="22"/>
      <c r="AI430" s="24"/>
      <c r="AJ43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30" s="2" t="str" cm="1">
        <f t="array" ref="AK430">IFERROR(_xlfn.TEXTJOIN("-",TRUE,INDEX(_xlfn.TEXTSPLIT(B430,"-"),1),INDEX(_xlfn.TEXTSPLIT(B430,"-"),2),INDEX(_xlfn.TEXTSPLIT(B430,"-"),4),INDEX(_xlfn.TEXTSPLIT(B430,"-"),5)),_xlfn.TEXTJOIN("-",TRUE,_xlfn.XLOOKUP(VALUE(INDEX(_xlfn.TEXTSPLIT(B430,"-"),4)),'DN轉換表(必要)'!A:A,'DN轉換表(必要)'!B:B,,0),INDEX(_xlfn.TEXTSPLIT(B430,"-"),1),INDEX(_xlfn.TEXTSPLIT(B430,"-"),2),INDEX(_xlfn.TEXTSPLIT(B430,"-"),3),INDEX(_xlfn.TEXTSPLIT(B430,"-"),4),INDEX(_xlfn.TEXTSPLIT(B430,"-"),5)))</f>
        <v>LS-R1404-AA2B-NA</v>
      </c>
      <c r="AL430" s="2" t="str">
        <f>IF(ISNUMBER(IFERROR(_xlfn.XLOOKUP(表格1[[#This Row],[Line_No]],'TEMP VALUE'!A:A,'DRAWING LIST'!A:A,,0),"")),"v","")</f>
        <v/>
      </c>
      <c r="AM430" s="2" t="str">
        <f>_xlfn.XLOOKUP(表格1[[#This Row],[Series NO]], 版本控制!$A:$A, 版本控制!$E:$E, , 0, -1)</f>
        <v>啟用</v>
      </c>
    </row>
    <row r="431" spans="1:39" hidden="1">
      <c r="A431" s="18">
        <f>'圖號清單-114.04.25'!A431</f>
        <v>427</v>
      </c>
      <c r="B431" s="14" t="str">
        <f>_xlfn.XLOOKUP(表格1[[#This Row],[Series NO]],'圖號清單-114.04.25'!A:A,'圖號清單-114.04.25'!B:B,,0)</f>
        <v>LS-R1405-50-AA2B-NA</v>
      </c>
      <c r="C431" s="3" t="str">
        <f>COUNTIF($AK$2:AK431, AK431) &amp; "/" &amp; COUNTIF($AK$2:$AK$3003, AK431)</f>
        <v>1/1</v>
      </c>
      <c r="D431" s="3" t="str">
        <f t="shared" si="14"/>
        <v>LS-R1405-50-AA2B-NA</v>
      </c>
      <c r="E431" s="14" t="str" cm="1">
        <f t="array" ref="E431">IFERROR(_xlfn.TEXTJOIN("-",TRUE,_xlfn.XLOOKUP(VALUE(INDEX(_xlfn.TEXTSPLIT(B431,"-"),3)),'DN轉換表(必要)'!A:A,'DN轉換表(必要)'!B:B,,0),INDEX(_xlfn.TEXTSPLIT(B431,"-"),1),INDEX(_xlfn.TEXTSPLIT(B431,"-"),2),INDEX(_xlfn.TEXTSPLIT(B431,"-"),4),INDEX(_xlfn.TEXTSPLIT(B431,"-"),5)),_xlfn.TEXTJOIN("-",TRUE,_xlfn.XLOOKUP(VALUE(INDEX(_xlfn.TEXTSPLIT(B431,"-"),4)),'DN轉換表(必要)'!A:A,'DN轉換表(必要)'!B:B,,0),INDEX(_xlfn.TEXTSPLIT(B431,"-"),1),INDEX(_xlfn.TEXTSPLIT(B431,"-"),2),INDEX(_xlfn.TEXTSPLIT(B431,"-"),3),INDEX(_xlfn.TEXTSPLIT(B431,"-"),4),INDEX(_xlfn.TEXTSPLIT(B431,"-"),5)))</f>
        <v>2"-LS-R1405-AA2B-NA</v>
      </c>
      <c r="F431" s="3" t="str">
        <f>IFERROR(_xlfn.XLOOKUP(_xlfn.CONCAT(表格1[[#This Row],[Series NO]],"_",SUBSTITUTE(F$1,"REV.","")),版本控制!$F:$F,版本控制!$C:$C,,0),"")</f>
        <v>04/22/'25</v>
      </c>
      <c r="G431" s="3" t="str">
        <f>IFERROR(_xlfn.XLOOKUP(_xlfn.CONCAT(表格1[[#This Row],[Series NO]],"_",SUBSTITUTE(G$1,"REV.","")),版本控制!$F:$F,版本控制!$C:$C,,0),"")</f>
        <v/>
      </c>
      <c r="H431" s="3" t="str">
        <f>IFERROR(_xlfn.XLOOKUP(_xlfn.CONCAT(表格1[[#This Row],[Series NO]],"_",SUBSTITUTE(H$1,"REV.","")),版本控制!$F:$F,版本控制!$C:$C,,0),"")</f>
        <v/>
      </c>
      <c r="I431" s="3" t="str">
        <f>IFERROR(_xlfn.XLOOKUP(_xlfn.CONCAT(表格1[[#This Row],[Series NO]],"_",SUBSTITUTE(I$1,"REV.","")),版本控制!$F:$F,版本控制!$C:$C,,0),"")</f>
        <v/>
      </c>
      <c r="J431" s="3" t="str">
        <f>IFERROR(_xlfn.XLOOKUP(_xlfn.CONCAT(表格1[[#This Row],[Series NO]],"_",SUBSTITUTE(J$1,"REV.","")),版本控制!$F:$F,版本控制!$C:$C,,0),"")</f>
        <v/>
      </c>
      <c r="K431" s="3" t="str" cm="1">
        <f t="array" ref="K431">INDEX(F$1:J$1,1,MATCH(1,1/($F431:J431&lt;&gt;"")))</f>
        <v>REV.1</v>
      </c>
      <c r="L431" s="3" t="str" cm="1">
        <f t="array" ref="L431">LOOKUP(2,1/($F431:J431&lt;&gt;""),$F431:J431)</f>
        <v>04/22/'25</v>
      </c>
      <c r="M431" s="3"/>
      <c r="N431" s="3" t="str">
        <f t="shared" si="15"/>
        <v>0427</v>
      </c>
      <c r="O431" s="28"/>
      <c r="P431" s="15"/>
      <c r="Q431" s="22" cm="1">
        <f t="array" ref="Q431">_xlfn.XLOOKUP(INDEX(_xlfn.TEXTSPLIT(表格1[[#This Row],[LINE   NUMBER]],"-"),1),'DN轉換表(必要)'!B:B,'DN轉換表(必要)'!C:C,,0)</f>
        <v>2</v>
      </c>
      <c r="R431" s="22" t="str" cm="1">
        <f t="array" ref="R431">IF(IFERROR(MATCH(INDEX(_xlfn.TEXTSPLIT(表格1[[#This Row],[LINE   NUMBER]],"-"),2),介質清單!I:I,0)&gt;=1,FALSE),"Trim",INDEX(_xlfn.TEXTSPLIT(表格1[[#This Row],[LINE   NUMBER]],"-"),2))</f>
        <v>Trim</v>
      </c>
      <c r="S431" s="22" t="str" cm="1">
        <f t="array" ref="S43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LS-R1405</v>
      </c>
      <c r="T431" s="22" t="str" cm="1">
        <f t="array" ref="T431">IF(LEN(INDEX(_xlfn.TEXTSPLIT(表格1[[#This Row],[LINE   NUMBER]],"-"),4))=4,INDEX(_xlfn.TEXTSPLIT(表格1[[#This Row],[LINE   NUMBER]],"-"),4),IF(LEN(MID(E431,FIND("AA",E431,1),4))=4,MID(E431,FIND("AA",E431,1),4),"Wrong"))</f>
        <v>AA2B</v>
      </c>
      <c r="U431" s="22" t="str" cm="1">
        <f t="array" ref="U43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31" s="22" t="str">
        <f>_xlfn.XLOOKUP(表格1[[#This Row],[級數]],管道等级索引表!B:B,管道等级索引表!G:G,,0)</f>
        <v>A106 Gr.B
API 5L Gr.B
SAWH</v>
      </c>
      <c r="W431" s="22" t="s">
        <v>5</v>
      </c>
      <c r="X431" s="22"/>
      <c r="Y431" s="22"/>
      <c r="Z431" s="22" t="str">
        <f>_xlfn.CONCAT(表格1[[#This Row],[系統]],"-",表格1[[#This Row],[編號]])</f>
        <v>Trim-LS-R1405</v>
      </c>
      <c r="AA431" s="22"/>
      <c r="AB43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3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31" s="24" t="str">
        <f>IFERROR(_xlfn.XLOOKUP(表格1[[#This Row],[Line_No]],管道特性一覽表!A:A,管道特性一覽表!P:P,,0),"")</f>
        <v/>
      </c>
      <c r="AE431" s="24" t="str" cm="1">
        <f t="array" ref="AE431">_xlfn.IFNA(_xlfn.XLOOKUP(表格1[[#This Row],[Series NO]],'依TP NO.篩選'!A:A,'依TP NO.篩選'!R:R,,0),_xlfn.XLOOKUP(VALUE(表格1[[#This Row],[Series NO]]),VALUE('依TP NO.篩選'!A:A),'依TP NO.篩選'!R:R,,0))</f>
        <v>R143V1-Trim</v>
      </c>
      <c r="AF431" s="24" t="str">
        <f>_xlfn.XLOOKUP(表格1[[#This Row],[系統]],介質清單!A:A,介質清單!B:B,,0)</f>
        <v>Trim</v>
      </c>
      <c r="AG431" s="25" t="str">
        <f>IFERROR(_xlfn.XLOOKUP(表格1[[#This Row],[Line_No]],管道特性一覽表!A:A,管道特性一覽表!R:R,,0),"")</f>
        <v/>
      </c>
      <c r="AH431" s="22"/>
      <c r="AI431" s="24"/>
      <c r="AJ43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31" s="2" t="str" cm="1">
        <f t="array" ref="AK431">IFERROR(_xlfn.TEXTJOIN("-",TRUE,INDEX(_xlfn.TEXTSPLIT(B431,"-"),1),INDEX(_xlfn.TEXTSPLIT(B431,"-"),2),INDEX(_xlfn.TEXTSPLIT(B431,"-"),4),INDEX(_xlfn.TEXTSPLIT(B431,"-"),5)),_xlfn.TEXTJOIN("-",TRUE,_xlfn.XLOOKUP(VALUE(INDEX(_xlfn.TEXTSPLIT(B431,"-"),4)),'DN轉換表(必要)'!A:A,'DN轉換表(必要)'!B:B,,0),INDEX(_xlfn.TEXTSPLIT(B431,"-"),1),INDEX(_xlfn.TEXTSPLIT(B431,"-"),2),INDEX(_xlfn.TEXTSPLIT(B431,"-"),3),INDEX(_xlfn.TEXTSPLIT(B431,"-"),4),INDEX(_xlfn.TEXTSPLIT(B431,"-"),5)))</f>
        <v>LS-R1405-AA2B-NA</v>
      </c>
      <c r="AL431" s="2" t="str">
        <f>IF(ISNUMBER(IFERROR(_xlfn.XLOOKUP(表格1[[#This Row],[Line_No]],'TEMP VALUE'!A:A,'DRAWING LIST'!A:A,,0),"")),"v","")</f>
        <v/>
      </c>
      <c r="AM431" s="2" t="str">
        <f>_xlfn.XLOOKUP(表格1[[#This Row],[Series NO]], 版本控制!$A:$A, 版本控制!$E:$E, , 0, -1)</f>
        <v>啟用</v>
      </c>
    </row>
    <row r="432" spans="1:39" hidden="1">
      <c r="A432" s="18">
        <f>'圖號清單-114.04.25'!A432</f>
        <v>428</v>
      </c>
      <c r="B432" s="14" t="str">
        <f>_xlfn.XLOOKUP(表格1[[#This Row],[Series NO]],'圖號清單-114.04.25'!A:A,'圖號清單-114.04.25'!B:B,,0)</f>
        <v>LS-R1406-50-AA2B-NA</v>
      </c>
      <c r="C432" s="3" t="str">
        <f>COUNTIF($AK$2:AK432, AK432) &amp; "/" &amp; COUNTIF($AK$2:$AK$3003, AK432)</f>
        <v>1/1</v>
      </c>
      <c r="D432" s="3" t="str">
        <f t="shared" si="14"/>
        <v>LS-R1406-50-AA2B-NA</v>
      </c>
      <c r="E432" s="14" t="str" cm="1">
        <f t="array" ref="E432">IFERROR(_xlfn.TEXTJOIN("-",TRUE,_xlfn.XLOOKUP(VALUE(INDEX(_xlfn.TEXTSPLIT(B432,"-"),3)),'DN轉換表(必要)'!A:A,'DN轉換表(必要)'!B:B,,0),INDEX(_xlfn.TEXTSPLIT(B432,"-"),1),INDEX(_xlfn.TEXTSPLIT(B432,"-"),2),INDEX(_xlfn.TEXTSPLIT(B432,"-"),4),INDEX(_xlfn.TEXTSPLIT(B432,"-"),5)),_xlfn.TEXTJOIN("-",TRUE,_xlfn.XLOOKUP(VALUE(INDEX(_xlfn.TEXTSPLIT(B432,"-"),4)),'DN轉換表(必要)'!A:A,'DN轉換表(必要)'!B:B,,0),INDEX(_xlfn.TEXTSPLIT(B432,"-"),1),INDEX(_xlfn.TEXTSPLIT(B432,"-"),2),INDEX(_xlfn.TEXTSPLIT(B432,"-"),3),INDEX(_xlfn.TEXTSPLIT(B432,"-"),4),INDEX(_xlfn.TEXTSPLIT(B432,"-"),5)))</f>
        <v>2"-LS-R1406-AA2B-NA</v>
      </c>
      <c r="F432" s="3" t="str">
        <f>IFERROR(_xlfn.XLOOKUP(_xlfn.CONCAT(表格1[[#This Row],[Series NO]],"_",SUBSTITUTE(F$1,"REV.","")),版本控制!$F:$F,版本控制!$C:$C,,0),"")</f>
        <v>04/22/'25</v>
      </c>
      <c r="G432" s="3" t="str">
        <f>IFERROR(_xlfn.XLOOKUP(_xlfn.CONCAT(表格1[[#This Row],[Series NO]],"_",SUBSTITUTE(G$1,"REV.","")),版本控制!$F:$F,版本控制!$C:$C,,0),"")</f>
        <v/>
      </c>
      <c r="H432" s="3" t="str">
        <f>IFERROR(_xlfn.XLOOKUP(_xlfn.CONCAT(表格1[[#This Row],[Series NO]],"_",SUBSTITUTE(H$1,"REV.","")),版本控制!$F:$F,版本控制!$C:$C,,0),"")</f>
        <v/>
      </c>
      <c r="I432" s="3" t="str">
        <f>IFERROR(_xlfn.XLOOKUP(_xlfn.CONCAT(表格1[[#This Row],[Series NO]],"_",SUBSTITUTE(I$1,"REV.","")),版本控制!$F:$F,版本控制!$C:$C,,0),"")</f>
        <v/>
      </c>
      <c r="J432" s="3" t="str">
        <f>IFERROR(_xlfn.XLOOKUP(_xlfn.CONCAT(表格1[[#This Row],[Series NO]],"_",SUBSTITUTE(J$1,"REV.","")),版本控制!$F:$F,版本控制!$C:$C,,0),"")</f>
        <v/>
      </c>
      <c r="K432" s="3" t="str" cm="1">
        <f t="array" ref="K432">INDEX(F$1:J$1,1,MATCH(1,1/($F432:J432&lt;&gt;"")))</f>
        <v>REV.1</v>
      </c>
      <c r="L432" s="3" t="str" cm="1">
        <f t="array" ref="L432">LOOKUP(2,1/($F432:J432&lt;&gt;""),$F432:J432)</f>
        <v>04/22/'25</v>
      </c>
      <c r="M432" s="3"/>
      <c r="N432" s="3" t="str">
        <f t="shared" si="15"/>
        <v>0428</v>
      </c>
      <c r="O432" s="28"/>
      <c r="P432" s="15"/>
      <c r="Q432" s="22" cm="1">
        <f t="array" ref="Q432">_xlfn.XLOOKUP(INDEX(_xlfn.TEXTSPLIT(表格1[[#This Row],[LINE   NUMBER]],"-"),1),'DN轉換表(必要)'!B:B,'DN轉換表(必要)'!C:C,,0)</f>
        <v>2</v>
      </c>
      <c r="R432" s="22" t="str" cm="1">
        <f t="array" ref="R432">IF(IFERROR(MATCH(INDEX(_xlfn.TEXTSPLIT(表格1[[#This Row],[LINE   NUMBER]],"-"),2),介質清單!I:I,0)&gt;=1,FALSE),"Trim",INDEX(_xlfn.TEXTSPLIT(表格1[[#This Row],[LINE   NUMBER]],"-"),2))</f>
        <v>Trim</v>
      </c>
      <c r="S432" s="22" t="str" cm="1">
        <f t="array" ref="S43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LS-R1406</v>
      </c>
      <c r="T432" s="22" t="str" cm="1">
        <f t="array" ref="T432">IF(LEN(INDEX(_xlfn.TEXTSPLIT(表格1[[#This Row],[LINE   NUMBER]],"-"),4))=4,INDEX(_xlfn.TEXTSPLIT(表格1[[#This Row],[LINE   NUMBER]],"-"),4),IF(LEN(MID(E432,FIND("AA",E432,1),4))=4,MID(E432,FIND("AA",E432,1),4),"Wrong"))</f>
        <v>AA2B</v>
      </c>
      <c r="U432" s="22" t="str" cm="1">
        <f t="array" ref="U43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32" s="22" t="str">
        <f>_xlfn.XLOOKUP(表格1[[#This Row],[級數]],管道等级索引表!B:B,管道等级索引表!G:G,,0)</f>
        <v>A106 Gr.B
API 5L Gr.B
SAWH</v>
      </c>
      <c r="W432" s="22" t="s">
        <v>5</v>
      </c>
      <c r="X432" s="22"/>
      <c r="Y432" s="22"/>
      <c r="Z432" s="22" t="str">
        <f>_xlfn.CONCAT(表格1[[#This Row],[系統]],"-",表格1[[#This Row],[編號]])</f>
        <v>Trim-LS-R1406</v>
      </c>
      <c r="AA432" s="22"/>
      <c r="AB432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3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32" s="24" t="str">
        <f>IFERROR(_xlfn.XLOOKUP(表格1[[#This Row],[Line_No]],管道特性一覽表!A:A,管道特性一覽表!P:P,,0),"")</f>
        <v/>
      </c>
      <c r="AE432" s="24" t="str" cm="1">
        <f t="array" ref="AE432">_xlfn.IFNA(_xlfn.XLOOKUP(表格1[[#This Row],[Series NO]],'依TP NO.篩選'!A:A,'依TP NO.篩選'!R:R,,0),_xlfn.XLOOKUP(VALUE(表格1[[#This Row],[Series NO]]),VALUE('依TP NO.篩選'!A:A),'依TP NO.篩選'!R:R,,0))</f>
        <v>R144V1-Trim</v>
      </c>
      <c r="AF432" s="24" t="str">
        <f>_xlfn.XLOOKUP(表格1[[#This Row],[系統]],介質清單!A:A,介質清單!B:B,,0)</f>
        <v>Trim</v>
      </c>
      <c r="AG432" s="25" t="str">
        <f>IFERROR(_xlfn.XLOOKUP(表格1[[#This Row],[Line_No]],管道特性一覽表!A:A,管道特性一覽表!R:R,,0),"")</f>
        <v/>
      </c>
      <c r="AH432" s="22"/>
      <c r="AI432" s="24"/>
      <c r="AJ43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32" s="2" t="str" cm="1">
        <f t="array" ref="AK432">IFERROR(_xlfn.TEXTJOIN("-",TRUE,INDEX(_xlfn.TEXTSPLIT(B432,"-"),1),INDEX(_xlfn.TEXTSPLIT(B432,"-"),2),INDEX(_xlfn.TEXTSPLIT(B432,"-"),4),INDEX(_xlfn.TEXTSPLIT(B432,"-"),5)),_xlfn.TEXTJOIN("-",TRUE,_xlfn.XLOOKUP(VALUE(INDEX(_xlfn.TEXTSPLIT(B432,"-"),4)),'DN轉換表(必要)'!A:A,'DN轉換表(必要)'!B:B,,0),INDEX(_xlfn.TEXTSPLIT(B432,"-"),1),INDEX(_xlfn.TEXTSPLIT(B432,"-"),2),INDEX(_xlfn.TEXTSPLIT(B432,"-"),3),INDEX(_xlfn.TEXTSPLIT(B432,"-"),4),INDEX(_xlfn.TEXTSPLIT(B432,"-"),5)))</f>
        <v>LS-R1406-AA2B-NA</v>
      </c>
      <c r="AL432" s="2" t="str">
        <f>IF(ISNUMBER(IFERROR(_xlfn.XLOOKUP(表格1[[#This Row],[Line_No]],'TEMP VALUE'!A:A,'DRAWING LIST'!A:A,,0),"")),"v","")</f>
        <v/>
      </c>
      <c r="AM432" s="2" t="str">
        <f>_xlfn.XLOOKUP(表格1[[#This Row],[Series NO]], 版本控制!$A:$A, 版本控制!$E:$E, , 0, -1)</f>
        <v>啟用</v>
      </c>
    </row>
    <row r="433" spans="1:39" hidden="1">
      <c r="A433" s="18">
        <f>'圖號清單-114.04.25'!A433</f>
        <v>429</v>
      </c>
      <c r="B433" s="14" t="str">
        <f>_xlfn.XLOOKUP(表格1[[#This Row],[Series NO]],'圖號清單-114.04.25'!A:A,'圖號清單-114.04.25'!B:B,,0)</f>
        <v>LS-R1407-50-AA2B-NA</v>
      </c>
      <c r="C433" s="3" t="str">
        <f>COUNTIF($AK$2:AK433, AK433) &amp; "/" &amp; COUNTIF($AK$2:$AK$3003, AK433)</f>
        <v>1/1</v>
      </c>
      <c r="D433" s="3" t="str">
        <f t="shared" si="14"/>
        <v>LS-R1407-50-AA2B-NA</v>
      </c>
      <c r="E433" s="14" t="str" cm="1">
        <f t="array" ref="E433">IFERROR(_xlfn.TEXTJOIN("-",TRUE,_xlfn.XLOOKUP(VALUE(INDEX(_xlfn.TEXTSPLIT(B433,"-"),3)),'DN轉換表(必要)'!A:A,'DN轉換表(必要)'!B:B,,0),INDEX(_xlfn.TEXTSPLIT(B433,"-"),1),INDEX(_xlfn.TEXTSPLIT(B433,"-"),2),INDEX(_xlfn.TEXTSPLIT(B433,"-"),4),INDEX(_xlfn.TEXTSPLIT(B433,"-"),5)),_xlfn.TEXTJOIN("-",TRUE,_xlfn.XLOOKUP(VALUE(INDEX(_xlfn.TEXTSPLIT(B433,"-"),4)),'DN轉換表(必要)'!A:A,'DN轉換表(必要)'!B:B,,0),INDEX(_xlfn.TEXTSPLIT(B433,"-"),1),INDEX(_xlfn.TEXTSPLIT(B433,"-"),2),INDEX(_xlfn.TEXTSPLIT(B433,"-"),3),INDEX(_xlfn.TEXTSPLIT(B433,"-"),4),INDEX(_xlfn.TEXTSPLIT(B433,"-"),5)))</f>
        <v>2"-LS-R1407-AA2B-NA</v>
      </c>
      <c r="F433" s="3" t="str">
        <f>IFERROR(_xlfn.XLOOKUP(_xlfn.CONCAT(表格1[[#This Row],[Series NO]],"_",SUBSTITUTE(F$1,"REV.","")),版本控制!$F:$F,版本控制!$C:$C,,0),"")</f>
        <v>04/22/'25</v>
      </c>
      <c r="G433" s="3" t="str">
        <f>IFERROR(_xlfn.XLOOKUP(_xlfn.CONCAT(表格1[[#This Row],[Series NO]],"_",SUBSTITUTE(G$1,"REV.","")),版本控制!$F:$F,版本控制!$C:$C,,0),"")</f>
        <v/>
      </c>
      <c r="H433" s="3" t="str">
        <f>IFERROR(_xlfn.XLOOKUP(_xlfn.CONCAT(表格1[[#This Row],[Series NO]],"_",SUBSTITUTE(H$1,"REV.","")),版本控制!$F:$F,版本控制!$C:$C,,0),"")</f>
        <v/>
      </c>
      <c r="I433" s="3" t="str">
        <f>IFERROR(_xlfn.XLOOKUP(_xlfn.CONCAT(表格1[[#This Row],[Series NO]],"_",SUBSTITUTE(I$1,"REV.","")),版本控制!$F:$F,版本控制!$C:$C,,0),"")</f>
        <v/>
      </c>
      <c r="J433" s="3" t="str">
        <f>IFERROR(_xlfn.XLOOKUP(_xlfn.CONCAT(表格1[[#This Row],[Series NO]],"_",SUBSTITUTE(J$1,"REV.","")),版本控制!$F:$F,版本控制!$C:$C,,0),"")</f>
        <v/>
      </c>
      <c r="K433" s="3" t="str" cm="1">
        <f t="array" ref="K433">INDEX(F$1:J$1,1,MATCH(1,1/($F433:J433&lt;&gt;"")))</f>
        <v>REV.1</v>
      </c>
      <c r="L433" s="3" t="str" cm="1">
        <f t="array" ref="L433">LOOKUP(2,1/($F433:J433&lt;&gt;""),$F433:J433)</f>
        <v>04/22/'25</v>
      </c>
      <c r="M433" s="3"/>
      <c r="N433" s="3" t="str">
        <f t="shared" si="15"/>
        <v>0429</v>
      </c>
      <c r="O433" s="28"/>
      <c r="P433" s="15"/>
      <c r="Q433" s="22" cm="1">
        <f t="array" ref="Q433">_xlfn.XLOOKUP(INDEX(_xlfn.TEXTSPLIT(表格1[[#This Row],[LINE   NUMBER]],"-"),1),'DN轉換表(必要)'!B:B,'DN轉換表(必要)'!C:C,,0)</f>
        <v>2</v>
      </c>
      <c r="R433" s="22" t="str" cm="1">
        <f t="array" ref="R433">IF(IFERROR(MATCH(INDEX(_xlfn.TEXTSPLIT(表格1[[#This Row],[LINE   NUMBER]],"-"),2),介質清單!I:I,0)&gt;=1,FALSE),"Trim",INDEX(_xlfn.TEXTSPLIT(表格1[[#This Row],[LINE   NUMBER]],"-"),2))</f>
        <v>Trim</v>
      </c>
      <c r="S433" s="22" t="str" cm="1">
        <f t="array" ref="S43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LS-R1407</v>
      </c>
      <c r="T433" s="22" t="str" cm="1">
        <f t="array" ref="T433">IF(LEN(INDEX(_xlfn.TEXTSPLIT(表格1[[#This Row],[LINE   NUMBER]],"-"),4))=4,INDEX(_xlfn.TEXTSPLIT(表格1[[#This Row],[LINE   NUMBER]],"-"),4),IF(LEN(MID(E433,FIND("AA",E433,1),4))=4,MID(E433,FIND("AA",E433,1),4),"Wrong"))</f>
        <v>AA2B</v>
      </c>
      <c r="U433" s="22" t="str" cm="1">
        <f t="array" ref="U43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33" s="22" t="str">
        <f>_xlfn.XLOOKUP(表格1[[#This Row],[級數]],管道等级索引表!B:B,管道等级索引表!G:G,,0)</f>
        <v>A106 Gr.B
API 5L Gr.B
SAWH</v>
      </c>
      <c r="W433" s="22" t="s">
        <v>5</v>
      </c>
      <c r="X433" s="22"/>
      <c r="Y433" s="22"/>
      <c r="Z433" s="22" t="str">
        <f>_xlfn.CONCAT(表格1[[#This Row],[系統]],"-",表格1[[#This Row],[編號]])</f>
        <v>Trim-LS-R1407</v>
      </c>
      <c r="AA433" s="22"/>
      <c r="AB43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3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33" s="24" t="str">
        <f>IFERROR(_xlfn.XLOOKUP(表格1[[#This Row],[Line_No]],管道特性一覽表!A:A,管道特性一覽表!P:P,,0),"")</f>
        <v/>
      </c>
      <c r="AE433" s="24" t="str" cm="1">
        <f t="array" ref="AE433">_xlfn.IFNA(_xlfn.XLOOKUP(表格1[[#This Row],[Series NO]],'依TP NO.篩選'!A:A,'依TP NO.篩選'!R:R,,0),_xlfn.XLOOKUP(VALUE(表格1[[#This Row],[Series NO]]),VALUE('依TP NO.篩選'!A:A),'依TP NO.篩選'!R:R,,0))</f>
        <v>R144V1-Trim</v>
      </c>
      <c r="AF433" s="24" t="str">
        <f>_xlfn.XLOOKUP(表格1[[#This Row],[系統]],介質清單!A:A,介質清單!B:B,,0)</f>
        <v>Trim</v>
      </c>
      <c r="AG433" s="25" t="str">
        <f>IFERROR(_xlfn.XLOOKUP(表格1[[#This Row],[Line_No]],管道特性一覽表!A:A,管道特性一覽表!R:R,,0),"")</f>
        <v/>
      </c>
      <c r="AH433" s="22"/>
      <c r="AI433" s="24"/>
      <c r="AJ43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33" s="2" t="str" cm="1">
        <f t="array" ref="AK433">IFERROR(_xlfn.TEXTJOIN("-",TRUE,INDEX(_xlfn.TEXTSPLIT(B433,"-"),1),INDEX(_xlfn.TEXTSPLIT(B433,"-"),2),INDEX(_xlfn.TEXTSPLIT(B433,"-"),4),INDEX(_xlfn.TEXTSPLIT(B433,"-"),5)),_xlfn.TEXTJOIN("-",TRUE,_xlfn.XLOOKUP(VALUE(INDEX(_xlfn.TEXTSPLIT(B433,"-"),4)),'DN轉換表(必要)'!A:A,'DN轉換表(必要)'!B:B,,0),INDEX(_xlfn.TEXTSPLIT(B433,"-"),1),INDEX(_xlfn.TEXTSPLIT(B433,"-"),2),INDEX(_xlfn.TEXTSPLIT(B433,"-"),3),INDEX(_xlfn.TEXTSPLIT(B433,"-"),4),INDEX(_xlfn.TEXTSPLIT(B433,"-"),5)))</f>
        <v>LS-R1407-AA2B-NA</v>
      </c>
      <c r="AL433" s="2" t="str">
        <f>IF(ISNUMBER(IFERROR(_xlfn.XLOOKUP(表格1[[#This Row],[Line_No]],'TEMP VALUE'!A:A,'DRAWING LIST'!A:A,,0),"")),"v","")</f>
        <v/>
      </c>
      <c r="AM433" s="2" t="str">
        <f>_xlfn.XLOOKUP(表格1[[#This Row],[Series NO]], 版本控制!$A:$A, 版本控制!$E:$E, , 0, -1)</f>
        <v>啟用</v>
      </c>
    </row>
    <row r="434" spans="1:39" hidden="1">
      <c r="A434" s="18">
        <f>'圖號清單-114.04.25'!A434</f>
        <v>430</v>
      </c>
      <c r="B434" s="14" t="str">
        <f>_xlfn.XLOOKUP(表格1[[#This Row],[Series NO]],'圖號清單-114.04.25'!A:A,'圖號清單-114.04.25'!B:B,,0)</f>
        <v>LT-R1301-50-AA1B-NA-1</v>
      </c>
      <c r="C434" s="3" t="str">
        <f>COUNTIF($AK$2:AK434, AK434) &amp; "/" &amp; COUNTIF($AK$2:$AK$3003, AK434)</f>
        <v>1/2</v>
      </c>
      <c r="D434" s="3" t="str">
        <f t="shared" si="14"/>
        <v>LT-R1301-50-AA1B-NA</v>
      </c>
      <c r="E434" s="14" t="str" cm="1">
        <f t="array" ref="E434">IFERROR(_xlfn.TEXTJOIN("-",TRUE,_xlfn.XLOOKUP(VALUE(INDEX(_xlfn.TEXTSPLIT(B434,"-"),3)),'DN轉換表(必要)'!A:A,'DN轉換表(必要)'!B:B,,0),INDEX(_xlfn.TEXTSPLIT(B434,"-"),1),INDEX(_xlfn.TEXTSPLIT(B434,"-"),2),INDEX(_xlfn.TEXTSPLIT(B434,"-"),4),INDEX(_xlfn.TEXTSPLIT(B434,"-"),5)),_xlfn.TEXTJOIN("-",TRUE,_xlfn.XLOOKUP(VALUE(INDEX(_xlfn.TEXTSPLIT(B434,"-"),4)),'DN轉換表(必要)'!A:A,'DN轉換表(必要)'!B:B,,0),INDEX(_xlfn.TEXTSPLIT(B434,"-"),1),INDEX(_xlfn.TEXTSPLIT(B434,"-"),2),INDEX(_xlfn.TEXTSPLIT(B434,"-"),3),INDEX(_xlfn.TEXTSPLIT(B434,"-"),4),INDEX(_xlfn.TEXTSPLIT(B434,"-"),5)))</f>
        <v>2"-LT-R1301-AA1B-NA</v>
      </c>
      <c r="F434" s="3" t="str">
        <f>IFERROR(_xlfn.XLOOKUP(_xlfn.CONCAT(表格1[[#This Row],[Series NO]],"_",SUBSTITUTE(F$1,"REV.","")),版本控制!$F:$F,版本控制!$C:$C,,0),"")</f>
        <v>04/22/'25</v>
      </c>
      <c r="G434" s="3" t="str">
        <f>IFERROR(_xlfn.XLOOKUP(_xlfn.CONCAT(表格1[[#This Row],[Series NO]],"_",SUBSTITUTE(G$1,"REV.","")),版本控制!$F:$F,版本控制!$C:$C,,0),"")</f>
        <v/>
      </c>
      <c r="H434" s="3" t="str">
        <f>IFERROR(_xlfn.XLOOKUP(_xlfn.CONCAT(表格1[[#This Row],[Series NO]],"_",SUBSTITUTE(H$1,"REV.","")),版本控制!$F:$F,版本控制!$C:$C,,0),"")</f>
        <v/>
      </c>
      <c r="I434" s="3" t="str">
        <f>IFERROR(_xlfn.XLOOKUP(_xlfn.CONCAT(表格1[[#This Row],[Series NO]],"_",SUBSTITUTE(I$1,"REV.","")),版本控制!$F:$F,版本控制!$C:$C,,0),"")</f>
        <v/>
      </c>
      <c r="J434" s="3" t="str">
        <f>IFERROR(_xlfn.XLOOKUP(_xlfn.CONCAT(表格1[[#This Row],[Series NO]],"_",SUBSTITUTE(J$1,"REV.","")),版本控制!$F:$F,版本控制!$C:$C,,0),"")</f>
        <v/>
      </c>
      <c r="K434" s="3" t="str" cm="1">
        <f t="array" ref="K434">INDEX(F$1:J$1,1,MATCH(1,1/($F434:J434&lt;&gt;"")))</f>
        <v>REV.1</v>
      </c>
      <c r="L434" s="3" t="str" cm="1">
        <f t="array" ref="L434">LOOKUP(2,1/($F434:J434&lt;&gt;""),$F434:J434)</f>
        <v>04/22/'25</v>
      </c>
      <c r="M434" s="3"/>
      <c r="N434" s="3" t="str">
        <f t="shared" si="15"/>
        <v>0430</v>
      </c>
      <c r="O434" s="28"/>
      <c r="P434" s="15"/>
      <c r="Q434" s="22" cm="1">
        <f t="array" ref="Q434">_xlfn.XLOOKUP(INDEX(_xlfn.TEXTSPLIT(表格1[[#This Row],[LINE   NUMBER]],"-"),1),'DN轉換表(必要)'!B:B,'DN轉換表(必要)'!C:C,,0)</f>
        <v>2</v>
      </c>
      <c r="R434" s="22" t="str" cm="1">
        <f t="array" ref="R434">IF(IFERROR(MATCH(INDEX(_xlfn.TEXTSPLIT(表格1[[#This Row],[LINE   NUMBER]],"-"),2),介質清單!I:I,0)&gt;=1,FALSE),"Trim",INDEX(_xlfn.TEXTSPLIT(表格1[[#This Row],[LINE   NUMBER]],"-"),2))</f>
        <v>Trim</v>
      </c>
      <c r="S434" s="22" t="str" cm="1">
        <f t="array" ref="S43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LT-R1301</v>
      </c>
      <c r="T434" s="22" t="str" cm="1">
        <f t="array" ref="T434">IF(LEN(INDEX(_xlfn.TEXTSPLIT(表格1[[#This Row],[LINE   NUMBER]],"-"),4))=4,INDEX(_xlfn.TEXTSPLIT(表格1[[#This Row],[LINE   NUMBER]],"-"),4),IF(LEN(MID(E434,FIND("AA",E434,1),4))=4,MID(E434,FIND("AA",E434,1),4),"Wrong"))</f>
        <v>AA1B</v>
      </c>
      <c r="U434" s="22" t="str" cm="1">
        <f t="array" ref="U43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34" s="22" t="str">
        <f>_xlfn.XLOOKUP(表格1[[#This Row],[級數]],管道等级索引表!B:B,管道等级索引表!G:G,,0)</f>
        <v>A106 Gr.B
API 5L Gr.B
SAWH</v>
      </c>
      <c r="W434" s="22" t="s">
        <v>5</v>
      </c>
      <c r="X434" s="22"/>
      <c r="Y434" s="22"/>
      <c r="Z434" s="22" t="str">
        <f>_xlfn.CONCAT(表格1[[#This Row],[系統]],"-",表格1[[#This Row],[編號]])</f>
        <v>Trim-LT-R1301</v>
      </c>
      <c r="AA434" s="22"/>
      <c r="AB434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3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34" s="24" t="str">
        <f>IFERROR(_xlfn.XLOOKUP(表格1[[#This Row],[Line_No]],管道特性一覽表!A:A,管道特性一覽表!P:P,,0),"")</f>
        <v/>
      </c>
      <c r="AE434" s="24" t="str" cm="1">
        <f t="array" ref="AE434">_xlfn.IFNA(_xlfn.XLOOKUP(表格1[[#This Row],[Series NO]],'依TP NO.篩選'!A:A,'依TP NO.篩選'!R:R,,0),_xlfn.XLOOKUP(VALUE(表格1[[#This Row],[Series NO]]),VALUE('依TP NO.篩選'!A:A),'依TP NO.篩選'!R:R,,0))</f>
        <v>R132V2-Trim</v>
      </c>
      <c r="AF434" s="24" t="str">
        <f>_xlfn.XLOOKUP(表格1[[#This Row],[系統]],介質清單!A:A,介質清單!B:B,,0)</f>
        <v>Trim</v>
      </c>
      <c r="AG434" s="25" t="str">
        <f>IFERROR(_xlfn.XLOOKUP(表格1[[#This Row],[Line_No]],管道特性一覽表!A:A,管道特性一覽表!R:R,,0),"")</f>
        <v/>
      </c>
      <c r="AH434" s="22"/>
      <c r="AI434" s="24"/>
      <c r="AJ43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34" s="2" t="str" cm="1">
        <f t="array" ref="AK434">IFERROR(_xlfn.TEXTJOIN("-",TRUE,INDEX(_xlfn.TEXTSPLIT(B434,"-"),1),INDEX(_xlfn.TEXTSPLIT(B434,"-"),2),INDEX(_xlfn.TEXTSPLIT(B434,"-"),4),INDEX(_xlfn.TEXTSPLIT(B434,"-"),5)),_xlfn.TEXTJOIN("-",TRUE,_xlfn.XLOOKUP(VALUE(INDEX(_xlfn.TEXTSPLIT(B434,"-"),4)),'DN轉換表(必要)'!A:A,'DN轉換表(必要)'!B:B,,0),INDEX(_xlfn.TEXTSPLIT(B434,"-"),1),INDEX(_xlfn.TEXTSPLIT(B434,"-"),2),INDEX(_xlfn.TEXTSPLIT(B434,"-"),3),INDEX(_xlfn.TEXTSPLIT(B434,"-"),4),INDEX(_xlfn.TEXTSPLIT(B434,"-"),5)))</f>
        <v>LT-R1301-AA1B-NA</v>
      </c>
      <c r="AL434" s="2" t="str">
        <f>IF(ISNUMBER(IFERROR(_xlfn.XLOOKUP(表格1[[#This Row],[Line_No]],'TEMP VALUE'!A:A,'DRAWING LIST'!A:A,,0),"")),"v","")</f>
        <v/>
      </c>
      <c r="AM434" s="2" t="str">
        <f>_xlfn.XLOOKUP(表格1[[#This Row],[Series NO]], 版本控制!$A:$A, 版本控制!$E:$E, , 0, -1)</f>
        <v>啟用</v>
      </c>
    </row>
    <row r="435" spans="1:39" hidden="1">
      <c r="A435" s="18">
        <f>'圖號清單-114.04.25'!A435</f>
        <v>431</v>
      </c>
      <c r="B435" s="14" t="str">
        <f>_xlfn.XLOOKUP(表格1[[#This Row],[Series NO]],'圖號清單-114.04.25'!A:A,'圖號清單-114.04.25'!B:B,,0)</f>
        <v>LT-R1301-50-AA1B-NA-2</v>
      </c>
      <c r="C435" s="3" t="str">
        <f>COUNTIF($AK$2:AK435, AK435) &amp; "/" &amp; COUNTIF($AK$2:$AK$3003, AK435)</f>
        <v>2/2</v>
      </c>
      <c r="D435" s="3" t="str">
        <f t="shared" si="14"/>
        <v>LT-R1301-50-AA1B-NA</v>
      </c>
      <c r="E435" s="14" t="str" cm="1">
        <f t="array" ref="E435">IFERROR(_xlfn.TEXTJOIN("-",TRUE,_xlfn.XLOOKUP(VALUE(INDEX(_xlfn.TEXTSPLIT(B435,"-"),3)),'DN轉換表(必要)'!A:A,'DN轉換表(必要)'!B:B,,0),INDEX(_xlfn.TEXTSPLIT(B435,"-"),1),INDEX(_xlfn.TEXTSPLIT(B435,"-"),2),INDEX(_xlfn.TEXTSPLIT(B435,"-"),4),INDEX(_xlfn.TEXTSPLIT(B435,"-"),5)),_xlfn.TEXTJOIN("-",TRUE,_xlfn.XLOOKUP(VALUE(INDEX(_xlfn.TEXTSPLIT(B435,"-"),4)),'DN轉換表(必要)'!A:A,'DN轉換表(必要)'!B:B,,0),INDEX(_xlfn.TEXTSPLIT(B435,"-"),1),INDEX(_xlfn.TEXTSPLIT(B435,"-"),2),INDEX(_xlfn.TEXTSPLIT(B435,"-"),3),INDEX(_xlfn.TEXTSPLIT(B435,"-"),4),INDEX(_xlfn.TEXTSPLIT(B435,"-"),5)))</f>
        <v>2"-LT-R1301-AA1B-NA</v>
      </c>
      <c r="F435" s="3" t="str">
        <f>IFERROR(_xlfn.XLOOKUP(_xlfn.CONCAT(表格1[[#This Row],[Series NO]],"_",SUBSTITUTE(F$1,"REV.","")),版本控制!$F:$F,版本控制!$C:$C,,0),"")</f>
        <v>04/22/'25</v>
      </c>
      <c r="G435" s="3" t="str">
        <f>IFERROR(_xlfn.XLOOKUP(_xlfn.CONCAT(表格1[[#This Row],[Series NO]],"_",SUBSTITUTE(G$1,"REV.","")),版本控制!$F:$F,版本控制!$C:$C,,0),"")</f>
        <v/>
      </c>
      <c r="H435" s="3" t="str">
        <f>IFERROR(_xlfn.XLOOKUP(_xlfn.CONCAT(表格1[[#This Row],[Series NO]],"_",SUBSTITUTE(H$1,"REV.","")),版本控制!$F:$F,版本控制!$C:$C,,0),"")</f>
        <v/>
      </c>
      <c r="I435" s="3" t="str">
        <f>IFERROR(_xlfn.XLOOKUP(_xlfn.CONCAT(表格1[[#This Row],[Series NO]],"_",SUBSTITUTE(I$1,"REV.","")),版本控制!$F:$F,版本控制!$C:$C,,0),"")</f>
        <v/>
      </c>
      <c r="J435" s="3" t="str">
        <f>IFERROR(_xlfn.XLOOKUP(_xlfn.CONCAT(表格1[[#This Row],[Series NO]],"_",SUBSTITUTE(J$1,"REV.","")),版本控制!$F:$F,版本控制!$C:$C,,0),"")</f>
        <v/>
      </c>
      <c r="K435" s="3" t="str" cm="1">
        <f t="array" ref="K435">INDEX(F$1:J$1,1,MATCH(1,1/($F435:J435&lt;&gt;"")))</f>
        <v>REV.1</v>
      </c>
      <c r="L435" s="3" t="str" cm="1">
        <f t="array" ref="L435">LOOKUP(2,1/($F435:J435&lt;&gt;""),$F435:J435)</f>
        <v>04/22/'25</v>
      </c>
      <c r="M435" s="3"/>
      <c r="N435" s="3" t="str">
        <f t="shared" si="15"/>
        <v>0431</v>
      </c>
      <c r="O435" s="28"/>
      <c r="P435" s="15"/>
      <c r="Q435" s="22" cm="1">
        <f t="array" ref="Q435">_xlfn.XLOOKUP(INDEX(_xlfn.TEXTSPLIT(表格1[[#This Row],[LINE   NUMBER]],"-"),1),'DN轉換表(必要)'!B:B,'DN轉換表(必要)'!C:C,,0)</f>
        <v>2</v>
      </c>
      <c r="R435" s="22" t="str" cm="1">
        <f t="array" ref="R435">IF(IFERROR(MATCH(INDEX(_xlfn.TEXTSPLIT(表格1[[#This Row],[LINE   NUMBER]],"-"),2),介質清單!I:I,0)&gt;=1,FALSE),"Trim",INDEX(_xlfn.TEXTSPLIT(表格1[[#This Row],[LINE   NUMBER]],"-"),2))</f>
        <v>Trim</v>
      </c>
      <c r="S435" s="22" t="str" cm="1">
        <f t="array" ref="S43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LT-R1301</v>
      </c>
      <c r="T435" s="22" t="str" cm="1">
        <f t="array" ref="T435">IF(LEN(INDEX(_xlfn.TEXTSPLIT(表格1[[#This Row],[LINE   NUMBER]],"-"),4))=4,INDEX(_xlfn.TEXTSPLIT(表格1[[#This Row],[LINE   NUMBER]],"-"),4),IF(LEN(MID(E435,FIND("AA",E435,1),4))=4,MID(E435,FIND("AA",E435,1),4),"Wrong"))</f>
        <v>AA1B</v>
      </c>
      <c r="U435" s="22" t="str" cm="1">
        <f t="array" ref="U43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35" s="22" t="str">
        <f>_xlfn.XLOOKUP(表格1[[#This Row],[級數]],管道等级索引表!B:B,管道等级索引表!G:G,,0)</f>
        <v>A106 Gr.B
API 5L Gr.B
SAWH</v>
      </c>
      <c r="W435" s="22" t="s">
        <v>5</v>
      </c>
      <c r="X435" s="22"/>
      <c r="Y435" s="22"/>
      <c r="Z435" s="22" t="str">
        <f>_xlfn.CONCAT(表格1[[#This Row],[系統]],"-",表格1[[#This Row],[編號]])</f>
        <v>Trim-LT-R1301</v>
      </c>
      <c r="AA435" s="22"/>
      <c r="AB43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3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35" s="24" t="str">
        <f>IFERROR(_xlfn.XLOOKUP(表格1[[#This Row],[Line_No]],管道特性一覽表!A:A,管道特性一覽表!P:P,,0),"")</f>
        <v/>
      </c>
      <c r="AE435" s="24" t="str" cm="1">
        <f t="array" ref="AE435">_xlfn.IFNA(_xlfn.XLOOKUP(表格1[[#This Row],[Series NO]],'依TP NO.篩選'!A:A,'依TP NO.篩選'!R:R,,0),_xlfn.XLOOKUP(VALUE(表格1[[#This Row],[Series NO]]),VALUE('依TP NO.篩選'!A:A),'依TP NO.篩選'!R:R,,0))</f>
        <v>R132V2-Trim</v>
      </c>
      <c r="AF435" s="24" t="str">
        <f>_xlfn.XLOOKUP(表格1[[#This Row],[系統]],介質清單!A:A,介質清單!B:B,,0)</f>
        <v>Trim</v>
      </c>
      <c r="AG435" s="25" t="str">
        <f>IFERROR(_xlfn.XLOOKUP(表格1[[#This Row],[Line_No]],管道特性一覽表!A:A,管道特性一覽表!R:R,,0),"")</f>
        <v/>
      </c>
      <c r="AH435" s="22"/>
      <c r="AI435" s="24"/>
      <c r="AJ43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35" s="2" t="str" cm="1">
        <f t="array" ref="AK435">IFERROR(_xlfn.TEXTJOIN("-",TRUE,INDEX(_xlfn.TEXTSPLIT(B435,"-"),1),INDEX(_xlfn.TEXTSPLIT(B435,"-"),2),INDEX(_xlfn.TEXTSPLIT(B435,"-"),4),INDEX(_xlfn.TEXTSPLIT(B435,"-"),5)),_xlfn.TEXTJOIN("-",TRUE,_xlfn.XLOOKUP(VALUE(INDEX(_xlfn.TEXTSPLIT(B435,"-"),4)),'DN轉換表(必要)'!A:A,'DN轉換表(必要)'!B:B,,0),INDEX(_xlfn.TEXTSPLIT(B435,"-"),1),INDEX(_xlfn.TEXTSPLIT(B435,"-"),2),INDEX(_xlfn.TEXTSPLIT(B435,"-"),3),INDEX(_xlfn.TEXTSPLIT(B435,"-"),4),INDEX(_xlfn.TEXTSPLIT(B435,"-"),5)))</f>
        <v>LT-R1301-AA1B-NA</v>
      </c>
      <c r="AL435" s="2" t="str">
        <f>IF(ISNUMBER(IFERROR(_xlfn.XLOOKUP(表格1[[#This Row],[Line_No]],'TEMP VALUE'!A:A,'DRAWING LIST'!A:A,,0),"")),"v","")</f>
        <v/>
      </c>
      <c r="AM435" s="2" t="str">
        <f>_xlfn.XLOOKUP(表格1[[#This Row],[Series NO]], 版本控制!$A:$A, 版本控制!$E:$E, , 0, -1)</f>
        <v>啟用</v>
      </c>
    </row>
    <row r="436" spans="1:39" hidden="1">
      <c r="A436" s="18">
        <f>'圖號清單-114.04.25'!A436</f>
        <v>432</v>
      </c>
      <c r="B436" s="14" t="str">
        <f>_xlfn.XLOOKUP(表格1[[#This Row],[Series NO]],'圖號清單-114.04.25'!A:A,'圖號清單-114.04.25'!B:B,,0)</f>
        <v>LT-R1305-80-AA1E-NA</v>
      </c>
      <c r="C436" s="3" t="str">
        <f>COUNTIF($AK$2:AK436, AK436) &amp; "/" &amp; COUNTIF($AK$2:$AK$3003, AK436)</f>
        <v>1/1</v>
      </c>
      <c r="D436" s="3" t="str">
        <f t="shared" si="14"/>
        <v>LT-R1305-80-AA1E-NA</v>
      </c>
      <c r="E436" s="14" t="str" cm="1">
        <f t="array" ref="E436">IFERROR(_xlfn.TEXTJOIN("-",TRUE,_xlfn.XLOOKUP(VALUE(INDEX(_xlfn.TEXTSPLIT(B436,"-"),3)),'DN轉換表(必要)'!A:A,'DN轉換表(必要)'!B:B,,0),INDEX(_xlfn.TEXTSPLIT(B436,"-"),1),INDEX(_xlfn.TEXTSPLIT(B436,"-"),2),INDEX(_xlfn.TEXTSPLIT(B436,"-"),4),INDEX(_xlfn.TEXTSPLIT(B436,"-"),5)),_xlfn.TEXTJOIN("-",TRUE,_xlfn.XLOOKUP(VALUE(INDEX(_xlfn.TEXTSPLIT(B436,"-"),4)),'DN轉換表(必要)'!A:A,'DN轉換表(必要)'!B:B,,0),INDEX(_xlfn.TEXTSPLIT(B436,"-"),1),INDEX(_xlfn.TEXTSPLIT(B436,"-"),2),INDEX(_xlfn.TEXTSPLIT(B436,"-"),3),INDEX(_xlfn.TEXTSPLIT(B436,"-"),4),INDEX(_xlfn.TEXTSPLIT(B436,"-"),5)))</f>
        <v>3"-LT-R1305-AA1E-NA</v>
      </c>
      <c r="F436" s="3" t="str">
        <f>IFERROR(_xlfn.XLOOKUP(_xlfn.CONCAT(表格1[[#This Row],[Series NO]],"_",SUBSTITUTE(F$1,"REV.","")),版本控制!$F:$F,版本控制!$C:$C,,0),"")</f>
        <v>04/22/'25</v>
      </c>
      <c r="G436" s="3" t="str">
        <f>IFERROR(_xlfn.XLOOKUP(_xlfn.CONCAT(表格1[[#This Row],[Series NO]],"_",SUBSTITUTE(G$1,"REV.","")),版本控制!$F:$F,版本控制!$C:$C,,0),"")</f>
        <v/>
      </c>
      <c r="H436" s="3" t="str">
        <f>IFERROR(_xlfn.XLOOKUP(_xlfn.CONCAT(表格1[[#This Row],[Series NO]],"_",SUBSTITUTE(H$1,"REV.","")),版本控制!$F:$F,版本控制!$C:$C,,0),"")</f>
        <v/>
      </c>
      <c r="I436" s="3" t="str">
        <f>IFERROR(_xlfn.XLOOKUP(_xlfn.CONCAT(表格1[[#This Row],[Series NO]],"_",SUBSTITUTE(I$1,"REV.","")),版本控制!$F:$F,版本控制!$C:$C,,0),"")</f>
        <v/>
      </c>
      <c r="J436" s="3" t="str">
        <f>IFERROR(_xlfn.XLOOKUP(_xlfn.CONCAT(表格1[[#This Row],[Series NO]],"_",SUBSTITUTE(J$1,"REV.","")),版本控制!$F:$F,版本控制!$C:$C,,0),"")</f>
        <v/>
      </c>
      <c r="K436" s="3" t="str" cm="1">
        <f t="array" ref="K436">INDEX(F$1:J$1,1,MATCH(1,1/($F436:J436&lt;&gt;"")))</f>
        <v>REV.1</v>
      </c>
      <c r="L436" s="3" t="str" cm="1">
        <f t="array" ref="L436">LOOKUP(2,1/($F436:J436&lt;&gt;""),$F436:J436)</f>
        <v>04/22/'25</v>
      </c>
      <c r="M436" s="3"/>
      <c r="N436" s="3" t="str">
        <f t="shared" si="15"/>
        <v>0432</v>
      </c>
      <c r="O436" s="28"/>
      <c r="P436" s="15"/>
      <c r="Q436" s="22" cm="1">
        <f t="array" ref="Q436">_xlfn.XLOOKUP(INDEX(_xlfn.TEXTSPLIT(表格1[[#This Row],[LINE   NUMBER]],"-"),1),'DN轉換表(必要)'!B:B,'DN轉換表(必要)'!C:C,,0)</f>
        <v>3</v>
      </c>
      <c r="R436" s="22" t="str" cm="1">
        <f t="array" ref="R436">IF(IFERROR(MATCH(INDEX(_xlfn.TEXTSPLIT(表格1[[#This Row],[LINE   NUMBER]],"-"),2),介質清單!I:I,0)&gt;=1,FALSE),"Trim",INDEX(_xlfn.TEXTSPLIT(表格1[[#This Row],[LINE   NUMBER]],"-"),2))</f>
        <v>Trim</v>
      </c>
      <c r="S436" s="22" t="str" cm="1">
        <f t="array" ref="S43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LT-R1305</v>
      </c>
      <c r="T436" s="22" t="str" cm="1">
        <f t="array" ref="T436">IF(LEN(INDEX(_xlfn.TEXTSPLIT(表格1[[#This Row],[LINE   NUMBER]],"-"),4))=4,INDEX(_xlfn.TEXTSPLIT(表格1[[#This Row],[LINE   NUMBER]],"-"),4),IF(LEN(MID(E436,FIND("AA",E436,1),4))=4,MID(E436,FIND("AA",E436,1),4),"Wrong"))</f>
        <v>AA1E</v>
      </c>
      <c r="U436" s="22" t="str" cm="1">
        <f t="array" ref="U43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36" s="22" t="str">
        <f>_xlfn.XLOOKUP(表格1[[#This Row],[級數]],管道等级索引表!B:B,管道等级索引表!G:G,,0)</f>
        <v>TP304</v>
      </c>
      <c r="W436" s="22" t="s">
        <v>5</v>
      </c>
      <c r="X436" s="22"/>
      <c r="Y436" s="22"/>
      <c r="Z436" s="22" t="str">
        <f>_xlfn.CONCAT(表格1[[#This Row],[系統]],"-",表格1[[#This Row],[編號]])</f>
        <v>Trim-LT-R1305</v>
      </c>
      <c r="AA436" s="22"/>
      <c r="AB436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3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36" s="24" t="str">
        <f>IFERROR(_xlfn.XLOOKUP(表格1[[#This Row],[Line_No]],管道特性一覽表!A:A,管道特性一覽表!P:P,,0),"")</f>
        <v/>
      </c>
      <c r="AE436" s="24" t="str" cm="1">
        <f t="array" ref="AE436">_xlfn.IFNA(_xlfn.XLOOKUP(表格1[[#This Row],[Series NO]],'依TP NO.篩選'!A:A,'依TP NO.篩選'!R:R,,0),_xlfn.XLOOKUP(VALUE(表格1[[#This Row],[Series NO]]),VALUE('依TP NO.篩選'!A:A),'依TP NO.篩選'!R:R,,0))</f>
        <v>R133V1-Trim</v>
      </c>
      <c r="AF436" s="24" t="str">
        <f>_xlfn.XLOOKUP(表格1[[#This Row],[系統]],介質清單!A:A,介質清單!B:B,,0)</f>
        <v>Trim</v>
      </c>
      <c r="AG436" s="25" t="str">
        <f>IFERROR(_xlfn.XLOOKUP(表格1[[#This Row],[Line_No]],管道特性一覽表!A:A,管道特性一覽表!R:R,,0),"")</f>
        <v/>
      </c>
      <c r="AH436" s="22"/>
      <c r="AI436" s="24"/>
      <c r="AJ43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36" s="2" t="str" cm="1">
        <f t="array" ref="AK436">IFERROR(_xlfn.TEXTJOIN("-",TRUE,INDEX(_xlfn.TEXTSPLIT(B436,"-"),1),INDEX(_xlfn.TEXTSPLIT(B436,"-"),2),INDEX(_xlfn.TEXTSPLIT(B436,"-"),4),INDEX(_xlfn.TEXTSPLIT(B436,"-"),5)),_xlfn.TEXTJOIN("-",TRUE,_xlfn.XLOOKUP(VALUE(INDEX(_xlfn.TEXTSPLIT(B436,"-"),4)),'DN轉換表(必要)'!A:A,'DN轉換表(必要)'!B:B,,0),INDEX(_xlfn.TEXTSPLIT(B436,"-"),1),INDEX(_xlfn.TEXTSPLIT(B436,"-"),2),INDEX(_xlfn.TEXTSPLIT(B436,"-"),3),INDEX(_xlfn.TEXTSPLIT(B436,"-"),4),INDEX(_xlfn.TEXTSPLIT(B436,"-"),5)))</f>
        <v>LT-R1305-AA1E-NA</v>
      </c>
      <c r="AL436" s="2" t="str">
        <f>IF(ISNUMBER(IFERROR(_xlfn.XLOOKUP(表格1[[#This Row],[Line_No]],'TEMP VALUE'!A:A,'DRAWING LIST'!A:A,,0),"")),"v","")</f>
        <v/>
      </c>
      <c r="AM436" s="2" t="str">
        <f>_xlfn.XLOOKUP(表格1[[#This Row],[Series NO]], 版本控制!$A:$A, 版本控制!$E:$E, , 0, -1)</f>
        <v>啟用</v>
      </c>
    </row>
    <row r="437" spans="1:39" hidden="1">
      <c r="A437" s="18">
        <f>'圖號清單-114.04.25'!A437</f>
        <v>433</v>
      </c>
      <c r="B437" s="14" t="str">
        <f>_xlfn.XLOOKUP(表格1[[#This Row],[Series NO]],'圖號清單-114.04.25'!A:A,'圖號清單-114.04.25'!B:B,,0)</f>
        <v>LT-R1501-1-50-AA1E-NA</v>
      </c>
      <c r="C437" s="3" t="str">
        <f>COUNTIF($AK$2:AK437, AK437) &amp; "/" &amp; COUNTIF($AK$2:$AK$3003, AK437)</f>
        <v>1/2</v>
      </c>
      <c r="D437" s="3" t="str">
        <f t="shared" si="14"/>
        <v>LT-R1501-1-50-AA1E</v>
      </c>
      <c r="E437" s="14" t="str" cm="1">
        <f t="array" ref="E437">IFERROR(_xlfn.TEXTJOIN("-",TRUE,_xlfn.XLOOKUP(VALUE(INDEX(_xlfn.TEXTSPLIT(B437,"-"),3)),'DN轉換表(必要)'!A:A,'DN轉換表(必要)'!B:B,,0),INDEX(_xlfn.TEXTSPLIT(B437,"-"),1),INDEX(_xlfn.TEXTSPLIT(B437,"-"),2),INDEX(_xlfn.TEXTSPLIT(B437,"-"),4),INDEX(_xlfn.TEXTSPLIT(B437,"-"),5)),_xlfn.TEXTJOIN("-",TRUE,_xlfn.XLOOKUP(VALUE(INDEX(_xlfn.TEXTSPLIT(B437,"-"),4)),'DN轉換表(必要)'!A:A,'DN轉換表(必要)'!B:B,,0),INDEX(_xlfn.TEXTSPLIT(B437,"-"),1),INDEX(_xlfn.TEXTSPLIT(B437,"-"),2),INDEX(_xlfn.TEXTSPLIT(B437,"-"),3),INDEX(_xlfn.TEXTSPLIT(B437,"-"),4),INDEX(_xlfn.TEXTSPLIT(B437,"-"),5)))</f>
        <v>2"-LT-R1501-1-50-AA1E</v>
      </c>
      <c r="F437" s="3" t="str">
        <f>IFERROR(_xlfn.XLOOKUP(_xlfn.CONCAT(表格1[[#This Row],[Series NO]],"_",SUBSTITUTE(F$1,"REV.","")),版本控制!$F:$F,版本控制!$C:$C,,0),"")</f>
        <v>04/22/'25</v>
      </c>
      <c r="G437" s="3" t="str">
        <f>IFERROR(_xlfn.XLOOKUP(_xlfn.CONCAT(表格1[[#This Row],[Series NO]],"_",SUBSTITUTE(G$1,"REV.","")),版本控制!$F:$F,版本控制!$C:$C,,0),"")</f>
        <v/>
      </c>
      <c r="H437" s="3" t="str">
        <f>IFERROR(_xlfn.XLOOKUP(_xlfn.CONCAT(表格1[[#This Row],[Series NO]],"_",SUBSTITUTE(H$1,"REV.","")),版本控制!$F:$F,版本控制!$C:$C,,0),"")</f>
        <v/>
      </c>
      <c r="I437" s="3" t="str">
        <f>IFERROR(_xlfn.XLOOKUP(_xlfn.CONCAT(表格1[[#This Row],[Series NO]],"_",SUBSTITUTE(I$1,"REV.","")),版本控制!$F:$F,版本控制!$C:$C,,0),"")</f>
        <v/>
      </c>
      <c r="J437" s="3" t="str">
        <f>IFERROR(_xlfn.XLOOKUP(_xlfn.CONCAT(表格1[[#This Row],[Series NO]],"_",SUBSTITUTE(J$1,"REV.","")),版本控制!$F:$F,版本控制!$C:$C,,0),"")</f>
        <v/>
      </c>
      <c r="K437" s="3" t="str" cm="1">
        <f t="array" ref="K437">INDEX(F$1:J$1,1,MATCH(1,1/($F437:J437&lt;&gt;"")))</f>
        <v>REV.1</v>
      </c>
      <c r="L437" s="3" t="str" cm="1">
        <f t="array" ref="L437">LOOKUP(2,1/($F437:J437&lt;&gt;""),$F437:J437)</f>
        <v>04/22/'25</v>
      </c>
      <c r="M437" s="3"/>
      <c r="N437" s="3" t="str">
        <f t="shared" si="15"/>
        <v>0433</v>
      </c>
      <c r="O437" s="28"/>
      <c r="P437" s="15"/>
      <c r="Q437" s="22" cm="1">
        <f t="array" ref="Q437">_xlfn.XLOOKUP(INDEX(_xlfn.TEXTSPLIT(表格1[[#This Row],[LINE   NUMBER]],"-"),1),'DN轉換表(必要)'!B:B,'DN轉換表(必要)'!C:C,,0)</f>
        <v>2</v>
      </c>
      <c r="R437" s="22" t="str" cm="1">
        <f t="array" ref="R437">IF(IFERROR(MATCH(INDEX(_xlfn.TEXTSPLIT(表格1[[#This Row],[LINE   NUMBER]],"-"),2),介質清單!I:I,0)&gt;=1,FALSE),"Trim",INDEX(_xlfn.TEXTSPLIT(表格1[[#This Row],[LINE   NUMBER]],"-"),2))</f>
        <v>Trim</v>
      </c>
      <c r="S437" s="22" t="str" cm="1">
        <f t="array" ref="S43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LT-R1501</v>
      </c>
      <c r="T437" s="22" t="str" cm="1">
        <f t="array" ref="T437">IF(LEN(INDEX(_xlfn.TEXTSPLIT(表格1[[#This Row],[LINE   NUMBER]],"-"),4))=4,INDEX(_xlfn.TEXTSPLIT(表格1[[#This Row],[LINE   NUMBER]],"-"),4),IF(LEN(MID(E437,FIND("AA",E437,1),4))=4,MID(E437,FIND("AA",E437,1),4),"Wrong"))</f>
        <v>AA1E</v>
      </c>
      <c r="U437" s="22" t="str" cm="1">
        <f t="array" ref="U43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/>
      </c>
      <c r="V437" s="22" t="str">
        <f>_xlfn.XLOOKUP(表格1[[#This Row],[級數]],管道等级索引表!B:B,管道等级索引表!G:G,,0)</f>
        <v>TP304</v>
      </c>
      <c r="W437" s="22" t="s">
        <v>5</v>
      </c>
      <c r="X437" s="22"/>
      <c r="Y437" s="22"/>
      <c r="Z437" s="22" t="str">
        <f>_xlfn.CONCAT(表格1[[#This Row],[系統]],"-",表格1[[#This Row],[編號]])</f>
        <v>Trim-LT-R1501</v>
      </c>
      <c r="AA437" s="22"/>
      <c r="AB437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3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37" s="24" t="str">
        <f>IFERROR(_xlfn.XLOOKUP(表格1[[#This Row],[Line_No]],管道特性一覽表!A:A,管道特性一覽表!P:P,,0),"")</f>
        <v/>
      </c>
      <c r="AE437" s="24" t="str" cm="1">
        <f t="array" ref="AE437">_xlfn.IFNA(_xlfn.XLOOKUP(表格1[[#This Row],[Series NO]],'依TP NO.篩選'!A:A,'依TP NO.篩選'!R:R,,0),_xlfn.XLOOKUP(VALUE(表格1[[#This Row],[Series NO]]),VALUE('依TP NO.篩選'!A:A),'依TP NO.篩選'!R:R,,0))</f>
        <v>R152V1-Trim</v>
      </c>
      <c r="AF437" s="24" t="str">
        <f>_xlfn.XLOOKUP(表格1[[#This Row],[系統]],介質清單!A:A,介質清單!B:B,,0)</f>
        <v>Trim</v>
      </c>
      <c r="AG437" s="25" t="str">
        <f>IFERROR(_xlfn.XLOOKUP(表格1[[#This Row],[Line_No]],管道特性一覽表!A:A,管道特性一覽表!R:R,,0),"")</f>
        <v/>
      </c>
      <c r="AH437" s="22"/>
      <c r="AI437" s="24"/>
      <c r="AJ43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37" s="2" t="str" cm="1">
        <f t="array" ref="AK437">IFERROR(_xlfn.TEXTJOIN("-",TRUE,INDEX(_xlfn.TEXTSPLIT(B437,"-"),1),INDEX(_xlfn.TEXTSPLIT(B437,"-"),2),INDEX(_xlfn.TEXTSPLIT(B437,"-"),4),INDEX(_xlfn.TEXTSPLIT(B437,"-"),5)),_xlfn.TEXTJOIN("-",TRUE,_xlfn.XLOOKUP(VALUE(INDEX(_xlfn.TEXTSPLIT(B437,"-"),4)),'DN轉換表(必要)'!A:A,'DN轉換表(必要)'!B:B,,0),INDEX(_xlfn.TEXTSPLIT(B437,"-"),1),INDEX(_xlfn.TEXTSPLIT(B437,"-"),2),INDEX(_xlfn.TEXTSPLIT(B437,"-"),3),INDEX(_xlfn.TEXTSPLIT(B437,"-"),4),INDEX(_xlfn.TEXTSPLIT(B437,"-"),5)))</f>
        <v>LT-R1501-50-AA1E</v>
      </c>
      <c r="AL437" s="2" t="str">
        <f>IF(ISNUMBER(IFERROR(_xlfn.XLOOKUP(表格1[[#This Row],[Line_No]],'TEMP VALUE'!A:A,'DRAWING LIST'!A:A,,0),"")),"v","")</f>
        <v/>
      </c>
      <c r="AM437" s="2" t="str">
        <f>_xlfn.XLOOKUP(表格1[[#This Row],[Series NO]], 版本控制!$A:$A, 版本控制!$E:$E, , 0, -1)</f>
        <v>啟用</v>
      </c>
    </row>
    <row r="438" spans="1:39" hidden="1">
      <c r="A438" s="18">
        <f>'圖號清單-114.04.25'!A438</f>
        <v>434</v>
      </c>
      <c r="B438" s="14" t="str">
        <f>_xlfn.XLOOKUP(表格1[[#This Row],[Series NO]],'圖號清單-114.04.25'!A:A,'圖號清單-114.04.25'!B:B,,0)</f>
        <v>LT-R1501-2-50-AA1E-NA</v>
      </c>
      <c r="C438" s="3" t="str">
        <f>COUNTIF($AK$2:AK438, AK438) &amp; "/" &amp; COUNTIF($AK$2:$AK$3003, AK438)</f>
        <v>2/2</v>
      </c>
      <c r="D438" s="3" t="str">
        <f t="shared" si="14"/>
        <v>LT-R1501-2-50-AA1E</v>
      </c>
      <c r="E438" s="14" t="str" cm="1">
        <f t="array" ref="E438">IFERROR(_xlfn.TEXTJOIN("-",TRUE,_xlfn.XLOOKUP(VALUE(INDEX(_xlfn.TEXTSPLIT(B438,"-"),3)),'DN轉換表(必要)'!A:A,'DN轉換表(必要)'!B:B,,0),INDEX(_xlfn.TEXTSPLIT(B438,"-"),1),INDEX(_xlfn.TEXTSPLIT(B438,"-"),2),INDEX(_xlfn.TEXTSPLIT(B438,"-"),4),INDEX(_xlfn.TEXTSPLIT(B438,"-"),5)),_xlfn.TEXTJOIN("-",TRUE,_xlfn.XLOOKUP(VALUE(INDEX(_xlfn.TEXTSPLIT(B438,"-"),4)),'DN轉換表(必要)'!A:A,'DN轉換表(必要)'!B:B,,0),INDEX(_xlfn.TEXTSPLIT(B438,"-"),1),INDEX(_xlfn.TEXTSPLIT(B438,"-"),2),INDEX(_xlfn.TEXTSPLIT(B438,"-"),3),INDEX(_xlfn.TEXTSPLIT(B438,"-"),4),INDEX(_xlfn.TEXTSPLIT(B438,"-"),5)))</f>
        <v>2"-LT-R1501-2-50-AA1E</v>
      </c>
      <c r="F438" s="3" t="str">
        <f>IFERROR(_xlfn.XLOOKUP(_xlfn.CONCAT(表格1[[#This Row],[Series NO]],"_",SUBSTITUTE(F$1,"REV.","")),版本控制!$F:$F,版本控制!$C:$C,,0),"")</f>
        <v>04/22/'25</v>
      </c>
      <c r="G438" s="3" t="str">
        <f>IFERROR(_xlfn.XLOOKUP(_xlfn.CONCAT(表格1[[#This Row],[Series NO]],"_",SUBSTITUTE(G$1,"REV.","")),版本控制!$F:$F,版本控制!$C:$C,,0),"")</f>
        <v/>
      </c>
      <c r="H438" s="3" t="str">
        <f>IFERROR(_xlfn.XLOOKUP(_xlfn.CONCAT(表格1[[#This Row],[Series NO]],"_",SUBSTITUTE(H$1,"REV.","")),版本控制!$F:$F,版本控制!$C:$C,,0),"")</f>
        <v/>
      </c>
      <c r="I438" s="3" t="str">
        <f>IFERROR(_xlfn.XLOOKUP(_xlfn.CONCAT(表格1[[#This Row],[Series NO]],"_",SUBSTITUTE(I$1,"REV.","")),版本控制!$F:$F,版本控制!$C:$C,,0),"")</f>
        <v/>
      </c>
      <c r="J438" s="3" t="str">
        <f>IFERROR(_xlfn.XLOOKUP(_xlfn.CONCAT(表格1[[#This Row],[Series NO]],"_",SUBSTITUTE(J$1,"REV.","")),版本控制!$F:$F,版本控制!$C:$C,,0),"")</f>
        <v/>
      </c>
      <c r="K438" s="3" t="str" cm="1">
        <f t="array" ref="K438">INDEX(F$1:J$1,1,MATCH(1,1/($F438:J438&lt;&gt;"")))</f>
        <v>REV.1</v>
      </c>
      <c r="L438" s="3" t="str" cm="1">
        <f t="array" ref="L438">LOOKUP(2,1/($F438:J438&lt;&gt;""),$F438:J438)</f>
        <v>04/22/'25</v>
      </c>
      <c r="M438" s="3"/>
      <c r="N438" s="3" t="str">
        <f t="shared" si="15"/>
        <v>0434</v>
      </c>
      <c r="O438" s="28"/>
      <c r="P438" s="15"/>
      <c r="Q438" s="22" cm="1">
        <f t="array" ref="Q438">_xlfn.XLOOKUP(INDEX(_xlfn.TEXTSPLIT(表格1[[#This Row],[LINE   NUMBER]],"-"),1),'DN轉換表(必要)'!B:B,'DN轉換表(必要)'!C:C,,0)</f>
        <v>2</v>
      </c>
      <c r="R438" s="22" t="str" cm="1">
        <f t="array" ref="R438">IF(IFERROR(MATCH(INDEX(_xlfn.TEXTSPLIT(表格1[[#This Row],[LINE   NUMBER]],"-"),2),介質清單!I:I,0)&gt;=1,FALSE),"Trim",INDEX(_xlfn.TEXTSPLIT(表格1[[#This Row],[LINE   NUMBER]],"-"),2))</f>
        <v>Trim</v>
      </c>
      <c r="S438" s="22" t="str" cm="1">
        <f t="array" ref="S43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LT-R1501</v>
      </c>
      <c r="T438" s="22" t="str" cm="1">
        <f t="array" ref="T438">IF(LEN(INDEX(_xlfn.TEXTSPLIT(表格1[[#This Row],[LINE   NUMBER]],"-"),4))=4,INDEX(_xlfn.TEXTSPLIT(表格1[[#This Row],[LINE   NUMBER]],"-"),4),IF(LEN(MID(E438,FIND("AA",E438,1),4))=4,MID(E438,FIND("AA",E438,1),4),"Wrong"))</f>
        <v>AA1E</v>
      </c>
      <c r="U438" s="22" t="str" cm="1">
        <f t="array" ref="U43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/>
      </c>
      <c r="V438" s="22" t="str">
        <f>_xlfn.XLOOKUP(表格1[[#This Row],[級數]],管道等级索引表!B:B,管道等级索引表!G:G,,0)</f>
        <v>TP304</v>
      </c>
      <c r="W438" s="22" t="s">
        <v>5</v>
      </c>
      <c r="X438" s="22"/>
      <c r="Y438" s="22"/>
      <c r="Z438" s="22" t="str">
        <f>_xlfn.CONCAT(表格1[[#This Row],[系統]],"-",表格1[[#This Row],[編號]])</f>
        <v>Trim-LT-R1501</v>
      </c>
      <c r="AA438" s="22"/>
      <c r="AB438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3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38" s="24" t="str">
        <f>IFERROR(_xlfn.XLOOKUP(表格1[[#This Row],[Line_No]],管道特性一覽表!A:A,管道特性一覽表!P:P,,0),"")</f>
        <v/>
      </c>
      <c r="AE438" s="24" t="str" cm="1">
        <f t="array" ref="AE438">_xlfn.IFNA(_xlfn.XLOOKUP(表格1[[#This Row],[Series NO]],'依TP NO.篩選'!A:A,'依TP NO.篩選'!R:R,,0),_xlfn.XLOOKUP(VALUE(表格1[[#This Row],[Series NO]]),VALUE('依TP NO.篩選'!A:A),'依TP NO.篩選'!R:R,,0))</f>
        <v>R152V1-Trim</v>
      </c>
      <c r="AF438" s="24" t="str">
        <f>_xlfn.XLOOKUP(表格1[[#This Row],[系統]],介質清單!A:A,介質清單!B:B,,0)</f>
        <v>Trim</v>
      </c>
      <c r="AG438" s="25" t="str">
        <f>IFERROR(_xlfn.XLOOKUP(表格1[[#This Row],[Line_No]],管道特性一覽表!A:A,管道特性一覽表!R:R,,0),"")</f>
        <v/>
      </c>
      <c r="AH438" s="22"/>
      <c r="AI438" s="24"/>
      <c r="AJ43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38" s="2" t="str" cm="1">
        <f t="array" ref="AK438">IFERROR(_xlfn.TEXTJOIN("-",TRUE,INDEX(_xlfn.TEXTSPLIT(B438,"-"),1),INDEX(_xlfn.TEXTSPLIT(B438,"-"),2),INDEX(_xlfn.TEXTSPLIT(B438,"-"),4),INDEX(_xlfn.TEXTSPLIT(B438,"-"),5)),_xlfn.TEXTJOIN("-",TRUE,_xlfn.XLOOKUP(VALUE(INDEX(_xlfn.TEXTSPLIT(B438,"-"),4)),'DN轉換表(必要)'!A:A,'DN轉換表(必要)'!B:B,,0),INDEX(_xlfn.TEXTSPLIT(B438,"-"),1),INDEX(_xlfn.TEXTSPLIT(B438,"-"),2),INDEX(_xlfn.TEXTSPLIT(B438,"-"),3),INDEX(_xlfn.TEXTSPLIT(B438,"-"),4),INDEX(_xlfn.TEXTSPLIT(B438,"-"),5)))</f>
        <v>LT-R1501-50-AA1E</v>
      </c>
      <c r="AL438" s="2" t="str">
        <f>IF(ISNUMBER(IFERROR(_xlfn.XLOOKUP(表格1[[#This Row],[Line_No]],'TEMP VALUE'!A:A,'DRAWING LIST'!A:A,,0),"")),"v","")</f>
        <v/>
      </c>
      <c r="AM438" s="2" t="str">
        <f>_xlfn.XLOOKUP(表格1[[#This Row],[Series NO]], 版本控制!$A:$A, 版本控制!$E:$E, , 0, -1)</f>
        <v>啟用</v>
      </c>
    </row>
    <row r="439" spans="1:39" hidden="1">
      <c r="A439" s="18">
        <f>'圖號清單-114.04.25'!A439</f>
        <v>435</v>
      </c>
      <c r="B439" s="14" t="str">
        <f>_xlfn.XLOOKUP(表格1[[#This Row],[Series NO]],'圖號清單-114.04.25'!A:A,'圖號清單-114.04.25'!B:B,,0)</f>
        <v>LT-R1503-50-AA1E-NA</v>
      </c>
      <c r="C439" s="3" t="str">
        <f>COUNTIF($AK$2:AK439, AK439) &amp; "/" &amp; COUNTIF($AK$2:$AK$3003, AK439)</f>
        <v>1/1</v>
      </c>
      <c r="D439" s="3" t="str">
        <f t="shared" si="14"/>
        <v>LT-R1503-50-AA1E-NA</v>
      </c>
      <c r="E439" s="14" t="str" cm="1">
        <f t="array" ref="E439">IFERROR(_xlfn.TEXTJOIN("-",TRUE,_xlfn.XLOOKUP(VALUE(INDEX(_xlfn.TEXTSPLIT(B439,"-"),3)),'DN轉換表(必要)'!A:A,'DN轉換表(必要)'!B:B,,0),INDEX(_xlfn.TEXTSPLIT(B439,"-"),1),INDEX(_xlfn.TEXTSPLIT(B439,"-"),2),INDEX(_xlfn.TEXTSPLIT(B439,"-"),4),INDEX(_xlfn.TEXTSPLIT(B439,"-"),5)),_xlfn.TEXTJOIN("-",TRUE,_xlfn.XLOOKUP(VALUE(INDEX(_xlfn.TEXTSPLIT(B439,"-"),4)),'DN轉換表(必要)'!A:A,'DN轉換表(必要)'!B:B,,0),INDEX(_xlfn.TEXTSPLIT(B439,"-"),1),INDEX(_xlfn.TEXTSPLIT(B439,"-"),2),INDEX(_xlfn.TEXTSPLIT(B439,"-"),3),INDEX(_xlfn.TEXTSPLIT(B439,"-"),4),INDEX(_xlfn.TEXTSPLIT(B439,"-"),5)))</f>
        <v>2"-LT-R1503-AA1E-NA</v>
      </c>
      <c r="F439" s="3" t="str">
        <f>IFERROR(_xlfn.XLOOKUP(_xlfn.CONCAT(表格1[[#This Row],[Series NO]],"_",SUBSTITUTE(F$1,"REV.","")),版本控制!$F:$F,版本控制!$C:$C,,0),"")</f>
        <v>04/22/'25</v>
      </c>
      <c r="G439" s="3" t="str">
        <f>IFERROR(_xlfn.XLOOKUP(_xlfn.CONCAT(表格1[[#This Row],[Series NO]],"_",SUBSTITUTE(G$1,"REV.","")),版本控制!$F:$F,版本控制!$C:$C,,0),"")</f>
        <v/>
      </c>
      <c r="H439" s="3" t="str">
        <f>IFERROR(_xlfn.XLOOKUP(_xlfn.CONCAT(表格1[[#This Row],[Series NO]],"_",SUBSTITUTE(H$1,"REV.","")),版本控制!$F:$F,版本控制!$C:$C,,0),"")</f>
        <v/>
      </c>
      <c r="I439" s="3" t="str">
        <f>IFERROR(_xlfn.XLOOKUP(_xlfn.CONCAT(表格1[[#This Row],[Series NO]],"_",SUBSTITUTE(I$1,"REV.","")),版本控制!$F:$F,版本控制!$C:$C,,0),"")</f>
        <v/>
      </c>
      <c r="J439" s="3" t="str">
        <f>IFERROR(_xlfn.XLOOKUP(_xlfn.CONCAT(表格1[[#This Row],[Series NO]],"_",SUBSTITUTE(J$1,"REV.","")),版本控制!$F:$F,版本控制!$C:$C,,0),"")</f>
        <v/>
      </c>
      <c r="K439" s="3" t="str" cm="1">
        <f t="array" ref="K439">INDEX(F$1:J$1,1,MATCH(1,1/($F439:J439&lt;&gt;"")))</f>
        <v>REV.1</v>
      </c>
      <c r="L439" s="3" t="str" cm="1">
        <f t="array" ref="L439">LOOKUP(2,1/($F439:J439&lt;&gt;""),$F439:J439)</f>
        <v>04/22/'25</v>
      </c>
      <c r="M439" s="3"/>
      <c r="N439" s="3" t="str">
        <f t="shared" si="15"/>
        <v>0435</v>
      </c>
      <c r="O439" s="28"/>
      <c r="P439" s="15"/>
      <c r="Q439" s="22" cm="1">
        <f t="array" ref="Q439">_xlfn.XLOOKUP(INDEX(_xlfn.TEXTSPLIT(表格1[[#This Row],[LINE   NUMBER]],"-"),1),'DN轉換表(必要)'!B:B,'DN轉換表(必要)'!C:C,,0)</f>
        <v>2</v>
      </c>
      <c r="R439" s="22" t="str" cm="1">
        <f t="array" ref="R439">IF(IFERROR(MATCH(INDEX(_xlfn.TEXTSPLIT(表格1[[#This Row],[LINE   NUMBER]],"-"),2),介質清單!I:I,0)&gt;=1,FALSE),"Trim",INDEX(_xlfn.TEXTSPLIT(表格1[[#This Row],[LINE   NUMBER]],"-"),2))</f>
        <v>Trim</v>
      </c>
      <c r="S439" s="22" t="str" cm="1">
        <f t="array" ref="S43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LT-R1503</v>
      </c>
      <c r="T439" s="22" t="str" cm="1">
        <f t="array" ref="T439">IF(LEN(INDEX(_xlfn.TEXTSPLIT(表格1[[#This Row],[LINE   NUMBER]],"-"),4))=4,INDEX(_xlfn.TEXTSPLIT(表格1[[#This Row],[LINE   NUMBER]],"-"),4),IF(LEN(MID(E439,FIND("AA",E439,1),4))=4,MID(E439,FIND("AA",E439,1),4),"Wrong"))</f>
        <v>AA1E</v>
      </c>
      <c r="U439" s="22" t="str" cm="1">
        <f t="array" ref="U43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39" s="22" t="str">
        <f>_xlfn.XLOOKUP(表格1[[#This Row],[級數]],管道等级索引表!B:B,管道等级索引表!G:G,,0)</f>
        <v>TP304</v>
      </c>
      <c r="W439" s="22" t="s">
        <v>5</v>
      </c>
      <c r="X439" s="22"/>
      <c r="Y439" s="22"/>
      <c r="Z439" s="22" t="str">
        <f>_xlfn.CONCAT(表格1[[#This Row],[系統]],"-",表格1[[#This Row],[編號]])</f>
        <v>Trim-LT-R1503</v>
      </c>
      <c r="AA439" s="22"/>
      <c r="AB43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3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39" s="24" t="str">
        <f>IFERROR(_xlfn.XLOOKUP(表格1[[#This Row],[Line_No]],管道特性一覽表!A:A,管道特性一覽表!P:P,,0),"")</f>
        <v/>
      </c>
      <c r="AE439" s="24" t="str" cm="1">
        <f t="array" ref="AE439">_xlfn.IFNA(_xlfn.XLOOKUP(表格1[[#This Row],[Series NO]],'依TP NO.篩選'!A:A,'依TP NO.篩選'!R:R,,0),_xlfn.XLOOKUP(VALUE(表格1[[#This Row],[Series NO]]),VALUE('依TP NO.篩選'!A:A),'依TP NO.篩選'!R:R,,0))</f>
        <v>R152V2-Trim</v>
      </c>
      <c r="AF439" s="24" t="str">
        <f>_xlfn.XLOOKUP(表格1[[#This Row],[系統]],介質清單!A:A,介質清單!B:B,,0)</f>
        <v>Trim</v>
      </c>
      <c r="AG439" s="25" t="str">
        <f>IFERROR(_xlfn.XLOOKUP(表格1[[#This Row],[Line_No]],管道特性一覽表!A:A,管道特性一覽表!R:R,,0),"")</f>
        <v/>
      </c>
      <c r="AH439" s="22"/>
      <c r="AI439" s="24"/>
      <c r="AJ43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39" s="2" t="str" cm="1">
        <f t="array" ref="AK439">IFERROR(_xlfn.TEXTJOIN("-",TRUE,INDEX(_xlfn.TEXTSPLIT(B439,"-"),1),INDEX(_xlfn.TEXTSPLIT(B439,"-"),2),INDEX(_xlfn.TEXTSPLIT(B439,"-"),4),INDEX(_xlfn.TEXTSPLIT(B439,"-"),5)),_xlfn.TEXTJOIN("-",TRUE,_xlfn.XLOOKUP(VALUE(INDEX(_xlfn.TEXTSPLIT(B439,"-"),4)),'DN轉換表(必要)'!A:A,'DN轉換表(必要)'!B:B,,0),INDEX(_xlfn.TEXTSPLIT(B439,"-"),1),INDEX(_xlfn.TEXTSPLIT(B439,"-"),2),INDEX(_xlfn.TEXTSPLIT(B439,"-"),3),INDEX(_xlfn.TEXTSPLIT(B439,"-"),4),INDEX(_xlfn.TEXTSPLIT(B439,"-"),5)))</f>
        <v>LT-R1503-AA1E-NA</v>
      </c>
      <c r="AL439" s="2" t="str">
        <f>IF(ISNUMBER(IFERROR(_xlfn.XLOOKUP(表格1[[#This Row],[Line_No]],'TEMP VALUE'!A:A,'DRAWING LIST'!A:A,,0),"")),"v","")</f>
        <v/>
      </c>
      <c r="AM439" s="2" t="str">
        <f>_xlfn.XLOOKUP(表格1[[#This Row],[Series NO]], 版本控制!$A:$A, 版本控制!$E:$E, , 0, -1)</f>
        <v>啟用</v>
      </c>
    </row>
    <row r="440" spans="1:39" hidden="1">
      <c r="A440" s="18">
        <f>'圖號清單-114.04.25'!A440</f>
        <v>436</v>
      </c>
      <c r="B440" s="14" t="str">
        <f>_xlfn.XLOOKUP(表格1[[#This Row],[Series NO]],'圖號清單-114.04.25'!A:A,'圖號清單-114.04.25'!B:B,,0)</f>
        <v>N2-1501-25-AA1B-NA-1</v>
      </c>
      <c r="C440" s="3" t="str">
        <f>COUNTIF($AK$2:AK440, AK440) &amp; "/" &amp; COUNTIF($AK$2:$AK$3003, AK440)</f>
        <v>1/3</v>
      </c>
      <c r="D440" s="3" t="str">
        <f t="shared" si="14"/>
        <v>N2-1501-25-AA1B-NA</v>
      </c>
      <c r="E440" s="14" t="str" cm="1">
        <f t="array" ref="E440">IFERROR(_xlfn.TEXTJOIN("-",TRUE,_xlfn.XLOOKUP(VALUE(INDEX(_xlfn.TEXTSPLIT(B440,"-"),3)),'DN轉換表(必要)'!A:A,'DN轉換表(必要)'!B:B,,0),INDEX(_xlfn.TEXTSPLIT(B440,"-"),1),INDEX(_xlfn.TEXTSPLIT(B440,"-"),2),INDEX(_xlfn.TEXTSPLIT(B440,"-"),4),INDEX(_xlfn.TEXTSPLIT(B440,"-"),5)),_xlfn.TEXTJOIN("-",TRUE,_xlfn.XLOOKUP(VALUE(INDEX(_xlfn.TEXTSPLIT(B440,"-"),4)),'DN轉換表(必要)'!A:A,'DN轉換表(必要)'!B:B,,0),INDEX(_xlfn.TEXTSPLIT(B440,"-"),1),INDEX(_xlfn.TEXTSPLIT(B440,"-"),2),INDEX(_xlfn.TEXTSPLIT(B440,"-"),3),INDEX(_xlfn.TEXTSPLIT(B440,"-"),4),INDEX(_xlfn.TEXTSPLIT(B440,"-"),5)))</f>
        <v>1"-N2-1501-AA1B-NA</v>
      </c>
      <c r="F440" s="3" t="str">
        <f>IFERROR(_xlfn.XLOOKUP(_xlfn.CONCAT(表格1[[#This Row],[Series NO]],"_",SUBSTITUTE(F$1,"REV.","")),版本控制!$F:$F,版本控制!$C:$C,,0),"")</f>
        <v>04/22/'25</v>
      </c>
      <c r="G440" s="3" t="str">
        <f>IFERROR(_xlfn.XLOOKUP(_xlfn.CONCAT(表格1[[#This Row],[Series NO]],"_",SUBSTITUTE(G$1,"REV.","")),版本控制!$F:$F,版本控制!$C:$C,,0),"")</f>
        <v>06/03/'25</v>
      </c>
      <c r="H440" s="3" t="str">
        <f>IFERROR(_xlfn.XLOOKUP(_xlfn.CONCAT(表格1[[#This Row],[Series NO]],"_",SUBSTITUTE(H$1,"REV.","")),版本控制!$F:$F,版本控制!$C:$C,,0),"")</f>
        <v/>
      </c>
      <c r="I440" s="3" t="str">
        <f>IFERROR(_xlfn.XLOOKUP(_xlfn.CONCAT(表格1[[#This Row],[Series NO]],"_",SUBSTITUTE(I$1,"REV.","")),版本控制!$F:$F,版本控制!$C:$C,,0),"")</f>
        <v/>
      </c>
      <c r="J440" s="3" t="str">
        <f>IFERROR(_xlfn.XLOOKUP(_xlfn.CONCAT(表格1[[#This Row],[Series NO]],"_",SUBSTITUTE(J$1,"REV.","")),版本控制!$F:$F,版本控制!$C:$C,,0),"")</f>
        <v/>
      </c>
      <c r="K440" s="3" t="str" cm="1">
        <f t="array" ref="K440">INDEX(F$1:J$1,1,MATCH(1,1/($F440:J440&lt;&gt;"")))</f>
        <v>REV.2</v>
      </c>
      <c r="L440" s="3" t="str" cm="1">
        <f t="array" ref="L440">LOOKUP(2,1/($F440:J440&lt;&gt;""),$F440:J440)</f>
        <v>06/03/'25</v>
      </c>
      <c r="M440" s="3"/>
      <c r="N440" s="3" t="str">
        <f t="shared" si="15"/>
        <v>0436</v>
      </c>
      <c r="O440" s="28"/>
      <c r="P440" s="15"/>
      <c r="Q440" s="22" cm="1">
        <f t="array" ref="Q440">_xlfn.XLOOKUP(INDEX(_xlfn.TEXTSPLIT(表格1[[#This Row],[LINE   NUMBER]],"-"),1),'DN轉換表(必要)'!B:B,'DN轉換表(必要)'!C:C,,0)</f>
        <v>1</v>
      </c>
      <c r="R440" s="22" t="str" cm="1">
        <f t="array" ref="R440">IF(IFERROR(MATCH(INDEX(_xlfn.TEXTSPLIT(表格1[[#This Row],[LINE   NUMBER]],"-"),2),介質清單!I:I,0)&gt;=1,FALSE),"Trim",INDEX(_xlfn.TEXTSPLIT(表格1[[#This Row],[LINE   NUMBER]],"-"),2))</f>
        <v>N2</v>
      </c>
      <c r="S440" s="22" t="str" cm="1">
        <f t="array" ref="S44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1501</v>
      </c>
      <c r="T440" s="22" t="str" cm="1">
        <f t="array" ref="T440">IF(LEN(INDEX(_xlfn.TEXTSPLIT(表格1[[#This Row],[LINE   NUMBER]],"-"),4))=4,INDEX(_xlfn.TEXTSPLIT(表格1[[#This Row],[LINE   NUMBER]],"-"),4),IF(LEN(MID(E440,FIND("AA",E440,1),4))=4,MID(E440,FIND("AA",E440,1),4),"Wrong"))</f>
        <v>AA1B</v>
      </c>
      <c r="U440" s="22" t="str" cm="1">
        <f t="array" ref="U44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40" s="22" t="str">
        <f>_xlfn.XLOOKUP(表格1[[#This Row],[級數]],管道等级索引表!B:B,管道等级索引表!G:G,,0)</f>
        <v>A106 Gr.B
API 5L Gr.B
SAWH</v>
      </c>
      <c r="W440" s="22" t="s">
        <v>5</v>
      </c>
      <c r="X440" s="22"/>
      <c r="Y440" s="22"/>
      <c r="Z440" s="22" t="str">
        <f>_xlfn.CONCAT(表格1[[#This Row],[系統]],"-",表格1[[#This Row],[編號]])</f>
        <v>N2-1501</v>
      </c>
      <c r="AA440" s="22"/>
      <c r="AB44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44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440" s="24" t="str">
        <f>IFERROR(_xlfn.XLOOKUP(表格1[[#This Row],[Line_No]],管道特性一覽表!A:A,管道特性一覽表!P:P,,0),"")</f>
        <v>水</v>
      </c>
      <c r="AE440" s="24" t="str" cm="1">
        <f t="array" ref="AE440">_xlfn.IFNA(_xlfn.XLOOKUP(表格1[[#This Row],[Series NO]],'依TP NO.篩選'!A:A,'依TP NO.篩選'!R:R,,0),_xlfn.XLOOKUP(VALUE(表格1[[#This Row],[Series NO]]),VALUE('依TP NO.篩選'!A:A),'依TP NO.篩選'!R:R,,0))</f>
        <v>TP-014</v>
      </c>
      <c r="AF440" s="24" t="str">
        <f>_xlfn.XLOOKUP(表格1[[#This Row],[系統]],介質清單!A:A,介質清單!B:B,,0)</f>
        <v>氮氣</v>
      </c>
      <c r="AG440" s="25"/>
      <c r="AH440" s="22" t="s">
        <v>3433</v>
      </c>
      <c r="AI440" s="24"/>
      <c r="AJ44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純白</v>
      </c>
      <c r="AK440" s="2" t="str" cm="1">
        <f t="array" ref="AK440">IFERROR(_xlfn.TEXTJOIN("-",TRUE,INDEX(_xlfn.TEXTSPLIT(B440,"-"),1),INDEX(_xlfn.TEXTSPLIT(B440,"-"),2),INDEX(_xlfn.TEXTSPLIT(B440,"-"),4),INDEX(_xlfn.TEXTSPLIT(B440,"-"),5)),_xlfn.TEXTJOIN("-",TRUE,_xlfn.XLOOKUP(VALUE(INDEX(_xlfn.TEXTSPLIT(B440,"-"),4)),'DN轉換表(必要)'!A:A,'DN轉換表(必要)'!B:B,,0),INDEX(_xlfn.TEXTSPLIT(B440,"-"),1),INDEX(_xlfn.TEXTSPLIT(B440,"-"),2),INDEX(_xlfn.TEXTSPLIT(B440,"-"),3),INDEX(_xlfn.TEXTSPLIT(B440,"-"),4),INDEX(_xlfn.TEXTSPLIT(B440,"-"),5)))</f>
        <v>N2-1501-AA1B-NA</v>
      </c>
      <c r="AL440" s="2" t="str">
        <f>IF(ISNUMBER(IFERROR(_xlfn.XLOOKUP(表格1[[#This Row],[Line_No]],'TEMP VALUE'!A:A,'DRAWING LIST'!A:A,,0),"")),"v","")</f>
        <v/>
      </c>
      <c r="AM440" s="2" t="str">
        <f>_xlfn.XLOOKUP(表格1[[#This Row],[Series NO]], 版本控制!$A:$A, 版本控制!$E:$E, , 0, -1)</f>
        <v>啟用</v>
      </c>
    </row>
    <row r="441" spans="1:39" hidden="1">
      <c r="A441" s="18">
        <f>'圖號清單-114.04.25'!A441</f>
        <v>437</v>
      </c>
      <c r="B441" s="14" t="str">
        <f>_xlfn.XLOOKUP(表格1[[#This Row],[Series NO]],'圖號清單-114.04.25'!A:A,'圖號清單-114.04.25'!B:B,,0)</f>
        <v>N2-1501-25-AA1B-NA-2</v>
      </c>
      <c r="C441" s="3" t="str">
        <f>COUNTIF($AK$2:AK441, AK441) &amp; "/" &amp; COUNTIF($AK$2:$AK$3003, AK441)</f>
        <v>2/3</v>
      </c>
      <c r="D441" s="3" t="str">
        <f t="shared" si="14"/>
        <v>N2-1501-25-AA1B-NA</v>
      </c>
      <c r="E441" s="14" t="str" cm="1">
        <f t="array" ref="E441">IFERROR(_xlfn.TEXTJOIN("-",TRUE,_xlfn.XLOOKUP(VALUE(INDEX(_xlfn.TEXTSPLIT(B441,"-"),3)),'DN轉換表(必要)'!A:A,'DN轉換表(必要)'!B:B,,0),INDEX(_xlfn.TEXTSPLIT(B441,"-"),1),INDEX(_xlfn.TEXTSPLIT(B441,"-"),2),INDEX(_xlfn.TEXTSPLIT(B441,"-"),4),INDEX(_xlfn.TEXTSPLIT(B441,"-"),5)),_xlfn.TEXTJOIN("-",TRUE,_xlfn.XLOOKUP(VALUE(INDEX(_xlfn.TEXTSPLIT(B441,"-"),4)),'DN轉換表(必要)'!A:A,'DN轉換表(必要)'!B:B,,0),INDEX(_xlfn.TEXTSPLIT(B441,"-"),1),INDEX(_xlfn.TEXTSPLIT(B441,"-"),2),INDEX(_xlfn.TEXTSPLIT(B441,"-"),3),INDEX(_xlfn.TEXTSPLIT(B441,"-"),4),INDEX(_xlfn.TEXTSPLIT(B441,"-"),5)))</f>
        <v>1"-N2-1501-AA1B-NA</v>
      </c>
      <c r="F441" s="3" t="str">
        <f>IFERROR(_xlfn.XLOOKUP(_xlfn.CONCAT(表格1[[#This Row],[Series NO]],"_",SUBSTITUTE(F$1,"REV.","")),版本控制!$F:$F,版本控制!$C:$C,,0),"")</f>
        <v>04/22/'25</v>
      </c>
      <c r="G441" s="3" t="str">
        <f>IFERROR(_xlfn.XLOOKUP(_xlfn.CONCAT(表格1[[#This Row],[Series NO]],"_",SUBSTITUTE(G$1,"REV.","")),版本控制!$F:$F,版本控制!$C:$C,,0),"")</f>
        <v>06/03/'25</v>
      </c>
      <c r="H441" s="3" t="str">
        <f>IFERROR(_xlfn.XLOOKUP(_xlfn.CONCAT(表格1[[#This Row],[Series NO]],"_",SUBSTITUTE(H$1,"REV.","")),版本控制!$F:$F,版本控制!$C:$C,,0),"")</f>
        <v/>
      </c>
      <c r="I441" s="3" t="str">
        <f>IFERROR(_xlfn.XLOOKUP(_xlfn.CONCAT(表格1[[#This Row],[Series NO]],"_",SUBSTITUTE(I$1,"REV.","")),版本控制!$F:$F,版本控制!$C:$C,,0),"")</f>
        <v/>
      </c>
      <c r="J441" s="3" t="str">
        <f>IFERROR(_xlfn.XLOOKUP(_xlfn.CONCAT(表格1[[#This Row],[Series NO]],"_",SUBSTITUTE(J$1,"REV.","")),版本控制!$F:$F,版本控制!$C:$C,,0),"")</f>
        <v/>
      </c>
      <c r="K441" s="3" t="str" cm="1">
        <f t="array" ref="K441">INDEX(F$1:J$1,1,MATCH(1,1/($F441:J441&lt;&gt;"")))</f>
        <v>REV.2</v>
      </c>
      <c r="L441" s="3" t="str" cm="1">
        <f t="array" ref="L441">LOOKUP(2,1/($F441:J441&lt;&gt;""),$F441:J441)</f>
        <v>06/03/'25</v>
      </c>
      <c r="M441" s="3"/>
      <c r="N441" s="3" t="str">
        <f t="shared" si="15"/>
        <v>0437</v>
      </c>
      <c r="O441" s="28"/>
      <c r="P441" s="15"/>
      <c r="Q441" s="22" cm="1">
        <f t="array" ref="Q441">_xlfn.XLOOKUP(INDEX(_xlfn.TEXTSPLIT(表格1[[#This Row],[LINE   NUMBER]],"-"),1),'DN轉換表(必要)'!B:B,'DN轉換表(必要)'!C:C,,0)</f>
        <v>1</v>
      </c>
      <c r="R441" s="22" t="str" cm="1">
        <f t="array" ref="R441">IF(IFERROR(MATCH(INDEX(_xlfn.TEXTSPLIT(表格1[[#This Row],[LINE   NUMBER]],"-"),2),介質清單!I:I,0)&gt;=1,FALSE),"Trim",INDEX(_xlfn.TEXTSPLIT(表格1[[#This Row],[LINE   NUMBER]],"-"),2))</f>
        <v>N2</v>
      </c>
      <c r="S441" s="22" t="str" cm="1">
        <f t="array" ref="S44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1501</v>
      </c>
      <c r="T441" s="22" t="str" cm="1">
        <f t="array" ref="T441">IF(LEN(INDEX(_xlfn.TEXTSPLIT(表格1[[#This Row],[LINE   NUMBER]],"-"),4))=4,INDEX(_xlfn.TEXTSPLIT(表格1[[#This Row],[LINE   NUMBER]],"-"),4),IF(LEN(MID(E441,FIND("AA",E441,1),4))=4,MID(E441,FIND("AA",E441,1),4),"Wrong"))</f>
        <v>AA1B</v>
      </c>
      <c r="U441" s="22" t="str" cm="1">
        <f t="array" ref="U44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41" s="22" t="str">
        <f>_xlfn.XLOOKUP(表格1[[#This Row],[級數]],管道等级索引表!B:B,管道等级索引表!G:G,,0)</f>
        <v>A106 Gr.B
API 5L Gr.B
SAWH</v>
      </c>
      <c r="W441" s="22" t="s">
        <v>5</v>
      </c>
      <c r="X441" s="22"/>
      <c r="Y441" s="22"/>
      <c r="Z441" s="22" t="str">
        <f>_xlfn.CONCAT(表格1[[#This Row],[系統]],"-",表格1[[#This Row],[編號]])</f>
        <v>N2-1501</v>
      </c>
      <c r="AA441" s="22"/>
      <c r="AB44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44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441" s="24" t="str">
        <f>IFERROR(_xlfn.XLOOKUP(表格1[[#This Row],[Line_No]],管道特性一覽表!A:A,管道特性一覽表!P:P,,0),"")</f>
        <v>水</v>
      </c>
      <c r="AE441" s="24" t="str" cm="1">
        <f t="array" ref="AE441">_xlfn.IFNA(_xlfn.XLOOKUP(表格1[[#This Row],[Series NO]],'依TP NO.篩選'!A:A,'依TP NO.篩選'!R:R,,0),_xlfn.XLOOKUP(VALUE(表格1[[#This Row],[Series NO]]),VALUE('依TP NO.篩選'!A:A),'依TP NO.篩選'!R:R,,0))</f>
        <v>TP-014</v>
      </c>
      <c r="AF441" s="24" t="str">
        <f>_xlfn.XLOOKUP(表格1[[#This Row],[系統]],介質清單!A:A,介質清單!B:B,,0)</f>
        <v>氮氣</v>
      </c>
      <c r="AG441" s="25"/>
      <c r="AH441" s="22" t="s">
        <v>3433</v>
      </c>
      <c r="AI441" s="24"/>
      <c r="AJ44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純白</v>
      </c>
      <c r="AK441" s="2" t="str" cm="1">
        <f t="array" ref="AK441">IFERROR(_xlfn.TEXTJOIN("-",TRUE,INDEX(_xlfn.TEXTSPLIT(B441,"-"),1),INDEX(_xlfn.TEXTSPLIT(B441,"-"),2),INDEX(_xlfn.TEXTSPLIT(B441,"-"),4),INDEX(_xlfn.TEXTSPLIT(B441,"-"),5)),_xlfn.TEXTJOIN("-",TRUE,_xlfn.XLOOKUP(VALUE(INDEX(_xlfn.TEXTSPLIT(B441,"-"),4)),'DN轉換表(必要)'!A:A,'DN轉換表(必要)'!B:B,,0),INDEX(_xlfn.TEXTSPLIT(B441,"-"),1),INDEX(_xlfn.TEXTSPLIT(B441,"-"),2),INDEX(_xlfn.TEXTSPLIT(B441,"-"),3),INDEX(_xlfn.TEXTSPLIT(B441,"-"),4),INDEX(_xlfn.TEXTSPLIT(B441,"-"),5)))</f>
        <v>N2-1501-AA1B-NA</v>
      </c>
      <c r="AL441" s="2" t="str">
        <f>IF(ISNUMBER(IFERROR(_xlfn.XLOOKUP(表格1[[#This Row],[Line_No]],'TEMP VALUE'!A:A,'DRAWING LIST'!A:A,,0),"")),"v","")</f>
        <v/>
      </c>
      <c r="AM441" s="2" t="str">
        <f>_xlfn.XLOOKUP(表格1[[#This Row],[Series NO]], 版本控制!$A:$A, 版本控制!$E:$E, , 0, -1)</f>
        <v>啟用</v>
      </c>
    </row>
    <row r="442" spans="1:39" hidden="1">
      <c r="A442" s="18">
        <f>'圖號清單-114.04.25'!A442</f>
        <v>438</v>
      </c>
      <c r="B442" s="14" t="str">
        <f>_xlfn.XLOOKUP(表格1[[#This Row],[Series NO]],'圖號清單-114.04.25'!A:A,'圖號清單-114.04.25'!B:B,,0)</f>
        <v>N2-1501-25-AA1B-NA-3</v>
      </c>
      <c r="C442" s="3" t="str">
        <f>COUNTIF($AK$2:AK442, AK442) &amp; "/" &amp; COUNTIF($AK$2:$AK$3003, AK442)</f>
        <v>3/3</v>
      </c>
      <c r="D442" s="3" t="str">
        <f t="shared" si="14"/>
        <v>N2-1501-25-AA1B-NA</v>
      </c>
      <c r="E442" s="14" t="str" cm="1">
        <f t="array" ref="E442">IFERROR(_xlfn.TEXTJOIN("-",TRUE,_xlfn.XLOOKUP(VALUE(INDEX(_xlfn.TEXTSPLIT(B442,"-"),3)),'DN轉換表(必要)'!A:A,'DN轉換表(必要)'!B:B,,0),INDEX(_xlfn.TEXTSPLIT(B442,"-"),1),INDEX(_xlfn.TEXTSPLIT(B442,"-"),2),INDEX(_xlfn.TEXTSPLIT(B442,"-"),4),INDEX(_xlfn.TEXTSPLIT(B442,"-"),5)),_xlfn.TEXTJOIN("-",TRUE,_xlfn.XLOOKUP(VALUE(INDEX(_xlfn.TEXTSPLIT(B442,"-"),4)),'DN轉換表(必要)'!A:A,'DN轉換表(必要)'!B:B,,0),INDEX(_xlfn.TEXTSPLIT(B442,"-"),1),INDEX(_xlfn.TEXTSPLIT(B442,"-"),2),INDEX(_xlfn.TEXTSPLIT(B442,"-"),3),INDEX(_xlfn.TEXTSPLIT(B442,"-"),4),INDEX(_xlfn.TEXTSPLIT(B442,"-"),5)))</f>
        <v>1"-N2-1501-AA1B-NA</v>
      </c>
      <c r="F442" s="3" t="str">
        <f>IFERROR(_xlfn.XLOOKUP(_xlfn.CONCAT(表格1[[#This Row],[Series NO]],"_",SUBSTITUTE(F$1,"REV.","")),版本控制!$F:$F,版本控制!$C:$C,,0),"")</f>
        <v>04/22/'25</v>
      </c>
      <c r="G442" s="3" t="str">
        <f>IFERROR(_xlfn.XLOOKUP(_xlfn.CONCAT(表格1[[#This Row],[Series NO]],"_",SUBSTITUTE(G$1,"REV.","")),版本控制!$F:$F,版本控制!$C:$C,,0),"")</f>
        <v>06/03/'25</v>
      </c>
      <c r="H442" s="3" t="str">
        <f>IFERROR(_xlfn.XLOOKUP(_xlfn.CONCAT(表格1[[#This Row],[Series NO]],"_",SUBSTITUTE(H$1,"REV.","")),版本控制!$F:$F,版本控制!$C:$C,,0),"")</f>
        <v/>
      </c>
      <c r="I442" s="3" t="str">
        <f>IFERROR(_xlfn.XLOOKUP(_xlfn.CONCAT(表格1[[#This Row],[Series NO]],"_",SUBSTITUTE(I$1,"REV.","")),版本控制!$F:$F,版本控制!$C:$C,,0),"")</f>
        <v/>
      </c>
      <c r="J442" s="3" t="str">
        <f>IFERROR(_xlfn.XLOOKUP(_xlfn.CONCAT(表格1[[#This Row],[Series NO]],"_",SUBSTITUTE(J$1,"REV.","")),版本控制!$F:$F,版本控制!$C:$C,,0),"")</f>
        <v/>
      </c>
      <c r="K442" s="3" t="str" cm="1">
        <f t="array" ref="K442">INDEX(F$1:J$1,1,MATCH(1,1/($F442:J442&lt;&gt;"")))</f>
        <v>REV.2</v>
      </c>
      <c r="L442" s="3" t="str" cm="1">
        <f t="array" ref="L442">LOOKUP(2,1/($F442:J442&lt;&gt;""),$F442:J442)</f>
        <v>06/03/'25</v>
      </c>
      <c r="M442" s="3"/>
      <c r="N442" s="3" t="str">
        <f t="shared" si="15"/>
        <v>0438</v>
      </c>
      <c r="O442" s="28"/>
      <c r="P442" s="15"/>
      <c r="Q442" s="22" cm="1">
        <f t="array" ref="Q442">_xlfn.XLOOKUP(INDEX(_xlfn.TEXTSPLIT(表格1[[#This Row],[LINE   NUMBER]],"-"),1),'DN轉換表(必要)'!B:B,'DN轉換表(必要)'!C:C,,0)</f>
        <v>1</v>
      </c>
      <c r="R442" s="22" t="str" cm="1">
        <f t="array" ref="R442">IF(IFERROR(MATCH(INDEX(_xlfn.TEXTSPLIT(表格1[[#This Row],[LINE   NUMBER]],"-"),2),介質清單!I:I,0)&gt;=1,FALSE),"Trim",INDEX(_xlfn.TEXTSPLIT(表格1[[#This Row],[LINE   NUMBER]],"-"),2))</f>
        <v>N2</v>
      </c>
      <c r="S442" s="22" t="str" cm="1">
        <f t="array" ref="S44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1501</v>
      </c>
      <c r="T442" s="22" t="str" cm="1">
        <f t="array" ref="T442">IF(LEN(INDEX(_xlfn.TEXTSPLIT(表格1[[#This Row],[LINE   NUMBER]],"-"),4))=4,INDEX(_xlfn.TEXTSPLIT(表格1[[#This Row],[LINE   NUMBER]],"-"),4),IF(LEN(MID(E442,FIND("AA",E442,1),4))=4,MID(E442,FIND("AA",E442,1),4),"Wrong"))</f>
        <v>AA1B</v>
      </c>
      <c r="U442" s="22" t="str" cm="1">
        <f t="array" ref="U44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42" s="22" t="str">
        <f>_xlfn.XLOOKUP(表格1[[#This Row],[級數]],管道等级索引表!B:B,管道等级索引表!G:G,,0)</f>
        <v>A106 Gr.B
API 5L Gr.B
SAWH</v>
      </c>
      <c r="W442" s="22" t="s">
        <v>5</v>
      </c>
      <c r="X442" s="22"/>
      <c r="Y442" s="22"/>
      <c r="Z442" s="22" t="str">
        <f>_xlfn.CONCAT(表格1[[#This Row],[系統]],"-",表格1[[#This Row],[編號]])</f>
        <v>N2-1501</v>
      </c>
      <c r="AA442" s="22"/>
      <c r="AB44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44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442" s="24" t="str">
        <f>IFERROR(_xlfn.XLOOKUP(表格1[[#This Row],[Line_No]],管道特性一覽表!A:A,管道特性一覽表!P:P,,0),"")</f>
        <v>水</v>
      </c>
      <c r="AE442" s="24" t="str" cm="1">
        <f t="array" ref="AE442">_xlfn.IFNA(_xlfn.XLOOKUP(表格1[[#This Row],[Series NO]],'依TP NO.篩選'!A:A,'依TP NO.篩選'!R:R,,0),_xlfn.XLOOKUP(VALUE(表格1[[#This Row],[Series NO]]),VALUE('依TP NO.篩選'!A:A),'依TP NO.篩選'!R:R,,0))</f>
        <v>TP-014</v>
      </c>
      <c r="AF442" s="24" t="str">
        <f>_xlfn.XLOOKUP(表格1[[#This Row],[系統]],介質清單!A:A,介質清單!B:B,,0)</f>
        <v>氮氣</v>
      </c>
      <c r="AG442" s="25"/>
      <c r="AH442" s="22" t="s">
        <v>3433</v>
      </c>
      <c r="AI442" s="24"/>
      <c r="AJ44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純白</v>
      </c>
      <c r="AK442" s="2" t="str" cm="1">
        <f t="array" ref="AK442">IFERROR(_xlfn.TEXTJOIN("-",TRUE,INDEX(_xlfn.TEXTSPLIT(B442,"-"),1),INDEX(_xlfn.TEXTSPLIT(B442,"-"),2),INDEX(_xlfn.TEXTSPLIT(B442,"-"),4),INDEX(_xlfn.TEXTSPLIT(B442,"-"),5)),_xlfn.TEXTJOIN("-",TRUE,_xlfn.XLOOKUP(VALUE(INDEX(_xlfn.TEXTSPLIT(B442,"-"),4)),'DN轉換表(必要)'!A:A,'DN轉換表(必要)'!B:B,,0),INDEX(_xlfn.TEXTSPLIT(B442,"-"),1),INDEX(_xlfn.TEXTSPLIT(B442,"-"),2),INDEX(_xlfn.TEXTSPLIT(B442,"-"),3),INDEX(_xlfn.TEXTSPLIT(B442,"-"),4),INDEX(_xlfn.TEXTSPLIT(B442,"-"),5)))</f>
        <v>N2-1501-AA1B-NA</v>
      </c>
      <c r="AL442" s="2" t="str">
        <f>IF(ISNUMBER(IFERROR(_xlfn.XLOOKUP(表格1[[#This Row],[Line_No]],'TEMP VALUE'!A:A,'DRAWING LIST'!A:A,,0),"")),"v","")</f>
        <v/>
      </c>
      <c r="AM442" s="2" t="str">
        <f>_xlfn.XLOOKUP(表格1[[#This Row],[Series NO]], 版本控制!$A:$A, 版本控制!$E:$E, , 0, -1)</f>
        <v>啟用</v>
      </c>
    </row>
    <row r="443" spans="1:39" hidden="1">
      <c r="A443" s="18">
        <f>'圖號清單-114.04.25'!A443</f>
        <v>439</v>
      </c>
      <c r="B443" s="14" t="str">
        <f>_xlfn.XLOOKUP(表格1[[#This Row],[Series NO]],'圖號清單-114.04.25'!A:A,'圖號清單-114.04.25'!B:B,,0)</f>
        <v>N2-2101-25-AA1B-NA</v>
      </c>
      <c r="C443" s="3" t="str">
        <f>COUNTIF($AK$2:AK443, AK443) &amp; "/" &amp; COUNTIF($AK$2:$AK$3003, AK443)</f>
        <v>1/1</v>
      </c>
      <c r="D443" s="3" t="str">
        <f t="shared" si="14"/>
        <v>N2-2101-25-AA1B-NA</v>
      </c>
      <c r="E443" s="14" t="str" cm="1">
        <f t="array" ref="E443">IFERROR(_xlfn.TEXTJOIN("-",TRUE,_xlfn.XLOOKUP(VALUE(INDEX(_xlfn.TEXTSPLIT(B443,"-"),3)),'DN轉換表(必要)'!A:A,'DN轉換表(必要)'!B:B,,0),INDEX(_xlfn.TEXTSPLIT(B443,"-"),1),INDEX(_xlfn.TEXTSPLIT(B443,"-"),2),INDEX(_xlfn.TEXTSPLIT(B443,"-"),4),INDEX(_xlfn.TEXTSPLIT(B443,"-"),5)),_xlfn.TEXTJOIN("-",TRUE,_xlfn.XLOOKUP(VALUE(INDEX(_xlfn.TEXTSPLIT(B443,"-"),4)),'DN轉換表(必要)'!A:A,'DN轉換表(必要)'!B:B,,0),INDEX(_xlfn.TEXTSPLIT(B443,"-"),1),INDEX(_xlfn.TEXTSPLIT(B443,"-"),2),INDEX(_xlfn.TEXTSPLIT(B443,"-"),3),INDEX(_xlfn.TEXTSPLIT(B443,"-"),4),INDEX(_xlfn.TEXTSPLIT(B443,"-"),5)))</f>
        <v>1"-N2-2101-AA1B-NA</v>
      </c>
      <c r="F443" s="3" t="str">
        <f>IFERROR(_xlfn.XLOOKUP(_xlfn.CONCAT(表格1[[#This Row],[Series NO]],"_",SUBSTITUTE(F$1,"REV.","")),版本控制!$F:$F,版本控制!$C:$C,,0),"")</f>
        <v>04/22/'25</v>
      </c>
      <c r="G443" s="3" t="str">
        <f>IFERROR(_xlfn.XLOOKUP(_xlfn.CONCAT(表格1[[#This Row],[Series NO]],"_",SUBSTITUTE(G$1,"REV.","")),版本控制!$F:$F,版本控制!$C:$C,,0),"")</f>
        <v>06/03/'25</v>
      </c>
      <c r="H443" s="3" t="str">
        <f>IFERROR(_xlfn.XLOOKUP(_xlfn.CONCAT(表格1[[#This Row],[Series NO]],"_",SUBSTITUTE(H$1,"REV.","")),版本控制!$F:$F,版本控制!$C:$C,,0),"")</f>
        <v>06/17/'25</v>
      </c>
      <c r="I443" s="3" t="str">
        <f>IFERROR(_xlfn.XLOOKUP(_xlfn.CONCAT(表格1[[#This Row],[Series NO]],"_",SUBSTITUTE(I$1,"REV.","")),版本控制!$F:$F,版本控制!$C:$C,,0),"")</f>
        <v/>
      </c>
      <c r="J443" s="3" t="str">
        <f>IFERROR(_xlfn.XLOOKUP(_xlfn.CONCAT(表格1[[#This Row],[Series NO]],"_",SUBSTITUTE(J$1,"REV.","")),版本控制!$F:$F,版本控制!$C:$C,,0),"")</f>
        <v/>
      </c>
      <c r="K443" s="3" t="str" cm="1">
        <f t="array" ref="K443">INDEX(F$1:J$1,1,MATCH(1,1/($F443:J443&lt;&gt;"")))</f>
        <v>REV.3</v>
      </c>
      <c r="L443" s="3" t="str" cm="1">
        <f t="array" ref="L443">LOOKUP(2,1/($F443:J443&lt;&gt;""),$F443:J443)</f>
        <v>06/17/'25</v>
      </c>
      <c r="M443" s="3"/>
      <c r="N443" s="3" t="str">
        <f t="shared" si="15"/>
        <v>0439</v>
      </c>
      <c r="O443" s="28"/>
      <c r="P443" s="15"/>
      <c r="Q443" s="22" cm="1">
        <f t="array" ref="Q443">_xlfn.XLOOKUP(INDEX(_xlfn.TEXTSPLIT(表格1[[#This Row],[LINE   NUMBER]],"-"),1),'DN轉換表(必要)'!B:B,'DN轉換表(必要)'!C:C,,0)</f>
        <v>1</v>
      </c>
      <c r="R443" s="22" t="str" cm="1">
        <f t="array" ref="R443">IF(IFERROR(MATCH(INDEX(_xlfn.TEXTSPLIT(表格1[[#This Row],[LINE   NUMBER]],"-"),2),介質清單!I:I,0)&gt;=1,FALSE),"Trim",INDEX(_xlfn.TEXTSPLIT(表格1[[#This Row],[LINE   NUMBER]],"-"),2))</f>
        <v>N2</v>
      </c>
      <c r="S443" s="22" t="str" cm="1">
        <f t="array" ref="S44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443" s="22" t="str" cm="1">
        <f t="array" ref="T443">IF(LEN(INDEX(_xlfn.TEXTSPLIT(表格1[[#This Row],[LINE   NUMBER]],"-"),4))=4,INDEX(_xlfn.TEXTSPLIT(表格1[[#This Row],[LINE   NUMBER]],"-"),4),IF(LEN(MID(E443,FIND("AA",E443,1),4))=4,MID(E443,FIND("AA",E443,1),4),"Wrong"))</f>
        <v>AA1B</v>
      </c>
      <c r="U443" s="22" t="str" cm="1">
        <f t="array" ref="U44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43" s="22" t="str">
        <f>_xlfn.XLOOKUP(表格1[[#This Row],[級數]],管道等级索引表!B:B,管道等级索引表!G:G,,0)</f>
        <v>A106 Gr.B
API 5L Gr.B
SAWH</v>
      </c>
      <c r="W443" s="22" t="s">
        <v>5</v>
      </c>
      <c r="X443" s="22"/>
      <c r="Y443" s="22"/>
      <c r="Z443" s="22" t="str">
        <f>_xlfn.CONCAT(表格1[[#This Row],[系統]],"-",表格1[[#This Row],[編號]])</f>
        <v>N2-2101</v>
      </c>
      <c r="AA443" s="22"/>
      <c r="AB44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44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443" s="24" t="str">
        <f>IFERROR(_xlfn.XLOOKUP(表格1[[#This Row],[Line_No]],管道特性一覽表!A:A,管道特性一覽表!P:P,,0),"")</f>
        <v>水</v>
      </c>
      <c r="AE443" s="24" t="str" cm="1">
        <f t="array" ref="AE443">_xlfn.IFNA(_xlfn.XLOOKUP(表格1[[#This Row],[Series NO]],'依TP NO.篩選'!A:A,'依TP NO.篩選'!R:R,,0),_xlfn.XLOOKUP(VALUE(表格1[[#This Row],[Series NO]]),VALUE('依TP NO.篩選'!A:A),'依TP NO.篩選'!R:R,,0))</f>
        <v>TP-015</v>
      </c>
      <c r="AF443" s="24" t="str">
        <f>_xlfn.XLOOKUP(表格1[[#This Row],[系統]],介質清單!A:A,介質清單!B:B,,0)</f>
        <v>氮氣</v>
      </c>
      <c r="AG443" s="25"/>
      <c r="AH443" s="22" t="s">
        <v>3433</v>
      </c>
      <c r="AI443" s="24"/>
      <c r="AJ44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純白</v>
      </c>
      <c r="AK443" s="2" t="str" cm="1">
        <f t="array" ref="AK443">IFERROR(_xlfn.TEXTJOIN("-",TRUE,INDEX(_xlfn.TEXTSPLIT(B443,"-"),1),INDEX(_xlfn.TEXTSPLIT(B443,"-"),2),INDEX(_xlfn.TEXTSPLIT(B443,"-"),4),INDEX(_xlfn.TEXTSPLIT(B443,"-"),5)),_xlfn.TEXTJOIN("-",TRUE,_xlfn.XLOOKUP(VALUE(INDEX(_xlfn.TEXTSPLIT(B443,"-"),4)),'DN轉換表(必要)'!A:A,'DN轉換表(必要)'!B:B,,0),INDEX(_xlfn.TEXTSPLIT(B443,"-"),1),INDEX(_xlfn.TEXTSPLIT(B443,"-"),2),INDEX(_xlfn.TEXTSPLIT(B443,"-"),3),INDEX(_xlfn.TEXTSPLIT(B443,"-"),4),INDEX(_xlfn.TEXTSPLIT(B443,"-"),5)))</f>
        <v>N2-2101-AA1B-NA</v>
      </c>
      <c r="AL443" s="2" t="str">
        <f>IF(ISNUMBER(IFERROR(_xlfn.XLOOKUP(表格1[[#This Row],[Line_No]],'TEMP VALUE'!A:A,'DRAWING LIST'!A:A,,0),"")),"v","")</f>
        <v/>
      </c>
      <c r="AM443" s="2" t="str">
        <f>_xlfn.XLOOKUP(表格1[[#This Row],[Series NO]], 版本控制!$A:$A, 版本控制!$E:$E, , 0, -1)</f>
        <v>啟用</v>
      </c>
    </row>
    <row r="444" spans="1:39" hidden="1">
      <c r="A444" s="18">
        <f>'圖號清單-114.04.25'!A444</f>
        <v>440</v>
      </c>
      <c r="B444" s="14" t="str">
        <f>_xlfn.XLOOKUP(表格1[[#This Row],[Series NO]],'圖號清單-114.04.25'!A:A,'圖號清單-114.04.25'!B:B,,0)</f>
        <v>NG-0301-50-AA4B-NA-1</v>
      </c>
      <c r="C444" s="3" t="str">
        <f>COUNTIF($AK$2:AK444, AK444) &amp; "/" &amp; COUNTIF($AK$2:$AK$3003, AK444)</f>
        <v>1/2</v>
      </c>
      <c r="D444" s="3" t="str">
        <f t="shared" si="14"/>
        <v>NG-0301-50-AA4B-NA</v>
      </c>
      <c r="E444" s="14" t="str" cm="1">
        <f t="array" ref="E444">IFERROR(_xlfn.TEXTJOIN("-",TRUE,_xlfn.XLOOKUP(VALUE(INDEX(_xlfn.TEXTSPLIT(B444,"-"),3)),'DN轉換表(必要)'!A:A,'DN轉換表(必要)'!B:B,,0),INDEX(_xlfn.TEXTSPLIT(B444,"-"),1),INDEX(_xlfn.TEXTSPLIT(B444,"-"),2),INDEX(_xlfn.TEXTSPLIT(B444,"-"),4),INDEX(_xlfn.TEXTSPLIT(B444,"-"),5)),_xlfn.TEXTJOIN("-",TRUE,_xlfn.XLOOKUP(VALUE(INDEX(_xlfn.TEXTSPLIT(B444,"-"),4)),'DN轉換表(必要)'!A:A,'DN轉換表(必要)'!B:B,,0),INDEX(_xlfn.TEXTSPLIT(B444,"-"),1),INDEX(_xlfn.TEXTSPLIT(B444,"-"),2),INDEX(_xlfn.TEXTSPLIT(B444,"-"),3),INDEX(_xlfn.TEXTSPLIT(B444,"-"),4),INDEX(_xlfn.TEXTSPLIT(B444,"-"),5)))</f>
        <v>2"-NG-0301-AA4B-NA</v>
      </c>
      <c r="F444" s="3" t="str">
        <f>IFERROR(_xlfn.XLOOKUP(_xlfn.CONCAT(表格1[[#This Row],[Series NO]],"_",SUBSTITUTE(F$1,"REV.","")),版本控制!$F:$F,版本控制!$C:$C,,0),"")</f>
        <v>04/22/'25</v>
      </c>
      <c r="G444" s="3" t="str">
        <f>IFERROR(_xlfn.XLOOKUP(_xlfn.CONCAT(表格1[[#This Row],[Series NO]],"_",SUBSTITUTE(G$1,"REV.","")),版本控制!$F:$F,版本控制!$C:$C,,0),"")</f>
        <v/>
      </c>
      <c r="H444" s="3" t="str">
        <f>IFERROR(_xlfn.XLOOKUP(_xlfn.CONCAT(表格1[[#This Row],[Series NO]],"_",SUBSTITUTE(H$1,"REV.","")),版本控制!$F:$F,版本控制!$C:$C,,0),"")</f>
        <v/>
      </c>
      <c r="I444" s="3" t="str">
        <f>IFERROR(_xlfn.XLOOKUP(_xlfn.CONCAT(表格1[[#This Row],[Series NO]],"_",SUBSTITUTE(I$1,"REV.","")),版本控制!$F:$F,版本控制!$C:$C,,0),"")</f>
        <v/>
      </c>
      <c r="J444" s="3" t="str">
        <f>IFERROR(_xlfn.XLOOKUP(_xlfn.CONCAT(表格1[[#This Row],[Series NO]],"_",SUBSTITUTE(J$1,"REV.","")),版本控制!$F:$F,版本控制!$C:$C,,0),"")</f>
        <v/>
      </c>
      <c r="K444" s="3" t="str" cm="1">
        <f t="array" ref="K444">INDEX(F$1:J$1,1,MATCH(1,1/($F444:J444&lt;&gt;"")))</f>
        <v>REV.1</v>
      </c>
      <c r="L444" s="3" t="str" cm="1">
        <f t="array" ref="L444">LOOKUP(2,1/($F444:J444&lt;&gt;""),$F444:J444)</f>
        <v>04/22/'25</v>
      </c>
      <c r="M444" s="3"/>
      <c r="N444" s="3" t="str">
        <f t="shared" si="15"/>
        <v>0440</v>
      </c>
      <c r="O444" s="28"/>
      <c r="P444" s="15"/>
      <c r="Q444" s="22" cm="1">
        <f t="array" ref="Q444">_xlfn.XLOOKUP(INDEX(_xlfn.TEXTSPLIT(表格1[[#This Row],[LINE   NUMBER]],"-"),1),'DN轉換表(必要)'!B:B,'DN轉換表(必要)'!C:C,,0)</f>
        <v>2</v>
      </c>
      <c r="R444" s="22" t="str" cm="1">
        <f t="array" ref="R444">IF(IFERROR(MATCH(INDEX(_xlfn.TEXTSPLIT(表格1[[#This Row],[LINE   NUMBER]],"-"),2),介質清單!I:I,0)&gt;=1,FALSE),"Trim",INDEX(_xlfn.TEXTSPLIT(表格1[[#This Row],[LINE   NUMBER]],"-"),2))</f>
        <v>NG</v>
      </c>
      <c r="S444" s="22" t="str" cm="1">
        <f t="array" ref="S44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0301</v>
      </c>
      <c r="T444" s="22" t="str" cm="1">
        <f t="array" ref="T444">IF(LEN(INDEX(_xlfn.TEXTSPLIT(表格1[[#This Row],[LINE   NUMBER]],"-"),4))=4,INDEX(_xlfn.TEXTSPLIT(表格1[[#This Row],[LINE   NUMBER]],"-"),4),IF(LEN(MID(E444,FIND("AA",E444,1),4))=4,MID(E444,FIND("AA",E444,1),4),"Wrong"))</f>
        <v>AA4B</v>
      </c>
      <c r="U444" s="22" t="str" cm="1">
        <f t="array" ref="U44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44" s="22" t="str">
        <f>_xlfn.XLOOKUP(表格1[[#This Row],[級數]],管道等级索引表!B:B,管道等级索引表!G:G,,0)</f>
        <v>A106 Gr.B</v>
      </c>
      <c r="W444" s="22" t="s">
        <v>5</v>
      </c>
      <c r="X444" s="22"/>
      <c r="Y444" s="22"/>
      <c r="Z444" s="22" t="str">
        <f>_xlfn.CONCAT(表格1[[#This Row],[系統]],"-",表格1[[#This Row],[編號]])</f>
        <v>NG-0301</v>
      </c>
      <c r="AA444" s="22"/>
      <c r="AB44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4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44" s="24" t="str">
        <f>IFERROR(_xlfn.XLOOKUP(表格1[[#This Row],[Line_No]],管道特性一覽表!A:A,管道特性一覽表!P:P,,0),"")</f>
        <v>水</v>
      </c>
      <c r="AE444" s="24" t="str" cm="1">
        <f t="array" ref="AE444">_xlfn.IFNA(_xlfn.XLOOKUP(表格1[[#This Row],[Series NO]],'依TP NO.篩選'!A:A,'依TP NO.篩選'!R:R,,0),_xlfn.XLOOKUP(VALUE(表格1[[#This Row],[Series NO]]),VALUE('依TP NO.篩選'!A:A),'依TP NO.篩選'!R:R,,0))</f>
        <v>TP-009</v>
      </c>
      <c r="AF444" s="24" t="str">
        <f>_xlfn.XLOOKUP(表格1[[#This Row],[系統]],介質清單!A:A,介質清單!B:B,,0)</f>
        <v>天然氣</v>
      </c>
      <c r="AG444" s="25">
        <f>IFERROR(_xlfn.XLOOKUP(表格1[[#This Row],[Line_No]],管道特性一覽表!A:A,管道特性一覽表!R:R,,0),"")</f>
        <v>0.1</v>
      </c>
      <c r="AH444" s="22" t="s">
        <v>3433</v>
      </c>
      <c r="AI444" s="24"/>
      <c r="AJ44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44" s="2" t="str" cm="1">
        <f t="array" ref="AK444">IFERROR(_xlfn.TEXTJOIN("-",TRUE,INDEX(_xlfn.TEXTSPLIT(B444,"-"),1),INDEX(_xlfn.TEXTSPLIT(B444,"-"),2),INDEX(_xlfn.TEXTSPLIT(B444,"-"),4),INDEX(_xlfn.TEXTSPLIT(B444,"-"),5)),_xlfn.TEXTJOIN("-",TRUE,_xlfn.XLOOKUP(VALUE(INDEX(_xlfn.TEXTSPLIT(B444,"-"),4)),'DN轉換表(必要)'!A:A,'DN轉換表(必要)'!B:B,,0),INDEX(_xlfn.TEXTSPLIT(B444,"-"),1),INDEX(_xlfn.TEXTSPLIT(B444,"-"),2),INDEX(_xlfn.TEXTSPLIT(B444,"-"),3),INDEX(_xlfn.TEXTSPLIT(B444,"-"),4),INDEX(_xlfn.TEXTSPLIT(B444,"-"),5)))</f>
        <v>NG-0301-AA4B-NA</v>
      </c>
      <c r="AL444" s="2" t="str">
        <f>IF(ISNUMBER(IFERROR(_xlfn.XLOOKUP(表格1[[#This Row],[Line_No]],'TEMP VALUE'!A:A,'DRAWING LIST'!A:A,,0),"")),"v","")</f>
        <v/>
      </c>
      <c r="AM444" s="2" t="str">
        <f>_xlfn.XLOOKUP(表格1[[#This Row],[Series NO]], 版本控制!$A:$A, 版本控制!$E:$E, , 0, -1)</f>
        <v>啟用</v>
      </c>
    </row>
    <row r="445" spans="1:39" hidden="1">
      <c r="A445" s="18">
        <f>'圖號清單-114.04.25'!A445</f>
        <v>441</v>
      </c>
      <c r="B445" s="14" t="str">
        <f>_xlfn.XLOOKUP(表格1[[#This Row],[Series NO]],'圖號清單-114.04.25'!A:A,'圖號清單-114.04.25'!B:B,,0)</f>
        <v>NG-0301-50-AA4B-NA-2</v>
      </c>
      <c r="C445" s="3" t="str">
        <f>COUNTIF($AK$2:AK445, AK445) &amp; "/" &amp; COUNTIF($AK$2:$AK$3003, AK445)</f>
        <v>2/2</v>
      </c>
      <c r="D445" s="3" t="str">
        <f t="shared" si="14"/>
        <v>NG-0301-50-AA4B-NA</v>
      </c>
      <c r="E445" s="14" t="str" cm="1">
        <f t="array" ref="E445">IFERROR(_xlfn.TEXTJOIN("-",TRUE,_xlfn.XLOOKUP(VALUE(INDEX(_xlfn.TEXTSPLIT(B445,"-"),3)),'DN轉換表(必要)'!A:A,'DN轉換表(必要)'!B:B,,0),INDEX(_xlfn.TEXTSPLIT(B445,"-"),1),INDEX(_xlfn.TEXTSPLIT(B445,"-"),2),INDEX(_xlfn.TEXTSPLIT(B445,"-"),4),INDEX(_xlfn.TEXTSPLIT(B445,"-"),5)),_xlfn.TEXTJOIN("-",TRUE,_xlfn.XLOOKUP(VALUE(INDEX(_xlfn.TEXTSPLIT(B445,"-"),4)),'DN轉換表(必要)'!A:A,'DN轉換表(必要)'!B:B,,0),INDEX(_xlfn.TEXTSPLIT(B445,"-"),1),INDEX(_xlfn.TEXTSPLIT(B445,"-"),2),INDEX(_xlfn.TEXTSPLIT(B445,"-"),3),INDEX(_xlfn.TEXTSPLIT(B445,"-"),4),INDEX(_xlfn.TEXTSPLIT(B445,"-"),5)))</f>
        <v>2"-NG-0301-AA4B-NA</v>
      </c>
      <c r="F445" s="3" t="str">
        <f>IFERROR(_xlfn.XLOOKUP(_xlfn.CONCAT(表格1[[#This Row],[Series NO]],"_",SUBSTITUTE(F$1,"REV.","")),版本控制!$F:$F,版本控制!$C:$C,,0),"")</f>
        <v>04/22/'25</v>
      </c>
      <c r="G445" s="3" t="str">
        <f>IFERROR(_xlfn.XLOOKUP(_xlfn.CONCAT(表格1[[#This Row],[Series NO]],"_",SUBSTITUTE(G$1,"REV.","")),版本控制!$F:$F,版本控制!$C:$C,,0),"")</f>
        <v/>
      </c>
      <c r="H445" s="3" t="str">
        <f>IFERROR(_xlfn.XLOOKUP(_xlfn.CONCAT(表格1[[#This Row],[Series NO]],"_",SUBSTITUTE(H$1,"REV.","")),版本控制!$F:$F,版本控制!$C:$C,,0),"")</f>
        <v/>
      </c>
      <c r="I445" s="3" t="str">
        <f>IFERROR(_xlfn.XLOOKUP(_xlfn.CONCAT(表格1[[#This Row],[Series NO]],"_",SUBSTITUTE(I$1,"REV.","")),版本控制!$F:$F,版本控制!$C:$C,,0),"")</f>
        <v/>
      </c>
      <c r="J445" s="3" t="str">
        <f>IFERROR(_xlfn.XLOOKUP(_xlfn.CONCAT(表格1[[#This Row],[Series NO]],"_",SUBSTITUTE(J$1,"REV.","")),版本控制!$F:$F,版本控制!$C:$C,,0),"")</f>
        <v/>
      </c>
      <c r="K445" s="3" t="str" cm="1">
        <f t="array" ref="K445">INDEX(F$1:J$1,1,MATCH(1,1/($F445:J445&lt;&gt;"")))</f>
        <v>REV.1</v>
      </c>
      <c r="L445" s="3" t="str" cm="1">
        <f t="array" ref="L445">LOOKUP(2,1/($F445:J445&lt;&gt;""),$F445:J445)</f>
        <v>04/22/'25</v>
      </c>
      <c r="M445" s="3"/>
      <c r="N445" s="3" t="str">
        <f t="shared" si="15"/>
        <v>0441</v>
      </c>
      <c r="O445" s="28"/>
      <c r="P445" s="15"/>
      <c r="Q445" s="22" cm="1">
        <f t="array" ref="Q445">_xlfn.XLOOKUP(INDEX(_xlfn.TEXTSPLIT(表格1[[#This Row],[LINE   NUMBER]],"-"),1),'DN轉換表(必要)'!B:B,'DN轉換表(必要)'!C:C,,0)</f>
        <v>2</v>
      </c>
      <c r="R445" s="22" t="str" cm="1">
        <f t="array" ref="R445">IF(IFERROR(MATCH(INDEX(_xlfn.TEXTSPLIT(表格1[[#This Row],[LINE   NUMBER]],"-"),2),介質清單!I:I,0)&gt;=1,FALSE),"Trim",INDEX(_xlfn.TEXTSPLIT(表格1[[#This Row],[LINE   NUMBER]],"-"),2))</f>
        <v>NG</v>
      </c>
      <c r="S445" s="22" t="str" cm="1">
        <f t="array" ref="S44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0301</v>
      </c>
      <c r="T445" s="22" t="str" cm="1">
        <f t="array" ref="T445">IF(LEN(INDEX(_xlfn.TEXTSPLIT(表格1[[#This Row],[LINE   NUMBER]],"-"),4))=4,INDEX(_xlfn.TEXTSPLIT(表格1[[#This Row],[LINE   NUMBER]],"-"),4),IF(LEN(MID(E445,FIND("AA",E445,1),4))=4,MID(E445,FIND("AA",E445,1),4),"Wrong"))</f>
        <v>AA4B</v>
      </c>
      <c r="U445" s="22" t="str" cm="1">
        <f t="array" ref="U44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45" s="22" t="str">
        <f>_xlfn.XLOOKUP(表格1[[#This Row],[級數]],管道等级索引表!B:B,管道等级索引表!G:G,,0)</f>
        <v>A106 Gr.B</v>
      </c>
      <c r="W445" s="22" t="s">
        <v>5</v>
      </c>
      <c r="X445" s="22"/>
      <c r="Y445" s="22"/>
      <c r="Z445" s="22" t="str">
        <f>_xlfn.CONCAT(表格1[[#This Row],[系統]],"-",表格1[[#This Row],[編號]])</f>
        <v>NG-0301</v>
      </c>
      <c r="AA445" s="22"/>
      <c r="AB44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4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45" s="24" t="str">
        <f>IFERROR(_xlfn.XLOOKUP(表格1[[#This Row],[Line_No]],管道特性一覽表!A:A,管道特性一覽表!P:P,,0),"")</f>
        <v>水</v>
      </c>
      <c r="AE445" s="24" t="str" cm="1">
        <f t="array" ref="AE445">_xlfn.IFNA(_xlfn.XLOOKUP(表格1[[#This Row],[Series NO]],'依TP NO.篩選'!A:A,'依TP NO.篩選'!R:R,,0),_xlfn.XLOOKUP(VALUE(表格1[[#This Row],[Series NO]]),VALUE('依TP NO.篩選'!A:A),'依TP NO.篩選'!R:R,,0))</f>
        <v>TP-009</v>
      </c>
      <c r="AF445" s="24" t="str">
        <f>_xlfn.XLOOKUP(表格1[[#This Row],[系統]],介質清單!A:A,介質清單!B:B,,0)</f>
        <v>天然氣</v>
      </c>
      <c r="AG445" s="25">
        <f>IFERROR(_xlfn.XLOOKUP(表格1[[#This Row],[Line_No]],管道特性一覽表!A:A,管道特性一覽表!R:R,,0),"")</f>
        <v>0.1</v>
      </c>
      <c r="AH445" s="22" t="s">
        <v>3433</v>
      </c>
      <c r="AI445" s="24"/>
      <c r="AJ44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45" s="2" t="str" cm="1">
        <f t="array" ref="AK445">IFERROR(_xlfn.TEXTJOIN("-",TRUE,INDEX(_xlfn.TEXTSPLIT(B445,"-"),1),INDEX(_xlfn.TEXTSPLIT(B445,"-"),2),INDEX(_xlfn.TEXTSPLIT(B445,"-"),4),INDEX(_xlfn.TEXTSPLIT(B445,"-"),5)),_xlfn.TEXTJOIN("-",TRUE,_xlfn.XLOOKUP(VALUE(INDEX(_xlfn.TEXTSPLIT(B445,"-"),4)),'DN轉換表(必要)'!A:A,'DN轉換表(必要)'!B:B,,0),INDEX(_xlfn.TEXTSPLIT(B445,"-"),1),INDEX(_xlfn.TEXTSPLIT(B445,"-"),2),INDEX(_xlfn.TEXTSPLIT(B445,"-"),3),INDEX(_xlfn.TEXTSPLIT(B445,"-"),4),INDEX(_xlfn.TEXTSPLIT(B445,"-"),5)))</f>
        <v>NG-0301-AA4B-NA</v>
      </c>
      <c r="AL445" s="2" t="str">
        <f>IF(ISNUMBER(IFERROR(_xlfn.XLOOKUP(表格1[[#This Row],[Line_No]],'TEMP VALUE'!A:A,'DRAWING LIST'!A:A,,0),"")),"v","")</f>
        <v/>
      </c>
      <c r="AM445" s="2" t="str">
        <f>_xlfn.XLOOKUP(表格1[[#This Row],[Series NO]], 版本控制!$A:$A, 版本控制!$E:$E, , 0, -1)</f>
        <v>啟用</v>
      </c>
    </row>
    <row r="446" spans="1:39" hidden="1">
      <c r="A446" s="18">
        <f>'圖號清單-114.04.25'!A446</f>
        <v>442</v>
      </c>
      <c r="B446" s="14" t="str">
        <f>_xlfn.XLOOKUP(表格1[[#This Row],[Series NO]],'圖號清單-114.04.25'!A:A,'圖號清單-114.04.25'!B:B,,0)</f>
        <v>NG-0501-80-AA4B-NA-1</v>
      </c>
      <c r="C446" s="3" t="str">
        <f>COUNTIF($AK$2:AK446, AK446) &amp; "/" &amp; COUNTIF($AK$2:$AK$3003, AK446)</f>
        <v>1/2</v>
      </c>
      <c r="D446" s="3" t="str">
        <f t="shared" si="14"/>
        <v>NG-0501-80-AA4B-NA</v>
      </c>
      <c r="E446" s="14" t="str" cm="1">
        <f t="array" ref="E446">IFERROR(_xlfn.TEXTJOIN("-",TRUE,_xlfn.XLOOKUP(VALUE(INDEX(_xlfn.TEXTSPLIT(B446,"-"),3)),'DN轉換表(必要)'!A:A,'DN轉換表(必要)'!B:B,,0),INDEX(_xlfn.TEXTSPLIT(B446,"-"),1),INDEX(_xlfn.TEXTSPLIT(B446,"-"),2),INDEX(_xlfn.TEXTSPLIT(B446,"-"),4),INDEX(_xlfn.TEXTSPLIT(B446,"-"),5)),_xlfn.TEXTJOIN("-",TRUE,_xlfn.XLOOKUP(VALUE(INDEX(_xlfn.TEXTSPLIT(B446,"-"),4)),'DN轉換表(必要)'!A:A,'DN轉換表(必要)'!B:B,,0),INDEX(_xlfn.TEXTSPLIT(B446,"-"),1),INDEX(_xlfn.TEXTSPLIT(B446,"-"),2),INDEX(_xlfn.TEXTSPLIT(B446,"-"),3),INDEX(_xlfn.TEXTSPLIT(B446,"-"),4),INDEX(_xlfn.TEXTSPLIT(B446,"-"),5)))</f>
        <v>3"-NG-0501-AA4B-NA</v>
      </c>
      <c r="F446" s="3" t="str">
        <f>IFERROR(_xlfn.XLOOKUP(_xlfn.CONCAT(表格1[[#This Row],[Series NO]],"_",SUBSTITUTE(F$1,"REV.","")),版本控制!$F:$F,版本控制!$C:$C,,0),"")</f>
        <v>04/22/'25</v>
      </c>
      <c r="G446" s="3" t="str">
        <f>IFERROR(_xlfn.XLOOKUP(_xlfn.CONCAT(表格1[[#This Row],[Series NO]],"_",SUBSTITUTE(G$1,"REV.","")),版本控制!$F:$F,版本控制!$C:$C,,0),"")</f>
        <v/>
      </c>
      <c r="H446" s="3" t="str">
        <f>IFERROR(_xlfn.XLOOKUP(_xlfn.CONCAT(表格1[[#This Row],[Series NO]],"_",SUBSTITUTE(H$1,"REV.","")),版本控制!$F:$F,版本控制!$C:$C,,0),"")</f>
        <v/>
      </c>
      <c r="I446" s="3" t="str">
        <f>IFERROR(_xlfn.XLOOKUP(_xlfn.CONCAT(表格1[[#This Row],[Series NO]],"_",SUBSTITUTE(I$1,"REV.","")),版本控制!$F:$F,版本控制!$C:$C,,0),"")</f>
        <v/>
      </c>
      <c r="J446" s="3" t="str">
        <f>IFERROR(_xlfn.XLOOKUP(_xlfn.CONCAT(表格1[[#This Row],[Series NO]],"_",SUBSTITUTE(J$1,"REV.","")),版本控制!$F:$F,版本控制!$C:$C,,0),"")</f>
        <v/>
      </c>
      <c r="K446" s="3" t="str" cm="1">
        <f t="array" ref="K446">INDEX(F$1:J$1,1,MATCH(1,1/($F446:J446&lt;&gt;"")))</f>
        <v>REV.1</v>
      </c>
      <c r="L446" s="3" t="str" cm="1">
        <f t="array" ref="L446">LOOKUP(2,1/($F446:J446&lt;&gt;""),$F446:J446)</f>
        <v>04/22/'25</v>
      </c>
      <c r="M446" s="3"/>
      <c r="N446" s="3" t="str">
        <f t="shared" si="15"/>
        <v>0442</v>
      </c>
      <c r="O446" s="28"/>
      <c r="P446" s="15"/>
      <c r="Q446" s="22" cm="1">
        <f t="array" ref="Q446">_xlfn.XLOOKUP(INDEX(_xlfn.TEXTSPLIT(表格1[[#This Row],[LINE   NUMBER]],"-"),1),'DN轉換表(必要)'!B:B,'DN轉換表(必要)'!C:C,,0)</f>
        <v>3</v>
      </c>
      <c r="R446" s="22" t="str" cm="1">
        <f t="array" ref="R446">IF(IFERROR(MATCH(INDEX(_xlfn.TEXTSPLIT(表格1[[#This Row],[LINE   NUMBER]],"-"),2),介質清單!I:I,0)&gt;=1,FALSE),"Trim",INDEX(_xlfn.TEXTSPLIT(表格1[[#This Row],[LINE   NUMBER]],"-"),2))</f>
        <v>NG</v>
      </c>
      <c r="S446" s="22" t="str" cm="1">
        <f t="array" ref="S44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0501</v>
      </c>
      <c r="T446" s="22" t="str" cm="1">
        <f t="array" ref="T446">IF(LEN(INDEX(_xlfn.TEXTSPLIT(表格1[[#This Row],[LINE   NUMBER]],"-"),4))=4,INDEX(_xlfn.TEXTSPLIT(表格1[[#This Row],[LINE   NUMBER]],"-"),4),IF(LEN(MID(E446,FIND("AA",E446,1),4))=4,MID(E446,FIND("AA",E446,1),4),"Wrong"))</f>
        <v>AA4B</v>
      </c>
      <c r="U446" s="22" t="str" cm="1">
        <f t="array" ref="U44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46" s="22" t="str">
        <f>_xlfn.XLOOKUP(表格1[[#This Row],[級數]],管道等级索引表!B:B,管道等级索引表!G:G,,0)</f>
        <v>A106 Gr.B</v>
      </c>
      <c r="W446" s="22" t="s">
        <v>5</v>
      </c>
      <c r="X446" s="22"/>
      <c r="Y446" s="22"/>
      <c r="Z446" s="22" t="str">
        <f>_xlfn.CONCAT(表格1[[#This Row],[系統]],"-",表格1[[#This Row],[編號]])</f>
        <v>NG-0501</v>
      </c>
      <c r="AA446" s="22"/>
      <c r="AB44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4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46" s="24" t="str">
        <f>IFERROR(_xlfn.XLOOKUP(表格1[[#This Row],[Line_No]],管道特性一覽表!A:A,管道特性一覽表!P:P,,0),"")</f>
        <v>水</v>
      </c>
      <c r="AE446" s="24" t="str" cm="1">
        <f t="array" ref="AE446">_xlfn.IFNA(_xlfn.XLOOKUP(表格1[[#This Row],[Series NO]],'依TP NO.篩選'!A:A,'依TP NO.篩選'!R:R,,0),_xlfn.XLOOKUP(VALUE(表格1[[#This Row],[Series NO]]),VALUE('依TP NO.篩選'!A:A),'依TP NO.篩選'!R:R,,0))</f>
        <v>TP-009</v>
      </c>
      <c r="AF446" s="24" t="str">
        <f>_xlfn.XLOOKUP(表格1[[#This Row],[系統]],介質清單!A:A,介質清單!B:B,,0)</f>
        <v>天然氣</v>
      </c>
      <c r="AG446" s="25">
        <f>IFERROR(_xlfn.XLOOKUP(表格1[[#This Row],[Line_No]],管道特性一覽表!A:A,管道特性一覽表!R:R,,0),"")</f>
        <v>0.1</v>
      </c>
      <c r="AH446" s="22" t="s">
        <v>3433</v>
      </c>
      <c r="AI446" s="24"/>
      <c r="AJ44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46" s="2" t="str" cm="1">
        <f t="array" ref="AK446">IFERROR(_xlfn.TEXTJOIN("-",TRUE,INDEX(_xlfn.TEXTSPLIT(B446,"-"),1),INDEX(_xlfn.TEXTSPLIT(B446,"-"),2),INDEX(_xlfn.TEXTSPLIT(B446,"-"),4),INDEX(_xlfn.TEXTSPLIT(B446,"-"),5)),_xlfn.TEXTJOIN("-",TRUE,_xlfn.XLOOKUP(VALUE(INDEX(_xlfn.TEXTSPLIT(B446,"-"),4)),'DN轉換表(必要)'!A:A,'DN轉換表(必要)'!B:B,,0),INDEX(_xlfn.TEXTSPLIT(B446,"-"),1),INDEX(_xlfn.TEXTSPLIT(B446,"-"),2),INDEX(_xlfn.TEXTSPLIT(B446,"-"),3),INDEX(_xlfn.TEXTSPLIT(B446,"-"),4),INDEX(_xlfn.TEXTSPLIT(B446,"-"),5)))</f>
        <v>NG-0501-AA4B-NA</v>
      </c>
      <c r="AL446" s="2" t="str">
        <f>IF(ISNUMBER(IFERROR(_xlfn.XLOOKUP(表格1[[#This Row],[Line_No]],'TEMP VALUE'!A:A,'DRAWING LIST'!A:A,,0),"")),"v","")</f>
        <v/>
      </c>
      <c r="AM446" s="2" t="str">
        <f>_xlfn.XLOOKUP(表格1[[#This Row],[Series NO]], 版本控制!$A:$A, 版本控制!$E:$E, , 0, -1)</f>
        <v>啟用</v>
      </c>
    </row>
    <row r="447" spans="1:39" hidden="1">
      <c r="A447" s="18">
        <f>'圖號清單-114.04.25'!A447</f>
        <v>443</v>
      </c>
      <c r="B447" s="14" t="str">
        <f>_xlfn.XLOOKUP(表格1[[#This Row],[Series NO]],'圖號清單-114.04.25'!A:A,'圖號清單-114.04.25'!B:B,,0)</f>
        <v>NG-0501-80-AA4B-NA-2</v>
      </c>
      <c r="C447" s="3" t="str">
        <f>COUNTIF($AK$2:AK447, AK447) &amp; "/" &amp; COUNTIF($AK$2:$AK$3003, AK447)</f>
        <v>2/2</v>
      </c>
      <c r="D447" s="3" t="str">
        <f t="shared" si="14"/>
        <v>NG-0501-80-AA4B-NA</v>
      </c>
      <c r="E447" s="14" t="str" cm="1">
        <f t="array" ref="E447">IFERROR(_xlfn.TEXTJOIN("-",TRUE,_xlfn.XLOOKUP(VALUE(INDEX(_xlfn.TEXTSPLIT(B447,"-"),3)),'DN轉換表(必要)'!A:A,'DN轉換表(必要)'!B:B,,0),INDEX(_xlfn.TEXTSPLIT(B447,"-"),1),INDEX(_xlfn.TEXTSPLIT(B447,"-"),2),INDEX(_xlfn.TEXTSPLIT(B447,"-"),4),INDEX(_xlfn.TEXTSPLIT(B447,"-"),5)),_xlfn.TEXTJOIN("-",TRUE,_xlfn.XLOOKUP(VALUE(INDEX(_xlfn.TEXTSPLIT(B447,"-"),4)),'DN轉換表(必要)'!A:A,'DN轉換表(必要)'!B:B,,0),INDEX(_xlfn.TEXTSPLIT(B447,"-"),1),INDEX(_xlfn.TEXTSPLIT(B447,"-"),2),INDEX(_xlfn.TEXTSPLIT(B447,"-"),3),INDEX(_xlfn.TEXTSPLIT(B447,"-"),4),INDEX(_xlfn.TEXTSPLIT(B447,"-"),5)))</f>
        <v>3"-NG-0501-AA4B-NA</v>
      </c>
      <c r="F447" s="3" t="str">
        <f>IFERROR(_xlfn.XLOOKUP(_xlfn.CONCAT(表格1[[#This Row],[Series NO]],"_",SUBSTITUTE(F$1,"REV.","")),版本控制!$F:$F,版本控制!$C:$C,,0),"")</f>
        <v>04/22/'25</v>
      </c>
      <c r="G447" s="3" t="str">
        <f>IFERROR(_xlfn.XLOOKUP(_xlfn.CONCAT(表格1[[#This Row],[Series NO]],"_",SUBSTITUTE(G$1,"REV.","")),版本控制!$F:$F,版本控制!$C:$C,,0),"")</f>
        <v/>
      </c>
      <c r="H447" s="3" t="str">
        <f>IFERROR(_xlfn.XLOOKUP(_xlfn.CONCAT(表格1[[#This Row],[Series NO]],"_",SUBSTITUTE(H$1,"REV.","")),版本控制!$F:$F,版本控制!$C:$C,,0),"")</f>
        <v/>
      </c>
      <c r="I447" s="3" t="str">
        <f>IFERROR(_xlfn.XLOOKUP(_xlfn.CONCAT(表格1[[#This Row],[Series NO]],"_",SUBSTITUTE(I$1,"REV.","")),版本控制!$F:$F,版本控制!$C:$C,,0),"")</f>
        <v/>
      </c>
      <c r="J447" s="3" t="str">
        <f>IFERROR(_xlfn.XLOOKUP(_xlfn.CONCAT(表格1[[#This Row],[Series NO]],"_",SUBSTITUTE(J$1,"REV.","")),版本控制!$F:$F,版本控制!$C:$C,,0),"")</f>
        <v/>
      </c>
      <c r="K447" s="3" t="str" cm="1">
        <f t="array" ref="K447">INDEX(F$1:J$1,1,MATCH(1,1/($F447:J447&lt;&gt;"")))</f>
        <v>REV.1</v>
      </c>
      <c r="L447" s="3" t="str" cm="1">
        <f t="array" ref="L447">LOOKUP(2,1/($F447:J447&lt;&gt;""),$F447:J447)</f>
        <v>04/22/'25</v>
      </c>
      <c r="M447" s="3"/>
      <c r="N447" s="3" t="str">
        <f t="shared" si="15"/>
        <v>0443</v>
      </c>
      <c r="O447" s="28"/>
      <c r="P447" s="15"/>
      <c r="Q447" s="22" cm="1">
        <f t="array" ref="Q447">_xlfn.XLOOKUP(INDEX(_xlfn.TEXTSPLIT(表格1[[#This Row],[LINE   NUMBER]],"-"),1),'DN轉換表(必要)'!B:B,'DN轉換表(必要)'!C:C,,0)</f>
        <v>3</v>
      </c>
      <c r="R447" s="22" t="str" cm="1">
        <f t="array" ref="R447">IF(IFERROR(MATCH(INDEX(_xlfn.TEXTSPLIT(表格1[[#This Row],[LINE   NUMBER]],"-"),2),介質清單!I:I,0)&gt;=1,FALSE),"Trim",INDEX(_xlfn.TEXTSPLIT(表格1[[#This Row],[LINE   NUMBER]],"-"),2))</f>
        <v>NG</v>
      </c>
      <c r="S447" s="22" t="str" cm="1">
        <f t="array" ref="S44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0501</v>
      </c>
      <c r="T447" s="22" t="str" cm="1">
        <f t="array" ref="T447">IF(LEN(INDEX(_xlfn.TEXTSPLIT(表格1[[#This Row],[LINE   NUMBER]],"-"),4))=4,INDEX(_xlfn.TEXTSPLIT(表格1[[#This Row],[LINE   NUMBER]],"-"),4),IF(LEN(MID(E447,FIND("AA",E447,1),4))=4,MID(E447,FIND("AA",E447,1),4),"Wrong"))</f>
        <v>AA4B</v>
      </c>
      <c r="U447" s="22" t="str" cm="1">
        <f t="array" ref="U44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47" s="22" t="str">
        <f>_xlfn.XLOOKUP(表格1[[#This Row],[級數]],管道等级索引表!B:B,管道等级索引表!G:G,,0)</f>
        <v>A106 Gr.B</v>
      </c>
      <c r="W447" s="22" t="s">
        <v>5</v>
      </c>
      <c r="X447" s="22"/>
      <c r="Y447" s="22"/>
      <c r="Z447" s="22" t="str">
        <f>_xlfn.CONCAT(表格1[[#This Row],[系統]],"-",表格1[[#This Row],[編號]])</f>
        <v>NG-0501</v>
      </c>
      <c r="AA447" s="22"/>
      <c r="AB44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4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47" s="24" t="str">
        <f>IFERROR(_xlfn.XLOOKUP(表格1[[#This Row],[Line_No]],管道特性一覽表!A:A,管道特性一覽表!P:P,,0),"")</f>
        <v>水</v>
      </c>
      <c r="AE447" s="24" t="str" cm="1">
        <f t="array" ref="AE447">_xlfn.IFNA(_xlfn.XLOOKUP(表格1[[#This Row],[Series NO]],'依TP NO.篩選'!A:A,'依TP NO.篩選'!R:R,,0),_xlfn.XLOOKUP(VALUE(表格1[[#This Row],[Series NO]]),VALUE('依TP NO.篩選'!A:A),'依TP NO.篩選'!R:R,,0))</f>
        <v>TP-009</v>
      </c>
      <c r="AF447" s="24" t="str">
        <f>_xlfn.XLOOKUP(表格1[[#This Row],[系統]],介質清單!A:A,介質清單!B:B,,0)</f>
        <v>天然氣</v>
      </c>
      <c r="AG447" s="25">
        <f>IFERROR(_xlfn.XLOOKUP(表格1[[#This Row],[Line_No]],管道特性一覽表!A:A,管道特性一覽表!R:R,,0),"")</f>
        <v>0.1</v>
      </c>
      <c r="AH447" s="22" t="s">
        <v>3433</v>
      </c>
      <c r="AI447" s="24"/>
      <c r="AJ44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47" s="2" t="str" cm="1">
        <f t="array" ref="AK447">IFERROR(_xlfn.TEXTJOIN("-",TRUE,INDEX(_xlfn.TEXTSPLIT(B447,"-"),1),INDEX(_xlfn.TEXTSPLIT(B447,"-"),2),INDEX(_xlfn.TEXTSPLIT(B447,"-"),4),INDEX(_xlfn.TEXTSPLIT(B447,"-"),5)),_xlfn.TEXTJOIN("-",TRUE,_xlfn.XLOOKUP(VALUE(INDEX(_xlfn.TEXTSPLIT(B447,"-"),4)),'DN轉換表(必要)'!A:A,'DN轉換表(必要)'!B:B,,0),INDEX(_xlfn.TEXTSPLIT(B447,"-"),1),INDEX(_xlfn.TEXTSPLIT(B447,"-"),2),INDEX(_xlfn.TEXTSPLIT(B447,"-"),3),INDEX(_xlfn.TEXTSPLIT(B447,"-"),4),INDEX(_xlfn.TEXTSPLIT(B447,"-"),5)))</f>
        <v>NG-0501-AA4B-NA</v>
      </c>
      <c r="AL447" s="2" t="str">
        <f>IF(ISNUMBER(IFERROR(_xlfn.XLOOKUP(表格1[[#This Row],[Line_No]],'TEMP VALUE'!A:A,'DRAWING LIST'!A:A,,0),"")),"v","")</f>
        <v/>
      </c>
      <c r="AM447" s="2" t="str">
        <f>_xlfn.XLOOKUP(表格1[[#This Row],[Series NO]], 版本控制!$A:$A, 版本控制!$E:$E, , 0, -1)</f>
        <v>啟用</v>
      </c>
    </row>
    <row r="448" spans="1:39" hidden="1">
      <c r="A448" s="18">
        <f>'圖號清單-114.04.25'!A448</f>
        <v>444</v>
      </c>
      <c r="B448" s="14" t="str">
        <f>_xlfn.XLOOKUP(表格1[[#This Row],[Series NO]],'圖號清單-114.04.25'!A:A,'圖號清單-114.04.25'!B:B,,0)</f>
        <v>NG-0502-25-AA4B-NA</v>
      </c>
      <c r="C448" s="3" t="str">
        <f>COUNTIF($AK$2:AK448, AK448) &amp; "/" &amp; COUNTIF($AK$2:$AK$3003, AK448)</f>
        <v>1/1</v>
      </c>
      <c r="D448" s="3" t="str">
        <f t="shared" si="14"/>
        <v>NG-0502-25-AA4B-NA</v>
      </c>
      <c r="E448" s="14" t="str" cm="1">
        <f t="array" ref="E448">IFERROR(_xlfn.TEXTJOIN("-",TRUE,_xlfn.XLOOKUP(VALUE(INDEX(_xlfn.TEXTSPLIT(B448,"-"),3)),'DN轉換表(必要)'!A:A,'DN轉換表(必要)'!B:B,,0),INDEX(_xlfn.TEXTSPLIT(B448,"-"),1),INDEX(_xlfn.TEXTSPLIT(B448,"-"),2),INDEX(_xlfn.TEXTSPLIT(B448,"-"),4),INDEX(_xlfn.TEXTSPLIT(B448,"-"),5)),_xlfn.TEXTJOIN("-",TRUE,_xlfn.XLOOKUP(VALUE(INDEX(_xlfn.TEXTSPLIT(B448,"-"),4)),'DN轉換表(必要)'!A:A,'DN轉換表(必要)'!B:B,,0),INDEX(_xlfn.TEXTSPLIT(B448,"-"),1),INDEX(_xlfn.TEXTSPLIT(B448,"-"),2),INDEX(_xlfn.TEXTSPLIT(B448,"-"),3),INDEX(_xlfn.TEXTSPLIT(B448,"-"),4),INDEX(_xlfn.TEXTSPLIT(B448,"-"),5)))</f>
        <v>1"-NG-0502-AA4B-NA</v>
      </c>
      <c r="F448" s="3" t="str">
        <f>IFERROR(_xlfn.XLOOKUP(_xlfn.CONCAT(表格1[[#This Row],[Series NO]],"_",SUBSTITUTE(F$1,"REV.","")),版本控制!$F:$F,版本控制!$C:$C,,0),"")</f>
        <v>04/22/'25</v>
      </c>
      <c r="G448" s="3" t="str">
        <f>IFERROR(_xlfn.XLOOKUP(_xlfn.CONCAT(表格1[[#This Row],[Series NO]],"_",SUBSTITUTE(G$1,"REV.","")),版本控制!$F:$F,版本控制!$C:$C,,0),"")</f>
        <v/>
      </c>
      <c r="H448" s="3" t="str">
        <f>IFERROR(_xlfn.XLOOKUP(_xlfn.CONCAT(表格1[[#This Row],[Series NO]],"_",SUBSTITUTE(H$1,"REV.","")),版本控制!$F:$F,版本控制!$C:$C,,0),"")</f>
        <v/>
      </c>
      <c r="I448" s="3" t="str">
        <f>IFERROR(_xlfn.XLOOKUP(_xlfn.CONCAT(表格1[[#This Row],[Series NO]],"_",SUBSTITUTE(I$1,"REV.","")),版本控制!$F:$F,版本控制!$C:$C,,0),"")</f>
        <v/>
      </c>
      <c r="J448" s="3" t="str">
        <f>IFERROR(_xlfn.XLOOKUP(_xlfn.CONCAT(表格1[[#This Row],[Series NO]],"_",SUBSTITUTE(J$1,"REV.","")),版本控制!$F:$F,版本控制!$C:$C,,0),"")</f>
        <v/>
      </c>
      <c r="K448" s="3" t="str" cm="1">
        <f t="array" ref="K448">INDEX(F$1:J$1,1,MATCH(1,1/($F448:J448&lt;&gt;"")))</f>
        <v>REV.1</v>
      </c>
      <c r="L448" s="3" t="str" cm="1">
        <f t="array" ref="L448">LOOKUP(2,1/($F448:J448&lt;&gt;""),$F448:J448)</f>
        <v>04/22/'25</v>
      </c>
      <c r="M448" s="3"/>
      <c r="N448" s="3" t="str">
        <f t="shared" si="15"/>
        <v>0444</v>
      </c>
      <c r="O448" s="28"/>
      <c r="P448" s="15"/>
      <c r="Q448" s="22" cm="1">
        <f t="array" ref="Q448">_xlfn.XLOOKUP(INDEX(_xlfn.TEXTSPLIT(表格1[[#This Row],[LINE   NUMBER]],"-"),1),'DN轉換表(必要)'!B:B,'DN轉換表(必要)'!C:C,,0)</f>
        <v>1</v>
      </c>
      <c r="R448" s="22" t="str" cm="1">
        <f t="array" ref="R448">IF(IFERROR(MATCH(INDEX(_xlfn.TEXTSPLIT(表格1[[#This Row],[LINE   NUMBER]],"-"),2),介質清單!I:I,0)&gt;=1,FALSE),"Trim",INDEX(_xlfn.TEXTSPLIT(表格1[[#This Row],[LINE   NUMBER]],"-"),2))</f>
        <v>NG</v>
      </c>
      <c r="S448" s="22" t="str" cm="1">
        <f t="array" ref="S44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0502</v>
      </c>
      <c r="T448" s="22" t="str" cm="1">
        <f t="array" ref="T448">IF(LEN(INDEX(_xlfn.TEXTSPLIT(表格1[[#This Row],[LINE   NUMBER]],"-"),4))=4,INDEX(_xlfn.TEXTSPLIT(表格1[[#This Row],[LINE   NUMBER]],"-"),4),IF(LEN(MID(E448,FIND("AA",E448,1),4))=4,MID(E448,FIND("AA",E448,1),4),"Wrong"))</f>
        <v>AA4B</v>
      </c>
      <c r="U448" s="22" t="str" cm="1">
        <f t="array" ref="U44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48" s="22" t="str">
        <f>_xlfn.XLOOKUP(表格1[[#This Row],[級數]],管道等级索引表!B:B,管道等级索引表!G:G,,0)</f>
        <v>A106 Gr.B</v>
      </c>
      <c r="W448" s="22" t="s">
        <v>5</v>
      </c>
      <c r="X448" s="22"/>
      <c r="Y448" s="22"/>
      <c r="Z448" s="22" t="str">
        <f>_xlfn.CONCAT(表格1[[#This Row],[系統]],"-",表格1[[#This Row],[編號]])</f>
        <v>NG-0502</v>
      </c>
      <c r="AA448" s="22"/>
      <c r="AB44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4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48" s="24"/>
      <c r="AE448" s="24" t="str" cm="1">
        <f t="array" ref="AE448">_xlfn.IFNA(_xlfn.XLOOKUP(表格1[[#This Row],[Series NO]],'依TP NO.篩選'!A:A,'依TP NO.篩選'!R:R,,0),_xlfn.XLOOKUP(VALUE(表格1[[#This Row],[Series NO]]),VALUE('依TP NO.篩選'!A:A),'依TP NO.篩選'!R:R,,0))</f>
        <v>TP-009/TP-021-VT</v>
      </c>
      <c r="AF448" s="24" t="str">
        <f>_xlfn.XLOOKUP(表格1[[#This Row],[系統]],介質清單!A:A,介質清單!B:B,,0)</f>
        <v>天然氣</v>
      </c>
      <c r="AG448" s="25"/>
      <c r="AH448" s="22" t="s">
        <v>3433</v>
      </c>
      <c r="AI448" s="24"/>
      <c r="AJ44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48" s="2" t="str" cm="1">
        <f t="array" ref="AK448">IFERROR(_xlfn.TEXTJOIN("-",TRUE,INDEX(_xlfn.TEXTSPLIT(B448,"-"),1),INDEX(_xlfn.TEXTSPLIT(B448,"-"),2),INDEX(_xlfn.TEXTSPLIT(B448,"-"),4),INDEX(_xlfn.TEXTSPLIT(B448,"-"),5)),_xlfn.TEXTJOIN("-",TRUE,_xlfn.XLOOKUP(VALUE(INDEX(_xlfn.TEXTSPLIT(B448,"-"),4)),'DN轉換表(必要)'!A:A,'DN轉換表(必要)'!B:B,,0),INDEX(_xlfn.TEXTSPLIT(B448,"-"),1),INDEX(_xlfn.TEXTSPLIT(B448,"-"),2),INDEX(_xlfn.TEXTSPLIT(B448,"-"),3),INDEX(_xlfn.TEXTSPLIT(B448,"-"),4),INDEX(_xlfn.TEXTSPLIT(B448,"-"),5)))</f>
        <v>NG-0502-AA4B-NA</v>
      </c>
      <c r="AL448" s="2" t="str">
        <f>IF(ISNUMBER(IFERROR(_xlfn.XLOOKUP(表格1[[#This Row],[Line_No]],'TEMP VALUE'!A:A,'DRAWING LIST'!A:A,,0),"")),"v","")</f>
        <v/>
      </c>
      <c r="AM448" s="2" t="str">
        <f>_xlfn.XLOOKUP(表格1[[#This Row],[Series NO]], 版本控制!$A:$A, 版本控制!$E:$E, , 0, -1)</f>
        <v>啟用</v>
      </c>
    </row>
    <row r="449" spans="1:39" hidden="1">
      <c r="A449" s="18">
        <f>'圖號清單-114.04.25'!A449</f>
        <v>445</v>
      </c>
      <c r="B449" s="14" t="str">
        <f>_xlfn.XLOOKUP(表格1[[#This Row],[Series NO]],'圖號清單-114.04.25'!A:A,'圖號清單-114.04.25'!B:B,,0)</f>
        <v>NG-0601-80-AA4B-NA-1-1</v>
      </c>
      <c r="C449" s="3" t="str">
        <f>COUNTIF($AK$2:AK449, AK449) &amp; "/" &amp; COUNTIF($AK$2:$AK$3003, AK449)</f>
        <v>1/5</v>
      </c>
      <c r="D449" s="3" t="str">
        <f t="shared" si="14"/>
        <v>NG-0601-80-AA4B-NA</v>
      </c>
      <c r="E449" s="14" t="str" cm="1">
        <f t="array" ref="E449">IFERROR(_xlfn.TEXTJOIN("-",TRUE,_xlfn.XLOOKUP(VALUE(INDEX(_xlfn.TEXTSPLIT(B449,"-"),3)),'DN轉換表(必要)'!A:A,'DN轉換表(必要)'!B:B,,0),INDEX(_xlfn.TEXTSPLIT(B449,"-"),1),INDEX(_xlfn.TEXTSPLIT(B449,"-"),2),INDEX(_xlfn.TEXTSPLIT(B449,"-"),4),INDEX(_xlfn.TEXTSPLIT(B449,"-"),5)),_xlfn.TEXTJOIN("-",TRUE,_xlfn.XLOOKUP(VALUE(INDEX(_xlfn.TEXTSPLIT(B449,"-"),4)),'DN轉換表(必要)'!A:A,'DN轉換表(必要)'!B:B,,0),INDEX(_xlfn.TEXTSPLIT(B449,"-"),1),INDEX(_xlfn.TEXTSPLIT(B449,"-"),2),INDEX(_xlfn.TEXTSPLIT(B449,"-"),3),INDEX(_xlfn.TEXTSPLIT(B449,"-"),4),INDEX(_xlfn.TEXTSPLIT(B449,"-"),5)))</f>
        <v>3"-NG-0601-AA4B-NA</v>
      </c>
      <c r="F449" s="3" t="str">
        <f>IFERROR(_xlfn.XLOOKUP(_xlfn.CONCAT(表格1[[#This Row],[Series NO]],"_",SUBSTITUTE(F$1,"REV.","")),版本控制!$F:$F,版本控制!$C:$C,,0),"")</f>
        <v>04/22/'25</v>
      </c>
      <c r="G449" s="3" t="str">
        <f>IFERROR(_xlfn.XLOOKUP(_xlfn.CONCAT(表格1[[#This Row],[Series NO]],"_",SUBSTITUTE(G$1,"REV.","")),版本控制!$F:$F,版本控制!$C:$C,,0),"")</f>
        <v/>
      </c>
      <c r="H449" s="3" t="str">
        <f>IFERROR(_xlfn.XLOOKUP(_xlfn.CONCAT(表格1[[#This Row],[Series NO]],"_",SUBSTITUTE(H$1,"REV.","")),版本控制!$F:$F,版本控制!$C:$C,,0),"")</f>
        <v/>
      </c>
      <c r="I449" s="3" t="str">
        <f>IFERROR(_xlfn.XLOOKUP(_xlfn.CONCAT(表格1[[#This Row],[Series NO]],"_",SUBSTITUTE(I$1,"REV.","")),版本控制!$F:$F,版本控制!$C:$C,,0),"")</f>
        <v/>
      </c>
      <c r="J449" s="3" t="str">
        <f>IFERROR(_xlfn.XLOOKUP(_xlfn.CONCAT(表格1[[#This Row],[Series NO]],"_",SUBSTITUTE(J$1,"REV.","")),版本控制!$F:$F,版本控制!$C:$C,,0),"")</f>
        <v/>
      </c>
      <c r="K449" s="3" t="str" cm="1">
        <f t="array" ref="K449">INDEX(F$1:J$1,1,MATCH(1,1/($F449:J449&lt;&gt;"")))</f>
        <v>REV.1</v>
      </c>
      <c r="L449" s="3" t="str" cm="1">
        <f t="array" ref="L449">LOOKUP(2,1/($F449:J449&lt;&gt;""),$F449:J449)</f>
        <v>04/22/'25</v>
      </c>
      <c r="M449" s="3"/>
      <c r="N449" s="3" t="str">
        <f t="shared" si="15"/>
        <v>0445</v>
      </c>
      <c r="O449" s="28"/>
      <c r="P449" s="15"/>
      <c r="Q449" s="22" cm="1">
        <f t="array" ref="Q449">_xlfn.XLOOKUP(INDEX(_xlfn.TEXTSPLIT(表格1[[#This Row],[LINE   NUMBER]],"-"),1),'DN轉換表(必要)'!B:B,'DN轉換表(必要)'!C:C,,0)</f>
        <v>3</v>
      </c>
      <c r="R449" s="22" t="str" cm="1">
        <f t="array" ref="R449">IF(IFERROR(MATCH(INDEX(_xlfn.TEXTSPLIT(表格1[[#This Row],[LINE   NUMBER]],"-"),2),介質清單!I:I,0)&gt;=1,FALSE),"Trim",INDEX(_xlfn.TEXTSPLIT(表格1[[#This Row],[LINE   NUMBER]],"-"),2))</f>
        <v>NG</v>
      </c>
      <c r="S449" s="22" t="str" cm="1">
        <f t="array" ref="S44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0601</v>
      </c>
      <c r="T449" s="22" t="str" cm="1">
        <f t="array" ref="T449">IF(LEN(INDEX(_xlfn.TEXTSPLIT(表格1[[#This Row],[LINE   NUMBER]],"-"),4))=4,INDEX(_xlfn.TEXTSPLIT(表格1[[#This Row],[LINE   NUMBER]],"-"),4),IF(LEN(MID(E449,FIND("AA",E449,1),4))=4,MID(E449,FIND("AA",E449,1),4),"Wrong"))</f>
        <v>AA4B</v>
      </c>
      <c r="U449" s="22" t="str" cm="1">
        <f t="array" ref="U44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49" s="22" t="str">
        <f>_xlfn.XLOOKUP(表格1[[#This Row],[級數]],管道等级索引表!B:B,管道等级索引表!G:G,,0)</f>
        <v>A106 Gr.B</v>
      </c>
      <c r="W449" s="22" t="s">
        <v>5</v>
      </c>
      <c r="X449" s="22"/>
      <c r="Y449" s="22"/>
      <c r="Z449" s="22" t="str">
        <f>_xlfn.CONCAT(表格1[[#This Row],[系統]],"-",表格1[[#This Row],[編號]])</f>
        <v>NG-0601</v>
      </c>
      <c r="AA449" s="22"/>
      <c r="AB44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4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49" s="24" t="str">
        <f>IFERROR(_xlfn.XLOOKUP(表格1[[#This Row],[Line_No]],管道特性一覽表!A:A,管道特性一覽表!P:P,,0),"")</f>
        <v>水</v>
      </c>
      <c r="AE449" s="24" t="str" cm="1">
        <f t="array" ref="AE449">_xlfn.IFNA(_xlfn.XLOOKUP(表格1[[#This Row],[Series NO]],'依TP NO.篩選'!A:A,'依TP NO.篩選'!R:R,,0),_xlfn.XLOOKUP(VALUE(表格1[[#This Row],[Series NO]]),VALUE('依TP NO.篩選'!A:A),'依TP NO.篩選'!R:R,,0))</f>
        <v>TP-009</v>
      </c>
      <c r="AF449" s="24" t="str">
        <f>_xlfn.XLOOKUP(表格1[[#This Row],[系統]],介質清單!A:A,介質清單!B:B,,0)</f>
        <v>天然氣</v>
      </c>
      <c r="AG449" s="25">
        <f>IFERROR(_xlfn.XLOOKUP(表格1[[#This Row],[Line_No]],管道特性一覽表!A:A,管道特性一覽表!R:R,,0),"")</f>
        <v>0.1</v>
      </c>
      <c r="AH449" s="22" t="s">
        <v>3433</v>
      </c>
      <c r="AI449" s="24"/>
      <c r="AJ44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49" s="2" t="str" cm="1">
        <f t="array" ref="AK449">IFERROR(_xlfn.TEXTJOIN("-",TRUE,INDEX(_xlfn.TEXTSPLIT(B449,"-"),1),INDEX(_xlfn.TEXTSPLIT(B449,"-"),2),INDEX(_xlfn.TEXTSPLIT(B449,"-"),4),INDEX(_xlfn.TEXTSPLIT(B449,"-"),5)),_xlfn.TEXTJOIN("-",TRUE,_xlfn.XLOOKUP(VALUE(INDEX(_xlfn.TEXTSPLIT(B449,"-"),4)),'DN轉換表(必要)'!A:A,'DN轉換表(必要)'!B:B,,0),INDEX(_xlfn.TEXTSPLIT(B449,"-"),1),INDEX(_xlfn.TEXTSPLIT(B449,"-"),2),INDEX(_xlfn.TEXTSPLIT(B449,"-"),3),INDEX(_xlfn.TEXTSPLIT(B449,"-"),4),INDEX(_xlfn.TEXTSPLIT(B449,"-"),5)))</f>
        <v>NG-0601-AA4B-NA</v>
      </c>
      <c r="AL449" s="2" t="str">
        <f>IF(ISNUMBER(IFERROR(_xlfn.XLOOKUP(表格1[[#This Row],[Line_No]],'TEMP VALUE'!A:A,'DRAWING LIST'!A:A,,0),"")),"v","")</f>
        <v/>
      </c>
      <c r="AM449" s="2" t="str">
        <f>_xlfn.XLOOKUP(表格1[[#This Row],[Series NO]], 版本控制!$A:$A, 版本控制!$E:$E, , 0, -1)</f>
        <v>啟用</v>
      </c>
    </row>
    <row r="450" spans="1:39" hidden="1">
      <c r="A450" s="18">
        <f>'圖號清單-114.04.25'!A450</f>
        <v>446</v>
      </c>
      <c r="B450" s="14" t="str">
        <f>_xlfn.XLOOKUP(表格1[[#This Row],[Series NO]],'圖號清單-114.04.25'!A:A,'圖號清單-114.04.25'!B:B,,0)</f>
        <v>NG-0601-80-AA4B-NA-1-2</v>
      </c>
      <c r="C450" s="3" t="str">
        <f>COUNTIF($AK$2:AK450, AK450) &amp; "/" &amp; COUNTIF($AK$2:$AK$3003, AK450)</f>
        <v>2/5</v>
      </c>
      <c r="D450" s="3" t="str">
        <f t="shared" si="14"/>
        <v>NG-0601-80-AA4B-NA</v>
      </c>
      <c r="E450" s="14" t="str" cm="1">
        <f t="array" ref="E450">IFERROR(_xlfn.TEXTJOIN("-",TRUE,_xlfn.XLOOKUP(VALUE(INDEX(_xlfn.TEXTSPLIT(B450,"-"),3)),'DN轉換表(必要)'!A:A,'DN轉換表(必要)'!B:B,,0),INDEX(_xlfn.TEXTSPLIT(B450,"-"),1),INDEX(_xlfn.TEXTSPLIT(B450,"-"),2),INDEX(_xlfn.TEXTSPLIT(B450,"-"),4),INDEX(_xlfn.TEXTSPLIT(B450,"-"),5)),_xlfn.TEXTJOIN("-",TRUE,_xlfn.XLOOKUP(VALUE(INDEX(_xlfn.TEXTSPLIT(B450,"-"),4)),'DN轉換表(必要)'!A:A,'DN轉換表(必要)'!B:B,,0),INDEX(_xlfn.TEXTSPLIT(B450,"-"),1),INDEX(_xlfn.TEXTSPLIT(B450,"-"),2),INDEX(_xlfn.TEXTSPLIT(B450,"-"),3),INDEX(_xlfn.TEXTSPLIT(B450,"-"),4),INDEX(_xlfn.TEXTSPLIT(B450,"-"),5)))</f>
        <v>3"-NG-0601-AA4B-NA</v>
      </c>
      <c r="F450" s="3" t="str">
        <f>IFERROR(_xlfn.XLOOKUP(_xlfn.CONCAT(表格1[[#This Row],[Series NO]],"_",SUBSTITUTE(F$1,"REV.","")),版本控制!$F:$F,版本控制!$C:$C,,0),"")</f>
        <v>04/22/'25</v>
      </c>
      <c r="G450" s="3" t="str">
        <f>IFERROR(_xlfn.XLOOKUP(_xlfn.CONCAT(表格1[[#This Row],[Series NO]],"_",SUBSTITUTE(G$1,"REV.","")),版本控制!$F:$F,版本控制!$C:$C,,0),"")</f>
        <v/>
      </c>
      <c r="H450" s="3" t="str">
        <f>IFERROR(_xlfn.XLOOKUP(_xlfn.CONCAT(表格1[[#This Row],[Series NO]],"_",SUBSTITUTE(H$1,"REV.","")),版本控制!$F:$F,版本控制!$C:$C,,0),"")</f>
        <v/>
      </c>
      <c r="I450" s="3" t="str">
        <f>IFERROR(_xlfn.XLOOKUP(_xlfn.CONCAT(表格1[[#This Row],[Series NO]],"_",SUBSTITUTE(I$1,"REV.","")),版本控制!$F:$F,版本控制!$C:$C,,0),"")</f>
        <v/>
      </c>
      <c r="J450" s="3" t="str">
        <f>IFERROR(_xlfn.XLOOKUP(_xlfn.CONCAT(表格1[[#This Row],[Series NO]],"_",SUBSTITUTE(J$1,"REV.","")),版本控制!$F:$F,版本控制!$C:$C,,0),"")</f>
        <v/>
      </c>
      <c r="K450" s="3" t="str" cm="1">
        <f t="array" ref="K450">INDEX(F$1:J$1,1,MATCH(1,1/($F450:J450&lt;&gt;"")))</f>
        <v>REV.1</v>
      </c>
      <c r="L450" s="3" t="str" cm="1">
        <f t="array" ref="L450">LOOKUP(2,1/($F450:J450&lt;&gt;""),$F450:J450)</f>
        <v>04/22/'25</v>
      </c>
      <c r="M450" s="3"/>
      <c r="N450" s="3" t="str">
        <f t="shared" si="15"/>
        <v>0446</v>
      </c>
      <c r="O450" s="28"/>
      <c r="P450" s="15"/>
      <c r="Q450" s="22" cm="1">
        <f t="array" ref="Q450">_xlfn.XLOOKUP(INDEX(_xlfn.TEXTSPLIT(表格1[[#This Row],[LINE   NUMBER]],"-"),1),'DN轉換表(必要)'!B:B,'DN轉換表(必要)'!C:C,,0)</f>
        <v>3</v>
      </c>
      <c r="R450" s="22" t="str" cm="1">
        <f t="array" ref="R450">IF(IFERROR(MATCH(INDEX(_xlfn.TEXTSPLIT(表格1[[#This Row],[LINE   NUMBER]],"-"),2),介質清單!I:I,0)&gt;=1,FALSE),"Trim",INDEX(_xlfn.TEXTSPLIT(表格1[[#This Row],[LINE   NUMBER]],"-"),2))</f>
        <v>NG</v>
      </c>
      <c r="S450" s="22" t="str" cm="1">
        <f t="array" ref="S45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0601</v>
      </c>
      <c r="T450" s="22" t="str" cm="1">
        <f t="array" ref="T450">IF(LEN(INDEX(_xlfn.TEXTSPLIT(表格1[[#This Row],[LINE   NUMBER]],"-"),4))=4,INDEX(_xlfn.TEXTSPLIT(表格1[[#This Row],[LINE   NUMBER]],"-"),4),IF(LEN(MID(E450,FIND("AA",E450,1),4))=4,MID(E450,FIND("AA",E450,1),4),"Wrong"))</f>
        <v>AA4B</v>
      </c>
      <c r="U450" s="22" t="str" cm="1">
        <f t="array" ref="U45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50" s="22" t="str">
        <f>_xlfn.XLOOKUP(表格1[[#This Row],[級數]],管道等级索引表!B:B,管道等级索引表!G:G,,0)</f>
        <v>A106 Gr.B</v>
      </c>
      <c r="W450" s="22" t="s">
        <v>5</v>
      </c>
      <c r="X450" s="22"/>
      <c r="Y450" s="22"/>
      <c r="Z450" s="22" t="str">
        <f>_xlfn.CONCAT(表格1[[#This Row],[系統]],"-",表格1[[#This Row],[編號]])</f>
        <v>NG-0601</v>
      </c>
      <c r="AA450" s="22"/>
      <c r="AB45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5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50" s="24" t="str">
        <f>IFERROR(_xlfn.XLOOKUP(表格1[[#This Row],[Line_No]],管道特性一覽表!A:A,管道特性一覽表!P:P,,0),"")</f>
        <v>水</v>
      </c>
      <c r="AE450" s="24" t="str" cm="1">
        <f t="array" ref="AE450">_xlfn.IFNA(_xlfn.XLOOKUP(表格1[[#This Row],[Series NO]],'依TP NO.篩選'!A:A,'依TP NO.篩選'!R:R,,0),_xlfn.XLOOKUP(VALUE(表格1[[#This Row],[Series NO]]),VALUE('依TP NO.篩選'!A:A),'依TP NO.篩選'!R:R,,0))</f>
        <v>TP-009</v>
      </c>
      <c r="AF450" s="24" t="str">
        <f>_xlfn.XLOOKUP(表格1[[#This Row],[系統]],介質清單!A:A,介質清單!B:B,,0)</f>
        <v>天然氣</v>
      </c>
      <c r="AG450" s="25">
        <f>IFERROR(_xlfn.XLOOKUP(表格1[[#This Row],[Line_No]],管道特性一覽表!A:A,管道特性一覽表!R:R,,0),"")</f>
        <v>0.1</v>
      </c>
      <c r="AH450" s="22" t="s">
        <v>3433</v>
      </c>
      <c r="AI450" s="24"/>
      <c r="AJ45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50" s="2" t="str" cm="1">
        <f t="array" ref="AK450">IFERROR(_xlfn.TEXTJOIN("-",TRUE,INDEX(_xlfn.TEXTSPLIT(B450,"-"),1),INDEX(_xlfn.TEXTSPLIT(B450,"-"),2),INDEX(_xlfn.TEXTSPLIT(B450,"-"),4),INDEX(_xlfn.TEXTSPLIT(B450,"-"),5)),_xlfn.TEXTJOIN("-",TRUE,_xlfn.XLOOKUP(VALUE(INDEX(_xlfn.TEXTSPLIT(B450,"-"),4)),'DN轉換表(必要)'!A:A,'DN轉換表(必要)'!B:B,,0),INDEX(_xlfn.TEXTSPLIT(B450,"-"),1),INDEX(_xlfn.TEXTSPLIT(B450,"-"),2),INDEX(_xlfn.TEXTSPLIT(B450,"-"),3),INDEX(_xlfn.TEXTSPLIT(B450,"-"),4),INDEX(_xlfn.TEXTSPLIT(B450,"-"),5)))</f>
        <v>NG-0601-AA4B-NA</v>
      </c>
      <c r="AL450" s="2" t="str">
        <f>IF(ISNUMBER(IFERROR(_xlfn.XLOOKUP(表格1[[#This Row],[Line_No]],'TEMP VALUE'!A:A,'DRAWING LIST'!A:A,,0),"")),"v","")</f>
        <v/>
      </c>
      <c r="AM450" s="2" t="str">
        <f>_xlfn.XLOOKUP(表格1[[#This Row],[Series NO]], 版本控制!$A:$A, 版本控制!$E:$E, , 0, -1)</f>
        <v>啟用</v>
      </c>
    </row>
    <row r="451" spans="1:39" hidden="1">
      <c r="A451" s="18">
        <f>'圖號清單-114.04.25'!A451</f>
        <v>447</v>
      </c>
      <c r="B451" s="14" t="str">
        <f>_xlfn.XLOOKUP(表格1[[#This Row],[Series NO]],'圖號清單-114.04.25'!A:A,'圖號清單-114.04.25'!B:B,,0)</f>
        <v>NG-0601-80-AA4B-NA-1-3</v>
      </c>
      <c r="C451" s="3" t="str">
        <f>COUNTIF($AK$2:AK451, AK451) &amp; "/" &amp; COUNTIF($AK$2:$AK$3003, AK451)</f>
        <v>3/5</v>
      </c>
      <c r="D451" s="3" t="str">
        <f t="shared" si="14"/>
        <v>NG-0601-80-AA4B-NA</v>
      </c>
      <c r="E451" s="14" t="str" cm="1">
        <f t="array" ref="E451">IFERROR(_xlfn.TEXTJOIN("-",TRUE,_xlfn.XLOOKUP(VALUE(INDEX(_xlfn.TEXTSPLIT(B451,"-"),3)),'DN轉換表(必要)'!A:A,'DN轉換表(必要)'!B:B,,0),INDEX(_xlfn.TEXTSPLIT(B451,"-"),1),INDEX(_xlfn.TEXTSPLIT(B451,"-"),2),INDEX(_xlfn.TEXTSPLIT(B451,"-"),4),INDEX(_xlfn.TEXTSPLIT(B451,"-"),5)),_xlfn.TEXTJOIN("-",TRUE,_xlfn.XLOOKUP(VALUE(INDEX(_xlfn.TEXTSPLIT(B451,"-"),4)),'DN轉換表(必要)'!A:A,'DN轉換表(必要)'!B:B,,0),INDEX(_xlfn.TEXTSPLIT(B451,"-"),1),INDEX(_xlfn.TEXTSPLIT(B451,"-"),2),INDEX(_xlfn.TEXTSPLIT(B451,"-"),3),INDEX(_xlfn.TEXTSPLIT(B451,"-"),4),INDEX(_xlfn.TEXTSPLIT(B451,"-"),5)))</f>
        <v>3"-NG-0601-AA4B-NA</v>
      </c>
      <c r="F451" s="3" t="str">
        <f>IFERROR(_xlfn.XLOOKUP(_xlfn.CONCAT(表格1[[#This Row],[Series NO]],"_",SUBSTITUTE(F$1,"REV.","")),版本控制!$F:$F,版本控制!$C:$C,,0),"")</f>
        <v>04/22/'25</v>
      </c>
      <c r="G451" s="3" t="str">
        <f>IFERROR(_xlfn.XLOOKUP(_xlfn.CONCAT(表格1[[#This Row],[Series NO]],"_",SUBSTITUTE(G$1,"REV.","")),版本控制!$F:$F,版本控制!$C:$C,,0),"")</f>
        <v/>
      </c>
      <c r="H451" s="3" t="str">
        <f>IFERROR(_xlfn.XLOOKUP(_xlfn.CONCAT(表格1[[#This Row],[Series NO]],"_",SUBSTITUTE(H$1,"REV.","")),版本控制!$F:$F,版本控制!$C:$C,,0),"")</f>
        <v/>
      </c>
      <c r="I451" s="3" t="str">
        <f>IFERROR(_xlfn.XLOOKUP(_xlfn.CONCAT(表格1[[#This Row],[Series NO]],"_",SUBSTITUTE(I$1,"REV.","")),版本控制!$F:$F,版本控制!$C:$C,,0),"")</f>
        <v/>
      </c>
      <c r="J451" s="3" t="str">
        <f>IFERROR(_xlfn.XLOOKUP(_xlfn.CONCAT(表格1[[#This Row],[Series NO]],"_",SUBSTITUTE(J$1,"REV.","")),版本控制!$F:$F,版本控制!$C:$C,,0),"")</f>
        <v/>
      </c>
      <c r="K451" s="3" t="str" cm="1">
        <f t="array" ref="K451">INDEX(F$1:J$1,1,MATCH(1,1/($F451:J451&lt;&gt;"")))</f>
        <v>REV.1</v>
      </c>
      <c r="L451" s="3" t="str" cm="1">
        <f t="array" ref="L451">LOOKUP(2,1/($F451:J451&lt;&gt;""),$F451:J451)</f>
        <v>04/22/'25</v>
      </c>
      <c r="M451" s="3"/>
      <c r="N451" s="3" t="str">
        <f t="shared" si="15"/>
        <v>0447</v>
      </c>
      <c r="O451" s="28"/>
      <c r="P451" s="15"/>
      <c r="Q451" s="22" cm="1">
        <f t="array" ref="Q451">_xlfn.XLOOKUP(INDEX(_xlfn.TEXTSPLIT(表格1[[#This Row],[LINE   NUMBER]],"-"),1),'DN轉換表(必要)'!B:B,'DN轉換表(必要)'!C:C,,0)</f>
        <v>3</v>
      </c>
      <c r="R451" s="22" t="str" cm="1">
        <f t="array" ref="R451">IF(IFERROR(MATCH(INDEX(_xlfn.TEXTSPLIT(表格1[[#This Row],[LINE   NUMBER]],"-"),2),介質清單!I:I,0)&gt;=1,FALSE),"Trim",INDEX(_xlfn.TEXTSPLIT(表格1[[#This Row],[LINE   NUMBER]],"-"),2))</f>
        <v>NG</v>
      </c>
      <c r="S451" s="22" t="str" cm="1">
        <f t="array" ref="S45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0601</v>
      </c>
      <c r="T451" s="22" t="str" cm="1">
        <f t="array" ref="T451">IF(LEN(INDEX(_xlfn.TEXTSPLIT(表格1[[#This Row],[LINE   NUMBER]],"-"),4))=4,INDEX(_xlfn.TEXTSPLIT(表格1[[#This Row],[LINE   NUMBER]],"-"),4),IF(LEN(MID(E451,FIND("AA",E451,1),4))=4,MID(E451,FIND("AA",E451,1),4),"Wrong"))</f>
        <v>AA4B</v>
      </c>
      <c r="U451" s="22" t="str" cm="1">
        <f t="array" ref="U45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51" s="22" t="str">
        <f>_xlfn.XLOOKUP(表格1[[#This Row],[級數]],管道等级索引表!B:B,管道等级索引表!G:G,,0)</f>
        <v>A106 Gr.B</v>
      </c>
      <c r="W451" s="22" t="s">
        <v>5</v>
      </c>
      <c r="X451" s="22"/>
      <c r="Y451" s="22"/>
      <c r="Z451" s="22" t="str">
        <f>_xlfn.CONCAT(表格1[[#This Row],[系統]],"-",表格1[[#This Row],[編號]])</f>
        <v>NG-0601</v>
      </c>
      <c r="AA451" s="22"/>
      <c r="AB45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5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51" s="24" t="str">
        <f>IFERROR(_xlfn.XLOOKUP(表格1[[#This Row],[Line_No]],管道特性一覽表!A:A,管道特性一覽表!P:P,,0),"")</f>
        <v>水</v>
      </c>
      <c r="AE451" s="24" t="str" cm="1">
        <f t="array" ref="AE451">_xlfn.IFNA(_xlfn.XLOOKUP(表格1[[#This Row],[Series NO]],'依TP NO.篩選'!A:A,'依TP NO.篩選'!R:R,,0),_xlfn.XLOOKUP(VALUE(表格1[[#This Row],[Series NO]]),VALUE('依TP NO.篩選'!A:A),'依TP NO.篩選'!R:R,,0))</f>
        <v>TP-009</v>
      </c>
      <c r="AF451" s="24" t="str">
        <f>_xlfn.XLOOKUP(表格1[[#This Row],[系統]],介質清單!A:A,介質清單!B:B,,0)</f>
        <v>天然氣</v>
      </c>
      <c r="AG451" s="25">
        <f>IFERROR(_xlfn.XLOOKUP(表格1[[#This Row],[Line_No]],管道特性一覽表!A:A,管道特性一覽表!R:R,,0),"")</f>
        <v>0.1</v>
      </c>
      <c r="AH451" s="22" t="s">
        <v>3433</v>
      </c>
      <c r="AI451" s="24"/>
      <c r="AJ45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51" s="2" t="str" cm="1">
        <f t="array" ref="AK451">IFERROR(_xlfn.TEXTJOIN("-",TRUE,INDEX(_xlfn.TEXTSPLIT(B451,"-"),1),INDEX(_xlfn.TEXTSPLIT(B451,"-"),2),INDEX(_xlfn.TEXTSPLIT(B451,"-"),4),INDEX(_xlfn.TEXTSPLIT(B451,"-"),5)),_xlfn.TEXTJOIN("-",TRUE,_xlfn.XLOOKUP(VALUE(INDEX(_xlfn.TEXTSPLIT(B451,"-"),4)),'DN轉換表(必要)'!A:A,'DN轉換表(必要)'!B:B,,0),INDEX(_xlfn.TEXTSPLIT(B451,"-"),1),INDEX(_xlfn.TEXTSPLIT(B451,"-"),2),INDEX(_xlfn.TEXTSPLIT(B451,"-"),3),INDEX(_xlfn.TEXTSPLIT(B451,"-"),4),INDEX(_xlfn.TEXTSPLIT(B451,"-"),5)))</f>
        <v>NG-0601-AA4B-NA</v>
      </c>
      <c r="AL451" s="2" t="str">
        <f>IF(ISNUMBER(IFERROR(_xlfn.XLOOKUP(表格1[[#This Row],[Line_No]],'TEMP VALUE'!A:A,'DRAWING LIST'!A:A,,0),"")),"v","")</f>
        <v/>
      </c>
      <c r="AM451" s="2" t="str">
        <f>_xlfn.XLOOKUP(表格1[[#This Row],[Series NO]], 版本控制!$A:$A, 版本控制!$E:$E, , 0, -1)</f>
        <v>啟用</v>
      </c>
    </row>
    <row r="452" spans="1:39" hidden="1">
      <c r="A452" s="18">
        <f>'圖號清單-114.04.25'!A452</f>
        <v>448</v>
      </c>
      <c r="B452" s="14" t="str">
        <f>_xlfn.XLOOKUP(表格1[[#This Row],[Series NO]],'圖號清單-114.04.25'!A:A,'圖號清單-114.04.25'!B:B,,0)</f>
        <v>NG-0601-80-AA4B-NA-2</v>
      </c>
      <c r="C452" s="3" t="str">
        <f>COUNTIF($AK$2:AK452, AK452) &amp; "/" &amp; COUNTIF($AK$2:$AK$3003, AK452)</f>
        <v>4/5</v>
      </c>
      <c r="D452" s="3" t="str">
        <f t="shared" ref="D452:D515" si="16">_xlfn.TEXTJOIN("-",TRUE,INDEX(_xlfn.TEXTSPLIT(B452,"-"),1),INDEX(_xlfn.TEXTSPLIT(B452,"-"),2),INDEX(_xlfn.TEXTSPLIT(B452,"-"),3),INDEX(_xlfn.TEXTSPLIT(B452,"-"),4),INDEX(_xlfn.TEXTSPLIT(B452,"-"),5))</f>
        <v>NG-0601-80-AA4B-NA</v>
      </c>
      <c r="E452" s="14" t="str" cm="1">
        <f t="array" ref="E452">IFERROR(_xlfn.TEXTJOIN("-",TRUE,_xlfn.XLOOKUP(VALUE(INDEX(_xlfn.TEXTSPLIT(B452,"-"),3)),'DN轉換表(必要)'!A:A,'DN轉換表(必要)'!B:B,,0),INDEX(_xlfn.TEXTSPLIT(B452,"-"),1),INDEX(_xlfn.TEXTSPLIT(B452,"-"),2),INDEX(_xlfn.TEXTSPLIT(B452,"-"),4),INDEX(_xlfn.TEXTSPLIT(B452,"-"),5)),_xlfn.TEXTJOIN("-",TRUE,_xlfn.XLOOKUP(VALUE(INDEX(_xlfn.TEXTSPLIT(B452,"-"),4)),'DN轉換表(必要)'!A:A,'DN轉換表(必要)'!B:B,,0),INDEX(_xlfn.TEXTSPLIT(B452,"-"),1),INDEX(_xlfn.TEXTSPLIT(B452,"-"),2),INDEX(_xlfn.TEXTSPLIT(B452,"-"),3),INDEX(_xlfn.TEXTSPLIT(B452,"-"),4),INDEX(_xlfn.TEXTSPLIT(B452,"-"),5)))</f>
        <v>3"-NG-0601-AA4B-NA</v>
      </c>
      <c r="F452" s="3" t="str">
        <f>IFERROR(_xlfn.XLOOKUP(_xlfn.CONCAT(表格1[[#This Row],[Series NO]],"_",SUBSTITUTE(F$1,"REV.","")),版本控制!$F:$F,版本控制!$C:$C,,0),"")</f>
        <v>04/22/'25</v>
      </c>
      <c r="G452" s="3" t="str">
        <f>IFERROR(_xlfn.XLOOKUP(_xlfn.CONCAT(表格1[[#This Row],[Series NO]],"_",SUBSTITUTE(G$1,"REV.","")),版本控制!$F:$F,版本控制!$C:$C,,0),"")</f>
        <v/>
      </c>
      <c r="H452" s="3" t="str">
        <f>IFERROR(_xlfn.XLOOKUP(_xlfn.CONCAT(表格1[[#This Row],[Series NO]],"_",SUBSTITUTE(H$1,"REV.","")),版本控制!$F:$F,版本控制!$C:$C,,0),"")</f>
        <v/>
      </c>
      <c r="I452" s="3" t="str">
        <f>IFERROR(_xlfn.XLOOKUP(_xlfn.CONCAT(表格1[[#This Row],[Series NO]],"_",SUBSTITUTE(I$1,"REV.","")),版本控制!$F:$F,版本控制!$C:$C,,0),"")</f>
        <v/>
      </c>
      <c r="J452" s="3" t="str">
        <f>IFERROR(_xlfn.XLOOKUP(_xlfn.CONCAT(表格1[[#This Row],[Series NO]],"_",SUBSTITUTE(J$1,"REV.","")),版本控制!$F:$F,版本控制!$C:$C,,0),"")</f>
        <v/>
      </c>
      <c r="K452" s="3" t="str" cm="1">
        <f t="array" ref="K452">INDEX(F$1:J$1,1,MATCH(1,1/($F452:J452&lt;&gt;"")))</f>
        <v>REV.1</v>
      </c>
      <c r="L452" s="3" t="str" cm="1">
        <f t="array" ref="L452">LOOKUP(2,1/($F452:J452&lt;&gt;""),$F452:J452)</f>
        <v>04/22/'25</v>
      </c>
      <c r="M452" s="3"/>
      <c r="N452" s="3" t="str">
        <f t="shared" si="15"/>
        <v>0448</v>
      </c>
      <c r="O452" s="28"/>
      <c r="P452" s="15"/>
      <c r="Q452" s="22" cm="1">
        <f t="array" ref="Q452">_xlfn.XLOOKUP(INDEX(_xlfn.TEXTSPLIT(表格1[[#This Row],[LINE   NUMBER]],"-"),1),'DN轉換表(必要)'!B:B,'DN轉換表(必要)'!C:C,,0)</f>
        <v>3</v>
      </c>
      <c r="R452" s="22" t="str" cm="1">
        <f t="array" ref="R452">IF(IFERROR(MATCH(INDEX(_xlfn.TEXTSPLIT(表格1[[#This Row],[LINE   NUMBER]],"-"),2),介質清單!I:I,0)&gt;=1,FALSE),"Trim",INDEX(_xlfn.TEXTSPLIT(表格1[[#This Row],[LINE   NUMBER]],"-"),2))</f>
        <v>NG</v>
      </c>
      <c r="S452" s="22" t="str" cm="1">
        <f t="array" ref="S45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0601</v>
      </c>
      <c r="T452" s="22" t="str" cm="1">
        <f t="array" ref="T452">IF(LEN(INDEX(_xlfn.TEXTSPLIT(表格1[[#This Row],[LINE   NUMBER]],"-"),4))=4,INDEX(_xlfn.TEXTSPLIT(表格1[[#This Row],[LINE   NUMBER]],"-"),4),IF(LEN(MID(E452,FIND("AA",E452,1),4))=4,MID(E452,FIND("AA",E452,1),4),"Wrong"))</f>
        <v>AA4B</v>
      </c>
      <c r="U452" s="22" t="str" cm="1">
        <f t="array" ref="U45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52" s="22" t="str">
        <f>_xlfn.XLOOKUP(表格1[[#This Row],[級數]],管道等级索引表!B:B,管道等级索引表!G:G,,0)</f>
        <v>A106 Gr.B</v>
      </c>
      <c r="W452" s="22" t="s">
        <v>5</v>
      </c>
      <c r="X452" s="22"/>
      <c r="Y452" s="22"/>
      <c r="Z452" s="22" t="str">
        <f>_xlfn.CONCAT(表格1[[#This Row],[系統]],"-",表格1[[#This Row],[編號]])</f>
        <v>NG-0601</v>
      </c>
      <c r="AA452" s="22"/>
      <c r="AB45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5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52" s="24" t="str">
        <f>IFERROR(_xlfn.XLOOKUP(表格1[[#This Row],[Line_No]],管道特性一覽表!A:A,管道特性一覽表!P:P,,0),"")</f>
        <v>水</v>
      </c>
      <c r="AE452" s="24" t="str" cm="1">
        <f t="array" ref="AE452">_xlfn.IFNA(_xlfn.XLOOKUP(表格1[[#This Row],[Series NO]],'依TP NO.篩選'!A:A,'依TP NO.篩選'!R:R,,0),_xlfn.XLOOKUP(VALUE(表格1[[#This Row],[Series NO]]),VALUE('依TP NO.篩選'!A:A),'依TP NO.篩選'!R:R,,0))</f>
        <v>TP-009</v>
      </c>
      <c r="AF452" s="24" t="str">
        <f>_xlfn.XLOOKUP(表格1[[#This Row],[系統]],介質清單!A:A,介質清單!B:B,,0)</f>
        <v>天然氣</v>
      </c>
      <c r="AG452" s="25">
        <f>IFERROR(_xlfn.XLOOKUP(表格1[[#This Row],[Line_No]],管道特性一覽表!A:A,管道特性一覽表!R:R,,0),"")</f>
        <v>0.1</v>
      </c>
      <c r="AH452" s="22" t="s">
        <v>3433</v>
      </c>
      <c r="AI452" s="24"/>
      <c r="AJ45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52" s="2" t="str" cm="1">
        <f t="array" ref="AK452">IFERROR(_xlfn.TEXTJOIN("-",TRUE,INDEX(_xlfn.TEXTSPLIT(B452,"-"),1),INDEX(_xlfn.TEXTSPLIT(B452,"-"),2),INDEX(_xlfn.TEXTSPLIT(B452,"-"),4),INDEX(_xlfn.TEXTSPLIT(B452,"-"),5)),_xlfn.TEXTJOIN("-",TRUE,_xlfn.XLOOKUP(VALUE(INDEX(_xlfn.TEXTSPLIT(B452,"-"),4)),'DN轉換表(必要)'!A:A,'DN轉換表(必要)'!B:B,,0),INDEX(_xlfn.TEXTSPLIT(B452,"-"),1),INDEX(_xlfn.TEXTSPLIT(B452,"-"),2),INDEX(_xlfn.TEXTSPLIT(B452,"-"),3),INDEX(_xlfn.TEXTSPLIT(B452,"-"),4),INDEX(_xlfn.TEXTSPLIT(B452,"-"),5)))</f>
        <v>NG-0601-AA4B-NA</v>
      </c>
      <c r="AL452" s="2" t="str">
        <f>IF(ISNUMBER(IFERROR(_xlfn.XLOOKUP(表格1[[#This Row],[Line_No]],'TEMP VALUE'!A:A,'DRAWING LIST'!A:A,,0),"")),"v","")</f>
        <v/>
      </c>
      <c r="AM452" s="2" t="str">
        <f>_xlfn.XLOOKUP(表格1[[#This Row],[Series NO]], 版本控制!$A:$A, 版本控制!$E:$E, , 0, -1)</f>
        <v>啟用</v>
      </c>
    </row>
    <row r="453" spans="1:39" hidden="1">
      <c r="A453" s="18">
        <f>'圖號清單-114.04.25'!A453</f>
        <v>449</v>
      </c>
      <c r="B453" s="14" t="str">
        <f>_xlfn.XLOOKUP(表格1[[#This Row],[Series NO]],'圖號清單-114.04.25'!A:A,'圖號清單-114.04.25'!B:B,,0)</f>
        <v>NG-0601-80-AA4B-NA-3</v>
      </c>
      <c r="C453" s="3" t="str">
        <f>COUNTIF($AK$2:AK453, AK453) &amp; "/" &amp; COUNTIF($AK$2:$AK$3003, AK453)</f>
        <v>5/5</v>
      </c>
      <c r="D453" s="3" t="str">
        <f t="shared" si="16"/>
        <v>NG-0601-80-AA4B-NA</v>
      </c>
      <c r="E453" s="14" t="str" cm="1">
        <f t="array" ref="E453">IFERROR(_xlfn.TEXTJOIN("-",TRUE,_xlfn.XLOOKUP(VALUE(INDEX(_xlfn.TEXTSPLIT(B453,"-"),3)),'DN轉換表(必要)'!A:A,'DN轉換表(必要)'!B:B,,0),INDEX(_xlfn.TEXTSPLIT(B453,"-"),1),INDEX(_xlfn.TEXTSPLIT(B453,"-"),2),INDEX(_xlfn.TEXTSPLIT(B453,"-"),4),INDEX(_xlfn.TEXTSPLIT(B453,"-"),5)),_xlfn.TEXTJOIN("-",TRUE,_xlfn.XLOOKUP(VALUE(INDEX(_xlfn.TEXTSPLIT(B453,"-"),4)),'DN轉換表(必要)'!A:A,'DN轉換表(必要)'!B:B,,0),INDEX(_xlfn.TEXTSPLIT(B453,"-"),1),INDEX(_xlfn.TEXTSPLIT(B453,"-"),2),INDEX(_xlfn.TEXTSPLIT(B453,"-"),3),INDEX(_xlfn.TEXTSPLIT(B453,"-"),4),INDEX(_xlfn.TEXTSPLIT(B453,"-"),5)))</f>
        <v>3"-NG-0601-AA4B-NA</v>
      </c>
      <c r="F453" s="3" t="str">
        <f>IFERROR(_xlfn.XLOOKUP(_xlfn.CONCAT(表格1[[#This Row],[Series NO]],"_",SUBSTITUTE(F$1,"REV.","")),版本控制!$F:$F,版本控制!$C:$C,,0),"")</f>
        <v>04/22/'25</v>
      </c>
      <c r="G453" s="3" t="str">
        <f>IFERROR(_xlfn.XLOOKUP(_xlfn.CONCAT(表格1[[#This Row],[Series NO]],"_",SUBSTITUTE(G$1,"REV.","")),版本控制!$F:$F,版本控制!$C:$C,,0),"")</f>
        <v/>
      </c>
      <c r="H453" s="3" t="str">
        <f>IFERROR(_xlfn.XLOOKUP(_xlfn.CONCAT(表格1[[#This Row],[Series NO]],"_",SUBSTITUTE(H$1,"REV.","")),版本控制!$F:$F,版本控制!$C:$C,,0),"")</f>
        <v/>
      </c>
      <c r="I453" s="3" t="str">
        <f>IFERROR(_xlfn.XLOOKUP(_xlfn.CONCAT(表格1[[#This Row],[Series NO]],"_",SUBSTITUTE(I$1,"REV.","")),版本控制!$F:$F,版本控制!$C:$C,,0),"")</f>
        <v/>
      </c>
      <c r="J453" s="3" t="str">
        <f>IFERROR(_xlfn.XLOOKUP(_xlfn.CONCAT(表格1[[#This Row],[Series NO]],"_",SUBSTITUTE(J$1,"REV.","")),版本控制!$F:$F,版本控制!$C:$C,,0),"")</f>
        <v/>
      </c>
      <c r="K453" s="3" t="str" cm="1">
        <f t="array" ref="K453">INDEX(F$1:J$1,1,MATCH(1,1/($F453:J453&lt;&gt;"")))</f>
        <v>REV.1</v>
      </c>
      <c r="L453" s="3" t="str" cm="1">
        <f t="array" ref="L453">LOOKUP(2,1/($F453:J453&lt;&gt;""),$F453:J453)</f>
        <v>04/22/'25</v>
      </c>
      <c r="M453" s="3"/>
      <c r="N453" s="3" t="str">
        <f t="shared" si="15"/>
        <v>0449</v>
      </c>
      <c r="O453" s="28"/>
      <c r="P453" s="15"/>
      <c r="Q453" s="22" cm="1">
        <f t="array" ref="Q453">_xlfn.XLOOKUP(INDEX(_xlfn.TEXTSPLIT(表格1[[#This Row],[LINE   NUMBER]],"-"),1),'DN轉換表(必要)'!B:B,'DN轉換表(必要)'!C:C,,0)</f>
        <v>3</v>
      </c>
      <c r="R453" s="22" t="str" cm="1">
        <f t="array" ref="R453">IF(IFERROR(MATCH(INDEX(_xlfn.TEXTSPLIT(表格1[[#This Row],[LINE   NUMBER]],"-"),2),介質清單!I:I,0)&gt;=1,FALSE),"Trim",INDEX(_xlfn.TEXTSPLIT(表格1[[#This Row],[LINE   NUMBER]],"-"),2))</f>
        <v>NG</v>
      </c>
      <c r="S453" s="22" t="str" cm="1">
        <f t="array" ref="S45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0601</v>
      </c>
      <c r="T453" s="22" t="str" cm="1">
        <f t="array" ref="T453">IF(LEN(INDEX(_xlfn.TEXTSPLIT(表格1[[#This Row],[LINE   NUMBER]],"-"),4))=4,INDEX(_xlfn.TEXTSPLIT(表格1[[#This Row],[LINE   NUMBER]],"-"),4),IF(LEN(MID(E453,FIND("AA",E453,1),4))=4,MID(E453,FIND("AA",E453,1),4),"Wrong"))</f>
        <v>AA4B</v>
      </c>
      <c r="U453" s="22" t="str" cm="1">
        <f t="array" ref="U45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53" s="22" t="str">
        <f>_xlfn.XLOOKUP(表格1[[#This Row],[級數]],管道等级索引表!B:B,管道等级索引表!G:G,,0)</f>
        <v>A106 Gr.B</v>
      </c>
      <c r="W453" s="22" t="s">
        <v>5</v>
      </c>
      <c r="X453" s="22"/>
      <c r="Y453" s="22"/>
      <c r="Z453" s="22" t="str">
        <f>_xlfn.CONCAT(表格1[[#This Row],[系統]],"-",表格1[[#This Row],[編號]])</f>
        <v>NG-0601</v>
      </c>
      <c r="AA453" s="22"/>
      <c r="AB45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5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53" s="24" t="str">
        <f>IFERROR(_xlfn.XLOOKUP(表格1[[#This Row],[Line_No]],管道特性一覽表!A:A,管道特性一覽表!P:P,,0),"")</f>
        <v>水</v>
      </c>
      <c r="AE453" s="24" t="str" cm="1">
        <f t="array" ref="AE453">_xlfn.IFNA(_xlfn.XLOOKUP(表格1[[#This Row],[Series NO]],'依TP NO.篩選'!A:A,'依TP NO.篩選'!R:R,,0),_xlfn.XLOOKUP(VALUE(表格1[[#This Row],[Series NO]]),VALUE('依TP NO.篩選'!A:A),'依TP NO.篩選'!R:R,,0))</f>
        <v>TP-009</v>
      </c>
      <c r="AF453" s="24" t="str">
        <f>_xlfn.XLOOKUP(表格1[[#This Row],[系統]],介質清單!A:A,介質清單!B:B,,0)</f>
        <v>天然氣</v>
      </c>
      <c r="AG453" s="25">
        <f>IFERROR(_xlfn.XLOOKUP(表格1[[#This Row],[Line_No]],管道特性一覽表!A:A,管道特性一覽表!R:R,,0),"")</f>
        <v>0.1</v>
      </c>
      <c r="AH453" s="22" t="s">
        <v>3433</v>
      </c>
      <c r="AI453" s="24"/>
      <c r="AJ45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53" s="2" t="str" cm="1">
        <f t="array" ref="AK453">IFERROR(_xlfn.TEXTJOIN("-",TRUE,INDEX(_xlfn.TEXTSPLIT(B453,"-"),1),INDEX(_xlfn.TEXTSPLIT(B453,"-"),2),INDEX(_xlfn.TEXTSPLIT(B453,"-"),4),INDEX(_xlfn.TEXTSPLIT(B453,"-"),5)),_xlfn.TEXTJOIN("-",TRUE,_xlfn.XLOOKUP(VALUE(INDEX(_xlfn.TEXTSPLIT(B453,"-"),4)),'DN轉換表(必要)'!A:A,'DN轉換表(必要)'!B:B,,0),INDEX(_xlfn.TEXTSPLIT(B453,"-"),1),INDEX(_xlfn.TEXTSPLIT(B453,"-"),2),INDEX(_xlfn.TEXTSPLIT(B453,"-"),3),INDEX(_xlfn.TEXTSPLIT(B453,"-"),4),INDEX(_xlfn.TEXTSPLIT(B453,"-"),5)))</f>
        <v>NG-0601-AA4B-NA</v>
      </c>
      <c r="AL453" s="2" t="str">
        <f>IF(ISNUMBER(IFERROR(_xlfn.XLOOKUP(表格1[[#This Row],[Line_No]],'TEMP VALUE'!A:A,'DRAWING LIST'!A:A,,0),"")),"v","")</f>
        <v/>
      </c>
      <c r="AM453" s="2" t="str">
        <f>_xlfn.XLOOKUP(表格1[[#This Row],[Series NO]], 版本控制!$A:$A, 版本控制!$E:$E, , 0, -1)</f>
        <v>啟用</v>
      </c>
    </row>
    <row r="454" spans="1:39" hidden="1">
      <c r="A454" s="18">
        <f>'圖號清單-114.04.25'!A454</f>
        <v>450</v>
      </c>
      <c r="B454" s="14" t="str">
        <f>_xlfn.XLOOKUP(表格1[[#This Row],[Series NO]],'圖號清單-114.04.25'!A:A,'圖號清單-114.04.25'!B:B,,0)</f>
        <v>NG-0602-25-AA4B-NA</v>
      </c>
      <c r="C454" s="3" t="str">
        <f>COUNTIF($AK$2:AK454, AK454) &amp; "/" &amp; COUNTIF($AK$2:$AK$3003, AK454)</f>
        <v>1/1</v>
      </c>
      <c r="D454" s="3" t="str">
        <f t="shared" si="16"/>
        <v>NG-0602-25-AA4B-NA</v>
      </c>
      <c r="E454" s="14" t="str" cm="1">
        <f t="array" ref="E454">IFERROR(_xlfn.TEXTJOIN("-",TRUE,_xlfn.XLOOKUP(VALUE(INDEX(_xlfn.TEXTSPLIT(B454,"-"),3)),'DN轉換表(必要)'!A:A,'DN轉換表(必要)'!B:B,,0),INDEX(_xlfn.TEXTSPLIT(B454,"-"),1),INDEX(_xlfn.TEXTSPLIT(B454,"-"),2),INDEX(_xlfn.TEXTSPLIT(B454,"-"),4),INDEX(_xlfn.TEXTSPLIT(B454,"-"),5)),_xlfn.TEXTJOIN("-",TRUE,_xlfn.XLOOKUP(VALUE(INDEX(_xlfn.TEXTSPLIT(B454,"-"),4)),'DN轉換表(必要)'!A:A,'DN轉換表(必要)'!B:B,,0),INDEX(_xlfn.TEXTSPLIT(B454,"-"),1),INDEX(_xlfn.TEXTSPLIT(B454,"-"),2),INDEX(_xlfn.TEXTSPLIT(B454,"-"),3),INDEX(_xlfn.TEXTSPLIT(B454,"-"),4),INDEX(_xlfn.TEXTSPLIT(B454,"-"),5)))</f>
        <v>1"-NG-0602-AA4B-NA</v>
      </c>
      <c r="F454" s="3" t="str">
        <f>IFERROR(_xlfn.XLOOKUP(_xlfn.CONCAT(表格1[[#This Row],[Series NO]],"_",SUBSTITUTE(F$1,"REV.","")),版本控制!$F:$F,版本控制!$C:$C,,0),"")</f>
        <v>04/22/'25</v>
      </c>
      <c r="G454" s="3" t="str">
        <f>IFERROR(_xlfn.XLOOKUP(_xlfn.CONCAT(表格1[[#This Row],[Series NO]],"_",SUBSTITUTE(G$1,"REV.","")),版本控制!$F:$F,版本控制!$C:$C,,0),"")</f>
        <v/>
      </c>
      <c r="H454" s="3" t="str">
        <f>IFERROR(_xlfn.XLOOKUP(_xlfn.CONCAT(表格1[[#This Row],[Series NO]],"_",SUBSTITUTE(H$1,"REV.","")),版本控制!$F:$F,版本控制!$C:$C,,0),"")</f>
        <v/>
      </c>
      <c r="I454" s="3" t="str">
        <f>IFERROR(_xlfn.XLOOKUP(_xlfn.CONCAT(表格1[[#This Row],[Series NO]],"_",SUBSTITUTE(I$1,"REV.","")),版本控制!$F:$F,版本控制!$C:$C,,0),"")</f>
        <v/>
      </c>
      <c r="J454" s="3" t="str">
        <f>IFERROR(_xlfn.XLOOKUP(_xlfn.CONCAT(表格1[[#This Row],[Series NO]],"_",SUBSTITUTE(J$1,"REV.","")),版本控制!$F:$F,版本控制!$C:$C,,0),"")</f>
        <v/>
      </c>
      <c r="K454" s="3" t="str" cm="1">
        <f t="array" ref="K454">INDEX(F$1:J$1,1,MATCH(1,1/($F454:J454&lt;&gt;"")))</f>
        <v>REV.1</v>
      </c>
      <c r="L454" s="3" t="str" cm="1">
        <f t="array" ref="L454">LOOKUP(2,1/($F454:J454&lt;&gt;""),$F454:J454)</f>
        <v>04/22/'25</v>
      </c>
      <c r="M454" s="3"/>
      <c r="N454" s="3" t="str">
        <f t="shared" si="15"/>
        <v>0450</v>
      </c>
      <c r="O454" s="28"/>
      <c r="P454" s="15"/>
      <c r="Q454" s="22" cm="1">
        <f t="array" ref="Q454">_xlfn.XLOOKUP(INDEX(_xlfn.TEXTSPLIT(表格1[[#This Row],[LINE   NUMBER]],"-"),1),'DN轉換表(必要)'!B:B,'DN轉換表(必要)'!C:C,,0)</f>
        <v>1</v>
      </c>
      <c r="R454" s="22" t="str" cm="1">
        <f t="array" ref="R454">IF(IFERROR(MATCH(INDEX(_xlfn.TEXTSPLIT(表格1[[#This Row],[LINE   NUMBER]],"-"),2),介質清單!I:I,0)&gt;=1,FALSE),"Trim",INDEX(_xlfn.TEXTSPLIT(表格1[[#This Row],[LINE   NUMBER]],"-"),2))</f>
        <v>NG</v>
      </c>
      <c r="S454" s="22" t="str" cm="1">
        <f t="array" ref="S45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0602</v>
      </c>
      <c r="T454" s="22" t="str" cm="1">
        <f t="array" ref="T454">IF(LEN(INDEX(_xlfn.TEXTSPLIT(表格1[[#This Row],[LINE   NUMBER]],"-"),4))=4,INDEX(_xlfn.TEXTSPLIT(表格1[[#This Row],[LINE   NUMBER]],"-"),4),IF(LEN(MID(E454,FIND("AA",E454,1),4))=4,MID(E454,FIND("AA",E454,1),4),"Wrong"))</f>
        <v>AA4B</v>
      </c>
      <c r="U454" s="22" t="str" cm="1">
        <f t="array" ref="U45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54" s="22" t="str">
        <f>_xlfn.XLOOKUP(表格1[[#This Row],[級數]],管道等级索引表!B:B,管道等级索引表!G:G,,0)</f>
        <v>A106 Gr.B</v>
      </c>
      <c r="W454" s="22" t="s">
        <v>5</v>
      </c>
      <c r="X454" s="22"/>
      <c r="Y454" s="22"/>
      <c r="Z454" s="22" t="str">
        <f>_xlfn.CONCAT(表格1[[#This Row],[系統]],"-",表格1[[#This Row],[編號]])</f>
        <v>NG-0602</v>
      </c>
      <c r="AA454" s="22"/>
      <c r="AB45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5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54" s="24"/>
      <c r="AE454" s="24" t="str" cm="1">
        <f t="array" ref="AE454">_xlfn.IFNA(_xlfn.XLOOKUP(表格1[[#This Row],[Series NO]],'依TP NO.篩選'!A:A,'依TP NO.篩選'!R:R,,0),_xlfn.XLOOKUP(VALUE(表格1[[#This Row],[Series NO]]),VALUE('依TP NO.篩選'!A:A),'依TP NO.篩選'!R:R,,0))</f>
        <v>TP-009/TP-022-VT</v>
      </c>
      <c r="AF454" s="24" t="str">
        <f>_xlfn.XLOOKUP(表格1[[#This Row],[系統]],介質清單!A:A,介質清單!B:B,,0)</f>
        <v>天然氣</v>
      </c>
      <c r="AG454" s="25"/>
      <c r="AH454" s="22" t="s">
        <v>3433</v>
      </c>
      <c r="AI454" s="24"/>
      <c r="AJ45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54" s="2" t="str" cm="1">
        <f t="array" ref="AK454">IFERROR(_xlfn.TEXTJOIN("-",TRUE,INDEX(_xlfn.TEXTSPLIT(B454,"-"),1),INDEX(_xlfn.TEXTSPLIT(B454,"-"),2),INDEX(_xlfn.TEXTSPLIT(B454,"-"),4),INDEX(_xlfn.TEXTSPLIT(B454,"-"),5)),_xlfn.TEXTJOIN("-",TRUE,_xlfn.XLOOKUP(VALUE(INDEX(_xlfn.TEXTSPLIT(B454,"-"),4)),'DN轉換表(必要)'!A:A,'DN轉換表(必要)'!B:B,,0),INDEX(_xlfn.TEXTSPLIT(B454,"-"),1),INDEX(_xlfn.TEXTSPLIT(B454,"-"),2),INDEX(_xlfn.TEXTSPLIT(B454,"-"),3),INDEX(_xlfn.TEXTSPLIT(B454,"-"),4),INDEX(_xlfn.TEXTSPLIT(B454,"-"),5)))</f>
        <v>NG-0602-AA4B-NA</v>
      </c>
      <c r="AL454" s="2" t="str">
        <f>IF(ISNUMBER(IFERROR(_xlfn.XLOOKUP(表格1[[#This Row],[Line_No]],'TEMP VALUE'!A:A,'DRAWING LIST'!A:A,,0),"")),"v","")</f>
        <v/>
      </c>
      <c r="AM454" s="2" t="str">
        <f>_xlfn.XLOOKUP(表格1[[#This Row],[Series NO]], 版本控制!$A:$A, 版本控制!$E:$E, , 0, -1)</f>
        <v>啟用</v>
      </c>
    </row>
    <row r="455" spans="1:39" hidden="1">
      <c r="A455" s="18">
        <f>'圖號清單-114.04.25'!A455</f>
        <v>451</v>
      </c>
      <c r="B455" s="14" t="str">
        <f>_xlfn.XLOOKUP(表格1[[#This Row],[Series NO]],'圖號清單-114.04.25'!A:A,'圖號清單-114.04.25'!B:B,,0)</f>
        <v>NG-0701-50-AA4B-NA</v>
      </c>
      <c r="C455" s="3" t="str">
        <f>COUNTIF($AK$2:AK455, AK455) &amp; "/" &amp; COUNTIF($AK$2:$AK$3003, AK455)</f>
        <v>1/1</v>
      </c>
      <c r="D455" s="3" t="str">
        <f t="shared" si="16"/>
        <v>NG-0701-50-AA4B-NA</v>
      </c>
      <c r="E455" s="14" t="str" cm="1">
        <f t="array" ref="E455">IFERROR(_xlfn.TEXTJOIN("-",TRUE,_xlfn.XLOOKUP(VALUE(INDEX(_xlfn.TEXTSPLIT(B455,"-"),3)),'DN轉換表(必要)'!A:A,'DN轉換表(必要)'!B:B,,0),INDEX(_xlfn.TEXTSPLIT(B455,"-"),1),INDEX(_xlfn.TEXTSPLIT(B455,"-"),2),INDEX(_xlfn.TEXTSPLIT(B455,"-"),4),INDEX(_xlfn.TEXTSPLIT(B455,"-"),5)),_xlfn.TEXTJOIN("-",TRUE,_xlfn.XLOOKUP(VALUE(INDEX(_xlfn.TEXTSPLIT(B455,"-"),4)),'DN轉換表(必要)'!A:A,'DN轉換表(必要)'!B:B,,0),INDEX(_xlfn.TEXTSPLIT(B455,"-"),1),INDEX(_xlfn.TEXTSPLIT(B455,"-"),2),INDEX(_xlfn.TEXTSPLIT(B455,"-"),3),INDEX(_xlfn.TEXTSPLIT(B455,"-"),4),INDEX(_xlfn.TEXTSPLIT(B455,"-"),5)))</f>
        <v>2"-NG-0701-AA4B-NA</v>
      </c>
      <c r="F455" s="3" t="str">
        <f>IFERROR(_xlfn.XLOOKUP(_xlfn.CONCAT(表格1[[#This Row],[Series NO]],"_",SUBSTITUTE(F$1,"REV.","")),版本控制!$F:$F,版本控制!$C:$C,,0),"")</f>
        <v>04/22/'25</v>
      </c>
      <c r="G455" s="3" t="str">
        <f>IFERROR(_xlfn.XLOOKUP(_xlfn.CONCAT(表格1[[#This Row],[Series NO]],"_",SUBSTITUTE(G$1,"REV.","")),版本控制!$F:$F,版本控制!$C:$C,,0),"")</f>
        <v/>
      </c>
      <c r="H455" s="3" t="str">
        <f>IFERROR(_xlfn.XLOOKUP(_xlfn.CONCAT(表格1[[#This Row],[Series NO]],"_",SUBSTITUTE(H$1,"REV.","")),版本控制!$F:$F,版本控制!$C:$C,,0),"")</f>
        <v/>
      </c>
      <c r="I455" s="3" t="str">
        <f>IFERROR(_xlfn.XLOOKUP(_xlfn.CONCAT(表格1[[#This Row],[Series NO]],"_",SUBSTITUTE(I$1,"REV.","")),版本控制!$F:$F,版本控制!$C:$C,,0),"")</f>
        <v/>
      </c>
      <c r="J455" s="3" t="str">
        <f>IFERROR(_xlfn.XLOOKUP(_xlfn.CONCAT(表格1[[#This Row],[Series NO]],"_",SUBSTITUTE(J$1,"REV.","")),版本控制!$F:$F,版本控制!$C:$C,,0),"")</f>
        <v/>
      </c>
      <c r="K455" s="3" t="str" cm="1">
        <f t="array" ref="K455">INDEX(F$1:J$1,1,MATCH(1,1/($F455:J455&lt;&gt;"")))</f>
        <v>REV.1</v>
      </c>
      <c r="L455" s="3" t="str" cm="1">
        <f t="array" ref="L455">LOOKUP(2,1/($F455:J455&lt;&gt;""),$F455:J455)</f>
        <v>04/22/'25</v>
      </c>
      <c r="M455" s="3"/>
      <c r="N455" s="3" t="str">
        <f t="shared" si="15"/>
        <v>0451</v>
      </c>
      <c r="O455" s="28"/>
      <c r="P455" s="15"/>
      <c r="Q455" s="22" cm="1">
        <f t="array" ref="Q455">_xlfn.XLOOKUP(INDEX(_xlfn.TEXTSPLIT(表格1[[#This Row],[LINE   NUMBER]],"-"),1),'DN轉換表(必要)'!B:B,'DN轉換表(必要)'!C:C,,0)</f>
        <v>2</v>
      </c>
      <c r="R455" s="22" t="str" cm="1">
        <f t="array" ref="R455">IF(IFERROR(MATCH(INDEX(_xlfn.TEXTSPLIT(表格1[[#This Row],[LINE   NUMBER]],"-"),2),介質清單!I:I,0)&gt;=1,FALSE),"Trim",INDEX(_xlfn.TEXTSPLIT(表格1[[#This Row],[LINE   NUMBER]],"-"),2))</f>
        <v>NG</v>
      </c>
      <c r="S455" s="22" t="str" cm="1">
        <f t="array" ref="S45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0701</v>
      </c>
      <c r="T455" s="22" t="str" cm="1">
        <f t="array" ref="T455">IF(LEN(INDEX(_xlfn.TEXTSPLIT(表格1[[#This Row],[LINE   NUMBER]],"-"),4))=4,INDEX(_xlfn.TEXTSPLIT(表格1[[#This Row],[LINE   NUMBER]],"-"),4),IF(LEN(MID(E455,FIND("AA",E455,1),4))=4,MID(E455,FIND("AA",E455,1),4),"Wrong"))</f>
        <v>AA4B</v>
      </c>
      <c r="U455" s="22" t="str" cm="1">
        <f t="array" ref="U45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55" s="22" t="str">
        <f>_xlfn.XLOOKUP(表格1[[#This Row],[級數]],管道等级索引表!B:B,管道等级索引表!G:G,,0)</f>
        <v>A106 Gr.B</v>
      </c>
      <c r="W455" s="22" t="s">
        <v>5</v>
      </c>
      <c r="X455" s="22"/>
      <c r="Y455" s="22"/>
      <c r="Z455" s="22" t="str">
        <f>_xlfn.CONCAT(表格1[[#This Row],[系統]],"-",表格1[[#This Row],[編號]])</f>
        <v>NG-0701</v>
      </c>
      <c r="AA455" s="22"/>
      <c r="AB45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5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55" s="24" t="str">
        <f>IFERROR(_xlfn.XLOOKUP(表格1[[#This Row],[Line_No]],管道特性一覽表!A:A,管道特性一覽表!P:P,,0),"")</f>
        <v>水</v>
      </c>
      <c r="AE455" s="24" t="str" cm="1">
        <f t="array" ref="AE455">_xlfn.IFNA(_xlfn.XLOOKUP(表格1[[#This Row],[Series NO]],'依TP NO.篩選'!A:A,'依TP NO.篩選'!R:R,,0),_xlfn.XLOOKUP(VALUE(表格1[[#This Row],[Series NO]]),VALUE('依TP NO.篩選'!A:A),'依TP NO.篩選'!R:R,,0))</f>
        <v>TP-009</v>
      </c>
      <c r="AF455" s="24" t="str">
        <f>_xlfn.XLOOKUP(表格1[[#This Row],[系統]],介質清單!A:A,介質清單!B:B,,0)</f>
        <v>天然氣</v>
      </c>
      <c r="AG455" s="25">
        <f>IFERROR(_xlfn.XLOOKUP(表格1[[#This Row],[Line_No]],管道特性一覽表!A:A,管道特性一覽表!R:R,,0),"")</f>
        <v>0.1</v>
      </c>
      <c r="AH455" s="22" t="s">
        <v>3433</v>
      </c>
      <c r="AI455" s="24"/>
      <c r="AJ45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55" s="2" t="str" cm="1">
        <f t="array" ref="AK455">IFERROR(_xlfn.TEXTJOIN("-",TRUE,INDEX(_xlfn.TEXTSPLIT(B455,"-"),1),INDEX(_xlfn.TEXTSPLIT(B455,"-"),2),INDEX(_xlfn.TEXTSPLIT(B455,"-"),4),INDEX(_xlfn.TEXTSPLIT(B455,"-"),5)),_xlfn.TEXTJOIN("-",TRUE,_xlfn.XLOOKUP(VALUE(INDEX(_xlfn.TEXTSPLIT(B455,"-"),4)),'DN轉換表(必要)'!A:A,'DN轉換表(必要)'!B:B,,0),INDEX(_xlfn.TEXTSPLIT(B455,"-"),1),INDEX(_xlfn.TEXTSPLIT(B455,"-"),2),INDEX(_xlfn.TEXTSPLIT(B455,"-"),3),INDEX(_xlfn.TEXTSPLIT(B455,"-"),4),INDEX(_xlfn.TEXTSPLIT(B455,"-"),5)))</f>
        <v>NG-0701-AA4B-NA</v>
      </c>
      <c r="AL455" s="2" t="str">
        <f>IF(ISNUMBER(IFERROR(_xlfn.XLOOKUP(表格1[[#This Row],[Line_No]],'TEMP VALUE'!A:A,'DRAWING LIST'!A:A,,0),"")),"v","")</f>
        <v/>
      </c>
      <c r="AM455" s="2" t="str">
        <f>_xlfn.XLOOKUP(表格1[[#This Row],[Series NO]], 版本控制!$A:$A, 版本控制!$E:$E, , 0, -1)</f>
        <v>啟用</v>
      </c>
    </row>
    <row r="456" spans="1:39" hidden="1">
      <c r="A456" s="18">
        <f>'圖號清單-114.04.25'!A456</f>
        <v>452</v>
      </c>
      <c r="B456" s="14" t="str">
        <f>_xlfn.XLOOKUP(表格1[[#This Row],[Series NO]],'圖號清單-114.04.25'!A:A,'圖號清單-114.04.25'!B:B,,0)</f>
        <v>NG-0702-50-AA4B-NA</v>
      </c>
      <c r="C456" s="3" t="str">
        <f>COUNTIF($AK$2:AK456, AK456) &amp; "/" &amp; COUNTIF($AK$2:$AK$3003, AK456)</f>
        <v>1/1</v>
      </c>
      <c r="D456" s="3" t="str">
        <f t="shared" si="16"/>
        <v>NG-0702-50-AA4B-NA</v>
      </c>
      <c r="E456" s="14" t="str" cm="1">
        <f t="array" ref="E456">IFERROR(_xlfn.TEXTJOIN("-",TRUE,_xlfn.XLOOKUP(VALUE(INDEX(_xlfn.TEXTSPLIT(B456,"-"),3)),'DN轉換表(必要)'!A:A,'DN轉換表(必要)'!B:B,,0),INDEX(_xlfn.TEXTSPLIT(B456,"-"),1),INDEX(_xlfn.TEXTSPLIT(B456,"-"),2),INDEX(_xlfn.TEXTSPLIT(B456,"-"),4),INDEX(_xlfn.TEXTSPLIT(B456,"-"),5)),_xlfn.TEXTJOIN("-",TRUE,_xlfn.XLOOKUP(VALUE(INDEX(_xlfn.TEXTSPLIT(B456,"-"),4)),'DN轉換表(必要)'!A:A,'DN轉換表(必要)'!B:B,,0),INDEX(_xlfn.TEXTSPLIT(B456,"-"),1),INDEX(_xlfn.TEXTSPLIT(B456,"-"),2),INDEX(_xlfn.TEXTSPLIT(B456,"-"),3),INDEX(_xlfn.TEXTSPLIT(B456,"-"),4),INDEX(_xlfn.TEXTSPLIT(B456,"-"),5)))</f>
        <v>2"-NG-0702-AA4B-NA</v>
      </c>
      <c r="F456" s="3" t="str">
        <f>IFERROR(_xlfn.XLOOKUP(_xlfn.CONCAT(表格1[[#This Row],[Series NO]],"_",SUBSTITUTE(F$1,"REV.","")),版本控制!$F:$F,版本控制!$C:$C,,0),"")</f>
        <v>04/22/'25</v>
      </c>
      <c r="G456" s="3" t="str">
        <f>IFERROR(_xlfn.XLOOKUP(_xlfn.CONCAT(表格1[[#This Row],[Series NO]],"_",SUBSTITUTE(G$1,"REV.","")),版本控制!$F:$F,版本控制!$C:$C,,0),"")</f>
        <v/>
      </c>
      <c r="H456" s="3" t="str">
        <f>IFERROR(_xlfn.XLOOKUP(_xlfn.CONCAT(表格1[[#This Row],[Series NO]],"_",SUBSTITUTE(H$1,"REV.","")),版本控制!$F:$F,版本控制!$C:$C,,0),"")</f>
        <v/>
      </c>
      <c r="I456" s="3" t="str">
        <f>IFERROR(_xlfn.XLOOKUP(_xlfn.CONCAT(表格1[[#This Row],[Series NO]],"_",SUBSTITUTE(I$1,"REV.","")),版本控制!$F:$F,版本控制!$C:$C,,0),"")</f>
        <v/>
      </c>
      <c r="J456" s="3" t="str">
        <f>IFERROR(_xlfn.XLOOKUP(_xlfn.CONCAT(表格1[[#This Row],[Series NO]],"_",SUBSTITUTE(J$1,"REV.","")),版本控制!$F:$F,版本控制!$C:$C,,0),"")</f>
        <v/>
      </c>
      <c r="K456" s="3" t="str" cm="1">
        <f t="array" ref="K456">INDEX(F$1:J$1,1,MATCH(1,1/($F456:J456&lt;&gt;"")))</f>
        <v>REV.1</v>
      </c>
      <c r="L456" s="3" t="str" cm="1">
        <f t="array" ref="L456">LOOKUP(2,1/($F456:J456&lt;&gt;""),$F456:J456)</f>
        <v>04/22/'25</v>
      </c>
      <c r="M456" s="3"/>
      <c r="N456" s="3" t="str">
        <f t="shared" si="15"/>
        <v>0452</v>
      </c>
      <c r="O456" s="28"/>
      <c r="P456" s="15"/>
      <c r="Q456" s="22" cm="1">
        <f t="array" ref="Q456">_xlfn.XLOOKUP(INDEX(_xlfn.TEXTSPLIT(表格1[[#This Row],[LINE   NUMBER]],"-"),1),'DN轉換表(必要)'!B:B,'DN轉換表(必要)'!C:C,,0)</f>
        <v>2</v>
      </c>
      <c r="R456" s="22" t="str" cm="1">
        <f t="array" ref="R456">IF(IFERROR(MATCH(INDEX(_xlfn.TEXTSPLIT(表格1[[#This Row],[LINE   NUMBER]],"-"),2),介質清單!I:I,0)&gt;=1,FALSE),"Trim",INDEX(_xlfn.TEXTSPLIT(表格1[[#This Row],[LINE   NUMBER]],"-"),2))</f>
        <v>NG</v>
      </c>
      <c r="S456" s="22" t="str" cm="1">
        <f t="array" ref="S45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0702</v>
      </c>
      <c r="T456" s="22" t="str" cm="1">
        <f t="array" ref="T456">IF(LEN(INDEX(_xlfn.TEXTSPLIT(表格1[[#This Row],[LINE   NUMBER]],"-"),4))=4,INDEX(_xlfn.TEXTSPLIT(表格1[[#This Row],[LINE   NUMBER]],"-"),4),IF(LEN(MID(E456,FIND("AA",E456,1),4))=4,MID(E456,FIND("AA",E456,1),4),"Wrong"))</f>
        <v>AA4B</v>
      </c>
      <c r="U456" s="22" t="str" cm="1">
        <f t="array" ref="U45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56" s="22" t="str">
        <f>_xlfn.XLOOKUP(表格1[[#This Row],[級數]],管道等级索引表!B:B,管道等级索引表!G:G,,0)</f>
        <v>A106 Gr.B</v>
      </c>
      <c r="W456" s="22" t="s">
        <v>5</v>
      </c>
      <c r="X456" s="22"/>
      <c r="Y456" s="22"/>
      <c r="Z456" s="22" t="str">
        <f>_xlfn.CONCAT(表格1[[#This Row],[系統]],"-",表格1[[#This Row],[編號]])</f>
        <v>NG-0702</v>
      </c>
      <c r="AA456" s="22"/>
      <c r="AB45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5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56" s="24" t="str">
        <f>IFERROR(_xlfn.XLOOKUP(表格1[[#This Row],[Line_No]],管道特性一覽表!A:A,管道特性一覽表!P:P,,0),"")</f>
        <v>水</v>
      </c>
      <c r="AE456" s="24" t="str" cm="1">
        <f t="array" ref="AE456">_xlfn.IFNA(_xlfn.XLOOKUP(表格1[[#This Row],[Series NO]],'依TP NO.篩選'!A:A,'依TP NO.篩選'!R:R,,0),_xlfn.XLOOKUP(VALUE(表格1[[#This Row],[Series NO]]),VALUE('依TP NO.篩選'!A:A),'依TP NO.篩選'!R:R,,0))</f>
        <v>TP-009</v>
      </c>
      <c r="AF456" s="24" t="str">
        <f>_xlfn.XLOOKUP(表格1[[#This Row],[系統]],介質清單!A:A,介質清單!B:B,,0)</f>
        <v>天然氣</v>
      </c>
      <c r="AG456" s="25">
        <f>IFERROR(_xlfn.XLOOKUP(表格1[[#This Row],[Line_No]],管道特性一覽表!A:A,管道特性一覽表!R:R,,0),"")</f>
        <v>0.1</v>
      </c>
      <c r="AH456" s="22" t="s">
        <v>3433</v>
      </c>
      <c r="AI456" s="24"/>
      <c r="AJ45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56" s="2" t="str" cm="1">
        <f t="array" ref="AK456">IFERROR(_xlfn.TEXTJOIN("-",TRUE,INDEX(_xlfn.TEXTSPLIT(B456,"-"),1),INDEX(_xlfn.TEXTSPLIT(B456,"-"),2),INDEX(_xlfn.TEXTSPLIT(B456,"-"),4),INDEX(_xlfn.TEXTSPLIT(B456,"-"),5)),_xlfn.TEXTJOIN("-",TRUE,_xlfn.XLOOKUP(VALUE(INDEX(_xlfn.TEXTSPLIT(B456,"-"),4)),'DN轉換表(必要)'!A:A,'DN轉換表(必要)'!B:B,,0),INDEX(_xlfn.TEXTSPLIT(B456,"-"),1),INDEX(_xlfn.TEXTSPLIT(B456,"-"),2),INDEX(_xlfn.TEXTSPLIT(B456,"-"),3),INDEX(_xlfn.TEXTSPLIT(B456,"-"),4),INDEX(_xlfn.TEXTSPLIT(B456,"-"),5)))</f>
        <v>NG-0702-AA4B-NA</v>
      </c>
      <c r="AL456" s="2" t="str">
        <f>IF(ISNUMBER(IFERROR(_xlfn.XLOOKUP(表格1[[#This Row],[Line_No]],'TEMP VALUE'!A:A,'DRAWING LIST'!A:A,,0),"")),"v","")</f>
        <v/>
      </c>
      <c r="AM456" s="2" t="str">
        <f>_xlfn.XLOOKUP(表格1[[#This Row],[Series NO]], 版本控制!$A:$A, 版本控制!$E:$E, , 0, -1)</f>
        <v>啟用</v>
      </c>
    </row>
    <row r="457" spans="1:39" hidden="1">
      <c r="A457" s="18">
        <f>'圖號清單-114.04.25'!A457</f>
        <v>453</v>
      </c>
      <c r="B457" s="14" t="str">
        <f>_xlfn.XLOOKUP(表格1[[#This Row],[Series NO]],'圖號清單-114.04.25'!A:A,'圖號清單-114.04.25'!B:B,,0)</f>
        <v>NG-0703-50-AA4B-NA</v>
      </c>
      <c r="C457" s="3" t="str">
        <f>COUNTIF($AK$2:AK457, AK457) &amp; "/" &amp; COUNTIF($AK$2:$AK$3003, AK457)</f>
        <v>1/1</v>
      </c>
      <c r="D457" s="3" t="str">
        <f t="shared" si="16"/>
        <v>NG-0703-50-AA4B-NA</v>
      </c>
      <c r="E457" s="14" t="str" cm="1">
        <f t="array" ref="E457">IFERROR(_xlfn.TEXTJOIN("-",TRUE,_xlfn.XLOOKUP(VALUE(INDEX(_xlfn.TEXTSPLIT(B457,"-"),3)),'DN轉換表(必要)'!A:A,'DN轉換表(必要)'!B:B,,0),INDEX(_xlfn.TEXTSPLIT(B457,"-"),1),INDEX(_xlfn.TEXTSPLIT(B457,"-"),2),INDEX(_xlfn.TEXTSPLIT(B457,"-"),4),INDEX(_xlfn.TEXTSPLIT(B457,"-"),5)),_xlfn.TEXTJOIN("-",TRUE,_xlfn.XLOOKUP(VALUE(INDEX(_xlfn.TEXTSPLIT(B457,"-"),4)),'DN轉換表(必要)'!A:A,'DN轉換表(必要)'!B:B,,0),INDEX(_xlfn.TEXTSPLIT(B457,"-"),1),INDEX(_xlfn.TEXTSPLIT(B457,"-"),2),INDEX(_xlfn.TEXTSPLIT(B457,"-"),3),INDEX(_xlfn.TEXTSPLIT(B457,"-"),4),INDEX(_xlfn.TEXTSPLIT(B457,"-"),5)))</f>
        <v>2"-NG-0703-AA4B-NA</v>
      </c>
      <c r="F457" s="3" t="str">
        <f>IFERROR(_xlfn.XLOOKUP(_xlfn.CONCAT(表格1[[#This Row],[Series NO]],"_",SUBSTITUTE(F$1,"REV.","")),版本控制!$F:$F,版本控制!$C:$C,,0),"")</f>
        <v>04/22/'25</v>
      </c>
      <c r="G457" s="3" t="str">
        <f>IFERROR(_xlfn.XLOOKUP(_xlfn.CONCAT(表格1[[#This Row],[Series NO]],"_",SUBSTITUTE(G$1,"REV.","")),版本控制!$F:$F,版本控制!$C:$C,,0),"")</f>
        <v/>
      </c>
      <c r="H457" s="3" t="str">
        <f>IFERROR(_xlfn.XLOOKUP(_xlfn.CONCAT(表格1[[#This Row],[Series NO]],"_",SUBSTITUTE(H$1,"REV.","")),版本控制!$F:$F,版本控制!$C:$C,,0),"")</f>
        <v/>
      </c>
      <c r="I457" s="3" t="str">
        <f>IFERROR(_xlfn.XLOOKUP(_xlfn.CONCAT(表格1[[#This Row],[Series NO]],"_",SUBSTITUTE(I$1,"REV.","")),版本控制!$F:$F,版本控制!$C:$C,,0),"")</f>
        <v/>
      </c>
      <c r="J457" s="3" t="str">
        <f>IFERROR(_xlfn.XLOOKUP(_xlfn.CONCAT(表格1[[#This Row],[Series NO]],"_",SUBSTITUTE(J$1,"REV.","")),版本控制!$F:$F,版本控制!$C:$C,,0),"")</f>
        <v/>
      </c>
      <c r="K457" s="3" t="str" cm="1">
        <f t="array" ref="K457">INDEX(F$1:J$1,1,MATCH(1,1/($F457:J457&lt;&gt;"")))</f>
        <v>REV.1</v>
      </c>
      <c r="L457" s="3" t="str" cm="1">
        <f t="array" ref="L457">LOOKUP(2,1/($F457:J457&lt;&gt;""),$F457:J457)</f>
        <v>04/22/'25</v>
      </c>
      <c r="M457" s="3"/>
      <c r="N457" s="3" t="str">
        <f t="shared" si="15"/>
        <v>0453</v>
      </c>
      <c r="O457" s="28"/>
      <c r="P457" s="15"/>
      <c r="Q457" s="22" cm="1">
        <f t="array" ref="Q457">_xlfn.XLOOKUP(INDEX(_xlfn.TEXTSPLIT(表格1[[#This Row],[LINE   NUMBER]],"-"),1),'DN轉換表(必要)'!B:B,'DN轉換表(必要)'!C:C,,0)</f>
        <v>2</v>
      </c>
      <c r="R457" s="22" t="str" cm="1">
        <f t="array" ref="R457">IF(IFERROR(MATCH(INDEX(_xlfn.TEXTSPLIT(表格1[[#This Row],[LINE   NUMBER]],"-"),2),介質清單!I:I,0)&gt;=1,FALSE),"Trim",INDEX(_xlfn.TEXTSPLIT(表格1[[#This Row],[LINE   NUMBER]],"-"),2))</f>
        <v>NG</v>
      </c>
      <c r="S457" s="22" t="str" cm="1">
        <f t="array" ref="S45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0703</v>
      </c>
      <c r="T457" s="22" t="str" cm="1">
        <f t="array" ref="T457">IF(LEN(INDEX(_xlfn.TEXTSPLIT(表格1[[#This Row],[LINE   NUMBER]],"-"),4))=4,INDEX(_xlfn.TEXTSPLIT(表格1[[#This Row],[LINE   NUMBER]],"-"),4),IF(LEN(MID(E457,FIND("AA",E457,1),4))=4,MID(E457,FIND("AA",E457,1),4),"Wrong"))</f>
        <v>AA4B</v>
      </c>
      <c r="U457" s="22" t="str" cm="1">
        <f t="array" ref="U45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57" s="22" t="str">
        <f>_xlfn.XLOOKUP(表格1[[#This Row],[級數]],管道等级索引表!B:B,管道等级索引表!G:G,,0)</f>
        <v>A106 Gr.B</v>
      </c>
      <c r="W457" s="22" t="s">
        <v>5</v>
      </c>
      <c r="X457" s="22"/>
      <c r="Y457" s="22"/>
      <c r="Z457" s="22" t="str">
        <f>_xlfn.CONCAT(表格1[[#This Row],[系統]],"-",表格1[[#This Row],[編號]])</f>
        <v>NG-0703</v>
      </c>
      <c r="AA457" s="22"/>
      <c r="AB45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5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57" s="24" t="str">
        <f>IFERROR(_xlfn.XLOOKUP(表格1[[#This Row],[Line_No]],管道特性一覽表!A:A,管道特性一覽表!P:P,,0),"")</f>
        <v>水</v>
      </c>
      <c r="AE457" s="24" t="str" cm="1">
        <f t="array" ref="AE457">_xlfn.IFNA(_xlfn.XLOOKUP(表格1[[#This Row],[Series NO]],'依TP NO.篩選'!A:A,'依TP NO.篩選'!R:R,,0),_xlfn.XLOOKUP(VALUE(表格1[[#This Row],[Series NO]]),VALUE('依TP NO.篩選'!A:A),'依TP NO.篩選'!R:R,,0))</f>
        <v>TP-009</v>
      </c>
      <c r="AF457" s="24" t="str">
        <f>_xlfn.XLOOKUP(表格1[[#This Row],[系統]],介質清單!A:A,介質清單!B:B,,0)</f>
        <v>天然氣</v>
      </c>
      <c r="AG457" s="25">
        <f>IFERROR(_xlfn.XLOOKUP(表格1[[#This Row],[Line_No]],管道特性一覽表!A:A,管道特性一覽表!R:R,,0),"")</f>
        <v>0.1</v>
      </c>
      <c r="AH457" s="22" t="s">
        <v>3433</v>
      </c>
      <c r="AI457" s="24"/>
      <c r="AJ45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57" s="2" t="str" cm="1">
        <f t="array" ref="AK457">IFERROR(_xlfn.TEXTJOIN("-",TRUE,INDEX(_xlfn.TEXTSPLIT(B457,"-"),1),INDEX(_xlfn.TEXTSPLIT(B457,"-"),2),INDEX(_xlfn.TEXTSPLIT(B457,"-"),4),INDEX(_xlfn.TEXTSPLIT(B457,"-"),5)),_xlfn.TEXTJOIN("-",TRUE,_xlfn.XLOOKUP(VALUE(INDEX(_xlfn.TEXTSPLIT(B457,"-"),4)),'DN轉換表(必要)'!A:A,'DN轉換表(必要)'!B:B,,0),INDEX(_xlfn.TEXTSPLIT(B457,"-"),1),INDEX(_xlfn.TEXTSPLIT(B457,"-"),2),INDEX(_xlfn.TEXTSPLIT(B457,"-"),3),INDEX(_xlfn.TEXTSPLIT(B457,"-"),4),INDEX(_xlfn.TEXTSPLIT(B457,"-"),5)))</f>
        <v>NG-0703-AA4B-NA</v>
      </c>
      <c r="AL457" s="2" t="str">
        <f>IF(ISNUMBER(IFERROR(_xlfn.XLOOKUP(表格1[[#This Row],[Line_No]],'TEMP VALUE'!A:A,'DRAWING LIST'!A:A,,0),"")),"v","")</f>
        <v/>
      </c>
      <c r="AM457" s="2" t="str">
        <f>_xlfn.XLOOKUP(表格1[[#This Row],[Series NO]], 版本控制!$A:$A, 版本控制!$E:$E, , 0, -1)</f>
        <v>啟用</v>
      </c>
    </row>
    <row r="458" spans="1:39" hidden="1">
      <c r="A458" s="18">
        <f>'圖號清單-114.04.25'!A458</f>
        <v>454</v>
      </c>
      <c r="B458" s="14" t="str">
        <f>_xlfn.XLOOKUP(表格1[[#This Row],[Series NO]],'圖號清單-114.04.25'!A:A,'圖號清單-114.04.25'!B:B,,0)</f>
        <v>NG-2101-80-AA4B-NA-1</v>
      </c>
      <c r="C458" s="3" t="str">
        <f>COUNTIF($AK$2:AK458, AK458) &amp; "/" &amp; COUNTIF($AK$2:$AK$3003, AK458)</f>
        <v>1/10</v>
      </c>
      <c r="D458" s="3" t="str">
        <f t="shared" si="16"/>
        <v>NG-2101-80-AA4B-NA</v>
      </c>
      <c r="E458" s="14" t="str" cm="1">
        <f t="array" ref="E458">IFERROR(_xlfn.TEXTJOIN("-",TRUE,_xlfn.XLOOKUP(VALUE(INDEX(_xlfn.TEXTSPLIT(B458,"-"),3)),'DN轉換表(必要)'!A:A,'DN轉換表(必要)'!B:B,,0),INDEX(_xlfn.TEXTSPLIT(B458,"-"),1),INDEX(_xlfn.TEXTSPLIT(B458,"-"),2),INDEX(_xlfn.TEXTSPLIT(B458,"-"),4),INDEX(_xlfn.TEXTSPLIT(B458,"-"),5)),_xlfn.TEXTJOIN("-",TRUE,_xlfn.XLOOKUP(VALUE(INDEX(_xlfn.TEXTSPLIT(B458,"-"),4)),'DN轉換表(必要)'!A:A,'DN轉換表(必要)'!B:B,,0),INDEX(_xlfn.TEXTSPLIT(B458,"-"),1),INDEX(_xlfn.TEXTSPLIT(B458,"-"),2),INDEX(_xlfn.TEXTSPLIT(B458,"-"),3),INDEX(_xlfn.TEXTSPLIT(B458,"-"),4),INDEX(_xlfn.TEXTSPLIT(B458,"-"),5)))</f>
        <v>3"-NG-2101-AA4B-NA</v>
      </c>
      <c r="F458" s="3" t="str">
        <f>IFERROR(_xlfn.XLOOKUP(_xlfn.CONCAT(表格1[[#This Row],[Series NO]],"_",SUBSTITUTE(F$1,"REV.","")),版本控制!$F:$F,版本控制!$C:$C,,0),"")</f>
        <v>04/22/'25</v>
      </c>
      <c r="G458" s="3" t="str">
        <f>IFERROR(_xlfn.XLOOKUP(_xlfn.CONCAT(表格1[[#This Row],[Series NO]],"_",SUBSTITUTE(G$1,"REV.","")),版本控制!$F:$F,版本控制!$C:$C,,0),"")</f>
        <v/>
      </c>
      <c r="H458" s="3" t="str">
        <f>IFERROR(_xlfn.XLOOKUP(_xlfn.CONCAT(表格1[[#This Row],[Series NO]],"_",SUBSTITUTE(H$1,"REV.","")),版本控制!$F:$F,版本控制!$C:$C,,0),"")</f>
        <v/>
      </c>
      <c r="I458" s="3" t="str">
        <f>IFERROR(_xlfn.XLOOKUP(_xlfn.CONCAT(表格1[[#This Row],[Series NO]],"_",SUBSTITUTE(I$1,"REV.","")),版本控制!$F:$F,版本控制!$C:$C,,0),"")</f>
        <v/>
      </c>
      <c r="J458" s="3" t="str">
        <f>IFERROR(_xlfn.XLOOKUP(_xlfn.CONCAT(表格1[[#This Row],[Series NO]],"_",SUBSTITUTE(J$1,"REV.","")),版本控制!$F:$F,版本控制!$C:$C,,0),"")</f>
        <v/>
      </c>
      <c r="K458" s="3" t="str" cm="1">
        <f t="array" ref="K458">INDEX(F$1:J$1,1,MATCH(1,1/($F458:J458&lt;&gt;"")))</f>
        <v>REV.1</v>
      </c>
      <c r="L458" s="3" t="str" cm="1">
        <f t="array" ref="L458">LOOKUP(2,1/($F458:J458&lt;&gt;""),$F458:J458)</f>
        <v>04/22/'25</v>
      </c>
      <c r="M458" s="3"/>
      <c r="N458" s="3" t="str">
        <f t="shared" si="15"/>
        <v>0454</v>
      </c>
      <c r="O458" s="28"/>
      <c r="P458" s="15"/>
      <c r="Q458" s="22" cm="1">
        <f t="array" ref="Q458">_xlfn.XLOOKUP(INDEX(_xlfn.TEXTSPLIT(表格1[[#This Row],[LINE   NUMBER]],"-"),1),'DN轉換表(必要)'!B:B,'DN轉換表(必要)'!C:C,,0)</f>
        <v>3</v>
      </c>
      <c r="R458" s="22" t="str" cm="1">
        <f t="array" ref="R458">IF(IFERROR(MATCH(INDEX(_xlfn.TEXTSPLIT(表格1[[#This Row],[LINE   NUMBER]],"-"),2),介質清單!I:I,0)&gt;=1,FALSE),"Trim",INDEX(_xlfn.TEXTSPLIT(表格1[[#This Row],[LINE   NUMBER]],"-"),2))</f>
        <v>NG</v>
      </c>
      <c r="S458" s="22" t="str" cm="1">
        <f t="array" ref="S45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458" s="22" t="str" cm="1">
        <f t="array" ref="T458">IF(LEN(INDEX(_xlfn.TEXTSPLIT(表格1[[#This Row],[LINE   NUMBER]],"-"),4))=4,INDEX(_xlfn.TEXTSPLIT(表格1[[#This Row],[LINE   NUMBER]],"-"),4),IF(LEN(MID(E458,FIND("AA",E458,1),4))=4,MID(E458,FIND("AA",E458,1),4),"Wrong"))</f>
        <v>AA4B</v>
      </c>
      <c r="U458" s="22" t="str" cm="1">
        <f t="array" ref="U45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58" s="22" t="str">
        <f>_xlfn.XLOOKUP(表格1[[#This Row],[級數]],管道等级索引表!B:B,管道等级索引表!G:G,,0)</f>
        <v>A106 Gr.B</v>
      </c>
      <c r="W458" s="22" t="s">
        <v>5</v>
      </c>
      <c r="X458" s="22"/>
      <c r="Y458" s="22"/>
      <c r="Z458" s="22" t="str">
        <f>_xlfn.CONCAT(表格1[[#This Row],[系統]],"-",表格1[[#This Row],[編號]])</f>
        <v>NG-2101</v>
      </c>
      <c r="AA458" s="22"/>
      <c r="AB45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5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58" s="24" t="str">
        <f>IFERROR(_xlfn.XLOOKUP(表格1[[#This Row],[Line_No]],管道特性一覽表!A:A,管道特性一覽表!P:P,,0),"")</f>
        <v>水</v>
      </c>
      <c r="AE458" s="24" t="str" cm="1">
        <f t="array" ref="AE458">_xlfn.IFNA(_xlfn.XLOOKUP(表格1[[#This Row],[Series NO]],'依TP NO.篩選'!A:A,'依TP NO.篩選'!R:R,,0),_xlfn.XLOOKUP(VALUE(表格1[[#This Row],[Series NO]]),VALUE('依TP NO.篩選'!A:A),'依TP NO.篩選'!R:R,,0))</f>
        <v>TP-009</v>
      </c>
      <c r="AF458" s="24" t="str">
        <f>_xlfn.XLOOKUP(表格1[[#This Row],[系統]],介質清單!A:A,介質清單!B:B,,0)</f>
        <v>天然氣</v>
      </c>
      <c r="AG458" s="25">
        <f>IFERROR(_xlfn.XLOOKUP(表格1[[#This Row],[Line_No]],管道特性一覽表!A:A,管道特性一覽表!R:R,,0),"")</f>
        <v>0.1</v>
      </c>
      <c r="AH458" s="22" t="s">
        <v>3433</v>
      </c>
      <c r="AI458" s="24"/>
      <c r="AJ45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58" s="2" t="str" cm="1">
        <f t="array" ref="AK458">IFERROR(_xlfn.TEXTJOIN("-",TRUE,INDEX(_xlfn.TEXTSPLIT(B458,"-"),1),INDEX(_xlfn.TEXTSPLIT(B458,"-"),2),INDEX(_xlfn.TEXTSPLIT(B458,"-"),4),INDEX(_xlfn.TEXTSPLIT(B458,"-"),5)),_xlfn.TEXTJOIN("-",TRUE,_xlfn.XLOOKUP(VALUE(INDEX(_xlfn.TEXTSPLIT(B458,"-"),4)),'DN轉換表(必要)'!A:A,'DN轉換表(必要)'!B:B,,0),INDEX(_xlfn.TEXTSPLIT(B458,"-"),1),INDEX(_xlfn.TEXTSPLIT(B458,"-"),2),INDEX(_xlfn.TEXTSPLIT(B458,"-"),3),INDEX(_xlfn.TEXTSPLIT(B458,"-"),4),INDEX(_xlfn.TEXTSPLIT(B458,"-"),5)))</f>
        <v>NG-2101-AA4B-NA</v>
      </c>
      <c r="AL458" s="2" t="str">
        <f>IF(ISNUMBER(IFERROR(_xlfn.XLOOKUP(表格1[[#This Row],[Line_No]],'TEMP VALUE'!A:A,'DRAWING LIST'!A:A,,0),"")),"v","")</f>
        <v/>
      </c>
      <c r="AM458" s="2" t="str">
        <f>_xlfn.XLOOKUP(表格1[[#This Row],[Series NO]], 版本控制!$A:$A, 版本控制!$E:$E, , 0, -1)</f>
        <v>啟用</v>
      </c>
    </row>
    <row r="459" spans="1:39" hidden="1">
      <c r="A459" s="18">
        <f>'圖號清單-114.04.25'!A459</f>
        <v>455</v>
      </c>
      <c r="B459" s="14" t="str">
        <f>_xlfn.XLOOKUP(表格1[[#This Row],[Series NO]],'圖號清單-114.04.25'!A:A,'圖號清單-114.04.25'!B:B,,0)</f>
        <v>NG-2101-80-AA4B-NA-2</v>
      </c>
      <c r="C459" s="3" t="str">
        <f>COUNTIF($AK$2:AK459, AK459) &amp; "/" &amp; COUNTIF($AK$2:$AK$3003, AK459)</f>
        <v>2/10</v>
      </c>
      <c r="D459" s="3" t="str">
        <f t="shared" si="16"/>
        <v>NG-2101-80-AA4B-NA</v>
      </c>
      <c r="E459" s="14" t="str" cm="1">
        <f t="array" ref="E459">IFERROR(_xlfn.TEXTJOIN("-",TRUE,_xlfn.XLOOKUP(VALUE(INDEX(_xlfn.TEXTSPLIT(B459,"-"),3)),'DN轉換表(必要)'!A:A,'DN轉換表(必要)'!B:B,,0),INDEX(_xlfn.TEXTSPLIT(B459,"-"),1),INDEX(_xlfn.TEXTSPLIT(B459,"-"),2),INDEX(_xlfn.TEXTSPLIT(B459,"-"),4),INDEX(_xlfn.TEXTSPLIT(B459,"-"),5)),_xlfn.TEXTJOIN("-",TRUE,_xlfn.XLOOKUP(VALUE(INDEX(_xlfn.TEXTSPLIT(B459,"-"),4)),'DN轉換表(必要)'!A:A,'DN轉換表(必要)'!B:B,,0),INDEX(_xlfn.TEXTSPLIT(B459,"-"),1),INDEX(_xlfn.TEXTSPLIT(B459,"-"),2),INDEX(_xlfn.TEXTSPLIT(B459,"-"),3),INDEX(_xlfn.TEXTSPLIT(B459,"-"),4),INDEX(_xlfn.TEXTSPLIT(B459,"-"),5)))</f>
        <v>3"-NG-2101-AA4B-NA</v>
      </c>
      <c r="F459" s="3" t="str">
        <f>IFERROR(_xlfn.XLOOKUP(_xlfn.CONCAT(表格1[[#This Row],[Series NO]],"_",SUBSTITUTE(F$1,"REV.","")),版本控制!$F:$F,版本控制!$C:$C,,0),"")</f>
        <v>04/22/'25</v>
      </c>
      <c r="G459" s="3" t="str">
        <f>IFERROR(_xlfn.XLOOKUP(_xlfn.CONCAT(表格1[[#This Row],[Series NO]],"_",SUBSTITUTE(G$1,"REV.","")),版本控制!$F:$F,版本控制!$C:$C,,0),"")</f>
        <v/>
      </c>
      <c r="H459" s="3" t="str">
        <f>IFERROR(_xlfn.XLOOKUP(_xlfn.CONCAT(表格1[[#This Row],[Series NO]],"_",SUBSTITUTE(H$1,"REV.","")),版本控制!$F:$F,版本控制!$C:$C,,0),"")</f>
        <v/>
      </c>
      <c r="I459" s="3" t="str">
        <f>IFERROR(_xlfn.XLOOKUP(_xlfn.CONCAT(表格1[[#This Row],[Series NO]],"_",SUBSTITUTE(I$1,"REV.","")),版本控制!$F:$F,版本控制!$C:$C,,0),"")</f>
        <v/>
      </c>
      <c r="J459" s="3" t="str">
        <f>IFERROR(_xlfn.XLOOKUP(_xlfn.CONCAT(表格1[[#This Row],[Series NO]],"_",SUBSTITUTE(J$1,"REV.","")),版本控制!$F:$F,版本控制!$C:$C,,0),"")</f>
        <v/>
      </c>
      <c r="K459" s="3" t="str" cm="1">
        <f t="array" ref="K459">INDEX(F$1:J$1,1,MATCH(1,1/($F459:J459&lt;&gt;"")))</f>
        <v>REV.1</v>
      </c>
      <c r="L459" s="3" t="str" cm="1">
        <f t="array" ref="L459">LOOKUP(2,1/($F459:J459&lt;&gt;""),$F459:J459)</f>
        <v>04/22/'25</v>
      </c>
      <c r="M459" s="3"/>
      <c r="N459" s="3" t="str">
        <f t="shared" si="15"/>
        <v>0455</v>
      </c>
      <c r="O459" s="28"/>
      <c r="P459" s="15"/>
      <c r="Q459" s="22" cm="1">
        <f t="array" ref="Q459">_xlfn.XLOOKUP(INDEX(_xlfn.TEXTSPLIT(表格1[[#This Row],[LINE   NUMBER]],"-"),1),'DN轉換表(必要)'!B:B,'DN轉換表(必要)'!C:C,,0)</f>
        <v>3</v>
      </c>
      <c r="R459" s="22" t="str" cm="1">
        <f t="array" ref="R459">IF(IFERROR(MATCH(INDEX(_xlfn.TEXTSPLIT(表格1[[#This Row],[LINE   NUMBER]],"-"),2),介質清單!I:I,0)&gt;=1,FALSE),"Trim",INDEX(_xlfn.TEXTSPLIT(表格1[[#This Row],[LINE   NUMBER]],"-"),2))</f>
        <v>NG</v>
      </c>
      <c r="S459" s="22" t="str" cm="1">
        <f t="array" ref="S45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459" s="22" t="str" cm="1">
        <f t="array" ref="T459">IF(LEN(INDEX(_xlfn.TEXTSPLIT(表格1[[#This Row],[LINE   NUMBER]],"-"),4))=4,INDEX(_xlfn.TEXTSPLIT(表格1[[#This Row],[LINE   NUMBER]],"-"),4),IF(LEN(MID(E459,FIND("AA",E459,1),4))=4,MID(E459,FIND("AA",E459,1),4),"Wrong"))</f>
        <v>AA4B</v>
      </c>
      <c r="U459" s="22" t="str" cm="1">
        <f t="array" ref="U45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59" s="22" t="str">
        <f>_xlfn.XLOOKUP(表格1[[#This Row],[級數]],管道等级索引表!B:B,管道等级索引表!G:G,,0)</f>
        <v>A106 Gr.B</v>
      </c>
      <c r="W459" s="22" t="s">
        <v>5</v>
      </c>
      <c r="X459" s="22"/>
      <c r="Y459" s="22"/>
      <c r="Z459" s="22" t="str">
        <f>_xlfn.CONCAT(表格1[[#This Row],[系統]],"-",表格1[[#This Row],[編號]])</f>
        <v>NG-2101</v>
      </c>
      <c r="AA459" s="22"/>
      <c r="AB45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5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59" s="24" t="str">
        <f>IFERROR(_xlfn.XLOOKUP(表格1[[#This Row],[Line_No]],管道特性一覽表!A:A,管道特性一覽表!P:P,,0),"")</f>
        <v>水</v>
      </c>
      <c r="AE459" s="24" t="str" cm="1">
        <f t="array" ref="AE459">_xlfn.IFNA(_xlfn.XLOOKUP(表格1[[#This Row],[Series NO]],'依TP NO.篩選'!A:A,'依TP NO.篩選'!R:R,,0),_xlfn.XLOOKUP(VALUE(表格1[[#This Row],[Series NO]]),VALUE('依TP NO.篩選'!A:A),'依TP NO.篩選'!R:R,,0))</f>
        <v>TP-009</v>
      </c>
      <c r="AF459" s="24" t="str">
        <f>_xlfn.XLOOKUP(表格1[[#This Row],[系統]],介質清單!A:A,介質清單!B:B,,0)</f>
        <v>天然氣</v>
      </c>
      <c r="AG459" s="25">
        <f>IFERROR(_xlfn.XLOOKUP(表格1[[#This Row],[Line_No]],管道特性一覽表!A:A,管道特性一覽表!R:R,,0),"")</f>
        <v>0.1</v>
      </c>
      <c r="AH459" s="22" t="s">
        <v>3433</v>
      </c>
      <c r="AI459" s="24"/>
      <c r="AJ45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59" s="2" t="str" cm="1">
        <f t="array" ref="AK459">IFERROR(_xlfn.TEXTJOIN("-",TRUE,INDEX(_xlfn.TEXTSPLIT(B459,"-"),1),INDEX(_xlfn.TEXTSPLIT(B459,"-"),2),INDEX(_xlfn.TEXTSPLIT(B459,"-"),4),INDEX(_xlfn.TEXTSPLIT(B459,"-"),5)),_xlfn.TEXTJOIN("-",TRUE,_xlfn.XLOOKUP(VALUE(INDEX(_xlfn.TEXTSPLIT(B459,"-"),4)),'DN轉換表(必要)'!A:A,'DN轉換表(必要)'!B:B,,0),INDEX(_xlfn.TEXTSPLIT(B459,"-"),1),INDEX(_xlfn.TEXTSPLIT(B459,"-"),2),INDEX(_xlfn.TEXTSPLIT(B459,"-"),3),INDEX(_xlfn.TEXTSPLIT(B459,"-"),4),INDEX(_xlfn.TEXTSPLIT(B459,"-"),5)))</f>
        <v>NG-2101-AA4B-NA</v>
      </c>
      <c r="AL459" s="2" t="str">
        <f>IF(ISNUMBER(IFERROR(_xlfn.XLOOKUP(表格1[[#This Row],[Line_No]],'TEMP VALUE'!A:A,'DRAWING LIST'!A:A,,0),"")),"v","")</f>
        <v/>
      </c>
      <c r="AM459" s="2" t="str">
        <f>_xlfn.XLOOKUP(表格1[[#This Row],[Series NO]], 版本控制!$A:$A, 版本控制!$E:$E, , 0, -1)</f>
        <v>啟用</v>
      </c>
    </row>
    <row r="460" spans="1:39" hidden="1">
      <c r="A460" s="18">
        <f>'圖號清單-114.04.25'!A460</f>
        <v>456</v>
      </c>
      <c r="B460" s="14" t="str">
        <f>_xlfn.XLOOKUP(表格1[[#This Row],[Series NO]],'圖號清單-114.04.25'!A:A,'圖號清單-114.04.25'!B:B,,0)</f>
        <v>NG-2101-80-AA4B-NA-3</v>
      </c>
      <c r="C460" s="3" t="str">
        <f>COUNTIF($AK$2:AK460, AK460) &amp; "/" &amp; COUNTIF($AK$2:$AK$3003, AK460)</f>
        <v>3/10</v>
      </c>
      <c r="D460" s="3" t="str">
        <f t="shared" si="16"/>
        <v>NG-2101-80-AA4B-NA</v>
      </c>
      <c r="E460" s="14" t="str" cm="1">
        <f t="array" ref="E460">IFERROR(_xlfn.TEXTJOIN("-",TRUE,_xlfn.XLOOKUP(VALUE(INDEX(_xlfn.TEXTSPLIT(B460,"-"),3)),'DN轉換表(必要)'!A:A,'DN轉換表(必要)'!B:B,,0),INDEX(_xlfn.TEXTSPLIT(B460,"-"),1),INDEX(_xlfn.TEXTSPLIT(B460,"-"),2),INDEX(_xlfn.TEXTSPLIT(B460,"-"),4),INDEX(_xlfn.TEXTSPLIT(B460,"-"),5)),_xlfn.TEXTJOIN("-",TRUE,_xlfn.XLOOKUP(VALUE(INDEX(_xlfn.TEXTSPLIT(B460,"-"),4)),'DN轉換表(必要)'!A:A,'DN轉換表(必要)'!B:B,,0),INDEX(_xlfn.TEXTSPLIT(B460,"-"),1),INDEX(_xlfn.TEXTSPLIT(B460,"-"),2),INDEX(_xlfn.TEXTSPLIT(B460,"-"),3),INDEX(_xlfn.TEXTSPLIT(B460,"-"),4),INDEX(_xlfn.TEXTSPLIT(B460,"-"),5)))</f>
        <v>3"-NG-2101-AA4B-NA</v>
      </c>
      <c r="F460" s="3" t="str">
        <f>IFERROR(_xlfn.XLOOKUP(_xlfn.CONCAT(表格1[[#This Row],[Series NO]],"_",SUBSTITUTE(F$1,"REV.","")),版本控制!$F:$F,版本控制!$C:$C,,0),"")</f>
        <v>04/22/'25</v>
      </c>
      <c r="G460" s="3" t="str">
        <f>IFERROR(_xlfn.XLOOKUP(_xlfn.CONCAT(表格1[[#This Row],[Series NO]],"_",SUBSTITUTE(G$1,"REV.","")),版本控制!$F:$F,版本控制!$C:$C,,0),"")</f>
        <v/>
      </c>
      <c r="H460" s="3" t="str">
        <f>IFERROR(_xlfn.XLOOKUP(_xlfn.CONCAT(表格1[[#This Row],[Series NO]],"_",SUBSTITUTE(H$1,"REV.","")),版本控制!$F:$F,版本控制!$C:$C,,0),"")</f>
        <v/>
      </c>
      <c r="I460" s="3" t="str">
        <f>IFERROR(_xlfn.XLOOKUP(_xlfn.CONCAT(表格1[[#This Row],[Series NO]],"_",SUBSTITUTE(I$1,"REV.","")),版本控制!$F:$F,版本控制!$C:$C,,0),"")</f>
        <v/>
      </c>
      <c r="J460" s="3" t="str">
        <f>IFERROR(_xlfn.XLOOKUP(_xlfn.CONCAT(表格1[[#This Row],[Series NO]],"_",SUBSTITUTE(J$1,"REV.","")),版本控制!$F:$F,版本控制!$C:$C,,0),"")</f>
        <v/>
      </c>
      <c r="K460" s="3" t="str" cm="1">
        <f t="array" ref="K460">INDEX(F$1:J$1,1,MATCH(1,1/($F460:J460&lt;&gt;"")))</f>
        <v>REV.1</v>
      </c>
      <c r="L460" s="3" t="str" cm="1">
        <f t="array" ref="L460">LOOKUP(2,1/($F460:J460&lt;&gt;""),$F460:J460)</f>
        <v>04/22/'25</v>
      </c>
      <c r="M460" s="3"/>
      <c r="N460" s="3" t="str">
        <f t="shared" si="15"/>
        <v>0456</v>
      </c>
      <c r="O460" s="28"/>
      <c r="P460" s="15"/>
      <c r="Q460" s="22" cm="1">
        <f t="array" ref="Q460">_xlfn.XLOOKUP(INDEX(_xlfn.TEXTSPLIT(表格1[[#This Row],[LINE   NUMBER]],"-"),1),'DN轉換表(必要)'!B:B,'DN轉換表(必要)'!C:C,,0)</f>
        <v>3</v>
      </c>
      <c r="R460" s="22" t="str" cm="1">
        <f t="array" ref="R460">IF(IFERROR(MATCH(INDEX(_xlfn.TEXTSPLIT(表格1[[#This Row],[LINE   NUMBER]],"-"),2),介質清單!I:I,0)&gt;=1,FALSE),"Trim",INDEX(_xlfn.TEXTSPLIT(表格1[[#This Row],[LINE   NUMBER]],"-"),2))</f>
        <v>NG</v>
      </c>
      <c r="S460" s="22" t="str" cm="1">
        <f t="array" ref="S46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460" s="22" t="str" cm="1">
        <f t="array" ref="T460">IF(LEN(INDEX(_xlfn.TEXTSPLIT(表格1[[#This Row],[LINE   NUMBER]],"-"),4))=4,INDEX(_xlfn.TEXTSPLIT(表格1[[#This Row],[LINE   NUMBER]],"-"),4),IF(LEN(MID(E460,FIND("AA",E460,1),4))=4,MID(E460,FIND("AA",E460,1),4),"Wrong"))</f>
        <v>AA4B</v>
      </c>
      <c r="U460" s="22" t="str" cm="1">
        <f t="array" ref="U46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60" s="22" t="str">
        <f>_xlfn.XLOOKUP(表格1[[#This Row],[級數]],管道等级索引表!B:B,管道等级索引表!G:G,,0)</f>
        <v>A106 Gr.B</v>
      </c>
      <c r="W460" s="22" t="s">
        <v>5</v>
      </c>
      <c r="X460" s="22"/>
      <c r="Y460" s="22"/>
      <c r="Z460" s="22" t="str">
        <f>_xlfn.CONCAT(表格1[[#This Row],[系統]],"-",表格1[[#This Row],[編號]])</f>
        <v>NG-2101</v>
      </c>
      <c r="AA460" s="22"/>
      <c r="AB46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6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60" s="24" t="str">
        <f>IFERROR(_xlfn.XLOOKUP(表格1[[#This Row],[Line_No]],管道特性一覽表!A:A,管道特性一覽表!P:P,,0),"")</f>
        <v>水</v>
      </c>
      <c r="AE460" s="24" t="str" cm="1">
        <f t="array" ref="AE460">_xlfn.IFNA(_xlfn.XLOOKUP(表格1[[#This Row],[Series NO]],'依TP NO.篩選'!A:A,'依TP NO.篩選'!R:R,,0),_xlfn.XLOOKUP(VALUE(表格1[[#This Row],[Series NO]]),VALUE('依TP NO.篩選'!A:A),'依TP NO.篩選'!R:R,,0))</f>
        <v>TP-009</v>
      </c>
      <c r="AF460" s="24" t="str">
        <f>_xlfn.XLOOKUP(表格1[[#This Row],[系統]],介質清單!A:A,介質清單!B:B,,0)</f>
        <v>天然氣</v>
      </c>
      <c r="AG460" s="25">
        <f>IFERROR(_xlfn.XLOOKUP(表格1[[#This Row],[Line_No]],管道特性一覽表!A:A,管道特性一覽表!R:R,,0),"")</f>
        <v>0.1</v>
      </c>
      <c r="AH460" s="22" t="s">
        <v>3433</v>
      </c>
      <c r="AI460" s="24"/>
      <c r="AJ46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60" s="2" t="str" cm="1">
        <f t="array" ref="AK460">IFERROR(_xlfn.TEXTJOIN("-",TRUE,INDEX(_xlfn.TEXTSPLIT(B460,"-"),1),INDEX(_xlfn.TEXTSPLIT(B460,"-"),2),INDEX(_xlfn.TEXTSPLIT(B460,"-"),4),INDEX(_xlfn.TEXTSPLIT(B460,"-"),5)),_xlfn.TEXTJOIN("-",TRUE,_xlfn.XLOOKUP(VALUE(INDEX(_xlfn.TEXTSPLIT(B460,"-"),4)),'DN轉換表(必要)'!A:A,'DN轉換表(必要)'!B:B,,0),INDEX(_xlfn.TEXTSPLIT(B460,"-"),1),INDEX(_xlfn.TEXTSPLIT(B460,"-"),2),INDEX(_xlfn.TEXTSPLIT(B460,"-"),3),INDEX(_xlfn.TEXTSPLIT(B460,"-"),4),INDEX(_xlfn.TEXTSPLIT(B460,"-"),5)))</f>
        <v>NG-2101-AA4B-NA</v>
      </c>
      <c r="AL460" s="2" t="str">
        <f>IF(ISNUMBER(IFERROR(_xlfn.XLOOKUP(表格1[[#This Row],[Line_No]],'TEMP VALUE'!A:A,'DRAWING LIST'!A:A,,0),"")),"v","")</f>
        <v/>
      </c>
      <c r="AM460" s="2" t="str">
        <f>_xlfn.XLOOKUP(表格1[[#This Row],[Series NO]], 版本控制!$A:$A, 版本控制!$E:$E, , 0, -1)</f>
        <v>啟用</v>
      </c>
    </row>
    <row r="461" spans="1:39" hidden="1">
      <c r="A461" s="18">
        <f>'圖號清單-114.04.25'!A461</f>
        <v>457</v>
      </c>
      <c r="B461" s="14" t="str">
        <f>_xlfn.XLOOKUP(表格1[[#This Row],[Series NO]],'圖號清單-114.04.25'!A:A,'圖號清單-114.04.25'!B:B,,0)</f>
        <v>NG-2101-80-AA4B-NA-4</v>
      </c>
      <c r="C461" s="3" t="str">
        <f>COUNTIF($AK$2:AK461, AK461) &amp; "/" &amp; COUNTIF($AK$2:$AK$3003, AK461)</f>
        <v>4/10</v>
      </c>
      <c r="D461" s="3" t="str">
        <f t="shared" si="16"/>
        <v>NG-2101-80-AA4B-NA</v>
      </c>
      <c r="E461" s="14" t="str" cm="1">
        <f t="array" ref="E461">IFERROR(_xlfn.TEXTJOIN("-",TRUE,_xlfn.XLOOKUP(VALUE(INDEX(_xlfn.TEXTSPLIT(B461,"-"),3)),'DN轉換表(必要)'!A:A,'DN轉換表(必要)'!B:B,,0),INDEX(_xlfn.TEXTSPLIT(B461,"-"),1),INDEX(_xlfn.TEXTSPLIT(B461,"-"),2),INDEX(_xlfn.TEXTSPLIT(B461,"-"),4),INDEX(_xlfn.TEXTSPLIT(B461,"-"),5)),_xlfn.TEXTJOIN("-",TRUE,_xlfn.XLOOKUP(VALUE(INDEX(_xlfn.TEXTSPLIT(B461,"-"),4)),'DN轉換表(必要)'!A:A,'DN轉換表(必要)'!B:B,,0),INDEX(_xlfn.TEXTSPLIT(B461,"-"),1),INDEX(_xlfn.TEXTSPLIT(B461,"-"),2),INDEX(_xlfn.TEXTSPLIT(B461,"-"),3),INDEX(_xlfn.TEXTSPLIT(B461,"-"),4),INDEX(_xlfn.TEXTSPLIT(B461,"-"),5)))</f>
        <v>3"-NG-2101-AA4B-NA</v>
      </c>
      <c r="F461" s="3" t="str">
        <f>IFERROR(_xlfn.XLOOKUP(_xlfn.CONCAT(表格1[[#This Row],[Series NO]],"_",SUBSTITUTE(F$1,"REV.","")),版本控制!$F:$F,版本控制!$C:$C,,0),"")</f>
        <v>04/22/'25</v>
      </c>
      <c r="G461" s="3" t="str">
        <f>IFERROR(_xlfn.XLOOKUP(_xlfn.CONCAT(表格1[[#This Row],[Series NO]],"_",SUBSTITUTE(G$1,"REV.","")),版本控制!$F:$F,版本控制!$C:$C,,0),"")</f>
        <v/>
      </c>
      <c r="H461" s="3" t="str">
        <f>IFERROR(_xlfn.XLOOKUP(_xlfn.CONCAT(表格1[[#This Row],[Series NO]],"_",SUBSTITUTE(H$1,"REV.","")),版本控制!$F:$F,版本控制!$C:$C,,0),"")</f>
        <v/>
      </c>
      <c r="I461" s="3" t="str">
        <f>IFERROR(_xlfn.XLOOKUP(_xlfn.CONCAT(表格1[[#This Row],[Series NO]],"_",SUBSTITUTE(I$1,"REV.","")),版本控制!$F:$F,版本控制!$C:$C,,0),"")</f>
        <v/>
      </c>
      <c r="J461" s="3" t="str">
        <f>IFERROR(_xlfn.XLOOKUP(_xlfn.CONCAT(表格1[[#This Row],[Series NO]],"_",SUBSTITUTE(J$1,"REV.","")),版本控制!$F:$F,版本控制!$C:$C,,0),"")</f>
        <v/>
      </c>
      <c r="K461" s="3" t="str" cm="1">
        <f t="array" ref="K461">INDEX(F$1:J$1,1,MATCH(1,1/($F461:J461&lt;&gt;"")))</f>
        <v>REV.1</v>
      </c>
      <c r="L461" s="3" t="str" cm="1">
        <f t="array" ref="L461">LOOKUP(2,1/($F461:J461&lt;&gt;""),$F461:J461)</f>
        <v>04/22/'25</v>
      </c>
      <c r="M461" s="3"/>
      <c r="N461" s="3" t="str">
        <f t="shared" si="15"/>
        <v>0457</v>
      </c>
      <c r="O461" s="28"/>
      <c r="P461" s="15"/>
      <c r="Q461" s="22" cm="1">
        <f t="array" ref="Q461">_xlfn.XLOOKUP(INDEX(_xlfn.TEXTSPLIT(表格1[[#This Row],[LINE   NUMBER]],"-"),1),'DN轉換表(必要)'!B:B,'DN轉換表(必要)'!C:C,,0)</f>
        <v>3</v>
      </c>
      <c r="R461" s="22" t="str" cm="1">
        <f t="array" ref="R461">IF(IFERROR(MATCH(INDEX(_xlfn.TEXTSPLIT(表格1[[#This Row],[LINE   NUMBER]],"-"),2),介質清單!I:I,0)&gt;=1,FALSE),"Trim",INDEX(_xlfn.TEXTSPLIT(表格1[[#This Row],[LINE   NUMBER]],"-"),2))</f>
        <v>NG</v>
      </c>
      <c r="S461" s="22" t="str" cm="1">
        <f t="array" ref="S46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461" s="22" t="str" cm="1">
        <f t="array" ref="T461">IF(LEN(INDEX(_xlfn.TEXTSPLIT(表格1[[#This Row],[LINE   NUMBER]],"-"),4))=4,INDEX(_xlfn.TEXTSPLIT(表格1[[#This Row],[LINE   NUMBER]],"-"),4),IF(LEN(MID(E461,FIND("AA",E461,1),4))=4,MID(E461,FIND("AA",E461,1),4),"Wrong"))</f>
        <v>AA4B</v>
      </c>
      <c r="U461" s="22" t="str" cm="1">
        <f t="array" ref="U46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61" s="22" t="str">
        <f>_xlfn.XLOOKUP(表格1[[#This Row],[級數]],管道等级索引表!B:B,管道等级索引表!G:G,,0)</f>
        <v>A106 Gr.B</v>
      </c>
      <c r="W461" s="22" t="s">
        <v>5</v>
      </c>
      <c r="X461" s="22"/>
      <c r="Y461" s="22"/>
      <c r="Z461" s="22" t="str">
        <f>_xlfn.CONCAT(表格1[[#This Row],[系統]],"-",表格1[[#This Row],[編號]])</f>
        <v>NG-2101</v>
      </c>
      <c r="AA461" s="22"/>
      <c r="AB46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6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61" s="24" t="str">
        <f>IFERROR(_xlfn.XLOOKUP(表格1[[#This Row],[Line_No]],管道特性一覽表!A:A,管道特性一覽表!P:P,,0),"")</f>
        <v>水</v>
      </c>
      <c r="AE461" s="24" t="str" cm="1">
        <f t="array" ref="AE461">_xlfn.IFNA(_xlfn.XLOOKUP(表格1[[#This Row],[Series NO]],'依TP NO.篩選'!A:A,'依TP NO.篩選'!R:R,,0),_xlfn.XLOOKUP(VALUE(表格1[[#This Row],[Series NO]]),VALUE('依TP NO.篩選'!A:A),'依TP NO.篩選'!R:R,,0))</f>
        <v>TP-009</v>
      </c>
      <c r="AF461" s="24" t="str">
        <f>_xlfn.XLOOKUP(表格1[[#This Row],[系統]],介質清單!A:A,介質清單!B:B,,0)</f>
        <v>天然氣</v>
      </c>
      <c r="AG461" s="25">
        <f>IFERROR(_xlfn.XLOOKUP(表格1[[#This Row],[Line_No]],管道特性一覽表!A:A,管道特性一覽表!R:R,,0),"")</f>
        <v>0.1</v>
      </c>
      <c r="AH461" s="22" t="s">
        <v>3433</v>
      </c>
      <c r="AI461" s="24"/>
      <c r="AJ46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61" s="2" t="str" cm="1">
        <f t="array" ref="AK461">IFERROR(_xlfn.TEXTJOIN("-",TRUE,INDEX(_xlfn.TEXTSPLIT(B461,"-"),1),INDEX(_xlfn.TEXTSPLIT(B461,"-"),2),INDEX(_xlfn.TEXTSPLIT(B461,"-"),4),INDEX(_xlfn.TEXTSPLIT(B461,"-"),5)),_xlfn.TEXTJOIN("-",TRUE,_xlfn.XLOOKUP(VALUE(INDEX(_xlfn.TEXTSPLIT(B461,"-"),4)),'DN轉換表(必要)'!A:A,'DN轉換表(必要)'!B:B,,0),INDEX(_xlfn.TEXTSPLIT(B461,"-"),1),INDEX(_xlfn.TEXTSPLIT(B461,"-"),2),INDEX(_xlfn.TEXTSPLIT(B461,"-"),3),INDEX(_xlfn.TEXTSPLIT(B461,"-"),4),INDEX(_xlfn.TEXTSPLIT(B461,"-"),5)))</f>
        <v>NG-2101-AA4B-NA</v>
      </c>
      <c r="AL461" s="2" t="str">
        <f>IF(ISNUMBER(IFERROR(_xlfn.XLOOKUP(表格1[[#This Row],[Line_No]],'TEMP VALUE'!A:A,'DRAWING LIST'!A:A,,0),"")),"v","")</f>
        <v/>
      </c>
      <c r="AM461" s="2" t="str">
        <f>_xlfn.XLOOKUP(表格1[[#This Row],[Series NO]], 版本控制!$A:$A, 版本控制!$E:$E, , 0, -1)</f>
        <v>啟用</v>
      </c>
    </row>
    <row r="462" spans="1:39" hidden="1">
      <c r="A462" s="18">
        <f>'圖號清單-114.04.25'!A462</f>
        <v>458</v>
      </c>
      <c r="B462" s="14" t="str">
        <f>_xlfn.XLOOKUP(表格1[[#This Row],[Series NO]],'圖號清單-114.04.25'!A:A,'圖號清單-114.04.25'!B:B,,0)</f>
        <v>NG-2101-80-AA4B-NA-5</v>
      </c>
      <c r="C462" s="3" t="str">
        <f>COUNTIF($AK$2:AK462, AK462) &amp; "/" &amp; COUNTIF($AK$2:$AK$3003, AK462)</f>
        <v>5/10</v>
      </c>
      <c r="D462" s="3" t="str">
        <f t="shared" si="16"/>
        <v>NG-2101-80-AA4B-NA</v>
      </c>
      <c r="E462" s="14" t="str" cm="1">
        <f t="array" ref="E462">IFERROR(_xlfn.TEXTJOIN("-",TRUE,_xlfn.XLOOKUP(VALUE(INDEX(_xlfn.TEXTSPLIT(B462,"-"),3)),'DN轉換表(必要)'!A:A,'DN轉換表(必要)'!B:B,,0),INDEX(_xlfn.TEXTSPLIT(B462,"-"),1),INDEX(_xlfn.TEXTSPLIT(B462,"-"),2),INDEX(_xlfn.TEXTSPLIT(B462,"-"),4),INDEX(_xlfn.TEXTSPLIT(B462,"-"),5)),_xlfn.TEXTJOIN("-",TRUE,_xlfn.XLOOKUP(VALUE(INDEX(_xlfn.TEXTSPLIT(B462,"-"),4)),'DN轉換表(必要)'!A:A,'DN轉換表(必要)'!B:B,,0),INDEX(_xlfn.TEXTSPLIT(B462,"-"),1),INDEX(_xlfn.TEXTSPLIT(B462,"-"),2),INDEX(_xlfn.TEXTSPLIT(B462,"-"),3),INDEX(_xlfn.TEXTSPLIT(B462,"-"),4),INDEX(_xlfn.TEXTSPLIT(B462,"-"),5)))</f>
        <v>3"-NG-2101-AA4B-NA</v>
      </c>
      <c r="F462" s="3" t="str">
        <f>IFERROR(_xlfn.XLOOKUP(_xlfn.CONCAT(表格1[[#This Row],[Series NO]],"_",SUBSTITUTE(F$1,"REV.","")),版本控制!$F:$F,版本控制!$C:$C,,0),"")</f>
        <v>04/22/'25</v>
      </c>
      <c r="G462" s="3" t="str">
        <f>IFERROR(_xlfn.XLOOKUP(_xlfn.CONCAT(表格1[[#This Row],[Series NO]],"_",SUBSTITUTE(G$1,"REV.","")),版本控制!$F:$F,版本控制!$C:$C,,0),"")</f>
        <v/>
      </c>
      <c r="H462" s="3" t="str">
        <f>IFERROR(_xlfn.XLOOKUP(_xlfn.CONCAT(表格1[[#This Row],[Series NO]],"_",SUBSTITUTE(H$1,"REV.","")),版本控制!$F:$F,版本控制!$C:$C,,0),"")</f>
        <v/>
      </c>
      <c r="I462" s="3" t="str">
        <f>IFERROR(_xlfn.XLOOKUP(_xlfn.CONCAT(表格1[[#This Row],[Series NO]],"_",SUBSTITUTE(I$1,"REV.","")),版本控制!$F:$F,版本控制!$C:$C,,0),"")</f>
        <v/>
      </c>
      <c r="J462" s="3" t="str">
        <f>IFERROR(_xlfn.XLOOKUP(_xlfn.CONCAT(表格1[[#This Row],[Series NO]],"_",SUBSTITUTE(J$1,"REV.","")),版本控制!$F:$F,版本控制!$C:$C,,0),"")</f>
        <v/>
      </c>
      <c r="K462" s="3" t="str" cm="1">
        <f t="array" ref="K462">INDEX(F$1:J$1,1,MATCH(1,1/($F462:J462&lt;&gt;"")))</f>
        <v>REV.1</v>
      </c>
      <c r="L462" s="3" t="str" cm="1">
        <f t="array" ref="L462">LOOKUP(2,1/($F462:J462&lt;&gt;""),$F462:J462)</f>
        <v>04/22/'25</v>
      </c>
      <c r="M462" s="3"/>
      <c r="N462" s="3" t="str">
        <f t="shared" si="15"/>
        <v>0458</v>
      </c>
      <c r="O462" s="28"/>
      <c r="P462" s="15"/>
      <c r="Q462" s="22" cm="1">
        <f t="array" ref="Q462">_xlfn.XLOOKUP(INDEX(_xlfn.TEXTSPLIT(表格1[[#This Row],[LINE   NUMBER]],"-"),1),'DN轉換表(必要)'!B:B,'DN轉換表(必要)'!C:C,,0)</f>
        <v>3</v>
      </c>
      <c r="R462" s="22" t="str" cm="1">
        <f t="array" ref="R462">IF(IFERROR(MATCH(INDEX(_xlfn.TEXTSPLIT(表格1[[#This Row],[LINE   NUMBER]],"-"),2),介質清單!I:I,0)&gt;=1,FALSE),"Trim",INDEX(_xlfn.TEXTSPLIT(表格1[[#This Row],[LINE   NUMBER]],"-"),2))</f>
        <v>NG</v>
      </c>
      <c r="S462" s="22" t="str" cm="1">
        <f t="array" ref="S46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462" s="22" t="str" cm="1">
        <f t="array" ref="T462">IF(LEN(INDEX(_xlfn.TEXTSPLIT(表格1[[#This Row],[LINE   NUMBER]],"-"),4))=4,INDEX(_xlfn.TEXTSPLIT(表格1[[#This Row],[LINE   NUMBER]],"-"),4),IF(LEN(MID(E462,FIND("AA",E462,1),4))=4,MID(E462,FIND("AA",E462,1),4),"Wrong"))</f>
        <v>AA4B</v>
      </c>
      <c r="U462" s="22" t="str" cm="1">
        <f t="array" ref="U46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62" s="22" t="str">
        <f>_xlfn.XLOOKUP(表格1[[#This Row],[級數]],管道等级索引表!B:B,管道等级索引表!G:G,,0)</f>
        <v>A106 Gr.B</v>
      </c>
      <c r="W462" s="22" t="s">
        <v>5</v>
      </c>
      <c r="X462" s="22"/>
      <c r="Y462" s="22"/>
      <c r="Z462" s="22" t="str">
        <f>_xlfn.CONCAT(表格1[[#This Row],[系統]],"-",表格1[[#This Row],[編號]])</f>
        <v>NG-2101</v>
      </c>
      <c r="AA462" s="22"/>
      <c r="AB46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6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62" s="24" t="str">
        <f>IFERROR(_xlfn.XLOOKUP(表格1[[#This Row],[Line_No]],管道特性一覽表!A:A,管道特性一覽表!P:P,,0),"")</f>
        <v>水</v>
      </c>
      <c r="AE462" s="24" t="str" cm="1">
        <f t="array" ref="AE462">_xlfn.IFNA(_xlfn.XLOOKUP(表格1[[#This Row],[Series NO]],'依TP NO.篩選'!A:A,'依TP NO.篩選'!R:R,,0),_xlfn.XLOOKUP(VALUE(表格1[[#This Row],[Series NO]]),VALUE('依TP NO.篩選'!A:A),'依TP NO.篩選'!R:R,,0))</f>
        <v>TP-009</v>
      </c>
      <c r="AF462" s="24" t="str">
        <f>_xlfn.XLOOKUP(表格1[[#This Row],[系統]],介質清單!A:A,介質清單!B:B,,0)</f>
        <v>天然氣</v>
      </c>
      <c r="AG462" s="25">
        <f>IFERROR(_xlfn.XLOOKUP(表格1[[#This Row],[Line_No]],管道特性一覽表!A:A,管道特性一覽表!R:R,,0),"")</f>
        <v>0.1</v>
      </c>
      <c r="AH462" s="22" t="s">
        <v>3433</v>
      </c>
      <c r="AI462" s="24"/>
      <c r="AJ46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62" s="2" t="str" cm="1">
        <f t="array" ref="AK462">IFERROR(_xlfn.TEXTJOIN("-",TRUE,INDEX(_xlfn.TEXTSPLIT(B462,"-"),1),INDEX(_xlfn.TEXTSPLIT(B462,"-"),2),INDEX(_xlfn.TEXTSPLIT(B462,"-"),4),INDEX(_xlfn.TEXTSPLIT(B462,"-"),5)),_xlfn.TEXTJOIN("-",TRUE,_xlfn.XLOOKUP(VALUE(INDEX(_xlfn.TEXTSPLIT(B462,"-"),4)),'DN轉換表(必要)'!A:A,'DN轉換表(必要)'!B:B,,0),INDEX(_xlfn.TEXTSPLIT(B462,"-"),1),INDEX(_xlfn.TEXTSPLIT(B462,"-"),2),INDEX(_xlfn.TEXTSPLIT(B462,"-"),3),INDEX(_xlfn.TEXTSPLIT(B462,"-"),4),INDEX(_xlfn.TEXTSPLIT(B462,"-"),5)))</f>
        <v>NG-2101-AA4B-NA</v>
      </c>
      <c r="AL462" s="2" t="str">
        <f>IF(ISNUMBER(IFERROR(_xlfn.XLOOKUP(表格1[[#This Row],[Line_No]],'TEMP VALUE'!A:A,'DRAWING LIST'!A:A,,0),"")),"v","")</f>
        <v/>
      </c>
      <c r="AM462" s="2" t="str">
        <f>_xlfn.XLOOKUP(表格1[[#This Row],[Series NO]], 版本控制!$A:$A, 版本控制!$E:$E, , 0, -1)</f>
        <v>啟用</v>
      </c>
    </row>
    <row r="463" spans="1:39" hidden="1">
      <c r="A463" s="18">
        <f>'圖號清單-114.04.25'!A463</f>
        <v>459</v>
      </c>
      <c r="B463" s="14" t="str">
        <f>_xlfn.XLOOKUP(表格1[[#This Row],[Series NO]],'圖號清單-114.04.25'!A:A,'圖號清單-114.04.25'!B:B,,0)</f>
        <v>NG-2101-80-AA4B-NA-6</v>
      </c>
      <c r="C463" s="3" t="str">
        <f>COUNTIF($AK$2:AK463, AK463) &amp; "/" &amp; COUNTIF($AK$2:$AK$3003, AK463)</f>
        <v>6/10</v>
      </c>
      <c r="D463" s="3" t="str">
        <f t="shared" si="16"/>
        <v>NG-2101-80-AA4B-NA</v>
      </c>
      <c r="E463" s="14" t="str" cm="1">
        <f t="array" ref="E463">IFERROR(_xlfn.TEXTJOIN("-",TRUE,_xlfn.XLOOKUP(VALUE(INDEX(_xlfn.TEXTSPLIT(B463,"-"),3)),'DN轉換表(必要)'!A:A,'DN轉換表(必要)'!B:B,,0),INDEX(_xlfn.TEXTSPLIT(B463,"-"),1),INDEX(_xlfn.TEXTSPLIT(B463,"-"),2),INDEX(_xlfn.TEXTSPLIT(B463,"-"),4),INDEX(_xlfn.TEXTSPLIT(B463,"-"),5)),_xlfn.TEXTJOIN("-",TRUE,_xlfn.XLOOKUP(VALUE(INDEX(_xlfn.TEXTSPLIT(B463,"-"),4)),'DN轉換表(必要)'!A:A,'DN轉換表(必要)'!B:B,,0),INDEX(_xlfn.TEXTSPLIT(B463,"-"),1),INDEX(_xlfn.TEXTSPLIT(B463,"-"),2),INDEX(_xlfn.TEXTSPLIT(B463,"-"),3),INDEX(_xlfn.TEXTSPLIT(B463,"-"),4),INDEX(_xlfn.TEXTSPLIT(B463,"-"),5)))</f>
        <v>3"-NG-2101-AA4B-NA</v>
      </c>
      <c r="F463" s="3" t="str">
        <f>IFERROR(_xlfn.XLOOKUP(_xlfn.CONCAT(表格1[[#This Row],[Series NO]],"_",SUBSTITUTE(F$1,"REV.","")),版本控制!$F:$F,版本控制!$C:$C,,0),"")</f>
        <v>04/22/'25</v>
      </c>
      <c r="G463" s="3" t="str">
        <f>IFERROR(_xlfn.XLOOKUP(_xlfn.CONCAT(表格1[[#This Row],[Series NO]],"_",SUBSTITUTE(G$1,"REV.","")),版本控制!$F:$F,版本控制!$C:$C,,0),"")</f>
        <v/>
      </c>
      <c r="H463" s="3" t="str">
        <f>IFERROR(_xlfn.XLOOKUP(_xlfn.CONCAT(表格1[[#This Row],[Series NO]],"_",SUBSTITUTE(H$1,"REV.","")),版本控制!$F:$F,版本控制!$C:$C,,0),"")</f>
        <v/>
      </c>
      <c r="I463" s="3" t="str">
        <f>IFERROR(_xlfn.XLOOKUP(_xlfn.CONCAT(表格1[[#This Row],[Series NO]],"_",SUBSTITUTE(I$1,"REV.","")),版本控制!$F:$F,版本控制!$C:$C,,0),"")</f>
        <v/>
      </c>
      <c r="J463" s="3" t="str">
        <f>IFERROR(_xlfn.XLOOKUP(_xlfn.CONCAT(表格1[[#This Row],[Series NO]],"_",SUBSTITUTE(J$1,"REV.","")),版本控制!$F:$F,版本控制!$C:$C,,0),"")</f>
        <v/>
      </c>
      <c r="K463" s="3" t="str" cm="1">
        <f t="array" ref="K463">INDEX(F$1:J$1,1,MATCH(1,1/($F463:J463&lt;&gt;"")))</f>
        <v>REV.1</v>
      </c>
      <c r="L463" s="3" t="str" cm="1">
        <f t="array" ref="L463">LOOKUP(2,1/($F463:J463&lt;&gt;""),$F463:J463)</f>
        <v>04/22/'25</v>
      </c>
      <c r="M463" s="3"/>
      <c r="N463" s="3" t="str">
        <f t="shared" si="15"/>
        <v>0459</v>
      </c>
      <c r="O463" s="28"/>
      <c r="P463" s="15"/>
      <c r="Q463" s="22" cm="1">
        <f t="array" ref="Q463">_xlfn.XLOOKUP(INDEX(_xlfn.TEXTSPLIT(表格1[[#This Row],[LINE   NUMBER]],"-"),1),'DN轉換表(必要)'!B:B,'DN轉換表(必要)'!C:C,,0)</f>
        <v>3</v>
      </c>
      <c r="R463" s="22" t="str" cm="1">
        <f t="array" ref="R463">IF(IFERROR(MATCH(INDEX(_xlfn.TEXTSPLIT(表格1[[#This Row],[LINE   NUMBER]],"-"),2),介質清單!I:I,0)&gt;=1,FALSE),"Trim",INDEX(_xlfn.TEXTSPLIT(表格1[[#This Row],[LINE   NUMBER]],"-"),2))</f>
        <v>NG</v>
      </c>
      <c r="S463" s="22" t="str" cm="1">
        <f t="array" ref="S46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463" s="22" t="str" cm="1">
        <f t="array" ref="T463">IF(LEN(INDEX(_xlfn.TEXTSPLIT(表格1[[#This Row],[LINE   NUMBER]],"-"),4))=4,INDEX(_xlfn.TEXTSPLIT(表格1[[#This Row],[LINE   NUMBER]],"-"),4),IF(LEN(MID(E463,FIND("AA",E463,1),4))=4,MID(E463,FIND("AA",E463,1),4),"Wrong"))</f>
        <v>AA4B</v>
      </c>
      <c r="U463" s="22" t="str" cm="1">
        <f t="array" ref="U46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63" s="22" t="str">
        <f>_xlfn.XLOOKUP(表格1[[#This Row],[級數]],管道等级索引表!B:B,管道等级索引表!G:G,,0)</f>
        <v>A106 Gr.B</v>
      </c>
      <c r="W463" s="22" t="s">
        <v>5</v>
      </c>
      <c r="X463" s="22"/>
      <c r="Y463" s="22"/>
      <c r="Z463" s="22" t="str">
        <f>_xlfn.CONCAT(表格1[[#This Row],[系統]],"-",表格1[[#This Row],[編號]])</f>
        <v>NG-2101</v>
      </c>
      <c r="AA463" s="22"/>
      <c r="AB46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6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63" s="24" t="str">
        <f>IFERROR(_xlfn.XLOOKUP(表格1[[#This Row],[Line_No]],管道特性一覽表!A:A,管道特性一覽表!P:P,,0),"")</f>
        <v>水</v>
      </c>
      <c r="AE463" s="24" t="str" cm="1">
        <f t="array" ref="AE463">_xlfn.IFNA(_xlfn.XLOOKUP(表格1[[#This Row],[Series NO]],'依TP NO.篩選'!A:A,'依TP NO.篩選'!R:R,,0),_xlfn.XLOOKUP(VALUE(表格1[[#This Row],[Series NO]]),VALUE('依TP NO.篩選'!A:A),'依TP NO.篩選'!R:R,,0))</f>
        <v>TP-009</v>
      </c>
      <c r="AF463" s="24" t="str">
        <f>_xlfn.XLOOKUP(表格1[[#This Row],[系統]],介質清單!A:A,介質清單!B:B,,0)</f>
        <v>天然氣</v>
      </c>
      <c r="AG463" s="25">
        <f>IFERROR(_xlfn.XLOOKUP(表格1[[#This Row],[Line_No]],管道特性一覽表!A:A,管道特性一覽表!R:R,,0),"")</f>
        <v>0.1</v>
      </c>
      <c r="AH463" s="22" t="s">
        <v>3433</v>
      </c>
      <c r="AI463" s="24"/>
      <c r="AJ46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63" s="2" t="str" cm="1">
        <f t="array" ref="AK463">IFERROR(_xlfn.TEXTJOIN("-",TRUE,INDEX(_xlfn.TEXTSPLIT(B463,"-"),1),INDEX(_xlfn.TEXTSPLIT(B463,"-"),2),INDEX(_xlfn.TEXTSPLIT(B463,"-"),4),INDEX(_xlfn.TEXTSPLIT(B463,"-"),5)),_xlfn.TEXTJOIN("-",TRUE,_xlfn.XLOOKUP(VALUE(INDEX(_xlfn.TEXTSPLIT(B463,"-"),4)),'DN轉換表(必要)'!A:A,'DN轉換表(必要)'!B:B,,0),INDEX(_xlfn.TEXTSPLIT(B463,"-"),1),INDEX(_xlfn.TEXTSPLIT(B463,"-"),2),INDEX(_xlfn.TEXTSPLIT(B463,"-"),3),INDEX(_xlfn.TEXTSPLIT(B463,"-"),4),INDEX(_xlfn.TEXTSPLIT(B463,"-"),5)))</f>
        <v>NG-2101-AA4B-NA</v>
      </c>
      <c r="AL463" s="2" t="str">
        <f>IF(ISNUMBER(IFERROR(_xlfn.XLOOKUP(表格1[[#This Row],[Line_No]],'TEMP VALUE'!A:A,'DRAWING LIST'!A:A,,0),"")),"v","")</f>
        <v/>
      </c>
      <c r="AM463" s="2" t="str">
        <f>_xlfn.XLOOKUP(表格1[[#This Row],[Series NO]], 版本控制!$A:$A, 版本控制!$E:$E, , 0, -1)</f>
        <v>啟用</v>
      </c>
    </row>
    <row r="464" spans="1:39" hidden="1">
      <c r="A464" s="18">
        <f>'圖號清單-114.04.25'!A464</f>
        <v>460</v>
      </c>
      <c r="B464" s="14" t="str">
        <f>_xlfn.XLOOKUP(表格1[[#This Row],[Series NO]],'圖號清單-114.04.25'!A:A,'圖號清單-114.04.25'!B:B,,0)</f>
        <v>NG-2101-80-AA4B-NA-7</v>
      </c>
      <c r="C464" s="3" t="str">
        <f>COUNTIF($AK$2:AK464, AK464) &amp; "/" &amp; COUNTIF($AK$2:$AK$3003, AK464)</f>
        <v>7/10</v>
      </c>
      <c r="D464" s="3" t="str">
        <f t="shared" si="16"/>
        <v>NG-2101-80-AA4B-NA</v>
      </c>
      <c r="E464" s="14" t="str" cm="1">
        <f t="array" ref="E464">IFERROR(_xlfn.TEXTJOIN("-",TRUE,_xlfn.XLOOKUP(VALUE(INDEX(_xlfn.TEXTSPLIT(B464,"-"),3)),'DN轉換表(必要)'!A:A,'DN轉換表(必要)'!B:B,,0),INDEX(_xlfn.TEXTSPLIT(B464,"-"),1),INDEX(_xlfn.TEXTSPLIT(B464,"-"),2),INDEX(_xlfn.TEXTSPLIT(B464,"-"),4),INDEX(_xlfn.TEXTSPLIT(B464,"-"),5)),_xlfn.TEXTJOIN("-",TRUE,_xlfn.XLOOKUP(VALUE(INDEX(_xlfn.TEXTSPLIT(B464,"-"),4)),'DN轉換表(必要)'!A:A,'DN轉換表(必要)'!B:B,,0),INDEX(_xlfn.TEXTSPLIT(B464,"-"),1),INDEX(_xlfn.TEXTSPLIT(B464,"-"),2),INDEX(_xlfn.TEXTSPLIT(B464,"-"),3),INDEX(_xlfn.TEXTSPLIT(B464,"-"),4),INDEX(_xlfn.TEXTSPLIT(B464,"-"),5)))</f>
        <v>3"-NG-2101-AA4B-NA</v>
      </c>
      <c r="F464" s="3" t="str">
        <f>IFERROR(_xlfn.XLOOKUP(_xlfn.CONCAT(表格1[[#This Row],[Series NO]],"_",SUBSTITUTE(F$1,"REV.","")),版本控制!$F:$F,版本控制!$C:$C,,0),"")</f>
        <v>04/22/'25</v>
      </c>
      <c r="G464" s="3" t="str">
        <f>IFERROR(_xlfn.XLOOKUP(_xlfn.CONCAT(表格1[[#This Row],[Series NO]],"_",SUBSTITUTE(G$1,"REV.","")),版本控制!$F:$F,版本控制!$C:$C,,0),"")</f>
        <v/>
      </c>
      <c r="H464" s="3" t="str">
        <f>IFERROR(_xlfn.XLOOKUP(_xlfn.CONCAT(表格1[[#This Row],[Series NO]],"_",SUBSTITUTE(H$1,"REV.","")),版本控制!$F:$F,版本控制!$C:$C,,0),"")</f>
        <v/>
      </c>
      <c r="I464" s="3" t="str">
        <f>IFERROR(_xlfn.XLOOKUP(_xlfn.CONCAT(表格1[[#This Row],[Series NO]],"_",SUBSTITUTE(I$1,"REV.","")),版本控制!$F:$F,版本控制!$C:$C,,0),"")</f>
        <v/>
      </c>
      <c r="J464" s="3" t="str">
        <f>IFERROR(_xlfn.XLOOKUP(_xlfn.CONCAT(表格1[[#This Row],[Series NO]],"_",SUBSTITUTE(J$1,"REV.","")),版本控制!$F:$F,版本控制!$C:$C,,0),"")</f>
        <v/>
      </c>
      <c r="K464" s="3" t="str" cm="1">
        <f t="array" ref="K464">INDEX(F$1:J$1,1,MATCH(1,1/($F464:J464&lt;&gt;"")))</f>
        <v>REV.1</v>
      </c>
      <c r="L464" s="3" t="str" cm="1">
        <f t="array" ref="L464">LOOKUP(2,1/($F464:J464&lt;&gt;""),$F464:J464)</f>
        <v>04/22/'25</v>
      </c>
      <c r="M464" s="3"/>
      <c r="N464" s="3" t="str">
        <f t="shared" si="15"/>
        <v>0460</v>
      </c>
      <c r="O464" s="28"/>
      <c r="P464" s="15"/>
      <c r="Q464" s="22" cm="1">
        <f t="array" ref="Q464">_xlfn.XLOOKUP(INDEX(_xlfn.TEXTSPLIT(表格1[[#This Row],[LINE   NUMBER]],"-"),1),'DN轉換表(必要)'!B:B,'DN轉換表(必要)'!C:C,,0)</f>
        <v>3</v>
      </c>
      <c r="R464" s="22" t="str" cm="1">
        <f t="array" ref="R464">IF(IFERROR(MATCH(INDEX(_xlfn.TEXTSPLIT(表格1[[#This Row],[LINE   NUMBER]],"-"),2),介質清單!I:I,0)&gt;=1,FALSE),"Trim",INDEX(_xlfn.TEXTSPLIT(表格1[[#This Row],[LINE   NUMBER]],"-"),2))</f>
        <v>NG</v>
      </c>
      <c r="S464" s="22" t="str" cm="1">
        <f t="array" ref="S46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464" s="22" t="str" cm="1">
        <f t="array" ref="T464">IF(LEN(INDEX(_xlfn.TEXTSPLIT(表格1[[#This Row],[LINE   NUMBER]],"-"),4))=4,INDEX(_xlfn.TEXTSPLIT(表格1[[#This Row],[LINE   NUMBER]],"-"),4),IF(LEN(MID(E464,FIND("AA",E464,1),4))=4,MID(E464,FIND("AA",E464,1),4),"Wrong"))</f>
        <v>AA4B</v>
      </c>
      <c r="U464" s="22" t="str" cm="1">
        <f t="array" ref="U46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64" s="22" t="str">
        <f>_xlfn.XLOOKUP(表格1[[#This Row],[級數]],管道等级索引表!B:B,管道等级索引表!G:G,,0)</f>
        <v>A106 Gr.B</v>
      </c>
      <c r="W464" s="22" t="s">
        <v>5</v>
      </c>
      <c r="X464" s="22"/>
      <c r="Y464" s="22"/>
      <c r="Z464" s="22" t="str">
        <f>_xlfn.CONCAT(表格1[[#This Row],[系統]],"-",表格1[[#This Row],[編號]])</f>
        <v>NG-2101</v>
      </c>
      <c r="AA464" s="22"/>
      <c r="AB46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6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64" s="24" t="str">
        <f>IFERROR(_xlfn.XLOOKUP(表格1[[#This Row],[Line_No]],管道特性一覽表!A:A,管道特性一覽表!P:P,,0),"")</f>
        <v>水</v>
      </c>
      <c r="AE464" s="24" t="str" cm="1">
        <f t="array" ref="AE464">_xlfn.IFNA(_xlfn.XLOOKUP(表格1[[#This Row],[Series NO]],'依TP NO.篩選'!A:A,'依TP NO.篩選'!R:R,,0),_xlfn.XLOOKUP(VALUE(表格1[[#This Row],[Series NO]]),VALUE('依TP NO.篩選'!A:A),'依TP NO.篩選'!R:R,,0))</f>
        <v>TP-009</v>
      </c>
      <c r="AF464" s="24" t="str">
        <f>_xlfn.XLOOKUP(表格1[[#This Row],[系統]],介質清單!A:A,介質清單!B:B,,0)</f>
        <v>天然氣</v>
      </c>
      <c r="AG464" s="25">
        <f>IFERROR(_xlfn.XLOOKUP(表格1[[#This Row],[Line_No]],管道特性一覽表!A:A,管道特性一覽表!R:R,,0),"")</f>
        <v>0.1</v>
      </c>
      <c r="AH464" s="22" t="s">
        <v>3433</v>
      </c>
      <c r="AI464" s="24"/>
      <c r="AJ46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64" s="2" t="str" cm="1">
        <f t="array" ref="AK464">IFERROR(_xlfn.TEXTJOIN("-",TRUE,INDEX(_xlfn.TEXTSPLIT(B464,"-"),1),INDEX(_xlfn.TEXTSPLIT(B464,"-"),2),INDEX(_xlfn.TEXTSPLIT(B464,"-"),4),INDEX(_xlfn.TEXTSPLIT(B464,"-"),5)),_xlfn.TEXTJOIN("-",TRUE,_xlfn.XLOOKUP(VALUE(INDEX(_xlfn.TEXTSPLIT(B464,"-"),4)),'DN轉換表(必要)'!A:A,'DN轉換表(必要)'!B:B,,0),INDEX(_xlfn.TEXTSPLIT(B464,"-"),1),INDEX(_xlfn.TEXTSPLIT(B464,"-"),2),INDEX(_xlfn.TEXTSPLIT(B464,"-"),3),INDEX(_xlfn.TEXTSPLIT(B464,"-"),4),INDEX(_xlfn.TEXTSPLIT(B464,"-"),5)))</f>
        <v>NG-2101-AA4B-NA</v>
      </c>
      <c r="AL464" s="2" t="str">
        <f>IF(ISNUMBER(IFERROR(_xlfn.XLOOKUP(表格1[[#This Row],[Line_No]],'TEMP VALUE'!A:A,'DRAWING LIST'!A:A,,0),"")),"v","")</f>
        <v/>
      </c>
      <c r="AM464" s="2" t="str">
        <f>_xlfn.XLOOKUP(表格1[[#This Row],[Series NO]], 版本控制!$A:$A, 版本控制!$E:$E, , 0, -1)</f>
        <v>啟用</v>
      </c>
    </row>
    <row r="465" spans="1:39" hidden="1">
      <c r="A465" s="18">
        <f>'圖號清單-114.04.25'!A465</f>
        <v>461</v>
      </c>
      <c r="B465" s="14" t="str">
        <f>_xlfn.XLOOKUP(表格1[[#This Row],[Series NO]],'圖號清單-114.04.25'!A:A,'圖號清單-114.04.25'!B:B,,0)</f>
        <v>NG-2101-80-AA4B-NA-8</v>
      </c>
      <c r="C465" s="3" t="str">
        <f>COUNTIF($AK$2:AK465, AK465) &amp; "/" &amp; COUNTIF($AK$2:$AK$3003, AK465)</f>
        <v>8/10</v>
      </c>
      <c r="D465" s="3" t="str">
        <f t="shared" si="16"/>
        <v>NG-2101-80-AA4B-NA</v>
      </c>
      <c r="E465" s="14" t="str" cm="1">
        <f t="array" ref="E465">IFERROR(_xlfn.TEXTJOIN("-",TRUE,_xlfn.XLOOKUP(VALUE(INDEX(_xlfn.TEXTSPLIT(B465,"-"),3)),'DN轉換表(必要)'!A:A,'DN轉換表(必要)'!B:B,,0),INDEX(_xlfn.TEXTSPLIT(B465,"-"),1),INDEX(_xlfn.TEXTSPLIT(B465,"-"),2),INDEX(_xlfn.TEXTSPLIT(B465,"-"),4),INDEX(_xlfn.TEXTSPLIT(B465,"-"),5)),_xlfn.TEXTJOIN("-",TRUE,_xlfn.XLOOKUP(VALUE(INDEX(_xlfn.TEXTSPLIT(B465,"-"),4)),'DN轉換表(必要)'!A:A,'DN轉換表(必要)'!B:B,,0),INDEX(_xlfn.TEXTSPLIT(B465,"-"),1),INDEX(_xlfn.TEXTSPLIT(B465,"-"),2),INDEX(_xlfn.TEXTSPLIT(B465,"-"),3),INDEX(_xlfn.TEXTSPLIT(B465,"-"),4),INDEX(_xlfn.TEXTSPLIT(B465,"-"),5)))</f>
        <v>3"-NG-2101-AA4B-NA</v>
      </c>
      <c r="F465" s="3" t="str">
        <f>IFERROR(_xlfn.XLOOKUP(_xlfn.CONCAT(表格1[[#This Row],[Series NO]],"_",SUBSTITUTE(F$1,"REV.","")),版本控制!$F:$F,版本控制!$C:$C,,0),"")</f>
        <v>04/22/'25</v>
      </c>
      <c r="G465" s="3" t="str">
        <f>IFERROR(_xlfn.XLOOKUP(_xlfn.CONCAT(表格1[[#This Row],[Series NO]],"_",SUBSTITUTE(G$1,"REV.","")),版本控制!$F:$F,版本控制!$C:$C,,0),"")</f>
        <v/>
      </c>
      <c r="H465" s="3" t="str">
        <f>IFERROR(_xlfn.XLOOKUP(_xlfn.CONCAT(表格1[[#This Row],[Series NO]],"_",SUBSTITUTE(H$1,"REV.","")),版本控制!$F:$F,版本控制!$C:$C,,0),"")</f>
        <v/>
      </c>
      <c r="I465" s="3" t="str">
        <f>IFERROR(_xlfn.XLOOKUP(_xlfn.CONCAT(表格1[[#This Row],[Series NO]],"_",SUBSTITUTE(I$1,"REV.","")),版本控制!$F:$F,版本控制!$C:$C,,0),"")</f>
        <v/>
      </c>
      <c r="J465" s="3" t="str">
        <f>IFERROR(_xlfn.XLOOKUP(_xlfn.CONCAT(表格1[[#This Row],[Series NO]],"_",SUBSTITUTE(J$1,"REV.","")),版本控制!$F:$F,版本控制!$C:$C,,0),"")</f>
        <v/>
      </c>
      <c r="K465" s="3" t="str" cm="1">
        <f t="array" ref="K465">INDEX(F$1:J$1,1,MATCH(1,1/($F465:J465&lt;&gt;"")))</f>
        <v>REV.1</v>
      </c>
      <c r="L465" s="3" t="str" cm="1">
        <f t="array" ref="L465">LOOKUP(2,1/($F465:J465&lt;&gt;""),$F465:J465)</f>
        <v>04/22/'25</v>
      </c>
      <c r="M465" s="3"/>
      <c r="N465" s="3" t="str">
        <f t="shared" si="15"/>
        <v>0461</v>
      </c>
      <c r="O465" s="28"/>
      <c r="P465" s="15"/>
      <c r="Q465" s="22" cm="1">
        <f t="array" ref="Q465">_xlfn.XLOOKUP(INDEX(_xlfn.TEXTSPLIT(表格1[[#This Row],[LINE   NUMBER]],"-"),1),'DN轉換表(必要)'!B:B,'DN轉換表(必要)'!C:C,,0)</f>
        <v>3</v>
      </c>
      <c r="R465" s="22" t="str" cm="1">
        <f t="array" ref="R465">IF(IFERROR(MATCH(INDEX(_xlfn.TEXTSPLIT(表格1[[#This Row],[LINE   NUMBER]],"-"),2),介質清單!I:I,0)&gt;=1,FALSE),"Trim",INDEX(_xlfn.TEXTSPLIT(表格1[[#This Row],[LINE   NUMBER]],"-"),2))</f>
        <v>NG</v>
      </c>
      <c r="S465" s="22" t="str" cm="1">
        <f t="array" ref="S46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465" s="22" t="str" cm="1">
        <f t="array" ref="T465">IF(LEN(INDEX(_xlfn.TEXTSPLIT(表格1[[#This Row],[LINE   NUMBER]],"-"),4))=4,INDEX(_xlfn.TEXTSPLIT(表格1[[#This Row],[LINE   NUMBER]],"-"),4),IF(LEN(MID(E465,FIND("AA",E465,1),4))=4,MID(E465,FIND("AA",E465,1),4),"Wrong"))</f>
        <v>AA4B</v>
      </c>
      <c r="U465" s="22" t="str" cm="1">
        <f t="array" ref="U46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65" s="22" t="str">
        <f>_xlfn.XLOOKUP(表格1[[#This Row],[級數]],管道等级索引表!B:B,管道等级索引表!G:G,,0)</f>
        <v>A106 Gr.B</v>
      </c>
      <c r="W465" s="22" t="s">
        <v>5</v>
      </c>
      <c r="X465" s="22"/>
      <c r="Y465" s="22"/>
      <c r="Z465" s="22" t="str">
        <f>_xlfn.CONCAT(表格1[[#This Row],[系統]],"-",表格1[[#This Row],[編號]])</f>
        <v>NG-2101</v>
      </c>
      <c r="AA465" s="22"/>
      <c r="AB46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6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65" s="24" t="str">
        <f>IFERROR(_xlfn.XLOOKUP(表格1[[#This Row],[Line_No]],管道特性一覽表!A:A,管道特性一覽表!P:P,,0),"")</f>
        <v>水</v>
      </c>
      <c r="AE465" s="24" t="str" cm="1">
        <f t="array" ref="AE465">_xlfn.IFNA(_xlfn.XLOOKUP(表格1[[#This Row],[Series NO]],'依TP NO.篩選'!A:A,'依TP NO.篩選'!R:R,,0),_xlfn.XLOOKUP(VALUE(表格1[[#This Row],[Series NO]]),VALUE('依TP NO.篩選'!A:A),'依TP NO.篩選'!R:R,,0))</f>
        <v>TP-009</v>
      </c>
      <c r="AF465" s="24" t="str">
        <f>_xlfn.XLOOKUP(表格1[[#This Row],[系統]],介質清單!A:A,介質清單!B:B,,0)</f>
        <v>天然氣</v>
      </c>
      <c r="AG465" s="25">
        <f>IFERROR(_xlfn.XLOOKUP(表格1[[#This Row],[Line_No]],管道特性一覽表!A:A,管道特性一覽表!R:R,,0),"")</f>
        <v>0.1</v>
      </c>
      <c r="AH465" s="22" t="s">
        <v>3433</v>
      </c>
      <c r="AI465" s="24"/>
      <c r="AJ46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65" s="2" t="str" cm="1">
        <f t="array" ref="AK465">IFERROR(_xlfn.TEXTJOIN("-",TRUE,INDEX(_xlfn.TEXTSPLIT(B465,"-"),1),INDEX(_xlfn.TEXTSPLIT(B465,"-"),2),INDEX(_xlfn.TEXTSPLIT(B465,"-"),4),INDEX(_xlfn.TEXTSPLIT(B465,"-"),5)),_xlfn.TEXTJOIN("-",TRUE,_xlfn.XLOOKUP(VALUE(INDEX(_xlfn.TEXTSPLIT(B465,"-"),4)),'DN轉換表(必要)'!A:A,'DN轉換表(必要)'!B:B,,0),INDEX(_xlfn.TEXTSPLIT(B465,"-"),1),INDEX(_xlfn.TEXTSPLIT(B465,"-"),2),INDEX(_xlfn.TEXTSPLIT(B465,"-"),3),INDEX(_xlfn.TEXTSPLIT(B465,"-"),4),INDEX(_xlfn.TEXTSPLIT(B465,"-"),5)))</f>
        <v>NG-2101-AA4B-NA</v>
      </c>
      <c r="AL465" s="2" t="str">
        <f>IF(ISNUMBER(IFERROR(_xlfn.XLOOKUP(表格1[[#This Row],[Line_No]],'TEMP VALUE'!A:A,'DRAWING LIST'!A:A,,0),"")),"v","")</f>
        <v/>
      </c>
      <c r="AM465" s="2" t="str">
        <f>_xlfn.XLOOKUP(表格1[[#This Row],[Series NO]], 版本控制!$A:$A, 版本控制!$E:$E, , 0, -1)</f>
        <v>啟用</v>
      </c>
    </row>
    <row r="466" spans="1:39" hidden="1">
      <c r="A466" s="18">
        <f>'圖號清單-114.04.25'!A466</f>
        <v>462</v>
      </c>
      <c r="B466" s="14" t="str">
        <f>_xlfn.XLOOKUP(表格1[[#This Row],[Series NO]],'圖號清單-114.04.25'!A:A,'圖號清單-114.04.25'!B:B,,0)</f>
        <v>NG-2101-80-AA4B-NA-9</v>
      </c>
      <c r="C466" s="3" t="str">
        <f>COUNTIF($AK$2:AK466, AK466) &amp; "/" &amp; COUNTIF($AK$2:$AK$3003, AK466)</f>
        <v>9/10</v>
      </c>
      <c r="D466" s="3" t="str">
        <f t="shared" si="16"/>
        <v>NG-2101-80-AA4B-NA</v>
      </c>
      <c r="E466" s="14" t="str" cm="1">
        <f t="array" ref="E466">IFERROR(_xlfn.TEXTJOIN("-",TRUE,_xlfn.XLOOKUP(VALUE(INDEX(_xlfn.TEXTSPLIT(B466,"-"),3)),'DN轉換表(必要)'!A:A,'DN轉換表(必要)'!B:B,,0),INDEX(_xlfn.TEXTSPLIT(B466,"-"),1),INDEX(_xlfn.TEXTSPLIT(B466,"-"),2),INDEX(_xlfn.TEXTSPLIT(B466,"-"),4),INDEX(_xlfn.TEXTSPLIT(B466,"-"),5)),_xlfn.TEXTJOIN("-",TRUE,_xlfn.XLOOKUP(VALUE(INDEX(_xlfn.TEXTSPLIT(B466,"-"),4)),'DN轉換表(必要)'!A:A,'DN轉換表(必要)'!B:B,,0),INDEX(_xlfn.TEXTSPLIT(B466,"-"),1),INDEX(_xlfn.TEXTSPLIT(B466,"-"),2),INDEX(_xlfn.TEXTSPLIT(B466,"-"),3),INDEX(_xlfn.TEXTSPLIT(B466,"-"),4),INDEX(_xlfn.TEXTSPLIT(B466,"-"),5)))</f>
        <v>3"-NG-2101-AA4B-NA</v>
      </c>
      <c r="F466" s="3" t="str">
        <f>IFERROR(_xlfn.XLOOKUP(_xlfn.CONCAT(表格1[[#This Row],[Series NO]],"_",SUBSTITUTE(F$1,"REV.","")),版本控制!$F:$F,版本控制!$C:$C,,0),"")</f>
        <v>04/22/'25</v>
      </c>
      <c r="G466" s="3" t="str">
        <f>IFERROR(_xlfn.XLOOKUP(_xlfn.CONCAT(表格1[[#This Row],[Series NO]],"_",SUBSTITUTE(G$1,"REV.","")),版本控制!$F:$F,版本控制!$C:$C,,0),"")</f>
        <v/>
      </c>
      <c r="H466" s="3" t="str">
        <f>IFERROR(_xlfn.XLOOKUP(_xlfn.CONCAT(表格1[[#This Row],[Series NO]],"_",SUBSTITUTE(H$1,"REV.","")),版本控制!$F:$F,版本控制!$C:$C,,0),"")</f>
        <v/>
      </c>
      <c r="I466" s="3" t="str">
        <f>IFERROR(_xlfn.XLOOKUP(_xlfn.CONCAT(表格1[[#This Row],[Series NO]],"_",SUBSTITUTE(I$1,"REV.","")),版本控制!$F:$F,版本控制!$C:$C,,0),"")</f>
        <v/>
      </c>
      <c r="J466" s="3" t="str">
        <f>IFERROR(_xlfn.XLOOKUP(_xlfn.CONCAT(表格1[[#This Row],[Series NO]],"_",SUBSTITUTE(J$1,"REV.","")),版本控制!$F:$F,版本控制!$C:$C,,0),"")</f>
        <v/>
      </c>
      <c r="K466" s="3" t="str" cm="1">
        <f t="array" ref="K466">INDEX(F$1:J$1,1,MATCH(1,1/($F466:J466&lt;&gt;"")))</f>
        <v>REV.1</v>
      </c>
      <c r="L466" s="3" t="str" cm="1">
        <f t="array" ref="L466">LOOKUP(2,1/($F466:J466&lt;&gt;""),$F466:J466)</f>
        <v>04/22/'25</v>
      </c>
      <c r="M466" s="3"/>
      <c r="N466" s="3" t="str">
        <f t="shared" si="15"/>
        <v>0462</v>
      </c>
      <c r="O466" s="28"/>
      <c r="P466" s="15"/>
      <c r="Q466" s="22" cm="1">
        <f t="array" ref="Q466">_xlfn.XLOOKUP(INDEX(_xlfn.TEXTSPLIT(表格1[[#This Row],[LINE   NUMBER]],"-"),1),'DN轉換表(必要)'!B:B,'DN轉換表(必要)'!C:C,,0)</f>
        <v>3</v>
      </c>
      <c r="R466" s="22" t="str" cm="1">
        <f t="array" ref="R466">IF(IFERROR(MATCH(INDEX(_xlfn.TEXTSPLIT(表格1[[#This Row],[LINE   NUMBER]],"-"),2),介質清單!I:I,0)&gt;=1,FALSE),"Trim",INDEX(_xlfn.TEXTSPLIT(表格1[[#This Row],[LINE   NUMBER]],"-"),2))</f>
        <v>NG</v>
      </c>
      <c r="S466" s="22" t="str" cm="1">
        <f t="array" ref="S46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466" s="22" t="str" cm="1">
        <f t="array" ref="T466">IF(LEN(INDEX(_xlfn.TEXTSPLIT(表格1[[#This Row],[LINE   NUMBER]],"-"),4))=4,INDEX(_xlfn.TEXTSPLIT(表格1[[#This Row],[LINE   NUMBER]],"-"),4),IF(LEN(MID(E466,FIND("AA",E466,1),4))=4,MID(E466,FIND("AA",E466,1),4),"Wrong"))</f>
        <v>AA4B</v>
      </c>
      <c r="U466" s="22" t="str" cm="1">
        <f t="array" ref="U46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66" s="22" t="str">
        <f>_xlfn.XLOOKUP(表格1[[#This Row],[級數]],管道等级索引表!B:B,管道等级索引表!G:G,,0)</f>
        <v>A106 Gr.B</v>
      </c>
      <c r="W466" s="22" t="s">
        <v>5</v>
      </c>
      <c r="X466" s="22"/>
      <c r="Y466" s="22"/>
      <c r="Z466" s="22" t="str">
        <f>_xlfn.CONCAT(表格1[[#This Row],[系統]],"-",表格1[[#This Row],[編號]])</f>
        <v>NG-2101</v>
      </c>
      <c r="AA466" s="22"/>
      <c r="AB46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6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66" s="24" t="str">
        <f>IFERROR(_xlfn.XLOOKUP(表格1[[#This Row],[Line_No]],管道特性一覽表!A:A,管道特性一覽表!P:P,,0),"")</f>
        <v>水</v>
      </c>
      <c r="AE466" s="24" t="str" cm="1">
        <f t="array" ref="AE466">_xlfn.IFNA(_xlfn.XLOOKUP(表格1[[#This Row],[Series NO]],'依TP NO.篩選'!A:A,'依TP NO.篩選'!R:R,,0),_xlfn.XLOOKUP(VALUE(表格1[[#This Row],[Series NO]]),VALUE('依TP NO.篩選'!A:A),'依TP NO.篩選'!R:R,,0))</f>
        <v>TP-009</v>
      </c>
      <c r="AF466" s="24" t="str">
        <f>_xlfn.XLOOKUP(表格1[[#This Row],[系統]],介質清單!A:A,介質清單!B:B,,0)</f>
        <v>天然氣</v>
      </c>
      <c r="AG466" s="25">
        <f>IFERROR(_xlfn.XLOOKUP(表格1[[#This Row],[Line_No]],管道特性一覽表!A:A,管道特性一覽表!R:R,,0),"")</f>
        <v>0.1</v>
      </c>
      <c r="AH466" s="22" t="s">
        <v>3433</v>
      </c>
      <c r="AI466" s="24"/>
      <c r="AJ46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66" s="2" t="str" cm="1">
        <f t="array" ref="AK466">IFERROR(_xlfn.TEXTJOIN("-",TRUE,INDEX(_xlfn.TEXTSPLIT(B466,"-"),1),INDEX(_xlfn.TEXTSPLIT(B466,"-"),2),INDEX(_xlfn.TEXTSPLIT(B466,"-"),4),INDEX(_xlfn.TEXTSPLIT(B466,"-"),5)),_xlfn.TEXTJOIN("-",TRUE,_xlfn.XLOOKUP(VALUE(INDEX(_xlfn.TEXTSPLIT(B466,"-"),4)),'DN轉換表(必要)'!A:A,'DN轉換表(必要)'!B:B,,0),INDEX(_xlfn.TEXTSPLIT(B466,"-"),1),INDEX(_xlfn.TEXTSPLIT(B466,"-"),2),INDEX(_xlfn.TEXTSPLIT(B466,"-"),3),INDEX(_xlfn.TEXTSPLIT(B466,"-"),4),INDEX(_xlfn.TEXTSPLIT(B466,"-"),5)))</f>
        <v>NG-2101-AA4B-NA</v>
      </c>
      <c r="AL466" s="2" t="str">
        <f>IF(ISNUMBER(IFERROR(_xlfn.XLOOKUP(表格1[[#This Row],[Line_No]],'TEMP VALUE'!A:A,'DRAWING LIST'!A:A,,0),"")),"v","")</f>
        <v/>
      </c>
      <c r="AM466" s="2" t="str">
        <f>_xlfn.XLOOKUP(表格1[[#This Row],[Series NO]], 版本控制!$A:$A, 版本控制!$E:$E, , 0, -1)</f>
        <v>啟用</v>
      </c>
    </row>
    <row r="467" spans="1:39" hidden="1">
      <c r="A467" s="18">
        <f>'圖號清單-114.04.25'!A467</f>
        <v>463</v>
      </c>
      <c r="B467" s="14" t="str">
        <f>_xlfn.XLOOKUP(表格1[[#This Row],[Series NO]],'圖號清單-114.04.25'!A:A,'圖號清單-114.04.25'!B:B,,0)</f>
        <v>NG-2101-80-AA4B-NA-10</v>
      </c>
      <c r="C467" s="3" t="str">
        <f>COUNTIF($AK$2:AK467, AK467) &amp; "/" &amp; COUNTIF($AK$2:$AK$3003, AK467)</f>
        <v>10/10</v>
      </c>
      <c r="D467" s="3" t="str">
        <f t="shared" si="16"/>
        <v>NG-2101-80-AA4B-NA</v>
      </c>
      <c r="E467" s="14" t="str" cm="1">
        <f t="array" ref="E467">IFERROR(_xlfn.TEXTJOIN("-",TRUE,_xlfn.XLOOKUP(VALUE(INDEX(_xlfn.TEXTSPLIT(B467,"-"),3)),'DN轉換表(必要)'!A:A,'DN轉換表(必要)'!B:B,,0),INDEX(_xlfn.TEXTSPLIT(B467,"-"),1),INDEX(_xlfn.TEXTSPLIT(B467,"-"),2),INDEX(_xlfn.TEXTSPLIT(B467,"-"),4),INDEX(_xlfn.TEXTSPLIT(B467,"-"),5)),_xlfn.TEXTJOIN("-",TRUE,_xlfn.XLOOKUP(VALUE(INDEX(_xlfn.TEXTSPLIT(B467,"-"),4)),'DN轉換表(必要)'!A:A,'DN轉換表(必要)'!B:B,,0),INDEX(_xlfn.TEXTSPLIT(B467,"-"),1),INDEX(_xlfn.TEXTSPLIT(B467,"-"),2),INDEX(_xlfn.TEXTSPLIT(B467,"-"),3),INDEX(_xlfn.TEXTSPLIT(B467,"-"),4),INDEX(_xlfn.TEXTSPLIT(B467,"-"),5)))</f>
        <v>3"-NG-2101-AA4B-NA</v>
      </c>
      <c r="F467" s="3" t="str">
        <f>IFERROR(_xlfn.XLOOKUP(_xlfn.CONCAT(表格1[[#This Row],[Series NO]],"_",SUBSTITUTE(F$1,"REV.","")),版本控制!$F:$F,版本控制!$C:$C,,0),"")</f>
        <v>04/22/'25</v>
      </c>
      <c r="G467" s="3" t="str">
        <f>IFERROR(_xlfn.XLOOKUP(_xlfn.CONCAT(表格1[[#This Row],[Series NO]],"_",SUBSTITUTE(G$1,"REV.","")),版本控制!$F:$F,版本控制!$C:$C,,0),"")</f>
        <v/>
      </c>
      <c r="H467" s="3" t="str">
        <f>IFERROR(_xlfn.XLOOKUP(_xlfn.CONCAT(表格1[[#This Row],[Series NO]],"_",SUBSTITUTE(H$1,"REV.","")),版本控制!$F:$F,版本控制!$C:$C,,0),"")</f>
        <v/>
      </c>
      <c r="I467" s="3" t="str">
        <f>IFERROR(_xlfn.XLOOKUP(_xlfn.CONCAT(表格1[[#This Row],[Series NO]],"_",SUBSTITUTE(I$1,"REV.","")),版本控制!$F:$F,版本控制!$C:$C,,0),"")</f>
        <v/>
      </c>
      <c r="J467" s="3" t="str">
        <f>IFERROR(_xlfn.XLOOKUP(_xlfn.CONCAT(表格1[[#This Row],[Series NO]],"_",SUBSTITUTE(J$1,"REV.","")),版本控制!$F:$F,版本控制!$C:$C,,0),"")</f>
        <v/>
      </c>
      <c r="K467" s="3" t="str" cm="1">
        <f t="array" ref="K467">INDEX(F$1:J$1,1,MATCH(1,1/($F467:J467&lt;&gt;"")))</f>
        <v>REV.1</v>
      </c>
      <c r="L467" s="3" t="str" cm="1">
        <f t="array" ref="L467">LOOKUP(2,1/($F467:J467&lt;&gt;""),$F467:J467)</f>
        <v>04/22/'25</v>
      </c>
      <c r="M467" s="3"/>
      <c r="N467" s="3" t="str">
        <f t="shared" ref="N467:N499" si="17">+TEXT(A467,"0000")</f>
        <v>0463</v>
      </c>
      <c r="O467" s="28"/>
      <c r="P467" s="15"/>
      <c r="Q467" s="22" cm="1">
        <f t="array" ref="Q467">_xlfn.XLOOKUP(INDEX(_xlfn.TEXTSPLIT(表格1[[#This Row],[LINE   NUMBER]],"-"),1),'DN轉換表(必要)'!B:B,'DN轉換表(必要)'!C:C,,0)</f>
        <v>3</v>
      </c>
      <c r="R467" s="22" t="str" cm="1">
        <f t="array" ref="R467">IF(IFERROR(MATCH(INDEX(_xlfn.TEXTSPLIT(表格1[[#This Row],[LINE   NUMBER]],"-"),2),介質清單!I:I,0)&gt;=1,FALSE),"Trim",INDEX(_xlfn.TEXTSPLIT(表格1[[#This Row],[LINE   NUMBER]],"-"),2))</f>
        <v>NG</v>
      </c>
      <c r="S467" s="22" t="str" cm="1">
        <f t="array" ref="S46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467" s="22" t="str" cm="1">
        <f t="array" ref="T467">IF(LEN(INDEX(_xlfn.TEXTSPLIT(表格1[[#This Row],[LINE   NUMBER]],"-"),4))=4,INDEX(_xlfn.TEXTSPLIT(表格1[[#This Row],[LINE   NUMBER]],"-"),4),IF(LEN(MID(E467,FIND("AA",E467,1),4))=4,MID(E467,FIND("AA",E467,1),4),"Wrong"))</f>
        <v>AA4B</v>
      </c>
      <c r="U467" s="22" t="str" cm="1">
        <f t="array" ref="U46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67" s="22" t="str">
        <f>_xlfn.XLOOKUP(表格1[[#This Row],[級數]],管道等级索引表!B:B,管道等级索引表!G:G,,0)</f>
        <v>A106 Gr.B</v>
      </c>
      <c r="W467" s="22" t="s">
        <v>5</v>
      </c>
      <c r="X467" s="22"/>
      <c r="Y467" s="22"/>
      <c r="Z467" s="22" t="str">
        <f>_xlfn.CONCAT(表格1[[#This Row],[系統]],"-",表格1[[#This Row],[編號]])</f>
        <v>NG-2101</v>
      </c>
      <c r="AA467" s="22"/>
      <c r="AB46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2.04</v>
      </c>
      <c r="AC46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3.06</v>
      </c>
      <c r="AD467" s="24" t="str">
        <f>IFERROR(_xlfn.XLOOKUP(表格1[[#This Row],[Line_No]],管道特性一覽表!A:A,管道特性一覽表!P:P,,0),"")</f>
        <v>水</v>
      </c>
      <c r="AE467" s="24" t="str" cm="1">
        <f t="array" ref="AE467">_xlfn.IFNA(_xlfn.XLOOKUP(表格1[[#This Row],[Series NO]],'依TP NO.篩選'!A:A,'依TP NO.篩選'!R:R,,0),_xlfn.XLOOKUP(VALUE(表格1[[#This Row],[Series NO]]),VALUE('依TP NO.篩選'!A:A),'依TP NO.篩選'!R:R,,0))</f>
        <v>TP-009</v>
      </c>
      <c r="AF467" s="24" t="str">
        <f>_xlfn.XLOOKUP(表格1[[#This Row],[系統]],介質清單!A:A,介質清單!B:B,,0)</f>
        <v>天然氣</v>
      </c>
      <c r="AG467" s="25">
        <f>IFERROR(_xlfn.XLOOKUP(表格1[[#This Row],[Line_No]],管道特性一覽表!A:A,管道特性一覽表!R:R,,0),"")</f>
        <v>0.1</v>
      </c>
      <c r="AH467" s="22" t="s">
        <v>3433</v>
      </c>
      <c r="AI467" s="24"/>
      <c r="AJ46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1-85 藏金黃</v>
      </c>
      <c r="AK467" s="2" t="str" cm="1">
        <f t="array" ref="AK467">IFERROR(_xlfn.TEXTJOIN("-",TRUE,INDEX(_xlfn.TEXTSPLIT(B467,"-"),1),INDEX(_xlfn.TEXTSPLIT(B467,"-"),2),INDEX(_xlfn.TEXTSPLIT(B467,"-"),4),INDEX(_xlfn.TEXTSPLIT(B467,"-"),5)),_xlfn.TEXTJOIN("-",TRUE,_xlfn.XLOOKUP(VALUE(INDEX(_xlfn.TEXTSPLIT(B467,"-"),4)),'DN轉換表(必要)'!A:A,'DN轉換表(必要)'!B:B,,0),INDEX(_xlfn.TEXTSPLIT(B467,"-"),1),INDEX(_xlfn.TEXTSPLIT(B467,"-"),2),INDEX(_xlfn.TEXTSPLIT(B467,"-"),3),INDEX(_xlfn.TEXTSPLIT(B467,"-"),4),INDEX(_xlfn.TEXTSPLIT(B467,"-"),5)))</f>
        <v>NG-2101-AA4B-NA</v>
      </c>
      <c r="AL467" s="2" t="str">
        <f>IF(ISNUMBER(IFERROR(_xlfn.XLOOKUP(表格1[[#This Row],[Line_No]],'TEMP VALUE'!A:A,'DRAWING LIST'!A:A,,0),"")),"v","")</f>
        <v/>
      </c>
      <c r="AM467" s="2" t="str">
        <f>_xlfn.XLOOKUP(表格1[[#This Row],[Series NO]], 版本控制!$A:$A, 版本控制!$E:$E, , 0, -1)</f>
        <v>啟用</v>
      </c>
    </row>
    <row r="468" spans="1:39" hidden="1">
      <c r="A468" s="18">
        <f>'圖號清單-114.04.25'!A468</f>
        <v>464</v>
      </c>
      <c r="B468" s="14" t="str">
        <f>_xlfn.XLOOKUP(表格1[[#This Row],[Series NO]],'圖號清單-114.04.25'!A:A,'圖號清單-114.04.25'!B:B,,0)</f>
        <v>NH3-1509-25-AA1E-NA-1</v>
      </c>
      <c r="C468" s="3" t="str">
        <f>COUNTIF($AK$2:AK468, AK468) &amp; "/" &amp; COUNTIF($AK$2:$AK$3003, AK468)</f>
        <v>1/2</v>
      </c>
      <c r="D468" s="3" t="str">
        <f t="shared" si="16"/>
        <v>NH3-1509-25-AA1E-NA</v>
      </c>
      <c r="E468" s="14" t="str" cm="1">
        <f t="array" ref="E468">IFERROR(_xlfn.TEXTJOIN("-",TRUE,_xlfn.XLOOKUP(VALUE(INDEX(_xlfn.TEXTSPLIT(B468,"-"),3)),'DN轉換表(必要)'!A:A,'DN轉換表(必要)'!B:B,,0),INDEX(_xlfn.TEXTSPLIT(B468,"-"),1),INDEX(_xlfn.TEXTSPLIT(B468,"-"),2),INDEX(_xlfn.TEXTSPLIT(B468,"-"),4),INDEX(_xlfn.TEXTSPLIT(B468,"-"),5)),_xlfn.TEXTJOIN("-",TRUE,_xlfn.XLOOKUP(VALUE(INDEX(_xlfn.TEXTSPLIT(B468,"-"),4)),'DN轉換表(必要)'!A:A,'DN轉換表(必要)'!B:B,,0),INDEX(_xlfn.TEXTSPLIT(B468,"-"),1),INDEX(_xlfn.TEXTSPLIT(B468,"-"),2),INDEX(_xlfn.TEXTSPLIT(B468,"-"),3),INDEX(_xlfn.TEXTSPLIT(B468,"-"),4),INDEX(_xlfn.TEXTSPLIT(B468,"-"),5)))</f>
        <v>1"-NH3-1509-AA1E-NA</v>
      </c>
      <c r="F468" s="3" t="str">
        <f>IFERROR(_xlfn.XLOOKUP(_xlfn.CONCAT(表格1[[#This Row],[Series NO]],"_",SUBSTITUTE(F$1,"REV.","")),版本控制!$F:$F,版本控制!$C:$C,,0),"")</f>
        <v>04/22/'25</v>
      </c>
      <c r="G468" s="3" t="str">
        <f>IFERROR(_xlfn.XLOOKUP(_xlfn.CONCAT(表格1[[#This Row],[Series NO]],"_",SUBSTITUTE(G$1,"REV.","")),版本控制!$F:$F,版本控制!$C:$C,,0),"")</f>
        <v/>
      </c>
      <c r="H468" s="3" t="str">
        <f>IFERROR(_xlfn.XLOOKUP(_xlfn.CONCAT(表格1[[#This Row],[Series NO]],"_",SUBSTITUTE(H$1,"REV.","")),版本控制!$F:$F,版本控制!$C:$C,,0),"")</f>
        <v/>
      </c>
      <c r="I468" s="3" t="str">
        <f>IFERROR(_xlfn.XLOOKUP(_xlfn.CONCAT(表格1[[#This Row],[Series NO]],"_",SUBSTITUTE(I$1,"REV.","")),版本控制!$F:$F,版本控制!$C:$C,,0),"")</f>
        <v/>
      </c>
      <c r="J468" s="3" t="str">
        <f>IFERROR(_xlfn.XLOOKUP(_xlfn.CONCAT(表格1[[#This Row],[Series NO]],"_",SUBSTITUTE(J$1,"REV.","")),版本控制!$F:$F,版本控制!$C:$C,,0),"")</f>
        <v/>
      </c>
      <c r="K468" s="3" t="str" cm="1">
        <f t="array" ref="K468">INDEX(F$1:J$1,1,MATCH(1,1/($F468:J468&lt;&gt;"")))</f>
        <v>REV.1</v>
      </c>
      <c r="L468" s="3" t="str" cm="1">
        <f t="array" ref="L468">LOOKUP(2,1/($F468:J468&lt;&gt;""),$F468:J468)</f>
        <v>04/22/'25</v>
      </c>
      <c r="M468" s="3"/>
      <c r="N468" s="3" t="str">
        <f t="shared" si="17"/>
        <v>0464</v>
      </c>
      <c r="O468" s="28"/>
      <c r="P468" s="15"/>
      <c r="Q468" s="22" cm="1">
        <f t="array" ref="Q468">_xlfn.XLOOKUP(INDEX(_xlfn.TEXTSPLIT(表格1[[#This Row],[LINE   NUMBER]],"-"),1),'DN轉換表(必要)'!B:B,'DN轉換表(必要)'!C:C,,0)</f>
        <v>1</v>
      </c>
      <c r="R468" s="22" t="str" cm="1">
        <f t="array" ref="R468">IF(IFERROR(MATCH(INDEX(_xlfn.TEXTSPLIT(表格1[[#This Row],[LINE   NUMBER]],"-"),2),介質清單!I:I,0)&gt;=1,FALSE),"Trim",INDEX(_xlfn.TEXTSPLIT(表格1[[#This Row],[LINE   NUMBER]],"-"),2))</f>
        <v>Trim</v>
      </c>
      <c r="S468" s="22" t="str" cm="1">
        <f t="array" ref="S46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NH3-1509</v>
      </c>
      <c r="T468" s="22" t="str" cm="1">
        <f t="array" ref="T468">IF(LEN(INDEX(_xlfn.TEXTSPLIT(表格1[[#This Row],[LINE   NUMBER]],"-"),4))=4,INDEX(_xlfn.TEXTSPLIT(表格1[[#This Row],[LINE   NUMBER]],"-"),4),IF(LEN(MID(E468,FIND("AA",E468,1),4))=4,MID(E468,FIND("AA",E468,1),4),"Wrong"))</f>
        <v>AA1E</v>
      </c>
      <c r="U468" s="22" t="str" cm="1">
        <f t="array" ref="U46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68" s="22" t="str">
        <f>_xlfn.XLOOKUP(表格1[[#This Row],[級數]],管道等级索引表!B:B,管道等级索引表!G:G,,0)</f>
        <v>TP304</v>
      </c>
      <c r="W468" s="22" t="s">
        <v>5</v>
      </c>
      <c r="X468" s="22"/>
      <c r="Y468" s="22"/>
      <c r="Z468" s="22" t="str">
        <f>_xlfn.CONCAT(表格1[[#This Row],[系統]],"-",表格1[[#This Row],[編號]])</f>
        <v>Trim-NH3-1509</v>
      </c>
      <c r="AA468" s="22"/>
      <c r="AB46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46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68" s="24"/>
      <c r="AE468" s="24" t="str" cm="1">
        <f t="array" ref="AE468">_xlfn.IFNA(_xlfn.XLOOKUP(表格1[[#This Row],[Series NO]],'依TP NO.篩選'!A:A,'依TP NO.篩選'!R:R,,0),_xlfn.XLOOKUP(VALUE(表格1[[#This Row],[Series NO]]),VALUE('依TP NO.篩選'!A:A),'依TP NO.篩選'!R:R,,0))</f>
        <v>TP-035</v>
      </c>
      <c r="AF468" s="24" t="str">
        <f>_xlfn.XLOOKUP(表格1[[#This Row],[系統]],介質清單!A:A,介質清單!B:B,,0)</f>
        <v>Trim</v>
      </c>
      <c r="AG468" s="25"/>
      <c r="AH468" s="22" t="s">
        <v>3433</v>
      </c>
      <c r="AI468" s="24"/>
      <c r="AJ46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68" s="2" t="str" cm="1">
        <f t="array" ref="AK468">IFERROR(_xlfn.TEXTJOIN("-",TRUE,INDEX(_xlfn.TEXTSPLIT(B468,"-"),1),INDEX(_xlfn.TEXTSPLIT(B468,"-"),2),INDEX(_xlfn.TEXTSPLIT(B468,"-"),4),INDEX(_xlfn.TEXTSPLIT(B468,"-"),5)),_xlfn.TEXTJOIN("-",TRUE,_xlfn.XLOOKUP(VALUE(INDEX(_xlfn.TEXTSPLIT(B468,"-"),4)),'DN轉換表(必要)'!A:A,'DN轉換表(必要)'!B:B,,0),INDEX(_xlfn.TEXTSPLIT(B468,"-"),1),INDEX(_xlfn.TEXTSPLIT(B468,"-"),2),INDEX(_xlfn.TEXTSPLIT(B468,"-"),3),INDEX(_xlfn.TEXTSPLIT(B468,"-"),4),INDEX(_xlfn.TEXTSPLIT(B468,"-"),5)))</f>
        <v>NH3-1509-AA1E-NA</v>
      </c>
      <c r="AL468" s="2" t="str">
        <f>IF(ISNUMBER(IFERROR(_xlfn.XLOOKUP(表格1[[#This Row],[Line_No]],'TEMP VALUE'!A:A,'DRAWING LIST'!A:A,,0),"")),"v","")</f>
        <v/>
      </c>
      <c r="AM468" s="2" t="str">
        <f>_xlfn.XLOOKUP(表格1[[#This Row],[Series NO]], 版本控制!$A:$A, 版本控制!$E:$E, , 0, -1)</f>
        <v>啟用</v>
      </c>
    </row>
    <row r="469" spans="1:39" hidden="1">
      <c r="A469" s="18">
        <f>'圖號清單-114.04.25'!A469</f>
        <v>465</v>
      </c>
      <c r="B469" s="14" t="str">
        <f>_xlfn.XLOOKUP(表格1[[#This Row],[Series NO]],'圖號清單-114.04.25'!A:A,'圖號清單-114.04.25'!B:B,,0)</f>
        <v>NH3-1509-25-AA1E-NA-2</v>
      </c>
      <c r="C469" s="3" t="str">
        <f>COUNTIF($AK$2:AK469, AK469) &amp; "/" &amp; COUNTIF($AK$2:$AK$3003, AK469)</f>
        <v>2/2</v>
      </c>
      <c r="D469" s="3" t="str">
        <f t="shared" si="16"/>
        <v>NH3-1509-25-AA1E-NA</v>
      </c>
      <c r="E469" s="14" t="str" cm="1">
        <f t="array" ref="E469">IFERROR(_xlfn.TEXTJOIN("-",TRUE,_xlfn.XLOOKUP(VALUE(INDEX(_xlfn.TEXTSPLIT(B469,"-"),3)),'DN轉換表(必要)'!A:A,'DN轉換表(必要)'!B:B,,0),INDEX(_xlfn.TEXTSPLIT(B469,"-"),1),INDEX(_xlfn.TEXTSPLIT(B469,"-"),2),INDEX(_xlfn.TEXTSPLIT(B469,"-"),4),INDEX(_xlfn.TEXTSPLIT(B469,"-"),5)),_xlfn.TEXTJOIN("-",TRUE,_xlfn.XLOOKUP(VALUE(INDEX(_xlfn.TEXTSPLIT(B469,"-"),4)),'DN轉換表(必要)'!A:A,'DN轉換表(必要)'!B:B,,0),INDEX(_xlfn.TEXTSPLIT(B469,"-"),1),INDEX(_xlfn.TEXTSPLIT(B469,"-"),2),INDEX(_xlfn.TEXTSPLIT(B469,"-"),3),INDEX(_xlfn.TEXTSPLIT(B469,"-"),4),INDEX(_xlfn.TEXTSPLIT(B469,"-"),5)))</f>
        <v>1"-NH3-1509-AA1E-NA</v>
      </c>
      <c r="F469" s="3" t="str">
        <f>IFERROR(_xlfn.XLOOKUP(_xlfn.CONCAT(表格1[[#This Row],[Series NO]],"_",SUBSTITUTE(F$1,"REV.","")),版本控制!$F:$F,版本控制!$C:$C,,0),"")</f>
        <v>04/22/'25</v>
      </c>
      <c r="G469" s="3" t="str">
        <f>IFERROR(_xlfn.XLOOKUP(_xlfn.CONCAT(表格1[[#This Row],[Series NO]],"_",SUBSTITUTE(G$1,"REV.","")),版本控制!$F:$F,版本控制!$C:$C,,0),"")</f>
        <v/>
      </c>
      <c r="H469" s="3" t="str">
        <f>IFERROR(_xlfn.XLOOKUP(_xlfn.CONCAT(表格1[[#This Row],[Series NO]],"_",SUBSTITUTE(H$1,"REV.","")),版本控制!$F:$F,版本控制!$C:$C,,0),"")</f>
        <v/>
      </c>
      <c r="I469" s="3" t="str">
        <f>IFERROR(_xlfn.XLOOKUP(_xlfn.CONCAT(表格1[[#This Row],[Series NO]],"_",SUBSTITUTE(I$1,"REV.","")),版本控制!$F:$F,版本控制!$C:$C,,0),"")</f>
        <v/>
      </c>
      <c r="J469" s="3" t="str">
        <f>IFERROR(_xlfn.XLOOKUP(_xlfn.CONCAT(表格1[[#This Row],[Series NO]],"_",SUBSTITUTE(J$1,"REV.","")),版本控制!$F:$F,版本控制!$C:$C,,0),"")</f>
        <v/>
      </c>
      <c r="K469" s="3" t="str" cm="1">
        <f t="array" ref="K469">INDEX(F$1:J$1,1,MATCH(1,1/($F469:J469&lt;&gt;"")))</f>
        <v>REV.1</v>
      </c>
      <c r="L469" s="3" t="str" cm="1">
        <f t="array" ref="L469">LOOKUP(2,1/($F469:J469&lt;&gt;""),$F469:J469)</f>
        <v>04/22/'25</v>
      </c>
      <c r="M469" s="3"/>
      <c r="N469" s="3" t="str">
        <f t="shared" si="17"/>
        <v>0465</v>
      </c>
      <c r="O469" s="28"/>
      <c r="P469" s="15"/>
      <c r="Q469" s="22" cm="1">
        <f t="array" ref="Q469">_xlfn.XLOOKUP(INDEX(_xlfn.TEXTSPLIT(表格1[[#This Row],[LINE   NUMBER]],"-"),1),'DN轉換表(必要)'!B:B,'DN轉換表(必要)'!C:C,,0)</f>
        <v>1</v>
      </c>
      <c r="R469" s="22" t="str" cm="1">
        <f t="array" ref="R469">IF(IFERROR(MATCH(INDEX(_xlfn.TEXTSPLIT(表格1[[#This Row],[LINE   NUMBER]],"-"),2),介質清單!I:I,0)&gt;=1,FALSE),"Trim",INDEX(_xlfn.TEXTSPLIT(表格1[[#This Row],[LINE   NUMBER]],"-"),2))</f>
        <v>Trim</v>
      </c>
      <c r="S469" s="22" t="str" cm="1">
        <f t="array" ref="S46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NH3-1509</v>
      </c>
      <c r="T469" s="22" t="str" cm="1">
        <f t="array" ref="T469">IF(LEN(INDEX(_xlfn.TEXTSPLIT(表格1[[#This Row],[LINE   NUMBER]],"-"),4))=4,INDEX(_xlfn.TEXTSPLIT(表格1[[#This Row],[LINE   NUMBER]],"-"),4),IF(LEN(MID(E469,FIND("AA",E469,1),4))=4,MID(E469,FIND("AA",E469,1),4),"Wrong"))</f>
        <v>AA1E</v>
      </c>
      <c r="U469" s="22" t="str" cm="1">
        <f t="array" ref="U46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69" s="22" t="str">
        <f>_xlfn.XLOOKUP(表格1[[#This Row],[級數]],管道等级索引表!B:B,管道等级索引表!G:G,,0)</f>
        <v>TP304</v>
      </c>
      <c r="W469" s="22" t="s">
        <v>5</v>
      </c>
      <c r="X469" s="22"/>
      <c r="Y469" s="22"/>
      <c r="Z469" s="22" t="str">
        <f>_xlfn.CONCAT(表格1[[#This Row],[系統]],"-",表格1[[#This Row],[編號]])</f>
        <v>Trim-NH3-1509</v>
      </c>
      <c r="AA469" s="22"/>
      <c r="AB46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46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69" s="24"/>
      <c r="AE469" s="24" t="str" cm="1">
        <f t="array" ref="AE469">_xlfn.IFNA(_xlfn.XLOOKUP(表格1[[#This Row],[Series NO]],'依TP NO.篩選'!A:A,'依TP NO.篩選'!R:R,,0),_xlfn.XLOOKUP(VALUE(表格1[[#This Row],[Series NO]]),VALUE('依TP NO.篩選'!A:A),'依TP NO.篩選'!R:R,,0))</f>
        <v>TP-035</v>
      </c>
      <c r="AF469" s="24" t="str">
        <f>_xlfn.XLOOKUP(表格1[[#This Row],[系統]],介質清單!A:A,介質清單!B:B,,0)</f>
        <v>Trim</v>
      </c>
      <c r="AG469" s="25"/>
      <c r="AH469" s="22" t="s">
        <v>3433</v>
      </c>
      <c r="AI469" s="24"/>
      <c r="AJ46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69" s="2" t="str" cm="1">
        <f t="array" ref="AK469">IFERROR(_xlfn.TEXTJOIN("-",TRUE,INDEX(_xlfn.TEXTSPLIT(B469,"-"),1),INDEX(_xlfn.TEXTSPLIT(B469,"-"),2),INDEX(_xlfn.TEXTSPLIT(B469,"-"),4),INDEX(_xlfn.TEXTSPLIT(B469,"-"),5)),_xlfn.TEXTJOIN("-",TRUE,_xlfn.XLOOKUP(VALUE(INDEX(_xlfn.TEXTSPLIT(B469,"-"),4)),'DN轉換表(必要)'!A:A,'DN轉換表(必要)'!B:B,,0),INDEX(_xlfn.TEXTSPLIT(B469,"-"),1),INDEX(_xlfn.TEXTSPLIT(B469,"-"),2),INDEX(_xlfn.TEXTSPLIT(B469,"-"),3),INDEX(_xlfn.TEXTSPLIT(B469,"-"),4),INDEX(_xlfn.TEXTSPLIT(B469,"-"),5)))</f>
        <v>NH3-1509-AA1E-NA</v>
      </c>
      <c r="AL469" s="2" t="str">
        <f>IF(ISNUMBER(IFERROR(_xlfn.XLOOKUP(表格1[[#This Row],[Line_No]],'TEMP VALUE'!A:A,'DRAWING LIST'!A:A,,0),"")),"v","")</f>
        <v/>
      </c>
      <c r="AM469" s="2" t="str">
        <f>_xlfn.XLOOKUP(表格1[[#This Row],[Series NO]], 版本控制!$A:$A, 版本控制!$E:$E, , 0, -1)</f>
        <v>啟用</v>
      </c>
    </row>
    <row r="470" spans="1:39" hidden="1">
      <c r="A470" s="18">
        <f>'圖號清單-114.04.25'!A470</f>
        <v>466</v>
      </c>
      <c r="B470" s="14" t="str">
        <f>_xlfn.XLOOKUP(表格1[[#This Row],[Series NO]],'圖號清單-114.04.25'!A:A,'圖號清單-114.04.25'!B:B,,0)</f>
        <v>PDT-R1002-1-15-AA1E-NA</v>
      </c>
      <c r="C470" s="3" t="str">
        <f>COUNTIF($AK$2:AK470, AK470) &amp; "/" &amp; COUNTIF($AK$2:$AK$3003, AK470)</f>
        <v>1/2</v>
      </c>
      <c r="D470" s="3" t="str">
        <f t="shared" si="16"/>
        <v>PDT-R1002-1-15-AA1E</v>
      </c>
      <c r="E470" s="14" t="str" cm="1">
        <f t="array" ref="E470">IFERROR(_xlfn.TEXTJOIN("-",TRUE,_xlfn.XLOOKUP(VALUE(INDEX(_xlfn.TEXTSPLIT(B470,"-"),3)),'DN轉換表(必要)'!A:A,'DN轉換表(必要)'!B:B,,0),INDEX(_xlfn.TEXTSPLIT(B470,"-"),1),INDEX(_xlfn.TEXTSPLIT(B470,"-"),2),INDEX(_xlfn.TEXTSPLIT(B470,"-"),4),INDEX(_xlfn.TEXTSPLIT(B470,"-"),5)),_xlfn.TEXTJOIN("-",TRUE,_xlfn.XLOOKUP(VALUE(INDEX(_xlfn.TEXTSPLIT(B470,"-"),4)),'DN轉換表(必要)'!A:A,'DN轉換表(必要)'!B:B,,0),INDEX(_xlfn.TEXTSPLIT(B470,"-"),1),INDEX(_xlfn.TEXTSPLIT(B470,"-"),2),INDEX(_xlfn.TEXTSPLIT(B470,"-"),3),INDEX(_xlfn.TEXTSPLIT(B470,"-"),4),INDEX(_xlfn.TEXTSPLIT(B470,"-"),5)))</f>
        <v>1/2"-PDT-R1002-1-15-AA1E</v>
      </c>
      <c r="F470" s="3" t="str">
        <f>IFERROR(_xlfn.XLOOKUP(_xlfn.CONCAT(表格1[[#This Row],[Series NO]],"_",SUBSTITUTE(F$1,"REV.","")),版本控制!$F:$F,版本控制!$C:$C,,0),"")</f>
        <v>04/22/'25</v>
      </c>
      <c r="G470" s="3" t="str">
        <f>IFERROR(_xlfn.XLOOKUP(_xlfn.CONCAT(表格1[[#This Row],[Series NO]],"_",SUBSTITUTE(G$1,"REV.","")),版本控制!$F:$F,版本控制!$C:$C,,0),"")</f>
        <v>06/17/'25</v>
      </c>
      <c r="H470" s="3" t="str">
        <f>IFERROR(_xlfn.XLOOKUP(_xlfn.CONCAT(表格1[[#This Row],[Series NO]],"_",SUBSTITUTE(H$1,"REV.","")),版本控制!$F:$F,版本控制!$C:$C,,0),"")</f>
        <v/>
      </c>
      <c r="I470" s="3" t="str">
        <f>IFERROR(_xlfn.XLOOKUP(_xlfn.CONCAT(表格1[[#This Row],[Series NO]],"_",SUBSTITUTE(I$1,"REV.","")),版本控制!$F:$F,版本控制!$C:$C,,0),"")</f>
        <v/>
      </c>
      <c r="J470" s="3" t="str">
        <f>IFERROR(_xlfn.XLOOKUP(_xlfn.CONCAT(表格1[[#This Row],[Series NO]],"_",SUBSTITUTE(J$1,"REV.","")),版本控制!$F:$F,版本控制!$C:$C,,0),"")</f>
        <v/>
      </c>
      <c r="K470" s="3" t="str" cm="1">
        <f t="array" ref="K470">INDEX(F$1:J$1,1,MATCH(1,1/($F470:J470&lt;&gt;"")))</f>
        <v>REV.2</v>
      </c>
      <c r="L470" s="3" t="str" cm="1">
        <f t="array" ref="L470">LOOKUP(2,1/($F470:J470&lt;&gt;""),$F470:J470)</f>
        <v>06/17/'25</v>
      </c>
      <c r="M470" s="3"/>
      <c r="N470" s="3" t="str">
        <f t="shared" si="17"/>
        <v>0466</v>
      </c>
      <c r="O470" s="28"/>
      <c r="P470" s="15"/>
      <c r="Q470" s="22" cm="1">
        <f t="array" ref="Q470">_xlfn.XLOOKUP(INDEX(_xlfn.TEXTSPLIT(表格1[[#This Row],[LINE   NUMBER]],"-"),1),'DN轉換表(必要)'!B:B,'DN轉換表(必要)'!C:C,,0)</f>
        <v>0.5</v>
      </c>
      <c r="R470" s="22" t="str" cm="1">
        <f t="array" ref="R470">IF(IFERROR(MATCH(INDEX(_xlfn.TEXTSPLIT(表格1[[#This Row],[LINE   NUMBER]],"-"),2),介質清單!I:I,0)&gt;=1,FALSE),"Trim",INDEX(_xlfn.TEXTSPLIT(表格1[[#This Row],[LINE   NUMBER]],"-"),2))</f>
        <v>Trim</v>
      </c>
      <c r="S470" s="22" t="str" cm="1">
        <f t="array" ref="S47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PDT-R1002</v>
      </c>
      <c r="T470" s="22" t="str" cm="1">
        <f t="array" ref="T470">IF(LEN(INDEX(_xlfn.TEXTSPLIT(表格1[[#This Row],[LINE   NUMBER]],"-"),4))=4,INDEX(_xlfn.TEXTSPLIT(表格1[[#This Row],[LINE   NUMBER]],"-"),4),IF(LEN(MID(E470,FIND("AA",E470,1),4))=4,MID(E470,FIND("AA",E470,1),4),"Wrong"))</f>
        <v>AA1E</v>
      </c>
      <c r="U470" s="22" t="str" cm="1">
        <f t="array" ref="U47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/>
      </c>
      <c r="V470" s="22" t="str">
        <f>_xlfn.XLOOKUP(表格1[[#This Row],[級數]],管道等级索引表!B:B,管道等级索引表!G:G,,0)</f>
        <v>TP304</v>
      </c>
      <c r="W470" s="22" t="s">
        <v>5</v>
      </c>
      <c r="X470" s="22"/>
      <c r="Y470" s="22"/>
      <c r="Z470" s="22" t="str">
        <f>_xlfn.CONCAT(表格1[[#This Row],[系統]],"-",表格1[[#This Row],[編號]])</f>
        <v>Trim-PDT-R1002</v>
      </c>
      <c r="AA470" s="22"/>
      <c r="AB47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7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70" s="24" t="str">
        <f>IFERROR(_xlfn.XLOOKUP(表格1[[#This Row],[Line_No]],管道特性一覽表!A:A,管道特性一覽表!P:P,,0),"")</f>
        <v/>
      </c>
      <c r="AE470" s="24" t="str" cm="1">
        <f t="array" ref="AE470">_xlfn.IFNA(_xlfn.XLOOKUP(表格1[[#This Row],[Series NO]],'依TP NO.篩選'!A:A,'依TP NO.篩選'!R:R,,0),_xlfn.XLOOKUP(VALUE(表格1[[#This Row],[Series NO]]),VALUE('依TP NO.篩選'!A:A),'依TP NO.篩選'!R:R,,0))</f>
        <v>FG-01</v>
      </c>
      <c r="AF470" s="24" t="str">
        <f>_xlfn.XLOOKUP(表格1[[#This Row],[系統]],介質清單!A:A,介質清單!B:B,,0)</f>
        <v>Trim</v>
      </c>
      <c r="AG470" s="25" t="str">
        <f>IFERROR(_xlfn.XLOOKUP(表格1[[#This Row],[Line_No]],管道特性一覽表!A:A,管道特性一覽表!R:R,,0),"")</f>
        <v/>
      </c>
      <c r="AH470" s="22" t="s">
        <v>3433</v>
      </c>
      <c r="AI470" s="24"/>
      <c r="AJ47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70" s="2" t="str" cm="1">
        <f t="array" ref="AK470">IFERROR(_xlfn.TEXTJOIN("-",TRUE,INDEX(_xlfn.TEXTSPLIT(B470,"-"),1),INDEX(_xlfn.TEXTSPLIT(B470,"-"),2),INDEX(_xlfn.TEXTSPLIT(B470,"-"),4),INDEX(_xlfn.TEXTSPLIT(B470,"-"),5)),_xlfn.TEXTJOIN("-",TRUE,_xlfn.XLOOKUP(VALUE(INDEX(_xlfn.TEXTSPLIT(B470,"-"),4)),'DN轉換表(必要)'!A:A,'DN轉換表(必要)'!B:B,,0),INDEX(_xlfn.TEXTSPLIT(B470,"-"),1),INDEX(_xlfn.TEXTSPLIT(B470,"-"),2),INDEX(_xlfn.TEXTSPLIT(B470,"-"),3),INDEX(_xlfn.TEXTSPLIT(B470,"-"),4),INDEX(_xlfn.TEXTSPLIT(B470,"-"),5)))</f>
        <v>PDT-R1002-15-AA1E</v>
      </c>
      <c r="AL470" s="2" t="str">
        <f>IF(ISNUMBER(IFERROR(_xlfn.XLOOKUP(表格1[[#This Row],[Line_No]],'TEMP VALUE'!A:A,'DRAWING LIST'!A:A,,0),"")),"v","")</f>
        <v/>
      </c>
      <c r="AM470" s="2" t="str">
        <f>_xlfn.XLOOKUP(表格1[[#This Row],[Series NO]], 版本控制!$A:$A, 版本控制!$E:$E, , 0, -1)</f>
        <v>啟用</v>
      </c>
    </row>
    <row r="471" spans="1:39" hidden="1">
      <c r="A471" s="18">
        <f>'圖號清單-114.04.25'!A471</f>
        <v>467</v>
      </c>
      <c r="B471" s="14" t="str">
        <f>_xlfn.XLOOKUP(表格1[[#This Row],[Series NO]],'圖號清單-114.04.25'!A:A,'圖號清單-114.04.25'!B:B,,0)</f>
        <v>PDT-R1002-2-15-AA1E-NA</v>
      </c>
      <c r="C471" s="3" t="str">
        <f>COUNTIF($AK$2:AK471, AK471) &amp; "/" &amp; COUNTIF($AK$2:$AK$3003, AK471)</f>
        <v>2/2</v>
      </c>
      <c r="D471" s="3" t="str">
        <f t="shared" si="16"/>
        <v>PDT-R1002-2-15-AA1E</v>
      </c>
      <c r="E471" s="14" t="str" cm="1">
        <f t="array" ref="E471">IFERROR(_xlfn.TEXTJOIN("-",TRUE,_xlfn.XLOOKUP(VALUE(INDEX(_xlfn.TEXTSPLIT(B471,"-"),3)),'DN轉換表(必要)'!A:A,'DN轉換表(必要)'!B:B,,0),INDEX(_xlfn.TEXTSPLIT(B471,"-"),1),INDEX(_xlfn.TEXTSPLIT(B471,"-"),2),INDEX(_xlfn.TEXTSPLIT(B471,"-"),4),INDEX(_xlfn.TEXTSPLIT(B471,"-"),5)),_xlfn.TEXTJOIN("-",TRUE,_xlfn.XLOOKUP(VALUE(INDEX(_xlfn.TEXTSPLIT(B471,"-"),4)),'DN轉換表(必要)'!A:A,'DN轉換表(必要)'!B:B,,0),INDEX(_xlfn.TEXTSPLIT(B471,"-"),1),INDEX(_xlfn.TEXTSPLIT(B471,"-"),2),INDEX(_xlfn.TEXTSPLIT(B471,"-"),3),INDEX(_xlfn.TEXTSPLIT(B471,"-"),4),INDEX(_xlfn.TEXTSPLIT(B471,"-"),5)))</f>
        <v>1/2"-PDT-R1002-2-15-AA1E</v>
      </c>
      <c r="F471" s="3" t="str">
        <f>IFERROR(_xlfn.XLOOKUP(_xlfn.CONCAT(表格1[[#This Row],[Series NO]],"_",SUBSTITUTE(F$1,"REV.","")),版本控制!$F:$F,版本控制!$C:$C,,0),"")</f>
        <v>04/22/'25</v>
      </c>
      <c r="G471" s="3" t="str">
        <f>IFERROR(_xlfn.XLOOKUP(_xlfn.CONCAT(表格1[[#This Row],[Series NO]],"_",SUBSTITUTE(G$1,"REV.","")),版本控制!$F:$F,版本控制!$C:$C,,0),"")</f>
        <v>06/17/'25</v>
      </c>
      <c r="H471" s="3" t="str">
        <f>IFERROR(_xlfn.XLOOKUP(_xlfn.CONCAT(表格1[[#This Row],[Series NO]],"_",SUBSTITUTE(H$1,"REV.","")),版本控制!$F:$F,版本控制!$C:$C,,0),"")</f>
        <v/>
      </c>
      <c r="I471" s="3" t="str">
        <f>IFERROR(_xlfn.XLOOKUP(_xlfn.CONCAT(表格1[[#This Row],[Series NO]],"_",SUBSTITUTE(I$1,"REV.","")),版本控制!$F:$F,版本控制!$C:$C,,0),"")</f>
        <v/>
      </c>
      <c r="J471" s="3" t="str">
        <f>IFERROR(_xlfn.XLOOKUP(_xlfn.CONCAT(表格1[[#This Row],[Series NO]],"_",SUBSTITUTE(J$1,"REV.","")),版本控制!$F:$F,版本控制!$C:$C,,0),"")</f>
        <v/>
      </c>
      <c r="K471" s="3" t="str" cm="1">
        <f t="array" ref="K471">INDEX(F$1:J$1,1,MATCH(1,1/($F471:J471&lt;&gt;"")))</f>
        <v>REV.2</v>
      </c>
      <c r="L471" s="3" t="str" cm="1">
        <f t="array" ref="L471">LOOKUP(2,1/($F471:J471&lt;&gt;""),$F471:J471)</f>
        <v>06/17/'25</v>
      </c>
      <c r="M471" s="3"/>
      <c r="N471" s="3" t="str">
        <f t="shared" si="17"/>
        <v>0467</v>
      </c>
      <c r="O471" s="28"/>
      <c r="P471" s="15"/>
      <c r="Q471" s="22" cm="1">
        <f t="array" ref="Q471">_xlfn.XLOOKUP(INDEX(_xlfn.TEXTSPLIT(表格1[[#This Row],[LINE   NUMBER]],"-"),1),'DN轉換表(必要)'!B:B,'DN轉換表(必要)'!C:C,,0)</f>
        <v>0.5</v>
      </c>
      <c r="R471" s="22" t="str" cm="1">
        <f t="array" ref="R471">IF(IFERROR(MATCH(INDEX(_xlfn.TEXTSPLIT(表格1[[#This Row],[LINE   NUMBER]],"-"),2),介質清單!I:I,0)&gt;=1,FALSE),"Trim",INDEX(_xlfn.TEXTSPLIT(表格1[[#This Row],[LINE   NUMBER]],"-"),2))</f>
        <v>Trim</v>
      </c>
      <c r="S471" s="22" t="str" cm="1">
        <f t="array" ref="S47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PDT-R1002</v>
      </c>
      <c r="T471" s="22" t="str" cm="1">
        <f t="array" ref="T471">IF(LEN(INDEX(_xlfn.TEXTSPLIT(表格1[[#This Row],[LINE   NUMBER]],"-"),4))=4,INDEX(_xlfn.TEXTSPLIT(表格1[[#This Row],[LINE   NUMBER]],"-"),4),IF(LEN(MID(E471,FIND("AA",E471,1),4))=4,MID(E471,FIND("AA",E471,1),4),"Wrong"))</f>
        <v>AA1E</v>
      </c>
      <c r="U471" s="22" t="str" cm="1">
        <f t="array" ref="U47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/>
      </c>
      <c r="V471" s="22" t="str">
        <f>_xlfn.XLOOKUP(表格1[[#This Row],[級數]],管道等级索引表!B:B,管道等级索引表!G:G,,0)</f>
        <v>TP304</v>
      </c>
      <c r="W471" s="22" t="s">
        <v>5</v>
      </c>
      <c r="X471" s="22"/>
      <c r="Y471" s="22"/>
      <c r="Z471" s="22" t="str">
        <f>_xlfn.CONCAT(表格1[[#This Row],[系統]],"-",表格1[[#This Row],[編號]])</f>
        <v>Trim-PDT-R1002</v>
      </c>
      <c r="AA471" s="22"/>
      <c r="AB47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7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71" s="24" t="str">
        <f>IFERROR(_xlfn.XLOOKUP(表格1[[#This Row],[Line_No]],管道特性一覽表!A:A,管道特性一覽表!P:P,,0),"")</f>
        <v/>
      </c>
      <c r="AE471" s="24" t="str" cm="1">
        <f t="array" ref="AE471">_xlfn.IFNA(_xlfn.XLOOKUP(表格1[[#This Row],[Series NO]],'依TP NO.篩選'!A:A,'依TP NO.篩選'!R:R,,0),_xlfn.XLOOKUP(VALUE(表格1[[#This Row],[Series NO]]),VALUE('依TP NO.篩選'!A:A),'依TP NO.篩選'!R:R,,0))</f>
        <v>FG-01</v>
      </c>
      <c r="AF471" s="24" t="str">
        <f>_xlfn.XLOOKUP(表格1[[#This Row],[系統]],介質清單!A:A,介質清單!B:B,,0)</f>
        <v>Trim</v>
      </c>
      <c r="AG471" s="25" t="str">
        <f>IFERROR(_xlfn.XLOOKUP(表格1[[#This Row],[Line_No]],管道特性一覽表!A:A,管道特性一覽表!R:R,,0),"")</f>
        <v/>
      </c>
      <c r="AH471" s="22" t="s">
        <v>3433</v>
      </c>
      <c r="AI471" s="24"/>
      <c r="AJ47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71" s="2" t="str" cm="1">
        <f t="array" ref="AK471">IFERROR(_xlfn.TEXTJOIN("-",TRUE,INDEX(_xlfn.TEXTSPLIT(B471,"-"),1),INDEX(_xlfn.TEXTSPLIT(B471,"-"),2),INDEX(_xlfn.TEXTSPLIT(B471,"-"),4),INDEX(_xlfn.TEXTSPLIT(B471,"-"),5)),_xlfn.TEXTJOIN("-",TRUE,_xlfn.XLOOKUP(VALUE(INDEX(_xlfn.TEXTSPLIT(B471,"-"),4)),'DN轉換表(必要)'!A:A,'DN轉換表(必要)'!B:B,,0),INDEX(_xlfn.TEXTSPLIT(B471,"-"),1),INDEX(_xlfn.TEXTSPLIT(B471,"-"),2),INDEX(_xlfn.TEXTSPLIT(B471,"-"),3),INDEX(_xlfn.TEXTSPLIT(B471,"-"),4),INDEX(_xlfn.TEXTSPLIT(B471,"-"),5)))</f>
        <v>PDT-R1002-15-AA1E</v>
      </c>
      <c r="AL471" s="2" t="str">
        <f>IF(ISNUMBER(IFERROR(_xlfn.XLOOKUP(表格1[[#This Row],[Line_No]],'TEMP VALUE'!A:A,'DRAWING LIST'!A:A,,0),"")),"v","")</f>
        <v/>
      </c>
      <c r="AM471" s="2" t="str">
        <f>_xlfn.XLOOKUP(表格1[[#This Row],[Series NO]], 版本控制!$A:$A, 版本控制!$E:$E, , 0, -1)</f>
        <v>啟用</v>
      </c>
    </row>
    <row r="472" spans="1:39" hidden="1">
      <c r="A472" s="18">
        <f>'圖號清單-114.04.25'!A472</f>
        <v>468</v>
      </c>
      <c r="B472" s="14" t="str">
        <f>_xlfn.XLOOKUP(表格1[[#This Row],[Series NO]],'圖號清單-114.04.25'!A:A,'圖號清單-114.04.25'!B:B,,0)</f>
        <v>PDT-R1206-1-15-AA1B-NA</v>
      </c>
      <c r="C472" s="3" t="str">
        <f>COUNTIF($AK$2:AK472, AK472) &amp; "/" &amp; COUNTIF($AK$2:$AK$3003, AK472)</f>
        <v>1/2</v>
      </c>
      <c r="D472" s="3" t="str">
        <f t="shared" si="16"/>
        <v>PDT-R1206-1-15-AA1B</v>
      </c>
      <c r="E472" s="14" t="str" cm="1">
        <f t="array" ref="E472">IFERROR(_xlfn.TEXTJOIN("-",TRUE,_xlfn.XLOOKUP(VALUE(INDEX(_xlfn.TEXTSPLIT(B472,"-"),3)),'DN轉換表(必要)'!A:A,'DN轉換表(必要)'!B:B,,0),INDEX(_xlfn.TEXTSPLIT(B472,"-"),1),INDEX(_xlfn.TEXTSPLIT(B472,"-"),2),INDEX(_xlfn.TEXTSPLIT(B472,"-"),4),INDEX(_xlfn.TEXTSPLIT(B472,"-"),5)),_xlfn.TEXTJOIN("-",TRUE,_xlfn.XLOOKUP(VALUE(INDEX(_xlfn.TEXTSPLIT(B472,"-"),4)),'DN轉換表(必要)'!A:A,'DN轉換表(必要)'!B:B,,0),INDEX(_xlfn.TEXTSPLIT(B472,"-"),1),INDEX(_xlfn.TEXTSPLIT(B472,"-"),2),INDEX(_xlfn.TEXTSPLIT(B472,"-"),3),INDEX(_xlfn.TEXTSPLIT(B472,"-"),4),INDEX(_xlfn.TEXTSPLIT(B472,"-"),5)))</f>
        <v>1/2"-PDT-R1206-1-15-AA1B</v>
      </c>
      <c r="F472" s="3" t="str">
        <f>IFERROR(_xlfn.XLOOKUP(_xlfn.CONCAT(表格1[[#This Row],[Series NO]],"_",SUBSTITUTE(F$1,"REV.","")),版本控制!$F:$F,版本控制!$C:$C,,0),"")</f>
        <v>04/22/'25</v>
      </c>
      <c r="G472" s="3" t="str">
        <f>IFERROR(_xlfn.XLOOKUP(_xlfn.CONCAT(表格1[[#This Row],[Series NO]],"_",SUBSTITUTE(G$1,"REV.","")),版本控制!$F:$F,版本控制!$C:$C,,0),"")</f>
        <v>06/17/'25</v>
      </c>
      <c r="H472" s="3" t="str">
        <f>IFERROR(_xlfn.XLOOKUP(_xlfn.CONCAT(表格1[[#This Row],[Series NO]],"_",SUBSTITUTE(H$1,"REV.","")),版本控制!$F:$F,版本控制!$C:$C,,0),"")</f>
        <v/>
      </c>
      <c r="I472" s="3" t="str">
        <f>IFERROR(_xlfn.XLOOKUP(_xlfn.CONCAT(表格1[[#This Row],[Series NO]],"_",SUBSTITUTE(I$1,"REV.","")),版本控制!$F:$F,版本控制!$C:$C,,0),"")</f>
        <v/>
      </c>
      <c r="J472" s="3" t="str">
        <f>IFERROR(_xlfn.XLOOKUP(_xlfn.CONCAT(表格1[[#This Row],[Series NO]],"_",SUBSTITUTE(J$1,"REV.","")),版本控制!$F:$F,版本控制!$C:$C,,0),"")</f>
        <v/>
      </c>
      <c r="K472" s="3" t="str" cm="1">
        <f t="array" ref="K472">INDEX(F$1:J$1,1,MATCH(1,1/($F472:J472&lt;&gt;"")))</f>
        <v>REV.2</v>
      </c>
      <c r="L472" s="3" t="str" cm="1">
        <f t="array" ref="L472">LOOKUP(2,1/($F472:J472&lt;&gt;""),$F472:J472)</f>
        <v>06/17/'25</v>
      </c>
      <c r="M472" s="3"/>
      <c r="N472" s="3" t="str">
        <f t="shared" si="17"/>
        <v>0468</v>
      </c>
      <c r="O472" s="28"/>
      <c r="P472" s="15"/>
      <c r="Q472" s="22" cm="1">
        <f t="array" ref="Q472">_xlfn.XLOOKUP(INDEX(_xlfn.TEXTSPLIT(表格1[[#This Row],[LINE   NUMBER]],"-"),1),'DN轉換表(必要)'!B:B,'DN轉換表(必要)'!C:C,,0)</f>
        <v>0.5</v>
      </c>
      <c r="R472" s="22" t="str" cm="1">
        <f t="array" ref="R472">IF(IFERROR(MATCH(INDEX(_xlfn.TEXTSPLIT(表格1[[#This Row],[LINE   NUMBER]],"-"),2),介質清單!I:I,0)&gt;=1,FALSE),"Trim",INDEX(_xlfn.TEXTSPLIT(表格1[[#This Row],[LINE   NUMBER]],"-"),2))</f>
        <v>Trim</v>
      </c>
      <c r="S472" s="22" t="str" cm="1">
        <f t="array" ref="S47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PDT-R1206</v>
      </c>
      <c r="T472" s="22" t="str" cm="1">
        <f t="array" ref="T472">IF(LEN(INDEX(_xlfn.TEXTSPLIT(表格1[[#This Row],[LINE   NUMBER]],"-"),4))=4,INDEX(_xlfn.TEXTSPLIT(表格1[[#This Row],[LINE   NUMBER]],"-"),4),IF(LEN(MID(E472,FIND("AA",E472,1),4))=4,MID(E472,FIND("AA",E472,1),4),"Wrong"))</f>
        <v>AA1B</v>
      </c>
      <c r="U472" s="22" t="str" cm="1">
        <f t="array" ref="U47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/>
      </c>
      <c r="V472" s="22" t="str">
        <f>_xlfn.XLOOKUP(表格1[[#This Row],[級數]],管道等级索引表!B:B,管道等级索引表!G:G,,0)</f>
        <v>A106 Gr.B
API 5L Gr.B
SAWH</v>
      </c>
      <c r="W472" s="22" t="s">
        <v>5</v>
      </c>
      <c r="X472" s="22"/>
      <c r="Y472" s="22"/>
      <c r="Z472" s="22" t="str">
        <f>_xlfn.CONCAT(表格1[[#This Row],[系統]],"-",表格1[[#This Row],[編號]])</f>
        <v>Trim-PDT-R1206</v>
      </c>
      <c r="AA472" s="22"/>
      <c r="AB472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7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72" s="24" t="str">
        <f>IFERROR(_xlfn.XLOOKUP(表格1[[#This Row],[Line_No]],管道特性一覽表!A:A,管道特性一覽表!P:P,,0),"")</f>
        <v/>
      </c>
      <c r="AE472" s="24" t="str" cm="1">
        <f t="array" ref="AE472">_xlfn.IFNA(_xlfn.XLOOKUP(表格1[[#This Row],[Series NO]],'依TP NO.篩選'!A:A,'依TP NO.篩選'!R:R,,0),_xlfn.XLOOKUP(VALUE(表格1[[#This Row],[Series NO]]),VALUE('依TP NO.篩選'!A:A),'依TP NO.篩選'!R:R,,0))</f>
        <v>FG-01</v>
      </c>
      <c r="AF472" s="24" t="str">
        <f>_xlfn.XLOOKUP(表格1[[#This Row],[系統]],介質清單!A:A,介質清單!B:B,,0)</f>
        <v>Trim</v>
      </c>
      <c r="AG472" s="25" t="str">
        <f>IFERROR(_xlfn.XLOOKUP(表格1[[#This Row],[Line_No]],管道特性一覽表!A:A,管道特性一覽表!R:R,,0),"")</f>
        <v/>
      </c>
      <c r="AH472" s="22"/>
      <c r="AI472" s="24"/>
      <c r="AJ47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72" s="2" t="str" cm="1">
        <f t="array" ref="AK472">IFERROR(_xlfn.TEXTJOIN("-",TRUE,INDEX(_xlfn.TEXTSPLIT(B472,"-"),1),INDEX(_xlfn.TEXTSPLIT(B472,"-"),2),INDEX(_xlfn.TEXTSPLIT(B472,"-"),4),INDEX(_xlfn.TEXTSPLIT(B472,"-"),5)),_xlfn.TEXTJOIN("-",TRUE,_xlfn.XLOOKUP(VALUE(INDEX(_xlfn.TEXTSPLIT(B472,"-"),4)),'DN轉換表(必要)'!A:A,'DN轉換表(必要)'!B:B,,0),INDEX(_xlfn.TEXTSPLIT(B472,"-"),1),INDEX(_xlfn.TEXTSPLIT(B472,"-"),2),INDEX(_xlfn.TEXTSPLIT(B472,"-"),3),INDEX(_xlfn.TEXTSPLIT(B472,"-"),4),INDEX(_xlfn.TEXTSPLIT(B472,"-"),5)))</f>
        <v>PDT-R1206-15-AA1B</v>
      </c>
      <c r="AL472" s="2" t="str">
        <f>IF(ISNUMBER(IFERROR(_xlfn.XLOOKUP(表格1[[#This Row],[Line_No]],'TEMP VALUE'!A:A,'DRAWING LIST'!A:A,,0),"")),"v","")</f>
        <v/>
      </c>
      <c r="AM472" s="2" t="str">
        <f>_xlfn.XLOOKUP(表格1[[#This Row],[Series NO]], 版本控制!$A:$A, 版本控制!$E:$E, , 0, -1)</f>
        <v>啟用</v>
      </c>
    </row>
    <row r="473" spans="1:39" hidden="1">
      <c r="A473" s="18">
        <f>'圖號清單-114.04.25'!A473</f>
        <v>469</v>
      </c>
      <c r="B473" s="14" t="str">
        <f>_xlfn.XLOOKUP(表格1[[#This Row],[Series NO]],'圖號清單-114.04.25'!A:A,'圖號清單-114.04.25'!B:B,,0)</f>
        <v>PDT-R1206-2-15-AA1B-NA</v>
      </c>
      <c r="C473" s="3" t="str">
        <f>COUNTIF($AK$2:AK473, AK473) &amp; "/" &amp; COUNTIF($AK$2:$AK$3003, AK473)</f>
        <v>2/2</v>
      </c>
      <c r="D473" s="3" t="str">
        <f t="shared" si="16"/>
        <v>PDT-R1206-2-15-AA1B</v>
      </c>
      <c r="E473" s="14" t="str" cm="1">
        <f t="array" ref="E473">IFERROR(_xlfn.TEXTJOIN("-",TRUE,_xlfn.XLOOKUP(VALUE(INDEX(_xlfn.TEXTSPLIT(B473,"-"),3)),'DN轉換表(必要)'!A:A,'DN轉換表(必要)'!B:B,,0),INDEX(_xlfn.TEXTSPLIT(B473,"-"),1),INDEX(_xlfn.TEXTSPLIT(B473,"-"),2),INDEX(_xlfn.TEXTSPLIT(B473,"-"),4),INDEX(_xlfn.TEXTSPLIT(B473,"-"),5)),_xlfn.TEXTJOIN("-",TRUE,_xlfn.XLOOKUP(VALUE(INDEX(_xlfn.TEXTSPLIT(B473,"-"),4)),'DN轉換表(必要)'!A:A,'DN轉換表(必要)'!B:B,,0),INDEX(_xlfn.TEXTSPLIT(B473,"-"),1),INDEX(_xlfn.TEXTSPLIT(B473,"-"),2),INDEX(_xlfn.TEXTSPLIT(B473,"-"),3),INDEX(_xlfn.TEXTSPLIT(B473,"-"),4),INDEX(_xlfn.TEXTSPLIT(B473,"-"),5)))</f>
        <v>1/2"-PDT-R1206-2-15-AA1B</v>
      </c>
      <c r="F473" s="3" t="str">
        <f>IFERROR(_xlfn.XLOOKUP(_xlfn.CONCAT(表格1[[#This Row],[Series NO]],"_",SUBSTITUTE(F$1,"REV.","")),版本控制!$F:$F,版本控制!$C:$C,,0),"")</f>
        <v>04/22/'25</v>
      </c>
      <c r="G473" s="3" t="str">
        <f>IFERROR(_xlfn.XLOOKUP(_xlfn.CONCAT(表格1[[#This Row],[Series NO]],"_",SUBSTITUTE(G$1,"REV.","")),版本控制!$F:$F,版本控制!$C:$C,,0),"")</f>
        <v>06/17/'25</v>
      </c>
      <c r="H473" s="3" t="str">
        <f>IFERROR(_xlfn.XLOOKUP(_xlfn.CONCAT(表格1[[#This Row],[Series NO]],"_",SUBSTITUTE(H$1,"REV.","")),版本控制!$F:$F,版本控制!$C:$C,,0),"")</f>
        <v/>
      </c>
      <c r="I473" s="3" t="str">
        <f>IFERROR(_xlfn.XLOOKUP(_xlfn.CONCAT(表格1[[#This Row],[Series NO]],"_",SUBSTITUTE(I$1,"REV.","")),版本控制!$F:$F,版本控制!$C:$C,,0),"")</f>
        <v/>
      </c>
      <c r="J473" s="3" t="str">
        <f>IFERROR(_xlfn.XLOOKUP(_xlfn.CONCAT(表格1[[#This Row],[Series NO]],"_",SUBSTITUTE(J$1,"REV.","")),版本控制!$F:$F,版本控制!$C:$C,,0),"")</f>
        <v/>
      </c>
      <c r="K473" s="3" t="str" cm="1">
        <f t="array" ref="K473">INDEX(F$1:J$1,1,MATCH(1,1/($F473:J473&lt;&gt;"")))</f>
        <v>REV.2</v>
      </c>
      <c r="L473" s="3" t="str" cm="1">
        <f t="array" ref="L473">LOOKUP(2,1/($F473:J473&lt;&gt;""),$F473:J473)</f>
        <v>06/17/'25</v>
      </c>
      <c r="M473" s="3"/>
      <c r="N473" s="3" t="str">
        <f t="shared" si="17"/>
        <v>0469</v>
      </c>
      <c r="O473" s="28"/>
      <c r="P473" s="15"/>
      <c r="Q473" s="22" cm="1">
        <f t="array" ref="Q473">_xlfn.XLOOKUP(INDEX(_xlfn.TEXTSPLIT(表格1[[#This Row],[LINE   NUMBER]],"-"),1),'DN轉換表(必要)'!B:B,'DN轉換表(必要)'!C:C,,0)</f>
        <v>0.5</v>
      </c>
      <c r="R473" s="22" t="str" cm="1">
        <f t="array" ref="R473">IF(IFERROR(MATCH(INDEX(_xlfn.TEXTSPLIT(表格1[[#This Row],[LINE   NUMBER]],"-"),2),介質清單!I:I,0)&gt;=1,FALSE),"Trim",INDEX(_xlfn.TEXTSPLIT(表格1[[#This Row],[LINE   NUMBER]],"-"),2))</f>
        <v>Trim</v>
      </c>
      <c r="S473" s="22" t="str" cm="1">
        <f t="array" ref="S47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PDT-R1206</v>
      </c>
      <c r="T473" s="22" t="str" cm="1">
        <f t="array" ref="T473">IF(LEN(INDEX(_xlfn.TEXTSPLIT(表格1[[#This Row],[LINE   NUMBER]],"-"),4))=4,INDEX(_xlfn.TEXTSPLIT(表格1[[#This Row],[LINE   NUMBER]],"-"),4),IF(LEN(MID(E473,FIND("AA",E473,1),4))=4,MID(E473,FIND("AA",E473,1),4),"Wrong"))</f>
        <v>AA1B</v>
      </c>
      <c r="U473" s="22" t="str" cm="1">
        <f t="array" ref="U47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/>
      </c>
      <c r="V473" s="22" t="str">
        <f>_xlfn.XLOOKUP(表格1[[#This Row],[級數]],管道等级索引表!B:B,管道等级索引表!G:G,,0)</f>
        <v>A106 Gr.B
API 5L Gr.B
SAWH</v>
      </c>
      <c r="W473" s="22" t="s">
        <v>5</v>
      </c>
      <c r="X473" s="22"/>
      <c r="Y473" s="22"/>
      <c r="Z473" s="22" t="str">
        <f>_xlfn.CONCAT(表格1[[#This Row],[系統]],"-",表格1[[#This Row],[編號]])</f>
        <v>Trim-PDT-R1206</v>
      </c>
      <c r="AA473" s="22"/>
      <c r="AB47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7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73" s="24" t="str">
        <f>IFERROR(_xlfn.XLOOKUP(表格1[[#This Row],[Line_No]],管道特性一覽表!A:A,管道特性一覽表!P:P,,0),"")</f>
        <v/>
      </c>
      <c r="AE473" s="24" t="str" cm="1">
        <f t="array" ref="AE473">_xlfn.IFNA(_xlfn.XLOOKUP(表格1[[#This Row],[Series NO]],'依TP NO.篩選'!A:A,'依TP NO.篩選'!R:R,,0),_xlfn.XLOOKUP(VALUE(表格1[[#This Row],[Series NO]]),VALUE('依TP NO.篩選'!A:A),'依TP NO.篩選'!R:R,,0))</f>
        <v>FG-01</v>
      </c>
      <c r="AF473" s="24" t="str">
        <f>_xlfn.XLOOKUP(表格1[[#This Row],[系統]],介質清單!A:A,介質清單!B:B,,0)</f>
        <v>Trim</v>
      </c>
      <c r="AG473" s="25" t="str">
        <f>IFERROR(_xlfn.XLOOKUP(表格1[[#This Row],[Line_No]],管道特性一覽表!A:A,管道特性一覽表!R:R,,0),"")</f>
        <v/>
      </c>
      <c r="AH473" s="22" t="s">
        <v>3433</v>
      </c>
      <c r="AI473" s="24"/>
      <c r="AJ47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73" s="2" t="str" cm="1">
        <f t="array" ref="AK473">IFERROR(_xlfn.TEXTJOIN("-",TRUE,INDEX(_xlfn.TEXTSPLIT(B473,"-"),1),INDEX(_xlfn.TEXTSPLIT(B473,"-"),2),INDEX(_xlfn.TEXTSPLIT(B473,"-"),4),INDEX(_xlfn.TEXTSPLIT(B473,"-"),5)),_xlfn.TEXTJOIN("-",TRUE,_xlfn.XLOOKUP(VALUE(INDEX(_xlfn.TEXTSPLIT(B473,"-"),4)),'DN轉換表(必要)'!A:A,'DN轉換表(必要)'!B:B,,0),INDEX(_xlfn.TEXTSPLIT(B473,"-"),1),INDEX(_xlfn.TEXTSPLIT(B473,"-"),2),INDEX(_xlfn.TEXTSPLIT(B473,"-"),3),INDEX(_xlfn.TEXTSPLIT(B473,"-"),4),INDEX(_xlfn.TEXTSPLIT(B473,"-"),5)))</f>
        <v>PDT-R1206-15-AA1B</v>
      </c>
      <c r="AL473" s="2" t="str">
        <f>IF(ISNUMBER(IFERROR(_xlfn.XLOOKUP(表格1[[#This Row],[Line_No]],'TEMP VALUE'!A:A,'DRAWING LIST'!A:A,,0),"")),"v","")</f>
        <v/>
      </c>
      <c r="AM473" s="2" t="str">
        <f>_xlfn.XLOOKUP(表格1[[#This Row],[Series NO]], 版本控制!$A:$A, 版本控制!$E:$E, , 0, -1)</f>
        <v>啟用</v>
      </c>
    </row>
    <row r="474" spans="1:39" hidden="1">
      <c r="A474" s="18">
        <f>'圖號清單-114.04.25'!A474</f>
        <v>470</v>
      </c>
      <c r="B474" s="14" t="str">
        <f>_xlfn.XLOOKUP(表格1[[#This Row],[Series NO]],'圖號清單-114.04.25'!A:A,'圖號清單-114.04.25'!B:B,,0)</f>
        <v>PDT-R1207-1-15-AA1B-NA</v>
      </c>
      <c r="C474" s="3" t="str">
        <f>COUNTIF($AK$2:AK474, AK474) &amp; "/" &amp; COUNTIF($AK$2:$AK$3003, AK474)</f>
        <v>1/2</v>
      </c>
      <c r="D474" s="3" t="str">
        <f t="shared" si="16"/>
        <v>PDT-R1207-1-15-AA1B</v>
      </c>
      <c r="E474" s="14" t="str" cm="1">
        <f t="array" ref="E474">IFERROR(_xlfn.TEXTJOIN("-",TRUE,_xlfn.XLOOKUP(VALUE(INDEX(_xlfn.TEXTSPLIT(B474,"-"),3)),'DN轉換表(必要)'!A:A,'DN轉換表(必要)'!B:B,,0),INDEX(_xlfn.TEXTSPLIT(B474,"-"),1),INDEX(_xlfn.TEXTSPLIT(B474,"-"),2),INDEX(_xlfn.TEXTSPLIT(B474,"-"),4),INDEX(_xlfn.TEXTSPLIT(B474,"-"),5)),_xlfn.TEXTJOIN("-",TRUE,_xlfn.XLOOKUP(VALUE(INDEX(_xlfn.TEXTSPLIT(B474,"-"),4)),'DN轉換表(必要)'!A:A,'DN轉換表(必要)'!B:B,,0),INDEX(_xlfn.TEXTSPLIT(B474,"-"),1),INDEX(_xlfn.TEXTSPLIT(B474,"-"),2),INDEX(_xlfn.TEXTSPLIT(B474,"-"),3),INDEX(_xlfn.TEXTSPLIT(B474,"-"),4),INDEX(_xlfn.TEXTSPLIT(B474,"-"),5)))</f>
        <v>1/2"-PDT-R1207-1-15-AA1B</v>
      </c>
      <c r="F474" s="3" t="str">
        <f>IFERROR(_xlfn.XLOOKUP(_xlfn.CONCAT(表格1[[#This Row],[Series NO]],"_",SUBSTITUTE(F$1,"REV.","")),版本控制!$F:$F,版本控制!$C:$C,,0),"")</f>
        <v>04/22/'25</v>
      </c>
      <c r="G474" s="3" t="str">
        <f>IFERROR(_xlfn.XLOOKUP(_xlfn.CONCAT(表格1[[#This Row],[Series NO]],"_",SUBSTITUTE(G$1,"REV.","")),版本控制!$F:$F,版本控制!$C:$C,,0),"")</f>
        <v>06/17/'25</v>
      </c>
      <c r="H474" s="3" t="str">
        <f>IFERROR(_xlfn.XLOOKUP(_xlfn.CONCAT(表格1[[#This Row],[Series NO]],"_",SUBSTITUTE(H$1,"REV.","")),版本控制!$F:$F,版本控制!$C:$C,,0),"")</f>
        <v/>
      </c>
      <c r="I474" s="3" t="str">
        <f>IFERROR(_xlfn.XLOOKUP(_xlfn.CONCAT(表格1[[#This Row],[Series NO]],"_",SUBSTITUTE(I$1,"REV.","")),版本控制!$F:$F,版本控制!$C:$C,,0),"")</f>
        <v/>
      </c>
      <c r="J474" s="3" t="str">
        <f>IFERROR(_xlfn.XLOOKUP(_xlfn.CONCAT(表格1[[#This Row],[Series NO]],"_",SUBSTITUTE(J$1,"REV.","")),版本控制!$F:$F,版本控制!$C:$C,,0),"")</f>
        <v/>
      </c>
      <c r="K474" s="3" t="str" cm="1">
        <f t="array" ref="K474">INDEX(F$1:J$1,1,MATCH(1,1/($F474:J474&lt;&gt;"")))</f>
        <v>REV.2</v>
      </c>
      <c r="L474" s="3" t="str" cm="1">
        <f t="array" ref="L474">LOOKUP(2,1/($F474:J474&lt;&gt;""),$F474:J474)</f>
        <v>06/17/'25</v>
      </c>
      <c r="M474" s="3"/>
      <c r="N474" s="3" t="str">
        <f t="shared" si="17"/>
        <v>0470</v>
      </c>
      <c r="O474" s="28"/>
      <c r="P474" s="15"/>
      <c r="Q474" s="22" cm="1">
        <f t="array" ref="Q474">_xlfn.XLOOKUP(INDEX(_xlfn.TEXTSPLIT(表格1[[#This Row],[LINE   NUMBER]],"-"),1),'DN轉換表(必要)'!B:B,'DN轉換表(必要)'!C:C,,0)</f>
        <v>0.5</v>
      </c>
      <c r="R474" s="22" t="str" cm="1">
        <f t="array" ref="R474">IF(IFERROR(MATCH(INDEX(_xlfn.TEXTSPLIT(表格1[[#This Row],[LINE   NUMBER]],"-"),2),介質清單!I:I,0)&gt;=1,FALSE),"Trim",INDEX(_xlfn.TEXTSPLIT(表格1[[#This Row],[LINE   NUMBER]],"-"),2))</f>
        <v>Trim</v>
      </c>
      <c r="S474" s="22" t="str" cm="1">
        <f t="array" ref="S47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PDT-R1207</v>
      </c>
      <c r="T474" s="22" t="str" cm="1">
        <f t="array" ref="T474">IF(LEN(INDEX(_xlfn.TEXTSPLIT(表格1[[#This Row],[LINE   NUMBER]],"-"),4))=4,INDEX(_xlfn.TEXTSPLIT(表格1[[#This Row],[LINE   NUMBER]],"-"),4),IF(LEN(MID(E474,FIND("AA",E474,1),4))=4,MID(E474,FIND("AA",E474,1),4),"Wrong"))</f>
        <v>AA1B</v>
      </c>
      <c r="U474" s="22" t="str" cm="1">
        <f t="array" ref="U47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/>
      </c>
      <c r="V474" s="22" t="str">
        <f>_xlfn.XLOOKUP(表格1[[#This Row],[級數]],管道等级索引表!B:B,管道等级索引表!G:G,,0)</f>
        <v>A106 Gr.B
API 5L Gr.B
SAWH</v>
      </c>
      <c r="W474" s="22" t="s">
        <v>5</v>
      </c>
      <c r="X474" s="22"/>
      <c r="Y474" s="22"/>
      <c r="Z474" s="22" t="str">
        <f>_xlfn.CONCAT(表格1[[#This Row],[系統]],"-",表格1[[#This Row],[編號]])</f>
        <v>Trim-PDT-R1207</v>
      </c>
      <c r="AA474" s="22"/>
      <c r="AB474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7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74" s="24" t="str">
        <f>IFERROR(_xlfn.XLOOKUP(表格1[[#This Row],[Line_No]],管道特性一覽表!A:A,管道特性一覽表!P:P,,0),"")</f>
        <v/>
      </c>
      <c r="AE474" s="24" t="str" cm="1">
        <f t="array" ref="AE474">_xlfn.IFNA(_xlfn.XLOOKUP(表格1[[#This Row],[Series NO]],'依TP NO.篩選'!A:A,'依TP NO.篩選'!R:R,,0),_xlfn.XLOOKUP(VALUE(表格1[[#This Row],[Series NO]]),VALUE('依TP NO.篩選'!A:A),'依TP NO.篩選'!R:R,,0))</f>
        <v>FG-01</v>
      </c>
      <c r="AF474" s="24" t="str">
        <f>_xlfn.XLOOKUP(表格1[[#This Row],[系統]],介質清單!A:A,介質清單!B:B,,0)</f>
        <v>Trim</v>
      </c>
      <c r="AG474" s="25" t="str">
        <f>IFERROR(_xlfn.XLOOKUP(表格1[[#This Row],[Line_No]],管道特性一覽表!A:A,管道特性一覽表!R:R,,0),"")</f>
        <v/>
      </c>
      <c r="AH474" s="22"/>
      <c r="AI474" s="24"/>
      <c r="AJ47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74" s="2" t="str" cm="1">
        <f t="array" ref="AK474">IFERROR(_xlfn.TEXTJOIN("-",TRUE,INDEX(_xlfn.TEXTSPLIT(B474,"-"),1),INDEX(_xlfn.TEXTSPLIT(B474,"-"),2),INDEX(_xlfn.TEXTSPLIT(B474,"-"),4),INDEX(_xlfn.TEXTSPLIT(B474,"-"),5)),_xlfn.TEXTJOIN("-",TRUE,_xlfn.XLOOKUP(VALUE(INDEX(_xlfn.TEXTSPLIT(B474,"-"),4)),'DN轉換表(必要)'!A:A,'DN轉換表(必要)'!B:B,,0),INDEX(_xlfn.TEXTSPLIT(B474,"-"),1),INDEX(_xlfn.TEXTSPLIT(B474,"-"),2),INDEX(_xlfn.TEXTSPLIT(B474,"-"),3),INDEX(_xlfn.TEXTSPLIT(B474,"-"),4),INDEX(_xlfn.TEXTSPLIT(B474,"-"),5)))</f>
        <v>PDT-R1207-15-AA1B</v>
      </c>
      <c r="AL474" s="2" t="str">
        <f>IF(ISNUMBER(IFERROR(_xlfn.XLOOKUP(表格1[[#This Row],[Line_No]],'TEMP VALUE'!A:A,'DRAWING LIST'!A:A,,0),"")),"v","")</f>
        <v/>
      </c>
      <c r="AM474" s="2" t="str">
        <f>_xlfn.XLOOKUP(表格1[[#This Row],[Series NO]], 版本控制!$A:$A, 版本控制!$E:$E, , 0, -1)</f>
        <v>啟用</v>
      </c>
    </row>
    <row r="475" spans="1:39" hidden="1">
      <c r="A475" s="18">
        <f>'圖號清單-114.04.25'!A475</f>
        <v>471</v>
      </c>
      <c r="B475" s="14" t="str">
        <f>_xlfn.XLOOKUP(表格1[[#This Row],[Series NO]],'圖號清單-114.04.25'!A:A,'圖號清單-114.04.25'!B:B,,0)</f>
        <v>PDT-R1207-2-15-AA1B-NA</v>
      </c>
      <c r="C475" s="3" t="str">
        <f>COUNTIF($AK$2:AK475, AK475) &amp; "/" &amp; COUNTIF($AK$2:$AK$3003, AK475)</f>
        <v>2/2</v>
      </c>
      <c r="D475" s="3" t="str">
        <f t="shared" si="16"/>
        <v>PDT-R1207-2-15-AA1B</v>
      </c>
      <c r="E475" s="14" t="str" cm="1">
        <f t="array" ref="E475">IFERROR(_xlfn.TEXTJOIN("-",TRUE,_xlfn.XLOOKUP(VALUE(INDEX(_xlfn.TEXTSPLIT(B475,"-"),3)),'DN轉換表(必要)'!A:A,'DN轉換表(必要)'!B:B,,0),INDEX(_xlfn.TEXTSPLIT(B475,"-"),1),INDEX(_xlfn.TEXTSPLIT(B475,"-"),2),INDEX(_xlfn.TEXTSPLIT(B475,"-"),4),INDEX(_xlfn.TEXTSPLIT(B475,"-"),5)),_xlfn.TEXTJOIN("-",TRUE,_xlfn.XLOOKUP(VALUE(INDEX(_xlfn.TEXTSPLIT(B475,"-"),4)),'DN轉換表(必要)'!A:A,'DN轉換表(必要)'!B:B,,0),INDEX(_xlfn.TEXTSPLIT(B475,"-"),1),INDEX(_xlfn.TEXTSPLIT(B475,"-"),2),INDEX(_xlfn.TEXTSPLIT(B475,"-"),3),INDEX(_xlfn.TEXTSPLIT(B475,"-"),4),INDEX(_xlfn.TEXTSPLIT(B475,"-"),5)))</f>
        <v>1/2"-PDT-R1207-2-15-AA1B</v>
      </c>
      <c r="F475" s="3" t="str">
        <f>IFERROR(_xlfn.XLOOKUP(_xlfn.CONCAT(表格1[[#This Row],[Series NO]],"_",SUBSTITUTE(F$1,"REV.","")),版本控制!$F:$F,版本控制!$C:$C,,0),"")</f>
        <v>04/22/'25</v>
      </c>
      <c r="G475" s="3" t="str">
        <f>IFERROR(_xlfn.XLOOKUP(_xlfn.CONCAT(表格1[[#This Row],[Series NO]],"_",SUBSTITUTE(G$1,"REV.","")),版本控制!$F:$F,版本控制!$C:$C,,0),"")</f>
        <v>06/17/'25</v>
      </c>
      <c r="H475" s="3" t="str">
        <f>IFERROR(_xlfn.XLOOKUP(_xlfn.CONCAT(表格1[[#This Row],[Series NO]],"_",SUBSTITUTE(H$1,"REV.","")),版本控制!$F:$F,版本控制!$C:$C,,0),"")</f>
        <v/>
      </c>
      <c r="I475" s="3" t="str">
        <f>IFERROR(_xlfn.XLOOKUP(_xlfn.CONCAT(表格1[[#This Row],[Series NO]],"_",SUBSTITUTE(I$1,"REV.","")),版本控制!$F:$F,版本控制!$C:$C,,0),"")</f>
        <v/>
      </c>
      <c r="J475" s="3" t="str">
        <f>IFERROR(_xlfn.XLOOKUP(_xlfn.CONCAT(表格1[[#This Row],[Series NO]],"_",SUBSTITUTE(J$1,"REV.","")),版本控制!$F:$F,版本控制!$C:$C,,0),"")</f>
        <v/>
      </c>
      <c r="K475" s="3" t="str" cm="1">
        <f t="array" ref="K475">INDEX(F$1:J$1,1,MATCH(1,1/($F475:J475&lt;&gt;"")))</f>
        <v>REV.2</v>
      </c>
      <c r="L475" s="3" t="str" cm="1">
        <f t="array" ref="L475">LOOKUP(2,1/($F475:J475&lt;&gt;""),$F475:J475)</f>
        <v>06/17/'25</v>
      </c>
      <c r="M475" s="3"/>
      <c r="N475" s="3" t="str">
        <f t="shared" si="17"/>
        <v>0471</v>
      </c>
      <c r="O475" s="28"/>
      <c r="P475" s="15"/>
      <c r="Q475" s="22" cm="1">
        <f t="array" ref="Q475">_xlfn.XLOOKUP(INDEX(_xlfn.TEXTSPLIT(表格1[[#This Row],[LINE   NUMBER]],"-"),1),'DN轉換表(必要)'!B:B,'DN轉換表(必要)'!C:C,,0)</f>
        <v>0.5</v>
      </c>
      <c r="R475" s="22" t="str" cm="1">
        <f t="array" ref="R475">IF(IFERROR(MATCH(INDEX(_xlfn.TEXTSPLIT(表格1[[#This Row],[LINE   NUMBER]],"-"),2),介質清單!I:I,0)&gt;=1,FALSE),"Trim",INDEX(_xlfn.TEXTSPLIT(表格1[[#This Row],[LINE   NUMBER]],"-"),2))</f>
        <v>Trim</v>
      </c>
      <c r="S475" s="22" t="str" cm="1">
        <f t="array" ref="S47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PDT-R1207</v>
      </c>
      <c r="T475" s="22" t="str" cm="1">
        <f t="array" ref="T475">IF(LEN(INDEX(_xlfn.TEXTSPLIT(表格1[[#This Row],[LINE   NUMBER]],"-"),4))=4,INDEX(_xlfn.TEXTSPLIT(表格1[[#This Row],[LINE   NUMBER]],"-"),4),IF(LEN(MID(E475,FIND("AA",E475,1),4))=4,MID(E475,FIND("AA",E475,1),4),"Wrong"))</f>
        <v>AA1B</v>
      </c>
      <c r="U475" s="22" t="str" cm="1">
        <f t="array" ref="U47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/>
      </c>
      <c r="V475" s="22" t="str">
        <f>_xlfn.XLOOKUP(表格1[[#This Row],[級數]],管道等级索引表!B:B,管道等级索引表!G:G,,0)</f>
        <v>A106 Gr.B
API 5L Gr.B
SAWH</v>
      </c>
      <c r="W475" s="22" t="s">
        <v>5</v>
      </c>
      <c r="X475" s="22"/>
      <c r="Y475" s="22"/>
      <c r="Z475" s="22" t="str">
        <f>_xlfn.CONCAT(表格1[[#This Row],[系統]],"-",表格1[[#This Row],[編號]])</f>
        <v>Trim-PDT-R1207</v>
      </c>
      <c r="AA475" s="22"/>
      <c r="AB47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7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75" s="24" t="str">
        <f>IFERROR(_xlfn.XLOOKUP(表格1[[#This Row],[Line_No]],管道特性一覽表!A:A,管道特性一覽表!P:P,,0),"")</f>
        <v/>
      </c>
      <c r="AE475" s="24" t="str" cm="1">
        <f t="array" ref="AE475">_xlfn.IFNA(_xlfn.XLOOKUP(表格1[[#This Row],[Series NO]],'依TP NO.篩選'!A:A,'依TP NO.篩選'!R:R,,0),_xlfn.XLOOKUP(VALUE(表格1[[#This Row],[Series NO]]),VALUE('依TP NO.篩選'!A:A),'依TP NO.篩選'!R:R,,0))</f>
        <v>FG-01</v>
      </c>
      <c r="AF475" s="24" t="str">
        <f>_xlfn.XLOOKUP(表格1[[#This Row],[系統]],介質清單!A:A,介質清單!B:B,,0)</f>
        <v>Trim</v>
      </c>
      <c r="AG475" s="25" t="str">
        <f>IFERROR(_xlfn.XLOOKUP(表格1[[#This Row],[Line_No]],管道特性一覽表!A:A,管道特性一覽表!R:R,,0),"")</f>
        <v/>
      </c>
      <c r="AH475" s="22" t="s">
        <v>3433</v>
      </c>
      <c r="AI475" s="24"/>
      <c r="AJ47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75" s="2" t="str" cm="1">
        <f t="array" ref="AK475">IFERROR(_xlfn.TEXTJOIN("-",TRUE,INDEX(_xlfn.TEXTSPLIT(B475,"-"),1),INDEX(_xlfn.TEXTSPLIT(B475,"-"),2),INDEX(_xlfn.TEXTSPLIT(B475,"-"),4),INDEX(_xlfn.TEXTSPLIT(B475,"-"),5)),_xlfn.TEXTJOIN("-",TRUE,_xlfn.XLOOKUP(VALUE(INDEX(_xlfn.TEXTSPLIT(B475,"-"),4)),'DN轉換表(必要)'!A:A,'DN轉換表(必要)'!B:B,,0),INDEX(_xlfn.TEXTSPLIT(B475,"-"),1),INDEX(_xlfn.TEXTSPLIT(B475,"-"),2),INDEX(_xlfn.TEXTSPLIT(B475,"-"),3),INDEX(_xlfn.TEXTSPLIT(B475,"-"),4),INDEX(_xlfn.TEXTSPLIT(B475,"-"),5)))</f>
        <v>PDT-R1207-15-AA1B</v>
      </c>
      <c r="AL475" s="2" t="str">
        <f>IF(ISNUMBER(IFERROR(_xlfn.XLOOKUP(表格1[[#This Row],[Line_No]],'TEMP VALUE'!A:A,'DRAWING LIST'!A:A,,0),"")),"v","")</f>
        <v/>
      </c>
      <c r="AM475" s="2" t="str">
        <f>_xlfn.XLOOKUP(表格1[[#This Row],[Series NO]], 版本控制!$A:$A, 版本控制!$E:$E, , 0, -1)</f>
        <v>啟用</v>
      </c>
    </row>
    <row r="476" spans="1:39" hidden="1">
      <c r="A476" s="18">
        <f>'圖號清單-114.04.25'!A476</f>
        <v>472</v>
      </c>
      <c r="B476" s="14" t="str">
        <f>_xlfn.XLOOKUP(表格1[[#This Row],[Series NO]],'圖號清單-114.04.25'!A:A,'圖號清單-114.04.25'!B:B,,0)</f>
        <v>PDT-R1208-1-25-AA1B-NA</v>
      </c>
      <c r="C476" s="3" t="str">
        <f>COUNTIF($AK$2:AK476, AK476) &amp; "/" &amp; COUNTIF($AK$2:$AK$3003, AK476)</f>
        <v>1/1</v>
      </c>
      <c r="D476" s="3" t="str">
        <f t="shared" si="16"/>
        <v>PDT-R1208-1-25-AA1B</v>
      </c>
      <c r="E476" s="14" t="str" cm="1">
        <f t="array" ref="E476">IFERROR(_xlfn.TEXTJOIN("-",TRUE,_xlfn.XLOOKUP(VALUE(INDEX(_xlfn.TEXTSPLIT(B476,"-"),3)),'DN轉換表(必要)'!A:A,'DN轉換表(必要)'!B:B,,0),INDEX(_xlfn.TEXTSPLIT(B476,"-"),1),INDEX(_xlfn.TEXTSPLIT(B476,"-"),2),INDEX(_xlfn.TEXTSPLIT(B476,"-"),4),INDEX(_xlfn.TEXTSPLIT(B476,"-"),5)),_xlfn.TEXTJOIN("-",TRUE,_xlfn.XLOOKUP(VALUE(INDEX(_xlfn.TEXTSPLIT(B476,"-"),4)),'DN轉換表(必要)'!A:A,'DN轉換表(必要)'!B:B,,0),INDEX(_xlfn.TEXTSPLIT(B476,"-"),1),INDEX(_xlfn.TEXTSPLIT(B476,"-"),2),INDEX(_xlfn.TEXTSPLIT(B476,"-"),3),INDEX(_xlfn.TEXTSPLIT(B476,"-"),4),INDEX(_xlfn.TEXTSPLIT(B476,"-"),5)))</f>
        <v>1"-PDT-R1208-1-25-AA1B</v>
      </c>
      <c r="F476" s="3" t="str">
        <f>IFERROR(_xlfn.XLOOKUP(_xlfn.CONCAT(表格1[[#This Row],[Series NO]],"_",SUBSTITUTE(F$1,"REV.","")),版本控制!$F:$F,版本控制!$C:$C,,0),"")</f>
        <v>04/22/'25</v>
      </c>
      <c r="G476" s="3" t="str">
        <f>IFERROR(_xlfn.XLOOKUP(_xlfn.CONCAT(表格1[[#This Row],[Series NO]],"_",SUBSTITUTE(G$1,"REV.","")),版本控制!$F:$F,版本控制!$C:$C,,0),"")</f>
        <v>06/17/'25</v>
      </c>
      <c r="H476" s="3" t="str">
        <f>IFERROR(_xlfn.XLOOKUP(_xlfn.CONCAT(表格1[[#This Row],[Series NO]],"_",SUBSTITUTE(H$1,"REV.","")),版本控制!$F:$F,版本控制!$C:$C,,0),"")</f>
        <v/>
      </c>
      <c r="I476" s="3" t="str">
        <f>IFERROR(_xlfn.XLOOKUP(_xlfn.CONCAT(表格1[[#This Row],[Series NO]],"_",SUBSTITUTE(I$1,"REV.","")),版本控制!$F:$F,版本控制!$C:$C,,0),"")</f>
        <v/>
      </c>
      <c r="J476" s="3" t="str">
        <f>IFERROR(_xlfn.XLOOKUP(_xlfn.CONCAT(表格1[[#This Row],[Series NO]],"_",SUBSTITUTE(J$1,"REV.","")),版本控制!$F:$F,版本控制!$C:$C,,0),"")</f>
        <v/>
      </c>
      <c r="K476" s="3" t="str" cm="1">
        <f t="array" ref="K476">INDEX(F$1:J$1,1,MATCH(1,1/($F476:J476&lt;&gt;"")))</f>
        <v>REV.2</v>
      </c>
      <c r="L476" s="3" t="str" cm="1">
        <f t="array" ref="L476">LOOKUP(2,1/($F476:J476&lt;&gt;""),$F476:J476)</f>
        <v>06/17/'25</v>
      </c>
      <c r="M476" s="3"/>
      <c r="N476" s="3" t="str">
        <f t="shared" si="17"/>
        <v>0472</v>
      </c>
      <c r="O476" s="28"/>
      <c r="P476" s="15"/>
      <c r="Q476" s="22" cm="1">
        <f t="array" ref="Q476">_xlfn.XLOOKUP(INDEX(_xlfn.TEXTSPLIT(表格1[[#This Row],[LINE   NUMBER]],"-"),1),'DN轉換表(必要)'!B:B,'DN轉換表(必要)'!C:C,,0)</f>
        <v>1</v>
      </c>
      <c r="R476" s="22" t="str" cm="1">
        <f t="array" ref="R476">IF(IFERROR(MATCH(INDEX(_xlfn.TEXTSPLIT(表格1[[#This Row],[LINE   NUMBER]],"-"),2),介質清單!I:I,0)&gt;=1,FALSE),"Trim",INDEX(_xlfn.TEXTSPLIT(表格1[[#This Row],[LINE   NUMBER]],"-"),2))</f>
        <v>Trim</v>
      </c>
      <c r="S476" s="22" t="str" cm="1">
        <f t="array" ref="S47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PDT-R1208</v>
      </c>
      <c r="T476" s="22" t="str" cm="1">
        <f t="array" ref="T476">IF(LEN(INDEX(_xlfn.TEXTSPLIT(表格1[[#This Row],[LINE   NUMBER]],"-"),4))=4,INDEX(_xlfn.TEXTSPLIT(表格1[[#This Row],[LINE   NUMBER]],"-"),4),IF(LEN(MID(E476,FIND("AA",E476,1),4))=4,MID(E476,FIND("AA",E476,1),4),"Wrong"))</f>
        <v>AA1B</v>
      </c>
      <c r="U476" s="22" t="str" cm="1">
        <f t="array" ref="U47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/>
      </c>
      <c r="V476" s="22" t="str">
        <f>_xlfn.XLOOKUP(表格1[[#This Row],[級數]],管道等级索引表!B:B,管道等级索引表!G:G,,0)</f>
        <v>A106 Gr.B
API 5L Gr.B
SAWH</v>
      </c>
      <c r="W476" s="22" t="s">
        <v>5</v>
      </c>
      <c r="X476" s="22"/>
      <c r="Y476" s="22"/>
      <c r="Z476" s="22" t="str">
        <f>_xlfn.CONCAT(表格1[[#This Row],[系統]],"-",表格1[[#This Row],[編號]])</f>
        <v>Trim-PDT-R1208</v>
      </c>
      <c r="AA476" s="22"/>
      <c r="AB476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7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76" s="24" t="str">
        <f>IFERROR(_xlfn.XLOOKUP(表格1[[#This Row],[Line_No]],管道特性一覽表!A:A,管道特性一覽表!P:P,,0),"")</f>
        <v/>
      </c>
      <c r="AE476" s="24" t="str" cm="1">
        <f t="array" ref="AE476">_xlfn.IFNA(_xlfn.XLOOKUP(表格1[[#This Row],[Series NO]],'依TP NO.篩選'!A:A,'依TP NO.篩選'!R:R,,0),_xlfn.XLOOKUP(VALUE(表格1[[#This Row],[Series NO]]),VALUE('依TP NO.篩選'!A:A),'依TP NO.篩選'!R:R,,0))</f>
        <v>R121E1-Trim</v>
      </c>
      <c r="AF476" s="24" t="str">
        <f>_xlfn.XLOOKUP(表格1[[#This Row],[系統]],介質清單!A:A,介質清單!B:B,,0)</f>
        <v>Trim</v>
      </c>
      <c r="AG476" s="25" t="str">
        <f>IFERROR(_xlfn.XLOOKUP(表格1[[#This Row],[Line_No]],管道特性一覽表!A:A,管道特性一覽表!R:R,,0),"")</f>
        <v/>
      </c>
      <c r="AH476" s="22"/>
      <c r="AI476" s="24"/>
      <c r="AJ47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76" s="2" t="str" cm="1">
        <f t="array" ref="AK476">IFERROR(_xlfn.TEXTJOIN("-",TRUE,INDEX(_xlfn.TEXTSPLIT(B476,"-"),1),INDEX(_xlfn.TEXTSPLIT(B476,"-"),2),INDEX(_xlfn.TEXTSPLIT(B476,"-"),4),INDEX(_xlfn.TEXTSPLIT(B476,"-"),5)),_xlfn.TEXTJOIN("-",TRUE,_xlfn.XLOOKUP(VALUE(INDEX(_xlfn.TEXTSPLIT(B476,"-"),4)),'DN轉換表(必要)'!A:A,'DN轉換表(必要)'!B:B,,0),INDEX(_xlfn.TEXTSPLIT(B476,"-"),1),INDEX(_xlfn.TEXTSPLIT(B476,"-"),2),INDEX(_xlfn.TEXTSPLIT(B476,"-"),3),INDEX(_xlfn.TEXTSPLIT(B476,"-"),4),INDEX(_xlfn.TEXTSPLIT(B476,"-"),5)))</f>
        <v>PDT-R1208-25-AA1B</v>
      </c>
      <c r="AL476" s="2" t="str">
        <f>IF(ISNUMBER(IFERROR(_xlfn.XLOOKUP(表格1[[#This Row],[Line_No]],'TEMP VALUE'!A:A,'DRAWING LIST'!A:A,,0),"")),"v","")</f>
        <v/>
      </c>
      <c r="AM476" s="2" t="str">
        <f>_xlfn.XLOOKUP(表格1[[#This Row],[Series NO]], 版本控制!$A:$A, 版本控制!$E:$E, , 0, -1)</f>
        <v>啟用</v>
      </c>
    </row>
    <row r="477" spans="1:39" hidden="1">
      <c r="A477" s="18">
        <f>'圖號清單-114.04.25'!A477</f>
        <v>473</v>
      </c>
      <c r="B477" s="14" t="str">
        <f>_xlfn.XLOOKUP(表格1[[#This Row],[Series NO]],'圖號清單-114.04.25'!A:A,'圖號清單-114.04.25'!B:B,,0)</f>
        <v>PDT-R1208-2-25-AA1E-NA</v>
      </c>
      <c r="C477" s="3" t="str">
        <f>COUNTIF($AK$2:AK477, AK477) &amp; "/" &amp; COUNTIF($AK$2:$AK$3003, AK477)</f>
        <v>1/1</v>
      </c>
      <c r="D477" s="3" t="str">
        <f t="shared" si="16"/>
        <v>PDT-R1208-2-25-AA1E</v>
      </c>
      <c r="E477" s="14" t="str" cm="1">
        <f t="array" ref="E477">IFERROR(_xlfn.TEXTJOIN("-",TRUE,_xlfn.XLOOKUP(VALUE(INDEX(_xlfn.TEXTSPLIT(B477,"-"),3)),'DN轉換表(必要)'!A:A,'DN轉換表(必要)'!B:B,,0),INDEX(_xlfn.TEXTSPLIT(B477,"-"),1),INDEX(_xlfn.TEXTSPLIT(B477,"-"),2),INDEX(_xlfn.TEXTSPLIT(B477,"-"),4),INDEX(_xlfn.TEXTSPLIT(B477,"-"),5)),_xlfn.TEXTJOIN("-",TRUE,_xlfn.XLOOKUP(VALUE(INDEX(_xlfn.TEXTSPLIT(B477,"-"),4)),'DN轉換表(必要)'!A:A,'DN轉換表(必要)'!B:B,,0),INDEX(_xlfn.TEXTSPLIT(B477,"-"),1),INDEX(_xlfn.TEXTSPLIT(B477,"-"),2),INDEX(_xlfn.TEXTSPLIT(B477,"-"),3),INDEX(_xlfn.TEXTSPLIT(B477,"-"),4),INDEX(_xlfn.TEXTSPLIT(B477,"-"),5)))</f>
        <v>1"-PDT-R1208-2-25-AA1E</v>
      </c>
      <c r="F477" s="3" t="str">
        <f>IFERROR(_xlfn.XLOOKUP(_xlfn.CONCAT(表格1[[#This Row],[Series NO]],"_",SUBSTITUTE(F$1,"REV.","")),版本控制!$F:$F,版本控制!$C:$C,,0),"")</f>
        <v>04/22/'25</v>
      </c>
      <c r="G477" s="3" t="str">
        <f>IFERROR(_xlfn.XLOOKUP(_xlfn.CONCAT(表格1[[#This Row],[Series NO]],"_",SUBSTITUTE(G$1,"REV.","")),版本控制!$F:$F,版本控制!$C:$C,,0),"")</f>
        <v>06/17/'25</v>
      </c>
      <c r="H477" s="3" t="str">
        <f>IFERROR(_xlfn.XLOOKUP(_xlfn.CONCAT(表格1[[#This Row],[Series NO]],"_",SUBSTITUTE(H$1,"REV.","")),版本控制!$F:$F,版本控制!$C:$C,,0),"")</f>
        <v/>
      </c>
      <c r="I477" s="3" t="str">
        <f>IFERROR(_xlfn.XLOOKUP(_xlfn.CONCAT(表格1[[#This Row],[Series NO]],"_",SUBSTITUTE(I$1,"REV.","")),版本控制!$F:$F,版本控制!$C:$C,,0),"")</f>
        <v/>
      </c>
      <c r="J477" s="3" t="str">
        <f>IFERROR(_xlfn.XLOOKUP(_xlfn.CONCAT(表格1[[#This Row],[Series NO]],"_",SUBSTITUTE(J$1,"REV.","")),版本控制!$F:$F,版本控制!$C:$C,,0),"")</f>
        <v/>
      </c>
      <c r="K477" s="3" t="str" cm="1">
        <f t="array" ref="K477">INDEX(F$1:J$1,1,MATCH(1,1/($F477:J477&lt;&gt;"")))</f>
        <v>REV.2</v>
      </c>
      <c r="L477" s="3" t="str" cm="1">
        <f t="array" ref="L477">LOOKUP(2,1/($F477:J477&lt;&gt;""),$F477:J477)</f>
        <v>06/17/'25</v>
      </c>
      <c r="M477" s="3"/>
      <c r="N477" s="3" t="str">
        <f t="shared" si="17"/>
        <v>0473</v>
      </c>
      <c r="O477" s="28"/>
      <c r="P477" s="15"/>
      <c r="Q477" s="22" cm="1">
        <f t="array" ref="Q477">_xlfn.XLOOKUP(INDEX(_xlfn.TEXTSPLIT(表格1[[#This Row],[LINE   NUMBER]],"-"),1),'DN轉換表(必要)'!B:B,'DN轉換表(必要)'!C:C,,0)</f>
        <v>1</v>
      </c>
      <c r="R477" s="22" t="str" cm="1">
        <f t="array" ref="R477">IF(IFERROR(MATCH(INDEX(_xlfn.TEXTSPLIT(表格1[[#This Row],[LINE   NUMBER]],"-"),2),介質清單!I:I,0)&gt;=1,FALSE),"Trim",INDEX(_xlfn.TEXTSPLIT(表格1[[#This Row],[LINE   NUMBER]],"-"),2))</f>
        <v>Trim</v>
      </c>
      <c r="S477" s="22" t="str" cm="1">
        <f t="array" ref="S47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PDT-R1208</v>
      </c>
      <c r="T477" s="22" t="str" cm="1">
        <f t="array" ref="T477">IF(LEN(INDEX(_xlfn.TEXTSPLIT(表格1[[#This Row],[LINE   NUMBER]],"-"),4))=4,INDEX(_xlfn.TEXTSPLIT(表格1[[#This Row],[LINE   NUMBER]],"-"),4),IF(LEN(MID(E477,FIND("AA",E477,1),4))=4,MID(E477,FIND("AA",E477,1),4),"Wrong"))</f>
        <v>AA1E</v>
      </c>
      <c r="U477" s="22" t="str" cm="1">
        <f t="array" ref="U47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/>
      </c>
      <c r="V477" s="22" t="str">
        <f>_xlfn.XLOOKUP(表格1[[#This Row],[級數]],管道等级索引表!B:B,管道等级索引表!G:G,,0)</f>
        <v>TP304</v>
      </c>
      <c r="W477" s="22" t="s">
        <v>5</v>
      </c>
      <c r="X477" s="22"/>
      <c r="Y477" s="22"/>
      <c r="Z477" s="22" t="str">
        <f>_xlfn.CONCAT(表格1[[#This Row],[系統]],"-",表格1[[#This Row],[編號]])</f>
        <v>Trim-PDT-R1208</v>
      </c>
      <c r="AA477" s="22"/>
      <c r="AB477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7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77" s="24" t="str">
        <f>IFERROR(_xlfn.XLOOKUP(表格1[[#This Row],[Line_No]],管道特性一覽表!A:A,管道特性一覽表!P:P,,0),"")</f>
        <v/>
      </c>
      <c r="AE477" s="24" t="str" cm="1">
        <f t="array" ref="AE477">_xlfn.IFNA(_xlfn.XLOOKUP(表格1[[#This Row],[Series NO]],'依TP NO.篩選'!A:A,'依TP NO.篩選'!R:R,,0),_xlfn.XLOOKUP(VALUE(表格1[[#This Row],[Series NO]]),VALUE('依TP NO.篩選'!A:A),'依TP NO.篩選'!R:R,,0))</f>
        <v>R121E1-Trim</v>
      </c>
      <c r="AF477" s="24" t="str">
        <f>_xlfn.XLOOKUP(表格1[[#This Row],[系統]],介質清單!A:A,介質清單!B:B,,0)</f>
        <v>Trim</v>
      </c>
      <c r="AG477" s="25" t="str">
        <f>IFERROR(_xlfn.XLOOKUP(表格1[[#This Row],[Line_No]],管道特性一覽表!A:A,管道特性一覽表!R:R,,0),"")</f>
        <v/>
      </c>
      <c r="AH477" s="22"/>
      <c r="AI477" s="24"/>
      <c r="AJ47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77" s="2" t="str" cm="1">
        <f t="array" ref="AK477">IFERROR(_xlfn.TEXTJOIN("-",TRUE,INDEX(_xlfn.TEXTSPLIT(B477,"-"),1),INDEX(_xlfn.TEXTSPLIT(B477,"-"),2),INDEX(_xlfn.TEXTSPLIT(B477,"-"),4),INDEX(_xlfn.TEXTSPLIT(B477,"-"),5)),_xlfn.TEXTJOIN("-",TRUE,_xlfn.XLOOKUP(VALUE(INDEX(_xlfn.TEXTSPLIT(B477,"-"),4)),'DN轉換表(必要)'!A:A,'DN轉換表(必要)'!B:B,,0),INDEX(_xlfn.TEXTSPLIT(B477,"-"),1),INDEX(_xlfn.TEXTSPLIT(B477,"-"),2),INDEX(_xlfn.TEXTSPLIT(B477,"-"),3),INDEX(_xlfn.TEXTSPLIT(B477,"-"),4),INDEX(_xlfn.TEXTSPLIT(B477,"-"),5)))</f>
        <v>PDT-R1208-25-AA1E</v>
      </c>
      <c r="AL477" s="2" t="str">
        <f>IF(ISNUMBER(IFERROR(_xlfn.XLOOKUP(表格1[[#This Row],[Line_No]],'TEMP VALUE'!A:A,'DRAWING LIST'!A:A,,0),"")),"v","")</f>
        <v/>
      </c>
      <c r="AM477" s="2" t="str">
        <f>_xlfn.XLOOKUP(表格1[[#This Row],[Series NO]], 版本控制!$A:$A, 版本控制!$E:$E, , 0, -1)</f>
        <v>啟用</v>
      </c>
    </row>
    <row r="478" spans="1:39" hidden="1">
      <c r="A478" s="18">
        <f>'圖號清單-114.04.25'!A478</f>
        <v>474</v>
      </c>
      <c r="B478" s="14" t="str">
        <f>_xlfn.XLOOKUP(表格1[[#This Row],[Series NO]],'圖號清單-114.04.25'!A:A,'圖號清單-114.04.25'!B:B,,0)</f>
        <v>PDT-R1210-1-25-AA1E-NA</v>
      </c>
      <c r="C478" s="3" t="str">
        <f>COUNTIF($AK$2:AK478, AK478) &amp; "/" &amp; COUNTIF($AK$2:$AK$3003, AK478)</f>
        <v>1/1</v>
      </c>
      <c r="D478" s="3" t="str">
        <f t="shared" si="16"/>
        <v>PDT-R1210-1-25-AA1E</v>
      </c>
      <c r="E478" s="14" t="str" cm="1">
        <f t="array" ref="E478">IFERROR(_xlfn.TEXTJOIN("-",TRUE,_xlfn.XLOOKUP(VALUE(INDEX(_xlfn.TEXTSPLIT(B478,"-"),3)),'DN轉換表(必要)'!A:A,'DN轉換表(必要)'!B:B,,0),INDEX(_xlfn.TEXTSPLIT(B478,"-"),1),INDEX(_xlfn.TEXTSPLIT(B478,"-"),2),INDEX(_xlfn.TEXTSPLIT(B478,"-"),4),INDEX(_xlfn.TEXTSPLIT(B478,"-"),5)),_xlfn.TEXTJOIN("-",TRUE,_xlfn.XLOOKUP(VALUE(INDEX(_xlfn.TEXTSPLIT(B478,"-"),4)),'DN轉換表(必要)'!A:A,'DN轉換表(必要)'!B:B,,0),INDEX(_xlfn.TEXTSPLIT(B478,"-"),1),INDEX(_xlfn.TEXTSPLIT(B478,"-"),2),INDEX(_xlfn.TEXTSPLIT(B478,"-"),3),INDEX(_xlfn.TEXTSPLIT(B478,"-"),4),INDEX(_xlfn.TEXTSPLIT(B478,"-"),5)))</f>
        <v>1"-PDT-R1210-1-25-AA1E</v>
      </c>
      <c r="F478" s="3" t="str">
        <f>IFERROR(_xlfn.XLOOKUP(_xlfn.CONCAT(表格1[[#This Row],[Series NO]],"_",SUBSTITUTE(F$1,"REV.","")),版本控制!$F:$F,版本控制!$C:$C,,0),"")</f>
        <v>04/22/'25</v>
      </c>
      <c r="G478" s="3" t="str">
        <f>IFERROR(_xlfn.XLOOKUP(_xlfn.CONCAT(表格1[[#This Row],[Series NO]],"_",SUBSTITUTE(G$1,"REV.","")),版本控制!$F:$F,版本控制!$C:$C,,0),"")</f>
        <v>06/17/'25</v>
      </c>
      <c r="H478" s="3" t="str">
        <f>IFERROR(_xlfn.XLOOKUP(_xlfn.CONCAT(表格1[[#This Row],[Series NO]],"_",SUBSTITUTE(H$1,"REV.","")),版本控制!$F:$F,版本控制!$C:$C,,0),"")</f>
        <v/>
      </c>
      <c r="I478" s="3" t="str">
        <f>IFERROR(_xlfn.XLOOKUP(_xlfn.CONCAT(表格1[[#This Row],[Series NO]],"_",SUBSTITUTE(I$1,"REV.","")),版本控制!$F:$F,版本控制!$C:$C,,0),"")</f>
        <v/>
      </c>
      <c r="J478" s="3" t="str">
        <f>IFERROR(_xlfn.XLOOKUP(_xlfn.CONCAT(表格1[[#This Row],[Series NO]],"_",SUBSTITUTE(J$1,"REV.","")),版本控制!$F:$F,版本控制!$C:$C,,0),"")</f>
        <v/>
      </c>
      <c r="K478" s="3" t="str" cm="1">
        <f t="array" ref="K478">INDEX(F$1:J$1,1,MATCH(1,1/($F478:J478&lt;&gt;"")))</f>
        <v>REV.2</v>
      </c>
      <c r="L478" s="3" t="str" cm="1">
        <f t="array" ref="L478">LOOKUP(2,1/($F478:J478&lt;&gt;""),$F478:J478)</f>
        <v>06/17/'25</v>
      </c>
      <c r="M478" s="3"/>
      <c r="N478" s="3" t="str">
        <f t="shared" si="17"/>
        <v>0474</v>
      </c>
      <c r="O478" s="28"/>
      <c r="P478" s="15"/>
      <c r="Q478" s="22" cm="1">
        <f t="array" ref="Q478">_xlfn.XLOOKUP(INDEX(_xlfn.TEXTSPLIT(表格1[[#This Row],[LINE   NUMBER]],"-"),1),'DN轉換表(必要)'!B:B,'DN轉換表(必要)'!C:C,,0)</f>
        <v>1</v>
      </c>
      <c r="R478" s="22" t="str" cm="1">
        <f t="array" ref="R478">IF(IFERROR(MATCH(INDEX(_xlfn.TEXTSPLIT(表格1[[#This Row],[LINE   NUMBER]],"-"),2),介質清單!I:I,0)&gt;=1,FALSE),"Trim",INDEX(_xlfn.TEXTSPLIT(表格1[[#This Row],[LINE   NUMBER]],"-"),2))</f>
        <v>Trim</v>
      </c>
      <c r="S478" s="22" t="str" cm="1">
        <f t="array" ref="S47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PDT-R1210</v>
      </c>
      <c r="T478" s="22" t="str" cm="1">
        <f t="array" ref="T478">IF(LEN(INDEX(_xlfn.TEXTSPLIT(表格1[[#This Row],[LINE   NUMBER]],"-"),4))=4,INDEX(_xlfn.TEXTSPLIT(表格1[[#This Row],[LINE   NUMBER]],"-"),4),IF(LEN(MID(E478,FIND("AA",E478,1),4))=4,MID(E478,FIND("AA",E478,1),4),"Wrong"))</f>
        <v>AA1E</v>
      </c>
      <c r="U478" s="22" t="str" cm="1">
        <f t="array" ref="U47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/>
      </c>
      <c r="V478" s="22" t="str">
        <f>_xlfn.XLOOKUP(表格1[[#This Row],[級數]],管道等级索引表!B:B,管道等级索引表!G:G,,0)</f>
        <v>TP304</v>
      </c>
      <c r="W478" s="22" t="s">
        <v>5</v>
      </c>
      <c r="X478" s="22"/>
      <c r="Y478" s="22"/>
      <c r="Z478" s="22" t="str">
        <f>_xlfn.CONCAT(表格1[[#This Row],[系統]],"-",表格1[[#This Row],[編號]])</f>
        <v>Trim-PDT-R1210</v>
      </c>
      <c r="AA478" s="22"/>
      <c r="AB478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7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78" s="24" t="str">
        <f>IFERROR(_xlfn.XLOOKUP(表格1[[#This Row],[Line_No]],管道特性一覽表!A:A,管道特性一覽表!P:P,,0),"")</f>
        <v/>
      </c>
      <c r="AE478" s="24" t="str" cm="1">
        <f t="array" ref="AE478">_xlfn.IFNA(_xlfn.XLOOKUP(表格1[[#This Row],[Series NO]],'依TP NO.篩選'!A:A,'依TP NO.篩選'!R:R,,0),_xlfn.XLOOKUP(VALUE(表格1[[#This Row],[Series NO]]),VALUE('依TP NO.篩選'!A:A),'依TP NO.篩選'!R:R,,0))</f>
        <v>FG-01</v>
      </c>
      <c r="AF478" s="24" t="str">
        <f>_xlfn.XLOOKUP(表格1[[#This Row],[系統]],介質清單!A:A,介質清單!B:B,,0)</f>
        <v>Trim</v>
      </c>
      <c r="AG478" s="25" t="str">
        <f>IFERROR(_xlfn.XLOOKUP(表格1[[#This Row],[Line_No]],管道特性一覽表!A:A,管道特性一覽表!R:R,,0),"")</f>
        <v/>
      </c>
      <c r="AH478" s="22"/>
      <c r="AI478" s="24"/>
      <c r="AJ47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78" s="2" t="str" cm="1">
        <f t="array" ref="AK478">IFERROR(_xlfn.TEXTJOIN("-",TRUE,INDEX(_xlfn.TEXTSPLIT(B478,"-"),1),INDEX(_xlfn.TEXTSPLIT(B478,"-"),2),INDEX(_xlfn.TEXTSPLIT(B478,"-"),4),INDEX(_xlfn.TEXTSPLIT(B478,"-"),5)),_xlfn.TEXTJOIN("-",TRUE,_xlfn.XLOOKUP(VALUE(INDEX(_xlfn.TEXTSPLIT(B478,"-"),4)),'DN轉換表(必要)'!A:A,'DN轉換表(必要)'!B:B,,0),INDEX(_xlfn.TEXTSPLIT(B478,"-"),1),INDEX(_xlfn.TEXTSPLIT(B478,"-"),2),INDEX(_xlfn.TEXTSPLIT(B478,"-"),3),INDEX(_xlfn.TEXTSPLIT(B478,"-"),4),INDEX(_xlfn.TEXTSPLIT(B478,"-"),5)))</f>
        <v>PDT-R1210-25-AA1E</v>
      </c>
      <c r="AL478" s="2" t="str">
        <f>IF(ISNUMBER(IFERROR(_xlfn.XLOOKUP(表格1[[#This Row],[Line_No]],'TEMP VALUE'!A:A,'DRAWING LIST'!A:A,,0),"")),"v","")</f>
        <v/>
      </c>
      <c r="AM478" s="2" t="str">
        <f>_xlfn.XLOOKUP(表格1[[#This Row],[Series NO]], 版本控制!$A:$A, 版本控制!$E:$E, , 0, -1)</f>
        <v>啟用</v>
      </c>
    </row>
    <row r="479" spans="1:39" hidden="1">
      <c r="A479" s="18">
        <f>'圖號清單-114.04.25'!A479</f>
        <v>475</v>
      </c>
      <c r="B479" s="14" t="str">
        <f>_xlfn.XLOOKUP(表格1[[#This Row],[Series NO]],'圖號清單-114.04.25'!A:A,'圖號清單-114.04.25'!B:B,,0)</f>
        <v>PDT-R1210-2-25-AA1B-NA</v>
      </c>
      <c r="C479" s="3" t="str">
        <f>COUNTIF($AK$2:AK479, AK479) &amp; "/" &amp; COUNTIF($AK$2:$AK$3003, AK479)</f>
        <v>1/1</v>
      </c>
      <c r="D479" s="3" t="str">
        <f t="shared" si="16"/>
        <v>PDT-R1210-2-25-AA1B</v>
      </c>
      <c r="E479" s="14" t="str" cm="1">
        <f t="array" ref="E479">IFERROR(_xlfn.TEXTJOIN("-",TRUE,_xlfn.XLOOKUP(VALUE(INDEX(_xlfn.TEXTSPLIT(B479,"-"),3)),'DN轉換表(必要)'!A:A,'DN轉換表(必要)'!B:B,,0),INDEX(_xlfn.TEXTSPLIT(B479,"-"),1),INDEX(_xlfn.TEXTSPLIT(B479,"-"),2),INDEX(_xlfn.TEXTSPLIT(B479,"-"),4),INDEX(_xlfn.TEXTSPLIT(B479,"-"),5)),_xlfn.TEXTJOIN("-",TRUE,_xlfn.XLOOKUP(VALUE(INDEX(_xlfn.TEXTSPLIT(B479,"-"),4)),'DN轉換表(必要)'!A:A,'DN轉換表(必要)'!B:B,,0),INDEX(_xlfn.TEXTSPLIT(B479,"-"),1),INDEX(_xlfn.TEXTSPLIT(B479,"-"),2),INDEX(_xlfn.TEXTSPLIT(B479,"-"),3),INDEX(_xlfn.TEXTSPLIT(B479,"-"),4),INDEX(_xlfn.TEXTSPLIT(B479,"-"),5)))</f>
        <v>1"-PDT-R1210-2-25-AA1B</v>
      </c>
      <c r="F479" s="3" t="str">
        <f>IFERROR(_xlfn.XLOOKUP(_xlfn.CONCAT(表格1[[#This Row],[Series NO]],"_",SUBSTITUTE(F$1,"REV.","")),版本控制!$F:$F,版本控制!$C:$C,,0),"")</f>
        <v>04/22/'25</v>
      </c>
      <c r="G479" s="3" t="str">
        <f>IFERROR(_xlfn.XLOOKUP(_xlfn.CONCAT(表格1[[#This Row],[Series NO]],"_",SUBSTITUTE(G$1,"REV.","")),版本控制!$F:$F,版本控制!$C:$C,,0),"")</f>
        <v>06/17/'25</v>
      </c>
      <c r="H479" s="3" t="str">
        <f>IFERROR(_xlfn.XLOOKUP(_xlfn.CONCAT(表格1[[#This Row],[Series NO]],"_",SUBSTITUTE(H$1,"REV.","")),版本控制!$F:$F,版本控制!$C:$C,,0),"")</f>
        <v/>
      </c>
      <c r="I479" s="3" t="str">
        <f>IFERROR(_xlfn.XLOOKUP(_xlfn.CONCAT(表格1[[#This Row],[Series NO]],"_",SUBSTITUTE(I$1,"REV.","")),版本控制!$F:$F,版本控制!$C:$C,,0),"")</f>
        <v/>
      </c>
      <c r="J479" s="3" t="str">
        <f>IFERROR(_xlfn.XLOOKUP(_xlfn.CONCAT(表格1[[#This Row],[Series NO]],"_",SUBSTITUTE(J$1,"REV.","")),版本控制!$F:$F,版本控制!$C:$C,,0),"")</f>
        <v/>
      </c>
      <c r="K479" s="3" t="str" cm="1">
        <f t="array" ref="K479">INDEX(F$1:J$1,1,MATCH(1,1/($F479:J479&lt;&gt;"")))</f>
        <v>REV.2</v>
      </c>
      <c r="L479" s="3" t="str" cm="1">
        <f t="array" ref="L479">LOOKUP(2,1/($F479:J479&lt;&gt;""),$F479:J479)</f>
        <v>06/17/'25</v>
      </c>
      <c r="M479" s="3"/>
      <c r="N479" s="3" t="str">
        <f t="shared" si="17"/>
        <v>0475</v>
      </c>
      <c r="O479" s="28"/>
      <c r="P479" s="15"/>
      <c r="Q479" s="22" cm="1">
        <f t="array" ref="Q479">_xlfn.XLOOKUP(INDEX(_xlfn.TEXTSPLIT(表格1[[#This Row],[LINE   NUMBER]],"-"),1),'DN轉換表(必要)'!B:B,'DN轉換表(必要)'!C:C,,0)</f>
        <v>1</v>
      </c>
      <c r="R479" s="22" t="str" cm="1">
        <f t="array" ref="R479">IF(IFERROR(MATCH(INDEX(_xlfn.TEXTSPLIT(表格1[[#This Row],[LINE   NUMBER]],"-"),2),介質清單!I:I,0)&gt;=1,FALSE),"Trim",INDEX(_xlfn.TEXTSPLIT(表格1[[#This Row],[LINE   NUMBER]],"-"),2))</f>
        <v>Trim</v>
      </c>
      <c r="S479" s="22" t="str" cm="1">
        <f t="array" ref="S47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PDT-R1210</v>
      </c>
      <c r="T479" s="22" t="str" cm="1">
        <f t="array" ref="T479">IF(LEN(INDEX(_xlfn.TEXTSPLIT(表格1[[#This Row],[LINE   NUMBER]],"-"),4))=4,INDEX(_xlfn.TEXTSPLIT(表格1[[#This Row],[LINE   NUMBER]],"-"),4),IF(LEN(MID(E479,FIND("AA",E479,1),4))=4,MID(E479,FIND("AA",E479,1),4),"Wrong"))</f>
        <v>AA1B</v>
      </c>
      <c r="U479" s="22" t="str" cm="1">
        <f t="array" ref="U47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/>
      </c>
      <c r="V479" s="22" t="str">
        <f>_xlfn.XLOOKUP(表格1[[#This Row],[級數]],管道等级索引表!B:B,管道等级索引表!G:G,,0)</f>
        <v>A106 Gr.B
API 5L Gr.B
SAWH</v>
      </c>
      <c r="W479" s="22" t="s">
        <v>5</v>
      </c>
      <c r="X479" s="22"/>
      <c r="Y479" s="22"/>
      <c r="Z479" s="22" t="str">
        <f>_xlfn.CONCAT(表格1[[#This Row],[系統]],"-",表格1[[#This Row],[編號]])</f>
        <v>Trim-PDT-R1210</v>
      </c>
      <c r="AA479" s="22"/>
      <c r="AB47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7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79" s="24" t="str">
        <f>IFERROR(_xlfn.XLOOKUP(表格1[[#This Row],[Line_No]],管道特性一覽表!A:A,管道特性一覽表!P:P,,0),"")</f>
        <v/>
      </c>
      <c r="AE479" s="24" t="str" cm="1">
        <f t="array" ref="AE479">_xlfn.IFNA(_xlfn.XLOOKUP(表格1[[#This Row],[Series NO]],'依TP NO.篩選'!A:A,'依TP NO.篩選'!R:R,,0),_xlfn.XLOOKUP(VALUE(表格1[[#This Row],[Series NO]]),VALUE('依TP NO.篩選'!A:A),'依TP NO.篩選'!R:R,,0))</f>
        <v>FG-01</v>
      </c>
      <c r="AF479" s="24" t="str">
        <f>_xlfn.XLOOKUP(表格1[[#This Row],[系統]],介質清單!A:A,介質清單!B:B,,0)</f>
        <v>Trim</v>
      </c>
      <c r="AG479" s="25" t="str">
        <f>IFERROR(_xlfn.XLOOKUP(表格1[[#This Row],[Line_No]],管道特性一覽表!A:A,管道特性一覽表!R:R,,0),"")</f>
        <v/>
      </c>
      <c r="AH479" s="22" t="s">
        <v>3433</v>
      </c>
      <c r="AI479" s="24"/>
      <c r="AJ47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79" s="2" t="str" cm="1">
        <f t="array" ref="AK479">IFERROR(_xlfn.TEXTJOIN("-",TRUE,INDEX(_xlfn.TEXTSPLIT(B479,"-"),1),INDEX(_xlfn.TEXTSPLIT(B479,"-"),2),INDEX(_xlfn.TEXTSPLIT(B479,"-"),4),INDEX(_xlfn.TEXTSPLIT(B479,"-"),5)),_xlfn.TEXTJOIN("-",TRUE,_xlfn.XLOOKUP(VALUE(INDEX(_xlfn.TEXTSPLIT(B479,"-"),4)),'DN轉換表(必要)'!A:A,'DN轉換表(必要)'!B:B,,0),INDEX(_xlfn.TEXTSPLIT(B479,"-"),1),INDEX(_xlfn.TEXTSPLIT(B479,"-"),2),INDEX(_xlfn.TEXTSPLIT(B479,"-"),3),INDEX(_xlfn.TEXTSPLIT(B479,"-"),4),INDEX(_xlfn.TEXTSPLIT(B479,"-"),5)))</f>
        <v>PDT-R1210-25-AA1B</v>
      </c>
      <c r="AL479" s="2" t="str">
        <f>IF(ISNUMBER(IFERROR(_xlfn.XLOOKUP(表格1[[#This Row],[Line_No]],'TEMP VALUE'!A:A,'DRAWING LIST'!A:A,,0),"")),"v","")</f>
        <v/>
      </c>
      <c r="AM479" s="2" t="str">
        <f>_xlfn.XLOOKUP(表格1[[#This Row],[Series NO]], 版本控制!$A:$A, 版本控制!$E:$E, , 0, -1)</f>
        <v>啟用</v>
      </c>
    </row>
    <row r="480" spans="1:39" hidden="1">
      <c r="A480" s="18">
        <f>'圖號清單-114.04.25'!A480</f>
        <v>476</v>
      </c>
      <c r="B480" s="14" t="str">
        <f>_xlfn.XLOOKUP(表格1[[#This Row],[Series NO]],'圖號清單-114.04.25'!A:A,'圖號清單-114.04.25'!B:B,,0)</f>
        <v>PDT-R1411A-15-AA1E-NA-1</v>
      </c>
      <c r="C480" s="3" t="str">
        <f>COUNTIF($AK$2:AK480, AK480) &amp; "/" &amp; COUNTIF($AK$2:$AK$3003, AK480)</f>
        <v>1/2</v>
      </c>
      <c r="D480" s="3" t="str">
        <f t="shared" si="16"/>
        <v>PDT-R1411A-15-AA1E-NA</v>
      </c>
      <c r="E480" s="14" t="str" cm="1">
        <f t="array" ref="E480">IFERROR(_xlfn.TEXTJOIN("-",TRUE,_xlfn.XLOOKUP(VALUE(INDEX(_xlfn.TEXTSPLIT(B480,"-"),3)),'DN轉換表(必要)'!A:A,'DN轉換表(必要)'!B:B,,0),INDEX(_xlfn.TEXTSPLIT(B480,"-"),1),INDEX(_xlfn.TEXTSPLIT(B480,"-"),2),INDEX(_xlfn.TEXTSPLIT(B480,"-"),4),INDEX(_xlfn.TEXTSPLIT(B480,"-"),5)),_xlfn.TEXTJOIN("-",TRUE,_xlfn.XLOOKUP(VALUE(INDEX(_xlfn.TEXTSPLIT(B480,"-"),4)),'DN轉換表(必要)'!A:A,'DN轉換表(必要)'!B:B,,0),INDEX(_xlfn.TEXTSPLIT(B480,"-"),1),INDEX(_xlfn.TEXTSPLIT(B480,"-"),2),INDEX(_xlfn.TEXTSPLIT(B480,"-"),3),INDEX(_xlfn.TEXTSPLIT(B480,"-"),4),INDEX(_xlfn.TEXTSPLIT(B480,"-"),5)))</f>
        <v>1/2"-PDT-R1411A-AA1E-NA</v>
      </c>
      <c r="F480" s="3" t="str">
        <f>IFERROR(_xlfn.XLOOKUP(_xlfn.CONCAT(表格1[[#This Row],[Series NO]],"_",SUBSTITUTE(F$1,"REV.","")),版本控制!$F:$F,版本控制!$C:$C,,0),"")</f>
        <v>04/22/'25</v>
      </c>
      <c r="G480" s="3" t="str">
        <f>IFERROR(_xlfn.XLOOKUP(_xlfn.CONCAT(表格1[[#This Row],[Series NO]],"_",SUBSTITUTE(G$1,"REV.","")),版本控制!$F:$F,版本控制!$C:$C,,0),"")</f>
        <v/>
      </c>
      <c r="H480" s="3" t="str">
        <f>IFERROR(_xlfn.XLOOKUP(_xlfn.CONCAT(表格1[[#This Row],[Series NO]],"_",SUBSTITUTE(H$1,"REV.","")),版本控制!$F:$F,版本控制!$C:$C,,0),"")</f>
        <v/>
      </c>
      <c r="I480" s="3" t="str">
        <f>IFERROR(_xlfn.XLOOKUP(_xlfn.CONCAT(表格1[[#This Row],[Series NO]],"_",SUBSTITUTE(I$1,"REV.","")),版本控制!$F:$F,版本控制!$C:$C,,0),"")</f>
        <v/>
      </c>
      <c r="J480" s="3" t="str">
        <f>IFERROR(_xlfn.XLOOKUP(_xlfn.CONCAT(表格1[[#This Row],[Series NO]],"_",SUBSTITUTE(J$1,"REV.","")),版本控制!$F:$F,版本控制!$C:$C,,0),"")</f>
        <v/>
      </c>
      <c r="K480" s="3" t="str" cm="1">
        <f t="array" ref="K480">INDEX(F$1:J$1,1,MATCH(1,1/($F480:J480&lt;&gt;"")))</f>
        <v>REV.1</v>
      </c>
      <c r="L480" s="3" t="str" cm="1">
        <f t="array" ref="L480">LOOKUP(2,1/($F480:J480&lt;&gt;""),$F480:J480)</f>
        <v>04/22/'25</v>
      </c>
      <c r="M480" s="3"/>
      <c r="N480" s="3" t="str">
        <f t="shared" si="17"/>
        <v>0476</v>
      </c>
      <c r="O480" s="28"/>
      <c r="P480" s="15"/>
      <c r="Q480" s="22" cm="1">
        <f t="array" ref="Q480">_xlfn.XLOOKUP(INDEX(_xlfn.TEXTSPLIT(表格1[[#This Row],[LINE   NUMBER]],"-"),1),'DN轉換表(必要)'!B:B,'DN轉換表(必要)'!C:C,,0)</f>
        <v>0.5</v>
      </c>
      <c r="R480" s="22" t="str" cm="1">
        <f t="array" ref="R480">IF(IFERROR(MATCH(INDEX(_xlfn.TEXTSPLIT(表格1[[#This Row],[LINE   NUMBER]],"-"),2),介質清單!I:I,0)&gt;=1,FALSE),"Trim",INDEX(_xlfn.TEXTSPLIT(表格1[[#This Row],[LINE   NUMBER]],"-"),2))</f>
        <v>Trim</v>
      </c>
      <c r="S480" s="22" t="str" cm="1">
        <f t="array" ref="S48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PDT-R1411A</v>
      </c>
      <c r="T480" s="22" t="str" cm="1">
        <f t="array" ref="T480">IF(LEN(INDEX(_xlfn.TEXTSPLIT(表格1[[#This Row],[LINE   NUMBER]],"-"),4))=4,INDEX(_xlfn.TEXTSPLIT(表格1[[#This Row],[LINE   NUMBER]],"-"),4),IF(LEN(MID(E480,FIND("AA",E480,1),4))=4,MID(E480,FIND("AA",E480,1),4),"Wrong"))</f>
        <v>AA1E</v>
      </c>
      <c r="U480" s="22" t="str" cm="1">
        <f t="array" ref="U48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80" s="22" t="str">
        <f>_xlfn.XLOOKUP(表格1[[#This Row],[級數]],管道等级索引表!B:B,管道等级索引表!G:G,,0)</f>
        <v>TP304</v>
      </c>
      <c r="W480" s="22" t="s">
        <v>5</v>
      </c>
      <c r="X480" s="22"/>
      <c r="Y480" s="22"/>
      <c r="Z480" s="22" t="str">
        <f>_xlfn.CONCAT(表格1[[#This Row],[系統]],"-",表格1[[#This Row],[編號]])</f>
        <v>Trim-PDT-R1411A</v>
      </c>
      <c r="AA480" s="22"/>
      <c r="AB48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8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80" s="24" t="str">
        <f>IFERROR(_xlfn.XLOOKUP(表格1[[#This Row],[Line_No]],管道特性一覽表!A:A,管道特性一覽表!P:P,,0),"")</f>
        <v/>
      </c>
      <c r="AE480" s="24" t="str" cm="1">
        <f t="array" ref="AE480">_xlfn.IFNA(_xlfn.XLOOKUP(表格1[[#This Row],[Series NO]],'依TP NO.篩選'!A:A,'依TP NO.篩選'!R:R,,0),_xlfn.XLOOKUP(VALUE(表格1[[#This Row],[Series NO]]),VALUE('依TP NO.篩選'!A:A),'依TP NO.篩選'!R:R,,0))</f>
        <v>R142F1-Trim</v>
      </c>
      <c r="AF480" s="24" t="str">
        <f>_xlfn.XLOOKUP(表格1[[#This Row],[系統]],介質清單!A:A,介質清單!B:B,,0)</f>
        <v>Trim</v>
      </c>
      <c r="AG480" s="25" t="str">
        <f>IFERROR(_xlfn.XLOOKUP(表格1[[#This Row],[Line_No]],管道特性一覽表!A:A,管道特性一覽表!R:R,,0),"")</f>
        <v/>
      </c>
      <c r="AH480" s="22"/>
      <c r="AI480" s="24"/>
      <c r="AJ48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80" s="2" t="str" cm="1">
        <f t="array" ref="AK480">IFERROR(_xlfn.TEXTJOIN("-",TRUE,INDEX(_xlfn.TEXTSPLIT(B480,"-"),1),INDEX(_xlfn.TEXTSPLIT(B480,"-"),2),INDEX(_xlfn.TEXTSPLIT(B480,"-"),4),INDEX(_xlfn.TEXTSPLIT(B480,"-"),5)),_xlfn.TEXTJOIN("-",TRUE,_xlfn.XLOOKUP(VALUE(INDEX(_xlfn.TEXTSPLIT(B480,"-"),4)),'DN轉換表(必要)'!A:A,'DN轉換表(必要)'!B:B,,0),INDEX(_xlfn.TEXTSPLIT(B480,"-"),1),INDEX(_xlfn.TEXTSPLIT(B480,"-"),2),INDEX(_xlfn.TEXTSPLIT(B480,"-"),3),INDEX(_xlfn.TEXTSPLIT(B480,"-"),4),INDEX(_xlfn.TEXTSPLIT(B480,"-"),5)))</f>
        <v>PDT-R1411A-AA1E-NA</v>
      </c>
      <c r="AL480" s="2" t="str">
        <f>IF(ISNUMBER(IFERROR(_xlfn.XLOOKUP(表格1[[#This Row],[Line_No]],'TEMP VALUE'!A:A,'DRAWING LIST'!A:A,,0),"")),"v","")</f>
        <v/>
      </c>
      <c r="AM480" s="2" t="str">
        <f>_xlfn.XLOOKUP(表格1[[#This Row],[Series NO]], 版本控制!$A:$A, 版本控制!$E:$E, , 0, -1)</f>
        <v>啟用</v>
      </c>
    </row>
    <row r="481" spans="1:39" hidden="1">
      <c r="A481" s="18">
        <f>'圖號清單-114.04.25'!A481</f>
        <v>477</v>
      </c>
      <c r="B481" s="14" t="str">
        <f>_xlfn.XLOOKUP(表格1[[#This Row],[Series NO]],'圖號清單-114.04.25'!A:A,'圖號清單-114.04.25'!B:B,,0)</f>
        <v>PDT-R1411A-15-AA1E-NA-2</v>
      </c>
      <c r="C481" s="3" t="str">
        <f>COUNTIF($AK$2:AK481, AK481) &amp; "/" &amp; COUNTIF($AK$2:$AK$3003, AK481)</f>
        <v>2/2</v>
      </c>
      <c r="D481" s="3" t="str">
        <f t="shared" si="16"/>
        <v>PDT-R1411A-15-AA1E-NA</v>
      </c>
      <c r="E481" s="14" t="str" cm="1">
        <f t="array" ref="E481">IFERROR(_xlfn.TEXTJOIN("-",TRUE,_xlfn.XLOOKUP(VALUE(INDEX(_xlfn.TEXTSPLIT(B481,"-"),3)),'DN轉換表(必要)'!A:A,'DN轉換表(必要)'!B:B,,0),INDEX(_xlfn.TEXTSPLIT(B481,"-"),1),INDEX(_xlfn.TEXTSPLIT(B481,"-"),2),INDEX(_xlfn.TEXTSPLIT(B481,"-"),4),INDEX(_xlfn.TEXTSPLIT(B481,"-"),5)),_xlfn.TEXTJOIN("-",TRUE,_xlfn.XLOOKUP(VALUE(INDEX(_xlfn.TEXTSPLIT(B481,"-"),4)),'DN轉換表(必要)'!A:A,'DN轉換表(必要)'!B:B,,0),INDEX(_xlfn.TEXTSPLIT(B481,"-"),1),INDEX(_xlfn.TEXTSPLIT(B481,"-"),2),INDEX(_xlfn.TEXTSPLIT(B481,"-"),3),INDEX(_xlfn.TEXTSPLIT(B481,"-"),4),INDEX(_xlfn.TEXTSPLIT(B481,"-"),5)))</f>
        <v>1/2"-PDT-R1411A-AA1E-NA</v>
      </c>
      <c r="F481" s="3" t="str">
        <f>IFERROR(_xlfn.XLOOKUP(_xlfn.CONCAT(表格1[[#This Row],[Series NO]],"_",SUBSTITUTE(F$1,"REV.","")),版本控制!$F:$F,版本控制!$C:$C,,0),"")</f>
        <v>04/22/'25</v>
      </c>
      <c r="G481" s="3" t="str">
        <f>IFERROR(_xlfn.XLOOKUP(_xlfn.CONCAT(表格1[[#This Row],[Series NO]],"_",SUBSTITUTE(G$1,"REV.","")),版本控制!$F:$F,版本控制!$C:$C,,0),"")</f>
        <v/>
      </c>
      <c r="H481" s="3" t="str">
        <f>IFERROR(_xlfn.XLOOKUP(_xlfn.CONCAT(表格1[[#This Row],[Series NO]],"_",SUBSTITUTE(H$1,"REV.","")),版本控制!$F:$F,版本控制!$C:$C,,0),"")</f>
        <v/>
      </c>
      <c r="I481" s="3" t="str">
        <f>IFERROR(_xlfn.XLOOKUP(_xlfn.CONCAT(表格1[[#This Row],[Series NO]],"_",SUBSTITUTE(I$1,"REV.","")),版本控制!$F:$F,版本控制!$C:$C,,0),"")</f>
        <v/>
      </c>
      <c r="J481" s="3" t="str">
        <f>IFERROR(_xlfn.XLOOKUP(_xlfn.CONCAT(表格1[[#This Row],[Series NO]],"_",SUBSTITUTE(J$1,"REV.","")),版本控制!$F:$F,版本控制!$C:$C,,0),"")</f>
        <v/>
      </c>
      <c r="K481" s="3" t="str" cm="1">
        <f t="array" ref="K481">INDEX(F$1:J$1,1,MATCH(1,1/($F481:J481&lt;&gt;"")))</f>
        <v>REV.1</v>
      </c>
      <c r="L481" s="3" t="str" cm="1">
        <f t="array" ref="L481">LOOKUP(2,1/($F481:J481&lt;&gt;""),$F481:J481)</f>
        <v>04/22/'25</v>
      </c>
      <c r="M481" s="3"/>
      <c r="N481" s="3" t="str">
        <f t="shared" si="17"/>
        <v>0477</v>
      </c>
      <c r="O481" s="28"/>
      <c r="P481" s="15"/>
      <c r="Q481" s="22" cm="1">
        <f t="array" ref="Q481">_xlfn.XLOOKUP(INDEX(_xlfn.TEXTSPLIT(表格1[[#This Row],[LINE   NUMBER]],"-"),1),'DN轉換表(必要)'!B:B,'DN轉換表(必要)'!C:C,,0)</f>
        <v>0.5</v>
      </c>
      <c r="R481" s="22" t="str" cm="1">
        <f t="array" ref="R481">IF(IFERROR(MATCH(INDEX(_xlfn.TEXTSPLIT(表格1[[#This Row],[LINE   NUMBER]],"-"),2),介質清單!I:I,0)&gt;=1,FALSE),"Trim",INDEX(_xlfn.TEXTSPLIT(表格1[[#This Row],[LINE   NUMBER]],"-"),2))</f>
        <v>Trim</v>
      </c>
      <c r="S481" s="22" t="str" cm="1">
        <f t="array" ref="S48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PDT-R1411A</v>
      </c>
      <c r="T481" s="22" t="str" cm="1">
        <f t="array" ref="T481">IF(LEN(INDEX(_xlfn.TEXTSPLIT(表格1[[#This Row],[LINE   NUMBER]],"-"),4))=4,INDEX(_xlfn.TEXTSPLIT(表格1[[#This Row],[LINE   NUMBER]],"-"),4),IF(LEN(MID(E481,FIND("AA",E481,1),4))=4,MID(E481,FIND("AA",E481,1),4),"Wrong"))</f>
        <v>AA1E</v>
      </c>
      <c r="U481" s="22" t="str" cm="1">
        <f t="array" ref="U48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81" s="22" t="str">
        <f>_xlfn.XLOOKUP(表格1[[#This Row],[級數]],管道等级索引表!B:B,管道等级索引表!G:G,,0)</f>
        <v>TP304</v>
      </c>
      <c r="W481" s="22" t="s">
        <v>5</v>
      </c>
      <c r="X481" s="22"/>
      <c r="Y481" s="22"/>
      <c r="Z481" s="22" t="str">
        <f>_xlfn.CONCAT(表格1[[#This Row],[系統]],"-",表格1[[#This Row],[編號]])</f>
        <v>Trim-PDT-R1411A</v>
      </c>
      <c r="AA481" s="22"/>
      <c r="AB48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8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81" s="24" t="str">
        <f>IFERROR(_xlfn.XLOOKUP(表格1[[#This Row],[Line_No]],管道特性一覽表!A:A,管道特性一覽表!P:P,,0),"")</f>
        <v/>
      </c>
      <c r="AE481" s="24" t="str" cm="1">
        <f t="array" ref="AE481">_xlfn.IFNA(_xlfn.XLOOKUP(表格1[[#This Row],[Series NO]],'依TP NO.篩選'!A:A,'依TP NO.篩選'!R:R,,0),_xlfn.XLOOKUP(VALUE(表格1[[#This Row],[Series NO]]),VALUE('依TP NO.篩選'!A:A),'依TP NO.篩選'!R:R,,0))</f>
        <v>R142F1-Trim</v>
      </c>
      <c r="AF481" s="24" t="str">
        <f>_xlfn.XLOOKUP(表格1[[#This Row],[系統]],介質清單!A:A,介質清單!B:B,,0)</f>
        <v>Trim</v>
      </c>
      <c r="AG481" s="25" t="str">
        <f>IFERROR(_xlfn.XLOOKUP(表格1[[#This Row],[Line_No]],管道特性一覽表!A:A,管道特性一覽表!R:R,,0),"")</f>
        <v/>
      </c>
      <c r="AH481" s="22"/>
      <c r="AI481" s="24"/>
      <c r="AJ48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81" s="2" t="str" cm="1">
        <f t="array" ref="AK481">IFERROR(_xlfn.TEXTJOIN("-",TRUE,INDEX(_xlfn.TEXTSPLIT(B481,"-"),1),INDEX(_xlfn.TEXTSPLIT(B481,"-"),2),INDEX(_xlfn.TEXTSPLIT(B481,"-"),4),INDEX(_xlfn.TEXTSPLIT(B481,"-"),5)),_xlfn.TEXTJOIN("-",TRUE,_xlfn.XLOOKUP(VALUE(INDEX(_xlfn.TEXTSPLIT(B481,"-"),4)),'DN轉換表(必要)'!A:A,'DN轉換表(必要)'!B:B,,0),INDEX(_xlfn.TEXTSPLIT(B481,"-"),1),INDEX(_xlfn.TEXTSPLIT(B481,"-"),2),INDEX(_xlfn.TEXTSPLIT(B481,"-"),3),INDEX(_xlfn.TEXTSPLIT(B481,"-"),4),INDEX(_xlfn.TEXTSPLIT(B481,"-"),5)))</f>
        <v>PDT-R1411A-AA1E-NA</v>
      </c>
      <c r="AL481" s="2" t="str">
        <f>IF(ISNUMBER(IFERROR(_xlfn.XLOOKUP(表格1[[#This Row],[Line_No]],'TEMP VALUE'!A:A,'DRAWING LIST'!A:A,,0),"")),"v","")</f>
        <v/>
      </c>
      <c r="AM481" s="2" t="str">
        <f>_xlfn.XLOOKUP(表格1[[#This Row],[Series NO]], 版本控制!$A:$A, 版本控制!$E:$E, , 0, -1)</f>
        <v>啟用</v>
      </c>
    </row>
    <row r="482" spans="1:39" hidden="1">
      <c r="A482" s="18">
        <f>'圖號清單-114.04.25'!A482</f>
        <v>478</v>
      </c>
      <c r="B482" s="14" t="str">
        <f>_xlfn.XLOOKUP(表格1[[#This Row],[Series NO]],'圖號清單-114.04.25'!A:A,'圖號清單-114.04.25'!B:B,,0)</f>
        <v>PDT-R1411B-15-AA1E-NA-1</v>
      </c>
      <c r="C482" s="3" t="str">
        <f>COUNTIF($AK$2:AK482, AK482) &amp; "/" &amp; COUNTIF($AK$2:$AK$3003, AK482)</f>
        <v>1/2</v>
      </c>
      <c r="D482" s="3" t="str">
        <f t="shared" si="16"/>
        <v>PDT-R1411B-15-AA1E-NA</v>
      </c>
      <c r="E482" s="14" t="str" cm="1">
        <f t="array" ref="E482">IFERROR(_xlfn.TEXTJOIN("-",TRUE,_xlfn.XLOOKUP(VALUE(INDEX(_xlfn.TEXTSPLIT(B482,"-"),3)),'DN轉換表(必要)'!A:A,'DN轉換表(必要)'!B:B,,0),INDEX(_xlfn.TEXTSPLIT(B482,"-"),1),INDEX(_xlfn.TEXTSPLIT(B482,"-"),2),INDEX(_xlfn.TEXTSPLIT(B482,"-"),4),INDEX(_xlfn.TEXTSPLIT(B482,"-"),5)),_xlfn.TEXTJOIN("-",TRUE,_xlfn.XLOOKUP(VALUE(INDEX(_xlfn.TEXTSPLIT(B482,"-"),4)),'DN轉換表(必要)'!A:A,'DN轉換表(必要)'!B:B,,0),INDEX(_xlfn.TEXTSPLIT(B482,"-"),1),INDEX(_xlfn.TEXTSPLIT(B482,"-"),2),INDEX(_xlfn.TEXTSPLIT(B482,"-"),3),INDEX(_xlfn.TEXTSPLIT(B482,"-"),4),INDEX(_xlfn.TEXTSPLIT(B482,"-"),5)))</f>
        <v>1/2"-PDT-R1411B-AA1E-NA</v>
      </c>
      <c r="F482" s="3" t="str">
        <f>IFERROR(_xlfn.XLOOKUP(_xlfn.CONCAT(表格1[[#This Row],[Series NO]],"_",SUBSTITUTE(F$1,"REV.","")),版本控制!$F:$F,版本控制!$C:$C,,0),"")</f>
        <v>04/22/'25</v>
      </c>
      <c r="G482" s="3" t="str">
        <f>IFERROR(_xlfn.XLOOKUP(_xlfn.CONCAT(表格1[[#This Row],[Series NO]],"_",SUBSTITUTE(G$1,"REV.","")),版本控制!$F:$F,版本控制!$C:$C,,0),"")</f>
        <v/>
      </c>
      <c r="H482" s="3" t="str">
        <f>IFERROR(_xlfn.XLOOKUP(_xlfn.CONCAT(表格1[[#This Row],[Series NO]],"_",SUBSTITUTE(H$1,"REV.","")),版本控制!$F:$F,版本控制!$C:$C,,0),"")</f>
        <v/>
      </c>
      <c r="I482" s="3" t="str">
        <f>IFERROR(_xlfn.XLOOKUP(_xlfn.CONCAT(表格1[[#This Row],[Series NO]],"_",SUBSTITUTE(I$1,"REV.","")),版本控制!$F:$F,版本控制!$C:$C,,0),"")</f>
        <v/>
      </c>
      <c r="J482" s="3" t="str">
        <f>IFERROR(_xlfn.XLOOKUP(_xlfn.CONCAT(表格1[[#This Row],[Series NO]],"_",SUBSTITUTE(J$1,"REV.","")),版本控制!$F:$F,版本控制!$C:$C,,0),"")</f>
        <v/>
      </c>
      <c r="K482" s="3" t="str" cm="1">
        <f t="array" ref="K482">INDEX(F$1:J$1,1,MATCH(1,1/($F482:J482&lt;&gt;"")))</f>
        <v>REV.1</v>
      </c>
      <c r="L482" s="3" t="str" cm="1">
        <f t="array" ref="L482">LOOKUP(2,1/($F482:J482&lt;&gt;""),$F482:J482)</f>
        <v>04/22/'25</v>
      </c>
      <c r="M482" s="3"/>
      <c r="N482" s="3" t="str">
        <f t="shared" si="17"/>
        <v>0478</v>
      </c>
      <c r="O482" s="28"/>
      <c r="P482" s="15"/>
      <c r="Q482" s="22" cm="1">
        <f t="array" ref="Q482">_xlfn.XLOOKUP(INDEX(_xlfn.TEXTSPLIT(表格1[[#This Row],[LINE   NUMBER]],"-"),1),'DN轉換表(必要)'!B:B,'DN轉換表(必要)'!C:C,,0)</f>
        <v>0.5</v>
      </c>
      <c r="R482" s="22" t="str" cm="1">
        <f t="array" ref="R482">IF(IFERROR(MATCH(INDEX(_xlfn.TEXTSPLIT(表格1[[#This Row],[LINE   NUMBER]],"-"),2),介質清單!I:I,0)&gt;=1,FALSE),"Trim",INDEX(_xlfn.TEXTSPLIT(表格1[[#This Row],[LINE   NUMBER]],"-"),2))</f>
        <v>Trim</v>
      </c>
      <c r="S482" s="22" t="str" cm="1">
        <f t="array" ref="S48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PDT-R1411B</v>
      </c>
      <c r="T482" s="22" t="str" cm="1">
        <f t="array" ref="T482">IF(LEN(INDEX(_xlfn.TEXTSPLIT(表格1[[#This Row],[LINE   NUMBER]],"-"),4))=4,INDEX(_xlfn.TEXTSPLIT(表格1[[#This Row],[LINE   NUMBER]],"-"),4),IF(LEN(MID(E482,FIND("AA",E482,1),4))=4,MID(E482,FIND("AA",E482,1),4),"Wrong"))</f>
        <v>AA1E</v>
      </c>
      <c r="U482" s="22" t="str" cm="1">
        <f t="array" ref="U48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82" s="22" t="str">
        <f>_xlfn.XLOOKUP(表格1[[#This Row],[級數]],管道等级索引表!B:B,管道等级索引表!G:G,,0)</f>
        <v>TP304</v>
      </c>
      <c r="W482" s="22" t="s">
        <v>5</v>
      </c>
      <c r="X482" s="22"/>
      <c r="Y482" s="22"/>
      <c r="Z482" s="22" t="str">
        <f>_xlfn.CONCAT(表格1[[#This Row],[系統]],"-",表格1[[#This Row],[編號]])</f>
        <v>Trim-PDT-R1411B</v>
      </c>
      <c r="AA482" s="22"/>
      <c r="AB482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8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82" s="24" t="str">
        <f>IFERROR(_xlfn.XLOOKUP(表格1[[#This Row],[Line_No]],管道特性一覽表!A:A,管道特性一覽表!P:P,,0),"")</f>
        <v/>
      </c>
      <c r="AE482" s="24" t="str" cm="1">
        <f t="array" ref="AE482">_xlfn.IFNA(_xlfn.XLOOKUP(表格1[[#This Row],[Series NO]],'依TP NO.篩選'!A:A,'依TP NO.篩選'!R:R,,0),_xlfn.XLOOKUP(VALUE(表格1[[#This Row],[Series NO]]),VALUE('依TP NO.篩選'!A:A),'依TP NO.篩選'!R:R,,0))</f>
        <v>R142F1-Trim</v>
      </c>
      <c r="AF482" s="24" t="str">
        <f>_xlfn.XLOOKUP(表格1[[#This Row],[系統]],介質清單!A:A,介質清單!B:B,,0)</f>
        <v>Trim</v>
      </c>
      <c r="AG482" s="25" t="str">
        <f>IFERROR(_xlfn.XLOOKUP(表格1[[#This Row],[Line_No]],管道特性一覽表!A:A,管道特性一覽表!R:R,,0),"")</f>
        <v/>
      </c>
      <c r="AH482" s="22"/>
      <c r="AI482" s="24"/>
      <c r="AJ48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82" s="2" t="str" cm="1">
        <f t="array" ref="AK482">IFERROR(_xlfn.TEXTJOIN("-",TRUE,INDEX(_xlfn.TEXTSPLIT(B482,"-"),1),INDEX(_xlfn.TEXTSPLIT(B482,"-"),2),INDEX(_xlfn.TEXTSPLIT(B482,"-"),4),INDEX(_xlfn.TEXTSPLIT(B482,"-"),5)),_xlfn.TEXTJOIN("-",TRUE,_xlfn.XLOOKUP(VALUE(INDEX(_xlfn.TEXTSPLIT(B482,"-"),4)),'DN轉換表(必要)'!A:A,'DN轉換表(必要)'!B:B,,0),INDEX(_xlfn.TEXTSPLIT(B482,"-"),1),INDEX(_xlfn.TEXTSPLIT(B482,"-"),2),INDEX(_xlfn.TEXTSPLIT(B482,"-"),3),INDEX(_xlfn.TEXTSPLIT(B482,"-"),4),INDEX(_xlfn.TEXTSPLIT(B482,"-"),5)))</f>
        <v>PDT-R1411B-AA1E-NA</v>
      </c>
      <c r="AL482" s="2" t="str">
        <f>IF(ISNUMBER(IFERROR(_xlfn.XLOOKUP(表格1[[#This Row],[Line_No]],'TEMP VALUE'!A:A,'DRAWING LIST'!A:A,,0),"")),"v","")</f>
        <v/>
      </c>
      <c r="AM482" s="2" t="str">
        <f>_xlfn.XLOOKUP(表格1[[#This Row],[Series NO]], 版本控制!$A:$A, 版本控制!$E:$E, , 0, -1)</f>
        <v>啟用</v>
      </c>
    </row>
    <row r="483" spans="1:39" hidden="1">
      <c r="A483" s="18">
        <f>'圖號清單-114.04.25'!A483</f>
        <v>479</v>
      </c>
      <c r="B483" s="14" t="str">
        <f>_xlfn.XLOOKUP(表格1[[#This Row],[Series NO]],'圖號清單-114.04.25'!A:A,'圖號清單-114.04.25'!B:B,,0)</f>
        <v>PDT-R1411B-15-AA1E-NA-2</v>
      </c>
      <c r="C483" s="3" t="str">
        <f>COUNTIF($AK$2:AK483, AK483) &amp; "/" &amp; COUNTIF($AK$2:$AK$3003, AK483)</f>
        <v>2/2</v>
      </c>
      <c r="D483" s="3" t="str">
        <f t="shared" si="16"/>
        <v>PDT-R1411B-15-AA1E-NA</v>
      </c>
      <c r="E483" s="14" t="str" cm="1">
        <f t="array" ref="E483">IFERROR(_xlfn.TEXTJOIN("-",TRUE,_xlfn.XLOOKUP(VALUE(INDEX(_xlfn.TEXTSPLIT(B483,"-"),3)),'DN轉換表(必要)'!A:A,'DN轉換表(必要)'!B:B,,0),INDEX(_xlfn.TEXTSPLIT(B483,"-"),1),INDEX(_xlfn.TEXTSPLIT(B483,"-"),2),INDEX(_xlfn.TEXTSPLIT(B483,"-"),4),INDEX(_xlfn.TEXTSPLIT(B483,"-"),5)),_xlfn.TEXTJOIN("-",TRUE,_xlfn.XLOOKUP(VALUE(INDEX(_xlfn.TEXTSPLIT(B483,"-"),4)),'DN轉換表(必要)'!A:A,'DN轉換表(必要)'!B:B,,0),INDEX(_xlfn.TEXTSPLIT(B483,"-"),1),INDEX(_xlfn.TEXTSPLIT(B483,"-"),2),INDEX(_xlfn.TEXTSPLIT(B483,"-"),3),INDEX(_xlfn.TEXTSPLIT(B483,"-"),4),INDEX(_xlfn.TEXTSPLIT(B483,"-"),5)))</f>
        <v>1/2"-PDT-R1411B-AA1E-NA</v>
      </c>
      <c r="F483" s="3" t="str">
        <f>IFERROR(_xlfn.XLOOKUP(_xlfn.CONCAT(表格1[[#This Row],[Series NO]],"_",SUBSTITUTE(F$1,"REV.","")),版本控制!$F:$F,版本控制!$C:$C,,0),"")</f>
        <v>04/22/'25</v>
      </c>
      <c r="G483" s="3" t="str">
        <f>IFERROR(_xlfn.XLOOKUP(_xlfn.CONCAT(表格1[[#This Row],[Series NO]],"_",SUBSTITUTE(G$1,"REV.","")),版本控制!$F:$F,版本控制!$C:$C,,0),"")</f>
        <v/>
      </c>
      <c r="H483" s="3" t="str">
        <f>IFERROR(_xlfn.XLOOKUP(_xlfn.CONCAT(表格1[[#This Row],[Series NO]],"_",SUBSTITUTE(H$1,"REV.","")),版本控制!$F:$F,版本控制!$C:$C,,0),"")</f>
        <v/>
      </c>
      <c r="I483" s="3" t="str">
        <f>IFERROR(_xlfn.XLOOKUP(_xlfn.CONCAT(表格1[[#This Row],[Series NO]],"_",SUBSTITUTE(I$1,"REV.","")),版本控制!$F:$F,版本控制!$C:$C,,0),"")</f>
        <v/>
      </c>
      <c r="J483" s="3" t="str">
        <f>IFERROR(_xlfn.XLOOKUP(_xlfn.CONCAT(表格1[[#This Row],[Series NO]],"_",SUBSTITUTE(J$1,"REV.","")),版本控制!$F:$F,版本控制!$C:$C,,0),"")</f>
        <v/>
      </c>
      <c r="K483" s="3" t="str" cm="1">
        <f t="array" ref="K483">INDEX(F$1:J$1,1,MATCH(1,1/($F483:J483&lt;&gt;"")))</f>
        <v>REV.1</v>
      </c>
      <c r="L483" s="3" t="str" cm="1">
        <f t="array" ref="L483">LOOKUP(2,1/($F483:J483&lt;&gt;""),$F483:J483)</f>
        <v>04/22/'25</v>
      </c>
      <c r="M483" s="3"/>
      <c r="N483" s="3" t="str">
        <f t="shared" si="17"/>
        <v>0479</v>
      </c>
      <c r="O483" s="28"/>
      <c r="P483" s="15"/>
      <c r="Q483" s="22" cm="1">
        <f t="array" ref="Q483">_xlfn.XLOOKUP(INDEX(_xlfn.TEXTSPLIT(表格1[[#This Row],[LINE   NUMBER]],"-"),1),'DN轉換表(必要)'!B:B,'DN轉換表(必要)'!C:C,,0)</f>
        <v>0.5</v>
      </c>
      <c r="R483" s="22" t="str" cm="1">
        <f t="array" ref="R483">IF(IFERROR(MATCH(INDEX(_xlfn.TEXTSPLIT(表格1[[#This Row],[LINE   NUMBER]],"-"),2),介質清單!I:I,0)&gt;=1,FALSE),"Trim",INDEX(_xlfn.TEXTSPLIT(表格1[[#This Row],[LINE   NUMBER]],"-"),2))</f>
        <v>Trim</v>
      </c>
      <c r="S483" s="22" t="str" cm="1">
        <f t="array" ref="S48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PDT-R1411B</v>
      </c>
      <c r="T483" s="22" t="str" cm="1">
        <f t="array" ref="T483">IF(LEN(INDEX(_xlfn.TEXTSPLIT(表格1[[#This Row],[LINE   NUMBER]],"-"),4))=4,INDEX(_xlfn.TEXTSPLIT(表格1[[#This Row],[LINE   NUMBER]],"-"),4),IF(LEN(MID(E483,FIND("AA",E483,1),4))=4,MID(E483,FIND("AA",E483,1),4),"Wrong"))</f>
        <v>AA1E</v>
      </c>
      <c r="U483" s="22" t="str" cm="1">
        <f t="array" ref="U48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83" s="22" t="str">
        <f>_xlfn.XLOOKUP(表格1[[#This Row],[級數]],管道等级索引表!B:B,管道等级索引表!G:G,,0)</f>
        <v>TP304</v>
      </c>
      <c r="W483" s="22" t="s">
        <v>5</v>
      </c>
      <c r="X483" s="22"/>
      <c r="Y483" s="22"/>
      <c r="Z483" s="22" t="str">
        <f>_xlfn.CONCAT(表格1[[#This Row],[系統]],"-",表格1[[#This Row],[編號]])</f>
        <v>Trim-PDT-R1411B</v>
      </c>
      <c r="AA483" s="22"/>
      <c r="AB48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8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83" s="24" t="str">
        <f>IFERROR(_xlfn.XLOOKUP(表格1[[#This Row],[Line_No]],管道特性一覽表!A:A,管道特性一覽表!P:P,,0),"")</f>
        <v/>
      </c>
      <c r="AE483" s="24" t="str" cm="1">
        <f t="array" ref="AE483">_xlfn.IFNA(_xlfn.XLOOKUP(表格1[[#This Row],[Series NO]],'依TP NO.篩選'!A:A,'依TP NO.篩選'!R:R,,0),_xlfn.XLOOKUP(VALUE(表格1[[#This Row],[Series NO]]),VALUE('依TP NO.篩選'!A:A),'依TP NO.篩選'!R:R,,0))</f>
        <v>R142F1-Trim</v>
      </c>
      <c r="AF483" s="24" t="str">
        <f>_xlfn.XLOOKUP(表格1[[#This Row],[系統]],介質清單!A:A,介質清單!B:B,,0)</f>
        <v>Trim</v>
      </c>
      <c r="AG483" s="25" t="str">
        <f>IFERROR(_xlfn.XLOOKUP(表格1[[#This Row],[Line_No]],管道特性一覽表!A:A,管道特性一覽表!R:R,,0),"")</f>
        <v/>
      </c>
      <c r="AH483" s="22"/>
      <c r="AI483" s="24"/>
      <c r="AJ48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83" s="2" t="str" cm="1">
        <f t="array" ref="AK483">IFERROR(_xlfn.TEXTJOIN("-",TRUE,INDEX(_xlfn.TEXTSPLIT(B483,"-"),1),INDEX(_xlfn.TEXTSPLIT(B483,"-"),2),INDEX(_xlfn.TEXTSPLIT(B483,"-"),4),INDEX(_xlfn.TEXTSPLIT(B483,"-"),5)),_xlfn.TEXTJOIN("-",TRUE,_xlfn.XLOOKUP(VALUE(INDEX(_xlfn.TEXTSPLIT(B483,"-"),4)),'DN轉換表(必要)'!A:A,'DN轉換表(必要)'!B:B,,0),INDEX(_xlfn.TEXTSPLIT(B483,"-"),1),INDEX(_xlfn.TEXTSPLIT(B483,"-"),2),INDEX(_xlfn.TEXTSPLIT(B483,"-"),3),INDEX(_xlfn.TEXTSPLIT(B483,"-"),4),INDEX(_xlfn.TEXTSPLIT(B483,"-"),5)))</f>
        <v>PDT-R1411B-AA1E-NA</v>
      </c>
      <c r="AL483" s="2" t="str">
        <f>IF(ISNUMBER(IFERROR(_xlfn.XLOOKUP(表格1[[#This Row],[Line_No]],'TEMP VALUE'!A:A,'DRAWING LIST'!A:A,,0),"")),"v","")</f>
        <v/>
      </c>
      <c r="AM483" s="2" t="str">
        <f>_xlfn.XLOOKUP(表格1[[#This Row],[Series NO]], 版本控制!$A:$A, 版本控制!$E:$E, , 0, -1)</f>
        <v>啟用</v>
      </c>
    </row>
    <row r="484" spans="1:39" hidden="1">
      <c r="A484" s="18">
        <f>'圖號清單-114.04.25'!A484</f>
        <v>480</v>
      </c>
      <c r="B484" s="14" t="str">
        <f>_xlfn.XLOOKUP(表格1[[#This Row],[Series NO]],'圖號清單-114.04.25'!A:A,'圖號清單-114.04.25'!B:B,,0)</f>
        <v>PDT-R1411C-15-AA1E-NA-1</v>
      </c>
      <c r="C484" s="3" t="str">
        <f>COUNTIF($AK$2:AK484, AK484) &amp; "/" &amp; COUNTIF($AK$2:$AK$3003, AK484)</f>
        <v>1/2</v>
      </c>
      <c r="D484" s="3" t="str">
        <f t="shared" si="16"/>
        <v>PDT-R1411C-15-AA1E-NA</v>
      </c>
      <c r="E484" s="14" t="str" cm="1">
        <f t="array" ref="E484">IFERROR(_xlfn.TEXTJOIN("-",TRUE,_xlfn.XLOOKUP(VALUE(INDEX(_xlfn.TEXTSPLIT(B484,"-"),3)),'DN轉換表(必要)'!A:A,'DN轉換表(必要)'!B:B,,0),INDEX(_xlfn.TEXTSPLIT(B484,"-"),1),INDEX(_xlfn.TEXTSPLIT(B484,"-"),2),INDEX(_xlfn.TEXTSPLIT(B484,"-"),4),INDEX(_xlfn.TEXTSPLIT(B484,"-"),5)),_xlfn.TEXTJOIN("-",TRUE,_xlfn.XLOOKUP(VALUE(INDEX(_xlfn.TEXTSPLIT(B484,"-"),4)),'DN轉換表(必要)'!A:A,'DN轉換表(必要)'!B:B,,0),INDEX(_xlfn.TEXTSPLIT(B484,"-"),1),INDEX(_xlfn.TEXTSPLIT(B484,"-"),2),INDEX(_xlfn.TEXTSPLIT(B484,"-"),3),INDEX(_xlfn.TEXTSPLIT(B484,"-"),4),INDEX(_xlfn.TEXTSPLIT(B484,"-"),5)))</f>
        <v>1/2"-PDT-R1411C-AA1E-NA</v>
      </c>
      <c r="F484" s="3" t="str">
        <f>IFERROR(_xlfn.XLOOKUP(_xlfn.CONCAT(表格1[[#This Row],[Series NO]],"_",SUBSTITUTE(F$1,"REV.","")),版本控制!$F:$F,版本控制!$C:$C,,0),"")</f>
        <v>04/22/'25</v>
      </c>
      <c r="G484" s="3" t="str">
        <f>IFERROR(_xlfn.XLOOKUP(_xlfn.CONCAT(表格1[[#This Row],[Series NO]],"_",SUBSTITUTE(G$1,"REV.","")),版本控制!$F:$F,版本控制!$C:$C,,0),"")</f>
        <v/>
      </c>
      <c r="H484" s="3" t="str">
        <f>IFERROR(_xlfn.XLOOKUP(_xlfn.CONCAT(表格1[[#This Row],[Series NO]],"_",SUBSTITUTE(H$1,"REV.","")),版本控制!$F:$F,版本控制!$C:$C,,0),"")</f>
        <v/>
      </c>
      <c r="I484" s="3" t="str">
        <f>IFERROR(_xlfn.XLOOKUP(_xlfn.CONCAT(表格1[[#This Row],[Series NO]],"_",SUBSTITUTE(I$1,"REV.","")),版本控制!$F:$F,版本控制!$C:$C,,0),"")</f>
        <v/>
      </c>
      <c r="J484" s="3" t="str">
        <f>IFERROR(_xlfn.XLOOKUP(_xlfn.CONCAT(表格1[[#This Row],[Series NO]],"_",SUBSTITUTE(J$1,"REV.","")),版本控制!$F:$F,版本控制!$C:$C,,0),"")</f>
        <v/>
      </c>
      <c r="K484" s="3" t="str" cm="1">
        <f t="array" ref="K484">INDEX(F$1:J$1,1,MATCH(1,1/($F484:J484&lt;&gt;"")))</f>
        <v>REV.1</v>
      </c>
      <c r="L484" s="3" t="str" cm="1">
        <f t="array" ref="L484">LOOKUP(2,1/($F484:J484&lt;&gt;""),$F484:J484)</f>
        <v>04/22/'25</v>
      </c>
      <c r="M484" s="3"/>
      <c r="N484" s="3" t="str">
        <f t="shared" si="17"/>
        <v>0480</v>
      </c>
      <c r="O484" s="28"/>
      <c r="P484" s="15"/>
      <c r="Q484" s="22" cm="1">
        <f t="array" ref="Q484">_xlfn.XLOOKUP(INDEX(_xlfn.TEXTSPLIT(表格1[[#This Row],[LINE   NUMBER]],"-"),1),'DN轉換表(必要)'!B:B,'DN轉換表(必要)'!C:C,,0)</f>
        <v>0.5</v>
      </c>
      <c r="R484" s="22" t="str" cm="1">
        <f t="array" ref="R484">IF(IFERROR(MATCH(INDEX(_xlfn.TEXTSPLIT(表格1[[#This Row],[LINE   NUMBER]],"-"),2),介質清單!I:I,0)&gt;=1,FALSE),"Trim",INDEX(_xlfn.TEXTSPLIT(表格1[[#This Row],[LINE   NUMBER]],"-"),2))</f>
        <v>Trim</v>
      </c>
      <c r="S484" s="22" t="str" cm="1">
        <f t="array" ref="S48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PDT-R1411C</v>
      </c>
      <c r="T484" s="22" t="str" cm="1">
        <f t="array" ref="T484">IF(LEN(INDEX(_xlfn.TEXTSPLIT(表格1[[#This Row],[LINE   NUMBER]],"-"),4))=4,INDEX(_xlfn.TEXTSPLIT(表格1[[#This Row],[LINE   NUMBER]],"-"),4),IF(LEN(MID(E484,FIND("AA",E484,1),4))=4,MID(E484,FIND("AA",E484,1),4),"Wrong"))</f>
        <v>AA1E</v>
      </c>
      <c r="U484" s="22" t="str" cm="1">
        <f t="array" ref="U48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84" s="22" t="str">
        <f>_xlfn.XLOOKUP(表格1[[#This Row],[級數]],管道等级索引表!B:B,管道等级索引表!G:G,,0)</f>
        <v>TP304</v>
      </c>
      <c r="W484" s="22" t="s">
        <v>5</v>
      </c>
      <c r="X484" s="22"/>
      <c r="Y484" s="22"/>
      <c r="Z484" s="22" t="str">
        <f>_xlfn.CONCAT(表格1[[#This Row],[系統]],"-",表格1[[#This Row],[編號]])</f>
        <v>Trim-PDT-R1411C</v>
      </c>
      <c r="AA484" s="22"/>
      <c r="AB484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8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84" s="24" t="str">
        <f>IFERROR(_xlfn.XLOOKUP(表格1[[#This Row],[Line_No]],管道特性一覽表!A:A,管道特性一覽表!P:P,,0),"")</f>
        <v/>
      </c>
      <c r="AE484" s="24" t="str" cm="1">
        <f t="array" ref="AE484">_xlfn.IFNA(_xlfn.XLOOKUP(表格1[[#This Row],[Series NO]],'依TP NO.篩選'!A:A,'依TP NO.篩選'!R:R,,0),_xlfn.XLOOKUP(VALUE(表格1[[#This Row],[Series NO]]),VALUE('依TP NO.篩選'!A:A),'依TP NO.篩選'!R:R,,0))</f>
        <v>R142F1-Trim</v>
      </c>
      <c r="AF484" s="24" t="str">
        <f>_xlfn.XLOOKUP(表格1[[#This Row],[系統]],介質清單!A:A,介質清單!B:B,,0)</f>
        <v>Trim</v>
      </c>
      <c r="AG484" s="25" t="str">
        <f>IFERROR(_xlfn.XLOOKUP(表格1[[#This Row],[Line_No]],管道特性一覽表!A:A,管道特性一覽表!R:R,,0),"")</f>
        <v/>
      </c>
      <c r="AH484" s="22"/>
      <c r="AI484" s="24"/>
      <c r="AJ48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84" s="2" t="str" cm="1">
        <f t="array" ref="AK484">IFERROR(_xlfn.TEXTJOIN("-",TRUE,INDEX(_xlfn.TEXTSPLIT(B484,"-"),1),INDEX(_xlfn.TEXTSPLIT(B484,"-"),2),INDEX(_xlfn.TEXTSPLIT(B484,"-"),4),INDEX(_xlfn.TEXTSPLIT(B484,"-"),5)),_xlfn.TEXTJOIN("-",TRUE,_xlfn.XLOOKUP(VALUE(INDEX(_xlfn.TEXTSPLIT(B484,"-"),4)),'DN轉換表(必要)'!A:A,'DN轉換表(必要)'!B:B,,0),INDEX(_xlfn.TEXTSPLIT(B484,"-"),1),INDEX(_xlfn.TEXTSPLIT(B484,"-"),2),INDEX(_xlfn.TEXTSPLIT(B484,"-"),3),INDEX(_xlfn.TEXTSPLIT(B484,"-"),4),INDEX(_xlfn.TEXTSPLIT(B484,"-"),5)))</f>
        <v>PDT-R1411C-AA1E-NA</v>
      </c>
      <c r="AL484" s="2" t="str">
        <f>IF(ISNUMBER(IFERROR(_xlfn.XLOOKUP(表格1[[#This Row],[Line_No]],'TEMP VALUE'!A:A,'DRAWING LIST'!A:A,,0),"")),"v","")</f>
        <v/>
      </c>
      <c r="AM484" s="2" t="str">
        <f>_xlfn.XLOOKUP(表格1[[#This Row],[Series NO]], 版本控制!$A:$A, 版本控制!$E:$E, , 0, -1)</f>
        <v>啟用</v>
      </c>
    </row>
    <row r="485" spans="1:39" hidden="1">
      <c r="A485" s="18">
        <f>'圖號清單-114.04.25'!A485</f>
        <v>481</v>
      </c>
      <c r="B485" s="14" t="str">
        <f>_xlfn.XLOOKUP(表格1[[#This Row],[Series NO]],'圖號清單-114.04.25'!A:A,'圖號清單-114.04.25'!B:B,,0)</f>
        <v>PDT-R1411C-15-AA1E-NA-2</v>
      </c>
      <c r="C485" s="3" t="str">
        <f>COUNTIF($AK$2:AK485, AK485) &amp; "/" &amp; COUNTIF($AK$2:$AK$3003, AK485)</f>
        <v>2/2</v>
      </c>
      <c r="D485" s="3" t="str">
        <f t="shared" si="16"/>
        <v>PDT-R1411C-15-AA1E-NA</v>
      </c>
      <c r="E485" s="14" t="str" cm="1">
        <f t="array" ref="E485">IFERROR(_xlfn.TEXTJOIN("-",TRUE,_xlfn.XLOOKUP(VALUE(INDEX(_xlfn.TEXTSPLIT(B485,"-"),3)),'DN轉換表(必要)'!A:A,'DN轉換表(必要)'!B:B,,0),INDEX(_xlfn.TEXTSPLIT(B485,"-"),1),INDEX(_xlfn.TEXTSPLIT(B485,"-"),2),INDEX(_xlfn.TEXTSPLIT(B485,"-"),4),INDEX(_xlfn.TEXTSPLIT(B485,"-"),5)),_xlfn.TEXTJOIN("-",TRUE,_xlfn.XLOOKUP(VALUE(INDEX(_xlfn.TEXTSPLIT(B485,"-"),4)),'DN轉換表(必要)'!A:A,'DN轉換表(必要)'!B:B,,0),INDEX(_xlfn.TEXTSPLIT(B485,"-"),1),INDEX(_xlfn.TEXTSPLIT(B485,"-"),2),INDEX(_xlfn.TEXTSPLIT(B485,"-"),3),INDEX(_xlfn.TEXTSPLIT(B485,"-"),4),INDEX(_xlfn.TEXTSPLIT(B485,"-"),5)))</f>
        <v>1/2"-PDT-R1411C-AA1E-NA</v>
      </c>
      <c r="F485" s="3" t="str">
        <f>IFERROR(_xlfn.XLOOKUP(_xlfn.CONCAT(表格1[[#This Row],[Series NO]],"_",SUBSTITUTE(F$1,"REV.","")),版本控制!$F:$F,版本控制!$C:$C,,0),"")</f>
        <v>04/22/'25</v>
      </c>
      <c r="G485" s="3" t="str">
        <f>IFERROR(_xlfn.XLOOKUP(_xlfn.CONCAT(表格1[[#This Row],[Series NO]],"_",SUBSTITUTE(G$1,"REV.","")),版本控制!$F:$F,版本控制!$C:$C,,0),"")</f>
        <v/>
      </c>
      <c r="H485" s="3" t="str">
        <f>IFERROR(_xlfn.XLOOKUP(_xlfn.CONCAT(表格1[[#This Row],[Series NO]],"_",SUBSTITUTE(H$1,"REV.","")),版本控制!$F:$F,版本控制!$C:$C,,0),"")</f>
        <v/>
      </c>
      <c r="I485" s="3" t="str">
        <f>IFERROR(_xlfn.XLOOKUP(_xlfn.CONCAT(表格1[[#This Row],[Series NO]],"_",SUBSTITUTE(I$1,"REV.","")),版本控制!$F:$F,版本控制!$C:$C,,0),"")</f>
        <v/>
      </c>
      <c r="J485" s="3" t="str">
        <f>IFERROR(_xlfn.XLOOKUP(_xlfn.CONCAT(表格1[[#This Row],[Series NO]],"_",SUBSTITUTE(J$1,"REV.","")),版本控制!$F:$F,版本控制!$C:$C,,0),"")</f>
        <v/>
      </c>
      <c r="K485" s="3" t="str" cm="1">
        <f t="array" ref="K485">INDEX(F$1:J$1,1,MATCH(1,1/($F485:J485&lt;&gt;"")))</f>
        <v>REV.1</v>
      </c>
      <c r="L485" s="3" t="str" cm="1">
        <f t="array" ref="L485">LOOKUP(2,1/($F485:J485&lt;&gt;""),$F485:J485)</f>
        <v>04/22/'25</v>
      </c>
      <c r="M485" s="3"/>
      <c r="N485" s="3" t="str">
        <f t="shared" si="17"/>
        <v>0481</v>
      </c>
      <c r="O485" s="28"/>
      <c r="P485" s="15"/>
      <c r="Q485" s="22" cm="1">
        <f t="array" ref="Q485">_xlfn.XLOOKUP(INDEX(_xlfn.TEXTSPLIT(表格1[[#This Row],[LINE   NUMBER]],"-"),1),'DN轉換表(必要)'!B:B,'DN轉換表(必要)'!C:C,,0)</f>
        <v>0.5</v>
      </c>
      <c r="R485" s="22" t="str" cm="1">
        <f t="array" ref="R485">IF(IFERROR(MATCH(INDEX(_xlfn.TEXTSPLIT(表格1[[#This Row],[LINE   NUMBER]],"-"),2),介質清單!I:I,0)&gt;=1,FALSE),"Trim",INDEX(_xlfn.TEXTSPLIT(表格1[[#This Row],[LINE   NUMBER]],"-"),2))</f>
        <v>Trim</v>
      </c>
      <c r="S485" s="22" t="str" cm="1">
        <f t="array" ref="S48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PDT-R1411C</v>
      </c>
      <c r="T485" s="22" t="str" cm="1">
        <f t="array" ref="T485">IF(LEN(INDEX(_xlfn.TEXTSPLIT(表格1[[#This Row],[LINE   NUMBER]],"-"),4))=4,INDEX(_xlfn.TEXTSPLIT(表格1[[#This Row],[LINE   NUMBER]],"-"),4),IF(LEN(MID(E485,FIND("AA",E485,1),4))=4,MID(E485,FIND("AA",E485,1),4),"Wrong"))</f>
        <v>AA1E</v>
      </c>
      <c r="U485" s="22" t="str" cm="1">
        <f t="array" ref="U48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85" s="22" t="str">
        <f>_xlfn.XLOOKUP(表格1[[#This Row],[級數]],管道等级索引表!B:B,管道等级索引表!G:G,,0)</f>
        <v>TP304</v>
      </c>
      <c r="W485" s="22" t="s">
        <v>5</v>
      </c>
      <c r="X485" s="22"/>
      <c r="Y485" s="22"/>
      <c r="Z485" s="22" t="str">
        <f>_xlfn.CONCAT(表格1[[#This Row],[系統]],"-",表格1[[#This Row],[編號]])</f>
        <v>Trim-PDT-R1411C</v>
      </c>
      <c r="AA485" s="22"/>
      <c r="AB48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8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85" s="24" t="str">
        <f>IFERROR(_xlfn.XLOOKUP(表格1[[#This Row],[Line_No]],管道特性一覽表!A:A,管道特性一覽表!P:P,,0),"")</f>
        <v/>
      </c>
      <c r="AE485" s="24" t="str" cm="1">
        <f t="array" ref="AE485">_xlfn.IFNA(_xlfn.XLOOKUP(表格1[[#This Row],[Series NO]],'依TP NO.篩選'!A:A,'依TP NO.篩選'!R:R,,0),_xlfn.XLOOKUP(VALUE(表格1[[#This Row],[Series NO]]),VALUE('依TP NO.篩選'!A:A),'依TP NO.篩選'!R:R,,0))</f>
        <v>R142F1-Trim</v>
      </c>
      <c r="AF485" s="24" t="str">
        <f>_xlfn.XLOOKUP(表格1[[#This Row],[系統]],介質清單!A:A,介質清單!B:B,,0)</f>
        <v>Trim</v>
      </c>
      <c r="AG485" s="25" t="str">
        <f>IFERROR(_xlfn.XLOOKUP(表格1[[#This Row],[Line_No]],管道特性一覽表!A:A,管道特性一覽表!R:R,,0),"")</f>
        <v/>
      </c>
      <c r="AH485" s="22"/>
      <c r="AI485" s="24"/>
      <c r="AJ48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85" s="2" t="str" cm="1">
        <f t="array" ref="AK485">IFERROR(_xlfn.TEXTJOIN("-",TRUE,INDEX(_xlfn.TEXTSPLIT(B485,"-"),1),INDEX(_xlfn.TEXTSPLIT(B485,"-"),2),INDEX(_xlfn.TEXTSPLIT(B485,"-"),4),INDEX(_xlfn.TEXTSPLIT(B485,"-"),5)),_xlfn.TEXTJOIN("-",TRUE,_xlfn.XLOOKUP(VALUE(INDEX(_xlfn.TEXTSPLIT(B485,"-"),4)),'DN轉換表(必要)'!A:A,'DN轉換表(必要)'!B:B,,0),INDEX(_xlfn.TEXTSPLIT(B485,"-"),1),INDEX(_xlfn.TEXTSPLIT(B485,"-"),2),INDEX(_xlfn.TEXTSPLIT(B485,"-"),3),INDEX(_xlfn.TEXTSPLIT(B485,"-"),4),INDEX(_xlfn.TEXTSPLIT(B485,"-"),5)))</f>
        <v>PDT-R1411C-AA1E-NA</v>
      </c>
      <c r="AL485" s="2" t="str">
        <f>IF(ISNUMBER(IFERROR(_xlfn.XLOOKUP(表格1[[#This Row],[Line_No]],'TEMP VALUE'!A:A,'DRAWING LIST'!A:A,,0),"")),"v","")</f>
        <v/>
      </c>
      <c r="AM485" s="2" t="str">
        <f>_xlfn.XLOOKUP(表格1[[#This Row],[Series NO]], 版本控制!$A:$A, 版本控制!$E:$E, , 0, -1)</f>
        <v>啟用</v>
      </c>
    </row>
    <row r="486" spans="1:39" hidden="1">
      <c r="A486" s="18">
        <f>'圖號清單-114.04.25'!A486</f>
        <v>482</v>
      </c>
      <c r="B486" s="14" t="str">
        <f>_xlfn.XLOOKUP(表格1[[#This Row],[Series NO]],'圖號清單-114.04.25'!A:A,'圖號清單-114.04.25'!B:B,,0)</f>
        <v>PDT-R1411D-15-AA1E-NA-1</v>
      </c>
      <c r="C486" s="3" t="str">
        <f>COUNTIF($AK$2:AK486, AK486) &amp; "/" &amp; COUNTIF($AK$2:$AK$3003, AK486)</f>
        <v>1/2</v>
      </c>
      <c r="D486" s="3" t="str">
        <f t="shared" si="16"/>
        <v>PDT-R1411D-15-AA1E-NA</v>
      </c>
      <c r="E486" s="14" t="str" cm="1">
        <f t="array" ref="E486">IFERROR(_xlfn.TEXTJOIN("-",TRUE,_xlfn.XLOOKUP(VALUE(INDEX(_xlfn.TEXTSPLIT(B486,"-"),3)),'DN轉換表(必要)'!A:A,'DN轉換表(必要)'!B:B,,0),INDEX(_xlfn.TEXTSPLIT(B486,"-"),1),INDEX(_xlfn.TEXTSPLIT(B486,"-"),2),INDEX(_xlfn.TEXTSPLIT(B486,"-"),4),INDEX(_xlfn.TEXTSPLIT(B486,"-"),5)),_xlfn.TEXTJOIN("-",TRUE,_xlfn.XLOOKUP(VALUE(INDEX(_xlfn.TEXTSPLIT(B486,"-"),4)),'DN轉換表(必要)'!A:A,'DN轉換表(必要)'!B:B,,0),INDEX(_xlfn.TEXTSPLIT(B486,"-"),1),INDEX(_xlfn.TEXTSPLIT(B486,"-"),2),INDEX(_xlfn.TEXTSPLIT(B486,"-"),3),INDEX(_xlfn.TEXTSPLIT(B486,"-"),4),INDEX(_xlfn.TEXTSPLIT(B486,"-"),5)))</f>
        <v>1/2"-PDT-R1411D-AA1E-NA</v>
      </c>
      <c r="F486" s="3" t="str">
        <f>IFERROR(_xlfn.XLOOKUP(_xlfn.CONCAT(表格1[[#This Row],[Series NO]],"_",SUBSTITUTE(F$1,"REV.","")),版本控制!$F:$F,版本控制!$C:$C,,0),"")</f>
        <v>04/22/'25</v>
      </c>
      <c r="G486" s="3" t="str">
        <f>IFERROR(_xlfn.XLOOKUP(_xlfn.CONCAT(表格1[[#This Row],[Series NO]],"_",SUBSTITUTE(G$1,"REV.","")),版本控制!$F:$F,版本控制!$C:$C,,0),"")</f>
        <v/>
      </c>
      <c r="H486" s="3" t="str">
        <f>IFERROR(_xlfn.XLOOKUP(_xlfn.CONCAT(表格1[[#This Row],[Series NO]],"_",SUBSTITUTE(H$1,"REV.","")),版本控制!$F:$F,版本控制!$C:$C,,0),"")</f>
        <v/>
      </c>
      <c r="I486" s="3" t="str">
        <f>IFERROR(_xlfn.XLOOKUP(_xlfn.CONCAT(表格1[[#This Row],[Series NO]],"_",SUBSTITUTE(I$1,"REV.","")),版本控制!$F:$F,版本控制!$C:$C,,0),"")</f>
        <v/>
      </c>
      <c r="J486" s="3" t="str">
        <f>IFERROR(_xlfn.XLOOKUP(_xlfn.CONCAT(表格1[[#This Row],[Series NO]],"_",SUBSTITUTE(J$1,"REV.","")),版本控制!$F:$F,版本控制!$C:$C,,0),"")</f>
        <v/>
      </c>
      <c r="K486" s="3" t="str" cm="1">
        <f t="array" ref="K486">INDEX(F$1:J$1,1,MATCH(1,1/($F486:J486&lt;&gt;"")))</f>
        <v>REV.1</v>
      </c>
      <c r="L486" s="3" t="str" cm="1">
        <f t="array" ref="L486">LOOKUP(2,1/($F486:J486&lt;&gt;""),$F486:J486)</f>
        <v>04/22/'25</v>
      </c>
      <c r="M486" s="3"/>
      <c r="N486" s="3" t="str">
        <f t="shared" si="17"/>
        <v>0482</v>
      </c>
      <c r="O486" s="28"/>
      <c r="P486" s="15"/>
      <c r="Q486" s="22" cm="1">
        <f t="array" ref="Q486">_xlfn.XLOOKUP(INDEX(_xlfn.TEXTSPLIT(表格1[[#This Row],[LINE   NUMBER]],"-"),1),'DN轉換表(必要)'!B:B,'DN轉換表(必要)'!C:C,,0)</f>
        <v>0.5</v>
      </c>
      <c r="R486" s="22" t="str" cm="1">
        <f t="array" ref="R486">IF(IFERROR(MATCH(INDEX(_xlfn.TEXTSPLIT(表格1[[#This Row],[LINE   NUMBER]],"-"),2),介質清單!I:I,0)&gt;=1,FALSE),"Trim",INDEX(_xlfn.TEXTSPLIT(表格1[[#This Row],[LINE   NUMBER]],"-"),2))</f>
        <v>Trim</v>
      </c>
      <c r="S486" s="22" t="str" cm="1">
        <f t="array" ref="S48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PDT-R1411D</v>
      </c>
      <c r="T486" s="22" t="str" cm="1">
        <f t="array" ref="T486">IF(LEN(INDEX(_xlfn.TEXTSPLIT(表格1[[#This Row],[LINE   NUMBER]],"-"),4))=4,INDEX(_xlfn.TEXTSPLIT(表格1[[#This Row],[LINE   NUMBER]],"-"),4),IF(LEN(MID(E486,FIND("AA",E486,1),4))=4,MID(E486,FIND("AA",E486,1),4),"Wrong"))</f>
        <v>AA1E</v>
      </c>
      <c r="U486" s="22" t="str" cm="1">
        <f t="array" ref="U48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86" s="22" t="str">
        <f>_xlfn.XLOOKUP(表格1[[#This Row],[級數]],管道等级索引表!B:B,管道等级索引表!G:G,,0)</f>
        <v>TP304</v>
      </c>
      <c r="W486" s="22" t="s">
        <v>5</v>
      </c>
      <c r="X486" s="22"/>
      <c r="Y486" s="22"/>
      <c r="Z486" s="22" t="str">
        <f>_xlfn.CONCAT(表格1[[#This Row],[系統]],"-",表格1[[#This Row],[編號]])</f>
        <v>Trim-PDT-R1411D</v>
      </c>
      <c r="AA486" s="22"/>
      <c r="AB486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8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86" s="24" t="str">
        <f>IFERROR(_xlfn.XLOOKUP(表格1[[#This Row],[Line_No]],管道特性一覽表!A:A,管道特性一覽表!P:P,,0),"")</f>
        <v/>
      </c>
      <c r="AE486" s="24" t="str" cm="1">
        <f t="array" ref="AE486">_xlfn.IFNA(_xlfn.XLOOKUP(表格1[[#This Row],[Series NO]],'依TP NO.篩選'!A:A,'依TP NO.篩選'!R:R,,0),_xlfn.XLOOKUP(VALUE(表格1[[#This Row],[Series NO]]),VALUE('依TP NO.篩選'!A:A),'依TP NO.篩選'!R:R,,0))</f>
        <v>R142F1-Trim</v>
      </c>
      <c r="AF486" s="24" t="str">
        <f>_xlfn.XLOOKUP(表格1[[#This Row],[系統]],介質清單!A:A,介質清單!B:B,,0)</f>
        <v>Trim</v>
      </c>
      <c r="AG486" s="25" t="str">
        <f>IFERROR(_xlfn.XLOOKUP(表格1[[#This Row],[Line_No]],管道特性一覽表!A:A,管道特性一覽表!R:R,,0),"")</f>
        <v/>
      </c>
      <c r="AH486" s="22"/>
      <c r="AI486" s="24"/>
      <c r="AJ48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86" s="2" t="str" cm="1">
        <f t="array" ref="AK486">IFERROR(_xlfn.TEXTJOIN("-",TRUE,INDEX(_xlfn.TEXTSPLIT(B486,"-"),1),INDEX(_xlfn.TEXTSPLIT(B486,"-"),2),INDEX(_xlfn.TEXTSPLIT(B486,"-"),4),INDEX(_xlfn.TEXTSPLIT(B486,"-"),5)),_xlfn.TEXTJOIN("-",TRUE,_xlfn.XLOOKUP(VALUE(INDEX(_xlfn.TEXTSPLIT(B486,"-"),4)),'DN轉換表(必要)'!A:A,'DN轉換表(必要)'!B:B,,0),INDEX(_xlfn.TEXTSPLIT(B486,"-"),1),INDEX(_xlfn.TEXTSPLIT(B486,"-"),2),INDEX(_xlfn.TEXTSPLIT(B486,"-"),3),INDEX(_xlfn.TEXTSPLIT(B486,"-"),4),INDEX(_xlfn.TEXTSPLIT(B486,"-"),5)))</f>
        <v>PDT-R1411D-AA1E-NA</v>
      </c>
      <c r="AL486" s="2" t="str">
        <f>IF(ISNUMBER(IFERROR(_xlfn.XLOOKUP(表格1[[#This Row],[Line_No]],'TEMP VALUE'!A:A,'DRAWING LIST'!A:A,,0),"")),"v","")</f>
        <v/>
      </c>
      <c r="AM486" s="2" t="str">
        <f>_xlfn.XLOOKUP(表格1[[#This Row],[Series NO]], 版本控制!$A:$A, 版本控制!$E:$E, , 0, -1)</f>
        <v>啟用</v>
      </c>
    </row>
    <row r="487" spans="1:39" hidden="1">
      <c r="A487" s="18">
        <f>'圖號清單-114.04.25'!A487</f>
        <v>483</v>
      </c>
      <c r="B487" s="14" t="str">
        <f>_xlfn.XLOOKUP(表格1[[#This Row],[Series NO]],'圖號清單-114.04.25'!A:A,'圖號清單-114.04.25'!B:B,,0)</f>
        <v>PDT-R1411D-15-AA1E-NA-2</v>
      </c>
      <c r="C487" s="3" t="str">
        <f>COUNTIF($AK$2:AK487, AK487) &amp; "/" &amp; COUNTIF($AK$2:$AK$3003, AK487)</f>
        <v>2/2</v>
      </c>
      <c r="D487" s="3" t="str">
        <f t="shared" si="16"/>
        <v>PDT-R1411D-15-AA1E-NA</v>
      </c>
      <c r="E487" s="14" t="str" cm="1">
        <f t="array" ref="E487">IFERROR(_xlfn.TEXTJOIN("-",TRUE,_xlfn.XLOOKUP(VALUE(INDEX(_xlfn.TEXTSPLIT(B487,"-"),3)),'DN轉換表(必要)'!A:A,'DN轉換表(必要)'!B:B,,0),INDEX(_xlfn.TEXTSPLIT(B487,"-"),1),INDEX(_xlfn.TEXTSPLIT(B487,"-"),2),INDEX(_xlfn.TEXTSPLIT(B487,"-"),4),INDEX(_xlfn.TEXTSPLIT(B487,"-"),5)),_xlfn.TEXTJOIN("-",TRUE,_xlfn.XLOOKUP(VALUE(INDEX(_xlfn.TEXTSPLIT(B487,"-"),4)),'DN轉換表(必要)'!A:A,'DN轉換表(必要)'!B:B,,0),INDEX(_xlfn.TEXTSPLIT(B487,"-"),1),INDEX(_xlfn.TEXTSPLIT(B487,"-"),2),INDEX(_xlfn.TEXTSPLIT(B487,"-"),3),INDEX(_xlfn.TEXTSPLIT(B487,"-"),4),INDEX(_xlfn.TEXTSPLIT(B487,"-"),5)))</f>
        <v>1/2"-PDT-R1411D-AA1E-NA</v>
      </c>
      <c r="F487" s="3" t="str">
        <f>IFERROR(_xlfn.XLOOKUP(_xlfn.CONCAT(表格1[[#This Row],[Series NO]],"_",SUBSTITUTE(F$1,"REV.","")),版本控制!$F:$F,版本控制!$C:$C,,0),"")</f>
        <v>04/22/'25</v>
      </c>
      <c r="G487" s="3" t="str">
        <f>IFERROR(_xlfn.XLOOKUP(_xlfn.CONCAT(表格1[[#This Row],[Series NO]],"_",SUBSTITUTE(G$1,"REV.","")),版本控制!$F:$F,版本控制!$C:$C,,0),"")</f>
        <v/>
      </c>
      <c r="H487" s="3" t="str">
        <f>IFERROR(_xlfn.XLOOKUP(_xlfn.CONCAT(表格1[[#This Row],[Series NO]],"_",SUBSTITUTE(H$1,"REV.","")),版本控制!$F:$F,版本控制!$C:$C,,0),"")</f>
        <v/>
      </c>
      <c r="I487" s="3" t="str">
        <f>IFERROR(_xlfn.XLOOKUP(_xlfn.CONCAT(表格1[[#This Row],[Series NO]],"_",SUBSTITUTE(I$1,"REV.","")),版本控制!$F:$F,版本控制!$C:$C,,0),"")</f>
        <v/>
      </c>
      <c r="J487" s="3" t="str">
        <f>IFERROR(_xlfn.XLOOKUP(_xlfn.CONCAT(表格1[[#This Row],[Series NO]],"_",SUBSTITUTE(J$1,"REV.","")),版本控制!$F:$F,版本控制!$C:$C,,0),"")</f>
        <v/>
      </c>
      <c r="K487" s="3" t="str" cm="1">
        <f t="array" ref="K487">INDEX(F$1:J$1,1,MATCH(1,1/($F487:J487&lt;&gt;"")))</f>
        <v>REV.1</v>
      </c>
      <c r="L487" s="3" t="str" cm="1">
        <f t="array" ref="L487">LOOKUP(2,1/($F487:J487&lt;&gt;""),$F487:J487)</f>
        <v>04/22/'25</v>
      </c>
      <c r="M487" s="3"/>
      <c r="N487" s="3" t="str">
        <f t="shared" si="17"/>
        <v>0483</v>
      </c>
      <c r="O487" s="28"/>
      <c r="P487" s="15"/>
      <c r="Q487" s="22" cm="1">
        <f t="array" ref="Q487">_xlfn.XLOOKUP(INDEX(_xlfn.TEXTSPLIT(表格1[[#This Row],[LINE   NUMBER]],"-"),1),'DN轉換表(必要)'!B:B,'DN轉換表(必要)'!C:C,,0)</f>
        <v>0.5</v>
      </c>
      <c r="R487" s="22" t="str" cm="1">
        <f t="array" ref="R487">IF(IFERROR(MATCH(INDEX(_xlfn.TEXTSPLIT(表格1[[#This Row],[LINE   NUMBER]],"-"),2),介質清單!I:I,0)&gt;=1,FALSE),"Trim",INDEX(_xlfn.TEXTSPLIT(表格1[[#This Row],[LINE   NUMBER]],"-"),2))</f>
        <v>Trim</v>
      </c>
      <c r="S487" s="22" t="str" cm="1">
        <f t="array" ref="S48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PDT-R1411D</v>
      </c>
      <c r="T487" s="22" t="str" cm="1">
        <f t="array" ref="T487">IF(LEN(INDEX(_xlfn.TEXTSPLIT(表格1[[#This Row],[LINE   NUMBER]],"-"),4))=4,INDEX(_xlfn.TEXTSPLIT(表格1[[#This Row],[LINE   NUMBER]],"-"),4),IF(LEN(MID(E487,FIND("AA",E487,1),4))=4,MID(E487,FIND("AA",E487,1),4),"Wrong"))</f>
        <v>AA1E</v>
      </c>
      <c r="U487" s="22" t="str" cm="1">
        <f t="array" ref="U48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87" s="22" t="str">
        <f>_xlfn.XLOOKUP(表格1[[#This Row],[級數]],管道等级索引表!B:B,管道等级索引表!G:G,,0)</f>
        <v>TP304</v>
      </c>
      <c r="W487" s="22" t="s">
        <v>5</v>
      </c>
      <c r="X487" s="22"/>
      <c r="Y487" s="22"/>
      <c r="Z487" s="22" t="str">
        <f>_xlfn.CONCAT(表格1[[#This Row],[系統]],"-",表格1[[#This Row],[編號]])</f>
        <v>Trim-PDT-R1411D</v>
      </c>
      <c r="AA487" s="22"/>
      <c r="AB487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8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87" s="24" t="str">
        <f>IFERROR(_xlfn.XLOOKUP(表格1[[#This Row],[Line_No]],管道特性一覽表!A:A,管道特性一覽表!P:P,,0),"")</f>
        <v/>
      </c>
      <c r="AE487" s="24" t="str" cm="1">
        <f t="array" ref="AE487">_xlfn.IFNA(_xlfn.XLOOKUP(表格1[[#This Row],[Series NO]],'依TP NO.篩選'!A:A,'依TP NO.篩選'!R:R,,0),_xlfn.XLOOKUP(VALUE(表格1[[#This Row],[Series NO]]),VALUE('依TP NO.篩選'!A:A),'依TP NO.篩選'!R:R,,0))</f>
        <v>R142F1-Trim</v>
      </c>
      <c r="AF487" s="24" t="str">
        <f>_xlfn.XLOOKUP(表格1[[#This Row],[系統]],介質清單!A:A,介質清單!B:B,,0)</f>
        <v>Trim</v>
      </c>
      <c r="AG487" s="25" t="str">
        <f>IFERROR(_xlfn.XLOOKUP(表格1[[#This Row],[Line_No]],管道特性一覽表!A:A,管道特性一覽表!R:R,,0),"")</f>
        <v/>
      </c>
      <c r="AH487" s="22"/>
      <c r="AI487" s="24"/>
      <c r="AJ48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87" s="2" t="str" cm="1">
        <f t="array" ref="AK487">IFERROR(_xlfn.TEXTJOIN("-",TRUE,INDEX(_xlfn.TEXTSPLIT(B487,"-"),1),INDEX(_xlfn.TEXTSPLIT(B487,"-"),2),INDEX(_xlfn.TEXTSPLIT(B487,"-"),4),INDEX(_xlfn.TEXTSPLIT(B487,"-"),5)),_xlfn.TEXTJOIN("-",TRUE,_xlfn.XLOOKUP(VALUE(INDEX(_xlfn.TEXTSPLIT(B487,"-"),4)),'DN轉換表(必要)'!A:A,'DN轉換表(必要)'!B:B,,0),INDEX(_xlfn.TEXTSPLIT(B487,"-"),1),INDEX(_xlfn.TEXTSPLIT(B487,"-"),2),INDEX(_xlfn.TEXTSPLIT(B487,"-"),3),INDEX(_xlfn.TEXTSPLIT(B487,"-"),4),INDEX(_xlfn.TEXTSPLIT(B487,"-"),5)))</f>
        <v>PDT-R1411D-AA1E-NA</v>
      </c>
      <c r="AL487" s="2" t="str">
        <f>IF(ISNUMBER(IFERROR(_xlfn.XLOOKUP(表格1[[#This Row],[Line_No]],'TEMP VALUE'!A:A,'DRAWING LIST'!A:A,,0),"")),"v","")</f>
        <v/>
      </c>
      <c r="AM487" s="2" t="str">
        <f>_xlfn.XLOOKUP(表格1[[#This Row],[Series NO]], 版本控制!$A:$A, 版本控制!$E:$E, , 0, -1)</f>
        <v>啟用</v>
      </c>
    </row>
    <row r="488" spans="1:39" hidden="1">
      <c r="A488" s="18">
        <f>'圖號清單-114.04.25'!A488</f>
        <v>484</v>
      </c>
      <c r="B488" s="14" t="str">
        <f>_xlfn.XLOOKUP(表格1[[#This Row],[Series NO]],'圖號清單-114.04.25'!A:A,'圖號清單-114.04.25'!B:B,,0)</f>
        <v>PDT-R1414-1-15-AA1B-NA</v>
      </c>
      <c r="C488" s="3" t="str">
        <f>COUNTIF($AK$2:AK488, AK488) &amp; "/" &amp; COUNTIF($AK$2:$AK$3003, AK488)</f>
        <v>1/2</v>
      </c>
      <c r="D488" s="3" t="str">
        <f t="shared" si="16"/>
        <v>PDT-R1414-1-15-AA1B</v>
      </c>
      <c r="E488" s="14" t="str" cm="1">
        <f t="array" ref="E488">IFERROR(_xlfn.TEXTJOIN("-",TRUE,_xlfn.XLOOKUP(VALUE(INDEX(_xlfn.TEXTSPLIT(B488,"-"),3)),'DN轉換表(必要)'!A:A,'DN轉換表(必要)'!B:B,,0),INDEX(_xlfn.TEXTSPLIT(B488,"-"),1),INDEX(_xlfn.TEXTSPLIT(B488,"-"),2),INDEX(_xlfn.TEXTSPLIT(B488,"-"),4),INDEX(_xlfn.TEXTSPLIT(B488,"-"),5)),_xlfn.TEXTJOIN("-",TRUE,_xlfn.XLOOKUP(VALUE(INDEX(_xlfn.TEXTSPLIT(B488,"-"),4)),'DN轉換表(必要)'!A:A,'DN轉換表(必要)'!B:B,,0),INDEX(_xlfn.TEXTSPLIT(B488,"-"),1),INDEX(_xlfn.TEXTSPLIT(B488,"-"),2),INDEX(_xlfn.TEXTSPLIT(B488,"-"),3),INDEX(_xlfn.TEXTSPLIT(B488,"-"),4),INDEX(_xlfn.TEXTSPLIT(B488,"-"),5)))</f>
        <v>1/2"-PDT-R1414-1-15-AA1B</v>
      </c>
      <c r="F488" s="3" t="str">
        <f>IFERROR(_xlfn.XLOOKUP(_xlfn.CONCAT(表格1[[#This Row],[Series NO]],"_",SUBSTITUTE(F$1,"REV.","")),版本控制!$F:$F,版本控制!$C:$C,,0),"")</f>
        <v>04/22/'25</v>
      </c>
      <c r="G488" s="3" t="str">
        <f>IFERROR(_xlfn.XLOOKUP(_xlfn.CONCAT(表格1[[#This Row],[Series NO]],"_",SUBSTITUTE(G$1,"REV.","")),版本控制!$F:$F,版本控制!$C:$C,,0),"")</f>
        <v/>
      </c>
      <c r="H488" s="3" t="str">
        <f>IFERROR(_xlfn.XLOOKUP(_xlfn.CONCAT(表格1[[#This Row],[Series NO]],"_",SUBSTITUTE(H$1,"REV.","")),版本控制!$F:$F,版本控制!$C:$C,,0),"")</f>
        <v/>
      </c>
      <c r="I488" s="3" t="str">
        <f>IFERROR(_xlfn.XLOOKUP(_xlfn.CONCAT(表格1[[#This Row],[Series NO]],"_",SUBSTITUTE(I$1,"REV.","")),版本控制!$F:$F,版本控制!$C:$C,,0),"")</f>
        <v/>
      </c>
      <c r="J488" s="3" t="str">
        <f>IFERROR(_xlfn.XLOOKUP(_xlfn.CONCAT(表格1[[#This Row],[Series NO]],"_",SUBSTITUTE(J$1,"REV.","")),版本控制!$F:$F,版本控制!$C:$C,,0),"")</f>
        <v/>
      </c>
      <c r="K488" s="3" t="str" cm="1">
        <f t="array" ref="K488">INDEX(F$1:J$1,1,MATCH(1,1/($F488:J488&lt;&gt;"")))</f>
        <v>REV.1</v>
      </c>
      <c r="L488" s="3" t="str" cm="1">
        <f t="array" ref="L488">LOOKUP(2,1/($F488:J488&lt;&gt;""),$F488:J488)</f>
        <v>04/22/'25</v>
      </c>
      <c r="M488" s="3"/>
      <c r="N488" s="3" t="str">
        <f t="shared" si="17"/>
        <v>0484</v>
      </c>
      <c r="O488" s="28"/>
      <c r="P488" s="15"/>
      <c r="Q488" s="22" cm="1">
        <f t="array" ref="Q488">_xlfn.XLOOKUP(INDEX(_xlfn.TEXTSPLIT(表格1[[#This Row],[LINE   NUMBER]],"-"),1),'DN轉換表(必要)'!B:B,'DN轉換表(必要)'!C:C,,0)</f>
        <v>0.5</v>
      </c>
      <c r="R488" s="22" t="str" cm="1">
        <f t="array" ref="R488">IF(IFERROR(MATCH(INDEX(_xlfn.TEXTSPLIT(表格1[[#This Row],[LINE   NUMBER]],"-"),2),介質清單!I:I,0)&gt;=1,FALSE),"Trim",INDEX(_xlfn.TEXTSPLIT(表格1[[#This Row],[LINE   NUMBER]],"-"),2))</f>
        <v>Trim</v>
      </c>
      <c r="S488" s="22" t="str" cm="1">
        <f t="array" ref="S48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PDT-R1414</v>
      </c>
      <c r="T488" s="22" t="str" cm="1">
        <f t="array" ref="T488">IF(LEN(INDEX(_xlfn.TEXTSPLIT(表格1[[#This Row],[LINE   NUMBER]],"-"),4))=4,INDEX(_xlfn.TEXTSPLIT(表格1[[#This Row],[LINE   NUMBER]],"-"),4),IF(LEN(MID(E488,FIND("AA",E488,1),4))=4,MID(E488,FIND("AA",E488,1),4),"Wrong"))</f>
        <v>AA1B</v>
      </c>
      <c r="U488" s="22" t="str" cm="1">
        <f t="array" ref="U48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/>
      </c>
      <c r="V488" s="22" t="str">
        <f>_xlfn.XLOOKUP(表格1[[#This Row],[級數]],管道等级索引表!B:B,管道等级索引表!G:G,,0)</f>
        <v>A106 Gr.B
API 5L Gr.B
SAWH</v>
      </c>
      <c r="W488" s="22" t="s">
        <v>5</v>
      </c>
      <c r="X488" s="22"/>
      <c r="Y488" s="22"/>
      <c r="Z488" s="22" t="str">
        <f>_xlfn.CONCAT(表格1[[#This Row],[系統]],"-",表格1[[#This Row],[編號]])</f>
        <v>Trim-PDT-R1414</v>
      </c>
      <c r="AA488" s="22"/>
      <c r="AB488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8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88" s="24" t="str">
        <f>IFERROR(_xlfn.XLOOKUP(表格1[[#This Row],[Line_No]],管道特性一覽表!A:A,管道特性一覽表!P:P,,0),"")</f>
        <v/>
      </c>
      <c r="AE488" s="24" t="str" cm="1">
        <f t="array" ref="AE488">_xlfn.IFNA(_xlfn.XLOOKUP(表格1[[#This Row],[Series NO]],'依TP NO.篩選'!A:A,'依TP NO.篩選'!R:R,,0),_xlfn.XLOOKUP(VALUE(表格1[[#This Row],[Series NO]]),VALUE('依TP NO.篩選'!A:A),'依TP NO.篩選'!R:R,,0))</f>
        <v>R145X2-Trim</v>
      </c>
      <c r="AF488" s="24" t="str">
        <f>_xlfn.XLOOKUP(表格1[[#This Row],[系統]],介質清單!A:A,介質清單!B:B,,0)</f>
        <v>Trim</v>
      </c>
      <c r="AG488" s="25" t="str">
        <f>IFERROR(_xlfn.XLOOKUP(表格1[[#This Row],[Line_No]],管道特性一覽表!A:A,管道特性一覽表!R:R,,0),"")</f>
        <v/>
      </c>
      <c r="AH488" s="22"/>
      <c r="AI488" s="24"/>
      <c r="AJ48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88" s="2" t="str" cm="1">
        <f t="array" ref="AK488">IFERROR(_xlfn.TEXTJOIN("-",TRUE,INDEX(_xlfn.TEXTSPLIT(B488,"-"),1),INDEX(_xlfn.TEXTSPLIT(B488,"-"),2),INDEX(_xlfn.TEXTSPLIT(B488,"-"),4),INDEX(_xlfn.TEXTSPLIT(B488,"-"),5)),_xlfn.TEXTJOIN("-",TRUE,_xlfn.XLOOKUP(VALUE(INDEX(_xlfn.TEXTSPLIT(B488,"-"),4)),'DN轉換表(必要)'!A:A,'DN轉換表(必要)'!B:B,,0),INDEX(_xlfn.TEXTSPLIT(B488,"-"),1),INDEX(_xlfn.TEXTSPLIT(B488,"-"),2),INDEX(_xlfn.TEXTSPLIT(B488,"-"),3),INDEX(_xlfn.TEXTSPLIT(B488,"-"),4),INDEX(_xlfn.TEXTSPLIT(B488,"-"),5)))</f>
        <v>PDT-R1414-15-AA1B</v>
      </c>
      <c r="AL488" s="2" t="str">
        <f>IF(ISNUMBER(IFERROR(_xlfn.XLOOKUP(表格1[[#This Row],[Line_No]],'TEMP VALUE'!A:A,'DRAWING LIST'!A:A,,0),"")),"v","")</f>
        <v/>
      </c>
      <c r="AM488" s="2" t="str">
        <f>_xlfn.XLOOKUP(表格1[[#This Row],[Series NO]], 版本控制!$A:$A, 版本控制!$E:$E, , 0, -1)</f>
        <v>啟用</v>
      </c>
    </row>
    <row r="489" spans="1:39" hidden="1">
      <c r="A489" s="18">
        <f>'圖號清單-114.04.25'!A489</f>
        <v>485</v>
      </c>
      <c r="B489" s="14" t="str">
        <f>_xlfn.XLOOKUP(表格1[[#This Row],[Series NO]],'圖號清單-114.04.25'!A:A,'圖號清單-114.04.25'!B:B,,0)</f>
        <v>PDT-R1414-2-15-AA1B-NA</v>
      </c>
      <c r="C489" s="3" t="str">
        <f>COUNTIF($AK$2:AK489, AK489) &amp; "/" &amp; COUNTIF($AK$2:$AK$3003, AK489)</f>
        <v>2/2</v>
      </c>
      <c r="D489" s="3" t="str">
        <f t="shared" si="16"/>
        <v>PDT-R1414-2-15-AA1B</v>
      </c>
      <c r="E489" s="14" t="str" cm="1">
        <f t="array" ref="E489">IFERROR(_xlfn.TEXTJOIN("-",TRUE,_xlfn.XLOOKUP(VALUE(INDEX(_xlfn.TEXTSPLIT(B489,"-"),3)),'DN轉換表(必要)'!A:A,'DN轉換表(必要)'!B:B,,0),INDEX(_xlfn.TEXTSPLIT(B489,"-"),1),INDEX(_xlfn.TEXTSPLIT(B489,"-"),2),INDEX(_xlfn.TEXTSPLIT(B489,"-"),4),INDEX(_xlfn.TEXTSPLIT(B489,"-"),5)),_xlfn.TEXTJOIN("-",TRUE,_xlfn.XLOOKUP(VALUE(INDEX(_xlfn.TEXTSPLIT(B489,"-"),4)),'DN轉換表(必要)'!A:A,'DN轉換表(必要)'!B:B,,0),INDEX(_xlfn.TEXTSPLIT(B489,"-"),1),INDEX(_xlfn.TEXTSPLIT(B489,"-"),2),INDEX(_xlfn.TEXTSPLIT(B489,"-"),3),INDEX(_xlfn.TEXTSPLIT(B489,"-"),4),INDEX(_xlfn.TEXTSPLIT(B489,"-"),5)))</f>
        <v>1/2"-PDT-R1414-2-15-AA1B</v>
      </c>
      <c r="F489" s="3" t="str">
        <f>IFERROR(_xlfn.XLOOKUP(_xlfn.CONCAT(表格1[[#This Row],[Series NO]],"_",SUBSTITUTE(F$1,"REV.","")),版本控制!$F:$F,版本控制!$C:$C,,0),"")</f>
        <v>04/22/'25</v>
      </c>
      <c r="G489" s="3" t="str">
        <f>IFERROR(_xlfn.XLOOKUP(_xlfn.CONCAT(表格1[[#This Row],[Series NO]],"_",SUBSTITUTE(G$1,"REV.","")),版本控制!$F:$F,版本控制!$C:$C,,0),"")</f>
        <v/>
      </c>
      <c r="H489" s="3" t="str">
        <f>IFERROR(_xlfn.XLOOKUP(_xlfn.CONCAT(表格1[[#This Row],[Series NO]],"_",SUBSTITUTE(H$1,"REV.","")),版本控制!$F:$F,版本控制!$C:$C,,0),"")</f>
        <v/>
      </c>
      <c r="I489" s="3" t="str">
        <f>IFERROR(_xlfn.XLOOKUP(_xlfn.CONCAT(表格1[[#This Row],[Series NO]],"_",SUBSTITUTE(I$1,"REV.","")),版本控制!$F:$F,版本控制!$C:$C,,0),"")</f>
        <v/>
      </c>
      <c r="J489" s="3" t="str">
        <f>IFERROR(_xlfn.XLOOKUP(_xlfn.CONCAT(表格1[[#This Row],[Series NO]],"_",SUBSTITUTE(J$1,"REV.","")),版本控制!$F:$F,版本控制!$C:$C,,0),"")</f>
        <v/>
      </c>
      <c r="K489" s="3" t="str" cm="1">
        <f t="array" ref="K489">INDEX(F$1:J$1,1,MATCH(1,1/($F489:J489&lt;&gt;"")))</f>
        <v>REV.1</v>
      </c>
      <c r="L489" s="3" t="str" cm="1">
        <f t="array" ref="L489">LOOKUP(2,1/($F489:J489&lt;&gt;""),$F489:J489)</f>
        <v>04/22/'25</v>
      </c>
      <c r="M489" s="3"/>
      <c r="N489" s="3" t="str">
        <f t="shared" si="17"/>
        <v>0485</v>
      </c>
      <c r="O489" s="28"/>
      <c r="P489" s="15"/>
      <c r="Q489" s="22" cm="1">
        <f t="array" ref="Q489">_xlfn.XLOOKUP(INDEX(_xlfn.TEXTSPLIT(表格1[[#This Row],[LINE   NUMBER]],"-"),1),'DN轉換表(必要)'!B:B,'DN轉換表(必要)'!C:C,,0)</f>
        <v>0.5</v>
      </c>
      <c r="R489" s="22" t="str" cm="1">
        <f t="array" ref="R489">IF(IFERROR(MATCH(INDEX(_xlfn.TEXTSPLIT(表格1[[#This Row],[LINE   NUMBER]],"-"),2),介質清單!I:I,0)&gt;=1,FALSE),"Trim",INDEX(_xlfn.TEXTSPLIT(表格1[[#This Row],[LINE   NUMBER]],"-"),2))</f>
        <v>Trim</v>
      </c>
      <c r="S489" s="22" t="str" cm="1">
        <f t="array" ref="S48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PDT-R1414</v>
      </c>
      <c r="T489" s="22" t="str" cm="1">
        <f t="array" ref="T489">IF(LEN(INDEX(_xlfn.TEXTSPLIT(表格1[[#This Row],[LINE   NUMBER]],"-"),4))=4,INDEX(_xlfn.TEXTSPLIT(表格1[[#This Row],[LINE   NUMBER]],"-"),4),IF(LEN(MID(E489,FIND("AA",E489,1),4))=4,MID(E489,FIND("AA",E489,1),4),"Wrong"))</f>
        <v>AA1B</v>
      </c>
      <c r="U489" s="22" t="str" cm="1">
        <f t="array" ref="U48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/>
      </c>
      <c r="V489" s="22" t="str">
        <f>_xlfn.XLOOKUP(表格1[[#This Row],[級數]],管道等级索引表!B:B,管道等级索引表!G:G,,0)</f>
        <v>A106 Gr.B
API 5L Gr.B
SAWH</v>
      </c>
      <c r="W489" s="22" t="s">
        <v>5</v>
      </c>
      <c r="X489" s="22"/>
      <c r="Y489" s="22"/>
      <c r="Z489" s="22" t="str">
        <f>_xlfn.CONCAT(表格1[[#This Row],[系統]],"-",表格1[[#This Row],[編號]])</f>
        <v>Trim-PDT-R1414</v>
      </c>
      <c r="AA489" s="22"/>
      <c r="AB48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8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89" s="24" t="str">
        <f>IFERROR(_xlfn.XLOOKUP(表格1[[#This Row],[Line_No]],管道特性一覽表!A:A,管道特性一覽表!P:P,,0),"")</f>
        <v/>
      </c>
      <c r="AE489" s="24" t="str" cm="1">
        <f t="array" ref="AE489">_xlfn.IFNA(_xlfn.XLOOKUP(表格1[[#This Row],[Series NO]],'依TP NO.篩選'!A:A,'依TP NO.篩選'!R:R,,0),_xlfn.XLOOKUP(VALUE(表格1[[#This Row],[Series NO]]),VALUE('依TP NO.篩選'!A:A),'依TP NO.篩選'!R:R,,0))</f>
        <v>R145X2-Trim</v>
      </c>
      <c r="AF489" s="24" t="str">
        <f>_xlfn.XLOOKUP(表格1[[#This Row],[系統]],介質清單!A:A,介質清單!B:B,,0)</f>
        <v>Trim</v>
      </c>
      <c r="AG489" s="25" t="str">
        <f>IFERROR(_xlfn.XLOOKUP(表格1[[#This Row],[Line_No]],管道特性一覽表!A:A,管道特性一覽表!R:R,,0),"")</f>
        <v/>
      </c>
      <c r="AH489" s="22"/>
      <c r="AI489" s="24"/>
      <c r="AJ48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89" s="2" t="str" cm="1">
        <f t="array" ref="AK489">IFERROR(_xlfn.TEXTJOIN("-",TRUE,INDEX(_xlfn.TEXTSPLIT(B489,"-"),1),INDEX(_xlfn.TEXTSPLIT(B489,"-"),2),INDEX(_xlfn.TEXTSPLIT(B489,"-"),4),INDEX(_xlfn.TEXTSPLIT(B489,"-"),5)),_xlfn.TEXTJOIN("-",TRUE,_xlfn.XLOOKUP(VALUE(INDEX(_xlfn.TEXTSPLIT(B489,"-"),4)),'DN轉換表(必要)'!A:A,'DN轉換表(必要)'!B:B,,0),INDEX(_xlfn.TEXTSPLIT(B489,"-"),1),INDEX(_xlfn.TEXTSPLIT(B489,"-"),2),INDEX(_xlfn.TEXTSPLIT(B489,"-"),3),INDEX(_xlfn.TEXTSPLIT(B489,"-"),4),INDEX(_xlfn.TEXTSPLIT(B489,"-"),5)))</f>
        <v>PDT-R1414-15-AA1B</v>
      </c>
      <c r="AL489" s="2" t="str">
        <f>IF(ISNUMBER(IFERROR(_xlfn.XLOOKUP(表格1[[#This Row],[Line_No]],'TEMP VALUE'!A:A,'DRAWING LIST'!A:A,,0),"")),"v","")</f>
        <v/>
      </c>
      <c r="AM489" s="2" t="str">
        <f>_xlfn.XLOOKUP(表格1[[#This Row],[Series NO]], 版本控制!$A:$A, 版本控制!$E:$E, , 0, -1)</f>
        <v>啟用</v>
      </c>
    </row>
    <row r="490" spans="1:39" hidden="1">
      <c r="A490" s="18">
        <f>'圖號清單-114.04.25'!A490</f>
        <v>486</v>
      </c>
      <c r="B490" s="14" t="str">
        <f>_xlfn.XLOOKUP(表格1[[#This Row],[Series NO]],'圖號清單-114.04.25'!A:A,'圖號清單-114.04.25'!B:B,,0)</f>
        <v>PG-R1401A-25-AA1B-NA</v>
      </c>
      <c r="C490" s="3" t="str">
        <f>COUNTIF($AK$2:AK490, AK490) &amp; "/" &amp; COUNTIF($AK$2:$AK$3003, AK490)</f>
        <v>1/1</v>
      </c>
      <c r="D490" s="3" t="str">
        <f t="shared" si="16"/>
        <v>PG-R1401A-25-AA1B-NA</v>
      </c>
      <c r="E490" s="14" t="str" cm="1">
        <f t="array" ref="E490">IFERROR(_xlfn.TEXTJOIN("-",TRUE,_xlfn.XLOOKUP(VALUE(INDEX(_xlfn.TEXTSPLIT(B490,"-"),3)),'DN轉換表(必要)'!A:A,'DN轉換表(必要)'!B:B,,0),INDEX(_xlfn.TEXTSPLIT(B490,"-"),1),INDEX(_xlfn.TEXTSPLIT(B490,"-"),2),INDEX(_xlfn.TEXTSPLIT(B490,"-"),4),INDEX(_xlfn.TEXTSPLIT(B490,"-"),5)),_xlfn.TEXTJOIN("-",TRUE,_xlfn.XLOOKUP(VALUE(INDEX(_xlfn.TEXTSPLIT(B490,"-"),4)),'DN轉換表(必要)'!A:A,'DN轉換表(必要)'!B:B,,0),INDEX(_xlfn.TEXTSPLIT(B490,"-"),1),INDEX(_xlfn.TEXTSPLIT(B490,"-"),2),INDEX(_xlfn.TEXTSPLIT(B490,"-"),3),INDEX(_xlfn.TEXTSPLIT(B490,"-"),4),INDEX(_xlfn.TEXTSPLIT(B490,"-"),5)))</f>
        <v>1"-PG-R1401A-AA1B-NA</v>
      </c>
      <c r="F490" s="3" t="str">
        <f>IFERROR(_xlfn.XLOOKUP(_xlfn.CONCAT(表格1[[#This Row],[Series NO]],"_",SUBSTITUTE(F$1,"REV.","")),版本控制!$F:$F,版本控制!$C:$C,,0),"")</f>
        <v>04/22/'25</v>
      </c>
      <c r="G490" s="3" t="str">
        <f>IFERROR(_xlfn.XLOOKUP(_xlfn.CONCAT(表格1[[#This Row],[Series NO]],"_",SUBSTITUTE(G$1,"REV.","")),版本控制!$F:$F,版本控制!$C:$C,,0),"")</f>
        <v/>
      </c>
      <c r="H490" s="3" t="str">
        <f>IFERROR(_xlfn.XLOOKUP(_xlfn.CONCAT(表格1[[#This Row],[Series NO]],"_",SUBSTITUTE(H$1,"REV.","")),版本控制!$F:$F,版本控制!$C:$C,,0),"")</f>
        <v/>
      </c>
      <c r="I490" s="3" t="str">
        <f>IFERROR(_xlfn.XLOOKUP(_xlfn.CONCAT(表格1[[#This Row],[Series NO]],"_",SUBSTITUTE(I$1,"REV.","")),版本控制!$F:$F,版本控制!$C:$C,,0),"")</f>
        <v/>
      </c>
      <c r="J490" s="3" t="str">
        <f>IFERROR(_xlfn.XLOOKUP(_xlfn.CONCAT(表格1[[#This Row],[Series NO]],"_",SUBSTITUTE(J$1,"REV.","")),版本控制!$F:$F,版本控制!$C:$C,,0),"")</f>
        <v/>
      </c>
      <c r="K490" s="3" t="str" cm="1">
        <f t="array" ref="K490">INDEX(F$1:J$1,1,MATCH(1,1/($F490:J490&lt;&gt;"")))</f>
        <v>REV.1</v>
      </c>
      <c r="L490" s="3" t="str" cm="1">
        <f t="array" ref="L490">LOOKUP(2,1/($F490:J490&lt;&gt;""),$F490:J490)</f>
        <v>04/22/'25</v>
      </c>
      <c r="M490" s="3"/>
      <c r="N490" s="3" t="str">
        <f t="shared" si="17"/>
        <v>0486</v>
      </c>
      <c r="O490" s="28"/>
      <c r="P490" s="15"/>
      <c r="Q490" s="22" cm="1">
        <f t="array" ref="Q490">_xlfn.XLOOKUP(INDEX(_xlfn.TEXTSPLIT(表格1[[#This Row],[LINE   NUMBER]],"-"),1),'DN轉換表(必要)'!B:B,'DN轉換表(必要)'!C:C,,0)</f>
        <v>1</v>
      </c>
      <c r="R490" s="22" t="str" cm="1">
        <f t="array" ref="R490">IF(IFERROR(MATCH(INDEX(_xlfn.TEXTSPLIT(表格1[[#This Row],[LINE   NUMBER]],"-"),2),介質清單!I:I,0)&gt;=1,FALSE),"Trim",INDEX(_xlfn.TEXTSPLIT(表格1[[#This Row],[LINE   NUMBER]],"-"),2))</f>
        <v>Trim</v>
      </c>
      <c r="S490" s="22" t="str" cm="1">
        <f t="array" ref="S49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PG-R1401A</v>
      </c>
      <c r="T490" s="22" t="str" cm="1">
        <f t="array" ref="T490">IF(LEN(INDEX(_xlfn.TEXTSPLIT(表格1[[#This Row],[LINE   NUMBER]],"-"),4))=4,INDEX(_xlfn.TEXTSPLIT(表格1[[#This Row],[LINE   NUMBER]],"-"),4),IF(LEN(MID(E490,FIND("AA",E490,1),4))=4,MID(E490,FIND("AA",E490,1),4),"Wrong"))</f>
        <v>AA1B</v>
      </c>
      <c r="U490" s="22" t="str" cm="1">
        <f t="array" ref="U49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90" s="22" t="str">
        <f>_xlfn.XLOOKUP(表格1[[#This Row],[級數]],管道等级索引表!B:B,管道等级索引表!G:G,,0)</f>
        <v>A106 Gr.B
API 5L Gr.B
SAWH</v>
      </c>
      <c r="W490" s="22" t="s">
        <v>5</v>
      </c>
      <c r="X490" s="22"/>
      <c r="Y490" s="22"/>
      <c r="Z490" s="22" t="str">
        <f>_xlfn.CONCAT(表格1[[#This Row],[系統]],"-",表格1[[#This Row],[編號]])</f>
        <v>Trim-PG-R1401A</v>
      </c>
      <c r="AA490" s="22"/>
      <c r="AB49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9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90" s="24" t="str">
        <f>IFERROR(_xlfn.XLOOKUP(表格1[[#This Row],[Line_No]],管道特性一覽表!A:A,管道特性一覽表!P:P,,0),"")</f>
        <v/>
      </c>
      <c r="AE490" s="24" t="str" cm="1">
        <f t="array" ref="AE490">_xlfn.IFNA(_xlfn.XLOOKUP(表格1[[#This Row],[Series NO]],'依TP NO.篩選'!A:A,'依TP NO.篩選'!R:R,,0),_xlfn.XLOOKUP(VALUE(表格1[[#This Row],[Series NO]]),VALUE('依TP NO.篩選'!A:A),'依TP NO.篩選'!R:R,,0))</f>
        <v>R142F1-Trim</v>
      </c>
      <c r="AF490" s="24" t="str">
        <f>_xlfn.XLOOKUP(表格1[[#This Row],[系統]],介質清單!A:A,介質清單!B:B,,0)</f>
        <v>Trim</v>
      </c>
      <c r="AG490" s="25" t="str">
        <f>IFERROR(_xlfn.XLOOKUP(表格1[[#This Row],[Line_No]],管道特性一覽表!A:A,管道特性一覽表!R:R,,0),"")</f>
        <v/>
      </c>
      <c r="AH490" s="22"/>
      <c r="AI490" s="24"/>
      <c r="AJ49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90" s="2" t="str" cm="1">
        <f t="array" ref="AK490">IFERROR(_xlfn.TEXTJOIN("-",TRUE,INDEX(_xlfn.TEXTSPLIT(B490,"-"),1),INDEX(_xlfn.TEXTSPLIT(B490,"-"),2),INDEX(_xlfn.TEXTSPLIT(B490,"-"),4),INDEX(_xlfn.TEXTSPLIT(B490,"-"),5)),_xlfn.TEXTJOIN("-",TRUE,_xlfn.XLOOKUP(VALUE(INDEX(_xlfn.TEXTSPLIT(B490,"-"),4)),'DN轉換表(必要)'!A:A,'DN轉換表(必要)'!B:B,,0),INDEX(_xlfn.TEXTSPLIT(B490,"-"),1),INDEX(_xlfn.TEXTSPLIT(B490,"-"),2),INDEX(_xlfn.TEXTSPLIT(B490,"-"),3),INDEX(_xlfn.TEXTSPLIT(B490,"-"),4),INDEX(_xlfn.TEXTSPLIT(B490,"-"),5)))</f>
        <v>PG-R1401A-AA1B-NA</v>
      </c>
      <c r="AL490" s="2" t="str">
        <f>IF(ISNUMBER(IFERROR(_xlfn.XLOOKUP(表格1[[#This Row],[Line_No]],'TEMP VALUE'!A:A,'DRAWING LIST'!A:A,,0),"")),"v","")</f>
        <v/>
      </c>
      <c r="AM490" s="2" t="str">
        <f>_xlfn.XLOOKUP(表格1[[#This Row],[Series NO]], 版本控制!$A:$A, 版本控制!$E:$E, , 0, -1)</f>
        <v>啟用</v>
      </c>
    </row>
    <row r="491" spans="1:39" hidden="1">
      <c r="A491" s="18">
        <f>'圖號清單-114.04.25'!A491</f>
        <v>487</v>
      </c>
      <c r="B491" s="14" t="str">
        <f>_xlfn.XLOOKUP(表格1[[#This Row],[Series NO]],'圖號清單-114.04.25'!A:A,'圖號清單-114.04.25'!B:B,,0)</f>
        <v>PG-R1401B-25-AA1B-NA</v>
      </c>
      <c r="C491" s="3" t="str">
        <f>COUNTIF($AK$2:AK491, AK491) &amp; "/" &amp; COUNTIF($AK$2:$AK$3003, AK491)</f>
        <v>1/1</v>
      </c>
      <c r="D491" s="3" t="str">
        <f t="shared" si="16"/>
        <v>PG-R1401B-25-AA1B-NA</v>
      </c>
      <c r="E491" s="14" t="str" cm="1">
        <f t="array" ref="E491">IFERROR(_xlfn.TEXTJOIN("-",TRUE,_xlfn.XLOOKUP(VALUE(INDEX(_xlfn.TEXTSPLIT(B491,"-"),3)),'DN轉換表(必要)'!A:A,'DN轉換表(必要)'!B:B,,0),INDEX(_xlfn.TEXTSPLIT(B491,"-"),1),INDEX(_xlfn.TEXTSPLIT(B491,"-"),2),INDEX(_xlfn.TEXTSPLIT(B491,"-"),4),INDEX(_xlfn.TEXTSPLIT(B491,"-"),5)),_xlfn.TEXTJOIN("-",TRUE,_xlfn.XLOOKUP(VALUE(INDEX(_xlfn.TEXTSPLIT(B491,"-"),4)),'DN轉換表(必要)'!A:A,'DN轉換表(必要)'!B:B,,0),INDEX(_xlfn.TEXTSPLIT(B491,"-"),1),INDEX(_xlfn.TEXTSPLIT(B491,"-"),2),INDEX(_xlfn.TEXTSPLIT(B491,"-"),3),INDEX(_xlfn.TEXTSPLIT(B491,"-"),4),INDEX(_xlfn.TEXTSPLIT(B491,"-"),5)))</f>
        <v>1"-PG-R1401B-AA1B-NA</v>
      </c>
      <c r="F491" s="3" t="str">
        <f>IFERROR(_xlfn.XLOOKUP(_xlfn.CONCAT(表格1[[#This Row],[Series NO]],"_",SUBSTITUTE(F$1,"REV.","")),版本控制!$F:$F,版本控制!$C:$C,,0),"")</f>
        <v>04/22/'25</v>
      </c>
      <c r="G491" s="3" t="str">
        <f>IFERROR(_xlfn.XLOOKUP(_xlfn.CONCAT(表格1[[#This Row],[Series NO]],"_",SUBSTITUTE(G$1,"REV.","")),版本控制!$F:$F,版本控制!$C:$C,,0),"")</f>
        <v/>
      </c>
      <c r="H491" s="3" t="str">
        <f>IFERROR(_xlfn.XLOOKUP(_xlfn.CONCAT(表格1[[#This Row],[Series NO]],"_",SUBSTITUTE(H$1,"REV.","")),版本控制!$F:$F,版本控制!$C:$C,,0),"")</f>
        <v/>
      </c>
      <c r="I491" s="3" t="str">
        <f>IFERROR(_xlfn.XLOOKUP(_xlfn.CONCAT(表格1[[#This Row],[Series NO]],"_",SUBSTITUTE(I$1,"REV.","")),版本控制!$F:$F,版本控制!$C:$C,,0),"")</f>
        <v/>
      </c>
      <c r="J491" s="3" t="str">
        <f>IFERROR(_xlfn.XLOOKUP(_xlfn.CONCAT(表格1[[#This Row],[Series NO]],"_",SUBSTITUTE(J$1,"REV.","")),版本控制!$F:$F,版本控制!$C:$C,,0),"")</f>
        <v/>
      </c>
      <c r="K491" s="3" t="str" cm="1">
        <f t="array" ref="K491">INDEX(F$1:J$1,1,MATCH(1,1/($F491:J491&lt;&gt;"")))</f>
        <v>REV.1</v>
      </c>
      <c r="L491" s="3" t="str" cm="1">
        <f t="array" ref="L491">LOOKUP(2,1/($F491:J491&lt;&gt;""),$F491:J491)</f>
        <v>04/22/'25</v>
      </c>
      <c r="M491" s="3"/>
      <c r="N491" s="3" t="str">
        <f t="shared" si="17"/>
        <v>0487</v>
      </c>
      <c r="O491" s="28"/>
      <c r="P491" s="15"/>
      <c r="Q491" s="22" cm="1">
        <f t="array" ref="Q491">_xlfn.XLOOKUP(INDEX(_xlfn.TEXTSPLIT(表格1[[#This Row],[LINE   NUMBER]],"-"),1),'DN轉換表(必要)'!B:B,'DN轉換表(必要)'!C:C,,0)</f>
        <v>1</v>
      </c>
      <c r="R491" s="22" t="str" cm="1">
        <f t="array" ref="R491">IF(IFERROR(MATCH(INDEX(_xlfn.TEXTSPLIT(表格1[[#This Row],[LINE   NUMBER]],"-"),2),介質清單!I:I,0)&gt;=1,FALSE),"Trim",INDEX(_xlfn.TEXTSPLIT(表格1[[#This Row],[LINE   NUMBER]],"-"),2))</f>
        <v>Trim</v>
      </c>
      <c r="S491" s="22" t="str" cm="1">
        <f t="array" ref="S49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PG-R1401B</v>
      </c>
      <c r="T491" s="22" t="str" cm="1">
        <f t="array" ref="T491">IF(LEN(INDEX(_xlfn.TEXTSPLIT(表格1[[#This Row],[LINE   NUMBER]],"-"),4))=4,INDEX(_xlfn.TEXTSPLIT(表格1[[#This Row],[LINE   NUMBER]],"-"),4),IF(LEN(MID(E491,FIND("AA",E491,1),4))=4,MID(E491,FIND("AA",E491,1),4),"Wrong"))</f>
        <v>AA1B</v>
      </c>
      <c r="U491" s="22" t="str" cm="1">
        <f t="array" ref="U49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91" s="22" t="str">
        <f>_xlfn.XLOOKUP(表格1[[#This Row],[級數]],管道等级索引表!B:B,管道等级索引表!G:G,,0)</f>
        <v>A106 Gr.B
API 5L Gr.B
SAWH</v>
      </c>
      <c r="W491" s="22" t="s">
        <v>5</v>
      </c>
      <c r="X491" s="22"/>
      <c r="Y491" s="22"/>
      <c r="Z491" s="22" t="str">
        <f>_xlfn.CONCAT(表格1[[#This Row],[系統]],"-",表格1[[#This Row],[編號]])</f>
        <v>Trim-PG-R1401B</v>
      </c>
      <c r="AA491" s="22"/>
      <c r="AB49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9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91" s="24" t="str">
        <f>IFERROR(_xlfn.XLOOKUP(表格1[[#This Row],[Line_No]],管道特性一覽表!A:A,管道特性一覽表!P:P,,0),"")</f>
        <v/>
      </c>
      <c r="AE491" s="24" t="str" cm="1">
        <f t="array" ref="AE491">_xlfn.IFNA(_xlfn.XLOOKUP(表格1[[#This Row],[Series NO]],'依TP NO.篩選'!A:A,'依TP NO.篩選'!R:R,,0),_xlfn.XLOOKUP(VALUE(表格1[[#This Row],[Series NO]]),VALUE('依TP NO.篩選'!A:A),'依TP NO.篩選'!R:R,,0))</f>
        <v>R142F1-Trim</v>
      </c>
      <c r="AF491" s="24" t="str">
        <f>_xlfn.XLOOKUP(表格1[[#This Row],[系統]],介質清單!A:A,介質清單!B:B,,0)</f>
        <v>Trim</v>
      </c>
      <c r="AG491" s="25" t="str">
        <f>IFERROR(_xlfn.XLOOKUP(表格1[[#This Row],[Line_No]],管道特性一覽表!A:A,管道特性一覽表!R:R,,0),"")</f>
        <v/>
      </c>
      <c r="AH491" s="22"/>
      <c r="AI491" s="24"/>
      <c r="AJ49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91" s="2" t="str" cm="1">
        <f t="array" ref="AK491">IFERROR(_xlfn.TEXTJOIN("-",TRUE,INDEX(_xlfn.TEXTSPLIT(B491,"-"),1),INDEX(_xlfn.TEXTSPLIT(B491,"-"),2),INDEX(_xlfn.TEXTSPLIT(B491,"-"),4),INDEX(_xlfn.TEXTSPLIT(B491,"-"),5)),_xlfn.TEXTJOIN("-",TRUE,_xlfn.XLOOKUP(VALUE(INDEX(_xlfn.TEXTSPLIT(B491,"-"),4)),'DN轉換表(必要)'!A:A,'DN轉換表(必要)'!B:B,,0),INDEX(_xlfn.TEXTSPLIT(B491,"-"),1),INDEX(_xlfn.TEXTSPLIT(B491,"-"),2),INDEX(_xlfn.TEXTSPLIT(B491,"-"),3),INDEX(_xlfn.TEXTSPLIT(B491,"-"),4),INDEX(_xlfn.TEXTSPLIT(B491,"-"),5)))</f>
        <v>PG-R1401B-AA1B-NA</v>
      </c>
      <c r="AL491" s="2" t="str">
        <f>IF(ISNUMBER(IFERROR(_xlfn.XLOOKUP(表格1[[#This Row],[Line_No]],'TEMP VALUE'!A:A,'DRAWING LIST'!A:A,,0),"")),"v","")</f>
        <v/>
      </c>
      <c r="AM491" s="2" t="str">
        <f>_xlfn.XLOOKUP(表格1[[#This Row],[Series NO]], 版本控制!$A:$A, 版本控制!$E:$E, , 0, -1)</f>
        <v>啟用</v>
      </c>
    </row>
    <row r="492" spans="1:39" hidden="1">
      <c r="A492" s="18">
        <f>'圖號清單-114.04.25'!A492</f>
        <v>488</v>
      </c>
      <c r="B492" s="14" t="str">
        <f>_xlfn.XLOOKUP(表格1[[#This Row],[Series NO]],'圖號清單-114.04.25'!A:A,'圖號清單-114.04.25'!B:B,,0)</f>
        <v>PG-R1402-25-AA1B-NA</v>
      </c>
      <c r="C492" s="3" t="str">
        <f>COUNTIF($AK$2:AK492, AK492) &amp; "/" &amp; COUNTIF($AK$2:$AK$3003, AK492)</f>
        <v>1/1</v>
      </c>
      <c r="D492" s="3" t="str">
        <f t="shared" si="16"/>
        <v>PG-R1402-25-AA1B-NA</v>
      </c>
      <c r="E492" s="14" t="str" cm="1">
        <f t="array" ref="E492">IFERROR(_xlfn.TEXTJOIN("-",TRUE,_xlfn.XLOOKUP(VALUE(INDEX(_xlfn.TEXTSPLIT(B492,"-"),3)),'DN轉換表(必要)'!A:A,'DN轉換表(必要)'!B:B,,0),INDEX(_xlfn.TEXTSPLIT(B492,"-"),1),INDEX(_xlfn.TEXTSPLIT(B492,"-"),2),INDEX(_xlfn.TEXTSPLIT(B492,"-"),4),INDEX(_xlfn.TEXTSPLIT(B492,"-"),5)),_xlfn.TEXTJOIN("-",TRUE,_xlfn.XLOOKUP(VALUE(INDEX(_xlfn.TEXTSPLIT(B492,"-"),4)),'DN轉換表(必要)'!A:A,'DN轉換表(必要)'!B:B,,0),INDEX(_xlfn.TEXTSPLIT(B492,"-"),1),INDEX(_xlfn.TEXTSPLIT(B492,"-"),2),INDEX(_xlfn.TEXTSPLIT(B492,"-"),3),INDEX(_xlfn.TEXTSPLIT(B492,"-"),4),INDEX(_xlfn.TEXTSPLIT(B492,"-"),5)))</f>
        <v>1"-PG-R1402-AA1B-NA</v>
      </c>
      <c r="F492" s="3" t="str">
        <f>IFERROR(_xlfn.XLOOKUP(_xlfn.CONCAT(表格1[[#This Row],[Series NO]],"_",SUBSTITUTE(F$1,"REV.","")),版本控制!$F:$F,版本控制!$C:$C,,0),"")</f>
        <v>04/22/'25</v>
      </c>
      <c r="G492" s="3" t="str">
        <f>IFERROR(_xlfn.XLOOKUP(_xlfn.CONCAT(表格1[[#This Row],[Series NO]],"_",SUBSTITUTE(G$1,"REV.","")),版本控制!$F:$F,版本控制!$C:$C,,0),"")</f>
        <v/>
      </c>
      <c r="H492" s="3" t="str">
        <f>IFERROR(_xlfn.XLOOKUP(_xlfn.CONCAT(表格1[[#This Row],[Series NO]],"_",SUBSTITUTE(H$1,"REV.","")),版本控制!$F:$F,版本控制!$C:$C,,0),"")</f>
        <v/>
      </c>
      <c r="I492" s="3" t="str">
        <f>IFERROR(_xlfn.XLOOKUP(_xlfn.CONCAT(表格1[[#This Row],[Series NO]],"_",SUBSTITUTE(I$1,"REV.","")),版本控制!$F:$F,版本控制!$C:$C,,0),"")</f>
        <v/>
      </c>
      <c r="J492" s="3" t="str">
        <f>IFERROR(_xlfn.XLOOKUP(_xlfn.CONCAT(表格1[[#This Row],[Series NO]],"_",SUBSTITUTE(J$1,"REV.","")),版本控制!$F:$F,版本控制!$C:$C,,0),"")</f>
        <v/>
      </c>
      <c r="K492" s="3" t="str" cm="1">
        <f t="array" ref="K492">INDEX(F$1:J$1,1,MATCH(1,1/($F492:J492&lt;&gt;"")))</f>
        <v>REV.1</v>
      </c>
      <c r="L492" s="3" t="str" cm="1">
        <f t="array" ref="L492">LOOKUP(2,1/($F492:J492&lt;&gt;""),$F492:J492)</f>
        <v>04/22/'25</v>
      </c>
      <c r="M492" s="3"/>
      <c r="N492" s="3" t="str">
        <f t="shared" si="17"/>
        <v>0488</v>
      </c>
      <c r="O492" s="28"/>
      <c r="P492" s="15"/>
      <c r="Q492" s="22" cm="1">
        <f t="array" ref="Q492">_xlfn.XLOOKUP(INDEX(_xlfn.TEXTSPLIT(表格1[[#This Row],[LINE   NUMBER]],"-"),1),'DN轉換表(必要)'!B:B,'DN轉換表(必要)'!C:C,,0)</f>
        <v>1</v>
      </c>
      <c r="R492" s="22" t="str" cm="1">
        <f t="array" ref="R492">IF(IFERROR(MATCH(INDEX(_xlfn.TEXTSPLIT(表格1[[#This Row],[LINE   NUMBER]],"-"),2),介質清單!I:I,0)&gt;=1,FALSE),"Trim",INDEX(_xlfn.TEXTSPLIT(表格1[[#This Row],[LINE   NUMBER]],"-"),2))</f>
        <v>Trim</v>
      </c>
      <c r="S492" s="22" t="str" cm="1">
        <f t="array" ref="S49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PG-R1402</v>
      </c>
      <c r="T492" s="22" t="str" cm="1">
        <f t="array" ref="T492">IF(LEN(INDEX(_xlfn.TEXTSPLIT(表格1[[#This Row],[LINE   NUMBER]],"-"),4))=4,INDEX(_xlfn.TEXTSPLIT(表格1[[#This Row],[LINE   NUMBER]],"-"),4),IF(LEN(MID(E492,FIND("AA",E492,1),4))=4,MID(E492,FIND("AA",E492,1),4),"Wrong"))</f>
        <v>AA1B</v>
      </c>
      <c r="U492" s="22" t="str" cm="1">
        <f t="array" ref="U49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92" s="22" t="str">
        <f>_xlfn.XLOOKUP(表格1[[#This Row],[級數]],管道等级索引表!B:B,管道等级索引表!G:G,,0)</f>
        <v>A106 Gr.B
API 5L Gr.B
SAWH</v>
      </c>
      <c r="W492" s="22" t="s">
        <v>5</v>
      </c>
      <c r="X492" s="22"/>
      <c r="Y492" s="22"/>
      <c r="Z492" s="22" t="str">
        <f>_xlfn.CONCAT(表格1[[#This Row],[系統]],"-",表格1[[#This Row],[編號]])</f>
        <v>Trim-PG-R1402</v>
      </c>
      <c r="AA492" s="22"/>
      <c r="AB492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9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92" s="24" t="str">
        <f>IFERROR(_xlfn.XLOOKUP(表格1[[#This Row],[Line_No]],管道特性一覽表!A:A,管道特性一覽表!P:P,,0),"")</f>
        <v/>
      </c>
      <c r="AE492" s="24" t="str" cm="1">
        <f t="array" ref="AE492">_xlfn.IFNA(_xlfn.XLOOKUP(表格1[[#This Row],[Series NO]],'依TP NO.篩選'!A:A,'依TP NO.篩選'!R:R,,0),_xlfn.XLOOKUP(VALUE(表格1[[#This Row],[Series NO]]),VALUE('依TP NO.篩選'!A:A),'依TP NO.篩選'!R:R,,0))</f>
        <v>R142V1-Trim</v>
      </c>
      <c r="AF492" s="24" t="str">
        <f>_xlfn.XLOOKUP(表格1[[#This Row],[系統]],介質清單!A:A,介質清單!B:B,,0)</f>
        <v>Trim</v>
      </c>
      <c r="AG492" s="25" t="str">
        <f>IFERROR(_xlfn.XLOOKUP(表格1[[#This Row],[Line_No]],管道特性一覽表!A:A,管道特性一覽表!R:R,,0),"")</f>
        <v/>
      </c>
      <c r="AH492" s="22"/>
      <c r="AI492" s="24"/>
      <c r="AJ49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92" s="2" t="str" cm="1">
        <f t="array" ref="AK492">IFERROR(_xlfn.TEXTJOIN("-",TRUE,INDEX(_xlfn.TEXTSPLIT(B492,"-"),1),INDEX(_xlfn.TEXTSPLIT(B492,"-"),2),INDEX(_xlfn.TEXTSPLIT(B492,"-"),4),INDEX(_xlfn.TEXTSPLIT(B492,"-"),5)),_xlfn.TEXTJOIN("-",TRUE,_xlfn.XLOOKUP(VALUE(INDEX(_xlfn.TEXTSPLIT(B492,"-"),4)),'DN轉換表(必要)'!A:A,'DN轉換表(必要)'!B:B,,0),INDEX(_xlfn.TEXTSPLIT(B492,"-"),1),INDEX(_xlfn.TEXTSPLIT(B492,"-"),2),INDEX(_xlfn.TEXTSPLIT(B492,"-"),3),INDEX(_xlfn.TEXTSPLIT(B492,"-"),4),INDEX(_xlfn.TEXTSPLIT(B492,"-"),5)))</f>
        <v>PG-R1402-AA1B-NA</v>
      </c>
      <c r="AL492" s="2" t="str">
        <f>IF(ISNUMBER(IFERROR(_xlfn.XLOOKUP(表格1[[#This Row],[Line_No]],'TEMP VALUE'!A:A,'DRAWING LIST'!A:A,,0),"")),"v","")</f>
        <v/>
      </c>
      <c r="AM492" s="2" t="str">
        <f>_xlfn.XLOOKUP(表格1[[#This Row],[Series NO]], 版本控制!$A:$A, 版本控制!$E:$E, , 0, -1)</f>
        <v>啟用</v>
      </c>
    </row>
    <row r="493" spans="1:39" hidden="1">
      <c r="A493" s="18">
        <f>'圖號清單-114.04.25'!A493</f>
        <v>489</v>
      </c>
      <c r="B493" s="14" t="str">
        <f>_xlfn.XLOOKUP(表格1[[#This Row],[Series NO]],'圖號清單-114.04.25'!A:A,'圖號清單-114.04.25'!B:B,,0)</f>
        <v>PG-R2402-25-AA1B-NA</v>
      </c>
      <c r="C493" s="3" t="str">
        <f>COUNTIF($AK$2:AK493, AK493) &amp; "/" &amp; COUNTIF($AK$2:$AK$3003, AK493)</f>
        <v>1/1</v>
      </c>
      <c r="D493" s="3" t="str">
        <f t="shared" si="16"/>
        <v>PG-R2402-25-AA1B-NA</v>
      </c>
      <c r="E493" s="14" t="str" cm="1">
        <f t="array" ref="E493">IFERROR(_xlfn.TEXTJOIN("-",TRUE,_xlfn.XLOOKUP(VALUE(INDEX(_xlfn.TEXTSPLIT(B493,"-"),3)),'DN轉換表(必要)'!A:A,'DN轉換表(必要)'!B:B,,0),INDEX(_xlfn.TEXTSPLIT(B493,"-"),1),INDEX(_xlfn.TEXTSPLIT(B493,"-"),2),INDEX(_xlfn.TEXTSPLIT(B493,"-"),4),INDEX(_xlfn.TEXTSPLIT(B493,"-"),5)),_xlfn.TEXTJOIN("-",TRUE,_xlfn.XLOOKUP(VALUE(INDEX(_xlfn.TEXTSPLIT(B493,"-"),4)),'DN轉換表(必要)'!A:A,'DN轉換表(必要)'!B:B,,0),INDEX(_xlfn.TEXTSPLIT(B493,"-"),1),INDEX(_xlfn.TEXTSPLIT(B493,"-"),2),INDEX(_xlfn.TEXTSPLIT(B493,"-"),3),INDEX(_xlfn.TEXTSPLIT(B493,"-"),4),INDEX(_xlfn.TEXTSPLIT(B493,"-"),5)))</f>
        <v>1"-PG-R2402-AA1B-NA</v>
      </c>
      <c r="F493" s="3" t="str">
        <f>IFERROR(_xlfn.XLOOKUP(_xlfn.CONCAT(表格1[[#This Row],[Series NO]],"_",SUBSTITUTE(F$1,"REV.","")),版本控制!$F:$F,版本控制!$C:$C,,0),"")</f>
        <v>04/22/'25</v>
      </c>
      <c r="G493" s="3" t="str">
        <f>IFERROR(_xlfn.XLOOKUP(_xlfn.CONCAT(表格1[[#This Row],[Series NO]],"_",SUBSTITUTE(G$1,"REV.","")),版本控制!$F:$F,版本控制!$C:$C,,0),"")</f>
        <v/>
      </c>
      <c r="H493" s="3" t="str">
        <f>IFERROR(_xlfn.XLOOKUP(_xlfn.CONCAT(表格1[[#This Row],[Series NO]],"_",SUBSTITUTE(H$1,"REV.","")),版本控制!$F:$F,版本控制!$C:$C,,0),"")</f>
        <v/>
      </c>
      <c r="I493" s="3" t="str">
        <f>IFERROR(_xlfn.XLOOKUP(_xlfn.CONCAT(表格1[[#This Row],[Series NO]],"_",SUBSTITUTE(I$1,"REV.","")),版本控制!$F:$F,版本控制!$C:$C,,0),"")</f>
        <v/>
      </c>
      <c r="J493" s="3" t="str">
        <f>IFERROR(_xlfn.XLOOKUP(_xlfn.CONCAT(表格1[[#This Row],[Series NO]],"_",SUBSTITUTE(J$1,"REV.","")),版本控制!$F:$F,版本控制!$C:$C,,0),"")</f>
        <v/>
      </c>
      <c r="K493" s="3" t="str" cm="1">
        <f t="array" ref="K493">INDEX(F$1:J$1,1,MATCH(1,1/($F493:J493&lt;&gt;"")))</f>
        <v>REV.1</v>
      </c>
      <c r="L493" s="3" t="str" cm="1">
        <f t="array" ref="L493">LOOKUP(2,1/($F493:J493&lt;&gt;""),$F493:J493)</f>
        <v>04/22/'25</v>
      </c>
      <c r="M493" s="3"/>
      <c r="N493" s="3" t="str">
        <f t="shared" si="17"/>
        <v>0489</v>
      </c>
      <c r="O493" s="28"/>
      <c r="P493" s="15"/>
      <c r="Q493" s="22" cm="1">
        <f t="array" ref="Q493">_xlfn.XLOOKUP(INDEX(_xlfn.TEXTSPLIT(表格1[[#This Row],[LINE   NUMBER]],"-"),1),'DN轉換表(必要)'!B:B,'DN轉換表(必要)'!C:C,,0)</f>
        <v>1</v>
      </c>
      <c r="R493" s="22" t="str" cm="1">
        <f t="array" ref="R493">IF(IFERROR(MATCH(INDEX(_xlfn.TEXTSPLIT(表格1[[#This Row],[LINE   NUMBER]],"-"),2),介質清單!I:I,0)&gt;=1,FALSE),"Trim",INDEX(_xlfn.TEXTSPLIT(表格1[[#This Row],[LINE   NUMBER]],"-"),2))</f>
        <v>Trim</v>
      </c>
      <c r="S493" s="22" t="str" cm="1">
        <f t="array" ref="S49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PG-R2402</v>
      </c>
      <c r="T493" s="22" t="str" cm="1">
        <f t="array" ref="T493">IF(LEN(INDEX(_xlfn.TEXTSPLIT(表格1[[#This Row],[LINE   NUMBER]],"-"),4))=4,INDEX(_xlfn.TEXTSPLIT(表格1[[#This Row],[LINE   NUMBER]],"-"),4),IF(LEN(MID(E493,FIND("AA",E493,1),4))=4,MID(E493,FIND("AA",E493,1),4),"Wrong"))</f>
        <v>AA1B</v>
      </c>
      <c r="U493" s="22" t="str" cm="1">
        <f t="array" ref="U49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93" s="22" t="str">
        <f>_xlfn.XLOOKUP(表格1[[#This Row],[級數]],管道等级索引表!B:B,管道等级索引表!G:G,,0)</f>
        <v>A106 Gr.B
API 5L Gr.B
SAWH</v>
      </c>
      <c r="W493" s="22" t="s">
        <v>5</v>
      </c>
      <c r="X493" s="22"/>
      <c r="Y493" s="22"/>
      <c r="Z493" s="22" t="str">
        <f>_xlfn.CONCAT(表格1[[#This Row],[系統]],"-",表格1[[#This Row],[編號]])</f>
        <v>Trim-PG-R2402</v>
      </c>
      <c r="AA493" s="22"/>
      <c r="AB49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9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93" s="24" t="str">
        <f>IFERROR(_xlfn.XLOOKUP(表格1[[#This Row],[Line_No]],管道特性一覽表!A:A,管道特性一覽表!P:P,,0),"")</f>
        <v/>
      </c>
      <c r="AE493" s="24" t="str" cm="1">
        <f t="array" ref="AE493">_xlfn.IFNA(_xlfn.XLOOKUP(表格1[[#This Row],[Series NO]],'依TP NO.篩選'!A:A,'依TP NO.篩選'!R:R,,0),_xlfn.XLOOKUP(VALUE(表格1[[#This Row],[Series NO]]),VALUE('依TP NO.篩選'!A:A),'依TP NO.篩選'!R:R,,0))</f>
        <v>R242V1-Trim</v>
      </c>
      <c r="AF493" s="24" t="str">
        <f>_xlfn.XLOOKUP(表格1[[#This Row],[系統]],介質清單!A:A,介質清單!B:B,,0)</f>
        <v>Trim</v>
      </c>
      <c r="AG493" s="25" t="str">
        <f>IFERROR(_xlfn.XLOOKUP(表格1[[#This Row],[Line_No]],管道特性一覽表!A:A,管道特性一覽表!R:R,,0),"")</f>
        <v/>
      </c>
      <c r="AH493" s="22"/>
      <c r="AI493" s="24"/>
      <c r="AJ49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93" s="2" t="str" cm="1">
        <f t="array" ref="AK493">IFERROR(_xlfn.TEXTJOIN("-",TRUE,INDEX(_xlfn.TEXTSPLIT(B493,"-"),1),INDEX(_xlfn.TEXTSPLIT(B493,"-"),2),INDEX(_xlfn.TEXTSPLIT(B493,"-"),4),INDEX(_xlfn.TEXTSPLIT(B493,"-"),5)),_xlfn.TEXTJOIN("-",TRUE,_xlfn.XLOOKUP(VALUE(INDEX(_xlfn.TEXTSPLIT(B493,"-"),4)),'DN轉換表(必要)'!A:A,'DN轉換表(必要)'!B:B,,0),INDEX(_xlfn.TEXTSPLIT(B493,"-"),1),INDEX(_xlfn.TEXTSPLIT(B493,"-"),2),INDEX(_xlfn.TEXTSPLIT(B493,"-"),3),INDEX(_xlfn.TEXTSPLIT(B493,"-"),4),INDEX(_xlfn.TEXTSPLIT(B493,"-"),5)))</f>
        <v>PG-R2402-AA1B-NA</v>
      </c>
      <c r="AL493" s="2" t="str">
        <f>IF(ISNUMBER(IFERROR(_xlfn.XLOOKUP(表格1[[#This Row],[Line_No]],'TEMP VALUE'!A:A,'DRAWING LIST'!A:A,,0),"")),"v","")</f>
        <v/>
      </c>
      <c r="AM493" s="2" t="str">
        <f>_xlfn.XLOOKUP(表格1[[#This Row],[Series NO]], 版本控制!$A:$A, 版本控制!$E:$E, , 0, -1)</f>
        <v>啟用</v>
      </c>
    </row>
    <row r="494" spans="1:39" hidden="1">
      <c r="A494" s="18">
        <f>'圖號清單-114.04.25'!A494</f>
        <v>490</v>
      </c>
      <c r="B494" s="14" t="str">
        <f>_xlfn.XLOOKUP(表格1[[#This Row],[Series NO]],'圖號清單-114.04.25'!A:A,'圖號清單-114.04.25'!B:B,,0)</f>
        <v>PG-R2403-25-AA1B-NA</v>
      </c>
      <c r="C494" s="3" t="str">
        <f>COUNTIF($AK$2:AK494, AK494) &amp; "/" &amp; COUNTIF($AK$2:$AK$3003, AK494)</f>
        <v>1/1</v>
      </c>
      <c r="D494" s="3" t="str">
        <f t="shared" si="16"/>
        <v>PG-R2403-25-AA1B-NA</v>
      </c>
      <c r="E494" s="14" t="str" cm="1">
        <f t="array" ref="E494">IFERROR(_xlfn.TEXTJOIN("-",TRUE,_xlfn.XLOOKUP(VALUE(INDEX(_xlfn.TEXTSPLIT(B494,"-"),3)),'DN轉換表(必要)'!A:A,'DN轉換表(必要)'!B:B,,0),INDEX(_xlfn.TEXTSPLIT(B494,"-"),1),INDEX(_xlfn.TEXTSPLIT(B494,"-"),2),INDEX(_xlfn.TEXTSPLIT(B494,"-"),4),INDEX(_xlfn.TEXTSPLIT(B494,"-"),5)),_xlfn.TEXTJOIN("-",TRUE,_xlfn.XLOOKUP(VALUE(INDEX(_xlfn.TEXTSPLIT(B494,"-"),4)),'DN轉換表(必要)'!A:A,'DN轉換表(必要)'!B:B,,0),INDEX(_xlfn.TEXTSPLIT(B494,"-"),1),INDEX(_xlfn.TEXTSPLIT(B494,"-"),2),INDEX(_xlfn.TEXTSPLIT(B494,"-"),3),INDEX(_xlfn.TEXTSPLIT(B494,"-"),4),INDEX(_xlfn.TEXTSPLIT(B494,"-"),5)))</f>
        <v>1"-PG-R2403-AA1B-NA</v>
      </c>
      <c r="F494" s="3" t="str">
        <f>IFERROR(_xlfn.XLOOKUP(_xlfn.CONCAT(表格1[[#This Row],[Series NO]],"_",SUBSTITUTE(F$1,"REV.","")),版本控制!$F:$F,版本控制!$C:$C,,0),"")</f>
        <v>04/22/'25</v>
      </c>
      <c r="G494" s="3" t="str">
        <f>IFERROR(_xlfn.XLOOKUP(_xlfn.CONCAT(表格1[[#This Row],[Series NO]],"_",SUBSTITUTE(G$1,"REV.","")),版本控制!$F:$F,版本控制!$C:$C,,0),"")</f>
        <v/>
      </c>
      <c r="H494" s="3" t="str">
        <f>IFERROR(_xlfn.XLOOKUP(_xlfn.CONCAT(表格1[[#This Row],[Series NO]],"_",SUBSTITUTE(H$1,"REV.","")),版本控制!$F:$F,版本控制!$C:$C,,0),"")</f>
        <v/>
      </c>
      <c r="I494" s="3" t="str">
        <f>IFERROR(_xlfn.XLOOKUP(_xlfn.CONCAT(表格1[[#This Row],[Series NO]],"_",SUBSTITUTE(I$1,"REV.","")),版本控制!$F:$F,版本控制!$C:$C,,0),"")</f>
        <v/>
      </c>
      <c r="J494" s="3" t="str">
        <f>IFERROR(_xlfn.XLOOKUP(_xlfn.CONCAT(表格1[[#This Row],[Series NO]],"_",SUBSTITUTE(J$1,"REV.","")),版本控制!$F:$F,版本控制!$C:$C,,0),"")</f>
        <v/>
      </c>
      <c r="K494" s="3" t="str" cm="1">
        <f t="array" ref="K494">INDEX(F$1:J$1,1,MATCH(1,1/($F494:J494&lt;&gt;"")))</f>
        <v>REV.1</v>
      </c>
      <c r="L494" s="3" t="str" cm="1">
        <f t="array" ref="L494">LOOKUP(2,1/($F494:J494&lt;&gt;""),$F494:J494)</f>
        <v>04/22/'25</v>
      </c>
      <c r="M494" s="3"/>
      <c r="N494" s="3" t="str">
        <f t="shared" si="17"/>
        <v>0490</v>
      </c>
      <c r="O494" s="28"/>
      <c r="P494" s="15"/>
      <c r="Q494" s="22" cm="1">
        <f t="array" ref="Q494">_xlfn.XLOOKUP(INDEX(_xlfn.TEXTSPLIT(表格1[[#This Row],[LINE   NUMBER]],"-"),1),'DN轉換表(必要)'!B:B,'DN轉換表(必要)'!C:C,,0)</f>
        <v>1</v>
      </c>
      <c r="R494" s="22" t="str" cm="1">
        <f t="array" ref="R494">IF(IFERROR(MATCH(INDEX(_xlfn.TEXTSPLIT(表格1[[#This Row],[LINE   NUMBER]],"-"),2),介質清單!I:I,0)&gt;=1,FALSE),"Trim",INDEX(_xlfn.TEXTSPLIT(表格1[[#This Row],[LINE   NUMBER]],"-"),2))</f>
        <v>Trim</v>
      </c>
      <c r="S494" s="22" t="str" cm="1">
        <f t="array" ref="S49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PG-R2403</v>
      </c>
      <c r="T494" s="22" t="str" cm="1">
        <f t="array" ref="T494">IF(LEN(INDEX(_xlfn.TEXTSPLIT(表格1[[#This Row],[LINE   NUMBER]],"-"),4))=4,INDEX(_xlfn.TEXTSPLIT(表格1[[#This Row],[LINE   NUMBER]],"-"),4),IF(LEN(MID(E494,FIND("AA",E494,1),4))=4,MID(E494,FIND("AA",E494,1),4),"Wrong"))</f>
        <v>AA1B</v>
      </c>
      <c r="U494" s="22" t="str" cm="1">
        <f t="array" ref="U49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94" s="22" t="str">
        <f>_xlfn.XLOOKUP(表格1[[#This Row],[級數]],管道等级索引表!B:B,管道等级索引表!G:G,,0)</f>
        <v>A106 Gr.B
API 5L Gr.B
SAWH</v>
      </c>
      <c r="W494" s="22" t="s">
        <v>5</v>
      </c>
      <c r="X494" s="22"/>
      <c r="Y494" s="22"/>
      <c r="Z494" s="22" t="str">
        <f>_xlfn.CONCAT(表格1[[#This Row],[系統]],"-",表格1[[#This Row],[編號]])</f>
        <v>Trim-PG-R2403</v>
      </c>
      <c r="AA494" s="22"/>
      <c r="AB494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9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94" s="24" t="str">
        <f>IFERROR(_xlfn.XLOOKUP(表格1[[#This Row],[Line_No]],管道特性一覽表!A:A,管道特性一覽表!P:P,,0),"")</f>
        <v/>
      </c>
      <c r="AE494" s="24" t="str" cm="1">
        <f t="array" ref="AE494">_xlfn.IFNA(_xlfn.XLOOKUP(表格1[[#This Row],[Series NO]],'依TP NO.篩選'!A:A,'依TP NO.篩選'!R:R,,0),_xlfn.XLOOKUP(VALUE(表格1[[#This Row],[Series NO]]),VALUE('依TP NO.篩選'!A:A),'依TP NO.篩選'!R:R,,0))</f>
        <v>R242F1-Trim</v>
      </c>
      <c r="AF494" s="24" t="str">
        <f>_xlfn.XLOOKUP(表格1[[#This Row],[系統]],介質清單!A:A,介質清單!B:B,,0)</f>
        <v>Trim</v>
      </c>
      <c r="AG494" s="25" t="str">
        <f>IFERROR(_xlfn.XLOOKUP(表格1[[#This Row],[Line_No]],管道特性一覽表!A:A,管道特性一覽表!R:R,,0),"")</f>
        <v/>
      </c>
      <c r="AH494" s="22"/>
      <c r="AI494" s="24"/>
      <c r="AJ49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94" s="2" t="str" cm="1">
        <f t="array" ref="AK494">IFERROR(_xlfn.TEXTJOIN("-",TRUE,INDEX(_xlfn.TEXTSPLIT(B494,"-"),1),INDEX(_xlfn.TEXTSPLIT(B494,"-"),2),INDEX(_xlfn.TEXTSPLIT(B494,"-"),4),INDEX(_xlfn.TEXTSPLIT(B494,"-"),5)),_xlfn.TEXTJOIN("-",TRUE,_xlfn.XLOOKUP(VALUE(INDEX(_xlfn.TEXTSPLIT(B494,"-"),4)),'DN轉換表(必要)'!A:A,'DN轉換表(必要)'!B:B,,0),INDEX(_xlfn.TEXTSPLIT(B494,"-"),1),INDEX(_xlfn.TEXTSPLIT(B494,"-"),2),INDEX(_xlfn.TEXTSPLIT(B494,"-"),3),INDEX(_xlfn.TEXTSPLIT(B494,"-"),4),INDEX(_xlfn.TEXTSPLIT(B494,"-"),5)))</f>
        <v>PG-R2403-AA1B-NA</v>
      </c>
      <c r="AL494" s="2" t="str">
        <f>IF(ISNUMBER(IFERROR(_xlfn.XLOOKUP(表格1[[#This Row],[Line_No]],'TEMP VALUE'!A:A,'DRAWING LIST'!A:A,,0),"")),"v","")</f>
        <v/>
      </c>
      <c r="AM494" s="2" t="str">
        <f>_xlfn.XLOOKUP(表格1[[#This Row],[Series NO]], 版本控制!$A:$A, 版本控制!$E:$E, , 0, -1)</f>
        <v>啟用</v>
      </c>
    </row>
    <row r="495" spans="1:39" hidden="1">
      <c r="A495" s="18">
        <f>'圖號清單-114.04.25'!A495</f>
        <v>491</v>
      </c>
      <c r="B495" s="14" t="str">
        <f>_xlfn.XLOOKUP(表格1[[#This Row],[Series NO]],'圖號清單-114.04.25'!A:A,'圖號清單-114.04.25'!B:B,,0)</f>
        <v>PG-R2404-25-AA1B-NA</v>
      </c>
      <c r="C495" s="3" t="str">
        <f>COUNTIF($AK$2:AK495, AK495) &amp; "/" &amp; COUNTIF($AK$2:$AK$3003, AK495)</f>
        <v>1/1</v>
      </c>
      <c r="D495" s="3" t="str">
        <f t="shared" si="16"/>
        <v>PG-R2404-25-AA1B-NA</v>
      </c>
      <c r="E495" s="14" t="str" cm="1">
        <f t="array" ref="E495">IFERROR(_xlfn.TEXTJOIN("-",TRUE,_xlfn.XLOOKUP(VALUE(INDEX(_xlfn.TEXTSPLIT(B495,"-"),3)),'DN轉換表(必要)'!A:A,'DN轉換表(必要)'!B:B,,0),INDEX(_xlfn.TEXTSPLIT(B495,"-"),1),INDEX(_xlfn.TEXTSPLIT(B495,"-"),2),INDEX(_xlfn.TEXTSPLIT(B495,"-"),4),INDEX(_xlfn.TEXTSPLIT(B495,"-"),5)),_xlfn.TEXTJOIN("-",TRUE,_xlfn.XLOOKUP(VALUE(INDEX(_xlfn.TEXTSPLIT(B495,"-"),4)),'DN轉換表(必要)'!A:A,'DN轉換表(必要)'!B:B,,0),INDEX(_xlfn.TEXTSPLIT(B495,"-"),1),INDEX(_xlfn.TEXTSPLIT(B495,"-"),2),INDEX(_xlfn.TEXTSPLIT(B495,"-"),3),INDEX(_xlfn.TEXTSPLIT(B495,"-"),4),INDEX(_xlfn.TEXTSPLIT(B495,"-"),5)))</f>
        <v>1"-PG-R2404-AA1B-NA</v>
      </c>
      <c r="F495" s="3" t="str">
        <f>IFERROR(_xlfn.XLOOKUP(_xlfn.CONCAT(表格1[[#This Row],[Series NO]],"_",SUBSTITUTE(F$1,"REV.","")),版本控制!$F:$F,版本控制!$C:$C,,0),"")</f>
        <v>04/22/'25</v>
      </c>
      <c r="G495" s="3" t="str">
        <f>IFERROR(_xlfn.XLOOKUP(_xlfn.CONCAT(表格1[[#This Row],[Series NO]],"_",SUBSTITUTE(G$1,"REV.","")),版本控制!$F:$F,版本控制!$C:$C,,0),"")</f>
        <v/>
      </c>
      <c r="H495" s="3" t="str">
        <f>IFERROR(_xlfn.XLOOKUP(_xlfn.CONCAT(表格1[[#This Row],[Series NO]],"_",SUBSTITUTE(H$1,"REV.","")),版本控制!$F:$F,版本控制!$C:$C,,0),"")</f>
        <v/>
      </c>
      <c r="I495" s="3" t="str">
        <f>IFERROR(_xlfn.XLOOKUP(_xlfn.CONCAT(表格1[[#This Row],[Series NO]],"_",SUBSTITUTE(I$1,"REV.","")),版本控制!$F:$F,版本控制!$C:$C,,0),"")</f>
        <v/>
      </c>
      <c r="J495" s="3" t="str">
        <f>IFERROR(_xlfn.XLOOKUP(_xlfn.CONCAT(表格1[[#This Row],[Series NO]],"_",SUBSTITUTE(J$1,"REV.","")),版本控制!$F:$F,版本控制!$C:$C,,0),"")</f>
        <v/>
      </c>
      <c r="K495" s="3" t="str" cm="1">
        <f t="array" ref="K495">INDEX(F$1:J$1,1,MATCH(1,1/($F495:J495&lt;&gt;"")))</f>
        <v>REV.1</v>
      </c>
      <c r="L495" s="3" t="str" cm="1">
        <f t="array" ref="L495">LOOKUP(2,1/($F495:J495&lt;&gt;""),$F495:J495)</f>
        <v>04/22/'25</v>
      </c>
      <c r="M495" s="3"/>
      <c r="N495" s="3" t="str">
        <f t="shared" si="17"/>
        <v>0491</v>
      </c>
      <c r="O495" s="28"/>
      <c r="P495" s="15"/>
      <c r="Q495" s="22" cm="1">
        <f t="array" ref="Q495">_xlfn.XLOOKUP(INDEX(_xlfn.TEXTSPLIT(表格1[[#This Row],[LINE   NUMBER]],"-"),1),'DN轉換表(必要)'!B:B,'DN轉換表(必要)'!C:C,,0)</f>
        <v>1</v>
      </c>
      <c r="R495" s="22" t="str" cm="1">
        <f t="array" ref="R495">IF(IFERROR(MATCH(INDEX(_xlfn.TEXTSPLIT(表格1[[#This Row],[LINE   NUMBER]],"-"),2),介質清單!I:I,0)&gt;=1,FALSE),"Trim",INDEX(_xlfn.TEXTSPLIT(表格1[[#This Row],[LINE   NUMBER]],"-"),2))</f>
        <v>Trim</v>
      </c>
      <c r="S495" s="22" t="str" cm="1">
        <f t="array" ref="S49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PG-R2404</v>
      </c>
      <c r="T495" s="22" t="str" cm="1">
        <f t="array" ref="T495">IF(LEN(INDEX(_xlfn.TEXTSPLIT(表格1[[#This Row],[LINE   NUMBER]],"-"),4))=4,INDEX(_xlfn.TEXTSPLIT(表格1[[#This Row],[LINE   NUMBER]],"-"),4),IF(LEN(MID(E495,FIND("AA",E495,1),4))=4,MID(E495,FIND("AA",E495,1),4),"Wrong"))</f>
        <v>AA1B</v>
      </c>
      <c r="U495" s="22" t="str" cm="1">
        <f t="array" ref="U49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95" s="22" t="str">
        <f>_xlfn.XLOOKUP(表格1[[#This Row],[級數]],管道等级索引表!B:B,管道等级索引表!G:G,,0)</f>
        <v>A106 Gr.B
API 5L Gr.B
SAWH</v>
      </c>
      <c r="W495" s="22" t="s">
        <v>5</v>
      </c>
      <c r="X495" s="22"/>
      <c r="Y495" s="22"/>
      <c r="Z495" s="22" t="str">
        <f>_xlfn.CONCAT(表格1[[#This Row],[系統]],"-",表格1[[#This Row],[編號]])</f>
        <v>Trim-PG-R2404</v>
      </c>
      <c r="AA495" s="22"/>
      <c r="AB49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9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95" s="24" t="str">
        <f>IFERROR(_xlfn.XLOOKUP(表格1[[#This Row],[Line_No]],管道特性一覽表!A:A,管道特性一覽表!P:P,,0),"")</f>
        <v/>
      </c>
      <c r="AE495" s="24" t="str" cm="1">
        <f t="array" ref="AE495">_xlfn.IFNA(_xlfn.XLOOKUP(表格1[[#This Row],[Series NO]],'依TP NO.篩選'!A:A,'依TP NO.篩選'!R:R,,0),_xlfn.XLOOKUP(VALUE(表格1[[#This Row],[Series NO]]),VALUE('依TP NO.篩選'!A:A),'依TP NO.篩選'!R:R,,0))</f>
        <v>R242F1-Trim</v>
      </c>
      <c r="AF495" s="24" t="str">
        <f>_xlfn.XLOOKUP(表格1[[#This Row],[系統]],介質清單!A:A,介質清單!B:B,,0)</f>
        <v>Trim</v>
      </c>
      <c r="AG495" s="25" t="str">
        <f>IFERROR(_xlfn.XLOOKUP(表格1[[#This Row],[Line_No]],管道特性一覽表!A:A,管道特性一覽表!R:R,,0),"")</f>
        <v/>
      </c>
      <c r="AH495" s="22"/>
      <c r="AI495" s="24"/>
      <c r="AJ49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95" s="2" t="str" cm="1">
        <f t="array" ref="AK495">IFERROR(_xlfn.TEXTJOIN("-",TRUE,INDEX(_xlfn.TEXTSPLIT(B495,"-"),1),INDEX(_xlfn.TEXTSPLIT(B495,"-"),2),INDEX(_xlfn.TEXTSPLIT(B495,"-"),4),INDEX(_xlfn.TEXTSPLIT(B495,"-"),5)),_xlfn.TEXTJOIN("-",TRUE,_xlfn.XLOOKUP(VALUE(INDEX(_xlfn.TEXTSPLIT(B495,"-"),4)),'DN轉換表(必要)'!A:A,'DN轉換表(必要)'!B:B,,0),INDEX(_xlfn.TEXTSPLIT(B495,"-"),1),INDEX(_xlfn.TEXTSPLIT(B495,"-"),2),INDEX(_xlfn.TEXTSPLIT(B495,"-"),3),INDEX(_xlfn.TEXTSPLIT(B495,"-"),4),INDEX(_xlfn.TEXTSPLIT(B495,"-"),5)))</f>
        <v>PG-R2404-AA1B-NA</v>
      </c>
      <c r="AL495" s="2" t="str">
        <f>IF(ISNUMBER(IFERROR(_xlfn.XLOOKUP(表格1[[#This Row],[Line_No]],'TEMP VALUE'!A:A,'DRAWING LIST'!A:A,,0),"")),"v","")</f>
        <v/>
      </c>
      <c r="AM495" s="2" t="str">
        <f>_xlfn.XLOOKUP(表格1[[#This Row],[Series NO]], 版本控制!$A:$A, 版本控制!$E:$E, , 0, -1)</f>
        <v>啟用</v>
      </c>
    </row>
    <row r="496" spans="1:39" hidden="1">
      <c r="A496" s="18">
        <f>'圖號清單-114.04.25'!A496</f>
        <v>492</v>
      </c>
      <c r="B496" s="14" t="str">
        <f>_xlfn.XLOOKUP(表格1[[#This Row],[Series NO]],'圖號清單-114.04.25'!A:A,'圖號清單-114.04.25'!B:B,,0)</f>
        <v>PT-R1001-15-AA1E-NA</v>
      </c>
      <c r="C496" s="3" t="str">
        <f>COUNTIF($AK$2:AK496, AK496) &amp; "/" &amp; COUNTIF($AK$2:$AK$3003, AK496)</f>
        <v>1/1</v>
      </c>
      <c r="D496" s="3" t="str">
        <f t="shared" si="16"/>
        <v>PT-R1001-15-AA1E-NA</v>
      </c>
      <c r="E496" s="14" t="str" cm="1">
        <f t="array" ref="E496">IFERROR(_xlfn.TEXTJOIN("-",TRUE,_xlfn.XLOOKUP(VALUE(INDEX(_xlfn.TEXTSPLIT(B496,"-"),3)),'DN轉換表(必要)'!A:A,'DN轉換表(必要)'!B:B,,0),INDEX(_xlfn.TEXTSPLIT(B496,"-"),1),INDEX(_xlfn.TEXTSPLIT(B496,"-"),2),INDEX(_xlfn.TEXTSPLIT(B496,"-"),4),INDEX(_xlfn.TEXTSPLIT(B496,"-"),5)),_xlfn.TEXTJOIN("-",TRUE,_xlfn.XLOOKUP(VALUE(INDEX(_xlfn.TEXTSPLIT(B496,"-"),4)),'DN轉換表(必要)'!A:A,'DN轉換表(必要)'!B:B,,0),INDEX(_xlfn.TEXTSPLIT(B496,"-"),1),INDEX(_xlfn.TEXTSPLIT(B496,"-"),2),INDEX(_xlfn.TEXTSPLIT(B496,"-"),3),INDEX(_xlfn.TEXTSPLIT(B496,"-"),4),INDEX(_xlfn.TEXTSPLIT(B496,"-"),5)))</f>
        <v>1/2"-PT-R1001-AA1E-NA</v>
      </c>
      <c r="F496" s="3" t="str">
        <f>IFERROR(_xlfn.XLOOKUP(_xlfn.CONCAT(表格1[[#This Row],[Series NO]],"_",SUBSTITUTE(F$1,"REV.","")),版本控制!$F:$F,版本控制!$C:$C,,0),"")</f>
        <v>04/22/'25</v>
      </c>
      <c r="G496" s="3" t="str">
        <f>IFERROR(_xlfn.XLOOKUP(_xlfn.CONCAT(表格1[[#This Row],[Series NO]],"_",SUBSTITUTE(G$1,"REV.","")),版本控制!$F:$F,版本控制!$C:$C,,0),"")</f>
        <v>06/17/'25</v>
      </c>
      <c r="H496" s="3" t="str">
        <f>IFERROR(_xlfn.XLOOKUP(_xlfn.CONCAT(表格1[[#This Row],[Series NO]],"_",SUBSTITUTE(H$1,"REV.","")),版本控制!$F:$F,版本控制!$C:$C,,0),"")</f>
        <v/>
      </c>
      <c r="I496" s="3" t="str">
        <f>IFERROR(_xlfn.XLOOKUP(_xlfn.CONCAT(表格1[[#This Row],[Series NO]],"_",SUBSTITUTE(I$1,"REV.","")),版本控制!$F:$F,版本控制!$C:$C,,0),"")</f>
        <v/>
      </c>
      <c r="J496" s="3" t="str">
        <f>IFERROR(_xlfn.XLOOKUP(_xlfn.CONCAT(表格1[[#This Row],[Series NO]],"_",SUBSTITUTE(J$1,"REV.","")),版本控制!$F:$F,版本控制!$C:$C,,0),"")</f>
        <v/>
      </c>
      <c r="K496" s="3" t="str" cm="1">
        <f t="array" ref="K496">INDEX(F$1:J$1,1,MATCH(1,1/($F496:J496&lt;&gt;"")))</f>
        <v>REV.2</v>
      </c>
      <c r="L496" s="3" t="str" cm="1">
        <f t="array" ref="L496">LOOKUP(2,1/($F496:J496&lt;&gt;""),$F496:J496)</f>
        <v>06/17/'25</v>
      </c>
      <c r="M496" s="3"/>
      <c r="N496" s="3" t="str">
        <f t="shared" si="17"/>
        <v>0492</v>
      </c>
      <c r="O496" s="28"/>
      <c r="P496" s="15"/>
      <c r="Q496" s="22" cm="1">
        <f t="array" ref="Q496">_xlfn.XLOOKUP(INDEX(_xlfn.TEXTSPLIT(表格1[[#This Row],[LINE   NUMBER]],"-"),1),'DN轉換表(必要)'!B:B,'DN轉換表(必要)'!C:C,,0)</f>
        <v>0.5</v>
      </c>
      <c r="R496" s="22" t="str" cm="1">
        <f t="array" ref="R496">IF(IFERROR(MATCH(INDEX(_xlfn.TEXTSPLIT(表格1[[#This Row],[LINE   NUMBER]],"-"),2),介質清單!I:I,0)&gt;=1,FALSE),"Trim",INDEX(_xlfn.TEXTSPLIT(表格1[[#This Row],[LINE   NUMBER]],"-"),2))</f>
        <v>Trim</v>
      </c>
      <c r="S496" s="22" t="str" cm="1">
        <f t="array" ref="S49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PT-R1001</v>
      </c>
      <c r="T496" s="22" t="str" cm="1">
        <f t="array" ref="T496">IF(LEN(INDEX(_xlfn.TEXTSPLIT(表格1[[#This Row],[LINE   NUMBER]],"-"),4))=4,INDEX(_xlfn.TEXTSPLIT(表格1[[#This Row],[LINE   NUMBER]],"-"),4),IF(LEN(MID(E496,FIND("AA",E496,1),4))=4,MID(E496,FIND("AA",E496,1),4),"Wrong"))</f>
        <v>AA1E</v>
      </c>
      <c r="U496" s="22" t="str" cm="1">
        <f t="array" ref="U49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96" s="22" t="str">
        <f>_xlfn.XLOOKUP(表格1[[#This Row],[級數]],管道等级索引表!B:B,管道等级索引表!G:G,,0)</f>
        <v>TP304</v>
      </c>
      <c r="W496" s="22" t="s">
        <v>5</v>
      </c>
      <c r="X496" s="22"/>
      <c r="Y496" s="22"/>
      <c r="Z496" s="22" t="str">
        <f>_xlfn.CONCAT(表格1[[#This Row],[系統]],"-",表格1[[#This Row],[編號]])</f>
        <v>Trim-PT-R1001</v>
      </c>
      <c r="AA496" s="22"/>
      <c r="AB496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9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96" s="24" t="str">
        <f>IFERROR(_xlfn.XLOOKUP(表格1[[#This Row],[Line_No]],管道特性一覽表!A:A,管道特性一覽表!P:P,,0),"")</f>
        <v/>
      </c>
      <c r="AE496" s="24" t="str" cm="1">
        <f t="array" ref="AE496">_xlfn.IFNA(_xlfn.XLOOKUP(表格1[[#This Row],[Series NO]],'依TP NO.篩選'!A:A,'依TP NO.篩選'!R:R,,0),_xlfn.XLOOKUP(VALUE(表格1[[#This Row],[Series NO]]),VALUE('依TP NO.篩選'!A:A),'依TP NO.篩選'!R:R,,0))</f>
        <v>FG-01</v>
      </c>
      <c r="AF496" s="24" t="str">
        <f>_xlfn.XLOOKUP(表格1[[#This Row],[系統]],介質清單!A:A,介質清單!B:B,,0)</f>
        <v>Trim</v>
      </c>
      <c r="AG496" s="25" t="str">
        <f>IFERROR(_xlfn.XLOOKUP(表格1[[#This Row],[Line_No]],管道特性一覽表!A:A,管道特性一覽表!R:R,,0),"")</f>
        <v/>
      </c>
      <c r="AH496" s="22" t="s">
        <v>3433</v>
      </c>
      <c r="AI496" s="24"/>
      <c r="AJ49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96" s="2" t="str" cm="1">
        <f t="array" ref="AK496">IFERROR(_xlfn.TEXTJOIN("-",TRUE,INDEX(_xlfn.TEXTSPLIT(B496,"-"),1),INDEX(_xlfn.TEXTSPLIT(B496,"-"),2),INDEX(_xlfn.TEXTSPLIT(B496,"-"),4),INDEX(_xlfn.TEXTSPLIT(B496,"-"),5)),_xlfn.TEXTJOIN("-",TRUE,_xlfn.XLOOKUP(VALUE(INDEX(_xlfn.TEXTSPLIT(B496,"-"),4)),'DN轉換表(必要)'!A:A,'DN轉換表(必要)'!B:B,,0),INDEX(_xlfn.TEXTSPLIT(B496,"-"),1),INDEX(_xlfn.TEXTSPLIT(B496,"-"),2),INDEX(_xlfn.TEXTSPLIT(B496,"-"),3),INDEX(_xlfn.TEXTSPLIT(B496,"-"),4),INDEX(_xlfn.TEXTSPLIT(B496,"-"),5)))</f>
        <v>PT-R1001-AA1E-NA</v>
      </c>
      <c r="AL496" s="2" t="str">
        <f>IF(ISNUMBER(IFERROR(_xlfn.XLOOKUP(表格1[[#This Row],[Line_No]],'TEMP VALUE'!A:A,'DRAWING LIST'!A:A,,0),"")),"v","")</f>
        <v/>
      </c>
      <c r="AM496" s="2" t="str">
        <f>_xlfn.XLOOKUP(表格1[[#This Row],[Series NO]], 版本控制!$A:$A, 版本控制!$E:$E, , 0, -1)</f>
        <v>啟用</v>
      </c>
    </row>
    <row r="497" spans="1:39" hidden="1">
      <c r="A497" s="18">
        <f>'圖號清單-114.04.25'!A497</f>
        <v>493</v>
      </c>
      <c r="B497" s="14" t="str">
        <f>_xlfn.XLOOKUP(表格1[[#This Row],[Series NO]],'圖號清單-114.04.25'!A:A,'圖號清單-114.04.25'!B:B,,0)</f>
        <v>PT-R1003-15-AA1E-NA</v>
      </c>
      <c r="C497" s="3" t="str">
        <f>COUNTIF($AK$2:AK497, AK497) &amp; "/" &amp; COUNTIF($AK$2:$AK$3003, AK497)</f>
        <v>1/1</v>
      </c>
      <c r="D497" s="3" t="str">
        <f t="shared" si="16"/>
        <v>PT-R1003-15-AA1E-NA</v>
      </c>
      <c r="E497" s="14" t="str" cm="1">
        <f t="array" ref="E497">IFERROR(_xlfn.TEXTJOIN("-",TRUE,_xlfn.XLOOKUP(VALUE(INDEX(_xlfn.TEXTSPLIT(B497,"-"),3)),'DN轉換表(必要)'!A:A,'DN轉換表(必要)'!B:B,,0),INDEX(_xlfn.TEXTSPLIT(B497,"-"),1),INDEX(_xlfn.TEXTSPLIT(B497,"-"),2),INDEX(_xlfn.TEXTSPLIT(B497,"-"),4),INDEX(_xlfn.TEXTSPLIT(B497,"-"),5)),_xlfn.TEXTJOIN("-",TRUE,_xlfn.XLOOKUP(VALUE(INDEX(_xlfn.TEXTSPLIT(B497,"-"),4)),'DN轉換表(必要)'!A:A,'DN轉換表(必要)'!B:B,,0),INDEX(_xlfn.TEXTSPLIT(B497,"-"),1),INDEX(_xlfn.TEXTSPLIT(B497,"-"),2),INDEX(_xlfn.TEXTSPLIT(B497,"-"),3),INDEX(_xlfn.TEXTSPLIT(B497,"-"),4),INDEX(_xlfn.TEXTSPLIT(B497,"-"),5)))</f>
        <v>1/2"-PT-R1003-AA1E-NA</v>
      </c>
      <c r="F497" s="3" t="str">
        <f>IFERROR(_xlfn.XLOOKUP(_xlfn.CONCAT(表格1[[#This Row],[Series NO]],"_",SUBSTITUTE(F$1,"REV.","")),版本控制!$F:$F,版本控制!$C:$C,,0),"")</f>
        <v>04/22/'25</v>
      </c>
      <c r="G497" s="3" t="str">
        <f>IFERROR(_xlfn.XLOOKUP(_xlfn.CONCAT(表格1[[#This Row],[Series NO]],"_",SUBSTITUTE(G$1,"REV.","")),版本控制!$F:$F,版本控制!$C:$C,,0),"")</f>
        <v>06/17/'25</v>
      </c>
      <c r="H497" s="3" t="str">
        <f>IFERROR(_xlfn.XLOOKUP(_xlfn.CONCAT(表格1[[#This Row],[Series NO]],"_",SUBSTITUTE(H$1,"REV.","")),版本控制!$F:$F,版本控制!$C:$C,,0),"")</f>
        <v/>
      </c>
      <c r="I497" s="3" t="str">
        <f>IFERROR(_xlfn.XLOOKUP(_xlfn.CONCAT(表格1[[#This Row],[Series NO]],"_",SUBSTITUTE(I$1,"REV.","")),版本控制!$F:$F,版本控制!$C:$C,,0),"")</f>
        <v/>
      </c>
      <c r="J497" s="3" t="str">
        <f>IFERROR(_xlfn.XLOOKUP(_xlfn.CONCAT(表格1[[#This Row],[Series NO]],"_",SUBSTITUTE(J$1,"REV.","")),版本控制!$F:$F,版本控制!$C:$C,,0),"")</f>
        <v/>
      </c>
      <c r="K497" s="3" t="str" cm="1">
        <f t="array" ref="K497">INDEX(F$1:J$1,1,MATCH(1,1/($F497:J497&lt;&gt;"")))</f>
        <v>REV.2</v>
      </c>
      <c r="L497" s="3" t="str" cm="1">
        <f t="array" ref="L497">LOOKUP(2,1/($F497:J497&lt;&gt;""),$F497:J497)</f>
        <v>06/17/'25</v>
      </c>
      <c r="M497" s="3"/>
      <c r="N497" s="3" t="str">
        <f t="shared" si="17"/>
        <v>0493</v>
      </c>
      <c r="O497" s="28"/>
      <c r="P497" s="15"/>
      <c r="Q497" s="22" cm="1">
        <f t="array" ref="Q497">_xlfn.XLOOKUP(INDEX(_xlfn.TEXTSPLIT(表格1[[#This Row],[LINE   NUMBER]],"-"),1),'DN轉換表(必要)'!B:B,'DN轉換表(必要)'!C:C,,0)</f>
        <v>0.5</v>
      </c>
      <c r="R497" s="22" t="str" cm="1">
        <f t="array" ref="R497">IF(IFERROR(MATCH(INDEX(_xlfn.TEXTSPLIT(表格1[[#This Row],[LINE   NUMBER]],"-"),2),介質清單!I:I,0)&gt;=1,FALSE),"Trim",INDEX(_xlfn.TEXTSPLIT(表格1[[#This Row],[LINE   NUMBER]],"-"),2))</f>
        <v>Trim</v>
      </c>
      <c r="S497" s="22" t="str" cm="1">
        <f t="array" ref="S49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PT-R1003</v>
      </c>
      <c r="T497" s="22" t="str" cm="1">
        <f t="array" ref="T497">IF(LEN(INDEX(_xlfn.TEXTSPLIT(表格1[[#This Row],[LINE   NUMBER]],"-"),4))=4,INDEX(_xlfn.TEXTSPLIT(表格1[[#This Row],[LINE   NUMBER]],"-"),4),IF(LEN(MID(E497,FIND("AA",E497,1),4))=4,MID(E497,FIND("AA",E497,1),4),"Wrong"))</f>
        <v>AA1E</v>
      </c>
      <c r="U497" s="22" t="str" cm="1">
        <f t="array" ref="U49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97" s="22" t="str">
        <f>_xlfn.XLOOKUP(表格1[[#This Row],[級數]],管道等级索引表!B:B,管道等级索引表!G:G,,0)</f>
        <v>TP304</v>
      </c>
      <c r="W497" s="22" t="s">
        <v>5</v>
      </c>
      <c r="X497" s="22"/>
      <c r="Y497" s="22"/>
      <c r="Z497" s="22" t="str">
        <f>_xlfn.CONCAT(表格1[[#This Row],[系統]],"-",表格1[[#This Row],[編號]])</f>
        <v>Trim-PT-R1003</v>
      </c>
      <c r="AA497" s="22"/>
      <c r="AB497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9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97" s="24" t="str">
        <f>IFERROR(_xlfn.XLOOKUP(表格1[[#This Row],[Line_No]],管道特性一覽表!A:A,管道特性一覽表!P:P,,0),"")</f>
        <v/>
      </c>
      <c r="AE497" s="24" t="str" cm="1">
        <f t="array" ref="AE497">_xlfn.IFNA(_xlfn.XLOOKUP(表格1[[#This Row],[Series NO]],'依TP NO.篩選'!A:A,'依TP NO.篩選'!R:R,,0),_xlfn.XLOOKUP(VALUE(表格1[[#This Row],[Series NO]]),VALUE('依TP NO.篩選'!A:A),'依TP NO.篩選'!R:R,,0))</f>
        <v>FG-01</v>
      </c>
      <c r="AF497" s="24" t="str">
        <f>_xlfn.XLOOKUP(表格1[[#This Row],[系統]],介質清單!A:A,介質清單!B:B,,0)</f>
        <v>Trim</v>
      </c>
      <c r="AG497" s="25" t="str">
        <f>IFERROR(_xlfn.XLOOKUP(表格1[[#This Row],[Line_No]],管道特性一覽表!A:A,管道特性一覽表!R:R,,0),"")</f>
        <v/>
      </c>
      <c r="AH497" s="22" t="s">
        <v>3433</v>
      </c>
      <c r="AI497" s="24"/>
      <c r="AJ49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97" s="2" t="str" cm="1">
        <f t="array" ref="AK497">IFERROR(_xlfn.TEXTJOIN("-",TRUE,INDEX(_xlfn.TEXTSPLIT(B497,"-"),1),INDEX(_xlfn.TEXTSPLIT(B497,"-"),2),INDEX(_xlfn.TEXTSPLIT(B497,"-"),4),INDEX(_xlfn.TEXTSPLIT(B497,"-"),5)),_xlfn.TEXTJOIN("-",TRUE,_xlfn.XLOOKUP(VALUE(INDEX(_xlfn.TEXTSPLIT(B497,"-"),4)),'DN轉換表(必要)'!A:A,'DN轉換表(必要)'!B:B,,0),INDEX(_xlfn.TEXTSPLIT(B497,"-"),1),INDEX(_xlfn.TEXTSPLIT(B497,"-"),2),INDEX(_xlfn.TEXTSPLIT(B497,"-"),3),INDEX(_xlfn.TEXTSPLIT(B497,"-"),4),INDEX(_xlfn.TEXTSPLIT(B497,"-"),5)))</f>
        <v>PT-R1003-AA1E-NA</v>
      </c>
      <c r="AL497" s="2" t="str">
        <f>IF(ISNUMBER(IFERROR(_xlfn.XLOOKUP(表格1[[#This Row],[Line_No]],'TEMP VALUE'!A:A,'DRAWING LIST'!A:A,,0),"")),"v","")</f>
        <v/>
      </c>
      <c r="AM497" s="2" t="str">
        <f>_xlfn.XLOOKUP(表格1[[#This Row],[Series NO]], 版本控制!$A:$A, 版本控制!$E:$E, , 0, -1)</f>
        <v>啟用</v>
      </c>
    </row>
    <row r="498" spans="1:39" hidden="1">
      <c r="A498" s="18">
        <f>'圖號清單-114.04.25'!A498</f>
        <v>494</v>
      </c>
      <c r="B498" s="14" t="str">
        <f>_xlfn.XLOOKUP(表格1[[#This Row],[Series NO]],'圖號清單-114.04.25'!A:A,'圖號清單-114.04.25'!B:B,,0)</f>
        <v>PT-R1004-50-AA1E-NA</v>
      </c>
      <c r="C498" s="3" t="str">
        <f>COUNTIF($AK$2:AK498, AK498) &amp; "/" &amp; COUNTIF($AK$2:$AK$3003, AK498)</f>
        <v>1/1</v>
      </c>
      <c r="D498" s="3" t="str">
        <f t="shared" si="16"/>
        <v>PT-R1004-50-AA1E-NA</v>
      </c>
      <c r="E498" s="14" t="str" cm="1">
        <f t="array" ref="E498">IFERROR(_xlfn.TEXTJOIN("-",TRUE,_xlfn.XLOOKUP(VALUE(INDEX(_xlfn.TEXTSPLIT(B498,"-"),3)),'DN轉換表(必要)'!A:A,'DN轉換表(必要)'!B:B,,0),INDEX(_xlfn.TEXTSPLIT(B498,"-"),1),INDEX(_xlfn.TEXTSPLIT(B498,"-"),2),INDEX(_xlfn.TEXTSPLIT(B498,"-"),4),INDEX(_xlfn.TEXTSPLIT(B498,"-"),5)),_xlfn.TEXTJOIN("-",TRUE,_xlfn.XLOOKUP(VALUE(INDEX(_xlfn.TEXTSPLIT(B498,"-"),4)),'DN轉換表(必要)'!A:A,'DN轉換表(必要)'!B:B,,0),INDEX(_xlfn.TEXTSPLIT(B498,"-"),1),INDEX(_xlfn.TEXTSPLIT(B498,"-"),2),INDEX(_xlfn.TEXTSPLIT(B498,"-"),3),INDEX(_xlfn.TEXTSPLIT(B498,"-"),4),INDEX(_xlfn.TEXTSPLIT(B498,"-"),5)))</f>
        <v>2"-PT-R1004-AA1E-NA</v>
      </c>
      <c r="F498" s="3" t="str">
        <f>IFERROR(_xlfn.XLOOKUP(_xlfn.CONCAT(表格1[[#This Row],[Series NO]],"_",SUBSTITUTE(F$1,"REV.","")),版本控制!$F:$F,版本控制!$C:$C,,0),"")</f>
        <v>04/22/'25</v>
      </c>
      <c r="G498" s="3" t="str">
        <f>IFERROR(_xlfn.XLOOKUP(_xlfn.CONCAT(表格1[[#This Row],[Series NO]],"_",SUBSTITUTE(G$1,"REV.","")),版本控制!$F:$F,版本控制!$C:$C,,0),"")</f>
        <v/>
      </c>
      <c r="H498" s="3" t="str">
        <f>IFERROR(_xlfn.XLOOKUP(_xlfn.CONCAT(表格1[[#This Row],[Series NO]],"_",SUBSTITUTE(H$1,"REV.","")),版本控制!$F:$F,版本控制!$C:$C,,0),"")</f>
        <v/>
      </c>
      <c r="I498" s="3" t="str">
        <f>IFERROR(_xlfn.XLOOKUP(_xlfn.CONCAT(表格1[[#This Row],[Series NO]],"_",SUBSTITUTE(I$1,"REV.","")),版本控制!$F:$F,版本控制!$C:$C,,0),"")</f>
        <v/>
      </c>
      <c r="J498" s="3" t="str">
        <f>IFERROR(_xlfn.XLOOKUP(_xlfn.CONCAT(表格1[[#This Row],[Series NO]],"_",SUBSTITUTE(J$1,"REV.","")),版本控制!$F:$F,版本控制!$C:$C,,0),"")</f>
        <v/>
      </c>
      <c r="K498" s="3" t="str" cm="1">
        <f t="array" ref="K498">INDEX(F$1:J$1,1,MATCH(1,1/($F498:J498&lt;&gt;"")))</f>
        <v>REV.1</v>
      </c>
      <c r="L498" s="3" t="str" cm="1">
        <f t="array" ref="L498">LOOKUP(2,1/($F498:J498&lt;&gt;""),$F498:J498)</f>
        <v>04/22/'25</v>
      </c>
      <c r="M498" s="3"/>
      <c r="N498" s="3" t="str">
        <f t="shared" si="17"/>
        <v>0494</v>
      </c>
      <c r="O498" s="28"/>
      <c r="P498" s="15"/>
      <c r="Q498" s="22" cm="1">
        <f t="array" ref="Q498">_xlfn.XLOOKUP(INDEX(_xlfn.TEXTSPLIT(表格1[[#This Row],[LINE   NUMBER]],"-"),1),'DN轉換表(必要)'!B:B,'DN轉換表(必要)'!C:C,,0)</f>
        <v>2</v>
      </c>
      <c r="R498" s="22" t="str" cm="1">
        <f t="array" ref="R498">IF(IFERROR(MATCH(INDEX(_xlfn.TEXTSPLIT(表格1[[#This Row],[LINE   NUMBER]],"-"),2),介質清單!I:I,0)&gt;=1,FALSE),"Trim",INDEX(_xlfn.TEXTSPLIT(表格1[[#This Row],[LINE   NUMBER]],"-"),2))</f>
        <v>Trim</v>
      </c>
      <c r="S498" s="22" t="str" cm="1">
        <f t="array" ref="S49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PT-R1004</v>
      </c>
      <c r="T498" s="22" t="str" cm="1">
        <f t="array" ref="T498">IF(LEN(INDEX(_xlfn.TEXTSPLIT(表格1[[#This Row],[LINE   NUMBER]],"-"),4))=4,INDEX(_xlfn.TEXTSPLIT(表格1[[#This Row],[LINE   NUMBER]],"-"),4),IF(LEN(MID(E498,FIND("AA",E498,1),4))=4,MID(E498,FIND("AA",E498,1),4),"Wrong"))</f>
        <v>AA1E</v>
      </c>
      <c r="U498" s="22" t="str" cm="1">
        <f t="array" ref="U49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98" s="22" t="str">
        <f>_xlfn.XLOOKUP(表格1[[#This Row],[級數]],管道等级索引表!B:B,管道等级索引表!G:G,,0)</f>
        <v>TP304</v>
      </c>
      <c r="W498" s="22" t="s">
        <v>5</v>
      </c>
      <c r="X498" s="22"/>
      <c r="Y498" s="22"/>
      <c r="Z498" s="22" t="str">
        <f>_xlfn.CONCAT(表格1[[#This Row],[系統]],"-",表格1[[#This Row],[編號]])</f>
        <v>Trim-PT-R1004</v>
      </c>
      <c r="AA498" s="22"/>
      <c r="AB498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9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98" s="24" t="str">
        <f>IFERROR(_xlfn.XLOOKUP(表格1[[#This Row],[Line_No]],管道特性一覽表!A:A,管道特性一覽表!P:P,,0),"")</f>
        <v/>
      </c>
      <c r="AE498" s="24" t="str" cm="1">
        <f t="array" ref="AE498">_xlfn.IFNA(_xlfn.XLOOKUP(表格1[[#This Row],[Series NO]],'依TP NO.篩選'!A:A,'依TP NO.篩選'!R:R,,0),_xlfn.XLOOKUP(VALUE(表格1[[#This Row],[Series NO]]),VALUE('依TP NO.篩選'!A:A),'依TP NO.篩選'!R:R,,0))</f>
        <v>WG-01</v>
      </c>
      <c r="AF498" s="24" t="str">
        <f>_xlfn.XLOOKUP(表格1[[#This Row],[系統]],介質清單!A:A,介質清單!B:B,,0)</f>
        <v>Trim</v>
      </c>
      <c r="AG498" s="25" t="str">
        <f>IFERROR(_xlfn.XLOOKUP(表格1[[#This Row],[Line_No]],管道特性一覽表!A:A,管道特性一覽表!R:R,,0),"")</f>
        <v/>
      </c>
      <c r="AH498" s="22" t="s">
        <v>3433</v>
      </c>
      <c r="AI498" s="24"/>
      <c r="AJ49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98" s="2" t="str" cm="1">
        <f t="array" ref="AK498">IFERROR(_xlfn.TEXTJOIN("-",TRUE,INDEX(_xlfn.TEXTSPLIT(B498,"-"),1),INDEX(_xlfn.TEXTSPLIT(B498,"-"),2),INDEX(_xlfn.TEXTSPLIT(B498,"-"),4),INDEX(_xlfn.TEXTSPLIT(B498,"-"),5)),_xlfn.TEXTJOIN("-",TRUE,_xlfn.XLOOKUP(VALUE(INDEX(_xlfn.TEXTSPLIT(B498,"-"),4)),'DN轉換表(必要)'!A:A,'DN轉換表(必要)'!B:B,,0),INDEX(_xlfn.TEXTSPLIT(B498,"-"),1),INDEX(_xlfn.TEXTSPLIT(B498,"-"),2),INDEX(_xlfn.TEXTSPLIT(B498,"-"),3),INDEX(_xlfn.TEXTSPLIT(B498,"-"),4),INDEX(_xlfn.TEXTSPLIT(B498,"-"),5)))</f>
        <v>PT-R1004-AA1E-NA</v>
      </c>
      <c r="AL498" s="2" t="str">
        <f>IF(ISNUMBER(IFERROR(_xlfn.XLOOKUP(表格1[[#This Row],[Line_No]],'TEMP VALUE'!A:A,'DRAWING LIST'!A:A,,0),"")),"v","")</f>
        <v/>
      </c>
      <c r="AM498" s="2" t="str">
        <f>_xlfn.XLOOKUP(表格1[[#This Row],[Series NO]], 版本控制!$A:$A, 版本控制!$E:$E, , 0, -1)</f>
        <v>啟用</v>
      </c>
    </row>
    <row r="499" spans="1:39" hidden="1">
      <c r="A499" s="18">
        <f>'圖號清單-114.04.25'!A499</f>
        <v>495</v>
      </c>
      <c r="B499" s="14" t="str">
        <f>_xlfn.XLOOKUP(表格1[[#This Row],[Series NO]],'圖號清單-114.04.25'!A:A,'圖號清單-114.04.25'!B:B,,0)</f>
        <v>PT-R1103-50-AA1E-NA</v>
      </c>
      <c r="C499" s="3" t="str">
        <f>COUNTIF($AK$2:AK499, AK499) &amp; "/" &amp; COUNTIF($AK$2:$AK$3003, AK499)</f>
        <v>1/1</v>
      </c>
      <c r="D499" s="3" t="str">
        <f t="shared" si="16"/>
        <v>PT-R1103-50-AA1E-NA</v>
      </c>
      <c r="E499" s="14" t="str" cm="1">
        <f t="array" ref="E499">IFERROR(_xlfn.TEXTJOIN("-",TRUE,_xlfn.XLOOKUP(VALUE(INDEX(_xlfn.TEXTSPLIT(B499,"-"),3)),'DN轉換表(必要)'!A:A,'DN轉換表(必要)'!B:B,,0),INDEX(_xlfn.TEXTSPLIT(B499,"-"),1),INDEX(_xlfn.TEXTSPLIT(B499,"-"),2),INDEX(_xlfn.TEXTSPLIT(B499,"-"),4),INDEX(_xlfn.TEXTSPLIT(B499,"-"),5)),_xlfn.TEXTJOIN("-",TRUE,_xlfn.XLOOKUP(VALUE(INDEX(_xlfn.TEXTSPLIT(B499,"-"),4)),'DN轉換表(必要)'!A:A,'DN轉換表(必要)'!B:B,,0),INDEX(_xlfn.TEXTSPLIT(B499,"-"),1),INDEX(_xlfn.TEXTSPLIT(B499,"-"),2),INDEX(_xlfn.TEXTSPLIT(B499,"-"),3),INDEX(_xlfn.TEXTSPLIT(B499,"-"),4),INDEX(_xlfn.TEXTSPLIT(B499,"-"),5)))</f>
        <v>2"-PT-R1103-AA1E-NA</v>
      </c>
      <c r="F499" s="3" t="str">
        <f>IFERROR(_xlfn.XLOOKUP(_xlfn.CONCAT(表格1[[#This Row],[Series NO]],"_",SUBSTITUTE(F$1,"REV.","")),版本控制!$F:$F,版本控制!$C:$C,,0),"")</f>
        <v>04/22/'25</v>
      </c>
      <c r="G499" s="3" t="str">
        <f>IFERROR(_xlfn.XLOOKUP(_xlfn.CONCAT(表格1[[#This Row],[Series NO]],"_",SUBSTITUTE(G$1,"REV.","")),版本控制!$F:$F,版本控制!$C:$C,,0),"")</f>
        <v/>
      </c>
      <c r="H499" s="3" t="str">
        <f>IFERROR(_xlfn.XLOOKUP(_xlfn.CONCAT(表格1[[#This Row],[Series NO]],"_",SUBSTITUTE(H$1,"REV.","")),版本控制!$F:$F,版本控制!$C:$C,,0),"")</f>
        <v/>
      </c>
      <c r="I499" s="3" t="str">
        <f>IFERROR(_xlfn.XLOOKUP(_xlfn.CONCAT(表格1[[#This Row],[Series NO]],"_",SUBSTITUTE(I$1,"REV.","")),版本控制!$F:$F,版本控制!$C:$C,,0),"")</f>
        <v/>
      </c>
      <c r="J499" s="3" t="str">
        <f>IFERROR(_xlfn.XLOOKUP(_xlfn.CONCAT(表格1[[#This Row],[Series NO]],"_",SUBSTITUTE(J$1,"REV.","")),版本控制!$F:$F,版本控制!$C:$C,,0),"")</f>
        <v/>
      </c>
      <c r="K499" s="3" t="str" cm="1">
        <f t="array" ref="K499">INDEX(F$1:J$1,1,MATCH(1,1/($F499:J499&lt;&gt;"")))</f>
        <v>REV.1</v>
      </c>
      <c r="L499" s="3" t="str" cm="1">
        <f t="array" ref="L499">LOOKUP(2,1/($F499:J499&lt;&gt;""),$F499:J499)</f>
        <v>04/22/'25</v>
      </c>
      <c r="M499" s="3"/>
      <c r="N499" s="3" t="str">
        <f t="shared" si="17"/>
        <v>0495</v>
      </c>
      <c r="O499" s="28"/>
      <c r="P499" s="15"/>
      <c r="Q499" s="22" cm="1">
        <f t="array" ref="Q499">_xlfn.XLOOKUP(INDEX(_xlfn.TEXTSPLIT(表格1[[#This Row],[LINE   NUMBER]],"-"),1),'DN轉換表(必要)'!B:B,'DN轉換表(必要)'!C:C,,0)</f>
        <v>2</v>
      </c>
      <c r="R499" s="22" t="str" cm="1">
        <f t="array" ref="R499">IF(IFERROR(MATCH(INDEX(_xlfn.TEXTSPLIT(表格1[[#This Row],[LINE   NUMBER]],"-"),2),介質清單!I:I,0)&gt;=1,FALSE),"Trim",INDEX(_xlfn.TEXTSPLIT(表格1[[#This Row],[LINE   NUMBER]],"-"),2))</f>
        <v>Trim</v>
      </c>
      <c r="S499" s="22" t="str" cm="1">
        <f t="array" ref="S49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PT-R1103</v>
      </c>
      <c r="T499" s="22" t="str" cm="1">
        <f t="array" ref="T499">IF(LEN(INDEX(_xlfn.TEXTSPLIT(表格1[[#This Row],[LINE   NUMBER]],"-"),4))=4,INDEX(_xlfn.TEXTSPLIT(表格1[[#This Row],[LINE   NUMBER]],"-"),4),IF(LEN(MID(E499,FIND("AA",E499,1),4))=4,MID(E499,FIND("AA",E499,1),4),"Wrong"))</f>
        <v>AA1E</v>
      </c>
      <c r="U499" s="22" t="str" cm="1">
        <f t="array" ref="U49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499" s="22" t="str">
        <f>_xlfn.XLOOKUP(表格1[[#This Row],[級數]],管道等级索引表!B:B,管道等级索引表!G:G,,0)</f>
        <v>TP304</v>
      </c>
      <c r="W499" s="22" t="s">
        <v>5</v>
      </c>
      <c r="X499" s="22"/>
      <c r="Y499" s="22"/>
      <c r="Z499" s="22" t="str">
        <f>_xlfn.CONCAT(表格1[[#This Row],[系統]],"-",表格1[[#This Row],[編號]])</f>
        <v>Trim-PT-R1103</v>
      </c>
      <c r="AA499" s="22"/>
      <c r="AB49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49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499" s="24" t="str">
        <f>IFERROR(_xlfn.XLOOKUP(表格1[[#This Row],[Line_No]],管道特性一覽表!A:A,管道特性一覽表!P:P,,0),"")</f>
        <v/>
      </c>
      <c r="AE499" s="24" t="str" cm="1">
        <f t="array" ref="AE499">_xlfn.IFNA(_xlfn.XLOOKUP(表格1[[#This Row],[Series NO]],'依TP NO.篩選'!A:A,'依TP NO.篩選'!R:R,,0),_xlfn.XLOOKUP(VALUE(表格1[[#This Row],[Series NO]]),VALUE('依TP NO.篩選'!A:A),'依TP NO.篩選'!R:R,,0))</f>
        <v>WG-01</v>
      </c>
      <c r="AF499" s="24" t="str">
        <f>_xlfn.XLOOKUP(表格1[[#This Row],[系統]],介質清單!A:A,介質清單!B:B,,0)</f>
        <v>Trim</v>
      </c>
      <c r="AG499" s="25" t="str">
        <f>IFERROR(_xlfn.XLOOKUP(表格1[[#This Row],[Line_No]],管道特性一覽表!A:A,管道特性一覽表!R:R,,0),"")</f>
        <v/>
      </c>
      <c r="AH499" s="22"/>
      <c r="AI499" s="24"/>
      <c r="AJ49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499" s="2" t="str" cm="1">
        <f t="array" ref="AK499">IFERROR(_xlfn.TEXTJOIN("-",TRUE,INDEX(_xlfn.TEXTSPLIT(B499,"-"),1),INDEX(_xlfn.TEXTSPLIT(B499,"-"),2),INDEX(_xlfn.TEXTSPLIT(B499,"-"),4),INDEX(_xlfn.TEXTSPLIT(B499,"-"),5)),_xlfn.TEXTJOIN("-",TRUE,_xlfn.XLOOKUP(VALUE(INDEX(_xlfn.TEXTSPLIT(B499,"-"),4)),'DN轉換表(必要)'!A:A,'DN轉換表(必要)'!B:B,,0),INDEX(_xlfn.TEXTSPLIT(B499,"-"),1),INDEX(_xlfn.TEXTSPLIT(B499,"-"),2),INDEX(_xlfn.TEXTSPLIT(B499,"-"),3),INDEX(_xlfn.TEXTSPLIT(B499,"-"),4),INDEX(_xlfn.TEXTSPLIT(B499,"-"),5)))</f>
        <v>PT-R1103-AA1E-NA</v>
      </c>
      <c r="AL499" s="2" t="str">
        <f>IF(ISNUMBER(IFERROR(_xlfn.XLOOKUP(表格1[[#This Row],[Line_No]],'TEMP VALUE'!A:A,'DRAWING LIST'!A:A,,0),"")),"v","")</f>
        <v/>
      </c>
      <c r="AM499" s="2" t="str">
        <f>_xlfn.XLOOKUP(表格1[[#This Row],[Series NO]], 版本控制!$A:$A, 版本控制!$E:$E, , 0, -1)</f>
        <v>啟用</v>
      </c>
    </row>
    <row r="500" spans="1:39" hidden="1">
      <c r="A500" s="18">
        <f>'圖號清單-114.04.25'!A500</f>
        <v>496</v>
      </c>
      <c r="B500" s="14" t="str">
        <f>_xlfn.XLOOKUP(表格1[[#This Row],[Series NO]],'圖號清單-114.04.25'!A:A,'圖號清單-114.04.25'!B:B,,0)</f>
        <v>PT-R1107-50-AA1E-NA</v>
      </c>
      <c r="C500" s="3" t="str">
        <f>COUNTIF($AK$2:AK500, AK500) &amp; "/" &amp; COUNTIF($AK$2:$AK$3003, AK500)</f>
        <v>1/1</v>
      </c>
      <c r="D500" s="3" t="str">
        <f t="shared" si="16"/>
        <v>PT-R1107-50-AA1E-NA</v>
      </c>
      <c r="E500" s="14" t="str" cm="1">
        <f t="array" ref="E500">IFERROR(_xlfn.TEXTJOIN("-",TRUE,_xlfn.XLOOKUP(VALUE(INDEX(_xlfn.TEXTSPLIT(B500,"-"),3)),'DN轉換表(必要)'!A:A,'DN轉換表(必要)'!B:B,,0),INDEX(_xlfn.TEXTSPLIT(B500,"-"),1),INDEX(_xlfn.TEXTSPLIT(B500,"-"),2),INDEX(_xlfn.TEXTSPLIT(B500,"-"),4),INDEX(_xlfn.TEXTSPLIT(B500,"-"),5)),_xlfn.TEXTJOIN("-",TRUE,_xlfn.XLOOKUP(VALUE(INDEX(_xlfn.TEXTSPLIT(B500,"-"),4)),'DN轉換表(必要)'!A:A,'DN轉換表(必要)'!B:B,,0),INDEX(_xlfn.TEXTSPLIT(B500,"-"),1),INDEX(_xlfn.TEXTSPLIT(B500,"-"),2),INDEX(_xlfn.TEXTSPLIT(B500,"-"),3),INDEX(_xlfn.TEXTSPLIT(B500,"-"),4),INDEX(_xlfn.TEXTSPLIT(B500,"-"),5)))</f>
        <v>2"-PT-R1107-AA1E-NA</v>
      </c>
      <c r="F500" s="3" t="str">
        <f>IFERROR(_xlfn.XLOOKUP(_xlfn.CONCAT(表格1[[#This Row],[Series NO]],"_",SUBSTITUTE(F$1,"REV.","")),版本控制!$F:$F,版本控制!$C:$C,,0),"")</f>
        <v>04/22/'25</v>
      </c>
      <c r="G500" s="3" t="str">
        <f>IFERROR(_xlfn.XLOOKUP(_xlfn.CONCAT(表格1[[#This Row],[Series NO]],"_",SUBSTITUTE(G$1,"REV.","")),版本控制!$F:$F,版本控制!$C:$C,,0),"")</f>
        <v/>
      </c>
      <c r="H500" s="3" t="str">
        <f>IFERROR(_xlfn.XLOOKUP(_xlfn.CONCAT(表格1[[#This Row],[Series NO]],"_",SUBSTITUTE(H$1,"REV.","")),版本控制!$F:$F,版本控制!$C:$C,,0),"")</f>
        <v/>
      </c>
      <c r="I500" s="3" t="str">
        <f>IFERROR(_xlfn.XLOOKUP(_xlfn.CONCAT(表格1[[#This Row],[Series NO]],"_",SUBSTITUTE(I$1,"REV.","")),版本控制!$F:$F,版本控制!$C:$C,,0),"")</f>
        <v/>
      </c>
      <c r="J500" s="3" t="str">
        <f>IFERROR(_xlfn.XLOOKUP(_xlfn.CONCAT(表格1[[#This Row],[Series NO]],"_",SUBSTITUTE(J$1,"REV.","")),版本控制!$F:$F,版本控制!$C:$C,,0),"")</f>
        <v/>
      </c>
      <c r="K500" s="3" t="str" cm="1">
        <f t="array" ref="K500">INDEX(F$1:J$1,1,MATCH(1,1/($F500:J500&lt;&gt;"")))</f>
        <v>REV.1</v>
      </c>
      <c r="L500" s="3" t="str" cm="1">
        <f t="array" ref="L500">LOOKUP(2,1/($F500:J500&lt;&gt;""),$F500:J500)</f>
        <v>04/22/'25</v>
      </c>
      <c r="M500" s="3"/>
      <c r="N500" s="3" t="str">
        <f t="shared" ref="N500:N502" si="18">+TEXT(A500,"0000")</f>
        <v>0496</v>
      </c>
      <c r="O500" s="28"/>
      <c r="P500" s="15"/>
      <c r="Q500" s="22" cm="1">
        <f t="array" ref="Q500">_xlfn.XLOOKUP(INDEX(_xlfn.TEXTSPLIT(表格1[[#This Row],[LINE   NUMBER]],"-"),1),'DN轉換表(必要)'!B:B,'DN轉換表(必要)'!C:C,,0)</f>
        <v>2</v>
      </c>
      <c r="R500" s="22" t="str" cm="1">
        <f t="array" ref="R500">IF(IFERROR(MATCH(INDEX(_xlfn.TEXTSPLIT(表格1[[#This Row],[LINE   NUMBER]],"-"),2),介質清單!I:I,0)&gt;=1,FALSE),"Trim",INDEX(_xlfn.TEXTSPLIT(表格1[[#This Row],[LINE   NUMBER]],"-"),2))</f>
        <v>Trim</v>
      </c>
      <c r="S500" s="22" t="str" cm="1">
        <f t="array" ref="S50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PT-R1107</v>
      </c>
      <c r="T500" s="22" t="str" cm="1">
        <f t="array" ref="T500">IF(LEN(INDEX(_xlfn.TEXTSPLIT(表格1[[#This Row],[LINE   NUMBER]],"-"),4))=4,INDEX(_xlfn.TEXTSPLIT(表格1[[#This Row],[LINE   NUMBER]],"-"),4),IF(LEN(MID(E500,FIND("AA",E500,1),4))=4,MID(E500,FIND("AA",E500,1),4),"Wrong"))</f>
        <v>AA1E</v>
      </c>
      <c r="U500" s="22" t="str" cm="1">
        <f t="array" ref="U50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00" s="22" t="str">
        <f>_xlfn.XLOOKUP(表格1[[#This Row],[級數]],管道等级索引表!B:B,管道等级索引表!G:G,,0)</f>
        <v>TP304</v>
      </c>
      <c r="W500" s="22" t="s">
        <v>5</v>
      </c>
      <c r="X500" s="22"/>
      <c r="Y500" s="22"/>
      <c r="Z500" s="22" t="str">
        <f>_xlfn.CONCAT(表格1[[#This Row],[系統]],"-",表格1[[#This Row],[編號]])</f>
        <v>Trim-PT-R1107</v>
      </c>
      <c r="AA500" s="22"/>
      <c r="AB50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0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00" s="24" t="str">
        <f>IFERROR(_xlfn.XLOOKUP(表格1[[#This Row],[Line_No]],管道特性一覽表!A:A,管道特性一覽表!P:P,,0),"")</f>
        <v/>
      </c>
      <c r="AE500" s="24" t="str" cm="1">
        <f t="array" ref="AE500">_xlfn.IFNA(_xlfn.XLOOKUP(表格1[[#This Row],[Series NO]],'依TP NO.篩選'!A:A,'依TP NO.篩選'!R:R,,0),_xlfn.XLOOKUP(VALUE(表格1[[#This Row],[Series NO]]),VALUE('依TP NO.篩選'!A:A),'依TP NO.篩選'!R:R,,0))</f>
        <v>WG-01</v>
      </c>
      <c r="AF500" s="24" t="str">
        <f>_xlfn.XLOOKUP(表格1[[#This Row],[系統]],介質清單!A:A,介質清單!B:B,,0)</f>
        <v>Trim</v>
      </c>
      <c r="AG500" s="25" t="str">
        <f>IFERROR(_xlfn.XLOOKUP(表格1[[#This Row],[Line_No]],管道特性一覽表!A:A,管道特性一覽表!R:R,,0),"")</f>
        <v/>
      </c>
      <c r="AH500" s="22"/>
      <c r="AI500" s="24"/>
      <c r="AJ50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00" s="2" t="str" cm="1">
        <f t="array" ref="AK500">IFERROR(_xlfn.TEXTJOIN("-",TRUE,INDEX(_xlfn.TEXTSPLIT(B500,"-"),1),INDEX(_xlfn.TEXTSPLIT(B500,"-"),2),INDEX(_xlfn.TEXTSPLIT(B500,"-"),4),INDEX(_xlfn.TEXTSPLIT(B500,"-"),5)),_xlfn.TEXTJOIN("-",TRUE,_xlfn.XLOOKUP(VALUE(INDEX(_xlfn.TEXTSPLIT(B500,"-"),4)),'DN轉換表(必要)'!A:A,'DN轉換表(必要)'!B:B,,0),INDEX(_xlfn.TEXTSPLIT(B500,"-"),1),INDEX(_xlfn.TEXTSPLIT(B500,"-"),2),INDEX(_xlfn.TEXTSPLIT(B500,"-"),3),INDEX(_xlfn.TEXTSPLIT(B500,"-"),4),INDEX(_xlfn.TEXTSPLIT(B500,"-"),5)))</f>
        <v>PT-R1107-AA1E-NA</v>
      </c>
      <c r="AL500" s="2" t="str">
        <f>IF(ISNUMBER(IFERROR(_xlfn.XLOOKUP(表格1[[#This Row],[Line_No]],'TEMP VALUE'!A:A,'DRAWING LIST'!A:A,,0),"")),"v","")</f>
        <v/>
      </c>
      <c r="AM500" s="2" t="str">
        <f>_xlfn.XLOOKUP(表格1[[#This Row],[Series NO]], 版本控制!$A:$A, 版本控制!$E:$E, , 0, -1)</f>
        <v>啟用</v>
      </c>
    </row>
    <row r="501" spans="1:39" hidden="1">
      <c r="A501" s="18">
        <f>'圖號清單-114.04.25'!A501</f>
        <v>497</v>
      </c>
      <c r="B501" s="14" t="str">
        <f>_xlfn.XLOOKUP(表格1[[#This Row],[Series NO]],'圖號清單-114.04.25'!A:A,'圖號清單-114.04.25'!B:B,,0)</f>
        <v>PT-R1201-15-AA1E-NA</v>
      </c>
      <c r="C501" s="3" t="str">
        <f>COUNTIF($AK$2:AK501, AK501) &amp; "/" &amp; COUNTIF($AK$2:$AK$3003, AK501)</f>
        <v>1/1</v>
      </c>
      <c r="D501" s="3" t="str">
        <f t="shared" si="16"/>
        <v>PT-R1201-15-AA1E-NA</v>
      </c>
      <c r="E501" s="14" t="str" cm="1">
        <f t="array" ref="E501">IFERROR(_xlfn.TEXTJOIN("-",TRUE,_xlfn.XLOOKUP(VALUE(INDEX(_xlfn.TEXTSPLIT(B501,"-"),3)),'DN轉換表(必要)'!A:A,'DN轉換表(必要)'!B:B,,0),INDEX(_xlfn.TEXTSPLIT(B501,"-"),1),INDEX(_xlfn.TEXTSPLIT(B501,"-"),2),INDEX(_xlfn.TEXTSPLIT(B501,"-"),4),INDEX(_xlfn.TEXTSPLIT(B501,"-"),5)),_xlfn.TEXTJOIN("-",TRUE,_xlfn.XLOOKUP(VALUE(INDEX(_xlfn.TEXTSPLIT(B501,"-"),4)),'DN轉換表(必要)'!A:A,'DN轉換表(必要)'!B:B,,0),INDEX(_xlfn.TEXTSPLIT(B501,"-"),1),INDEX(_xlfn.TEXTSPLIT(B501,"-"),2),INDEX(_xlfn.TEXTSPLIT(B501,"-"),3),INDEX(_xlfn.TEXTSPLIT(B501,"-"),4),INDEX(_xlfn.TEXTSPLIT(B501,"-"),5)))</f>
        <v>1/2"-PT-R1201-AA1E-NA</v>
      </c>
      <c r="F501" s="3" t="str">
        <f>IFERROR(_xlfn.XLOOKUP(_xlfn.CONCAT(表格1[[#This Row],[Series NO]],"_",SUBSTITUTE(F$1,"REV.","")),版本控制!$F:$F,版本控制!$C:$C,,0),"")</f>
        <v>04/22/'25</v>
      </c>
      <c r="G501" s="3" t="str">
        <f>IFERROR(_xlfn.XLOOKUP(_xlfn.CONCAT(表格1[[#This Row],[Series NO]],"_",SUBSTITUTE(G$1,"REV.","")),版本控制!$F:$F,版本控制!$C:$C,,0),"")</f>
        <v>06/17/'25</v>
      </c>
      <c r="H501" s="3" t="str">
        <f>IFERROR(_xlfn.XLOOKUP(_xlfn.CONCAT(表格1[[#This Row],[Series NO]],"_",SUBSTITUTE(H$1,"REV.","")),版本控制!$F:$F,版本控制!$C:$C,,0),"")</f>
        <v/>
      </c>
      <c r="I501" s="3" t="str">
        <f>IFERROR(_xlfn.XLOOKUP(_xlfn.CONCAT(表格1[[#This Row],[Series NO]],"_",SUBSTITUTE(I$1,"REV.","")),版本控制!$F:$F,版本控制!$C:$C,,0),"")</f>
        <v/>
      </c>
      <c r="J501" s="3" t="str">
        <f>IFERROR(_xlfn.XLOOKUP(_xlfn.CONCAT(表格1[[#This Row],[Series NO]],"_",SUBSTITUTE(J$1,"REV.","")),版本控制!$F:$F,版本控制!$C:$C,,0),"")</f>
        <v/>
      </c>
      <c r="K501" s="3" t="str" cm="1">
        <f t="array" ref="K501">INDEX(F$1:J$1,1,MATCH(1,1/($F501:J501&lt;&gt;"")))</f>
        <v>REV.2</v>
      </c>
      <c r="L501" s="3" t="str" cm="1">
        <f t="array" ref="L501">LOOKUP(2,1/($F501:J501&lt;&gt;""),$F501:J501)</f>
        <v>06/17/'25</v>
      </c>
      <c r="M501" s="3"/>
      <c r="N501" s="11" t="str">
        <f t="shared" si="18"/>
        <v>0497</v>
      </c>
      <c r="O501" s="28"/>
      <c r="P501" s="15"/>
      <c r="Q501" s="22" cm="1">
        <f t="array" ref="Q501">_xlfn.XLOOKUP(INDEX(_xlfn.TEXTSPLIT(表格1[[#This Row],[LINE   NUMBER]],"-"),1),'DN轉換表(必要)'!B:B,'DN轉換表(必要)'!C:C,,0)</f>
        <v>0.5</v>
      </c>
      <c r="R501" s="22" t="str" cm="1">
        <f t="array" ref="R501">IF(IFERROR(MATCH(INDEX(_xlfn.TEXTSPLIT(表格1[[#This Row],[LINE   NUMBER]],"-"),2),介質清單!I:I,0)&gt;=1,FALSE),"Trim",INDEX(_xlfn.TEXTSPLIT(表格1[[#This Row],[LINE   NUMBER]],"-"),2))</f>
        <v>Trim</v>
      </c>
      <c r="S501" s="22" t="str" cm="1">
        <f t="array" ref="S50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PT-R1201</v>
      </c>
      <c r="T501" s="22" t="str" cm="1">
        <f t="array" ref="T501">IF(LEN(INDEX(_xlfn.TEXTSPLIT(表格1[[#This Row],[LINE   NUMBER]],"-"),4))=4,INDEX(_xlfn.TEXTSPLIT(表格1[[#This Row],[LINE   NUMBER]],"-"),4),IF(LEN(MID(E501,FIND("AA",E501,1),4))=4,MID(E501,FIND("AA",E501,1),4),"Wrong"))</f>
        <v>AA1E</v>
      </c>
      <c r="U501" s="22" t="str" cm="1">
        <f t="array" ref="U50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01" s="22" t="str">
        <f>_xlfn.XLOOKUP(表格1[[#This Row],[級數]],管道等级索引表!B:B,管道等级索引表!G:G,,0)</f>
        <v>TP304</v>
      </c>
      <c r="W501" s="22" t="s">
        <v>5</v>
      </c>
      <c r="X501" s="22"/>
      <c r="Y501" s="22"/>
      <c r="Z501" s="22" t="str">
        <f>_xlfn.CONCAT(表格1[[#This Row],[系統]],"-",表格1[[#This Row],[編號]])</f>
        <v>Trim-PT-R1201</v>
      </c>
      <c r="AA501" s="22"/>
      <c r="AB50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0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01" s="24" t="str">
        <f>IFERROR(_xlfn.XLOOKUP(表格1[[#This Row],[Line_No]],管道特性一覽表!A:A,管道特性一覽表!P:P,,0),"")</f>
        <v/>
      </c>
      <c r="AE501" s="24" t="str" cm="1">
        <f t="array" ref="AE501">_xlfn.IFNA(_xlfn.XLOOKUP(表格1[[#This Row],[Series NO]],'依TP NO.篩選'!A:A,'依TP NO.篩選'!R:R,,0),_xlfn.XLOOKUP(VALUE(表格1[[#This Row],[Series NO]]),VALUE('依TP NO.篩選'!A:A),'依TP NO.篩選'!R:R,,0))</f>
        <v>FG-01</v>
      </c>
      <c r="AF501" s="24" t="str">
        <f>_xlfn.XLOOKUP(表格1[[#This Row],[系統]],介質清單!A:A,介質清單!B:B,,0)</f>
        <v>Trim</v>
      </c>
      <c r="AG501" s="25" t="str">
        <f>IFERROR(_xlfn.XLOOKUP(表格1[[#This Row],[Line_No]],管道特性一覽表!A:A,管道特性一覽表!R:R,,0),"")</f>
        <v/>
      </c>
      <c r="AH501" s="22" t="s">
        <v>3433</v>
      </c>
      <c r="AI501" s="24"/>
      <c r="AJ50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01" s="2" t="str" cm="1">
        <f t="array" ref="AK501">IFERROR(_xlfn.TEXTJOIN("-",TRUE,INDEX(_xlfn.TEXTSPLIT(B501,"-"),1),INDEX(_xlfn.TEXTSPLIT(B501,"-"),2),INDEX(_xlfn.TEXTSPLIT(B501,"-"),4),INDEX(_xlfn.TEXTSPLIT(B501,"-"),5)),_xlfn.TEXTJOIN("-",TRUE,_xlfn.XLOOKUP(VALUE(INDEX(_xlfn.TEXTSPLIT(B501,"-"),4)),'DN轉換表(必要)'!A:A,'DN轉換表(必要)'!B:B,,0),INDEX(_xlfn.TEXTSPLIT(B501,"-"),1),INDEX(_xlfn.TEXTSPLIT(B501,"-"),2),INDEX(_xlfn.TEXTSPLIT(B501,"-"),3),INDEX(_xlfn.TEXTSPLIT(B501,"-"),4),INDEX(_xlfn.TEXTSPLIT(B501,"-"),5)))</f>
        <v>PT-R1201-AA1E-NA</v>
      </c>
      <c r="AL501" s="2" t="str">
        <f>IF(ISNUMBER(IFERROR(_xlfn.XLOOKUP(表格1[[#This Row],[Line_No]],'TEMP VALUE'!A:A,'DRAWING LIST'!A:A,,0),"")),"v","")</f>
        <v/>
      </c>
      <c r="AM501" s="2" t="str">
        <f>_xlfn.XLOOKUP(表格1[[#This Row],[Series NO]], 版本控制!$A:$A, 版本控制!$E:$E, , 0, -1)</f>
        <v>啟用</v>
      </c>
    </row>
    <row r="502" spans="1:39" hidden="1">
      <c r="A502" s="18">
        <f>'圖號清單-114.04.25'!A502</f>
        <v>498</v>
      </c>
      <c r="B502" s="14" t="str">
        <f>_xlfn.XLOOKUP(表格1[[#This Row],[Series NO]],'圖號清單-114.04.25'!A:A,'圖號清單-114.04.25'!B:B,,0)</f>
        <v>PT-R1202-15-AA1E-NA</v>
      </c>
      <c r="C502" s="3" t="str">
        <f>COUNTIF($AK$2:AK502, AK502) &amp; "/" &amp; COUNTIF($AK$2:$AK$3003, AK502)</f>
        <v>1/1</v>
      </c>
      <c r="D502" s="3" t="str">
        <f t="shared" si="16"/>
        <v>PT-R1202-15-AA1E-NA</v>
      </c>
      <c r="E502" s="14" t="str" cm="1">
        <f t="array" ref="E502">IFERROR(_xlfn.TEXTJOIN("-",TRUE,_xlfn.XLOOKUP(VALUE(INDEX(_xlfn.TEXTSPLIT(B502,"-"),3)),'DN轉換表(必要)'!A:A,'DN轉換表(必要)'!B:B,,0),INDEX(_xlfn.TEXTSPLIT(B502,"-"),1),INDEX(_xlfn.TEXTSPLIT(B502,"-"),2),INDEX(_xlfn.TEXTSPLIT(B502,"-"),4),INDEX(_xlfn.TEXTSPLIT(B502,"-"),5)),_xlfn.TEXTJOIN("-",TRUE,_xlfn.XLOOKUP(VALUE(INDEX(_xlfn.TEXTSPLIT(B502,"-"),4)),'DN轉換表(必要)'!A:A,'DN轉換表(必要)'!B:B,,0),INDEX(_xlfn.TEXTSPLIT(B502,"-"),1),INDEX(_xlfn.TEXTSPLIT(B502,"-"),2),INDEX(_xlfn.TEXTSPLIT(B502,"-"),3),INDEX(_xlfn.TEXTSPLIT(B502,"-"),4),INDEX(_xlfn.TEXTSPLIT(B502,"-"),5)))</f>
        <v>1/2"-PT-R1202-AA1E-NA</v>
      </c>
      <c r="F502" s="3" t="str">
        <f>IFERROR(_xlfn.XLOOKUP(_xlfn.CONCAT(表格1[[#This Row],[Series NO]],"_",SUBSTITUTE(F$1,"REV.","")),版本控制!$F:$F,版本控制!$C:$C,,0),"")</f>
        <v>04/22/'25</v>
      </c>
      <c r="G502" s="3" t="str">
        <f>IFERROR(_xlfn.XLOOKUP(_xlfn.CONCAT(表格1[[#This Row],[Series NO]],"_",SUBSTITUTE(G$1,"REV.","")),版本控制!$F:$F,版本控制!$C:$C,,0),"")</f>
        <v/>
      </c>
      <c r="H502" s="3" t="str">
        <f>IFERROR(_xlfn.XLOOKUP(_xlfn.CONCAT(表格1[[#This Row],[Series NO]],"_",SUBSTITUTE(H$1,"REV.","")),版本控制!$F:$F,版本控制!$C:$C,,0),"")</f>
        <v/>
      </c>
      <c r="I502" s="3" t="str">
        <f>IFERROR(_xlfn.XLOOKUP(_xlfn.CONCAT(表格1[[#This Row],[Series NO]],"_",SUBSTITUTE(I$1,"REV.","")),版本控制!$F:$F,版本控制!$C:$C,,0),"")</f>
        <v/>
      </c>
      <c r="J502" s="3" t="str">
        <f>IFERROR(_xlfn.XLOOKUP(_xlfn.CONCAT(表格1[[#This Row],[Series NO]],"_",SUBSTITUTE(J$1,"REV.","")),版本控制!$F:$F,版本控制!$C:$C,,0),"")</f>
        <v/>
      </c>
      <c r="K502" s="3" t="str" cm="1">
        <f t="array" ref="K502">INDEX(F$1:J$1,1,MATCH(1,1/($F502:J502&lt;&gt;"")))</f>
        <v>REV.1</v>
      </c>
      <c r="L502" s="3" t="str" cm="1">
        <f t="array" ref="L502">LOOKUP(2,1/($F502:J502&lt;&gt;""),$F502:J502)</f>
        <v>04/22/'25</v>
      </c>
      <c r="M502" s="3"/>
      <c r="N502" s="11" t="str">
        <f t="shared" si="18"/>
        <v>0498</v>
      </c>
      <c r="O502" s="28"/>
      <c r="P502" s="15"/>
      <c r="Q502" s="22" cm="1">
        <f t="array" ref="Q502">_xlfn.XLOOKUP(INDEX(_xlfn.TEXTSPLIT(表格1[[#This Row],[LINE   NUMBER]],"-"),1),'DN轉換表(必要)'!B:B,'DN轉換表(必要)'!C:C,,0)</f>
        <v>0.5</v>
      </c>
      <c r="R502" s="22" t="str" cm="1">
        <f t="array" ref="R502">IF(IFERROR(MATCH(INDEX(_xlfn.TEXTSPLIT(表格1[[#This Row],[LINE   NUMBER]],"-"),2),介質清單!I:I,0)&gt;=1,FALSE),"Trim",INDEX(_xlfn.TEXTSPLIT(表格1[[#This Row],[LINE   NUMBER]],"-"),2))</f>
        <v>Trim</v>
      </c>
      <c r="S502" s="22" t="str" cm="1">
        <f t="array" ref="S50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PT-R1202</v>
      </c>
      <c r="T502" s="22" t="str" cm="1">
        <f t="array" ref="T502">IF(LEN(INDEX(_xlfn.TEXTSPLIT(表格1[[#This Row],[LINE   NUMBER]],"-"),4))=4,INDEX(_xlfn.TEXTSPLIT(表格1[[#This Row],[LINE   NUMBER]],"-"),4),IF(LEN(MID(E502,FIND("AA",E502,1),4))=4,MID(E502,FIND("AA",E502,1),4),"Wrong"))</f>
        <v>AA1E</v>
      </c>
      <c r="U502" s="22" t="str" cm="1">
        <f t="array" ref="U50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02" s="22" t="str">
        <f>_xlfn.XLOOKUP(表格1[[#This Row],[級數]],管道等级索引表!B:B,管道等级索引表!G:G,,0)</f>
        <v>TP304</v>
      </c>
      <c r="W502" s="22" t="s">
        <v>5</v>
      </c>
      <c r="X502" s="22"/>
      <c r="Y502" s="22"/>
      <c r="Z502" s="22" t="str">
        <f>_xlfn.CONCAT(表格1[[#This Row],[系統]],"-",表格1[[#This Row],[編號]])</f>
        <v>Trim-PT-R1202</v>
      </c>
      <c r="AA502" s="22"/>
      <c r="AB502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0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02" s="24" t="str">
        <f>IFERROR(_xlfn.XLOOKUP(表格1[[#This Row],[Line_No]],管道特性一覽表!A:A,管道特性一覽表!P:P,,0),"")</f>
        <v/>
      </c>
      <c r="AE502" s="24" t="str" cm="1">
        <f t="array" ref="AE502">_xlfn.IFNA(_xlfn.XLOOKUP(表格1[[#This Row],[Series NO]],'依TP NO.篩選'!A:A,'依TP NO.篩選'!R:R,,0),_xlfn.XLOOKUP(VALUE(表格1[[#This Row],[Series NO]]),VALUE('依TP NO.篩選'!A:A),'依TP NO.篩選'!R:R,,0))</f>
        <v>FG-01</v>
      </c>
      <c r="AF502" s="24" t="str">
        <f>_xlfn.XLOOKUP(表格1[[#This Row],[系統]],介質清單!A:A,介質清單!B:B,,0)</f>
        <v>Trim</v>
      </c>
      <c r="AG502" s="25" t="str">
        <f>IFERROR(_xlfn.XLOOKUP(表格1[[#This Row],[Line_No]],管道特性一覽表!A:A,管道特性一覽表!R:R,,0),"")</f>
        <v/>
      </c>
      <c r="AH502" s="22" t="s">
        <v>3433</v>
      </c>
      <c r="AI502" s="24"/>
      <c r="AJ50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02" s="2" t="str" cm="1">
        <f t="array" ref="AK502">IFERROR(_xlfn.TEXTJOIN("-",TRUE,INDEX(_xlfn.TEXTSPLIT(B502,"-"),1),INDEX(_xlfn.TEXTSPLIT(B502,"-"),2),INDEX(_xlfn.TEXTSPLIT(B502,"-"),4),INDEX(_xlfn.TEXTSPLIT(B502,"-"),5)),_xlfn.TEXTJOIN("-",TRUE,_xlfn.XLOOKUP(VALUE(INDEX(_xlfn.TEXTSPLIT(B502,"-"),4)),'DN轉換表(必要)'!A:A,'DN轉換表(必要)'!B:B,,0),INDEX(_xlfn.TEXTSPLIT(B502,"-"),1),INDEX(_xlfn.TEXTSPLIT(B502,"-"),2),INDEX(_xlfn.TEXTSPLIT(B502,"-"),3),INDEX(_xlfn.TEXTSPLIT(B502,"-"),4),INDEX(_xlfn.TEXTSPLIT(B502,"-"),5)))</f>
        <v>PT-R1202-AA1E-NA</v>
      </c>
      <c r="AL502" s="2" t="str">
        <f>IF(ISNUMBER(IFERROR(_xlfn.XLOOKUP(表格1[[#This Row],[Line_No]],'TEMP VALUE'!A:A,'DRAWING LIST'!A:A,,0),"")),"v","")</f>
        <v/>
      </c>
      <c r="AM502" s="2" t="str">
        <f>_xlfn.XLOOKUP(表格1[[#This Row],[Series NO]], 版本控制!$A:$A, 版本控制!$E:$E, , 0, -1)</f>
        <v>啟用</v>
      </c>
    </row>
    <row r="503" spans="1:39" hidden="1">
      <c r="A503" s="18">
        <f>'圖號清單-114.04.25'!A503</f>
        <v>499</v>
      </c>
      <c r="B503" s="14" t="str">
        <f>_xlfn.XLOOKUP(表格1[[#This Row],[Series NO]],'圖號清單-114.04.25'!A:A,'圖號清單-114.04.25'!B:B,,0)</f>
        <v>PT-R1203-15-AA1B-NA</v>
      </c>
      <c r="C503" s="3" t="str">
        <f>COUNTIF($AK$2:AK503, AK503) &amp; "/" &amp; COUNTIF($AK$2:$AK$3003, AK503)</f>
        <v>1/1</v>
      </c>
      <c r="D503" s="3" t="str">
        <f t="shared" si="16"/>
        <v>PT-R1203-15-AA1B-NA</v>
      </c>
      <c r="E503" s="14" t="str" cm="1">
        <f t="array" ref="E503">IFERROR(_xlfn.TEXTJOIN("-",TRUE,_xlfn.XLOOKUP(VALUE(INDEX(_xlfn.TEXTSPLIT(B503,"-"),3)),'DN轉換表(必要)'!A:A,'DN轉換表(必要)'!B:B,,0),INDEX(_xlfn.TEXTSPLIT(B503,"-"),1),INDEX(_xlfn.TEXTSPLIT(B503,"-"),2),INDEX(_xlfn.TEXTSPLIT(B503,"-"),4),INDEX(_xlfn.TEXTSPLIT(B503,"-"),5)),_xlfn.TEXTJOIN("-",TRUE,_xlfn.XLOOKUP(VALUE(INDEX(_xlfn.TEXTSPLIT(B503,"-"),4)),'DN轉換表(必要)'!A:A,'DN轉換表(必要)'!B:B,,0),INDEX(_xlfn.TEXTSPLIT(B503,"-"),1),INDEX(_xlfn.TEXTSPLIT(B503,"-"),2),INDEX(_xlfn.TEXTSPLIT(B503,"-"),3),INDEX(_xlfn.TEXTSPLIT(B503,"-"),4),INDEX(_xlfn.TEXTSPLIT(B503,"-"),5)))</f>
        <v>1/2"-PT-R1203-AA1B-NA</v>
      </c>
      <c r="F503" s="3" t="str">
        <f>IFERROR(_xlfn.XLOOKUP(_xlfn.CONCAT(表格1[[#This Row],[Series NO]],"_",SUBSTITUTE(F$1,"REV.","")),版本控制!$F:$F,版本控制!$C:$C,,0),"")</f>
        <v>04/22/'25</v>
      </c>
      <c r="G503" s="3" t="str">
        <f>IFERROR(_xlfn.XLOOKUP(_xlfn.CONCAT(表格1[[#This Row],[Series NO]],"_",SUBSTITUTE(G$1,"REV.","")),版本控制!$F:$F,版本控制!$C:$C,,0),"")</f>
        <v>06/17/'25</v>
      </c>
      <c r="H503" s="3" t="str">
        <f>IFERROR(_xlfn.XLOOKUP(_xlfn.CONCAT(表格1[[#This Row],[Series NO]],"_",SUBSTITUTE(H$1,"REV.","")),版本控制!$F:$F,版本控制!$C:$C,,0),"")</f>
        <v/>
      </c>
      <c r="I503" s="3" t="str">
        <f>IFERROR(_xlfn.XLOOKUP(_xlfn.CONCAT(表格1[[#This Row],[Series NO]],"_",SUBSTITUTE(I$1,"REV.","")),版本控制!$F:$F,版本控制!$C:$C,,0),"")</f>
        <v/>
      </c>
      <c r="J503" s="3" t="str">
        <f>IFERROR(_xlfn.XLOOKUP(_xlfn.CONCAT(表格1[[#This Row],[Series NO]],"_",SUBSTITUTE(J$1,"REV.","")),版本控制!$F:$F,版本控制!$C:$C,,0),"")</f>
        <v/>
      </c>
      <c r="K503" s="3" t="str" cm="1">
        <f t="array" ref="K503">INDEX(F$1:J$1,1,MATCH(1,1/($F503:J503&lt;&gt;"")))</f>
        <v>REV.2</v>
      </c>
      <c r="L503" s="3" t="str" cm="1">
        <f t="array" ref="L503">LOOKUP(2,1/($F503:J503&lt;&gt;""),$F503:J503)</f>
        <v>06/17/'25</v>
      </c>
      <c r="M503" s="3"/>
      <c r="N503" s="3" t="str">
        <f t="shared" ref="N503" si="19">+TEXT(A503,"0000")</f>
        <v>0499</v>
      </c>
      <c r="O503" s="28"/>
      <c r="P503" s="15"/>
      <c r="Q503" s="22" cm="1">
        <f t="array" ref="Q503">_xlfn.XLOOKUP(INDEX(_xlfn.TEXTSPLIT(表格1[[#This Row],[LINE   NUMBER]],"-"),1),'DN轉換表(必要)'!B:B,'DN轉換表(必要)'!C:C,,0)</f>
        <v>0.5</v>
      </c>
      <c r="R503" s="22" t="str" cm="1">
        <f t="array" ref="R503">IF(IFERROR(MATCH(INDEX(_xlfn.TEXTSPLIT(表格1[[#This Row],[LINE   NUMBER]],"-"),2),介質清單!I:I,0)&gt;=1,FALSE),"Trim",INDEX(_xlfn.TEXTSPLIT(表格1[[#This Row],[LINE   NUMBER]],"-"),2))</f>
        <v>Trim</v>
      </c>
      <c r="S503" s="22" t="str" cm="1">
        <f t="array" ref="S50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PT-R1203</v>
      </c>
      <c r="T503" s="22" t="str" cm="1">
        <f t="array" ref="T503">IF(LEN(INDEX(_xlfn.TEXTSPLIT(表格1[[#This Row],[LINE   NUMBER]],"-"),4))=4,INDEX(_xlfn.TEXTSPLIT(表格1[[#This Row],[LINE   NUMBER]],"-"),4),IF(LEN(MID(E503,FIND("AA",E503,1),4))=4,MID(E503,FIND("AA",E503,1),4),"Wrong"))</f>
        <v>AA1B</v>
      </c>
      <c r="U503" s="22" t="str" cm="1">
        <f t="array" ref="U50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03" s="22" t="str">
        <f>_xlfn.XLOOKUP(表格1[[#This Row],[級數]],管道等级索引表!B:B,管道等级索引表!G:G,,0)</f>
        <v>A106 Gr.B
API 5L Gr.B
SAWH</v>
      </c>
      <c r="W503" s="22" t="s">
        <v>5</v>
      </c>
      <c r="X503" s="22"/>
      <c r="Y503" s="22"/>
      <c r="Z503" s="22" t="str">
        <f>_xlfn.CONCAT(表格1[[#This Row],[系統]],"-",表格1[[#This Row],[編號]])</f>
        <v>Trim-PT-R1203</v>
      </c>
      <c r="AA503" s="22"/>
      <c r="AB50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0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03" s="24" t="str">
        <f>IFERROR(_xlfn.XLOOKUP(表格1[[#This Row],[Line_No]],管道特性一覽表!A:A,管道特性一覽表!P:P,,0),"")</f>
        <v/>
      </c>
      <c r="AE503" s="24" t="str" cm="1">
        <f t="array" ref="AE503">_xlfn.IFNA(_xlfn.XLOOKUP(表格1[[#This Row],[Series NO]],'依TP NO.篩選'!A:A,'依TP NO.篩選'!R:R,,0),_xlfn.XLOOKUP(VALUE(表格1[[#This Row],[Series NO]]),VALUE('依TP NO.篩選'!A:A),'依TP NO.篩選'!R:R,,0))</f>
        <v>FG-01</v>
      </c>
      <c r="AF503" s="24" t="str">
        <f>_xlfn.XLOOKUP(表格1[[#This Row],[系統]],介質清單!A:A,介質清單!B:B,,0)</f>
        <v>Trim</v>
      </c>
      <c r="AG503" s="25" t="str">
        <f>IFERROR(_xlfn.XLOOKUP(表格1[[#This Row],[Line_No]],管道特性一覽表!A:A,管道特性一覽表!R:R,,0),"")</f>
        <v/>
      </c>
      <c r="AH503" s="22" t="s">
        <v>3433</v>
      </c>
      <c r="AI503" s="24"/>
      <c r="AJ50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03" s="2" t="str" cm="1">
        <f t="array" ref="AK503">IFERROR(_xlfn.TEXTJOIN("-",TRUE,INDEX(_xlfn.TEXTSPLIT(B503,"-"),1),INDEX(_xlfn.TEXTSPLIT(B503,"-"),2),INDEX(_xlfn.TEXTSPLIT(B503,"-"),4),INDEX(_xlfn.TEXTSPLIT(B503,"-"),5)),_xlfn.TEXTJOIN("-",TRUE,_xlfn.XLOOKUP(VALUE(INDEX(_xlfn.TEXTSPLIT(B503,"-"),4)),'DN轉換表(必要)'!A:A,'DN轉換表(必要)'!B:B,,0),INDEX(_xlfn.TEXTSPLIT(B503,"-"),1),INDEX(_xlfn.TEXTSPLIT(B503,"-"),2),INDEX(_xlfn.TEXTSPLIT(B503,"-"),3),INDEX(_xlfn.TEXTSPLIT(B503,"-"),4),INDEX(_xlfn.TEXTSPLIT(B503,"-"),5)))</f>
        <v>PT-R1203-AA1B-NA</v>
      </c>
      <c r="AL503" s="2" t="str">
        <f>IF(ISNUMBER(IFERROR(_xlfn.XLOOKUP(表格1[[#This Row],[Line_No]],'TEMP VALUE'!A:A,'DRAWING LIST'!A:A,,0),"")),"v","")</f>
        <v/>
      </c>
      <c r="AM503" s="2" t="str">
        <f>_xlfn.XLOOKUP(表格1[[#This Row],[Series NO]], 版本控制!$A:$A, 版本控制!$E:$E, , 0, -1)</f>
        <v>啟用</v>
      </c>
    </row>
    <row r="504" spans="1:39" hidden="1">
      <c r="A504" s="18">
        <f>'圖號清單-114.04.25'!A504</f>
        <v>500</v>
      </c>
      <c r="B504" s="14" t="str">
        <f>_xlfn.XLOOKUP(表格1[[#This Row],[Series NO]],'圖號清單-114.04.25'!A:A,'圖號清單-114.04.25'!B:B,,0)</f>
        <v>PT-R1204-15-AA1B-NA</v>
      </c>
      <c r="C504" s="3" t="str">
        <f>COUNTIF($AK$2:AK504, AK504) &amp; "/" &amp; COUNTIF($AK$2:$AK$3003, AK504)</f>
        <v>1/1</v>
      </c>
      <c r="D504" s="3" t="str">
        <f t="shared" si="16"/>
        <v>PT-R1204-15-AA1B-NA</v>
      </c>
      <c r="E504" s="14" t="str" cm="1">
        <f t="array" ref="E504">IFERROR(_xlfn.TEXTJOIN("-",TRUE,_xlfn.XLOOKUP(VALUE(INDEX(_xlfn.TEXTSPLIT(B504,"-"),3)),'DN轉換表(必要)'!A:A,'DN轉換表(必要)'!B:B,,0),INDEX(_xlfn.TEXTSPLIT(B504,"-"),1),INDEX(_xlfn.TEXTSPLIT(B504,"-"),2),INDEX(_xlfn.TEXTSPLIT(B504,"-"),4),INDEX(_xlfn.TEXTSPLIT(B504,"-"),5)),_xlfn.TEXTJOIN("-",TRUE,_xlfn.XLOOKUP(VALUE(INDEX(_xlfn.TEXTSPLIT(B504,"-"),4)),'DN轉換表(必要)'!A:A,'DN轉換表(必要)'!B:B,,0),INDEX(_xlfn.TEXTSPLIT(B504,"-"),1),INDEX(_xlfn.TEXTSPLIT(B504,"-"),2),INDEX(_xlfn.TEXTSPLIT(B504,"-"),3),INDEX(_xlfn.TEXTSPLIT(B504,"-"),4),INDEX(_xlfn.TEXTSPLIT(B504,"-"),5)))</f>
        <v>1/2"-PT-R1204-AA1B-NA</v>
      </c>
      <c r="F504" s="3" t="str">
        <f>IFERROR(_xlfn.XLOOKUP(_xlfn.CONCAT(表格1[[#This Row],[Series NO]],"_",SUBSTITUTE(F$1,"REV.","")),版本控制!$F:$F,版本控制!$C:$C,,0),"")</f>
        <v>04/22/'25</v>
      </c>
      <c r="G504" s="3" t="str">
        <f>IFERROR(_xlfn.XLOOKUP(_xlfn.CONCAT(表格1[[#This Row],[Series NO]],"_",SUBSTITUTE(G$1,"REV.","")),版本控制!$F:$F,版本控制!$C:$C,,0),"")</f>
        <v/>
      </c>
      <c r="H504" s="3" t="str">
        <f>IFERROR(_xlfn.XLOOKUP(_xlfn.CONCAT(表格1[[#This Row],[Series NO]],"_",SUBSTITUTE(H$1,"REV.","")),版本控制!$F:$F,版本控制!$C:$C,,0),"")</f>
        <v/>
      </c>
      <c r="I504" s="3" t="str">
        <f>IFERROR(_xlfn.XLOOKUP(_xlfn.CONCAT(表格1[[#This Row],[Series NO]],"_",SUBSTITUTE(I$1,"REV.","")),版本控制!$F:$F,版本控制!$C:$C,,0),"")</f>
        <v/>
      </c>
      <c r="J504" s="3" t="str">
        <f>IFERROR(_xlfn.XLOOKUP(_xlfn.CONCAT(表格1[[#This Row],[Series NO]],"_",SUBSTITUTE(J$1,"REV.","")),版本控制!$F:$F,版本控制!$C:$C,,0),"")</f>
        <v/>
      </c>
      <c r="K504" s="3" t="str" cm="1">
        <f t="array" ref="K504">INDEX(F$1:J$1,1,MATCH(1,1/($F504:J504&lt;&gt;"")))</f>
        <v>REV.1</v>
      </c>
      <c r="L504" s="3" t="str" cm="1">
        <f t="array" ref="L504">LOOKUP(2,1/($F504:J504&lt;&gt;""),$F504:J504)</f>
        <v>04/22/'25</v>
      </c>
      <c r="M504" s="3"/>
      <c r="N504" s="11" t="str">
        <f t="shared" ref="N504:N544" si="20">+TEXT(A504,"0000")</f>
        <v>0500</v>
      </c>
      <c r="O504" s="28"/>
      <c r="P504" s="15"/>
      <c r="Q504" s="22" cm="1">
        <f t="array" ref="Q504">_xlfn.XLOOKUP(INDEX(_xlfn.TEXTSPLIT(表格1[[#This Row],[LINE   NUMBER]],"-"),1),'DN轉換表(必要)'!B:B,'DN轉換表(必要)'!C:C,,0)</f>
        <v>0.5</v>
      </c>
      <c r="R504" s="22" t="str" cm="1">
        <f t="array" ref="R504">IF(IFERROR(MATCH(INDEX(_xlfn.TEXTSPLIT(表格1[[#This Row],[LINE   NUMBER]],"-"),2),介質清單!I:I,0)&gt;=1,FALSE),"Trim",INDEX(_xlfn.TEXTSPLIT(表格1[[#This Row],[LINE   NUMBER]],"-"),2))</f>
        <v>Trim</v>
      </c>
      <c r="S504" s="22" t="str" cm="1">
        <f t="array" ref="S50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PT-R1204</v>
      </c>
      <c r="T504" s="22" t="str" cm="1">
        <f t="array" ref="T504">IF(LEN(INDEX(_xlfn.TEXTSPLIT(表格1[[#This Row],[LINE   NUMBER]],"-"),4))=4,INDEX(_xlfn.TEXTSPLIT(表格1[[#This Row],[LINE   NUMBER]],"-"),4),IF(LEN(MID(E504,FIND("AA",E504,1),4))=4,MID(E504,FIND("AA",E504,1),4),"Wrong"))</f>
        <v>AA1B</v>
      </c>
      <c r="U504" s="22" t="str" cm="1">
        <f t="array" ref="U50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04" s="22" t="str">
        <f>_xlfn.XLOOKUP(表格1[[#This Row],[級數]],管道等级索引表!B:B,管道等级索引表!G:G,,0)</f>
        <v>A106 Gr.B
API 5L Gr.B
SAWH</v>
      </c>
      <c r="W504" s="22" t="s">
        <v>5</v>
      </c>
      <c r="X504" s="22"/>
      <c r="Y504" s="22"/>
      <c r="Z504" s="22" t="str">
        <f>_xlfn.CONCAT(表格1[[#This Row],[系統]],"-",表格1[[#This Row],[編號]])</f>
        <v>Trim-PT-R1204</v>
      </c>
      <c r="AA504" s="22"/>
      <c r="AB504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0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04" s="24" t="str">
        <f>IFERROR(_xlfn.XLOOKUP(表格1[[#This Row],[Line_No]],管道特性一覽表!A:A,管道特性一覽表!P:P,,0),"")</f>
        <v/>
      </c>
      <c r="AE504" s="24" t="str" cm="1">
        <f t="array" ref="AE504">_xlfn.IFNA(_xlfn.XLOOKUP(表格1[[#This Row],[Series NO]],'依TP NO.篩選'!A:A,'依TP NO.篩選'!R:R,,0),_xlfn.XLOOKUP(VALUE(表格1[[#This Row],[Series NO]]),VALUE('依TP NO.篩選'!A:A),'依TP NO.篩選'!R:R,,0))</f>
        <v>FG-01</v>
      </c>
      <c r="AF504" s="24" t="str">
        <f>_xlfn.XLOOKUP(表格1[[#This Row],[系統]],介質清單!A:A,介質清單!B:B,,0)</f>
        <v>Trim</v>
      </c>
      <c r="AG504" s="25" t="str">
        <f>IFERROR(_xlfn.XLOOKUP(表格1[[#This Row],[Line_No]],管道特性一覽表!A:A,管道特性一覽表!R:R,,0),"")</f>
        <v/>
      </c>
      <c r="AH504" s="22" t="s">
        <v>3433</v>
      </c>
      <c r="AI504" s="24"/>
      <c r="AJ50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04" s="2" t="str" cm="1">
        <f t="array" ref="AK504">IFERROR(_xlfn.TEXTJOIN("-",TRUE,INDEX(_xlfn.TEXTSPLIT(B504,"-"),1),INDEX(_xlfn.TEXTSPLIT(B504,"-"),2),INDEX(_xlfn.TEXTSPLIT(B504,"-"),4),INDEX(_xlfn.TEXTSPLIT(B504,"-"),5)),_xlfn.TEXTJOIN("-",TRUE,_xlfn.XLOOKUP(VALUE(INDEX(_xlfn.TEXTSPLIT(B504,"-"),4)),'DN轉換表(必要)'!A:A,'DN轉換表(必要)'!B:B,,0),INDEX(_xlfn.TEXTSPLIT(B504,"-"),1),INDEX(_xlfn.TEXTSPLIT(B504,"-"),2),INDEX(_xlfn.TEXTSPLIT(B504,"-"),3),INDEX(_xlfn.TEXTSPLIT(B504,"-"),4),INDEX(_xlfn.TEXTSPLIT(B504,"-"),5)))</f>
        <v>PT-R1204-AA1B-NA</v>
      </c>
      <c r="AL504" s="2" t="str">
        <f>IF(ISNUMBER(IFERROR(_xlfn.XLOOKUP(表格1[[#This Row],[Line_No]],'TEMP VALUE'!A:A,'DRAWING LIST'!A:A,,0),"")),"v","")</f>
        <v/>
      </c>
      <c r="AM504" s="2" t="str">
        <f>_xlfn.XLOOKUP(表格1[[#This Row],[Series NO]], 版本控制!$A:$A, 版本控制!$E:$E, , 0, -1)</f>
        <v>啟用</v>
      </c>
    </row>
    <row r="505" spans="1:39" hidden="1">
      <c r="A505" s="18">
        <f>'圖號清單-114.04.25'!A505</f>
        <v>501</v>
      </c>
      <c r="B505" s="14" t="str">
        <f>_xlfn.XLOOKUP(表格1[[#This Row],[Series NO]],'圖號清單-114.04.25'!A:A,'圖號清單-114.04.25'!B:B,,0)</f>
        <v>PT-R1301-15-AA1B-NA</v>
      </c>
      <c r="C505" s="3" t="str">
        <f>COUNTIF($AK$2:AK505, AK505) &amp; "/" &amp; COUNTIF($AK$2:$AK$3003, AK505)</f>
        <v>1/1</v>
      </c>
      <c r="D505" s="3" t="str">
        <f t="shared" si="16"/>
        <v>PT-R1301-15-AA1B-NA</v>
      </c>
      <c r="E505" s="14" t="str" cm="1">
        <f t="array" ref="E505">IFERROR(_xlfn.TEXTJOIN("-",TRUE,_xlfn.XLOOKUP(VALUE(INDEX(_xlfn.TEXTSPLIT(B505,"-"),3)),'DN轉換表(必要)'!A:A,'DN轉換表(必要)'!B:B,,0),INDEX(_xlfn.TEXTSPLIT(B505,"-"),1),INDEX(_xlfn.TEXTSPLIT(B505,"-"),2),INDEX(_xlfn.TEXTSPLIT(B505,"-"),4),INDEX(_xlfn.TEXTSPLIT(B505,"-"),5)),_xlfn.TEXTJOIN("-",TRUE,_xlfn.XLOOKUP(VALUE(INDEX(_xlfn.TEXTSPLIT(B505,"-"),4)),'DN轉換表(必要)'!A:A,'DN轉換表(必要)'!B:B,,0),INDEX(_xlfn.TEXTSPLIT(B505,"-"),1),INDEX(_xlfn.TEXTSPLIT(B505,"-"),2),INDEX(_xlfn.TEXTSPLIT(B505,"-"),3),INDEX(_xlfn.TEXTSPLIT(B505,"-"),4),INDEX(_xlfn.TEXTSPLIT(B505,"-"),5)))</f>
        <v>1/2"-PT-R1301-AA1B-NA</v>
      </c>
      <c r="F505" s="3" t="str">
        <f>IFERROR(_xlfn.XLOOKUP(_xlfn.CONCAT(表格1[[#This Row],[Series NO]],"_",SUBSTITUTE(F$1,"REV.","")),版本控制!$F:$F,版本控制!$C:$C,,0),"")</f>
        <v>04/22/'25</v>
      </c>
      <c r="G505" s="3" t="str">
        <f>IFERROR(_xlfn.XLOOKUP(_xlfn.CONCAT(表格1[[#This Row],[Series NO]],"_",SUBSTITUTE(G$1,"REV.","")),版本控制!$F:$F,版本控制!$C:$C,,0),"")</f>
        <v>06/17/'25</v>
      </c>
      <c r="H505" s="3" t="str">
        <f>IFERROR(_xlfn.XLOOKUP(_xlfn.CONCAT(表格1[[#This Row],[Series NO]],"_",SUBSTITUTE(H$1,"REV.","")),版本控制!$F:$F,版本控制!$C:$C,,0),"")</f>
        <v/>
      </c>
      <c r="I505" s="3" t="str">
        <f>IFERROR(_xlfn.XLOOKUP(_xlfn.CONCAT(表格1[[#This Row],[Series NO]],"_",SUBSTITUTE(I$1,"REV.","")),版本控制!$F:$F,版本控制!$C:$C,,0),"")</f>
        <v/>
      </c>
      <c r="J505" s="3" t="str">
        <f>IFERROR(_xlfn.XLOOKUP(_xlfn.CONCAT(表格1[[#This Row],[Series NO]],"_",SUBSTITUTE(J$1,"REV.","")),版本控制!$F:$F,版本控制!$C:$C,,0),"")</f>
        <v/>
      </c>
      <c r="K505" s="3" t="str" cm="1">
        <f t="array" ref="K505">INDEX(F$1:J$1,1,MATCH(1,1/($F505:J505&lt;&gt;"")))</f>
        <v>REV.2</v>
      </c>
      <c r="L505" s="3" t="str" cm="1">
        <f t="array" ref="L505">LOOKUP(2,1/($F505:J505&lt;&gt;""),$F505:J505)</f>
        <v>06/17/'25</v>
      </c>
      <c r="M505" s="3"/>
      <c r="N505" s="11" t="str">
        <f t="shared" si="20"/>
        <v>0501</v>
      </c>
      <c r="O505" s="28"/>
      <c r="P505" s="15"/>
      <c r="Q505" s="22" cm="1">
        <f t="array" ref="Q505">_xlfn.XLOOKUP(INDEX(_xlfn.TEXTSPLIT(表格1[[#This Row],[LINE   NUMBER]],"-"),1),'DN轉換表(必要)'!B:B,'DN轉換表(必要)'!C:C,,0)</f>
        <v>0.5</v>
      </c>
      <c r="R505" s="22" t="str" cm="1">
        <f t="array" ref="R505">IF(IFERROR(MATCH(INDEX(_xlfn.TEXTSPLIT(表格1[[#This Row],[LINE   NUMBER]],"-"),2),介質清單!I:I,0)&gt;=1,FALSE),"Trim",INDEX(_xlfn.TEXTSPLIT(表格1[[#This Row],[LINE   NUMBER]],"-"),2))</f>
        <v>Trim</v>
      </c>
      <c r="S505" s="22" t="str" cm="1">
        <f t="array" ref="S50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PT-R1301</v>
      </c>
      <c r="T505" s="22" t="str" cm="1">
        <f t="array" ref="T505">IF(LEN(INDEX(_xlfn.TEXTSPLIT(表格1[[#This Row],[LINE   NUMBER]],"-"),4))=4,INDEX(_xlfn.TEXTSPLIT(表格1[[#This Row],[LINE   NUMBER]],"-"),4),IF(LEN(MID(E505,FIND("AA",E505,1),4))=4,MID(E505,FIND("AA",E505,1),4),"Wrong"))</f>
        <v>AA1B</v>
      </c>
      <c r="U505" s="22" t="str" cm="1">
        <f t="array" ref="U50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05" s="22" t="str">
        <f>_xlfn.XLOOKUP(表格1[[#This Row],[級數]],管道等级索引表!B:B,管道等级索引表!G:G,,0)</f>
        <v>A106 Gr.B
API 5L Gr.B
SAWH</v>
      </c>
      <c r="W505" s="22" t="s">
        <v>5</v>
      </c>
      <c r="X505" s="22"/>
      <c r="Y505" s="22"/>
      <c r="Z505" s="22" t="str">
        <f>_xlfn.CONCAT(表格1[[#This Row],[系統]],"-",表格1[[#This Row],[編號]])</f>
        <v>Trim-PT-R1301</v>
      </c>
      <c r="AA505" s="22"/>
      <c r="AB50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0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05" s="24" t="str">
        <f>IFERROR(_xlfn.XLOOKUP(表格1[[#This Row],[Line_No]],管道特性一覽表!A:A,管道特性一覽表!P:P,,0),"")</f>
        <v/>
      </c>
      <c r="AE505" s="24" t="str" cm="1">
        <f t="array" ref="AE505">_xlfn.IFNA(_xlfn.XLOOKUP(表格1[[#This Row],[Series NO]],'依TP NO.篩選'!A:A,'依TP NO.篩選'!R:R,,0),_xlfn.XLOOKUP(VALUE(表格1[[#This Row],[Series NO]]),VALUE('依TP NO.篩選'!A:A),'依TP NO.篩選'!R:R,,0))</f>
        <v>FG-01</v>
      </c>
      <c r="AF505" s="24" t="str">
        <f>_xlfn.XLOOKUP(表格1[[#This Row],[系統]],介質清單!A:A,介質清單!B:B,,0)</f>
        <v>Trim</v>
      </c>
      <c r="AG505" s="25" t="str">
        <f>IFERROR(_xlfn.XLOOKUP(表格1[[#This Row],[Line_No]],管道特性一覽表!A:A,管道特性一覽表!R:R,,0),"")</f>
        <v/>
      </c>
      <c r="AH505" s="22" t="s">
        <v>3433</v>
      </c>
      <c r="AI505" s="24"/>
      <c r="AJ50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05" s="2" t="str" cm="1">
        <f t="array" ref="AK505">IFERROR(_xlfn.TEXTJOIN("-",TRUE,INDEX(_xlfn.TEXTSPLIT(B505,"-"),1),INDEX(_xlfn.TEXTSPLIT(B505,"-"),2),INDEX(_xlfn.TEXTSPLIT(B505,"-"),4),INDEX(_xlfn.TEXTSPLIT(B505,"-"),5)),_xlfn.TEXTJOIN("-",TRUE,_xlfn.XLOOKUP(VALUE(INDEX(_xlfn.TEXTSPLIT(B505,"-"),4)),'DN轉換表(必要)'!A:A,'DN轉換表(必要)'!B:B,,0),INDEX(_xlfn.TEXTSPLIT(B505,"-"),1),INDEX(_xlfn.TEXTSPLIT(B505,"-"),2),INDEX(_xlfn.TEXTSPLIT(B505,"-"),3),INDEX(_xlfn.TEXTSPLIT(B505,"-"),4),INDEX(_xlfn.TEXTSPLIT(B505,"-"),5)))</f>
        <v>PT-R1301-AA1B-NA</v>
      </c>
      <c r="AL505" s="2" t="str">
        <f>IF(ISNUMBER(IFERROR(_xlfn.XLOOKUP(表格1[[#This Row],[Line_No]],'TEMP VALUE'!A:A,'DRAWING LIST'!A:A,,0),"")),"v","")</f>
        <v/>
      </c>
      <c r="AM505" s="2" t="str">
        <f>_xlfn.XLOOKUP(表格1[[#This Row],[Series NO]], 版本控制!$A:$A, 版本控制!$E:$E, , 0, -1)</f>
        <v>啟用</v>
      </c>
    </row>
    <row r="506" spans="1:39" hidden="1">
      <c r="A506" s="18">
        <f>'圖號清單-114.04.25'!A506</f>
        <v>502</v>
      </c>
      <c r="B506" s="14" t="str">
        <f>_xlfn.XLOOKUP(表格1[[#This Row],[Series NO]],'圖號清單-114.04.25'!A:A,'圖號清單-114.04.25'!B:B,,0)</f>
        <v>PT-R1308-25-AA1B-NA</v>
      </c>
      <c r="C506" s="3" t="str">
        <f>COUNTIF($AK$2:AK506, AK506) &amp; "/" &amp; COUNTIF($AK$2:$AK$3003, AK506)</f>
        <v>1/1</v>
      </c>
      <c r="D506" s="3" t="str">
        <f t="shared" si="16"/>
        <v>PT-R1308-25-AA1B-NA</v>
      </c>
      <c r="E506" s="14" t="str" cm="1">
        <f t="array" ref="E506">IFERROR(_xlfn.TEXTJOIN("-",TRUE,_xlfn.XLOOKUP(VALUE(INDEX(_xlfn.TEXTSPLIT(B506,"-"),3)),'DN轉換表(必要)'!A:A,'DN轉換表(必要)'!B:B,,0),INDEX(_xlfn.TEXTSPLIT(B506,"-"),1),INDEX(_xlfn.TEXTSPLIT(B506,"-"),2),INDEX(_xlfn.TEXTSPLIT(B506,"-"),4),INDEX(_xlfn.TEXTSPLIT(B506,"-"),5)),_xlfn.TEXTJOIN("-",TRUE,_xlfn.XLOOKUP(VALUE(INDEX(_xlfn.TEXTSPLIT(B506,"-"),4)),'DN轉換表(必要)'!A:A,'DN轉換表(必要)'!B:B,,0),INDEX(_xlfn.TEXTSPLIT(B506,"-"),1),INDEX(_xlfn.TEXTSPLIT(B506,"-"),2),INDEX(_xlfn.TEXTSPLIT(B506,"-"),3),INDEX(_xlfn.TEXTSPLIT(B506,"-"),4),INDEX(_xlfn.TEXTSPLIT(B506,"-"),5)))</f>
        <v>1"-PT-R1308-AA1B-NA</v>
      </c>
      <c r="F506" s="3" t="str">
        <f>IFERROR(_xlfn.XLOOKUP(_xlfn.CONCAT(表格1[[#This Row],[Series NO]],"_",SUBSTITUTE(F$1,"REV.","")),版本控制!$F:$F,版本控制!$C:$C,,0),"")</f>
        <v>04/22/'25</v>
      </c>
      <c r="G506" s="3" t="str">
        <f>IFERROR(_xlfn.XLOOKUP(_xlfn.CONCAT(表格1[[#This Row],[Series NO]],"_",SUBSTITUTE(G$1,"REV.","")),版本控制!$F:$F,版本控制!$C:$C,,0),"")</f>
        <v/>
      </c>
      <c r="H506" s="3" t="str">
        <f>IFERROR(_xlfn.XLOOKUP(_xlfn.CONCAT(表格1[[#This Row],[Series NO]],"_",SUBSTITUTE(H$1,"REV.","")),版本控制!$F:$F,版本控制!$C:$C,,0),"")</f>
        <v/>
      </c>
      <c r="I506" s="3" t="str">
        <f>IFERROR(_xlfn.XLOOKUP(_xlfn.CONCAT(表格1[[#This Row],[Series NO]],"_",SUBSTITUTE(I$1,"REV.","")),版本控制!$F:$F,版本控制!$C:$C,,0),"")</f>
        <v/>
      </c>
      <c r="J506" s="3" t="str">
        <f>IFERROR(_xlfn.XLOOKUP(_xlfn.CONCAT(表格1[[#This Row],[Series NO]],"_",SUBSTITUTE(J$1,"REV.","")),版本控制!$F:$F,版本控制!$C:$C,,0),"")</f>
        <v/>
      </c>
      <c r="K506" s="3" t="str" cm="1">
        <f t="array" ref="K506">INDEX(F$1:J$1,1,MATCH(1,1/($F506:J506&lt;&gt;"")))</f>
        <v>REV.1</v>
      </c>
      <c r="L506" s="3" t="str" cm="1">
        <f t="array" ref="L506">LOOKUP(2,1/($F506:J506&lt;&gt;""),$F506:J506)</f>
        <v>04/22/'25</v>
      </c>
      <c r="M506" s="3"/>
      <c r="N506" s="11" t="str">
        <f t="shared" si="20"/>
        <v>0502</v>
      </c>
      <c r="O506" s="28"/>
      <c r="P506" s="15"/>
      <c r="Q506" s="22" cm="1">
        <f t="array" ref="Q506">_xlfn.XLOOKUP(INDEX(_xlfn.TEXTSPLIT(表格1[[#This Row],[LINE   NUMBER]],"-"),1),'DN轉換表(必要)'!B:B,'DN轉換表(必要)'!C:C,,0)</f>
        <v>1</v>
      </c>
      <c r="R506" s="22" t="str" cm="1">
        <f t="array" ref="R506">IF(IFERROR(MATCH(INDEX(_xlfn.TEXTSPLIT(表格1[[#This Row],[LINE   NUMBER]],"-"),2),介質清單!I:I,0)&gt;=1,FALSE),"Trim",INDEX(_xlfn.TEXTSPLIT(表格1[[#This Row],[LINE   NUMBER]],"-"),2))</f>
        <v>Trim</v>
      </c>
      <c r="S506" s="22" t="str" cm="1">
        <f t="array" ref="S50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PT-R1308</v>
      </c>
      <c r="T506" s="22" t="str" cm="1">
        <f t="array" ref="T506">IF(LEN(INDEX(_xlfn.TEXTSPLIT(表格1[[#This Row],[LINE   NUMBER]],"-"),4))=4,INDEX(_xlfn.TEXTSPLIT(表格1[[#This Row],[LINE   NUMBER]],"-"),4),IF(LEN(MID(E506,FIND("AA",E506,1),4))=4,MID(E506,FIND("AA",E506,1),4),"Wrong"))</f>
        <v>AA1B</v>
      </c>
      <c r="U506" s="22" t="str" cm="1">
        <f t="array" ref="U50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06" s="22" t="str">
        <f>_xlfn.XLOOKUP(表格1[[#This Row],[級數]],管道等级索引表!B:B,管道等级索引表!G:G,,0)</f>
        <v>A106 Gr.B
API 5L Gr.B
SAWH</v>
      </c>
      <c r="W506" s="22" t="s">
        <v>5</v>
      </c>
      <c r="X506" s="22"/>
      <c r="Y506" s="22"/>
      <c r="Z506" s="22" t="str">
        <f>_xlfn.CONCAT(表格1[[#This Row],[系統]],"-",表格1[[#This Row],[編號]])</f>
        <v>Trim-PT-R1308</v>
      </c>
      <c r="AA506" s="22"/>
      <c r="AB506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0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06" s="24" t="str">
        <f>IFERROR(_xlfn.XLOOKUP(表格1[[#This Row],[Line_No]],管道特性一覽表!A:A,管道特性一覽表!P:P,,0),"")</f>
        <v/>
      </c>
      <c r="AE506" s="24" t="str" cm="1">
        <f t="array" ref="AE506">_xlfn.IFNA(_xlfn.XLOOKUP(表格1[[#This Row],[Series NO]],'依TP NO.篩選'!A:A,'依TP NO.篩選'!R:R,,0),_xlfn.XLOOKUP(VALUE(表格1[[#This Row],[Series NO]]),VALUE('依TP NO.篩選'!A:A),'依TP NO.篩選'!R:R,,0))</f>
        <v>R132V2-Trim</v>
      </c>
      <c r="AF506" s="24" t="str">
        <f>_xlfn.XLOOKUP(表格1[[#This Row],[系統]],介質清單!A:A,介質清單!B:B,,0)</f>
        <v>Trim</v>
      </c>
      <c r="AG506" s="25" t="str">
        <f>IFERROR(_xlfn.XLOOKUP(表格1[[#This Row],[Line_No]],管道特性一覽表!A:A,管道特性一覽表!R:R,,0),"")</f>
        <v/>
      </c>
      <c r="AH506" s="22"/>
      <c r="AI506" s="24"/>
      <c r="AJ50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06" s="2" t="str" cm="1">
        <f t="array" ref="AK506">IFERROR(_xlfn.TEXTJOIN("-",TRUE,INDEX(_xlfn.TEXTSPLIT(B506,"-"),1),INDEX(_xlfn.TEXTSPLIT(B506,"-"),2),INDEX(_xlfn.TEXTSPLIT(B506,"-"),4),INDEX(_xlfn.TEXTSPLIT(B506,"-"),5)),_xlfn.TEXTJOIN("-",TRUE,_xlfn.XLOOKUP(VALUE(INDEX(_xlfn.TEXTSPLIT(B506,"-"),4)),'DN轉換表(必要)'!A:A,'DN轉換表(必要)'!B:B,,0),INDEX(_xlfn.TEXTSPLIT(B506,"-"),1),INDEX(_xlfn.TEXTSPLIT(B506,"-"),2),INDEX(_xlfn.TEXTSPLIT(B506,"-"),3),INDEX(_xlfn.TEXTSPLIT(B506,"-"),4),INDEX(_xlfn.TEXTSPLIT(B506,"-"),5)))</f>
        <v>PT-R1308-AA1B-NA</v>
      </c>
      <c r="AL506" s="2" t="str">
        <f>IF(ISNUMBER(IFERROR(_xlfn.XLOOKUP(表格1[[#This Row],[Line_No]],'TEMP VALUE'!A:A,'DRAWING LIST'!A:A,,0),"")),"v","")</f>
        <v/>
      </c>
      <c r="AM506" s="2" t="str">
        <f>_xlfn.XLOOKUP(表格1[[#This Row],[Series NO]], 版本控制!$A:$A, 版本控制!$E:$E, , 0, -1)</f>
        <v>啟用</v>
      </c>
    </row>
    <row r="507" spans="1:39" hidden="1">
      <c r="A507" s="18">
        <f>'圖號清單-114.04.25'!A507</f>
        <v>503</v>
      </c>
      <c r="B507" s="14" t="str">
        <f>_xlfn.XLOOKUP(表格1[[#This Row],[Series NO]],'圖號清單-114.04.25'!A:A,'圖號清單-114.04.25'!B:B,,0)</f>
        <v>PT-R1401-50-AA2B-NA</v>
      </c>
      <c r="C507" s="3" t="str">
        <f>COUNTIF($AK$2:AK507, AK507) &amp; "/" &amp; COUNTIF($AK$2:$AK$3003, AK507)</f>
        <v>1/1</v>
      </c>
      <c r="D507" s="3" t="str">
        <f t="shared" si="16"/>
        <v>PT-R1401-50-AA2B-NA</v>
      </c>
      <c r="E507" s="14" t="str" cm="1">
        <f t="array" ref="E507">IFERROR(_xlfn.TEXTJOIN("-",TRUE,_xlfn.XLOOKUP(VALUE(INDEX(_xlfn.TEXTSPLIT(B507,"-"),3)),'DN轉換表(必要)'!A:A,'DN轉換表(必要)'!B:B,,0),INDEX(_xlfn.TEXTSPLIT(B507,"-"),1),INDEX(_xlfn.TEXTSPLIT(B507,"-"),2),INDEX(_xlfn.TEXTSPLIT(B507,"-"),4),INDEX(_xlfn.TEXTSPLIT(B507,"-"),5)),_xlfn.TEXTJOIN("-",TRUE,_xlfn.XLOOKUP(VALUE(INDEX(_xlfn.TEXTSPLIT(B507,"-"),4)),'DN轉換表(必要)'!A:A,'DN轉換表(必要)'!B:B,,0),INDEX(_xlfn.TEXTSPLIT(B507,"-"),1),INDEX(_xlfn.TEXTSPLIT(B507,"-"),2),INDEX(_xlfn.TEXTSPLIT(B507,"-"),3),INDEX(_xlfn.TEXTSPLIT(B507,"-"),4),INDEX(_xlfn.TEXTSPLIT(B507,"-"),5)))</f>
        <v>2"-PT-R1401-AA2B-NA</v>
      </c>
      <c r="F507" s="3" t="str">
        <f>IFERROR(_xlfn.XLOOKUP(_xlfn.CONCAT(表格1[[#This Row],[Series NO]],"_",SUBSTITUTE(F$1,"REV.","")),版本控制!$F:$F,版本控制!$C:$C,,0),"")</f>
        <v>04/22/'25</v>
      </c>
      <c r="G507" s="3" t="str">
        <f>IFERROR(_xlfn.XLOOKUP(_xlfn.CONCAT(表格1[[#This Row],[Series NO]],"_",SUBSTITUTE(G$1,"REV.","")),版本控制!$F:$F,版本控制!$C:$C,,0),"")</f>
        <v/>
      </c>
      <c r="H507" s="3" t="str">
        <f>IFERROR(_xlfn.XLOOKUP(_xlfn.CONCAT(表格1[[#This Row],[Series NO]],"_",SUBSTITUTE(H$1,"REV.","")),版本控制!$F:$F,版本控制!$C:$C,,0),"")</f>
        <v/>
      </c>
      <c r="I507" s="3" t="str">
        <f>IFERROR(_xlfn.XLOOKUP(_xlfn.CONCAT(表格1[[#This Row],[Series NO]],"_",SUBSTITUTE(I$1,"REV.","")),版本控制!$F:$F,版本控制!$C:$C,,0),"")</f>
        <v/>
      </c>
      <c r="J507" s="3" t="str">
        <f>IFERROR(_xlfn.XLOOKUP(_xlfn.CONCAT(表格1[[#This Row],[Series NO]],"_",SUBSTITUTE(J$1,"REV.","")),版本控制!$F:$F,版本控制!$C:$C,,0),"")</f>
        <v/>
      </c>
      <c r="K507" s="3" t="str" cm="1">
        <f t="array" ref="K507">INDEX(F$1:J$1,1,MATCH(1,1/($F507:J507&lt;&gt;"")))</f>
        <v>REV.1</v>
      </c>
      <c r="L507" s="3" t="str" cm="1">
        <f t="array" ref="L507">LOOKUP(2,1/($F507:J507&lt;&gt;""),$F507:J507)</f>
        <v>04/22/'25</v>
      </c>
      <c r="M507" s="3"/>
      <c r="N507" s="3" t="str">
        <f t="shared" si="20"/>
        <v>0503</v>
      </c>
      <c r="O507" s="28"/>
      <c r="P507" s="15"/>
      <c r="Q507" s="22" cm="1">
        <f t="array" ref="Q507">_xlfn.XLOOKUP(INDEX(_xlfn.TEXTSPLIT(表格1[[#This Row],[LINE   NUMBER]],"-"),1),'DN轉換表(必要)'!B:B,'DN轉換表(必要)'!C:C,,0)</f>
        <v>2</v>
      </c>
      <c r="R507" s="22" t="str" cm="1">
        <f t="array" ref="R507">IF(IFERROR(MATCH(INDEX(_xlfn.TEXTSPLIT(表格1[[#This Row],[LINE   NUMBER]],"-"),2),介質清單!I:I,0)&gt;=1,FALSE),"Trim",INDEX(_xlfn.TEXTSPLIT(表格1[[#This Row],[LINE   NUMBER]],"-"),2))</f>
        <v>Trim</v>
      </c>
      <c r="S507" s="22" t="str" cm="1">
        <f t="array" ref="S50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PT-R1401</v>
      </c>
      <c r="T507" s="22" t="str" cm="1">
        <f t="array" ref="T507">IF(LEN(INDEX(_xlfn.TEXTSPLIT(表格1[[#This Row],[LINE   NUMBER]],"-"),4))=4,INDEX(_xlfn.TEXTSPLIT(表格1[[#This Row],[LINE   NUMBER]],"-"),4),IF(LEN(MID(E507,FIND("AA",E507,1),4))=4,MID(E507,FIND("AA",E507,1),4),"Wrong"))</f>
        <v>AA2B</v>
      </c>
      <c r="U507" s="22" t="str" cm="1">
        <f t="array" ref="U50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07" s="22" t="str">
        <f>_xlfn.XLOOKUP(表格1[[#This Row],[級數]],管道等级索引表!B:B,管道等级索引表!G:G,,0)</f>
        <v>A106 Gr.B
API 5L Gr.B
SAWH</v>
      </c>
      <c r="W507" s="22" t="s">
        <v>5</v>
      </c>
      <c r="X507" s="22"/>
      <c r="Y507" s="22"/>
      <c r="Z507" s="22" t="str">
        <f>_xlfn.CONCAT(表格1[[#This Row],[系統]],"-",表格1[[#This Row],[編號]])</f>
        <v>Trim-PT-R1401</v>
      </c>
      <c r="AA507" s="22"/>
      <c r="AB507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0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07" s="24" t="str">
        <f>IFERROR(_xlfn.XLOOKUP(表格1[[#This Row],[Line_No]],管道特性一覽表!A:A,管道特性一覽表!P:P,,0),"")</f>
        <v/>
      </c>
      <c r="AE507" s="24" t="str" cm="1">
        <f t="array" ref="AE507">_xlfn.IFNA(_xlfn.XLOOKUP(表格1[[#This Row],[Series NO]],'依TP NO.篩選'!A:A,'依TP NO.篩選'!R:R,,0),_xlfn.XLOOKUP(VALUE(表格1[[#This Row],[Series NO]]),VALUE('依TP NO.篩選'!A:A),'依TP NO.篩選'!R:R,,0))</f>
        <v>R143V1-Trim</v>
      </c>
      <c r="AF507" s="24" t="str">
        <f>_xlfn.XLOOKUP(表格1[[#This Row],[系統]],介質清單!A:A,介質清單!B:B,,0)</f>
        <v>Trim</v>
      </c>
      <c r="AG507" s="25" t="str">
        <f>IFERROR(_xlfn.XLOOKUP(表格1[[#This Row],[Line_No]],管道特性一覽表!A:A,管道特性一覽表!R:R,,0),"")</f>
        <v/>
      </c>
      <c r="AH507" s="22"/>
      <c r="AI507" s="24"/>
      <c r="AJ50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07" s="2" t="str" cm="1">
        <f t="array" ref="AK507">IFERROR(_xlfn.TEXTJOIN("-",TRUE,INDEX(_xlfn.TEXTSPLIT(B507,"-"),1),INDEX(_xlfn.TEXTSPLIT(B507,"-"),2),INDEX(_xlfn.TEXTSPLIT(B507,"-"),4),INDEX(_xlfn.TEXTSPLIT(B507,"-"),5)),_xlfn.TEXTJOIN("-",TRUE,_xlfn.XLOOKUP(VALUE(INDEX(_xlfn.TEXTSPLIT(B507,"-"),4)),'DN轉換表(必要)'!A:A,'DN轉換表(必要)'!B:B,,0),INDEX(_xlfn.TEXTSPLIT(B507,"-"),1),INDEX(_xlfn.TEXTSPLIT(B507,"-"),2),INDEX(_xlfn.TEXTSPLIT(B507,"-"),3),INDEX(_xlfn.TEXTSPLIT(B507,"-"),4),INDEX(_xlfn.TEXTSPLIT(B507,"-"),5)))</f>
        <v>PT-R1401-AA2B-NA</v>
      </c>
      <c r="AL507" s="2" t="str">
        <f>IF(ISNUMBER(IFERROR(_xlfn.XLOOKUP(表格1[[#This Row],[Line_No]],'TEMP VALUE'!A:A,'DRAWING LIST'!A:A,,0),"")),"v","")</f>
        <v/>
      </c>
      <c r="AM507" s="2" t="str">
        <f>_xlfn.XLOOKUP(表格1[[#This Row],[Series NO]], 版本控制!$A:$A, 版本控制!$E:$E, , 0, -1)</f>
        <v>啟用</v>
      </c>
    </row>
    <row r="508" spans="1:39" hidden="1">
      <c r="A508" s="18">
        <f>'圖號清單-114.04.25'!A508</f>
        <v>504</v>
      </c>
      <c r="B508" s="14" t="str">
        <f>_xlfn.XLOOKUP(表格1[[#This Row],[Series NO]],'圖號清單-114.04.25'!A:A,'圖號清單-114.04.25'!B:B,,0)</f>
        <v>PT-R1402-25-AA1E-NA</v>
      </c>
      <c r="C508" s="3" t="str">
        <f>COUNTIF($AK$2:AK508, AK508) &amp; "/" &amp; COUNTIF($AK$2:$AK$3003, AK508)</f>
        <v>1/1</v>
      </c>
      <c r="D508" s="3" t="str">
        <f t="shared" si="16"/>
        <v>PT-R1402-25-AA1E-NA</v>
      </c>
      <c r="E508" s="14" t="str" cm="1">
        <f t="array" ref="E508">IFERROR(_xlfn.TEXTJOIN("-",TRUE,_xlfn.XLOOKUP(VALUE(INDEX(_xlfn.TEXTSPLIT(B508,"-"),3)),'DN轉換表(必要)'!A:A,'DN轉換表(必要)'!B:B,,0),INDEX(_xlfn.TEXTSPLIT(B508,"-"),1),INDEX(_xlfn.TEXTSPLIT(B508,"-"),2),INDEX(_xlfn.TEXTSPLIT(B508,"-"),4),INDEX(_xlfn.TEXTSPLIT(B508,"-"),5)),_xlfn.TEXTJOIN("-",TRUE,_xlfn.XLOOKUP(VALUE(INDEX(_xlfn.TEXTSPLIT(B508,"-"),4)),'DN轉換表(必要)'!A:A,'DN轉換表(必要)'!B:B,,0),INDEX(_xlfn.TEXTSPLIT(B508,"-"),1),INDEX(_xlfn.TEXTSPLIT(B508,"-"),2),INDEX(_xlfn.TEXTSPLIT(B508,"-"),3),INDEX(_xlfn.TEXTSPLIT(B508,"-"),4),INDEX(_xlfn.TEXTSPLIT(B508,"-"),5)))</f>
        <v>1"-PT-R1402-AA1E-NA</v>
      </c>
      <c r="F508" s="3" t="str">
        <f>IFERROR(_xlfn.XLOOKUP(_xlfn.CONCAT(表格1[[#This Row],[Series NO]],"_",SUBSTITUTE(F$1,"REV.","")),版本控制!$F:$F,版本控制!$C:$C,,0),"")</f>
        <v>04/22/'25</v>
      </c>
      <c r="G508" s="3" t="str">
        <f>IFERROR(_xlfn.XLOOKUP(_xlfn.CONCAT(表格1[[#This Row],[Series NO]],"_",SUBSTITUTE(G$1,"REV.","")),版本控制!$F:$F,版本控制!$C:$C,,0),"")</f>
        <v/>
      </c>
      <c r="H508" s="3" t="str">
        <f>IFERROR(_xlfn.XLOOKUP(_xlfn.CONCAT(表格1[[#This Row],[Series NO]],"_",SUBSTITUTE(H$1,"REV.","")),版本控制!$F:$F,版本控制!$C:$C,,0),"")</f>
        <v/>
      </c>
      <c r="I508" s="3" t="str">
        <f>IFERROR(_xlfn.XLOOKUP(_xlfn.CONCAT(表格1[[#This Row],[Series NO]],"_",SUBSTITUTE(I$1,"REV.","")),版本控制!$F:$F,版本控制!$C:$C,,0),"")</f>
        <v/>
      </c>
      <c r="J508" s="3" t="str">
        <f>IFERROR(_xlfn.XLOOKUP(_xlfn.CONCAT(表格1[[#This Row],[Series NO]],"_",SUBSTITUTE(J$1,"REV.","")),版本控制!$F:$F,版本控制!$C:$C,,0),"")</f>
        <v/>
      </c>
      <c r="K508" s="3" t="str" cm="1">
        <f t="array" ref="K508">INDEX(F$1:J$1,1,MATCH(1,1/($F508:J508&lt;&gt;"")))</f>
        <v>REV.1</v>
      </c>
      <c r="L508" s="3" t="str" cm="1">
        <f t="array" ref="L508">LOOKUP(2,1/($F508:J508&lt;&gt;""),$F508:J508)</f>
        <v>04/22/'25</v>
      </c>
      <c r="M508" s="3"/>
      <c r="N508" s="11" t="str">
        <f t="shared" si="20"/>
        <v>0504</v>
      </c>
      <c r="O508" s="28"/>
      <c r="P508" s="15"/>
      <c r="Q508" s="22" cm="1">
        <f t="array" ref="Q508">_xlfn.XLOOKUP(INDEX(_xlfn.TEXTSPLIT(表格1[[#This Row],[LINE   NUMBER]],"-"),1),'DN轉換表(必要)'!B:B,'DN轉換表(必要)'!C:C,,0)</f>
        <v>1</v>
      </c>
      <c r="R508" s="22" t="str" cm="1">
        <f t="array" ref="R508">IF(IFERROR(MATCH(INDEX(_xlfn.TEXTSPLIT(表格1[[#This Row],[LINE   NUMBER]],"-"),2),介質清單!I:I,0)&gt;=1,FALSE),"Trim",INDEX(_xlfn.TEXTSPLIT(表格1[[#This Row],[LINE   NUMBER]],"-"),2))</f>
        <v>Trim</v>
      </c>
      <c r="S508" s="22" t="str" cm="1">
        <f t="array" ref="S50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PT-R1402</v>
      </c>
      <c r="T508" s="22" t="str" cm="1">
        <f t="array" ref="T508">IF(LEN(INDEX(_xlfn.TEXTSPLIT(表格1[[#This Row],[LINE   NUMBER]],"-"),4))=4,INDEX(_xlfn.TEXTSPLIT(表格1[[#This Row],[LINE   NUMBER]],"-"),4),IF(LEN(MID(E508,FIND("AA",E508,1),4))=4,MID(E508,FIND("AA",E508,1),4),"Wrong"))</f>
        <v>AA1E</v>
      </c>
      <c r="U508" s="22" t="str" cm="1">
        <f t="array" ref="U50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08" s="22" t="str">
        <f>_xlfn.XLOOKUP(表格1[[#This Row],[級數]],管道等级索引表!B:B,管道等级索引表!G:G,,0)</f>
        <v>TP304</v>
      </c>
      <c r="W508" s="22" t="s">
        <v>5</v>
      </c>
      <c r="X508" s="22"/>
      <c r="Y508" s="22"/>
      <c r="Z508" s="22" t="str">
        <f>_xlfn.CONCAT(表格1[[#This Row],[系統]],"-",表格1[[#This Row],[編號]])</f>
        <v>Trim-PT-R1402</v>
      </c>
      <c r="AA508" s="22"/>
      <c r="AB508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0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08" s="24" t="str">
        <f>IFERROR(_xlfn.XLOOKUP(表格1[[#This Row],[Line_No]],管道特性一覽表!A:A,管道特性一覽表!P:P,,0),"")</f>
        <v/>
      </c>
      <c r="AE508" s="24" t="str" cm="1">
        <f t="array" ref="AE508">_xlfn.IFNA(_xlfn.XLOOKUP(表格1[[#This Row],[Series NO]],'依TP NO.篩選'!A:A,'依TP NO.篩選'!R:R,,0),_xlfn.XLOOKUP(VALUE(表格1[[#This Row],[Series NO]]),VALUE('依TP NO.篩選'!A:A),'依TP NO.篩選'!R:R,,0))</f>
        <v>R141R1-Trim</v>
      </c>
      <c r="AF508" s="24" t="str">
        <f>_xlfn.XLOOKUP(表格1[[#This Row],[系統]],介質清單!A:A,介質清單!B:B,,0)</f>
        <v>Trim</v>
      </c>
      <c r="AG508" s="25" t="str">
        <f>IFERROR(_xlfn.XLOOKUP(表格1[[#This Row],[Line_No]],管道特性一覽表!A:A,管道特性一覽表!R:R,,0),"")</f>
        <v/>
      </c>
      <c r="AH508" s="22"/>
      <c r="AI508" s="24"/>
      <c r="AJ50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08" s="2" t="str" cm="1">
        <f t="array" ref="AK508">IFERROR(_xlfn.TEXTJOIN("-",TRUE,INDEX(_xlfn.TEXTSPLIT(B508,"-"),1),INDEX(_xlfn.TEXTSPLIT(B508,"-"),2),INDEX(_xlfn.TEXTSPLIT(B508,"-"),4),INDEX(_xlfn.TEXTSPLIT(B508,"-"),5)),_xlfn.TEXTJOIN("-",TRUE,_xlfn.XLOOKUP(VALUE(INDEX(_xlfn.TEXTSPLIT(B508,"-"),4)),'DN轉換表(必要)'!A:A,'DN轉換表(必要)'!B:B,,0),INDEX(_xlfn.TEXTSPLIT(B508,"-"),1),INDEX(_xlfn.TEXTSPLIT(B508,"-"),2),INDEX(_xlfn.TEXTSPLIT(B508,"-"),3),INDEX(_xlfn.TEXTSPLIT(B508,"-"),4),INDEX(_xlfn.TEXTSPLIT(B508,"-"),5)))</f>
        <v>PT-R1402-AA1E-NA</v>
      </c>
      <c r="AL508" s="2" t="str">
        <f>IF(ISNUMBER(IFERROR(_xlfn.XLOOKUP(表格1[[#This Row],[Line_No]],'TEMP VALUE'!A:A,'DRAWING LIST'!A:A,,0),"")),"v","")</f>
        <v/>
      </c>
      <c r="AM508" s="2" t="str">
        <f>_xlfn.XLOOKUP(表格1[[#This Row],[Series NO]], 版本控制!$A:$A, 版本控制!$E:$E, , 0, -1)</f>
        <v>啟用</v>
      </c>
    </row>
    <row r="509" spans="1:39" hidden="1">
      <c r="A509" s="18">
        <f>'圖號清單-114.04.25'!A509</f>
        <v>505</v>
      </c>
      <c r="B509" s="14" t="str">
        <f>_xlfn.XLOOKUP(表格1[[#This Row],[Series NO]],'圖號清單-114.04.25'!A:A,'圖號清單-114.04.25'!B:B,,0)</f>
        <v>PT-R1404-15-AA1B-NA</v>
      </c>
      <c r="C509" s="3" t="str">
        <f>COUNTIF($AK$2:AK509, AK509) &amp; "/" &amp; COUNTIF($AK$2:$AK$3003, AK509)</f>
        <v>1/1</v>
      </c>
      <c r="D509" s="3" t="str">
        <f t="shared" si="16"/>
        <v>PT-R1404-15-AA1B-NA</v>
      </c>
      <c r="E509" s="14" t="str" cm="1">
        <f t="array" ref="E509">IFERROR(_xlfn.TEXTJOIN("-",TRUE,_xlfn.XLOOKUP(VALUE(INDEX(_xlfn.TEXTSPLIT(B509,"-"),3)),'DN轉換表(必要)'!A:A,'DN轉換表(必要)'!B:B,,0),INDEX(_xlfn.TEXTSPLIT(B509,"-"),1),INDEX(_xlfn.TEXTSPLIT(B509,"-"),2),INDEX(_xlfn.TEXTSPLIT(B509,"-"),4),INDEX(_xlfn.TEXTSPLIT(B509,"-"),5)),_xlfn.TEXTJOIN("-",TRUE,_xlfn.XLOOKUP(VALUE(INDEX(_xlfn.TEXTSPLIT(B509,"-"),4)),'DN轉換表(必要)'!A:A,'DN轉換表(必要)'!B:B,,0),INDEX(_xlfn.TEXTSPLIT(B509,"-"),1),INDEX(_xlfn.TEXTSPLIT(B509,"-"),2),INDEX(_xlfn.TEXTSPLIT(B509,"-"),3),INDEX(_xlfn.TEXTSPLIT(B509,"-"),4),INDEX(_xlfn.TEXTSPLIT(B509,"-"),5)))</f>
        <v>1/2"-PT-R1404-AA1B-NA</v>
      </c>
      <c r="F509" s="3" t="str">
        <f>IFERROR(_xlfn.XLOOKUP(_xlfn.CONCAT(表格1[[#This Row],[Series NO]],"_",SUBSTITUTE(F$1,"REV.","")),版本控制!$F:$F,版本控制!$C:$C,,0),"")</f>
        <v>04/22/'25</v>
      </c>
      <c r="G509" s="3" t="str">
        <f>IFERROR(_xlfn.XLOOKUP(_xlfn.CONCAT(表格1[[#This Row],[Series NO]],"_",SUBSTITUTE(G$1,"REV.","")),版本控制!$F:$F,版本控制!$C:$C,,0),"")</f>
        <v>06/17/'25</v>
      </c>
      <c r="H509" s="3" t="str">
        <f>IFERROR(_xlfn.XLOOKUP(_xlfn.CONCAT(表格1[[#This Row],[Series NO]],"_",SUBSTITUTE(H$1,"REV.","")),版本控制!$F:$F,版本控制!$C:$C,,0),"")</f>
        <v/>
      </c>
      <c r="I509" s="3" t="str">
        <f>IFERROR(_xlfn.XLOOKUP(_xlfn.CONCAT(表格1[[#This Row],[Series NO]],"_",SUBSTITUTE(I$1,"REV.","")),版本控制!$F:$F,版本控制!$C:$C,,0),"")</f>
        <v/>
      </c>
      <c r="J509" s="3" t="str">
        <f>IFERROR(_xlfn.XLOOKUP(_xlfn.CONCAT(表格1[[#This Row],[Series NO]],"_",SUBSTITUTE(J$1,"REV.","")),版本控制!$F:$F,版本控制!$C:$C,,0),"")</f>
        <v/>
      </c>
      <c r="K509" s="3" t="str" cm="1">
        <f t="array" ref="K509">INDEX(F$1:J$1,1,MATCH(1,1/($F509:J509&lt;&gt;"")))</f>
        <v>REV.2</v>
      </c>
      <c r="L509" s="3" t="str" cm="1">
        <f t="array" ref="L509">LOOKUP(2,1/($F509:J509&lt;&gt;""),$F509:J509)</f>
        <v>06/17/'25</v>
      </c>
      <c r="M509" s="3"/>
      <c r="N509" s="11" t="str">
        <f t="shared" si="20"/>
        <v>0505</v>
      </c>
      <c r="O509" s="28"/>
      <c r="P509" s="15"/>
      <c r="Q509" s="22" cm="1">
        <f t="array" ref="Q509">_xlfn.XLOOKUP(INDEX(_xlfn.TEXTSPLIT(表格1[[#This Row],[LINE   NUMBER]],"-"),1),'DN轉換表(必要)'!B:B,'DN轉換表(必要)'!C:C,,0)</f>
        <v>0.5</v>
      </c>
      <c r="R509" s="22" t="str" cm="1">
        <f t="array" ref="R509">IF(IFERROR(MATCH(INDEX(_xlfn.TEXTSPLIT(表格1[[#This Row],[LINE   NUMBER]],"-"),2),介質清單!I:I,0)&gt;=1,FALSE),"Trim",INDEX(_xlfn.TEXTSPLIT(表格1[[#This Row],[LINE   NUMBER]],"-"),2))</f>
        <v>Trim</v>
      </c>
      <c r="S509" s="22" t="str" cm="1">
        <f t="array" ref="S50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PT-R1404</v>
      </c>
      <c r="T509" s="22" t="str" cm="1">
        <f t="array" ref="T509">IF(LEN(INDEX(_xlfn.TEXTSPLIT(表格1[[#This Row],[LINE   NUMBER]],"-"),4))=4,INDEX(_xlfn.TEXTSPLIT(表格1[[#This Row],[LINE   NUMBER]],"-"),4),IF(LEN(MID(E509,FIND("AA",E509,1),4))=4,MID(E509,FIND("AA",E509,1),4),"Wrong"))</f>
        <v>AA1B</v>
      </c>
      <c r="U509" s="22" t="str" cm="1">
        <f t="array" ref="U50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09" s="22" t="str">
        <f>_xlfn.XLOOKUP(表格1[[#This Row],[級數]],管道等级索引表!B:B,管道等级索引表!G:G,,0)</f>
        <v>A106 Gr.B
API 5L Gr.B
SAWH</v>
      </c>
      <c r="W509" s="22" t="s">
        <v>5</v>
      </c>
      <c r="X509" s="22"/>
      <c r="Y509" s="22"/>
      <c r="Z509" s="22" t="str">
        <f>_xlfn.CONCAT(表格1[[#This Row],[系統]],"-",表格1[[#This Row],[編號]])</f>
        <v>Trim-PT-R1404</v>
      </c>
      <c r="AA509" s="22"/>
      <c r="AB50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0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09" s="24" t="str">
        <f>IFERROR(_xlfn.XLOOKUP(表格1[[#This Row],[Line_No]],管道特性一覽表!A:A,管道特性一覽表!P:P,,0),"")</f>
        <v/>
      </c>
      <c r="AE509" s="24" t="str" cm="1">
        <f t="array" ref="AE509">_xlfn.IFNA(_xlfn.XLOOKUP(表格1[[#This Row],[Series NO]],'依TP NO.篩選'!A:A,'依TP NO.篩選'!R:R,,0),_xlfn.XLOOKUP(VALUE(表格1[[#This Row],[Series NO]]),VALUE('依TP NO.篩選'!A:A),'依TP NO.篩選'!R:R,,0))</f>
        <v>FG-01</v>
      </c>
      <c r="AF509" s="24" t="str">
        <f>_xlfn.XLOOKUP(表格1[[#This Row],[系統]],介質清單!A:A,介質清單!B:B,,0)</f>
        <v>Trim</v>
      </c>
      <c r="AG509" s="25" t="str">
        <f>IFERROR(_xlfn.XLOOKUP(表格1[[#This Row],[Line_No]],管道特性一覽表!A:A,管道特性一覽表!R:R,,0),"")</f>
        <v/>
      </c>
      <c r="AH509" s="22" t="s">
        <v>3433</v>
      </c>
      <c r="AI509" s="24"/>
      <c r="AJ50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09" s="2" t="str" cm="1">
        <f t="array" ref="AK509">IFERROR(_xlfn.TEXTJOIN("-",TRUE,INDEX(_xlfn.TEXTSPLIT(B509,"-"),1),INDEX(_xlfn.TEXTSPLIT(B509,"-"),2),INDEX(_xlfn.TEXTSPLIT(B509,"-"),4),INDEX(_xlfn.TEXTSPLIT(B509,"-"),5)),_xlfn.TEXTJOIN("-",TRUE,_xlfn.XLOOKUP(VALUE(INDEX(_xlfn.TEXTSPLIT(B509,"-"),4)),'DN轉換表(必要)'!A:A,'DN轉換表(必要)'!B:B,,0),INDEX(_xlfn.TEXTSPLIT(B509,"-"),1),INDEX(_xlfn.TEXTSPLIT(B509,"-"),2),INDEX(_xlfn.TEXTSPLIT(B509,"-"),3),INDEX(_xlfn.TEXTSPLIT(B509,"-"),4),INDEX(_xlfn.TEXTSPLIT(B509,"-"),5)))</f>
        <v>PT-R1404-AA1B-NA</v>
      </c>
      <c r="AL509" s="2" t="str">
        <f>IF(ISNUMBER(IFERROR(_xlfn.XLOOKUP(表格1[[#This Row],[Line_No]],'TEMP VALUE'!A:A,'DRAWING LIST'!A:A,,0),"")),"v","")</f>
        <v/>
      </c>
      <c r="AM509" s="2" t="str">
        <f>_xlfn.XLOOKUP(表格1[[#This Row],[Series NO]], 版本控制!$A:$A, 版本控制!$E:$E, , 0, -1)</f>
        <v>啟用</v>
      </c>
    </row>
    <row r="510" spans="1:39" hidden="1">
      <c r="A510" s="18">
        <f>'圖號清單-114.04.25'!A510</f>
        <v>506</v>
      </c>
      <c r="B510" s="14" t="str">
        <f>_xlfn.XLOOKUP(表格1[[#This Row],[Series NO]],'圖號清單-114.04.25'!A:A,'圖號清單-114.04.25'!B:B,,0)</f>
        <v>PT-R1407-25-AA1E-NA</v>
      </c>
      <c r="C510" s="3" t="str">
        <f>COUNTIF($AK$2:AK510, AK510) &amp; "/" &amp; COUNTIF($AK$2:$AK$3003, AK510)</f>
        <v>1/1</v>
      </c>
      <c r="D510" s="3" t="str">
        <f t="shared" si="16"/>
        <v>PT-R1407-25-AA1E-NA</v>
      </c>
      <c r="E510" s="14" t="str" cm="1">
        <f t="array" ref="E510">IFERROR(_xlfn.TEXTJOIN("-",TRUE,_xlfn.XLOOKUP(VALUE(INDEX(_xlfn.TEXTSPLIT(B510,"-"),3)),'DN轉換表(必要)'!A:A,'DN轉換表(必要)'!B:B,,0),INDEX(_xlfn.TEXTSPLIT(B510,"-"),1),INDEX(_xlfn.TEXTSPLIT(B510,"-"),2),INDEX(_xlfn.TEXTSPLIT(B510,"-"),4),INDEX(_xlfn.TEXTSPLIT(B510,"-"),5)),_xlfn.TEXTJOIN("-",TRUE,_xlfn.XLOOKUP(VALUE(INDEX(_xlfn.TEXTSPLIT(B510,"-"),4)),'DN轉換表(必要)'!A:A,'DN轉換表(必要)'!B:B,,0),INDEX(_xlfn.TEXTSPLIT(B510,"-"),1),INDEX(_xlfn.TEXTSPLIT(B510,"-"),2),INDEX(_xlfn.TEXTSPLIT(B510,"-"),3),INDEX(_xlfn.TEXTSPLIT(B510,"-"),4),INDEX(_xlfn.TEXTSPLIT(B510,"-"),5)))</f>
        <v>1"-PT-R1407-AA1E-NA</v>
      </c>
      <c r="F510" s="3" t="str">
        <f>IFERROR(_xlfn.XLOOKUP(_xlfn.CONCAT(表格1[[#This Row],[Series NO]],"_",SUBSTITUTE(F$1,"REV.","")),版本控制!$F:$F,版本控制!$C:$C,,0),"")</f>
        <v>04/22/'25</v>
      </c>
      <c r="G510" s="3" t="str">
        <f>IFERROR(_xlfn.XLOOKUP(_xlfn.CONCAT(表格1[[#This Row],[Series NO]],"_",SUBSTITUTE(G$1,"REV.","")),版本控制!$F:$F,版本控制!$C:$C,,0),"")</f>
        <v/>
      </c>
      <c r="H510" s="3" t="str">
        <f>IFERROR(_xlfn.XLOOKUP(_xlfn.CONCAT(表格1[[#This Row],[Series NO]],"_",SUBSTITUTE(H$1,"REV.","")),版本控制!$F:$F,版本控制!$C:$C,,0),"")</f>
        <v/>
      </c>
      <c r="I510" s="3" t="str">
        <f>IFERROR(_xlfn.XLOOKUP(_xlfn.CONCAT(表格1[[#This Row],[Series NO]],"_",SUBSTITUTE(I$1,"REV.","")),版本控制!$F:$F,版本控制!$C:$C,,0),"")</f>
        <v/>
      </c>
      <c r="J510" s="3" t="str">
        <f>IFERROR(_xlfn.XLOOKUP(_xlfn.CONCAT(表格1[[#This Row],[Series NO]],"_",SUBSTITUTE(J$1,"REV.","")),版本控制!$F:$F,版本控制!$C:$C,,0),"")</f>
        <v/>
      </c>
      <c r="K510" s="3" t="str" cm="1">
        <f t="array" ref="K510">INDEX(F$1:J$1,1,MATCH(1,1/($F510:J510&lt;&gt;"")))</f>
        <v>REV.1</v>
      </c>
      <c r="L510" s="3" t="str" cm="1">
        <f t="array" ref="L510">LOOKUP(2,1/($F510:J510&lt;&gt;""),$F510:J510)</f>
        <v>04/22/'25</v>
      </c>
      <c r="M510" s="3"/>
      <c r="N510" s="11" t="str">
        <f t="shared" si="20"/>
        <v>0506</v>
      </c>
      <c r="O510" s="28"/>
      <c r="P510" s="15"/>
      <c r="Q510" s="22" cm="1">
        <f t="array" ref="Q510">_xlfn.XLOOKUP(INDEX(_xlfn.TEXTSPLIT(表格1[[#This Row],[LINE   NUMBER]],"-"),1),'DN轉換表(必要)'!B:B,'DN轉換表(必要)'!C:C,,0)</f>
        <v>1</v>
      </c>
      <c r="R510" s="22" t="str" cm="1">
        <f t="array" ref="R510">IF(IFERROR(MATCH(INDEX(_xlfn.TEXTSPLIT(表格1[[#This Row],[LINE   NUMBER]],"-"),2),介質清單!I:I,0)&gt;=1,FALSE),"Trim",INDEX(_xlfn.TEXTSPLIT(表格1[[#This Row],[LINE   NUMBER]],"-"),2))</f>
        <v>Trim</v>
      </c>
      <c r="S510" s="22" t="str" cm="1">
        <f t="array" ref="S51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PT-R1407</v>
      </c>
      <c r="T510" s="22" t="str" cm="1">
        <f t="array" ref="T510">IF(LEN(INDEX(_xlfn.TEXTSPLIT(表格1[[#This Row],[LINE   NUMBER]],"-"),4))=4,INDEX(_xlfn.TEXTSPLIT(表格1[[#This Row],[LINE   NUMBER]],"-"),4),IF(LEN(MID(E510,FIND("AA",E510,1),4))=4,MID(E510,FIND("AA",E510,1),4),"Wrong"))</f>
        <v>AA1E</v>
      </c>
      <c r="U510" s="22" t="str" cm="1">
        <f t="array" ref="U51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10" s="22" t="str">
        <f>_xlfn.XLOOKUP(表格1[[#This Row],[級數]],管道等级索引表!B:B,管道等级索引表!G:G,,0)</f>
        <v>TP304</v>
      </c>
      <c r="W510" s="22" t="s">
        <v>5</v>
      </c>
      <c r="X510" s="22"/>
      <c r="Y510" s="22"/>
      <c r="Z510" s="22" t="str">
        <f>_xlfn.CONCAT(表格1[[#This Row],[系統]],"-",表格1[[#This Row],[編號]])</f>
        <v>Trim-PT-R1407</v>
      </c>
      <c r="AA510" s="22"/>
      <c r="AB51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1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10" s="24" t="str">
        <f>IFERROR(_xlfn.XLOOKUP(表格1[[#This Row],[Line_No]],管道特性一覽表!A:A,管道特性一覽表!P:P,,0),"")</f>
        <v/>
      </c>
      <c r="AE510" s="24" t="str" cm="1">
        <f t="array" ref="AE510">_xlfn.IFNA(_xlfn.XLOOKUP(表格1[[#This Row],[Series NO]],'依TP NO.篩選'!A:A,'依TP NO.篩選'!R:R,,0),_xlfn.XLOOKUP(VALUE(表格1[[#This Row],[Series NO]]),VALUE('依TP NO.篩選'!A:A),'依TP NO.篩選'!R:R,,0))</f>
        <v>R141R1-Trim</v>
      </c>
      <c r="AF510" s="24" t="str">
        <f>_xlfn.XLOOKUP(表格1[[#This Row],[系統]],介質清單!A:A,介質清單!B:B,,0)</f>
        <v>Trim</v>
      </c>
      <c r="AG510" s="25" t="str">
        <f>IFERROR(_xlfn.XLOOKUP(表格1[[#This Row],[Line_No]],管道特性一覽表!A:A,管道特性一覽表!R:R,,0),"")</f>
        <v/>
      </c>
      <c r="AH510" s="22"/>
      <c r="AI510" s="24"/>
      <c r="AJ51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10" s="2" t="str" cm="1">
        <f t="array" ref="AK510">IFERROR(_xlfn.TEXTJOIN("-",TRUE,INDEX(_xlfn.TEXTSPLIT(B510,"-"),1),INDEX(_xlfn.TEXTSPLIT(B510,"-"),2),INDEX(_xlfn.TEXTSPLIT(B510,"-"),4),INDEX(_xlfn.TEXTSPLIT(B510,"-"),5)),_xlfn.TEXTJOIN("-",TRUE,_xlfn.XLOOKUP(VALUE(INDEX(_xlfn.TEXTSPLIT(B510,"-"),4)),'DN轉換表(必要)'!A:A,'DN轉換表(必要)'!B:B,,0),INDEX(_xlfn.TEXTSPLIT(B510,"-"),1),INDEX(_xlfn.TEXTSPLIT(B510,"-"),2),INDEX(_xlfn.TEXTSPLIT(B510,"-"),3),INDEX(_xlfn.TEXTSPLIT(B510,"-"),4),INDEX(_xlfn.TEXTSPLIT(B510,"-"),5)))</f>
        <v>PT-R1407-AA1E-NA</v>
      </c>
      <c r="AL510" s="2" t="str">
        <f>IF(ISNUMBER(IFERROR(_xlfn.XLOOKUP(表格1[[#This Row],[Line_No]],'TEMP VALUE'!A:A,'DRAWING LIST'!A:A,,0),"")),"v","")</f>
        <v/>
      </c>
      <c r="AM510" s="2" t="str">
        <f>_xlfn.XLOOKUP(表格1[[#This Row],[Series NO]], 版本控制!$A:$A, 版本控制!$E:$E, , 0, -1)</f>
        <v>啟用</v>
      </c>
    </row>
    <row r="511" spans="1:39" hidden="1">
      <c r="A511" s="18">
        <f>'圖號清單-114.04.25'!A511</f>
        <v>507</v>
      </c>
      <c r="B511" s="14" t="str">
        <f>_xlfn.XLOOKUP(表格1[[#This Row],[Series NO]],'圖號清單-114.04.25'!A:A,'圖號清單-114.04.25'!B:B,,0)</f>
        <v>PT-R1408-50-AA2B-NA</v>
      </c>
      <c r="C511" s="3" t="str">
        <f>COUNTIF($AK$2:AK511, AK511) &amp; "/" &amp; COUNTIF($AK$2:$AK$3003, AK511)</f>
        <v>1/1</v>
      </c>
      <c r="D511" s="3" t="str">
        <f t="shared" si="16"/>
        <v>PT-R1408-50-AA2B-NA</v>
      </c>
      <c r="E511" s="14" t="str" cm="1">
        <f t="array" ref="E511">IFERROR(_xlfn.TEXTJOIN("-",TRUE,_xlfn.XLOOKUP(VALUE(INDEX(_xlfn.TEXTSPLIT(B511,"-"),3)),'DN轉換表(必要)'!A:A,'DN轉換表(必要)'!B:B,,0),INDEX(_xlfn.TEXTSPLIT(B511,"-"),1),INDEX(_xlfn.TEXTSPLIT(B511,"-"),2),INDEX(_xlfn.TEXTSPLIT(B511,"-"),4),INDEX(_xlfn.TEXTSPLIT(B511,"-"),5)),_xlfn.TEXTJOIN("-",TRUE,_xlfn.XLOOKUP(VALUE(INDEX(_xlfn.TEXTSPLIT(B511,"-"),4)),'DN轉換表(必要)'!A:A,'DN轉換表(必要)'!B:B,,0),INDEX(_xlfn.TEXTSPLIT(B511,"-"),1),INDEX(_xlfn.TEXTSPLIT(B511,"-"),2),INDEX(_xlfn.TEXTSPLIT(B511,"-"),3),INDEX(_xlfn.TEXTSPLIT(B511,"-"),4),INDEX(_xlfn.TEXTSPLIT(B511,"-"),5)))</f>
        <v>2"-PT-R1408-AA2B-NA</v>
      </c>
      <c r="F511" s="3" t="str">
        <f>IFERROR(_xlfn.XLOOKUP(_xlfn.CONCAT(表格1[[#This Row],[Series NO]],"_",SUBSTITUTE(F$1,"REV.","")),版本控制!$F:$F,版本控制!$C:$C,,0),"")</f>
        <v>04/22/'25</v>
      </c>
      <c r="G511" s="3" t="str">
        <f>IFERROR(_xlfn.XLOOKUP(_xlfn.CONCAT(表格1[[#This Row],[Series NO]],"_",SUBSTITUTE(G$1,"REV.","")),版本控制!$F:$F,版本控制!$C:$C,,0),"")</f>
        <v/>
      </c>
      <c r="H511" s="3" t="str">
        <f>IFERROR(_xlfn.XLOOKUP(_xlfn.CONCAT(表格1[[#This Row],[Series NO]],"_",SUBSTITUTE(H$1,"REV.","")),版本控制!$F:$F,版本控制!$C:$C,,0),"")</f>
        <v/>
      </c>
      <c r="I511" s="3" t="str">
        <f>IFERROR(_xlfn.XLOOKUP(_xlfn.CONCAT(表格1[[#This Row],[Series NO]],"_",SUBSTITUTE(I$1,"REV.","")),版本控制!$F:$F,版本控制!$C:$C,,0),"")</f>
        <v/>
      </c>
      <c r="J511" s="3" t="str">
        <f>IFERROR(_xlfn.XLOOKUP(_xlfn.CONCAT(表格1[[#This Row],[Series NO]],"_",SUBSTITUTE(J$1,"REV.","")),版本控制!$F:$F,版本控制!$C:$C,,0),"")</f>
        <v/>
      </c>
      <c r="K511" s="3" t="str" cm="1">
        <f t="array" ref="K511">INDEX(F$1:J$1,1,MATCH(1,1/($F511:J511&lt;&gt;"")))</f>
        <v>REV.1</v>
      </c>
      <c r="L511" s="3" t="str" cm="1">
        <f t="array" ref="L511">LOOKUP(2,1/($F511:J511&lt;&gt;""),$F511:J511)</f>
        <v>04/22/'25</v>
      </c>
      <c r="M511" s="3"/>
      <c r="N511" s="11" t="str">
        <f t="shared" si="20"/>
        <v>0507</v>
      </c>
      <c r="O511" s="28"/>
      <c r="P511" s="15"/>
      <c r="Q511" s="22" cm="1">
        <f t="array" ref="Q511">_xlfn.XLOOKUP(INDEX(_xlfn.TEXTSPLIT(表格1[[#This Row],[LINE   NUMBER]],"-"),1),'DN轉換表(必要)'!B:B,'DN轉換表(必要)'!C:C,,0)</f>
        <v>2</v>
      </c>
      <c r="R511" s="22" t="str" cm="1">
        <f t="array" ref="R511">IF(IFERROR(MATCH(INDEX(_xlfn.TEXTSPLIT(表格1[[#This Row],[LINE   NUMBER]],"-"),2),介質清單!I:I,0)&gt;=1,FALSE),"Trim",INDEX(_xlfn.TEXTSPLIT(表格1[[#This Row],[LINE   NUMBER]],"-"),2))</f>
        <v>Trim</v>
      </c>
      <c r="S511" s="22" t="str" cm="1">
        <f t="array" ref="S51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PT-R1408</v>
      </c>
      <c r="T511" s="22" t="str" cm="1">
        <f t="array" ref="T511">IF(LEN(INDEX(_xlfn.TEXTSPLIT(表格1[[#This Row],[LINE   NUMBER]],"-"),4))=4,INDEX(_xlfn.TEXTSPLIT(表格1[[#This Row],[LINE   NUMBER]],"-"),4),IF(LEN(MID(E511,FIND("AA",E511,1),4))=4,MID(E511,FIND("AA",E511,1),4),"Wrong"))</f>
        <v>AA2B</v>
      </c>
      <c r="U511" s="22" t="str" cm="1">
        <f t="array" ref="U51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11" s="22" t="str">
        <f>_xlfn.XLOOKUP(表格1[[#This Row],[級數]],管道等级索引表!B:B,管道等级索引表!G:G,,0)</f>
        <v>A106 Gr.B
API 5L Gr.B
SAWH</v>
      </c>
      <c r="W511" s="22" t="s">
        <v>5</v>
      </c>
      <c r="X511" s="22"/>
      <c r="Y511" s="22"/>
      <c r="Z511" s="22" t="str">
        <f>_xlfn.CONCAT(表格1[[#This Row],[系統]],"-",表格1[[#This Row],[編號]])</f>
        <v>Trim-PT-R1408</v>
      </c>
      <c r="AA511" s="22"/>
      <c r="AB51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1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11" s="24" t="str">
        <f>IFERROR(_xlfn.XLOOKUP(表格1[[#This Row],[Line_No]],管道特性一覽表!A:A,管道特性一覽表!P:P,,0),"")</f>
        <v/>
      </c>
      <c r="AE511" s="24" t="str" cm="1">
        <f t="array" ref="AE511">_xlfn.IFNA(_xlfn.XLOOKUP(表格1[[#This Row],[Series NO]],'依TP NO.篩選'!A:A,'依TP NO.篩選'!R:R,,0),_xlfn.XLOOKUP(VALUE(表格1[[#This Row],[Series NO]]),VALUE('依TP NO.篩選'!A:A),'依TP NO.篩選'!R:R,,0))</f>
        <v>R144V1-Trim</v>
      </c>
      <c r="AF511" s="24" t="str">
        <f>_xlfn.XLOOKUP(表格1[[#This Row],[系統]],介質清單!A:A,介質清單!B:B,,0)</f>
        <v>Trim</v>
      </c>
      <c r="AG511" s="25" t="str">
        <f>IFERROR(_xlfn.XLOOKUP(表格1[[#This Row],[Line_No]],管道特性一覽表!A:A,管道特性一覽表!R:R,,0),"")</f>
        <v/>
      </c>
      <c r="AH511" s="22"/>
      <c r="AI511" s="24"/>
      <c r="AJ51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11" s="2" t="str" cm="1">
        <f t="array" ref="AK511">IFERROR(_xlfn.TEXTJOIN("-",TRUE,INDEX(_xlfn.TEXTSPLIT(B511,"-"),1),INDEX(_xlfn.TEXTSPLIT(B511,"-"),2),INDEX(_xlfn.TEXTSPLIT(B511,"-"),4),INDEX(_xlfn.TEXTSPLIT(B511,"-"),5)),_xlfn.TEXTJOIN("-",TRUE,_xlfn.XLOOKUP(VALUE(INDEX(_xlfn.TEXTSPLIT(B511,"-"),4)),'DN轉換表(必要)'!A:A,'DN轉換表(必要)'!B:B,,0),INDEX(_xlfn.TEXTSPLIT(B511,"-"),1),INDEX(_xlfn.TEXTSPLIT(B511,"-"),2),INDEX(_xlfn.TEXTSPLIT(B511,"-"),3),INDEX(_xlfn.TEXTSPLIT(B511,"-"),4),INDEX(_xlfn.TEXTSPLIT(B511,"-"),5)))</f>
        <v>PT-R1408-AA2B-NA</v>
      </c>
      <c r="AL511" s="2" t="str">
        <f>IF(ISNUMBER(IFERROR(_xlfn.XLOOKUP(表格1[[#This Row],[Line_No]],'TEMP VALUE'!A:A,'DRAWING LIST'!A:A,,0),"")),"v","")</f>
        <v/>
      </c>
      <c r="AM511" s="2" t="str">
        <f>_xlfn.XLOOKUP(表格1[[#This Row],[Series NO]], 版本控制!$A:$A, 版本控制!$E:$E, , 0, -1)</f>
        <v>啟用</v>
      </c>
    </row>
    <row r="512" spans="1:39" hidden="1">
      <c r="A512" s="18">
        <f>'圖號清單-114.04.25'!A512</f>
        <v>508</v>
      </c>
      <c r="B512" s="14" t="str">
        <f>_xlfn.XLOOKUP(表格1[[#This Row],[Series NO]],'圖號清單-114.04.25'!A:A,'圖號清單-114.04.25'!B:B,,0)</f>
        <v>PT-R1504-25-AA1B-NA</v>
      </c>
      <c r="C512" s="3" t="str">
        <f>COUNTIF($AK$2:AK512, AK512) &amp; "/" &amp; COUNTIF($AK$2:$AK$3003, AK512)</f>
        <v>1/1</v>
      </c>
      <c r="D512" s="3" t="str">
        <f t="shared" si="16"/>
        <v>PT-R1504-25-AA1B-NA</v>
      </c>
      <c r="E512" s="14" t="str" cm="1">
        <f t="array" ref="E512">IFERROR(_xlfn.TEXTJOIN("-",TRUE,_xlfn.XLOOKUP(VALUE(INDEX(_xlfn.TEXTSPLIT(B512,"-"),3)),'DN轉換表(必要)'!A:A,'DN轉換表(必要)'!B:B,,0),INDEX(_xlfn.TEXTSPLIT(B512,"-"),1),INDEX(_xlfn.TEXTSPLIT(B512,"-"),2),INDEX(_xlfn.TEXTSPLIT(B512,"-"),4),INDEX(_xlfn.TEXTSPLIT(B512,"-"),5)),_xlfn.TEXTJOIN("-",TRUE,_xlfn.XLOOKUP(VALUE(INDEX(_xlfn.TEXTSPLIT(B512,"-"),4)),'DN轉換表(必要)'!A:A,'DN轉換表(必要)'!B:B,,0),INDEX(_xlfn.TEXTSPLIT(B512,"-"),1),INDEX(_xlfn.TEXTSPLIT(B512,"-"),2),INDEX(_xlfn.TEXTSPLIT(B512,"-"),3),INDEX(_xlfn.TEXTSPLIT(B512,"-"),4),INDEX(_xlfn.TEXTSPLIT(B512,"-"),5)))</f>
        <v>1"-PT-R1504-AA1B-NA</v>
      </c>
      <c r="F512" s="3" t="str">
        <f>IFERROR(_xlfn.XLOOKUP(_xlfn.CONCAT(表格1[[#This Row],[Series NO]],"_",SUBSTITUTE(F$1,"REV.","")),版本控制!$F:$F,版本控制!$C:$C,,0),"")</f>
        <v>04/22/'25</v>
      </c>
      <c r="G512" s="3" t="str">
        <f>IFERROR(_xlfn.XLOOKUP(_xlfn.CONCAT(表格1[[#This Row],[Series NO]],"_",SUBSTITUTE(G$1,"REV.","")),版本控制!$F:$F,版本控制!$C:$C,,0),"")</f>
        <v>06/17/'25</v>
      </c>
      <c r="H512" s="3" t="str">
        <f>IFERROR(_xlfn.XLOOKUP(_xlfn.CONCAT(表格1[[#This Row],[Series NO]],"_",SUBSTITUTE(H$1,"REV.","")),版本控制!$F:$F,版本控制!$C:$C,,0),"")</f>
        <v/>
      </c>
      <c r="I512" s="3" t="str">
        <f>IFERROR(_xlfn.XLOOKUP(_xlfn.CONCAT(表格1[[#This Row],[Series NO]],"_",SUBSTITUTE(I$1,"REV.","")),版本控制!$F:$F,版本控制!$C:$C,,0),"")</f>
        <v/>
      </c>
      <c r="J512" s="3" t="str">
        <f>IFERROR(_xlfn.XLOOKUP(_xlfn.CONCAT(表格1[[#This Row],[Series NO]],"_",SUBSTITUTE(J$1,"REV.","")),版本控制!$F:$F,版本控制!$C:$C,,0),"")</f>
        <v/>
      </c>
      <c r="K512" s="3" t="str" cm="1">
        <f t="array" ref="K512">INDEX(F$1:J$1,1,MATCH(1,1/($F512:J512&lt;&gt;"")))</f>
        <v>REV.2</v>
      </c>
      <c r="L512" s="3" t="str" cm="1">
        <f t="array" ref="L512">LOOKUP(2,1/($F512:J512&lt;&gt;""),$F512:J512)</f>
        <v>06/17/'25</v>
      </c>
      <c r="M512" s="3"/>
      <c r="N512" s="3" t="str">
        <f t="shared" si="20"/>
        <v>0508</v>
      </c>
      <c r="O512" s="28"/>
      <c r="P512" s="15"/>
      <c r="Q512" s="22" cm="1">
        <f t="array" ref="Q512">_xlfn.XLOOKUP(INDEX(_xlfn.TEXTSPLIT(表格1[[#This Row],[LINE   NUMBER]],"-"),1),'DN轉換表(必要)'!B:B,'DN轉換表(必要)'!C:C,,0)</f>
        <v>1</v>
      </c>
      <c r="R512" s="22" t="str" cm="1">
        <f t="array" ref="R512">IF(IFERROR(MATCH(INDEX(_xlfn.TEXTSPLIT(表格1[[#This Row],[LINE   NUMBER]],"-"),2),介質清單!I:I,0)&gt;=1,FALSE),"Trim",INDEX(_xlfn.TEXTSPLIT(表格1[[#This Row],[LINE   NUMBER]],"-"),2))</f>
        <v>Trim</v>
      </c>
      <c r="S512" s="22" t="str" cm="1">
        <f t="array" ref="S51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PT-R1504</v>
      </c>
      <c r="T512" s="22" t="str" cm="1">
        <f t="array" ref="T512">IF(LEN(INDEX(_xlfn.TEXTSPLIT(表格1[[#This Row],[LINE   NUMBER]],"-"),4))=4,INDEX(_xlfn.TEXTSPLIT(表格1[[#This Row],[LINE   NUMBER]],"-"),4),IF(LEN(MID(E512,FIND("AA",E512,1),4))=4,MID(E512,FIND("AA",E512,1),4),"Wrong"))</f>
        <v>AA1B</v>
      </c>
      <c r="U512" s="22" t="str" cm="1">
        <f t="array" ref="U51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12" s="22" t="str">
        <f>_xlfn.XLOOKUP(表格1[[#This Row],[級數]],管道等级索引表!B:B,管道等级索引表!G:G,,0)</f>
        <v>A106 Gr.B
API 5L Gr.B
SAWH</v>
      </c>
      <c r="W512" s="22" t="s">
        <v>5</v>
      </c>
      <c r="X512" s="22"/>
      <c r="Y512" s="22"/>
      <c r="Z512" s="22" t="str">
        <f>_xlfn.CONCAT(表格1[[#This Row],[系統]],"-",表格1[[#This Row],[編號]])</f>
        <v>Trim-PT-R1504</v>
      </c>
      <c r="AA512" s="22"/>
      <c r="AB512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1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12" s="24" t="str">
        <f>IFERROR(_xlfn.XLOOKUP(表格1[[#This Row],[Line_No]],管道特性一覽表!A:A,管道特性一覽表!P:P,,0),"")</f>
        <v/>
      </c>
      <c r="AE512" s="24" t="str" cm="1">
        <f t="array" ref="AE512">_xlfn.IFNA(_xlfn.XLOOKUP(表格1[[#This Row],[Series NO]],'依TP NO.篩選'!A:A,'依TP NO.篩選'!R:R,,0),_xlfn.XLOOKUP(VALUE(表格1[[#This Row],[Series NO]]),VALUE('依TP NO.篩選'!A:A),'依TP NO.篩選'!R:R,,0))</f>
        <v>R151R1-Trim</v>
      </c>
      <c r="AF512" s="24" t="str">
        <f>_xlfn.XLOOKUP(表格1[[#This Row],[系統]],介質清單!A:A,介質清單!B:B,,0)</f>
        <v>Trim</v>
      </c>
      <c r="AG512" s="25" t="str">
        <f>IFERROR(_xlfn.XLOOKUP(表格1[[#This Row],[Line_No]],管道特性一覽表!A:A,管道特性一覽表!R:R,,0),"")</f>
        <v/>
      </c>
      <c r="AH512" s="22" t="s">
        <v>3433</v>
      </c>
      <c r="AI512" s="24"/>
      <c r="AJ51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12" s="2" t="str" cm="1">
        <f t="array" ref="AK512">IFERROR(_xlfn.TEXTJOIN("-",TRUE,INDEX(_xlfn.TEXTSPLIT(B512,"-"),1),INDEX(_xlfn.TEXTSPLIT(B512,"-"),2),INDEX(_xlfn.TEXTSPLIT(B512,"-"),4),INDEX(_xlfn.TEXTSPLIT(B512,"-"),5)),_xlfn.TEXTJOIN("-",TRUE,_xlfn.XLOOKUP(VALUE(INDEX(_xlfn.TEXTSPLIT(B512,"-"),4)),'DN轉換表(必要)'!A:A,'DN轉換表(必要)'!B:B,,0),INDEX(_xlfn.TEXTSPLIT(B512,"-"),1),INDEX(_xlfn.TEXTSPLIT(B512,"-"),2),INDEX(_xlfn.TEXTSPLIT(B512,"-"),3),INDEX(_xlfn.TEXTSPLIT(B512,"-"),4),INDEX(_xlfn.TEXTSPLIT(B512,"-"),5)))</f>
        <v>PT-R1504-AA1B-NA</v>
      </c>
      <c r="AL512" s="2" t="str">
        <f>IF(ISNUMBER(IFERROR(_xlfn.XLOOKUP(表格1[[#This Row],[Line_No]],'TEMP VALUE'!A:A,'DRAWING LIST'!A:A,,0),"")),"v","")</f>
        <v/>
      </c>
      <c r="AM512" s="2" t="str">
        <f>_xlfn.XLOOKUP(表格1[[#This Row],[Series NO]], 版本控制!$A:$A, 版本控制!$E:$E, , 0, -1)</f>
        <v>啟用</v>
      </c>
    </row>
    <row r="513" spans="1:39" hidden="1">
      <c r="A513" s="18">
        <f>'圖號清單-114.04.25'!A513</f>
        <v>509</v>
      </c>
      <c r="B513" s="14" t="str">
        <f>_xlfn.XLOOKUP(表格1[[#This Row],[Series NO]],'圖號清單-114.04.25'!A:A,'圖號清單-114.04.25'!B:B,,0)</f>
        <v>PT-R1505-25-AA1B-NA</v>
      </c>
      <c r="C513" s="3" t="str">
        <f>COUNTIF($AK$2:AK513, AK513) &amp; "/" &amp; COUNTIF($AK$2:$AK$3003, AK513)</f>
        <v>1/1</v>
      </c>
      <c r="D513" s="3" t="str">
        <f t="shared" si="16"/>
        <v>PT-R1505-25-AA1B-NA</v>
      </c>
      <c r="E513" s="14" t="str" cm="1">
        <f t="array" ref="E513">IFERROR(_xlfn.TEXTJOIN("-",TRUE,_xlfn.XLOOKUP(VALUE(INDEX(_xlfn.TEXTSPLIT(B513,"-"),3)),'DN轉換表(必要)'!A:A,'DN轉換表(必要)'!B:B,,0),INDEX(_xlfn.TEXTSPLIT(B513,"-"),1),INDEX(_xlfn.TEXTSPLIT(B513,"-"),2),INDEX(_xlfn.TEXTSPLIT(B513,"-"),4),INDEX(_xlfn.TEXTSPLIT(B513,"-"),5)),_xlfn.TEXTJOIN("-",TRUE,_xlfn.XLOOKUP(VALUE(INDEX(_xlfn.TEXTSPLIT(B513,"-"),4)),'DN轉換表(必要)'!A:A,'DN轉換表(必要)'!B:B,,0),INDEX(_xlfn.TEXTSPLIT(B513,"-"),1),INDEX(_xlfn.TEXTSPLIT(B513,"-"),2),INDEX(_xlfn.TEXTSPLIT(B513,"-"),3),INDEX(_xlfn.TEXTSPLIT(B513,"-"),4),INDEX(_xlfn.TEXTSPLIT(B513,"-"),5)))</f>
        <v>1"-PT-R1505-AA1B-NA</v>
      </c>
      <c r="F513" s="3" t="str">
        <f>IFERROR(_xlfn.XLOOKUP(_xlfn.CONCAT(表格1[[#This Row],[Series NO]],"_",SUBSTITUTE(F$1,"REV.","")),版本控制!$F:$F,版本控制!$C:$C,,0),"")</f>
        <v>04/22/'25</v>
      </c>
      <c r="G513" s="3" t="str">
        <f>IFERROR(_xlfn.XLOOKUP(_xlfn.CONCAT(表格1[[#This Row],[Series NO]],"_",SUBSTITUTE(G$1,"REV.","")),版本控制!$F:$F,版本控制!$C:$C,,0),"")</f>
        <v>06/17/'25</v>
      </c>
      <c r="H513" s="3" t="str">
        <f>IFERROR(_xlfn.XLOOKUP(_xlfn.CONCAT(表格1[[#This Row],[Series NO]],"_",SUBSTITUTE(H$1,"REV.","")),版本控制!$F:$F,版本控制!$C:$C,,0),"")</f>
        <v/>
      </c>
      <c r="I513" s="3" t="str">
        <f>IFERROR(_xlfn.XLOOKUP(_xlfn.CONCAT(表格1[[#This Row],[Series NO]],"_",SUBSTITUTE(I$1,"REV.","")),版本控制!$F:$F,版本控制!$C:$C,,0),"")</f>
        <v/>
      </c>
      <c r="J513" s="3" t="str">
        <f>IFERROR(_xlfn.XLOOKUP(_xlfn.CONCAT(表格1[[#This Row],[Series NO]],"_",SUBSTITUTE(J$1,"REV.","")),版本控制!$F:$F,版本控制!$C:$C,,0),"")</f>
        <v/>
      </c>
      <c r="K513" s="3" t="str" cm="1">
        <f t="array" ref="K513">INDEX(F$1:J$1,1,MATCH(1,1/($F513:J513&lt;&gt;"")))</f>
        <v>REV.2</v>
      </c>
      <c r="L513" s="3" t="str" cm="1">
        <f t="array" ref="L513">LOOKUP(2,1/($F513:J513&lt;&gt;""),$F513:J513)</f>
        <v>06/17/'25</v>
      </c>
      <c r="M513" s="3"/>
      <c r="N513" s="11" t="str">
        <f t="shared" si="20"/>
        <v>0509</v>
      </c>
      <c r="O513" s="28"/>
      <c r="P513" s="15"/>
      <c r="Q513" s="22" cm="1">
        <f t="array" ref="Q513">_xlfn.XLOOKUP(INDEX(_xlfn.TEXTSPLIT(表格1[[#This Row],[LINE   NUMBER]],"-"),1),'DN轉換表(必要)'!B:B,'DN轉換表(必要)'!C:C,,0)</f>
        <v>1</v>
      </c>
      <c r="R513" s="22" t="str" cm="1">
        <f t="array" ref="R513">IF(IFERROR(MATCH(INDEX(_xlfn.TEXTSPLIT(表格1[[#This Row],[LINE   NUMBER]],"-"),2),介質清單!I:I,0)&gt;=1,FALSE),"Trim",INDEX(_xlfn.TEXTSPLIT(表格1[[#This Row],[LINE   NUMBER]],"-"),2))</f>
        <v>Trim</v>
      </c>
      <c r="S513" s="22" t="str" cm="1">
        <f t="array" ref="S51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PT-R1505</v>
      </c>
      <c r="T513" s="22" t="str" cm="1">
        <f t="array" ref="T513">IF(LEN(INDEX(_xlfn.TEXTSPLIT(表格1[[#This Row],[LINE   NUMBER]],"-"),4))=4,INDEX(_xlfn.TEXTSPLIT(表格1[[#This Row],[LINE   NUMBER]],"-"),4),IF(LEN(MID(E513,FIND("AA",E513,1),4))=4,MID(E513,FIND("AA",E513,1),4),"Wrong"))</f>
        <v>AA1B</v>
      </c>
      <c r="U513" s="22" t="str" cm="1">
        <f t="array" ref="U51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13" s="22" t="str">
        <f>_xlfn.XLOOKUP(表格1[[#This Row],[級數]],管道等级索引表!B:B,管道等级索引表!G:G,,0)</f>
        <v>A106 Gr.B
API 5L Gr.B
SAWH</v>
      </c>
      <c r="W513" s="22" t="s">
        <v>5</v>
      </c>
      <c r="X513" s="22"/>
      <c r="Y513" s="22"/>
      <c r="Z513" s="22" t="str">
        <f>_xlfn.CONCAT(表格1[[#This Row],[系統]],"-",表格1[[#This Row],[編號]])</f>
        <v>Trim-PT-R1505</v>
      </c>
      <c r="AA513" s="22"/>
      <c r="AB51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1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13" s="24" t="str">
        <f>IFERROR(_xlfn.XLOOKUP(表格1[[#This Row],[Line_No]],管道特性一覽表!A:A,管道特性一覽表!P:P,,0),"")</f>
        <v/>
      </c>
      <c r="AE513" s="24" t="str" cm="1">
        <f t="array" ref="AE513">_xlfn.IFNA(_xlfn.XLOOKUP(表格1[[#This Row],[Series NO]],'依TP NO.篩選'!A:A,'依TP NO.篩選'!R:R,,0),_xlfn.XLOOKUP(VALUE(表格1[[#This Row],[Series NO]]),VALUE('依TP NO.篩選'!A:A),'依TP NO.篩選'!R:R,,0))</f>
        <v>FG-01</v>
      </c>
      <c r="AF513" s="24" t="str">
        <f>_xlfn.XLOOKUP(表格1[[#This Row],[系統]],介質清單!A:A,介質清單!B:B,,0)</f>
        <v>Trim</v>
      </c>
      <c r="AG513" s="25" t="str">
        <f>IFERROR(_xlfn.XLOOKUP(表格1[[#This Row],[Line_No]],管道特性一覽表!A:A,管道特性一覽表!R:R,,0),"")</f>
        <v/>
      </c>
      <c r="AH513" s="22" t="s">
        <v>3433</v>
      </c>
      <c r="AI513" s="24"/>
      <c r="AJ51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13" s="2" t="str" cm="1">
        <f t="array" ref="AK513">IFERROR(_xlfn.TEXTJOIN("-",TRUE,INDEX(_xlfn.TEXTSPLIT(B513,"-"),1),INDEX(_xlfn.TEXTSPLIT(B513,"-"),2),INDEX(_xlfn.TEXTSPLIT(B513,"-"),4),INDEX(_xlfn.TEXTSPLIT(B513,"-"),5)),_xlfn.TEXTJOIN("-",TRUE,_xlfn.XLOOKUP(VALUE(INDEX(_xlfn.TEXTSPLIT(B513,"-"),4)),'DN轉換表(必要)'!A:A,'DN轉換表(必要)'!B:B,,0),INDEX(_xlfn.TEXTSPLIT(B513,"-"),1),INDEX(_xlfn.TEXTSPLIT(B513,"-"),2),INDEX(_xlfn.TEXTSPLIT(B513,"-"),3),INDEX(_xlfn.TEXTSPLIT(B513,"-"),4),INDEX(_xlfn.TEXTSPLIT(B513,"-"),5)))</f>
        <v>PT-R1505-AA1B-NA</v>
      </c>
      <c r="AL513" s="2" t="str">
        <f>IF(ISNUMBER(IFERROR(_xlfn.XLOOKUP(表格1[[#This Row],[Line_No]],'TEMP VALUE'!A:A,'DRAWING LIST'!A:A,,0),"")),"v","")</f>
        <v/>
      </c>
      <c r="AM513" s="2" t="str">
        <f>_xlfn.XLOOKUP(表格1[[#This Row],[Series NO]], 版本控制!$A:$A, 版本控制!$E:$E, , 0, -1)</f>
        <v>啟用</v>
      </c>
    </row>
    <row r="514" spans="1:39" hidden="1">
      <c r="A514" s="18">
        <f>'圖號清單-114.04.25'!A514</f>
        <v>510</v>
      </c>
      <c r="B514" s="14" t="str">
        <f>_xlfn.XLOOKUP(表格1[[#This Row],[Series NO]],'圖號清單-114.04.25'!A:A,'圖號清單-114.04.25'!B:B,,0)</f>
        <v>PT-R1506-50-AA1E-NA</v>
      </c>
      <c r="C514" s="3" t="str">
        <f>COUNTIF($AK$2:AK514, AK514) &amp; "/" &amp; COUNTIF($AK$2:$AK$3003, AK514)</f>
        <v>1/1</v>
      </c>
      <c r="D514" s="3" t="str">
        <f t="shared" si="16"/>
        <v>PT-R1506-50-AA1E-NA</v>
      </c>
      <c r="E514" s="14" t="str" cm="1">
        <f t="array" ref="E514">IFERROR(_xlfn.TEXTJOIN("-",TRUE,_xlfn.XLOOKUP(VALUE(INDEX(_xlfn.TEXTSPLIT(B514,"-"),3)),'DN轉換表(必要)'!A:A,'DN轉換表(必要)'!B:B,,0),INDEX(_xlfn.TEXTSPLIT(B514,"-"),1),INDEX(_xlfn.TEXTSPLIT(B514,"-"),2),INDEX(_xlfn.TEXTSPLIT(B514,"-"),4),INDEX(_xlfn.TEXTSPLIT(B514,"-"),5)),_xlfn.TEXTJOIN("-",TRUE,_xlfn.XLOOKUP(VALUE(INDEX(_xlfn.TEXTSPLIT(B514,"-"),4)),'DN轉換表(必要)'!A:A,'DN轉換表(必要)'!B:B,,0),INDEX(_xlfn.TEXTSPLIT(B514,"-"),1),INDEX(_xlfn.TEXTSPLIT(B514,"-"),2),INDEX(_xlfn.TEXTSPLIT(B514,"-"),3),INDEX(_xlfn.TEXTSPLIT(B514,"-"),4),INDEX(_xlfn.TEXTSPLIT(B514,"-"),5)))</f>
        <v>2"-PT-R1506-AA1E-NA</v>
      </c>
      <c r="F514" s="3" t="str">
        <f>IFERROR(_xlfn.XLOOKUP(_xlfn.CONCAT(表格1[[#This Row],[Series NO]],"_",SUBSTITUTE(F$1,"REV.","")),版本控制!$F:$F,版本控制!$C:$C,,0),"")</f>
        <v>04/22/'25</v>
      </c>
      <c r="G514" s="3" t="str">
        <f>IFERROR(_xlfn.XLOOKUP(_xlfn.CONCAT(表格1[[#This Row],[Series NO]],"_",SUBSTITUTE(G$1,"REV.","")),版本控制!$F:$F,版本控制!$C:$C,,0),"")</f>
        <v/>
      </c>
      <c r="H514" s="3" t="str">
        <f>IFERROR(_xlfn.XLOOKUP(_xlfn.CONCAT(表格1[[#This Row],[Series NO]],"_",SUBSTITUTE(H$1,"REV.","")),版本控制!$F:$F,版本控制!$C:$C,,0),"")</f>
        <v/>
      </c>
      <c r="I514" s="3" t="str">
        <f>IFERROR(_xlfn.XLOOKUP(_xlfn.CONCAT(表格1[[#This Row],[Series NO]],"_",SUBSTITUTE(I$1,"REV.","")),版本控制!$F:$F,版本控制!$C:$C,,0),"")</f>
        <v/>
      </c>
      <c r="J514" s="3" t="str">
        <f>IFERROR(_xlfn.XLOOKUP(_xlfn.CONCAT(表格1[[#This Row],[Series NO]],"_",SUBSTITUTE(J$1,"REV.","")),版本控制!$F:$F,版本控制!$C:$C,,0),"")</f>
        <v/>
      </c>
      <c r="K514" s="3" t="str" cm="1">
        <f t="array" ref="K514">INDEX(F$1:J$1,1,MATCH(1,1/($F514:J514&lt;&gt;"")))</f>
        <v>REV.1</v>
      </c>
      <c r="L514" s="3" t="str" cm="1">
        <f t="array" ref="L514">LOOKUP(2,1/($F514:J514&lt;&gt;""),$F514:J514)</f>
        <v>04/22/'25</v>
      </c>
      <c r="M514" s="3"/>
      <c r="N514" s="11" t="str">
        <f t="shared" si="20"/>
        <v>0510</v>
      </c>
      <c r="O514" s="28"/>
      <c r="P514" s="15"/>
      <c r="Q514" s="22" cm="1">
        <f t="array" ref="Q514">_xlfn.XLOOKUP(INDEX(_xlfn.TEXTSPLIT(表格1[[#This Row],[LINE   NUMBER]],"-"),1),'DN轉換表(必要)'!B:B,'DN轉換表(必要)'!C:C,,0)</f>
        <v>2</v>
      </c>
      <c r="R514" s="22" t="str" cm="1">
        <f t="array" ref="R514">IF(IFERROR(MATCH(INDEX(_xlfn.TEXTSPLIT(表格1[[#This Row],[LINE   NUMBER]],"-"),2),介質清單!I:I,0)&gt;=1,FALSE),"Trim",INDEX(_xlfn.TEXTSPLIT(表格1[[#This Row],[LINE   NUMBER]],"-"),2))</f>
        <v>Trim</v>
      </c>
      <c r="S514" s="22" t="str" cm="1">
        <f t="array" ref="S51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PT-R1506</v>
      </c>
      <c r="T514" s="22" t="str" cm="1">
        <f t="array" ref="T514">IF(LEN(INDEX(_xlfn.TEXTSPLIT(表格1[[#This Row],[LINE   NUMBER]],"-"),4))=4,INDEX(_xlfn.TEXTSPLIT(表格1[[#This Row],[LINE   NUMBER]],"-"),4),IF(LEN(MID(E514,FIND("AA",E514,1),4))=4,MID(E514,FIND("AA",E514,1),4),"Wrong"))</f>
        <v>AA1E</v>
      </c>
      <c r="U514" s="22" t="str" cm="1">
        <f t="array" ref="U51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14" s="22" t="str">
        <f>_xlfn.XLOOKUP(表格1[[#This Row],[級數]],管道等级索引表!B:B,管道等级索引表!G:G,,0)</f>
        <v>TP304</v>
      </c>
      <c r="W514" s="22" t="s">
        <v>5</v>
      </c>
      <c r="X514" s="22"/>
      <c r="Y514" s="22"/>
      <c r="Z514" s="22" t="str">
        <f>_xlfn.CONCAT(表格1[[#This Row],[系統]],"-",表格1[[#This Row],[編號]])</f>
        <v>Trim-PT-R1506</v>
      </c>
      <c r="AA514" s="22"/>
      <c r="AB514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1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14" s="24" t="str">
        <f>IFERROR(_xlfn.XLOOKUP(表格1[[#This Row],[Line_No]],管道特性一覽表!A:A,管道特性一覽表!P:P,,0),"")</f>
        <v/>
      </c>
      <c r="AE514" s="24" t="str" cm="1">
        <f t="array" ref="AE514">_xlfn.IFNA(_xlfn.XLOOKUP(表格1[[#This Row],[Series NO]],'依TP NO.篩選'!A:A,'依TP NO.篩選'!R:R,,0),_xlfn.XLOOKUP(VALUE(表格1[[#This Row],[Series NO]]),VALUE('依TP NO.篩選'!A:A),'依TP NO.篩選'!R:R,,0))</f>
        <v>R152V1-Trim</v>
      </c>
      <c r="AF514" s="24" t="str">
        <f>_xlfn.XLOOKUP(表格1[[#This Row],[系統]],介質清單!A:A,介質清單!B:B,,0)</f>
        <v>Trim</v>
      </c>
      <c r="AG514" s="25" t="str">
        <f>IFERROR(_xlfn.XLOOKUP(表格1[[#This Row],[Line_No]],管道特性一覽表!A:A,管道特性一覽表!R:R,,0),"")</f>
        <v/>
      </c>
      <c r="AH514" s="22"/>
      <c r="AI514" s="24"/>
      <c r="AJ51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14" s="2" t="str" cm="1">
        <f t="array" ref="AK514">IFERROR(_xlfn.TEXTJOIN("-",TRUE,INDEX(_xlfn.TEXTSPLIT(B514,"-"),1),INDEX(_xlfn.TEXTSPLIT(B514,"-"),2),INDEX(_xlfn.TEXTSPLIT(B514,"-"),4),INDEX(_xlfn.TEXTSPLIT(B514,"-"),5)),_xlfn.TEXTJOIN("-",TRUE,_xlfn.XLOOKUP(VALUE(INDEX(_xlfn.TEXTSPLIT(B514,"-"),4)),'DN轉換表(必要)'!A:A,'DN轉換表(必要)'!B:B,,0),INDEX(_xlfn.TEXTSPLIT(B514,"-"),1),INDEX(_xlfn.TEXTSPLIT(B514,"-"),2),INDEX(_xlfn.TEXTSPLIT(B514,"-"),3),INDEX(_xlfn.TEXTSPLIT(B514,"-"),4),INDEX(_xlfn.TEXTSPLIT(B514,"-"),5)))</f>
        <v>PT-R1506-AA1E-NA</v>
      </c>
      <c r="AL514" s="2" t="str">
        <f>IF(ISNUMBER(IFERROR(_xlfn.XLOOKUP(表格1[[#This Row],[Line_No]],'TEMP VALUE'!A:A,'DRAWING LIST'!A:A,,0),"")),"v","")</f>
        <v/>
      </c>
      <c r="AM514" s="2" t="str">
        <f>_xlfn.XLOOKUP(表格1[[#This Row],[Series NO]], 版本控制!$A:$A, 版本控制!$E:$E, , 0, -1)</f>
        <v>啟用</v>
      </c>
    </row>
    <row r="515" spans="1:39" hidden="1">
      <c r="A515" s="18">
        <f>'圖號清單-114.04.25'!A515</f>
        <v>511</v>
      </c>
      <c r="B515" s="14" t="str">
        <f>_xlfn.XLOOKUP(表格1[[#This Row],[Series NO]],'圖號清單-114.04.25'!A:A,'圖號清單-114.04.25'!B:B,,0)</f>
        <v>PT-R1807-25-AA1E-NA</v>
      </c>
      <c r="C515" s="3" t="str">
        <f>COUNTIF($AK$2:AK515, AK515) &amp; "/" &amp; COUNTIF($AK$2:$AK$3003, AK515)</f>
        <v>1/1</v>
      </c>
      <c r="D515" s="3" t="str">
        <f t="shared" si="16"/>
        <v>PT-R1807-25-AA1E-NA</v>
      </c>
      <c r="E515" s="14" t="str" cm="1">
        <f t="array" ref="E515">IFERROR(_xlfn.TEXTJOIN("-",TRUE,_xlfn.XLOOKUP(VALUE(INDEX(_xlfn.TEXTSPLIT(B515,"-"),3)),'DN轉換表(必要)'!A:A,'DN轉換表(必要)'!B:B,,0),INDEX(_xlfn.TEXTSPLIT(B515,"-"),1),INDEX(_xlfn.TEXTSPLIT(B515,"-"),2),INDEX(_xlfn.TEXTSPLIT(B515,"-"),4),INDEX(_xlfn.TEXTSPLIT(B515,"-"),5)),_xlfn.TEXTJOIN("-",TRUE,_xlfn.XLOOKUP(VALUE(INDEX(_xlfn.TEXTSPLIT(B515,"-"),4)),'DN轉換表(必要)'!A:A,'DN轉換表(必要)'!B:B,,0),INDEX(_xlfn.TEXTSPLIT(B515,"-"),1),INDEX(_xlfn.TEXTSPLIT(B515,"-"),2),INDEX(_xlfn.TEXTSPLIT(B515,"-"),3),INDEX(_xlfn.TEXTSPLIT(B515,"-"),4),INDEX(_xlfn.TEXTSPLIT(B515,"-"),5)))</f>
        <v>1"-PT-R1807-AA1E-NA</v>
      </c>
      <c r="F515" s="3" t="str">
        <f>IFERROR(_xlfn.XLOOKUP(_xlfn.CONCAT(表格1[[#This Row],[Series NO]],"_",SUBSTITUTE(F$1,"REV.","")),版本控制!$F:$F,版本控制!$C:$C,,0),"")</f>
        <v>04/22/'25</v>
      </c>
      <c r="G515" s="3" t="str">
        <f>IFERROR(_xlfn.XLOOKUP(_xlfn.CONCAT(表格1[[#This Row],[Series NO]],"_",SUBSTITUTE(G$1,"REV.","")),版本控制!$F:$F,版本控制!$C:$C,,0),"")</f>
        <v/>
      </c>
      <c r="H515" s="3" t="str">
        <f>IFERROR(_xlfn.XLOOKUP(_xlfn.CONCAT(表格1[[#This Row],[Series NO]],"_",SUBSTITUTE(H$1,"REV.","")),版本控制!$F:$F,版本控制!$C:$C,,0),"")</f>
        <v/>
      </c>
      <c r="I515" s="3" t="str">
        <f>IFERROR(_xlfn.XLOOKUP(_xlfn.CONCAT(表格1[[#This Row],[Series NO]],"_",SUBSTITUTE(I$1,"REV.","")),版本控制!$F:$F,版本控制!$C:$C,,0),"")</f>
        <v/>
      </c>
      <c r="J515" s="3" t="str">
        <f>IFERROR(_xlfn.XLOOKUP(_xlfn.CONCAT(表格1[[#This Row],[Series NO]],"_",SUBSTITUTE(J$1,"REV.","")),版本控制!$F:$F,版本控制!$C:$C,,0),"")</f>
        <v/>
      </c>
      <c r="K515" s="3" t="str" cm="1">
        <f t="array" ref="K515">INDEX(F$1:J$1,1,MATCH(1,1/($F515:J515&lt;&gt;"")))</f>
        <v>REV.1</v>
      </c>
      <c r="L515" s="3" t="str" cm="1">
        <f t="array" ref="L515">LOOKUP(2,1/($F515:J515&lt;&gt;""),$F515:J515)</f>
        <v>04/22/'25</v>
      </c>
      <c r="M515" s="3"/>
      <c r="N515" s="11" t="str">
        <f t="shared" si="20"/>
        <v>0511</v>
      </c>
      <c r="O515" s="28"/>
      <c r="P515" s="15"/>
      <c r="Q515" s="22" cm="1">
        <f t="array" ref="Q515">_xlfn.XLOOKUP(INDEX(_xlfn.TEXTSPLIT(表格1[[#This Row],[LINE   NUMBER]],"-"),1),'DN轉換表(必要)'!B:B,'DN轉換表(必要)'!C:C,,0)</f>
        <v>1</v>
      </c>
      <c r="R515" s="22" t="str" cm="1">
        <f t="array" ref="R515">IF(IFERROR(MATCH(INDEX(_xlfn.TEXTSPLIT(表格1[[#This Row],[LINE   NUMBER]],"-"),2),介質清單!I:I,0)&gt;=1,FALSE),"Trim",INDEX(_xlfn.TEXTSPLIT(表格1[[#This Row],[LINE   NUMBER]],"-"),2))</f>
        <v>Trim</v>
      </c>
      <c r="S515" s="22" t="str" cm="1">
        <f t="array" ref="S51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PT-R1807</v>
      </c>
      <c r="T515" s="22" t="str" cm="1">
        <f t="array" ref="T515">IF(LEN(INDEX(_xlfn.TEXTSPLIT(表格1[[#This Row],[LINE   NUMBER]],"-"),4))=4,INDEX(_xlfn.TEXTSPLIT(表格1[[#This Row],[LINE   NUMBER]],"-"),4),IF(LEN(MID(E515,FIND("AA",E515,1),4))=4,MID(E515,FIND("AA",E515,1),4),"Wrong"))</f>
        <v>AA1E</v>
      </c>
      <c r="U515" s="22" t="str" cm="1">
        <f t="array" ref="U51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15" s="22" t="str">
        <f>_xlfn.XLOOKUP(表格1[[#This Row],[級數]],管道等级索引表!B:B,管道等级索引表!G:G,,0)</f>
        <v>TP304</v>
      </c>
      <c r="W515" s="22" t="s">
        <v>5</v>
      </c>
      <c r="X515" s="22"/>
      <c r="Y515" s="22"/>
      <c r="Z515" s="22" t="str">
        <f>_xlfn.CONCAT(表格1[[#This Row],[系統]],"-",表格1[[#This Row],[編號]])</f>
        <v>Trim-PT-R1807</v>
      </c>
      <c r="AA515" s="22"/>
      <c r="AB51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1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15" s="24" t="str">
        <f>IFERROR(_xlfn.XLOOKUP(表格1[[#This Row],[Line_No]],管道特性一覽表!A:A,管道特性一覽表!P:P,,0),"")</f>
        <v/>
      </c>
      <c r="AE515" s="24" t="str" cm="1">
        <f t="array" ref="AE515">_xlfn.IFNA(_xlfn.XLOOKUP(表格1[[#This Row],[Series NO]],'依TP NO.篩選'!A:A,'依TP NO.篩選'!R:R,,0),_xlfn.XLOOKUP(VALUE(表格1[[#This Row],[Series NO]]),VALUE('依TP NO.篩選'!A:A),'依TP NO.篩選'!R:R,,0))</f>
        <v>R181V2-Trim</v>
      </c>
      <c r="AF515" s="24" t="str">
        <f>_xlfn.XLOOKUP(表格1[[#This Row],[系統]],介質清單!A:A,介質清單!B:B,,0)</f>
        <v>Trim</v>
      </c>
      <c r="AG515" s="25" t="str">
        <f>IFERROR(_xlfn.XLOOKUP(表格1[[#This Row],[Line_No]],管道特性一覽表!A:A,管道特性一覽表!R:R,,0),"")</f>
        <v/>
      </c>
      <c r="AH515" s="22" t="s">
        <v>3433</v>
      </c>
      <c r="AI515" s="24"/>
      <c r="AJ51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15" s="2" t="str" cm="1">
        <f t="array" ref="AK515">IFERROR(_xlfn.TEXTJOIN("-",TRUE,INDEX(_xlfn.TEXTSPLIT(B515,"-"),1),INDEX(_xlfn.TEXTSPLIT(B515,"-"),2),INDEX(_xlfn.TEXTSPLIT(B515,"-"),4),INDEX(_xlfn.TEXTSPLIT(B515,"-"),5)),_xlfn.TEXTJOIN("-",TRUE,_xlfn.XLOOKUP(VALUE(INDEX(_xlfn.TEXTSPLIT(B515,"-"),4)),'DN轉換表(必要)'!A:A,'DN轉換表(必要)'!B:B,,0),INDEX(_xlfn.TEXTSPLIT(B515,"-"),1),INDEX(_xlfn.TEXTSPLIT(B515,"-"),2),INDEX(_xlfn.TEXTSPLIT(B515,"-"),3),INDEX(_xlfn.TEXTSPLIT(B515,"-"),4),INDEX(_xlfn.TEXTSPLIT(B515,"-"),5)))</f>
        <v>PT-R1807-AA1E-NA</v>
      </c>
      <c r="AL515" s="2" t="str">
        <f>IF(ISNUMBER(IFERROR(_xlfn.XLOOKUP(表格1[[#This Row],[Line_No]],'TEMP VALUE'!A:A,'DRAWING LIST'!A:A,,0),"")),"v","")</f>
        <v/>
      </c>
      <c r="AM515" s="2" t="str">
        <f>_xlfn.XLOOKUP(表格1[[#This Row],[Series NO]], 版本控制!$A:$A, 版本控制!$E:$E, , 0, -1)</f>
        <v>啟用</v>
      </c>
    </row>
    <row r="516" spans="1:39" hidden="1">
      <c r="A516" s="18">
        <f>'圖號清單-114.04.25'!A516</f>
        <v>512</v>
      </c>
      <c r="B516" s="14" t="str">
        <f>_xlfn.XLOOKUP(表格1[[#This Row],[Series NO]],'圖號清單-114.04.25'!A:A,'圖號清單-114.04.25'!B:B,,0)</f>
        <v>PT-R2402-15-AA1B-NA</v>
      </c>
      <c r="C516" s="3" t="str">
        <f>COUNTIF($AK$2:AK516, AK516) &amp; "/" &amp; COUNTIF($AK$2:$AK$3003, AK516)</f>
        <v>1/1</v>
      </c>
      <c r="D516" s="3" t="str">
        <f t="shared" ref="D516:D579" si="21">_xlfn.TEXTJOIN("-",TRUE,INDEX(_xlfn.TEXTSPLIT(B516,"-"),1),INDEX(_xlfn.TEXTSPLIT(B516,"-"),2),INDEX(_xlfn.TEXTSPLIT(B516,"-"),3),INDEX(_xlfn.TEXTSPLIT(B516,"-"),4),INDEX(_xlfn.TEXTSPLIT(B516,"-"),5))</f>
        <v>PT-R2402-15-AA1B-NA</v>
      </c>
      <c r="E516" s="14" t="str" cm="1">
        <f t="array" ref="E516">IFERROR(_xlfn.TEXTJOIN("-",TRUE,_xlfn.XLOOKUP(VALUE(INDEX(_xlfn.TEXTSPLIT(B516,"-"),3)),'DN轉換表(必要)'!A:A,'DN轉換表(必要)'!B:B,,0),INDEX(_xlfn.TEXTSPLIT(B516,"-"),1),INDEX(_xlfn.TEXTSPLIT(B516,"-"),2),INDEX(_xlfn.TEXTSPLIT(B516,"-"),4),INDEX(_xlfn.TEXTSPLIT(B516,"-"),5)),_xlfn.TEXTJOIN("-",TRUE,_xlfn.XLOOKUP(VALUE(INDEX(_xlfn.TEXTSPLIT(B516,"-"),4)),'DN轉換表(必要)'!A:A,'DN轉換表(必要)'!B:B,,0),INDEX(_xlfn.TEXTSPLIT(B516,"-"),1),INDEX(_xlfn.TEXTSPLIT(B516,"-"),2),INDEX(_xlfn.TEXTSPLIT(B516,"-"),3),INDEX(_xlfn.TEXTSPLIT(B516,"-"),4),INDEX(_xlfn.TEXTSPLIT(B516,"-"),5)))</f>
        <v>1/2"-PT-R2402-AA1B-NA</v>
      </c>
      <c r="F516" s="3" t="str">
        <f>IFERROR(_xlfn.XLOOKUP(_xlfn.CONCAT(表格1[[#This Row],[Series NO]],"_",SUBSTITUTE(F$1,"REV.","")),版本控制!$F:$F,版本控制!$C:$C,,0),"")</f>
        <v>04/22/'25</v>
      </c>
      <c r="G516" s="3" t="str">
        <f>IFERROR(_xlfn.XLOOKUP(_xlfn.CONCAT(表格1[[#This Row],[Series NO]],"_",SUBSTITUTE(G$1,"REV.","")),版本控制!$F:$F,版本控制!$C:$C,,0),"")</f>
        <v/>
      </c>
      <c r="H516" s="3" t="str">
        <f>IFERROR(_xlfn.XLOOKUP(_xlfn.CONCAT(表格1[[#This Row],[Series NO]],"_",SUBSTITUTE(H$1,"REV.","")),版本控制!$F:$F,版本控制!$C:$C,,0),"")</f>
        <v/>
      </c>
      <c r="I516" s="3" t="str">
        <f>IFERROR(_xlfn.XLOOKUP(_xlfn.CONCAT(表格1[[#This Row],[Series NO]],"_",SUBSTITUTE(I$1,"REV.","")),版本控制!$F:$F,版本控制!$C:$C,,0),"")</f>
        <v/>
      </c>
      <c r="J516" s="3" t="str">
        <f>IFERROR(_xlfn.XLOOKUP(_xlfn.CONCAT(表格1[[#This Row],[Series NO]],"_",SUBSTITUTE(J$1,"REV.","")),版本控制!$F:$F,版本控制!$C:$C,,0),"")</f>
        <v/>
      </c>
      <c r="K516" s="3" t="str" cm="1">
        <f t="array" ref="K516">INDEX(F$1:J$1,1,MATCH(1,1/($F516:J516&lt;&gt;"")))</f>
        <v>REV.1</v>
      </c>
      <c r="L516" s="3" t="str" cm="1">
        <f t="array" ref="L516">LOOKUP(2,1/($F516:J516&lt;&gt;""),$F516:J516)</f>
        <v>04/22/'25</v>
      </c>
      <c r="M516" s="3"/>
      <c r="N516" s="11" t="str">
        <f t="shared" si="20"/>
        <v>0512</v>
      </c>
      <c r="O516" s="28"/>
      <c r="P516" s="15"/>
      <c r="Q516" s="22" cm="1">
        <f t="array" ref="Q516">_xlfn.XLOOKUP(INDEX(_xlfn.TEXTSPLIT(表格1[[#This Row],[LINE   NUMBER]],"-"),1),'DN轉換表(必要)'!B:B,'DN轉換表(必要)'!C:C,,0)</f>
        <v>0.5</v>
      </c>
      <c r="R516" s="22" t="str" cm="1">
        <f t="array" ref="R516">IF(IFERROR(MATCH(INDEX(_xlfn.TEXTSPLIT(表格1[[#This Row],[LINE   NUMBER]],"-"),2),介質清單!I:I,0)&gt;=1,FALSE),"Trim",INDEX(_xlfn.TEXTSPLIT(表格1[[#This Row],[LINE   NUMBER]],"-"),2))</f>
        <v>Trim</v>
      </c>
      <c r="S516" s="22" t="str" cm="1">
        <f t="array" ref="S51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PT-R2402</v>
      </c>
      <c r="T516" s="22" t="str" cm="1">
        <f t="array" ref="T516">IF(LEN(INDEX(_xlfn.TEXTSPLIT(表格1[[#This Row],[LINE   NUMBER]],"-"),4))=4,INDEX(_xlfn.TEXTSPLIT(表格1[[#This Row],[LINE   NUMBER]],"-"),4),IF(LEN(MID(E516,FIND("AA",E516,1),4))=4,MID(E516,FIND("AA",E516,1),4),"Wrong"))</f>
        <v>AA1B</v>
      </c>
      <c r="U516" s="22" t="str" cm="1">
        <f t="array" ref="U51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16" s="22" t="str">
        <f>_xlfn.XLOOKUP(表格1[[#This Row],[級數]],管道等级索引表!B:B,管道等级索引表!G:G,,0)</f>
        <v>A106 Gr.B
API 5L Gr.B
SAWH</v>
      </c>
      <c r="W516" s="22" t="s">
        <v>5</v>
      </c>
      <c r="X516" s="22"/>
      <c r="Y516" s="22"/>
      <c r="Z516" s="22" t="str">
        <f>_xlfn.CONCAT(表格1[[#This Row],[系統]],"-",表格1[[#This Row],[編號]])</f>
        <v>Trim-PT-R2402</v>
      </c>
      <c r="AA516" s="22"/>
      <c r="AB516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1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16" s="24" t="str">
        <f>IFERROR(_xlfn.XLOOKUP(表格1[[#This Row],[Line_No]],管道特性一覽表!A:A,管道特性一覽表!P:P,,0),"")</f>
        <v/>
      </c>
      <c r="AE516" s="24" t="str" cm="1">
        <f t="array" ref="AE516">_xlfn.IFNA(_xlfn.XLOOKUP(表格1[[#This Row],[Series NO]],'依TP NO.篩選'!A:A,'依TP NO.篩選'!R:R,,0),_xlfn.XLOOKUP(VALUE(表格1[[#This Row],[Series NO]]),VALUE('依TP NO.篩選'!A:A),'依TP NO.篩選'!R:R,,0))</f>
        <v>FG-01</v>
      </c>
      <c r="AF516" s="24" t="str">
        <f>_xlfn.XLOOKUP(表格1[[#This Row],[系統]],介質清單!A:A,介質清單!B:B,,0)</f>
        <v>Trim</v>
      </c>
      <c r="AG516" s="25" t="str">
        <f>IFERROR(_xlfn.XLOOKUP(表格1[[#This Row],[Line_No]],管道特性一覽表!A:A,管道特性一覽表!R:R,,0),"")</f>
        <v/>
      </c>
      <c r="AH516" s="22" t="s">
        <v>3433</v>
      </c>
      <c r="AI516" s="24"/>
      <c r="AJ51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16" s="2" t="str" cm="1">
        <f t="array" ref="AK516">IFERROR(_xlfn.TEXTJOIN("-",TRUE,INDEX(_xlfn.TEXTSPLIT(B516,"-"),1),INDEX(_xlfn.TEXTSPLIT(B516,"-"),2),INDEX(_xlfn.TEXTSPLIT(B516,"-"),4),INDEX(_xlfn.TEXTSPLIT(B516,"-"),5)),_xlfn.TEXTJOIN("-",TRUE,_xlfn.XLOOKUP(VALUE(INDEX(_xlfn.TEXTSPLIT(B516,"-"),4)),'DN轉換表(必要)'!A:A,'DN轉換表(必要)'!B:B,,0),INDEX(_xlfn.TEXTSPLIT(B516,"-"),1),INDEX(_xlfn.TEXTSPLIT(B516,"-"),2),INDEX(_xlfn.TEXTSPLIT(B516,"-"),3),INDEX(_xlfn.TEXTSPLIT(B516,"-"),4),INDEX(_xlfn.TEXTSPLIT(B516,"-"),5)))</f>
        <v>PT-R2402-AA1B-NA</v>
      </c>
      <c r="AL516" s="2" t="str">
        <f>IF(ISNUMBER(IFERROR(_xlfn.XLOOKUP(表格1[[#This Row],[Line_No]],'TEMP VALUE'!A:A,'DRAWING LIST'!A:A,,0),"")),"v","")</f>
        <v/>
      </c>
      <c r="AM516" s="2" t="str">
        <f>_xlfn.XLOOKUP(表格1[[#This Row],[Series NO]], 版本控制!$A:$A, 版本控制!$E:$E, , 0, -1)</f>
        <v>啟用</v>
      </c>
    </row>
    <row r="517" spans="1:39" hidden="1">
      <c r="A517" s="18">
        <f>'圖號清單-114.04.25'!A517</f>
        <v>513</v>
      </c>
      <c r="B517" s="14" t="str">
        <f>_xlfn.XLOOKUP(表格1[[#This Row],[Series NO]],'圖號清單-114.04.25'!A:A,'圖號清單-114.04.25'!B:B,,0)</f>
        <v>PT-R2404-15-AA1B-NA</v>
      </c>
      <c r="C517" s="3" t="str">
        <f>COUNTIF($AK$2:AK517, AK517) &amp; "/" &amp; COUNTIF($AK$2:$AK$3003, AK517)</f>
        <v>1/1</v>
      </c>
      <c r="D517" s="3" t="str">
        <f t="shared" si="21"/>
        <v>PT-R2404-15-AA1B-NA</v>
      </c>
      <c r="E517" s="14" t="str" cm="1">
        <f t="array" ref="E517">IFERROR(_xlfn.TEXTJOIN("-",TRUE,_xlfn.XLOOKUP(VALUE(INDEX(_xlfn.TEXTSPLIT(B517,"-"),3)),'DN轉換表(必要)'!A:A,'DN轉換表(必要)'!B:B,,0),INDEX(_xlfn.TEXTSPLIT(B517,"-"),1),INDEX(_xlfn.TEXTSPLIT(B517,"-"),2),INDEX(_xlfn.TEXTSPLIT(B517,"-"),4),INDEX(_xlfn.TEXTSPLIT(B517,"-"),5)),_xlfn.TEXTJOIN("-",TRUE,_xlfn.XLOOKUP(VALUE(INDEX(_xlfn.TEXTSPLIT(B517,"-"),4)),'DN轉換表(必要)'!A:A,'DN轉換表(必要)'!B:B,,0),INDEX(_xlfn.TEXTSPLIT(B517,"-"),1),INDEX(_xlfn.TEXTSPLIT(B517,"-"),2),INDEX(_xlfn.TEXTSPLIT(B517,"-"),3),INDEX(_xlfn.TEXTSPLIT(B517,"-"),4),INDEX(_xlfn.TEXTSPLIT(B517,"-"),5)))</f>
        <v>1/2"-PT-R2404-AA1B-NA</v>
      </c>
      <c r="F517" s="3" t="str">
        <f>IFERROR(_xlfn.XLOOKUP(_xlfn.CONCAT(表格1[[#This Row],[Series NO]],"_",SUBSTITUTE(F$1,"REV.","")),版本控制!$F:$F,版本控制!$C:$C,,0),"")</f>
        <v>04/22/'25</v>
      </c>
      <c r="G517" s="3" t="str">
        <f>IFERROR(_xlfn.XLOOKUP(_xlfn.CONCAT(表格1[[#This Row],[Series NO]],"_",SUBSTITUTE(G$1,"REV.","")),版本控制!$F:$F,版本控制!$C:$C,,0),"")</f>
        <v/>
      </c>
      <c r="H517" s="3" t="str">
        <f>IFERROR(_xlfn.XLOOKUP(_xlfn.CONCAT(表格1[[#This Row],[Series NO]],"_",SUBSTITUTE(H$1,"REV.","")),版本控制!$F:$F,版本控制!$C:$C,,0),"")</f>
        <v/>
      </c>
      <c r="I517" s="3" t="str">
        <f>IFERROR(_xlfn.XLOOKUP(_xlfn.CONCAT(表格1[[#This Row],[Series NO]],"_",SUBSTITUTE(I$1,"REV.","")),版本控制!$F:$F,版本控制!$C:$C,,0),"")</f>
        <v/>
      </c>
      <c r="J517" s="3" t="str">
        <f>IFERROR(_xlfn.XLOOKUP(_xlfn.CONCAT(表格1[[#This Row],[Series NO]],"_",SUBSTITUTE(J$1,"REV.","")),版本控制!$F:$F,版本控制!$C:$C,,0),"")</f>
        <v/>
      </c>
      <c r="K517" s="3" t="str" cm="1">
        <f t="array" ref="K517">INDEX(F$1:J$1,1,MATCH(1,1/($F517:J517&lt;&gt;"")))</f>
        <v>REV.1</v>
      </c>
      <c r="L517" s="3" t="str" cm="1">
        <f t="array" ref="L517">LOOKUP(2,1/($F517:J517&lt;&gt;""),$F517:J517)</f>
        <v>04/22/'25</v>
      </c>
      <c r="M517" s="3"/>
      <c r="N517" s="3" t="str">
        <f t="shared" si="20"/>
        <v>0513</v>
      </c>
      <c r="O517" s="28"/>
      <c r="P517" s="15"/>
      <c r="Q517" s="22" cm="1">
        <f t="array" ref="Q517">_xlfn.XLOOKUP(INDEX(_xlfn.TEXTSPLIT(表格1[[#This Row],[LINE   NUMBER]],"-"),1),'DN轉換表(必要)'!B:B,'DN轉換表(必要)'!C:C,,0)</f>
        <v>0.5</v>
      </c>
      <c r="R517" s="22" t="str" cm="1">
        <f t="array" ref="R517">IF(IFERROR(MATCH(INDEX(_xlfn.TEXTSPLIT(表格1[[#This Row],[LINE   NUMBER]],"-"),2),介質清單!I:I,0)&gt;=1,FALSE),"Trim",INDEX(_xlfn.TEXTSPLIT(表格1[[#This Row],[LINE   NUMBER]],"-"),2))</f>
        <v>Trim</v>
      </c>
      <c r="S517" s="22" t="str" cm="1">
        <f t="array" ref="S51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PT-R2404</v>
      </c>
      <c r="T517" s="22" t="str" cm="1">
        <f t="array" ref="T517">IF(LEN(INDEX(_xlfn.TEXTSPLIT(表格1[[#This Row],[LINE   NUMBER]],"-"),4))=4,INDEX(_xlfn.TEXTSPLIT(表格1[[#This Row],[LINE   NUMBER]],"-"),4),IF(LEN(MID(E517,FIND("AA",E517,1),4))=4,MID(E517,FIND("AA",E517,1),4),"Wrong"))</f>
        <v>AA1B</v>
      </c>
      <c r="U517" s="22" t="str" cm="1">
        <f t="array" ref="U51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17" s="22" t="str">
        <f>_xlfn.XLOOKUP(表格1[[#This Row],[級數]],管道等级索引表!B:B,管道等级索引表!G:G,,0)</f>
        <v>A106 Gr.B
API 5L Gr.B
SAWH</v>
      </c>
      <c r="W517" s="22" t="s">
        <v>5</v>
      </c>
      <c r="X517" s="22"/>
      <c r="Y517" s="22"/>
      <c r="Z517" s="22" t="str">
        <f>_xlfn.CONCAT(表格1[[#This Row],[系統]],"-",表格1[[#This Row],[編號]])</f>
        <v>Trim-PT-R2404</v>
      </c>
      <c r="AA517" s="22"/>
      <c r="AB517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1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17" s="24" t="str">
        <f>IFERROR(_xlfn.XLOOKUP(表格1[[#This Row],[Line_No]],管道特性一覽表!A:A,管道特性一覽表!P:P,,0),"")</f>
        <v/>
      </c>
      <c r="AE517" s="24" t="str" cm="1">
        <f t="array" ref="AE517">_xlfn.IFNA(_xlfn.XLOOKUP(表格1[[#This Row],[Series NO]],'依TP NO.篩選'!A:A,'依TP NO.篩選'!R:R,,0),_xlfn.XLOOKUP(VALUE(表格1[[#This Row],[Series NO]]),VALUE('依TP NO.篩選'!A:A),'依TP NO.篩選'!R:R,,0))</f>
        <v>FG-01</v>
      </c>
      <c r="AF517" s="24" t="str">
        <f>_xlfn.XLOOKUP(表格1[[#This Row],[系統]],介質清單!A:A,介質清單!B:B,,0)</f>
        <v>Trim</v>
      </c>
      <c r="AG517" s="25" t="str">
        <f>IFERROR(_xlfn.XLOOKUP(表格1[[#This Row],[Line_No]],管道特性一覽表!A:A,管道特性一覽表!R:R,,0),"")</f>
        <v/>
      </c>
      <c r="AH517" s="22"/>
      <c r="AI517" s="24"/>
      <c r="AJ51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17" s="2" t="str" cm="1">
        <f t="array" ref="AK517">IFERROR(_xlfn.TEXTJOIN("-",TRUE,INDEX(_xlfn.TEXTSPLIT(B517,"-"),1),INDEX(_xlfn.TEXTSPLIT(B517,"-"),2),INDEX(_xlfn.TEXTSPLIT(B517,"-"),4),INDEX(_xlfn.TEXTSPLIT(B517,"-"),5)),_xlfn.TEXTJOIN("-",TRUE,_xlfn.XLOOKUP(VALUE(INDEX(_xlfn.TEXTSPLIT(B517,"-"),4)),'DN轉換表(必要)'!A:A,'DN轉換表(必要)'!B:B,,0),INDEX(_xlfn.TEXTSPLIT(B517,"-"),1),INDEX(_xlfn.TEXTSPLIT(B517,"-"),2),INDEX(_xlfn.TEXTSPLIT(B517,"-"),3),INDEX(_xlfn.TEXTSPLIT(B517,"-"),4),INDEX(_xlfn.TEXTSPLIT(B517,"-"),5)))</f>
        <v>PT-R2404-AA1B-NA</v>
      </c>
      <c r="AL517" s="2" t="str">
        <f>IF(ISNUMBER(IFERROR(_xlfn.XLOOKUP(表格1[[#This Row],[Line_No]],'TEMP VALUE'!A:A,'DRAWING LIST'!A:A,,0),"")),"v","")</f>
        <v/>
      </c>
      <c r="AM517" s="2" t="str">
        <f>_xlfn.XLOOKUP(表格1[[#This Row],[Series NO]], 版本控制!$A:$A, 版本控制!$E:$E, , 0, -1)</f>
        <v>啟用</v>
      </c>
    </row>
    <row r="518" spans="1:39" hidden="1">
      <c r="A518" s="18">
        <f>'圖號清單-114.04.25'!A518</f>
        <v>514</v>
      </c>
      <c r="B518" s="14" t="str">
        <f>_xlfn.XLOOKUP(表格1[[#This Row],[Series NO]],'圖號清單-114.04.25'!A:A,'圖號清單-114.04.25'!B:B,,0)</f>
        <v>PZT-R1102A-15-AA1B-NA</v>
      </c>
      <c r="C518" s="3" t="str">
        <f>COUNTIF($AK$2:AK518, AK518) &amp; "/" &amp; COUNTIF($AK$2:$AK$3003, AK518)</f>
        <v>1/1</v>
      </c>
      <c r="D518" s="3" t="str">
        <f t="shared" si="21"/>
        <v>PZT-R1102A-15-AA1B-NA</v>
      </c>
      <c r="E518" s="14" t="str" cm="1">
        <f t="array" ref="E518">IFERROR(_xlfn.TEXTJOIN("-",TRUE,_xlfn.XLOOKUP(VALUE(INDEX(_xlfn.TEXTSPLIT(B518,"-"),3)),'DN轉換表(必要)'!A:A,'DN轉換表(必要)'!B:B,,0),INDEX(_xlfn.TEXTSPLIT(B518,"-"),1),INDEX(_xlfn.TEXTSPLIT(B518,"-"),2),INDEX(_xlfn.TEXTSPLIT(B518,"-"),4),INDEX(_xlfn.TEXTSPLIT(B518,"-"),5)),_xlfn.TEXTJOIN("-",TRUE,_xlfn.XLOOKUP(VALUE(INDEX(_xlfn.TEXTSPLIT(B518,"-"),4)),'DN轉換表(必要)'!A:A,'DN轉換表(必要)'!B:B,,0),INDEX(_xlfn.TEXTSPLIT(B518,"-"),1),INDEX(_xlfn.TEXTSPLIT(B518,"-"),2),INDEX(_xlfn.TEXTSPLIT(B518,"-"),3),INDEX(_xlfn.TEXTSPLIT(B518,"-"),4),INDEX(_xlfn.TEXTSPLIT(B518,"-"),5)))</f>
        <v>1/2"-PZT-R1102A-AA1B-NA</v>
      </c>
      <c r="F518" s="3" t="str">
        <f>IFERROR(_xlfn.XLOOKUP(_xlfn.CONCAT(表格1[[#This Row],[Series NO]],"_",SUBSTITUTE(F$1,"REV.","")),版本控制!$F:$F,版本控制!$C:$C,,0),"")</f>
        <v>04/22/'25</v>
      </c>
      <c r="G518" s="3" t="str">
        <f>IFERROR(_xlfn.XLOOKUP(_xlfn.CONCAT(表格1[[#This Row],[Series NO]],"_",SUBSTITUTE(G$1,"REV.","")),版本控制!$F:$F,版本控制!$C:$C,,0),"")</f>
        <v>06/17/'25</v>
      </c>
      <c r="H518" s="3" t="str">
        <f>IFERROR(_xlfn.XLOOKUP(_xlfn.CONCAT(表格1[[#This Row],[Series NO]],"_",SUBSTITUTE(H$1,"REV.","")),版本控制!$F:$F,版本控制!$C:$C,,0),"")</f>
        <v/>
      </c>
      <c r="I518" s="3" t="str">
        <f>IFERROR(_xlfn.XLOOKUP(_xlfn.CONCAT(表格1[[#This Row],[Series NO]],"_",SUBSTITUTE(I$1,"REV.","")),版本控制!$F:$F,版本控制!$C:$C,,0),"")</f>
        <v/>
      </c>
      <c r="J518" s="3" t="str">
        <f>IFERROR(_xlfn.XLOOKUP(_xlfn.CONCAT(表格1[[#This Row],[Series NO]],"_",SUBSTITUTE(J$1,"REV.","")),版本控制!$F:$F,版本控制!$C:$C,,0),"")</f>
        <v/>
      </c>
      <c r="K518" s="3" t="str" cm="1">
        <f t="array" ref="K518">INDEX(F$1:J$1,1,MATCH(1,1/($F518:J518&lt;&gt;"")))</f>
        <v>REV.2</v>
      </c>
      <c r="L518" s="3" t="str" cm="1">
        <f t="array" ref="L518">LOOKUP(2,1/($F518:J518&lt;&gt;""),$F518:J518)</f>
        <v>06/17/'25</v>
      </c>
      <c r="M518" s="3"/>
      <c r="N518" s="11" t="str">
        <f t="shared" si="20"/>
        <v>0514</v>
      </c>
      <c r="O518" s="28"/>
      <c r="P518" s="15"/>
      <c r="Q518" s="22" cm="1">
        <f t="array" ref="Q518">_xlfn.XLOOKUP(INDEX(_xlfn.TEXTSPLIT(表格1[[#This Row],[LINE   NUMBER]],"-"),1),'DN轉換表(必要)'!B:B,'DN轉換表(必要)'!C:C,,0)</f>
        <v>0.5</v>
      </c>
      <c r="R518" s="22" t="str" cm="1">
        <f t="array" ref="R518">IF(IFERROR(MATCH(INDEX(_xlfn.TEXTSPLIT(表格1[[#This Row],[LINE   NUMBER]],"-"),2),介質清單!I:I,0)&gt;=1,FALSE),"Trim",INDEX(_xlfn.TEXTSPLIT(表格1[[#This Row],[LINE   NUMBER]],"-"),2))</f>
        <v>Trim</v>
      </c>
      <c r="S518" s="22" t="str" cm="1">
        <f t="array" ref="S51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PZT-R1102A</v>
      </c>
      <c r="T518" s="22" t="str" cm="1">
        <f t="array" ref="T518">IF(LEN(INDEX(_xlfn.TEXTSPLIT(表格1[[#This Row],[LINE   NUMBER]],"-"),4))=4,INDEX(_xlfn.TEXTSPLIT(表格1[[#This Row],[LINE   NUMBER]],"-"),4),IF(LEN(MID(E518,FIND("AA",E518,1),4))=4,MID(E518,FIND("AA",E518,1),4),"Wrong"))</f>
        <v>AA1B</v>
      </c>
      <c r="U518" s="22" t="str" cm="1">
        <f t="array" ref="U51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18" s="22" t="str">
        <f>_xlfn.XLOOKUP(表格1[[#This Row],[級數]],管道等级索引表!B:B,管道等级索引表!G:G,,0)</f>
        <v>A106 Gr.B
API 5L Gr.B
SAWH</v>
      </c>
      <c r="W518" s="22" t="s">
        <v>5</v>
      </c>
      <c r="X518" s="22"/>
      <c r="Y518" s="22"/>
      <c r="Z518" s="22" t="str">
        <f>_xlfn.CONCAT(表格1[[#This Row],[系統]],"-",表格1[[#This Row],[編號]])</f>
        <v>Trim-PZT-R1102A</v>
      </c>
      <c r="AA518" s="22"/>
      <c r="AB518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1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18" s="24" t="str">
        <f>IFERROR(_xlfn.XLOOKUP(表格1[[#This Row],[Line_No]],管道特性一覽表!A:A,管道特性一覽表!P:P,,0),"")</f>
        <v/>
      </c>
      <c r="AE518" s="24" t="str" cm="1">
        <f t="array" ref="AE518">_xlfn.IFNA(_xlfn.XLOOKUP(表格1[[#This Row],[Series NO]],'依TP NO.篩選'!A:A,'依TP NO.篩選'!R:R,,0),_xlfn.XLOOKUP(VALUE(表格1[[#This Row],[Series NO]]),VALUE('依TP NO.篩選'!A:A),'依TP NO.篩選'!R:R,,0))</f>
        <v>FG-01</v>
      </c>
      <c r="AF518" s="24" t="str">
        <f>_xlfn.XLOOKUP(表格1[[#This Row],[系統]],介質清單!A:A,介質清單!B:B,,0)</f>
        <v>Trim</v>
      </c>
      <c r="AG518" s="25" t="str">
        <f>IFERROR(_xlfn.XLOOKUP(表格1[[#This Row],[Line_No]],管道特性一覽表!A:A,管道特性一覽表!R:R,,0),"")</f>
        <v/>
      </c>
      <c r="AH518" s="22"/>
      <c r="AI518" s="24"/>
      <c r="AJ51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18" s="2" t="str" cm="1">
        <f t="array" ref="AK518">IFERROR(_xlfn.TEXTJOIN("-",TRUE,INDEX(_xlfn.TEXTSPLIT(B518,"-"),1),INDEX(_xlfn.TEXTSPLIT(B518,"-"),2),INDEX(_xlfn.TEXTSPLIT(B518,"-"),4),INDEX(_xlfn.TEXTSPLIT(B518,"-"),5)),_xlfn.TEXTJOIN("-",TRUE,_xlfn.XLOOKUP(VALUE(INDEX(_xlfn.TEXTSPLIT(B518,"-"),4)),'DN轉換表(必要)'!A:A,'DN轉換表(必要)'!B:B,,0),INDEX(_xlfn.TEXTSPLIT(B518,"-"),1),INDEX(_xlfn.TEXTSPLIT(B518,"-"),2),INDEX(_xlfn.TEXTSPLIT(B518,"-"),3),INDEX(_xlfn.TEXTSPLIT(B518,"-"),4),INDEX(_xlfn.TEXTSPLIT(B518,"-"),5)))</f>
        <v>PZT-R1102A-AA1B-NA</v>
      </c>
      <c r="AL518" s="2" t="str">
        <f>IF(ISNUMBER(IFERROR(_xlfn.XLOOKUP(表格1[[#This Row],[Line_No]],'TEMP VALUE'!A:A,'DRAWING LIST'!A:A,,0),"")),"v","")</f>
        <v/>
      </c>
      <c r="AM518" s="2" t="str">
        <f>_xlfn.XLOOKUP(表格1[[#This Row],[Series NO]], 版本控制!$A:$A, 版本控制!$E:$E, , 0, -1)</f>
        <v>啟用</v>
      </c>
    </row>
    <row r="519" spans="1:39" hidden="1">
      <c r="A519" s="18">
        <f>'圖號清單-114.04.25'!A519</f>
        <v>515</v>
      </c>
      <c r="B519" s="14" t="str">
        <f>_xlfn.XLOOKUP(表格1[[#This Row],[Series NO]],'圖號清單-114.04.25'!A:A,'圖號清單-114.04.25'!B:B,,0)</f>
        <v>PZT-R1102B-15-AA1B-NA</v>
      </c>
      <c r="C519" s="3" t="str">
        <f>COUNTIF($AK$2:AK519, AK519) &amp; "/" &amp; COUNTIF($AK$2:$AK$3003, AK519)</f>
        <v>1/1</v>
      </c>
      <c r="D519" s="3" t="str">
        <f t="shared" si="21"/>
        <v>PZT-R1102B-15-AA1B-NA</v>
      </c>
      <c r="E519" s="14" t="str" cm="1">
        <f t="array" ref="E519">IFERROR(_xlfn.TEXTJOIN("-",TRUE,_xlfn.XLOOKUP(VALUE(INDEX(_xlfn.TEXTSPLIT(B519,"-"),3)),'DN轉換表(必要)'!A:A,'DN轉換表(必要)'!B:B,,0),INDEX(_xlfn.TEXTSPLIT(B519,"-"),1),INDEX(_xlfn.TEXTSPLIT(B519,"-"),2),INDEX(_xlfn.TEXTSPLIT(B519,"-"),4),INDEX(_xlfn.TEXTSPLIT(B519,"-"),5)),_xlfn.TEXTJOIN("-",TRUE,_xlfn.XLOOKUP(VALUE(INDEX(_xlfn.TEXTSPLIT(B519,"-"),4)),'DN轉換表(必要)'!A:A,'DN轉換表(必要)'!B:B,,0),INDEX(_xlfn.TEXTSPLIT(B519,"-"),1),INDEX(_xlfn.TEXTSPLIT(B519,"-"),2),INDEX(_xlfn.TEXTSPLIT(B519,"-"),3),INDEX(_xlfn.TEXTSPLIT(B519,"-"),4),INDEX(_xlfn.TEXTSPLIT(B519,"-"),5)))</f>
        <v>1/2"-PZT-R1102B-AA1B-NA</v>
      </c>
      <c r="F519" s="3" t="str">
        <f>IFERROR(_xlfn.XLOOKUP(_xlfn.CONCAT(表格1[[#This Row],[Series NO]],"_",SUBSTITUTE(F$1,"REV.","")),版本控制!$F:$F,版本控制!$C:$C,,0),"")</f>
        <v>04/22/'25</v>
      </c>
      <c r="G519" s="3" t="str">
        <f>IFERROR(_xlfn.XLOOKUP(_xlfn.CONCAT(表格1[[#This Row],[Series NO]],"_",SUBSTITUTE(G$1,"REV.","")),版本控制!$F:$F,版本控制!$C:$C,,0),"")</f>
        <v>06/17/'25</v>
      </c>
      <c r="H519" s="3" t="str">
        <f>IFERROR(_xlfn.XLOOKUP(_xlfn.CONCAT(表格1[[#This Row],[Series NO]],"_",SUBSTITUTE(H$1,"REV.","")),版本控制!$F:$F,版本控制!$C:$C,,0),"")</f>
        <v/>
      </c>
      <c r="I519" s="3" t="str">
        <f>IFERROR(_xlfn.XLOOKUP(_xlfn.CONCAT(表格1[[#This Row],[Series NO]],"_",SUBSTITUTE(I$1,"REV.","")),版本控制!$F:$F,版本控制!$C:$C,,0),"")</f>
        <v/>
      </c>
      <c r="J519" s="3" t="str">
        <f>IFERROR(_xlfn.XLOOKUP(_xlfn.CONCAT(表格1[[#This Row],[Series NO]],"_",SUBSTITUTE(J$1,"REV.","")),版本控制!$F:$F,版本控制!$C:$C,,0),"")</f>
        <v/>
      </c>
      <c r="K519" s="3" t="str" cm="1">
        <f t="array" ref="K519">INDEX(F$1:J$1,1,MATCH(1,1/($F519:J519&lt;&gt;"")))</f>
        <v>REV.2</v>
      </c>
      <c r="L519" s="3" t="str" cm="1">
        <f t="array" ref="L519">LOOKUP(2,1/($F519:J519&lt;&gt;""),$F519:J519)</f>
        <v>06/17/'25</v>
      </c>
      <c r="M519" s="3"/>
      <c r="N519" s="11" t="str">
        <f t="shared" si="20"/>
        <v>0515</v>
      </c>
      <c r="O519" s="28"/>
      <c r="P519" s="15"/>
      <c r="Q519" s="22" cm="1">
        <f t="array" ref="Q519">_xlfn.XLOOKUP(INDEX(_xlfn.TEXTSPLIT(表格1[[#This Row],[LINE   NUMBER]],"-"),1),'DN轉換表(必要)'!B:B,'DN轉換表(必要)'!C:C,,0)</f>
        <v>0.5</v>
      </c>
      <c r="R519" s="22" t="str" cm="1">
        <f t="array" ref="R519">IF(IFERROR(MATCH(INDEX(_xlfn.TEXTSPLIT(表格1[[#This Row],[LINE   NUMBER]],"-"),2),介質清單!I:I,0)&gt;=1,FALSE),"Trim",INDEX(_xlfn.TEXTSPLIT(表格1[[#This Row],[LINE   NUMBER]],"-"),2))</f>
        <v>Trim</v>
      </c>
      <c r="S519" s="22" t="str" cm="1">
        <f t="array" ref="S51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PZT-R1102B</v>
      </c>
      <c r="T519" s="22" t="str" cm="1">
        <f t="array" ref="T519">IF(LEN(INDEX(_xlfn.TEXTSPLIT(表格1[[#This Row],[LINE   NUMBER]],"-"),4))=4,INDEX(_xlfn.TEXTSPLIT(表格1[[#This Row],[LINE   NUMBER]],"-"),4),IF(LEN(MID(E519,FIND("AA",E519,1),4))=4,MID(E519,FIND("AA",E519,1),4),"Wrong"))</f>
        <v>AA1B</v>
      </c>
      <c r="U519" s="22" t="str" cm="1">
        <f t="array" ref="U51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19" s="22" t="str">
        <f>_xlfn.XLOOKUP(表格1[[#This Row],[級數]],管道等级索引表!B:B,管道等级索引表!G:G,,0)</f>
        <v>A106 Gr.B
API 5L Gr.B
SAWH</v>
      </c>
      <c r="W519" s="22" t="s">
        <v>5</v>
      </c>
      <c r="X519" s="22"/>
      <c r="Y519" s="22"/>
      <c r="Z519" s="22" t="str">
        <f>_xlfn.CONCAT(表格1[[#This Row],[系統]],"-",表格1[[#This Row],[編號]])</f>
        <v>Trim-PZT-R1102B</v>
      </c>
      <c r="AA519" s="22"/>
      <c r="AB51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1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19" s="24" t="str">
        <f>IFERROR(_xlfn.XLOOKUP(表格1[[#This Row],[Line_No]],管道特性一覽表!A:A,管道特性一覽表!P:P,,0),"")</f>
        <v/>
      </c>
      <c r="AE519" s="24" t="str" cm="1">
        <f t="array" ref="AE519">_xlfn.IFNA(_xlfn.XLOOKUP(表格1[[#This Row],[Series NO]],'依TP NO.篩選'!A:A,'依TP NO.篩選'!R:R,,0),_xlfn.XLOOKUP(VALUE(表格1[[#This Row],[Series NO]]),VALUE('依TP NO.篩選'!A:A),'依TP NO.篩選'!R:R,,0))</f>
        <v>FG-01</v>
      </c>
      <c r="AF519" s="24" t="str">
        <f>_xlfn.XLOOKUP(表格1[[#This Row],[系統]],介質清單!A:A,介質清單!B:B,,0)</f>
        <v>Trim</v>
      </c>
      <c r="AG519" s="25" t="str">
        <f>IFERROR(_xlfn.XLOOKUP(表格1[[#This Row],[Line_No]],管道特性一覽表!A:A,管道特性一覽表!R:R,,0),"")</f>
        <v/>
      </c>
      <c r="AH519" s="22"/>
      <c r="AI519" s="24"/>
      <c r="AJ51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19" s="2" t="str" cm="1">
        <f t="array" ref="AK519">IFERROR(_xlfn.TEXTJOIN("-",TRUE,INDEX(_xlfn.TEXTSPLIT(B519,"-"),1),INDEX(_xlfn.TEXTSPLIT(B519,"-"),2),INDEX(_xlfn.TEXTSPLIT(B519,"-"),4),INDEX(_xlfn.TEXTSPLIT(B519,"-"),5)),_xlfn.TEXTJOIN("-",TRUE,_xlfn.XLOOKUP(VALUE(INDEX(_xlfn.TEXTSPLIT(B519,"-"),4)),'DN轉換表(必要)'!A:A,'DN轉換表(必要)'!B:B,,0),INDEX(_xlfn.TEXTSPLIT(B519,"-"),1),INDEX(_xlfn.TEXTSPLIT(B519,"-"),2),INDEX(_xlfn.TEXTSPLIT(B519,"-"),3),INDEX(_xlfn.TEXTSPLIT(B519,"-"),4),INDEX(_xlfn.TEXTSPLIT(B519,"-"),5)))</f>
        <v>PZT-R1102B-AA1B-NA</v>
      </c>
      <c r="AL519" s="2" t="str">
        <f>IF(ISNUMBER(IFERROR(_xlfn.XLOOKUP(表格1[[#This Row],[Line_No]],'TEMP VALUE'!A:A,'DRAWING LIST'!A:A,,0),"")),"v","")</f>
        <v/>
      </c>
      <c r="AM519" s="2" t="str">
        <f>_xlfn.XLOOKUP(表格1[[#This Row],[Series NO]], 版本控制!$A:$A, 版本控制!$E:$E, , 0, -1)</f>
        <v>啟用</v>
      </c>
    </row>
    <row r="520" spans="1:39" hidden="1">
      <c r="A520" s="18">
        <f>'圖號清單-114.04.25'!A520</f>
        <v>516</v>
      </c>
      <c r="B520" s="14" t="str">
        <f>_xlfn.XLOOKUP(表格1[[#This Row],[Series NO]],'圖號清單-114.04.25'!A:A,'圖號清單-114.04.25'!B:B,,0)</f>
        <v>PZT-R1102C-15-AA1B-NA</v>
      </c>
      <c r="C520" s="3" t="str">
        <f>COUNTIF($AK$2:AK520, AK520) &amp; "/" &amp; COUNTIF($AK$2:$AK$3003, AK520)</f>
        <v>1/1</v>
      </c>
      <c r="D520" s="3" t="str">
        <f t="shared" si="21"/>
        <v>PZT-R1102C-15-AA1B-NA</v>
      </c>
      <c r="E520" s="14" t="str" cm="1">
        <f t="array" ref="E520">IFERROR(_xlfn.TEXTJOIN("-",TRUE,_xlfn.XLOOKUP(VALUE(INDEX(_xlfn.TEXTSPLIT(B520,"-"),3)),'DN轉換表(必要)'!A:A,'DN轉換表(必要)'!B:B,,0),INDEX(_xlfn.TEXTSPLIT(B520,"-"),1),INDEX(_xlfn.TEXTSPLIT(B520,"-"),2),INDEX(_xlfn.TEXTSPLIT(B520,"-"),4),INDEX(_xlfn.TEXTSPLIT(B520,"-"),5)),_xlfn.TEXTJOIN("-",TRUE,_xlfn.XLOOKUP(VALUE(INDEX(_xlfn.TEXTSPLIT(B520,"-"),4)),'DN轉換表(必要)'!A:A,'DN轉換表(必要)'!B:B,,0),INDEX(_xlfn.TEXTSPLIT(B520,"-"),1),INDEX(_xlfn.TEXTSPLIT(B520,"-"),2),INDEX(_xlfn.TEXTSPLIT(B520,"-"),3),INDEX(_xlfn.TEXTSPLIT(B520,"-"),4),INDEX(_xlfn.TEXTSPLIT(B520,"-"),5)))</f>
        <v>1/2"-PZT-R1102C-AA1B-NA</v>
      </c>
      <c r="F520" s="3" t="str">
        <f>IFERROR(_xlfn.XLOOKUP(_xlfn.CONCAT(表格1[[#This Row],[Series NO]],"_",SUBSTITUTE(F$1,"REV.","")),版本控制!$F:$F,版本控制!$C:$C,,0),"")</f>
        <v>04/22/'25</v>
      </c>
      <c r="G520" s="3" t="str">
        <f>IFERROR(_xlfn.XLOOKUP(_xlfn.CONCAT(表格1[[#This Row],[Series NO]],"_",SUBSTITUTE(G$1,"REV.","")),版本控制!$F:$F,版本控制!$C:$C,,0),"")</f>
        <v>06/17/'25</v>
      </c>
      <c r="H520" s="3" t="str">
        <f>IFERROR(_xlfn.XLOOKUP(_xlfn.CONCAT(表格1[[#This Row],[Series NO]],"_",SUBSTITUTE(H$1,"REV.","")),版本控制!$F:$F,版本控制!$C:$C,,0),"")</f>
        <v/>
      </c>
      <c r="I520" s="3" t="str">
        <f>IFERROR(_xlfn.XLOOKUP(_xlfn.CONCAT(表格1[[#This Row],[Series NO]],"_",SUBSTITUTE(I$1,"REV.","")),版本控制!$F:$F,版本控制!$C:$C,,0),"")</f>
        <v/>
      </c>
      <c r="J520" s="3" t="str">
        <f>IFERROR(_xlfn.XLOOKUP(_xlfn.CONCAT(表格1[[#This Row],[Series NO]],"_",SUBSTITUTE(J$1,"REV.","")),版本控制!$F:$F,版本控制!$C:$C,,0),"")</f>
        <v/>
      </c>
      <c r="K520" s="3" t="str" cm="1">
        <f t="array" ref="K520">INDEX(F$1:J$1,1,MATCH(1,1/($F520:J520&lt;&gt;"")))</f>
        <v>REV.2</v>
      </c>
      <c r="L520" s="3" t="str" cm="1">
        <f t="array" ref="L520">LOOKUP(2,1/($F520:J520&lt;&gt;""),$F520:J520)</f>
        <v>06/17/'25</v>
      </c>
      <c r="M520" s="3"/>
      <c r="N520" s="11" t="str">
        <f t="shared" si="20"/>
        <v>0516</v>
      </c>
      <c r="O520" s="28"/>
      <c r="P520" s="15"/>
      <c r="Q520" s="22" cm="1">
        <f t="array" ref="Q520">_xlfn.XLOOKUP(INDEX(_xlfn.TEXTSPLIT(表格1[[#This Row],[LINE   NUMBER]],"-"),1),'DN轉換表(必要)'!B:B,'DN轉換表(必要)'!C:C,,0)</f>
        <v>0.5</v>
      </c>
      <c r="R520" s="22" t="str" cm="1">
        <f t="array" ref="R520">IF(IFERROR(MATCH(INDEX(_xlfn.TEXTSPLIT(表格1[[#This Row],[LINE   NUMBER]],"-"),2),介質清單!I:I,0)&gt;=1,FALSE),"Trim",INDEX(_xlfn.TEXTSPLIT(表格1[[#This Row],[LINE   NUMBER]],"-"),2))</f>
        <v>Trim</v>
      </c>
      <c r="S520" s="22" t="str" cm="1">
        <f t="array" ref="S52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PZT-R1102C</v>
      </c>
      <c r="T520" s="22" t="str" cm="1">
        <f t="array" ref="T520">IF(LEN(INDEX(_xlfn.TEXTSPLIT(表格1[[#This Row],[LINE   NUMBER]],"-"),4))=4,INDEX(_xlfn.TEXTSPLIT(表格1[[#This Row],[LINE   NUMBER]],"-"),4),IF(LEN(MID(E520,FIND("AA",E520,1),4))=4,MID(E520,FIND("AA",E520,1),4),"Wrong"))</f>
        <v>AA1B</v>
      </c>
      <c r="U520" s="22" t="str" cm="1">
        <f t="array" ref="U52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20" s="22" t="str">
        <f>_xlfn.XLOOKUP(表格1[[#This Row],[級數]],管道等级索引表!B:B,管道等级索引表!G:G,,0)</f>
        <v>A106 Gr.B
API 5L Gr.B
SAWH</v>
      </c>
      <c r="W520" s="22" t="s">
        <v>5</v>
      </c>
      <c r="X520" s="22"/>
      <c r="Y520" s="22"/>
      <c r="Z520" s="22" t="str">
        <f>_xlfn.CONCAT(表格1[[#This Row],[系統]],"-",表格1[[#This Row],[編號]])</f>
        <v>Trim-PZT-R1102C</v>
      </c>
      <c r="AA520" s="22"/>
      <c r="AB52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2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20" s="24" t="str">
        <f>IFERROR(_xlfn.XLOOKUP(表格1[[#This Row],[Line_No]],管道特性一覽表!A:A,管道特性一覽表!P:P,,0),"")</f>
        <v/>
      </c>
      <c r="AE520" s="24" t="str" cm="1">
        <f t="array" ref="AE520">_xlfn.IFNA(_xlfn.XLOOKUP(表格1[[#This Row],[Series NO]],'依TP NO.篩選'!A:A,'依TP NO.篩選'!R:R,,0),_xlfn.XLOOKUP(VALUE(表格1[[#This Row],[Series NO]]),VALUE('依TP NO.篩選'!A:A),'依TP NO.篩選'!R:R,,0))</f>
        <v>FG-01</v>
      </c>
      <c r="AF520" s="24" t="str">
        <f>_xlfn.XLOOKUP(表格1[[#This Row],[系統]],介質清單!A:A,介質清單!B:B,,0)</f>
        <v>Trim</v>
      </c>
      <c r="AG520" s="25" t="str">
        <f>IFERROR(_xlfn.XLOOKUP(表格1[[#This Row],[Line_No]],管道特性一覽表!A:A,管道特性一覽表!R:R,,0),"")</f>
        <v/>
      </c>
      <c r="AH520" s="22"/>
      <c r="AI520" s="24"/>
      <c r="AJ52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20" s="2" t="str" cm="1">
        <f t="array" ref="AK520">IFERROR(_xlfn.TEXTJOIN("-",TRUE,INDEX(_xlfn.TEXTSPLIT(B520,"-"),1),INDEX(_xlfn.TEXTSPLIT(B520,"-"),2),INDEX(_xlfn.TEXTSPLIT(B520,"-"),4),INDEX(_xlfn.TEXTSPLIT(B520,"-"),5)),_xlfn.TEXTJOIN("-",TRUE,_xlfn.XLOOKUP(VALUE(INDEX(_xlfn.TEXTSPLIT(B520,"-"),4)),'DN轉換表(必要)'!A:A,'DN轉換表(必要)'!B:B,,0),INDEX(_xlfn.TEXTSPLIT(B520,"-"),1),INDEX(_xlfn.TEXTSPLIT(B520,"-"),2),INDEX(_xlfn.TEXTSPLIT(B520,"-"),3),INDEX(_xlfn.TEXTSPLIT(B520,"-"),4),INDEX(_xlfn.TEXTSPLIT(B520,"-"),5)))</f>
        <v>PZT-R1102C-AA1B-NA</v>
      </c>
      <c r="AL520" s="2" t="str">
        <f>IF(ISNUMBER(IFERROR(_xlfn.XLOOKUP(表格1[[#This Row],[Line_No]],'TEMP VALUE'!A:A,'DRAWING LIST'!A:A,,0),"")),"v","")</f>
        <v/>
      </c>
      <c r="AM520" s="2" t="str">
        <f>_xlfn.XLOOKUP(表格1[[#This Row],[Series NO]], 版本控制!$A:$A, 版本控制!$E:$E, , 0, -1)</f>
        <v>啟用</v>
      </c>
    </row>
    <row r="521" spans="1:39" hidden="1">
      <c r="A521" s="18">
        <f>'圖號清單-114.04.25'!A521</f>
        <v>517</v>
      </c>
      <c r="B521" s="14" t="str">
        <f>_xlfn.XLOOKUP(表格1[[#This Row],[Series NO]],'圖號清單-114.04.25'!A:A,'圖號清單-114.04.25'!B:B,,0)</f>
        <v>R181V3-A3-50-AA1E-NA</v>
      </c>
      <c r="C521" s="3" t="str">
        <f>COUNTIF($AK$2:AK521, AK521) &amp; "/" &amp; COUNTIF($AK$2:$AK$3003, AK521)</f>
        <v>1/1</v>
      </c>
      <c r="D521" s="3" t="str">
        <f t="shared" si="21"/>
        <v>R181V3-A3-50-AA1E-NA</v>
      </c>
      <c r="E521" s="14" t="str" cm="1">
        <f t="array" ref="E521">IFERROR(_xlfn.TEXTJOIN("-",TRUE,_xlfn.XLOOKUP(VALUE(INDEX(_xlfn.TEXTSPLIT(B521,"-"),3)),'DN轉換表(必要)'!A:A,'DN轉換表(必要)'!B:B,,0),INDEX(_xlfn.TEXTSPLIT(B521,"-"),1),INDEX(_xlfn.TEXTSPLIT(B521,"-"),2),INDEX(_xlfn.TEXTSPLIT(B521,"-"),4),INDEX(_xlfn.TEXTSPLIT(B521,"-"),5)),_xlfn.TEXTJOIN("-",TRUE,_xlfn.XLOOKUP(VALUE(INDEX(_xlfn.TEXTSPLIT(B521,"-"),4)),'DN轉換表(必要)'!A:A,'DN轉換表(必要)'!B:B,,0),INDEX(_xlfn.TEXTSPLIT(B521,"-"),1),INDEX(_xlfn.TEXTSPLIT(B521,"-"),2),INDEX(_xlfn.TEXTSPLIT(B521,"-"),3),INDEX(_xlfn.TEXTSPLIT(B521,"-"),4),INDEX(_xlfn.TEXTSPLIT(B521,"-"),5)))</f>
        <v>2"-R181V3-A3-AA1E-NA</v>
      </c>
      <c r="F521" s="3" t="str">
        <f>IFERROR(_xlfn.XLOOKUP(_xlfn.CONCAT(表格1[[#This Row],[Series NO]],"_",SUBSTITUTE(F$1,"REV.","")),版本控制!$F:$F,版本控制!$C:$C,,0),"")</f>
        <v>04/22/'25</v>
      </c>
      <c r="G521" s="3" t="str">
        <f>IFERROR(_xlfn.XLOOKUP(_xlfn.CONCAT(表格1[[#This Row],[Series NO]],"_",SUBSTITUTE(G$1,"REV.","")),版本控制!$F:$F,版本控制!$C:$C,,0),"")</f>
        <v/>
      </c>
      <c r="H521" s="3" t="str">
        <f>IFERROR(_xlfn.XLOOKUP(_xlfn.CONCAT(表格1[[#This Row],[Series NO]],"_",SUBSTITUTE(H$1,"REV.","")),版本控制!$F:$F,版本控制!$C:$C,,0),"")</f>
        <v/>
      </c>
      <c r="I521" s="3" t="str">
        <f>IFERROR(_xlfn.XLOOKUP(_xlfn.CONCAT(表格1[[#This Row],[Series NO]],"_",SUBSTITUTE(I$1,"REV.","")),版本控制!$F:$F,版本控制!$C:$C,,0),"")</f>
        <v/>
      </c>
      <c r="J521" s="3" t="str">
        <f>IFERROR(_xlfn.XLOOKUP(_xlfn.CONCAT(表格1[[#This Row],[Series NO]],"_",SUBSTITUTE(J$1,"REV.","")),版本控制!$F:$F,版本控制!$C:$C,,0),"")</f>
        <v/>
      </c>
      <c r="K521" s="3" t="str" cm="1">
        <f t="array" ref="K521">INDEX(F$1:J$1,1,MATCH(1,1/($F521:J521&lt;&gt;"")))</f>
        <v>REV.1</v>
      </c>
      <c r="L521" s="3" t="str" cm="1">
        <f t="array" ref="L521">LOOKUP(2,1/($F521:J521&lt;&gt;""),$F521:J521)</f>
        <v>04/22/'25</v>
      </c>
      <c r="M521" s="3"/>
      <c r="N521" s="11" t="str">
        <f t="shared" si="20"/>
        <v>0517</v>
      </c>
      <c r="O521" s="28"/>
      <c r="P521" s="15"/>
      <c r="Q521" s="22" cm="1">
        <f t="array" ref="Q521">_xlfn.XLOOKUP(INDEX(_xlfn.TEXTSPLIT(表格1[[#This Row],[LINE   NUMBER]],"-"),1),'DN轉換表(必要)'!B:B,'DN轉換表(必要)'!C:C,,0)</f>
        <v>2</v>
      </c>
      <c r="R521" s="22" t="str" cm="1">
        <f t="array" ref="R521">IF(IFERROR(MATCH(INDEX(_xlfn.TEXTSPLIT(表格1[[#This Row],[LINE   NUMBER]],"-"),2),介質清單!I:I,0)&gt;=1,FALSE),"Trim",INDEX(_xlfn.TEXTSPLIT(表格1[[#This Row],[LINE   NUMBER]],"-"),2))</f>
        <v>Trim</v>
      </c>
      <c r="S521" s="22" t="str" cm="1">
        <f t="array" ref="S52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R181V3-A3</v>
      </c>
      <c r="T521" s="22" t="str" cm="1">
        <f t="array" ref="T521">IF(LEN(INDEX(_xlfn.TEXTSPLIT(表格1[[#This Row],[LINE   NUMBER]],"-"),4))=4,INDEX(_xlfn.TEXTSPLIT(表格1[[#This Row],[LINE   NUMBER]],"-"),4),IF(LEN(MID(E521,FIND("AA",E521,1),4))=4,MID(E521,FIND("AA",E521,1),4),"Wrong"))</f>
        <v>AA1E</v>
      </c>
      <c r="U521" s="22" t="str" cm="1">
        <f t="array" ref="U52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21" s="22" t="str">
        <f>_xlfn.XLOOKUP(表格1[[#This Row],[級數]],管道等级索引表!B:B,管道等级索引表!G:G,,0)</f>
        <v>TP304</v>
      </c>
      <c r="W521" s="22" t="s">
        <v>5</v>
      </c>
      <c r="X521" s="22"/>
      <c r="Y521" s="22"/>
      <c r="Z521" s="22" t="str">
        <f>_xlfn.CONCAT(表格1[[#This Row],[系統]],"-",表格1[[#This Row],[編號]])</f>
        <v>Trim-R181V3-A3</v>
      </c>
      <c r="AA521" s="22"/>
      <c r="AB52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2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21" s="24" t="str">
        <f>IFERROR(_xlfn.XLOOKUP(表格1[[#This Row],[Line_No]],管道特性一覽表!A:A,管道特性一覽表!P:P,,0),"")</f>
        <v/>
      </c>
      <c r="AE521" s="24" t="str" cm="1">
        <f t="array" ref="AE521">_xlfn.IFNA(_xlfn.XLOOKUP(表格1[[#This Row],[Series NO]],'依TP NO.篩選'!A:A,'依TP NO.篩選'!R:R,,0),_xlfn.XLOOKUP(VALUE(表格1[[#This Row],[Series NO]]),VALUE('依TP NO.篩選'!A:A),'依TP NO.篩選'!R:R,,0))</f>
        <v>R181V3-Trim</v>
      </c>
      <c r="AF521" s="24" t="str">
        <f>_xlfn.XLOOKUP(表格1[[#This Row],[系統]],介質清單!A:A,介質清單!B:B,,0)</f>
        <v>Trim</v>
      </c>
      <c r="AG521" s="25" t="str">
        <f>IFERROR(_xlfn.XLOOKUP(表格1[[#This Row],[Line_No]],管道特性一覽表!A:A,管道特性一覽表!R:R,,0),"")</f>
        <v/>
      </c>
      <c r="AH521" s="22"/>
      <c r="AI521" s="24"/>
      <c r="AJ52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21" s="2" t="str" cm="1">
        <f t="array" ref="AK521">IFERROR(_xlfn.TEXTJOIN("-",TRUE,INDEX(_xlfn.TEXTSPLIT(B521,"-"),1),INDEX(_xlfn.TEXTSPLIT(B521,"-"),2),INDEX(_xlfn.TEXTSPLIT(B521,"-"),4),INDEX(_xlfn.TEXTSPLIT(B521,"-"),5)),_xlfn.TEXTJOIN("-",TRUE,_xlfn.XLOOKUP(VALUE(INDEX(_xlfn.TEXTSPLIT(B521,"-"),4)),'DN轉換表(必要)'!A:A,'DN轉換表(必要)'!B:B,,0),INDEX(_xlfn.TEXTSPLIT(B521,"-"),1),INDEX(_xlfn.TEXTSPLIT(B521,"-"),2),INDEX(_xlfn.TEXTSPLIT(B521,"-"),3),INDEX(_xlfn.TEXTSPLIT(B521,"-"),4),INDEX(_xlfn.TEXTSPLIT(B521,"-"),5)))</f>
        <v>R181V3-A3-AA1E-NA</v>
      </c>
      <c r="AL521" s="2" t="str">
        <f>IF(ISNUMBER(IFERROR(_xlfn.XLOOKUP(表格1[[#This Row],[Line_No]],'TEMP VALUE'!A:A,'DRAWING LIST'!A:A,,0),"")),"v","")</f>
        <v/>
      </c>
      <c r="AM521" s="2" t="str">
        <f>_xlfn.XLOOKUP(表格1[[#This Row],[Series NO]], 版本控制!$A:$A, 版本控制!$E:$E, , 0, -1)</f>
        <v>啟用</v>
      </c>
    </row>
    <row r="522" spans="1:39" hidden="1">
      <c r="A522" s="18">
        <f>'圖號清單-114.04.25'!A522</f>
        <v>518</v>
      </c>
      <c r="B522" s="14" t="str">
        <f>_xlfn.XLOOKUP(表格1[[#This Row],[Series NO]],'圖號清單-114.04.25'!A:A,'圖號清單-114.04.25'!B:B,,0)</f>
        <v>R242F1-1d-15-AA1B-NA</v>
      </c>
      <c r="C522" s="3" t="str">
        <f>COUNTIF($AK$2:AK522, AK522) &amp; "/" &amp; COUNTIF($AK$2:$AK$3003, AK522)</f>
        <v>1/1</v>
      </c>
      <c r="D522" s="3" t="str">
        <f t="shared" si="21"/>
        <v>R242F1-1d-15-AA1B-NA</v>
      </c>
      <c r="E522" s="14" t="str" cm="1">
        <f t="array" ref="E522">IFERROR(_xlfn.TEXTJOIN("-",TRUE,_xlfn.XLOOKUP(VALUE(INDEX(_xlfn.TEXTSPLIT(B522,"-"),3)),'DN轉換表(必要)'!A:A,'DN轉換表(必要)'!B:B,,0),INDEX(_xlfn.TEXTSPLIT(B522,"-"),1),INDEX(_xlfn.TEXTSPLIT(B522,"-"),2),INDEX(_xlfn.TEXTSPLIT(B522,"-"),4),INDEX(_xlfn.TEXTSPLIT(B522,"-"),5)),_xlfn.TEXTJOIN("-",TRUE,_xlfn.XLOOKUP(VALUE(INDEX(_xlfn.TEXTSPLIT(B522,"-"),4)),'DN轉換表(必要)'!A:A,'DN轉換表(必要)'!B:B,,0),INDEX(_xlfn.TEXTSPLIT(B522,"-"),1),INDEX(_xlfn.TEXTSPLIT(B522,"-"),2),INDEX(_xlfn.TEXTSPLIT(B522,"-"),3),INDEX(_xlfn.TEXTSPLIT(B522,"-"),4),INDEX(_xlfn.TEXTSPLIT(B522,"-"),5)))</f>
        <v>1/2"-R242F1-1d-AA1B-NA</v>
      </c>
      <c r="F522" s="3" t="str">
        <f>IFERROR(_xlfn.XLOOKUP(_xlfn.CONCAT(表格1[[#This Row],[Series NO]],"_",SUBSTITUTE(F$1,"REV.","")),版本控制!$F:$F,版本控制!$C:$C,,0),"")</f>
        <v>04/22/'25</v>
      </c>
      <c r="G522" s="3" t="str">
        <f>IFERROR(_xlfn.XLOOKUP(_xlfn.CONCAT(表格1[[#This Row],[Series NO]],"_",SUBSTITUTE(G$1,"REV.","")),版本控制!$F:$F,版本控制!$C:$C,,0),"")</f>
        <v/>
      </c>
      <c r="H522" s="3" t="str">
        <f>IFERROR(_xlfn.XLOOKUP(_xlfn.CONCAT(表格1[[#This Row],[Series NO]],"_",SUBSTITUTE(H$1,"REV.","")),版本控制!$F:$F,版本控制!$C:$C,,0),"")</f>
        <v/>
      </c>
      <c r="I522" s="3" t="str">
        <f>IFERROR(_xlfn.XLOOKUP(_xlfn.CONCAT(表格1[[#This Row],[Series NO]],"_",SUBSTITUTE(I$1,"REV.","")),版本控制!$F:$F,版本控制!$C:$C,,0),"")</f>
        <v/>
      </c>
      <c r="J522" s="3" t="str">
        <f>IFERROR(_xlfn.XLOOKUP(_xlfn.CONCAT(表格1[[#This Row],[Series NO]],"_",SUBSTITUTE(J$1,"REV.","")),版本控制!$F:$F,版本控制!$C:$C,,0),"")</f>
        <v/>
      </c>
      <c r="K522" s="3" t="str" cm="1">
        <f t="array" ref="K522">INDEX(F$1:J$1,1,MATCH(1,1/($F522:J522&lt;&gt;"")))</f>
        <v>REV.1</v>
      </c>
      <c r="L522" s="3" t="str" cm="1">
        <f t="array" ref="L522">LOOKUP(2,1/($F522:J522&lt;&gt;""),$F522:J522)</f>
        <v>04/22/'25</v>
      </c>
      <c r="M522" s="3"/>
      <c r="N522" s="11" t="str">
        <f t="shared" si="20"/>
        <v>0518</v>
      </c>
      <c r="O522" s="28"/>
      <c r="P522" s="15"/>
      <c r="Q522" s="22" cm="1">
        <f t="array" ref="Q522">_xlfn.XLOOKUP(INDEX(_xlfn.TEXTSPLIT(表格1[[#This Row],[LINE   NUMBER]],"-"),1),'DN轉換表(必要)'!B:B,'DN轉換表(必要)'!C:C,,0)</f>
        <v>0.5</v>
      </c>
      <c r="R522" s="22" t="str" cm="1">
        <f t="array" ref="R522">IF(IFERROR(MATCH(INDEX(_xlfn.TEXTSPLIT(表格1[[#This Row],[LINE   NUMBER]],"-"),2),介質清單!I:I,0)&gt;=1,FALSE),"Trim",INDEX(_xlfn.TEXTSPLIT(表格1[[#This Row],[LINE   NUMBER]],"-"),2))</f>
        <v>Trim</v>
      </c>
      <c r="S522" s="22" t="str" cm="1">
        <f t="array" ref="S52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R242F1-1d</v>
      </c>
      <c r="T522" s="22" t="str" cm="1">
        <f t="array" ref="T522">IF(LEN(INDEX(_xlfn.TEXTSPLIT(表格1[[#This Row],[LINE   NUMBER]],"-"),4))=4,INDEX(_xlfn.TEXTSPLIT(表格1[[#This Row],[LINE   NUMBER]],"-"),4),IF(LEN(MID(E522,FIND("AA",E522,1),4))=4,MID(E522,FIND("AA",E522,1),4),"Wrong"))</f>
        <v>AA1B</v>
      </c>
      <c r="U522" s="22" t="str" cm="1">
        <f t="array" ref="U52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22" s="22" t="str">
        <f>_xlfn.XLOOKUP(表格1[[#This Row],[級數]],管道等级索引表!B:B,管道等级索引表!G:G,,0)</f>
        <v>A106 Gr.B
API 5L Gr.B
SAWH</v>
      </c>
      <c r="W522" s="22" t="s">
        <v>5</v>
      </c>
      <c r="X522" s="22"/>
      <c r="Y522" s="22"/>
      <c r="Z522" s="22" t="str">
        <f>_xlfn.CONCAT(表格1[[#This Row],[系統]],"-",表格1[[#This Row],[編號]])</f>
        <v>Trim-R242F1-1d</v>
      </c>
      <c r="AA522" s="22"/>
      <c r="AB522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2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22" s="24" t="str">
        <f>IFERROR(_xlfn.XLOOKUP(表格1[[#This Row],[Line_No]],管道特性一覽表!A:A,管道特性一覽表!P:P,,0),"")</f>
        <v/>
      </c>
      <c r="AE522" s="24" t="str" cm="1">
        <f t="array" ref="AE522">_xlfn.IFNA(_xlfn.XLOOKUP(表格1[[#This Row],[Series NO]],'依TP NO.篩選'!A:A,'依TP NO.篩選'!R:R,,0),_xlfn.XLOOKUP(VALUE(表格1[[#This Row],[Series NO]]),VALUE('依TP NO.篩選'!A:A),'依TP NO.篩選'!R:R,,0))</f>
        <v>R242F1-Trim</v>
      </c>
      <c r="AF522" s="24" t="str">
        <f>_xlfn.XLOOKUP(表格1[[#This Row],[系統]],介質清單!A:A,介質清單!B:B,,0)</f>
        <v>Trim</v>
      </c>
      <c r="AG522" s="25" t="str">
        <f>IFERROR(_xlfn.XLOOKUP(表格1[[#This Row],[Line_No]],管道特性一覽表!A:A,管道特性一覽表!R:R,,0),"")</f>
        <v/>
      </c>
      <c r="AH522" s="22"/>
      <c r="AI522" s="24"/>
      <c r="AJ52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22" s="2" t="str" cm="1">
        <f t="array" ref="AK522">IFERROR(_xlfn.TEXTJOIN("-",TRUE,INDEX(_xlfn.TEXTSPLIT(B522,"-"),1),INDEX(_xlfn.TEXTSPLIT(B522,"-"),2),INDEX(_xlfn.TEXTSPLIT(B522,"-"),4),INDEX(_xlfn.TEXTSPLIT(B522,"-"),5)),_xlfn.TEXTJOIN("-",TRUE,_xlfn.XLOOKUP(VALUE(INDEX(_xlfn.TEXTSPLIT(B522,"-"),4)),'DN轉換表(必要)'!A:A,'DN轉換表(必要)'!B:B,,0),INDEX(_xlfn.TEXTSPLIT(B522,"-"),1),INDEX(_xlfn.TEXTSPLIT(B522,"-"),2),INDEX(_xlfn.TEXTSPLIT(B522,"-"),3),INDEX(_xlfn.TEXTSPLIT(B522,"-"),4),INDEX(_xlfn.TEXTSPLIT(B522,"-"),5)))</f>
        <v>R242F1-1d-AA1B-NA</v>
      </c>
      <c r="AL522" s="2" t="str">
        <f>IF(ISNUMBER(IFERROR(_xlfn.XLOOKUP(表格1[[#This Row],[Line_No]],'TEMP VALUE'!A:A,'DRAWING LIST'!A:A,,0),"")),"v","")</f>
        <v/>
      </c>
      <c r="AM522" s="2" t="str">
        <f>_xlfn.XLOOKUP(表格1[[#This Row],[Series NO]], 版本控制!$A:$A, 版本控制!$E:$E, , 0, -1)</f>
        <v>啟用</v>
      </c>
    </row>
    <row r="523" spans="1:39" hidden="1">
      <c r="A523" s="18">
        <f>'圖號清單-114.04.25'!A523</f>
        <v>519</v>
      </c>
      <c r="B523" s="14" t="str">
        <f>_xlfn.XLOOKUP(表格1[[#This Row],[Series NO]],'圖號清單-114.04.25'!A:A,'圖號清單-114.04.25'!B:B,,0)</f>
        <v>R242F1-2d-15-AA1B-NA</v>
      </c>
      <c r="C523" s="3" t="str">
        <f>COUNTIF($AK$2:AK523, AK523) &amp; "/" &amp; COUNTIF($AK$2:$AK$3003, AK523)</f>
        <v>1/1</v>
      </c>
      <c r="D523" s="3" t="str">
        <f t="shared" si="21"/>
        <v>R242F1-2d-15-AA1B-NA</v>
      </c>
      <c r="E523" s="14" t="str" cm="1">
        <f t="array" ref="E523">IFERROR(_xlfn.TEXTJOIN("-",TRUE,_xlfn.XLOOKUP(VALUE(INDEX(_xlfn.TEXTSPLIT(B523,"-"),3)),'DN轉換表(必要)'!A:A,'DN轉換表(必要)'!B:B,,0),INDEX(_xlfn.TEXTSPLIT(B523,"-"),1),INDEX(_xlfn.TEXTSPLIT(B523,"-"),2),INDEX(_xlfn.TEXTSPLIT(B523,"-"),4),INDEX(_xlfn.TEXTSPLIT(B523,"-"),5)),_xlfn.TEXTJOIN("-",TRUE,_xlfn.XLOOKUP(VALUE(INDEX(_xlfn.TEXTSPLIT(B523,"-"),4)),'DN轉換表(必要)'!A:A,'DN轉換表(必要)'!B:B,,0),INDEX(_xlfn.TEXTSPLIT(B523,"-"),1),INDEX(_xlfn.TEXTSPLIT(B523,"-"),2),INDEX(_xlfn.TEXTSPLIT(B523,"-"),3),INDEX(_xlfn.TEXTSPLIT(B523,"-"),4),INDEX(_xlfn.TEXTSPLIT(B523,"-"),5)))</f>
        <v>1/2"-R242F1-2d-AA1B-NA</v>
      </c>
      <c r="F523" s="3" t="str">
        <f>IFERROR(_xlfn.XLOOKUP(_xlfn.CONCAT(表格1[[#This Row],[Series NO]],"_",SUBSTITUTE(F$1,"REV.","")),版本控制!$F:$F,版本控制!$C:$C,,0),"")</f>
        <v>04/22/'25</v>
      </c>
      <c r="G523" s="3" t="str">
        <f>IFERROR(_xlfn.XLOOKUP(_xlfn.CONCAT(表格1[[#This Row],[Series NO]],"_",SUBSTITUTE(G$1,"REV.","")),版本控制!$F:$F,版本控制!$C:$C,,0),"")</f>
        <v/>
      </c>
      <c r="H523" s="3" t="str">
        <f>IFERROR(_xlfn.XLOOKUP(_xlfn.CONCAT(表格1[[#This Row],[Series NO]],"_",SUBSTITUTE(H$1,"REV.","")),版本控制!$F:$F,版本控制!$C:$C,,0),"")</f>
        <v/>
      </c>
      <c r="I523" s="3" t="str">
        <f>IFERROR(_xlfn.XLOOKUP(_xlfn.CONCAT(表格1[[#This Row],[Series NO]],"_",SUBSTITUTE(I$1,"REV.","")),版本控制!$F:$F,版本控制!$C:$C,,0),"")</f>
        <v/>
      </c>
      <c r="J523" s="3" t="str">
        <f>IFERROR(_xlfn.XLOOKUP(_xlfn.CONCAT(表格1[[#This Row],[Series NO]],"_",SUBSTITUTE(J$1,"REV.","")),版本控制!$F:$F,版本控制!$C:$C,,0),"")</f>
        <v/>
      </c>
      <c r="K523" s="3" t="str" cm="1">
        <f t="array" ref="K523">INDEX(F$1:J$1,1,MATCH(1,1/($F523:J523&lt;&gt;"")))</f>
        <v>REV.1</v>
      </c>
      <c r="L523" s="3" t="str" cm="1">
        <f t="array" ref="L523">LOOKUP(2,1/($F523:J523&lt;&gt;""),$F523:J523)</f>
        <v>04/22/'25</v>
      </c>
      <c r="M523" s="3"/>
      <c r="N523" s="11" t="str">
        <f t="shared" si="20"/>
        <v>0519</v>
      </c>
      <c r="O523" s="28"/>
      <c r="P523" s="15"/>
      <c r="Q523" s="22" cm="1">
        <f t="array" ref="Q523">_xlfn.XLOOKUP(INDEX(_xlfn.TEXTSPLIT(表格1[[#This Row],[LINE   NUMBER]],"-"),1),'DN轉換表(必要)'!B:B,'DN轉換表(必要)'!C:C,,0)</f>
        <v>0.5</v>
      </c>
      <c r="R523" s="22" t="str" cm="1">
        <f t="array" ref="R523">IF(IFERROR(MATCH(INDEX(_xlfn.TEXTSPLIT(表格1[[#This Row],[LINE   NUMBER]],"-"),2),介質清單!I:I,0)&gt;=1,FALSE),"Trim",INDEX(_xlfn.TEXTSPLIT(表格1[[#This Row],[LINE   NUMBER]],"-"),2))</f>
        <v>Trim</v>
      </c>
      <c r="S523" s="22" t="str" cm="1">
        <f t="array" ref="S52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R242F1-2d</v>
      </c>
      <c r="T523" s="22" t="str" cm="1">
        <f t="array" ref="T523">IF(LEN(INDEX(_xlfn.TEXTSPLIT(表格1[[#This Row],[LINE   NUMBER]],"-"),4))=4,INDEX(_xlfn.TEXTSPLIT(表格1[[#This Row],[LINE   NUMBER]],"-"),4),IF(LEN(MID(E523,FIND("AA",E523,1),4))=4,MID(E523,FIND("AA",E523,1),4),"Wrong"))</f>
        <v>AA1B</v>
      </c>
      <c r="U523" s="22" t="str" cm="1">
        <f t="array" ref="U52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23" s="22" t="str">
        <f>_xlfn.XLOOKUP(表格1[[#This Row],[級數]],管道等级索引表!B:B,管道等级索引表!G:G,,0)</f>
        <v>A106 Gr.B
API 5L Gr.B
SAWH</v>
      </c>
      <c r="W523" s="22" t="s">
        <v>5</v>
      </c>
      <c r="X523" s="22"/>
      <c r="Y523" s="22"/>
      <c r="Z523" s="22" t="str">
        <f>_xlfn.CONCAT(表格1[[#This Row],[系統]],"-",表格1[[#This Row],[編號]])</f>
        <v>Trim-R242F1-2d</v>
      </c>
      <c r="AA523" s="22"/>
      <c r="AB52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2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23" s="24" t="str">
        <f>IFERROR(_xlfn.XLOOKUP(表格1[[#This Row],[Line_No]],管道特性一覽表!A:A,管道特性一覽表!P:P,,0),"")</f>
        <v/>
      </c>
      <c r="AE523" s="24" t="str" cm="1">
        <f t="array" ref="AE523">_xlfn.IFNA(_xlfn.XLOOKUP(表格1[[#This Row],[Series NO]],'依TP NO.篩選'!A:A,'依TP NO.篩選'!R:R,,0),_xlfn.XLOOKUP(VALUE(表格1[[#This Row],[Series NO]]),VALUE('依TP NO.篩選'!A:A),'依TP NO.篩選'!R:R,,0))</f>
        <v>R242F1-Trim</v>
      </c>
      <c r="AF523" s="24" t="str">
        <f>_xlfn.XLOOKUP(表格1[[#This Row],[系統]],介質清單!A:A,介質清單!B:B,,0)</f>
        <v>Trim</v>
      </c>
      <c r="AG523" s="25" t="str">
        <f>IFERROR(_xlfn.XLOOKUP(表格1[[#This Row],[Line_No]],管道特性一覽表!A:A,管道特性一覽表!R:R,,0),"")</f>
        <v/>
      </c>
      <c r="AH523" s="22"/>
      <c r="AI523" s="24"/>
      <c r="AJ52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23" s="2" t="str" cm="1">
        <f t="array" ref="AK523">IFERROR(_xlfn.TEXTJOIN("-",TRUE,INDEX(_xlfn.TEXTSPLIT(B523,"-"),1),INDEX(_xlfn.TEXTSPLIT(B523,"-"),2),INDEX(_xlfn.TEXTSPLIT(B523,"-"),4),INDEX(_xlfn.TEXTSPLIT(B523,"-"),5)),_xlfn.TEXTJOIN("-",TRUE,_xlfn.XLOOKUP(VALUE(INDEX(_xlfn.TEXTSPLIT(B523,"-"),4)),'DN轉換表(必要)'!A:A,'DN轉換表(必要)'!B:B,,0),INDEX(_xlfn.TEXTSPLIT(B523,"-"),1),INDEX(_xlfn.TEXTSPLIT(B523,"-"),2),INDEX(_xlfn.TEXTSPLIT(B523,"-"),3),INDEX(_xlfn.TEXTSPLIT(B523,"-"),4),INDEX(_xlfn.TEXTSPLIT(B523,"-"),5)))</f>
        <v>R242F1-2d-AA1B-NA</v>
      </c>
      <c r="AL523" s="2" t="str">
        <f>IF(ISNUMBER(IFERROR(_xlfn.XLOOKUP(表格1[[#This Row],[Line_No]],'TEMP VALUE'!A:A,'DRAWING LIST'!A:A,,0),"")),"v","")</f>
        <v/>
      </c>
      <c r="AM523" s="2" t="str">
        <f>_xlfn.XLOOKUP(表格1[[#This Row],[Series NO]], 版本控制!$A:$A, 版本控制!$E:$E, , 0, -1)</f>
        <v>啟用</v>
      </c>
    </row>
    <row r="524" spans="1:39" hidden="1">
      <c r="A524" s="18">
        <f>'圖號清單-114.04.25'!A524</f>
        <v>520</v>
      </c>
      <c r="B524" s="14" t="str">
        <f>_xlfn.XLOOKUP(表格1[[#This Row],[Series NO]],'圖號清單-114.04.25'!A:A,'圖號清單-114.04.25'!B:B,,0)</f>
        <v>SH-1301-15-AA1E-NA</v>
      </c>
      <c r="C524" s="3" t="str">
        <f>COUNTIF($AK$2:AK524, AK524) &amp; "/" &amp; COUNTIF($AK$2:$AK$3003, AK524)</f>
        <v>1/1</v>
      </c>
      <c r="D524" s="3" t="str">
        <f t="shared" si="21"/>
        <v>SH-1301-15-AA1E-NA</v>
      </c>
      <c r="E524" s="14" t="str" cm="1">
        <f t="array" ref="E524">IFERROR(_xlfn.TEXTJOIN("-",TRUE,_xlfn.XLOOKUP(VALUE(INDEX(_xlfn.TEXTSPLIT(B524,"-"),3)),'DN轉換表(必要)'!A:A,'DN轉換表(必要)'!B:B,,0),INDEX(_xlfn.TEXTSPLIT(B524,"-"),1),INDEX(_xlfn.TEXTSPLIT(B524,"-"),2),INDEX(_xlfn.TEXTSPLIT(B524,"-"),4),INDEX(_xlfn.TEXTSPLIT(B524,"-"),5)),_xlfn.TEXTJOIN("-",TRUE,_xlfn.XLOOKUP(VALUE(INDEX(_xlfn.TEXTSPLIT(B524,"-"),4)),'DN轉換表(必要)'!A:A,'DN轉換表(必要)'!B:B,,0),INDEX(_xlfn.TEXTSPLIT(B524,"-"),1),INDEX(_xlfn.TEXTSPLIT(B524,"-"),2),INDEX(_xlfn.TEXTSPLIT(B524,"-"),3),INDEX(_xlfn.TEXTSPLIT(B524,"-"),4),INDEX(_xlfn.TEXTSPLIT(B524,"-"),5)))</f>
        <v>1/2"-SH-1301-AA1E-NA</v>
      </c>
      <c r="F524" s="3" t="str">
        <f>IFERROR(_xlfn.XLOOKUP(_xlfn.CONCAT(表格1[[#This Row],[Series NO]],"_",SUBSTITUTE(F$1,"REV.","")),版本控制!$F:$F,版本控制!$C:$C,,0),"")</f>
        <v>04/22/'25</v>
      </c>
      <c r="G524" s="3" t="str">
        <f>IFERROR(_xlfn.XLOOKUP(_xlfn.CONCAT(表格1[[#This Row],[Series NO]],"_",SUBSTITUTE(G$1,"REV.","")),版本控制!$F:$F,版本控制!$C:$C,,0),"")</f>
        <v/>
      </c>
      <c r="H524" s="3" t="str">
        <f>IFERROR(_xlfn.XLOOKUP(_xlfn.CONCAT(表格1[[#This Row],[Series NO]],"_",SUBSTITUTE(H$1,"REV.","")),版本控制!$F:$F,版本控制!$C:$C,,0),"")</f>
        <v/>
      </c>
      <c r="I524" s="3" t="str">
        <f>IFERROR(_xlfn.XLOOKUP(_xlfn.CONCAT(表格1[[#This Row],[Series NO]],"_",SUBSTITUTE(I$1,"REV.","")),版本控制!$F:$F,版本控制!$C:$C,,0),"")</f>
        <v/>
      </c>
      <c r="J524" s="3" t="str">
        <f>IFERROR(_xlfn.XLOOKUP(_xlfn.CONCAT(表格1[[#This Row],[Series NO]],"_",SUBSTITUTE(J$1,"REV.","")),版本控制!$F:$F,版本控制!$C:$C,,0),"")</f>
        <v/>
      </c>
      <c r="K524" s="3" t="str" cm="1">
        <f t="array" ref="K524">INDEX(F$1:J$1,1,MATCH(1,1/($F524:J524&lt;&gt;"")))</f>
        <v>REV.1</v>
      </c>
      <c r="L524" s="3" t="str" cm="1">
        <f t="array" ref="L524">LOOKUP(2,1/($F524:J524&lt;&gt;""),$F524:J524)</f>
        <v>04/22/'25</v>
      </c>
      <c r="M524" s="3"/>
      <c r="N524" s="11" t="str">
        <f t="shared" si="20"/>
        <v>0520</v>
      </c>
      <c r="O524" s="28"/>
      <c r="P524" s="15"/>
      <c r="Q524" s="22" cm="1">
        <f t="array" ref="Q524">_xlfn.XLOOKUP(INDEX(_xlfn.TEXTSPLIT(表格1[[#This Row],[LINE   NUMBER]],"-"),1),'DN轉換表(必要)'!B:B,'DN轉換表(必要)'!C:C,,0)</f>
        <v>0.5</v>
      </c>
      <c r="R524" s="22" t="str" cm="1">
        <f t="array" ref="R524">IF(IFERROR(MATCH(INDEX(_xlfn.TEXTSPLIT(表格1[[#This Row],[LINE   NUMBER]],"-"),2),介質清單!I:I,0)&gt;=1,FALSE),"Trim",INDEX(_xlfn.TEXTSPLIT(表格1[[#This Row],[LINE   NUMBER]],"-"),2))</f>
        <v>SH</v>
      </c>
      <c r="S524" s="22" t="str" cm="1">
        <f t="array" ref="S52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1301</v>
      </c>
      <c r="T524" s="22" t="str" cm="1">
        <f t="array" ref="T524">IF(LEN(INDEX(_xlfn.TEXTSPLIT(表格1[[#This Row],[LINE   NUMBER]],"-"),4))=4,INDEX(_xlfn.TEXTSPLIT(表格1[[#This Row],[LINE   NUMBER]],"-"),4),IF(LEN(MID(E524,FIND("AA",E524,1),4))=4,MID(E524,FIND("AA",E524,1),4),"Wrong"))</f>
        <v>AA1E</v>
      </c>
      <c r="U524" s="22" t="str" cm="1">
        <f t="array" ref="U52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24" s="22" t="str">
        <f>_xlfn.XLOOKUP(表格1[[#This Row],[級數]],管道等级索引表!B:B,管道等级索引表!G:G,,0)</f>
        <v>TP304</v>
      </c>
      <c r="W524" s="22" t="s">
        <v>5</v>
      </c>
      <c r="X524" s="22"/>
      <c r="Y524" s="22"/>
      <c r="Z524" s="22" t="str">
        <f>_xlfn.CONCAT(表格1[[#This Row],[系統]],"-",表格1[[#This Row],[編號]])</f>
        <v>SH-1301</v>
      </c>
      <c r="AA524" s="22"/>
      <c r="AB52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2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24" s="24" t="str">
        <f>IFERROR(_xlfn.XLOOKUP(表格1[[#This Row],[Line_No]],管道特性一覽表!A:A,管道特性一覽表!P:P,,0),"")</f>
        <v>水</v>
      </c>
      <c r="AE524" s="24" t="str" cm="1">
        <f t="array" ref="AE524">_xlfn.IFNA(_xlfn.XLOOKUP(表格1[[#This Row],[Series NO]],'依TP NO.篩選'!A:A,'依TP NO.篩選'!R:R,,0),_xlfn.XLOOKUP(VALUE(表格1[[#This Row],[Series NO]]),VALUE('依TP NO.篩選'!A:A),'依TP NO.篩選'!R:R,,0))</f>
        <v>TP-019</v>
      </c>
      <c r="AF524" s="24" t="str">
        <f>_xlfn.XLOOKUP(表格1[[#This Row],[系統]],介質清單!A:A,介質清單!B:B,,0)</f>
        <v>苟性鈉溶液</v>
      </c>
      <c r="AG524" s="25">
        <f>IFERROR(_xlfn.XLOOKUP(表格1[[#This Row],[Line_No]],管道特性一覽表!A:A,管道特性一覽表!R:R,,0),"")</f>
        <v>0.05</v>
      </c>
      <c r="AH524" s="22" t="s">
        <v>3433</v>
      </c>
      <c r="AI524" s="24"/>
      <c r="AJ52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24" s="2" t="str" cm="1">
        <f t="array" ref="AK524">IFERROR(_xlfn.TEXTJOIN("-",TRUE,INDEX(_xlfn.TEXTSPLIT(B524,"-"),1),INDEX(_xlfn.TEXTSPLIT(B524,"-"),2),INDEX(_xlfn.TEXTSPLIT(B524,"-"),4),INDEX(_xlfn.TEXTSPLIT(B524,"-"),5)),_xlfn.TEXTJOIN("-",TRUE,_xlfn.XLOOKUP(VALUE(INDEX(_xlfn.TEXTSPLIT(B524,"-"),4)),'DN轉換表(必要)'!A:A,'DN轉換表(必要)'!B:B,,0),INDEX(_xlfn.TEXTSPLIT(B524,"-"),1),INDEX(_xlfn.TEXTSPLIT(B524,"-"),2),INDEX(_xlfn.TEXTSPLIT(B524,"-"),3),INDEX(_xlfn.TEXTSPLIT(B524,"-"),4),INDEX(_xlfn.TEXTSPLIT(B524,"-"),5)))</f>
        <v>SH-1301-AA1E-NA</v>
      </c>
      <c r="AL524" s="2" t="str">
        <f>IF(ISNUMBER(IFERROR(_xlfn.XLOOKUP(表格1[[#This Row],[Line_No]],'TEMP VALUE'!A:A,'DRAWING LIST'!A:A,,0),"")),"v","")</f>
        <v/>
      </c>
      <c r="AM524" s="2" t="str">
        <f>_xlfn.XLOOKUP(表格1[[#This Row],[Series NO]], 版本控制!$A:$A, 版本控制!$E:$E, , 0, -1)</f>
        <v>啟用</v>
      </c>
    </row>
    <row r="525" spans="1:39" hidden="1">
      <c r="A525" s="18">
        <f>'圖號清單-114.04.25'!A525</f>
        <v>521</v>
      </c>
      <c r="B525" s="14" t="str">
        <f>_xlfn.XLOOKUP(表格1[[#This Row],[Series NO]],'圖號清單-114.04.25'!A:A,'圖號清單-114.04.25'!B:B,,0)</f>
        <v>SH-1302-15-AA1E-NA-1</v>
      </c>
      <c r="C525" s="3" t="str">
        <f>COUNTIF($AK$2:AK525, AK525) &amp; "/" &amp; COUNTIF($AK$2:$AK$3003, AK525)</f>
        <v>1/2</v>
      </c>
      <c r="D525" s="3" t="str">
        <f t="shared" si="21"/>
        <v>SH-1302-15-AA1E-NA</v>
      </c>
      <c r="E525" s="14" t="str" cm="1">
        <f t="array" ref="E525">IFERROR(_xlfn.TEXTJOIN("-",TRUE,_xlfn.XLOOKUP(VALUE(INDEX(_xlfn.TEXTSPLIT(B525,"-"),3)),'DN轉換表(必要)'!A:A,'DN轉換表(必要)'!B:B,,0),INDEX(_xlfn.TEXTSPLIT(B525,"-"),1),INDEX(_xlfn.TEXTSPLIT(B525,"-"),2),INDEX(_xlfn.TEXTSPLIT(B525,"-"),4),INDEX(_xlfn.TEXTSPLIT(B525,"-"),5)),_xlfn.TEXTJOIN("-",TRUE,_xlfn.XLOOKUP(VALUE(INDEX(_xlfn.TEXTSPLIT(B525,"-"),4)),'DN轉換表(必要)'!A:A,'DN轉換表(必要)'!B:B,,0),INDEX(_xlfn.TEXTSPLIT(B525,"-"),1),INDEX(_xlfn.TEXTSPLIT(B525,"-"),2),INDEX(_xlfn.TEXTSPLIT(B525,"-"),3),INDEX(_xlfn.TEXTSPLIT(B525,"-"),4),INDEX(_xlfn.TEXTSPLIT(B525,"-"),5)))</f>
        <v>1/2"-SH-1302-AA1E-NA</v>
      </c>
      <c r="F525" s="3" t="str">
        <f>IFERROR(_xlfn.XLOOKUP(_xlfn.CONCAT(表格1[[#This Row],[Series NO]],"_",SUBSTITUTE(F$1,"REV.","")),版本控制!$F:$F,版本控制!$C:$C,,0),"")</f>
        <v>04/22/'25</v>
      </c>
      <c r="G525" s="3" t="str">
        <f>IFERROR(_xlfn.XLOOKUP(_xlfn.CONCAT(表格1[[#This Row],[Series NO]],"_",SUBSTITUTE(G$1,"REV.","")),版本控制!$F:$F,版本控制!$C:$C,,0),"")</f>
        <v/>
      </c>
      <c r="H525" s="3" t="str">
        <f>IFERROR(_xlfn.XLOOKUP(_xlfn.CONCAT(表格1[[#This Row],[Series NO]],"_",SUBSTITUTE(H$1,"REV.","")),版本控制!$F:$F,版本控制!$C:$C,,0),"")</f>
        <v/>
      </c>
      <c r="I525" s="3" t="str">
        <f>IFERROR(_xlfn.XLOOKUP(_xlfn.CONCAT(表格1[[#This Row],[Series NO]],"_",SUBSTITUTE(I$1,"REV.","")),版本控制!$F:$F,版本控制!$C:$C,,0),"")</f>
        <v/>
      </c>
      <c r="J525" s="3" t="str">
        <f>IFERROR(_xlfn.XLOOKUP(_xlfn.CONCAT(表格1[[#This Row],[Series NO]],"_",SUBSTITUTE(J$1,"REV.","")),版本控制!$F:$F,版本控制!$C:$C,,0),"")</f>
        <v/>
      </c>
      <c r="K525" s="3" t="str" cm="1">
        <f t="array" ref="K525">INDEX(F$1:J$1,1,MATCH(1,1/($F525:J525&lt;&gt;"")))</f>
        <v>REV.1</v>
      </c>
      <c r="L525" s="3" t="str" cm="1">
        <f t="array" ref="L525">LOOKUP(2,1/($F525:J525&lt;&gt;""),$F525:J525)</f>
        <v>04/22/'25</v>
      </c>
      <c r="M525" s="3"/>
      <c r="N525" s="11" t="str">
        <f t="shared" si="20"/>
        <v>0521</v>
      </c>
      <c r="O525" s="28"/>
      <c r="P525" s="15"/>
      <c r="Q525" s="22" cm="1">
        <f t="array" ref="Q525">_xlfn.XLOOKUP(INDEX(_xlfn.TEXTSPLIT(表格1[[#This Row],[LINE   NUMBER]],"-"),1),'DN轉換表(必要)'!B:B,'DN轉換表(必要)'!C:C,,0)</f>
        <v>0.5</v>
      </c>
      <c r="R525" s="22" t="str" cm="1">
        <f t="array" ref="R525">IF(IFERROR(MATCH(INDEX(_xlfn.TEXTSPLIT(表格1[[#This Row],[LINE   NUMBER]],"-"),2),介質清單!I:I,0)&gt;=1,FALSE),"Trim",INDEX(_xlfn.TEXTSPLIT(表格1[[#This Row],[LINE   NUMBER]],"-"),2))</f>
        <v>SH</v>
      </c>
      <c r="S525" s="22" t="str" cm="1">
        <f t="array" ref="S52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1302</v>
      </c>
      <c r="T525" s="22" t="str" cm="1">
        <f t="array" ref="T525">IF(LEN(INDEX(_xlfn.TEXTSPLIT(表格1[[#This Row],[LINE   NUMBER]],"-"),4))=4,INDEX(_xlfn.TEXTSPLIT(表格1[[#This Row],[LINE   NUMBER]],"-"),4),IF(LEN(MID(E525,FIND("AA",E525,1),4))=4,MID(E525,FIND("AA",E525,1),4),"Wrong"))</f>
        <v>AA1E</v>
      </c>
      <c r="U525" s="22" t="str" cm="1">
        <f t="array" ref="U52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25" s="22" t="str">
        <f>_xlfn.XLOOKUP(表格1[[#This Row],[級數]],管道等级索引表!B:B,管道等级索引表!G:G,,0)</f>
        <v>TP304</v>
      </c>
      <c r="W525" s="22" t="s">
        <v>5</v>
      </c>
      <c r="X525" s="22"/>
      <c r="Y525" s="22"/>
      <c r="Z525" s="22" t="str">
        <f>_xlfn.CONCAT(表格1[[#This Row],[系統]],"-",表格1[[#This Row],[編號]])</f>
        <v>SH-1302</v>
      </c>
      <c r="AA525" s="22"/>
      <c r="AB52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2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25" s="24" t="str">
        <f>IFERROR(_xlfn.XLOOKUP(表格1[[#This Row],[Line_No]],管道特性一覽表!A:A,管道特性一覽表!P:P,,0),"")</f>
        <v>水</v>
      </c>
      <c r="AE525" s="24" t="str" cm="1">
        <f t="array" ref="AE525">_xlfn.IFNA(_xlfn.XLOOKUP(表格1[[#This Row],[Series NO]],'依TP NO.篩選'!A:A,'依TP NO.篩選'!R:R,,0),_xlfn.XLOOKUP(VALUE(表格1[[#This Row],[Series NO]]),VALUE('依TP NO.篩選'!A:A),'依TP NO.篩選'!R:R,,0))</f>
        <v>TP-019</v>
      </c>
      <c r="AF525" s="24" t="str">
        <f>_xlfn.XLOOKUP(表格1[[#This Row],[系統]],介質清單!A:A,介質清單!B:B,,0)</f>
        <v>苟性鈉溶液</v>
      </c>
      <c r="AG525" s="25">
        <f>IFERROR(_xlfn.XLOOKUP(表格1[[#This Row],[Line_No]],管道特性一覽表!A:A,管道特性一覽表!R:R,,0),"")</f>
        <v>0.05</v>
      </c>
      <c r="AH525" s="22" t="s">
        <v>3433</v>
      </c>
      <c r="AI525" s="24"/>
      <c r="AJ52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25" s="2" t="str" cm="1">
        <f t="array" ref="AK525">IFERROR(_xlfn.TEXTJOIN("-",TRUE,INDEX(_xlfn.TEXTSPLIT(B525,"-"),1),INDEX(_xlfn.TEXTSPLIT(B525,"-"),2),INDEX(_xlfn.TEXTSPLIT(B525,"-"),4),INDEX(_xlfn.TEXTSPLIT(B525,"-"),5)),_xlfn.TEXTJOIN("-",TRUE,_xlfn.XLOOKUP(VALUE(INDEX(_xlfn.TEXTSPLIT(B525,"-"),4)),'DN轉換表(必要)'!A:A,'DN轉換表(必要)'!B:B,,0),INDEX(_xlfn.TEXTSPLIT(B525,"-"),1),INDEX(_xlfn.TEXTSPLIT(B525,"-"),2),INDEX(_xlfn.TEXTSPLIT(B525,"-"),3),INDEX(_xlfn.TEXTSPLIT(B525,"-"),4),INDEX(_xlfn.TEXTSPLIT(B525,"-"),5)))</f>
        <v>SH-1302-AA1E-NA</v>
      </c>
      <c r="AL525" s="2" t="str">
        <f>IF(ISNUMBER(IFERROR(_xlfn.XLOOKUP(表格1[[#This Row],[Line_No]],'TEMP VALUE'!A:A,'DRAWING LIST'!A:A,,0),"")),"v","")</f>
        <v/>
      </c>
      <c r="AM525" s="2" t="str">
        <f>_xlfn.XLOOKUP(表格1[[#This Row],[Series NO]], 版本控制!$A:$A, 版本控制!$E:$E, , 0, -1)</f>
        <v>啟用</v>
      </c>
    </row>
    <row r="526" spans="1:39" hidden="1">
      <c r="A526" s="18">
        <f>'圖號清單-114.04.25'!A526</f>
        <v>522</v>
      </c>
      <c r="B526" s="14" t="str">
        <f>_xlfn.XLOOKUP(表格1[[#This Row],[Series NO]],'圖號清單-114.04.25'!A:A,'圖號清單-114.04.25'!B:B,,0)</f>
        <v>SH-1302-15-AA1E-NA-2</v>
      </c>
      <c r="C526" s="3" t="str">
        <f>COUNTIF($AK$2:AK526, AK526) &amp; "/" &amp; COUNTIF($AK$2:$AK$3003, AK526)</f>
        <v>2/2</v>
      </c>
      <c r="D526" s="3" t="str">
        <f t="shared" si="21"/>
        <v>SH-1302-15-AA1E-NA</v>
      </c>
      <c r="E526" s="14" t="str" cm="1">
        <f t="array" ref="E526">IFERROR(_xlfn.TEXTJOIN("-",TRUE,_xlfn.XLOOKUP(VALUE(INDEX(_xlfn.TEXTSPLIT(B526,"-"),3)),'DN轉換表(必要)'!A:A,'DN轉換表(必要)'!B:B,,0),INDEX(_xlfn.TEXTSPLIT(B526,"-"),1),INDEX(_xlfn.TEXTSPLIT(B526,"-"),2),INDEX(_xlfn.TEXTSPLIT(B526,"-"),4),INDEX(_xlfn.TEXTSPLIT(B526,"-"),5)),_xlfn.TEXTJOIN("-",TRUE,_xlfn.XLOOKUP(VALUE(INDEX(_xlfn.TEXTSPLIT(B526,"-"),4)),'DN轉換表(必要)'!A:A,'DN轉換表(必要)'!B:B,,0),INDEX(_xlfn.TEXTSPLIT(B526,"-"),1),INDEX(_xlfn.TEXTSPLIT(B526,"-"),2),INDEX(_xlfn.TEXTSPLIT(B526,"-"),3),INDEX(_xlfn.TEXTSPLIT(B526,"-"),4),INDEX(_xlfn.TEXTSPLIT(B526,"-"),5)))</f>
        <v>1/2"-SH-1302-AA1E-NA</v>
      </c>
      <c r="F526" s="3" t="str">
        <f>IFERROR(_xlfn.XLOOKUP(_xlfn.CONCAT(表格1[[#This Row],[Series NO]],"_",SUBSTITUTE(F$1,"REV.","")),版本控制!$F:$F,版本控制!$C:$C,,0),"")</f>
        <v>04/22/'25</v>
      </c>
      <c r="G526" s="3" t="str">
        <f>IFERROR(_xlfn.XLOOKUP(_xlfn.CONCAT(表格1[[#This Row],[Series NO]],"_",SUBSTITUTE(G$1,"REV.","")),版本控制!$F:$F,版本控制!$C:$C,,0),"")</f>
        <v/>
      </c>
      <c r="H526" s="3" t="str">
        <f>IFERROR(_xlfn.XLOOKUP(_xlfn.CONCAT(表格1[[#This Row],[Series NO]],"_",SUBSTITUTE(H$1,"REV.","")),版本控制!$F:$F,版本控制!$C:$C,,0),"")</f>
        <v/>
      </c>
      <c r="I526" s="3" t="str">
        <f>IFERROR(_xlfn.XLOOKUP(_xlfn.CONCAT(表格1[[#This Row],[Series NO]],"_",SUBSTITUTE(I$1,"REV.","")),版本控制!$F:$F,版本控制!$C:$C,,0),"")</f>
        <v/>
      </c>
      <c r="J526" s="3" t="str">
        <f>IFERROR(_xlfn.XLOOKUP(_xlfn.CONCAT(表格1[[#This Row],[Series NO]],"_",SUBSTITUTE(J$1,"REV.","")),版本控制!$F:$F,版本控制!$C:$C,,0),"")</f>
        <v/>
      </c>
      <c r="K526" s="3" t="str" cm="1">
        <f t="array" ref="K526">INDEX(F$1:J$1,1,MATCH(1,1/($F526:J526&lt;&gt;"")))</f>
        <v>REV.1</v>
      </c>
      <c r="L526" s="3" t="str" cm="1">
        <f t="array" ref="L526">LOOKUP(2,1/($F526:J526&lt;&gt;""),$F526:J526)</f>
        <v>04/22/'25</v>
      </c>
      <c r="M526" s="3"/>
      <c r="N526" s="11" t="str">
        <f t="shared" si="20"/>
        <v>0522</v>
      </c>
      <c r="O526" s="28"/>
      <c r="P526" s="15"/>
      <c r="Q526" s="22" cm="1">
        <f t="array" ref="Q526">_xlfn.XLOOKUP(INDEX(_xlfn.TEXTSPLIT(表格1[[#This Row],[LINE   NUMBER]],"-"),1),'DN轉換表(必要)'!B:B,'DN轉換表(必要)'!C:C,,0)</f>
        <v>0.5</v>
      </c>
      <c r="R526" s="22" t="str" cm="1">
        <f t="array" ref="R526">IF(IFERROR(MATCH(INDEX(_xlfn.TEXTSPLIT(表格1[[#This Row],[LINE   NUMBER]],"-"),2),介質清單!I:I,0)&gt;=1,FALSE),"Trim",INDEX(_xlfn.TEXTSPLIT(表格1[[#This Row],[LINE   NUMBER]],"-"),2))</f>
        <v>SH</v>
      </c>
      <c r="S526" s="22" t="str" cm="1">
        <f t="array" ref="S52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1302</v>
      </c>
      <c r="T526" s="22" t="str" cm="1">
        <f t="array" ref="T526">IF(LEN(INDEX(_xlfn.TEXTSPLIT(表格1[[#This Row],[LINE   NUMBER]],"-"),4))=4,INDEX(_xlfn.TEXTSPLIT(表格1[[#This Row],[LINE   NUMBER]],"-"),4),IF(LEN(MID(E526,FIND("AA",E526,1),4))=4,MID(E526,FIND("AA",E526,1),4),"Wrong"))</f>
        <v>AA1E</v>
      </c>
      <c r="U526" s="22" t="str" cm="1">
        <f t="array" ref="U52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26" s="22" t="str">
        <f>_xlfn.XLOOKUP(表格1[[#This Row],[級數]],管道等级索引表!B:B,管道等级索引表!G:G,,0)</f>
        <v>TP304</v>
      </c>
      <c r="W526" s="22" t="s">
        <v>5</v>
      </c>
      <c r="X526" s="22"/>
      <c r="Y526" s="22"/>
      <c r="Z526" s="22" t="str">
        <f>_xlfn.CONCAT(表格1[[#This Row],[系統]],"-",表格1[[#This Row],[編號]])</f>
        <v>SH-1302</v>
      </c>
      <c r="AA526" s="22"/>
      <c r="AB52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2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26" s="24" t="str">
        <f>IFERROR(_xlfn.XLOOKUP(表格1[[#This Row],[Line_No]],管道特性一覽表!A:A,管道特性一覽表!P:P,,0),"")</f>
        <v>水</v>
      </c>
      <c r="AE526" s="24" t="str" cm="1">
        <f t="array" ref="AE526">_xlfn.IFNA(_xlfn.XLOOKUP(表格1[[#This Row],[Series NO]],'依TP NO.篩選'!A:A,'依TP NO.篩選'!R:R,,0),_xlfn.XLOOKUP(VALUE(表格1[[#This Row],[Series NO]]),VALUE('依TP NO.篩選'!A:A),'依TP NO.篩選'!R:R,,0))</f>
        <v>TP-019</v>
      </c>
      <c r="AF526" s="24" t="str">
        <f>_xlfn.XLOOKUP(表格1[[#This Row],[系統]],介質清單!A:A,介質清單!B:B,,0)</f>
        <v>苟性鈉溶液</v>
      </c>
      <c r="AG526" s="25">
        <f>IFERROR(_xlfn.XLOOKUP(表格1[[#This Row],[Line_No]],管道特性一覽表!A:A,管道特性一覽表!R:R,,0),"")</f>
        <v>0.05</v>
      </c>
      <c r="AH526" s="22" t="s">
        <v>3433</v>
      </c>
      <c r="AI526" s="24"/>
      <c r="AJ52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26" s="2" t="str" cm="1">
        <f t="array" ref="AK526">IFERROR(_xlfn.TEXTJOIN("-",TRUE,INDEX(_xlfn.TEXTSPLIT(B526,"-"),1),INDEX(_xlfn.TEXTSPLIT(B526,"-"),2),INDEX(_xlfn.TEXTSPLIT(B526,"-"),4),INDEX(_xlfn.TEXTSPLIT(B526,"-"),5)),_xlfn.TEXTJOIN("-",TRUE,_xlfn.XLOOKUP(VALUE(INDEX(_xlfn.TEXTSPLIT(B526,"-"),4)),'DN轉換表(必要)'!A:A,'DN轉換表(必要)'!B:B,,0),INDEX(_xlfn.TEXTSPLIT(B526,"-"),1),INDEX(_xlfn.TEXTSPLIT(B526,"-"),2),INDEX(_xlfn.TEXTSPLIT(B526,"-"),3),INDEX(_xlfn.TEXTSPLIT(B526,"-"),4),INDEX(_xlfn.TEXTSPLIT(B526,"-"),5)))</f>
        <v>SH-1302-AA1E-NA</v>
      </c>
      <c r="AL526" s="2" t="str">
        <f>IF(ISNUMBER(IFERROR(_xlfn.XLOOKUP(表格1[[#This Row],[Line_No]],'TEMP VALUE'!A:A,'DRAWING LIST'!A:A,,0),"")),"v","")</f>
        <v/>
      </c>
      <c r="AM526" s="2" t="str">
        <f>_xlfn.XLOOKUP(表格1[[#This Row],[Series NO]], 版本控制!$A:$A, 版本控制!$E:$E, , 0, -1)</f>
        <v>啟用</v>
      </c>
    </row>
    <row r="527" spans="1:39" hidden="1">
      <c r="A527" s="18">
        <f>'圖號清單-114.04.25'!A527</f>
        <v>523</v>
      </c>
      <c r="B527" s="14" t="str">
        <f>_xlfn.XLOOKUP(表格1[[#This Row],[Series NO]],'圖號清單-114.04.25'!A:A,'圖號清單-114.04.25'!B:B,,0)</f>
        <v>SH-1303-15-AA1E-NA</v>
      </c>
      <c r="C527" s="3" t="str">
        <f>COUNTIF($AK$2:AK527, AK527) &amp; "/" &amp; COUNTIF($AK$2:$AK$3003, AK527)</f>
        <v>1/1</v>
      </c>
      <c r="D527" s="3" t="str">
        <f t="shared" si="21"/>
        <v>SH-1303-15-AA1E-NA</v>
      </c>
      <c r="E527" s="14" t="str" cm="1">
        <f t="array" ref="E527">IFERROR(_xlfn.TEXTJOIN("-",TRUE,_xlfn.XLOOKUP(VALUE(INDEX(_xlfn.TEXTSPLIT(B527,"-"),3)),'DN轉換表(必要)'!A:A,'DN轉換表(必要)'!B:B,,0),INDEX(_xlfn.TEXTSPLIT(B527,"-"),1),INDEX(_xlfn.TEXTSPLIT(B527,"-"),2),INDEX(_xlfn.TEXTSPLIT(B527,"-"),4),INDEX(_xlfn.TEXTSPLIT(B527,"-"),5)),_xlfn.TEXTJOIN("-",TRUE,_xlfn.XLOOKUP(VALUE(INDEX(_xlfn.TEXTSPLIT(B527,"-"),4)),'DN轉換表(必要)'!A:A,'DN轉換表(必要)'!B:B,,0),INDEX(_xlfn.TEXTSPLIT(B527,"-"),1),INDEX(_xlfn.TEXTSPLIT(B527,"-"),2),INDEX(_xlfn.TEXTSPLIT(B527,"-"),3),INDEX(_xlfn.TEXTSPLIT(B527,"-"),4),INDEX(_xlfn.TEXTSPLIT(B527,"-"),5)))</f>
        <v>1/2"-SH-1303-AA1E-NA</v>
      </c>
      <c r="F527" s="3" t="str">
        <f>IFERROR(_xlfn.XLOOKUP(_xlfn.CONCAT(表格1[[#This Row],[Series NO]],"_",SUBSTITUTE(F$1,"REV.","")),版本控制!$F:$F,版本控制!$C:$C,,0),"")</f>
        <v>04/22/'25</v>
      </c>
      <c r="G527" s="3" t="str">
        <f>IFERROR(_xlfn.XLOOKUP(_xlfn.CONCAT(表格1[[#This Row],[Series NO]],"_",SUBSTITUTE(G$1,"REV.","")),版本控制!$F:$F,版本控制!$C:$C,,0),"")</f>
        <v/>
      </c>
      <c r="H527" s="3" t="str">
        <f>IFERROR(_xlfn.XLOOKUP(_xlfn.CONCAT(表格1[[#This Row],[Series NO]],"_",SUBSTITUTE(H$1,"REV.","")),版本控制!$F:$F,版本控制!$C:$C,,0),"")</f>
        <v/>
      </c>
      <c r="I527" s="3" t="str">
        <f>IFERROR(_xlfn.XLOOKUP(_xlfn.CONCAT(表格1[[#This Row],[Series NO]],"_",SUBSTITUTE(I$1,"REV.","")),版本控制!$F:$F,版本控制!$C:$C,,0),"")</f>
        <v/>
      </c>
      <c r="J527" s="3" t="str">
        <f>IFERROR(_xlfn.XLOOKUP(_xlfn.CONCAT(表格1[[#This Row],[Series NO]],"_",SUBSTITUTE(J$1,"REV.","")),版本控制!$F:$F,版本控制!$C:$C,,0),"")</f>
        <v/>
      </c>
      <c r="K527" s="3" t="str" cm="1">
        <f t="array" ref="K527">INDEX(F$1:J$1,1,MATCH(1,1/($F527:J527&lt;&gt;"")))</f>
        <v>REV.1</v>
      </c>
      <c r="L527" s="3" t="str" cm="1">
        <f t="array" ref="L527">LOOKUP(2,1/($F527:J527&lt;&gt;""),$F527:J527)</f>
        <v>04/22/'25</v>
      </c>
      <c r="M527" s="3"/>
      <c r="N527" s="3" t="str">
        <f t="shared" si="20"/>
        <v>0523</v>
      </c>
      <c r="O527" s="28"/>
      <c r="P527" s="15"/>
      <c r="Q527" s="22" cm="1">
        <f t="array" ref="Q527">_xlfn.XLOOKUP(INDEX(_xlfn.TEXTSPLIT(表格1[[#This Row],[LINE   NUMBER]],"-"),1),'DN轉換表(必要)'!B:B,'DN轉換表(必要)'!C:C,,0)</f>
        <v>0.5</v>
      </c>
      <c r="R527" s="22" t="str" cm="1">
        <f t="array" ref="R527">IF(IFERROR(MATCH(INDEX(_xlfn.TEXTSPLIT(表格1[[#This Row],[LINE   NUMBER]],"-"),2),介質清單!I:I,0)&gt;=1,FALSE),"Trim",INDEX(_xlfn.TEXTSPLIT(表格1[[#This Row],[LINE   NUMBER]],"-"),2))</f>
        <v>SH</v>
      </c>
      <c r="S527" s="22" t="str" cm="1">
        <f t="array" ref="S52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1303</v>
      </c>
      <c r="T527" s="22" t="str" cm="1">
        <f t="array" ref="T527">IF(LEN(INDEX(_xlfn.TEXTSPLIT(表格1[[#This Row],[LINE   NUMBER]],"-"),4))=4,INDEX(_xlfn.TEXTSPLIT(表格1[[#This Row],[LINE   NUMBER]],"-"),4),IF(LEN(MID(E527,FIND("AA",E527,1),4))=4,MID(E527,FIND("AA",E527,1),4),"Wrong"))</f>
        <v>AA1E</v>
      </c>
      <c r="U527" s="22" t="str" cm="1">
        <f t="array" ref="U52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27" s="22" t="str">
        <f>_xlfn.XLOOKUP(表格1[[#This Row],[級數]],管道等级索引表!B:B,管道等级索引表!G:G,,0)</f>
        <v>TP304</v>
      </c>
      <c r="W527" s="22" t="s">
        <v>5</v>
      </c>
      <c r="X527" s="22"/>
      <c r="Y527" s="22"/>
      <c r="Z527" s="22" t="str">
        <f>_xlfn.CONCAT(表格1[[#This Row],[系統]],"-",表格1[[#This Row],[編號]])</f>
        <v>SH-1303</v>
      </c>
      <c r="AA527" s="22"/>
      <c r="AB52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2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27" s="24" t="str">
        <f>IFERROR(_xlfn.XLOOKUP(表格1[[#This Row],[Line_No]],管道特性一覽表!A:A,管道特性一覽表!P:P,,0),"")</f>
        <v>水</v>
      </c>
      <c r="AE527" s="24" t="str" cm="1">
        <f t="array" ref="AE527">_xlfn.IFNA(_xlfn.XLOOKUP(表格1[[#This Row],[Series NO]],'依TP NO.篩選'!A:A,'依TP NO.篩選'!R:R,,0),_xlfn.XLOOKUP(VALUE(表格1[[#This Row],[Series NO]]),VALUE('依TP NO.篩選'!A:A),'依TP NO.篩選'!R:R,,0))</f>
        <v>TP-019</v>
      </c>
      <c r="AF527" s="24" t="str">
        <f>_xlfn.XLOOKUP(表格1[[#This Row],[系統]],介質清單!A:A,介質清單!B:B,,0)</f>
        <v>苟性鈉溶液</v>
      </c>
      <c r="AG527" s="25">
        <f>IFERROR(_xlfn.XLOOKUP(表格1[[#This Row],[Line_No]],管道特性一覽表!A:A,管道特性一覽表!R:R,,0),"")</f>
        <v>0.05</v>
      </c>
      <c r="AH527" s="22" t="s">
        <v>3433</v>
      </c>
      <c r="AI527" s="24"/>
      <c r="AJ52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27" s="2" t="str" cm="1">
        <f t="array" ref="AK527">IFERROR(_xlfn.TEXTJOIN("-",TRUE,INDEX(_xlfn.TEXTSPLIT(B527,"-"),1),INDEX(_xlfn.TEXTSPLIT(B527,"-"),2),INDEX(_xlfn.TEXTSPLIT(B527,"-"),4),INDEX(_xlfn.TEXTSPLIT(B527,"-"),5)),_xlfn.TEXTJOIN("-",TRUE,_xlfn.XLOOKUP(VALUE(INDEX(_xlfn.TEXTSPLIT(B527,"-"),4)),'DN轉換表(必要)'!A:A,'DN轉換表(必要)'!B:B,,0),INDEX(_xlfn.TEXTSPLIT(B527,"-"),1),INDEX(_xlfn.TEXTSPLIT(B527,"-"),2),INDEX(_xlfn.TEXTSPLIT(B527,"-"),3),INDEX(_xlfn.TEXTSPLIT(B527,"-"),4),INDEX(_xlfn.TEXTSPLIT(B527,"-"),5)))</f>
        <v>SH-1303-AA1E-NA</v>
      </c>
      <c r="AL527" s="2" t="str">
        <f>IF(ISNUMBER(IFERROR(_xlfn.XLOOKUP(表格1[[#This Row],[Line_No]],'TEMP VALUE'!A:A,'DRAWING LIST'!A:A,,0),"")),"v","")</f>
        <v/>
      </c>
      <c r="AM527" s="2" t="str">
        <f>_xlfn.XLOOKUP(表格1[[#This Row],[Series NO]], 版本控制!$A:$A, 版本控制!$E:$E, , 0, -1)</f>
        <v>啟用</v>
      </c>
    </row>
    <row r="528" spans="1:39" hidden="1">
      <c r="A528" s="18">
        <f>'圖號清單-114.04.25'!A528</f>
        <v>524</v>
      </c>
      <c r="B528" s="14" t="str">
        <f>_xlfn.XLOOKUP(表格1[[#This Row],[Series NO]],'圖號清單-114.04.25'!A:A,'圖號清單-114.04.25'!B:B,,0)</f>
        <v>SH-1304-15-AA1E-NA</v>
      </c>
      <c r="C528" s="3" t="str">
        <f>COUNTIF($AK$2:AK528, AK528) &amp; "/" &amp; COUNTIF($AK$2:$AK$3003, AK528)</f>
        <v>1/1</v>
      </c>
      <c r="D528" s="3" t="str">
        <f t="shared" si="21"/>
        <v>SH-1304-15-AA1E-NA</v>
      </c>
      <c r="E528" s="14" t="str" cm="1">
        <f t="array" ref="E528">IFERROR(_xlfn.TEXTJOIN("-",TRUE,_xlfn.XLOOKUP(VALUE(INDEX(_xlfn.TEXTSPLIT(B528,"-"),3)),'DN轉換表(必要)'!A:A,'DN轉換表(必要)'!B:B,,0),INDEX(_xlfn.TEXTSPLIT(B528,"-"),1),INDEX(_xlfn.TEXTSPLIT(B528,"-"),2),INDEX(_xlfn.TEXTSPLIT(B528,"-"),4),INDEX(_xlfn.TEXTSPLIT(B528,"-"),5)),_xlfn.TEXTJOIN("-",TRUE,_xlfn.XLOOKUP(VALUE(INDEX(_xlfn.TEXTSPLIT(B528,"-"),4)),'DN轉換表(必要)'!A:A,'DN轉換表(必要)'!B:B,,0),INDEX(_xlfn.TEXTSPLIT(B528,"-"),1),INDEX(_xlfn.TEXTSPLIT(B528,"-"),2),INDEX(_xlfn.TEXTSPLIT(B528,"-"),3),INDEX(_xlfn.TEXTSPLIT(B528,"-"),4),INDEX(_xlfn.TEXTSPLIT(B528,"-"),5)))</f>
        <v>1/2"-SH-1304-AA1E-NA</v>
      </c>
      <c r="F528" s="3" t="str">
        <f>IFERROR(_xlfn.XLOOKUP(_xlfn.CONCAT(表格1[[#This Row],[Series NO]],"_",SUBSTITUTE(F$1,"REV.","")),版本控制!$F:$F,版本控制!$C:$C,,0),"")</f>
        <v>04/22/'25</v>
      </c>
      <c r="G528" s="3" t="str">
        <f>IFERROR(_xlfn.XLOOKUP(_xlfn.CONCAT(表格1[[#This Row],[Series NO]],"_",SUBSTITUTE(G$1,"REV.","")),版本控制!$F:$F,版本控制!$C:$C,,0),"")</f>
        <v/>
      </c>
      <c r="H528" s="3" t="str">
        <f>IFERROR(_xlfn.XLOOKUP(_xlfn.CONCAT(表格1[[#This Row],[Series NO]],"_",SUBSTITUTE(H$1,"REV.","")),版本控制!$F:$F,版本控制!$C:$C,,0),"")</f>
        <v/>
      </c>
      <c r="I528" s="3" t="str">
        <f>IFERROR(_xlfn.XLOOKUP(_xlfn.CONCAT(表格1[[#This Row],[Series NO]],"_",SUBSTITUTE(I$1,"REV.","")),版本控制!$F:$F,版本控制!$C:$C,,0),"")</f>
        <v/>
      </c>
      <c r="J528" s="3" t="str">
        <f>IFERROR(_xlfn.XLOOKUP(_xlfn.CONCAT(表格1[[#This Row],[Series NO]],"_",SUBSTITUTE(J$1,"REV.","")),版本控制!$F:$F,版本控制!$C:$C,,0),"")</f>
        <v/>
      </c>
      <c r="K528" s="3" t="str" cm="1">
        <f t="array" ref="K528">INDEX(F$1:J$1,1,MATCH(1,1/($F528:J528&lt;&gt;"")))</f>
        <v>REV.1</v>
      </c>
      <c r="L528" s="3" t="str" cm="1">
        <f t="array" ref="L528">LOOKUP(2,1/($F528:J528&lt;&gt;""),$F528:J528)</f>
        <v>04/22/'25</v>
      </c>
      <c r="M528" s="3"/>
      <c r="N528" s="11" t="str">
        <f t="shared" si="20"/>
        <v>0524</v>
      </c>
      <c r="O528" s="28"/>
      <c r="P528" s="15"/>
      <c r="Q528" s="22" cm="1">
        <f t="array" ref="Q528">_xlfn.XLOOKUP(INDEX(_xlfn.TEXTSPLIT(表格1[[#This Row],[LINE   NUMBER]],"-"),1),'DN轉換表(必要)'!B:B,'DN轉換表(必要)'!C:C,,0)</f>
        <v>0.5</v>
      </c>
      <c r="R528" s="22" t="str" cm="1">
        <f t="array" ref="R528">IF(IFERROR(MATCH(INDEX(_xlfn.TEXTSPLIT(表格1[[#This Row],[LINE   NUMBER]],"-"),2),介質清單!I:I,0)&gt;=1,FALSE),"Trim",INDEX(_xlfn.TEXTSPLIT(表格1[[#This Row],[LINE   NUMBER]],"-"),2))</f>
        <v>SH</v>
      </c>
      <c r="S528" s="22" t="str" cm="1">
        <f t="array" ref="S52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1304</v>
      </c>
      <c r="T528" s="22" t="str" cm="1">
        <f t="array" ref="T528">IF(LEN(INDEX(_xlfn.TEXTSPLIT(表格1[[#This Row],[LINE   NUMBER]],"-"),4))=4,INDEX(_xlfn.TEXTSPLIT(表格1[[#This Row],[LINE   NUMBER]],"-"),4),IF(LEN(MID(E528,FIND("AA",E528,1),4))=4,MID(E528,FIND("AA",E528,1),4),"Wrong"))</f>
        <v>AA1E</v>
      </c>
      <c r="U528" s="22" t="str" cm="1">
        <f t="array" ref="U52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28" s="22" t="str">
        <f>_xlfn.XLOOKUP(表格1[[#This Row],[級數]],管道等级索引表!B:B,管道等级索引表!G:G,,0)</f>
        <v>TP304</v>
      </c>
      <c r="W528" s="22" t="s">
        <v>5</v>
      </c>
      <c r="X528" s="22"/>
      <c r="Y528" s="22"/>
      <c r="Z528" s="22" t="str">
        <f>_xlfn.CONCAT(表格1[[#This Row],[系統]],"-",表格1[[#This Row],[編號]])</f>
        <v>SH-1304</v>
      </c>
      <c r="AA528" s="22"/>
      <c r="AB52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2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28" s="24" t="str">
        <f>IFERROR(_xlfn.XLOOKUP(表格1[[#This Row],[Line_No]],管道特性一覽表!A:A,管道特性一覽表!P:P,,0),"")</f>
        <v>水</v>
      </c>
      <c r="AE528" s="24" t="str" cm="1">
        <f t="array" ref="AE528">_xlfn.IFNA(_xlfn.XLOOKUP(表格1[[#This Row],[Series NO]],'依TP NO.篩選'!A:A,'依TP NO.篩選'!R:R,,0),_xlfn.XLOOKUP(VALUE(表格1[[#This Row],[Series NO]]),VALUE('依TP NO.篩選'!A:A),'依TP NO.篩選'!R:R,,0))</f>
        <v>TP-019</v>
      </c>
      <c r="AF528" s="24" t="str">
        <f>_xlfn.XLOOKUP(表格1[[#This Row],[系統]],介質清單!A:A,介質清單!B:B,,0)</f>
        <v>苟性鈉溶液</v>
      </c>
      <c r="AG528" s="25">
        <f>IFERROR(_xlfn.XLOOKUP(表格1[[#This Row],[Line_No]],管道特性一覽表!A:A,管道特性一覽表!R:R,,0),"")</f>
        <v>0.05</v>
      </c>
      <c r="AH528" s="22" t="s">
        <v>3433</v>
      </c>
      <c r="AI528" s="24"/>
      <c r="AJ52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28" s="2" t="str" cm="1">
        <f t="array" ref="AK528">IFERROR(_xlfn.TEXTJOIN("-",TRUE,INDEX(_xlfn.TEXTSPLIT(B528,"-"),1),INDEX(_xlfn.TEXTSPLIT(B528,"-"),2),INDEX(_xlfn.TEXTSPLIT(B528,"-"),4),INDEX(_xlfn.TEXTSPLIT(B528,"-"),5)),_xlfn.TEXTJOIN("-",TRUE,_xlfn.XLOOKUP(VALUE(INDEX(_xlfn.TEXTSPLIT(B528,"-"),4)),'DN轉換表(必要)'!A:A,'DN轉換表(必要)'!B:B,,0),INDEX(_xlfn.TEXTSPLIT(B528,"-"),1),INDEX(_xlfn.TEXTSPLIT(B528,"-"),2),INDEX(_xlfn.TEXTSPLIT(B528,"-"),3),INDEX(_xlfn.TEXTSPLIT(B528,"-"),4),INDEX(_xlfn.TEXTSPLIT(B528,"-"),5)))</f>
        <v>SH-1304-AA1E-NA</v>
      </c>
      <c r="AL528" s="2" t="str">
        <f>IF(ISNUMBER(IFERROR(_xlfn.XLOOKUP(表格1[[#This Row],[Line_No]],'TEMP VALUE'!A:A,'DRAWING LIST'!A:A,,0),"")),"v","")</f>
        <v/>
      </c>
      <c r="AM528" s="2" t="str">
        <f>_xlfn.XLOOKUP(表格1[[#This Row],[Series NO]], 版本控制!$A:$A, 版本控制!$E:$E, , 0, -1)</f>
        <v>啟用</v>
      </c>
    </row>
    <row r="529" spans="1:39" hidden="1">
      <c r="A529" s="18">
        <f>'圖號清單-114.04.25'!A529</f>
        <v>525</v>
      </c>
      <c r="B529" s="14" t="str">
        <f>_xlfn.XLOOKUP(表格1[[#This Row],[Series NO]],'圖號清單-114.04.25'!A:A,'圖號清單-114.04.25'!B:B,,0)</f>
        <v>SH-1305-50-AA1E-NA-1</v>
      </c>
      <c r="C529" s="3" t="str">
        <f>COUNTIF($AK$2:AK529, AK529) &amp; "/" &amp; COUNTIF($AK$2:$AK$3003, AK529)</f>
        <v>1/3</v>
      </c>
      <c r="D529" s="3" t="str">
        <f t="shared" si="21"/>
        <v>SH-1305-50-AA1E-NA</v>
      </c>
      <c r="E529" s="14" t="str" cm="1">
        <f t="array" ref="E529">IFERROR(_xlfn.TEXTJOIN("-",TRUE,_xlfn.XLOOKUP(VALUE(INDEX(_xlfn.TEXTSPLIT(B529,"-"),3)),'DN轉換表(必要)'!A:A,'DN轉換表(必要)'!B:B,,0),INDEX(_xlfn.TEXTSPLIT(B529,"-"),1),INDEX(_xlfn.TEXTSPLIT(B529,"-"),2),INDEX(_xlfn.TEXTSPLIT(B529,"-"),4),INDEX(_xlfn.TEXTSPLIT(B529,"-"),5)),_xlfn.TEXTJOIN("-",TRUE,_xlfn.XLOOKUP(VALUE(INDEX(_xlfn.TEXTSPLIT(B529,"-"),4)),'DN轉換表(必要)'!A:A,'DN轉換表(必要)'!B:B,,0),INDEX(_xlfn.TEXTSPLIT(B529,"-"),1),INDEX(_xlfn.TEXTSPLIT(B529,"-"),2),INDEX(_xlfn.TEXTSPLIT(B529,"-"),3),INDEX(_xlfn.TEXTSPLIT(B529,"-"),4),INDEX(_xlfn.TEXTSPLIT(B529,"-"),5)))</f>
        <v>2"-SH-1305-AA1E-NA</v>
      </c>
      <c r="F529" s="3" t="str">
        <f>IFERROR(_xlfn.XLOOKUP(_xlfn.CONCAT(表格1[[#This Row],[Series NO]],"_",SUBSTITUTE(F$1,"REV.","")),版本控制!$F:$F,版本控制!$C:$C,,0),"")</f>
        <v>04/22/'25</v>
      </c>
      <c r="G529" s="3" t="str">
        <f>IFERROR(_xlfn.XLOOKUP(_xlfn.CONCAT(表格1[[#This Row],[Series NO]],"_",SUBSTITUTE(G$1,"REV.","")),版本控制!$F:$F,版本控制!$C:$C,,0),"")</f>
        <v/>
      </c>
      <c r="H529" s="3" t="str">
        <f>IFERROR(_xlfn.XLOOKUP(_xlfn.CONCAT(表格1[[#This Row],[Series NO]],"_",SUBSTITUTE(H$1,"REV.","")),版本控制!$F:$F,版本控制!$C:$C,,0),"")</f>
        <v/>
      </c>
      <c r="I529" s="3" t="str">
        <f>IFERROR(_xlfn.XLOOKUP(_xlfn.CONCAT(表格1[[#This Row],[Series NO]],"_",SUBSTITUTE(I$1,"REV.","")),版本控制!$F:$F,版本控制!$C:$C,,0),"")</f>
        <v/>
      </c>
      <c r="J529" s="3" t="str">
        <f>IFERROR(_xlfn.XLOOKUP(_xlfn.CONCAT(表格1[[#This Row],[Series NO]],"_",SUBSTITUTE(J$1,"REV.","")),版本控制!$F:$F,版本控制!$C:$C,,0),"")</f>
        <v/>
      </c>
      <c r="K529" s="3" t="str" cm="1">
        <f t="array" ref="K529">INDEX(F$1:J$1,1,MATCH(1,1/($F529:J529&lt;&gt;"")))</f>
        <v>REV.1</v>
      </c>
      <c r="L529" s="3" t="str" cm="1">
        <f t="array" ref="L529">LOOKUP(2,1/($F529:J529&lt;&gt;""),$F529:J529)</f>
        <v>04/22/'25</v>
      </c>
      <c r="M529" s="3"/>
      <c r="N529" s="3" t="str">
        <f t="shared" si="20"/>
        <v>0525</v>
      </c>
      <c r="O529" s="28"/>
      <c r="P529" s="15"/>
      <c r="Q529" s="22" cm="1">
        <f t="array" ref="Q529">_xlfn.XLOOKUP(INDEX(_xlfn.TEXTSPLIT(表格1[[#This Row],[LINE   NUMBER]],"-"),1),'DN轉換表(必要)'!B:B,'DN轉換表(必要)'!C:C,,0)</f>
        <v>2</v>
      </c>
      <c r="R529" s="22" t="str" cm="1">
        <f t="array" ref="R529">IF(IFERROR(MATCH(INDEX(_xlfn.TEXTSPLIT(表格1[[#This Row],[LINE   NUMBER]],"-"),2),介質清單!I:I,0)&gt;=1,FALSE),"Trim",INDEX(_xlfn.TEXTSPLIT(表格1[[#This Row],[LINE   NUMBER]],"-"),2))</f>
        <v>SH</v>
      </c>
      <c r="S529" s="22" t="str" cm="1">
        <f t="array" ref="S52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1305</v>
      </c>
      <c r="T529" s="22" t="str" cm="1">
        <f t="array" ref="T529">IF(LEN(INDEX(_xlfn.TEXTSPLIT(表格1[[#This Row],[LINE   NUMBER]],"-"),4))=4,INDEX(_xlfn.TEXTSPLIT(表格1[[#This Row],[LINE   NUMBER]],"-"),4),IF(LEN(MID(E529,FIND("AA",E529,1),4))=4,MID(E529,FIND("AA",E529,1),4),"Wrong"))</f>
        <v>AA1E</v>
      </c>
      <c r="U529" s="22" t="str" cm="1">
        <f t="array" ref="U52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29" s="22" t="str">
        <f>_xlfn.XLOOKUP(表格1[[#This Row],[級數]],管道等级索引表!B:B,管道等级索引表!G:G,,0)</f>
        <v>TP304</v>
      </c>
      <c r="W529" s="22" t="s">
        <v>5</v>
      </c>
      <c r="X529" s="22"/>
      <c r="Y529" s="22"/>
      <c r="Z529" s="22" t="str">
        <f>_xlfn.CONCAT(表格1[[#This Row],[系統]],"-",表格1[[#This Row],[編號]])</f>
        <v>SH-1305</v>
      </c>
      <c r="AA529" s="22"/>
      <c r="AB52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2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29" s="24" t="str">
        <f>IFERROR(_xlfn.XLOOKUP(表格1[[#This Row],[Line_No]],管道特性一覽表!A:A,管道特性一覽表!P:P,,0),"")</f>
        <v/>
      </c>
      <c r="AE529" s="24" t="str" cm="1">
        <f t="array" ref="AE529">_xlfn.IFNA(_xlfn.XLOOKUP(表格1[[#This Row],[Series NO]],'依TP NO.篩選'!A:A,'依TP NO.篩選'!R:R,,0),_xlfn.XLOOKUP(VALUE(表格1[[#This Row],[Series NO]]),VALUE('依TP NO.篩選'!A:A),'依TP NO.篩選'!R:R,,0))</f>
        <v>TP-019</v>
      </c>
      <c r="AF529" s="24" t="str">
        <f>_xlfn.XLOOKUP(表格1[[#This Row],[系統]],介質清單!A:A,介質清單!B:B,,0)</f>
        <v>苟性鈉溶液</v>
      </c>
      <c r="AG529" s="25" t="str">
        <f>IFERROR(_xlfn.XLOOKUP(表格1[[#This Row],[Line_No]],管道特性一覽表!A:A,管道特性一覽表!R:R,,0),"")</f>
        <v/>
      </c>
      <c r="AH529" s="22" t="s">
        <v>3433</v>
      </c>
      <c r="AI529" s="24"/>
      <c r="AJ52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29" s="2" t="str" cm="1">
        <f t="array" ref="AK529">IFERROR(_xlfn.TEXTJOIN("-",TRUE,INDEX(_xlfn.TEXTSPLIT(B529,"-"),1),INDEX(_xlfn.TEXTSPLIT(B529,"-"),2),INDEX(_xlfn.TEXTSPLIT(B529,"-"),4),INDEX(_xlfn.TEXTSPLIT(B529,"-"),5)),_xlfn.TEXTJOIN("-",TRUE,_xlfn.XLOOKUP(VALUE(INDEX(_xlfn.TEXTSPLIT(B529,"-"),4)),'DN轉換表(必要)'!A:A,'DN轉換表(必要)'!B:B,,0),INDEX(_xlfn.TEXTSPLIT(B529,"-"),1),INDEX(_xlfn.TEXTSPLIT(B529,"-"),2),INDEX(_xlfn.TEXTSPLIT(B529,"-"),3),INDEX(_xlfn.TEXTSPLIT(B529,"-"),4),INDEX(_xlfn.TEXTSPLIT(B529,"-"),5)))</f>
        <v>SH-1305-AA1E-NA</v>
      </c>
      <c r="AL529" s="2" t="str">
        <f>IF(ISNUMBER(IFERROR(_xlfn.XLOOKUP(表格1[[#This Row],[Line_No]],'TEMP VALUE'!A:A,'DRAWING LIST'!A:A,,0),"")),"v","")</f>
        <v/>
      </c>
      <c r="AM529" s="2" t="str">
        <f>_xlfn.XLOOKUP(表格1[[#This Row],[Series NO]], 版本控制!$A:$A, 版本控制!$E:$E, , 0, -1)</f>
        <v>啟用</v>
      </c>
    </row>
    <row r="530" spans="1:39" hidden="1">
      <c r="A530" s="18">
        <f>'圖號清單-114.04.25'!A530</f>
        <v>526</v>
      </c>
      <c r="B530" s="14" t="str">
        <f>_xlfn.XLOOKUP(表格1[[#This Row],[Series NO]],'圖號清單-114.04.25'!A:A,'圖號清單-114.04.25'!B:B,,0)</f>
        <v>SH-1305-50-AA1E-NA-2</v>
      </c>
      <c r="C530" s="3" t="str">
        <f>COUNTIF($AK$2:AK530, AK530) &amp; "/" &amp; COUNTIF($AK$2:$AK$3003, AK530)</f>
        <v>2/3</v>
      </c>
      <c r="D530" s="3" t="str">
        <f t="shared" si="21"/>
        <v>SH-1305-50-AA1E-NA</v>
      </c>
      <c r="E530" s="14" t="str" cm="1">
        <f t="array" ref="E530">IFERROR(_xlfn.TEXTJOIN("-",TRUE,_xlfn.XLOOKUP(VALUE(INDEX(_xlfn.TEXTSPLIT(B530,"-"),3)),'DN轉換表(必要)'!A:A,'DN轉換表(必要)'!B:B,,0),INDEX(_xlfn.TEXTSPLIT(B530,"-"),1),INDEX(_xlfn.TEXTSPLIT(B530,"-"),2),INDEX(_xlfn.TEXTSPLIT(B530,"-"),4),INDEX(_xlfn.TEXTSPLIT(B530,"-"),5)),_xlfn.TEXTJOIN("-",TRUE,_xlfn.XLOOKUP(VALUE(INDEX(_xlfn.TEXTSPLIT(B530,"-"),4)),'DN轉換表(必要)'!A:A,'DN轉換表(必要)'!B:B,,0),INDEX(_xlfn.TEXTSPLIT(B530,"-"),1),INDEX(_xlfn.TEXTSPLIT(B530,"-"),2),INDEX(_xlfn.TEXTSPLIT(B530,"-"),3),INDEX(_xlfn.TEXTSPLIT(B530,"-"),4),INDEX(_xlfn.TEXTSPLIT(B530,"-"),5)))</f>
        <v>2"-SH-1305-AA1E-NA</v>
      </c>
      <c r="F530" s="3" t="str">
        <f>IFERROR(_xlfn.XLOOKUP(_xlfn.CONCAT(表格1[[#This Row],[Series NO]],"_",SUBSTITUTE(F$1,"REV.","")),版本控制!$F:$F,版本控制!$C:$C,,0),"")</f>
        <v>04/22/'25</v>
      </c>
      <c r="G530" s="3" t="str">
        <f>IFERROR(_xlfn.XLOOKUP(_xlfn.CONCAT(表格1[[#This Row],[Series NO]],"_",SUBSTITUTE(G$1,"REV.","")),版本控制!$F:$F,版本控制!$C:$C,,0),"")</f>
        <v/>
      </c>
      <c r="H530" s="3" t="str">
        <f>IFERROR(_xlfn.XLOOKUP(_xlfn.CONCAT(表格1[[#This Row],[Series NO]],"_",SUBSTITUTE(H$1,"REV.","")),版本控制!$F:$F,版本控制!$C:$C,,0),"")</f>
        <v/>
      </c>
      <c r="I530" s="3" t="str">
        <f>IFERROR(_xlfn.XLOOKUP(_xlfn.CONCAT(表格1[[#This Row],[Series NO]],"_",SUBSTITUTE(I$1,"REV.","")),版本控制!$F:$F,版本控制!$C:$C,,0),"")</f>
        <v/>
      </c>
      <c r="J530" s="3" t="str">
        <f>IFERROR(_xlfn.XLOOKUP(_xlfn.CONCAT(表格1[[#This Row],[Series NO]],"_",SUBSTITUTE(J$1,"REV.","")),版本控制!$F:$F,版本控制!$C:$C,,0),"")</f>
        <v/>
      </c>
      <c r="K530" s="3" t="str" cm="1">
        <f t="array" ref="K530">INDEX(F$1:J$1,1,MATCH(1,1/($F530:J530&lt;&gt;"")))</f>
        <v>REV.1</v>
      </c>
      <c r="L530" s="3" t="str" cm="1">
        <f t="array" ref="L530">LOOKUP(2,1/($F530:J530&lt;&gt;""),$F530:J530)</f>
        <v>04/22/'25</v>
      </c>
      <c r="M530" s="3"/>
      <c r="N530" s="3" t="str">
        <f t="shared" si="20"/>
        <v>0526</v>
      </c>
      <c r="O530" s="28"/>
      <c r="P530" s="15"/>
      <c r="Q530" s="22" cm="1">
        <f t="array" ref="Q530">_xlfn.XLOOKUP(INDEX(_xlfn.TEXTSPLIT(表格1[[#This Row],[LINE   NUMBER]],"-"),1),'DN轉換表(必要)'!B:B,'DN轉換表(必要)'!C:C,,0)</f>
        <v>2</v>
      </c>
      <c r="R530" s="22" t="str" cm="1">
        <f t="array" ref="R530">IF(IFERROR(MATCH(INDEX(_xlfn.TEXTSPLIT(表格1[[#This Row],[LINE   NUMBER]],"-"),2),介質清單!I:I,0)&gt;=1,FALSE),"Trim",INDEX(_xlfn.TEXTSPLIT(表格1[[#This Row],[LINE   NUMBER]],"-"),2))</f>
        <v>SH</v>
      </c>
      <c r="S530" s="22" t="str" cm="1">
        <f t="array" ref="S53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1305</v>
      </c>
      <c r="T530" s="22" t="str" cm="1">
        <f t="array" ref="T530">IF(LEN(INDEX(_xlfn.TEXTSPLIT(表格1[[#This Row],[LINE   NUMBER]],"-"),4))=4,INDEX(_xlfn.TEXTSPLIT(表格1[[#This Row],[LINE   NUMBER]],"-"),4),IF(LEN(MID(E530,FIND("AA",E530,1),4))=4,MID(E530,FIND("AA",E530,1),4),"Wrong"))</f>
        <v>AA1E</v>
      </c>
      <c r="U530" s="22" t="str" cm="1">
        <f t="array" ref="U53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30" s="22" t="str">
        <f>_xlfn.XLOOKUP(表格1[[#This Row],[級數]],管道等级索引表!B:B,管道等级索引表!G:G,,0)</f>
        <v>TP304</v>
      </c>
      <c r="W530" s="22" t="s">
        <v>5</v>
      </c>
      <c r="X530" s="22"/>
      <c r="Y530" s="22"/>
      <c r="Z530" s="22" t="str">
        <f>_xlfn.CONCAT(表格1[[#This Row],[系統]],"-",表格1[[#This Row],[編號]])</f>
        <v>SH-1305</v>
      </c>
      <c r="AA530" s="22"/>
      <c r="AB53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3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30" s="24" t="str">
        <f>IFERROR(_xlfn.XLOOKUP(表格1[[#This Row],[Line_No]],管道特性一覽表!A:A,管道特性一覽表!P:P,,0),"")</f>
        <v/>
      </c>
      <c r="AE530" s="24" t="str" cm="1">
        <f t="array" ref="AE530">_xlfn.IFNA(_xlfn.XLOOKUP(表格1[[#This Row],[Series NO]],'依TP NO.篩選'!A:A,'依TP NO.篩選'!R:R,,0),_xlfn.XLOOKUP(VALUE(表格1[[#This Row],[Series NO]]),VALUE('依TP NO.篩選'!A:A),'依TP NO.篩選'!R:R,,0))</f>
        <v>TP-019</v>
      </c>
      <c r="AF530" s="24" t="str">
        <f>_xlfn.XLOOKUP(表格1[[#This Row],[系統]],介質清單!A:A,介質清單!B:B,,0)</f>
        <v>苟性鈉溶液</v>
      </c>
      <c r="AG530" s="25" t="str">
        <f>IFERROR(_xlfn.XLOOKUP(表格1[[#This Row],[Line_No]],管道特性一覽表!A:A,管道特性一覽表!R:R,,0),"")</f>
        <v/>
      </c>
      <c r="AH530" s="22" t="s">
        <v>3433</v>
      </c>
      <c r="AI530" s="24"/>
      <c r="AJ53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30" s="2" t="str" cm="1">
        <f t="array" ref="AK530">IFERROR(_xlfn.TEXTJOIN("-",TRUE,INDEX(_xlfn.TEXTSPLIT(B530,"-"),1),INDEX(_xlfn.TEXTSPLIT(B530,"-"),2),INDEX(_xlfn.TEXTSPLIT(B530,"-"),4),INDEX(_xlfn.TEXTSPLIT(B530,"-"),5)),_xlfn.TEXTJOIN("-",TRUE,_xlfn.XLOOKUP(VALUE(INDEX(_xlfn.TEXTSPLIT(B530,"-"),4)),'DN轉換表(必要)'!A:A,'DN轉換表(必要)'!B:B,,0),INDEX(_xlfn.TEXTSPLIT(B530,"-"),1),INDEX(_xlfn.TEXTSPLIT(B530,"-"),2),INDEX(_xlfn.TEXTSPLIT(B530,"-"),3),INDEX(_xlfn.TEXTSPLIT(B530,"-"),4),INDEX(_xlfn.TEXTSPLIT(B530,"-"),5)))</f>
        <v>SH-1305-AA1E-NA</v>
      </c>
      <c r="AL530" s="2" t="str">
        <f>IF(ISNUMBER(IFERROR(_xlfn.XLOOKUP(表格1[[#This Row],[Line_No]],'TEMP VALUE'!A:A,'DRAWING LIST'!A:A,,0),"")),"v","")</f>
        <v/>
      </c>
      <c r="AM530" s="2" t="str">
        <f>_xlfn.XLOOKUP(表格1[[#This Row],[Series NO]], 版本控制!$A:$A, 版本控制!$E:$E, , 0, -1)</f>
        <v>啟用</v>
      </c>
    </row>
    <row r="531" spans="1:39" hidden="1">
      <c r="A531" s="18">
        <f>'圖號清單-114.04.25'!A531</f>
        <v>527</v>
      </c>
      <c r="B531" s="14" t="str">
        <f>_xlfn.XLOOKUP(表格1[[#This Row],[Series NO]],'圖號清單-114.04.25'!A:A,'圖號清單-114.04.25'!B:B,,0)</f>
        <v>SH-1305-50-AA1E-NA-3</v>
      </c>
      <c r="C531" s="3" t="str">
        <f>COUNTIF($AK$2:AK531, AK531) &amp; "/" &amp; COUNTIF($AK$2:$AK$3003, AK531)</f>
        <v>3/3</v>
      </c>
      <c r="D531" s="3" t="str">
        <f t="shared" si="21"/>
        <v>SH-1305-50-AA1E-NA</v>
      </c>
      <c r="E531" s="14" t="str" cm="1">
        <f t="array" ref="E531">IFERROR(_xlfn.TEXTJOIN("-",TRUE,_xlfn.XLOOKUP(VALUE(INDEX(_xlfn.TEXTSPLIT(B531,"-"),3)),'DN轉換表(必要)'!A:A,'DN轉換表(必要)'!B:B,,0),INDEX(_xlfn.TEXTSPLIT(B531,"-"),1),INDEX(_xlfn.TEXTSPLIT(B531,"-"),2),INDEX(_xlfn.TEXTSPLIT(B531,"-"),4),INDEX(_xlfn.TEXTSPLIT(B531,"-"),5)),_xlfn.TEXTJOIN("-",TRUE,_xlfn.XLOOKUP(VALUE(INDEX(_xlfn.TEXTSPLIT(B531,"-"),4)),'DN轉換表(必要)'!A:A,'DN轉換表(必要)'!B:B,,0),INDEX(_xlfn.TEXTSPLIT(B531,"-"),1),INDEX(_xlfn.TEXTSPLIT(B531,"-"),2),INDEX(_xlfn.TEXTSPLIT(B531,"-"),3),INDEX(_xlfn.TEXTSPLIT(B531,"-"),4),INDEX(_xlfn.TEXTSPLIT(B531,"-"),5)))</f>
        <v>2"-SH-1305-AA1E-NA</v>
      </c>
      <c r="F531" s="3" t="str">
        <f>IFERROR(_xlfn.XLOOKUP(_xlfn.CONCAT(表格1[[#This Row],[Series NO]],"_",SUBSTITUTE(F$1,"REV.","")),版本控制!$F:$F,版本控制!$C:$C,,0),"")</f>
        <v>04/22/'25</v>
      </c>
      <c r="G531" s="3" t="str">
        <f>IFERROR(_xlfn.XLOOKUP(_xlfn.CONCAT(表格1[[#This Row],[Series NO]],"_",SUBSTITUTE(G$1,"REV.","")),版本控制!$F:$F,版本控制!$C:$C,,0),"")</f>
        <v>06/17/'25</v>
      </c>
      <c r="H531" s="3" t="str">
        <f>IFERROR(_xlfn.XLOOKUP(_xlfn.CONCAT(表格1[[#This Row],[Series NO]],"_",SUBSTITUTE(H$1,"REV.","")),版本控制!$F:$F,版本控制!$C:$C,,0),"")</f>
        <v/>
      </c>
      <c r="I531" s="3" t="str">
        <f>IFERROR(_xlfn.XLOOKUP(_xlfn.CONCAT(表格1[[#This Row],[Series NO]],"_",SUBSTITUTE(I$1,"REV.","")),版本控制!$F:$F,版本控制!$C:$C,,0),"")</f>
        <v/>
      </c>
      <c r="J531" s="3" t="str">
        <f>IFERROR(_xlfn.XLOOKUP(_xlfn.CONCAT(表格1[[#This Row],[Series NO]],"_",SUBSTITUTE(J$1,"REV.","")),版本控制!$F:$F,版本控制!$C:$C,,0),"")</f>
        <v/>
      </c>
      <c r="K531" s="3" t="str" cm="1">
        <f t="array" ref="K531">INDEX(F$1:J$1,1,MATCH(1,1/($F531:J531&lt;&gt;"")))</f>
        <v>REV.2</v>
      </c>
      <c r="L531" s="3" t="str" cm="1">
        <f t="array" ref="L531">LOOKUP(2,1/($F531:J531&lt;&gt;""),$F531:J531)</f>
        <v>06/17/'25</v>
      </c>
      <c r="M531" s="3"/>
      <c r="N531" s="3" t="str">
        <f t="shared" si="20"/>
        <v>0527</v>
      </c>
      <c r="O531" s="28"/>
      <c r="P531" s="15"/>
      <c r="Q531" s="22" cm="1">
        <f t="array" ref="Q531">_xlfn.XLOOKUP(INDEX(_xlfn.TEXTSPLIT(表格1[[#This Row],[LINE   NUMBER]],"-"),1),'DN轉換表(必要)'!B:B,'DN轉換表(必要)'!C:C,,0)</f>
        <v>2</v>
      </c>
      <c r="R531" s="22" t="str" cm="1">
        <f t="array" ref="R531">IF(IFERROR(MATCH(INDEX(_xlfn.TEXTSPLIT(表格1[[#This Row],[LINE   NUMBER]],"-"),2),介質清單!I:I,0)&gt;=1,FALSE),"Trim",INDEX(_xlfn.TEXTSPLIT(表格1[[#This Row],[LINE   NUMBER]],"-"),2))</f>
        <v>SH</v>
      </c>
      <c r="S531" s="22" t="str" cm="1">
        <f t="array" ref="S53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1305</v>
      </c>
      <c r="T531" s="22" t="str" cm="1">
        <f t="array" ref="T531">IF(LEN(INDEX(_xlfn.TEXTSPLIT(表格1[[#This Row],[LINE   NUMBER]],"-"),4))=4,INDEX(_xlfn.TEXTSPLIT(表格1[[#This Row],[LINE   NUMBER]],"-"),4),IF(LEN(MID(E531,FIND("AA",E531,1),4))=4,MID(E531,FIND("AA",E531,1),4),"Wrong"))</f>
        <v>AA1E</v>
      </c>
      <c r="U531" s="22" t="str" cm="1">
        <f t="array" ref="U53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31" s="22" t="str">
        <f>_xlfn.XLOOKUP(表格1[[#This Row],[級數]],管道等级索引表!B:B,管道等级索引表!G:G,,0)</f>
        <v>TP304</v>
      </c>
      <c r="W531" s="22" t="s">
        <v>5</v>
      </c>
      <c r="X531" s="22"/>
      <c r="Y531" s="22"/>
      <c r="Z531" s="22" t="str">
        <f>_xlfn.CONCAT(表格1[[#This Row],[系統]],"-",表格1[[#This Row],[編號]])</f>
        <v>SH-1305</v>
      </c>
      <c r="AA531" s="22"/>
      <c r="AB53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3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31" s="24" t="str">
        <f>IFERROR(_xlfn.XLOOKUP(表格1[[#This Row],[Line_No]],管道特性一覽表!A:A,管道特性一覽表!P:P,,0),"")</f>
        <v/>
      </c>
      <c r="AE531" s="24" t="str" cm="1">
        <f t="array" ref="AE531">_xlfn.IFNA(_xlfn.XLOOKUP(表格1[[#This Row],[Series NO]],'依TP NO.篩選'!A:A,'依TP NO.篩選'!R:R,,0),_xlfn.XLOOKUP(VALUE(表格1[[#This Row],[Series NO]]),VALUE('依TP NO.篩選'!A:A),'依TP NO.篩選'!R:R,,0))</f>
        <v>TP-019</v>
      </c>
      <c r="AF531" s="24" t="str">
        <f>_xlfn.XLOOKUP(表格1[[#This Row],[系統]],介質清單!A:A,介質清單!B:B,,0)</f>
        <v>苟性鈉溶液</v>
      </c>
      <c r="AG531" s="25" t="str">
        <f>IFERROR(_xlfn.XLOOKUP(表格1[[#This Row],[Line_No]],管道特性一覽表!A:A,管道特性一覽表!R:R,,0),"")</f>
        <v/>
      </c>
      <c r="AH531" s="22" t="s">
        <v>3433</v>
      </c>
      <c r="AI531" s="24"/>
      <c r="AJ53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31" s="2" t="str" cm="1">
        <f t="array" ref="AK531">IFERROR(_xlfn.TEXTJOIN("-",TRUE,INDEX(_xlfn.TEXTSPLIT(B531,"-"),1),INDEX(_xlfn.TEXTSPLIT(B531,"-"),2),INDEX(_xlfn.TEXTSPLIT(B531,"-"),4),INDEX(_xlfn.TEXTSPLIT(B531,"-"),5)),_xlfn.TEXTJOIN("-",TRUE,_xlfn.XLOOKUP(VALUE(INDEX(_xlfn.TEXTSPLIT(B531,"-"),4)),'DN轉換表(必要)'!A:A,'DN轉換表(必要)'!B:B,,0),INDEX(_xlfn.TEXTSPLIT(B531,"-"),1),INDEX(_xlfn.TEXTSPLIT(B531,"-"),2),INDEX(_xlfn.TEXTSPLIT(B531,"-"),3),INDEX(_xlfn.TEXTSPLIT(B531,"-"),4),INDEX(_xlfn.TEXTSPLIT(B531,"-"),5)))</f>
        <v>SH-1305-AA1E-NA</v>
      </c>
      <c r="AL531" s="2" t="str">
        <f>IF(ISNUMBER(IFERROR(_xlfn.XLOOKUP(表格1[[#This Row],[Line_No]],'TEMP VALUE'!A:A,'DRAWING LIST'!A:A,,0),"")),"v","")</f>
        <v/>
      </c>
      <c r="AM531" s="2" t="str">
        <f>_xlfn.XLOOKUP(表格1[[#This Row],[Series NO]], 版本控制!$A:$A, 版本控制!$E:$E, , 0, -1)</f>
        <v>啟用</v>
      </c>
    </row>
    <row r="532" spans="1:39" hidden="1">
      <c r="A532" s="18">
        <f>'圖號清單-114.04.25'!A532</f>
        <v>528</v>
      </c>
      <c r="B532" s="14" t="str">
        <f>_xlfn.XLOOKUP(表格1[[#This Row],[Series NO]],'圖號清單-114.04.25'!A:A,'圖號清單-114.04.25'!B:B,,0)</f>
        <v>SH-1401-80-AA1E-NA-1</v>
      </c>
      <c r="C532" s="3" t="str">
        <f>COUNTIF($AK$2:AK532, AK532) &amp; "/" &amp; COUNTIF($AK$2:$AK$3003, AK532)</f>
        <v>1/2</v>
      </c>
      <c r="D532" s="3" t="str">
        <f t="shared" si="21"/>
        <v>SH-1401-80-AA1E-NA</v>
      </c>
      <c r="E532" s="14" t="str" cm="1">
        <f t="array" ref="E532">IFERROR(_xlfn.TEXTJOIN("-",TRUE,_xlfn.XLOOKUP(VALUE(INDEX(_xlfn.TEXTSPLIT(B532,"-"),3)),'DN轉換表(必要)'!A:A,'DN轉換表(必要)'!B:B,,0),INDEX(_xlfn.TEXTSPLIT(B532,"-"),1),INDEX(_xlfn.TEXTSPLIT(B532,"-"),2),INDEX(_xlfn.TEXTSPLIT(B532,"-"),4),INDEX(_xlfn.TEXTSPLIT(B532,"-"),5)),_xlfn.TEXTJOIN("-",TRUE,_xlfn.XLOOKUP(VALUE(INDEX(_xlfn.TEXTSPLIT(B532,"-"),4)),'DN轉換表(必要)'!A:A,'DN轉換表(必要)'!B:B,,0),INDEX(_xlfn.TEXTSPLIT(B532,"-"),1),INDEX(_xlfn.TEXTSPLIT(B532,"-"),2),INDEX(_xlfn.TEXTSPLIT(B532,"-"),3),INDEX(_xlfn.TEXTSPLIT(B532,"-"),4),INDEX(_xlfn.TEXTSPLIT(B532,"-"),5)))</f>
        <v>3"-SH-1401-AA1E-NA</v>
      </c>
      <c r="F532" s="3" t="str">
        <f>IFERROR(_xlfn.XLOOKUP(_xlfn.CONCAT(表格1[[#This Row],[Series NO]],"_",SUBSTITUTE(F$1,"REV.","")),版本控制!$F:$F,版本控制!$C:$C,,0),"")</f>
        <v>04/22/'25</v>
      </c>
      <c r="G532" s="3" t="str">
        <f>IFERROR(_xlfn.XLOOKUP(_xlfn.CONCAT(表格1[[#This Row],[Series NO]],"_",SUBSTITUTE(G$1,"REV.","")),版本控制!$F:$F,版本控制!$C:$C,,0),"")</f>
        <v/>
      </c>
      <c r="H532" s="3" t="str">
        <f>IFERROR(_xlfn.XLOOKUP(_xlfn.CONCAT(表格1[[#This Row],[Series NO]],"_",SUBSTITUTE(H$1,"REV.","")),版本控制!$F:$F,版本控制!$C:$C,,0),"")</f>
        <v/>
      </c>
      <c r="I532" s="3" t="str">
        <f>IFERROR(_xlfn.XLOOKUP(_xlfn.CONCAT(表格1[[#This Row],[Series NO]],"_",SUBSTITUTE(I$1,"REV.","")),版本控制!$F:$F,版本控制!$C:$C,,0),"")</f>
        <v/>
      </c>
      <c r="J532" s="3" t="str">
        <f>IFERROR(_xlfn.XLOOKUP(_xlfn.CONCAT(表格1[[#This Row],[Series NO]],"_",SUBSTITUTE(J$1,"REV.","")),版本控制!$F:$F,版本控制!$C:$C,,0),"")</f>
        <v/>
      </c>
      <c r="K532" s="3" t="str" cm="1">
        <f t="array" ref="K532">INDEX(F$1:J$1,1,MATCH(1,1/($F532:J532&lt;&gt;"")))</f>
        <v>REV.1</v>
      </c>
      <c r="L532" s="3" t="str" cm="1">
        <f t="array" ref="L532">LOOKUP(2,1/($F532:J532&lt;&gt;""),$F532:J532)</f>
        <v>04/22/'25</v>
      </c>
      <c r="M532" s="3"/>
      <c r="N532" s="3" t="str">
        <f t="shared" si="20"/>
        <v>0528</v>
      </c>
      <c r="O532" s="28"/>
      <c r="P532" s="15"/>
      <c r="Q532" s="22" cm="1">
        <f t="array" ref="Q532">_xlfn.XLOOKUP(INDEX(_xlfn.TEXTSPLIT(表格1[[#This Row],[LINE   NUMBER]],"-"),1),'DN轉換表(必要)'!B:B,'DN轉換表(必要)'!C:C,,0)</f>
        <v>3</v>
      </c>
      <c r="R532" s="22" t="str" cm="1">
        <f t="array" ref="R532">IF(IFERROR(MATCH(INDEX(_xlfn.TEXTSPLIT(表格1[[#This Row],[LINE   NUMBER]],"-"),2),介質清單!I:I,0)&gt;=1,FALSE),"Trim",INDEX(_xlfn.TEXTSPLIT(表格1[[#This Row],[LINE   NUMBER]],"-"),2))</f>
        <v>SH</v>
      </c>
      <c r="S532" s="22" t="str" cm="1">
        <f t="array" ref="S53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1401</v>
      </c>
      <c r="T532" s="22" t="str" cm="1">
        <f t="array" ref="T532">IF(LEN(INDEX(_xlfn.TEXTSPLIT(表格1[[#This Row],[LINE   NUMBER]],"-"),4))=4,INDEX(_xlfn.TEXTSPLIT(表格1[[#This Row],[LINE   NUMBER]],"-"),4),IF(LEN(MID(E532,FIND("AA",E532,1),4))=4,MID(E532,FIND("AA",E532,1),4),"Wrong"))</f>
        <v>AA1E</v>
      </c>
      <c r="U532" s="22" t="str" cm="1">
        <f t="array" ref="U53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32" s="22" t="str">
        <f>_xlfn.XLOOKUP(表格1[[#This Row],[級數]],管道等级索引表!B:B,管道等级索引表!G:G,,0)</f>
        <v>TP304</v>
      </c>
      <c r="W532" s="22" t="s">
        <v>5</v>
      </c>
      <c r="X532" s="22"/>
      <c r="Y532" s="22"/>
      <c r="Z532" s="22" t="str">
        <f>_xlfn.CONCAT(表格1[[#This Row],[系統]],"-",表格1[[#This Row],[編號]])</f>
        <v>SH-1401</v>
      </c>
      <c r="AA532" s="22"/>
      <c r="AB53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3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32" s="24" t="str">
        <f>IFERROR(_xlfn.XLOOKUP(表格1[[#This Row],[Line_No]],管道特性一覽表!A:A,管道特性一覽表!P:P,,0),"")</f>
        <v>水</v>
      </c>
      <c r="AE532" s="24" t="str" cm="1">
        <f t="array" ref="AE532">_xlfn.IFNA(_xlfn.XLOOKUP(表格1[[#This Row],[Series NO]],'依TP NO.篩選'!A:A,'依TP NO.篩選'!R:R,,0),_xlfn.XLOOKUP(VALUE(表格1[[#This Row],[Series NO]]),VALUE('依TP NO.篩選'!A:A),'依TP NO.篩選'!R:R,,0))</f>
        <v>TP-017</v>
      </c>
      <c r="AF532" s="24" t="str">
        <f>_xlfn.XLOOKUP(表格1[[#This Row],[系統]],介質清單!A:A,介質清單!B:B,,0)</f>
        <v>苟性鈉溶液</v>
      </c>
      <c r="AG532" s="25">
        <f>IFERROR(_xlfn.XLOOKUP(表格1[[#This Row],[Line_No]],管道特性一覽表!A:A,管道特性一覽表!R:R,,0),"")</f>
        <v>0.05</v>
      </c>
      <c r="AH532" s="22" t="s">
        <v>3433</v>
      </c>
      <c r="AI532" s="24"/>
      <c r="AJ53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32" s="2" t="str" cm="1">
        <f t="array" ref="AK532">IFERROR(_xlfn.TEXTJOIN("-",TRUE,INDEX(_xlfn.TEXTSPLIT(B532,"-"),1),INDEX(_xlfn.TEXTSPLIT(B532,"-"),2),INDEX(_xlfn.TEXTSPLIT(B532,"-"),4),INDEX(_xlfn.TEXTSPLIT(B532,"-"),5)),_xlfn.TEXTJOIN("-",TRUE,_xlfn.XLOOKUP(VALUE(INDEX(_xlfn.TEXTSPLIT(B532,"-"),4)),'DN轉換表(必要)'!A:A,'DN轉換表(必要)'!B:B,,0),INDEX(_xlfn.TEXTSPLIT(B532,"-"),1),INDEX(_xlfn.TEXTSPLIT(B532,"-"),2),INDEX(_xlfn.TEXTSPLIT(B532,"-"),3),INDEX(_xlfn.TEXTSPLIT(B532,"-"),4),INDEX(_xlfn.TEXTSPLIT(B532,"-"),5)))</f>
        <v>SH-1401-AA1E-NA</v>
      </c>
      <c r="AL532" s="2" t="str">
        <f>IF(ISNUMBER(IFERROR(_xlfn.XLOOKUP(表格1[[#This Row],[Line_No]],'TEMP VALUE'!A:A,'DRAWING LIST'!A:A,,0),"")),"v","")</f>
        <v/>
      </c>
      <c r="AM532" s="2" t="str">
        <f>_xlfn.XLOOKUP(表格1[[#This Row],[Series NO]], 版本控制!$A:$A, 版本控制!$E:$E, , 0, -1)</f>
        <v>啟用</v>
      </c>
    </row>
    <row r="533" spans="1:39" hidden="1">
      <c r="A533" s="18">
        <f>'圖號清單-114.04.25'!A533</f>
        <v>529</v>
      </c>
      <c r="B533" s="14" t="str">
        <f>_xlfn.XLOOKUP(表格1[[#This Row],[Series NO]],'圖號清單-114.04.25'!A:A,'圖號清單-114.04.25'!B:B,,0)</f>
        <v>SH-1401-80-AA1E-NA-2</v>
      </c>
      <c r="C533" s="3" t="str">
        <f>COUNTIF($AK$2:AK533, AK533) &amp; "/" &amp; COUNTIF($AK$2:$AK$3003, AK533)</f>
        <v>2/2</v>
      </c>
      <c r="D533" s="3" t="str">
        <f t="shared" si="21"/>
        <v>SH-1401-80-AA1E-NA</v>
      </c>
      <c r="E533" s="14" t="str" cm="1">
        <f t="array" ref="E533">IFERROR(_xlfn.TEXTJOIN("-",TRUE,_xlfn.XLOOKUP(VALUE(INDEX(_xlfn.TEXTSPLIT(B533,"-"),3)),'DN轉換表(必要)'!A:A,'DN轉換表(必要)'!B:B,,0),INDEX(_xlfn.TEXTSPLIT(B533,"-"),1),INDEX(_xlfn.TEXTSPLIT(B533,"-"),2),INDEX(_xlfn.TEXTSPLIT(B533,"-"),4),INDEX(_xlfn.TEXTSPLIT(B533,"-"),5)),_xlfn.TEXTJOIN("-",TRUE,_xlfn.XLOOKUP(VALUE(INDEX(_xlfn.TEXTSPLIT(B533,"-"),4)),'DN轉換表(必要)'!A:A,'DN轉換表(必要)'!B:B,,0),INDEX(_xlfn.TEXTSPLIT(B533,"-"),1),INDEX(_xlfn.TEXTSPLIT(B533,"-"),2),INDEX(_xlfn.TEXTSPLIT(B533,"-"),3),INDEX(_xlfn.TEXTSPLIT(B533,"-"),4),INDEX(_xlfn.TEXTSPLIT(B533,"-"),5)))</f>
        <v>3"-SH-1401-AA1E-NA</v>
      </c>
      <c r="F533" s="3" t="str">
        <f>IFERROR(_xlfn.XLOOKUP(_xlfn.CONCAT(表格1[[#This Row],[Series NO]],"_",SUBSTITUTE(F$1,"REV.","")),版本控制!$F:$F,版本控制!$C:$C,,0),"")</f>
        <v>04/22/'25</v>
      </c>
      <c r="G533" s="3" t="str">
        <f>IFERROR(_xlfn.XLOOKUP(_xlfn.CONCAT(表格1[[#This Row],[Series NO]],"_",SUBSTITUTE(G$1,"REV.","")),版本控制!$F:$F,版本控制!$C:$C,,0),"")</f>
        <v/>
      </c>
      <c r="H533" s="3" t="str">
        <f>IFERROR(_xlfn.XLOOKUP(_xlfn.CONCAT(表格1[[#This Row],[Series NO]],"_",SUBSTITUTE(H$1,"REV.","")),版本控制!$F:$F,版本控制!$C:$C,,0),"")</f>
        <v/>
      </c>
      <c r="I533" s="3" t="str">
        <f>IFERROR(_xlfn.XLOOKUP(_xlfn.CONCAT(表格1[[#This Row],[Series NO]],"_",SUBSTITUTE(I$1,"REV.","")),版本控制!$F:$F,版本控制!$C:$C,,0),"")</f>
        <v/>
      </c>
      <c r="J533" s="3" t="str">
        <f>IFERROR(_xlfn.XLOOKUP(_xlfn.CONCAT(表格1[[#This Row],[Series NO]],"_",SUBSTITUTE(J$1,"REV.","")),版本控制!$F:$F,版本控制!$C:$C,,0),"")</f>
        <v/>
      </c>
      <c r="K533" s="3" t="str" cm="1">
        <f t="array" ref="K533">INDEX(F$1:J$1,1,MATCH(1,1/($F533:J533&lt;&gt;"")))</f>
        <v>REV.1</v>
      </c>
      <c r="L533" s="3" t="str" cm="1">
        <f t="array" ref="L533">LOOKUP(2,1/($F533:J533&lt;&gt;""),$F533:J533)</f>
        <v>04/22/'25</v>
      </c>
      <c r="M533" s="3"/>
      <c r="N533" s="12" t="str">
        <f t="shared" si="20"/>
        <v>0529</v>
      </c>
      <c r="O533" s="28"/>
      <c r="P533" s="15"/>
      <c r="Q533" s="22" cm="1">
        <f t="array" ref="Q533">_xlfn.XLOOKUP(INDEX(_xlfn.TEXTSPLIT(表格1[[#This Row],[LINE   NUMBER]],"-"),1),'DN轉換表(必要)'!B:B,'DN轉換表(必要)'!C:C,,0)</f>
        <v>3</v>
      </c>
      <c r="R533" s="22" t="str" cm="1">
        <f t="array" ref="R533">IF(IFERROR(MATCH(INDEX(_xlfn.TEXTSPLIT(表格1[[#This Row],[LINE   NUMBER]],"-"),2),介質清單!I:I,0)&gt;=1,FALSE),"Trim",INDEX(_xlfn.TEXTSPLIT(表格1[[#This Row],[LINE   NUMBER]],"-"),2))</f>
        <v>SH</v>
      </c>
      <c r="S533" s="22" t="str" cm="1">
        <f t="array" ref="S53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1401</v>
      </c>
      <c r="T533" s="22" t="str" cm="1">
        <f t="array" ref="T533">IF(LEN(INDEX(_xlfn.TEXTSPLIT(表格1[[#This Row],[LINE   NUMBER]],"-"),4))=4,INDEX(_xlfn.TEXTSPLIT(表格1[[#This Row],[LINE   NUMBER]],"-"),4),IF(LEN(MID(E533,FIND("AA",E533,1),4))=4,MID(E533,FIND("AA",E533,1),4),"Wrong"))</f>
        <v>AA1E</v>
      </c>
      <c r="U533" s="22" t="str" cm="1">
        <f t="array" ref="U53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33" s="22" t="str">
        <f>_xlfn.XLOOKUP(表格1[[#This Row],[級數]],管道等级索引表!B:B,管道等级索引表!G:G,,0)</f>
        <v>TP304</v>
      </c>
      <c r="W533" s="22" t="s">
        <v>5</v>
      </c>
      <c r="X533" s="22"/>
      <c r="Y533" s="22"/>
      <c r="Z533" s="22" t="str">
        <f>_xlfn.CONCAT(表格1[[#This Row],[系統]],"-",表格1[[#This Row],[編號]])</f>
        <v>SH-1401</v>
      </c>
      <c r="AA533" s="22"/>
      <c r="AB53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3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33" s="24" t="str">
        <f>IFERROR(_xlfn.XLOOKUP(表格1[[#This Row],[Line_No]],管道特性一覽表!A:A,管道特性一覽表!P:P,,0),"")</f>
        <v>水</v>
      </c>
      <c r="AE533" s="24" t="str" cm="1">
        <f t="array" ref="AE533">_xlfn.IFNA(_xlfn.XLOOKUP(表格1[[#This Row],[Series NO]],'依TP NO.篩選'!A:A,'依TP NO.篩選'!R:R,,0),_xlfn.XLOOKUP(VALUE(表格1[[#This Row],[Series NO]]),VALUE('依TP NO.篩選'!A:A),'依TP NO.篩選'!R:R,,0))</f>
        <v>TP-017</v>
      </c>
      <c r="AF533" s="24" t="str">
        <f>_xlfn.XLOOKUP(表格1[[#This Row],[系統]],介質清單!A:A,介質清單!B:B,,0)</f>
        <v>苟性鈉溶液</v>
      </c>
      <c r="AG533" s="25">
        <f>IFERROR(_xlfn.XLOOKUP(表格1[[#This Row],[Line_No]],管道特性一覽表!A:A,管道特性一覽表!R:R,,0),"")</f>
        <v>0.05</v>
      </c>
      <c r="AH533" s="22" t="s">
        <v>3433</v>
      </c>
      <c r="AI533" s="24"/>
      <c r="AJ53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33" s="2" t="str" cm="1">
        <f t="array" ref="AK533">IFERROR(_xlfn.TEXTJOIN("-",TRUE,INDEX(_xlfn.TEXTSPLIT(B533,"-"),1),INDEX(_xlfn.TEXTSPLIT(B533,"-"),2),INDEX(_xlfn.TEXTSPLIT(B533,"-"),4),INDEX(_xlfn.TEXTSPLIT(B533,"-"),5)),_xlfn.TEXTJOIN("-",TRUE,_xlfn.XLOOKUP(VALUE(INDEX(_xlfn.TEXTSPLIT(B533,"-"),4)),'DN轉換表(必要)'!A:A,'DN轉換表(必要)'!B:B,,0),INDEX(_xlfn.TEXTSPLIT(B533,"-"),1),INDEX(_xlfn.TEXTSPLIT(B533,"-"),2),INDEX(_xlfn.TEXTSPLIT(B533,"-"),3),INDEX(_xlfn.TEXTSPLIT(B533,"-"),4),INDEX(_xlfn.TEXTSPLIT(B533,"-"),5)))</f>
        <v>SH-1401-AA1E-NA</v>
      </c>
      <c r="AL533" s="2" t="str">
        <f>IF(ISNUMBER(IFERROR(_xlfn.XLOOKUP(表格1[[#This Row],[Line_No]],'TEMP VALUE'!A:A,'DRAWING LIST'!A:A,,0),"")),"v","")</f>
        <v/>
      </c>
      <c r="AM533" s="2" t="str">
        <f>_xlfn.XLOOKUP(表格1[[#This Row],[Series NO]], 版本控制!$A:$A, 版本控制!$E:$E, , 0, -1)</f>
        <v>啟用</v>
      </c>
    </row>
    <row r="534" spans="1:39" hidden="1">
      <c r="A534" s="18">
        <f>'圖號清單-114.04.25'!A534</f>
        <v>530</v>
      </c>
      <c r="B534" s="14" t="str">
        <f>_xlfn.XLOOKUP(表格1[[#This Row],[Series NO]],'圖號清單-114.04.25'!A:A,'圖號清單-114.04.25'!B:B,,0)</f>
        <v>SH-1402-40-AA1E-NA</v>
      </c>
      <c r="C534" s="3" t="str">
        <f>COUNTIF($AK$2:AK534, AK534) &amp; "/" &amp; COUNTIF($AK$2:$AK$3003, AK534)</f>
        <v>1/1</v>
      </c>
      <c r="D534" s="3" t="str">
        <f t="shared" si="21"/>
        <v>SH-1402-40-AA1E-NA</v>
      </c>
      <c r="E534" s="14" t="str" cm="1">
        <f t="array" ref="E534">IFERROR(_xlfn.TEXTJOIN("-",TRUE,_xlfn.XLOOKUP(VALUE(INDEX(_xlfn.TEXTSPLIT(B534,"-"),3)),'DN轉換表(必要)'!A:A,'DN轉換表(必要)'!B:B,,0),INDEX(_xlfn.TEXTSPLIT(B534,"-"),1),INDEX(_xlfn.TEXTSPLIT(B534,"-"),2),INDEX(_xlfn.TEXTSPLIT(B534,"-"),4),INDEX(_xlfn.TEXTSPLIT(B534,"-"),5)),_xlfn.TEXTJOIN("-",TRUE,_xlfn.XLOOKUP(VALUE(INDEX(_xlfn.TEXTSPLIT(B534,"-"),4)),'DN轉換表(必要)'!A:A,'DN轉換表(必要)'!B:B,,0),INDEX(_xlfn.TEXTSPLIT(B534,"-"),1),INDEX(_xlfn.TEXTSPLIT(B534,"-"),2),INDEX(_xlfn.TEXTSPLIT(B534,"-"),3),INDEX(_xlfn.TEXTSPLIT(B534,"-"),4),INDEX(_xlfn.TEXTSPLIT(B534,"-"),5)))</f>
        <v>1 1/2"-SH-1402-AA1E-NA</v>
      </c>
      <c r="F534" s="3" t="str">
        <f>IFERROR(_xlfn.XLOOKUP(_xlfn.CONCAT(表格1[[#This Row],[Series NO]],"_",SUBSTITUTE(F$1,"REV.","")),版本控制!$F:$F,版本控制!$C:$C,,0),"")</f>
        <v>04/22/'25</v>
      </c>
      <c r="G534" s="3" t="str">
        <f>IFERROR(_xlfn.XLOOKUP(_xlfn.CONCAT(表格1[[#This Row],[Series NO]],"_",SUBSTITUTE(G$1,"REV.","")),版本控制!$F:$F,版本控制!$C:$C,,0),"")</f>
        <v>06/17/'25</v>
      </c>
      <c r="H534" s="3" t="str">
        <f>IFERROR(_xlfn.XLOOKUP(_xlfn.CONCAT(表格1[[#This Row],[Series NO]],"_",SUBSTITUTE(H$1,"REV.","")),版本控制!$F:$F,版本控制!$C:$C,,0),"")</f>
        <v/>
      </c>
      <c r="I534" s="3" t="str">
        <f>IFERROR(_xlfn.XLOOKUP(_xlfn.CONCAT(表格1[[#This Row],[Series NO]],"_",SUBSTITUTE(I$1,"REV.","")),版本控制!$F:$F,版本控制!$C:$C,,0),"")</f>
        <v/>
      </c>
      <c r="J534" s="3" t="str">
        <f>IFERROR(_xlfn.XLOOKUP(_xlfn.CONCAT(表格1[[#This Row],[Series NO]],"_",SUBSTITUTE(J$1,"REV.","")),版本控制!$F:$F,版本控制!$C:$C,,0),"")</f>
        <v/>
      </c>
      <c r="K534" s="3" t="str" cm="1">
        <f t="array" ref="K534">INDEX(F$1:J$1,1,MATCH(1,1/($F534:J534&lt;&gt;"")))</f>
        <v>REV.2</v>
      </c>
      <c r="L534" s="3" t="str" cm="1">
        <f t="array" ref="L534">LOOKUP(2,1/($F534:J534&lt;&gt;""),$F534:J534)</f>
        <v>06/17/'25</v>
      </c>
      <c r="M534" s="3"/>
      <c r="N534" s="12" t="str">
        <f t="shared" si="20"/>
        <v>0530</v>
      </c>
      <c r="O534" s="28"/>
      <c r="P534" s="15"/>
      <c r="Q534" s="22" cm="1">
        <f t="array" ref="Q534">_xlfn.XLOOKUP(INDEX(_xlfn.TEXTSPLIT(表格1[[#This Row],[LINE   NUMBER]],"-"),1),'DN轉換表(必要)'!B:B,'DN轉換表(必要)'!C:C,,0)</f>
        <v>1.5</v>
      </c>
      <c r="R534" s="22" t="str" cm="1">
        <f t="array" ref="R534">IF(IFERROR(MATCH(INDEX(_xlfn.TEXTSPLIT(表格1[[#This Row],[LINE   NUMBER]],"-"),2),介質清單!I:I,0)&gt;=1,FALSE),"Trim",INDEX(_xlfn.TEXTSPLIT(表格1[[#This Row],[LINE   NUMBER]],"-"),2))</f>
        <v>SH</v>
      </c>
      <c r="S534" s="22" t="str" cm="1">
        <f t="array" ref="S53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1402</v>
      </c>
      <c r="T534" s="22" t="str" cm="1">
        <f t="array" ref="T534">IF(LEN(INDEX(_xlfn.TEXTSPLIT(表格1[[#This Row],[LINE   NUMBER]],"-"),4))=4,INDEX(_xlfn.TEXTSPLIT(表格1[[#This Row],[LINE   NUMBER]],"-"),4),IF(LEN(MID(E534,FIND("AA",E534,1),4))=4,MID(E534,FIND("AA",E534,1),4),"Wrong"))</f>
        <v>AA1E</v>
      </c>
      <c r="U534" s="22" t="str" cm="1">
        <f t="array" ref="U53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34" s="22" t="str">
        <f>_xlfn.XLOOKUP(表格1[[#This Row],[級數]],管道等级索引表!B:B,管道等级索引表!G:G,,0)</f>
        <v>TP304</v>
      </c>
      <c r="W534" s="22" t="s">
        <v>5</v>
      </c>
      <c r="X534" s="22"/>
      <c r="Y534" s="22"/>
      <c r="Z534" s="22" t="str">
        <f>_xlfn.CONCAT(表格1[[#This Row],[系統]],"-",表格1[[#This Row],[編號]])</f>
        <v>SH-1402</v>
      </c>
      <c r="AA534" s="22"/>
      <c r="AB53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3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34" s="24" t="str">
        <f>IFERROR(_xlfn.XLOOKUP(表格1[[#This Row],[Line_No]],管道特性一覽表!A:A,管道特性一覽表!P:P,,0),"")</f>
        <v>水</v>
      </c>
      <c r="AE534" s="24" t="str" cm="1">
        <f t="array" ref="AE534">_xlfn.IFNA(_xlfn.XLOOKUP(表格1[[#This Row],[Series NO]],'依TP NO.篩選'!A:A,'依TP NO.篩選'!R:R,,0),_xlfn.XLOOKUP(VALUE(表格1[[#This Row],[Series NO]]),VALUE('依TP NO.篩選'!A:A),'依TP NO.篩選'!R:R,,0))</f>
        <v>TP-016</v>
      </c>
      <c r="AF534" s="24" t="str">
        <f>_xlfn.XLOOKUP(表格1[[#This Row],[系統]],介質清單!A:A,介質清單!B:B,,0)</f>
        <v>苟性鈉溶液</v>
      </c>
      <c r="AG534" s="25">
        <f>IFERROR(_xlfn.XLOOKUP(表格1[[#This Row],[Line_No]],管道特性一覽表!A:A,管道特性一覽表!R:R,,0),"")</f>
        <v>0.05</v>
      </c>
      <c r="AH534" s="22" t="s">
        <v>3433</v>
      </c>
      <c r="AI534" s="24"/>
      <c r="AJ53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34" s="2" t="str" cm="1">
        <f t="array" ref="AK534">IFERROR(_xlfn.TEXTJOIN("-",TRUE,INDEX(_xlfn.TEXTSPLIT(B534,"-"),1),INDEX(_xlfn.TEXTSPLIT(B534,"-"),2),INDEX(_xlfn.TEXTSPLIT(B534,"-"),4),INDEX(_xlfn.TEXTSPLIT(B534,"-"),5)),_xlfn.TEXTJOIN("-",TRUE,_xlfn.XLOOKUP(VALUE(INDEX(_xlfn.TEXTSPLIT(B534,"-"),4)),'DN轉換表(必要)'!A:A,'DN轉換表(必要)'!B:B,,0),INDEX(_xlfn.TEXTSPLIT(B534,"-"),1),INDEX(_xlfn.TEXTSPLIT(B534,"-"),2),INDEX(_xlfn.TEXTSPLIT(B534,"-"),3),INDEX(_xlfn.TEXTSPLIT(B534,"-"),4),INDEX(_xlfn.TEXTSPLIT(B534,"-"),5)))</f>
        <v>SH-1402-AA1E-NA</v>
      </c>
      <c r="AL534" s="2" t="str">
        <f>IF(ISNUMBER(IFERROR(_xlfn.XLOOKUP(表格1[[#This Row],[Line_No]],'TEMP VALUE'!A:A,'DRAWING LIST'!A:A,,0),"")),"v","")</f>
        <v/>
      </c>
      <c r="AM534" s="2" t="str">
        <f>_xlfn.XLOOKUP(表格1[[#This Row],[Series NO]], 版本控制!$A:$A, 版本控制!$E:$E, , 0, -1)</f>
        <v>啟用</v>
      </c>
    </row>
    <row r="535" spans="1:39" hidden="1">
      <c r="A535" s="18">
        <f>'圖號清單-114.04.25'!A535</f>
        <v>531</v>
      </c>
      <c r="B535" s="14" t="str">
        <f>_xlfn.XLOOKUP(表格1[[#This Row],[Series NO]],'圖號清單-114.04.25'!A:A,'圖號清單-114.04.25'!B:B,,0)</f>
        <v>SH-1403-25-AA1E-NA-1</v>
      </c>
      <c r="C535" s="3" t="str">
        <f>COUNTIF($AK$2:AK535, AK535) &amp; "/" &amp; COUNTIF($AK$2:$AK$3003, AK535)</f>
        <v>1/2</v>
      </c>
      <c r="D535" s="3" t="str">
        <f t="shared" si="21"/>
        <v>SH-1403-25-AA1E-NA</v>
      </c>
      <c r="E535" s="14" t="str" cm="1">
        <f t="array" ref="E535">IFERROR(_xlfn.TEXTJOIN("-",TRUE,_xlfn.XLOOKUP(VALUE(INDEX(_xlfn.TEXTSPLIT(B535,"-"),3)),'DN轉換表(必要)'!A:A,'DN轉換表(必要)'!B:B,,0),INDEX(_xlfn.TEXTSPLIT(B535,"-"),1),INDEX(_xlfn.TEXTSPLIT(B535,"-"),2),INDEX(_xlfn.TEXTSPLIT(B535,"-"),4),INDEX(_xlfn.TEXTSPLIT(B535,"-"),5)),_xlfn.TEXTJOIN("-",TRUE,_xlfn.XLOOKUP(VALUE(INDEX(_xlfn.TEXTSPLIT(B535,"-"),4)),'DN轉換表(必要)'!A:A,'DN轉換表(必要)'!B:B,,0),INDEX(_xlfn.TEXTSPLIT(B535,"-"),1),INDEX(_xlfn.TEXTSPLIT(B535,"-"),2),INDEX(_xlfn.TEXTSPLIT(B535,"-"),3),INDEX(_xlfn.TEXTSPLIT(B535,"-"),4),INDEX(_xlfn.TEXTSPLIT(B535,"-"),5)))</f>
        <v>1"-SH-1403-AA1E-NA</v>
      </c>
      <c r="F535" s="3" t="str">
        <f>IFERROR(_xlfn.XLOOKUP(_xlfn.CONCAT(表格1[[#This Row],[Series NO]],"_",SUBSTITUTE(F$1,"REV.","")),版本控制!$F:$F,版本控制!$C:$C,,0),"")</f>
        <v>04/22/'25</v>
      </c>
      <c r="G535" s="3" t="str">
        <f>IFERROR(_xlfn.XLOOKUP(_xlfn.CONCAT(表格1[[#This Row],[Series NO]],"_",SUBSTITUTE(G$1,"REV.","")),版本控制!$F:$F,版本控制!$C:$C,,0),"")</f>
        <v/>
      </c>
      <c r="H535" s="3" t="str">
        <f>IFERROR(_xlfn.XLOOKUP(_xlfn.CONCAT(表格1[[#This Row],[Series NO]],"_",SUBSTITUTE(H$1,"REV.","")),版本控制!$F:$F,版本控制!$C:$C,,0),"")</f>
        <v/>
      </c>
      <c r="I535" s="3" t="str">
        <f>IFERROR(_xlfn.XLOOKUP(_xlfn.CONCAT(表格1[[#This Row],[Series NO]],"_",SUBSTITUTE(I$1,"REV.","")),版本控制!$F:$F,版本控制!$C:$C,,0),"")</f>
        <v/>
      </c>
      <c r="J535" s="3" t="str">
        <f>IFERROR(_xlfn.XLOOKUP(_xlfn.CONCAT(表格1[[#This Row],[Series NO]],"_",SUBSTITUTE(J$1,"REV.","")),版本控制!$F:$F,版本控制!$C:$C,,0),"")</f>
        <v/>
      </c>
      <c r="K535" s="3" t="str" cm="1">
        <f t="array" ref="K535">INDEX(F$1:J$1,1,MATCH(1,1/($F535:J535&lt;&gt;"")))</f>
        <v>REV.1</v>
      </c>
      <c r="L535" s="3" t="str" cm="1">
        <f t="array" ref="L535">LOOKUP(2,1/($F535:J535&lt;&gt;""),$F535:J535)</f>
        <v>04/22/'25</v>
      </c>
      <c r="M535" s="3"/>
      <c r="N535" s="3" t="str">
        <f t="shared" si="20"/>
        <v>0531</v>
      </c>
      <c r="O535" s="28"/>
      <c r="P535" s="15"/>
      <c r="Q535" s="22" cm="1">
        <f t="array" ref="Q535">_xlfn.XLOOKUP(INDEX(_xlfn.TEXTSPLIT(表格1[[#This Row],[LINE   NUMBER]],"-"),1),'DN轉換表(必要)'!B:B,'DN轉換表(必要)'!C:C,,0)</f>
        <v>1</v>
      </c>
      <c r="R535" s="22" t="str" cm="1">
        <f t="array" ref="R535">IF(IFERROR(MATCH(INDEX(_xlfn.TEXTSPLIT(表格1[[#This Row],[LINE   NUMBER]],"-"),2),介質清單!I:I,0)&gt;=1,FALSE),"Trim",INDEX(_xlfn.TEXTSPLIT(表格1[[#This Row],[LINE   NUMBER]],"-"),2))</f>
        <v>SH</v>
      </c>
      <c r="S535" s="22" t="str" cm="1">
        <f t="array" ref="S53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1403</v>
      </c>
      <c r="T535" s="22" t="str" cm="1">
        <f t="array" ref="T535">IF(LEN(INDEX(_xlfn.TEXTSPLIT(表格1[[#This Row],[LINE   NUMBER]],"-"),4))=4,INDEX(_xlfn.TEXTSPLIT(表格1[[#This Row],[LINE   NUMBER]],"-"),4),IF(LEN(MID(E535,FIND("AA",E535,1),4))=4,MID(E535,FIND("AA",E535,1),4),"Wrong"))</f>
        <v>AA1E</v>
      </c>
      <c r="U535" s="22" t="str" cm="1">
        <f t="array" ref="U53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35" s="22" t="str">
        <f>_xlfn.XLOOKUP(表格1[[#This Row],[級數]],管道等级索引表!B:B,管道等级索引表!G:G,,0)</f>
        <v>TP304</v>
      </c>
      <c r="W535" s="22" t="s">
        <v>5</v>
      </c>
      <c r="X535" s="22"/>
      <c r="Y535" s="22"/>
      <c r="Z535" s="22" t="str">
        <f>_xlfn.CONCAT(表格1[[#This Row],[系統]],"-",表格1[[#This Row],[編號]])</f>
        <v>SH-1403</v>
      </c>
      <c r="AA535" s="22"/>
      <c r="AB53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3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35" s="24" t="str">
        <f>IFERROR(_xlfn.XLOOKUP(表格1[[#This Row],[Line_No]],管道特性一覽表!A:A,管道特性一覽表!P:P,,0),"")</f>
        <v>水</v>
      </c>
      <c r="AE535" s="24" t="str" cm="1">
        <f t="array" ref="AE535">_xlfn.IFNA(_xlfn.XLOOKUP(表格1[[#This Row],[Series NO]],'依TP NO.篩選'!A:A,'依TP NO.篩選'!R:R,,0),_xlfn.XLOOKUP(VALUE(表格1[[#This Row],[Series NO]]),VALUE('依TP NO.篩選'!A:A),'依TP NO.篩選'!R:R,,0))</f>
        <v>TP-018</v>
      </c>
      <c r="AF535" s="24" t="str">
        <f>_xlfn.XLOOKUP(表格1[[#This Row],[系統]],介質清單!A:A,介質清單!B:B,,0)</f>
        <v>苟性鈉溶液</v>
      </c>
      <c r="AG535" s="25">
        <f>IFERROR(_xlfn.XLOOKUP(表格1[[#This Row],[Line_No]],管道特性一覽表!A:A,管道特性一覽表!R:R,,0),"")</f>
        <v>0.05</v>
      </c>
      <c r="AH535" s="22" t="s">
        <v>3433</v>
      </c>
      <c r="AI535" s="24"/>
      <c r="AJ53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35" s="2" t="str" cm="1">
        <f t="array" ref="AK535">IFERROR(_xlfn.TEXTJOIN("-",TRUE,INDEX(_xlfn.TEXTSPLIT(B535,"-"),1),INDEX(_xlfn.TEXTSPLIT(B535,"-"),2),INDEX(_xlfn.TEXTSPLIT(B535,"-"),4),INDEX(_xlfn.TEXTSPLIT(B535,"-"),5)),_xlfn.TEXTJOIN("-",TRUE,_xlfn.XLOOKUP(VALUE(INDEX(_xlfn.TEXTSPLIT(B535,"-"),4)),'DN轉換表(必要)'!A:A,'DN轉換表(必要)'!B:B,,0),INDEX(_xlfn.TEXTSPLIT(B535,"-"),1),INDEX(_xlfn.TEXTSPLIT(B535,"-"),2),INDEX(_xlfn.TEXTSPLIT(B535,"-"),3),INDEX(_xlfn.TEXTSPLIT(B535,"-"),4),INDEX(_xlfn.TEXTSPLIT(B535,"-"),5)))</f>
        <v>SH-1403-AA1E-NA</v>
      </c>
      <c r="AL535" s="2" t="str">
        <f>IF(ISNUMBER(IFERROR(_xlfn.XLOOKUP(表格1[[#This Row],[Line_No]],'TEMP VALUE'!A:A,'DRAWING LIST'!A:A,,0),"")),"v","")</f>
        <v/>
      </c>
      <c r="AM535" s="2" t="str">
        <f>_xlfn.XLOOKUP(表格1[[#This Row],[Series NO]], 版本控制!$A:$A, 版本控制!$E:$E, , 0, -1)</f>
        <v>啟用</v>
      </c>
    </row>
    <row r="536" spans="1:39" hidden="1">
      <c r="A536" s="18">
        <f>'圖號清單-114.04.25'!A536</f>
        <v>532</v>
      </c>
      <c r="B536" s="14" t="str">
        <f>_xlfn.XLOOKUP(表格1[[#This Row],[Series NO]],'圖號清單-114.04.25'!A:A,'圖號清單-114.04.25'!B:B,,0)</f>
        <v>SH-1403-25-AA1E-NA-2</v>
      </c>
      <c r="C536" s="3" t="str">
        <f>COUNTIF($AK$2:AK536, AK536) &amp; "/" &amp; COUNTIF($AK$2:$AK$3003, AK536)</f>
        <v>2/2</v>
      </c>
      <c r="D536" s="3" t="str">
        <f t="shared" si="21"/>
        <v>SH-1403-25-AA1E-NA</v>
      </c>
      <c r="E536" s="14" t="str" cm="1">
        <f t="array" ref="E536">IFERROR(_xlfn.TEXTJOIN("-",TRUE,_xlfn.XLOOKUP(VALUE(INDEX(_xlfn.TEXTSPLIT(B536,"-"),3)),'DN轉換表(必要)'!A:A,'DN轉換表(必要)'!B:B,,0),INDEX(_xlfn.TEXTSPLIT(B536,"-"),1),INDEX(_xlfn.TEXTSPLIT(B536,"-"),2),INDEX(_xlfn.TEXTSPLIT(B536,"-"),4),INDEX(_xlfn.TEXTSPLIT(B536,"-"),5)),_xlfn.TEXTJOIN("-",TRUE,_xlfn.XLOOKUP(VALUE(INDEX(_xlfn.TEXTSPLIT(B536,"-"),4)),'DN轉換表(必要)'!A:A,'DN轉換表(必要)'!B:B,,0),INDEX(_xlfn.TEXTSPLIT(B536,"-"),1),INDEX(_xlfn.TEXTSPLIT(B536,"-"),2),INDEX(_xlfn.TEXTSPLIT(B536,"-"),3),INDEX(_xlfn.TEXTSPLIT(B536,"-"),4),INDEX(_xlfn.TEXTSPLIT(B536,"-"),5)))</f>
        <v>1"-SH-1403-AA1E-NA</v>
      </c>
      <c r="F536" s="3" t="str">
        <f>IFERROR(_xlfn.XLOOKUP(_xlfn.CONCAT(表格1[[#This Row],[Series NO]],"_",SUBSTITUTE(F$1,"REV.","")),版本控制!$F:$F,版本控制!$C:$C,,0),"")</f>
        <v>04/22/'25</v>
      </c>
      <c r="G536" s="3" t="str">
        <f>IFERROR(_xlfn.XLOOKUP(_xlfn.CONCAT(表格1[[#This Row],[Series NO]],"_",SUBSTITUTE(G$1,"REV.","")),版本控制!$F:$F,版本控制!$C:$C,,0),"")</f>
        <v/>
      </c>
      <c r="H536" s="3" t="str">
        <f>IFERROR(_xlfn.XLOOKUP(_xlfn.CONCAT(表格1[[#This Row],[Series NO]],"_",SUBSTITUTE(H$1,"REV.","")),版本控制!$F:$F,版本控制!$C:$C,,0),"")</f>
        <v/>
      </c>
      <c r="I536" s="3" t="str">
        <f>IFERROR(_xlfn.XLOOKUP(_xlfn.CONCAT(表格1[[#This Row],[Series NO]],"_",SUBSTITUTE(I$1,"REV.","")),版本控制!$F:$F,版本控制!$C:$C,,0),"")</f>
        <v/>
      </c>
      <c r="J536" s="3" t="str">
        <f>IFERROR(_xlfn.XLOOKUP(_xlfn.CONCAT(表格1[[#This Row],[Series NO]],"_",SUBSTITUTE(J$1,"REV.","")),版本控制!$F:$F,版本控制!$C:$C,,0),"")</f>
        <v/>
      </c>
      <c r="K536" s="3" t="str" cm="1">
        <f t="array" ref="K536">INDEX(F$1:J$1,1,MATCH(1,1/($F536:J536&lt;&gt;"")))</f>
        <v>REV.1</v>
      </c>
      <c r="L536" s="3" t="str" cm="1">
        <f t="array" ref="L536">LOOKUP(2,1/($F536:J536&lt;&gt;""),$F536:J536)</f>
        <v>04/22/'25</v>
      </c>
      <c r="M536" s="3"/>
      <c r="N536" s="3" t="str">
        <f t="shared" si="20"/>
        <v>0532</v>
      </c>
      <c r="O536" s="28"/>
      <c r="P536" s="15"/>
      <c r="Q536" s="22" cm="1">
        <f t="array" ref="Q536">_xlfn.XLOOKUP(INDEX(_xlfn.TEXTSPLIT(表格1[[#This Row],[LINE   NUMBER]],"-"),1),'DN轉換表(必要)'!B:B,'DN轉換表(必要)'!C:C,,0)</f>
        <v>1</v>
      </c>
      <c r="R536" s="22" t="str" cm="1">
        <f t="array" ref="R536">IF(IFERROR(MATCH(INDEX(_xlfn.TEXTSPLIT(表格1[[#This Row],[LINE   NUMBER]],"-"),2),介質清單!I:I,0)&gt;=1,FALSE),"Trim",INDEX(_xlfn.TEXTSPLIT(表格1[[#This Row],[LINE   NUMBER]],"-"),2))</f>
        <v>SH</v>
      </c>
      <c r="S536" s="22" t="str" cm="1">
        <f t="array" ref="S53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1403</v>
      </c>
      <c r="T536" s="22" t="str" cm="1">
        <f t="array" ref="T536">IF(LEN(INDEX(_xlfn.TEXTSPLIT(表格1[[#This Row],[LINE   NUMBER]],"-"),4))=4,INDEX(_xlfn.TEXTSPLIT(表格1[[#This Row],[LINE   NUMBER]],"-"),4),IF(LEN(MID(E536,FIND("AA",E536,1),4))=4,MID(E536,FIND("AA",E536,1),4),"Wrong"))</f>
        <v>AA1E</v>
      </c>
      <c r="U536" s="22" t="str" cm="1">
        <f t="array" ref="U53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36" s="22" t="str">
        <f>_xlfn.XLOOKUP(表格1[[#This Row],[級數]],管道等级索引表!B:B,管道等级索引表!G:G,,0)</f>
        <v>TP304</v>
      </c>
      <c r="W536" s="22" t="s">
        <v>5</v>
      </c>
      <c r="X536" s="22"/>
      <c r="Y536" s="22"/>
      <c r="Z536" s="22" t="str">
        <f>_xlfn.CONCAT(表格1[[#This Row],[系統]],"-",表格1[[#This Row],[編號]])</f>
        <v>SH-1403</v>
      </c>
      <c r="AA536" s="22"/>
      <c r="AB53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3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36" s="24" t="str">
        <f>IFERROR(_xlfn.XLOOKUP(表格1[[#This Row],[Line_No]],管道特性一覽表!A:A,管道特性一覽表!P:P,,0),"")</f>
        <v>水</v>
      </c>
      <c r="AE536" s="24" t="str" cm="1">
        <f t="array" ref="AE536">_xlfn.IFNA(_xlfn.XLOOKUP(表格1[[#This Row],[Series NO]],'依TP NO.篩選'!A:A,'依TP NO.篩選'!R:R,,0),_xlfn.XLOOKUP(VALUE(表格1[[#This Row],[Series NO]]),VALUE('依TP NO.篩選'!A:A),'依TP NO.篩選'!R:R,,0))</f>
        <v>TP-018</v>
      </c>
      <c r="AF536" s="24" t="str">
        <f>_xlfn.XLOOKUP(表格1[[#This Row],[系統]],介質清單!A:A,介質清單!B:B,,0)</f>
        <v>苟性鈉溶液</v>
      </c>
      <c r="AG536" s="25">
        <f>IFERROR(_xlfn.XLOOKUP(表格1[[#This Row],[Line_No]],管道特性一覽表!A:A,管道特性一覽表!R:R,,0),"")</f>
        <v>0.05</v>
      </c>
      <c r="AH536" s="22" t="s">
        <v>3433</v>
      </c>
      <c r="AI536" s="24"/>
      <c r="AJ53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36" s="2" t="str" cm="1">
        <f t="array" ref="AK536">IFERROR(_xlfn.TEXTJOIN("-",TRUE,INDEX(_xlfn.TEXTSPLIT(B536,"-"),1),INDEX(_xlfn.TEXTSPLIT(B536,"-"),2),INDEX(_xlfn.TEXTSPLIT(B536,"-"),4),INDEX(_xlfn.TEXTSPLIT(B536,"-"),5)),_xlfn.TEXTJOIN("-",TRUE,_xlfn.XLOOKUP(VALUE(INDEX(_xlfn.TEXTSPLIT(B536,"-"),4)),'DN轉換表(必要)'!A:A,'DN轉換表(必要)'!B:B,,0),INDEX(_xlfn.TEXTSPLIT(B536,"-"),1),INDEX(_xlfn.TEXTSPLIT(B536,"-"),2),INDEX(_xlfn.TEXTSPLIT(B536,"-"),3),INDEX(_xlfn.TEXTSPLIT(B536,"-"),4),INDEX(_xlfn.TEXTSPLIT(B536,"-"),5)))</f>
        <v>SH-1403-AA1E-NA</v>
      </c>
      <c r="AL536" s="2" t="str">
        <f>IF(ISNUMBER(IFERROR(_xlfn.XLOOKUP(表格1[[#This Row],[Line_No]],'TEMP VALUE'!A:A,'DRAWING LIST'!A:A,,0),"")),"v","")</f>
        <v/>
      </c>
      <c r="AM536" s="2" t="str">
        <f>_xlfn.XLOOKUP(表格1[[#This Row],[Series NO]], 版本控制!$A:$A, 版本控制!$E:$E, , 0, -1)</f>
        <v>啟用</v>
      </c>
    </row>
    <row r="537" spans="1:39" hidden="1">
      <c r="A537" s="18">
        <f>'圖號清單-114.04.25'!A537</f>
        <v>533</v>
      </c>
      <c r="B537" s="14" t="str">
        <f>_xlfn.XLOOKUP(表格1[[#This Row],[Series NO]],'圖號清單-114.04.25'!A:A,'圖號清單-114.04.25'!B:B,,0)</f>
        <v>SH-1404-40-AA1E-NA</v>
      </c>
      <c r="C537" s="3" t="str">
        <f>COUNTIF($AK$2:AK537, AK537) &amp; "/" &amp; COUNTIF($AK$2:$AK$3003, AK537)</f>
        <v>1/1</v>
      </c>
      <c r="D537" s="3" t="str">
        <f t="shared" si="21"/>
        <v>SH-1404-40-AA1E-NA</v>
      </c>
      <c r="E537" s="14" t="str" cm="1">
        <f t="array" ref="E537">IFERROR(_xlfn.TEXTJOIN("-",TRUE,_xlfn.XLOOKUP(VALUE(INDEX(_xlfn.TEXTSPLIT(B537,"-"),3)),'DN轉換表(必要)'!A:A,'DN轉換表(必要)'!B:B,,0),INDEX(_xlfn.TEXTSPLIT(B537,"-"),1),INDEX(_xlfn.TEXTSPLIT(B537,"-"),2),INDEX(_xlfn.TEXTSPLIT(B537,"-"),4),INDEX(_xlfn.TEXTSPLIT(B537,"-"),5)),_xlfn.TEXTJOIN("-",TRUE,_xlfn.XLOOKUP(VALUE(INDEX(_xlfn.TEXTSPLIT(B537,"-"),4)),'DN轉換表(必要)'!A:A,'DN轉換表(必要)'!B:B,,0),INDEX(_xlfn.TEXTSPLIT(B537,"-"),1),INDEX(_xlfn.TEXTSPLIT(B537,"-"),2),INDEX(_xlfn.TEXTSPLIT(B537,"-"),3),INDEX(_xlfn.TEXTSPLIT(B537,"-"),4),INDEX(_xlfn.TEXTSPLIT(B537,"-"),5)))</f>
        <v>1 1/2"-SH-1404-AA1E-NA</v>
      </c>
      <c r="F537" s="3" t="str">
        <f>IFERROR(_xlfn.XLOOKUP(_xlfn.CONCAT(表格1[[#This Row],[Series NO]],"_",SUBSTITUTE(F$1,"REV.","")),版本控制!$F:$F,版本控制!$C:$C,,0),"")</f>
        <v>04/22/'25</v>
      </c>
      <c r="G537" s="3" t="str">
        <f>IFERROR(_xlfn.XLOOKUP(_xlfn.CONCAT(表格1[[#This Row],[Series NO]],"_",SUBSTITUTE(G$1,"REV.","")),版本控制!$F:$F,版本控制!$C:$C,,0),"")</f>
        <v/>
      </c>
      <c r="H537" s="3" t="str">
        <f>IFERROR(_xlfn.XLOOKUP(_xlfn.CONCAT(表格1[[#This Row],[Series NO]],"_",SUBSTITUTE(H$1,"REV.","")),版本控制!$F:$F,版本控制!$C:$C,,0),"")</f>
        <v/>
      </c>
      <c r="I537" s="3" t="str">
        <f>IFERROR(_xlfn.XLOOKUP(_xlfn.CONCAT(表格1[[#This Row],[Series NO]],"_",SUBSTITUTE(I$1,"REV.","")),版本控制!$F:$F,版本控制!$C:$C,,0),"")</f>
        <v/>
      </c>
      <c r="J537" s="3" t="str">
        <f>IFERROR(_xlfn.XLOOKUP(_xlfn.CONCAT(表格1[[#This Row],[Series NO]],"_",SUBSTITUTE(J$1,"REV.","")),版本控制!$F:$F,版本控制!$C:$C,,0),"")</f>
        <v/>
      </c>
      <c r="K537" s="3" t="str" cm="1">
        <f t="array" ref="K537">INDEX(F$1:J$1,1,MATCH(1,1/($F537:J537&lt;&gt;"")))</f>
        <v>REV.1</v>
      </c>
      <c r="L537" s="3" t="str" cm="1">
        <f t="array" ref="L537">LOOKUP(2,1/($F537:J537&lt;&gt;""),$F537:J537)</f>
        <v>04/22/'25</v>
      </c>
      <c r="M537" s="3"/>
      <c r="N537" s="3" t="str">
        <f t="shared" si="20"/>
        <v>0533</v>
      </c>
      <c r="O537" s="28"/>
      <c r="P537" s="15"/>
      <c r="Q537" s="22" cm="1">
        <f t="array" ref="Q537">_xlfn.XLOOKUP(INDEX(_xlfn.TEXTSPLIT(表格1[[#This Row],[LINE   NUMBER]],"-"),1),'DN轉換表(必要)'!B:B,'DN轉換表(必要)'!C:C,,0)</f>
        <v>1.5</v>
      </c>
      <c r="R537" s="22" t="str" cm="1">
        <f t="array" ref="R537">IF(IFERROR(MATCH(INDEX(_xlfn.TEXTSPLIT(表格1[[#This Row],[LINE   NUMBER]],"-"),2),介質清單!I:I,0)&gt;=1,FALSE),"Trim",INDEX(_xlfn.TEXTSPLIT(表格1[[#This Row],[LINE   NUMBER]],"-"),2))</f>
        <v>SH</v>
      </c>
      <c r="S537" s="22" t="str" cm="1">
        <f t="array" ref="S53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1404</v>
      </c>
      <c r="T537" s="22" t="str" cm="1">
        <f t="array" ref="T537">IF(LEN(INDEX(_xlfn.TEXTSPLIT(表格1[[#This Row],[LINE   NUMBER]],"-"),4))=4,INDEX(_xlfn.TEXTSPLIT(表格1[[#This Row],[LINE   NUMBER]],"-"),4),IF(LEN(MID(E537,FIND("AA",E537,1),4))=4,MID(E537,FIND("AA",E537,1),4),"Wrong"))</f>
        <v>AA1E</v>
      </c>
      <c r="U537" s="22" t="str" cm="1">
        <f t="array" ref="U53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37" s="22" t="str">
        <f>_xlfn.XLOOKUP(表格1[[#This Row],[級數]],管道等级索引表!B:B,管道等级索引表!G:G,,0)</f>
        <v>TP304</v>
      </c>
      <c r="W537" s="22" t="s">
        <v>5</v>
      </c>
      <c r="X537" s="22"/>
      <c r="Y537" s="22"/>
      <c r="Z537" s="22" t="str">
        <f>_xlfn.CONCAT(表格1[[#This Row],[系統]],"-",表格1[[#This Row],[編號]])</f>
        <v>SH-1404</v>
      </c>
      <c r="AA537" s="22"/>
      <c r="AB53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3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37" s="24" t="str">
        <f>IFERROR(_xlfn.XLOOKUP(表格1[[#This Row],[Line_No]],管道特性一覽表!A:A,管道特性一覽表!P:P,,0),"")</f>
        <v>水</v>
      </c>
      <c r="AE537" s="24" t="str" cm="1">
        <f t="array" ref="AE537">_xlfn.IFNA(_xlfn.XLOOKUP(表格1[[#This Row],[Series NO]],'依TP NO.篩選'!A:A,'依TP NO.篩選'!R:R,,0),_xlfn.XLOOKUP(VALUE(表格1[[#This Row],[Series NO]]),VALUE('依TP NO.篩選'!A:A),'依TP NO.篩選'!R:R,,0))</f>
        <v>TP-016</v>
      </c>
      <c r="AF537" s="24" t="str">
        <f>_xlfn.XLOOKUP(表格1[[#This Row],[系統]],介質清單!A:A,介質清單!B:B,,0)</f>
        <v>苟性鈉溶液</v>
      </c>
      <c r="AG537" s="25">
        <f>IFERROR(_xlfn.XLOOKUP(表格1[[#This Row],[Line_No]],管道特性一覽表!A:A,管道特性一覽表!R:R,,0),"")</f>
        <v>0.05</v>
      </c>
      <c r="AH537" s="22" t="s">
        <v>3433</v>
      </c>
      <c r="AI537" s="24"/>
      <c r="AJ53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37" s="2" t="str" cm="1">
        <f t="array" ref="AK537">IFERROR(_xlfn.TEXTJOIN("-",TRUE,INDEX(_xlfn.TEXTSPLIT(B537,"-"),1),INDEX(_xlfn.TEXTSPLIT(B537,"-"),2),INDEX(_xlfn.TEXTSPLIT(B537,"-"),4),INDEX(_xlfn.TEXTSPLIT(B537,"-"),5)),_xlfn.TEXTJOIN("-",TRUE,_xlfn.XLOOKUP(VALUE(INDEX(_xlfn.TEXTSPLIT(B537,"-"),4)),'DN轉換表(必要)'!A:A,'DN轉換表(必要)'!B:B,,0),INDEX(_xlfn.TEXTSPLIT(B537,"-"),1),INDEX(_xlfn.TEXTSPLIT(B537,"-"),2),INDEX(_xlfn.TEXTSPLIT(B537,"-"),3),INDEX(_xlfn.TEXTSPLIT(B537,"-"),4),INDEX(_xlfn.TEXTSPLIT(B537,"-"),5)))</f>
        <v>SH-1404-AA1E-NA</v>
      </c>
      <c r="AL537" s="2" t="str">
        <f>IF(ISNUMBER(IFERROR(_xlfn.XLOOKUP(表格1[[#This Row],[Line_No]],'TEMP VALUE'!A:A,'DRAWING LIST'!A:A,,0),"")),"v","")</f>
        <v/>
      </c>
      <c r="AM537" s="2" t="str">
        <f>_xlfn.XLOOKUP(表格1[[#This Row],[Series NO]], 版本控制!$A:$A, 版本控制!$E:$E, , 0, -1)</f>
        <v>啟用</v>
      </c>
    </row>
    <row r="538" spans="1:39" hidden="1">
      <c r="A538" s="18">
        <f>'圖號清單-114.04.25'!A538</f>
        <v>534</v>
      </c>
      <c r="B538" s="14" t="str">
        <f>_xlfn.XLOOKUP(表格1[[#This Row],[Series NO]],'圖號清單-114.04.25'!A:A,'圖號清單-114.04.25'!B:B,,0)</f>
        <v>SH-1405-25-AA1E-NA</v>
      </c>
      <c r="C538" s="3" t="str">
        <f>COUNTIF($AK$2:AK538, AK538) &amp; "/" &amp; COUNTIF($AK$2:$AK$3003, AK538)</f>
        <v>1/1</v>
      </c>
      <c r="D538" s="3" t="str">
        <f t="shared" si="21"/>
        <v>SH-1405-25-AA1E-NA</v>
      </c>
      <c r="E538" s="14" t="str" cm="1">
        <f t="array" ref="E538">IFERROR(_xlfn.TEXTJOIN("-",TRUE,_xlfn.XLOOKUP(VALUE(INDEX(_xlfn.TEXTSPLIT(B538,"-"),3)),'DN轉換表(必要)'!A:A,'DN轉換表(必要)'!B:B,,0),INDEX(_xlfn.TEXTSPLIT(B538,"-"),1),INDEX(_xlfn.TEXTSPLIT(B538,"-"),2),INDEX(_xlfn.TEXTSPLIT(B538,"-"),4),INDEX(_xlfn.TEXTSPLIT(B538,"-"),5)),_xlfn.TEXTJOIN("-",TRUE,_xlfn.XLOOKUP(VALUE(INDEX(_xlfn.TEXTSPLIT(B538,"-"),4)),'DN轉換表(必要)'!A:A,'DN轉換表(必要)'!B:B,,0),INDEX(_xlfn.TEXTSPLIT(B538,"-"),1),INDEX(_xlfn.TEXTSPLIT(B538,"-"),2),INDEX(_xlfn.TEXTSPLIT(B538,"-"),3),INDEX(_xlfn.TEXTSPLIT(B538,"-"),4),INDEX(_xlfn.TEXTSPLIT(B538,"-"),5)))</f>
        <v>1"-SH-1405-AA1E-NA</v>
      </c>
      <c r="F538" s="3" t="str">
        <f>IFERROR(_xlfn.XLOOKUP(_xlfn.CONCAT(表格1[[#This Row],[Series NO]],"_",SUBSTITUTE(F$1,"REV.","")),版本控制!$F:$F,版本控制!$C:$C,,0),"")</f>
        <v>04/22/'25</v>
      </c>
      <c r="G538" s="3" t="str">
        <f>IFERROR(_xlfn.XLOOKUP(_xlfn.CONCAT(表格1[[#This Row],[Series NO]],"_",SUBSTITUTE(G$1,"REV.","")),版本控制!$F:$F,版本控制!$C:$C,,0),"")</f>
        <v>06/17/'25</v>
      </c>
      <c r="H538" s="3" t="str">
        <f>IFERROR(_xlfn.XLOOKUP(_xlfn.CONCAT(表格1[[#This Row],[Series NO]],"_",SUBSTITUTE(H$1,"REV.","")),版本控制!$F:$F,版本控制!$C:$C,,0),"")</f>
        <v/>
      </c>
      <c r="I538" s="3" t="str">
        <f>IFERROR(_xlfn.XLOOKUP(_xlfn.CONCAT(表格1[[#This Row],[Series NO]],"_",SUBSTITUTE(I$1,"REV.","")),版本控制!$F:$F,版本控制!$C:$C,,0),"")</f>
        <v/>
      </c>
      <c r="J538" s="3" t="str">
        <f>IFERROR(_xlfn.XLOOKUP(_xlfn.CONCAT(表格1[[#This Row],[Series NO]],"_",SUBSTITUTE(J$1,"REV.","")),版本控制!$F:$F,版本控制!$C:$C,,0),"")</f>
        <v/>
      </c>
      <c r="K538" s="3" t="str" cm="1">
        <f t="array" ref="K538">INDEX(F$1:J$1,1,MATCH(1,1/($F538:J538&lt;&gt;"")))</f>
        <v>REV.2</v>
      </c>
      <c r="L538" s="3" t="str" cm="1">
        <f t="array" ref="L538">LOOKUP(2,1/($F538:J538&lt;&gt;""),$F538:J538)</f>
        <v>06/17/'25</v>
      </c>
      <c r="M538" s="3"/>
      <c r="N538" s="3" t="str">
        <f t="shared" si="20"/>
        <v>0534</v>
      </c>
      <c r="O538" s="28"/>
      <c r="P538" s="15"/>
      <c r="Q538" s="22" cm="1">
        <f t="array" ref="Q538">_xlfn.XLOOKUP(INDEX(_xlfn.TEXTSPLIT(表格1[[#This Row],[LINE   NUMBER]],"-"),1),'DN轉換表(必要)'!B:B,'DN轉換表(必要)'!C:C,,0)</f>
        <v>1</v>
      </c>
      <c r="R538" s="22" t="str" cm="1">
        <f t="array" ref="R538">IF(IFERROR(MATCH(INDEX(_xlfn.TEXTSPLIT(表格1[[#This Row],[LINE   NUMBER]],"-"),2),介質清單!I:I,0)&gt;=1,FALSE),"Trim",INDEX(_xlfn.TEXTSPLIT(表格1[[#This Row],[LINE   NUMBER]],"-"),2))</f>
        <v>SH</v>
      </c>
      <c r="S538" s="22" t="str" cm="1">
        <f t="array" ref="S53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1405</v>
      </c>
      <c r="T538" s="22" t="str" cm="1">
        <f t="array" ref="T538">IF(LEN(INDEX(_xlfn.TEXTSPLIT(表格1[[#This Row],[LINE   NUMBER]],"-"),4))=4,INDEX(_xlfn.TEXTSPLIT(表格1[[#This Row],[LINE   NUMBER]],"-"),4),IF(LEN(MID(E538,FIND("AA",E538,1),4))=4,MID(E538,FIND("AA",E538,1),4),"Wrong"))</f>
        <v>AA1E</v>
      </c>
      <c r="U538" s="22" t="str" cm="1">
        <f t="array" ref="U53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38" s="22" t="str">
        <f>_xlfn.XLOOKUP(表格1[[#This Row],[級數]],管道等级索引表!B:B,管道等级索引表!G:G,,0)</f>
        <v>TP304</v>
      </c>
      <c r="W538" s="22" t="s">
        <v>5</v>
      </c>
      <c r="X538" s="22"/>
      <c r="Y538" s="22"/>
      <c r="Z538" s="22" t="str">
        <f>_xlfn.CONCAT(表格1[[#This Row],[系統]],"-",表格1[[#This Row],[編號]])</f>
        <v>SH-1405</v>
      </c>
      <c r="AA538" s="22"/>
      <c r="AB53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3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38" s="24" t="str">
        <f>IFERROR(_xlfn.XLOOKUP(表格1[[#This Row],[Line_No]],管道特性一覽表!A:A,管道特性一覽表!P:P,,0),"")</f>
        <v>水</v>
      </c>
      <c r="AE538" s="24" t="str" cm="1">
        <f t="array" ref="AE538">_xlfn.IFNA(_xlfn.XLOOKUP(表格1[[#This Row],[Series NO]],'依TP NO.篩選'!A:A,'依TP NO.篩選'!R:R,,0),_xlfn.XLOOKUP(VALUE(表格1[[#This Row],[Series NO]]),VALUE('依TP NO.篩選'!A:A),'依TP NO.篩選'!R:R,,0))</f>
        <v>TP-018</v>
      </c>
      <c r="AF538" s="24" t="str">
        <f>_xlfn.XLOOKUP(表格1[[#This Row],[系統]],介質清單!A:A,介質清單!B:B,,0)</f>
        <v>苟性鈉溶液</v>
      </c>
      <c r="AG538" s="25">
        <f>IFERROR(_xlfn.XLOOKUP(表格1[[#This Row],[Line_No]],管道特性一覽表!A:A,管道特性一覽表!R:R,,0),"")</f>
        <v>0.05</v>
      </c>
      <c r="AH538" s="22" t="s">
        <v>3433</v>
      </c>
      <c r="AI538" s="24"/>
      <c r="AJ53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38" s="2" t="str" cm="1">
        <f t="array" ref="AK538">IFERROR(_xlfn.TEXTJOIN("-",TRUE,INDEX(_xlfn.TEXTSPLIT(B538,"-"),1),INDEX(_xlfn.TEXTSPLIT(B538,"-"),2),INDEX(_xlfn.TEXTSPLIT(B538,"-"),4),INDEX(_xlfn.TEXTSPLIT(B538,"-"),5)),_xlfn.TEXTJOIN("-",TRUE,_xlfn.XLOOKUP(VALUE(INDEX(_xlfn.TEXTSPLIT(B538,"-"),4)),'DN轉換表(必要)'!A:A,'DN轉換表(必要)'!B:B,,0),INDEX(_xlfn.TEXTSPLIT(B538,"-"),1),INDEX(_xlfn.TEXTSPLIT(B538,"-"),2),INDEX(_xlfn.TEXTSPLIT(B538,"-"),3),INDEX(_xlfn.TEXTSPLIT(B538,"-"),4),INDEX(_xlfn.TEXTSPLIT(B538,"-"),5)))</f>
        <v>SH-1405-AA1E-NA</v>
      </c>
      <c r="AL538" s="2" t="str">
        <f>IF(ISNUMBER(IFERROR(_xlfn.XLOOKUP(表格1[[#This Row],[Line_No]],'TEMP VALUE'!A:A,'DRAWING LIST'!A:A,,0),"")),"v","")</f>
        <v/>
      </c>
      <c r="AM538" s="2" t="str">
        <f>_xlfn.XLOOKUP(表格1[[#This Row],[Series NO]], 版本控制!$A:$A, 版本控制!$E:$E, , 0, -1)</f>
        <v>啟用</v>
      </c>
    </row>
    <row r="539" spans="1:39" hidden="1">
      <c r="A539" s="18">
        <f>'圖號清單-114.04.25'!A539</f>
        <v>535</v>
      </c>
      <c r="B539" s="14" t="str">
        <f>_xlfn.XLOOKUP(表格1[[#This Row],[Series NO]],'圖號清單-114.04.25'!A:A,'圖號清單-114.04.25'!B:B,,0)</f>
        <v>SH-1406-25-AA1E-NA</v>
      </c>
      <c r="C539" s="3" t="str">
        <f>COUNTIF($AK$2:AK539, AK539) &amp; "/" &amp; COUNTIF($AK$2:$AK$3003, AK539)</f>
        <v>1/1</v>
      </c>
      <c r="D539" s="3" t="str">
        <f t="shared" si="21"/>
        <v>SH-1406-25-AA1E-NA</v>
      </c>
      <c r="E539" s="14" t="str" cm="1">
        <f t="array" ref="E539">IFERROR(_xlfn.TEXTJOIN("-",TRUE,_xlfn.XLOOKUP(VALUE(INDEX(_xlfn.TEXTSPLIT(B539,"-"),3)),'DN轉換表(必要)'!A:A,'DN轉換表(必要)'!B:B,,0),INDEX(_xlfn.TEXTSPLIT(B539,"-"),1),INDEX(_xlfn.TEXTSPLIT(B539,"-"),2),INDEX(_xlfn.TEXTSPLIT(B539,"-"),4),INDEX(_xlfn.TEXTSPLIT(B539,"-"),5)),_xlfn.TEXTJOIN("-",TRUE,_xlfn.XLOOKUP(VALUE(INDEX(_xlfn.TEXTSPLIT(B539,"-"),4)),'DN轉換表(必要)'!A:A,'DN轉換表(必要)'!B:B,,0),INDEX(_xlfn.TEXTSPLIT(B539,"-"),1),INDEX(_xlfn.TEXTSPLIT(B539,"-"),2),INDEX(_xlfn.TEXTSPLIT(B539,"-"),3),INDEX(_xlfn.TEXTSPLIT(B539,"-"),4),INDEX(_xlfn.TEXTSPLIT(B539,"-"),5)))</f>
        <v>1"-SH-1406-AA1E-NA</v>
      </c>
      <c r="F539" s="3" t="str">
        <f>IFERROR(_xlfn.XLOOKUP(_xlfn.CONCAT(表格1[[#This Row],[Series NO]],"_",SUBSTITUTE(F$1,"REV.","")),版本控制!$F:$F,版本控制!$C:$C,,0),"")</f>
        <v>04/22/'25</v>
      </c>
      <c r="G539" s="3" t="str">
        <f>IFERROR(_xlfn.XLOOKUP(_xlfn.CONCAT(表格1[[#This Row],[Series NO]],"_",SUBSTITUTE(G$1,"REV.","")),版本控制!$F:$F,版本控制!$C:$C,,0),"")</f>
        <v/>
      </c>
      <c r="H539" s="3" t="str">
        <f>IFERROR(_xlfn.XLOOKUP(_xlfn.CONCAT(表格1[[#This Row],[Series NO]],"_",SUBSTITUTE(H$1,"REV.","")),版本控制!$F:$F,版本控制!$C:$C,,0),"")</f>
        <v/>
      </c>
      <c r="I539" s="3" t="str">
        <f>IFERROR(_xlfn.XLOOKUP(_xlfn.CONCAT(表格1[[#This Row],[Series NO]],"_",SUBSTITUTE(I$1,"REV.","")),版本控制!$F:$F,版本控制!$C:$C,,0),"")</f>
        <v/>
      </c>
      <c r="J539" s="3" t="str">
        <f>IFERROR(_xlfn.XLOOKUP(_xlfn.CONCAT(表格1[[#This Row],[Series NO]],"_",SUBSTITUTE(J$1,"REV.","")),版本控制!$F:$F,版本控制!$C:$C,,0),"")</f>
        <v/>
      </c>
      <c r="K539" s="3" t="str" cm="1">
        <f t="array" ref="K539">INDEX(F$1:J$1,1,MATCH(1,1/($F539:J539&lt;&gt;"")))</f>
        <v>REV.1</v>
      </c>
      <c r="L539" s="3" t="str" cm="1">
        <f t="array" ref="L539">LOOKUP(2,1/($F539:J539&lt;&gt;""),$F539:J539)</f>
        <v>04/22/'25</v>
      </c>
      <c r="M539" s="3"/>
      <c r="N539" s="3" t="str">
        <f t="shared" si="20"/>
        <v>0535</v>
      </c>
      <c r="O539" s="28"/>
      <c r="P539" s="15"/>
      <c r="Q539" s="22" cm="1">
        <f t="array" ref="Q539">_xlfn.XLOOKUP(INDEX(_xlfn.TEXTSPLIT(表格1[[#This Row],[LINE   NUMBER]],"-"),1),'DN轉換表(必要)'!B:B,'DN轉換表(必要)'!C:C,,0)</f>
        <v>1</v>
      </c>
      <c r="R539" s="22" t="str" cm="1">
        <f t="array" ref="R539">IF(IFERROR(MATCH(INDEX(_xlfn.TEXTSPLIT(表格1[[#This Row],[LINE   NUMBER]],"-"),2),介質清單!I:I,0)&gt;=1,FALSE),"Trim",INDEX(_xlfn.TEXTSPLIT(表格1[[#This Row],[LINE   NUMBER]],"-"),2))</f>
        <v>SH</v>
      </c>
      <c r="S539" s="22" t="str" cm="1">
        <f t="array" ref="S53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1406</v>
      </c>
      <c r="T539" s="22" t="str" cm="1">
        <f t="array" ref="T539">IF(LEN(INDEX(_xlfn.TEXTSPLIT(表格1[[#This Row],[LINE   NUMBER]],"-"),4))=4,INDEX(_xlfn.TEXTSPLIT(表格1[[#This Row],[LINE   NUMBER]],"-"),4),IF(LEN(MID(E539,FIND("AA",E539,1),4))=4,MID(E539,FIND("AA",E539,1),4),"Wrong"))</f>
        <v>AA1E</v>
      </c>
      <c r="U539" s="22" t="str" cm="1">
        <f t="array" ref="U53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39" s="22" t="str">
        <f>_xlfn.XLOOKUP(表格1[[#This Row],[級數]],管道等级索引表!B:B,管道等级索引表!G:G,,0)</f>
        <v>TP304</v>
      </c>
      <c r="W539" s="22" t="s">
        <v>5</v>
      </c>
      <c r="X539" s="22"/>
      <c r="Y539" s="22"/>
      <c r="Z539" s="22" t="str">
        <f>_xlfn.CONCAT(表格1[[#This Row],[系統]],"-",表格1[[#This Row],[編號]])</f>
        <v>SH-1406</v>
      </c>
      <c r="AA539" s="22"/>
      <c r="AB53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3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39" s="24" t="str">
        <f>IFERROR(_xlfn.XLOOKUP(表格1[[#This Row],[Line_No]],管道特性一覽表!A:A,管道特性一覽表!P:P,,0),"")</f>
        <v>水</v>
      </c>
      <c r="AE539" s="24" t="str" cm="1">
        <f t="array" ref="AE539">_xlfn.IFNA(_xlfn.XLOOKUP(表格1[[#This Row],[Series NO]],'依TP NO.篩選'!A:A,'依TP NO.篩選'!R:R,,0),_xlfn.XLOOKUP(VALUE(表格1[[#This Row],[Series NO]]),VALUE('依TP NO.篩選'!A:A),'依TP NO.篩選'!R:R,,0))</f>
        <v>TP-018</v>
      </c>
      <c r="AF539" s="24" t="str">
        <f>_xlfn.XLOOKUP(表格1[[#This Row],[系統]],介質清單!A:A,介質清單!B:B,,0)</f>
        <v>苟性鈉溶液</v>
      </c>
      <c r="AG539" s="25">
        <f>IFERROR(_xlfn.XLOOKUP(表格1[[#This Row],[Line_No]],管道特性一覽表!A:A,管道特性一覽表!R:R,,0),"")</f>
        <v>0.05</v>
      </c>
      <c r="AH539" s="22" t="s">
        <v>3433</v>
      </c>
      <c r="AI539" s="24"/>
      <c r="AJ53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39" s="2" t="str" cm="1">
        <f t="array" ref="AK539">IFERROR(_xlfn.TEXTJOIN("-",TRUE,INDEX(_xlfn.TEXTSPLIT(B539,"-"),1),INDEX(_xlfn.TEXTSPLIT(B539,"-"),2),INDEX(_xlfn.TEXTSPLIT(B539,"-"),4),INDEX(_xlfn.TEXTSPLIT(B539,"-"),5)),_xlfn.TEXTJOIN("-",TRUE,_xlfn.XLOOKUP(VALUE(INDEX(_xlfn.TEXTSPLIT(B539,"-"),4)),'DN轉換表(必要)'!A:A,'DN轉換表(必要)'!B:B,,0),INDEX(_xlfn.TEXTSPLIT(B539,"-"),1),INDEX(_xlfn.TEXTSPLIT(B539,"-"),2),INDEX(_xlfn.TEXTSPLIT(B539,"-"),3),INDEX(_xlfn.TEXTSPLIT(B539,"-"),4),INDEX(_xlfn.TEXTSPLIT(B539,"-"),5)))</f>
        <v>SH-1406-AA1E-NA</v>
      </c>
      <c r="AL539" s="2" t="str">
        <f>IF(ISNUMBER(IFERROR(_xlfn.XLOOKUP(表格1[[#This Row],[Line_No]],'TEMP VALUE'!A:A,'DRAWING LIST'!A:A,,0),"")),"v","")</f>
        <v/>
      </c>
      <c r="AM539" s="2" t="str">
        <f>_xlfn.XLOOKUP(表格1[[#This Row],[Series NO]], 版本控制!$A:$A, 版本控制!$E:$E, , 0, -1)</f>
        <v>啟用</v>
      </c>
    </row>
    <row r="540" spans="1:39" hidden="1">
      <c r="A540" s="18">
        <f>'圖號清單-114.04.25'!A540</f>
        <v>536</v>
      </c>
      <c r="B540" s="14" t="str">
        <f>_xlfn.XLOOKUP(表格1[[#This Row],[Series NO]],'圖號清單-114.04.25'!A:A,'圖號清單-114.04.25'!B:B,,0)</f>
        <v>SH-1407-50-AA1E-NA</v>
      </c>
      <c r="C540" s="3" t="str">
        <f>COUNTIF($AK$2:AK540, AK540) &amp; "/" &amp; COUNTIF($AK$2:$AK$3003, AK540)</f>
        <v>1/1</v>
      </c>
      <c r="D540" s="3" t="str">
        <f t="shared" si="21"/>
        <v>SH-1407-50-AA1E-NA</v>
      </c>
      <c r="E540" s="14" t="str" cm="1">
        <f t="array" ref="E540">IFERROR(_xlfn.TEXTJOIN("-",TRUE,_xlfn.XLOOKUP(VALUE(INDEX(_xlfn.TEXTSPLIT(B540,"-"),3)),'DN轉換表(必要)'!A:A,'DN轉換表(必要)'!B:B,,0),INDEX(_xlfn.TEXTSPLIT(B540,"-"),1),INDEX(_xlfn.TEXTSPLIT(B540,"-"),2),INDEX(_xlfn.TEXTSPLIT(B540,"-"),4),INDEX(_xlfn.TEXTSPLIT(B540,"-"),5)),_xlfn.TEXTJOIN("-",TRUE,_xlfn.XLOOKUP(VALUE(INDEX(_xlfn.TEXTSPLIT(B540,"-"),4)),'DN轉換表(必要)'!A:A,'DN轉換表(必要)'!B:B,,0),INDEX(_xlfn.TEXTSPLIT(B540,"-"),1),INDEX(_xlfn.TEXTSPLIT(B540,"-"),2),INDEX(_xlfn.TEXTSPLIT(B540,"-"),3),INDEX(_xlfn.TEXTSPLIT(B540,"-"),4),INDEX(_xlfn.TEXTSPLIT(B540,"-"),5)))</f>
        <v>2"-SH-1407-AA1E-NA</v>
      </c>
      <c r="F540" s="3" t="str">
        <f>IFERROR(_xlfn.XLOOKUP(_xlfn.CONCAT(表格1[[#This Row],[Series NO]],"_",SUBSTITUTE(F$1,"REV.","")),版本控制!$F:$F,版本控制!$C:$C,,0),"")</f>
        <v>04/22/'25</v>
      </c>
      <c r="G540" s="3" t="str">
        <f>IFERROR(_xlfn.XLOOKUP(_xlfn.CONCAT(表格1[[#This Row],[Series NO]],"_",SUBSTITUTE(G$1,"REV.","")),版本控制!$F:$F,版本控制!$C:$C,,0),"")</f>
        <v/>
      </c>
      <c r="H540" s="3" t="str">
        <f>IFERROR(_xlfn.XLOOKUP(_xlfn.CONCAT(表格1[[#This Row],[Series NO]],"_",SUBSTITUTE(H$1,"REV.","")),版本控制!$F:$F,版本控制!$C:$C,,0),"")</f>
        <v/>
      </c>
      <c r="I540" s="3" t="str">
        <f>IFERROR(_xlfn.XLOOKUP(_xlfn.CONCAT(表格1[[#This Row],[Series NO]],"_",SUBSTITUTE(I$1,"REV.","")),版本控制!$F:$F,版本控制!$C:$C,,0),"")</f>
        <v/>
      </c>
      <c r="J540" s="3" t="str">
        <f>IFERROR(_xlfn.XLOOKUP(_xlfn.CONCAT(表格1[[#This Row],[Series NO]],"_",SUBSTITUTE(J$1,"REV.","")),版本控制!$F:$F,版本控制!$C:$C,,0),"")</f>
        <v/>
      </c>
      <c r="K540" s="3" t="str" cm="1">
        <f t="array" ref="K540">INDEX(F$1:J$1,1,MATCH(1,1/($F540:J540&lt;&gt;"")))</f>
        <v>REV.1</v>
      </c>
      <c r="L540" s="3" t="str" cm="1">
        <f t="array" ref="L540">LOOKUP(2,1/($F540:J540&lt;&gt;""),$F540:J540)</f>
        <v>04/22/'25</v>
      </c>
      <c r="M540" s="3"/>
      <c r="N540" s="3" t="str">
        <f t="shared" si="20"/>
        <v>0536</v>
      </c>
      <c r="O540" s="28"/>
      <c r="P540" s="15"/>
      <c r="Q540" s="22" cm="1">
        <f t="array" ref="Q540">_xlfn.XLOOKUP(INDEX(_xlfn.TEXTSPLIT(表格1[[#This Row],[LINE   NUMBER]],"-"),1),'DN轉換表(必要)'!B:B,'DN轉換表(必要)'!C:C,,0)</f>
        <v>2</v>
      </c>
      <c r="R540" s="22" t="str" cm="1">
        <f t="array" ref="R540">IF(IFERROR(MATCH(INDEX(_xlfn.TEXTSPLIT(表格1[[#This Row],[LINE   NUMBER]],"-"),2),介質清單!I:I,0)&gt;=1,FALSE),"Trim",INDEX(_xlfn.TEXTSPLIT(表格1[[#This Row],[LINE   NUMBER]],"-"),2))</f>
        <v>SH</v>
      </c>
      <c r="S540" s="22" t="str" cm="1">
        <f t="array" ref="S54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1407</v>
      </c>
      <c r="T540" s="22" t="str" cm="1">
        <f t="array" ref="T540">IF(LEN(INDEX(_xlfn.TEXTSPLIT(表格1[[#This Row],[LINE   NUMBER]],"-"),4))=4,INDEX(_xlfn.TEXTSPLIT(表格1[[#This Row],[LINE   NUMBER]],"-"),4),IF(LEN(MID(E540,FIND("AA",E540,1),4))=4,MID(E540,FIND("AA",E540,1),4),"Wrong"))</f>
        <v>AA1E</v>
      </c>
      <c r="U540" s="22" t="str" cm="1">
        <f t="array" ref="U54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40" s="22" t="str">
        <f>_xlfn.XLOOKUP(表格1[[#This Row],[級數]],管道等级索引表!B:B,管道等级索引表!G:G,,0)</f>
        <v>TP304</v>
      </c>
      <c r="W540" s="22" t="s">
        <v>5</v>
      </c>
      <c r="X540" s="22"/>
      <c r="Y540" s="22"/>
      <c r="Z540" s="22" t="str">
        <f>_xlfn.CONCAT(表格1[[#This Row],[系統]],"-",表格1[[#This Row],[編號]])</f>
        <v>SH-1407</v>
      </c>
      <c r="AA540" s="22"/>
      <c r="AB54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4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40" s="24" t="str">
        <f>IFERROR(_xlfn.XLOOKUP(表格1[[#This Row],[Line_No]],管道特性一覽表!A:A,管道特性一覽表!P:P,,0),"")</f>
        <v>水</v>
      </c>
      <c r="AE540" s="24" t="str" cm="1">
        <f t="array" ref="AE540">_xlfn.IFNA(_xlfn.XLOOKUP(表格1[[#This Row],[Series NO]],'依TP NO.篩選'!A:A,'依TP NO.篩選'!R:R,,0),_xlfn.XLOOKUP(VALUE(表格1[[#This Row],[Series NO]]),VALUE('依TP NO.篩選'!A:A),'依TP NO.篩選'!R:R,,0))</f>
        <v>TP-020-VT</v>
      </c>
      <c r="AF540" s="24" t="str">
        <f>_xlfn.XLOOKUP(表格1[[#This Row],[系統]],介質清單!A:A,介質清單!B:B,,0)</f>
        <v>苟性鈉溶液</v>
      </c>
      <c r="AG540" s="25">
        <f>IFERROR(_xlfn.XLOOKUP(表格1[[#This Row],[Line_No]],管道特性一覽表!A:A,管道特性一覽表!R:R,,0),"")</f>
        <v>0.05</v>
      </c>
      <c r="AH540" s="22" t="s">
        <v>3433</v>
      </c>
      <c r="AI540" s="24"/>
      <c r="AJ54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40" s="2" t="str" cm="1">
        <f t="array" ref="AK540">IFERROR(_xlfn.TEXTJOIN("-",TRUE,INDEX(_xlfn.TEXTSPLIT(B540,"-"),1),INDEX(_xlfn.TEXTSPLIT(B540,"-"),2),INDEX(_xlfn.TEXTSPLIT(B540,"-"),4),INDEX(_xlfn.TEXTSPLIT(B540,"-"),5)),_xlfn.TEXTJOIN("-",TRUE,_xlfn.XLOOKUP(VALUE(INDEX(_xlfn.TEXTSPLIT(B540,"-"),4)),'DN轉換表(必要)'!A:A,'DN轉換表(必要)'!B:B,,0),INDEX(_xlfn.TEXTSPLIT(B540,"-"),1),INDEX(_xlfn.TEXTSPLIT(B540,"-"),2),INDEX(_xlfn.TEXTSPLIT(B540,"-"),3),INDEX(_xlfn.TEXTSPLIT(B540,"-"),4),INDEX(_xlfn.TEXTSPLIT(B540,"-"),5)))</f>
        <v>SH-1407-AA1E-NA</v>
      </c>
      <c r="AL540" s="2" t="str">
        <f>IF(ISNUMBER(IFERROR(_xlfn.XLOOKUP(表格1[[#This Row],[Line_No]],'TEMP VALUE'!A:A,'DRAWING LIST'!A:A,,0),"")),"v","")</f>
        <v/>
      </c>
      <c r="AM540" s="2" t="str">
        <f>_xlfn.XLOOKUP(表格1[[#This Row],[Series NO]], 版本控制!$A:$A, 版本控制!$E:$E, , 0, -1)</f>
        <v>啟用</v>
      </c>
    </row>
    <row r="541" spans="1:39" hidden="1">
      <c r="A541" s="18">
        <f>'圖號清單-114.04.25'!A541</f>
        <v>537</v>
      </c>
      <c r="B541" s="14" t="str">
        <f>_xlfn.XLOOKUP(表格1[[#This Row],[Series NO]],'圖號清單-114.04.25'!A:A,'圖號清單-114.04.25'!B:B,,0)</f>
        <v>SH-1408-100-AA1E-NA</v>
      </c>
      <c r="C541" s="3" t="str">
        <f>COUNTIF($AK$2:AK541, AK541) &amp; "/" &amp; COUNTIF($AK$2:$AK$3003, AK541)</f>
        <v>1/1</v>
      </c>
      <c r="D541" s="3" t="str">
        <f t="shared" si="21"/>
        <v>SH-1408-100-AA1E-NA</v>
      </c>
      <c r="E541" s="14" t="str" cm="1">
        <f t="array" ref="E541">IFERROR(_xlfn.TEXTJOIN("-",TRUE,_xlfn.XLOOKUP(VALUE(INDEX(_xlfn.TEXTSPLIT(B541,"-"),3)),'DN轉換表(必要)'!A:A,'DN轉換表(必要)'!B:B,,0),INDEX(_xlfn.TEXTSPLIT(B541,"-"),1),INDEX(_xlfn.TEXTSPLIT(B541,"-"),2),INDEX(_xlfn.TEXTSPLIT(B541,"-"),4),INDEX(_xlfn.TEXTSPLIT(B541,"-"),5)),_xlfn.TEXTJOIN("-",TRUE,_xlfn.XLOOKUP(VALUE(INDEX(_xlfn.TEXTSPLIT(B541,"-"),4)),'DN轉換表(必要)'!A:A,'DN轉換表(必要)'!B:B,,0),INDEX(_xlfn.TEXTSPLIT(B541,"-"),1),INDEX(_xlfn.TEXTSPLIT(B541,"-"),2),INDEX(_xlfn.TEXTSPLIT(B541,"-"),3),INDEX(_xlfn.TEXTSPLIT(B541,"-"),4),INDEX(_xlfn.TEXTSPLIT(B541,"-"),5)))</f>
        <v>4"-SH-1408-AA1E-NA</v>
      </c>
      <c r="F541" s="3" t="str">
        <f>IFERROR(_xlfn.XLOOKUP(_xlfn.CONCAT(表格1[[#This Row],[Series NO]],"_",SUBSTITUTE(F$1,"REV.","")),版本控制!$F:$F,版本控制!$C:$C,,0),"")</f>
        <v>04/22/'25</v>
      </c>
      <c r="G541" s="3" t="str">
        <f>IFERROR(_xlfn.XLOOKUP(_xlfn.CONCAT(表格1[[#This Row],[Series NO]],"_",SUBSTITUTE(G$1,"REV.","")),版本控制!$F:$F,版本控制!$C:$C,,0),"")</f>
        <v/>
      </c>
      <c r="H541" s="3" t="str">
        <f>IFERROR(_xlfn.XLOOKUP(_xlfn.CONCAT(表格1[[#This Row],[Series NO]],"_",SUBSTITUTE(H$1,"REV.","")),版本控制!$F:$F,版本控制!$C:$C,,0),"")</f>
        <v/>
      </c>
      <c r="I541" s="3" t="str">
        <f>IFERROR(_xlfn.XLOOKUP(_xlfn.CONCAT(表格1[[#This Row],[Series NO]],"_",SUBSTITUTE(I$1,"REV.","")),版本控制!$F:$F,版本控制!$C:$C,,0),"")</f>
        <v/>
      </c>
      <c r="J541" s="3" t="str">
        <f>IFERROR(_xlfn.XLOOKUP(_xlfn.CONCAT(表格1[[#This Row],[Series NO]],"_",SUBSTITUTE(J$1,"REV.","")),版本控制!$F:$F,版本控制!$C:$C,,0),"")</f>
        <v/>
      </c>
      <c r="K541" s="3" t="str" cm="1">
        <f t="array" ref="K541">INDEX(F$1:J$1,1,MATCH(1,1/($F541:J541&lt;&gt;"")))</f>
        <v>REV.1</v>
      </c>
      <c r="L541" s="3" t="str" cm="1">
        <f t="array" ref="L541">LOOKUP(2,1/($F541:J541&lt;&gt;""),$F541:J541)</f>
        <v>04/22/'25</v>
      </c>
      <c r="M541" s="3"/>
      <c r="N541" s="12" t="str">
        <f t="shared" si="20"/>
        <v>0537</v>
      </c>
      <c r="O541" s="28"/>
      <c r="P541" s="15"/>
      <c r="Q541" s="22" cm="1">
        <f t="array" ref="Q541">_xlfn.XLOOKUP(INDEX(_xlfn.TEXTSPLIT(表格1[[#This Row],[LINE   NUMBER]],"-"),1),'DN轉換表(必要)'!B:B,'DN轉換表(必要)'!C:C,,0)</f>
        <v>4</v>
      </c>
      <c r="R541" s="22" t="str" cm="1">
        <f t="array" ref="R541">IF(IFERROR(MATCH(INDEX(_xlfn.TEXTSPLIT(表格1[[#This Row],[LINE   NUMBER]],"-"),2),介質清單!I:I,0)&gt;=1,FALSE),"Trim",INDEX(_xlfn.TEXTSPLIT(表格1[[#This Row],[LINE   NUMBER]],"-"),2))</f>
        <v>SH</v>
      </c>
      <c r="S541" s="22" t="str" cm="1">
        <f t="array" ref="S54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1408</v>
      </c>
      <c r="T541" s="22" t="str" cm="1">
        <f t="array" ref="T541">IF(LEN(INDEX(_xlfn.TEXTSPLIT(表格1[[#This Row],[LINE   NUMBER]],"-"),4))=4,INDEX(_xlfn.TEXTSPLIT(表格1[[#This Row],[LINE   NUMBER]],"-"),4),IF(LEN(MID(E541,FIND("AA",E541,1),4))=4,MID(E541,FIND("AA",E541,1),4),"Wrong"))</f>
        <v>AA1E</v>
      </c>
      <c r="U541" s="22" t="str" cm="1">
        <f t="array" ref="U54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41" s="22" t="str">
        <f>_xlfn.XLOOKUP(表格1[[#This Row],[級數]],管道等级索引表!B:B,管道等级索引表!G:G,,0)</f>
        <v>TP304</v>
      </c>
      <c r="W541" s="22" t="s">
        <v>5</v>
      </c>
      <c r="X541" s="22"/>
      <c r="Y541" s="22"/>
      <c r="Z541" s="22" t="str">
        <f>_xlfn.CONCAT(表格1[[#This Row],[系統]],"-",表格1[[#This Row],[編號]])</f>
        <v>SH-1408</v>
      </c>
      <c r="AA541" s="22"/>
      <c r="AB54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54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41" s="24"/>
      <c r="AE541" s="24" t="str" cm="1">
        <f t="array" ref="AE541">_xlfn.IFNA(_xlfn.XLOOKUP(表格1[[#This Row],[Series NO]],'依TP NO.篩選'!A:A,'依TP NO.篩選'!R:R,,0),_xlfn.XLOOKUP(VALUE(表格1[[#This Row],[Series NO]]),VALUE('依TP NO.篩選'!A:A),'依TP NO.篩選'!R:R,,0))</f>
        <v>TP-020-VT</v>
      </c>
      <c r="AF541" s="24" t="str">
        <f>_xlfn.XLOOKUP(表格1[[#This Row],[系統]],介質清單!A:A,介質清單!B:B,,0)</f>
        <v>苟性鈉溶液</v>
      </c>
      <c r="AG541" s="25"/>
      <c r="AH541" s="22" t="s">
        <v>3433</v>
      </c>
      <c r="AI541" s="24"/>
      <c r="AJ54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41" s="2" t="str" cm="1">
        <f t="array" ref="AK541">IFERROR(_xlfn.TEXTJOIN("-",TRUE,INDEX(_xlfn.TEXTSPLIT(B541,"-"),1),INDEX(_xlfn.TEXTSPLIT(B541,"-"),2),INDEX(_xlfn.TEXTSPLIT(B541,"-"),4),INDEX(_xlfn.TEXTSPLIT(B541,"-"),5)),_xlfn.TEXTJOIN("-",TRUE,_xlfn.XLOOKUP(VALUE(INDEX(_xlfn.TEXTSPLIT(B541,"-"),4)),'DN轉換表(必要)'!A:A,'DN轉換表(必要)'!B:B,,0),INDEX(_xlfn.TEXTSPLIT(B541,"-"),1),INDEX(_xlfn.TEXTSPLIT(B541,"-"),2),INDEX(_xlfn.TEXTSPLIT(B541,"-"),3),INDEX(_xlfn.TEXTSPLIT(B541,"-"),4),INDEX(_xlfn.TEXTSPLIT(B541,"-"),5)))</f>
        <v>SH-1408-AA1E-NA</v>
      </c>
      <c r="AL541" s="2" t="str">
        <f>IF(ISNUMBER(IFERROR(_xlfn.XLOOKUP(表格1[[#This Row],[Line_No]],'TEMP VALUE'!A:A,'DRAWING LIST'!A:A,,0),"")),"v","")</f>
        <v/>
      </c>
      <c r="AM541" s="2" t="str">
        <f>_xlfn.XLOOKUP(表格1[[#This Row],[Series NO]], 版本控制!$A:$A, 版本控制!$E:$E, , 0, -1)</f>
        <v>啟用</v>
      </c>
    </row>
    <row r="542" spans="1:39" hidden="1">
      <c r="A542" s="18">
        <f>'圖號清單-114.04.25'!A542</f>
        <v>538</v>
      </c>
      <c r="B542" s="14" t="str">
        <f>_xlfn.XLOOKUP(表格1[[#This Row],[Series NO]],'圖號清單-114.04.25'!A:A,'圖號清單-114.04.25'!B:B,,0)</f>
        <v>SH-1409-25-AA1E-NA-1</v>
      </c>
      <c r="C542" s="3" t="str">
        <f>COUNTIF($AK$2:AK542, AK542) &amp; "/" &amp; COUNTIF($AK$2:$AK$3003, AK542)</f>
        <v>1/5</v>
      </c>
      <c r="D542" s="3" t="str">
        <f t="shared" si="21"/>
        <v>SH-1409-25-AA1E-NA</v>
      </c>
      <c r="E542" s="14" t="str" cm="1">
        <f t="array" ref="E542">IFERROR(_xlfn.TEXTJOIN("-",TRUE,_xlfn.XLOOKUP(VALUE(INDEX(_xlfn.TEXTSPLIT(B542,"-"),3)),'DN轉換表(必要)'!A:A,'DN轉換表(必要)'!B:B,,0),INDEX(_xlfn.TEXTSPLIT(B542,"-"),1),INDEX(_xlfn.TEXTSPLIT(B542,"-"),2),INDEX(_xlfn.TEXTSPLIT(B542,"-"),4),INDEX(_xlfn.TEXTSPLIT(B542,"-"),5)),_xlfn.TEXTJOIN("-",TRUE,_xlfn.XLOOKUP(VALUE(INDEX(_xlfn.TEXTSPLIT(B542,"-"),4)),'DN轉換表(必要)'!A:A,'DN轉換表(必要)'!B:B,,0),INDEX(_xlfn.TEXTSPLIT(B542,"-"),1),INDEX(_xlfn.TEXTSPLIT(B542,"-"),2),INDEX(_xlfn.TEXTSPLIT(B542,"-"),3),INDEX(_xlfn.TEXTSPLIT(B542,"-"),4),INDEX(_xlfn.TEXTSPLIT(B542,"-"),5)))</f>
        <v>1"-SH-1409-AA1E-NA</v>
      </c>
      <c r="F542" s="3" t="str">
        <f>IFERROR(_xlfn.XLOOKUP(_xlfn.CONCAT(表格1[[#This Row],[Series NO]],"_",SUBSTITUTE(F$1,"REV.","")),版本控制!$F:$F,版本控制!$C:$C,,0),"")</f>
        <v>04/22/'25</v>
      </c>
      <c r="G542" s="3" t="str">
        <f>IFERROR(_xlfn.XLOOKUP(_xlfn.CONCAT(表格1[[#This Row],[Series NO]],"_",SUBSTITUTE(G$1,"REV.","")),版本控制!$F:$F,版本控制!$C:$C,,0),"")</f>
        <v/>
      </c>
      <c r="H542" s="3" t="str">
        <f>IFERROR(_xlfn.XLOOKUP(_xlfn.CONCAT(表格1[[#This Row],[Series NO]],"_",SUBSTITUTE(H$1,"REV.","")),版本控制!$F:$F,版本控制!$C:$C,,0),"")</f>
        <v/>
      </c>
      <c r="I542" s="3" t="str">
        <f>IFERROR(_xlfn.XLOOKUP(_xlfn.CONCAT(表格1[[#This Row],[Series NO]],"_",SUBSTITUTE(I$1,"REV.","")),版本控制!$F:$F,版本控制!$C:$C,,0),"")</f>
        <v/>
      </c>
      <c r="J542" s="3" t="str">
        <f>IFERROR(_xlfn.XLOOKUP(_xlfn.CONCAT(表格1[[#This Row],[Series NO]],"_",SUBSTITUTE(J$1,"REV.","")),版本控制!$F:$F,版本控制!$C:$C,,0),"")</f>
        <v/>
      </c>
      <c r="K542" s="3" t="str" cm="1">
        <f t="array" ref="K542">INDEX(F$1:J$1,1,MATCH(1,1/($F542:J542&lt;&gt;"")))</f>
        <v>REV.1</v>
      </c>
      <c r="L542" s="3" t="str" cm="1">
        <f t="array" ref="L542">LOOKUP(2,1/($F542:J542&lt;&gt;""),$F542:J542)</f>
        <v>04/22/'25</v>
      </c>
      <c r="M542" s="3"/>
      <c r="N542" s="12" t="str">
        <f t="shared" si="20"/>
        <v>0538</v>
      </c>
      <c r="O542" s="28"/>
      <c r="P542" s="15"/>
      <c r="Q542" s="22" cm="1">
        <f t="array" ref="Q542">_xlfn.XLOOKUP(INDEX(_xlfn.TEXTSPLIT(表格1[[#This Row],[LINE   NUMBER]],"-"),1),'DN轉換表(必要)'!B:B,'DN轉換表(必要)'!C:C,,0)</f>
        <v>1</v>
      </c>
      <c r="R542" s="22" t="str" cm="1">
        <f t="array" ref="R542">IF(IFERROR(MATCH(INDEX(_xlfn.TEXTSPLIT(表格1[[#This Row],[LINE   NUMBER]],"-"),2),介質清單!I:I,0)&gt;=1,FALSE),"Trim",INDEX(_xlfn.TEXTSPLIT(表格1[[#This Row],[LINE   NUMBER]],"-"),2))</f>
        <v>SH</v>
      </c>
      <c r="S542" s="22" t="str" cm="1">
        <f t="array" ref="S54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1409</v>
      </c>
      <c r="T542" s="22" t="str" cm="1">
        <f t="array" ref="T542">IF(LEN(INDEX(_xlfn.TEXTSPLIT(表格1[[#This Row],[LINE   NUMBER]],"-"),4))=4,INDEX(_xlfn.TEXTSPLIT(表格1[[#This Row],[LINE   NUMBER]],"-"),4),IF(LEN(MID(E542,FIND("AA",E542,1),4))=4,MID(E542,FIND("AA",E542,1),4),"Wrong"))</f>
        <v>AA1E</v>
      </c>
      <c r="U542" s="22" t="str" cm="1">
        <f t="array" ref="U54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42" s="22" t="str">
        <f>_xlfn.XLOOKUP(表格1[[#This Row],[級數]],管道等级索引表!B:B,管道等级索引表!G:G,,0)</f>
        <v>TP304</v>
      </c>
      <c r="W542" s="22" t="s">
        <v>5</v>
      </c>
      <c r="X542" s="22"/>
      <c r="Y542" s="22"/>
      <c r="Z542" s="22" t="str">
        <f>_xlfn.CONCAT(表格1[[#This Row],[系統]],"-",表格1[[#This Row],[編號]])</f>
        <v>SH-1409</v>
      </c>
      <c r="AA542" s="22"/>
      <c r="AB54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4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42" s="24" t="str">
        <f>IFERROR(_xlfn.XLOOKUP(表格1[[#This Row],[Line_No]],管道特性一覽表!A:A,管道特性一覽表!P:P,,0),"")</f>
        <v>水</v>
      </c>
      <c r="AE542" s="24" t="str" cm="1">
        <f t="array" ref="AE542">_xlfn.IFNA(_xlfn.XLOOKUP(表格1[[#This Row],[Series NO]],'依TP NO.篩選'!A:A,'依TP NO.篩選'!R:R,,0),_xlfn.XLOOKUP(VALUE(表格1[[#This Row],[Series NO]]),VALUE('依TP NO.篩選'!A:A),'依TP NO.篩選'!R:R,,0))</f>
        <v>TP-018/TP-005</v>
      </c>
      <c r="AF542" s="24" t="str">
        <f>_xlfn.XLOOKUP(表格1[[#This Row],[系統]],介質清單!A:A,介質清單!B:B,,0)</f>
        <v>苟性鈉溶液</v>
      </c>
      <c r="AG542" s="25">
        <f>IFERROR(_xlfn.XLOOKUP(表格1[[#This Row],[Line_No]],管道特性一覽表!A:A,管道特性一覽表!R:R,,0),"")</f>
        <v>0.05</v>
      </c>
      <c r="AH542" s="22" t="s">
        <v>3433</v>
      </c>
      <c r="AI542" s="24"/>
      <c r="AJ54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42" s="2" t="str" cm="1">
        <f t="array" ref="AK542">IFERROR(_xlfn.TEXTJOIN("-",TRUE,INDEX(_xlfn.TEXTSPLIT(B542,"-"),1),INDEX(_xlfn.TEXTSPLIT(B542,"-"),2),INDEX(_xlfn.TEXTSPLIT(B542,"-"),4),INDEX(_xlfn.TEXTSPLIT(B542,"-"),5)),_xlfn.TEXTJOIN("-",TRUE,_xlfn.XLOOKUP(VALUE(INDEX(_xlfn.TEXTSPLIT(B542,"-"),4)),'DN轉換表(必要)'!A:A,'DN轉換表(必要)'!B:B,,0),INDEX(_xlfn.TEXTSPLIT(B542,"-"),1),INDEX(_xlfn.TEXTSPLIT(B542,"-"),2),INDEX(_xlfn.TEXTSPLIT(B542,"-"),3),INDEX(_xlfn.TEXTSPLIT(B542,"-"),4),INDEX(_xlfn.TEXTSPLIT(B542,"-"),5)))</f>
        <v>SH-1409-AA1E-NA</v>
      </c>
      <c r="AL542" s="2" t="str">
        <f>IF(ISNUMBER(IFERROR(_xlfn.XLOOKUP(表格1[[#This Row],[Line_No]],'TEMP VALUE'!A:A,'DRAWING LIST'!A:A,,0),"")),"v","")</f>
        <v/>
      </c>
      <c r="AM542" s="2" t="str">
        <f>_xlfn.XLOOKUP(表格1[[#This Row],[Series NO]], 版本控制!$A:$A, 版本控制!$E:$E, , 0, -1)</f>
        <v>啟用</v>
      </c>
    </row>
    <row r="543" spans="1:39" hidden="1">
      <c r="A543" s="18">
        <f>'圖號清單-114.04.25'!A543</f>
        <v>539</v>
      </c>
      <c r="B543" s="14" t="str">
        <f>_xlfn.XLOOKUP(表格1[[#This Row],[Series NO]],'圖號清單-114.04.25'!A:A,'圖號清單-114.04.25'!B:B,,0)</f>
        <v>SH-1409-25-AA1E-NA-2</v>
      </c>
      <c r="C543" s="3" t="str">
        <f>COUNTIF($AK$2:AK543, AK543) &amp; "/" &amp; COUNTIF($AK$2:$AK$3003, AK543)</f>
        <v>2/5</v>
      </c>
      <c r="D543" s="3" t="str">
        <f t="shared" si="21"/>
        <v>SH-1409-25-AA1E-NA</v>
      </c>
      <c r="E543" s="14" t="str" cm="1">
        <f t="array" ref="E543">IFERROR(_xlfn.TEXTJOIN("-",TRUE,_xlfn.XLOOKUP(VALUE(INDEX(_xlfn.TEXTSPLIT(B543,"-"),3)),'DN轉換表(必要)'!A:A,'DN轉換表(必要)'!B:B,,0),INDEX(_xlfn.TEXTSPLIT(B543,"-"),1),INDEX(_xlfn.TEXTSPLIT(B543,"-"),2),INDEX(_xlfn.TEXTSPLIT(B543,"-"),4),INDEX(_xlfn.TEXTSPLIT(B543,"-"),5)),_xlfn.TEXTJOIN("-",TRUE,_xlfn.XLOOKUP(VALUE(INDEX(_xlfn.TEXTSPLIT(B543,"-"),4)),'DN轉換表(必要)'!A:A,'DN轉換表(必要)'!B:B,,0),INDEX(_xlfn.TEXTSPLIT(B543,"-"),1),INDEX(_xlfn.TEXTSPLIT(B543,"-"),2),INDEX(_xlfn.TEXTSPLIT(B543,"-"),3),INDEX(_xlfn.TEXTSPLIT(B543,"-"),4),INDEX(_xlfn.TEXTSPLIT(B543,"-"),5)))</f>
        <v>1"-SH-1409-AA1E-NA</v>
      </c>
      <c r="F543" s="3" t="str">
        <f>IFERROR(_xlfn.XLOOKUP(_xlfn.CONCAT(表格1[[#This Row],[Series NO]],"_",SUBSTITUTE(F$1,"REV.","")),版本控制!$F:$F,版本控制!$C:$C,,0),"")</f>
        <v>04/22/'25</v>
      </c>
      <c r="G543" s="3" t="str">
        <f>IFERROR(_xlfn.XLOOKUP(_xlfn.CONCAT(表格1[[#This Row],[Series NO]],"_",SUBSTITUTE(G$1,"REV.","")),版本控制!$F:$F,版本控制!$C:$C,,0),"")</f>
        <v/>
      </c>
      <c r="H543" s="3" t="str">
        <f>IFERROR(_xlfn.XLOOKUP(_xlfn.CONCAT(表格1[[#This Row],[Series NO]],"_",SUBSTITUTE(H$1,"REV.","")),版本控制!$F:$F,版本控制!$C:$C,,0),"")</f>
        <v/>
      </c>
      <c r="I543" s="3" t="str">
        <f>IFERROR(_xlfn.XLOOKUP(_xlfn.CONCAT(表格1[[#This Row],[Series NO]],"_",SUBSTITUTE(I$1,"REV.","")),版本控制!$F:$F,版本控制!$C:$C,,0),"")</f>
        <v/>
      </c>
      <c r="J543" s="3" t="str">
        <f>IFERROR(_xlfn.XLOOKUP(_xlfn.CONCAT(表格1[[#This Row],[Series NO]],"_",SUBSTITUTE(J$1,"REV.","")),版本控制!$F:$F,版本控制!$C:$C,,0),"")</f>
        <v/>
      </c>
      <c r="K543" s="3" t="str" cm="1">
        <f t="array" ref="K543">INDEX(F$1:J$1,1,MATCH(1,1/($F543:J543&lt;&gt;"")))</f>
        <v>REV.1</v>
      </c>
      <c r="L543" s="3" t="str" cm="1">
        <f t="array" ref="L543">LOOKUP(2,1/($F543:J543&lt;&gt;""),$F543:J543)</f>
        <v>04/22/'25</v>
      </c>
      <c r="M543" s="3"/>
      <c r="N543" s="3" t="str">
        <f t="shared" si="20"/>
        <v>0539</v>
      </c>
      <c r="O543" s="28"/>
      <c r="P543" s="15"/>
      <c r="Q543" s="22" cm="1">
        <f t="array" ref="Q543">_xlfn.XLOOKUP(INDEX(_xlfn.TEXTSPLIT(表格1[[#This Row],[LINE   NUMBER]],"-"),1),'DN轉換表(必要)'!B:B,'DN轉換表(必要)'!C:C,,0)</f>
        <v>1</v>
      </c>
      <c r="R543" s="22" t="str" cm="1">
        <f t="array" ref="R543">IF(IFERROR(MATCH(INDEX(_xlfn.TEXTSPLIT(表格1[[#This Row],[LINE   NUMBER]],"-"),2),介質清單!I:I,0)&gt;=1,FALSE),"Trim",INDEX(_xlfn.TEXTSPLIT(表格1[[#This Row],[LINE   NUMBER]],"-"),2))</f>
        <v>SH</v>
      </c>
      <c r="S543" s="22" t="str" cm="1">
        <f t="array" ref="S54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1409</v>
      </c>
      <c r="T543" s="22" t="str" cm="1">
        <f t="array" ref="T543">IF(LEN(INDEX(_xlfn.TEXTSPLIT(表格1[[#This Row],[LINE   NUMBER]],"-"),4))=4,INDEX(_xlfn.TEXTSPLIT(表格1[[#This Row],[LINE   NUMBER]],"-"),4),IF(LEN(MID(E543,FIND("AA",E543,1),4))=4,MID(E543,FIND("AA",E543,1),4),"Wrong"))</f>
        <v>AA1E</v>
      </c>
      <c r="U543" s="22" t="str" cm="1">
        <f t="array" ref="U54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43" s="22" t="str">
        <f>_xlfn.XLOOKUP(表格1[[#This Row],[級數]],管道等级索引表!B:B,管道等级索引表!G:G,,0)</f>
        <v>TP304</v>
      </c>
      <c r="W543" s="22" t="s">
        <v>5</v>
      </c>
      <c r="X543" s="22"/>
      <c r="Y543" s="22"/>
      <c r="Z543" s="22" t="str">
        <f>_xlfn.CONCAT(表格1[[#This Row],[系統]],"-",表格1[[#This Row],[編號]])</f>
        <v>SH-1409</v>
      </c>
      <c r="AA543" s="22"/>
      <c r="AB54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4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43" s="24" t="str">
        <f>IFERROR(_xlfn.XLOOKUP(表格1[[#This Row],[Line_No]],管道特性一覽表!A:A,管道特性一覽表!P:P,,0),"")</f>
        <v>水</v>
      </c>
      <c r="AE543" s="24" t="str" cm="1">
        <f t="array" ref="AE543">_xlfn.IFNA(_xlfn.XLOOKUP(表格1[[#This Row],[Series NO]],'依TP NO.篩選'!A:A,'依TP NO.篩選'!R:R,,0),_xlfn.XLOOKUP(VALUE(表格1[[#This Row],[Series NO]]),VALUE('依TP NO.篩選'!A:A),'依TP NO.篩選'!R:R,,0))</f>
        <v>TP-018</v>
      </c>
      <c r="AF543" s="24" t="str">
        <f>_xlfn.XLOOKUP(表格1[[#This Row],[系統]],介質清單!A:A,介質清單!B:B,,0)</f>
        <v>苟性鈉溶液</v>
      </c>
      <c r="AG543" s="25">
        <f>IFERROR(_xlfn.XLOOKUP(表格1[[#This Row],[Line_No]],管道特性一覽表!A:A,管道特性一覽表!R:R,,0),"")</f>
        <v>0.05</v>
      </c>
      <c r="AH543" s="22" t="s">
        <v>3433</v>
      </c>
      <c r="AI543" s="24"/>
      <c r="AJ54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43" s="2" t="str" cm="1">
        <f t="array" ref="AK543">IFERROR(_xlfn.TEXTJOIN("-",TRUE,INDEX(_xlfn.TEXTSPLIT(B543,"-"),1),INDEX(_xlfn.TEXTSPLIT(B543,"-"),2),INDEX(_xlfn.TEXTSPLIT(B543,"-"),4),INDEX(_xlfn.TEXTSPLIT(B543,"-"),5)),_xlfn.TEXTJOIN("-",TRUE,_xlfn.XLOOKUP(VALUE(INDEX(_xlfn.TEXTSPLIT(B543,"-"),4)),'DN轉換表(必要)'!A:A,'DN轉換表(必要)'!B:B,,0),INDEX(_xlfn.TEXTSPLIT(B543,"-"),1),INDEX(_xlfn.TEXTSPLIT(B543,"-"),2),INDEX(_xlfn.TEXTSPLIT(B543,"-"),3),INDEX(_xlfn.TEXTSPLIT(B543,"-"),4),INDEX(_xlfn.TEXTSPLIT(B543,"-"),5)))</f>
        <v>SH-1409-AA1E-NA</v>
      </c>
      <c r="AL543" s="2" t="str">
        <f>IF(ISNUMBER(IFERROR(_xlfn.XLOOKUP(表格1[[#This Row],[Line_No]],'TEMP VALUE'!A:A,'DRAWING LIST'!A:A,,0),"")),"v","")</f>
        <v/>
      </c>
      <c r="AM543" s="2" t="str">
        <f>_xlfn.XLOOKUP(表格1[[#This Row],[Series NO]], 版本控制!$A:$A, 版本控制!$E:$E, , 0, -1)</f>
        <v>啟用</v>
      </c>
    </row>
    <row r="544" spans="1:39" hidden="1">
      <c r="A544" s="18">
        <f>'圖號清單-114.04.25'!A544</f>
        <v>540</v>
      </c>
      <c r="B544" s="14" t="str">
        <f>_xlfn.XLOOKUP(表格1[[#This Row],[Series NO]],'圖號清單-114.04.25'!A:A,'圖號清單-114.04.25'!B:B,,0)</f>
        <v>SH-1409-25-AA1E-NA-3</v>
      </c>
      <c r="C544" s="3" t="str">
        <f>COUNTIF($AK$2:AK544, AK544) &amp; "/" &amp; COUNTIF($AK$2:$AK$3003, AK544)</f>
        <v>3/5</v>
      </c>
      <c r="D544" s="3" t="str">
        <f t="shared" si="21"/>
        <v>SH-1409-25-AA1E-NA</v>
      </c>
      <c r="E544" s="14" t="str" cm="1">
        <f t="array" ref="E544">IFERROR(_xlfn.TEXTJOIN("-",TRUE,_xlfn.XLOOKUP(VALUE(INDEX(_xlfn.TEXTSPLIT(B544,"-"),3)),'DN轉換表(必要)'!A:A,'DN轉換表(必要)'!B:B,,0),INDEX(_xlfn.TEXTSPLIT(B544,"-"),1),INDEX(_xlfn.TEXTSPLIT(B544,"-"),2),INDEX(_xlfn.TEXTSPLIT(B544,"-"),4),INDEX(_xlfn.TEXTSPLIT(B544,"-"),5)),_xlfn.TEXTJOIN("-",TRUE,_xlfn.XLOOKUP(VALUE(INDEX(_xlfn.TEXTSPLIT(B544,"-"),4)),'DN轉換表(必要)'!A:A,'DN轉換表(必要)'!B:B,,0),INDEX(_xlfn.TEXTSPLIT(B544,"-"),1),INDEX(_xlfn.TEXTSPLIT(B544,"-"),2),INDEX(_xlfn.TEXTSPLIT(B544,"-"),3),INDEX(_xlfn.TEXTSPLIT(B544,"-"),4),INDEX(_xlfn.TEXTSPLIT(B544,"-"),5)))</f>
        <v>1"-SH-1409-AA1E-NA</v>
      </c>
      <c r="F544" s="3" t="str">
        <f>IFERROR(_xlfn.XLOOKUP(_xlfn.CONCAT(表格1[[#This Row],[Series NO]],"_",SUBSTITUTE(F$1,"REV.","")),版本控制!$F:$F,版本控制!$C:$C,,0),"")</f>
        <v>04/22/'25</v>
      </c>
      <c r="G544" s="3" t="str">
        <f>IFERROR(_xlfn.XLOOKUP(_xlfn.CONCAT(表格1[[#This Row],[Series NO]],"_",SUBSTITUTE(G$1,"REV.","")),版本控制!$F:$F,版本控制!$C:$C,,0),"")</f>
        <v/>
      </c>
      <c r="H544" s="3" t="str">
        <f>IFERROR(_xlfn.XLOOKUP(_xlfn.CONCAT(表格1[[#This Row],[Series NO]],"_",SUBSTITUTE(H$1,"REV.","")),版本控制!$F:$F,版本控制!$C:$C,,0),"")</f>
        <v/>
      </c>
      <c r="I544" s="3" t="str">
        <f>IFERROR(_xlfn.XLOOKUP(_xlfn.CONCAT(表格1[[#This Row],[Series NO]],"_",SUBSTITUTE(I$1,"REV.","")),版本控制!$F:$F,版本控制!$C:$C,,0),"")</f>
        <v/>
      </c>
      <c r="J544" s="3" t="str">
        <f>IFERROR(_xlfn.XLOOKUP(_xlfn.CONCAT(表格1[[#This Row],[Series NO]],"_",SUBSTITUTE(J$1,"REV.","")),版本控制!$F:$F,版本控制!$C:$C,,0),"")</f>
        <v/>
      </c>
      <c r="K544" s="3" t="str" cm="1">
        <f t="array" ref="K544">INDEX(F$1:J$1,1,MATCH(1,1/($F544:J544&lt;&gt;"")))</f>
        <v>REV.1</v>
      </c>
      <c r="L544" s="3" t="str" cm="1">
        <f t="array" ref="L544">LOOKUP(2,1/($F544:J544&lt;&gt;""),$F544:J544)</f>
        <v>04/22/'25</v>
      </c>
      <c r="M544" s="3"/>
      <c r="N544" s="3" t="str">
        <f t="shared" si="20"/>
        <v>0540</v>
      </c>
      <c r="O544" s="28"/>
      <c r="P544" s="15"/>
      <c r="Q544" s="22" cm="1">
        <f t="array" ref="Q544">_xlfn.XLOOKUP(INDEX(_xlfn.TEXTSPLIT(表格1[[#This Row],[LINE   NUMBER]],"-"),1),'DN轉換表(必要)'!B:B,'DN轉換表(必要)'!C:C,,0)</f>
        <v>1</v>
      </c>
      <c r="R544" s="22" t="str" cm="1">
        <f t="array" ref="R544">IF(IFERROR(MATCH(INDEX(_xlfn.TEXTSPLIT(表格1[[#This Row],[LINE   NUMBER]],"-"),2),介質清單!I:I,0)&gt;=1,FALSE),"Trim",INDEX(_xlfn.TEXTSPLIT(表格1[[#This Row],[LINE   NUMBER]],"-"),2))</f>
        <v>SH</v>
      </c>
      <c r="S544" s="22" t="str" cm="1">
        <f t="array" ref="S54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1409</v>
      </c>
      <c r="T544" s="22" t="str" cm="1">
        <f t="array" ref="T544">IF(LEN(INDEX(_xlfn.TEXTSPLIT(表格1[[#This Row],[LINE   NUMBER]],"-"),4))=4,INDEX(_xlfn.TEXTSPLIT(表格1[[#This Row],[LINE   NUMBER]],"-"),4),IF(LEN(MID(E544,FIND("AA",E544,1),4))=4,MID(E544,FIND("AA",E544,1),4),"Wrong"))</f>
        <v>AA1E</v>
      </c>
      <c r="U544" s="22" t="str" cm="1">
        <f t="array" ref="U54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44" s="22" t="str">
        <f>_xlfn.XLOOKUP(表格1[[#This Row],[級數]],管道等级索引表!B:B,管道等级索引表!G:G,,0)</f>
        <v>TP304</v>
      </c>
      <c r="W544" s="22" t="s">
        <v>5</v>
      </c>
      <c r="X544" s="22"/>
      <c r="Y544" s="22"/>
      <c r="Z544" s="22" t="str">
        <f>_xlfn.CONCAT(表格1[[#This Row],[系統]],"-",表格1[[#This Row],[編號]])</f>
        <v>SH-1409</v>
      </c>
      <c r="AA544" s="22"/>
      <c r="AB54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4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44" s="24" t="str">
        <f>IFERROR(_xlfn.XLOOKUP(表格1[[#This Row],[Line_No]],管道特性一覽表!A:A,管道特性一覽表!P:P,,0),"")</f>
        <v>水</v>
      </c>
      <c r="AE544" s="24" t="str" cm="1">
        <f t="array" ref="AE544">_xlfn.IFNA(_xlfn.XLOOKUP(表格1[[#This Row],[Series NO]],'依TP NO.篩選'!A:A,'依TP NO.篩選'!R:R,,0),_xlfn.XLOOKUP(VALUE(表格1[[#This Row],[Series NO]]),VALUE('依TP NO.篩選'!A:A),'依TP NO.篩選'!R:R,,0))</f>
        <v>TP-018</v>
      </c>
      <c r="AF544" s="24" t="str">
        <f>_xlfn.XLOOKUP(表格1[[#This Row],[系統]],介質清單!A:A,介質清單!B:B,,0)</f>
        <v>苟性鈉溶液</v>
      </c>
      <c r="AG544" s="25">
        <f>IFERROR(_xlfn.XLOOKUP(表格1[[#This Row],[Line_No]],管道特性一覽表!A:A,管道特性一覽表!R:R,,0),"")</f>
        <v>0.05</v>
      </c>
      <c r="AH544" s="22" t="s">
        <v>3433</v>
      </c>
      <c r="AI544" s="24"/>
      <c r="AJ54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44" s="2" t="str" cm="1">
        <f t="array" ref="AK544">IFERROR(_xlfn.TEXTJOIN("-",TRUE,INDEX(_xlfn.TEXTSPLIT(B544,"-"),1),INDEX(_xlfn.TEXTSPLIT(B544,"-"),2),INDEX(_xlfn.TEXTSPLIT(B544,"-"),4),INDEX(_xlfn.TEXTSPLIT(B544,"-"),5)),_xlfn.TEXTJOIN("-",TRUE,_xlfn.XLOOKUP(VALUE(INDEX(_xlfn.TEXTSPLIT(B544,"-"),4)),'DN轉換表(必要)'!A:A,'DN轉換表(必要)'!B:B,,0),INDEX(_xlfn.TEXTSPLIT(B544,"-"),1),INDEX(_xlfn.TEXTSPLIT(B544,"-"),2),INDEX(_xlfn.TEXTSPLIT(B544,"-"),3),INDEX(_xlfn.TEXTSPLIT(B544,"-"),4),INDEX(_xlfn.TEXTSPLIT(B544,"-"),5)))</f>
        <v>SH-1409-AA1E-NA</v>
      </c>
      <c r="AL544" s="2" t="str">
        <f>IF(ISNUMBER(IFERROR(_xlfn.XLOOKUP(表格1[[#This Row],[Line_No]],'TEMP VALUE'!A:A,'DRAWING LIST'!A:A,,0),"")),"v","")</f>
        <v/>
      </c>
      <c r="AM544" s="2" t="str">
        <f>_xlfn.XLOOKUP(表格1[[#This Row],[Series NO]], 版本控制!$A:$A, 版本控制!$E:$E, , 0, -1)</f>
        <v>啟用</v>
      </c>
    </row>
    <row r="545" spans="1:39" hidden="1">
      <c r="A545" s="18">
        <f>'圖號清單-114.04.25'!A545</f>
        <v>541</v>
      </c>
      <c r="B545" s="14" t="str">
        <f>_xlfn.XLOOKUP(表格1[[#This Row],[Series NO]],'圖號清單-114.04.25'!A:A,'圖號清單-114.04.25'!B:B,,0)</f>
        <v>SH-1409-25-AA1E-NA-4</v>
      </c>
      <c r="C545" s="3" t="str">
        <f>COUNTIF($AK$2:AK545, AK545) &amp; "/" &amp; COUNTIF($AK$2:$AK$3003, AK545)</f>
        <v>4/5</v>
      </c>
      <c r="D545" s="3" t="str">
        <f t="shared" si="21"/>
        <v>SH-1409-25-AA1E-NA</v>
      </c>
      <c r="E545" s="14" t="str" cm="1">
        <f t="array" ref="E545">IFERROR(_xlfn.TEXTJOIN("-",TRUE,_xlfn.XLOOKUP(VALUE(INDEX(_xlfn.TEXTSPLIT(B545,"-"),3)),'DN轉換表(必要)'!A:A,'DN轉換表(必要)'!B:B,,0),INDEX(_xlfn.TEXTSPLIT(B545,"-"),1),INDEX(_xlfn.TEXTSPLIT(B545,"-"),2),INDEX(_xlfn.TEXTSPLIT(B545,"-"),4),INDEX(_xlfn.TEXTSPLIT(B545,"-"),5)),_xlfn.TEXTJOIN("-",TRUE,_xlfn.XLOOKUP(VALUE(INDEX(_xlfn.TEXTSPLIT(B545,"-"),4)),'DN轉換表(必要)'!A:A,'DN轉換表(必要)'!B:B,,0),INDEX(_xlfn.TEXTSPLIT(B545,"-"),1),INDEX(_xlfn.TEXTSPLIT(B545,"-"),2),INDEX(_xlfn.TEXTSPLIT(B545,"-"),3),INDEX(_xlfn.TEXTSPLIT(B545,"-"),4),INDEX(_xlfn.TEXTSPLIT(B545,"-"),5)))</f>
        <v>1"-SH-1409-AA1E-NA</v>
      </c>
      <c r="F545" s="3" t="str">
        <f>IFERROR(_xlfn.XLOOKUP(_xlfn.CONCAT(表格1[[#This Row],[Series NO]],"_",SUBSTITUTE(F$1,"REV.","")),版本控制!$F:$F,版本控制!$C:$C,,0),"")</f>
        <v>04/22/'25</v>
      </c>
      <c r="G545" s="3" t="str">
        <f>IFERROR(_xlfn.XLOOKUP(_xlfn.CONCAT(表格1[[#This Row],[Series NO]],"_",SUBSTITUTE(G$1,"REV.","")),版本控制!$F:$F,版本控制!$C:$C,,0),"")</f>
        <v/>
      </c>
      <c r="H545" s="3" t="str">
        <f>IFERROR(_xlfn.XLOOKUP(_xlfn.CONCAT(表格1[[#This Row],[Series NO]],"_",SUBSTITUTE(H$1,"REV.","")),版本控制!$F:$F,版本控制!$C:$C,,0),"")</f>
        <v/>
      </c>
      <c r="I545" s="3" t="str">
        <f>IFERROR(_xlfn.XLOOKUP(_xlfn.CONCAT(表格1[[#This Row],[Series NO]],"_",SUBSTITUTE(I$1,"REV.","")),版本控制!$F:$F,版本控制!$C:$C,,0),"")</f>
        <v/>
      </c>
      <c r="J545" s="3" t="str">
        <f>IFERROR(_xlfn.XLOOKUP(_xlfn.CONCAT(表格1[[#This Row],[Series NO]],"_",SUBSTITUTE(J$1,"REV.","")),版本控制!$F:$F,版本控制!$C:$C,,0),"")</f>
        <v/>
      </c>
      <c r="K545" s="3" t="str" cm="1">
        <f t="array" ref="K545">INDEX(F$1:J$1,1,MATCH(1,1/($F545:J545&lt;&gt;"")))</f>
        <v>REV.1</v>
      </c>
      <c r="L545" s="3" t="str" cm="1">
        <f t="array" ref="L545">LOOKUP(2,1/($F545:J545&lt;&gt;""),$F545:J545)</f>
        <v>04/22/'25</v>
      </c>
      <c r="M545" s="3"/>
      <c r="N545" s="3" t="str">
        <f t="shared" ref="N545:N562" si="22">+TEXT(A545,"0000")</f>
        <v>0541</v>
      </c>
      <c r="O545" s="28"/>
      <c r="P545" s="15"/>
      <c r="Q545" s="22" cm="1">
        <f t="array" ref="Q545">_xlfn.XLOOKUP(INDEX(_xlfn.TEXTSPLIT(表格1[[#This Row],[LINE   NUMBER]],"-"),1),'DN轉換表(必要)'!B:B,'DN轉換表(必要)'!C:C,,0)</f>
        <v>1</v>
      </c>
      <c r="R545" s="22" t="str" cm="1">
        <f t="array" ref="R545">IF(IFERROR(MATCH(INDEX(_xlfn.TEXTSPLIT(表格1[[#This Row],[LINE   NUMBER]],"-"),2),介質清單!I:I,0)&gt;=1,FALSE),"Trim",INDEX(_xlfn.TEXTSPLIT(表格1[[#This Row],[LINE   NUMBER]],"-"),2))</f>
        <v>SH</v>
      </c>
      <c r="S545" s="22" t="str" cm="1">
        <f t="array" ref="S54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1409</v>
      </c>
      <c r="T545" s="22" t="str" cm="1">
        <f t="array" ref="T545">IF(LEN(INDEX(_xlfn.TEXTSPLIT(表格1[[#This Row],[LINE   NUMBER]],"-"),4))=4,INDEX(_xlfn.TEXTSPLIT(表格1[[#This Row],[LINE   NUMBER]],"-"),4),IF(LEN(MID(E545,FIND("AA",E545,1),4))=4,MID(E545,FIND("AA",E545,1),4),"Wrong"))</f>
        <v>AA1E</v>
      </c>
      <c r="U545" s="22" t="str" cm="1">
        <f t="array" ref="U54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45" s="22" t="str">
        <f>_xlfn.XLOOKUP(表格1[[#This Row],[級數]],管道等级索引表!B:B,管道等级索引表!G:G,,0)</f>
        <v>TP304</v>
      </c>
      <c r="W545" s="22" t="s">
        <v>5</v>
      </c>
      <c r="X545" s="22"/>
      <c r="Y545" s="22"/>
      <c r="Z545" s="22" t="str">
        <f>_xlfn.CONCAT(表格1[[#This Row],[系統]],"-",表格1[[#This Row],[編號]])</f>
        <v>SH-1409</v>
      </c>
      <c r="AA545" s="22"/>
      <c r="AB54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4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45" s="24" t="str">
        <f>IFERROR(_xlfn.XLOOKUP(表格1[[#This Row],[Line_No]],管道特性一覽表!A:A,管道特性一覽表!P:P,,0),"")</f>
        <v>水</v>
      </c>
      <c r="AE545" s="24" t="str" cm="1">
        <f t="array" ref="AE545">_xlfn.IFNA(_xlfn.XLOOKUP(表格1[[#This Row],[Series NO]],'依TP NO.篩選'!A:A,'依TP NO.篩選'!R:R,,0),_xlfn.XLOOKUP(VALUE(表格1[[#This Row],[Series NO]]),VALUE('依TP NO.篩選'!A:A),'依TP NO.篩選'!R:R,,0))</f>
        <v>TP-018</v>
      </c>
      <c r="AF545" s="24" t="str">
        <f>_xlfn.XLOOKUP(表格1[[#This Row],[系統]],介質清單!A:A,介質清單!B:B,,0)</f>
        <v>苟性鈉溶液</v>
      </c>
      <c r="AG545" s="25">
        <f>IFERROR(_xlfn.XLOOKUP(表格1[[#This Row],[Line_No]],管道特性一覽表!A:A,管道特性一覽表!R:R,,0),"")</f>
        <v>0.05</v>
      </c>
      <c r="AH545" s="22" t="s">
        <v>3433</v>
      </c>
      <c r="AI545" s="24"/>
      <c r="AJ54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45" s="2" t="str" cm="1">
        <f t="array" ref="AK545">IFERROR(_xlfn.TEXTJOIN("-",TRUE,INDEX(_xlfn.TEXTSPLIT(B545,"-"),1),INDEX(_xlfn.TEXTSPLIT(B545,"-"),2),INDEX(_xlfn.TEXTSPLIT(B545,"-"),4),INDEX(_xlfn.TEXTSPLIT(B545,"-"),5)),_xlfn.TEXTJOIN("-",TRUE,_xlfn.XLOOKUP(VALUE(INDEX(_xlfn.TEXTSPLIT(B545,"-"),4)),'DN轉換表(必要)'!A:A,'DN轉換表(必要)'!B:B,,0),INDEX(_xlfn.TEXTSPLIT(B545,"-"),1),INDEX(_xlfn.TEXTSPLIT(B545,"-"),2),INDEX(_xlfn.TEXTSPLIT(B545,"-"),3),INDEX(_xlfn.TEXTSPLIT(B545,"-"),4),INDEX(_xlfn.TEXTSPLIT(B545,"-"),5)))</f>
        <v>SH-1409-AA1E-NA</v>
      </c>
      <c r="AL545" s="2" t="str">
        <f>IF(ISNUMBER(IFERROR(_xlfn.XLOOKUP(表格1[[#This Row],[Line_No]],'TEMP VALUE'!A:A,'DRAWING LIST'!A:A,,0),"")),"v","")</f>
        <v/>
      </c>
      <c r="AM545" s="2" t="str">
        <f>_xlfn.XLOOKUP(表格1[[#This Row],[Series NO]], 版本控制!$A:$A, 版本控制!$E:$E, , 0, -1)</f>
        <v>啟用</v>
      </c>
    </row>
    <row r="546" spans="1:39" hidden="1">
      <c r="A546" s="18">
        <f>'圖號清單-114.04.25'!A546</f>
        <v>542</v>
      </c>
      <c r="B546" s="14" t="str">
        <f>_xlfn.XLOOKUP(表格1[[#This Row],[Series NO]],'圖號清單-114.04.25'!A:A,'圖號清單-114.04.25'!B:B,,0)</f>
        <v>SH-1409-25-AA1E-NA-5</v>
      </c>
      <c r="C546" s="3" t="str">
        <f>COUNTIF($AK$2:AK546, AK546) &amp; "/" &amp; COUNTIF($AK$2:$AK$3003, AK546)</f>
        <v>5/5</v>
      </c>
      <c r="D546" s="3" t="str">
        <f t="shared" si="21"/>
        <v>SH-1409-25-AA1E-NA</v>
      </c>
      <c r="E546" s="14" t="str" cm="1">
        <f t="array" ref="E546">IFERROR(_xlfn.TEXTJOIN("-",TRUE,_xlfn.XLOOKUP(VALUE(INDEX(_xlfn.TEXTSPLIT(B546,"-"),3)),'DN轉換表(必要)'!A:A,'DN轉換表(必要)'!B:B,,0),INDEX(_xlfn.TEXTSPLIT(B546,"-"),1),INDEX(_xlfn.TEXTSPLIT(B546,"-"),2),INDEX(_xlfn.TEXTSPLIT(B546,"-"),4),INDEX(_xlfn.TEXTSPLIT(B546,"-"),5)),_xlfn.TEXTJOIN("-",TRUE,_xlfn.XLOOKUP(VALUE(INDEX(_xlfn.TEXTSPLIT(B546,"-"),4)),'DN轉換表(必要)'!A:A,'DN轉換表(必要)'!B:B,,0),INDEX(_xlfn.TEXTSPLIT(B546,"-"),1),INDEX(_xlfn.TEXTSPLIT(B546,"-"),2),INDEX(_xlfn.TEXTSPLIT(B546,"-"),3),INDEX(_xlfn.TEXTSPLIT(B546,"-"),4),INDEX(_xlfn.TEXTSPLIT(B546,"-"),5)))</f>
        <v>1"-SH-1409-AA1E-NA</v>
      </c>
      <c r="F546" s="3" t="str">
        <f>IFERROR(_xlfn.XLOOKUP(_xlfn.CONCAT(表格1[[#This Row],[Series NO]],"_",SUBSTITUTE(F$1,"REV.","")),版本控制!$F:$F,版本控制!$C:$C,,0),"")</f>
        <v>04/22/'25</v>
      </c>
      <c r="G546" s="3" t="str">
        <f>IFERROR(_xlfn.XLOOKUP(_xlfn.CONCAT(表格1[[#This Row],[Series NO]],"_",SUBSTITUTE(G$1,"REV.","")),版本控制!$F:$F,版本控制!$C:$C,,0),"")</f>
        <v/>
      </c>
      <c r="H546" s="3" t="str">
        <f>IFERROR(_xlfn.XLOOKUP(_xlfn.CONCAT(表格1[[#This Row],[Series NO]],"_",SUBSTITUTE(H$1,"REV.","")),版本控制!$F:$F,版本控制!$C:$C,,0),"")</f>
        <v/>
      </c>
      <c r="I546" s="3" t="str">
        <f>IFERROR(_xlfn.XLOOKUP(_xlfn.CONCAT(表格1[[#This Row],[Series NO]],"_",SUBSTITUTE(I$1,"REV.","")),版本控制!$F:$F,版本控制!$C:$C,,0),"")</f>
        <v/>
      </c>
      <c r="J546" s="3" t="str">
        <f>IFERROR(_xlfn.XLOOKUP(_xlfn.CONCAT(表格1[[#This Row],[Series NO]],"_",SUBSTITUTE(J$1,"REV.","")),版本控制!$F:$F,版本控制!$C:$C,,0),"")</f>
        <v/>
      </c>
      <c r="K546" s="3" t="str" cm="1">
        <f t="array" ref="K546">INDEX(F$1:J$1,1,MATCH(1,1/($F546:J546&lt;&gt;"")))</f>
        <v>REV.1</v>
      </c>
      <c r="L546" s="3" t="str" cm="1">
        <f t="array" ref="L546">LOOKUP(2,1/($F546:J546&lt;&gt;""),$F546:J546)</f>
        <v>04/22/'25</v>
      </c>
      <c r="M546" s="3"/>
      <c r="N546" s="3" t="str">
        <f t="shared" si="22"/>
        <v>0542</v>
      </c>
      <c r="O546" s="28"/>
      <c r="P546" s="15"/>
      <c r="Q546" s="22" cm="1">
        <f t="array" ref="Q546">_xlfn.XLOOKUP(INDEX(_xlfn.TEXTSPLIT(表格1[[#This Row],[LINE   NUMBER]],"-"),1),'DN轉換表(必要)'!B:B,'DN轉換表(必要)'!C:C,,0)</f>
        <v>1</v>
      </c>
      <c r="R546" s="22" t="str" cm="1">
        <f t="array" ref="R546">IF(IFERROR(MATCH(INDEX(_xlfn.TEXTSPLIT(表格1[[#This Row],[LINE   NUMBER]],"-"),2),介質清單!I:I,0)&gt;=1,FALSE),"Trim",INDEX(_xlfn.TEXTSPLIT(表格1[[#This Row],[LINE   NUMBER]],"-"),2))</f>
        <v>SH</v>
      </c>
      <c r="S546" s="22" t="str" cm="1">
        <f t="array" ref="S54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1409</v>
      </c>
      <c r="T546" s="22" t="str" cm="1">
        <f t="array" ref="T546">IF(LEN(INDEX(_xlfn.TEXTSPLIT(表格1[[#This Row],[LINE   NUMBER]],"-"),4))=4,INDEX(_xlfn.TEXTSPLIT(表格1[[#This Row],[LINE   NUMBER]],"-"),4),IF(LEN(MID(E546,FIND("AA",E546,1),4))=4,MID(E546,FIND("AA",E546,1),4),"Wrong"))</f>
        <v>AA1E</v>
      </c>
      <c r="U546" s="22" t="str" cm="1">
        <f t="array" ref="U54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46" s="22" t="str">
        <f>_xlfn.XLOOKUP(表格1[[#This Row],[級數]],管道等级索引表!B:B,管道等级索引表!G:G,,0)</f>
        <v>TP304</v>
      </c>
      <c r="W546" s="22" t="s">
        <v>5</v>
      </c>
      <c r="X546" s="22"/>
      <c r="Y546" s="22"/>
      <c r="Z546" s="22" t="str">
        <f>_xlfn.CONCAT(表格1[[#This Row],[系統]],"-",表格1[[#This Row],[編號]])</f>
        <v>SH-1409</v>
      </c>
      <c r="AA546" s="22"/>
      <c r="AB54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10.199999999999999</v>
      </c>
      <c r="AC54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15.3</v>
      </c>
      <c r="AD546" s="24" t="str">
        <f>IFERROR(_xlfn.XLOOKUP(表格1[[#This Row],[Line_No]],管道特性一覽表!A:A,管道特性一覽表!P:P,,0),"")</f>
        <v>水</v>
      </c>
      <c r="AE546" s="24" t="str" cm="1">
        <f t="array" ref="AE546">_xlfn.IFNA(_xlfn.XLOOKUP(表格1[[#This Row],[Series NO]],'依TP NO.篩選'!A:A,'依TP NO.篩選'!R:R,,0),_xlfn.XLOOKUP(VALUE(表格1[[#This Row],[Series NO]]),VALUE('依TP NO.篩選'!A:A),'依TP NO.篩選'!R:R,,0))</f>
        <v>TP-018</v>
      </c>
      <c r="AF546" s="24" t="str">
        <f>_xlfn.XLOOKUP(表格1[[#This Row],[系統]],介質清單!A:A,介質清單!B:B,,0)</f>
        <v>苟性鈉溶液</v>
      </c>
      <c r="AG546" s="25">
        <f>IFERROR(_xlfn.XLOOKUP(表格1[[#This Row],[Line_No]],管道特性一覽表!A:A,管道特性一覽表!R:R,,0),"")</f>
        <v>0.05</v>
      </c>
      <c r="AH546" s="22" t="s">
        <v>3433</v>
      </c>
      <c r="AI546" s="24"/>
      <c r="AJ54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46" s="2" t="str" cm="1">
        <f t="array" ref="AK546">IFERROR(_xlfn.TEXTJOIN("-",TRUE,INDEX(_xlfn.TEXTSPLIT(B546,"-"),1),INDEX(_xlfn.TEXTSPLIT(B546,"-"),2),INDEX(_xlfn.TEXTSPLIT(B546,"-"),4),INDEX(_xlfn.TEXTSPLIT(B546,"-"),5)),_xlfn.TEXTJOIN("-",TRUE,_xlfn.XLOOKUP(VALUE(INDEX(_xlfn.TEXTSPLIT(B546,"-"),4)),'DN轉換表(必要)'!A:A,'DN轉換表(必要)'!B:B,,0),INDEX(_xlfn.TEXTSPLIT(B546,"-"),1),INDEX(_xlfn.TEXTSPLIT(B546,"-"),2),INDEX(_xlfn.TEXTSPLIT(B546,"-"),3),INDEX(_xlfn.TEXTSPLIT(B546,"-"),4),INDEX(_xlfn.TEXTSPLIT(B546,"-"),5)))</f>
        <v>SH-1409-AA1E-NA</v>
      </c>
      <c r="AL546" s="2" t="str">
        <f>IF(ISNUMBER(IFERROR(_xlfn.XLOOKUP(表格1[[#This Row],[Line_No]],'TEMP VALUE'!A:A,'DRAWING LIST'!A:A,,0),"")),"v","")</f>
        <v/>
      </c>
      <c r="AM546" s="2" t="str">
        <f>_xlfn.XLOOKUP(表格1[[#This Row],[Series NO]], 版本控制!$A:$A, 版本控制!$E:$E, , 0, -1)</f>
        <v>啟用</v>
      </c>
    </row>
    <row r="547" spans="1:39" hidden="1">
      <c r="A547" s="18">
        <f>'圖號清單-114.04.25'!A547</f>
        <v>543</v>
      </c>
      <c r="B547" s="14" t="str">
        <f>_xlfn.XLOOKUP(表格1[[#This Row],[Series NO]],'圖號清單-114.04.25'!A:A,'圖號清單-114.04.25'!B:B,,0)</f>
        <v>SW-1901-25-AA1E-NA</v>
      </c>
      <c r="C547" s="3" t="str">
        <f>COUNTIF($AK$2:AK547, AK547) &amp; "/" &amp; COUNTIF($AK$2:$AK$3003, AK547)</f>
        <v>1/1</v>
      </c>
      <c r="D547" s="3" t="str">
        <f t="shared" si="21"/>
        <v>SW-1901-25-AA1E-NA</v>
      </c>
      <c r="E547" s="14" t="str" cm="1">
        <f t="array" ref="E547">IFERROR(_xlfn.TEXTJOIN("-",TRUE,_xlfn.XLOOKUP(VALUE(INDEX(_xlfn.TEXTSPLIT(B547,"-"),3)),'DN轉換表(必要)'!A:A,'DN轉換表(必要)'!B:B,,0),INDEX(_xlfn.TEXTSPLIT(B547,"-"),1),INDEX(_xlfn.TEXTSPLIT(B547,"-"),2),INDEX(_xlfn.TEXTSPLIT(B547,"-"),4),INDEX(_xlfn.TEXTSPLIT(B547,"-"),5)),_xlfn.TEXTJOIN("-",TRUE,_xlfn.XLOOKUP(VALUE(INDEX(_xlfn.TEXTSPLIT(B547,"-"),4)),'DN轉換表(必要)'!A:A,'DN轉換表(必要)'!B:B,,0),INDEX(_xlfn.TEXTSPLIT(B547,"-"),1),INDEX(_xlfn.TEXTSPLIT(B547,"-"),2),INDEX(_xlfn.TEXTSPLIT(B547,"-"),3),INDEX(_xlfn.TEXTSPLIT(B547,"-"),4),INDEX(_xlfn.TEXTSPLIT(B547,"-"),5)))</f>
        <v>1"-SW-1901-AA1E-NA</v>
      </c>
      <c r="F547" s="3" t="str">
        <f>IFERROR(_xlfn.XLOOKUP(_xlfn.CONCAT(表格1[[#This Row],[Series NO]],"_",SUBSTITUTE(F$1,"REV.","")),版本控制!$F:$F,版本控制!$C:$C,,0),"")</f>
        <v>04/22/'25</v>
      </c>
      <c r="G547" s="3" t="str">
        <f>IFERROR(_xlfn.XLOOKUP(_xlfn.CONCAT(表格1[[#This Row],[Series NO]],"_",SUBSTITUTE(G$1,"REV.","")),版本控制!$F:$F,版本控制!$C:$C,,0),"")</f>
        <v/>
      </c>
      <c r="H547" s="3" t="str">
        <f>IFERROR(_xlfn.XLOOKUP(_xlfn.CONCAT(表格1[[#This Row],[Series NO]],"_",SUBSTITUTE(H$1,"REV.","")),版本控制!$F:$F,版本控制!$C:$C,,0),"")</f>
        <v/>
      </c>
      <c r="I547" s="3" t="str">
        <f>IFERROR(_xlfn.XLOOKUP(_xlfn.CONCAT(表格1[[#This Row],[Series NO]],"_",SUBSTITUTE(I$1,"REV.","")),版本控制!$F:$F,版本控制!$C:$C,,0),"")</f>
        <v/>
      </c>
      <c r="J547" s="3" t="str">
        <f>IFERROR(_xlfn.XLOOKUP(_xlfn.CONCAT(表格1[[#This Row],[Series NO]],"_",SUBSTITUTE(J$1,"REV.","")),版本控制!$F:$F,版本控制!$C:$C,,0),"")</f>
        <v/>
      </c>
      <c r="K547" s="3" t="str" cm="1">
        <f t="array" ref="K547">INDEX(F$1:J$1,1,MATCH(1,1/($F547:J547&lt;&gt;"")))</f>
        <v>REV.1</v>
      </c>
      <c r="L547" s="3" t="str" cm="1">
        <f t="array" ref="L547">LOOKUP(2,1/($F547:J547&lt;&gt;""),$F547:J547)</f>
        <v>04/22/'25</v>
      </c>
      <c r="M547" s="3"/>
      <c r="N547" s="3" t="str">
        <f t="shared" si="22"/>
        <v>0543</v>
      </c>
      <c r="O547" s="28"/>
      <c r="P547" s="15"/>
      <c r="Q547" s="22" cm="1">
        <f t="array" ref="Q547">_xlfn.XLOOKUP(INDEX(_xlfn.TEXTSPLIT(表格1[[#This Row],[LINE   NUMBER]],"-"),1),'DN轉換表(必要)'!B:B,'DN轉換表(必要)'!C:C,,0)</f>
        <v>1</v>
      </c>
      <c r="R547" s="22" t="str" cm="1">
        <f t="array" ref="R547">IF(IFERROR(MATCH(INDEX(_xlfn.TEXTSPLIT(表格1[[#This Row],[LINE   NUMBER]],"-"),2),介質清單!I:I,0)&gt;=1,FALSE),"Trim",INDEX(_xlfn.TEXTSPLIT(表格1[[#This Row],[LINE   NUMBER]],"-"),2))</f>
        <v>SW</v>
      </c>
      <c r="S547" s="22" t="str" cm="1">
        <f t="array" ref="S54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1901</v>
      </c>
      <c r="T547" s="22" t="str" cm="1">
        <f t="array" ref="T547">IF(LEN(INDEX(_xlfn.TEXTSPLIT(表格1[[#This Row],[LINE   NUMBER]],"-"),4))=4,INDEX(_xlfn.TEXTSPLIT(表格1[[#This Row],[LINE   NUMBER]],"-"),4),IF(LEN(MID(E547,FIND("AA",E547,1),4))=4,MID(E547,FIND("AA",E547,1),4),"Wrong"))</f>
        <v>AA1E</v>
      </c>
      <c r="U547" s="22" t="str" cm="1">
        <f t="array" ref="U54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47" s="22" t="str">
        <f>_xlfn.XLOOKUP(表格1[[#This Row],[級數]],管道等级索引表!B:B,管道等级索引表!G:G,,0)</f>
        <v>TP304</v>
      </c>
      <c r="W547" s="22" t="s">
        <v>5</v>
      </c>
      <c r="X547" s="22"/>
      <c r="Y547" s="22"/>
      <c r="Z547" s="22" t="str">
        <f>_xlfn.CONCAT(表格1[[#This Row],[系統]],"-",表格1[[#This Row],[編號]])</f>
        <v>SW-1901</v>
      </c>
      <c r="AA547" s="22"/>
      <c r="AB54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4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47" s="24" t="str">
        <f>IFERROR(_xlfn.XLOOKUP(表格1[[#This Row],[Line_No]],管道特性一覽表!A:A,管道特性一覽表!P:P,,0),"")</f>
        <v>水</v>
      </c>
      <c r="AE547" s="24" t="str" cm="1">
        <f t="array" ref="AE547">_xlfn.IFNA(_xlfn.XLOOKUP(表格1[[#This Row],[Series NO]],'依TP NO.篩選'!A:A,'依TP NO.篩選'!R:R,,0),_xlfn.XLOOKUP(VALUE(表格1[[#This Row],[Series NO]]),VALUE('依TP NO.篩選'!A:A),'依TP NO.篩選'!R:R,,0))</f>
        <v>TP-006</v>
      </c>
      <c r="AF547" s="24" t="str">
        <f>_xlfn.XLOOKUP(表格1[[#This Row],[系統]],介質清單!A:A,介質清單!B:B,,0)</f>
        <v>軟化水</v>
      </c>
      <c r="AG547" s="25"/>
      <c r="AH547" s="22" t="s">
        <v>3433</v>
      </c>
      <c r="AI547" s="24"/>
      <c r="AJ54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47" s="2" t="str" cm="1">
        <f t="array" ref="AK547">IFERROR(_xlfn.TEXTJOIN("-",TRUE,INDEX(_xlfn.TEXTSPLIT(B547,"-"),1),INDEX(_xlfn.TEXTSPLIT(B547,"-"),2),INDEX(_xlfn.TEXTSPLIT(B547,"-"),4),INDEX(_xlfn.TEXTSPLIT(B547,"-"),5)),_xlfn.TEXTJOIN("-",TRUE,_xlfn.XLOOKUP(VALUE(INDEX(_xlfn.TEXTSPLIT(B547,"-"),4)),'DN轉換表(必要)'!A:A,'DN轉換表(必要)'!B:B,,0),INDEX(_xlfn.TEXTSPLIT(B547,"-"),1),INDEX(_xlfn.TEXTSPLIT(B547,"-"),2),INDEX(_xlfn.TEXTSPLIT(B547,"-"),3),INDEX(_xlfn.TEXTSPLIT(B547,"-"),4),INDEX(_xlfn.TEXTSPLIT(B547,"-"),5)))</f>
        <v>SW-1901-AA1E-NA</v>
      </c>
      <c r="AL547" s="2" t="str">
        <f>IF(ISNUMBER(IFERROR(_xlfn.XLOOKUP(表格1[[#This Row],[Line_No]],'TEMP VALUE'!A:A,'DRAWING LIST'!A:A,,0),"")),"v","")</f>
        <v/>
      </c>
      <c r="AM547" s="2" t="str">
        <f>_xlfn.XLOOKUP(表格1[[#This Row],[Series NO]], 版本控制!$A:$A, 版本控制!$E:$E, , 0, -1)</f>
        <v>啟用</v>
      </c>
    </row>
    <row r="548" spans="1:39" hidden="1">
      <c r="A548" s="18">
        <f>'圖號清單-114.04.25'!A548</f>
        <v>544</v>
      </c>
      <c r="B548" s="14" t="str">
        <f>_xlfn.XLOOKUP(表格1[[#This Row],[Series NO]],'圖號清單-114.04.25'!A:A,'圖號清單-114.04.25'!B:B,,0)</f>
        <v>SW-1914-25-AA1E-NA</v>
      </c>
      <c r="C548" s="3" t="str">
        <f>COUNTIF($AK$2:AK548, AK548) &amp; "/" &amp; COUNTIF($AK$2:$AK$3003, AK548)</f>
        <v>1/1</v>
      </c>
      <c r="D548" s="3" t="str">
        <f t="shared" si="21"/>
        <v>SW-1914-25-AA1E-NA</v>
      </c>
      <c r="E548" s="14" t="str" cm="1">
        <f t="array" ref="E548">IFERROR(_xlfn.TEXTJOIN("-",TRUE,_xlfn.XLOOKUP(VALUE(INDEX(_xlfn.TEXTSPLIT(B548,"-"),3)),'DN轉換表(必要)'!A:A,'DN轉換表(必要)'!B:B,,0),INDEX(_xlfn.TEXTSPLIT(B548,"-"),1),INDEX(_xlfn.TEXTSPLIT(B548,"-"),2),INDEX(_xlfn.TEXTSPLIT(B548,"-"),4),INDEX(_xlfn.TEXTSPLIT(B548,"-"),5)),_xlfn.TEXTJOIN("-",TRUE,_xlfn.XLOOKUP(VALUE(INDEX(_xlfn.TEXTSPLIT(B548,"-"),4)),'DN轉換表(必要)'!A:A,'DN轉換表(必要)'!B:B,,0),INDEX(_xlfn.TEXTSPLIT(B548,"-"),1),INDEX(_xlfn.TEXTSPLIT(B548,"-"),2),INDEX(_xlfn.TEXTSPLIT(B548,"-"),3),INDEX(_xlfn.TEXTSPLIT(B548,"-"),4),INDEX(_xlfn.TEXTSPLIT(B548,"-"),5)))</f>
        <v>1"-SW-1914-AA1E-NA</v>
      </c>
      <c r="F548" s="3" t="str">
        <f>IFERROR(_xlfn.XLOOKUP(_xlfn.CONCAT(表格1[[#This Row],[Series NO]],"_",SUBSTITUTE(F$1,"REV.","")),版本控制!$F:$F,版本控制!$C:$C,,0),"")</f>
        <v>04/22/'25</v>
      </c>
      <c r="G548" s="3" t="str">
        <f>IFERROR(_xlfn.XLOOKUP(_xlfn.CONCAT(表格1[[#This Row],[Series NO]],"_",SUBSTITUTE(G$1,"REV.","")),版本控制!$F:$F,版本控制!$C:$C,,0),"")</f>
        <v/>
      </c>
      <c r="H548" s="3" t="str">
        <f>IFERROR(_xlfn.XLOOKUP(_xlfn.CONCAT(表格1[[#This Row],[Series NO]],"_",SUBSTITUTE(H$1,"REV.","")),版本控制!$F:$F,版本控制!$C:$C,,0),"")</f>
        <v/>
      </c>
      <c r="I548" s="3" t="str">
        <f>IFERROR(_xlfn.XLOOKUP(_xlfn.CONCAT(表格1[[#This Row],[Series NO]],"_",SUBSTITUTE(I$1,"REV.","")),版本控制!$F:$F,版本控制!$C:$C,,0),"")</f>
        <v/>
      </c>
      <c r="J548" s="3" t="str">
        <f>IFERROR(_xlfn.XLOOKUP(_xlfn.CONCAT(表格1[[#This Row],[Series NO]],"_",SUBSTITUTE(J$1,"REV.","")),版本控制!$F:$F,版本控制!$C:$C,,0),"")</f>
        <v/>
      </c>
      <c r="K548" s="3" t="str" cm="1">
        <f t="array" ref="K548">INDEX(F$1:J$1,1,MATCH(1,1/($F548:J548&lt;&gt;"")))</f>
        <v>REV.1</v>
      </c>
      <c r="L548" s="3" t="str" cm="1">
        <f t="array" ref="L548">LOOKUP(2,1/($F548:J548&lt;&gt;""),$F548:J548)</f>
        <v>04/22/'25</v>
      </c>
      <c r="M548" s="3"/>
      <c r="N548" s="11" t="str">
        <f t="shared" si="22"/>
        <v>0544</v>
      </c>
      <c r="O548" s="28"/>
      <c r="P548" s="15"/>
      <c r="Q548" s="22" cm="1">
        <f t="array" ref="Q548">_xlfn.XLOOKUP(INDEX(_xlfn.TEXTSPLIT(表格1[[#This Row],[LINE   NUMBER]],"-"),1),'DN轉換表(必要)'!B:B,'DN轉換表(必要)'!C:C,,0)</f>
        <v>1</v>
      </c>
      <c r="R548" s="22" t="str" cm="1">
        <f t="array" ref="R548">IF(IFERROR(MATCH(INDEX(_xlfn.TEXTSPLIT(表格1[[#This Row],[LINE   NUMBER]],"-"),2),介質清單!I:I,0)&gt;=1,FALSE),"Trim",INDEX(_xlfn.TEXTSPLIT(表格1[[#This Row],[LINE   NUMBER]],"-"),2))</f>
        <v>SW</v>
      </c>
      <c r="S548" s="22" t="str" cm="1">
        <f t="array" ref="S54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1914</v>
      </c>
      <c r="T548" s="22" t="str" cm="1">
        <f t="array" ref="T548">IF(LEN(INDEX(_xlfn.TEXTSPLIT(表格1[[#This Row],[LINE   NUMBER]],"-"),4))=4,INDEX(_xlfn.TEXTSPLIT(表格1[[#This Row],[LINE   NUMBER]],"-"),4),IF(LEN(MID(E548,FIND("AA",E548,1),4))=4,MID(E548,FIND("AA",E548,1),4),"Wrong"))</f>
        <v>AA1E</v>
      </c>
      <c r="U548" s="22" t="str" cm="1">
        <f t="array" ref="U54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48" s="22" t="str">
        <f>_xlfn.XLOOKUP(表格1[[#This Row],[級數]],管道等级索引表!B:B,管道等级索引表!G:G,,0)</f>
        <v>TP304</v>
      </c>
      <c r="W548" s="22" t="s">
        <v>5</v>
      </c>
      <c r="X548" s="22"/>
      <c r="Y548" s="22"/>
      <c r="Z548" s="22" t="str">
        <f>_xlfn.CONCAT(表格1[[#This Row],[系統]],"-",表格1[[#This Row],[編號]])</f>
        <v>SW-1914</v>
      </c>
      <c r="AA548" s="22"/>
      <c r="AB54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4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48" s="24" t="str">
        <f>IFERROR(_xlfn.XLOOKUP(表格1[[#This Row],[Line_No]],管道特性一覽表!A:A,管道特性一覽表!P:P,,0),"")</f>
        <v>水</v>
      </c>
      <c r="AE548" s="24" t="str" cm="1">
        <f t="array" ref="AE548">_xlfn.IFNA(_xlfn.XLOOKUP(表格1[[#This Row],[Series NO]],'依TP NO.篩選'!A:A,'依TP NO.篩選'!R:R,,0),_xlfn.XLOOKUP(VALUE(表格1[[#This Row],[Series NO]]),VALUE('依TP NO.篩選'!A:A),'依TP NO.篩選'!R:R,,0))</f>
        <v>TP-008</v>
      </c>
      <c r="AF548" s="24" t="str">
        <f>_xlfn.XLOOKUP(表格1[[#This Row],[系統]],介質清單!A:A,介質清單!B:B,,0)</f>
        <v>軟化水</v>
      </c>
      <c r="AG548" s="25"/>
      <c r="AH548" s="22" t="s">
        <v>3433</v>
      </c>
      <c r="AI548" s="24"/>
      <c r="AJ54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48" s="2" t="str" cm="1">
        <f t="array" ref="AK548">IFERROR(_xlfn.TEXTJOIN("-",TRUE,INDEX(_xlfn.TEXTSPLIT(B548,"-"),1),INDEX(_xlfn.TEXTSPLIT(B548,"-"),2),INDEX(_xlfn.TEXTSPLIT(B548,"-"),4),INDEX(_xlfn.TEXTSPLIT(B548,"-"),5)),_xlfn.TEXTJOIN("-",TRUE,_xlfn.XLOOKUP(VALUE(INDEX(_xlfn.TEXTSPLIT(B548,"-"),4)),'DN轉換表(必要)'!A:A,'DN轉換表(必要)'!B:B,,0),INDEX(_xlfn.TEXTSPLIT(B548,"-"),1),INDEX(_xlfn.TEXTSPLIT(B548,"-"),2),INDEX(_xlfn.TEXTSPLIT(B548,"-"),3),INDEX(_xlfn.TEXTSPLIT(B548,"-"),4),INDEX(_xlfn.TEXTSPLIT(B548,"-"),5)))</f>
        <v>SW-1914-AA1E-NA</v>
      </c>
      <c r="AL548" s="2" t="str">
        <f>IF(ISNUMBER(IFERROR(_xlfn.XLOOKUP(表格1[[#This Row],[Line_No]],'TEMP VALUE'!A:A,'DRAWING LIST'!A:A,,0),"")),"v","")</f>
        <v/>
      </c>
      <c r="AM548" s="2" t="str">
        <f>_xlfn.XLOOKUP(表格1[[#This Row],[Series NO]], 版本控制!$A:$A, 版本控制!$E:$E, , 0, -1)</f>
        <v>啟用</v>
      </c>
    </row>
    <row r="549" spans="1:39" hidden="1">
      <c r="A549" s="18">
        <f>'圖號清單-114.04.25'!A549</f>
        <v>545</v>
      </c>
      <c r="B549" s="14" t="str">
        <f>_xlfn.XLOOKUP(表格1[[#This Row],[Series NO]],'圖號清單-114.04.25'!A:A,'圖號清單-114.04.25'!B:B,,0)</f>
        <v>SW-1915-50-AA1E-NA-1</v>
      </c>
      <c r="C549" s="3" t="str">
        <f>COUNTIF($AK$2:AK549, AK549) &amp; "/" &amp; COUNTIF($AK$2:$AK$3003, AK549)</f>
        <v>1/7</v>
      </c>
      <c r="D549" s="3" t="str">
        <f t="shared" si="21"/>
        <v>SW-1915-50-AA1E-NA</v>
      </c>
      <c r="E549" s="14" t="str" cm="1">
        <f t="array" ref="E549">IFERROR(_xlfn.TEXTJOIN("-",TRUE,_xlfn.XLOOKUP(VALUE(INDEX(_xlfn.TEXTSPLIT(B549,"-"),3)),'DN轉換表(必要)'!A:A,'DN轉換表(必要)'!B:B,,0),INDEX(_xlfn.TEXTSPLIT(B549,"-"),1),INDEX(_xlfn.TEXTSPLIT(B549,"-"),2),INDEX(_xlfn.TEXTSPLIT(B549,"-"),4),INDEX(_xlfn.TEXTSPLIT(B549,"-"),5)),_xlfn.TEXTJOIN("-",TRUE,_xlfn.XLOOKUP(VALUE(INDEX(_xlfn.TEXTSPLIT(B549,"-"),4)),'DN轉換表(必要)'!A:A,'DN轉換表(必要)'!B:B,,0),INDEX(_xlfn.TEXTSPLIT(B549,"-"),1),INDEX(_xlfn.TEXTSPLIT(B549,"-"),2),INDEX(_xlfn.TEXTSPLIT(B549,"-"),3),INDEX(_xlfn.TEXTSPLIT(B549,"-"),4),INDEX(_xlfn.TEXTSPLIT(B549,"-"),5)))</f>
        <v>2"-SW-1915-AA1E-NA</v>
      </c>
      <c r="F549" s="3" t="str">
        <f>IFERROR(_xlfn.XLOOKUP(_xlfn.CONCAT(表格1[[#This Row],[Series NO]],"_",SUBSTITUTE(F$1,"REV.","")),版本控制!$F:$F,版本控制!$C:$C,,0),"")</f>
        <v>04/22/'25</v>
      </c>
      <c r="G549" s="3" t="str">
        <f>IFERROR(_xlfn.XLOOKUP(_xlfn.CONCAT(表格1[[#This Row],[Series NO]],"_",SUBSTITUTE(G$1,"REV.","")),版本控制!$F:$F,版本控制!$C:$C,,0),"")</f>
        <v/>
      </c>
      <c r="H549" s="3" t="str">
        <f>IFERROR(_xlfn.XLOOKUP(_xlfn.CONCAT(表格1[[#This Row],[Series NO]],"_",SUBSTITUTE(H$1,"REV.","")),版本控制!$F:$F,版本控制!$C:$C,,0),"")</f>
        <v/>
      </c>
      <c r="I549" s="3" t="str">
        <f>IFERROR(_xlfn.XLOOKUP(_xlfn.CONCAT(表格1[[#This Row],[Series NO]],"_",SUBSTITUTE(I$1,"REV.","")),版本控制!$F:$F,版本控制!$C:$C,,0),"")</f>
        <v/>
      </c>
      <c r="J549" s="3" t="str">
        <f>IFERROR(_xlfn.XLOOKUP(_xlfn.CONCAT(表格1[[#This Row],[Series NO]],"_",SUBSTITUTE(J$1,"REV.","")),版本控制!$F:$F,版本控制!$C:$C,,0),"")</f>
        <v/>
      </c>
      <c r="K549" s="3" t="str" cm="1">
        <f t="array" ref="K549">INDEX(F$1:J$1,1,MATCH(1,1/($F549:J549&lt;&gt;"")))</f>
        <v>REV.1</v>
      </c>
      <c r="L549" s="3" t="str" cm="1">
        <f t="array" ref="L549">LOOKUP(2,1/($F549:J549&lt;&gt;""),$F549:J549)</f>
        <v>04/22/'25</v>
      </c>
      <c r="M549" s="3"/>
      <c r="N549" s="11" t="str">
        <f t="shared" si="22"/>
        <v>0545</v>
      </c>
      <c r="O549" s="28"/>
      <c r="P549" s="15"/>
      <c r="Q549" s="22" cm="1">
        <f t="array" ref="Q549">_xlfn.XLOOKUP(INDEX(_xlfn.TEXTSPLIT(表格1[[#This Row],[LINE   NUMBER]],"-"),1),'DN轉換表(必要)'!B:B,'DN轉換表(必要)'!C:C,,0)</f>
        <v>2</v>
      </c>
      <c r="R549" s="22" t="str" cm="1">
        <f t="array" ref="R549">IF(IFERROR(MATCH(INDEX(_xlfn.TEXTSPLIT(表格1[[#This Row],[LINE   NUMBER]],"-"),2),介質清單!I:I,0)&gt;=1,FALSE),"Trim",INDEX(_xlfn.TEXTSPLIT(表格1[[#This Row],[LINE   NUMBER]],"-"),2))</f>
        <v>SW</v>
      </c>
      <c r="S549" s="22" t="str" cm="1">
        <f t="array" ref="S54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1915</v>
      </c>
      <c r="T549" s="22" t="str" cm="1">
        <f t="array" ref="T549">IF(LEN(INDEX(_xlfn.TEXTSPLIT(表格1[[#This Row],[LINE   NUMBER]],"-"),4))=4,INDEX(_xlfn.TEXTSPLIT(表格1[[#This Row],[LINE   NUMBER]],"-"),4),IF(LEN(MID(E549,FIND("AA",E549,1),4))=4,MID(E549,FIND("AA",E549,1),4),"Wrong"))</f>
        <v>AA1E</v>
      </c>
      <c r="U549" s="22" t="str" cm="1">
        <f t="array" ref="U54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49" s="22" t="str">
        <f>_xlfn.XLOOKUP(表格1[[#This Row],[級數]],管道等级索引表!B:B,管道等级索引表!G:G,,0)</f>
        <v>TP304</v>
      </c>
      <c r="W549" s="22" t="s">
        <v>5</v>
      </c>
      <c r="X549" s="22"/>
      <c r="Y549" s="22"/>
      <c r="Z549" s="22" t="str">
        <f>_xlfn.CONCAT(表格1[[#This Row],[系統]],"-",表格1[[#This Row],[編號]])</f>
        <v>SW-1915</v>
      </c>
      <c r="AA549" s="22"/>
      <c r="AB54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4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49" s="24" t="str">
        <f>IFERROR(_xlfn.XLOOKUP(表格1[[#This Row],[Line_No]],管道特性一覽表!A:A,管道特性一覽表!P:P,,0),"")</f>
        <v>水</v>
      </c>
      <c r="AE549" s="24" t="str" cm="1">
        <f t="array" ref="AE549">_xlfn.IFNA(_xlfn.XLOOKUP(表格1[[#This Row],[Series NO]],'依TP NO.篩選'!A:A,'依TP NO.篩選'!R:R,,0),_xlfn.XLOOKUP(VALUE(表格1[[#This Row],[Series NO]]),VALUE('依TP NO.篩選'!A:A),'依TP NO.篩選'!R:R,,0))</f>
        <v>TP-007</v>
      </c>
      <c r="AF549" s="24" t="str">
        <f>_xlfn.XLOOKUP(表格1[[#This Row],[系統]],介質清單!A:A,介質清單!B:B,,0)</f>
        <v>軟化水</v>
      </c>
      <c r="AG549" s="25"/>
      <c r="AH549" s="22" t="s">
        <v>3433</v>
      </c>
      <c r="AI549" s="24"/>
      <c r="AJ54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49" s="2" t="str" cm="1">
        <f t="array" ref="AK549">IFERROR(_xlfn.TEXTJOIN("-",TRUE,INDEX(_xlfn.TEXTSPLIT(B549,"-"),1),INDEX(_xlfn.TEXTSPLIT(B549,"-"),2),INDEX(_xlfn.TEXTSPLIT(B549,"-"),4),INDEX(_xlfn.TEXTSPLIT(B549,"-"),5)),_xlfn.TEXTJOIN("-",TRUE,_xlfn.XLOOKUP(VALUE(INDEX(_xlfn.TEXTSPLIT(B549,"-"),4)),'DN轉換表(必要)'!A:A,'DN轉換表(必要)'!B:B,,0),INDEX(_xlfn.TEXTSPLIT(B549,"-"),1),INDEX(_xlfn.TEXTSPLIT(B549,"-"),2),INDEX(_xlfn.TEXTSPLIT(B549,"-"),3),INDEX(_xlfn.TEXTSPLIT(B549,"-"),4),INDEX(_xlfn.TEXTSPLIT(B549,"-"),5)))</f>
        <v>SW-1915-AA1E-NA</v>
      </c>
      <c r="AL549" s="2" t="str">
        <f>IF(ISNUMBER(IFERROR(_xlfn.XLOOKUP(表格1[[#This Row],[Line_No]],'TEMP VALUE'!A:A,'DRAWING LIST'!A:A,,0),"")),"v","")</f>
        <v/>
      </c>
      <c r="AM549" s="2" t="str">
        <f>_xlfn.XLOOKUP(表格1[[#This Row],[Series NO]], 版本控制!$A:$A, 版本控制!$E:$E, , 0, -1)</f>
        <v>啟用</v>
      </c>
    </row>
    <row r="550" spans="1:39" hidden="1">
      <c r="A550" s="18">
        <f>'圖號清單-114.04.25'!A550</f>
        <v>546</v>
      </c>
      <c r="B550" s="14" t="str">
        <f>_xlfn.XLOOKUP(表格1[[#This Row],[Series NO]],'圖號清單-114.04.25'!A:A,'圖號清單-114.04.25'!B:B,,0)</f>
        <v>SW-1915-50-AA1E-NA-2</v>
      </c>
      <c r="C550" s="3" t="str">
        <f>COUNTIF($AK$2:AK550, AK550) &amp; "/" &amp; COUNTIF($AK$2:$AK$3003, AK550)</f>
        <v>2/7</v>
      </c>
      <c r="D550" s="3" t="str">
        <f t="shared" si="21"/>
        <v>SW-1915-50-AA1E-NA</v>
      </c>
      <c r="E550" s="14" t="str" cm="1">
        <f t="array" ref="E550">IFERROR(_xlfn.TEXTJOIN("-",TRUE,_xlfn.XLOOKUP(VALUE(INDEX(_xlfn.TEXTSPLIT(B550,"-"),3)),'DN轉換表(必要)'!A:A,'DN轉換表(必要)'!B:B,,0),INDEX(_xlfn.TEXTSPLIT(B550,"-"),1),INDEX(_xlfn.TEXTSPLIT(B550,"-"),2),INDEX(_xlfn.TEXTSPLIT(B550,"-"),4),INDEX(_xlfn.TEXTSPLIT(B550,"-"),5)),_xlfn.TEXTJOIN("-",TRUE,_xlfn.XLOOKUP(VALUE(INDEX(_xlfn.TEXTSPLIT(B550,"-"),4)),'DN轉換表(必要)'!A:A,'DN轉換表(必要)'!B:B,,0),INDEX(_xlfn.TEXTSPLIT(B550,"-"),1),INDEX(_xlfn.TEXTSPLIT(B550,"-"),2),INDEX(_xlfn.TEXTSPLIT(B550,"-"),3),INDEX(_xlfn.TEXTSPLIT(B550,"-"),4),INDEX(_xlfn.TEXTSPLIT(B550,"-"),5)))</f>
        <v>2"-SW-1915-AA1E-NA</v>
      </c>
      <c r="F550" s="3" t="str">
        <f>IFERROR(_xlfn.XLOOKUP(_xlfn.CONCAT(表格1[[#This Row],[Series NO]],"_",SUBSTITUTE(F$1,"REV.","")),版本控制!$F:$F,版本控制!$C:$C,,0),"")</f>
        <v>04/22/'25</v>
      </c>
      <c r="G550" s="3" t="str">
        <f>IFERROR(_xlfn.XLOOKUP(_xlfn.CONCAT(表格1[[#This Row],[Series NO]],"_",SUBSTITUTE(G$1,"REV.","")),版本控制!$F:$F,版本控制!$C:$C,,0),"")</f>
        <v/>
      </c>
      <c r="H550" s="3" t="str">
        <f>IFERROR(_xlfn.XLOOKUP(_xlfn.CONCAT(表格1[[#This Row],[Series NO]],"_",SUBSTITUTE(H$1,"REV.","")),版本控制!$F:$F,版本控制!$C:$C,,0),"")</f>
        <v/>
      </c>
      <c r="I550" s="3" t="str">
        <f>IFERROR(_xlfn.XLOOKUP(_xlfn.CONCAT(表格1[[#This Row],[Series NO]],"_",SUBSTITUTE(I$1,"REV.","")),版本控制!$F:$F,版本控制!$C:$C,,0),"")</f>
        <v/>
      </c>
      <c r="J550" s="3" t="str">
        <f>IFERROR(_xlfn.XLOOKUP(_xlfn.CONCAT(表格1[[#This Row],[Series NO]],"_",SUBSTITUTE(J$1,"REV.","")),版本控制!$F:$F,版本控制!$C:$C,,0),"")</f>
        <v/>
      </c>
      <c r="K550" s="3" t="str" cm="1">
        <f t="array" ref="K550">INDEX(F$1:J$1,1,MATCH(1,1/($F550:J550&lt;&gt;"")))</f>
        <v>REV.1</v>
      </c>
      <c r="L550" s="3" t="str" cm="1">
        <f t="array" ref="L550">LOOKUP(2,1/($F550:J550&lt;&gt;""),$F550:J550)</f>
        <v>04/22/'25</v>
      </c>
      <c r="M550" s="3"/>
      <c r="N550" s="3" t="str">
        <f t="shared" si="22"/>
        <v>0546</v>
      </c>
      <c r="O550" s="28"/>
      <c r="P550" s="15"/>
      <c r="Q550" s="22" cm="1">
        <f t="array" ref="Q550">_xlfn.XLOOKUP(INDEX(_xlfn.TEXTSPLIT(表格1[[#This Row],[LINE   NUMBER]],"-"),1),'DN轉換表(必要)'!B:B,'DN轉換表(必要)'!C:C,,0)</f>
        <v>2</v>
      </c>
      <c r="R550" s="22" t="str" cm="1">
        <f t="array" ref="R550">IF(IFERROR(MATCH(INDEX(_xlfn.TEXTSPLIT(表格1[[#This Row],[LINE   NUMBER]],"-"),2),介質清單!I:I,0)&gt;=1,FALSE),"Trim",INDEX(_xlfn.TEXTSPLIT(表格1[[#This Row],[LINE   NUMBER]],"-"),2))</f>
        <v>SW</v>
      </c>
      <c r="S550" s="22" t="str" cm="1">
        <f t="array" ref="S55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1915</v>
      </c>
      <c r="T550" s="22" t="str" cm="1">
        <f t="array" ref="T550">IF(LEN(INDEX(_xlfn.TEXTSPLIT(表格1[[#This Row],[LINE   NUMBER]],"-"),4))=4,INDEX(_xlfn.TEXTSPLIT(表格1[[#This Row],[LINE   NUMBER]],"-"),4),IF(LEN(MID(E550,FIND("AA",E550,1),4))=4,MID(E550,FIND("AA",E550,1),4),"Wrong"))</f>
        <v>AA1E</v>
      </c>
      <c r="U550" s="22" t="str" cm="1">
        <f t="array" ref="U55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50" s="22" t="str">
        <f>_xlfn.XLOOKUP(表格1[[#This Row],[級數]],管道等级索引表!B:B,管道等级索引表!G:G,,0)</f>
        <v>TP304</v>
      </c>
      <c r="W550" s="22" t="s">
        <v>5</v>
      </c>
      <c r="X550" s="22"/>
      <c r="Y550" s="22"/>
      <c r="Z550" s="22" t="str">
        <f>_xlfn.CONCAT(表格1[[#This Row],[系統]],"-",表格1[[#This Row],[編號]])</f>
        <v>SW-1915</v>
      </c>
      <c r="AA550" s="22"/>
      <c r="AB55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5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50" s="24" t="str">
        <f>IFERROR(_xlfn.XLOOKUP(表格1[[#This Row],[Line_No]],管道特性一覽表!A:A,管道特性一覽表!P:P,,0),"")</f>
        <v>水</v>
      </c>
      <c r="AE550" s="24" t="str" cm="1">
        <f t="array" ref="AE550">_xlfn.IFNA(_xlfn.XLOOKUP(表格1[[#This Row],[Series NO]],'依TP NO.篩選'!A:A,'依TP NO.篩選'!R:R,,0),_xlfn.XLOOKUP(VALUE(表格1[[#This Row],[Series NO]]),VALUE('依TP NO.篩選'!A:A),'依TP NO.篩選'!R:R,,0))</f>
        <v>TP-007</v>
      </c>
      <c r="AF550" s="24" t="str">
        <f>_xlfn.XLOOKUP(表格1[[#This Row],[系統]],介質清單!A:A,介質清單!B:B,,0)</f>
        <v>軟化水</v>
      </c>
      <c r="AG550" s="25"/>
      <c r="AH550" s="22" t="s">
        <v>3433</v>
      </c>
      <c r="AI550" s="24"/>
      <c r="AJ55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50" s="2" t="str" cm="1">
        <f t="array" ref="AK550">IFERROR(_xlfn.TEXTJOIN("-",TRUE,INDEX(_xlfn.TEXTSPLIT(B550,"-"),1),INDEX(_xlfn.TEXTSPLIT(B550,"-"),2),INDEX(_xlfn.TEXTSPLIT(B550,"-"),4),INDEX(_xlfn.TEXTSPLIT(B550,"-"),5)),_xlfn.TEXTJOIN("-",TRUE,_xlfn.XLOOKUP(VALUE(INDEX(_xlfn.TEXTSPLIT(B550,"-"),4)),'DN轉換表(必要)'!A:A,'DN轉換表(必要)'!B:B,,0),INDEX(_xlfn.TEXTSPLIT(B550,"-"),1),INDEX(_xlfn.TEXTSPLIT(B550,"-"),2),INDEX(_xlfn.TEXTSPLIT(B550,"-"),3),INDEX(_xlfn.TEXTSPLIT(B550,"-"),4),INDEX(_xlfn.TEXTSPLIT(B550,"-"),5)))</f>
        <v>SW-1915-AA1E-NA</v>
      </c>
      <c r="AL550" s="2" t="str">
        <f>IF(ISNUMBER(IFERROR(_xlfn.XLOOKUP(表格1[[#This Row],[Line_No]],'TEMP VALUE'!A:A,'DRAWING LIST'!A:A,,0),"")),"v","")</f>
        <v/>
      </c>
      <c r="AM550" s="2" t="str">
        <f>_xlfn.XLOOKUP(表格1[[#This Row],[Series NO]], 版本控制!$A:$A, 版本控制!$E:$E, , 0, -1)</f>
        <v>啟用</v>
      </c>
    </row>
    <row r="551" spans="1:39" hidden="1">
      <c r="A551" s="18">
        <f>'圖號清單-114.04.25'!A551</f>
        <v>547</v>
      </c>
      <c r="B551" s="14" t="str">
        <f>_xlfn.XLOOKUP(表格1[[#This Row],[Series NO]],'圖號清單-114.04.25'!A:A,'圖號清單-114.04.25'!B:B,,0)</f>
        <v>SW-1915-50-AA1E-NA-3</v>
      </c>
      <c r="C551" s="3" t="str">
        <f>COUNTIF($AK$2:AK551, AK551) &amp; "/" &amp; COUNTIF($AK$2:$AK$3003, AK551)</f>
        <v>3/7</v>
      </c>
      <c r="D551" s="3" t="str">
        <f t="shared" si="21"/>
        <v>SW-1915-50-AA1E-NA</v>
      </c>
      <c r="E551" s="14" t="str" cm="1">
        <f t="array" ref="E551">IFERROR(_xlfn.TEXTJOIN("-",TRUE,_xlfn.XLOOKUP(VALUE(INDEX(_xlfn.TEXTSPLIT(B551,"-"),3)),'DN轉換表(必要)'!A:A,'DN轉換表(必要)'!B:B,,0),INDEX(_xlfn.TEXTSPLIT(B551,"-"),1),INDEX(_xlfn.TEXTSPLIT(B551,"-"),2),INDEX(_xlfn.TEXTSPLIT(B551,"-"),4),INDEX(_xlfn.TEXTSPLIT(B551,"-"),5)),_xlfn.TEXTJOIN("-",TRUE,_xlfn.XLOOKUP(VALUE(INDEX(_xlfn.TEXTSPLIT(B551,"-"),4)),'DN轉換表(必要)'!A:A,'DN轉換表(必要)'!B:B,,0),INDEX(_xlfn.TEXTSPLIT(B551,"-"),1),INDEX(_xlfn.TEXTSPLIT(B551,"-"),2),INDEX(_xlfn.TEXTSPLIT(B551,"-"),3),INDEX(_xlfn.TEXTSPLIT(B551,"-"),4),INDEX(_xlfn.TEXTSPLIT(B551,"-"),5)))</f>
        <v>2"-SW-1915-AA1E-NA</v>
      </c>
      <c r="F551" s="3" t="str">
        <f>IFERROR(_xlfn.XLOOKUP(_xlfn.CONCAT(表格1[[#This Row],[Series NO]],"_",SUBSTITUTE(F$1,"REV.","")),版本控制!$F:$F,版本控制!$C:$C,,0),"")</f>
        <v>04/22/'25</v>
      </c>
      <c r="G551" s="3" t="str">
        <f>IFERROR(_xlfn.XLOOKUP(_xlfn.CONCAT(表格1[[#This Row],[Series NO]],"_",SUBSTITUTE(G$1,"REV.","")),版本控制!$F:$F,版本控制!$C:$C,,0),"")</f>
        <v/>
      </c>
      <c r="H551" s="3" t="str">
        <f>IFERROR(_xlfn.XLOOKUP(_xlfn.CONCAT(表格1[[#This Row],[Series NO]],"_",SUBSTITUTE(H$1,"REV.","")),版本控制!$F:$F,版本控制!$C:$C,,0),"")</f>
        <v/>
      </c>
      <c r="I551" s="3" t="str">
        <f>IFERROR(_xlfn.XLOOKUP(_xlfn.CONCAT(表格1[[#This Row],[Series NO]],"_",SUBSTITUTE(I$1,"REV.","")),版本控制!$F:$F,版本控制!$C:$C,,0),"")</f>
        <v/>
      </c>
      <c r="J551" s="3" t="str">
        <f>IFERROR(_xlfn.XLOOKUP(_xlfn.CONCAT(表格1[[#This Row],[Series NO]],"_",SUBSTITUTE(J$1,"REV.","")),版本控制!$F:$F,版本控制!$C:$C,,0),"")</f>
        <v/>
      </c>
      <c r="K551" s="3" t="str" cm="1">
        <f t="array" ref="K551">INDEX(F$1:J$1,1,MATCH(1,1/($F551:J551&lt;&gt;"")))</f>
        <v>REV.1</v>
      </c>
      <c r="L551" s="3" t="str" cm="1">
        <f t="array" ref="L551">LOOKUP(2,1/($F551:J551&lt;&gt;""),$F551:J551)</f>
        <v>04/22/'25</v>
      </c>
      <c r="M551" s="3"/>
      <c r="N551" s="11" t="str">
        <f t="shared" si="22"/>
        <v>0547</v>
      </c>
      <c r="O551" s="28"/>
      <c r="P551" s="15"/>
      <c r="Q551" s="22" cm="1">
        <f t="array" ref="Q551">_xlfn.XLOOKUP(INDEX(_xlfn.TEXTSPLIT(表格1[[#This Row],[LINE   NUMBER]],"-"),1),'DN轉換表(必要)'!B:B,'DN轉換表(必要)'!C:C,,0)</f>
        <v>2</v>
      </c>
      <c r="R551" s="22" t="str" cm="1">
        <f t="array" ref="R551">IF(IFERROR(MATCH(INDEX(_xlfn.TEXTSPLIT(表格1[[#This Row],[LINE   NUMBER]],"-"),2),介質清單!I:I,0)&gt;=1,FALSE),"Trim",INDEX(_xlfn.TEXTSPLIT(表格1[[#This Row],[LINE   NUMBER]],"-"),2))</f>
        <v>SW</v>
      </c>
      <c r="S551" s="22" t="str" cm="1">
        <f t="array" ref="S55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1915</v>
      </c>
      <c r="T551" s="22" t="str" cm="1">
        <f t="array" ref="T551">IF(LEN(INDEX(_xlfn.TEXTSPLIT(表格1[[#This Row],[LINE   NUMBER]],"-"),4))=4,INDEX(_xlfn.TEXTSPLIT(表格1[[#This Row],[LINE   NUMBER]],"-"),4),IF(LEN(MID(E551,FIND("AA",E551,1),4))=4,MID(E551,FIND("AA",E551,1),4),"Wrong"))</f>
        <v>AA1E</v>
      </c>
      <c r="U551" s="22" t="str" cm="1">
        <f t="array" ref="U55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51" s="22" t="str">
        <f>_xlfn.XLOOKUP(表格1[[#This Row],[級數]],管道等级索引表!B:B,管道等级索引表!G:G,,0)</f>
        <v>TP304</v>
      </c>
      <c r="W551" s="22" t="s">
        <v>5</v>
      </c>
      <c r="X551" s="22"/>
      <c r="Y551" s="22"/>
      <c r="Z551" s="22" t="str">
        <f>_xlfn.CONCAT(表格1[[#This Row],[系統]],"-",表格1[[#This Row],[編號]])</f>
        <v>SW-1915</v>
      </c>
      <c r="AA551" s="22"/>
      <c r="AB55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5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51" s="24" t="str">
        <f>IFERROR(_xlfn.XLOOKUP(表格1[[#This Row],[Line_No]],管道特性一覽表!A:A,管道特性一覽表!P:P,,0),"")</f>
        <v>水</v>
      </c>
      <c r="AE551" s="24" t="str" cm="1">
        <f t="array" ref="AE551">_xlfn.IFNA(_xlfn.XLOOKUP(表格1[[#This Row],[Series NO]],'依TP NO.篩選'!A:A,'依TP NO.篩選'!R:R,,0),_xlfn.XLOOKUP(VALUE(表格1[[#This Row],[Series NO]]),VALUE('依TP NO.篩選'!A:A),'依TP NO.篩選'!R:R,,0))</f>
        <v>TP-007</v>
      </c>
      <c r="AF551" s="24" t="str">
        <f>_xlfn.XLOOKUP(表格1[[#This Row],[系統]],介質清單!A:A,介質清單!B:B,,0)</f>
        <v>軟化水</v>
      </c>
      <c r="AG551" s="25"/>
      <c r="AH551" s="22" t="s">
        <v>3433</v>
      </c>
      <c r="AI551" s="24"/>
      <c r="AJ55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51" s="2" t="str" cm="1">
        <f t="array" ref="AK551">IFERROR(_xlfn.TEXTJOIN("-",TRUE,INDEX(_xlfn.TEXTSPLIT(B551,"-"),1),INDEX(_xlfn.TEXTSPLIT(B551,"-"),2),INDEX(_xlfn.TEXTSPLIT(B551,"-"),4),INDEX(_xlfn.TEXTSPLIT(B551,"-"),5)),_xlfn.TEXTJOIN("-",TRUE,_xlfn.XLOOKUP(VALUE(INDEX(_xlfn.TEXTSPLIT(B551,"-"),4)),'DN轉換表(必要)'!A:A,'DN轉換表(必要)'!B:B,,0),INDEX(_xlfn.TEXTSPLIT(B551,"-"),1),INDEX(_xlfn.TEXTSPLIT(B551,"-"),2),INDEX(_xlfn.TEXTSPLIT(B551,"-"),3),INDEX(_xlfn.TEXTSPLIT(B551,"-"),4),INDEX(_xlfn.TEXTSPLIT(B551,"-"),5)))</f>
        <v>SW-1915-AA1E-NA</v>
      </c>
      <c r="AL551" s="2" t="str">
        <f>IF(ISNUMBER(IFERROR(_xlfn.XLOOKUP(表格1[[#This Row],[Line_No]],'TEMP VALUE'!A:A,'DRAWING LIST'!A:A,,0),"")),"v","")</f>
        <v/>
      </c>
      <c r="AM551" s="2" t="str">
        <f>_xlfn.XLOOKUP(表格1[[#This Row],[Series NO]], 版本控制!$A:$A, 版本控制!$E:$E, , 0, -1)</f>
        <v>啟用</v>
      </c>
    </row>
    <row r="552" spans="1:39" hidden="1">
      <c r="A552" s="18">
        <f>'圖號清單-114.04.25'!A552</f>
        <v>548</v>
      </c>
      <c r="B552" s="14" t="str">
        <f>_xlfn.XLOOKUP(表格1[[#This Row],[Series NO]],'圖號清單-114.04.25'!A:A,'圖號清單-114.04.25'!B:B,,0)</f>
        <v>SW-1915-50-AA1E-NA-4</v>
      </c>
      <c r="C552" s="3" t="str">
        <f>COUNTIF($AK$2:AK552, AK552) &amp; "/" &amp; COUNTIF($AK$2:$AK$3003, AK552)</f>
        <v>4/7</v>
      </c>
      <c r="D552" s="3" t="str">
        <f t="shared" si="21"/>
        <v>SW-1915-50-AA1E-NA</v>
      </c>
      <c r="E552" s="14" t="str" cm="1">
        <f t="array" ref="E552">IFERROR(_xlfn.TEXTJOIN("-",TRUE,_xlfn.XLOOKUP(VALUE(INDEX(_xlfn.TEXTSPLIT(B552,"-"),3)),'DN轉換表(必要)'!A:A,'DN轉換表(必要)'!B:B,,0),INDEX(_xlfn.TEXTSPLIT(B552,"-"),1),INDEX(_xlfn.TEXTSPLIT(B552,"-"),2),INDEX(_xlfn.TEXTSPLIT(B552,"-"),4),INDEX(_xlfn.TEXTSPLIT(B552,"-"),5)),_xlfn.TEXTJOIN("-",TRUE,_xlfn.XLOOKUP(VALUE(INDEX(_xlfn.TEXTSPLIT(B552,"-"),4)),'DN轉換表(必要)'!A:A,'DN轉換表(必要)'!B:B,,0),INDEX(_xlfn.TEXTSPLIT(B552,"-"),1),INDEX(_xlfn.TEXTSPLIT(B552,"-"),2),INDEX(_xlfn.TEXTSPLIT(B552,"-"),3),INDEX(_xlfn.TEXTSPLIT(B552,"-"),4),INDEX(_xlfn.TEXTSPLIT(B552,"-"),5)))</f>
        <v>2"-SW-1915-AA1E-NA</v>
      </c>
      <c r="F552" s="3" t="str">
        <f>IFERROR(_xlfn.XLOOKUP(_xlfn.CONCAT(表格1[[#This Row],[Series NO]],"_",SUBSTITUTE(F$1,"REV.","")),版本控制!$F:$F,版本控制!$C:$C,,0),"")</f>
        <v>04/22/'25</v>
      </c>
      <c r="G552" s="3" t="str">
        <f>IFERROR(_xlfn.XLOOKUP(_xlfn.CONCAT(表格1[[#This Row],[Series NO]],"_",SUBSTITUTE(G$1,"REV.","")),版本控制!$F:$F,版本控制!$C:$C,,0),"")</f>
        <v/>
      </c>
      <c r="H552" s="3" t="str">
        <f>IFERROR(_xlfn.XLOOKUP(_xlfn.CONCAT(表格1[[#This Row],[Series NO]],"_",SUBSTITUTE(H$1,"REV.","")),版本控制!$F:$F,版本控制!$C:$C,,0),"")</f>
        <v/>
      </c>
      <c r="I552" s="3" t="str">
        <f>IFERROR(_xlfn.XLOOKUP(_xlfn.CONCAT(表格1[[#This Row],[Series NO]],"_",SUBSTITUTE(I$1,"REV.","")),版本控制!$F:$F,版本控制!$C:$C,,0),"")</f>
        <v/>
      </c>
      <c r="J552" s="3" t="str">
        <f>IFERROR(_xlfn.XLOOKUP(_xlfn.CONCAT(表格1[[#This Row],[Series NO]],"_",SUBSTITUTE(J$1,"REV.","")),版本控制!$F:$F,版本控制!$C:$C,,0),"")</f>
        <v/>
      </c>
      <c r="K552" s="3" t="str" cm="1">
        <f t="array" ref="K552">INDEX(F$1:J$1,1,MATCH(1,1/($F552:J552&lt;&gt;"")))</f>
        <v>REV.1</v>
      </c>
      <c r="L552" s="3" t="str" cm="1">
        <f t="array" ref="L552">LOOKUP(2,1/($F552:J552&lt;&gt;""),$F552:J552)</f>
        <v>04/22/'25</v>
      </c>
      <c r="M552" s="3"/>
      <c r="N552" s="3" t="str">
        <f t="shared" si="22"/>
        <v>0548</v>
      </c>
      <c r="O552" s="28"/>
      <c r="P552" s="15"/>
      <c r="Q552" s="22" cm="1">
        <f t="array" ref="Q552">_xlfn.XLOOKUP(INDEX(_xlfn.TEXTSPLIT(表格1[[#This Row],[LINE   NUMBER]],"-"),1),'DN轉換表(必要)'!B:B,'DN轉換表(必要)'!C:C,,0)</f>
        <v>2</v>
      </c>
      <c r="R552" s="22" t="str" cm="1">
        <f t="array" ref="R552">IF(IFERROR(MATCH(INDEX(_xlfn.TEXTSPLIT(表格1[[#This Row],[LINE   NUMBER]],"-"),2),介質清單!I:I,0)&gt;=1,FALSE),"Trim",INDEX(_xlfn.TEXTSPLIT(表格1[[#This Row],[LINE   NUMBER]],"-"),2))</f>
        <v>SW</v>
      </c>
      <c r="S552" s="22" t="str" cm="1">
        <f t="array" ref="S55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1915</v>
      </c>
      <c r="T552" s="22" t="str" cm="1">
        <f t="array" ref="T552">IF(LEN(INDEX(_xlfn.TEXTSPLIT(表格1[[#This Row],[LINE   NUMBER]],"-"),4))=4,INDEX(_xlfn.TEXTSPLIT(表格1[[#This Row],[LINE   NUMBER]],"-"),4),IF(LEN(MID(E552,FIND("AA",E552,1),4))=4,MID(E552,FIND("AA",E552,1),4),"Wrong"))</f>
        <v>AA1E</v>
      </c>
      <c r="U552" s="22" t="str" cm="1">
        <f t="array" ref="U55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52" s="22" t="str">
        <f>_xlfn.XLOOKUP(表格1[[#This Row],[級數]],管道等级索引表!B:B,管道等级索引表!G:G,,0)</f>
        <v>TP304</v>
      </c>
      <c r="W552" s="22" t="s">
        <v>5</v>
      </c>
      <c r="X552" s="22"/>
      <c r="Y552" s="22"/>
      <c r="Z552" s="22" t="str">
        <f>_xlfn.CONCAT(表格1[[#This Row],[系統]],"-",表格1[[#This Row],[編號]])</f>
        <v>SW-1915</v>
      </c>
      <c r="AA552" s="22"/>
      <c r="AB55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5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52" s="24" t="str">
        <f>IFERROR(_xlfn.XLOOKUP(表格1[[#This Row],[Line_No]],管道特性一覽表!A:A,管道特性一覽表!P:P,,0),"")</f>
        <v>水</v>
      </c>
      <c r="AE552" s="24" t="str" cm="1">
        <f t="array" ref="AE552">_xlfn.IFNA(_xlfn.XLOOKUP(表格1[[#This Row],[Series NO]],'依TP NO.篩選'!A:A,'依TP NO.篩選'!R:R,,0),_xlfn.XLOOKUP(VALUE(表格1[[#This Row],[Series NO]]),VALUE('依TP NO.篩選'!A:A),'依TP NO.篩選'!R:R,,0))</f>
        <v>TP-007</v>
      </c>
      <c r="AF552" s="24" t="str">
        <f>_xlfn.XLOOKUP(表格1[[#This Row],[系統]],介質清單!A:A,介質清單!B:B,,0)</f>
        <v>軟化水</v>
      </c>
      <c r="AG552" s="25"/>
      <c r="AH552" s="22" t="s">
        <v>3433</v>
      </c>
      <c r="AI552" s="24"/>
      <c r="AJ55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52" s="2" t="str" cm="1">
        <f t="array" ref="AK552">IFERROR(_xlfn.TEXTJOIN("-",TRUE,INDEX(_xlfn.TEXTSPLIT(B552,"-"),1),INDEX(_xlfn.TEXTSPLIT(B552,"-"),2),INDEX(_xlfn.TEXTSPLIT(B552,"-"),4),INDEX(_xlfn.TEXTSPLIT(B552,"-"),5)),_xlfn.TEXTJOIN("-",TRUE,_xlfn.XLOOKUP(VALUE(INDEX(_xlfn.TEXTSPLIT(B552,"-"),4)),'DN轉換表(必要)'!A:A,'DN轉換表(必要)'!B:B,,0),INDEX(_xlfn.TEXTSPLIT(B552,"-"),1),INDEX(_xlfn.TEXTSPLIT(B552,"-"),2),INDEX(_xlfn.TEXTSPLIT(B552,"-"),3),INDEX(_xlfn.TEXTSPLIT(B552,"-"),4),INDEX(_xlfn.TEXTSPLIT(B552,"-"),5)))</f>
        <v>SW-1915-AA1E-NA</v>
      </c>
      <c r="AL552" s="2" t="str">
        <f>IF(ISNUMBER(IFERROR(_xlfn.XLOOKUP(表格1[[#This Row],[Line_No]],'TEMP VALUE'!A:A,'DRAWING LIST'!A:A,,0),"")),"v","")</f>
        <v/>
      </c>
      <c r="AM552" s="2" t="str">
        <f>_xlfn.XLOOKUP(表格1[[#This Row],[Series NO]], 版本控制!$A:$A, 版本控制!$E:$E, , 0, -1)</f>
        <v>啟用</v>
      </c>
    </row>
    <row r="553" spans="1:39" hidden="1">
      <c r="A553" s="18">
        <f>'圖號清單-114.04.25'!A553</f>
        <v>549</v>
      </c>
      <c r="B553" s="14" t="str">
        <f>_xlfn.XLOOKUP(表格1[[#This Row],[Series NO]],'圖號清單-114.04.25'!A:A,'圖號清單-114.04.25'!B:B,,0)</f>
        <v>SW-1915-50-AA1E-NA-5</v>
      </c>
      <c r="C553" s="3" t="str">
        <f>COUNTIF($AK$2:AK553, AK553) &amp; "/" &amp; COUNTIF($AK$2:$AK$3003, AK553)</f>
        <v>5/7</v>
      </c>
      <c r="D553" s="3" t="str">
        <f t="shared" si="21"/>
        <v>SW-1915-50-AA1E-NA</v>
      </c>
      <c r="E553" s="14" t="str" cm="1">
        <f t="array" ref="E553">IFERROR(_xlfn.TEXTJOIN("-",TRUE,_xlfn.XLOOKUP(VALUE(INDEX(_xlfn.TEXTSPLIT(B553,"-"),3)),'DN轉換表(必要)'!A:A,'DN轉換表(必要)'!B:B,,0),INDEX(_xlfn.TEXTSPLIT(B553,"-"),1),INDEX(_xlfn.TEXTSPLIT(B553,"-"),2),INDEX(_xlfn.TEXTSPLIT(B553,"-"),4),INDEX(_xlfn.TEXTSPLIT(B553,"-"),5)),_xlfn.TEXTJOIN("-",TRUE,_xlfn.XLOOKUP(VALUE(INDEX(_xlfn.TEXTSPLIT(B553,"-"),4)),'DN轉換表(必要)'!A:A,'DN轉換表(必要)'!B:B,,0),INDEX(_xlfn.TEXTSPLIT(B553,"-"),1),INDEX(_xlfn.TEXTSPLIT(B553,"-"),2),INDEX(_xlfn.TEXTSPLIT(B553,"-"),3),INDEX(_xlfn.TEXTSPLIT(B553,"-"),4),INDEX(_xlfn.TEXTSPLIT(B553,"-"),5)))</f>
        <v>2"-SW-1915-AA1E-NA</v>
      </c>
      <c r="F553" s="3" t="str">
        <f>IFERROR(_xlfn.XLOOKUP(_xlfn.CONCAT(表格1[[#This Row],[Series NO]],"_",SUBSTITUTE(F$1,"REV.","")),版本控制!$F:$F,版本控制!$C:$C,,0),"")</f>
        <v>04/22/'25</v>
      </c>
      <c r="G553" s="3" t="str">
        <f>IFERROR(_xlfn.XLOOKUP(_xlfn.CONCAT(表格1[[#This Row],[Series NO]],"_",SUBSTITUTE(G$1,"REV.","")),版本控制!$F:$F,版本控制!$C:$C,,0),"")</f>
        <v/>
      </c>
      <c r="H553" s="3" t="str">
        <f>IFERROR(_xlfn.XLOOKUP(_xlfn.CONCAT(表格1[[#This Row],[Series NO]],"_",SUBSTITUTE(H$1,"REV.","")),版本控制!$F:$F,版本控制!$C:$C,,0),"")</f>
        <v/>
      </c>
      <c r="I553" s="3" t="str">
        <f>IFERROR(_xlfn.XLOOKUP(_xlfn.CONCAT(表格1[[#This Row],[Series NO]],"_",SUBSTITUTE(I$1,"REV.","")),版本控制!$F:$F,版本控制!$C:$C,,0),"")</f>
        <v/>
      </c>
      <c r="J553" s="3" t="str">
        <f>IFERROR(_xlfn.XLOOKUP(_xlfn.CONCAT(表格1[[#This Row],[Series NO]],"_",SUBSTITUTE(J$1,"REV.","")),版本控制!$F:$F,版本控制!$C:$C,,0),"")</f>
        <v/>
      </c>
      <c r="K553" s="3" t="str" cm="1">
        <f t="array" ref="K553">INDEX(F$1:J$1,1,MATCH(1,1/($F553:J553&lt;&gt;"")))</f>
        <v>REV.1</v>
      </c>
      <c r="L553" s="3" t="str" cm="1">
        <f t="array" ref="L553">LOOKUP(2,1/($F553:J553&lt;&gt;""),$F553:J553)</f>
        <v>04/22/'25</v>
      </c>
      <c r="M553" s="3"/>
      <c r="N553" s="11" t="str">
        <f t="shared" si="22"/>
        <v>0549</v>
      </c>
      <c r="O553" s="28"/>
      <c r="P553" s="15"/>
      <c r="Q553" s="22" cm="1">
        <f t="array" ref="Q553">_xlfn.XLOOKUP(INDEX(_xlfn.TEXTSPLIT(表格1[[#This Row],[LINE   NUMBER]],"-"),1),'DN轉換表(必要)'!B:B,'DN轉換表(必要)'!C:C,,0)</f>
        <v>2</v>
      </c>
      <c r="R553" s="22" t="str" cm="1">
        <f t="array" ref="R553">IF(IFERROR(MATCH(INDEX(_xlfn.TEXTSPLIT(表格1[[#This Row],[LINE   NUMBER]],"-"),2),介質清單!I:I,0)&gt;=1,FALSE),"Trim",INDEX(_xlfn.TEXTSPLIT(表格1[[#This Row],[LINE   NUMBER]],"-"),2))</f>
        <v>SW</v>
      </c>
      <c r="S553" s="22" t="str" cm="1">
        <f t="array" ref="S55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1915</v>
      </c>
      <c r="T553" s="22" t="str" cm="1">
        <f t="array" ref="T553">IF(LEN(INDEX(_xlfn.TEXTSPLIT(表格1[[#This Row],[LINE   NUMBER]],"-"),4))=4,INDEX(_xlfn.TEXTSPLIT(表格1[[#This Row],[LINE   NUMBER]],"-"),4),IF(LEN(MID(E553,FIND("AA",E553,1),4))=4,MID(E553,FIND("AA",E553,1),4),"Wrong"))</f>
        <v>AA1E</v>
      </c>
      <c r="U553" s="22" t="str" cm="1">
        <f t="array" ref="U55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53" s="22" t="str">
        <f>_xlfn.XLOOKUP(表格1[[#This Row],[級數]],管道等级索引表!B:B,管道等级索引表!G:G,,0)</f>
        <v>TP304</v>
      </c>
      <c r="W553" s="22" t="s">
        <v>5</v>
      </c>
      <c r="X553" s="22"/>
      <c r="Y553" s="22"/>
      <c r="Z553" s="22" t="str">
        <f>_xlfn.CONCAT(表格1[[#This Row],[系統]],"-",表格1[[#This Row],[編號]])</f>
        <v>SW-1915</v>
      </c>
      <c r="AA553" s="22"/>
      <c r="AB55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5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53" s="24" t="str">
        <f>IFERROR(_xlfn.XLOOKUP(表格1[[#This Row],[Line_No]],管道特性一覽表!A:A,管道特性一覽表!P:P,,0),"")</f>
        <v>水</v>
      </c>
      <c r="AE553" s="24" t="str" cm="1">
        <f t="array" ref="AE553">_xlfn.IFNA(_xlfn.XLOOKUP(表格1[[#This Row],[Series NO]],'依TP NO.篩選'!A:A,'依TP NO.篩選'!R:R,,0),_xlfn.XLOOKUP(VALUE(表格1[[#This Row],[Series NO]]),VALUE('依TP NO.篩選'!A:A),'依TP NO.篩選'!R:R,,0))</f>
        <v>TP-007</v>
      </c>
      <c r="AF553" s="24" t="str">
        <f>_xlfn.XLOOKUP(表格1[[#This Row],[系統]],介質清單!A:A,介質清單!B:B,,0)</f>
        <v>軟化水</v>
      </c>
      <c r="AG553" s="25"/>
      <c r="AH553" s="22" t="s">
        <v>3433</v>
      </c>
      <c r="AI553" s="24"/>
      <c r="AJ55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53" s="2" t="str" cm="1">
        <f t="array" ref="AK553">IFERROR(_xlfn.TEXTJOIN("-",TRUE,INDEX(_xlfn.TEXTSPLIT(B553,"-"),1),INDEX(_xlfn.TEXTSPLIT(B553,"-"),2),INDEX(_xlfn.TEXTSPLIT(B553,"-"),4),INDEX(_xlfn.TEXTSPLIT(B553,"-"),5)),_xlfn.TEXTJOIN("-",TRUE,_xlfn.XLOOKUP(VALUE(INDEX(_xlfn.TEXTSPLIT(B553,"-"),4)),'DN轉換表(必要)'!A:A,'DN轉換表(必要)'!B:B,,0),INDEX(_xlfn.TEXTSPLIT(B553,"-"),1),INDEX(_xlfn.TEXTSPLIT(B553,"-"),2),INDEX(_xlfn.TEXTSPLIT(B553,"-"),3),INDEX(_xlfn.TEXTSPLIT(B553,"-"),4),INDEX(_xlfn.TEXTSPLIT(B553,"-"),5)))</f>
        <v>SW-1915-AA1E-NA</v>
      </c>
      <c r="AL553" s="2" t="str">
        <f>IF(ISNUMBER(IFERROR(_xlfn.XLOOKUP(表格1[[#This Row],[Line_No]],'TEMP VALUE'!A:A,'DRAWING LIST'!A:A,,0),"")),"v","")</f>
        <v/>
      </c>
      <c r="AM553" s="2" t="str">
        <f>_xlfn.XLOOKUP(表格1[[#This Row],[Series NO]], 版本控制!$A:$A, 版本控制!$E:$E, , 0, -1)</f>
        <v>啟用</v>
      </c>
    </row>
    <row r="554" spans="1:39" hidden="1">
      <c r="A554" s="18">
        <f>'圖號清單-114.04.25'!A554</f>
        <v>550</v>
      </c>
      <c r="B554" s="14" t="str">
        <f>_xlfn.XLOOKUP(表格1[[#This Row],[Series NO]],'圖號清單-114.04.25'!A:A,'圖號清單-114.04.25'!B:B,,0)</f>
        <v>SW-1915-50-AA1E-NA-6</v>
      </c>
      <c r="C554" s="3" t="str">
        <f>COUNTIF($AK$2:AK554, AK554) &amp; "/" &amp; COUNTIF($AK$2:$AK$3003, AK554)</f>
        <v>6/7</v>
      </c>
      <c r="D554" s="3" t="str">
        <f t="shared" si="21"/>
        <v>SW-1915-50-AA1E-NA</v>
      </c>
      <c r="E554" s="14" t="str" cm="1">
        <f t="array" ref="E554">IFERROR(_xlfn.TEXTJOIN("-",TRUE,_xlfn.XLOOKUP(VALUE(INDEX(_xlfn.TEXTSPLIT(B554,"-"),3)),'DN轉換表(必要)'!A:A,'DN轉換表(必要)'!B:B,,0),INDEX(_xlfn.TEXTSPLIT(B554,"-"),1),INDEX(_xlfn.TEXTSPLIT(B554,"-"),2),INDEX(_xlfn.TEXTSPLIT(B554,"-"),4),INDEX(_xlfn.TEXTSPLIT(B554,"-"),5)),_xlfn.TEXTJOIN("-",TRUE,_xlfn.XLOOKUP(VALUE(INDEX(_xlfn.TEXTSPLIT(B554,"-"),4)),'DN轉換表(必要)'!A:A,'DN轉換表(必要)'!B:B,,0),INDEX(_xlfn.TEXTSPLIT(B554,"-"),1),INDEX(_xlfn.TEXTSPLIT(B554,"-"),2),INDEX(_xlfn.TEXTSPLIT(B554,"-"),3),INDEX(_xlfn.TEXTSPLIT(B554,"-"),4),INDEX(_xlfn.TEXTSPLIT(B554,"-"),5)))</f>
        <v>2"-SW-1915-AA1E-NA</v>
      </c>
      <c r="F554" s="3" t="str">
        <f>IFERROR(_xlfn.XLOOKUP(_xlfn.CONCAT(表格1[[#This Row],[Series NO]],"_",SUBSTITUTE(F$1,"REV.","")),版本控制!$F:$F,版本控制!$C:$C,,0),"")</f>
        <v>04/22/'25</v>
      </c>
      <c r="G554" s="3" t="str">
        <f>IFERROR(_xlfn.XLOOKUP(_xlfn.CONCAT(表格1[[#This Row],[Series NO]],"_",SUBSTITUTE(G$1,"REV.","")),版本控制!$F:$F,版本控制!$C:$C,,0),"")</f>
        <v/>
      </c>
      <c r="H554" s="3" t="str">
        <f>IFERROR(_xlfn.XLOOKUP(_xlfn.CONCAT(表格1[[#This Row],[Series NO]],"_",SUBSTITUTE(H$1,"REV.","")),版本控制!$F:$F,版本控制!$C:$C,,0),"")</f>
        <v/>
      </c>
      <c r="I554" s="3" t="str">
        <f>IFERROR(_xlfn.XLOOKUP(_xlfn.CONCAT(表格1[[#This Row],[Series NO]],"_",SUBSTITUTE(I$1,"REV.","")),版本控制!$F:$F,版本控制!$C:$C,,0),"")</f>
        <v/>
      </c>
      <c r="J554" s="3" t="str">
        <f>IFERROR(_xlfn.XLOOKUP(_xlfn.CONCAT(表格1[[#This Row],[Series NO]],"_",SUBSTITUTE(J$1,"REV.","")),版本控制!$F:$F,版本控制!$C:$C,,0),"")</f>
        <v/>
      </c>
      <c r="K554" s="3" t="str" cm="1">
        <f t="array" ref="K554">INDEX(F$1:J$1,1,MATCH(1,1/($F554:J554&lt;&gt;"")))</f>
        <v>REV.1</v>
      </c>
      <c r="L554" s="3" t="str" cm="1">
        <f t="array" ref="L554">LOOKUP(2,1/($F554:J554&lt;&gt;""),$F554:J554)</f>
        <v>04/22/'25</v>
      </c>
      <c r="M554" s="3"/>
      <c r="N554" s="3" t="str">
        <f t="shared" si="22"/>
        <v>0550</v>
      </c>
      <c r="O554" s="28"/>
      <c r="P554" s="15"/>
      <c r="Q554" s="22" cm="1">
        <f t="array" ref="Q554">_xlfn.XLOOKUP(INDEX(_xlfn.TEXTSPLIT(表格1[[#This Row],[LINE   NUMBER]],"-"),1),'DN轉換表(必要)'!B:B,'DN轉換表(必要)'!C:C,,0)</f>
        <v>2</v>
      </c>
      <c r="R554" s="22" t="str" cm="1">
        <f t="array" ref="R554">IF(IFERROR(MATCH(INDEX(_xlfn.TEXTSPLIT(表格1[[#This Row],[LINE   NUMBER]],"-"),2),介質清單!I:I,0)&gt;=1,FALSE),"Trim",INDEX(_xlfn.TEXTSPLIT(表格1[[#This Row],[LINE   NUMBER]],"-"),2))</f>
        <v>SW</v>
      </c>
      <c r="S554" s="22" t="str" cm="1">
        <f t="array" ref="S55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1915</v>
      </c>
      <c r="T554" s="22" t="str" cm="1">
        <f t="array" ref="T554">IF(LEN(INDEX(_xlfn.TEXTSPLIT(表格1[[#This Row],[LINE   NUMBER]],"-"),4))=4,INDEX(_xlfn.TEXTSPLIT(表格1[[#This Row],[LINE   NUMBER]],"-"),4),IF(LEN(MID(E554,FIND("AA",E554,1),4))=4,MID(E554,FIND("AA",E554,1),4),"Wrong"))</f>
        <v>AA1E</v>
      </c>
      <c r="U554" s="22" t="str" cm="1">
        <f t="array" ref="U55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54" s="22" t="str">
        <f>_xlfn.XLOOKUP(表格1[[#This Row],[級數]],管道等级索引表!B:B,管道等级索引表!G:G,,0)</f>
        <v>TP304</v>
      </c>
      <c r="W554" s="22" t="s">
        <v>5</v>
      </c>
      <c r="X554" s="22"/>
      <c r="Y554" s="22"/>
      <c r="Z554" s="22" t="str">
        <f>_xlfn.CONCAT(表格1[[#This Row],[系統]],"-",表格1[[#This Row],[編號]])</f>
        <v>SW-1915</v>
      </c>
      <c r="AA554" s="22"/>
      <c r="AB55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5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54" s="24" t="str">
        <f>IFERROR(_xlfn.XLOOKUP(表格1[[#This Row],[Line_No]],管道特性一覽表!A:A,管道特性一覽表!P:P,,0),"")</f>
        <v>水</v>
      </c>
      <c r="AE554" s="24" t="str" cm="1">
        <f t="array" ref="AE554">_xlfn.IFNA(_xlfn.XLOOKUP(表格1[[#This Row],[Series NO]],'依TP NO.篩選'!A:A,'依TP NO.篩選'!R:R,,0),_xlfn.XLOOKUP(VALUE(表格1[[#This Row],[Series NO]]),VALUE('依TP NO.篩選'!A:A),'依TP NO.篩選'!R:R,,0))</f>
        <v>TP-007</v>
      </c>
      <c r="AF554" s="24" t="str">
        <f>_xlfn.XLOOKUP(表格1[[#This Row],[系統]],介質清單!A:A,介質清單!B:B,,0)</f>
        <v>軟化水</v>
      </c>
      <c r="AG554" s="25"/>
      <c r="AH554" s="22" t="s">
        <v>3433</v>
      </c>
      <c r="AI554" s="24"/>
      <c r="AJ55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54" s="2" t="str" cm="1">
        <f t="array" ref="AK554">IFERROR(_xlfn.TEXTJOIN("-",TRUE,INDEX(_xlfn.TEXTSPLIT(B554,"-"),1),INDEX(_xlfn.TEXTSPLIT(B554,"-"),2),INDEX(_xlfn.TEXTSPLIT(B554,"-"),4),INDEX(_xlfn.TEXTSPLIT(B554,"-"),5)),_xlfn.TEXTJOIN("-",TRUE,_xlfn.XLOOKUP(VALUE(INDEX(_xlfn.TEXTSPLIT(B554,"-"),4)),'DN轉換表(必要)'!A:A,'DN轉換表(必要)'!B:B,,0),INDEX(_xlfn.TEXTSPLIT(B554,"-"),1),INDEX(_xlfn.TEXTSPLIT(B554,"-"),2),INDEX(_xlfn.TEXTSPLIT(B554,"-"),3),INDEX(_xlfn.TEXTSPLIT(B554,"-"),4),INDEX(_xlfn.TEXTSPLIT(B554,"-"),5)))</f>
        <v>SW-1915-AA1E-NA</v>
      </c>
      <c r="AL554" s="2" t="str">
        <f>IF(ISNUMBER(IFERROR(_xlfn.XLOOKUP(表格1[[#This Row],[Line_No]],'TEMP VALUE'!A:A,'DRAWING LIST'!A:A,,0),"")),"v","")</f>
        <v/>
      </c>
      <c r="AM554" s="2" t="str">
        <f>_xlfn.XLOOKUP(表格1[[#This Row],[Series NO]], 版本控制!$A:$A, 版本控制!$E:$E, , 0, -1)</f>
        <v>啟用</v>
      </c>
    </row>
    <row r="555" spans="1:39" hidden="1">
      <c r="A555" s="18">
        <f>'圖號清單-114.04.25'!A555</f>
        <v>551</v>
      </c>
      <c r="B555" s="14" t="str">
        <f>_xlfn.XLOOKUP(表格1[[#This Row],[Series NO]],'圖號清單-114.04.25'!A:A,'圖號清單-114.04.25'!B:B,,0)</f>
        <v>SW-1915-50-AA1E-NA-7</v>
      </c>
      <c r="C555" s="3" t="str">
        <f>COUNTIF($AK$2:AK555, AK555) &amp; "/" &amp; COUNTIF($AK$2:$AK$3003, AK555)</f>
        <v>7/7</v>
      </c>
      <c r="D555" s="3" t="str">
        <f t="shared" si="21"/>
        <v>SW-1915-50-AA1E-NA</v>
      </c>
      <c r="E555" s="14" t="str" cm="1">
        <f t="array" ref="E555">IFERROR(_xlfn.TEXTJOIN("-",TRUE,_xlfn.XLOOKUP(VALUE(INDEX(_xlfn.TEXTSPLIT(B555,"-"),3)),'DN轉換表(必要)'!A:A,'DN轉換表(必要)'!B:B,,0),INDEX(_xlfn.TEXTSPLIT(B555,"-"),1),INDEX(_xlfn.TEXTSPLIT(B555,"-"),2),INDEX(_xlfn.TEXTSPLIT(B555,"-"),4),INDEX(_xlfn.TEXTSPLIT(B555,"-"),5)),_xlfn.TEXTJOIN("-",TRUE,_xlfn.XLOOKUP(VALUE(INDEX(_xlfn.TEXTSPLIT(B555,"-"),4)),'DN轉換表(必要)'!A:A,'DN轉換表(必要)'!B:B,,0),INDEX(_xlfn.TEXTSPLIT(B555,"-"),1),INDEX(_xlfn.TEXTSPLIT(B555,"-"),2),INDEX(_xlfn.TEXTSPLIT(B555,"-"),3),INDEX(_xlfn.TEXTSPLIT(B555,"-"),4),INDEX(_xlfn.TEXTSPLIT(B555,"-"),5)))</f>
        <v>2"-SW-1915-AA1E-NA</v>
      </c>
      <c r="F555" s="3" t="str">
        <f>IFERROR(_xlfn.XLOOKUP(_xlfn.CONCAT(表格1[[#This Row],[Series NO]],"_",SUBSTITUTE(F$1,"REV.","")),版本控制!$F:$F,版本控制!$C:$C,,0),"")</f>
        <v>04/22/'25</v>
      </c>
      <c r="G555" s="3" t="str">
        <f>IFERROR(_xlfn.XLOOKUP(_xlfn.CONCAT(表格1[[#This Row],[Series NO]],"_",SUBSTITUTE(G$1,"REV.","")),版本控制!$F:$F,版本控制!$C:$C,,0),"")</f>
        <v/>
      </c>
      <c r="H555" s="3" t="str">
        <f>IFERROR(_xlfn.XLOOKUP(_xlfn.CONCAT(表格1[[#This Row],[Series NO]],"_",SUBSTITUTE(H$1,"REV.","")),版本控制!$F:$F,版本控制!$C:$C,,0),"")</f>
        <v/>
      </c>
      <c r="I555" s="3" t="str">
        <f>IFERROR(_xlfn.XLOOKUP(_xlfn.CONCAT(表格1[[#This Row],[Series NO]],"_",SUBSTITUTE(I$1,"REV.","")),版本控制!$F:$F,版本控制!$C:$C,,0),"")</f>
        <v/>
      </c>
      <c r="J555" s="3" t="str">
        <f>IFERROR(_xlfn.XLOOKUP(_xlfn.CONCAT(表格1[[#This Row],[Series NO]],"_",SUBSTITUTE(J$1,"REV.","")),版本控制!$F:$F,版本控制!$C:$C,,0),"")</f>
        <v/>
      </c>
      <c r="K555" s="3" t="str" cm="1">
        <f t="array" ref="K555">INDEX(F$1:J$1,1,MATCH(1,1/($F555:J555&lt;&gt;"")))</f>
        <v>REV.1</v>
      </c>
      <c r="L555" s="3" t="str" cm="1">
        <f t="array" ref="L555">LOOKUP(2,1/($F555:J555&lt;&gt;""),$F555:J555)</f>
        <v>04/22/'25</v>
      </c>
      <c r="M555" s="3"/>
      <c r="N555" s="3" t="str">
        <f t="shared" si="22"/>
        <v>0551</v>
      </c>
      <c r="O555" s="28"/>
      <c r="P555" s="15"/>
      <c r="Q555" s="22" cm="1">
        <f t="array" ref="Q555">_xlfn.XLOOKUP(INDEX(_xlfn.TEXTSPLIT(表格1[[#This Row],[LINE   NUMBER]],"-"),1),'DN轉換表(必要)'!B:B,'DN轉換表(必要)'!C:C,,0)</f>
        <v>2</v>
      </c>
      <c r="R555" s="22" t="str" cm="1">
        <f t="array" ref="R555">IF(IFERROR(MATCH(INDEX(_xlfn.TEXTSPLIT(表格1[[#This Row],[LINE   NUMBER]],"-"),2),介質清單!I:I,0)&gt;=1,FALSE),"Trim",INDEX(_xlfn.TEXTSPLIT(表格1[[#This Row],[LINE   NUMBER]],"-"),2))</f>
        <v>SW</v>
      </c>
      <c r="S555" s="22" t="str" cm="1">
        <f t="array" ref="S55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1915</v>
      </c>
      <c r="T555" s="22" t="str" cm="1">
        <f t="array" ref="T555">IF(LEN(INDEX(_xlfn.TEXTSPLIT(表格1[[#This Row],[LINE   NUMBER]],"-"),4))=4,INDEX(_xlfn.TEXTSPLIT(表格1[[#This Row],[LINE   NUMBER]],"-"),4),IF(LEN(MID(E555,FIND("AA",E555,1),4))=4,MID(E555,FIND("AA",E555,1),4),"Wrong"))</f>
        <v>AA1E</v>
      </c>
      <c r="U555" s="22" t="str" cm="1">
        <f t="array" ref="U55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55" s="22" t="str">
        <f>_xlfn.XLOOKUP(表格1[[#This Row],[級數]],管道等级索引表!B:B,管道等级索引表!G:G,,0)</f>
        <v>TP304</v>
      </c>
      <c r="W555" s="22" t="s">
        <v>5</v>
      </c>
      <c r="X555" s="22"/>
      <c r="Y555" s="22"/>
      <c r="Z555" s="22" t="str">
        <f>_xlfn.CONCAT(表格1[[#This Row],[系統]],"-",表格1[[#This Row],[編號]])</f>
        <v>SW-1915</v>
      </c>
      <c r="AA555" s="22"/>
      <c r="AB55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5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55" s="24" t="str">
        <f>IFERROR(_xlfn.XLOOKUP(表格1[[#This Row],[Line_No]],管道特性一覽表!A:A,管道特性一覽表!P:P,,0),"")</f>
        <v>水</v>
      </c>
      <c r="AE555" s="24" t="str" cm="1">
        <f t="array" ref="AE555">_xlfn.IFNA(_xlfn.XLOOKUP(表格1[[#This Row],[Series NO]],'依TP NO.篩選'!A:A,'依TP NO.篩選'!R:R,,0),_xlfn.XLOOKUP(VALUE(表格1[[#This Row],[Series NO]]),VALUE('依TP NO.篩選'!A:A),'依TP NO.篩選'!R:R,,0))</f>
        <v>TP-007</v>
      </c>
      <c r="AF555" s="24" t="str">
        <f>_xlfn.XLOOKUP(表格1[[#This Row],[系統]],介質清單!A:A,介質清單!B:B,,0)</f>
        <v>軟化水</v>
      </c>
      <c r="AG555" s="25"/>
      <c r="AH555" s="22" t="s">
        <v>3433</v>
      </c>
      <c r="AI555" s="24"/>
      <c r="AJ55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55" s="2" t="str" cm="1">
        <f t="array" ref="AK555">IFERROR(_xlfn.TEXTJOIN("-",TRUE,INDEX(_xlfn.TEXTSPLIT(B555,"-"),1),INDEX(_xlfn.TEXTSPLIT(B555,"-"),2),INDEX(_xlfn.TEXTSPLIT(B555,"-"),4),INDEX(_xlfn.TEXTSPLIT(B555,"-"),5)),_xlfn.TEXTJOIN("-",TRUE,_xlfn.XLOOKUP(VALUE(INDEX(_xlfn.TEXTSPLIT(B555,"-"),4)),'DN轉換表(必要)'!A:A,'DN轉換表(必要)'!B:B,,0),INDEX(_xlfn.TEXTSPLIT(B555,"-"),1),INDEX(_xlfn.TEXTSPLIT(B555,"-"),2),INDEX(_xlfn.TEXTSPLIT(B555,"-"),3),INDEX(_xlfn.TEXTSPLIT(B555,"-"),4),INDEX(_xlfn.TEXTSPLIT(B555,"-"),5)))</f>
        <v>SW-1915-AA1E-NA</v>
      </c>
      <c r="AL555" s="2" t="str">
        <f>IF(ISNUMBER(IFERROR(_xlfn.XLOOKUP(表格1[[#This Row],[Line_No]],'TEMP VALUE'!A:A,'DRAWING LIST'!A:A,,0),"")),"v","")</f>
        <v/>
      </c>
      <c r="AM555" s="2" t="str">
        <f>_xlfn.XLOOKUP(表格1[[#This Row],[Series NO]], 版本控制!$A:$A, 版本控制!$E:$E, , 0, -1)</f>
        <v>啟用</v>
      </c>
    </row>
    <row r="556" spans="1:39" hidden="1">
      <c r="A556" s="18">
        <f>'圖號清單-114.04.25'!A556</f>
        <v>552</v>
      </c>
      <c r="B556" s="14" t="str">
        <f>_xlfn.XLOOKUP(表格1[[#This Row],[Series NO]],'圖號清單-114.04.25'!A:A,'圖號清單-114.04.25'!B:B,,0)</f>
        <v>SW-1916-25-AA1E-NA</v>
      </c>
      <c r="C556" s="3" t="str">
        <f>COUNTIF($AK$2:AK556, AK556) &amp; "/" &amp; COUNTIF($AK$2:$AK$3003, AK556)</f>
        <v>1/1</v>
      </c>
      <c r="D556" s="3" t="str">
        <f t="shared" si="21"/>
        <v>SW-1916-25-AA1E-NA</v>
      </c>
      <c r="E556" s="14" t="str" cm="1">
        <f t="array" ref="E556">IFERROR(_xlfn.TEXTJOIN("-",TRUE,_xlfn.XLOOKUP(VALUE(INDEX(_xlfn.TEXTSPLIT(B556,"-"),3)),'DN轉換表(必要)'!A:A,'DN轉換表(必要)'!B:B,,0),INDEX(_xlfn.TEXTSPLIT(B556,"-"),1),INDEX(_xlfn.TEXTSPLIT(B556,"-"),2),INDEX(_xlfn.TEXTSPLIT(B556,"-"),4),INDEX(_xlfn.TEXTSPLIT(B556,"-"),5)),_xlfn.TEXTJOIN("-",TRUE,_xlfn.XLOOKUP(VALUE(INDEX(_xlfn.TEXTSPLIT(B556,"-"),4)),'DN轉換表(必要)'!A:A,'DN轉換表(必要)'!B:B,,0),INDEX(_xlfn.TEXTSPLIT(B556,"-"),1),INDEX(_xlfn.TEXTSPLIT(B556,"-"),2),INDEX(_xlfn.TEXTSPLIT(B556,"-"),3),INDEX(_xlfn.TEXTSPLIT(B556,"-"),4),INDEX(_xlfn.TEXTSPLIT(B556,"-"),5)))</f>
        <v>1"-SW-1916-AA1E-NA</v>
      </c>
      <c r="F556" s="3" t="str">
        <f>IFERROR(_xlfn.XLOOKUP(_xlfn.CONCAT(表格1[[#This Row],[Series NO]],"_",SUBSTITUTE(F$1,"REV.","")),版本控制!$F:$F,版本控制!$C:$C,,0),"")</f>
        <v>04/22/'25</v>
      </c>
      <c r="G556" s="3" t="str">
        <f>IFERROR(_xlfn.XLOOKUP(_xlfn.CONCAT(表格1[[#This Row],[Series NO]],"_",SUBSTITUTE(G$1,"REV.","")),版本控制!$F:$F,版本控制!$C:$C,,0),"")</f>
        <v/>
      </c>
      <c r="H556" s="3" t="str">
        <f>IFERROR(_xlfn.XLOOKUP(_xlfn.CONCAT(表格1[[#This Row],[Series NO]],"_",SUBSTITUTE(H$1,"REV.","")),版本控制!$F:$F,版本控制!$C:$C,,0),"")</f>
        <v/>
      </c>
      <c r="I556" s="3" t="str">
        <f>IFERROR(_xlfn.XLOOKUP(_xlfn.CONCAT(表格1[[#This Row],[Series NO]],"_",SUBSTITUTE(I$1,"REV.","")),版本控制!$F:$F,版本控制!$C:$C,,0),"")</f>
        <v/>
      </c>
      <c r="J556" s="3" t="str">
        <f>IFERROR(_xlfn.XLOOKUP(_xlfn.CONCAT(表格1[[#This Row],[Series NO]],"_",SUBSTITUTE(J$1,"REV.","")),版本控制!$F:$F,版本控制!$C:$C,,0),"")</f>
        <v/>
      </c>
      <c r="K556" s="3" t="str" cm="1">
        <f t="array" ref="K556">INDEX(F$1:J$1,1,MATCH(1,1/($F556:J556&lt;&gt;"")))</f>
        <v>REV.1</v>
      </c>
      <c r="L556" s="3" t="str" cm="1">
        <f t="array" ref="L556">LOOKUP(2,1/($F556:J556&lt;&gt;""),$F556:J556)</f>
        <v>04/22/'25</v>
      </c>
      <c r="M556" s="3"/>
      <c r="N556" s="3" t="str">
        <f t="shared" si="22"/>
        <v>0552</v>
      </c>
      <c r="O556" s="28"/>
      <c r="P556" s="15"/>
      <c r="Q556" s="22" cm="1">
        <f t="array" ref="Q556">_xlfn.XLOOKUP(INDEX(_xlfn.TEXTSPLIT(表格1[[#This Row],[LINE   NUMBER]],"-"),1),'DN轉換表(必要)'!B:B,'DN轉換表(必要)'!C:C,,0)</f>
        <v>1</v>
      </c>
      <c r="R556" s="22" t="str" cm="1">
        <f t="array" ref="R556">IF(IFERROR(MATCH(INDEX(_xlfn.TEXTSPLIT(表格1[[#This Row],[LINE   NUMBER]],"-"),2),介質清單!I:I,0)&gt;=1,FALSE),"Trim",INDEX(_xlfn.TEXTSPLIT(表格1[[#This Row],[LINE   NUMBER]],"-"),2))</f>
        <v>SW</v>
      </c>
      <c r="S556" s="22" t="str" cm="1">
        <f t="array" ref="S55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1916</v>
      </c>
      <c r="T556" s="22" t="str" cm="1">
        <f t="array" ref="T556">IF(LEN(INDEX(_xlfn.TEXTSPLIT(表格1[[#This Row],[LINE   NUMBER]],"-"),4))=4,INDEX(_xlfn.TEXTSPLIT(表格1[[#This Row],[LINE   NUMBER]],"-"),4),IF(LEN(MID(E556,FIND("AA",E556,1),4))=4,MID(E556,FIND("AA",E556,1),4),"Wrong"))</f>
        <v>AA1E</v>
      </c>
      <c r="U556" s="22" t="str" cm="1">
        <f t="array" ref="U55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56" s="22" t="str">
        <f>_xlfn.XLOOKUP(表格1[[#This Row],[級數]],管道等级索引表!B:B,管道等级索引表!G:G,,0)</f>
        <v>TP304</v>
      </c>
      <c r="W556" s="22" t="s">
        <v>5</v>
      </c>
      <c r="X556" s="22"/>
      <c r="Y556" s="22"/>
      <c r="Z556" s="22" t="str">
        <f>_xlfn.CONCAT(表格1[[#This Row],[系統]],"-",表格1[[#This Row],[編號]])</f>
        <v>SW-1916</v>
      </c>
      <c r="AA556" s="22"/>
      <c r="AB55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5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56" s="24" t="str">
        <f>IFERROR(_xlfn.XLOOKUP(表格1[[#This Row],[Line_No]],管道特性一覽表!A:A,管道特性一覽表!P:P,,0),"")</f>
        <v>水</v>
      </c>
      <c r="AE556" s="24" t="str" cm="1">
        <f t="array" ref="AE556">_xlfn.IFNA(_xlfn.XLOOKUP(表格1[[#This Row],[Series NO]],'依TP NO.篩選'!A:A,'依TP NO.篩選'!R:R,,0),_xlfn.XLOOKUP(VALUE(表格1[[#This Row],[Series NO]]),VALUE('依TP NO.篩選'!A:A),'依TP NO.篩選'!R:R,,0))</f>
        <v>TP-008</v>
      </c>
      <c r="AF556" s="24" t="str">
        <f>_xlfn.XLOOKUP(表格1[[#This Row],[系統]],介質清單!A:A,介質清單!B:B,,0)</f>
        <v>軟化水</v>
      </c>
      <c r="AG556" s="25"/>
      <c r="AH556" s="22" t="s">
        <v>3433</v>
      </c>
      <c r="AI556" s="24"/>
      <c r="AJ55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56" s="2" t="str" cm="1">
        <f t="array" ref="AK556">IFERROR(_xlfn.TEXTJOIN("-",TRUE,INDEX(_xlfn.TEXTSPLIT(B556,"-"),1),INDEX(_xlfn.TEXTSPLIT(B556,"-"),2),INDEX(_xlfn.TEXTSPLIT(B556,"-"),4),INDEX(_xlfn.TEXTSPLIT(B556,"-"),5)),_xlfn.TEXTJOIN("-",TRUE,_xlfn.XLOOKUP(VALUE(INDEX(_xlfn.TEXTSPLIT(B556,"-"),4)),'DN轉換表(必要)'!A:A,'DN轉換表(必要)'!B:B,,0),INDEX(_xlfn.TEXTSPLIT(B556,"-"),1),INDEX(_xlfn.TEXTSPLIT(B556,"-"),2),INDEX(_xlfn.TEXTSPLIT(B556,"-"),3),INDEX(_xlfn.TEXTSPLIT(B556,"-"),4),INDEX(_xlfn.TEXTSPLIT(B556,"-"),5)))</f>
        <v>SW-1916-AA1E-NA</v>
      </c>
      <c r="AL556" s="2" t="str">
        <f>IF(ISNUMBER(IFERROR(_xlfn.XLOOKUP(表格1[[#This Row],[Line_No]],'TEMP VALUE'!A:A,'DRAWING LIST'!A:A,,0),"")),"v","")</f>
        <v/>
      </c>
      <c r="AM556" s="2" t="str">
        <f>_xlfn.XLOOKUP(表格1[[#This Row],[Series NO]], 版本控制!$A:$A, 版本控制!$E:$E, , 0, -1)</f>
        <v>啟用</v>
      </c>
    </row>
    <row r="557" spans="1:39" hidden="1">
      <c r="A557" s="18">
        <f>'圖號清單-114.04.25'!A557</f>
        <v>553</v>
      </c>
      <c r="B557" s="14" t="str">
        <f>_xlfn.XLOOKUP(表格1[[#This Row],[Series NO]],'圖號清單-114.04.25'!A:A,'圖號清單-114.04.25'!B:B,,0)</f>
        <v>SW-1917-25-AA1E-NA</v>
      </c>
      <c r="C557" s="3" t="str">
        <f>COUNTIF($AK$2:AK557, AK557) &amp; "/" &amp; COUNTIF($AK$2:$AK$3003, AK557)</f>
        <v>1/1</v>
      </c>
      <c r="D557" s="3" t="str">
        <f t="shared" si="21"/>
        <v>SW-1917-25-AA1E-NA</v>
      </c>
      <c r="E557" s="14" t="str" cm="1">
        <f t="array" ref="E557">IFERROR(_xlfn.TEXTJOIN("-",TRUE,_xlfn.XLOOKUP(VALUE(INDEX(_xlfn.TEXTSPLIT(B557,"-"),3)),'DN轉換表(必要)'!A:A,'DN轉換表(必要)'!B:B,,0),INDEX(_xlfn.TEXTSPLIT(B557,"-"),1),INDEX(_xlfn.TEXTSPLIT(B557,"-"),2),INDEX(_xlfn.TEXTSPLIT(B557,"-"),4),INDEX(_xlfn.TEXTSPLIT(B557,"-"),5)),_xlfn.TEXTJOIN("-",TRUE,_xlfn.XLOOKUP(VALUE(INDEX(_xlfn.TEXTSPLIT(B557,"-"),4)),'DN轉換表(必要)'!A:A,'DN轉換表(必要)'!B:B,,0),INDEX(_xlfn.TEXTSPLIT(B557,"-"),1),INDEX(_xlfn.TEXTSPLIT(B557,"-"),2),INDEX(_xlfn.TEXTSPLIT(B557,"-"),3),INDEX(_xlfn.TEXTSPLIT(B557,"-"),4),INDEX(_xlfn.TEXTSPLIT(B557,"-"),5)))</f>
        <v>1"-SW-1917-AA1E-NA</v>
      </c>
      <c r="F557" s="3" t="str">
        <f>IFERROR(_xlfn.XLOOKUP(_xlfn.CONCAT(表格1[[#This Row],[Series NO]],"_",SUBSTITUTE(F$1,"REV.","")),版本控制!$F:$F,版本控制!$C:$C,,0),"")</f>
        <v>04/22/'25</v>
      </c>
      <c r="G557" s="3" t="str">
        <f>IFERROR(_xlfn.XLOOKUP(_xlfn.CONCAT(表格1[[#This Row],[Series NO]],"_",SUBSTITUTE(G$1,"REV.","")),版本控制!$F:$F,版本控制!$C:$C,,0),"")</f>
        <v/>
      </c>
      <c r="H557" s="3" t="str">
        <f>IFERROR(_xlfn.XLOOKUP(_xlfn.CONCAT(表格1[[#This Row],[Series NO]],"_",SUBSTITUTE(H$1,"REV.","")),版本控制!$F:$F,版本控制!$C:$C,,0),"")</f>
        <v/>
      </c>
      <c r="I557" s="3" t="str">
        <f>IFERROR(_xlfn.XLOOKUP(_xlfn.CONCAT(表格1[[#This Row],[Series NO]],"_",SUBSTITUTE(I$1,"REV.","")),版本控制!$F:$F,版本控制!$C:$C,,0),"")</f>
        <v/>
      </c>
      <c r="J557" s="3" t="str">
        <f>IFERROR(_xlfn.XLOOKUP(_xlfn.CONCAT(表格1[[#This Row],[Series NO]],"_",SUBSTITUTE(J$1,"REV.","")),版本控制!$F:$F,版本控制!$C:$C,,0),"")</f>
        <v/>
      </c>
      <c r="K557" s="3" t="str" cm="1">
        <f t="array" ref="K557">INDEX(F$1:J$1,1,MATCH(1,1/($F557:J557&lt;&gt;"")))</f>
        <v>REV.1</v>
      </c>
      <c r="L557" s="3" t="str" cm="1">
        <f t="array" ref="L557">LOOKUP(2,1/($F557:J557&lt;&gt;""),$F557:J557)</f>
        <v>04/22/'25</v>
      </c>
      <c r="M557" s="3"/>
      <c r="N557" s="11" t="str">
        <f t="shared" si="22"/>
        <v>0553</v>
      </c>
      <c r="O557" s="28"/>
      <c r="P557" s="15"/>
      <c r="Q557" s="22" cm="1">
        <f t="array" ref="Q557">_xlfn.XLOOKUP(INDEX(_xlfn.TEXTSPLIT(表格1[[#This Row],[LINE   NUMBER]],"-"),1),'DN轉換表(必要)'!B:B,'DN轉換表(必要)'!C:C,,0)</f>
        <v>1</v>
      </c>
      <c r="R557" s="22" t="str" cm="1">
        <f t="array" ref="R557">IF(IFERROR(MATCH(INDEX(_xlfn.TEXTSPLIT(表格1[[#This Row],[LINE   NUMBER]],"-"),2),介質清單!I:I,0)&gt;=1,FALSE),"Trim",INDEX(_xlfn.TEXTSPLIT(表格1[[#This Row],[LINE   NUMBER]],"-"),2))</f>
        <v>SW</v>
      </c>
      <c r="S557" s="22" t="str" cm="1">
        <f t="array" ref="S55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1917</v>
      </c>
      <c r="T557" s="22" t="str" cm="1">
        <f t="array" ref="T557">IF(LEN(INDEX(_xlfn.TEXTSPLIT(表格1[[#This Row],[LINE   NUMBER]],"-"),4))=4,INDEX(_xlfn.TEXTSPLIT(表格1[[#This Row],[LINE   NUMBER]],"-"),4),IF(LEN(MID(E557,FIND("AA",E557,1),4))=4,MID(E557,FIND("AA",E557,1),4),"Wrong"))</f>
        <v>AA1E</v>
      </c>
      <c r="U557" s="22" t="str" cm="1">
        <f t="array" ref="U55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57" s="22" t="str">
        <f>_xlfn.XLOOKUP(表格1[[#This Row],[級數]],管道等级索引表!B:B,管道等级索引表!G:G,,0)</f>
        <v>TP304</v>
      </c>
      <c r="W557" s="22" t="s">
        <v>5</v>
      </c>
      <c r="X557" s="22"/>
      <c r="Y557" s="22"/>
      <c r="Z557" s="22" t="str">
        <f>_xlfn.CONCAT(表格1[[#This Row],[系統]],"-",表格1[[#This Row],[編號]])</f>
        <v>SW-1917</v>
      </c>
      <c r="AA557" s="22"/>
      <c r="AB55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5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57" s="24" t="str">
        <f>IFERROR(_xlfn.XLOOKUP(表格1[[#This Row],[Line_No]],管道特性一覽表!A:A,管道特性一覽表!P:P,,0),"")</f>
        <v>水</v>
      </c>
      <c r="AE557" s="24" t="str" cm="1">
        <f t="array" ref="AE557">_xlfn.IFNA(_xlfn.XLOOKUP(表格1[[#This Row],[Series NO]],'依TP NO.篩選'!A:A,'依TP NO.篩選'!R:R,,0),_xlfn.XLOOKUP(VALUE(表格1[[#This Row],[Series NO]]),VALUE('依TP NO.篩選'!A:A),'依TP NO.篩選'!R:R,,0))</f>
        <v>TP-008</v>
      </c>
      <c r="AF557" s="24" t="str">
        <f>_xlfn.XLOOKUP(表格1[[#This Row],[系統]],介質清單!A:A,介質清單!B:B,,0)</f>
        <v>軟化水</v>
      </c>
      <c r="AG557" s="25"/>
      <c r="AH557" s="22" t="s">
        <v>3433</v>
      </c>
      <c r="AI557" s="24"/>
      <c r="AJ55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57" s="2" t="str" cm="1">
        <f t="array" ref="AK557">IFERROR(_xlfn.TEXTJOIN("-",TRUE,INDEX(_xlfn.TEXTSPLIT(B557,"-"),1),INDEX(_xlfn.TEXTSPLIT(B557,"-"),2),INDEX(_xlfn.TEXTSPLIT(B557,"-"),4),INDEX(_xlfn.TEXTSPLIT(B557,"-"),5)),_xlfn.TEXTJOIN("-",TRUE,_xlfn.XLOOKUP(VALUE(INDEX(_xlfn.TEXTSPLIT(B557,"-"),4)),'DN轉換表(必要)'!A:A,'DN轉換表(必要)'!B:B,,0),INDEX(_xlfn.TEXTSPLIT(B557,"-"),1),INDEX(_xlfn.TEXTSPLIT(B557,"-"),2),INDEX(_xlfn.TEXTSPLIT(B557,"-"),3),INDEX(_xlfn.TEXTSPLIT(B557,"-"),4),INDEX(_xlfn.TEXTSPLIT(B557,"-"),5)))</f>
        <v>SW-1917-AA1E-NA</v>
      </c>
      <c r="AL557" s="2" t="str">
        <f>IF(ISNUMBER(IFERROR(_xlfn.XLOOKUP(表格1[[#This Row],[Line_No]],'TEMP VALUE'!A:A,'DRAWING LIST'!A:A,,0),"")),"v","")</f>
        <v/>
      </c>
      <c r="AM557" s="2" t="str">
        <f>_xlfn.XLOOKUP(表格1[[#This Row],[Series NO]], 版本控制!$A:$A, 版本控制!$E:$E, , 0, -1)</f>
        <v>啟用</v>
      </c>
    </row>
    <row r="558" spans="1:39" hidden="1">
      <c r="A558" s="18">
        <f>'圖號清單-114.04.25'!A558</f>
        <v>554</v>
      </c>
      <c r="B558" s="14" t="str">
        <f>_xlfn.XLOOKUP(表格1[[#This Row],[Series NO]],'圖號清單-114.04.25'!A:A,'圖號清單-114.04.25'!B:B,,0)</f>
        <v>SW-1918-25-AA1E-NA-1</v>
      </c>
      <c r="C558" s="3" t="str">
        <f>COUNTIF($AK$2:AK558, AK558) &amp; "/" &amp; COUNTIF($AK$2:$AK$3003, AK558)</f>
        <v>1/5</v>
      </c>
      <c r="D558" s="3" t="str">
        <f t="shared" si="21"/>
        <v>SW-1918-25-AA1E-NA</v>
      </c>
      <c r="E558" s="14" t="str" cm="1">
        <f t="array" ref="E558">IFERROR(_xlfn.TEXTJOIN("-",TRUE,_xlfn.XLOOKUP(VALUE(INDEX(_xlfn.TEXTSPLIT(B558,"-"),3)),'DN轉換表(必要)'!A:A,'DN轉換表(必要)'!B:B,,0),INDEX(_xlfn.TEXTSPLIT(B558,"-"),1),INDEX(_xlfn.TEXTSPLIT(B558,"-"),2),INDEX(_xlfn.TEXTSPLIT(B558,"-"),4),INDEX(_xlfn.TEXTSPLIT(B558,"-"),5)),_xlfn.TEXTJOIN("-",TRUE,_xlfn.XLOOKUP(VALUE(INDEX(_xlfn.TEXTSPLIT(B558,"-"),4)),'DN轉換表(必要)'!A:A,'DN轉換表(必要)'!B:B,,0),INDEX(_xlfn.TEXTSPLIT(B558,"-"),1),INDEX(_xlfn.TEXTSPLIT(B558,"-"),2),INDEX(_xlfn.TEXTSPLIT(B558,"-"),3),INDEX(_xlfn.TEXTSPLIT(B558,"-"),4),INDEX(_xlfn.TEXTSPLIT(B558,"-"),5)))</f>
        <v>1"-SW-1918-AA1E-NA</v>
      </c>
      <c r="F558" s="3" t="str">
        <f>IFERROR(_xlfn.XLOOKUP(_xlfn.CONCAT(表格1[[#This Row],[Series NO]],"_",SUBSTITUTE(F$1,"REV.","")),版本控制!$F:$F,版本控制!$C:$C,,0),"")</f>
        <v>04/22/'25</v>
      </c>
      <c r="G558" s="3" t="str">
        <f>IFERROR(_xlfn.XLOOKUP(_xlfn.CONCAT(表格1[[#This Row],[Series NO]],"_",SUBSTITUTE(G$1,"REV.","")),版本控制!$F:$F,版本控制!$C:$C,,0),"")</f>
        <v/>
      </c>
      <c r="H558" s="3" t="str">
        <f>IFERROR(_xlfn.XLOOKUP(_xlfn.CONCAT(表格1[[#This Row],[Series NO]],"_",SUBSTITUTE(H$1,"REV.","")),版本控制!$F:$F,版本控制!$C:$C,,0),"")</f>
        <v/>
      </c>
      <c r="I558" s="3" t="str">
        <f>IFERROR(_xlfn.XLOOKUP(_xlfn.CONCAT(表格1[[#This Row],[Series NO]],"_",SUBSTITUTE(I$1,"REV.","")),版本控制!$F:$F,版本控制!$C:$C,,0),"")</f>
        <v/>
      </c>
      <c r="J558" s="3" t="str">
        <f>IFERROR(_xlfn.XLOOKUP(_xlfn.CONCAT(表格1[[#This Row],[Series NO]],"_",SUBSTITUTE(J$1,"REV.","")),版本控制!$F:$F,版本控制!$C:$C,,0),"")</f>
        <v/>
      </c>
      <c r="K558" s="3" t="str" cm="1">
        <f t="array" ref="K558">INDEX(F$1:J$1,1,MATCH(1,1/($F558:J558&lt;&gt;"")))</f>
        <v>REV.1</v>
      </c>
      <c r="L558" s="3" t="str" cm="1">
        <f t="array" ref="L558">LOOKUP(2,1/($F558:J558&lt;&gt;""),$F558:J558)</f>
        <v>04/22/'25</v>
      </c>
      <c r="M558" s="3"/>
      <c r="N558" s="3" t="str">
        <f t="shared" si="22"/>
        <v>0554</v>
      </c>
      <c r="O558" s="28"/>
      <c r="P558" s="15"/>
      <c r="Q558" s="22" cm="1">
        <f t="array" ref="Q558">_xlfn.XLOOKUP(INDEX(_xlfn.TEXTSPLIT(表格1[[#This Row],[LINE   NUMBER]],"-"),1),'DN轉換表(必要)'!B:B,'DN轉換表(必要)'!C:C,,0)</f>
        <v>1</v>
      </c>
      <c r="R558" s="22" t="str" cm="1">
        <f t="array" ref="R558">IF(IFERROR(MATCH(INDEX(_xlfn.TEXTSPLIT(表格1[[#This Row],[LINE   NUMBER]],"-"),2),介質清單!I:I,0)&gt;=1,FALSE),"Trim",INDEX(_xlfn.TEXTSPLIT(表格1[[#This Row],[LINE   NUMBER]],"-"),2))</f>
        <v>SW</v>
      </c>
      <c r="S558" s="22" t="str" cm="1">
        <f t="array" ref="S55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1918</v>
      </c>
      <c r="T558" s="22" t="str" cm="1">
        <f t="array" ref="T558">IF(LEN(INDEX(_xlfn.TEXTSPLIT(表格1[[#This Row],[LINE   NUMBER]],"-"),4))=4,INDEX(_xlfn.TEXTSPLIT(表格1[[#This Row],[LINE   NUMBER]],"-"),4),IF(LEN(MID(E558,FIND("AA",E558,1),4))=4,MID(E558,FIND("AA",E558,1),4),"Wrong"))</f>
        <v>AA1E</v>
      </c>
      <c r="U558" s="22" t="str" cm="1">
        <f t="array" ref="U55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58" s="22" t="str">
        <f>_xlfn.XLOOKUP(表格1[[#This Row],[級數]],管道等级索引表!B:B,管道等级索引表!G:G,,0)</f>
        <v>TP304</v>
      </c>
      <c r="W558" s="22" t="s">
        <v>5</v>
      </c>
      <c r="X558" s="22"/>
      <c r="Y558" s="22"/>
      <c r="Z558" s="22" t="str">
        <f>_xlfn.CONCAT(表格1[[#This Row],[系統]],"-",表格1[[#This Row],[編號]])</f>
        <v>SW-1918</v>
      </c>
      <c r="AA558" s="22"/>
      <c r="AB55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5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58" s="24" t="str">
        <f>IFERROR(_xlfn.XLOOKUP(表格1[[#This Row],[Line_No]],管道特性一覽表!A:A,管道特性一覽表!P:P,,0),"")</f>
        <v>水</v>
      </c>
      <c r="AE558" s="24" t="str" cm="1">
        <f t="array" ref="AE558">_xlfn.IFNA(_xlfn.XLOOKUP(表格1[[#This Row],[Series NO]],'依TP NO.篩選'!A:A,'依TP NO.篩選'!R:R,,0),_xlfn.XLOOKUP(VALUE(表格1[[#This Row],[Series NO]]),VALUE('依TP NO.篩選'!A:A),'依TP NO.篩選'!R:R,,0))</f>
        <v>TP-008</v>
      </c>
      <c r="AF558" s="24" t="str">
        <f>_xlfn.XLOOKUP(表格1[[#This Row],[系統]],介質清單!A:A,介質清單!B:B,,0)</f>
        <v>軟化水</v>
      </c>
      <c r="AG558" s="25"/>
      <c r="AH558" s="22" t="s">
        <v>3433</v>
      </c>
      <c r="AI558" s="24"/>
      <c r="AJ55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58" s="2" t="str" cm="1">
        <f t="array" ref="AK558">IFERROR(_xlfn.TEXTJOIN("-",TRUE,INDEX(_xlfn.TEXTSPLIT(B558,"-"),1),INDEX(_xlfn.TEXTSPLIT(B558,"-"),2),INDEX(_xlfn.TEXTSPLIT(B558,"-"),4),INDEX(_xlfn.TEXTSPLIT(B558,"-"),5)),_xlfn.TEXTJOIN("-",TRUE,_xlfn.XLOOKUP(VALUE(INDEX(_xlfn.TEXTSPLIT(B558,"-"),4)),'DN轉換表(必要)'!A:A,'DN轉換表(必要)'!B:B,,0),INDEX(_xlfn.TEXTSPLIT(B558,"-"),1),INDEX(_xlfn.TEXTSPLIT(B558,"-"),2),INDEX(_xlfn.TEXTSPLIT(B558,"-"),3),INDEX(_xlfn.TEXTSPLIT(B558,"-"),4),INDEX(_xlfn.TEXTSPLIT(B558,"-"),5)))</f>
        <v>SW-1918-AA1E-NA</v>
      </c>
      <c r="AL558" s="2" t="str">
        <f>IF(ISNUMBER(IFERROR(_xlfn.XLOOKUP(表格1[[#This Row],[Line_No]],'TEMP VALUE'!A:A,'DRAWING LIST'!A:A,,0),"")),"v","")</f>
        <v/>
      </c>
      <c r="AM558" s="2" t="str">
        <f>_xlfn.XLOOKUP(表格1[[#This Row],[Series NO]], 版本控制!$A:$A, 版本控制!$E:$E, , 0, -1)</f>
        <v>啟用</v>
      </c>
    </row>
    <row r="559" spans="1:39" hidden="1">
      <c r="A559" s="18">
        <f>'圖號清單-114.04.25'!A559</f>
        <v>555</v>
      </c>
      <c r="B559" s="14" t="str">
        <f>_xlfn.XLOOKUP(表格1[[#This Row],[Series NO]],'圖號清單-114.04.25'!A:A,'圖號清單-114.04.25'!B:B,,0)</f>
        <v>SW-1918-25-AA1E-NA-2</v>
      </c>
      <c r="C559" s="3" t="str">
        <f>COUNTIF($AK$2:AK559, AK559) &amp; "/" &amp; COUNTIF($AK$2:$AK$3003, AK559)</f>
        <v>2/5</v>
      </c>
      <c r="D559" s="3" t="str">
        <f t="shared" si="21"/>
        <v>SW-1918-25-AA1E-NA</v>
      </c>
      <c r="E559" s="14" t="str" cm="1">
        <f t="array" ref="E559">IFERROR(_xlfn.TEXTJOIN("-",TRUE,_xlfn.XLOOKUP(VALUE(INDEX(_xlfn.TEXTSPLIT(B559,"-"),3)),'DN轉換表(必要)'!A:A,'DN轉換表(必要)'!B:B,,0),INDEX(_xlfn.TEXTSPLIT(B559,"-"),1),INDEX(_xlfn.TEXTSPLIT(B559,"-"),2),INDEX(_xlfn.TEXTSPLIT(B559,"-"),4),INDEX(_xlfn.TEXTSPLIT(B559,"-"),5)),_xlfn.TEXTJOIN("-",TRUE,_xlfn.XLOOKUP(VALUE(INDEX(_xlfn.TEXTSPLIT(B559,"-"),4)),'DN轉換表(必要)'!A:A,'DN轉換表(必要)'!B:B,,0),INDEX(_xlfn.TEXTSPLIT(B559,"-"),1),INDEX(_xlfn.TEXTSPLIT(B559,"-"),2),INDEX(_xlfn.TEXTSPLIT(B559,"-"),3),INDEX(_xlfn.TEXTSPLIT(B559,"-"),4),INDEX(_xlfn.TEXTSPLIT(B559,"-"),5)))</f>
        <v>1"-SW-1918-AA1E-NA</v>
      </c>
      <c r="F559" s="3" t="str">
        <f>IFERROR(_xlfn.XLOOKUP(_xlfn.CONCAT(表格1[[#This Row],[Series NO]],"_",SUBSTITUTE(F$1,"REV.","")),版本控制!$F:$F,版本控制!$C:$C,,0),"")</f>
        <v>04/22/'25</v>
      </c>
      <c r="G559" s="3" t="str">
        <f>IFERROR(_xlfn.XLOOKUP(_xlfn.CONCAT(表格1[[#This Row],[Series NO]],"_",SUBSTITUTE(G$1,"REV.","")),版本控制!$F:$F,版本控制!$C:$C,,0),"")</f>
        <v/>
      </c>
      <c r="H559" s="3" t="str">
        <f>IFERROR(_xlfn.XLOOKUP(_xlfn.CONCAT(表格1[[#This Row],[Series NO]],"_",SUBSTITUTE(H$1,"REV.","")),版本控制!$F:$F,版本控制!$C:$C,,0),"")</f>
        <v/>
      </c>
      <c r="I559" s="3" t="str">
        <f>IFERROR(_xlfn.XLOOKUP(_xlfn.CONCAT(表格1[[#This Row],[Series NO]],"_",SUBSTITUTE(I$1,"REV.","")),版本控制!$F:$F,版本控制!$C:$C,,0),"")</f>
        <v/>
      </c>
      <c r="J559" s="3" t="str">
        <f>IFERROR(_xlfn.XLOOKUP(_xlfn.CONCAT(表格1[[#This Row],[Series NO]],"_",SUBSTITUTE(J$1,"REV.","")),版本控制!$F:$F,版本控制!$C:$C,,0),"")</f>
        <v/>
      </c>
      <c r="K559" s="3" t="str" cm="1">
        <f t="array" ref="K559">INDEX(F$1:J$1,1,MATCH(1,1/($F559:J559&lt;&gt;"")))</f>
        <v>REV.1</v>
      </c>
      <c r="L559" s="3" t="str" cm="1">
        <f t="array" ref="L559">LOOKUP(2,1/($F559:J559&lt;&gt;""),$F559:J559)</f>
        <v>04/22/'25</v>
      </c>
      <c r="M559" s="3"/>
      <c r="N559" s="3" t="str">
        <f t="shared" si="22"/>
        <v>0555</v>
      </c>
      <c r="O559" s="28"/>
      <c r="P559" s="15"/>
      <c r="Q559" s="22" cm="1">
        <f t="array" ref="Q559">_xlfn.XLOOKUP(INDEX(_xlfn.TEXTSPLIT(表格1[[#This Row],[LINE   NUMBER]],"-"),1),'DN轉換表(必要)'!B:B,'DN轉換表(必要)'!C:C,,0)</f>
        <v>1</v>
      </c>
      <c r="R559" s="22" t="str" cm="1">
        <f t="array" ref="R559">IF(IFERROR(MATCH(INDEX(_xlfn.TEXTSPLIT(表格1[[#This Row],[LINE   NUMBER]],"-"),2),介質清單!I:I,0)&gt;=1,FALSE),"Trim",INDEX(_xlfn.TEXTSPLIT(表格1[[#This Row],[LINE   NUMBER]],"-"),2))</f>
        <v>SW</v>
      </c>
      <c r="S559" s="22" t="str" cm="1">
        <f t="array" ref="S55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1918</v>
      </c>
      <c r="T559" s="22" t="str" cm="1">
        <f t="array" ref="T559">IF(LEN(INDEX(_xlfn.TEXTSPLIT(表格1[[#This Row],[LINE   NUMBER]],"-"),4))=4,INDEX(_xlfn.TEXTSPLIT(表格1[[#This Row],[LINE   NUMBER]],"-"),4),IF(LEN(MID(E559,FIND("AA",E559,1),4))=4,MID(E559,FIND("AA",E559,1),4),"Wrong"))</f>
        <v>AA1E</v>
      </c>
      <c r="U559" s="22" t="str" cm="1">
        <f t="array" ref="U55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59" s="22" t="str">
        <f>_xlfn.XLOOKUP(表格1[[#This Row],[級數]],管道等级索引表!B:B,管道等级索引表!G:G,,0)</f>
        <v>TP304</v>
      </c>
      <c r="W559" s="22" t="s">
        <v>5</v>
      </c>
      <c r="X559" s="22"/>
      <c r="Y559" s="22"/>
      <c r="Z559" s="22" t="str">
        <f>_xlfn.CONCAT(表格1[[#This Row],[系統]],"-",表格1[[#This Row],[編號]])</f>
        <v>SW-1918</v>
      </c>
      <c r="AA559" s="22"/>
      <c r="AB55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5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59" s="24" t="str">
        <f>IFERROR(_xlfn.XLOOKUP(表格1[[#This Row],[Line_No]],管道特性一覽表!A:A,管道特性一覽表!P:P,,0),"")</f>
        <v>水</v>
      </c>
      <c r="AE559" s="24" t="str" cm="1">
        <f t="array" ref="AE559">_xlfn.IFNA(_xlfn.XLOOKUP(表格1[[#This Row],[Series NO]],'依TP NO.篩選'!A:A,'依TP NO.篩選'!R:R,,0),_xlfn.XLOOKUP(VALUE(表格1[[#This Row],[Series NO]]),VALUE('依TP NO.篩選'!A:A),'依TP NO.篩選'!R:R,,0))</f>
        <v>TP-008</v>
      </c>
      <c r="AF559" s="24" t="str">
        <f>_xlfn.XLOOKUP(表格1[[#This Row],[系統]],介質清單!A:A,介質清單!B:B,,0)</f>
        <v>軟化水</v>
      </c>
      <c r="AG559" s="25"/>
      <c r="AH559" s="22" t="s">
        <v>3433</v>
      </c>
      <c r="AI559" s="24"/>
      <c r="AJ55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59" s="2" t="str" cm="1">
        <f t="array" ref="AK559">IFERROR(_xlfn.TEXTJOIN("-",TRUE,INDEX(_xlfn.TEXTSPLIT(B559,"-"),1),INDEX(_xlfn.TEXTSPLIT(B559,"-"),2),INDEX(_xlfn.TEXTSPLIT(B559,"-"),4),INDEX(_xlfn.TEXTSPLIT(B559,"-"),5)),_xlfn.TEXTJOIN("-",TRUE,_xlfn.XLOOKUP(VALUE(INDEX(_xlfn.TEXTSPLIT(B559,"-"),4)),'DN轉換表(必要)'!A:A,'DN轉換表(必要)'!B:B,,0),INDEX(_xlfn.TEXTSPLIT(B559,"-"),1),INDEX(_xlfn.TEXTSPLIT(B559,"-"),2),INDEX(_xlfn.TEXTSPLIT(B559,"-"),3),INDEX(_xlfn.TEXTSPLIT(B559,"-"),4),INDEX(_xlfn.TEXTSPLIT(B559,"-"),5)))</f>
        <v>SW-1918-AA1E-NA</v>
      </c>
      <c r="AL559" s="2" t="str">
        <f>IF(ISNUMBER(IFERROR(_xlfn.XLOOKUP(表格1[[#This Row],[Line_No]],'TEMP VALUE'!A:A,'DRAWING LIST'!A:A,,0),"")),"v","")</f>
        <v/>
      </c>
      <c r="AM559" s="2" t="str">
        <f>_xlfn.XLOOKUP(表格1[[#This Row],[Series NO]], 版本控制!$A:$A, 版本控制!$E:$E, , 0, -1)</f>
        <v>啟用</v>
      </c>
    </row>
    <row r="560" spans="1:39" hidden="1">
      <c r="A560" s="18">
        <f>'圖號清單-114.04.25'!A560</f>
        <v>556</v>
      </c>
      <c r="B560" s="14" t="str">
        <f>_xlfn.XLOOKUP(表格1[[#This Row],[Series NO]],'圖號清單-114.04.25'!A:A,'圖號清單-114.04.25'!B:B,,0)</f>
        <v>SW-1918-25-AA1E-NA-3</v>
      </c>
      <c r="C560" s="3" t="str">
        <f>COUNTIF($AK$2:AK560, AK560) &amp; "/" &amp; COUNTIF($AK$2:$AK$3003, AK560)</f>
        <v>3/5</v>
      </c>
      <c r="D560" s="3" t="str">
        <f t="shared" si="21"/>
        <v>SW-1918-25-AA1E-NA</v>
      </c>
      <c r="E560" s="14" t="str" cm="1">
        <f t="array" ref="E560">IFERROR(_xlfn.TEXTJOIN("-",TRUE,_xlfn.XLOOKUP(VALUE(INDEX(_xlfn.TEXTSPLIT(B560,"-"),3)),'DN轉換表(必要)'!A:A,'DN轉換表(必要)'!B:B,,0),INDEX(_xlfn.TEXTSPLIT(B560,"-"),1),INDEX(_xlfn.TEXTSPLIT(B560,"-"),2),INDEX(_xlfn.TEXTSPLIT(B560,"-"),4),INDEX(_xlfn.TEXTSPLIT(B560,"-"),5)),_xlfn.TEXTJOIN("-",TRUE,_xlfn.XLOOKUP(VALUE(INDEX(_xlfn.TEXTSPLIT(B560,"-"),4)),'DN轉換表(必要)'!A:A,'DN轉換表(必要)'!B:B,,0),INDEX(_xlfn.TEXTSPLIT(B560,"-"),1),INDEX(_xlfn.TEXTSPLIT(B560,"-"),2),INDEX(_xlfn.TEXTSPLIT(B560,"-"),3),INDEX(_xlfn.TEXTSPLIT(B560,"-"),4),INDEX(_xlfn.TEXTSPLIT(B560,"-"),5)))</f>
        <v>1"-SW-1918-AA1E-NA</v>
      </c>
      <c r="F560" s="3" t="str">
        <f>IFERROR(_xlfn.XLOOKUP(_xlfn.CONCAT(表格1[[#This Row],[Series NO]],"_",SUBSTITUTE(F$1,"REV.","")),版本控制!$F:$F,版本控制!$C:$C,,0),"")</f>
        <v>04/22/'25</v>
      </c>
      <c r="G560" s="3" t="str">
        <f>IFERROR(_xlfn.XLOOKUP(_xlfn.CONCAT(表格1[[#This Row],[Series NO]],"_",SUBSTITUTE(G$1,"REV.","")),版本控制!$F:$F,版本控制!$C:$C,,0),"")</f>
        <v/>
      </c>
      <c r="H560" s="3" t="str">
        <f>IFERROR(_xlfn.XLOOKUP(_xlfn.CONCAT(表格1[[#This Row],[Series NO]],"_",SUBSTITUTE(H$1,"REV.","")),版本控制!$F:$F,版本控制!$C:$C,,0),"")</f>
        <v/>
      </c>
      <c r="I560" s="3" t="str">
        <f>IFERROR(_xlfn.XLOOKUP(_xlfn.CONCAT(表格1[[#This Row],[Series NO]],"_",SUBSTITUTE(I$1,"REV.","")),版本控制!$F:$F,版本控制!$C:$C,,0),"")</f>
        <v/>
      </c>
      <c r="J560" s="3" t="str">
        <f>IFERROR(_xlfn.XLOOKUP(_xlfn.CONCAT(表格1[[#This Row],[Series NO]],"_",SUBSTITUTE(J$1,"REV.","")),版本控制!$F:$F,版本控制!$C:$C,,0),"")</f>
        <v/>
      </c>
      <c r="K560" s="3" t="str" cm="1">
        <f t="array" ref="K560">INDEX(F$1:J$1,1,MATCH(1,1/($F560:J560&lt;&gt;"")))</f>
        <v>REV.1</v>
      </c>
      <c r="L560" s="3" t="str" cm="1">
        <f t="array" ref="L560">LOOKUP(2,1/($F560:J560&lt;&gt;""),$F560:J560)</f>
        <v>04/22/'25</v>
      </c>
      <c r="M560" s="3"/>
      <c r="N560" s="3" t="str">
        <f t="shared" si="22"/>
        <v>0556</v>
      </c>
      <c r="O560" s="28"/>
      <c r="P560" s="15"/>
      <c r="Q560" s="22" cm="1">
        <f t="array" ref="Q560">_xlfn.XLOOKUP(INDEX(_xlfn.TEXTSPLIT(表格1[[#This Row],[LINE   NUMBER]],"-"),1),'DN轉換表(必要)'!B:B,'DN轉換表(必要)'!C:C,,0)</f>
        <v>1</v>
      </c>
      <c r="R560" s="22" t="str" cm="1">
        <f t="array" ref="R560">IF(IFERROR(MATCH(INDEX(_xlfn.TEXTSPLIT(表格1[[#This Row],[LINE   NUMBER]],"-"),2),介質清單!I:I,0)&gt;=1,FALSE),"Trim",INDEX(_xlfn.TEXTSPLIT(表格1[[#This Row],[LINE   NUMBER]],"-"),2))</f>
        <v>SW</v>
      </c>
      <c r="S560" s="22" t="str" cm="1">
        <f t="array" ref="S56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1918</v>
      </c>
      <c r="T560" s="22" t="str" cm="1">
        <f t="array" ref="T560">IF(LEN(INDEX(_xlfn.TEXTSPLIT(表格1[[#This Row],[LINE   NUMBER]],"-"),4))=4,INDEX(_xlfn.TEXTSPLIT(表格1[[#This Row],[LINE   NUMBER]],"-"),4),IF(LEN(MID(E560,FIND("AA",E560,1),4))=4,MID(E560,FIND("AA",E560,1),4),"Wrong"))</f>
        <v>AA1E</v>
      </c>
      <c r="U560" s="22" t="str" cm="1">
        <f t="array" ref="U56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60" s="22" t="str">
        <f>_xlfn.XLOOKUP(表格1[[#This Row],[級數]],管道等级索引表!B:B,管道等级索引表!G:G,,0)</f>
        <v>TP304</v>
      </c>
      <c r="W560" s="22" t="s">
        <v>5</v>
      </c>
      <c r="X560" s="22"/>
      <c r="Y560" s="22"/>
      <c r="Z560" s="22" t="str">
        <f>_xlfn.CONCAT(表格1[[#This Row],[系統]],"-",表格1[[#This Row],[編號]])</f>
        <v>SW-1918</v>
      </c>
      <c r="AA560" s="22"/>
      <c r="AB56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6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60" s="24" t="str">
        <f>IFERROR(_xlfn.XLOOKUP(表格1[[#This Row],[Line_No]],管道特性一覽表!A:A,管道特性一覽表!P:P,,0),"")</f>
        <v>水</v>
      </c>
      <c r="AE560" s="24" t="str" cm="1">
        <f t="array" ref="AE560">_xlfn.IFNA(_xlfn.XLOOKUP(表格1[[#This Row],[Series NO]],'依TP NO.篩選'!A:A,'依TP NO.篩選'!R:R,,0),_xlfn.XLOOKUP(VALUE(表格1[[#This Row],[Series NO]]),VALUE('依TP NO.篩選'!A:A),'依TP NO.篩選'!R:R,,0))</f>
        <v>TP-008</v>
      </c>
      <c r="AF560" s="24" t="str">
        <f>_xlfn.XLOOKUP(表格1[[#This Row],[系統]],介質清單!A:A,介質清單!B:B,,0)</f>
        <v>軟化水</v>
      </c>
      <c r="AG560" s="25"/>
      <c r="AH560" s="22" t="s">
        <v>3433</v>
      </c>
      <c r="AI560" s="24"/>
      <c r="AJ56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60" s="2" t="str" cm="1">
        <f t="array" ref="AK560">IFERROR(_xlfn.TEXTJOIN("-",TRUE,INDEX(_xlfn.TEXTSPLIT(B560,"-"),1),INDEX(_xlfn.TEXTSPLIT(B560,"-"),2),INDEX(_xlfn.TEXTSPLIT(B560,"-"),4),INDEX(_xlfn.TEXTSPLIT(B560,"-"),5)),_xlfn.TEXTJOIN("-",TRUE,_xlfn.XLOOKUP(VALUE(INDEX(_xlfn.TEXTSPLIT(B560,"-"),4)),'DN轉換表(必要)'!A:A,'DN轉換表(必要)'!B:B,,0),INDEX(_xlfn.TEXTSPLIT(B560,"-"),1),INDEX(_xlfn.TEXTSPLIT(B560,"-"),2),INDEX(_xlfn.TEXTSPLIT(B560,"-"),3),INDEX(_xlfn.TEXTSPLIT(B560,"-"),4),INDEX(_xlfn.TEXTSPLIT(B560,"-"),5)))</f>
        <v>SW-1918-AA1E-NA</v>
      </c>
      <c r="AL560" s="2" t="str">
        <f>IF(ISNUMBER(IFERROR(_xlfn.XLOOKUP(表格1[[#This Row],[Line_No]],'TEMP VALUE'!A:A,'DRAWING LIST'!A:A,,0),"")),"v","")</f>
        <v/>
      </c>
      <c r="AM560" s="2" t="str">
        <f>_xlfn.XLOOKUP(表格1[[#This Row],[Series NO]], 版本控制!$A:$A, 版本控制!$E:$E, , 0, -1)</f>
        <v>啟用</v>
      </c>
    </row>
    <row r="561" spans="1:39" hidden="1">
      <c r="A561" s="18">
        <f>'圖號清單-114.04.25'!A561</f>
        <v>557</v>
      </c>
      <c r="B561" s="14" t="str">
        <f>_xlfn.XLOOKUP(表格1[[#This Row],[Series NO]],'圖號清單-114.04.25'!A:A,'圖號清單-114.04.25'!B:B,,0)</f>
        <v>SW-1918-25-AA1E-NA-4</v>
      </c>
      <c r="C561" s="3" t="str">
        <f>COUNTIF($AK$2:AK561, AK561) &amp; "/" &amp; COUNTIF($AK$2:$AK$3003, AK561)</f>
        <v>4/5</v>
      </c>
      <c r="D561" s="3" t="str">
        <f t="shared" si="21"/>
        <v>SW-1918-25-AA1E-NA</v>
      </c>
      <c r="E561" s="14" t="str" cm="1">
        <f t="array" ref="E561">IFERROR(_xlfn.TEXTJOIN("-",TRUE,_xlfn.XLOOKUP(VALUE(INDEX(_xlfn.TEXTSPLIT(B561,"-"),3)),'DN轉換表(必要)'!A:A,'DN轉換表(必要)'!B:B,,0),INDEX(_xlfn.TEXTSPLIT(B561,"-"),1),INDEX(_xlfn.TEXTSPLIT(B561,"-"),2),INDEX(_xlfn.TEXTSPLIT(B561,"-"),4),INDEX(_xlfn.TEXTSPLIT(B561,"-"),5)),_xlfn.TEXTJOIN("-",TRUE,_xlfn.XLOOKUP(VALUE(INDEX(_xlfn.TEXTSPLIT(B561,"-"),4)),'DN轉換表(必要)'!A:A,'DN轉換表(必要)'!B:B,,0),INDEX(_xlfn.TEXTSPLIT(B561,"-"),1),INDEX(_xlfn.TEXTSPLIT(B561,"-"),2),INDEX(_xlfn.TEXTSPLIT(B561,"-"),3),INDEX(_xlfn.TEXTSPLIT(B561,"-"),4),INDEX(_xlfn.TEXTSPLIT(B561,"-"),5)))</f>
        <v>1"-SW-1918-AA1E-NA</v>
      </c>
      <c r="F561" s="3" t="str">
        <f>IFERROR(_xlfn.XLOOKUP(_xlfn.CONCAT(表格1[[#This Row],[Series NO]],"_",SUBSTITUTE(F$1,"REV.","")),版本控制!$F:$F,版本控制!$C:$C,,0),"")</f>
        <v>04/22/'25</v>
      </c>
      <c r="G561" s="3" t="str">
        <f>IFERROR(_xlfn.XLOOKUP(_xlfn.CONCAT(表格1[[#This Row],[Series NO]],"_",SUBSTITUTE(G$1,"REV.","")),版本控制!$F:$F,版本控制!$C:$C,,0),"")</f>
        <v/>
      </c>
      <c r="H561" s="3" t="str">
        <f>IFERROR(_xlfn.XLOOKUP(_xlfn.CONCAT(表格1[[#This Row],[Series NO]],"_",SUBSTITUTE(H$1,"REV.","")),版本控制!$F:$F,版本控制!$C:$C,,0),"")</f>
        <v/>
      </c>
      <c r="I561" s="3" t="str">
        <f>IFERROR(_xlfn.XLOOKUP(_xlfn.CONCAT(表格1[[#This Row],[Series NO]],"_",SUBSTITUTE(I$1,"REV.","")),版本控制!$F:$F,版本控制!$C:$C,,0),"")</f>
        <v/>
      </c>
      <c r="J561" s="3" t="str">
        <f>IFERROR(_xlfn.XLOOKUP(_xlfn.CONCAT(表格1[[#This Row],[Series NO]],"_",SUBSTITUTE(J$1,"REV.","")),版本控制!$F:$F,版本控制!$C:$C,,0),"")</f>
        <v/>
      </c>
      <c r="K561" s="3" t="str" cm="1">
        <f t="array" ref="K561">INDEX(F$1:J$1,1,MATCH(1,1/($F561:J561&lt;&gt;"")))</f>
        <v>REV.1</v>
      </c>
      <c r="L561" s="3" t="str" cm="1">
        <f t="array" ref="L561">LOOKUP(2,1/($F561:J561&lt;&gt;""),$F561:J561)</f>
        <v>04/22/'25</v>
      </c>
      <c r="M561" s="3"/>
      <c r="N561" s="3" t="str">
        <f t="shared" si="22"/>
        <v>0557</v>
      </c>
      <c r="O561" s="28"/>
      <c r="P561" s="15"/>
      <c r="Q561" s="22" cm="1">
        <f t="array" ref="Q561">_xlfn.XLOOKUP(INDEX(_xlfn.TEXTSPLIT(表格1[[#This Row],[LINE   NUMBER]],"-"),1),'DN轉換表(必要)'!B:B,'DN轉換表(必要)'!C:C,,0)</f>
        <v>1</v>
      </c>
      <c r="R561" s="22" t="str" cm="1">
        <f t="array" ref="R561">IF(IFERROR(MATCH(INDEX(_xlfn.TEXTSPLIT(表格1[[#This Row],[LINE   NUMBER]],"-"),2),介質清單!I:I,0)&gt;=1,FALSE),"Trim",INDEX(_xlfn.TEXTSPLIT(表格1[[#This Row],[LINE   NUMBER]],"-"),2))</f>
        <v>SW</v>
      </c>
      <c r="S561" s="22" t="str" cm="1">
        <f t="array" ref="S56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1918</v>
      </c>
      <c r="T561" s="22" t="str" cm="1">
        <f t="array" ref="T561">IF(LEN(INDEX(_xlfn.TEXTSPLIT(表格1[[#This Row],[LINE   NUMBER]],"-"),4))=4,INDEX(_xlfn.TEXTSPLIT(表格1[[#This Row],[LINE   NUMBER]],"-"),4),IF(LEN(MID(E561,FIND("AA",E561,1),4))=4,MID(E561,FIND("AA",E561,1),4),"Wrong"))</f>
        <v>AA1E</v>
      </c>
      <c r="U561" s="22" t="str" cm="1">
        <f t="array" ref="U56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61" s="22" t="str">
        <f>_xlfn.XLOOKUP(表格1[[#This Row],[級數]],管道等级索引表!B:B,管道等级索引表!G:G,,0)</f>
        <v>TP304</v>
      </c>
      <c r="W561" s="22" t="s">
        <v>5</v>
      </c>
      <c r="X561" s="22"/>
      <c r="Y561" s="22"/>
      <c r="Z561" s="22" t="str">
        <f>_xlfn.CONCAT(表格1[[#This Row],[系統]],"-",表格1[[#This Row],[編號]])</f>
        <v>SW-1918</v>
      </c>
      <c r="AA561" s="22"/>
      <c r="AB56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6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61" s="24" t="str">
        <f>IFERROR(_xlfn.XLOOKUP(表格1[[#This Row],[Line_No]],管道特性一覽表!A:A,管道特性一覽表!P:P,,0),"")</f>
        <v>水</v>
      </c>
      <c r="AE561" s="24" t="str" cm="1">
        <f t="array" ref="AE561">_xlfn.IFNA(_xlfn.XLOOKUP(表格1[[#This Row],[Series NO]],'依TP NO.篩選'!A:A,'依TP NO.篩選'!R:R,,0),_xlfn.XLOOKUP(VALUE(表格1[[#This Row],[Series NO]]),VALUE('依TP NO.篩選'!A:A),'依TP NO.篩選'!R:R,,0))</f>
        <v>TP-008</v>
      </c>
      <c r="AF561" s="24" t="str">
        <f>_xlfn.XLOOKUP(表格1[[#This Row],[系統]],介質清單!A:A,介質清單!B:B,,0)</f>
        <v>軟化水</v>
      </c>
      <c r="AG561" s="25"/>
      <c r="AH561" s="22" t="s">
        <v>3433</v>
      </c>
      <c r="AI561" s="24"/>
      <c r="AJ56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61" s="2" t="str" cm="1">
        <f t="array" ref="AK561">IFERROR(_xlfn.TEXTJOIN("-",TRUE,INDEX(_xlfn.TEXTSPLIT(B561,"-"),1),INDEX(_xlfn.TEXTSPLIT(B561,"-"),2),INDEX(_xlfn.TEXTSPLIT(B561,"-"),4),INDEX(_xlfn.TEXTSPLIT(B561,"-"),5)),_xlfn.TEXTJOIN("-",TRUE,_xlfn.XLOOKUP(VALUE(INDEX(_xlfn.TEXTSPLIT(B561,"-"),4)),'DN轉換表(必要)'!A:A,'DN轉換表(必要)'!B:B,,0),INDEX(_xlfn.TEXTSPLIT(B561,"-"),1),INDEX(_xlfn.TEXTSPLIT(B561,"-"),2),INDEX(_xlfn.TEXTSPLIT(B561,"-"),3),INDEX(_xlfn.TEXTSPLIT(B561,"-"),4),INDEX(_xlfn.TEXTSPLIT(B561,"-"),5)))</f>
        <v>SW-1918-AA1E-NA</v>
      </c>
      <c r="AL561" s="2" t="str">
        <f>IF(ISNUMBER(IFERROR(_xlfn.XLOOKUP(表格1[[#This Row],[Line_No]],'TEMP VALUE'!A:A,'DRAWING LIST'!A:A,,0),"")),"v","")</f>
        <v/>
      </c>
      <c r="AM561" s="2" t="str">
        <f>_xlfn.XLOOKUP(表格1[[#This Row],[Series NO]], 版本控制!$A:$A, 版本控制!$E:$E, , 0, -1)</f>
        <v>啟用</v>
      </c>
    </row>
    <row r="562" spans="1:39" hidden="1">
      <c r="A562" s="18">
        <f>'圖號清單-114.04.25'!A562</f>
        <v>558</v>
      </c>
      <c r="B562" s="14" t="str">
        <f>_xlfn.XLOOKUP(表格1[[#This Row],[Series NO]],'圖號清單-114.04.25'!A:A,'圖號清單-114.04.25'!B:B,,0)</f>
        <v>SW-1918-25-AA1E-NA-5</v>
      </c>
      <c r="C562" s="3" t="str">
        <f>COUNTIF($AK$2:AK562, AK562) &amp; "/" &amp; COUNTIF($AK$2:$AK$3003, AK562)</f>
        <v>5/5</v>
      </c>
      <c r="D562" s="3" t="str">
        <f t="shared" si="21"/>
        <v>SW-1918-25-AA1E-NA</v>
      </c>
      <c r="E562" s="14" t="str" cm="1">
        <f t="array" ref="E562">IFERROR(_xlfn.TEXTJOIN("-",TRUE,_xlfn.XLOOKUP(VALUE(INDEX(_xlfn.TEXTSPLIT(B562,"-"),3)),'DN轉換表(必要)'!A:A,'DN轉換表(必要)'!B:B,,0),INDEX(_xlfn.TEXTSPLIT(B562,"-"),1),INDEX(_xlfn.TEXTSPLIT(B562,"-"),2),INDEX(_xlfn.TEXTSPLIT(B562,"-"),4),INDEX(_xlfn.TEXTSPLIT(B562,"-"),5)),_xlfn.TEXTJOIN("-",TRUE,_xlfn.XLOOKUP(VALUE(INDEX(_xlfn.TEXTSPLIT(B562,"-"),4)),'DN轉換表(必要)'!A:A,'DN轉換表(必要)'!B:B,,0),INDEX(_xlfn.TEXTSPLIT(B562,"-"),1),INDEX(_xlfn.TEXTSPLIT(B562,"-"),2),INDEX(_xlfn.TEXTSPLIT(B562,"-"),3),INDEX(_xlfn.TEXTSPLIT(B562,"-"),4),INDEX(_xlfn.TEXTSPLIT(B562,"-"),5)))</f>
        <v>1"-SW-1918-AA1E-NA</v>
      </c>
      <c r="F562" s="3" t="str">
        <f>IFERROR(_xlfn.XLOOKUP(_xlfn.CONCAT(表格1[[#This Row],[Series NO]],"_",SUBSTITUTE(F$1,"REV.","")),版本控制!$F:$F,版本控制!$C:$C,,0),"")</f>
        <v>04/22/'25</v>
      </c>
      <c r="G562" s="3" t="str">
        <f>IFERROR(_xlfn.XLOOKUP(_xlfn.CONCAT(表格1[[#This Row],[Series NO]],"_",SUBSTITUTE(G$1,"REV.","")),版本控制!$F:$F,版本控制!$C:$C,,0),"")</f>
        <v/>
      </c>
      <c r="H562" s="3" t="str">
        <f>IFERROR(_xlfn.XLOOKUP(_xlfn.CONCAT(表格1[[#This Row],[Series NO]],"_",SUBSTITUTE(H$1,"REV.","")),版本控制!$F:$F,版本控制!$C:$C,,0),"")</f>
        <v/>
      </c>
      <c r="I562" s="3" t="str">
        <f>IFERROR(_xlfn.XLOOKUP(_xlfn.CONCAT(表格1[[#This Row],[Series NO]],"_",SUBSTITUTE(I$1,"REV.","")),版本控制!$F:$F,版本控制!$C:$C,,0),"")</f>
        <v/>
      </c>
      <c r="J562" s="3" t="str">
        <f>IFERROR(_xlfn.XLOOKUP(_xlfn.CONCAT(表格1[[#This Row],[Series NO]],"_",SUBSTITUTE(J$1,"REV.","")),版本控制!$F:$F,版本控制!$C:$C,,0),"")</f>
        <v/>
      </c>
      <c r="K562" s="3" t="str" cm="1">
        <f t="array" ref="K562">INDEX(F$1:J$1,1,MATCH(1,1/($F562:J562&lt;&gt;"")))</f>
        <v>REV.1</v>
      </c>
      <c r="L562" s="3" t="str" cm="1">
        <f t="array" ref="L562">LOOKUP(2,1/($F562:J562&lt;&gt;""),$F562:J562)</f>
        <v>04/22/'25</v>
      </c>
      <c r="M562" s="3"/>
      <c r="N562" s="3" t="str">
        <f t="shared" si="22"/>
        <v>0558</v>
      </c>
      <c r="O562" s="28"/>
      <c r="P562" s="15"/>
      <c r="Q562" s="22" cm="1">
        <f t="array" ref="Q562">_xlfn.XLOOKUP(INDEX(_xlfn.TEXTSPLIT(表格1[[#This Row],[LINE   NUMBER]],"-"),1),'DN轉換表(必要)'!B:B,'DN轉換表(必要)'!C:C,,0)</f>
        <v>1</v>
      </c>
      <c r="R562" s="22" t="str" cm="1">
        <f t="array" ref="R562">IF(IFERROR(MATCH(INDEX(_xlfn.TEXTSPLIT(表格1[[#This Row],[LINE   NUMBER]],"-"),2),介質清單!I:I,0)&gt;=1,FALSE),"Trim",INDEX(_xlfn.TEXTSPLIT(表格1[[#This Row],[LINE   NUMBER]],"-"),2))</f>
        <v>SW</v>
      </c>
      <c r="S562" s="22" t="str" cm="1">
        <f t="array" ref="S56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1918</v>
      </c>
      <c r="T562" s="22" t="str" cm="1">
        <f t="array" ref="T562">IF(LEN(INDEX(_xlfn.TEXTSPLIT(表格1[[#This Row],[LINE   NUMBER]],"-"),4))=4,INDEX(_xlfn.TEXTSPLIT(表格1[[#This Row],[LINE   NUMBER]],"-"),4),IF(LEN(MID(E562,FIND("AA",E562,1),4))=4,MID(E562,FIND("AA",E562,1),4),"Wrong"))</f>
        <v>AA1E</v>
      </c>
      <c r="U562" s="22" t="str" cm="1">
        <f t="array" ref="U56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62" s="22" t="str">
        <f>_xlfn.XLOOKUP(表格1[[#This Row],[級數]],管道等级索引表!B:B,管道等级索引表!G:G,,0)</f>
        <v>TP304</v>
      </c>
      <c r="W562" s="22" t="s">
        <v>5</v>
      </c>
      <c r="X562" s="22"/>
      <c r="Y562" s="22"/>
      <c r="Z562" s="22" t="str">
        <f>_xlfn.CONCAT(表格1[[#This Row],[系統]],"-",表格1[[#This Row],[編號]])</f>
        <v>SW-1918</v>
      </c>
      <c r="AA562" s="22"/>
      <c r="AB56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6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62" s="24" t="str">
        <f>IFERROR(_xlfn.XLOOKUP(表格1[[#This Row],[Line_No]],管道特性一覽表!A:A,管道特性一覽表!P:P,,0),"")</f>
        <v>水</v>
      </c>
      <c r="AE562" s="24" t="str" cm="1">
        <f t="array" ref="AE562">_xlfn.IFNA(_xlfn.XLOOKUP(表格1[[#This Row],[Series NO]],'依TP NO.篩選'!A:A,'依TP NO.篩選'!R:R,,0),_xlfn.XLOOKUP(VALUE(表格1[[#This Row],[Series NO]]),VALUE('依TP NO.篩選'!A:A),'依TP NO.篩選'!R:R,,0))</f>
        <v>TP-008</v>
      </c>
      <c r="AF562" s="24" t="str">
        <f>_xlfn.XLOOKUP(表格1[[#This Row],[系統]],介質清單!A:A,介質清單!B:B,,0)</f>
        <v>軟化水</v>
      </c>
      <c r="AG562" s="25"/>
      <c r="AH562" s="22" t="s">
        <v>3433</v>
      </c>
      <c r="AI562" s="24"/>
      <c r="AJ56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62" s="2" t="str" cm="1">
        <f t="array" ref="AK562">IFERROR(_xlfn.TEXTJOIN("-",TRUE,INDEX(_xlfn.TEXTSPLIT(B562,"-"),1),INDEX(_xlfn.TEXTSPLIT(B562,"-"),2),INDEX(_xlfn.TEXTSPLIT(B562,"-"),4),INDEX(_xlfn.TEXTSPLIT(B562,"-"),5)),_xlfn.TEXTJOIN("-",TRUE,_xlfn.XLOOKUP(VALUE(INDEX(_xlfn.TEXTSPLIT(B562,"-"),4)),'DN轉換表(必要)'!A:A,'DN轉換表(必要)'!B:B,,0),INDEX(_xlfn.TEXTSPLIT(B562,"-"),1),INDEX(_xlfn.TEXTSPLIT(B562,"-"),2),INDEX(_xlfn.TEXTSPLIT(B562,"-"),3),INDEX(_xlfn.TEXTSPLIT(B562,"-"),4),INDEX(_xlfn.TEXTSPLIT(B562,"-"),5)))</f>
        <v>SW-1918-AA1E-NA</v>
      </c>
      <c r="AL562" s="2" t="str">
        <f>IF(ISNUMBER(IFERROR(_xlfn.XLOOKUP(表格1[[#This Row],[Line_No]],'TEMP VALUE'!A:A,'DRAWING LIST'!A:A,,0),"")),"v","")</f>
        <v/>
      </c>
      <c r="AM562" s="2" t="str">
        <f>_xlfn.XLOOKUP(表格1[[#This Row],[Series NO]], 版本控制!$A:$A, 版本控制!$E:$E, , 0, -1)</f>
        <v>啟用</v>
      </c>
    </row>
    <row r="563" spans="1:39">
      <c r="A563" s="18">
        <f>'圖號清單-114.04.25'!A563</f>
        <v>559</v>
      </c>
      <c r="B563" s="14" t="str">
        <f>_xlfn.XLOOKUP(表格1[[#This Row],[Series NO]],'圖號清單-114.04.25'!A:A,'圖號清單-114.04.25'!B:B,,0)</f>
        <v>SW-2101-25-AA1E-NA</v>
      </c>
      <c r="C563" s="3" t="str">
        <f>COUNTIF($AK$2:AK563, AK563) &amp; "/" &amp; COUNTIF($AK$2:$AK$3003, AK563)</f>
        <v>1/1</v>
      </c>
      <c r="D563" s="3" t="str">
        <f t="shared" si="21"/>
        <v>SW-2101-25-AA1E-NA</v>
      </c>
      <c r="E563" s="14" t="str" cm="1">
        <f t="array" ref="E563">IFERROR(_xlfn.TEXTJOIN("-",TRUE,_xlfn.XLOOKUP(VALUE(INDEX(_xlfn.TEXTSPLIT(B563,"-"),3)),'DN轉換表(必要)'!A:A,'DN轉換表(必要)'!B:B,,0),INDEX(_xlfn.TEXTSPLIT(B563,"-"),1),INDEX(_xlfn.TEXTSPLIT(B563,"-"),2),INDEX(_xlfn.TEXTSPLIT(B563,"-"),4),INDEX(_xlfn.TEXTSPLIT(B563,"-"),5)),_xlfn.TEXTJOIN("-",TRUE,_xlfn.XLOOKUP(VALUE(INDEX(_xlfn.TEXTSPLIT(B563,"-"),4)),'DN轉換表(必要)'!A:A,'DN轉換表(必要)'!B:B,,0),INDEX(_xlfn.TEXTSPLIT(B563,"-"),1),INDEX(_xlfn.TEXTSPLIT(B563,"-"),2),INDEX(_xlfn.TEXTSPLIT(B563,"-"),3),INDEX(_xlfn.TEXTSPLIT(B563,"-"),4),INDEX(_xlfn.TEXTSPLIT(B563,"-"),5)))</f>
        <v>1"-SW-2101-AA1E-NA</v>
      </c>
      <c r="F563" s="3" t="str">
        <f>IFERROR(_xlfn.XLOOKUP(_xlfn.CONCAT(表格1[[#This Row],[Series NO]],"_",SUBSTITUTE(F$1,"REV.","")),版本控制!$F:$F,版本控制!$C:$C,,0),"")</f>
        <v>04/22/'25</v>
      </c>
      <c r="G563" s="3" t="str">
        <f>IFERROR(_xlfn.XLOOKUP(_xlfn.CONCAT(表格1[[#This Row],[Series NO]],"_",SUBSTITUTE(G$1,"REV.","")),版本控制!$F:$F,版本控制!$C:$C,,0),"")</f>
        <v/>
      </c>
      <c r="H563" s="3" t="str">
        <f>IFERROR(_xlfn.XLOOKUP(_xlfn.CONCAT(表格1[[#This Row],[Series NO]],"_",SUBSTITUTE(H$1,"REV.","")),版本控制!$F:$F,版本控制!$C:$C,,0),"")</f>
        <v/>
      </c>
      <c r="I563" s="3" t="str">
        <f>IFERROR(_xlfn.XLOOKUP(_xlfn.CONCAT(表格1[[#This Row],[Series NO]],"_",SUBSTITUTE(I$1,"REV.","")),版本控制!$F:$F,版本控制!$C:$C,,0),"")</f>
        <v/>
      </c>
      <c r="J563" s="3" t="str">
        <f>IFERROR(_xlfn.XLOOKUP(_xlfn.CONCAT(表格1[[#This Row],[Series NO]],"_",SUBSTITUTE(J$1,"REV.","")),版本控制!$F:$F,版本控制!$C:$C,,0),"")</f>
        <v/>
      </c>
      <c r="K563" s="3" t="str" cm="1">
        <f t="array" ref="K563">INDEX(F$1:J$1,1,MATCH(1,1/($F563:J563&lt;&gt;"")))</f>
        <v>REV.1</v>
      </c>
      <c r="L563" s="3" t="str" cm="1">
        <f t="array" ref="L563">LOOKUP(2,1/($F563:J563&lt;&gt;""),$F563:J563)</f>
        <v>04/22/'25</v>
      </c>
      <c r="M563" s="3"/>
      <c r="N563" s="11" t="str">
        <f t="shared" ref="N563:N571" si="23">+TEXT(A563,"0000")</f>
        <v>0559</v>
      </c>
      <c r="O563" s="28"/>
      <c r="P563" s="15"/>
      <c r="Q563" s="22" cm="1">
        <f t="array" ref="Q563">_xlfn.XLOOKUP(INDEX(_xlfn.TEXTSPLIT(表格1[[#This Row],[LINE   NUMBER]],"-"),1),'DN轉換表(必要)'!B:B,'DN轉換表(必要)'!C:C,,0)</f>
        <v>1</v>
      </c>
      <c r="R563" s="22" t="str" cm="1">
        <f t="array" ref="R563">IF(IFERROR(MATCH(INDEX(_xlfn.TEXTSPLIT(表格1[[#This Row],[LINE   NUMBER]],"-"),2),介質清單!I:I,0)&gt;=1,FALSE),"Trim",INDEX(_xlfn.TEXTSPLIT(表格1[[#This Row],[LINE   NUMBER]],"-"),2))</f>
        <v>SW</v>
      </c>
      <c r="S563" s="22" t="str" cm="1">
        <f t="array" ref="S56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2101</v>
      </c>
      <c r="T563" s="22" t="str" cm="1">
        <f t="array" ref="T563">IF(LEN(INDEX(_xlfn.TEXTSPLIT(表格1[[#This Row],[LINE   NUMBER]],"-"),4))=4,INDEX(_xlfn.TEXTSPLIT(表格1[[#This Row],[LINE   NUMBER]],"-"),4),IF(LEN(MID(E563,FIND("AA",E563,1),4))=4,MID(E563,FIND("AA",E563,1),4),"Wrong"))</f>
        <v>AA1E</v>
      </c>
      <c r="U563" s="22" t="str" cm="1">
        <f t="array" ref="U56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63" s="22" t="str">
        <f>_xlfn.XLOOKUP(表格1[[#This Row],[級數]],管道等级索引表!B:B,管道等级索引表!G:G,,0)</f>
        <v>TP304</v>
      </c>
      <c r="W563" s="22" t="s">
        <v>5</v>
      </c>
      <c r="X563" s="22"/>
      <c r="Y563" s="22"/>
      <c r="Z563" s="22" t="str">
        <f>_xlfn.CONCAT(表格1[[#This Row],[系統]],"-",表格1[[#This Row],[編號]])</f>
        <v>SW-2101</v>
      </c>
      <c r="AA563" s="22"/>
      <c r="AB56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6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63" s="24" t="str">
        <f>IFERROR(_xlfn.XLOOKUP(表格1[[#This Row],[Line_No]],管道特性一覽表!A:A,管道特性一覽表!P:P,,0),"")</f>
        <v>水</v>
      </c>
      <c r="AE563" s="24" t="str" cm="1">
        <f t="array" ref="AE563">_xlfn.IFNA(_xlfn.XLOOKUP(表格1[[#This Row],[Series NO]],'依TP NO.篩選'!A:A,'依TP NO.篩選'!R:R,,0),_xlfn.XLOOKUP(VALUE(表格1[[#This Row],[Series NO]]),VALUE('依TP NO.篩選'!A:A),'依TP NO.篩選'!R:R,,0))</f>
        <v>TP-008</v>
      </c>
      <c r="AF563" s="24" t="str">
        <f>_xlfn.XLOOKUP(表格1[[#This Row],[系統]],介質清單!A:A,介質清單!B:B,,0)</f>
        <v>軟化水</v>
      </c>
      <c r="AG563" s="25"/>
      <c r="AH563" s="22" t="s">
        <v>3433</v>
      </c>
      <c r="AI563" s="24"/>
      <c r="AJ56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63" s="2" t="str" cm="1">
        <f t="array" ref="AK563">IFERROR(_xlfn.TEXTJOIN("-",TRUE,INDEX(_xlfn.TEXTSPLIT(B563,"-"),1),INDEX(_xlfn.TEXTSPLIT(B563,"-"),2),INDEX(_xlfn.TEXTSPLIT(B563,"-"),4),INDEX(_xlfn.TEXTSPLIT(B563,"-"),5)),_xlfn.TEXTJOIN("-",TRUE,_xlfn.XLOOKUP(VALUE(INDEX(_xlfn.TEXTSPLIT(B563,"-"),4)),'DN轉換表(必要)'!A:A,'DN轉換表(必要)'!B:B,,0),INDEX(_xlfn.TEXTSPLIT(B563,"-"),1),INDEX(_xlfn.TEXTSPLIT(B563,"-"),2),INDEX(_xlfn.TEXTSPLIT(B563,"-"),3),INDEX(_xlfn.TEXTSPLIT(B563,"-"),4),INDEX(_xlfn.TEXTSPLIT(B563,"-"),5)))</f>
        <v>SW-2101-AA1E-NA</v>
      </c>
      <c r="AL563" s="2" t="str">
        <f>IF(ISNUMBER(IFERROR(_xlfn.XLOOKUP(表格1[[#This Row],[Line_No]],'TEMP VALUE'!A:A,'DRAWING LIST'!A:A,,0),"")),"v","")</f>
        <v>v</v>
      </c>
      <c r="AM563" s="2" t="str">
        <f>_xlfn.XLOOKUP(表格1[[#This Row],[Series NO]], 版本控制!$A:$A, 版本控制!$E:$E, , 0, -1)</f>
        <v>啟用</v>
      </c>
    </row>
    <row r="564" spans="1:39" hidden="1">
      <c r="A564" s="18">
        <f>'圖號清單-114.04.25'!A564</f>
        <v>560</v>
      </c>
      <c r="B564" s="14" t="str">
        <f>_xlfn.XLOOKUP(表格1[[#This Row],[Series NO]],'圖號清單-114.04.25'!A:A,'圖號清單-114.04.25'!B:B,,0)</f>
        <v>SW-2103-25-AA1E-NA</v>
      </c>
      <c r="C564" s="3" t="str">
        <f>COUNTIF($AK$2:AK564, AK564) &amp; "/" &amp; COUNTIF($AK$2:$AK$3003, AK564)</f>
        <v>1/1</v>
      </c>
      <c r="D564" s="3" t="str">
        <f t="shared" si="21"/>
        <v>SW-2103-25-AA1E-NA</v>
      </c>
      <c r="E564" s="14" t="str" cm="1">
        <f t="array" ref="E564">IFERROR(_xlfn.TEXTJOIN("-",TRUE,_xlfn.XLOOKUP(VALUE(INDEX(_xlfn.TEXTSPLIT(B564,"-"),3)),'DN轉換表(必要)'!A:A,'DN轉換表(必要)'!B:B,,0),INDEX(_xlfn.TEXTSPLIT(B564,"-"),1),INDEX(_xlfn.TEXTSPLIT(B564,"-"),2),INDEX(_xlfn.TEXTSPLIT(B564,"-"),4),INDEX(_xlfn.TEXTSPLIT(B564,"-"),5)),_xlfn.TEXTJOIN("-",TRUE,_xlfn.XLOOKUP(VALUE(INDEX(_xlfn.TEXTSPLIT(B564,"-"),4)),'DN轉換表(必要)'!A:A,'DN轉換表(必要)'!B:B,,0),INDEX(_xlfn.TEXTSPLIT(B564,"-"),1),INDEX(_xlfn.TEXTSPLIT(B564,"-"),2),INDEX(_xlfn.TEXTSPLIT(B564,"-"),3),INDEX(_xlfn.TEXTSPLIT(B564,"-"),4),INDEX(_xlfn.TEXTSPLIT(B564,"-"),5)))</f>
        <v>1"-SW-2103-AA1E-NA</v>
      </c>
      <c r="F564" s="3" t="str">
        <f>IFERROR(_xlfn.XLOOKUP(_xlfn.CONCAT(表格1[[#This Row],[Series NO]],"_",SUBSTITUTE(F$1,"REV.","")),版本控制!$F:$F,版本控制!$C:$C,,0),"")</f>
        <v>04/22/'25</v>
      </c>
      <c r="G564" s="3" t="str">
        <f>IFERROR(_xlfn.XLOOKUP(_xlfn.CONCAT(表格1[[#This Row],[Series NO]],"_",SUBSTITUTE(G$1,"REV.","")),版本控制!$F:$F,版本控制!$C:$C,,0),"")</f>
        <v/>
      </c>
      <c r="H564" s="3" t="str">
        <f>IFERROR(_xlfn.XLOOKUP(_xlfn.CONCAT(表格1[[#This Row],[Series NO]],"_",SUBSTITUTE(H$1,"REV.","")),版本控制!$F:$F,版本控制!$C:$C,,0),"")</f>
        <v/>
      </c>
      <c r="I564" s="3" t="str">
        <f>IFERROR(_xlfn.XLOOKUP(_xlfn.CONCAT(表格1[[#This Row],[Series NO]],"_",SUBSTITUTE(I$1,"REV.","")),版本控制!$F:$F,版本控制!$C:$C,,0),"")</f>
        <v/>
      </c>
      <c r="J564" s="3" t="str">
        <f>IFERROR(_xlfn.XLOOKUP(_xlfn.CONCAT(表格1[[#This Row],[Series NO]],"_",SUBSTITUTE(J$1,"REV.","")),版本控制!$F:$F,版本控制!$C:$C,,0),"")</f>
        <v/>
      </c>
      <c r="K564" s="3" t="str" cm="1">
        <f t="array" ref="K564">INDEX(F$1:J$1,1,MATCH(1,1/($F564:J564&lt;&gt;"")))</f>
        <v>REV.1</v>
      </c>
      <c r="L564" s="3" t="str" cm="1">
        <f t="array" ref="L564">LOOKUP(2,1/($F564:J564&lt;&gt;""),$F564:J564)</f>
        <v>04/22/'25</v>
      </c>
      <c r="M564" s="3"/>
      <c r="N564" s="11" t="str">
        <f t="shared" si="23"/>
        <v>0560</v>
      </c>
      <c r="O564" s="28"/>
      <c r="P564" s="15"/>
      <c r="Q564" s="22" cm="1">
        <f t="array" ref="Q564">_xlfn.XLOOKUP(INDEX(_xlfn.TEXTSPLIT(表格1[[#This Row],[LINE   NUMBER]],"-"),1),'DN轉換表(必要)'!B:B,'DN轉換表(必要)'!C:C,,0)</f>
        <v>1</v>
      </c>
      <c r="R564" s="22" t="str" cm="1">
        <f t="array" ref="R564">IF(IFERROR(MATCH(INDEX(_xlfn.TEXTSPLIT(表格1[[#This Row],[LINE   NUMBER]],"-"),2),介質清單!I:I,0)&gt;=1,FALSE),"Trim",INDEX(_xlfn.TEXTSPLIT(表格1[[#This Row],[LINE   NUMBER]],"-"),2))</f>
        <v>SW</v>
      </c>
      <c r="S564" s="22" t="str" cm="1">
        <f t="array" ref="S56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2103</v>
      </c>
      <c r="T564" s="22" t="str" cm="1">
        <f t="array" ref="T564">IF(LEN(INDEX(_xlfn.TEXTSPLIT(表格1[[#This Row],[LINE   NUMBER]],"-"),4))=4,INDEX(_xlfn.TEXTSPLIT(表格1[[#This Row],[LINE   NUMBER]],"-"),4),IF(LEN(MID(E564,FIND("AA",E564,1),4))=4,MID(E564,FIND("AA",E564,1),4),"Wrong"))</f>
        <v>AA1E</v>
      </c>
      <c r="U564" s="22" t="str" cm="1">
        <f t="array" ref="U56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64" s="22" t="str">
        <f>_xlfn.XLOOKUP(表格1[[#This Row],[級數]],管道等级索引表!B:B,管道等级索引表!G:G,,0)</f>
        <v>TP304</v>
      </c>
      <c r="W564" s="22" t="s">
        <v>5</v>
      </c>
      <c r="X564" s="22"/>
      <c r="Y564" s="22"/>
      <c r="Z564" s="22" t="str">
        <f>_xlfn.CONCAT(表格1[[#This Row],[系統]],"-",表格1[[#This Row],[編號]])</f>
        <v>SW-2103</v>
      </c>
      <c r="AA564" s="22"/>
      <c r="AB56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6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64" s="24" t="str">
        <f>IFERROR(_xlfn.XLOOKUP(表格1[[#This Row],[Line_No]],管道特性一覽表!A:A,管道特性一覽表!P:P,,0),"")</f>
        <v>水</v>
      </c>
      <c r="AE564" s="24" t="str" cm="1">
        <f t="array" ref="AE564">_xlfn.IFNA(_xlfn.XLOOKUP(表格1[[#This Row],[Series NO]],'依TP NO.篩選'!A:A,'依TP NO.篩選'!R:R,,0),_xlfn.XLOOKUP(VALUE(表格1[[#This Row],[Series NO]]),VALUE('依TP NO.篩選'!A:A),'依TP NO.篩選'!R:R,,0))</f>
        <v>TP-008</v>
      </c>
      <c r="AF564" s="24" t="str">
        <f>_xlfn.XLOOKUP(表格1[[#This Row],[系統]],介質清單!A:A,介質清單!B:B,,0)</f>
        <v>軟化水</v>
      </c>
      <c r="AG564" s="25"/>
      <c r="AH564" s="22" t="s">
        <v>3433</v>
      </c>
      <c r="AI564" s="24"/>
      <c r="AJ56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64" s="2" t="str" cm="1">
        <f t="array" ref="AK564">IFERROR(_xlfn.TEXTJOIN("-",TRUE,INDEX(_xlfn.TEXTSPLIT(B564,"-"),1),INDEX(_xlfn.TEXTSPLIT(B564,"-"),2),INDEX(_xlfn.TEXTSPLIT(B564,"-"),4),INDEX(_xlfn.TEXTSPLIT(B564,"-"),5)),_xlfn.TEXTJOIN("-",TRUE,_xlfn.XLOOKUP(VALUE(INDEX(_xlfn.TEXTSPLIT(B564,"-"),4)),'DN轉換表(必要)'!A:A,'DN轉換表(必要)'!B:B,,0),INDEX(_xlfn.TEXTSPLIT(B564,"-"),1),INDEX(_xlfn.TEXTSPLIT(B564,"-"),2),INDEX(_xlfn.TEXTSPLIT(B564,"-"),3),INDEX(_xlfn.TEXTSPLIT(B564,"-"),4),INDEX(_xlfn.TEXTSPLIT(B564,"-"),5)))</f>
        <v>SW-2103-AA1E-NA</v>
      </c>
      <c r="AL564" s="2" t="str">
        <f>IF(ISNUMBER(IFERROR(_xlfn.XLOOKUP(表格1[[#This Row],[Line_No]],'TEMP VALUE'!A:A,'DRAWING LIST'!A:A,,0),"")),"v","")</f>
        <v/>
      </c>
      <c r="AM564" s="2" t="str">
        <f>_xlfn.XLOOKUP(表格1[[#This Row],[Series NO]], 版本控制!$A:$A, 版本控制!$E:$E, , 0, -1)</f>
        <v>啟用</v>
      </c>
    </row>
    <row r="565" spans="1:39" hidden="1">
      <c r="A565" s="18">
        <f>'圖號清單-114.04.25'!A565</f>
        <v>561</v>
      </c>
      <c r="B565" s="14" t="str">
        <f>_xlfn.XLOOKUP(表格1[[#This Row],[Series NO]],'圖號清單-114.04.25'!A:A,'圖號清單-114.04.25'!B:B,,0)</f>
        <v>SW-2104-25-AA1E-NA</v>
      </c>
      <c r="C565" s="3" t="str">
        <f>COUNTIF($AK$2:AK565, AK565) &amp; "/" &amp; COUNTIF($AK$2:$AK$3003, AK565)</f>
        <v>1/1</v>
      </c>
      <c r="D565" s="3" t="str">
        <f t="shared" si="21"/>
        <v>SW-2104-25-AA1E-NA</v>
      </c>
      <c r="E565" s="14" t="str" cm="1">
        <f t="array" ref="E565">IFERROR(_xlfn.TEXTJOIN("-",TRUE,_xlfn.XLOOKUP(VALUE(INDEX(_xlfn.TEXTSPLIT(B565,"-"),3)),'DN轉換表(必要)'!A:A,'DN轉換表(必要)'!B:B,,0),INDEX(_xlfn.TEXTSPLIT(B565,"-"),1),INDEX(_xlfn.TEXTSPLIT(B565,"-"),2),INDEX(_xlfn.TEXTSPLIT(B565,"-"),4),INDEX(_xlfn.TEXTSPLIT(B565,"-"),5)),_xlfn.TEXTJOIN("-",TRUE,_xlfn.XLOOKUP(VALUE(INDEX(_xlfn.TEXTSPLIT(B565,"-"),4)),'DN轉換表(必要)'!A:A,'DN轉換表(必要)'!B:B,,0),INDEX(_xlfn.TEXTSPLIT(B565,"-"),1),INDEX(_xlfn.TEXTSPLIT(B565,"-"),2),INDEX(_xlfn.TEXTSPLIT(B565,"-"),3),INDEX(_xlfn.TEXTSPLIT(B565,"-"),4),INDEX(_xlfn.TEXTSPLIT(B565,"-"),5)))</f>
        <v>1"-SW-2104-AA1E-NA</v>
      </c>
      <c r="F565" s="3" t="str">
        <f>IFERROR(_xlfn.XLOOKUP(_xlfn.CONCAT(表格1[[#This Row],[Series NO]],"_",SUBSTITUTE(F$1,"REV.","")),版本控制!$F:$F,版本控制!$C:$C,,0),"")</f>
        <v>04/22/'25</v>
      </c>
      <c r="G565" s="3" t="str">
        <f>IFERROR(_xlfn.XLOOKUP(_xlfn.CONCAT(表格1[[#This Row],[Series NO]],"_",SUBSTITUTE(G$1,"REV.","")),版本控制!$F:$F,版本控制!$C:$C,,0),"")</f>
        <v/>
      </c>
      <c r="H565" s="3" t="str">
        <f>IFERROR(_xlfn.XLOOKUP(_xlfn.CONCAT(表格1[[#This Row],[Series NO]],"_",SUBSTITUTE(H$1,"REV.","")),版本控制!$F:$F,版本控制!$C:$C,,0),"")</f>
        <v/>
      </c>
      <c r="I565" s="3" t="str">
        <f>IFERROR(_xlfn.XLOOKUP(_xlfn.CONCAT(表格1[[#This Row],[Series NO]],"_",SUBSTITUTE(I$1,"REV.","")),版本控制!$F:$F,版本控制!$C:$C,,0),"")</f>
        <v/>
      </c>
      <c r="J565" s="3" t="str">
        <f>IFERROR(_xlfn.XLOOKUP(_xlfn.CONCAT(表格1[[#This Row],[Series NO]],"_",SUBSTITUTE(J$1,"REV.","")),版本控制!$F:$F,版本控制!$C:$C,,0),"")</f>
        <v/>
      </c>
      <c r="K565" s="3" t="str" cm="1">
        <f t="array" ref="K565">INDEX(F$1:J$1,1,MATCH(1,1/($F565:J565&lt;&gt;"")))</f>
        <v>REV.1</v>
      </c>
      <c r="L565" s="3" t="str" cm="1">
        <f t="array" ref="L565">LOOKUP(2,1/($F565:J565&lt;&gt;""),$F565:J565)</f>
        <v>04/22/'25</v>
      </c>
      <c r="M565" s="3"/>
      <c r="N565" s="3" t="str">
        <f t="shared" si="23"/>
        <v>0561</v>
      </c>
      <c r="O565" s="28"/>
      <c r="P565" s="15"/>
      <c r="Q565" s="22" cm="1">
        <f t="array" ref="Q565">_xlfn.XLOOKUP(INDEX(_xlfn.TEXTSPLIT(表格1[[#This Row],[LINE   NUMBER]],"-"),1),'DN轉換表(必要)'!B:B,'DN轉換表(必要)'!C:C,,0)</f>
        <v>1</v>
      </c>
      <c r="R565" s="22" t="str" cm="1">
        <f t="array" ref="R565">IF(IFERROR(MATCH(INDEX(_xlfn.TEXTSPLIT(表格1[[#This Row],[LINE   NUMBER]],"-"),2),介質清單!I:I,0)&gt;=1,FALSE),"Trim",INDEX(_xlfn.TEXTSPLIT(表格1[[#This Row],[LINE   NUMBER]],"-"),2))</f>
        <v>SW</v>
      </c>
      <c r="S565" s="22" t="str" cm="1">
        <f t="array" ref="S56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2104</v>
      </c>
      <c r="T565" s="22" t="str" cm="1">
        <f t="array" ref="T565">IF(LEN(INDEX(_xlfn.TEXTSPLIT(表格1[[#This Row],[LINE   NUMBER]],"-"),4))=4,INDEX(_xlfn.TEXTSPLIT(表格1[[#This Row],[LINE   NUMBER]],"-"),4),IF(LEN(MID(E565,FIND("AA",E565,1),4))=4,MID(E565,FIND("AA",E565,1),4),"Wrong"))</f>
        <v>AA1E</v>
      </c>
      <c r="U565" s="22" t="str" cm="1">
        <f t="array" ref="U56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65" s="22" t="str">
        <f>_xlfn.XLOOKUP(表格1[[#This Row],[級數]],管道等级索引表!B:B,管道等级索引表!G:G,,0)</f>
        <v>TP304</v>
      </c>
      <c r="W565" s="22" t="s">
        <v>5</v>
      </c>
      <c r="X565" s="22"/>
      <c r="Y565" s="22"/>
      <c r="Z565" s="22" t="str">
        <f>_xlfn.CONCAT(表格1[[#This Row],[系統]],"-",表格1[[#This Row],[編號]])</f>
        <v>SW-2104</v>
      </c>
      <c r="AA565" s="22"/>
      <c r="AB56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65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65" s="24" t="str">
        <f>IFERROR(_xlfn.XLOOKUP(表格1[[#This Row],[Line_No]],管道特性一覽表!A:A,管道特性一覽表!P:P,,0),"")</f>
        <v>水</v>
      </c>
      <c r="AE565" s="24" t="str" cm="1">
        <f t="array" ref="AE565">_xlfn.IFNA(_xlfn.XLOOKUP(表格1[[#This Row],[Series NO]],'依TP NO.篩選'!A:A,'依TP NO.篩選'!R:R,,0),_xlfn.XLOOKUP(VALUE(表格1[[#This Row],[Series NO]]),VALUE('依TP NO.篩選'!A:A),'依TP NO.篩選'!R:R,,0))</f>
        <v>TP-008</v>
      </c>
      <c r="AF565" s="24" t="str">
        <f>_xlfn.XLOOKUP(表格1[[#This Row],[系統]],介質清單!A:A,介質清單!B:B,,0)</f>
        <v>軟化水</v>
      </c>
      <c r="AG565" s="25"/>
      <c r="AH565" s="22" t="s">
        <v>3433</v>
      </c>
      <c r="AI565" s="24"/>
      <c r="AJ56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65" s="2" t="str" cm="1">
        <f t="array" ref="AK565">IFERROR(_xlfn.TEXTJOIN("-",TRUE,INDEX(_xlfn.TEXTSPLIT(B565,"-"),1),INDEX(_xlfn.TEXTSPLIT(B565,"-"),2),INDEX(_xlfn.TEXTSPLIT(B565,"-"),4),INDEX(_xlfn.TEXTSPLIT(B565,"-"),5)),_xlfn.TEXTJOIN("-",TRUE,_xlfn.XLOOKUP(VALUE(INDEX(_xlfn.TEXTSPLIT(B565,"-"),4)),'DN轉換表(必要)'!A:A,'DN轉換表(必要)'!B:B,,0),INDEX(_xlfn.TEXTSPLIT(B565,"-"),1),INDEX(_xlfn.TEXTSPLIT(B565,"-"),2),INDEX(_xlfn.TEXTSPLIT(B565,"-"),3),INDEX(_xlfn.TEXTSPLIT(B565,"-"),4),INDEX(_xlfn.TEXTSPLIT(B565,"-"),5)))</f>
        <v>SW-2104-AA1E-NA</v>
      </c>
      <c r="AL565" s="2" t="str">
        <f>IF(ISNUMBER(IFERROR(_xlfn.XLOOKUP(表格1[[#This Row],[Line_No]],'TEMP VALUE'!A:A,'DRAWING LIST'!A:A,,0),"")),"v","")</f>
        <v/>
      </c>
      <c r="AM565" s="2" t="str">
        <f>_xlfn.XLOOKUP(表格1[[#This Row],[Series NO]], 版本控制!$A:$A, 版本控制!$E:$E, , 0, -1)</f>
        <v>啟用</v>
      </c>
    </row>
    <row r="566" spans="1:39" hidden="1">
      <c r="A566" s="18">
        <f>'圖號清單-114.04.25'!A566</f>
        <v>562</v>
      </c>
      <c r="B566" s="14" t="str">
        <f>_xlfn.XLOOKUP(表格1[[#This Row],[Series NO]],'圖號清單-114.04.25'!A:A,'圖號清單-114.04.25'!B:B,,0)</f>
        <v>SW-2105-25-AA1E-NA-1</v>
      </c>
      <c r="C566" s="3" t="str">
        <f>COUNTIF($AK$2:AK566, AK566) &amp; "/" &amp; COUNTIF($AK$2:$AK$3003, AK566)</f>
        <v>1/3</v>
      </c>
      <c r="D566" s="3" t="str">
        <f t="shared" si="21"/>
        <v>SW-2105-25-AA1E-NA</v>
      </c>
      <c r="E566" s="14" t="str" cm="1">
        <f t="array" ref="E566">IFERROR(_xlfn.TEXTJOIN("-",TRUE,_xlfn.XLOOKUP(VALUE(INDEX(_xlfn.TEXTSPLIT(B566,"-"),3)),'DN轉換表(必要)'!A:A,'DN轉換表(必要)'!B:B,,0),INDEX(_xlfn.TEXTSPLIT(B566,"-"),1),INDEX(_xlfn.TEXTSPLIT(B566,"-"),2),INDEX(_xlfn.TEXTSPLIT(B566,"-"),4),INDEX(_xlfn.TEXTSPLIT(B566,"-"),5)),_xlfn.TEXTJOIN("-",TRUE,_xlfn.XLOOKUP(VALUE(INDEX(_xlfn.TEXTSPLIT(B566,"-"),4)),'DN轉換表(必要)'!A:A,'DN轉換表(必要)'!B:B,,0),INDEX(_xlfn.TEXTSPLIT(B566,"-"),1),INDEX(_xlfn.TEXTSPLIT(B566,"-"),2),INDEX(_xlfn.TEXTSPLIT(B566,"-"),3),INDEX(_xlfn.TEXTSPLIT(B566,"-"),4),INDEX(_xlfn.TEXTSPLIT(B566,"-"),5)))</f>
        <v>1"-SW-2105-AA1E-NA</v>
      </c>
      <c r="F566" s="3" t="str">
        <f>IFERROR(_xlfn.XLOOKUP(_xlfn.CONCAT(表格1[[#This Row],[Series NO]],"_",SUBSTITUTE(F$1,"REV.","")),版本控制!$F:$F,版本控制!$C:$C,,0),"")</f>
        <v>04/22/'25</v>
      </c>
      <c r="G566" s="3" t="str">
        <f>IFERROR(_xlfn.XLOOKUP(_xlfn.CONCAT(表格1[[#This Row],[Series NO]],"_",SUBSTITUTE(G$1,"REV.","")),版本控制!$F:$F,版本控制!$C:$C,,0),"")</f>
        <v/>
      </c>
      <c r="H566" s="3" t="str">
        <f>IFERROR(_xlfn.XLOOKUP(_xlfn.CONCAT(表格1[[#This Row],[Series NO]],"_",SUBSTITUTE(H$1,"REV.","")),版本控制!$F:$F,版本控制!$C:$C,,0),"")</f>
        <v/>
      </c>
      <c r="I566" s="3" t="str">
        <f>IFERROR(_xlfn.XLOOKUP(_xlfn.CONCAT(表格1[[#This Row],[Series NO]],"_",SUBSTITUTE(I$1,"REV.","")),版本控制!$F:$F,版本控制!$C:$C,,0),"")</f>
        <v/>
      </c>
      <c r="J566" s="3" t="str">
        <f>IFERROR(_xlfn.XLOOKUP(_xlfn.CONCAT(表格1[[#This Row],[Series NO]],"_",SUBSTITUTE(J$1,"REV.","")),版本控制!$F:$F,版本控制!$C:$C,,0),"")</f>
        <v/>
      </c>
      <c r="K566" s="3" t="str" cm="1">
        <f t="array" ref="K566">INDEX(F$1:J$1,1,MATCH(1,1/($F566:J566&lt;&gt;"")))</f>
        <v>REV.1</v>
      </c>
      <c r="L566" s="3" t="str" cm="1">
        <f t="array" ref="L566">LOOKUP(2,1/($F566:J566&lt;&gt;""),$F566:J566)</f>
        <v>04/22/'25</v>
      </c>
      <c r="M566" s="3"/>
      <c r="N566" s="3" t="str">
        <f t="shared" si="23"/>
        <v>0562</v>
      </c>
      <c r="O566" s="28"/>
      <c r="P566" s="15"/>
      <c r="Q566" s="22" cm="1">
        <f t="array" ref="Q566">_xlfn.XLOOKUP(INDEX(_xlfn.TEXTSPLIT(表格1[[#This Row],[LINE   NUMBER]],"-"),1),'DN轉換表(必要)'!B:B,'DN轉換表(必要)'!C:C,,0)</f>
        <v>1</v>
      </c>
      <c r="R566" s="22" t="str" cm="1">
        <f t="array" ref="R566">IF(IFERROR(MATCH(INDEX(_xlfn.TEXTSPLIT(表格1[[#This Row],[LINE   NUMBER]],"-"),2),介質清單!I:I,0)&gt;=1,FALSE),"Trim",INDEX(_xlfn.TEXTSPLIT(表格1[[#This Row],[LINE   NUMBER]],"-"),2))</f>
        <v>SW</v>
      </c>
      <c r="S566" s="22" t="str" cm="1">
        <f t="array" ref="S56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2105</v>
      </c>
      <c r="T566" s="22" t="str" cm="1">
        <f t="array" ref="T566">IF(LEN(INDEX(_xlfn.TEXTSPLIT(表格1[[#This Row],[LINE   NUMBER]],"-"),4))=4,INDEX(_xlfn.TEXTSPLIT(表格1[[#This Row],[LINE   NUMBER]],"-"),4),IF(LEN(MID(E566,FIND("AA",E566,1),4))=4,MID(E566,FIND("AA",E566,1),4),"Wrong"))</f>
        <v>AA1E</v>
      </c>
      <c r="U566" s="22" t="str" cm="1">
        <f t="array" ref="U56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66" s="22" t="str">
        <f>_xlfn.XLOOKUP(表格1[[#This Row],[級數]],管道等级索引表!B:B,管道等级索引表!G:G,,0)</f>
        <v>TP304</v>
      </c>
      <c r="W566" s="22" t="s">
        <v>5</v>
      </c>
      <c r="X566" s="22"/>
      <c r="Y566" s="22"/>
      <c r="Z566" s="22" t="str">
        <f>_xlfn.CONCAT(表格1[[#This Row],[系統]],"-",表格1[[#This Row],[編號]])</f>
        <v>SW-2105</v>
      </c>
      <c r="AA566" s="22"/>
      <c r="AB566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66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66" s="24" t="str">
        <f>IFERROR(_xlfn.XLOOKUP(表格1[[#This Row],[Line_No]],管道特性一覽表!A:A,管道特性一覽表!P:P,,0),"")</f>
        <v>水</v>
      </c>
      <c r="AE566" s="24" t="str" cm="1">
        <f t="array" ref="AE566">_xlfn.IFNA(_xlfn.XLOOKUP(表格1[[#This Row],[Series NO]],'依TP NO.篩選'!A:A,'依TP NO.篩選'!R:R,,0),_xlfn.XLOOKUP(VALUE(表格1[[#This Row],[Series NO]]),VALUE('依TP NO.篩選'!A:A),'依TP NO.篩選'!R:R,,0))</f>
        <v>TP-008</v>
      </c>
      <c r="AF566" s="24" t="str">
        <f>_xlfn.XLOOKUP(表格1[[#This Row],[系統]],介質清單!A:A,介質清單!B:B,,0)</f>
        <v>軟化水</v>
      </c>
      <c r="AG566" s="25"/>
      <c r="AH566" s="22" t="s">
        <v>3433</v>
      </c>
      <c r="AI566" s="24"/>
      <c r="AJ56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66" s="2" t="str" cm="1">
        <f t="array" ref="AK566">IFERROR(_xlfn.TEXTJOIN("-",TRUE,INDEX(_xlfn.TEXTSPLIT(B566,"-"),1),INDEX(_xlfn.TEXTSPLIT(B566,"-"),2),INDEX(_xlfn.TEXTSPLIT(B566,"-"),4),INDEX(_xlfn.TEXTSPLIT(B566,"-"),5)),_xlfn.TEXTJOIN("-",TRUE,_xlfn.XLOOKUP(VALUE(INDEX(_xlfn.TEXTSPLIT(B566,"-"),4)),'DN轉換表(必要)'!A:A,'DN轉換表(必要)'!B:B,,0),INDEX(_xlfn.TEXTSPLIT(B566,"-"),1),INDEX(_xlfn.TEXTSPLIT(B566,"-"),2),INDEX(_xlfn.TEXTSPLIT(B566,"-"),3),INDEX(_xlfn.TEXTSPLIT(B566,"-"),4),INDEX(_xlfn.TEXTSPLIT(B566,"-"),5)))</f>
        <v>SW-2105-AA1E-NA</v>
      </c>
      <c r="AL566" s="2" t="str">
        <f>IF(ISNUMBER(IFERROR(_xlfn.XLOOKUP(表格1[[#This Row],[Line_No]],'TEMP VALUE'!A:A,'DRAWING LIST'!A:A,,0),"")),"v","")</f>
        <v/>
      </c>
      <c r="AM566" s="2" t="str">
        <f>_xlfn.XLOOKUP(表格1[[#This Row],[Series NO]], 版本控制!$A:$A, 版本控制!$E:$E, , 0, -1)</f>
        <v>啟用</v>
      </c>
    </row>
    <row r="567" spans="1:39" hidden="1">
      <c r="A567" s="18">
        <f>'圖號清單-114.04.25'!A567</f>
        <v>563</v>
      </c>
      <c r="B567" s="14" t="str">
        <f>_xlfn.XLOOKUP(表格1[[#This Row],[Series NO]],'圖號清單-114.04.25'!A:A,'圖號清單-114.04.25'!B:B,,0)</f>
        <v>SW-2105-25-AA1E-NA-2</v>
      </c>
      <c r="C567" s="3" t="str">
        <f>COUNTIF($AK$2:AK567, AK567) &amp; "/" &amp; COUNTIF($AK$2:$AK$3003, AK567)</f>
        <v>2/3</v>
      </c>
      <c r="D567" s="3" t="str">
        <f t="shared" si="21"/>
        <v>SW-2105-25-AA1E-NA</v>
      </c>
      <c r="E567" s="14" t="str" cm="1">
        <f t="array" ref="E567">IFERROR(_xlfn.TEXTJOIN("-",TRUE,_xlfn.XLOOKUP(VALUE(INDEX(_xlfn.TEXTSPLIT(B567,"-"),3)),'DN轉換表(必要)'!A:A,'DN轉換表(必要)'!B:B,,0),INDEX(_xlfn.TEXTSPLIT(B567,"-"),1),INDEX(_xlfn.TEXTSPLIT(B567,"-"),2),INDEX(_xlfn.TEXTSPLIT(B567,"-"),4),INDEX(_xlfn.TEXTSPLIT(B567,"-"),5)),_xlfn.TEXTJOIN("-",TRUE,_xlfn.XLOOKUP(VALUE(INDEX(_xlfn.TEXTSPLIT(B567,"-"),4)),'DN轉換表(必要)'!A:A,'DN轉換表(必要)'!B:B,,0),INDEX(_xlfn.TEXTSPLIT(B567,"-"),1),INDEX(_xlfn.TEXTSPLIT(B567,"-"),2),INDEX(_xlfn.TEXTSPLIT(B567,"-"),3),INDEX(_xlfn.TEXTSPLIT(B567,"-"),4),INDEX(_xlfn.TEXTSPLIT(B567,"-"),5)))</f>
        <v>1"-SW-2105-AA1E-NA</v>
      </c>
      <c r="F567" s="3" t="str">
        <f>IFERROR(_xlfn.XLOOKUP(_xlfn.CONCAT(表格1[[#This Row],[Series NO]],"_",SUBSTITUTE(F$1,"REV.","")),版本控制!$F:$F,版本控制!$C:$C,,0),"")</f>
        <v>04/22/'25</v>
      </c>
      <c r="G567" s="3" t="str">
        <f>IFERROR(_xlfn.XLOOKUP(_xlfn.CONCAT(表格1[[#This Row],[Series NO]],"_",SUBSTITUTE(G$1,"REV.","")),版本控制!$F:$F,版本控制!$C:$C,,0),"")</f>
        <v/>
      </c>
      <c r="H567" s="3" t="str">
        <f>IFERROR(_xlfn.XLOOKUP(_xlfn.CONCAT(表格1[[#This Row],[Series NO]],"_",SUBSTITUTE(H$1,"REV.","")),版本控制!$F:$F,版本控制!$C:$C,,0),"")</f>
        <v/>
      </c>
      <c r="I567" s="3" t="str">
        <f>IFERROR(_xlfn.XLOOKUP(_xlfn.CONCAT(表格1[[#This Row],[Series NO]],"_",SUBSTITUTE(I$1,"REV.","")),版本控制!$F:$F,版本控制!$C:$C,,0),"")</f>
        <v/>
      </c>
      <c r="J567" s="3" t="str">
        <f>IFERROR(_xlfn.XLOOKUP(_xlfn.CONCAT(表格1[[#This Row],[Series NO]],"_",SUBSTITUTE(J$1,"REV.","")),版本控制!$F:$F,版本控制!$C:$C,,0),"")</f>
        <v/>
      </c>
      <c r="K567" s="3" t="str" cm="1">
        <f t="array" ref="K567">INDEX(F$1:J$1,1,MATCH(1,1/($F567:J567&lt;&gt;"")))</f>
        <v>REV.1</v>
      </c>
      <c r="L567" s="3" t="str" cm="1">
        <f t="array" ref="L567">LOOKUP(2,1/($F567:J567&lt;&gt;""),$F567:J567)</f>
        <v>04/22/'25</v>
      </c>
      <c r="M567" s="3"/>
      <c r="N567" s="3" t="str">
        <f t="shared" si="23"/>
        <v>0563</v>
      </c>
      <c r="O567" s="28"/>
      <c r="P567" s="15"/>
      <c r="Q567" s="22" cm="1">
        <f t="array" ref="Q567">_xlfn.XLOOKUP(INDEX(_xlfn.TEXTSPLIT(表格1[[#This Row],[LINE   NUMBER]],"-"),1),'DN轉換表(必要)'!B:B,'DN轉換表(必要)'!C:C,,0)</f>
        <v>1</v>
      </c>
      <c r="R567" s="22" t="str" cm="1">
        <f t="array" ref="R567">IF(IFERROR(MATCH(INDEX(_xlfn.TEXTSPLIT(表格1[[#This Row],[LINE   NUMBER]],"-"),2),介質清單!I:I,0)&gt;=1,FALSE),"Trim",INDEX(_xlfn.TEXTSPLIT(表格1[[#This Row],[LINE   NUMBER]],"-"),2))</f>
        <v>SW</v>
      </c>
      <c r="S567" s="22" t="str" cm="1">
        <f t="array" ref="S56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2105</v>
      </c>
      <c r="T567" s="22" t="str" cm="1">
        <f t="array" ref="T567">IF(LEN(INDEX(_xlfn.TEXTSPLIT(表格1[[#This Row],[LINE   NUMBER]],"-"),4))=4,INDEX(_xlfn.TEXTSPLIT(表格1[[#This Row],[LINE   NUMBER]],"-"),4),IF(LEN(MID(E567,FIND("AA",E567,1),4))=4,MID(E567,FIND("AA",E567,1),4),"Wrong"))</f>
        <v>AA1E</v>
      </c>
      <c r="U567" s="22" t="str" cm="1">
        <f t="array" ref="U56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67" s="22" t="str">
        <f>_xlfn.XLOOKUP(表格1[[#This Row],[級數]],管道等级索引表!B:B,管道等级索引表!G:G,,0)</f>
        <v>TP304</v>
      </c>
      <c r="W567" s="22" t="s">
        <v>5</v>
      </c>
      <c r="X567" s="22"/>
      <c r="Y567" s="22"/>
      <c r="Z567" s="22" t="str">
        <f>_xlfn.CONCAT(表格1[[#This Row],[系統]],"-",表格1[[#This Row],[編號]])</f>
        <v>SW-2105</v>
      </c>
      <c r="AA567" s="22"/>
      <c r="AB567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67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67" s="24" t="str">
        <f>IFERROR(_xlfn.XLOOKUP(表格1[[#This Row],[Line_No]],管道特性一覽表!A:A,管道特性一覽表!P:P,,0),"")</f>
        <v>水</v>
      </c>
      <c r="AE567" s="24" t="str" cm="1">
        <f t="array" ref="AE567">_xlfn.IFNA(_xlfn.XLOOKUP(表格1[[#This Row],[Series NO]],'依TP NO.篩選'!A:A,'依TP NO.篩選'!R:R,,0),_xlfn.XLOOKUP(VALUE(表格1[[#This Row],[Series NO]]),VALUE('依TP NO.篩選'!A:A),'依TP NO.篩選'!R:R,,0))</f>
        <v>TP-008</v>
      </c>
      <c r="AF567" s="24" t="str">
        <f>_xlfn.XLOOKUP(表格1[[#This Row],[系統]],介質清單!A:A,介質清單!B:B,,0)</f>
        <v>軟化水</v>
      </c>
      <c r="AG567" s="25"/>
      <c r="AH567" s="22" t="s">
        <v>3433</v>
      </c>
      <c r="AI567" s="24"/>
      <c r="AJ56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67" s="2" t="str" cm="1">
        <f t="array" ref="AK567">IFERROR(_xlfn.TEXTJOIN("-",TRUE,INDEX(_xlfn.TEXTSPLIT(B567,"-"),1),INDEX(_xlfn.TEXTSPLIT(B567,"-"),2),INDEX(_xlfn.TEXTSPLIT(B567,"-"),4),INDEX(_xlfn.TEXTSPLIT(B567,"-"),5)),_xlfn.TEXTJOIN("-",TRUE,_xlfn.XLOOKUP(VALUE(INDEX(_xlfn.TEXTSPLIT(B567,"-"),4)),'DN轉換表(必要)'!A:A,'DN轉換表(必要)'!B:B,,0),INDEX(_xlfn.TEXTSPLIT(B567,"-"),1),INDEX(_xlfn.TEXTSPLIT(B567,"-"),2),INDEX(_xlfn.TEXTSPLIT(B567,"-"),3),INDEX(_xlfn.TEXTSPLIT(B567,"-"),4),INDEX(_xlfn.TEXTSPLIT(B567,"-"),5)))</f>
        <v>SW-2105-AA1E-NA</v>
      </c>
      <c r="AL567" s="2" t="str">
        <f>IF(ISNUMBER(IFERROR(_xlfn.XLOOKUP(表格1[[#This Row],[Line_No]],'TEMP VALUE'!A:A,'DRAWING LIST'!A:A,,0),"")),"v","")</f>
        <v/>
      </c>
      <c r="AM567" s="2" t="str">
        <f>_xlfn.XLOOKUP(表格1[[#This Row],[Series NO]], 版本控制!$A:$A, 版本控制!$E:$E, , 0, -1)</f>
        <v>啟用</v>
      </c>
    </row>
    <row r="568" spans="1:39" hidden="1">
      <c r="A568" s="18">
        <f>'圖號清單-114.04.25'!A568</f>
        <v>564</v>
      </c>
      <c r="B568" s="14" t="str">
        <f>_xlfn.XLOOKUP(表格1[[#This Row],[Series NO]],'圖號清單-114.04.25'!A:A,'圖號清單-114.04.25'!B:B,,0)</f>
        <v>SW-2105-25-AA1E-NA-3</v>
      </c>
      <c r="C568" s="3" t="str">
        <f>COUNTIF($AK$2:AK568, AK568) &amp; "/" &amp; COUNTIF($AK$2:$AK$3003, AK568)</f>
        <v>3/3</v>
      </c>
      <c r="D568" s="3" t="str">
        <f t="shared" si="21"/>
        <v>SW-2105-25-AA1E-NA</v>
      </c>
      <c r="E568" s="14" t="str" cm="1">
        <f t="array" ref="E568">IFERROR(_xlfn.TEXTJOIN("-",TRUE,_xlfn.XLOOKUP(VALUE(INDEX(_xlfn.TEXTSPLIT(B568,"-"),3)),'DN轉換表(必要)'!A:A,'DN轉換表(必要)'!B:B,,0),INDEX(_xlfn.TEXTSPLIT(B568,"-"),1),INDEX(_xlfn.TEXTSPLIT(B568,"-"),2),INDEX(_xlfn.TEXTSPLIT(B568,"-"),4),INDEX(_xlfn.TEXTSPLIT(B568,"-"),5)),_xlfn.TEXTJOIN("-",TRUE,_xlfn.XLOOKUP(VALUE(INDEX(_xlfn.TEXTSPLIT(B568,"-"),4)),'DN轉換表(必要)'!A:A,'DN轉換表(必要)'!B:B,,0),INDEX(_xlfn.TEXTSPLIT(B568,"-"),1),INDEX(_xlfn.TEXTSPLIT(B568,"-"),2),INDEX(_xlfn.TEXTSPLIT(B568,"-"),3),INDEX(_xlfn.TEXTSPLIT(B568,"-"),4),INDEX(_xlfn.TEXTSPLIT(B568,"-"),5)))</f>
        <v>1"-SW-2105-AA1E-NA</v>
      </c>
      <c r="F568" s="3" t="str">
        <f>IFERROR(_xlfn.XLOOKUP(_xlfn.CONCAT(表格1[[#This Row],[Series NO]],"_",SUBSTITUTE(F$1,"REV.","")),版本控制!$F:$F,版本控制!$C:$C,,0),"")</f>
        <v>04/22/'25</v>
      </c>
      <c r="G568" s="3" t="str">
        <f>IFERROR(_xlfn.XLOOKUP(_xlfn.CONCAT(表格1[[#This Row],[Series NO]],"_",SUBSTITUTE(G$1,"REV.","")),版本控制!$F:$F,版本控制!$C:$C,,0),"")</f>
        <v/>
      </c>
      <c r="H568" s="3" t="str">
        <f>IFERROR(_xlfn.XLOOKUP(_xlfn.CONCAT(表格1[[#This Row],[Series NO]],"_",SUBSTITUTE(H$1,"REV.","")),版本控制!$F:$F,版本控制!$C:$C,,0),"")</f>
        <v/>
      </c>
      <c r="I568" s="3" t="str">
        <f>IFERROR(_xlfn.XLOOKUP(_xlfn.CONCAT(表格1[[#This Row],[Series NO]],"_",SUBSTITUTE(I$1,"REV.","")),版本控制!$F:$F,版本控制!$C:$C,,0),"")</f>
        <v/>
      </c>
      <c r="J568" s="3" t="str">
        <f>IFERROR(_xlfn.XLOOKUP(_xlfn.CONCAT(表格1[[#This Row],[Series NO]],"_",SUBSTITUTE(J$1,"REV.","")),版本控制!$F:$F,版本控制!$C:$C,,0),"")</f>
        <v/>
      </c>
      <c r="K568" s="3" t="str" cm="1">
        <f t="array" ref="K568">INDEX(F$1:J$1,1,MATCH(1,1/($F568:J568&lt;&gt;"")))</f>
        <v>REV.1</v>
      </c>
      <c r="L568" s="3" t="str" cm="1">
        <f t="array" ref="L568">LOOKUP(2,1/($F568:J568&lt;&gt;""),$F568:J568)</f>
        <v>04/22/'25</v>
      </c>
      <c r="M568" s="3"/>
      <c r="N568" s="11" t="str">
        <f t="shared" si="23"/>
        <v>0564</v>
      </c>
      <c r="O568" s="28"/>
      <c r="P568" s="15"/>
      <c r="Q568" s="22" cm="1">
        <f t="array" ref="Q568">_xlfn.XLOOKUP(INDEX(_xlfn.TEXTSPLIT(表格1[[#This Row],[LINE   NUMBER]],"-"),1),'DN轉換表(必要)'!B:B,'DN轉換表(必要)'!C:C,,0)</f>
        <v>1</v>
      </c>
      <c r="R568" s="22" t="str" cm="1">
        <f t="array" ref="R568">IF(IFERROR(MATCH(INDEX(_xlfn.TEXTSPLIT(表格1[[#This Row],[LINE   NUMBER]],"-"),2),介質清單!I:I,0)&gt;=1,FALSE),"Trim",INDEX(_xlfn.TEXTSPLIT(表格1[[#This Row],[LINE   NUMBER]],"-"),2))</f>
        <v>SW</v>
      </c>
      <c r="S568" s="22" t="str" cm="1">
        <f t="array" ref="S56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2105</v>
      </c>
      <c r="T568" s="22" t="str" cm="1">
        <f t="array" ref="T568">IF(LEN(INDEX(_xlfn.TEXTSPLIT(表格1[[#This Row],[LINE   NUMBER]],"-"),4))=4,INDEX(_xlfn.TEXTSPLIT(表格1[[#This Row],[LINE   NUMBER]],"-"),4),IF(LEN(MID(E568,FIND("AA",E568,1),4))=4,MID(E568,FIND("AA",E568,1),4),"Wrong"))</f>
        <v>AA1E</v>
      </c>
      <c r="U568" s="22" t="str" cm="1">
        <f t="array" ref="U56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68" s="22" t="str">
        <f>_xlfn.XLOOKUP(表格1[[#This Row],[級數]],管道等级索引表!B:B,管道等级索引表!G:G,,0)</f>
        <v>TP304</v>
      </c>
      <c r="W568" s="22" t="s">
        <v>5</v>
      </c>
      <c r="X568" s="22"/>
      <c r="Y568" s="22"/>
      <c r="Z568" s="22" t="str">
        <f>_xlfn.CONCAT(表格1[[#This Row],[系統]],"-",表格1[[#This Row],[編號]])</f>
        <v>SW-2105</v>
      </c>
      <c r="AA568" s="22"/>
      <c r="AB56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68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68" s="24" t="str">
        <f>IFERROR(_xlfn.XLOOKUP(表格1[[#This Row],[Line_No]],管道特性一覽表!A:A,管道特性一覽表!P:P,,0),"")</f>
        <v>水</v>
      </c>
      <c r="AE568" s="24" t="str" cm="1">
        <f t="array" ref="AE568">_xlfn.IFNA(_xlfn.XLOOKUP(表格1[[#This Row],[Series NO]],'依TP NO.篩選'!A:A,'依TP NO.篩選'!R:R,,0),_xlfn.XLOOKUP(VALUE(表格1[[#This Row],[Series NO]]),VALUE('依TP NO.篩選'!A:A),'依TP NO.篩選'!R:R,,0))</f>
        <v>TP-008</v>
      </c>
      <c r="AF568" s="24" t="str">
        <f>_xlfn.XLOOKUP(表格1[[#This Row],[系統]],介質清單!A:A,介質清單!B:B,,0)</f>
        <v>軟化水</v>
      </c>
      <c r="AG568" s="25"/>
      <c r="AH568" s="22" t="s">
        <v>3433</v>
      </c>
      <c r="AI568" s="24"/>
      <c r="AJ56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68" s="2" t="str" cm="1">
        <f t="array" ref="AK568">IFERROR(_xlfn.TEXTJOIN("-",TRUE,INDEX(_xlfn.TEXTSPLIT(B568,"-"),1),INDEX(_xlfn.TEXTSPLIT(B568,"-"),2),INDEX(_xlfn.TEXTSPLIT(B568,"-"),4),INDEX(_xlfn.TEXTSPLIT(B568,"-"),5)),_xlfn.TEXTJOIN("-",TRUE,_xlfn.XLOOKUP(VALUE(INDEX(_xlfn.TEXTSPLIT(B568,"-"),4)),'DN轉換表(必要)'!A:A,'DN轉換表(必要)'!B:B,,0),INDEX(_xlfn.TEXTSPLIT(B568,"-"),1),INDEX(_xlfn.TEXTSPLIT(B568,"-"),2),INDEX(_xlfn.TEXTSPLIT(B568,"-"),3),INDEX(_xlfn.TEXTSPLIT(B568,"-"),4),INDEX(_xlfn.TEXTSPLIT(B568,"-"),5)))</f>
        <v>SW-2105-AA1E-NA</v>
      </c>
      <c r="AL568" s="2" t="str">
        <f>IF(ISNUMBER(IFERROR(_xlfn.XLOOKUP(表格1[[#This Row],[Line_No]],'TEMP VALUE'!A:A,'DRAWING LIST'!A:A,,0),"")),"v","")</f>
        <v/>
      </c>
      <c r="AM568" s="2" t="str">
        <f>_xlfn.XLOOKUP(表格1[[#This Row],[Series NO]], 版本控制!$A:$A, 版本控制!$E:$E, , 0, -1)</f>
        <v>啟用</v>
      </c>
    </row>
    <row r="569" spans="1:39">
      <c r="A569" s="18">
        <f>'圖號清單-114.04.25'!A569</f>
        <v>565</v>
      </c>
      <c r="B569" s="14" t="str">
        <f>_xlfn.XLOOKUP(表格1[[#This Row],[Series NO]],'圖號清單-114.04.25'!A:A,'圖號清單-114.04.25'!B:B,,0)</f>
        <v>SW-2106-25-AA1E-NA</v>
      </c>
      <c r="C569" s="3" t="str">
        <f>COUNTIF($AK$2:AK569, AK569) &amp; "/" &amp; COUNTIF($AK$2:$AK$3003, AK569)</f>
        <v>1/1</v>
      </c>
      <c r="D569" s="3" t="str">
        <f t="shared" si="21"/>
        <v>SW-2106-25-AA1E-NA</v>
      </c>
      <c r="E569" s="14" t="str" cm="1">
        <f t="array" ref="E569">IFERROR(_xlfn.TEXTJOIN("-",TRUE,_xlfn.XLOOKUP(VALUE(INDEX(_xlfn.TEXTSPLIT(B569,"-"),3)),'DN轉換表(必要)'!A:A,'DN轉換表(必要)'!B:B,,0),INDEX(_xlfn.TEXTSPLIT(B569,"-"),1),INDEX(_xlfn.TEXTSPLIT(B569,"-"),2),INDEX(_xlfn.TEXTSPLIT(B569,"-"),4),INDEX(_xlfn.TEXTSPLIT(B569,"-"),5)),_xlfn.TEXTJOIN("-",TRUE,_xlfn.XLOOKUP(VALUE(INDEX(_xlfn.TEXTSPLIT(B569,"-"),4)),'DN轉換表(必要)'!A:A,'DN轉換表(必要)'!B:B,,0),INDEX(_xlfn.TEXTSPLIT(B569,"-"),1),INDEX(_xlfn.TEXTSPLIT(B569,"-"),2),INDEX(_xlfn.TEXTSPLIT(B569,"-"),3),INDEX(_xlfn.TEXTSPLIT(B569,"-"),4),INDEX(_xlfn.TEXTSPLIT(B569,"-"),5)))</f>
        <v>1"-SW-2106-AA1E-NA</v>
      </c>
      <c r="F569" s="3" t="str">
        <f>IFERROR(_xlfn.XLOOKUP(_xlfn.CONCAT(表格1[[#This Row],[Series NO]],"_",SUBSTITUTE(F$1,"REV.","")),版本控制!$F:$F,版本控制!$C:$C,,0),"")</f>
        <v>04/22/'25</v>
      </c>
      <c r="G569" s="3" t="str">
        <f>IFERROR(_xlfn.XLOOKUP(_xlfn.CONCAT(表格1[[#This Row],[Series NO]],"_",SUBSTITUTE(G$1,"REV.","")),版本控制!$F:$F,版本控制!$C:$C,,0),"")</f>
        <v/>
      </c>
      <c r="H569" s="3" t="str">
        <f>IFERROR(_xlfn.XLOOKUP(_xlfn.CONCAT(表格1[[#This Row],[Series NO]],"_",SUBSTITUTE(H$1,"REV.","")),版本控制!$F:$F,版本控制!$C:$C,,0),"")</f>
        <v/>
      </c>
      <c r="I569" s="3" t="str">
        <f>IFERROR(_xlfn.XLOOKUP(_xlfn.CONCAT(表格1[[#This Row],[Series NO]],"_",SUBSTITUTE(I$1,"REV.","")),版本控制!$F:$F,版本控制!$C:$C,,0),"")</f>
        <v/>
      </c>
      <c r="J569" s="3" t="str">
        <f>IFERROR(_xlfn.XLOOKUP(_xlfn.CONCAT(表格1[[#This Row],[Series NO]],"_",SUBSTITUTE(J$1,"REV.","")),版本控制!$F:$F,版本控制!$C:$C,,0),"")</f>
        <v/>
      </c>
      <c r="K569" s="3" t="str" cm="1">
        <f t="array" ref="K569">INDEX(F$1:J$1,1,MATCH(1,1/($F569:J569&lt;&gt;"")))</f>
        <v>REV.1</v>
      </c>
      <c r="L569" s="3" t="str" cm="1">
        <f t="array" ref="L569">LOOKUP(2,1/($F569:J569&lt;&gt;""),$F569:J569)</f>
        <v>04/22/'25</v>
      </c>
      <c r="M569" s="3"/>
      <c r="N569" s="3" t="str">
        <f t="shared" si="23"/>
        <v>0565</v>
      </c>
      <c r="O569" s="28"/>
      <c r="P569" s="15"/>
      <c r="Q569" s="22" cm="1">
        <f t="array" ref="Q569">_xlfn.XLOOKUP(INDEX(_xlfn.TEXTSPLIT(表格1[[#This Row],[LINE   NUMBER]],"-"),1),'DN轉換表(必要)'!B:B,'DN轉換表(必要)'!C:C,,0)</f>
        <v>1</v>
      </c>
      <c r="R569" s="22" t="str" cm="1">
        <f t="array" ref="R569">IF(IFERROR(MATCH(INDEX(_xlfn.TEXTSPLIT(表格1[[#This Row],[LINE   NUMBER]],"-"),2),介質清單!I:I,0)&gt;=1,FALSE),"Trim",INDEX(_xlfn.TEXTSPLIT(表格1[[#This Row],[LINE   NUMBER]],"-"),2))</f>
        <v>SW</v>
      </c>
      <c r="S569" s="22" t="str" cm="1">
        <f t="array" ref="S56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2106</v>
      </c>
      <c r="T569" s="22" t="str" cm="1">
        <f t="array" ref="T569">IF(LEN(INDEX(_xlfn.TEXTSPLIT(表格1[[#This Row],[LINE   NUMBER]],"-"),4))=4,INDEX(_xlfn.TEXTSPLIT(表格1[[#This Row],[LINE   NUMBER]],"-"),4),IF(LEN(MID(E569,FIND("AA",E569,1),4))=4,MID(E569,FIND("AA",E569,1),4),"Wrong"))</f>
        <v>AA1E</v>
      </c>
      <c r="U569" s="22" t="str" cm="1">
        <f t="array" ref="U56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69" s="22" t="str">
        <f>_xlfn.XLOOKUP(表格1[[#This Row],[級數]],管道等级索引表!B:B,管道等级索引表!G:G,,0)</f>
        <v>TP304</v>
      </c>
      <c r="W569" s="22" t="s">
        <v>5</v>
      </c>
      <c r="X569" s="22"/>
      <c r="Y569" s="22"/>
      <c r="Z569" s="22" t="str">
        <f>_xlfn.CONCAT(表格1[[#This Row],[系統]],"-",表格1[[#This Row],[編號]])</f>
        <v>SW-2106</v>
      </c>
      <c r="AA569" s="22"/>
      <c r="AB56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69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69" s="24" t="str">
        <f>IFERROR(_xlfn.XLOOKUP(表格1[[#This Row],[Line_No]],管道特性一覽表!A:A,管道特性一覽表!P:P,,0),"")</f>
        <v>水</v>
      </c>
      <c r="AE569" s="24" t="str" cm="1">
        <f t="array" ref="AE569">_xlfn.IFNA(_xlfn.XLOOKUP(表格1[[#This Row],[Series NO]],'依TP NO.篩選'!A:A,'依TP NO.篩選'!R:R,,0),_xlfn.XLOOKUP(VALUE(表格1[[#This Row],[Series NO]]),VALUE('依TP NO.篩選'!A:A),'依TP NO.篩選'!R:R,,0))</f>
        <v>TP-008</v>
      </c>
      <c r="AF569" s="24" t="str">
        <f>_xlfn.XLOOKUP(表格1[[#This Row],[系統]],介質清單!A:A,介質清單!B:B,,0)</f>
        <v>軟化水</v>
      </c>
      <c r="AG569" s="25"/>
      <c r="AH569" s="22" t="s">
        <v>3433</v>
      </c>
      <c r="AI569" s="24"/>
      <c r="AJ56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69" s="2" t="str" cm="1">
        <f t="array" ref="AK569">IFERROR(_xlfn.TEXTJOIN("-",TRUE,INDEX(_xlfn.TEXTSPLIT(B569,"-"),1),INDEX(_xlfn.TEXTSPLIT(B569,"-"),2),INDEX(_xlfn.TEXTSPLIT(B569,"-"),4),INDEX(_xlfn.TEXTSPLIT(B569,"-"),5)),_xlfn.TEXTJOIN("-",TRUE,_xlfn.XLOOKUP(VALUE(INDEX(_xlfn.TEXTSPLIT(B569,"-"),4)),'DN轉換表(必要)'!A:A,'DN轉換表(必要)'!B:B,,0),INDEX(_xlfn.TEXTSPLIT(B569,"-"),1),INDEX(_xlfn.TEXTSPLIT(B569,"-"),2),INDEX(_xlfn.TEXTSPLIT(B569,"-"),3),INDEX(_xlfn.TEXTSPLIT(B569,"-"),4),INDEX(_xlfn.TEXTSPLIT(B569,"-"),5)))</f>
        <v>SW-2106-AA1E-NA</v>
      </c>
      <c r="AL569" s="2" t="str">
        <f>IF(ISNUMBER(IFERROR(_xlfn.XLOOKUP(表格1[[#This Row],[Line_No]],'TEMP VALUE'!A:A,'DRAWING LIST'!A:A,,0),"")),"v","")</f>
        <v>v</v>
      </c>
      <c r="AM569" s="2" t="str">
        <f>_xlfn.XLOOKUP(表格1[[#This Row],[Series NO]], 版本控制!$A:$A, 版本控制!$E:$E, , 0, -1)</f>
        <v>啟用</v>
      </c>
    </row>
    <row r="570" spans="1:39">
      <c r="A570" s="18">
        <f>'圖號清單-114.04.25'!A570</f>
        <v>566</v>
      </c>
      <c r="B570" s="14" t="str">
        <f>_xlfn.XLOOKUP(表格1[[#This Row],[Series NO]],'圖號清單-114.04.25'!A:A,'圖號清單-114.04.25'!B:B,,0)</f>
        <v>SW-2202-25-AA1E-NA-1</v>
      </c>
      <c r="C570" s="3" t="str">
        <f>COUNTIF($AK$2:AK570, AK570) &amp; "/" &amp; COUNTIF($AK$2:$AK$3003, AK570)</f>
        <v>1/3</v>
      </c>
      <c r="D570" s="3" t="str">
        <f t="shared" si="21"/>
        <v>SW-2202-25-AA1E-NA</v>
      </c>
      <c r="E570" s="14" t="str" cm="1">
        <f t="array" ref="E570">IFERROR(_xlfn.TEXTJOIN("-",TRUE,_xlfn.XLOOKUP(VALUE(INDEX(_xlfn.TEXTSPLIT(B570,"-"),3)),'DN轉換表(必要)'!A:A,'DN轉換表(必要)'!B:B,,0),INDEX(_xlfn.TEXTSPLIT(B570,"-"),1),INDEX(_xlfn.TEXTSPLIT(B570,"-"),2),INDEX(_xlfn.TEXTSPLIT(B570,"-"),4),INDEX(_xlfn.TEXTSPLIT(B570,"-"),5)),_xlfn.TEXTJOIN("-",TRUE,_xlfn.XLOOKUP(VALUE(INDEX(_xlfn.TEXTSPLIT(B570,"-"),4)),'DN轉換表(必要)'!A:A,'DN轉換表(必要)'!B:B,,0),INDEX(_xlfn.TEXTSPLIT(B570,"-"),1),INDEX(_xlfn.TEXTSPLIT(B570,"-"),2),INDEX(_xlfn.TEXTSPLIT(B570,"-"),3),INDEX(_xlfn.TEXTSPLIT(B570,"-"),4),INDEX(_xlfn.TEXTSPLIT(B570,"-"),5)))</f>
        <v>1"-SW-2202-AA1E-NA</v>
      </c>
      <c r="F570" s="3" t="str">
        <f>IFERROR(_xlfn.XLOOKUP(_xlfn.CONCAT(表格1[[#This Row],[Series NO]],"_",SUBSTITUTE(F$1,"REV.","")),版本控制!$F:$F,版本控制!$C:$C,,0),"")</f>
        <v>04/22/'25</v>
      </c>
      <c r="G570" s="3" t="str">
        <f>IFERROR(_xlfn.XLOOKUP(_xlfn.CONCAT(表格1[[#This Row],[Series NO]],"_",SUBSTITUTE(G$1,"REV.","")),版本控制!$F:$F,版本控制!$C:$C,,0),"")</f>
        <v/>
      </c>
      <c r="H570" s="3" t="str">
        <f>IFERROR(_xlfn.XLOOKUP(_xlfn.CONCAT(表格1[[#This Row],[Series NO]],"_",SUBSTITUTE(H$1,"REV.","")),版本控制!$F:$F,版本控制!$C:$C,,0),"")</f>
        <v/>
      </c>
      <c r="I570" s="3" t="str">
        <f>IFERROR(_xlfn.XLOOKUP(_xlfn.CONCAT(表格1[[#This Row],[Series NO]],"_",SUBSTITUTE(I$1,"REV.","")),版本控制!$F:$F,版本控制!$C:$C,,0),"")</f>
        <v/>
      </c>
      <c r="J570" s="3" t="str">
        <f>IFERROR(_xlfn.XLOOKUP(_xlfn.CONCAT(表格1[[#This Row],[Series NO]],"_",SUBSTITUTE(J$1,"REV.","")),版本控制!$F:$F,版本控制!$C:$C,,0),"")</f>
        <v/>
      </c>
      <c r="K570" s="3" t="str" cm="1">
        <f t="array" ref="K570">INDEX(F$1:J$1,1,MATCH(1,1/($F570:J570&lt;&gt;"")))</f>
        <v>REV.1</v>
      </c>
      <c r="L570" s="3" t="str" cm="1">
        <f t="array" ref="L570">LOOKUP(2,1/($F570:J570&lt;&gt;""),$F570:J570)</f>
        <v>04/22/'25</v>
      </c>
      <c r="M570" s="3"/>
      <c r="N570" s="11" t="str">
        <f t="shared" si="23"/>
        <v>0566</v>
      </c>
      <c r="O570" s="28"/>
      <c r="P570" s="15"/>
      <c r="Q570" s="22" cm="1">
        <f t="array" ref="Q570">_xlfn.XLOOKUP(INDEX(_xlfn.TEXTSPLIT(表格1[[#This Row],[LINE   NUMBER]],"-"),1),'DN轉換表(必要)'!B:B,'DN轉換表(必要)'!C:C,,0)</f>
        <v>1</v>
      </c>
      <c r="R570" s="22" t="str" cm="1">
        <f t="array" ref="R570">IF(IFERROR(MATCH(INDEX(_xlfn.TEXTSPLIT(表格1[[#This Row],[LINE   NUMBER]],"-"),2),介質清單!I:I,0)&gt;=1,FALSE),"Trim",INDEX(_xlfn.TEXTSPLIT(表格1[[#This Row],[LINE   NUMBER]],"-"),2))</f>
        <v>SW</v>
      </c>
      <c r="S570" s="22" t="str" cm="1">
        <f t="array" ref="S57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2202</v>
      </c>
      <c r="T570" s="22" t="str" cm="1">
        <f t="array" ref="T570">IF(LEN(INDEX(_xlfn.TEXTSPLIT(表格1[[#This Row],[LINE   NUMBER]],"-"),4))=4,INDEX(_xlfn.TEXTSPLIT(表格1[[#This Row],[LINE   NUMBER]],"-"),4),IF(LEN(MID(E570,FIND("AA",E570,1),4))=4,MID(E570,FIND("AA",E570,1),4),"Wrong"))</f>
        <v>AA1E</v>
      </c>
      <c r="U570" s="22" t="str" cm="1">
        <f t="array" ref="U57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70" s="22" t="str">
        <f>_xlfn.XLOOKUP(表格1[[#This Row],[級數]],管道等级索引表!B:B,管道等级索引表!G:G,,0)</f>
        <v>TP304</v>
      </c>
      <c r="W570" s="22" t="s">
        <v>5</v>
      </c>
      <c r="X570" s="22"/>
      <c r="Y570" s="22"/>
      <c r="Z570" s="22" t="str">
        <f>_xlfn.CONCAT(表格1[[#This Row],[系統]],"-",表格1[[#This Row],[編號]])</f>
        <v>SW-2202</v>
      </c>
      <c r="AA570" s="22"/>
      <c r="AB57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70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70" s="24" t="str">
        <f>IFERROR(_xlfn.XLOOKUP(表格1[[#This Row],[Line_No]],管道特性一覽表!A:A,管道特性一覽表!P:P,,0),"")</f>
        <v>水</v>
      </c>
      <c r="AE570" s="24" t="str" cm="1">
        <f t="array" ref="AE570">_xlfn.IFNA(_xlfn.XLOOKUP(表格1[[#This Row],[Series NO]],'依TP NO.篩選'!A:A,'依TP NO.篩選'!R:R,,0),_xlfn.XLOOKUP(VALUE(表格1[[#This Row],[Series NO]]),VALUE('依TP NO.篩選'!A:A),'依TP NO.篩選'!R:R,,0))</f>
        <v>TP-010</v>
      </c>
      <c r="AF570" s="24" t="str">
        <f>_xlfn.XLOOKUP(表格1[[#This Row],[系統]],介質清單!A:A,介質清單!B:B,,0)</f>
        <v>軟化水</v>
      </c>
      <c r="AG570" s="25"/>
      <c r="AH570" s="22" t="s">
        <v>3433</v>
      </c>
      <c r="AI570" s="24"/>
      <c r="AJ57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70" s="2" t="str" cm="1">
        <f t="array" ref="AK570">IFERROR(_xlfn.TEXTJOIN("-",TRUE,INDEX(_xlfn.TEXTSPLIT(B570,"-"),1),INDEX(_xlfn.TEXTSPLIT(B570,"-"),2),INDEX(_xlfn.TEXTSPLIT(B570,"-"),4),INDEX(_xlfn.TEXTSPLIT(B570,"-"),5)),_xlfn.TEXTJOIN("-",TRUE,_xlfn.XLOOKUP(VALUE(INDEX(_xlfn.TEXTSPLIT(B570,"-"),4)),'DN轉換表(必要)'!A:A,'DN轉換表(必要)'!B:B,,0),INDEX(_xlfn.TEXTSPLIT(B570,"-"),1),INDEX(_xlfn.TEXTSPLIT(B570,"-"),2),INDEX(_xlfn.TEXTSPLIT(B570,"-"),3),INDEX(_xlfn.TEXTSPLIT(B570,"-"),4),INDEX(_xlfn.TEXTSPLIT(B570,"-"),5)))</f>
        <v>SW-2202-AA1E-NA</v>
      </c>
      <c r="AL570" s="2" t="str">
        <f>IF(ISNUMBER(IFERROR(_xlfn.XLOOKUP(表格1[[#This Row],[Line_No]],'TEMP VALUE'!A:A,'DRAWING LIST'!A:A,,0),"")),"v","")</f>
        <v>v</v>
      </c>
      <c r="AM570" s="2" t="str">
        <f>_xlfn.XLOOKUP(表格1[[#This Row],[Series NO]], 版本控制!$A:$A, 版本控制!$E:$E, , 0, -1)</f>
        <v>啟用</v>
      </c>
    </row>
    <row r="571" spans="1:39">
      <c r="A571" s="18">
        <f>'圖號清單-114.04.25'!A571</f>
        <v>567</v>
      </c>
      <c r="B571" s="14" t="str">
        <f>_xlfn.XLOOKUP(表格1[[#This Row],[Series NO]],'圖號清單-114.04.25'!A:A,'圖號清單-114.04.25'!B:B,,0)</f>
        <v>SW-2202-25-AA1E-NA-2</v>
      </c>
      <c r="C571" s="3" t="str">
        <f>COUNTIF($AK$2:AK571, AK571) &amp; "/" &amp; COUNTIF($AK$2:$AK$3003, AK571)</f>
        <v>2/3</v>
      </c>
      <c r="D571" s="3" t="str">
        <f t="shared" si="21"/>
        <v>SW-2202-25-AA1E-NA</v>
      </c>
      <c r="E571" s="14" t="str" cm="1">
        <f t="array" ref="E571">IFERROR(_xlfn.TEXTJOIN("-",TRUE,_xlfn.XLOOKUP(VALUE(INDEX(_xlfn.TEXTSPLIT(B571,"-"),3)),'DN轉換表(必要)'!A:A,'DN轉換表(必要)'!B:B,,0),INDEX(_xlfn.TEXTSPLIT(B571,"-"),1),INDEX(_xlfn.TEXTSPLIT(B571,"-"),2),INDEX(_xlfn.TEXTSPLIT(B571,"-"),4),INDEX(_xlfn.TEXTSPLIT(B571,"-"),5)),_xlfn.TEXTJOIN("-",TRUE,_xlfn.XLOOKUP(VALUE(INDEX(_xlfn.TEXTSPLIT(B571,"-"),4)),'DN轉換表(必要)'!A:A,'DN轉換表(必要)'!B:B,,0),INDEX(_xlfn.TEXTSPLIT(B571,"-"),1),INDEX(_xlfn.TEXTSPLIT(B571,"-"),2),INDEX(_xlfn.TEXTSPLIT(B571,"-"),3),INDEX(_xlfn.TEXTSPLIT(B571,"-"),4),INDEX(_xlfn.TEXTSPLIT(B571,"-"),5)))</f>
        <v>1"-SW-2202-AA1E-NA</v>
      </c>
      <c r="F571" s="3" t="str">
        <f>IFERROR(_xlfn.XLOOKUP(_xlfn.CONCAT(表格1[[#This Row],[Series NO]],"_",SUBSTITUTE(F$1,"REV.","")),版本控制!$F:$F,版本控制!$C:$C,,0),"")</f>
        <v>04/22/'25</v>
      </c>
      <c r="G571" s="3" t="str">
        <f>IFERROR(_xlfn.XLOOKUP(_xlfn.CONCAT(表格1[[#This Row],[Series NO]],"_",SUBSTITUTE(G$1,"REV.","")),版本控制!$F:$F,版本控制!$C:$C,,0),"")</f>
        <v/>
      </c>
      <c r="H571" s="3" t="str">
        <f>IFERROR(_xlfn.XLOOKUP(_xlfn.CONCAT(表格1[[#This Row],[Series NO]],"_",SUBSTITUTE(H$1,"REV.","")),版本控制!$F:$F,版本控制!$C:$C,,0),"")</f>
        <v/>
      </c>
      <c r="I571" s="3" t="str">
        <f>IFERROR(_xlfn.XLOOKUP(_xlfn.CONCAT(表格1[[#This Row],[Series NO]],"_",SUBSTITUTE(I$1,"REV.","")),版本控制!$F:$F,版本控制!$C:$C,,0),"")</f>
        <v/>
      </c>
      <c r="J571" s="3" t="str">
        <f>IFERROR(_xlfn.XLOOKUP(_xlfn.CONCAT(表格1[[#This Row],[Series NO]],"_",SUBSTITUTE(J$1,"REV.","")),版本控制!$F:$F,版本控制!$C:$C,,0),"")</f>
        <v/>
      </c>
      <c r="K571" s="3" t="str" cm="1">
        <f t="array" ref="K571">INDEX(F$1:J$1,1,MATCH(1,1/($F571:J571&lt;&gt;"")))</f>
        <v>REV.1</v>
      </c>
      <c r="L571" s="3" t="str" cm="1">
        <f t="array" ref="L571">LOOKUP(2,1/($F571:J571&lt;&gt;""),$F571:J571)</f>
        <v>04/22/'25</v>
      </c>
      <c r="M571" s="3"/>
      <c r="N571" s="3" t="str">
        <f t="shared" si="23"/>
        <v>0567</v>
      </c>
      <c r="O571" s="28"/>
      <c r="P571" s="15"/>
      <c r="Q571" s="22" cm="1">
        <f t="array" ref="Q571">_xlfn.XLOOKUP(INDEX(_xlfn.TEXTSPLIT(表格1[[#This Row],[LINE   NUMBER]],"-"),1),'DN轉換表(必要)'!B:B,'DN轉換表(必要)'!C:C,,0)</f>
        <v>1</v>
      </c>
      <c r="R571" s="22" t="str" cm="1">
        <f t="array" ref="R571">IF(IFERROR(MATCH(INDEX(_xlfn.TEXTSPLIT(表格1[[#This Row],[LINE   NUMBER]],"-"),2),介質清單!I:I,0)&gt;=1,FALSE),"Trim",INDEX(_xlfn.TEXTSPLIT(表格1[[#This Row],[LINE   NUMBER]],"-"),2))</f>
        <v>SW</v>
      </c>
      <c r="S571" s="22" t="str" cm="1">
        <f t="array" ref="S57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2202</v>
      </c>
      <c r="T571" s="22" t="str" cm="1">
        <f t="array" ref="T571">IF(LEN(INDEX(_xlfn.TEXTSPLIT(表格1[[#This Row],[LINE   NUMBER]],"-"),4))=4,INDEX(_xlfn.TEXTSPLIT(表格1[[#This Row],[LINE   NUMBER]],"-"),4),IF(LEN(MID(E571,FIND("AA",E571,1),4))=4,MID(E571,FIND("AA",E571,1),4),"Wrong"))</f>
        <v>AA1E</v>
      </c>
      <c r="U571" s="22" t="str" cm="1">
        <f t="array" ref="U57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71" s="22" t="str">
        <f>_xlfn.XLOOKUP(表格1[[#This Row],[級數]],管道等级索引表!B:B,管道等级索引表!G:G,,0)</f>
        <v>TP304</v>
      </c>
      <c r="W571" s="22" t="s">
        <v>5</v>
      </c>
      <c r="X571" s="22"/>
      <c r="Y571" s="22"/>
      <c r="Z571" s="22" t="str">
        <f>_xlfn.CONCAT(表格1[[#This Row],[系統]],"-",表格1[[#This Row],[編號]])</f>
        <v>SW-2202</v>
      </c>
      <c r="AA571" s="22"/>
      <c r="AB57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71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71" s="24" t="str">
        <f>IFERROR(_xlfn.XLOOKUP(表格1[[#This Row],[Line_No]],管道特性一覽表!A:A,管道特性一覽表!P:P,,0),"")</f>
        <v>水</v>
      </c>
      <c r="AE571" s="24" t="str" cm="1">
        <f t="array" ref="AE571">_xlfn.IFNA(_xlfn.XLOOKUP(表格1[[#This Row],[Series NO]],'依TP NO.篩選'!A:A,'依TP NO.篩選'!R:R,,0),_xlfn.XLOOKUP(VALUE(表格1[[#This Row],[Series NO]]),VALUE('依TP NO.篩選'!A:A),'依TP NO.篩選'!R:R,,0))</f>
        <v>TP-010</v>
      </c>
      <c r="AF571" s="24" t="str">
        <f>_xlfn.XLOOKUP(表格1[[#This Row],[系統]],介質清單!A:A,介質清單!B:B,,0)</f>
        <v>軟化水</v>
      </c>
      <c r="AG571" s="25"/>
      <c r="AH571" s="22" t="s">
        <v>3433</v>
      </c>
      <c r="AI571" s="24"/>
      <c r="AJ57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71" s="2" t="str" cm="1">
        <f t="array" ref="AK571">IFERROR(_xlfn.TEXTJOIN("-",TRUE,INDEX(_xlfn.TEXTSPLIT(B571,"-"),1),INDEX(_xlfn.TEXTSPLIT(B571,"-"),2),INDEX(_xlfn.TEXTSPLIT(B571,"-"),4),INDEX(_xlfn.TEXTSPLIT(B571,"-"),5)),_xlfn.TEXTJOIN("-",TRUE,_xlfn.XLOOKUP(VALUE(INDEX(_xlfn.TEXTSPLIT(B571,"-"),4)),'DN轉換表(必要)'!A:A,'DN轉換表(必要)'!B:B,,0),INDEX(_xlfn.TEXTSPLIT(B571,"-"),1),INDEX(_xlfn.TEXTSPLIT(B571,"-"),2),INDEX(_xlfn.TEXTSPLIT(B571,"-"),3),INDEX(_xlfn.TEXTSPLIT(B571,"-"),4),INDEX(_xlfn.TEXTSPLIT(B571,"-"),5)))</f>
        <v>SW-2202-AA1E-NA</v>
      </c>
      <c r="AL571" s="2" t="str">
        <f>IF(ISNUMBER(IFERROR(_xlfn.XLOOKUP(表格1[[#This Row],[Line_No]],'TEMP VALUE'!A:A,'DRAWING LIST'!A:A,,0),"")),"v","")</f>
        <v>v</v>
      </c>
      <c r="AM571" s="2" t="str">
        <f>_xlfn.XLOOKUP(表格1[[#This Row],[Series NO]], 版本控制!$A:$A, 版本控制!$E:$E, , 0, -1)</f>
        <v>啟用</v>
      </c>
    </row>
    <row r="572" spans="1:39">
      <c r="A572" s="18">
        <f>'圖號清單-114.04.25'!A572</f>
        <v>568</v>
      </c>
      <c r="B572" s="14" t="str">
        <f>_xlfn.XLOOKUP(表格1[[#This Row],[Series NO]],'圖號清單-114.04.25'!A:A,'圖號清單-114.04.25'!B:B,,0)</f>
        <v>SW-2202-25-AA1E-NA-3</v>
      </c>
      <c r="C572" s="3" t="str">
        <f>COUNTIF($AK$2:AK572, AK572) &amp; "/" &amp; COUNTIF($AK$2:$AK$3003, AK572)</f>
        <v>3/3</v>
      </c>
      <c r="D572" s="3" t="str">
        <f t="shared" si="21"/>
        <v>SW-2202-25-AA1E-NA</v>
      </c>
      <c r="E572" s="14" t="str" cm="1">
        <f t="array" ref="E572">IFERROR(_xlfn.TEXTJOIN("-",TRUE,_xlfn.XLOOKUP(VALUE(INDEX(_xlfn.TEXTSPLIT(B572,"-"),3)),'DN轉換表(必要)'!A:A,'DN轉換表(必要)'!B:B,,0),INDEX(_xlfn.TEXTSPLIT(B572,"-"),1),INDEX(_xlfn.TEXTSPLIT(B572,"-"),2),INDEX(_xlfn.TEXTSPLIT(B572,"-"),4),INDEX(_xlfn.TEXTSPLIT(B572,"-"),5)),_xlfn.TEXTJOIN("-",TRUE,_xlfn.XLOOKUP(VALUE(INDEX(_xlfn.TEXTSPLIT(B572,"-"),4)),'DN轉換表(必要)'!A:A,'DN轉換表(必要)'!B:B,,0),INDEX(_xlfn.TEXTSPLIT(B572,"-"),1),INDEX(_xlfn.TEXTSPLIT(B572,"-"),2),INDEX(_xlfn.TEXTSPLIT(B572,"-"),3),INDEX(_xlfn.TEXTSPLIT(B572,"-"),4),INDEX(_xlfn.TEXTSPLIT(B572,"-"),5)))</f>
        <v>1"-SW-2202-AA1E-NA</v>
      </c>
      <c r="F572" s="3" t="str">
        <f>IFERROR(_xlfn.XLOOKUP(_xlfn.CONCAT(表格1[[#This Row],[Series NO]],"_",SUBSTITUTE(F$1,"REV.","")),版本控制!$F:$F,版本控制!$C:$C,,0),"")</f>
        <v>04/22/'25</v>
      </c>
      <c r="G572" s="3" t="str">
        <f>IFERROR(_xlfn.XLOOKUP(_xlfn.CONCAT(表格1[[#This Row],[Series NO]],"_",SUBSTITUTE(G$1,"REV.","")),版本控制!$F:$F,版本控制!$C:$C,,0),"")</f>
        <v/>
      </c>
      <c r="H572" s="3" t="str">
        <f>IFERROR(_xlfn.XLOOKUP(_xlfn.CONCAT(表格1[[#This Row],[Series NO]],"_",SUBSTITUTE(H$1,"REV.","")),版本控制!$F:$F,版本控制!$C:$C,,0),"")</f>
        <v/>
      </c>
      <c r="I572" s="3" t="str">
        <f>IFERROR(_xlfn.XLOOKUP(_xlfn.CONCAT(表格1[[#This Row],[Series NO]],"_",SUBSTITUTE(I$1,"REV.","")),版本控制!$F:$F,版本控制!$C:$C,,0),"")</f>
        <v/>
      </c>
      <c r="J572" s="3" t="str">
        <f>IFERROR(_xlfn.XLOOKUP(_xlfn.CONCAT(表格1[[#This Row],[Series NO]],"_",SUBSTITUTE(J$1,"REV.","")),版本控制!$F:$F,版本控制!$C:$C,,0),"")</f>
        <v/>
      </c>
      <c r="K572" s="3" t="str" cm="1">
        <f t="array" ref="K572">INDEX(F$1:J$1,1,MATCH(1,1/($F572:J572&lt;&gt;"")))</f>
        <v>REV.1</v>
      </c>
      <c r="L572" s="3" t="str" cm="1">
        <f t="array" ref="L572">LOOKUP(2,1/($F572:J572&lt;&gt;""),$F572:J572)</f>
        <v>04/22/'25</v>
      </c>
      <c r="M572" s="3"/>
      <c r="N572" s="3" t="str">
        <f t="shared" ref="N572:N592" si="24">+TEXT(A572,"0000")</f>
        <v>0568</v>
      </c>
      <c r="O572" s="28"/>
      <c r="P572" s="15"/>
      <c r="Q572" s="22" cm="1">
        <f t="array" ref="Q572">_xlfn.XLOOKUP(INDEX(_xlfn.TEXTSPLIT(表格1[[#This Row],[LINE   NUMBER]],"-"),1),'DN轉換表(必要)'!B:B,'DN轉換表(必要)'!C:C,,0)</f>
        <v>1</v>
      </c>
      <c r="R572" s="22" t="str" cm="1">
        <f t="array" ref="R572">IF(IFERROR(MATCH(INDEX(_xlfn.TEXTSPLIT(表格1[[#This Row],[LINE   NUMBER]],"-"),2),介質清單!I:I,0)&gt;=1,FALSE),"Trim",INDEX(_xlfn.TEXTSPLIT(表格1[[#This Row],[LINE   NUMBER]],"-"),2))</f>
        <v>SW</v>
      </c>
      <c r="S572" s="22" t="str" cm="1">
        <f t="array" ref="S57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2202</v>
      </c>
      <c r="T572" s="22" t="str" cm="1">
        <f t="array" ref="T572">IF(LEN(INDEX(_xlfn.TEXTSPLIT(表格1[[#This Row],[LINE   NUMBER]],"-"),4))=4,INDEX(_xlfn.TEXTSPLIT(表格1[[#This Row],[LINE   NUMBER]],"-"),4),IF(LEN(MID(E572,FIND("AA",E572,1),4))=4,MID(E572,FIND("AA",E572,1),4),"Wrong"))</f>
        <v>AA1E</v>
      </c>
      <c r="U572" s="22" t="str" cm="1">
        <f t="array" ref="U57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72" s="22" t="str">
        <f>_xlfn.XLOOKUP(表格1[[#This Row],[級數]],管道等级索引表!B:B,管道等级索引表!G:G,,0)</f>
        <v>TP304</v>
      </c>
      <c r="W572" s="22" t="s">
        <v>5</v>
      </c>
      <c r="X572" s="22"/>
      <c r="Y572" s="22"/>
      <c r="Z572" s="22" t="str">
        <f>_xlfn.CONCAT(表格1[[#This Row],[系統]],"-",表格1[[#This Row],[編號]])</f>
        <v>SW-2202</v>
      </c>
      <c r="AA572" s="22"/>
      <c r="AB57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72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72" s="24" t="str">
        <f>IFERROR(_xlfn.XLOOKUP(表格1[[#This Row],[Line_No]],管道特性一覽表!A:A,管道特性一覽表!P:P,,0),"")</f>
        <v>水</v>
      </c>
      <c r="AE572" s="24" t="str" cm="1">
        <f t="array" ref="AE572">_xlfn.IFNA(_xlfn.XLOOKUP(表格1[[#This Row],[Series NO]],'依TP NO.篩選'!A:A,'依TP NO.篩選'!R:R,,0),_xlfn.XLOOKUP(VALUE(表格1[[#This Row],[Series NO]]),VALUE('依TP NO.篩選'!A:A),'依TP NO.篩選'!R:R,,0))</f>
        <v>TP-010</v>
      </c>
      <c r="AF572" s="24" t="str">
        <f>_xlfn.XLOOKUP(表格1[[#This Row],[系統]],介質清單!A:A,介質清單!B:B,,0)</f>
        <v>軟化水</v>
      </c>
      <c r="AG572" s="25"/>
      <c r="AH572" s="22" t="s">
        <v>3433</v>
      </c>
      <c r="AI572" s="24"/>
      <c r="AJ57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72" s="2" t="str" cm="1">
        <f t="array" ref="AK572">IFERROR(_xlfn.TEXTJOIN("-",TRUE,INDEX(_xlfn.TEXTSPLIT(B572,"-"),1),INDEX(_xlfn.TEXTSPLIT(B572,"-"),2),INDEX(_xlfn.TEXTSPLIT(B572,"-"),4),INDEX(_xlfn.TEXTSPLIT(B572,"-"),5)),_xlfn.TEXTJOIN("-",TRUE,_xlfn.XLOOKUP(VALUE(INDEX(_xlfn.TEXTSPLIT(B572,"-"),4)),'DN轉換表(必要)'!A:A,'DN轉換表(必要)'!B:B,,0),INDEX(_xlfn.TEXTSPLIT(B572,"-"),1),INDEX(_xlfn.TEXTSPLIT(B572,"-"),2),INDEX(_xlfn.TEXTSPLIT(B572,"-"),3),INDEX(_xlfn.TEXTSPLIT(B572,"-"),4),INDEX(_xlfn.TEXTSPLIT(B572,"-"),5)))</f>
        <v>SW-2202-AA1E-NA</v>
      </c>
      <c r="AL572" s="2" t="str">
        <f>IF(ISNUMBER(IFERROR(_xlfn.XLOOKUP(表格1[[#This Row],[Line_No]],'TEMP VALUE'!A:A,'DRAWING LIST'!A:A,,0),"")),"v","")</f>
        <v>v</v>
      </c>
      <c r="AM572" s="2" t="str">
        <f>_xlfn.XLOOKUP(表格1[[#This Row],[Series NO]], 版本控制!$A:$A, 版本控制!$E:$E, , 0, -1)</f>
        <v>啟用</v>
      </c>
    </row>
    <row r="573" spans="1:39">
      <c r="A573" s="18">
        <f>'圖號清單-114.04.25'!A573</f>
        <v>569</v>
      </c>
      <c r="B573" s="14" t="str">
        <f>_xlfn.XLOOKUP(表格1[[#This Row],[Series NO]],'圖號清單-114.04.25'!A:A,'圖號清單-114.04.25'!B:B,,0)</f>
        <v>SW-2203-40-AA1E-NA-1</v>
      </c>
      <c r="C573" s="3" t="str">
        <f>COUNTIF($AK$2:AK573, AK573) &amp; "/" &amp; COUNTIF($AK$2:$AK$3003, AK573)</f>
        <v>1/2</v>
      </c>
      <c r="D573" s="3" t="str">
        <f t="shared" si="21"/>
        <v>SW-2203-40-AA1E-NA</v>
      </c>
      <c r="E573" s="14" t="str" cm="1">
        <f t="array" ref="E573">IFERROR(_xlfn.TEXTJOIN("-",TRUE,_xlfn.XLOOKUP(VALUE(INDEX(_xlfn.TEXTSPLIT(B573,"-"),3)),'DN轉換表(必要)'!A:A,'DN轉換表(必要)'!B:B,,0),INDEX(_xlfn.TEXTSPLIT(B573,"-"),1),INDEX(_xlfn.TEXTSPLIT(B573,"-"),2),INDEX(_xlfn.TEXTSPLIT(B573,"-"),4),INDEX(_xlfn.TEXTSPLIT(B573,"-"),5)),_xlfn.TEXTJOIN("-",TRUE,_xlfn.XLOOKUP(VALUE(INDEX(_xlfn.TEXTSPLIT(B573,"-"),4)),'DN轉換表(必要)'!A:A,'DN轉換表(必要)'!B:B,,0),INDEX(_xlfn.TEXTSPLIT(B573,"-"),1),INDEX(_xlfn.TEXTSPLIT(B573,"-"),2),INDEX(_xlfn.TEXTSPLIT(B573,"-"),3),INDEX(_xlfn.TEXTSPLIT(B573,"-"),4),INDEX(_xlfn.TEXTSPLIT(B573,"-"),5)))</f>
        <v>1 1/2"-SW-2203-AA1E-NA</v>
      </c>
      <c r="F573" s="3" t="str">
        <f>IFERROR(_xlfn.XLOOKUP(_xlfn.CONCAT(表格1[[#This Row],[Series NO]],"_",SUBSTITUTE(F$1,"REV.","")),版本控制!$F:$F,版本控制!$C:$C,,0),"")</f>
        <v>04/22/'25</v>
      </c>
      <c r="G573" s="3" t="str">
        <f>IFERROR(_xlfn.XLOOKUP(_xlfn.CONCAT(表格1[[#This Row],[Series NO]],"_",SUBSTITUTE(G$1,"REV.","")),版本控制!$F:$F,版本控制!$C:$C,,0),"")</f>
        <v/>
      </c>
      <c r="H573" s="3" t="str">
        <f>IFERROR(_xlfn.XLOOKUP(_xlfn.CONCAT(表格1[[#This Row],[Series NO]],"_",SUBSTITUTE(H$1,"REV.","")),版本控制!$F:$F,版本控制!$C:$C,,0),"")</f>
        <v/>
      </c>
      <c r="I573" s="3" t="str">
        <f>IFERROR(_xlfn.XLOOKUP(_xlfn.CONCAT(表格1[[#This Row],[Series NO]],"_",SUBSTITUTE(I$1,"REV.","")),版本控制!$F:$F,版本控制!$C:$C,,0),"")</f>
        <v/>
      </c>
      <c r="J573" s="3" t="str">
        <f>IFERROR(_xlfn.XLOOKUP(_xlfn.CONCAT(表格1[[#This Row],[Series NO]],"_",SUBSTITUTE(J$1,"REV.","")),版本控制!$F:$F,版本控制!$C:$C,,0),"")</f>
        <v/>
      </c>
      <c r="K573" s="3" t="str" cm="1">
        <f t="array" ref="K573">INDEX(F$1:J$1,1,MATCH(1,1/($F573:J573&lt;&gt;"")))</f>
        <v>REV.1</v>
      </c>
      <c r="L573" s="3" t="str" cm="1">
        <f t="array" ref="L573">LOOKUP(2,1/($F573:J573&lt;&gt;""),$F573:J573)</f>
        <v>04/22/'25</v>
      </c>
      <c r="M573" s="3"/>
      <c r="N573" s="11" t="str">
        <f t="shared" si="24"/>
        <v>0569</v>
      </c>
      <c r="O573" s="28"/>
      <c r="P573" s="15"/>
      <c r="Q573" s="22" cm="1">
        <f t="array" ref="Q573">_xlfn.XLOOKUP(INDEX(_xlfn.TEXTSPLIT(表格1[[#This Row],[LINE   NUMBER]],"-"),1),'DN轉換表(必要)'!B:B,'DN轉換表(必要)'!C:C,,0)</f>
        <v>1.5</v>
      </c>
      <c r="R573" s="22" t="str" cm="1">
        <f t="array" ref="R573">IF(IFERROR(MATCH(INDEX(_xlfn.TEXTSPLIT(表格1[[#This Row],[LINE   NUMBER]],"-"),2),介質清單!I:I,0)&gt;=1,FALSE),"Trim",INDEX(_xlfn.TEXTSPLIT(表格1[[#This Row],[LINE   NUMBER]],"-"),2))</f>
        <v>SW</v>
      </c>
      <c r="S573" s="22" t="str" cm="1">
        <f t="array" ref="S57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2203</v>
      </c>
      <c r="T573" s="22" t="str" cm="1">
        <f t="array" ref="T573">IF(LEN(INDEX(_xlfn.TEXTSPLIT(表格1[[#This Row],[LINE   NUMBER]],"-"),4))=4,INDEX(_xlfn.TEXTSPLIT(表格1[[#This Row],[LINE   NUMBER]],"-"),4),IF(LEN(MID(E573,FIND("AA",E573,1),4))=4,MID(E573,FIND("AA",E573,1),4),"Wrong"))</f>
        <v>AA1E</v>
      </c>
      <c r="U573" s="22" t="str" cm="1">
        <f t="array" ref="U57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73" s="22" t="str">
        <f>_xlfn.XLOOKUP(表格1[[#This Row],[級數]],管道等级索引表!B:B,管道等级索引表!G:G,,0)</f>
        <v>TP304</v>
      </c>
      <c r="W573" s="22" t="s">
        <v>5</v>
      </c>
      <c r="X573" s="22"/>
      <c r="Y573" s="22"/>
      <c r="Z573" s="22" t="str">
        <f>_xlfn.CONCAT(表格1[[#This Row],[系統]],"-",表格1[[#This Row],[編號]])</f>
        <v>SW-2203</v>
      </c>
      <c r="AA573" s="22"/>
      <c r="AB57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73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73" s="24" t="str">
        <f>IFERROR(_xlfn.XLOOKUP(表格1[[#This Row],[Line_No]],管道特性一覽表!A:A,管道特性一覽表!P:P,,0),"")</f>
        <v>水</v>
      </c>
      <c r="AE573" s="24" t="str" cm="1">
        <f t="array" ref="AE573">_xlfn.IFNA(_xlfn.XLOOKUP(表格1[[#This Row],[Series NO]],'依TP NO.篩選'!A:A,'依TP NO.篩選'!R:R,,0),_xlfn.XLOOKUP(VALUE(表格1[[#This Row],[Series NO]]),VALUE('依TP NO.篩選'!A:A),'依TP NO.篩選'!R:R,,0))</f>
        <v>TP-010</v>
      </c>
      <c r="AF573" s="24" t="str">
        <f>_xlfn.XLOOKUP(表格1[[#This Row],[系統]],介質清單!A:A,介質清單!B:B,,0)</f>
        <v>軟化水</v>
      </c>
      <c r="AG573" s="25"/>
      <c r="AH573" s="22" t="s">
        <v>3433</v>
      </c>
      <c r="AI573" s="24"/>
      <c r="AJ57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73" s="2" t="str" cm="1">
        <f t="array" ref="AK573">IFERROR(_xlfn.TEXTJOIN("-",TRUE,INDEX(_xlfn.TEXTSPLIT(B573,"-"),1),INDEX(_xlfn.TEXTSPLIT(B573,"-"),2),INDEX(_xlfn.TEXTSPLIT(B573,"-"),4),INDEX(_xlfn.TEXTSPLIT(B573,"-"),5)),_xlfn.TEXTJOIN("-",TRUE,_xlfn.XLOOKUP(VALUE(INDEX(_xlfn.TEXTSPLIT(B573,"-"),4)),'DN轉換表(必要)'!A:A,'DN轉換表(必要)'!B:B,,0),INDEX(_xlfn.TEXTSPLIT(B573,"-"),1),INDEX(_xlfn.TEXTSPLIT(B573,"-"),2),INDEX(_xlfn.TEXTSPLIT(B573,"-"),3),INDEX(_xlfn.TEXTSPLIT(B573,"-"),4),INDEX(_xlfn.TEXTSPLIT(B573,"-"),5)))</f>
        <v>SW-2203-AA1E-NA</v>
      </c>
      <c r="AL573" s="2" t="str">
        <f>IF(ISNUMBER(IFERROR(_xlfn.XLOOKUP(表格1[[#This Row],[Line_No]],'TEMP VALUE'!A:A,'DRAWING LIST'!A:A,,0),"")),"v","")</f>
        <v>v</v>
      </c>
      <c r="AM573" s="2" t="str">
        <f>_xlfn.XLOOKUP(表格1[[#This Row],[Series NO]], 版本控制!$A:$A, 版本控制!$E:$E, , 0, -1)</f>
        <v>啟用</v>
      </c>
    </row>
    <row r="574" spans="1:39">
      <c r="A574" s="18">
        <f>'圖號清單-114.04.25'!A574</f>
        <v>570</v>
      </c>
      <c r="B574" s="14" t="str">
        <f>_xlfn.XLOOKUP(表格1[[#This Row],[Series NO]],'圖號清單-114.04.25'!A:A,'圖號清單-114.04.25'!B:B,,0)</f>
        <v>SW-2203-40-AA1E-NA-2</v>
      </c>
      <c r="C574" s="3" t="str">
        <f>COUNTIF($AK$2:AK574, AK574) &amp; "/" &amp; COUNTIF($AK$2:$AK$3003, AK574)</f>
        <v>2/2</v>
      </c>
      <c r="D574" s="3" t="str">
        <f t="shared" si="21"/>
        <v>SW-2203-40-AA1E-NA</v>
      </c>
      <c r="E574" s="14" t="str" cm="1">
        <f t="array" ref="E574">IFERROR(_xlfn.TEXTJOIN("-",TRUE,_xlfn.XLOOKUP(VALUE(INDEX(_xlfn.TEXTSPLIT(B574,"-"),3)),'DN轉換表(必要)'!A:A,'DN轉換表(必要)'!B:B,,0),INDEX(_xlfn.TEXTSPLIT(B574,"-"),1),INDEX(_xlfn.TEXTSPLIT(B574,"-"),2),INDEX(_xlfn.TEXTSPLIT(B574,"-"),4),INDEX(_xlfn.TEXTSPLIT(B574,"-"),5)),_xlfn.TEXTJOIN("-",TRUE,_xlfn.XLOOKUP(VALUE(INDEX(_xlfn.TEXTSPLIT(B574,"-"),4)),'DN轉換表(必要)'!A:A,'DN轉換表(必要)'!B:B,,0),INDEX(_xlfn.TEXTSPLIT(B574,"-"),1),INDEX(_xlfn.TEXTSPLIT(B574,"-"),2),INDEX(_xlfn.TEXTSPLIT(B574,"-"),3),INDEX(_xlfn.TEXTSPLIT(B574,"-"),4),INDEX(_xlfn.TEXTSPLIT(B574,"-"),5)))</f>
        <v>1 1/2"-SW-2203-AA1E-NA</v>
      </c>
      <c r="F574" s="3" t="str">
        <f>IFERROR(_xlfn.XLOOKUP(_xlfn.CONCAT(表格1[[#This Row],[Series NO]],"_",SUBSTITUTE(F$1,"REV.","")),版本控制!$F:$F,版本控制!$C:$C,,0),"")</f>
        <v>04/22/'25</v>
      </c>
      <c r="G574" s="3" t="str">
        <f>IFERROR(_xlfn.XLOOKUP(_xlfn.CONCAT(表格1[[#This Row],[Series NO]],"_",SUBSTITUTE(G$1,"REV.","")),版本控制!$F:$F,版本控制!$C:$C,,0),"")</f>
        <v/>
      </c>
      <c r="H574" s="3" t="str">
        <f>IFERROR(_xlfn.XLOOKUP(_xlfn.CONCAT(表格1[[#This Row],[Series NO]],"_",SUBSTITUTE(H$1,"REV.","")),版本控制!$F:$F,版本控制!$C:$C,,0),"")</f>
        <v/>
      </c>
      <c r="I574" s="3" t="str">
        <f>IFERROR(_xlfn.XLOOKUP(_xlfn.CONCAT(表格1[[#This Row],[Series NO]],"_",SUBSTITUTE(I$1,"REV.","")),版本控制!$F:$F,版本控制!$C:$C,,0),"")</f>
        <v/>
      </c>
      <c r="J574" s="3" t="str">
        <f>IFERROR(_xlfn.XLOOKUP(_xlfn.CONCAT(表格1[[#This Row],[Series NO]],"_",SUBSTITUTE(J$1,"REV.","")),版本控制!$F:$F,版本控制!$C:$C,,0),"")</f>
        <v/>
      </c>
      <c r="K574" s="3" t="str" cm="1">
        <f t="array" ref="K574">INDEX(F$1:J$1,1,MATCH(1,1/($F574:J574&lt;&gt;"")))</f>
        <v>REV.1</v>
      </c>
      <c r="L574" s="3" t="str" cm="1">
        <f t="array" ref="L574">LOOKUP(2,1/($F574:J574&lt;&gt;""),$F574:J574)</f>
        <v>04/22/'25</v>
      </c>
      <c r="M574" s="3"/>
      <c r="N574" s="11" t="str">
        <f t="shared" si="24"/>
        <v>0570</v>
      </c>
      <c r="O574" s="28"/>
      <c r="P574" s="15"/>
      <c r="Q574" s="22" cm="1">
        <f t="array" ref="Q574">_xlfn.XLOOKUP(INDEX(_xlfn.TEXTSPLIT(表格1[[#This Row],[LINE   NUMBER]],"-"),1),'DN轉換表(必要)'!B:B,'DN轉換表(必要)'!C:C,,0)</f>
        <v>1.5</v>
      </c>
      <c r="R574" s="22" t="str" cm="1">
        <f t="array" ref="R574">IF(IFERROR(MATCH(INDEX(_xlfn.TEXTSPLIT(表格1[[#This Row],[LINE   NUMBER]],"-"),2),介質清單!I:I,0)&gt;=1,FALSE),"Trim",INDEX(_xlfn.TEXTSPLIT(表格1[[#This Row],[LINE   NUMBER]],"-"),2))</f>
        <v>SW</v>
      </c>
      <c r="S574" s="22" t="str" cm="1">
        <f t="array" ref="S57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2203</v>
      </c>
      <c r="T574" s="22" t="str" cm="1">
        <f t="array" ref="T574">IF(LEN(INDEX(_xlfn.TEXTSPLIT(表格1[[#This Row],[LINE   NUMBER]],"-"),4))=4,INDEX(_xlfn.TEXTSPLIT(表格1[[#This Row],[LINE   NUMBER]],"-"),4),IF(LEN(MID(E574,FIND("AA",E574,1),4))=4,MID(E574,FIND("AA",E574,1),4),"Wrong"))</f>
        <v>AA1E</v>
      </c>
      <c r="U574" s="22" t="str" cm="1">
        <f t="array" ref="U57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74" s="22" t="str">
        <f>_xlfn.XLOOKUP(表格1[[#This Row],[級數]],管道等级索引表!B:B,管道等级索引表!G:G,,0)</f>
        <v>TP304</v>
      </c>
      <c r="W574" s="22" t="s">
        <v>5</v>
      </c>
      <c r="X574" s="22"/>
      <c r="Y574" s="22"/>
      <c r="Z574" s="22" t="str">
        <f>_xlfn.CONCAT(表格1[[#This Row],[系統]],"-",表格1[[#This Row],[編號]])</f>
        <v>SW-2203</v>
      </c>
      <c r="AA574" s="22"/>
      <c r="AB57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4.08</v>
      </c>
      <c r="AC57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6.12</v>
      </c>
      <c r="AD574" s="24" t="str">
        <f>IFERROR(_xlfn.XLOOKUP(表格1[[#This Row],[Line_No]],管道特性一覽表!A:A,管道特性一覽表!P:P,,0),"")</f>
        <v>水</v>
      </c>
      <c r="AE574" s="24" t="str" cm="1">
        <f t="array" ref="AE574">_xlfn.IFNA(_xlfn.XLOOKUP(表格1[[#This Row],[Series NO]],'依TP NO.篩選'!A:A,'依TP NO.篩選'!R:R,,0),_xlfn.XLOOKUP(VALUE(表格1[[#This Row],[Series NO]]),VALUE('依TP NO.篩選'!A:A),'依TP NO.篩選'!R:R,,0))</f>
        <v>TP-010</v>
      </c>
      <c r="AF574" s="24" t="str">
        <f>_xlfn.XLOOKUP(表格1[[#This Row],[系統]],介質清單!A:A,介質清單!B:B,,0)</f>
        <v>軟化水</v>
      </c>
      <c r="AG574" s="25"/>
      <c r="AH574" s="22" t="s">
        <v>3433</v>
      </c>
      <c r="AI574" s="24"/>
      <c r="AJ57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74" s="2" t="str" cm="1">
        <f t="array" ref="AK574">IFERROR(_xlfn.TEXTJOIN("-",TRUE,INDEX(_xlfn.TEXTSPLIT(B574,"-"),1),INDEX(_xlfn.TEXTSPLIT(B574,"-"),2),INDEX(_xlfn.TEXTSPLIT(B574,"-"),4),INDEX(_xlfn.TEXTSPLIT(B574,"-"),5)),_xlfn.TEXTJOIN("-",TRUE,_xlfn.XLOOKUP(VALUE(INDEX(_xlfn.TEXTSPLIT(B574,"-"),4)),'DN轉換表(必要)'!A:A,'DN轉換表(必要)'!B:B,,0),INDEX(_xlfn.TEXTSPLIT(B574,"-"),1),INDEX(_xlfn.TEXTSPLIT(B574,"-"),2),INDEX(_xlfn.TEXTSPLIT(B574,"-"),3),INDEX(_xlfn.TEXTSPLIT(B574,"-"),4),INDEX(_xlfn.TEXTSPLIT(B574,"-"),5)))</f>
        <v>SW-2203-AA1E-NA</v>
      </c>
      <c r="AL574" s="2" t="str">
        <f>IF(ISNUMBER(IFERROR(_xlfn.XLOOKUP(表格1[[#This Row],[Line_No]],'TEMP VALUE'!A:A,'DRAWING LIST'!A:A,,0),"")),"v","")</f>
        <v>v</v>
      </c>
      <c r="AM574" s="2" t="str">
        <f>_xlfn.XLOOKUP(表格1[[#This Row],[Series NO]], 版本控制!$A:$A, 版本控制!$E:$E, , 0, -1)</f>
        <v>啟用</v>
      </c>
    </row>
    <row r="575" spans="1:39" hidden="1">
      <c r="A575" s="18">
        <f>'圖號清單-114.04.25'!A575</f>
        <v>571</v>
      </c>
      <c r="B575" s="14" t="str">
        <f>_xlfn.XLOOKUP(表格1[[#This Row],[Series NO]],'圖號清單-114.04.25'!A:A,'圖號清單-114.04.25'!B:B,,0)</f>
        <v>TT-1301-40-AA1B-NA</v>
      </c>
      <c r="C575" s="3" t="str">
        <f>COUNTIF($AK$2:AK575, AK575) &amp; "/" &amp; COUNTIF($AK$2:$AK$3003, AK575)</f>
        <v>1/1</v>
      </c>
      <c r="D575" s="3" t="str">
        <f t="shared" si="21"/>
        <v>TT-1301-40-AA1B-NA</v>
      </c>
      <c r="E575" s="14" t="str" cm="1">
        <f t="array" ref="E575">IFERROR(_xlfn.TEXTJOIN("-",TRUE,_xlfn.XLOOKUP(VALUE(INDEX(_xlfn.TEXTSPLIT(B575,"-"),3)),'DN轉換表(必要)'!A:A,'DN轉換表(必要)'!B:B,,0),INDEX(_xlfn.TEXTSPLIT(B575,"-"),1),INDEX(_xlfn.TEXTSPLIT(B575,"-"),2),INDEX(_xlfn.TEXTSPLIT(B575,"-"),4),INDEX(_xlfn.TEXTSPLIT(B575,"-"),5)),_xlfn.TEXTJOIN("-",TRUE,_xlfn.XLOOKUP(VALUE(INDEX(_xlfn.TEXTSPLIT(B575,"-"),4)),'DN轉換表(必要)'!A:A,'DN轉換表(必要)'!B:B,,0),INDEX(_xlfn.TEXTSPLIT(B575,"-"),1),INDEX(_xlfn.TEXTSPLIT(B575,"-"),2),INDEX(_xlfn.TEXTSPLIT(B575,"-"),3),INDEX(_xlfn.TEXTSPLIT(B575,"-"),4),INDEX(_xlfn.TEXTSPLIT(B575,"-"),5)))</f>
        <v>1 1/2"-TT-1301-AA1B-NA</v>
      </c>
      <c r="F575" s="3" t="str">
        <f>IFERROR(_xlfn.XLOOKUP(_xlfn.CONCAT(表格1[[#This Row],[Series NO]],"_",SUBSTITUTE(F$1,"REV.","")),版本控制!$F:$F,版本控制!$C:$C,,0),"")</f>
        <v>04/22/'25</v>
      </c>
      <c r="G575" s="3" t="str">
        <f>IFERROR(_xlfn.XLOOKUP(_xlfn.CONCAT(表格1[[#This Row],[Series NO]],"_",SUBSTITUTE(G$1,"REV.","")),版本控制!$F:$F,版本控制!$C:$C,,0),"")</f>
        <v>06/17/'25</v>
      </c>
      <c r="H575" s="3" t="str">
        <f>IFERROR(_xlfn.XLOOKUP(_xlfn.CONCAT(表格1[[#This Row],[Series NO]],"_",SUBSTITUTE(H$1,"REV.","")),版本控制!$F:$F,版本控制!$C:$C,,0),"")</f>
        <v/>
      </c>
      <c r="I575" s="3" t="str">
        <f>IFERROR(_xlfn.XLOOKUP(_xlfn.CONCAT(表格1[[#This Row],[Series NO]],"_",SUBSTITUTE(I$1,"REV.","")),版本控制!$F:$F,版本控制!$C:$C,,0),"")</f>
        <v/>
      </c>
      <c r="J575" s="3" t="str">
        <f>IFERROR(_xlfn.XLOOKUP(_xlfn.CONCAT(表格1[[#This Row],[Series NO]],"_",SUBSTITUTE(J$1,"REV.","")),版本控制!$F:$F,版本控制!$C:$C,,0),"")</f>
        <v/>
      </c>
      <c r="K575" s="3" t="str" cm="1">
        <f t="array" ref="K575">INDEX(F$1:J$1,1,MATCH(1,1/($F575:J575&lt;&gt;"")))</f>
        <v>REV.2</v>
      </c>
      <c r="L575" s="3" t="str" cm="1">
        <f t="array" ref="L575">LOOKUP(2,1/($F575:J575&lt;&gt;""),$F575:J575)</f>
        <v>06/17/'25</v>
      </c>
      <c r="M575" s="3"/>
      <c r="N575" s="12" t="str">
        <f t="shared" si="24"/>
        <v>0571</v>
      </c>
      <c r="O575" s="28"/>
      <c r="P575" s="15"/>
      <c r="Q575" s="22" cm="1">
        <f t="array" ref="Q575">_xlfn.XLOOKUP(INDEX(_xlfn.TEXTSPLIT(表格1[[#This Row],[LINE   NUMBER]],"-"),1),'DN轉換表(必要)'!B:B,'DN轉換表(必要)'!C:C,,0)</f>
        <v>1.5</v>
      </c>
      <c r="R575" s="22" t="str" cm="1">
        <f t="array" ref="R575">IF(IFERROR(MATCH(INDEX(_xlfn.TEXTSPLIT(表格1[[#This Row],[LINE   NUMBER]],"-"),2),介質清單!I:I,0)&gt;=1,FALSE),"Trim",INDEX(_xlfn.TEXTSPLIT(表格1[[#This Row],[LINE   NUMBER]],"-"),2))</f>
        <v>Trim</v>
      </c>
      <c r="S575" s="22" t="str" cm="1">
        <f t="array" ref="S57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TT-1301</v>
      </c>
      <c r="T575" s="22" t="str" cm="1">
        <f t="array" ref="T575">IF(LEN(INDEX(_xlfn.TEXTSPLIT(表格1[[#This Row],[LINE   NUMBER]],"-"),4))=4,INDEX(_xlfn.TEXTSPLIT(表格1[[#This Row],[LINE   NUMBER]],"-"),4),IF(LEN(MID(E575,FIND("AA",E575,1),4))=4,MID(E575,FIND("AA",E575,1),4),"Wrong"))</f>
        <v>AA1B</v>
      </c>
      <c r="U575" s="22" t="str" cm="1">
        <f t="array" ref="U57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75" s="22" t="str">
        <f>_xlfn.XLOOKUP(表格1[[#This Row],[級數]],管道等级索引表!B:B,管道等级索引表!G:G,,0)</f>
        <v>A106 Gr.B
API 5L Gr.B
SAWH</v>
      </c>
      <c r="W575" s="22" t="s">
        <v>5</v>
      </c>
      <c r="X575" s="22"/>
      <c r="Y575" s="22"/>
      <c r="Z575" s="22" t="str">
        <f>_xlfn.CONCAT(表格1[[#This Row],[系統]],"-",表格1[[#This Row],[編號]])</f>
        <v>Trim-TT-1301</v>
      </c>
      <c r="AA575" s="22"/>
      <c r="AB57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7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75" s="24" t="str">
        <f>IFERROR(_xlfn.XLOOKUP(表格1[[#This Row],[Line_No]],管道特性一覽表!A:A,管道特性一覽表!P:P,,0),"")</f>
        <v/>
      </c>
      <c r="AE575" s="24" t="str" cm="1">
        <f t="array" ref="AE575">_xlfn.IFNA(_xlfn.XLOOKUP(表格1[[#This Row],[Series NO]],'依TP NO.篩選'!A:A,'依TP NO.篩選'!R:R,,0),_xlfn.XLOOKUP(VALUE(表格1[[#This Row],[Series NO]]),VALUE('依TP NO.篩選'!A:A),'依TP NO.篩選'!R:R,,0))</f>
        <v>FG-01</v>
      </c>
      <c r="AF575" s="24" t="str">
        <f>_xlfn.XLOOKUP(表格1[[#This Row],[系統]],介質清單!A:A,介質清單!B:B,,0)</f>
        <v>Trim</v>
      </c>
      <c r="AG575" s="25" t="str">
        <f>IFERROR(_xlfn.XLOOKUP(表格1[[#This Row],[Line_No]],管道特性一覽表!A:A,管道特性一覽表!R:R,,0),"")</f>
        <v/>
      </c>
      <c r="AH575" s="22" t="s">
        <v>3433</v>
      </c>
      <c r="AI575" s="24"/>
      <c r="AJ57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75" s="2" t="str" cm="1">
        <f t="array" ref="AK575">IFERROR(_xlfn.TEXTJOIN("-",TRUE,INDEX(_xlfn.TEXTSPLIT(B575,"-"),1),INDEX(_xlfn.TEXTSPLIT(B575,"-"),2),INDEX(_xlfn.TEXTSPLIT(B575,"-"),4),INDEX(_xlfn.TEXTSPLIT(B575,"-"),5)),_xlfn.TEXTJOIN("-",TRUE,_xlfn.XLOOKUP(VALUE(INDEX(_xlfn.TEXTSPLIT(B575,"-"),4)),'DN轉換表(必要)'!A:A,'DN轉換表(必要)'!B:B,,0),INDEX(_xlfn.TEXTSPLIT(B575,"-"),1),INDEX(_xlfn.TEXTSPLIT(B575,"-"),2),INDEX(_xlfn.TEXTSPLIT(B575,"-"),3),INDEX(_xlfn.TEXTSPLIT(B575,"-"),4),INDEX(_xlfn.TEXTSPLIT(B575,"-"),5)))</f>
        <v>TT-1301-AA1B-NA</v>
      </c>
      <c r="AL575" s="2" t="str">
        <f>IF(ISNUMBER(IFERROR(_xlfn.XLOOKUP(表格1[[#This Row],[Line_No]],'TEMP VALUE'!A:A,'DRAWING LIST'!A:A,,0),"")),"v","")</f>
        <v/>
      </c>
      <c r="AM575" s="2" t="str">
        <f>_xlfn.XLOOKUP(表格1[[#This Row],[Series NO]], 版本控制!$A:$A, 版本控制!$E:$E, , 0, -1)</f>
        <v>啟用</v>
      </c>
    </row>
    <row r="576" spans="1:39" hidden="1">
      <c r="A576" s="18">
        <f>'圖號清單-114.04.25'!A576</f>
        <v>572</v>
      </c>
      <c r="B576" s="14" t="str">
        <f>_xlfn.XLOOKUP(表格1[[#This Row],[Series NO]],'圖號清單-114.04.25'!A:A,'圖號清單-114.04.25'!B:B,,0)</f>
        <v>TT-R1001-40-AA1B-NA</v>
      </c>
      <c r="C576" s="3" t="str">
        <f>COUNTIF($AK$2:AK576, AK576) &amp; "/" &amp; COUNTIF($AK$2:$AK$3003, AK576)</f>
        <v>1/1</v>
      </c>
      <c r="D576" s="3" t="str">
        <f t="shared" si="21"/>
        <v>TT-R1001-40-AA1B-NA</v>
      </c>
      <c r="E576" s="14" t="str" cm="1">
        <f t="array" ref="E576">IFERROR(_xlfn.TEXTJOIN("-",TRUE,_xlfn.XLOOKUP(VALUE(INDEX(_xlfn.TEXTSPLIT(B576,"-"),3)),'DN轉換表(必要)'!A:A,'DN轉換表(必要)'!B:B,,0),INDEX(_xlfn.TEXTSPLIT(B576,"-"),1),INDEX(_xlfn.TEXTSPLIT(B576,"-"),2),INDEX(_xlfn.TEXTSPLIT(B576,"-"),4),INDEX(_xlfn.TEXTSPLIT(B576,"-"),5)),_xlfn.TEXTJOIN("-",TRUE,_xlfn.XLOOKUP(VALUE(INDEX(_xlfn.TEXTSPLIT(B576,"-"),4)),'DN轉換表(必要)'!A:A,'DN轉換表(必要)'!B:B,,0),INDEX(_xlfn.TEXTSPLIT(B576,"-"),1),INDEX(_xlfn.TEXTSPLIT(B576,"-"),2),INDEX(_xlfn.TEXTSPLIT(B576,"-"),3),INDEX(_xlfn.TEXTSPLIT(B576,"-"),4),INDEX(_xlfn.TEXTSPLIT(B576,"-"),5)))</f>
        <v>1 1/2"-TT-R1001-AA1B-NA</v>
      </c>
      <c r="F576" s="3" t="str">
        <f>IFERROR(_xlfn.XLOOKUP(_xlfn.CONCAT(表格1[[#This Row],[Series NO]],"_",SUBSTITUTE(F$1,"REV.","")),版本控制!$F:$F,版本控制!$C:$C,,0),"")</f>
        <v>04/22/'25</v>
      </c>
      <c r="G576" s="3" t="str">
        <f>IFERROR(_xlfn.XLOOKUP(_xlfn.CONCAT(表格1[[#This Row],[Series NO]],"_",SUBSTITUTE(G$1,"REV.","")),版本控制!$F:$F,版本控制!$C:$C,,0),"")</f>
        <v/>
      </c>
      <c r="H576" s="3" t="str">
        <f>IFERROR(_xlfn.XLOOKUP(_xlfn.CONCAT(表格1[[#This Row],[Series NO]],"_",SUBSTITUTE(H$1,"REV.","")),版本控制!$F:$F,版本控制!$C:$C,,0),"")</f>
        <v/>
      </c>
      <c r="I576" s="3" t="str">
        <f>IFERROR(_xlfn.XLOOKUP(_xlfn.CONCAT(表格1[[#This Row],[Series NO]],"_",SUBSTITUTE(I$1,"REV.","")),版本控制!$F:$F,版本控制!$C:$C,,0),"")</f>
        <v/>
      </c>
      <c r="J576" s="3" t="str">
        <f>IFERROR(_xlfn.XLOOKUP(_xlfn.CONCAT(表格1[[#This Row],[Series NO]],"_",SUBSTITUTE(J$1,"REV.","")),版本控制!$F:$F,版本控制!$C:$C,,0),"")</f>
        <v/>
      </c>
      <c r="K576" s="3" t="str" cm="1">
        <f t="array" ref="K576">INDEX(F$1:J$1,1,MATCH(1,1/($F576:J576&lt;&gt;"")))</f>
        <v>REV.1</v>
      </c>
      <c r="L576" s="3" t="str" cm="1">
        <f t="array" ref="L576">LOOKUP(2,1/($F576:J576&lt;&gt;""),$F576:J576)</f>
        <v>04/22/'25</v>
      </c>
      <c r="M576" s="3"/>
      <c r="N576" s="11" t="str">
        <f t="shared" si="24"/>
        <v>0572</v>
      </c>
      <c r="O576" s="28"/>
      <c r="P576" s="15"/>
      <c r="Q576" s="22" cm="1">
        <f t="array" ref="Q576">_xlfn.XLOOKUP(INDEX(_xlfn.TEXTSPLIT(表格1[[#This Row],[LINE   NUMBER]],"-"),1),'DN轉換表(必要)'!B:B,'DN轉換表(必要)'!C:C,,0)</f>
        <v>1.5</v>
      </c>
      <c r="R576" s="22" t="str" cm="1">
        <f t="array" ref="R576">IF(IFERROR(MATCH(INDEX(_xlfn.TEXTSPLIT(表格1[[#This Row],[LINE   NUMBER]],"-"),2),介質清單!I:I,0)&gt;=1,FALSE),"Trim",INDEX(_xlfn.TEXTSPLIT(表格1[[#This Row],[LINE   NUMBER]],"-"),2))</f>
        <v>Trim</v>
      </c>
      <c r="S576" s="22" t="str" cm="1">
        <f t="array" ref="S57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TT-R1001</v>
      </c>
      <c r="T576" s="22" t="str" cm="1">
        <f t="array" ref="T576">IF(LEN(INDEX(_xlfn.TEXTSPLIT(表格1[[#This Row],[LINE   NUMBER]],"-"),4))=4,INDEX(_xlfn.TEXTSPLIT(表格1[[#This Row],[LINE   NUMBER]],"-"),4),IF(LEN(MID(E576,FIND("AA",E576,1),4))=4,MID(E576,FIND("AA",E576,1),4),"Wrong"))</f>
        <v>AA1B</v>
      </c>
      <c r="U576" s="22" t="str" cm="1">
        <f t="array" ref="U57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76" s="22" t="str">
        <f>_xlfn.XLOOKUP(表格1[[#This Row],[級數]],管道等级索引表!B:B,管道等级索引表!G:G,,0)</f>
        <v>A106 Gr.B
API 5L Gr.B
SAWH</v>
      </c>
      <c r="W576" s="22" t="s">
        <v>5</v>
      </c>
      <c r="X576" s="22"/>
      <c r="Y576" s="22"/>
      <c r="Z576" s="22" t="str">
        <f>_xlfn.CONCAT(表格1[[#This Row],[系統]],"-",表格1[[#This Row],[編號]])</f>
        <v>Trim-TT-R1001</v>
      </c>
      <c r="AA576" s="22"/>
      <c r="AB576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7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76" s="24" t="str">
        <f>IFERROR(_xlfn.XLOOKUP(表格1[[#This Row],[Line_No]],管道特性一覽表!A:A,管道特性一覽表!P:P,,0),"")</f>
        <v/>
      </c>
      <c r="AE576" s="24" t="str" cm="1">
        <f t="array" ref="AE576">_xlfn.IFNA(_xlfn.XLOOKUP(表格1[[#This Row],[Series NO]],'依TP NO.篩選'!A:A,'依TP NO.篩選'!R:R,,0),_xlfn.XLOOKUP(VALUE(表格1[[#This Row],[Series NO]]),VALUE('依TP NO.篩選'!A:A),'依TP NO.篩選'!R:R,,0))</f>
        <v>R102R1-Trim</v>
      </c>
      <c r="AF576" s="24" t="str">
        <f>_xlfn.XLOOKUP(表格1[[#This Row],[系統]],介質清單!A:A,介質清單!B:B,,0)</f>
        <v>Trim</v>
      </c>
      <c r="AG576" s="25" t="str">
        <f>IFERROR(_xlfn.XLOOKUP(表格1[[#This Row],[Line_No]],管道特性一覽表!A:A,管道特性一覽表!R:R,,0),"")</f>
        <v/>
      </c>
      <c r="AH576" s="22"/>
      <c r="AI576" s="24"/>
      <c r="AJ57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76" s="2" t="str" cm="1">
        <f t="array" ref="AK576">IFERROR(_xlfn.TEXTJOIN("-",TRUE,INDEX(_xlfn.TEXTSPLIT(B576,"-"),1),INDEX(_xlfn.TEXTSPLIT(B576,"-"),2),INDEX(_xlfn.TEXTSPLIT(B576,"-"),4),INDEX(_xlfn.TEXTSPLIT(B576,"-"),5)),_xlfn.TEXTJOIN("-",TRUE,_xlfn.XLOOKUP(VALUE(INDEX(_xlfn.TEXTSPLIT(B576,"-"),4)),'DN轉換表(必要)'!A:A,'DN轉換表(必要)'!B:B,,0),INDEX(_xlfn.TEXTSPLIT(B576,"-"),1),INDEX(_xlfn.TEXTSPLIT(B576,"-"),2),INDEX(_xlfn.TEXTSPLIT(B576,"-"),3),INDEX(_xlfn.TEXTSPLIT(B576,"-"),4),INDEX(_xlfn.TEXTSPLIT(B576,"-"),5)))</f>
        <v>TT-R1001-AA1B-NA</v>
      </c>
      <c r="AL576" s="2" t="str">
        <f>IF(ISNUMBER(IFERROR(_xlfn.XLOOKUP(表格1[[#This Row],[Line_No]],'TEMP VALUE'!A:A,'DRAWING LIST'!A:A,,0),"")),"v","")</f>
        <v/>
      </c>
      <c r="AM576" s="2" t="str">
        <f>_xlfn.XLOOKUP(表格1[[#This Row],[Series NO]], 版本控制!$A:$A, 版本控制!$E:$E, , 0, -1)</f>
        <v>啟用</v>
      </c>
    </row>
    <row r="577" spans="1:39" hidden="1">
      <c r="A577" s="18">
        <f>'圖號清單-114.04.25'!A577</f>
        <v>573</v>
      </c>
      <c r="B577" s="14" t="str">
        <f>_xlfn.XLOOKUP(表格1[[#This Row],[Series NO]],'圖號清單-114.04.25'!A:A,'圖號清單-114.04.25'!B:B,,0)</f>
        <v>TT-R1002-40-AA1E-NA</v>
      </c>
      <c r="C577" s="3" t="str">
        <f>COUNTIF($AK$2:AK577, AK577) &amp; "/" &amp; COUNTIF($AK$2:$AK$3003, AK577)</f>
        <v>1/1</v>
      </c>
      <c r="D577" s="3" t="str">
        <f t="shared" si="21"/>
        <v>TT-R1002-40-AA1E-NA</v>
      </c>
      <c r="E577" s="14" t="str" cm="1">
        <f t="array" ref="E577">IFERROR(_xlfn.TEXTJOIN("-",TRUE,_xlfn.XLOOKUP(VALUE(INDEX(_xlfn.TEXTSPLIT(B577,"-"),3)),'DN轉換表(必要)'!A:A,'DN轉換表(必要)'!B:B,,0),INDEX(_xlfn.TEXTSPLIT(B577,"-"),1),INDEX(_xlfn.TEXTSPLIT(B577,"-"),2),INDEX(_xlfn.TEXTSPLIT(B577,"-"),4),INDEX(_xlfn.TEXTSPLIT(B577,"-"),5)),_xlfn.TEXTJOIN("-",TRUE,_xlfn.XLOOKUP(VALUE(INDEX(_xlfn.TEXTSPLIT(B577,"-"),4)),'DN轉換表(必要)'!A:A,'DN轉換表(必要)'!B:B,,0),INDEX(_xlfn.TEXTSPLIT(B577,"-"),1),INDEX(_xlfn.TEXTSPLIT(B577,"-"),2),INDEX(_xlfn.TEXTSPLIT(B577,"-"),3),INDEX(_xlfn.TEXTSPLIT(B577,"-"),4),INDEX(_xlfn.TEXTSPLIT(B577,"-"),5)))</f>
        <v>1 1/2"-TT-R1002-AA1E-NA</v>
      </c>
      <c r="F577" s="3" t="str">
        <f>IFERROR(_xlfn.XLOOKUP(_xlfn.CONCAT(表格1[[#This Row],[Series NO]],"_",SUBSTITUTE(F$1,"REV.","")),版本控制!$F:$F,版本控制!$C:$C,,0),"")</f>
        <v>04/22/'25</v>
      </c>
      <c r="G577" s="3" t="str">
        <f>IFERROR(_xlfn.XLOOKUP(_xlfn.CONCAT(表格1[[#This Row],[Series NO]],"_",SUBSTITUTE(G$1,"REV.","")),版本控制!$F:$F,版本控制!$C:$C,,0),"")</f>
        <v>06/17/'25</v>
      </c>
      <c r="H577" s="3" t="str">
        <f>IFERROR(_xlfn.XLOOKUP(_xlfn.CONCAT(表格1[[#This Row],[Series NO]],"_",SUBSTITUTE(H$1,"REV.","")),版本控制!$F:$F,版本控制!$C:$C,,0),"")</f>
        <v/>
      </c>
      <c r="I577" s="3" t="str">
        <f>IFERROR(_xlfn.XLOOKUP(_xlfn.CONCAT(表格1[[#This Row],[Series NO]],"_",SUBSTITUTE(I$1,"REV.","")),版本控制!$F:$F,版本控制!$C:$C,,0),"")</f>
        <v/>
      </c>
      <c r="J577" s="3" t="str">
        <f>IFERROR(_xlfn.XLOOKUP(_xlfn.CONCAT(表格1[[#This Row],[Series NO]],"_",SUBSTITUTE(J$1,"REV.","")),版本控制!$F:$F,版本控制!$C:$C,,0),"")</f>
        <v/>
      </c>
      <c r="K577" s="3" t="str" cm="1">
        <f t="array" ref="K577">INDEX(F$1:J$1,1,MATCH(1,1/($F577:J577&lt;&gt;"")))</f>
        <v>REV.2</v>
      </c>
      <c r="L577" s="3" t="str" cm="1">
        <f t="array" ref="L577">LOOKUP(2,1/($F577:J577&lt;&gt;""),$F577:J577)</f>
        <v>06/17/'25</v>
      </c>
      <c r="M577" s="3"/>
      <c r="N577" s="12" t="str">
        <f t="shared" si="24"/>
        <v>0573</v>
      </c>
      <c r="O577" s="28"/>
      <c r="P577" s="15"/>
      <c r="Q577" s="22" cm="1">
        <f t="array" ref="Q577">_xlfn.XLOOKUP(INDEX(_xlfn.TEXTSPLIT(表格1[[#This Row],[LINE   NUMBER]],"-"),1),'DN轉換表(必要)'!B:B,'DN轉換表(必要)'!C:C,,0)</f>
        <v>1.5</v>
      </c>
      <c r="R577" s="22" t="str" cm="1">
        <f t="array" ref="R577">IF(IFERROR(MATCH(INDEX(_xlfn.TEXTSPLIT(表格1[[#This Row],[LINE   NUMBER]],"-"),2),介質清單!I:I,0)&gt;=1,FALSE),"Trim",INDEX(_xlfn.TEXTSPLIT(表格1[[#This Row],[LINE   NUMBER]],"-"),2))</f>
        <v>Trim</v>
      </c>
      <c r="S577" s="22" t="str" cm="1">
        <f t="array" ref="S57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TT-R1002</v>
      </c>
      <c r="T577" s="22" t="str" cm="1">
        <f t="array" ref="T577">IF(LEN(INDEX(_xlfn.TEXTSPLIT(表格1[[#This Row],[LINE   NUMBER]],"-"),4))=4,INDEX(_xlfn.TEXTSPLIT(表格1[[#This Row],[LINE   NUMBER]],"-"),4),IF(LEN(MID(E577,FIND("AA",E577,1),4))=4,MID(E577,FIND("AA",E577,1),4),"Wrong"))</f>
        <v>AA1E</v>
      </c>
      <c r="U577" s="22" t="str" cm="1">
        <f t="array" ref="U57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77" s="22" t="str">
        <f>_xlfn.XLOOKUP(表格1[[#This Row],[級數]],管道等级索引表!B:B,管道等级索引表!G:G,,0)</f>
        <v>TP304</v>
      </c>
      <c r="W577" s="22" t="s">
        <v>5</v>
      </c>
      <c r="X577" s="22"/>
      <c r="Y577" s="22"/>
      <c r="Z577" s="22" t="str">
        <f>_xlfn.CONCAT(表格1[[#This Row],[系統]],"-",表格1[[#This Row],[編號]])</f>
        <v>Trim-TT-R1002</v>
      </c>
      <c r="AA577" s="22"/>
      <c r="AB577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7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77" s="24" t="str">
        <f>IFERROR(_xlfn.XLOOKUP(表格1[[#This Row],[Line_No]],管道特性一覽表!A:A,管道特性一覽表!P:P,,0),"")</f>
        <v/>
      </c>
      <c r="AE577" s="24" t="str" cm="1">
        <f t="array" ref="AE577">_xlfn.IFNA(_xlfn.XLOOKUP(表格1[[#This Row],[Series NO]],'依TP NO.篩選'!A:A,'依TP NO.篩選'!R:R,,0),_xlfn.XLOOKUP(VALUE(表格1[[#This Row],[Series NO]]),VALUE('依TP NO.篩選'!A:A),'依TP NO.篩選'!R:R,,0))</f>
        <v>FG-01</v>
      </c>
      <c r="AF577" s="24" t="str">
        <f>_xlfn.XLOOKUP(表格1[[#This Row],[系統]],介質清單!A:A,介質清單!B:B,,0)</f>
        <v>Trim</v>
      </c>
      <c r="AG577" s="25" t="str">
        <f>IFERROR(_xlfn.XLOOKUP(表格1[[#This Row],[Line_No]],管道特性一覽表!A:A,管道特性一覽表!R:R,,0),"")</f>
        <v/>
      </c>
      <c r="AH577" s="22" t="s">
        <v>3433</v>
      </c>
      <c r="AI577" s="24"/>
      <c r="AJ57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77" s="2" t="str" cm="1">
        <f t="array" ref="AK577">IFERROR(_xlfn.TEXTJOIN("-",TRUE,INDEX(_xlfn.TEXTSPLIT(B577,"-"),1),INDEX(_xlfn.TEXTSPLIT(B577,"-"),2),INDEX(_xlfn.TEXTSPLIT(B577,"-"),4),INDEX(_xlfn.TEXTSPLIT(B577,"-"),5)),_xlfn.TEXTJOIN("-",TRUE,_xlfn.XLOOKUP(VALUE(INDEX(_xlfn.TEXTSPLIT(B577,"-"),4)),'DN轉換表(必要)'!A:A,'DN轉換表(必要)'!B:B,,0),INDEX(_xlfn.TEXTSPLIT(B577,"-"),1),INDEX(_xlfn.TEXTSPLIT(B577,"-"),2),INDEX(_xlfn.TEXTSPLIT(B577,"-"),3),INDEX(_xlfn.TEXTSPLIT(B577,"-"),4),INDEX(_xlfn.TEXTSPLIT(B577,"-"),5)))</f>
        <v>TT-R1002-AA1E-NA</v>
      </c>
      <c r="AL577" s="2" t="str">
        <f>IF(ISNUMBER(IFERROR(_xlfn.XLOOKUP(表格1[[#This Row],[Line_No]],'TEMP VALUE'!A:A,'DRAWING LIST'!A:A,,0),"")),"v","")</f>
        <v/>
      </c>
      <c r="AM577" s="2" t="str">
        <f>_xlfn.XLOOKUP(表格1[[#This Row],[Series NO]], 版本控制!$A:$A, 版本控制!$E:$E, , 0, -1)</f>
        <v>啟用</v>
      </c>
    </row>
    <row r="578" spans="1:39" hidden="1">
      <c r="A578" s="18">
        <f>'圖號清單-114.04.25'!A578</f>
        <v>574</v>
      </c>
      <c r="B578" s="14" t="str">
        <f>_xlfn.XLOOKUP(表格1[[#This Row],[Series NO]],'圖號清單-114.04.25'!A:A,'圖號清單-114.04.25'!B:B,,0)</f>
        <v>TT-R1003-40-AA1B-NA</v>
      </c>
      <c r="C578" s="3" t="str">
        <f>COUNTIF($AK$2:AK578, AK578) &amp; "/" &amp; COUNTIF($AK$2:$AK$3003, AK578)</f>
        <v>1/1</v>
      </c>
      <c r="D578" s="3" t="str">
        <f t="shared" si="21"/>
        <v>TT-R1003-40-AA1B-NA</v>
      </c>
      <c r="E578" s="14" t="str" cm="1">
        <f t="array" ref="E578">IFERROR(_xlfn.TEXTJOIN("-",TRUE,_xlfn.XLOOKUP(VALUE(INDEX(_xlfn.TEXTSPLIT(B578,"-"),3)),'DN轉換表(必要)'!A:A,'DN轉換表(必要)'!B:B,,0),INDEX(_xlfn.TEXTSPLIT(B578,"-"),1),INDEX(_xlfn.TEXTSPLIT(B578,"-"),2),INDEX(_xlfn.TEXTSPLIT(B578,"-"),4),INDEX(_xlfn.TEXTSPLIT(B578,"-"),5)),_xlfn.TEXTJOIN("-",TRUE,_xlfn.XLOOKUP(VALUE(INDEX(_xlfn.TEXTSPLIT(B578,"-"),4)),'DN轉換表(必要)'!A:A,'DN轉換表(必要)'!B:B,,0),INDEX(_xlfn.TEXTSPLIT(B578,"-"),1),INDEX(_xlfn.TEXTSPLIT(B578,"-"),2),INDEX(_xlfn.TEXTSPLIT(B578,"-"),3),INDEX(_xlfn.TEXTSPLIT(B578,"-"),4),INDEX(_xlfn.TEXTSPLIT(B578,"-"),5)))</f>
        <v>1 1/2"-TT-R1003-AA1B-NA</v>
      </c>
      <c r="F578" s="3" t="str">
        <f>IFERROR(_xlfn.XLOOKUP(_xlfn.CONCAT(表格1[[#This Row],[Series NO]],"_",SUBSTITUTE(F$1,"REV.","")),版本控制!$F:$F,版本控制!$C:$C,,0),"")</f>
        <v>04/22/'25</v>
      </c>
      <c r="G578" s="3" t="str">
        <f>IFERROR(_xlfn.XLOOKUP(_xlfn.CONCAT(表格1[[#This Row],[Series NO]],"_",SUBSTITUTE(G$1,"REV.","")),版本控制!$F:$F,版本控制!$C:$C,,0),"")</f>
        <v/>
      </c>
      <c r="H578" s="3" t="str">
        <f>IFERROR(_xlfn.XLOOKUP(_xlfn.CONCAT(表格1[[#This Row],[Series NO]],"_",SUBSTITUTE(H$1,"REV.","")),版本控制!$F:$F,版本控制!$C:$C,,0),"")</f>
        <v/>
      </c>
      <c r="I578" s="3" t="str">
        <f>IFERROR(_xlfn.XLOOKUP(_xlfn.CONCAT(表格1[[#This Row],[Series NO]],"_",SUBSTITUTE(I$1,"REV.","")),版本控制!$F:$F,版本控制!$C:$C,,0),"")</f>
        <v/>
      </c>
      <c r="J578" s="3" t="str">
        <f>IFERROR(_xlfn.XLOOKUP(_xlfn.CONCAT(表格1[[#This Row],[Series NO]],"_",SUBSTITUTE(J$1,"REV.","")),版本控制!$F:$F,版本控制!$C:$C,,0),"")</f>
        <v/>
      </c>
      <c r="K578" s="3" t="str" cm="1">
        <f t="array" ref="K578">INDEX(F$1:J$1,1,MATCH(1,1/($F578:J578&lt;&gt;"")))</f>
        <v>REV.1</v>
      </c>
      <c r="L578" s="3" t="str" cm="1">
        <f t="array" ref="L578">LOOKUP(2,1/($F578:J578&lt;&gt;""),$F578:J578)</f>
        <v>04/22/'25</v>
      </c>
      <c r="M578" s="3"/>
      <c r="N578" s="11" t="str">
        <f t="shared" si="24"/>
        <v>0574</v>
      </c>
      <c r="O578" s="28"/>
      <c r="P578" s="15"/>
      <c r="Q578" s="22" cm="1">
        <f t="array" ref="Q578">_xlfn.XLOOKUP(INDEX(_xlfn.TEXTSPLIT(表格1[[#This Row],[LINE   NUMBER]],"-"),1),'DN轉換表(必要)'!B:B,'DN轉換表(必要)'!C:C,,0)</f>
        <v>1.5</v>
      </c>
      <c r="R578" s="22" t="str" cm="1">
        <f t="array" ref="R578">IF(IFERROR(MATCH(INDEX(_xlfn.TEXTSPLIT(表格1[[#This Row],[LINE   NUMBER]],"-"),2),介質清單!I:I,0)&gt;=1,FALSE),"Trim",INDEX(_xlfn.TEXTSPLIT(表格1[[#This Row],[LINE   NUMBER]],"-"),2))</f>
        <v>Trim</v>
      </c>
      <c r="S578" s="22" t="str" cm="1">
        <f t="array" ref="S57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TT-R1003</v>
      </c>
      <c r="T578" s="22" t="str" cm="1">
        <f t="array" ref="T578">IF(LEN(INDEX(_xlfn.TEXTSPLIT(表格1[[#This Row],[LINE   NUMBER]],"-"),4))=4,INDEX(_xlfn.TEXTSPLIT(表格1[[#This Row],[LINE   NUMBER]],"-"),4),IF(LEN(MID(E578,FIND("AA",E578,1),4))=4,MID(E578,FIND("AA",E578,1),4),"Wrong"))</f>
        <v>AA1B</v>
      </c>
      <c r="U578" s="22" t="str" cm="1">
        <f t="array" ref="U57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78" s="22" t="str">
        <f>_xlfn.XLOOKUP(表格1[[#This Row],[級數]],管道等级索引表!B:B,管道等级索引表!G:G,,0)</f>
        <v>A106 Gr.B
API 5L Gr.B
SAWH</v>
      </c>
      <c r="W578" s="22" t="s">
        <v>5</v>
      </c>
      <c r="X578" s="22"/>
      <c r="Y578" s="22"/>
      <c r="Z578" s="22" t="str">
        <f>_xlfn.CONCAT(表格1[[#This Row],[系統]],"-",表格1[[#This Row],[編號]])</f>
        <v>Trim-TT-R1003</v>
      </c>
      <c r="AA578" s="22"/>
      <c r="AB578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7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78" s="24" t="str">
        <f>IFERROR(_xlfn.XLOOKUP(表格1[[#This Row],[Line_No]],管道特性一覽表!A:A,管道特性一覽表!P:P,,0),"")</f>
        <v/>
      </c>
      <c r="AE578" s="24" t="str" cm="1">
        <f t="array" ref="AE578">_xlfn.IFNA(_xlfn.XLOOKUP(表格1[[#This Row],[Series NO]],'依TP NO.篩選'!A:A,'依TP NO.篩選'!R:R,,0),_xlfn.XLOOKUP(VALUE(表格1[[#This Row],[Series NO]]),VALUE('依TP NO.篩選'!A:A),'依TP NO.篩選'!R:R,,0))</f>
        <v>R104V1-Trim</v>
      </c>
      <c r="AF578" s="24" t="str">
        <f>_xlfn.XLOOKUP(表格1[[#This Row],[系統]],介質清單!A:A,介質清單!B:B,,0)</f>
        <v>Trim</v>
      </c>
      <c r="AG578" s="25" t="str">
        <f>IFERROR(_xlfn.XLOOKUP(表格1[[#This Row],[Line_No]],管道特性一覽表!A:A,管道特性一覽表!R:R,,0),"")</f>
        <v/>
      </c>
      <c r="AH578" s="22"/>
      <c r="AI578" s="24"/>
      <c r="AJ57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78" s="2" t="str" cm="1">
        <f t="array" ref="AK578">IFERROR(_xlfn.TEXTJOIN("-",TRUE,INDEX(_xlfn.TEXTSPLIT(B578,"-"),1),INDEX(_xlfn.TEXTSPLIT(B578,"-"),2),INDEX(_xlfn.TEXTSPLIT(B578,"-"),4),INDEX(_xlfn.TEXTSPLIT(B578,"-"),5)),_xlfn.TEXTJOIN("-",TRUE,_xlfn.XLOOKUP(VALUE(INDEX(_xlfn.TEXTSPLIT(B578,"-"),4)),'DN轉換表(必要)'!A:A,'DN轉換表(必要)'!B:B,,0),INDEX(_xlfn.TEXTSPLIT(B578,"-"),1),INDEX(_xlfn.TEXTSPLIT(B578,"-"),2),INDEX(_xlfn.TEXTSPLIT(B578,"-"),3),INDEX(_xlfn.TEXTSPLIT(B578,"-"),4),INDEX(_xlfn.TEXTSPLIT(B578,"-"),5)))</f>
        <v>TT-R1003-AA1B-NA</v>
      </c>
      <c r="AL578" s="2" t="str">
        <f>IF(ISNUMBER(IFERROR(_xlfn.XLOOKUP(表格1[[#This Row],[Line_No]],'TEMP VALUE'!A:A,'DRAWING LIST'!A:A,,0),"")),"v","")</f>
        <v/>
      </c>
      <c r="AM578" s="2" t="str">
        <f>_xlfn.XLOOKUP(表格1[[#This Row],[Series NO]], 版本控制!$A:$A, 版本控制!$E:$E, , 0, -1)</f>
        <v>啟用</v>
      </c>
    </row>
    <row r="579" spans="1:39" hidden="1">
      <c r="A579" s="18">
        <f>'圖號清單-114.04.25'!A579</f>
        <v>575</v>
      </c>
      <c r="B579" s="14" t="str">
        <f>_xlfn.XLOOKUP(表格1[[#This Row],[Series NO]],'圖號清單-114.04.25'!A:A,'圖號清單-114.04.25'!B:B,,0)</f>
        <v>TT-R1004-40-AA1E-NA</v>
      </c>
      <c r="C579" s="3" t="str">
        <f>COUNTIF($AK$2:AK579, AK579) &amp; "/" &amp; COUNTIF($AK$2:$AK$3003, AK579)</f>
        <v>1/1</v>
      </c>
      <c r="D579" s="3" t="str">
        <f t="shared" si="21"/>
        <v>TT-R1004-40-AA1E-NA</v>
      </c>
      <c r="E579" s="14" t="str" cm="1">
        <f t="array" ref="E579">IFERROR(_xlfn.TEXTJOIN("-",TRUE,_xlfn.XLOOKUP(VALUE(INDEX(_xlfn.TEXTSPLIT(B579,"-"),3)),'DN轉換表(必要)'!A:A,'DN轉換表(必要)'!B:B,,0),INDEX(_xlfn.TEXTSPLIT(B579,"-"),1),INDEX(_xlfn.TEXTSPLIT(B579,"-"),2),INDEX(_xlfn.TEXTSPLIT(B579,"-"),4),INDEX(_xlfn.TEXTSPLIT(B579,"-"),5)),_xlfn.TEXTJOIN("-",TRUE,_xlfn.XLOOKUP(VALUE(INDEX(_xlfn.TEXTSPLIT(B579,"-"),4)),'DN轉換表(必要)'!A:A,'DN轉換表(必要)'!B:B,,0),INDEX(_xlfn.TEXTSPLIT(B579,"-"),1),INDEX(_xlfn.TEXTSPLIT(B579,"-"),2),INDEX(_xlfn.TEXTSPLIT(B579,"-"),3),INDEX(_xlfn.TEXTSPLIT(B579,"-"),4),INDEX(_xlfn.TEXTSPLIT(B579,"-"),5)))</f>
        <v>1 1/2"-TT-R1004-AA1E-NA</v>
      </c>
      <c r="F579" s="3" t="str">
        <f>IFERROR(_xlfn.XLOOKUP(_xlfn.CONCAT(表格1[[#This Row],[Series NO]],"_",SUBSTITUTE(F$1,"REV.","")),版本控制!$F:$F,版本控制!$C:$C,,0),"")</f>
        <v>04/22/'25</v>
      </c>
      <c r="G579" s="3" t="str">
        <f>IFERROR(_xlfn.XLOOKUP(_xlfn.CONCAT(表格1[[#This Row],[Series NO]],"_",SUBSTITUTE(G$1,"REV.","")),版本控制!$F:$F,版本控制!$C:$C,,0),"")</f>
        <v/>
      </c>
      <c r="H579" s="3" t="str">
        <f>IFERROR(_xlfn.XLOOKUP(_xlfn.CONCAT(表格1[[#This Row],[Series NO]],"_",SUBSTITUTE(H$1,"REV.","")),版本控制!$F:$F,版本控制!$C:$C,,0),"")</f>
        <v/>
      </c>
      <c r="I579" s="3" t="str">
        <f>IFERROR(_xlfn.XLOOKUP(_xlfn.CONCAT(表格1[[#This Row],[Series NO]],"_",SUBSTITUTE(I$1,"REV.","")),版本控制!$F:$F,版本控制!$C:$C,,0),"")</f>
        <v/>
      </c>
      <c r="J579" s="3" t="str">
        <f>IFERROR(_xlfn.XLOOKUP(_xlfn.CONCAT(表格1[[#This Row],[Series NO]],"_",SUBSTITUTE(J$1,"REV.","")),版本控制!$F:$F,版本控制!$C:$C,,0),"")</f>
        <v/>
      </c>
      <c r="K579" s="3" t="str" cm="1">
        <f t="array" ref="K579">INDEX(F$1:J$1,1,MATCH(1,1/($F579:J579&lt;&gt;"")))</f>
        <v>REV.1</v>
      </c>
      <c r="L579" s="3" t="str" cm="1">
        <f t="array" ref="L579">LOOKUP(2,1/($F579:J579&lt;&gt;""),$F579:J579)</f>
        <v>04/22/'25</v>
      </c>
      <c r="M579" s="3"/>
      <c r="N579" s="3" t="str">
        <f t="shared" si="24"/>
        <v>0575</v>
      </c>
      <c r="O579" s="28"/>
      <c r="P579" s="15"/>
      <c r="Q579" s="22" cm="1">
        <f t="array" ref="Q579">_xlfn.XLOOKUP(INDEX(_xlfn.TEXTSPLIT(表格1[[#This Row],[LINE   NUMBER]],"-"),1),'DN轉換表(必要)'!B:B,'DN轉換表(必要)'!C:C,,0)</f>
        <v>1.5</v>
      </c>
      <c r="R579" s="22" t="str" cm="1">
        <f t="array" ref="R579">IF(IFERROR(MATCH(INDEX(_xlfn.TEXTSPLIT(表格1[[#This Row],[LINE   NUMBER]],"-"),2),介質清單!I:I,0)&gt;=1,FALSE),"Trim",INDEX(_xlfn.TEXTSPLIT(表格1[[#This Row],[LINE   NUMBER]],"-"),2))</f>
        <v>Trim</v>
      </c>
      <c r="S579" s="22" t="str" cm="1">
        <f t="array" ref="S57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TT-R1004</v>
      </c>
      <c r="T579" s="22" t="str" cm="1">
        <f t="array" ref="T579">IF(LEN(INDEX(_xlfn.TEXTSPLIT(表格1[[#This Row],[LINE   NUMBER]],"-"),4))=4,INDEX(_xlfn.TEXTSPLIT(表格1[[#This Row],[LINE   NUMBER]],"-"),4),IF(LEN(MID(E579,FIND("AA",E579,1),4))=4,MID(E579,FIND("AA",E579,1),4),"Wrong"))</f>
        <v>AA1E</v>
      </c>
      <c r="U579" s="22" t="str" cm="1">
        <f t="array" ref="U57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79" s="22" t="str">
        <f>_xlfn.XLOOKUP(表格1[[#This Row],[級數]],管道等级索引表!B:B,管道等级索引表!G:G,,0)</f>
        <v>TP304</v>
      </c>
      <c r="W579" s="22" t="s">
        <v>5</v>
      </c>
      <c r="X579" s="22"/>
      <c r="Y579" s="22"/>
      <c r="Z579" s="22" t="str">
        <f>_xlfn.CONCAT(表格1[[#This Row],[系統]],"-",表格1[[#This Row],[編號]])</f>
        <v>Trim-TT-R1004</v>
      </c>
      <c r="AA579" s="22"/>
      <c r="AB57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7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79" s="24" t="str">
        <f>IFERROR(_xlfn.XLOOKUP(表格1[[#This Row],[Line_No]],管道特性一覽表!A:A,管道特性一覽表!P:P,,0),"")</f>
        <v/>
      </c>
      <c r="AE579" s="24" t="str" cm="1">
        <f t="array" ref="AE579">_xlfn.IFNA(_xlfn.XLOOKUP(表格1[[#This Row],[Series NO]],'依TP NO.篩選'!A:A,'依TP NO.篩選'!R:R,,0),_xlfn.XLOOKUP(VALUE(表格1[[#This Row],[Series NO]]),VALUE('依TP NO.篩選'!A:A),'依TP NO.篩選'!R:R,,0))</f>
        <v>R104V1-Trim</v>
      </c>
      <c r="AF579" s="24" t="str">
        <f>_xlfn.XLOOKUP(表格1[[#This Row],[系統]],介質清單!A:A,介質清單!B:B,,0)</f>
        <v>Trim</v>
      </c>
      <c r="AG579" s="25" t="str">
        <f>IFERROR(_xlfn.XLOOKUP(表格1[[#This Row],[Line_No]],管道特性一覽表!A:A,管道特性一覽表!R:R,,0),"")</f>
        <v/>
      </c>
      <c r="AH579" s="22"/>
      <c r="AI579" s="24"/>
      <c r="AJ57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79" s="2" t="str" cm="1">
        <f t="array" ref="AK579">IFERROR(_xlfn.TEXTJOIN("-",TRUE,INDEX(_xlfn.TEXTSPLIT(B579,"-"),1),INDEX(_xlfn.TEXTSPLIT(B579,"-"),2),INDEX(_xlfn.TEXTSPLIT(B579,"-"),4),INDEX(_xlfn.TEXTSPLIT(B579,"-"),5)),_xlfn.TEXTJOIN("-",TRUE,_xlfn.XLOOKUP(VALUE(INDEX(_xlfn.TEXTSPLIT(B579,"-"),4)),'DN轉換表(必要)'!A:A,'DN轉換表(必要)'!B:B,,0),INDEX(_xlfn.TEXTSPLIT(B579,"-"),1),INDEX(_xlfn.TEXTSPLIT(B579,"-"),2),INDEX(_xlfn.TEXTSPLIT(B579,"-"),3),INDEX(_xlfn.TEXTSPLIT(B579,"-"),4),INDEX(_xlfn.TEXTSPLIT(B579,"-"),5)))</f>
        <v>TT-R1004-AA1E-NA</v>
      </c>
      <c r="AL579" s="2" t="str">
        <f>IF(ISNUMBER(IFERROR(_xlfn.XLOOKUP(表格1[[#This Row],[Line_No]],'TEMP VALUE'!A:A,'DRAWING LIST'!A:A,,0),"")),"v","")</f>
        <v/>
      </c>
      <c r="AM579" s="2" t="str">
        <f>_xlfn.XLOOKUP(表格1[[#This Row],[Series NO]], 版本控制!$A:$A, 版本控制!$E:$E, , 0, -1)</f>
        <v>啟用</v>
      </c>
    </row>
    <row r="580" spans="1:39" hidden="1">
      <c r="A580" s="18">
        <f>'圖號清單-114.04.25'!A580</f>
        <v>576</v>
      </c>
      <c r="B580" s="14" t="str">
        <f>_xlfn.XLOOKUP(表格1[[#This Row],[Series NO]],'圖號清單-114.04.25'!A:A,'圖號清單-114.04.25'!B:B,,0)</f>
        <v>TT-R1005-40-AA1E-NA</v>
      </c>
      <c r="C580" s="3" t="str">
        <f>COUNTIF($AK$2:AK580, AK580) &amp; "/" &amp; COUNTIF($AK$2:$AK$3003, AK580)</f>
        <v>1/1</v>
      </c>
      <c r="D580" s="3" t="str">
        <f t="shared" ref="D580:D643" si="25">_xlfn.TEXTJOIN("-",TRUE,INDEX(_xlfn.TEXTSPLIT(B580,"-"),1),INDEX(_xlfn.TEXTSPLIT(B580,"-"),2),INDEX(_xlfn.TEXTSPLIT(B580,"-"),3),INDEX(_xlfn.TEXTSPLIT(B580,"-"),4),INDEX(_xlfn.TEXTSPLIT(B580,"-"),5))</f>
        <v>TT-R1005-40-AA1E-NA</v>
      </c>
      <c r="E580" s="14" t="str" cm="1">
        <f t="array" ref="E580">IFERROR(_xlfn.TEXTJOIN("-",TRUE,_xlfn.XLOOKUP(VALUE(INDEX(_xlfn.TEXTSPLIT(B580,"-"),3)),'DN轉換表(必要)'!A:A,'DN轉換表(必要)'!B:B,,0),INDEX(_xlfn.TEXTSPLIT(B580,"-"),1),INDEX(_xlfn.TEXTSPLIT(B580,"-"),2),INDEX(_xlfn.TEXTSPLIT(B580,"-"),4),INDEX(_xlfn.TEXTSPLIT(B580,"-"),5)),_xlfn.TEXTJOIN("-",TRUE,_xlfn.XLOOKUP(VALUE(INDEX(_xlfn.TEXTSPLIT(B580,"-"),4)),'DN轉換表(必要)'!A:A,'DN轉換表(必要)'!B:B,,0),INDEX(_xlfn.TEXTSPLIT(B580,"-"),1),INDEX(_xlfn.TEXTSPLIT(B580,"-"),2),INDEX(_xlfn.TEXTSPLIT(B580,"-"),3),INDEX(_xlfn.TEXTSPLIT(B580,"-"),4),INDEX(_xlfn.TEXTSPLIT(B580,"-"),5)))</f>
        <v>1 1/2"-TT-R1005-AA1E-NA</v>
      </c>
      <c r="F580" s="3" t="str">
        <f>IFERROR(_xlfn.XLOOKUP(_xlfn.CONCAT(表格1[[#This Row],[Series NO]],"_",SUBSTITUTE(F$1,"REV.","")),版本控制!$F:$F,版本控制!$C:$C,,0),"")</f>
        <v>04/22/'25</v>
      </c>
      <c r="G580" s="3" t="str">
        <f>IFERROR(_xlfn.XLOOKUP(_xlfn.CONCAT(表格1[[#This Row],[Series NO]],"_",SUBSTITUTE(G$1,"REV.","")),版本控制!$F:$F,版本控制!$C:$C,,0),"")</f>
        <v/>
      </c>
      <c r="H580" s="3" t="str">
        <f>IFERROR(_xlfn.XLOOKUP(_xlfn.CONCAT(表格1[[#This Row],[Series NO]],"_",SUBSTITUTE(H$1,"REV.","")),版本控制!$F:$F,版本控制!$C:$C,,0),"")</f>
        <v/>
      </c>
      <c r="I580" s="3" t="str">
        <f>IFERROR(_xlfn.XLOOKUP(_xlfn.CONCAT(表格1[[#This Row],[Series NO]],"_",SUBSTITUTE(I$1,"REV.","")),版本控制!$F:$F,版本控制!$C:$C,,0),"")</f>
        <v/>
      </c>
      <c r="J580" s="3" t="str">
        <f>IFERROR(_xlfn.XLOOKUP(_xlfn.CONCAT(表格1[[#This Row],[Series NO]],"_",SUBSTITUTE(J$1,"REV.","")),版本控制!$F:$F,版本控制!$C:$C,,0),"")</f>
        <v/>
      </c>
      <c r="K580" s="3" t="str" cm="1">
        <f t="array" ref="K580">INDEX(F$1:J$1,1,MATCH(1,1/($F580:J580&lt;&gt;"")))</f>
        <v>REV.1</v>
      </c>
      <c r="L580" s="3" t="str" cm="1">
        <f t="array" ref="L580">LOOKUP(2,1/($F580:J580&lt;&gt;""),$F580:J580)</f>
        <v>04/22/'25</v>
      </c>
      <c r="M580" s="3"/>
      <c r="N580" s="3" t="str">
        <f t="shared" si="24"/>
        <v>0576</v>
      </c>
      <c r="O580" s="28"/>
      <c r="P580" s="15"/>
      <c r="Q580" s="22" cm="1">
        <f t="array" ref="Q580">_xlfn.XLOOKUP(INDEX(_xlfn.TEXTSPLIT(表格1[[#This Row],[LINE   NUMBER]],"-"),1),'DN轉換表(必要)'!B:B,'DN轉換表(必要)'!C:C,,0)</f>
        <v>1.5</v>
      </c>
      <c r="R580" s="22" t="str" cm="1">
        <f t="array" ref="R580">IF(IFERROR(MATCH(INDEX(_xlfn.TEXTSPLIT(表格1[[#This Row],[LINE   NUMBER]],"-"),2),介質清單!I:I,0)&gt;=1,FALSE),"Trim",INDEX(_xlfn.TEXTSPLIT(表格1[[#This Row],[LINE   NUMBER]],"-"),2))</f>
        <v>Trim</v>
      </c>
      <c r="S580" s="22" t="str" cm="1">
        <f t="array" ref="S58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TT-R1005</v>
      </c>
      <c r="T580" s="22" t="str" cm="1">
        <f t="array" ref="T580">IF(LEN(INDEX(_xlfn.TEXTSPLIT(表格1[[#This Row],[LINE   NUMBER]],"-"),4))=4,INDEX(_xlfn.TEXTSPLIT(表格1[[#This Row],[LINE   NUMBER]],"-"),4),IF(LEN(MID(E580,FIND("AA",E580,1),4))=4,MID(E580,FIND("AA",E580,1),4),"Wrong"))</f>
        <v>AA1E</v>
      </c>
      <c r="U580" s="22" t="str" cm="1">
        <f t="array" ref="U58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80" s="22" t="str">
        <f>_xlfn.XLOOKUP(表格1[[#This Row],[級數]],管道等级索引表!B:B,管道等级索引表!G:G,,0)</f>
        <v>TP304</v>
      </c>
      <c r="W580" s="22" t="s">
        <v>5</v>
      </c>
      <c r="X580" s="22"/>
      <c r="Y580" s="22"/>
      <c r="Z580" s="22" t="str">
        <f>_xlfn.CONCAT(表格1[[#This Row],[系統]],"-",表格1[[#This Row],[編號]])</f>
        <v>Trim-TT-R1005</v>
      </c>
      <c r="AA580" s="22"/>
      <c r="AB58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8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80" s="24" t="str">
        <f>IFERROR(_xlfn.XLOOKUP(表格1[[#This Row],[Line_No]],管道特性一覽表!A:A,管道特性一覽表!P:P,,0),"")</f>
        <v/>
      </c>
      <c r="AE580" s="24" t="str" cm="1">
        <f t="array" ref="AE580">_xlfn.IFNA(_xlfn.XLOOKUP(表格1[[#This Row],[Series NO]],'依TP NO.篩選'!A:A,'依TP NO.篩選'!R:R,,0),_xlfn.XLOOKUP(VALUE(表格1[[#This Row],[Series NO]]),VALUE('依TP NO.篩選'!A:A),'依TP NO.篩選'!R:R,,0))</f>
        <v>R104V2-Trim</v>
      </c>
      <c r="AF580" s="24" t="str">
        <f>_xlfn.XLOOKUP(表格1[[#This Row],[系統]],介質清單!A:A,介質清單!B:B,,0)</f>
        <v>Trim</v>
      </c>
      <c r="AG580" s="25" t="str">
        <f>IFERROR(_xlfn.XLOOKUP(表格1[[#This Row],[Line_No]],管道特性一覽表!A:A,管道特性一覽表!R:R,,0),"")</f>
        <v/>
      </c>
      <c r="AH580" s="22"/>
      <c r="AI580" s="24"/>
      <c r="AJ58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80" s="2" t="str" cm="1">
        <f t="array" ref="AK580">IFERROR(_xlfn.TEXTJOIN("-",TRUE,INDEX(_xlfn.TEXTSPLIT(B580,"-"),1),INDEX(_xlfn.TEXTSPLIT(B580,"-"),2),INDEX(_xlfn.TEXTSPLIT(B580,"-"),4),INDEX(_xlfn.TEXTSPLIT(B580,"-"),5)),_xlfn.TEXTJOIN("-",TRUE,_xlfn.XLOOKUP(VALUE(INDEX(_xlfn.TEXTSPLIT(B580,"-"),4)),'DN轉換表(必要)'!A:A,'DN轉換表(必要)'!B:B,,0),INDEX(_xlfn.TEXTSPLIT(B580,"-"),1),INDEX(_xlfn.TEXTSPLIT(B580,"-"),2),INDEX(_xlfn.TEXTSPLIT(B580,"-"),3),INDEX(_xlfn.TEXTSPLIT(B580,"-"),4),INDEX(_xlfn.TEXTSPLIT(B580,"-"),5)))</f>
        <v>TT-R1005-AA1E-NA</v>
      </c>
      <c r="AL580" s="2" t="str">
        <f>IF(ISNUMBER(IFERROR(_xlfn.XLOOKUP(表格1[[#This Row],[Line_No]],'TEMP VALUE'!A:A,'DRAWING LIST'!A:A,,0),"")),"v","")</f>
        <v/>
      </c>
      <c r="AM580" s="2" t="str">
        <f>_xlfn.XLOOKUP(表格1[[#This Row],[Series NO]], 版本控制!$A:$A, 版本控制!$E:$E, , 0, -1)</f>
        <v>啟用</v>
      </c>
    </row>
    <row r="581" spans="1:39" hidden="1">
      <c r="A581" s="18">
        <f>'圖號清單-114.04.25'!A581</f>
        <v>577</v>
      </c>
      <c r="B581" s="14" t="str">
        <f>_xlfn.XLOOKUP(表格1[[#This Row],[Series NO]],'圖號清單-114.04.25'!A:A,'圖號清單-114.04.25'!B:B,,0)</f>
        <v>TT-R1006-40-AA1E-NA</v>
      </c>
      <c r="C581" s="3" t="str">
        <f>COUNTIF($AK$2:AK581, AK581) &amp; "/" &amp; COUNTIF($AK$2:$AK$3003, AK581)</f>
        <v>1/1</v>
      </c>
      <c r="D581" s="3" t="str">
        <f t="shared" si="25"/>
        <v>TT-R1006-40-AA1E-NA</v>
      </c>
      <c r="E581" s="14" t="str" cm="1">
        <f t="array" ref="E581">IFERROR(_xlfn.TEXTJOIN("-",TRUE,_xlfn.XLOOKUP(VALUE(INDEX(_xlfn.TEXTSPLIT(B581,"-"),3)),'DN轉換表(必要)'!A:A,'DN轉換表(必要)'!B:B,,0),INDEX(_xlfn.TEXTSPLIT(B581,"-"),1),INDEX(_xlfn.TEXTSPLIT(B581,"-"),2),INDEX(_xlfn.TEXTSPLIT(B581,"-"),4),INDEX(_xlfn.TEXTSPLIT(B581,"-"),5)),_xlfn.TEXTJOIN("-",TRUE,_xlfn.XLOOKUP(VALUE(INDEX(_xlfn.TEXTSPLIT(B581,"-"),4)),'DN轉換表(必要)'!A:A,'DN轉換表(必要)'!B:B,,0),INDEX(_xlfn.TEXTSPLIT(B581,"-"),1),INDEX(_xlfn.TEXTSPLIT(B581,"-"),2),INDEX(_xlfn.TEXTSPLIT(B581,"-"),3),INDEX(_xlfn.TEXTSPLIT(B581,"-"),4),INDEX(_xlfn.TEXTSPLIT(B581,"-"),5)))</f>
        <v>1 1/2"-TT-R1006-AA1E-NA</v>
      </c>
      <c r="F581" s="3" t="str">
        <f>IFERROR(_xlfn.XLOOKUP(_xlfn.CONCAT(表格1[[#This Row],[Series NO]],"_",SUBSTITUTE(F$1,"REV.","")),版本控制!$F:$F,版本控制!$C:$C,,0),"")</f>
        <v>04/22/'25</v>
      </c>
      <c r="G581" s="3" t="str">
        <f>IFERROR(_xlfn.XLOOKUP(_xlfn.CONCAT(表格1[[#This Row],[Series NO]],"_",SUBSTITUTE(G$1,"REV.","")),版本控制!$F:$F,版本控制!$C:$C,,0),"")</f>
        <v/>
      </c>
      <c r="H581" s="3" t="str">
        <f>IFERROR(_xlfn.XLOOKUP(_xlfn.CONCAT(表格1[[#This Row],[Series NO]],"_",SUBSTITUTE(H$1,"REV.","")),版本控制!$F:$F,版本控制!$C:$C,,0),"")</f>
        <v/>
      </c>
      <c r="I581" s="3" t="str">
        <f>IFERROR(_xlfn.XLOOKUP(_xlfn.CONCAT(表格1[[#This Row],[Series NO]],"_",SUBSTITUTE(I$1,"REV.","")),版本控制!$F:$F,版本控制!$C:$C,,0),"")</f>
        <v/>
      </c>
      <c r="J581" s="3" t="str">
        <f>IFERROR(_xlfn.XLOOKUP(_xlfn.CONCAT(表格1[[#This Row],[Series NO]],"_",SUBSTITUTE(J$1,"REV.","")),版本控制!$F:$F,版本控制!$C:$C,,0),"")</f>
        <v/>
      </c>
      <c r="K581" s="3" t="str" cm="1">
        <f t="array" ref="K581">INDEX(F$1:J$1,1,MATCH(1,1/($F581:J581&lt;&gt;"")))</f>
        <v>REV.1</v>
      </c>
      <c r="L581" s="3" t="str" cm="1">
        <f t="array" ref="L581">LOOKUP(2,1/($F581:J581&lt;&gt;""),$F581:J581)</f>
        <v>04/22/'25</v>
      </c>
      <c r="M581" s="3"/>
      <c r="N581" s="11" t="str">
        <f t="shared" si="24"/>
        <v>0577</v>
      </c>
      <c r="O581" s="28"/>
      <c r="P581" s="15"/>
      <c r="Q581" s="22" cm="1">
        <f t="array" ref="Q581">_xlfn.XLOOKUP(INDEX(_xlfn.TEXTSPLIT(表格1[[#This Row],[LINE   NUMBER]],"-"),1),'DN轉換表(必要)'!B:B,'DN轉換表(必要)'!C:C,,0)</f>
        <v>1.5</v>
      </c>
      <c r="R581" s="22" t="str" cm="1">
        <f t="array" ref="R581">IF(IFERROR(MATCH(INDEX(_xlfn.TEXTSPLIT(表格1[[#This Row],[LINE   NUMBER]],"-"),2),介質清單!I:I,0)&gt;=1,FALSE),"Trim",INDEX(_xlfn.TEXTSPLIT(表格1[[#This Row],[LINE   NUMBER]],"-"),2))</f>
        <v>Trim</v>
      </c>
      <c r="S581" s="22" t="str" cm="1">
        <f t="array" ref="S58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TT-R1006</v>
      </c>
      <c r="T581" s="22" t="str" cm="1">
        <f t="array" ref="T581">IF(LEN(INDEX(_xlfn.TEXTSPLIT(表格1[[#This Row],[LINE   NUMBER]],"-"),4))=4,INDEX(_xlfn.TEXTSPLIT(表格1[[#This Row],[LINE   NUMBER]],"-"),4),IF(LEN(MID(E581,FIND("AA",E581,1),4))=4,MID(E581,FIND("AA",E581,1),4),"Wrong"))</f>
        <v>AA1E</v>
      </c>
      <c r="U581" s="22" t="str" cm="1">
        <f t="array" ref="U58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81" s="22" t="str">
        <f>_xlfn.XLOOKUP(表格1[[#This Row],[級數]],管道等级索引表!B:B,管道等级索引表!G:G,,0)</f>
        <v>TP304</v>
      </c>
      <c r="W581" s="22" t="s">
        <v>5</v>
      </c>
      <c r="X581" s="22"/>
      <c r="Y581" s="22"/>
      <c r="Z581" s="22" t="str">
        <f>_xlfn.CONCAT(表格1[[#This Row],[系統]],"-",表格1[[#This Row],[編號]])</f>
        <v>Trim-TT-R1006</v>
      </c>
      <c r="AA581" s="22"/>
      <c r="AB58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8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81" s="24" t="str">
        <f>IFERROR(_xlfn.XLOOKUP(表格1[[#This Row],[Line_No]],管道特性一覽表!A:A,管道特性一覽表!P:P,,0),"")</f>
        <v/>
      </c>
      <c r="AE581" s="24" t="str" cm="1">
        <f t="array" ref="AE581">_xlfn.IFNA(_xlfn.XLOOKUP(表格1[[#This Row],[Series NO]],'依TP NO.篩選'!A:A,'依TP NO.篩選'!R:R,,0),_xlfn.XLOOKUP(VALUE(表格1[[#This Row],[Series NO]]),VALUE('依TP NO.篩選'!A:A),'依TP NO.篩選'!R:R,,0))</f>
        <v>R106V1-Trim</v>
      </c>
      <c r="AF581" s="24" t="str">
        <f>_xlfn.XLOOKUP(表格1[[#This Row],[系統]],介質清單!A:A,介質清單!B:B,,0)</f>
        <v>Trim</v>
      </c>
      <c r="AG581" s="25" t="str">
        <f>IFERROR(_xlfn.XLOOKUP(表格1[[#This Row],[Line_No]],管道特性一覽表!A:A,管道特性一覽表!R:R,,0),"")</f>
        <v/>
      </c>
      <c r="AH581" s="22"/>
      <c r="AI581" s="24"/>
      <c r="AJ58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81" s="2" t="str" cm="1">
        <f t="array" ref="AK581">IFERROR(_xlfn.TEXTJOIN("-",TRUE,INDEX(_xlfn.TEXTSPLIT(B581,"-"),1),INDEX(_xlfn.TEXTSPLIT(B581,"-"),2),INDEX(_xlfn.TEXTSPLIT(B581,"-"),4),INDEX(_xlfn.TEXTSPLIT(B581,"-"),5)),_xlfn.TEXTJOIN("-",TRUE,_xlfn.XLOOKUP(VALUE(INDEX(_xlfn.TEXTSPLIT(B581,"-"),4)),'DN轉換表(必要)'!A:A,'DN轉換表(必要)'!B:B,,0),INDEX(_xlfn.TEXTSPLIT(B581,"-"),1),INDEX(_xlfn.TEXTSPLIT(B581,"-"),2),INDEX(_xlfn.TEXTSPLIT(B581,"-"),3),INDEX(_xlfn.TEXTSPLIT(B581,"-"),4),INDEX(_xlfn.TEXTSPLIT(B581,"-"),5)))</f>
        <v>TT-R1006-AA1E-NA</v>
      </c>
      <c r="AL581" s="2" t="str">
        <f>IF(ISNUMBER(IFERROR(_xlfn.XLOOKUP(表格1[[#This Row],[Line_No]],'TEMP VALUE'!A:A,'DRAWING LIST'!A:A,,0),"")),"v","")</f>
        <v/>
      </c>
      <c r="AM581" s="2" t="str">
        <f>_xlfn.XLOOKUP(表格1[[#This Row],[Series NO]], 版本控制!$A:$A, 版本控制!$E:$E, , 0, -1)</f>
        <v>啟用</v>
      </c>
    </row>
    <row r="582" spans="1:39" hidden="1">
      <c r="A582" s="18">
        <f>'圖號清單-114.04.25'!A582</f>
        <v>578</v>
      </c>
      <c r="B582" s="14" t="str">
        <f>_xlfn.XLOOKUP(表格1[[#This Row],[Series NO]],'圖號清單-114.04.25'!A:A,'圖號清單-114.04.25'!B:B,,0)</f>
        <v>TT-R1011-40-AA1E-NA</v>
      </c>
      <c r="C582" s="3" t="str">
        <f>COUNTIF($AK$2:AK582, AK582) &amp; "/" &amp; COUNTIF($AK$2:$AK$3003, AK582)</f>
        <v>1/1</v>
      </c>
      <c r="D582" s="3" t="str">
        <f t="shared" si="25"/>
        <v>TT-R1011-40-AA1E-NA</v>
      </c>
      <c r="E582" s="14" t="str" cm="1">
        <f t="array" ref="E582">IFERROR(_xlfn.TEXTJOIN("-",TRUE,_xlfn.XLOOKUP(VALUE(INDEX(_xlfn.TEXTSPLIT(B582,"-"),3)),'DN轉換表(必要)'!A:A,'DN轉換表(必要)'!B:B,,0),INDEX(_xlfn.TEXTSPLIT(B582,"-"),1),INDEX(_xlfn.TEXTSPLIT(B582,"-"),2),INDEX(_xlfn.TEXTSPLIT(B582,"-"),4),INDEX(_xlfn.TEXTSPLIT(B582,"-"),5)),_xlfn.TEXTJOIN("-",TRUE,_xlfn.XLOOKUP(VALUE(INDEX(_xlfn.TEXTSPLIT(B582,"-"),4)),'DN轉換表(必要)'!A:A,'DN轉換表(必要)'!B:B,,0),INDEX(_xlfn.TEXTSPLIT(B582,"-"),1),INDEX(_xlfn.TEXTSPLIT(B582,"-"),2),INDEX(_xlfn.TEXTSPLIT(B582,"-"),3),INDEX(_xlfn.TEXTSPLIT(B582,"-"),4),INDEX(_xlfn.TEXTSPLIT(B582,"-"),5)))</f>
        <v>1 1/2"-TT-R1011-AA1E-NA</v>
      </c>
      <c r="F582" s="3" t="str">
        <f>IFERROR(_xlfn.XLOOKUP(_xlfn.CONCAT(表格1[[#This Row],[Series NO]],"_",SUBSTITUTE(F$1,"REV.","")),版本控制!$F:$F,版本控制!$C:$C,,0),"")</f>
        <v>04/22/'25</v>
      </c>
      <c r="G582" s="3" t="str">
        <f>IFERROR(_xlfn.XLOOKUP(_xlfn.CONCAT(表格1[[#This Row],[Series NO]],"_",SUBSTITUTE(G$1,"REV.","")),版本控制!$F:$F,版本控制!$C:$C,,0),"")</f>
        <v/>
      </c>
      <c r="H582" s="3" t="str">
        <f>IFERROR(_xlfn.XLOOKUP(_xlfn.CONCAT(表格1[[#This Row],[Series NO]],"_",SUBSTITUTE(H$1,"REV.","")),版本控制!$F:$F,版本控制!$C:$C,,0),"")</f>
        <v/>
      </c>
      <c r="I582" s="3" t="str">
        <f>IFERROR(_xlfn.XLOOKUP(_xlfn.CONCAT(表格1[[#This Row],[Series NO]],"_",SUBSTITUTE(I$1,"REV.","")),版本控制!$F:$F,版本控制!$C:$C,,0),"")</f>
        <v/>
      </c>
      <c r="J582" s="3" t="str">
        <f>IFERROR(_xlfn.XLOOKUP(_xlfn.CONCAT(表格1[[#This Row],[Series NO]],"_",SUBSTITUTE(J$1,"REV.","")),版本控制!$F:$F,版本控制!$C:$C,,0),"")</f>
        <v/>
      </c>
      <c r="K582" s="3" t="str" cm="1">
        <f t="array" ref="K582">INDEX(F$1:J$1,1,MATCH(1,1/($F582:J582&lt;&gt;"")))</f>
        <v>REV.1</v>
      </c>
      <c r="L582" s="3" t="str" cm="1">
        <f t="array" ref="L582">LOOKUP(2,1/($F582:J582&lt;&gt;""),$F582:J582)</f>
        <v>04/22/'25</v>
      </c>
      <c r="M582" s="3"/>
      <c r="N582" s="3" t="str">
        <f t="shared" si="24"/>
        <v>0578</v>
      </c>
      <c r="O582" s="28"/>
      <c r="P582" s="15"/>
      <c r="Q582" s="22" cm="1">
        <f t="array" ref="Q582">_xlfn.XLOOKUP(INDEX(_xlfn.TEXTSPLIT(表格1[[#This Row],[LINE   NUMBER]],"-"),1),'DN轉換表(必要)'!B:B,'DN轉換表(必要)'!C:C,,0)</f>
        <v>1.5</v>
      </c>
      <c r="R582" s="22" t="str" cm="1">
        <f t="array" ref="R582">IF(IFERROR(MATCH(INDEX(_xlfn.TEXTSPLIT(表格1[[#This Row],[LINE   NUMBER]],"-"),2),介質清單!I:I,0)&gt;=1,FALSE),"Trim",INDEX(_xlfn.TEXTSPLIT(表格1[[#This Row],[LINE   NUMBER]],"-"),2))</f>
        <v>Trim</v>
      </c>
      <c r="S582" s="22" t="str" cm="1">
        <f t="array" ref="S58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TT-R1011</v>
      </c>
      <c r="T582" s="22" t="str" cm="1">
        <f t="array" ref="T582">IF(LEN(INDEX(_xlfn.TEXTSPLIT(表格1[[#This Row],[LINE   NUMBER]],"-"),4))=4,INDEX(_xlfn.TEXTSPLIT(表格1[[#This Row],[LINE   NUMBER]],"-"),4),IF(LEN(MID(E582,FIND("AA",E582,1),4))=4,MID(E582,FIND("AA",E582,1),4),"Wrong"))</f>
        <v>AA1E</v>
      </c>
      <c r="U582" s="22" t="str" cm="1">
        <f t="array" ref="U58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82" s="22" t="str">
        <f>_xlfn.XLOOKUP(表格1[[#This Row],[級數]],管道等级索引表!B:B,管道等级索引表!G:G,,0)</f>
        <v>TP304</v>
      </c>
      <c r="W582" s="22" t="s">
        <v>5</v>
      </c>
      <c r="X582" s="22"/>
      <c r="Y582" s="22"/>
      <c r="Z582" s="22" t="str">
        <f>_xlfn.CONCAT(表格1[[#This Row],[系統]],"-",表格1[[#This Row],[編號]])</f>
        <v>Trim-TT-R1011</v>
      </c>
      <c r="AA582" s="22"/>
      <c r="AB582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8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82" s="24" t="str">
        <f>IFERROR(_xlfn.XLOOKUP(表格1[[#This Row],[Line_No]],管道特性一覽表!A:A,管道特性一覽表!P:P,,0),"")</f>
        <v/>
      </c>
      <c r="AE582" s="24" t="str" cm="1">
        <f t="array" ref="AE582">_xlfn.IFNA(_xlfn.XLOOKUP(表格1[[#This Row],[Series NO]],'依TP NO.篩選'!A:A,'依TP NO.篩選'!R:R,,0),_xlfn.XLOOKUP(VALUE(表格1[[#This Row],[Series NO]]),VALUE('依TP NO.篩選'!A:A),'依TP NO.篩選'!R:R,,0))</f>
        <v>R101R1-Trim</v>
      </c>
      <c r="AF582" s="24" t="str">
        <f>_xlfn.XLOOKUP(表格1[[#This Row],[系統]],介質清單!A:A,介質清單!B:B,,0)</f>
        <v>Trim</v>
      </c>
      <c r="AG582" s="25" t="str">
        <f>IFERROR(_xlfn.XLOOKUP(表格1[[#This Row],[Line_No]],管道特性一覽表!A:A,管道特性一覽表!R:R,,0),"")</f>
        <v/>
      </c>
      <c r="AH582" s="22"/>
      <c r="AI582" s="24"/>
      <c r="AJ58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82" s="2" t="str" cm="1">
        <f t="array" ref="AK582">IFERROR(_xlfn.TEXTJOIN("-",TRUE,INDEX(_xlfn.TEXTSPLIT(B582,"-"),1),INDEX(_xlfn.TEXTSPLIT(B582,"-"),2),INDEX(_xlfn.TEXTSPLIT(B582,"-"),4),INDEX(_xlfn.TEXTSPLIT(B582,"-"),5)),_xlfn.TEXTJOIN("-",TRUE,_xlfn.XLOOKUP(VALUE(INDEX(_xlfn.TEXTSPLIT(B582,"-"),4)),'DN轉換表(必要)'!A:A,'DN轉換表(必要)'!B:B,,0),INDEX(_xlfn.TEXTSPLIT(B582,"-"),1),INDEX(_xlfn.TEXTSPLIT(B582,"-"),2),INDEX(_xlfn.TEXTSPLIT(B582,"-"),3),INDEX(_xlfn.TEXTSPLIT(B582,"-"),4),INDEX(_xlfn.TEXTSPLIT(B582,"-"),5)))</f>
        <v>TT-R1011-AA1E-NA</v>
      </c>
      <c r="AL582" s="2" t="str">
        <f>IF(ISNUMBER(IFERROR(_xlfn.XLOOKUP(表格1[[#This Row],[Line_No]],'TEMP VALUE'!A:A,'DRAWING LIST'!A:A,,0),"")),"v","")</f>
        <v/>
      </c>
      <c r="AM582" s="2" t="str">
        <f>_xlfn.XLOOKUP(表格1[[#This Row],[Series NO]], 版本控制!$A:$A, 版本控制!$E:$E, , 0, -1)</f>
        <v>啟用</v>
      </c>
    </row>
    <row r="583" spans="1:39" hidden="1">
      <c r="A583" s="18">
        <f>'圖號清單-114.04.25'!A583</f>
        <v>579</v>
      </c>
      <c r="B583" s="14" t="str">
        <f>_xlfn.XLOOKUP(表格1[[#This Row],[Series NO]],'圖號清單-114.04.25'!A:A,'圖號清單-114.04.25'!B:B,,0)</f>
        <v>TT-R1104A-40-AA1B-NA</v>
      </c>
      <c r="C583" s="3" t="str">
        <f>COUNTIF($AK$2:AK583, AK583) &amp; "/" &amp; COUNTIF($AK$2:$AK$3003, AK583)</f>
        <v>1/1</v>
      </c>
      <c r="D583" s="3" t="str">
        <f t="shared" si="25"/>
        <v>TT-R1104A-40-AA1B-NA</v>
      </c>
      <c r="E583" s="14" t="str" cm="1">
        <f t="array" ref="E583">IFERROR(_xlfn.TEXTJOIN("-",TRUE,_xlfn.XLOOKUP(VALUE(INDEX(_xlfn.TEXTSPLIT(B583,"-"),3)),'DN轉換表(必要)'!A:A,'DN轉換表(必要)'!B:B,,0),INDEX(_xlfn.TEXTSPLIT(B583,"-"),1),INDEX(_xlfn.TEXTSPLIT(B583,"-"),2),INDEX(_xlfn.TEXTSPLIT(B583,"-"),4),INDEX(_xlfn.TEXTSPLIT(B583,"-"),5)),_xlfn.TEXTJOIN("-",TRUE,_xlfn.XLOOKUP(VALUE(INDEX(_xlfn.TEXTSPLIT(B583,"-"),4)),'DN轉換表(必要)'!A:A,'DN轉換表(必要)'!B:B,,0),INDEX(_xlfn.TEXTSPLIT(B583,"-"),1),INDEX(_xlfn.TEXTSPLIT(B583,"-"),2),INDEX(_xlfn.TEXTSPLIT(B583,"-"),3),INDEX(_xlfn.TEXTSPLIT(B583,"-"),4),INDEX(_xlfn.TEXTSPLIT(B583,"-"),5)))</f>
        <v>1 1/2"-TT-R1104A-AA1B-NA</v>
      </c>
      <c r="F583" s="3" t="str">
        <f>IFERROR(_xlfn.XLOOKUP(_xlfn.CONCAT(表格1[[#This Row],[Series NO]],"_",SUBSTITUTE(F$1,"REV.","")),版本控制!$F:$F,版本控制!$C:$C,,0),"")</f>
        <v>04/22/'25</v>
      </c>
      <c r="G583" s="3" t="str">
        <f>IFERROR(_xlfn.XLOOKUP(_xlfn.CONCAT(表格1[[#This Row],[Series NO]],"_",SUBSTITUTE(G$1,"REV.","")),版本控制!$F:$F,版本控制!$C:$C,,0),"")</f>
        <v>06/17/'25</v>
      </c>
      <c r="H583" s="3" t="str">
        <f>IFERROR(_xlfn.XLOOKUP(_xlfn.CONCAT(表格1[[#This Row],[Series NO]],"_",SUBSTITUTE(H$1,"REV.","")),版本控制!$F:$F,版本控制!$C:$C,,0),"")</f>
        <v/>
      </c>
      <c r="I583" s="3" t="str">
        <f>IFERROR(_xlfn.XLOOKUP(_xlfn.CONCAT(表格1[[#This Row],[Series NO]],"_",SUBSTITUTE(I$1,"REV.","")),版本控制!$F:$F,版本控制!$C:$C,,0),"")</f>
        <v/>
      </c>
      <c r="J583" s="3" t="str">
        <f>IFERROR(_xlfn.XLOOKUP(_xlfn.CONCAT(表格1[[#This Row],[Series NO]],"_",SUBSTITUTE(J$1,"REV.","")),版本控制!$F:$F,版本控制!$C:$C,,0),"")</f>
        <v/>
      </c>
      <c r="K583" s="3" t="str" cm="1">
        <f t="array" ref="K583">INDEX(F$1:J$1,1,MATCH(1,1/($F583:J583&lt;&gt;"")))</f>
        <v>REV.2</v>
      </c>
      <c r="L583" s="3" t="str" cm="1">
        <f t="array" ref="L583">LOOKUP(2,1/($F583:J583&lt;&gt;""),$F583:J583)</f>
        <v>06/17/'25</v>
      </c>
      <c r="M583" s="3"/>
      <c r="N583" s="11" t="str">
        <f t="shared" si="24"/>
        <v>0579</v>
      </c>
      <c r="O583" s="28"/>
      <c r="P583" s="15"/>
      <c r="Q583" s="22" cm="1">
        <f t="array" ref="Q583">_xlfn.XLOOKUP(INDEX(_xlfn.TEXTSPLIT(表格1[[#This Row],[LINE   NUMBER]],"-"),1),'DN轉換表(必要)'!B:B,'DN轉換表(必要)'!C:C,,0)</f>
        <v>1.5</v>
      </c>
      <c r="R583" s="22" t="str" cm="1">
        <f t="array" ref="R583">IF(IFERROR(MATCH(INDEX(_xlfn.TEXTSPLIT(表格1[[#This Row],[LINE   NUMBER]],"-"),2),介質清單!I:I,0)&gt;=1,FALSE),"Trim",INDEX(_xlfn.TEXTSPLIT(表格1[[#This Row],[LINE   NUMBER]],"-"),2))</f>
        <v>Trim</v>
      </c>
      <c r="S583" s="22" t="str" cm="1">
        <f t="array" ref="S58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TT-R1104A</v>
      </c>
      <c r="T583" s="22" t="str" cm="1">
        <f t="array" ref="T583">IF(LEN(INDEX(_xlfn.TEXTSPLIT(表格1[[#This Row],[LINE   NUMBER]],"-"),4))=4,INDEX(_xlfn.TEXTSPLIT(表格1[[#This Row],[LINE   NUMBER]],"-"),4),IF(LEN(MID(E583,FIND("AA",E583,1),4))=4,MID(E583,FIND("AA",E583,1),4),"Wrong"))</f>
        <v>AA1B</v>
      </c>
      <c r="U583" s="22" t="str" cm="1">
        <f t="array" ref="U58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83" s="22" t="str">
        <f>_xlfn.XLOOKUP(表格1[[#This Row],[級數]],管道等级索引表!B:B,管道等级索引表!G:G,,0)</f>
        <v>A106 Gr.B
API 5L Gr.B
SAWH</v>
      </c>
      <c r="W583" s="22" t="s">
        <v>5</v>
      </c>
      <c r="X583" s="22"/>
      <c r="Y583" s="22"/>
      <c r="Z583" s="22" t="str">
        <f>_xlfn.CONCAT(表格1[[#This Row],[系統]],"-",表格1[[#This Row],[編號]])</f>
        <v>Trim-TT-R1104A</v>
      </c>
      <c r="AA583" s="22"/>
      <c r="AB58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8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83" s="24" t="str">
        <f>IFERROR(_xlfn.XLOOKUP(表格1[[#This Row],[Line_No]],管道特性一覽表!A:A,管道特性一覽表!P:P,,0),"")</f>
        <v/>
      </c>
      <c r="AE583" s="24" t="str" cm="1">
        <f t="array" ref="AE583">_xlfn.IFNA(_xlfn.XLOOKUP(表格1[[#This Row],[Series NO]],'依TP NO.篩選'!A:A,'依TP NO.篩選'!R:R,,0),_xlfn.XLOOKUP(VALUE(表格1[[#This Row],[Series NO]]),VALUE('依TP NO.篩選'!A:A),'依TP NO.篩選'!R:R,,0))</f>
        <v>R111R1-Trim</v>
      </c>
      <c r="AF583" s="24" t="str">
        <f>_xlfn.XLOOKUP(表格1[[#This Row],[系統]],介質清單!A:A,介質清單!B:B,,0)</f>
        <v>Trim</v>
      </c>
      <c r="AG583" s="25" t="str">
        <f>IFERROR(_xlfn.XLOOKUP(表格1[[#This Row],[Line_No]],管道特性一覽表!A:A,管道特性一覽表!R:R,,0),"")</f>
        <v/>
      </c>
      <c r="AH583" s="22"/>
      <c r="AI583" s="24"/>
      <c r="AJ58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83" s="2" t="str" cm="1">
        <f t="array" ref="AK583">IFERROR(_xlfn.TEXTJOIN("-",TRUE,INDEX(_xlfn.TEXTSPLIT(B583,"-"),1),INDEX(_xlfn.TEXTSPLIT(B583,"-"),2),INDEX(_xlfn.TEXTSPLIT(B583,"-"),4),INDEX(_xlfn.TEXTSPLIT(B583,"-"),5)),_xlfn.TEXTJOIN("-",TRUE,_xlfn.XLOOKUP(VALUE(INDEX(_xlfn.TEXTSPLIT(B583,"-"),4)),'DN轉換表(必要)'!A:A,'DN轉換表(必要)'!B:B,,0),INDEX(_xlfn.TEXTSPLIT(B583,"-"),1),INDEX(_xlfn.TEXTSPLIT(B583,"-"),2),INDEX(_xlfn.TEXTSPLIT(B583,"-"),3),INDEX(_xlfn.TEXTSPLIT(B583,"-"),4),INDEX(_xlfn.TEXTSPLIT(B583,"-"),5)))</f>
        <v>TT-R1104A-AA1B-NA</v>
      </c>
      <c r="AL583" s="2" t="str">
        <f>IF(ISNUMBER(IFERROR(_xlfn.XLOOKUP(表格1[[#This Row],[Line_No]],'TEMP VALUE'!A:A,'DRAWING LIST'!A:A,,0),"")),"v","")</f>
        <v/>
      </c>
      <c r="AM583" s="2" t="str">
        <f>_xlfn.XLOOKUP(表格1[[#This Row],[Series NO]], 版本控制!$A:$A, 版本控制!$E:$E, , 0, -1)</f>
        <v>啟用</v>
      </c>
    </row>
    <row r="584" spans="1:39" hidden="1">
      <c r="A584" s="18">
        <f>'圖號清單-114.04.25'!A584</f>
        <v>580</v>
      </c>
      <c r="B584" s="14" t="str">
        <f>_xlfn.XLOOKUP(表格1[[#This Row],[Series NO]],'圖號清單-114.04.25'!A:A,'圖號清單-114.04.25'!B:B,,0)</f>
        <v>TT-R1104B-40-AA1B-NA</v>
      </c>
      <c r="C584" s="3" t="str">
        <f>COUNTIF($AK$2:AK584, AK584) &amp; "/" &amp; COUNTIF($AK$2:$AK$3003, AK584)</f>
        <v>1/1</v>
      </c>
      <c r="D584" s="3" t="str">
        <f t="shared" si="25"/>
        <v>TT-R1104B-40-AA1B-NA</v>
      </c>
      <c r="E584" s="14" t="str" cm="1">
        <f t="array" ref="E584">IFERROR(_xlfn.TEXTJOIN("-",TRUE,_xlfn.XLOOKUP(VALUE(INDEX(_xlfn.TEXTSPLIT(B584,"-"),3)),'DN轉換表(必要)'!A:A,'DN轉換表(必要)'!B:B,,0),INDEX(_xlfn.TEXTSPLIT(B584,"-"),1),INDEX(_xlfn.TEXTSPLIT(B584,"-"),2),INDEX(_xlfn.TEXTSPLIT(B584,"-"),4),INDEX(_xlfn.TEXTSPLIT(B584,"-"),5)),_xlfn.TEXTJOIN("-",TRUE,_xlfn.XLOOKUP(VALUE(INDEX(_xlfn.TEXTSPLIT(B584,"-"),4)),'DN轉換表(必要)'!A:A,'DN轉換表(必要)'!B:B,,0),INDEX(_xlfn.TEXTSPLIT(B584,"-"),1),INDEX(_xlfn.TEXTSPLIT(B584,"-"),2),INDEX(_xlfn.TEXTSPLIT(B584,"-"),3),INDEX(_xlfn.TEXTSPLIT(B584,"-"),4),INDEX(_xlfn.TEXTSPLIT(B584,"-"),5)))</f>
        <v>1 1/2"-TT-R1104B-AA1B-NA</v>
      </c>
      <c r="F584" s="3" t="str">
        <f>IFERROR(_xlfn.XLOOKUP(_xlfn.CONCAT(表格1[[#This Row],[Series NO]],"_",SUBSTITUTE(F$1,"REV.","")),版本控制!$F:$F,版本控制!$C:$C,,0),"")</f>
        <v>04/22/'25</v>
      </c>
      <c r="G584" s="3" t="str">
        <f>IFERROR(_xlfn.XLOOKUP(_xlfn.CONCAT(表格1[[#This Row],[Series NO]],"_",SUBSTITUTE(G$1,"REV.","")),版本控制!$F:$F,版本控制!$C:$C,,0),"")</f>
        <v>06/17/'25</v>
      </c>
      <c r="H584" s="3" t="str">
        <f>IFERROR(_xlfn.XLOOKUP(_xlfn.CONCAT(表格1[[#This Row],[Series NO]],"_",SUBSTITUTE(H$1,"REV.","")),版本控制!$F:$F,版本控制!$C:$C,,0),"")</f>
        <v/>
      </c>
      <c r="I584" s="3" t="str">
        <f>IFERROR(_xlfn.XLOOKUP(_xlfn.CONCAT(表格1[[#This Row],[Series NO]],"_",SUBSTITUTE(I$1,"REV.","")),版本控制!$F:$F,版本控制!$C:$C,,0),"")</f>
        <v/>
      </c>
      <c r="J584" s="3" t="str">
        <f>IFERROR(_xlfn.XLOOKUP(_xlfn.CONCAT(表格1[[#This Row],[Series NO]],"_",SUBSTITUTE(J$1,"REV.","")),版本控制!$F:$F,版本控制!$C:$C,,0),"")</f>
        <v/>
      </c>
      <c r="K584" s="3" t="str" cm="1">
        <f t="array" ref="K584">INDEX(F$1:J$1,1,MATCH(1,1/($F584:J584&lt;&gt;"")))</f>
        <v>REV.2</v>
      </c>
      <c r="L584" s="3" t="str" cm="1">
        <f t="array" ref="L584">LOOKUP(2,1/($F584:J584&lt;&gt;""),$F584:J584)</f>
        <v>06/17/'25</v>
      </c>
      <c r="M584" s="3"/>
      <c r="N584" s="3" t="str">
        <f t="shared" si="24"/>
        <v>0580</v>
      </c>
      <c r="O584" s="28"/>
      <c r="P584" s="15"/>
      <c r="Q584" s="22" cm="1">
        <f t="array" ref="Q584">_xlfn.XLOOKUP(INDEX(_xlfn.TEXTSPLIT(表格1[[#This Row],[LINE   NUMBER]],"-"),1),'DN轉換表(必要)'!B:B,'DN轉換表(必要)'!C:C,,0)</f>
        <v>1.5</v>
      </c>
      <c r="R584" s="22" t="str" cm="1">
        <f t="array" ref="R584">IF(IFERROR(MATCH(INDEX(_xlfn.TEXTSPLIT(表格1[[#This Row],[LINE   NUMBER]],"-"),2),介質清單!I:I,0)&gt;=1,FALSE),"Trim",INDEX(_xlfn.TEXTSPLIT(表格1[[#This Row],[LINE   NUMBER]],"-"),2))</f>
        <v>Trim</v>
      </c>
      <c r="S584" s="22" t="str" cm="1">
        <f t="array" ref="S58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TT-R1104B</v>
      </c>
      <c r="T584" s="22" t="str" cm="1">
        <f t="array" ref="T584">IF(LEN(INDEX(_xlfn.TEXTSPLIT(表格1[[#This Row],[LINE   NUMBER]],"-"),4))=4,INDEX(_xlfn.TEXTSPLIT(表格1[[#This Row],[LINE   NUMBER]],"-"),4),IF(LEN(MID(E584,FIND("AA",E584,1),4))=4,MID(E584,FIND("AA",E584,1),4),"Wrong"))</f>
        <v>AA1B</v>
      </c>
      <c r="U584" s="22" t="str" cm="1">
        <f t="array" ref="U58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84" s="22" t="str">
        <f>_xlfn.XLOOKUP(表格1[[#This Row],[級數]],管道等级索引表!B:B,管道等级索引表!G:G,,0)</f>
        <v>A106 Gr.B
API 5L Gr.B
SAWH</v>
      </c>
      <c r="W584" s="22" t="s">
        <v>5</v>
      </c>
      <c r="X584" s="22"/>
      <c r="Y584" s="22"/>
      <c r="Z584" s="22" t="str">
        <f>_xlfn.CONCAT(表格1[[#This Row],[系統]],"-",表格1[[#This Row],[編號]])</f>
        <v>Trim-TT-R1104B</v>
      </c>
      <c r="AA584" s="22"/>
      <c r="AB584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8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84" s="24" t="str">
        <f>IFERROR(_xlfn.XLOOKUP(表格1[[#This Row],[Line_No]],管道特性一覽表!A:A,管道特性一覽表!P:P,,0),"")</f>
        <v/>
      </c>
      <c r="AE584" s="24" t="str" cm="1">
        <f t="array" ref="AE584">_xlfn.IFNA(_xlfn.XLOOKUP(表格1[[#This Row],[Series NO]],'依TP NO.篩選'!A:A,'依TP NO.篩選'!R:R,,0),_xlfn.XLOOKUP(VALUE(表格1[[#This Row],[Series NO]]),VALUE('依TP NO.篩選'!A:A),'依TP NO.篩選'!R:R,,0))</f>
        <v>R111R1-Trim</v>
      </c>
      <c r="AF584" s="24" t="str">
        <f>_xlfn.XLOOKUP(表格1[[#This Row],[系統]],介質清單!A:A,介質清單!B:B,,0)</f>
        <v>Trim</v>
      </c>
      <c r="AG584" s="25" t="str">
        <f>IFERROR(_xlfn.XLOOKUP(表格1[[#This Row],[Line_No]],管道特性一覽表!A:A,管道特性一覽表!R:R,,0),"")</f>
        <v/>
      </c>
      <c r="AH584" s="22"/>
      <c r="AI584" s="24"/>
      <c r="AJ58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84" s="2" t="str" cm="1">
        <f t="array" ref="AK584">IFERROR(_xlfn.TEXTJOIN("-",TRUE,INDEX(_xlfn.TEXTSPLIT(B584,"-"),1),INDEX(_xlfn.TEXTSPLIT(B584,"-"),2),INDEX(_xlfn.TEXTSPLIT(B584,"-"),4),INDEX(_xlfn.TEXTSPLIT(B584,"-"),5)),_xlfn.TEXTJOIN("-",TRUE,_xlfn.XLOOKUP(VALUE(INDEX(_xlfn.TEXTSPLIT(B584,"-"),4)),'DN轉換表(必要)'!A:A,'DN轉換表(必要)'!B:B,,0),INDEX(_xlfn.TEXTSPLIT(B584,"-"),1),INDEX(_xlfn.TEXTSPLIT(B584,"-"),2),INDEX(_xlfn.TEXTSPLIT(B584,"-"),3),INDEX(_xlfn.TEXTSPLIT(B584,"-"),4),INDEX(_xlfn.TEXTSPLIT(B584,"-"),5)))</f>
        <v>TT-R1104B-AA1B-NA</v>
      </c>
      <c r="AL584" s="2" t="str">
        <f>IF(ISNUMBER(IFERROR(_xlfn.XLOOKUP(表格1[[#This Row],[Line_No]],'TEMP VALUE'!A:A,'DRAWING LIST'!A:A,,0),"")),"v","")</f>
        <v/>
      </c>
      <c r="AM584" s="2" t="str">
        <f>_xlfn.XLOOKUP(表格1[[#This Row],[Series NO]], 版本控制!$A:$A, 版本控制!$E:$E, , 0, -1)</f>
        <v>啟用</v>
      </c>
    </row>
    <row r="585" spans="1:39" hidden="1">
      <c r="A585" s="18">
        <f>'圖號清單-114.04.25'!A585</f>
        <v>581</v>
      </c>
      <c r="B585" s="14" t="str">
        <f>_xlfn.XLOOKUP(表格1[[#This Row],[Series NO]],'圖號清單-114.04.25'!A:A,'圖號清單-114.04.25'!B:B,,0)</f>
        <v>TT-R1104C-40-AA1B-NA</v>
      </c>
      <c r="C585" s="3" t="str">
        <f>COUNTIF($AK$2:AK585, AK585) &amp; "/" &amp; COUNTIF($AK$2:$AK$3003, AK585)</f>
        <v>1/1</v>
      </c>
      <c r="D585" s="3" t="str">
        <f t="shared" si="25"/>
        <v>TT-R1104C-40-AA1B-NA</v>
      </c>
      <c r="E585" s="14" t="str" cm="1">
        <f t="array" ref="E585">IFERROR(_xlfn.TEXTJOIN("-",TRUE,_xlfn.XLOOKUP(VALUE(INDEX(_xlfn.TEXTSPLIT(B585,"-"),3)),'DN轉換表(必要)'!A:A,'DN轉換表(必要)'!B:B,,0),INDEX(_xlfn.TEXTSPLIT(B585,"-"),1),INDEX(_xlfn.TEXTSPLIT(B585,"-"),2),INDEX(_xlfn.TEXTSPLIT(B585,"-"),4),INDEX(_xlfn.TEXTSPLIT(B585,"-"),5)),_xlfn.TEXTJOIN("-",TRUE,_xlfn.XLOOKUP(VALUE(INDEX(_xlfn.TEXTSPLIT(B585,"-"),4)),'DN轉換表(必要)'!A:A,'DN轉換表(必要)'!B:B,,0),INDEX(_xlfn.TEXTSPLIT(B585,"-"),1),INDEX(_xlfn.TEXTSPLIT(B585,"-"),2),INDEX(_xlfn.TEXTSPLIT(B585,"-"),3),INDEX(_xlfn.TEXTSPLIT(B585,"-"),4),INDEX(_xlfn.TEXTSPLIT(B585,"-"),5)))</f>
        <v>1 1/2"-TT-R1104C-AA1B-NA</v>
      </c>
      <c r="F585" s="3" t="str">
        <f>IFERROR(_xlfn.XLOOKUP(_xlfn.CONCAT(表格1[[#This Row],[Series NO]],"_",SUBSTITUTE(F$1,"REV.","")),版本控制!$F:$F,版本控制!$C:$C,,0),"")</f>
        <v>04/22/'25</v>
      </c>
      <c r="G585" s="3" t="str">
        <f>IFERROR(_xlfn.XLOOKUP(_xlfn.CONCAT(表格1[[#This Row],[Series NO]],"_",SUBSTITUTE(G$1,"REV.","")),版本控制!$F:$F,版本控制!$C:$C,,0),"")</f>
        <v>06/17/'25</v>
      </c>
      <c r="H585" s="3" t="str">
        <f>IFERROR(_xlfn.XLOOKUP(_xlfn.CONCAT(表格1[[#This Row],[Series NO]],"_",SUBSTITUTE(H$1,"REV.","")),版本控制!$F:$F,版本控制!$C:$C,,0),"")</f>
        <v/>
      </c>
      <c r="I585" s="3" t="str">
        <f>IFERROR(_xlfn.XLOOKUP(_xlfn.CONCAT(表格1[[#This Row],[Series NO]],"_",SUBSTITUTE(I$1,"REV.","")),版本控制!$F:$F,版本控制!$C:$C,,0),"")</f>
        <v/>
      </c>
      <c r="J585" s="3" t="str">
        <f>IFERROR(_xlfn.XLOOKUP(_xlfn.CONCAT(表格1[[#This Row],[Series NO]],"_",SUBSTITUTE(J$1,"REV.","")),版本控制!$F:$F,版本控制!$C:$C,,0),"")</f>
        <v/>
      </c>
      <c r="K585" s="3" t="str" cm="1">
        <f t="array" ref="K585">INDEX(F$1:J$1,1,MATCH(1,1/($F585:J585&lt;&gt;"")))</f>
        <v>REV.2</v>
      </c>
      <c r="L585" s="3" t="str" cm="1">
        <f t="array" ref="L585">LOOKUP(2,1/($F585:J585&lt;&gt;""),$F585:J585)</f>
        <v>06/17/'25</v>
      </c>
      <c r="M585" s="3"/>
      <c r="N585" s="11" t="str">
        <f t="shared" si="24"/>
        <v>0581</v>
      </c>
      <c r="O585" s="28"/>
      <c r="P585" s="15"/>
      <c r="Q585" s="22" cm="1">
        <f t="array" ref="Q585">_xlfn.XLOOKUP(INDEX(_xlfn.TEXTSPLIT(表格1[[#This Row],[LINE   NUMBER]],"-"),1),'DN轉換表(必要)'!B:B,'DN轉換表(必要)'!C:C,,0)</f>
        <v>1.5</v>
      </c>
      <c r="R585" s="22" t="str" cm="1">
        <f t="array" ref="R585">IF(IFERROR(MATCH(INDEX(_xlfn.TEXTSPLIT(表格1[[#This Row],[LINE   NUMBER]],"-"),2),介質清單!I:I,0)&gt;=1,FALSE),"Trim",INDEX(_xlfn.TEXTSPLIT(表格1[[#This Row],[LINE   NUMBER]],"-"),2))</f>
        <v>Trim</v>
      </c>
      <c r="S585" s="22" t="str" cm="1">
        <f t="array" ref="S58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TT-R1104C</v>
      </c>
      <c r="T585" s="22" t="str" cm="1">
        <f t="array" ref="T585">IF(LEN(INDEX(_xlfn.TEXTSPLIT(表格1[[#This Row],[LINE   NUMBER]],"-"),4))=4,INDEX(_xlfn.TEXTSPLIT(表格1[[#This Row],[LINE   NUMBER]],"-"),4),IF(LEN(MID(E585,FIND("AA",E585,1),4))=4,MID(E585,FIND("AA",E585,1),4),"Wrong"))</f>
        <v>AA1B</v>
      </c>
      <c r="U585" s="22" t="str" cm="1">
        <f t="array" ref="U58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85" s="22" t="str">
        <f>_xlfn.XLOOKUP(表格1[[#This Row],[級數]],管道等级索引表!B:B,管道等级索引表!G:G,,0)</f>
        <v>A106 Gr.B
API 5L Gr.B
SAWH</v>
      </c>
      <c r="W585" s="22" t="s">
        <v>5</v>
      </c>
      <c r="X585" s="22"/>
      <c r="Y585" s="22"/>
      <c r="Z585" s="22" t="str">
        <f>_xlfn.CONCAT(表格1[[#This Row],[系統]],"-",表格1[[#This Row],[編號]])</f>
        <v>Trim-TT-R1104C</v>
      </c>
      <c r="AA585" s="22"/>
      <c r="AB58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8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85" s="24" t="str">
        <f>IFERROR(_xlfn.XLOOKUP(表格1[[#This Row],[Line_No]],管道特性一覽表!A:A,管道特性一覽表!P:P,,0),"")</f>
        <v/>
      </c>
      <c r="AE585" s="24" t="str" cm="1">
        <f t="array" ref="AE585">_xlfn.IFNA(_xlfn.XLOOKUP(表格1[[#This Row],[Series NO]],'依TP NO.篩選'!A:A,'依TP NO.篩選'!R:R,,0),_xlfn.XLOOKUP(VALUE(表格1[[#This Row],[Series NO]]),VALUE('依TP NO.篩選'!A:A),'依TP NO.篩選'!R:R,,0))</f>
        <v>R111R1-Trim</v>
      </c>
      <c r="AF585" s="24" t="str">
        <f>_xlfn.XLOOKUP(表格1[[#This Row],[系統]],介質清單!A:A,介質清單!B:B,,0)</f>
        <v>Trim</v>
      </c>
      <c r="AG585" s="25" t="str">
        <f>IFERROR(_xlfn.XLOOKUP(表格1[[#This Row],[Line_No]],管道特性一覽表!A:A,管道特性一覽表!R:R,,0),"")</f>
        <v/>
      </c>
      <c r="AH585" s="22"/>
      <c r="AI585" s="24"/>
      <c r="AJ58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85" s="2" t="str" cm="1">
        <f t="array" ref="AK585">IFERROR(_xlfn.TEXTJOIN("-",TRUE,INDEX(_xlfn.TEXTSPLIT(B585,"-"),1),INDEX(_xlfn.TEXTSPLIT(B585,"-"),2),INDEX(_xlfn.TEXTSPLIT(B585,"-"),4),INDEX(_xlfn.TEXTSPLIT(B585,"-"),5)),_xlfn.TEXTJOIN("-",TRUE,_xlfn.XLOOKUP(VALUE(INDEX(_xlfn.TEXTSPLIT(B585,"-"),4)),'DN轉換表(必要)'!A:A,'DN轉換表(必要)'!B:B,,0),INDEX(_xlfn.TEXTSPLIT(B585,"-"),1),INDEX(_xlfn.TEXTSPLIT(B585,"-"),2),INDEX(_xlfn.TEXTSPLIT(B585,"-"),3),INDEX(_xlfn.TEXTSPLIT(B585,"-"),4),INDEX(_xlfn.TEXTSPLIT(B585,"-"),5)))</f>
        <v>TT-R1104C-AA1B-NA</v>
      </c>
      <c r="AL585" s="2" t="str">
        <f>IF(ISNUMBER(IFERROR(_xlfn.XLOOKUP(表格1[[#This Row],[Line_No]],'TEMP VALUE'!A:A,'DRAWING LIST'!A:A,,0),"")),"v","")</f>
        <v/>
      </c>
      <c r="AM585" s="2" t="str">
        <f>_xlfn.XLOOKUP(表格1[[#This Row],[Series NO]], 版本控制!$A:$A, 版本控制!$E:$E, , 0, -1)</f>
        <v>啟用</v>
      </c>
    </row>
    <row r="586" spans="1:39" hidden="1">
      <c r="A586" s="18">
        <f>'圖號清單-114.04.25'!A586</f>
        <v>582</v>
      </c>
      <c r="B586" s="14" t="str">
        <f>_xlfn.XLOOKUP(表格1[[#This Row],[Series NO]],'圖號清單-114.04.25'!A:A,'圖號清單-114.04.25'!B:B,,0)</f>
        <v>TT-R1108-40-AA1B-NA</v>
      </c>
      <c r="C586" s="3" t="str">
        <f>COUNTIF($AK$2:AK586, AK586) &amp; "/" &amp; COUNTIF($AK$2:$AK$3003, AK586)</f>
        <v>1/1</v>
      </c>
      <c r="D586" s="3" t="str">
        <f t="shared" si="25"/>
        <v>TT-R1108-40-AA1B-NA</v>
      </c>
      <c r="E586" s="14" t="str" cm="1">
        <f t="array" ref="E586">IFERROR(_xlfn.TEXTJOIN("-",TRUE,_xlfn.XLOOKUP(VALUE(INDEX(_xlfn.TEXTSPLIT(B586,"-"),3)),'DN轉換表(必要)'!A:A,'DN轉換表(必要)'!B:B,,0),INDEX(_xlfn.TEXTSPLIT(B586,"-"),1),INDEX(_xlfn.TEXTSPLIT(B586,"-"),2),INDEX(_xlfn.TEXTSPLIT(B586,"-"),4),INDEX(_xlfn.TEXTSPLIT(B586,"-"),5)),_xlfn.TEXTJOIN("-",TRUE,_xlfn.XLOOKUP(VALUE(INDEX(_xlfn.TEXTSPLIT(B586,"-"),4)),'DN轉換表(必要)'!A:A,'DN轉換表(必要)'!B:B,,0),INDEX(_xlfn.TEXTSPLIT(B586,"-"),1),INDEX(_xlfn.TEXTSPLIT(B586,"-"),2),INDEX(_xlfn.TEXTSPLIT(B586,"-"),3),INDEX(_xlfn.TEXTSPLIT(B586,"-"),4),INDEX(_xlfn.TEXTSPLIT(B586,"-"),5)))</f>
        <v>1 1/2"-TT-R1108-AA1B-NA</v>
      </c>
      <c r="F586" s="3" t="str">
        <f>IFERROR(_xlfn.XLOOKUP(_xlfn.CONCAT(表格1[[#This Row],[Series NO]],"_",SUBSTITUTE(F$1,"REV.","")),版本控制!$F:$F,版本控制!$C:$C,,0),"")</f>
        <v>04/22/'25</v>
      </c>
      <c r="G586" s="3" t="str">
        <f>IFERROR(_xlfn.XLOOKUP(_xlfn.CONCAT(表格1[[#This Row],[Series NO]],"_",SUBSTITUTE(G$1,"REV.","")),版本控制!$F:$F,版本控制!$C:$C,,0),"")</f>
        <v>06/17/'25</v>
      </c>
      <c r="H586" s="3" t="str">
        <f>IFERROR(_xlfn.XLOOKUP(_xlfn.CONCAT(表格1[[#This Row],[Series NO]],"_",SUBSTITUTE(H$1,"REV.","")),版本控制!$F:$F,版本控制!$C:$C,,0),"")</f>
        <v/>
      </c>
      <c r="I586" s="3" t="str">
        <f>IFERROR(_xlfn.XLOOKUP(_xlfn.CONCAT(表格1[[#This Row],[Series NO]],"_",SUBSTITUTE(I$1,"REV.","")),版本控制!$F:$F,版本控制!$C:$C,,0),"")</f>
        <v/>
      </c>
      <c r="J586" s="3" t="str">
        <f>IFERROR(_xlfn.XLOOKUP(_xlfn.CONCAT(表格1[[#This Row],[Series NO]],"_",SUBSTITUTE(J$1,"REV.","")),版本控制!$F:$F,版本控制!$C:$C,,0),"")</f>
        <v/>
      </c>
      <c r="K586" s="3" t="str" cm="1">
        <f t="array" ref="K586">INDEX(F$1:J$1,1,MATCH(1,1/($F586:J586&lt;&gt;"")))</f>
        <v>REV.2</v>
      </c>
      <c r="L586" s="3" t="str" cm="1">
        <f t="array" ref="L586">LOOKUP(2,1/($F586:J586&lt;&gt;""),$F586:J586)</f>
        <v>06/17/'25</v>
      </c>
      <c r="M586" s="3"/>
      <c r="N586" s="3" t="str">
        <f t="shared" si="24"/>
        <v>0582</v>
      </c>
      <c r="O586" s="28"/>
      <c r="P586" s="15"/>
      <c r="Q586" s="22" cm="1">
        <f t="array" ref="Q586">_xlfn.XLOOKUP(INDEX(_xlfn.TEXTSPLIT(表格1[[#This Row],[LINE   NUMBER]],"-"),1),'DN轉換表(必要)'!B:B,'DN轉換表(必要)'!C:C,,0)</f>
        <v>1.5</v>
      </c>
      <c r="R586" s="22" t="str" cm="1">
        <f t="array" ref="R586">IF(IFERROR(MATCH(INDEX(_xlfn.TEXTSPLIT(表格1[[#This Row],[LINE   NUMBER]],"-"),2),介質清單!I:I,0)&gt;=1,FALSE),"Trim",INDEX(_xlfn.TEXTSPLIT(表格1[[#This Row],[LINE   NUMBER]],"-"),2))</f>
        <v>Trim</v>
      </c>
      <c r="S586" s="22" t="str" cm="1">
        <f t="array" ref="S58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TT-R1108</v>
      </c>
      <c r="T586" s="22" t="str" cm="1">
        <f t="array" ref="T586">IF(LEN(INDEX(_xlfn.TEXTSPLIT(表格1[[#This Row],[LINE   NUMBER]],"-"),4))=4,INDEX(_xlfn.TEXTSPLIT(表格1[[#This Row],[LINE   NUMBER]],"-"),4),IF(LEN(MID(E586,FIND("AA",E586,1),4))=4,MID(E586,FIND("AA",E586,1),4),"Wrong"))</f>
        <v>AA1B</v>
      </c>
      <c r="U586" s="22" t="str" cm="1">
        <f t="array" ref="U58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86" s="22" t="str">
        <f>_xlfn.XLOOKUP(表格1[[#This Row],[級數]],管道等级索引表!B:B,管道等级索引表!G:G,,0)</f>
        <v>A106 Gr.B
API 5L Gr.B
SAWH</v>
      </c>
      <c r="W586" s="22" t="s">
        <v>5</v>
      </c>
      <c r="X586" s="22"/>
      <c r="Y586" s="22"/>
      <c r="Z586" s="22" t="str">
        <f>_xlfn.CONCAT(表格1[[#This Row],[系統]],"-",表格1[[#This Row],[編號]])</f>
        <v>Trim-TT-R1108</v>
      </c>
      <c r="AA586" s="22"/>
      <c r="AB586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8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86" s="24" t="str">
        <f>IFERROR(_xlfn.XLOOKUP(表格1[[#This Row],[Line_No]],管道特性一覽表!A:A,管道特性一覽表!P:P,,0),"")</f>
        <v/>
      </c>
      <c r="AE586" s="24" t="str" cm="1">
        <f t="array" ref="AE586">_xlfn.IFNA(_xlfn.XLOOKUP(表格1[[#This Row],[Series NO]],'依TP NO.篩選'!A:A,'依TP NO.篩選'!R:R,,0),_xlfn.XLOOKUP(VALUE(表格1[[#This Row],[Series NO]]),VALUE('依TP NO.篩選'!A:A),'依TP NO.篩選'!R:R,,0))</f>
        <v>R111R1-Trim</v>
      </c>
      <c r="AF586" s="24" t="str">
        <f>_xlfn.XLOOKUP(表格1[[#This Row],[系統]],介質清單!A:A,介質清單!B:B,,0)</f>
        <v>Trim</v>
      </c>
      <c r="AG586" s="25" t="str">
        <f>IFERROR(_xlfn.XLOOKUP(表格1[[#This Row],[Line_No]],管道特性一覽表!A:A,管道特性一覽表!R:R,,0),"")</f>
        <v/>
      </c>
      <c r="AH586" s="22"/>
      <c r="AI586" s="24"/>
      <c r="AJ58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86" s="2" t="str" cm="1">
        <f t="array" ref="AK586">IFERROR(_xlfn.TEXTJOIN("-",TRUE,INDEX(_xlfn.TEXTSPLIT(B586,"-"),1),INDEX(_xlfn.TEXTSPLIT(B586,"-"),2),INDEX(_xlfn.TEXTSPLIT(B586,"-"),4),INDEX(_xlfn.TEXTSPLIT(B586,"-"),5)),_xlfn.TEXTJOIN("-",TRUE,_xlfn.XLOOKUP(VALUE(INDEX(_xlfn.TEXTSPLIT(B586,"-"),4)),'DN轉換表(必要)'!A:A,'DN轉換表(必要)'!B:B,,0),INDEX(_xlfn.TEXTSPLIT(B586,"-"),1),INDEX(_xlfn.TEXTSPLIT(B586,"-"),2),INDEX(_xlfn.TEXTSPLIT(B586,"-"),3),INDEX(_xlfn.TEXTSPLIT(B586,"-"),4),INDEX(_xlfn.TEXTSPLIT(B586,"-"),5)))</f>
        <v>TT-R1108-AA1B-NA</v>
      </c>
      <c r="AL586" s="2" t="str">
        <f>IF(ISNUMBER(IFERROR(_xlfn.XLOOKUP(表格1[[#This Row],[Line_No]],'TEMP VALUE'!A:A,'DRAWING LIST'!A:A,,0),"")),"v","")</f>
        <v/>
      </c>
      <c r="AM586" s="2" t="str">
        <f>_xlfn.XLOOKUP(表格1[[#This Row],[Series NO]], 版本控制!$A:$A, 版本控制!$E:$E, , 0, -1)</f>
        <v>啟用</v>
      </c>
    </row>
    <row r="587" spans="1:39" hidden="1">
      <c r="A587" s="18">
        <f>'圖號清單-114.04.25'!A587</f>
        <v>583</v>
      </c>
      <c r="B587" s="14" t="str">
        <f>_xlfn.XLOOKUP(表格1[[#This Row],[Series NO]],'圖號清單-114.04.25'!A:A,'圖號清單-114.04.25'!B:B,,0)</f>
        <v>TT-R1204-40-AA1B-NA</v>
      </c>
      <c r="C587" s="3" t="str">
        <f>COUNTIF($AK$2:AK587, AK587) &amp; "/" &amp; COUNTIF($AK$2:$AK$3003, AK587)</f>
        <v>1/1</v>
      </c>
      <c r="D587" s="3" t="str">
        <f t="shared" si="25"/>
        <v>TT-R1204-40-AA1B-NA</v>
      </c>
      <c r="E587" s="14" t="str" cm="1">
        <f t="array" ref="E587">IFERROR(_xlfn.TEXTJOIN("-",TRUE,_xlfn.XLOOKUP(VALUE(INDEX(_xlfn.TEXTSPLIT(B587,"-"),3)),'DN轉換表(必要)'!A:A,'DN轉換表(必要)'!B:B,,0),INDEX(_xlfn.TEXTSPLIT(B587,"-"),1),INDEX(_xlfn.TEXTSPLIT(B587,"-"),2),INDEX(_xlfn.TEXTSPLIT(B587,"-"),4),INDEX(_xlfn.TEXTSPLIT(B587,"-"),5)),_xlfn.TEXTJOIN("-",TRUE,_xlfn.XLOOKUP(VALUE(INDEX(_xlfn.TEXTSPLIT(B587,"-"),4)),'DN轉換表(必要)'!A:A,'DN轉換表(必要)'!B:B,,0),INDEX(_xlfn.TEXTSPLIT(B587,"-"),1),INDEX(_xlfn.TEXTSPLIT(B587,"-"),2),INDEX(_xlfn.TEXTSPLIT(B587,"-"),3),INDEX(_xlfn.TEXTSPLIT(B587,"-"),4),INDEX(_xlfn.TEXTSPLIT(B587,"-"),5)))</f>
        <v>1 1/2"-TT-R1204-AA1B-NA</v>
      </c>
      <c r="F587" s="3" t="str">
        <f>IFERROR(_xlfn.XLOOKUP(_xlfn.CONCAT(表格1[[#This Row],[Series NO]],"_",SUBSTITUTE(F$1,"REV.","")),版本控制!$F:$F,版本控制!$C:$C,,0),"")</f>
        <v>04/22/'25</v>
      </c>
      <c r="G587" s="3" t="str">
        <f>IFERROR(_xlfn.XLOOKUP(_xlfn.CONCAT(表格1[[#This Row],[Series NO]],"_",SUBSTITUTE(G$1,"REV.","")),版本控制!$F:$F,版本控制!$C:$C,,0),"")</f>
        <v>06/17/'25</v>
      </c>
      <c r="H587" s="3" t="str">
        <f>IFERROR(_xlfn.XLOOKUP(_xlfn.CONCAT(表格1[[#This Row],[Series NO]],"_",SUBSTITUTE(H$1,"REV.","")),版本控制!$F:$F,版本控制!$C:$C,,0),"")</f>
        <v/>
      </c>
      <c r="I587" s="3" t="str">
        <f>IFERROR(_xlfn.XLOOKUP(_xlfn.CONCAT(表格1[[#This Row],[Series NO]],"_",SUBSTITUTE(I$1,"REV.","")),版本控制!$F:$F,版本控制!$C:$C,,0),"")</f>
        <v/>
      </c>
      <c r="J587" s="3" t="str">
        <f>IFERROR(_xlfn.XLOOKUP(_xlfn.CONCAT(表格1[[#This Row],[Series NO]],"_",SUBSTITUTE(J$1,"REV.","")),版本控制!$F:$F,版本控制!$C:$C,,0),"")</f>
        <v/>
      </c>
      <c r="K587" s="3" t="str" cm="1">
        <f t="array" ref="K587">INDEX(F$1:J$1,1,MATCH(1,1/($F587:J587&lt;&gt;"")))</f>
        <v>REV.2</v>
      </c>
      <c r="L587" s="3" t="str" cm="1">
        <f t="array" ref="L587">LOOKUP(2,1/($F587:J587&lt;&gt;""),$F587:J587)</f>
        <v>06/17/'25</v>
      </c>
      <c r="M587" s="3"/>
      <c r="N587" s="11" t="str">
        <f t="shared" si="24"/>
        <v>0583</v>
      </c>
      <c r="O587" s="28"/>
      <c r="P587" s="15"/>
      <c r="Q587" s="22" cm="1">
        <f t="array" ref="Q587">_xlfn.XLOOKUP(INDEX(_xlfn.TEXTSPLIT(表格1[[#This Row],[LINE   NUMBER]],"-"),1),'DN轉換表(必要)'!B:B,'DN轉換表(必要)'!C:C,,0)</f>
        <v>1.5</v>
      </c>
      <c r="R587" s="22" t="str" cm="1">
        <f t="array" ref="R587">IF(IFERROR(MATCH(INDEX(_xlfn.TEXTSPLIT(表格1[[#This Row],[LINE   NUMBER]],"-"),2),介質清單!I:I,0)&gt;=1,FALSE),"Trim",INDEX(_xlfn.TEXTSPLIT(表格1[[#This Row],[LINE   NUMBER]],"-"),2))</f>
        <v>Trim</v>
      </c>
      <c r="S587" s="22" t="str" cm="1">
        <f t="array" ref="S58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TT-R1204</v>
      </c>
      <c r="T587" s="22" t="str" cm="1">
        <f t="array" ref="T587">IF(LEN(INDEX(_xlfn.TEXTSPLIT(表格1[[#This Row],[LINE   NUMBER]],"-"),4))=4,INDEX(_xlfn.TEXTSPLIT(表格1[[#This Row],[LINE   NUMBER]],"-"),4),IF(LEN(MID(E587,FIND("AA",E587,1),4))=4,MID(E587,FIND("AA",E587,1),4),"Wrong"))</f>
        <v>AA1B</v>
      </c>
      <c r="U587" s="22" t="str" cm="1">
        <f t="array" ref="U58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87" s="22" t="str">
        <f>_xlfn.XLOOKUP(表格1[[#This Row],[級數]],管道等级索引表!B:B,管道等级索引表!G:G,,0)</f>
        <v>A106 Gr.B
API 5L Gr.B
SAWH</v>
      </c>
      <c r="W587" s="22" t="s">
        <v>5</v>
      </c>
      <c r="X587" s="22"/>
      <c r="Y587" s="22"/>
      <c r="Z587" s="22" t="str">
        <f>_xlfn.CONCAT(表格1[[#This Row],[系統]],"-",表格1[[#This Row],[編號]])</f>
        <v>Trim-TT-R1204</v>
      </c>
      <c r="AA587" s="22"/>
      <c r="AB587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8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87" s="24" t="str">
        <f>IFERROR(_xlfn.XLOOKUP(表格1[[#This Row],[Line_No]],管道特性一覽表!A:A,管道特性一覽表!P:P,,0),"")</f>
        <v/>
      </c>
      <c r="AE587" s="24" t="str" cm="1">
        <f t="array" ref="AE587">_xlfn.IFNA(_xlfn.XLOOKUP(表格1[[#This Row],[Series NO]],'依TP NO.篩選'!A:A,'依TP NO.篩選'!R:R,,0),_xlfn.XLOOKUP(VALUE(表格1[[#This Row],[Series NO]]),VALUE('依TP NO.篩選'!A:A),'依TP NO.篩選'!R:R,,0))</f>
        <v>R121E1-Trim</v>
      </c>
      <c r="AF587" s="24" t="str">
        <f>_xlfn.XLOOKUP(表格1[[#This Row],[系統]],介質清單!A:A,介質清單!B:B,,0)</f>
        <v>Trim</v>
      </c>
      <c r="AG587" s="25" t="str">
        <f>IFERROR(_xlfn.XLOOKUP(表格1[[#This Row],[Line_No]],管道特性一覽表!A:A,管道特性一覽表!R:R,,0),"")</f>
        <v/>
      </c>
      <c r="AH587" s="22"/>
      <c r="AI587" s="24"/>
      <c r="AJ58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87" s="2" t="str" cm="1">
        <f t="array" ref="AK587">IFERROR(_xlfn.TEXTJOIN("-",TRUE,INDEX(_xlfn.TEXTSPLIT(B587,"-"),1),INDEX(_xlfn.TEXTSPLIT(B587,"-"),2),INDEX(_xlfn.TEXTSPLIT(B587,"-"),4),INDEX(_xlfn.TEXTSPLIT(B587,"-"),5)),_xlfn.TEXTJOIN("-",TRUE,_xlfn.XLOOKUP(VALUE(INDEX(_xlfn.TEXTSPLIT(B587,"-"),4)),'DN轉換表(必要)'!A:A,'DN轉換表(必要)'!B:B,,0),INDEX(_xlfn.TEXTSPLIT(B587,"-"),1),INDEX(_xlfn.TEXTSPLIT(B587,"-"),2),INDEX(_xlfn.TEXTSPLIT(B587,"-"),3),INDEX(_xlfn.TEXTSPLIT(B587,"-"),4),INDEX(_xlfn.TEXTSPLIT(B587,"-"),5)))</f>
        <v>TT-R1204-AA1B-NA</v>
      </c>
      <c r="AL587" s="2" t="str">
        <f>IF(ISNUMBER(IFERROR(_xlfn.XLOOKUP(表格1[[#This Row],[Line_No]],'TEMP VALUE'!A:A,'DRAWING LIST'!A:A,,0),"")),"v","")</f>
        <v/>
      </c>
      <c r="AM587" s="2" t="str">
        <f>_xlfn.XLOOKUP(表格1[[#This Row],[Series NO]], 版本控制!$A:$A, 版本控制!$E:$E, , 0, -1)</f>
        <v>啟用</v>
      </c>
    </row>
    <row r="588" spans="1:39" hidden="1">
      <c r="A588" s="18">
        <f>'圖號清單-114.04.25'!A588</f>
        <v>584</v>
      </c>
      <c r="B588" s="14" t="str">
        <f>_xlfn.XLOOKUP(表格1[[#This Row],[Series NO]],'圖號清單-114.04.25'!A:A,'圖號清單-114.04.25'!B:B,,0)</f>
        <v>TT-R1205-40-AA1E-NA</v>
      </c>
      <c r="C588" s="3" t="str">
        <f>COUNTIF($AK$2:AK588, AK588) &amp; "/" &amp; COUNTIF($AK$2:$AK$3003, AK588)</f>
        <v>1/1</v>
      </c>
      <c r="D588" s="3" t="str">
        <f t="shared" si="25"/>
        <v>TT-R1205-40-AA1E-NA</v>
      </c>
      <c r="E588" s="14" t="str" cm="1">
        <f t="array" ref="E588">IFERROR(_xlfn.TEXTJOIN("-",TRUE,_xlfn.XLOOKUP(VALUE(INDEX(_xlfn.TEXTSPLIT(B588,"-"),3)),'DN轉換表(必要)'!A:A,'DN轉換表(必要)'!B:B,,0),INDEX(_xlfn.TEXTSPLIT(B588,"-"),1),INDEX(_xlfn.TEXTSPLIT(B588,"-"),2),INDEX(_xlfn.TEXTSPLIT(B588,"-"),4),INDEX(_xlfn.TEXTSPLIT(B588,"-"),5)),_xlfn.TEXTJOIN("-",TRUE,_xlfn.XLOOKUP(VALUE(INDEX(_xlfn.TEXTSPLIT(B588,"-"),4)),'DN轉換表(必要)'!A:A,'DN轉換表(必要)'!B:B,,0),INDEX(_xlfn.TEXTSPLIT(B588,"-"),1),INDEX(_xlfn.TEXTSPLIT(B588,"-"),2),INDEX(_xlfn.TEXTSPLIT(B588,"-"),3),INDEX(_xlfn.TEXTSPLIT(B588,"-"),4),INDEX(_xlfn.TEXTSPLIT(B588,"-"),5)))</f>
        <v>1 1/2"-TT-R1205-AA1E-NA</v>
      </c>
      <c r="F588" s="3" t="str">
        <f>IFERROR(_xlfn.XLOOKUP(_xlfn.CONCAT(表格1[[#This Row],[Series NO]],"_",SUBSTITUTE(F$1,"REV.","")),版本控制!$F:$F,版本控制!$C:$C,,0),"")</f>
        <v>04/22/'25</v>
      </c>
      <c r="G588" s="3" t="str">
        <f>IFERROR(_xlfn.XLOOKUP(_xlfn.CONCAT(表格1[[#This Row],[Series NO]],"_",SUBSTITUTE(G$1,"REV.","")),版本控制!$F:$F,版本控制!$C:$C,,0),"")</f>
        <v>06/17/'25</v>
      </c>
      <c r="H588" s="3" t="str">
        <f>IFERROR(_xlfn.XLOOKUP(_xlfn.CONCAT(表格1[[#This Row],[Series NO]],"_",SUBSTITUTE(H$1,"REV.","")),版本控制!$F:$F,版本控制!$C:$C,,0),"")</f>
        <v/>
      </c>
      <c r="I588" s="3" t="str">
        <f>IFERROR(_xlfn.XLOOKUP(_xlfn.CONCAT(表格1[[#This Row],[Series NO]],"_",SUBSTITUTE(I$1,"REV.","")),版本控制!$F:$F,版本控制!$C:$C,,0),"")</f>
        <v/>
      </c>
      <c r="J588" s="3" t="str">
        <f>IFERROR(_xlfn.XLOOKUP(_xlfn.CONCAT(表格1[[#This Row],[Series NO]],"_",SUBSTITUTE(J$1,"REV.","")),版本控制!$F:$F,版本控制!$C:$C,,0),"")</f>
        <v/>
      </c>
      <c r="K588" s="3" t="str" cm="1">
        <f t="array" ref="K588">INDEX(F$1:J$1,1,MATCH(1,1/($F588:J588&lt;&gt;"")))</f>
        <v>REV.2</v>
      </c>
      <c r="L588" s="3" t="str" cm="1">
        <f t="array" ref="L588">LOOKUP(2,1/($F588:J588&lt;&gt;""),$F588:J588)</f>
        <v>06/17/'25</v>
      </c>
      <c r="M588" s="3"/>
      <c r="N588" s="3" t="str">
        <f t="shared" si="24"/>
        <v>0584</v>
      </c>
      <c r="O588" s="28"/>
      <c r="P588" s="15"/>
      <c r="Q588" s="22" cm="1">
        <f t="array" ref="Q588">_xlfn.XLOOKUP(INDEX(_xlfn.TEXTSPLIT(表格1[[#This Row],[LINE   NUMBER]],"-"),1),'DN轉換表(必要)'!B:B,'DN轉換表(必要)'!C:C,,0)</f>
        <v>1.5</v>
      </c>
      <c r="R588" s="22" t="str" cm="1">
        <f t="array" ref="R588">IF(IFERROR(MATCH(INDEX(_xlfn.TEXTSPLIT(表格1[[#This Row],[LINE   NUMBER]],"-"),2),介質清單!I:I,0)&gt;=1,FALSE),"Trim",INDEX(_xlfn.TEXTSPLIT(表格1[[#This Row],[LINE   NUMBER]],"-"),2))</f>
        <v>Trim</v>
      </c>
      <c r="S588" s="22" t="str" cm="1">
        <f t="array" ref="S58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TT-R1205</v>
      </c>
      <c r="T588" s="22" t="str" cm="1">
        <f t="array" ref="T588">IF(LEN(INDEX(_xlfn.TEXTSPLIT(表格1[[#This Row],[LINE   NUMBER]],"-"),4))=4,INDEX(_xlfn.TEXTSPLIT(表格1[[#This Row],[LINE   NUMBER]],"-"),4),IF(LEN(MID(E588,FIND("AA",E588,1),4))=4,MID(E588,FIND("AA",E588,1),4),"Wrong"))</f>
        <v>AA1E</v>
      </c>
      <c r="U588" s="22" t="str" cm="1">
        <f t="array" ref="U58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88" s="22" t="str">
        <f>_xlfn.XLOOKUP(表格1[[#This Row],[級數]],管道等级索引表!B:B,管道等级索引表!G:G,,0)</f>
        <v>TP304</v>
      </c>
      <c r="W588" s="22" t="s">
        <v>5</v>
      </c>
      <c r="X588" s="22"/>
      <c r="Y588" s="22"/>
      <c r="Z588" s="22" t="str">
        <f>_xlfn.CONCAT(表格1[[#This Row],[系統]],"-",表格1[[#This Row],[編號]])</f>
        <v>Trim-TT-R1205</v>
      </c>
      <c r="AA588" s="22"/>
      <c r="AB588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8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88" s="24" t="str">
        <f>IFERROR(_xlfn.XLOOKUP(表格1[[#This Row],[Line_No]],管道特性一覽表!A:A,管道特性一覽表!P:P,,0),"")</f>
        <v/>
      </c>
      <c r="AE588" s="24" t="str" cm="1">
        <f t="array" ref="AE588">_xlfn.IFNA(_xlfn.XLOOKUP(表格1[[#This Row],[Series NO]],'依TP NO.篩選'!A:A,'依TP NO.篩選'!R:R,,0),_xlfn.XLOOKUP(VALUE(表格1[[#This Row],[Series NO]]),VALUE('依TP NO.篩選'!A:A),'依TP NO.篩選'!R:R,,0))</f>
        <v>R121E2-Trim</v>
      </c>
      <c r="AF588" s="24" t="str">
        <f>_xlfn.XLOOKUP(表格1[[#This Row],[系統]],介質清單!A:A,介質清單!B:B,,0)</f>
        <v>Trim</v>
      </c>
      <c r="AG588" s="25" t="str">
        <f>IFERROR(_xlfn.XLOOKUP(表格1[[#This Row],[Line_No]],管道特性一覽表!A:A,管道特性一覽表!R:R,,0),"")</f>
        <v/>
      </c>
      <c r="AH588" s="22"/>
      <c r="AI588" s="24"/>
      <c r="AJ58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88" s="2" t="str" cm="1">
        <f t="array" ref="AK588">IFERROR(_xlfn.TEXTJOIN("-",TRUE,INDEX(_xlfn.TEXTSPLIT(B588,"-"),1),INDEX(_xlfn.TEXTSPLIT(B588,"-"),2),INDEX(_xlfn.TEXTSPLIT(B588,"-"),4),INDEX(_xlfn.TEXTSPLIT(B588,"-"),5)),_xlfn.TEXTJOIN("-",TRUE,_xlfn.XLOOKUP(VALUE(INDEX(_xlfn.TEXTSPLIT(B588,"-"),4)),'DN轉換表(必要)'!A:A,'DN轉換表(必要)'!B:B,,0),INDEX(_xlfn.TEXTSPLIT(B588,"-"),1),INDEX(_xlfn.TEXTSPLIT(B588,"-"),2),INDEX(_xlfn.TEXTSPLIT(B588,"-"),3),INDEX(_xlfn.TEXTSPLIT(B588,"-"),4),INDEX(_xlfn.TEXTSPLIT(B588,"-"),5)))</f>
        <v>TT-R1205-AA1E-NA</v>
      </c>
      <c r="AL588" s="2" t="str">
        <f>IF(ISNUMBER(IFERROR(_xlfn.XLOOKUP(表格1[[#This Row],[Line_No]],'TEMP VALUE'!A:A,'DRAWING LIST'!A:A,,0),"")),"v","")</f>
        <v/>
      </c>
      <c r="AM588" s="2" t="str">
        <f>_xlfn.XLOOKUP(表格1[[#This Row],[Series NO]], 版本控制!$A:$A, 版本控制!$E:$E, , 0, -1)</f>
        <v>啟用</v>
      </c>
    </row>
    <row r="589" spans="1:39" hidden="1">
      <c r="A589" s="18">
        <f>'圖號清單-114.04.25'!A589</f>
        <v>585</v>
      </c>
      <c r="B589" s="14" t="str">
        <f>_xlfn.XLOOKUP(表格1[[#This Row],[Series NO]],'圖號清單-114.04.25'!A:A,'圖號清單-114.04.25'!B:B,,0)</f>
        <v>TT-R1206-40-AA1B-NA</v>
      </c>
      <c r="C589" s="3" t="str">
        <f>COUNTIF($AK$2:AK589, AK589) &amp; "/" &amp; COUNTIF($AK$2:$AK$3003, AK589)</f>
        <v>1/1</v>
      </c>
      <c r="D589" s="3" t="str">
        <f t="shared" si="25"/>
        <v>TT-R1206-40-AA1B-NA</v>
      </c>
      <c r="E589" s="14" t="str" cm="1">
        <f t="array" ref="E589">IFERROR(_xlfn.TEXTJOIN("-",TRUE,_xlfn.XLOOKUP(VALUE(INDEX(_xlfn.TEXTSPLIT(B589,"-"),3)),'DN轉換表(必要)'!A:A,'DN轉換表(必要)'!B:B,,0),INDEX(_xlfn.TEXTSPLIT(B589,"-"),1),INDEX(_xlfn.TEXTSPLIT(B589,"-"),2),INDEX(_xlfn.TEXTSPLIT(B589,"-"),4),INDEX(_xlfn.TEXTSPLIT(B589,"-"),5)),_xlfn.TEXTJOIN("-",TRUE,_xlfn.XLOOKUP(VALUE(INDEX(_xlfn.TEXTSPLIT(B589,"-"),4)),'DN轉換表(必要)'!A:A,'DN轉換表(必要)'!B:B,,0),INDEX(_xlfn.TEXTSPLIT(B589,"-"),1),INDEX(_xlfn.TEXTSPLIT(B589,"-"),2),INDEX(_xlfn.TEXTSPLIT(B589,"-"),3),INDEX(_xlfn.TEXTSPLIT(B589,"-"),4),INDEX(_xlfn.TEXTSPLIT(B589,"-"),5)))</f>
        <v>1 1/2"-TT-R1206-AA1B-NA</v>
      </c>
      <c r="F589" s="3" t="str">
        <f>IFERROR(_xlfn.XLOOKUP(_xlfn.CONCAT(表格1[[#This Row],[Series NO]],"_",SUBSTITUTE(F$1,"REV.","")),版本控制!$F:$F,版本控制!$C:$C,,0),"")</f>
        <v>04/22/'25</v>
      </c>
      <c r="G589" s="3" t="str">
        <f>IFERROR(_xlfn.XLOOKUP(_xlfn.CONCAT(表格1[[#This Row],[Series NO]],"_",SUBSTITUTE(G$1,"REV.","")),版本控制!$F:$F,版本控制!$C:$C,,0),"")</f>
        <v>06/17/'25</v>
      </c>
      <c r="H589" s="3" t="str">
        <f>IFERROR(_xlfn.XLOOKUP(_xlfn.CONCAT(表格1[[#This Row],[Series NO]],"_",SUBSTITUTE(H$1,"REV.","")),版本控制!$F:$F,版本控制!$C:$C,,0),"")</f>
        <v/>
      </c>
      <c r="I589" s="3" t="str">
        <f>IFERROR(_xlfn.XLOOKUP(_xlfn.CONCAT(表格1[[#This Row],[Series NO]],"_",SUBSTITUTE(I$1,"REV.","")),版本控制!$F:$F,版本控制!$C:$C,,0),"")</f>
        <v/>
      </c>
      <c r="J589" s="3" t="str">
        <f>IFERROR(_xlfn.XLOOKUP(_xlfn.CONCAT(表格1[[#This Row],[Series NO]],"_",SUBSTITUTE(J$1,"REV.","")),版本控制!$F:$F,版本控制!$C:$C,,0),"")</f>
        <v/>
      </c>
      <c r="K589" s="3" t="str" cm="1">
        <f t="array" ref="K589">INDEX(F$1:J$1,1,MATCH(1,1/($F589:J589&lt;&gt;"")))</f>
        <v>REV.2</v>
      </c>
      <c r="L589" s="3" t="str" cm="1">
        <f t="array" ref="L589">LOOKUP(2,1/($F589:J589&lt;&gt;""),$F589:J589)</f>
        <v>06/17/'25</v>
      </c>
      <c r="M589" s="3"/>
      <c r="N589" s="3" t="str">
        <f t="shared" si="24"/>
        <v>0585</v>
      </c>
      <c r="O589" s="28"/>
      <c r="P589" s="15"/>
      <c r="Q589" s="22" cm="1">
        <f t="array" ref="Q589">_xlfn.XLOOKUP(INDEX(_xlfn.TEXTSPLIT(表格1[[#This Row],[LINE   NUMBER]],"-"),1),'DN轉換表(必要)'!B:B,'DN轉換表(必要)'!C:C,,0)</f>
        <v>1.5</v>
      </c>
      <c r="R589" s="22" t="str" cm="1">
        <f t="array" ref="R589">IF(IFERROR(MATCH(INDEX(_xlfn.TEXTSPLIT(表格1[[#This Row],[LINE   NUMBER]],"-"),2),介質清單!I:I,0)&gt;=1,FALSE),"Trim",INDEX(_xlfn.TEXTSPLIT(表格1[[#This Row],[LINE   NUMBER]],"-"),2))</f>
        <v>Trim</v>
      </c>
      <c r="S589" s="22" t="str" cm="1">
        <f t="array" ref="S58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TT-R1206</v>
      </c>
      <c r="T589" s="22" t="str" cm="1">
        <f t="array" ref="T589">IF(LEN(INDEX(_xlfn.TEXTSPLIT(表格1[[#This Row],[LINE   NUMBER]],"-"),4))=4,INDEX(_xlfn.TEXTSPLIT(表格1[[#This Row],[LINE   NUMBER]],"-"),4),IF(LEN(MID(E589,FIND("AA",E589,1),4))=4,MID(E589,FIND("AA",E589,1),4),"Wrong"))</f>
        <v>AA1B</v>
      </c>
      <c r="U589" s="22" t="str" cm="1">
        <f t="array" ref="U58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89" s="22" t="str">
        <f>_xlfn.XLOOKUP(表格1[[#This Row],[級數]],管道等级索引表!B:B,管道等级索引表!G:G,,0)</f>
        <v>A106 Gr.B
API 5L Gr.B
SAWH</v>
      </c>
      <c r="W589" s="22" t="s">
        <v>5</v>
      </c>
      <c r="X589" s="22"/>
      <c r="Y589" s="22"/>
      <c r="Z589" s="22" t="str">
        <f>_xlfn.CONCAT(表格1[[#This Row],[系統]],"-",表格1[[#This Row],[編號]])</f>
        <v>Trim-TT-R1206</v>
      </c>
      <c r="AA589" s="22"/>
      <c r="AB58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8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89" s="24" t="str">
        <f>IFERROR(_xlfn.XLOOKUP(表格1[[#This Row],[Line_No]],管道特性一覽表!A:A,管道特性一覽表!P:P,,0),"")</f>
        <v/>
      </c>
      <c r="AE589" s="24" t="str" cm="1">
        <f t="array" ref="AE589">_xlfn.IFNA(_xlfn.XLOOKUP(表格1[[#This Row],[Series NO]],'依TP NO.篩選'!A:A,'依TP NO.篩選'!R:R,,0),_xlfn.XLOOKUP(VALUE(表格1[[#This Row],[Series NO]]),VALUE('依TP NO.篩選'!A:A),'依TP NO.篩選'!R:R,,0))</f>
        <v>FG-01</v>
      </c>
      <c r="AF589" s="24" t="str">
        <f>_xlfn.XLOOKUP(表格1[[#This Row],[系統]],介質清單!A:A,介質清單!B:B,,0)</f>
        <v>Trim</v>
      </c>
      <c r="AG589" s="25" t="str">
        <f>IFERROR(_xlfn.XLOOKUP(表格1[[#This Row],[Line_No]],管道特性一覽表!A:A,管道特性一覽表!R:R,,0),"")</f>
        <v/>
      </c>
      <c r="AH589" s="22" t="s">
        <v>3433</v>
      </c>
      <c r="AI589" s="24"/>
      <c r="AJ58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89" s="2" t="str" cm="1">
        <f t="array" ref="AK589">IFERROR(_xlfn.TEXTJOIN("-",TRUE,INDEX(_xlfn.TEXTSPLIT(B589,"-"),1),INDEX(_xlfn.TEXTSPLIT(B589,"-"),2),INDEX(_xlfn.TEXTSPLIT(B589,"-"),4),INDEX(_xlfn.TEXTSPLIT(B589,"-"),5)),_xlfn.TEXTJOIN("-",TRUE,_xlfn.XLOOKUP(VALUE(INDEX(_xlfn.TEXTSPLIT(B589,"-"),4)),'DN轉換表(必要)'!A:A,'DN轉換表(必要)'!B:B,,0),INDEX(_xlfn.TEXTSPLIT(B589,"-"),1),INDEX(_xlfn.TEXTSPLIT(B589,"-"),2),INDEX(_xlfn.TEXTSPLIT(B589,"-"),3),INDEX(_xlfn.TEXTSPLIT(B589,"-"),4),INDEX(_xlfn.TEXTSPLIT(B589,"-"),5)))</f>
        <v>TT-R1206-AA1B-NA</v>
      </c>
      <c r="AL589" s="2" t="str">
        <f>IF(ISNUMBER(IFERROR(_xlfn.XLOOKUP(表格1[[#This Row],[Line_No]],'TEMP VALUE'!A:A,'DRAWING LIST'!A:A,,0),"")),"v","")</f>
        <v/>
      </c>
      <c r="AM589" s="2" t="str">
        <f>_xlfn.XLOOKUP(表格1[[#This Row],[Series NO]], 版本控制!$A:$A, 版本控制!$E:$E, , 0, -1)</f>
        <v>啟用</v>
      </c>
    </row>
    <row r="590" spans="1:39" hidden="1">
      <c r="A590" s="18">
        <f>'圖號清單-114.04.25'!A590</f>
        <v>586</v>
      </c>
      <c r="B590" s="14" t="str">
        <f>_xlfn.XLOOKUP(表格1[[#This Row],[Series NO]],'圖號清單-114.04.25'!A:A,'圖號清單-114.04.25'!B:B,,0)</f>
        <v>TT-R1207-40-AA1E-NA</v>
      </c>
      <c r="C590" s="3" t="str">
        <f>COUNTIF($AK$2:AK590, AK590) &amp; "/" &amp; COUNTIF($AK$2:$AK$3003, AK590)</f>
        <v>1/1</v>
      </c>
      <c r="D590" s="3" t="str">
        <f t="shared" si="25"/>
        <v>TT-R1207-40-AA1E-NA</v>
      </c>
      <c r="E590" s="14" t="str" cm="1">
        <f t="array" ref="E590">IFERROR(_xlfn.TEXTJOIN("-",TRUE,_xlfn.XLOOKUP(VALUE(INDEX(_xlfn.TEXTSPLIT(B590,"-"),3)),'DN轉換表(必要)'!A:A,'DN轉換表(必要)'!B:B,,0),INDEX(_xlfn.TEXTSPLIT(B590,"-"),1),INDEX(_xlfn.TEXTSPLIT(B590,"-"),2),INDEX(_xlfn.TEXTSPLIT(B590,"-"),4),INDEX(_xlfn.TEXTSPLIT(B590,"-"),5)),_xlfn.TEXTJOIN("-",TRUE,_xlfn.XLOOKUP(VALUE(INDEX(_xlfn.TEXTSPLIT(B590,"-"),4)),'DN轉換表(必要)'!A:A,'DN轉換表(必要)'!B:B,,0),INDEX(_xlfn.TEXTSPLIT(B590,"-"),1),INDEX(_xlfn.TEXTSPLIT(B590,"-"),2),INDEX(_xlfn.TEXTSPLIT(B590,"-"),3),INDEX(_xlfn.TEXTSPLIT(B590,"-"),4),INDEX(_xlfn.TEXTSPLIT(B590,"-"),5)))</f>
        <v>1 1/2"-TT-R1207-AA1E-NA</v>
      </c>
      <c r="F590" s="3" t="str">
        <f>IFERROR(_xlfn.XLOOKUP(_xlfn.CONCAT(表格1[[#This Row],[Series NO]],"_",SUBSTITUTE(F$1,"REV.","")),版本控制!$F:$F,版本控制!$C:$C,,0),"")</f>
        <v>04/22/'25</v>
      </c>
      <c r="G590" s="3" t="str">
        <f>IFERROR(_xlfn.XLOOKUP(_xlfn.CONCAT(表格1[[#This Row],[Series NO]],"_",SUBSTITUTE(G$1,"REV.","")),版本控制!$F:$F,版本控制!$C:$C,,0),"")</f>
        <v>06/17/'25</v>
      </c>
      <c r="H590" s="3" t="str">
        <f>IFERROR(_xlfn.XLOOKUP(_xlfn.CONCAT(表格1[[#This Row],[Series NO]],"_",SUBSTITUTE(H$1,"REV.","")),版本控制!$F:$F,版本控制!$C:$C,,0),"")</f>
        <v/>
      </c>
      <c r="I590" s="3" t="str">
        <f>IFERROR(_xlfn.XLOOKUP(_xlfn.CONCAT(表格1[[#This Row],[Series NO]],"_",SUBSTITUTE(I$1,"REV.","")),版本控制!$F:$F,版本控制!$C:$C,,0),"")</f>
        <v/>
      </c>
      <c r="J590" s="3" t="str">
        <f>IFERROR(_xlfn.XLOOKUP(_xlfn.CONCAT(表格1[[#This Row],[Series NO]],"_",SUBSTITUTE(J$1,"REV.","")),版本控制!$F:$F,版本控制!$C:$C,,0),"")</f>
        <v/>
      </c>
      <c r="K590" s="3" t="str" cm="1">
        <f t="array" ref="K590">INDEX(F$1:J$1,1,MATCH(1,1/($F590:J590&lt;&gt;"")))</f>
        <v>REV.2</v>
      </c>
      <c r="L590" s="3" t="str" cm="1">
        <f t="array" ref="L590">LOOKUP(2,1/($F590:J590&lt;&gt;""),$F590:J590)</f>
        <v>06/17/'25</v>
      </c>
      <c r="M590" s="3"/>
      <c r="N590" s="3" t="str">
        <f t="shared" si="24"/>
        <v>0586</v>
      </c>
      <c r="O590" s="28"/>
      <c r="P590" s="15"/>
      <c r="Q590" s="22" cm="1">
        <f t="array" ref="Q590">_xlfn.XLOOKUP(INDEX(_xlfn.TEXTSPLIT(表格1[[#This Row],[LINE   NUMBER]],"-"),1),'DN轉換表(必要)'!B:B,'DN轉換表(必要)'!C:C,,0)</f>
        <v>1.5</v>
      </c>
      <c r="R590" s="22" t="str" cm="1">
        <f t="array" ref="R590">IF(IFERROR(MATCH(INDEX(_xlfn.TEXTSPLIT(表格1[[#This Row],[LINE   NUMBER]],"-"),2),介質清單!I:I,0)&gt;=1,FALSE),"Trim",INDEX(_xlfn.TEXTSPLIT(表格1[[#This Row],[LINE   NUMBER]],"-"),2))</f>
        <v>Trim</v>
      </c>
      <c r="S590" s="22" t="str" cm="1">
        <f t="array" ref="S59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TT-R1207</v>
      </c>
      <c r="T590" s="22" t="str" cm="1">
        <f t="array" ref="T590">IF(LEN(INDEX(_xlfn.TEXTSPLIT(表格1[[#This Row],[LINE   NUMBER]],"-"),4))=4,INDEX(_xlfn.TEXTSPLIT(表格1[[#This Row],[LINE   NUMBER]],"-"),4),IF(LEN(MID(E590,FIND("AA",E590,1),4))=4,MID(E590,FIND("AA",E590,1),4),"Wrong"))</f>
        <v>AA1E</v>
      </c>
      <c r="U590" s="22" t="str" cm="1">
        <f t="array" ref="U59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90" s="22" t="str">
        <f>_xlfn.XLOOKUP(表格1[[#This Row],[級數]],管道等级索引表!B:B,管道等级索引表!G:G,,0)</f>
        <v>TP304</v>
      </c>
      <c r="W590" s="22" t="s">
        <v>5</v>
      </c>
      <c r="X590" s="22"/>
      <c r="Y590" s="22"/>
      <c r="Z590" s="22" t="str">
        <f>_xlfn.CONCAT(表格1[[#This Row],[系統]],"-",表格1[[#This Row],[編號]])</f>
        <v>Trim-TT-R1207</v>
      </c>
      <c r="AA590" s="22"/>
      <c r="AB59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9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90" s="24" t="str">
        <f>IFERROR(_xlfn.XLOOKUP(表格1[[#This Row],[Line_No]],管道特性一覽表!A:A,管道特性一覽表!P:P,,0),"")</f>
        <v/>
      </c>
      <c r="AE590" s="24" t="str" cm="1">
        <f t="array" ref="AE590">_xlfn.IFNA(_xlfn.XLOOKUP(表格1[[#This Row],[Series NO]],'依TP NO.篩選'!A:A,'依TP NO.篩選'!R:R,,0),_xlfn.XLOOKUP(VALUE(表格1[[#This Row],[Series NO]]),VALUE('依TP NO.篩選'!A:A),'依TP NO.篩選'!R:R,,0))</f>
        <v>FG-01</v>
      </c>
      <c r="AF590" s="24" t="str">
        <f>_xlfn.XLOOKUP(表格1[[#This Row],[系統]],介質清單!A:A,介質清單!B:B,,0)</f>
        <v>Trim</v>
      </c>
      <c r="AG590" s="25" t="str">
        <f>IFERROR(_xlfn.XLOOKUP(表格1[[#This Row],[Line_No]],管道特性一覽表!A:A,管道特性一覽表!R:R,,0),"")</f>
        <v/>
      </c>
      <c r="AH590" s="22" t="s">
        <v>3433</v>
      </c>
      <c r="AI590" s="24"/>
      <c r="AJ59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90" s="2" t="str" cm="1">
        <f t="array" ref="AK590">IFERROR(_xlfn.TEXTJOIN("-",TRUE,INDEX(_xlfn.TEXTSPLIT(B590,"-"),1),INDEX(_xlfn.TEXTSPLIT(B590,"-"),2),INDEX(_xlfn.TEXTSPLIT(B590,"-"),4),INDEX(_xlfn.TEXTSPLIT(B590,"-"),5)),_xlfn.TEXTJOIN("-",TRUE,_xlfn.XLOOKUP(VALUE(INDEX(_xlfn.TEXTSPLIT(B590,"-"),4)),'DN轉換表(必要)'!A:A,'DN轉換表(必要)'!B:B,,0),INDEX(_xlfn.TEXTSPLIT(B590,"-"),1),INDEX(_xlfn.TEXTSPLIT(B590,"-"),2),INDEX(_xlfn.TEXTSPLIT(B590,"-"),3),INDEX(_xlfn.TEXTSPLIT(B590,"-"),4),INDEX(_xlfn.TEXTSPLIT(B590,"-"),5)))</f>
        <v>TT-R1207-AA1E-NA</v>
      </c>
      <c r="AL590" s="2" t="str">
        <f>IF(ISNUMBER(IFERROR(_xlfn.XLOOKUP(表格1[[#This Row],[Line_No]],'TEMP VALUE'!A:A,'DRAWING LIST'!A:A,,0),"")),"v","")</f>
        <v/>
      </c>
      <c r="AM590" s="2" t="str">
        <f>_xlfn.XLOOKUP(表格1[[#This Row],[Series NO]], 版本控制!$A:$A, 版本控制!$E:$E, , 0, -1)</f>
        <v>啟用</v>
      </c>
    </row>
    <row r="591" spans="1:39" hidden="1">
      <c r="A591" s="18">
        <f>'圖號清單-114.04.25'!A591</f>
        <v>587</v>
      </c>
      <c r="B591" s="14" t="str">
        <f>_xlfn.XLOOKUP(表格1[[#This Row],[Series NO]],'圖號清單-114.04.25'!A:A,'圖號清單-114.04.25'!B:B,,0)</f>
        <v>TT-R1401A-40-AA1B-NA</v>
      </c>
      <c r="C591" s="3" t="str">
        <f>COUNTIF($AK$2:AK591, AK591) &amp; "/" &amp; COUNTIF($AK$2:$AK$3003, AK591)</f>
        <v>1/1</v>
      </c>
      <c r="D591" s="3" t="str">
        <f t="shared" si="25"/>
        <v>TT-R1401A-40-AA1B-NA</v>
      </c>
      <c r="E591" s="14" t="str" cm="1">
        <f t="array" ref="E591">IFERROR(_xlfn.TEXTJOIN("-",TRUE,_xlfn.XLOOKUP(VALUE(INDEX(_xlfn.TEXTSPLIT(B591,"-"),3)),'DN轉換表(必要)'!A:A,'DN轉換表(必要)'!B:B,,0),INDEX(_xlfn.TEXTSPLIT(B591,"-"),1),INDEX(_xlfn.TEXTSPLIT(B591,"-"),2),INDEX(_xlfn.TEXTSPLIT(B591,"-"),4),INDEX(_xlfn.TEXTSPLIT(B591,"-"),5)),_xlfn.TEXTJOIN("-",TRUE,_xlfn.XLOOKUP(VALUE(INDEX(_xlfn.TEXTSPLIT(B591,"-"),4)),'DN轉換表(必要)'!A:A,'DN轉換表(必要)'!B:B,,0),INDEX(_xlfn.TEXTSPLIT(B591,"-"),1),INDEX(_xlfn.TEXTSPLIT(B591,"-"),2),INDEX(_xlfn.TEXTSPLIT(B591,"-"),3),INDEX(_xlfn.TEXTSPLIT(B591,"-"),4),INDEX(_xlfn.TEXTSPLIT(B591,"-"),5)))</f>
        <v>1 1/2"-TT-R1401A-AA1B-NA</v>
      </c>
      <c r="F591" s="3" t="str">
        <f>IFERROR(_xlfn.XLOOKUP(_xlfn.CONCAT(表格1[[#This Row],[Series NO]],"_",SUBSTITUTE(F$1,"REV.","")),版本控制!$F:$F,版本控制!$C:$C,,0),"")</f>
        <v>04/22/'25</v>
      </c>
      <c r="G591" s="3" t="str">
        <f>IFERROR(_xlfn.XLOOKUP(_xlfn.CONCAT(表格1[[#This Row],[Series NO]],"_",SUBSTITUTE(G$1,"REV.","")),版本控制!$F:$F,版本控制!$C:$C,,0),"")</f>
        <v/>
      </c>
      <c r="H591" s="3" t="str">
        <f>IFERROR(_xlfn.XLOOKUP(_xlfn.CONCAT(表格1[[#This Row],[Series NO]],"_",SUBSTITUTE(H$1,"REV.","")),版本控制!$F:$F,版本控制!$C:$C,,0),"")</f>
        <v/>
      </c>
      <c r="I591" s="3" t="str">
        <f>IFERROR(_xlfn.XLOOKUP(_xlfn.CONCAT(表格1[[#This Row],[Series NO]],"_",SUBSTITUTE(I$1,"REV.","")),版本控制!$F:$F,版本控制!$C:$C,,0),"")</f>
        <v/>
      </c>
      <c r="J591" s="3" t="str">
        <f>IFERROR(_xlfn.XLOOKUP(_xlfn.CONCAT(表格1[[#This Row],[Series NO]],"_",SUBSTITUTE(J$1,"REV.","")),版本控制!$F:$F,版本控制!$C:$C,,0),"")</f>
        <v/>
      </c>
      <c r="K591" s="3" t="str" cm="1">
        <f t="array" ref="K591">INDEX(F$1:J$1,1,MATCH(1,1/($F591:J591&lt;&gt;"")))</f>
        <v>REV.1</v>
      </c>
      <c r="L591" s="3" t="str" cm="1">
        <f t="array" ref="L591">LOOKUP(2,1/($F591:J591&lt;&gt;""),$F591:J591)</f>
        <v>04/22/'25</v>
      </c>
      <c r="M591" s="3"/>
      <c r="N591" s="3" t="str">
        <f t="shared" si="24"/>
        <v>0587</v>
      </c>
      <c r="O591" s="28"/>
      <c r="P591" s="15"/>
      <c r="Q591" s="22" cm="1">
        <f t="array" ref="Q591">_xlfn.XLOOKUP(INDEX(_xlfn.TEXTSPLIT(表格1[[#This Row],[LINE   NUMBER]],"-"),1),'DN轉換表(必要)'!B:B,'DN轉換表(必要)'!C:C,,0)</f>
        <v>1.5</v>
      </c>
      <c r="R591" s="22" t="str" cm="1">
        <f t="array" ref="R591">IF(IFERROR(MATCH(INDEX(_xlfn.TEXTSPLIT(表格1[[#This Row],[LINE   NUMBER]],"-"),2),介質清單!I:I,0)&gt;=1,FALSE),"Trim",INDEX(_xlfn.TEXTSPLIT(表格1[[#This Row],[LINE   NUMBER]],"-"),2))</f>
        <v>Trim</v>
      </c>
      <c r="S591" s="22" t="str" cm="1">
        <f t="array" ref="S59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TT-R1401A</v>
      </c>
      <c r="T591" s="22" t="str" cm="1">
        <f t="array" ref="T591">IF(LEN(INDEX(_xlfn.TEXTSPLIT(表格1[[#This Row],[LINE   NUMBER]],"-"),4))=4,INDEX(_xlfn.TEXTSPLIT(表格1[[#This Row],[LINE   NUMBER]],"-"),4),IF(LEN(MID(E591,FIND("AA",E591,1),4))=4,MID(E591,FIND("AA",E591,1),4),"Wrong"))</f>
        <v>AA1B</v>
      </c>
      <c r="U591" s="22" t="str" cm="1">
        <f t="array" ref="U59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91" s="22" t="str">
        <f>_xlfn.XLOOKUP(表格1[[#This Row],[級數]],管道等级索引表!B:B,管道等级索引表!G:G,,0)</f>
        <v>A106 Gr.B
API 5L Gr.B
SAWH</v>
      </c>
      <c r="W591" s="22" t="s">
        <v>5</v>
      </c>
      <c r="X591" s="22"/>
      <c r="Y591" s="22"/>
      <c r="Z591" s="22" t="str">
        <f>_xlfn.CONCAT(表格1[[#This Row],[系統]],"-",表格1[[#This Row],[編號]])</f>
        <v>Trim-TT-R1401A</v>
      </c>
      <c r="AA591" s="22"/>
      <c r="AB59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9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91" s="24" t="str">
        <f>IFERROR(_xlfn.XLOOKUP(表格1[[#This Row],[Line_No]],管道特性一覽表!A:A,管道特性一覽表!P:P,,0),"")</f>
        <v/>
      </c>
      <c r="AE591" s="24" t="str" cm="1">
        <f t="array" ref="AE591">_xlfn.IFNA(_xlfn.XLOOKUP(表格1[[#This Row],[Series NO]],'依TP NO.篩選'!A:A,'依TP NO.篩選'!R:R,,0),_xlfn.XLOOKUP(VALUE(表格1[[#This Row],[Series NO]]),VALUE('依TP NO.篩選'!A:A),'依TP NO.篩選'!R:R,,0))</f>
        <v>R142F1-Trim</v>
      </c>
      <c r="AF591" s="24" t="str">
        <f>_xlfn.XLOOKUP(表格1[[#This Row],[系統]],介質清單!A:A,介質清單!B:B,,0)</f>
        <v>Trim</v>
      </c>
      <c r="AG591" s="25" t="str">
        <f>IFERROR(_xlfn.XLOOKUP(表格1[[#This Row],[Line_No]],管道特性一覽表!A:A,管道特性一覽表!R:R,,0),"")</f>
        <v/>
      </c>
      <c r="AH591" s="22"/>
      <c r="AI591" s="24"/>
      <c r="AJ59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91" s="2" t="str" cm="1">
        <f t="array" ref="AK591">IFERROR(_xlfn.TEXTJOIN("-",TRUE,INDEX(_xlfn.TEXTSPLIT(B591,"-"),1),INDEX(_xlfn.TEXTSPLIT(B591,"-"),2),INDEX(_xlfn.TEXTSPLIT(B591,"-"),4),INDEX(_xlfn.TEXTSPLIT(B591,"-"),5)),_xlfn.TEXTJOIN("-",TRUE,_xlfn.XLOOKUP(VALUE(INDEX(_xlfn.TEXTSPLIT(B591,"-"),4)),'DN轉換表(必要)'!A:A,'DN轉換表(必要)'!B:B,,0),INDEX(_xlfn.TEXTSPLIT(B591,"-"),1),INDEX(_xlfn.TEXTSPLIT(B591,"-"),2),INDEX(_xlfn.TEXTSPLIT(B591,"-"),3),INDEX(_xlfn.TEXTSPLIT(B591,"-"),4),INDEX(_xlfn.TEXTSPLIT(B591,"-"),5)))</f>
        <v>TT-R1401A-AA1B-NA</v>
      </c>
      <c r="AL591" s="2" t="str">
        <f>IF(ISNUMBER(IFERROR(_xlfn.XLOOKUP(表格1[[#This Row],[Line_No]],'TEMP VALUE'!A:A,'DRAWING LIST'!A:A,,0),"")),"v","")</f>
        <v/>
      </c>
      <c r="AM591" s="2" t="str">
        <f>_xlfn.XLOOKUP(表格1[[#This Row],[Series NO]], 版本控制!$A:$A, 版本控制!$E:$E, , 0, -1)</f>
        <v>啟用</v>
      </c>
    </row>
    <row r="592" spans="1:39" hidden="1">
      <c r="A592" s="18">
        <f>'圖號清單-114.04.25'!A592</f>
        <v>588</v>
      </c>
      <c r="B592" s="14" t="str">
        <f>_xlfn.XLOOKUP(表格1[[#This Row],[Series NO]],'圖號清單-114.04.25'!A:A,'圖號清單-114.04.25'!B:B,,0)</f>
        <v>TT-R1401B-40-AA1B-NA</v>
      </c>
      <c r="C592" s="3" t="str">
        <f>COUNTIF($AK$2:AK592, AK592) &amp; "/" &amp; COUNTIF($AK$2:$AK$3003, AK592)</f>
        <v>1/1</v>
      </c>
      <c r="D592" s="3" t="str">
        <f t="shared" si="25"/>
        <v>TT-R1401B-40-AA1B-NA</v>
      </c>
      <c r="E592" s="14" t="str" cm="1">
        <f t="array" ref="E592">IFERROR(_xlfn.TEXTJOIN("-",TRUE,_xlfn.XLOOKUP(VALUE(INDEX(_xlfn.TEXTSPLIT(B592,"-"),3)),'DN轉換表(必要)'!A:A,'DN轉換表(必要)'!B:B,,0),INDEX(_xlfn.TEXTSPLIT(B592,"-"),1),INDEX(_xlfn.TEXTSPLIT(B592,"-"),2),INDEX(_xlfn.TEXTSPLIT(B592,"-"),4),INDEX(_xlfn.TEXTSPLIT(B592,"-"),5)),_xlfn.TEXTJOIN("-",TRUE,_xlfn.XLOOKUP(VALUE(INDEX(_xlfn.TEXTSPLIT(B592,"-"),4)),'DN轉換表(必要)'!A:A,'DN轉換表(必要)'!B:B,,0),INDEX(_xlfn.TEXTSPLIT(B592,"-"),1),INDEX(_xlfn.TEXTSPLIT(B592,"-"),2),INDEX(_xlfn.TEXTSPLIT(B592,"-"),3),INDEX(_xlfn.TEXTSPLIT(B592,"-"),4),INDEX(_xlfn.TEXTSPLIT(B592,"-"),5)))</f>
        <v>1 1/2"-TT-R1401B-AA1B-NA</v>
      </c>
      <c r="F592" s="3" t="str">
        <f>IFERROR(_xlfn.XLOOKUP(_xlfn.CONCAT(表格1[[#This Row],[Series NO]],"_",SUBSTITUTE(F$1,"REV.","")),版本控制!$F:$F,版本控制!$C:$C,,0),"")</f>
        <v>04/22/'25</v>
      </c>
      <c r="G592" s="3" t="str">
        <f>IFERROR(_xlfn.XLOOKUP(_xlfn.CONCAT(表格1[[#This Row],[Series NO]],"_",SUBSTITUTE(G$1,"REV.","")),版本控制!$F:$F,版本控制!$C:$C,,0),"")</f>
        <v/>
      </c>
      <c r="H592" s="3" t="str">
        <f>IFERROR(_xlfn.XLOOKUP(_xlfn.CONCAT(表格1[[#This Row],[Series NO]],"_",SUBSTITUTE(H$1,"REV.","")),版本控制!$F:$F,版本控制!$C:$C,,0),"")</f>
        <v/>
      </c>
      <c r="I592" s="3" t="str">
        <f>IFERROR(_xlfn.XLOOKUP(_xlfn.CONCAT(表格1[[#This Row],[Series NO]],"_",SUBSTITUTE(I$1,"REV.","")),版本控制!$F:$F,版本控制!$C:$C,,0),"")</f>
        <v/>
      </c>
      <c r="J592" s="3" t="str">
        <f>IFERROR(_xlfn.XLOOKUP(_xlfn.CONCAT(表格1[[#This Row],[Series NO]],"_",SUBSTITUTE(J$1,"REV.","")),版本控制!$F:$F,版本控制!$C:$C,,0),"")</f>
        <v/>
      </c>
      <c r="K592" s="3" t="str" cm="1">
        <f t="array" ref="K592">INDEX(F$1:J$1,1,MATCH(1,1/($F592:J592&lt;&gt;"")))</f>
        <v>REV.1</v>
      </c>
      <c r="L592" s="3" t="str" cm="1">
        <f t="array" ref="L592">LOOKUP(2,1/($F592:J592&lt;&gt;""),$F592:J592)</f>
        <v>04/22/'25</v>
      </c>
      <c r="M592" s="3"/>
      <c r="N592" s="3" t="str">
        <f t="shared" si="24"/>
        <v>0588</v>
      </c>
      <c r="O592" s="28"/>
      <c r="P592" s="15"/>
      <c r="Q592" s="22" cm="1">
        <f t="array" ref="Q592">_xlfn.XLOOKUP(INDEX(_xlfn.TEXTSPLIT(表格1[[#This Row],[LINE   NUMBER]],"-"),1),'DN轉換表(必要)'!B:B,'DN轉換表(必要)'!C:C,,0)</f>
        <v>1.5</v>
      </c>
      <c r="R592" s="22" t="str" cm="1">
        <f t="array" ref="R592">IF(IFERROR(MATCH(INDEX(_xlfn.TEXTSPLIT(表格1[[#This Row],[LINE   NUMBER]],"-"),2),介質清單!I:I,0)&gt;=1,FALSE),"Trim",INDEX(_xlfn.TEXTSPLIT(表格1[[#This Row],[LINE   NUMBER]],"-"),2))</f>
        <v>Trim</v>
      </c>
      <c r="S592" s="22" t="str" cm="1">
        <f t="array" ref="S59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TT-R1401B</v>
      </c>
      <c r="T592" s="22" t="str" cm="1">
        <f t="array" ref="T592">IF(LEN(INDEX(_xlfn.TEXTSPLIT(表格1[[#This Row],[LINE   NUMBER]],"-"),4))=4,INDEX(_xlfn.TEXTSPLIT(表格1[[#This Row],[LINE   NUMBER]],"-"),4),IF(LEN(MID(E592,FIND("AA",E592,1),4))=4,MID(E592,FIND("AA",E592,1),4),"Wrong"))</f>
        <v>AA1B</v>
      </c>
      <c r="U592" s="22" t="str" cm="1">
        <f t="array" ref="U59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92" s="22" t="str">
        <f>_xlfn.XLOOKUP(表格1[[#This Row],[級數]],管道等级索引表!B:B,管道等级索引表!G:G,,0)</f>
        <v>A106 Gr.B
API 5L Gr.B
SAWH</v>
      </c>
      <c r="W592" s="22" t="s">
        <v>5</v>
      </c>
      <c r="X592" s="22"/>
      <c r="Y592" s="22"/>
      <c r="Z592" s="22" t="str">
        <f>_xlfn.CONCAT(表格1[[#This Row],[系統]],"-",表格1[[#This Row],[編號]])</f>
        <v>Trim-TT-R1401B</v>
      </c>
      <c r="AA592" s="22"/>
      <c r="AB592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9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92" s="24" t="str">
        <f>IFERROR(_xlfn.XLOOKUP(表格1[[#This Row],[Line_No]],管道特性一覽表!A:A,管道特性一覽表!P:P,,0),"")</f>
        <v/>
      </c>
      <c r="AE592" s="24" t="str" cm="1">
        <f t="array" ref="AE592">_xlfn.IFNA(_xlfn.XLOOKUP(表格1[[#This Row],[Series NO]],'依TP NO.篩選'!A:A,'依TP NO.篩選'!R:R,,0),_xlfn.XLOOKUP(VALUE(表格1[[#This Row],[Series NO]]),VALUE('依TP NO.篩選'!A:A),'依TP NO.篩選'!R:R,,0))</f>
        <v>R142F1-Trim</v>
      </c>
      <c r="AF592" s="24" t="str">
        <f>_xlfn.XLOOKUP(表格1[[#This Row],[系統]],介質清單!A:A,介質清單!B:B,,0)</f>
        <v>Trim</v>
      </c>
      <c r="AG592" s="25" t="str">
        <f>IFERROR(_xlfn.XLOOKUP(表格1[[#This Row],[Line_No]],管道特性一覽表!A:A,管道特性一覽表!R:R,,0),"")</f>
        <v/>
      </c>
      <c r="AH592" s="22"/>
      <c r="AI592" s="24"/>
      <c r="AJ59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92" s="2" t="str" cm="1">
        <f t="array" ref="AK592">IFERROR(_xlfn.TEXTJOIN("-",TRUE,INDEX(_xlfn.TEXTSPLIT(B592,"-"),1),INDEX(_xlfn.TEXTSPLIT(B592,"-"),2),INDEX(_xlfn.TEXTSPLIT(B592,"-"),4),INDEX(_xlfn.TEXTSPLIT(B592,"-"),5)),_xlfn.TEXTJOIN("-",TRUE,_xlfn.XLOOKUP(VALUE(INDEX(_xlfn.TEXTSPLIT(B592,"-"),4)),'DN轉換表(必要)'!A:A,'DN轉換表(必要)'!B:B,,0),INDEX(_xlfn.TEXTSPLIT(B592,"-"),1),INDEX(_xlfn.TEXTSPLIT(B592,"-"),2),INDEX(_xlfn.TEXTSPLIT(B592,"-"),3),INDEX(_xlfn.TEXTSPLIT(B592,"-"),4),INDEX(_xlfn.TEXTSPLIT(B592,"-"),5)))</f>
        <v>TT-R1401B-AA1B-NA</v>
      </c>
      <c r="AL592" s="2" t="str">
        <f>IF(ISNUMBER(IFERROR(_xlfn.XLOOKUP(表格1[[#This Row],[Line_No]],'TEMP VALUE'!A:A,'DRAWING LIST'!A:A,,0),"")),"v","")</f>
        <v/>
      </c>
      <c r="AM592" s="2" t="str">
        <f>_xlfn.XLOOKUP(表格1[[#This Row],[Series NO]], 版本控制!$A:$A, 版本控制!$E:$E, , 0, -1)</f>
        <v>啟用</v>
      </c>
    </row>
    <row r="593" spans="1:39" hidden="1">
      <c r="A593" s="18">
        <f>'圖號清單-114.04.25'!A593</f>
        <v>589</v>
      </c>
      <c r="B593" s="14" t="str">
        <f>_xlfn.XLOOKUP(表格1[[#This Row],[Series NO]],'圖號清單-114.04.25'!A:A,'圖號清單-114.04.25'!B:B,,0)</f>
        <v>TT-R1401C-40-AA1B-NA</v>
      </c>
      <c r="C593" s="3" t="str">
        <f>COUNTIF($AK$2:AK593, AK593) &amp; "/" &amp; COUNTIF($AK$2:$AK$3003, AK593)</f>
        <v>1/1</v>
      </c>
      <c r="D593" s="3" t="str">
        <f t="shared" si="25"/>
        <v>TT-R1401C-40-AA1B-NA</v>
      </c>
      <c r="E593" s="14" t="str" cm="1">
        <f t="array" ref="E593">IFERROR(_xlfn.TEXTJOIN("-",TRUE,_xlfn.XLOOKUP(VALUE(INDEX(_xlfn.TEXTSPLIT(B593,"-"),3)),'DN轉換表(必要)'!A:A,'DN轉換表(必要)'!B:B,,0),INDEX(_xlfn.TEXTSPLIT(B593,"-"),1),INDEX(_xlfn.TEXTSPLIT(B593,"-"),2),INDEX(_xlfn.TEXTSPLIT(B593,"-"),4),INDEX(_xlfn.TEXTSPLIT(B593,"-"),5)),_xlfn.TEXTJOIN("-",TRUE,_xlfn.XLOOKUP(VALUE(INDEX(_xlfn.TEXTSPLIT(B593,"-"),4)),'DN轉換表(必要)'!A:A,'DN轉換表(必要)'!B:B,,0),INDEX(_xlfn.TEXTSPLIT(B593,"-"),1),INDEX(_xlfn.TEXTSPLIT(B593,"-"),2),INDEX(_xlfn.TEXTSPLIT(B593,"-"),3),INDEX(_xlfn.TEXTSPLIT(B593,"-"),4),INDEX(_xlfn.TEXTSPLIT(B593,"-"),5)))</f>
        <v>1 1/2"-TT-R1401C-AA1B-NA</v>
      </c>
      <c r="F593" s="3" t="str">
        <f>IFERROR(_xlfn.XLOOKUP(_xlfn.CONCAT(表格1[[#This Row],[Series NO]],"_",SUBSTITUTE(F$1,"REV.","")),版本控制!$F:$F,版本控制!$C:$C,,0),"")</f>
        <v>04/22/'25</v>
      </c>
      <c r="G593" s="3" t="str">
        <f>IFERROR(_xlfn.XLOOKUP(_xlfn.CONCAT(表格1[[#This Row],[Series NO]],"_",SUBSTITUTE(G$1,"REV.","")),版本控制!$F:$F,版本控制!$C:$C,,0),"")</f>
        <v/>
      </c>
      <c r="H593" s="3" t="str">
        <f>IFERROR(_xlfn.XLOOKUP(_xlfn.CONCAT(表格1[[#This Row],[Series NO]],"_",SUBSTITUTE(H$1,"REV.","")),版本控制!$F:$F,版本控制!$C:$C,,0),"")</f>
        <v/>
      </c>
      <c r="I593" s="3" t="str">
        <f>IFERROR(_xlfn.XLOOKUP(_xlfn.CONCAT(表格1[[#This Row],[Series NO]],"_",SUBSTITUTE(I$1,"REV.","")),版本控制!$F:$F,版本控制!$C:$C,,0),"")</f>
        <v/>
      </c>
      <c r="J593" s="3" t="str">
        <f>IFERROR(_xlfn.XLOOKUP(_xlfn.CONCAT(表格1[[#This Row],[Series NO]],"_",SUBSTITUTE(J$1,"REV.","")),版本控制!$F:$F,版本控制!$C:$C,,0),"")</f>
        <v/>
      </c>
      <c r="K593" s="3" t="str" cm="1">
        <f t="array" ref="K593">INDEX(F$1:J$1,1,MATCH(1,1/($F593:J593&lt;&gt;"")))</f>
        <v>REV.1</v>
      </c>
      <c r="L593" s="3" t="str" cm="1">
        <f t="array" ref="L593">LOOKUP(2,1/($F593:J593&lt;&gt;""),$F593:J593)</f>
        <v>04/22/'25</v>
      </c>
      <c r="M593" s="3"/>
      <c r="N593" s="3" t="s">
        <v>12</v>
      </c>
      <c r="O593" s="28"/>
      <c r="P593" s="15"/>
      <c r="Q593" s="22" cm="1">
        <f t="array" ref="Q593">_xlfn.XLOOKUP(INDEX(_xlfn.TEXTSPLIT(表格1[[#This Row],[LINE   NUMBER]],"-"),1),'DN轉換表(必要)'!B:B,'DN轉換表(必要)'!C:C,,0)</f>
        <v>1.5</v>
      </c>
      <c r="R593" s="22" t="str" cm="1">
        <f t="array" ref="R593">IF(IFERROR(MATCH(INDEX(_xlfn.TEXTSPLIT(表格1[[#This Row],[LINE   NUMBER]],"-"),2),介質清單!I:I,0)&gt;=1,FALSE),"Trim",INDEX(_xlfn.TEXTSPLIT(表格1[[#This Row],[LINE   NUMBER]],"-"),2))</f>
        <v>Trim</v>
      </c>
      <c r="S593" s="22" t="str" cm="1">
        <f t="array" ref="S59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TT-R1401C</v>
      </c>
      <c r="T593" s="22" t="str" cm="1">
        <f t="array" ref="T593">IF(LEN(INDEX(_xlfn.TEXTSPLIT(表格1[[#This Row],[LINE   NUMBER]],"-"),4))=4,INDEX(_xlfn.TEXTSPLIT(表格1[[#This Row],[LINE   NUMBER]],"-"),4),IF(LEN(MID(E593,FIND("AA",E593,1),4))=4,MID(E593,FIND("AA",E593,1),4),"Wrong"))</f>
        <v>AA1B</v>
      </c>
      <c r="U593" s="22" t="str" cm="1">
        <f t="array" ref="U59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93" s="22" t="str">
        <f>_xlfn.XLOOKUP(表格1[[#This Row],[級數]],管道等级索引表!B:B,管道等级索引表!G:G,,0)</f>
        <v>A106 Gr.B
API 5L Gr.B
SAWH</v>
      </c>
      <c r="W593" s="22" t="s">
        <v>5</v>
      </c>
      <c r="X593" s="23"/>
      <c r="Y593" s="22"/>
      <c r="Z593" s="22" t="str">
        <f>_xlfn.CONCAT(表格1[[#This Row],[系統]],"-",表格1[[#This Row],[編號]])</f>
        <v>Trim-TT-R1401C</v>
      </c>
      <c r="AA593" s="22"/>
      <c r="AB59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9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93" s="24" t="str">
        <f>IFERROR(_xlfn.XLOOKUP(表格1[[#This Row],[Line_No]],管道特性一覽表!A:A,管道特性一覽表!P:P,,0),"")</f>
        <v/>
      </c>
      <c r="AE593" s="24" t="str" cm="1">
        <f t="array" ref="AE593">_xlfn.IFNA(_xlfn.XLOOKUP(表格1[[#This Row],[Series NO]],'依TP NO.篩選'!A:A,'依TP NO.篩選'!R:R,,0),_xlfn.XLOOKUP(VALUE(表格1[[#This Row],[Series NO]]),VALUE('依TP NO.篩選'!A:A),'依TP NO.篩選'!R:R,,0))</f>
        <v>R142F1-Trim</v>
      </c>
      <c r="AF593" s="24" t="str">
        <f>_xlfn.XLOOKUP(表格1[[#This Row],[系統]],介質清單!A:A,介質清單!B:B,,0)</f>
        <v>Trim</v>
      </c>
      <c r="AG593" s="25" t="str">
        <f>IFERROR(_xlfn.XLOOKUP(表格1[[#This Row],[Line_No]],管道特性一覽表!A:A,管道特性一覽表!R:R,,0),"")</f>
        <v/>
      </c>
      <c r="AH593" s="22"/>
      <c r="AI593" s="24"/>
      <c r="AJ59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93" s="2" t="str" cm="1">
        <f t="array" ref="AK593">IFERROR(_xlfn.TEXTJOIN("-",TRUE,INDEX(_xlfn.TEXTSPLIT(B593,"-"),1),INDEX(_xlfn.TEXTSPLIT(B593,"-"),2),INDEX(_xlfn.TEXTSPLIT(B593,"-"),4),INDEX(_xlfn.TEXTSPLIT(B593,"-"),5)),_xlfn.TEXTJOIN("-",TRUE,_xlfn.XLOOKUP(VALUE(INDEX(_xlfn.TEXTSPLIT(B593,"-"),4)),'DN轉換表(必要)'!A:A,'DN轉換表(必要)'!B:B,,0),INDEX(_xlfn.TEXTSPLIT(B593,"-"),1),INDEX(_xlfn.TEXTSPLIT(B593,"-"),2),INDEX(_xlfn.TEXTSPLIT(B593,"-"),3),INDEX(_xlfn.TEXTSPLIT(B593,"-"),4),INDEX(_xlfn.TEXTSPLIT(B593,"-"),5)))</f>
        <v>TT-R1401C-AA1B-NA</v>
      </c>
      <c r="AL593" s="2" t="str">
        <f>IF(ISNUMBER(IFERROR(_xlfn.XLOOKUP(表格1[[#This Row],[Line_No]],'TEMP VALUE'!A:A,'DRAWING LIST'!A:A,,0),"")),"v","")</f>
        <v/>
      </c>
      <c r="AM593" s="2" t="str">
        <f>_xlfn.XLOOKUP(表格1[[#This Row],[Series NO]], 版本控制!$A:$A, 版本控制!$E:$E, , 0, -1)</f>
        <v>啟用</v>
      </c>
    </row>
    <row r="594" spans="1:39" hidden="1">
      <c r="A594" s="18">
        <f>'圖號清單-114.04.25'!A594</f>
        <v>590</v>
      </c>
      <c r="B594" s="14" t="str">
        <f>_xlfn.XLOOKUP(表格1[[#This Row],[Series NO]],'圖號清單-114.04.25'!A:A,'圖號清單-114.04.25'!B:B,,0)</f>
        <v>TT-R1401D-40-AA1B-NA</v>
      </c>
      <c r="C594" s="3" t="str">
        <f>COUNTIF($AK$2:AK594, AK594) &amp; "/" &amp; COUNTIF($AK$2:$AK$3003, AK594)</f>
        <v>1/1</v>
      </c>
      <c r="D594" s="3" t="str">
        <f t="shared" si="25"/>
        <v>TT-R1401D-40-AA1B-NA</v>
      </c>
      <c r="E594" s="14" t="str" cm="1">
        <f t="array" ref="E594">IFERROR(_xlfn.TEXTJOIN("-",TRUE,_xlfn.XLOOKUP(VALUE(INDEX(_xlfn.TEXTSPLIT(B594,"-"),3)),'DN轉換表(必要)'!A:A,'DN轉換表(必要)'!B:B,,0),INDEX(_xlfn.TEXTSPLIT(B594,"-"),1),INDEX(_xlfn.TEXTSPLIT(B594,"-"),2),INDEX(_xlfn.TEXTSPLIT(B594,"-"),4),INDEX(_xlfn.TEXTSPLIT(B594,"-"),5)),_xlfn.TEXTJOIN("-",TRUE,_xlfn.XLOOKUP(VALUE(INDEX(_xlfn.TEXTSPLIT(B594,"-"),4)),'DN轉換表(必要)'!A:A,'DN轉換表(必要)'!B:B,,0),INDEX(_xlfn.TEXTSPLIT(B594,"-"),1),INDEX(_xlfn.TEXTSPLIT(B594,"-"),2),INDEX(_xlfn.TEXTSPLIT(B594,"-"),3),INDEX(_xlfn.TEXTSPLIT(B594,"-"),4),INDEX(_xlfn.TEXTSPLIT(B594,"-"),5)))</f>
        <v>1 1/2"-TT-R1401D-AA1B-NA</v>
      </c>
      <c r="F594" s="3" t="str">
        <f>IFERROR(_xlfn.XLOOKUP(_xlfn.CONCAT(表格1[[#This Row],[Series NO]],"_",SUBSTITUTE(F$1,"REV.","")),版本控制!$F:$F,版本控制!$C:$C,,0),"")</f>
        <v>04/22/'25</v>
      </c>
      <c r="G594" s="3" t="str">
        <f>IFERROR(_xlfn.XLOOKUP(_xlfn.CONCAT(表格1[[#This Row],[Series NO]],"_",SUBSTITUTE(G$1,"REV.","")),版本控制!$F:$F,版本控制!$C:$C,,0),"")</f>
        <v/>
      </c>
      <c r="H594" s="3" t="str">
        <f>IFERROR(_xlfn.XLOOKUP(_xlfn.CONCAT(表格1[[#This Row],[Series NO]],"_",SUBSTITUTE(H$1,"REV.","")),版本控制!$F:$F,版本控制!$C:$C,,0),"")</f>
        <v/>
      </c>
      <c r="I594" s="3" t="str">
        <f>IFERROR(_xlfn.XLOOKUP(_xlfn.CONCAT(表格1[[#This Row],[Series NO]],"_",SUBSTITUTE(I$1,"REV.","")),版本控制!$F:$F,版本控制!$C:$C,,0),"")</f>
        <v/>
      </c>
      <c r="J594" s="3" t="str">
        <f>IFERROR(_xlfn.XLOOKUP(_xlfn.CONCAT(表格1[[#This Row],[Series NO]],"_",SUBSTITUTE(J$1,"REV.","")),版本控制!$F:$F,版本控制!$C:$C,,0),"")</f>
        <v/>
      </c>
      <c r="K594" s="3" t="str" cm="1">
        <f t="array" ref="K594">INDEX(F$1:J$1,1,MATCH(1,1/($F594:J594&lt;&gt;"")))</f>
        <v>REV.1</v>
      </c>
      <c r="L594" s="3" t="str" cm="1">
        <f t="array" ref="L594">LOOKUP(2,1/($F594:J594&lt;&gt;""),$F594:J594)</f>
        <v>04/22/'25</v>
      </c>
      <c r="M594" s="3"/>
      <c r="N594" s="3" t="s">
        <v>13</v>
      </c>
      <c r="O594" s="28"/>
      <c r="P594" s="15"/>
      <c r="Q594" s="22" cm="1">
        <f t="array" ref="Q594">_xlfn.XLOOKUP(INDEX(_xlfn.TEXTSPLIT(表格1[[#This Row],[LINE   NUMBER]],"-"),1),'DN轉換表(必要)'!B:B,'DN轉換表(必要)'!C:C,,0)</f>
        <v>1.5</v>
      </c>
      <c r="R594" s="22" t="str" cm="1">
        <f t="array" ref="R594">IF(IFERROR(MATCH(INDEX(_xlfn.TEXTSPLIT(表格1[[#This Row],[LINE   NUMBER]],"-"),2),介質清單!I:I,0)&gt;=1,FALSE),"Trim",INDEX(_xlfn.TEXTSPLIT(表格1[[#This Row],[LINE   NUMBER]],"-"),2))</f>
        <v>Trim</v>
      </c>
      <c r="S594" s="22" t="str" cm="1">
        <f t="array" ref="S59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TT-R1401D</v>
      </c>
      <c r="T594" s="22" t="str" cm="1">
        <f t="array" ref="T594">IF(LEN(INDEX(_xlfn.TEXTSPLIT(表格1[[#This Row],[LINE   NUMBER]],"-"),4))=4,INDEX(_xlfn.TEXTSPLIT(表格1[[#This Row],[LINE   NUMBER]],"-"),4),IF(LEN(MID(E594,FIND("AA",E594,1),4))=4,MID(E594,FIND("AA",E594,1),4),"Wrong"))</f>
        <v>AA1B</v>
      </c>
      <c r="U594" s="22" t="str" cm="1">
        <f t="array" ref="U59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94" s="22" t="str">
        <f>_xlfn.XLOOKUP(表格1[[#This Row],[級數]],管道等级索引表!B:B,管道等级索引表!G:G,,0)</f>
        <v>A106 Gr.B
API 5L Gr.B
SAWH</v>
      </c>
      <c r="W594" s="22" t="s">
        <v>5</v>
      </c>
      <c r="X594" s="23"/>
      <c r="Y594" s="22"/>
      <c r="Z594" s="22" t="str">
        <f>_xlfn.CONCAT(表格1[[#This Row],[系統]],"-",表格1[[#This Row],[編號]])</f>
        <v>Trim-TT-R1401D</v>
      </c>
      <c r="AA594" s="22"/>
      <c r="AB594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9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94" s="24" t="str">
        <f>IFERROR(_xlfn.XLOOKUP(表格1[[#This Row],[Line_No]],管道特性一覽表!A:A,管道特性一覽表!P:P,,0),"")</f>
        <v/>
      </c>
      <c r="AE594" s="24" t="str" cm="1">
        <f t="array" ref="AE594">_xlfn.IFNA(_xlfn.XLOOKUP(表格1[[#This Row],[Series NO]],'依TP NO.篩選'!A:A,'依TP NO.篩選'!R:R,,0),_xlfn.XLOOKUP(VALUE(表格1[[#This Row],[Series NO]]),VALUE('依TP NO.篩選'!A:A),'依TP NO.篩選'!R:R,,0))</f>
        <v>R142F1-Trim</v>
      </c>
      <c r="AF594" s="24" t="str">
        <f>_xlfn.XLOOKUP(表格1[[#This Row],[系統]],介質清單!A:A,介質清單!B:B,,0)</f>
        <v>Trim</v>
      </c>
      <c r="AG594" s="25" t="str">
        <f>IFERROR(_xlfn.XLOOKUP(表格1[[#This Row],[Line_No]],管道特性一覽表!A:A,管道特性一覽表!R:R,,0),"")</f>
        <v/>
      </c>
      <c r="AH594" s="22"/>
      <c r="AI594" s="24"/>
      <c r="AJ59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94" s="2" t="str" cm="1">
        <f t="array" ref="AK594">IFERROR(_xlfn.TEXTJOIN("-",TRUE,INDEX(_xlfn.TEXTSPLIT(B594,"-"),1),INDEX(_xlfn.TEXTSPLIT(B594,"-"),2),INDEX(_xlfn.TEXTSPLIT(B594,"-"),4),INDEX(_xlfn.TEXTSPLIT(B594,"-"),5)),_xlfn.TEXTJOIN("-",TRUE,_xlfn.XLOOKUP(VALUE(INDEX(_xlfn.TEXTSPLIT(B594,"-"),4)),'DN轉換表(必要)'!A:A,'DN轉換表(必要)'!B:B,,0),INDEX(_xlfn.TEXTSPLIT(B594,"-"),1),INDEX(_xlfn.TEXTSPLIT(B594,"-"),2),INDEX(_xlfn.TEXTSPLIT(B594,"-"),3),INDEX(_xlfn.TEXTSPLIT(B594,"-"),4),INDEX(_xlfn.TEXTSPLIT(B594,"-"),5)))</f>
        <v>TT-R1401D-AA1B-NA</v>
      </c>
      <c r="AL594" s="2" t="str">
        <f>IF(ISNUMBER(IFERROR(_xlfn.XLOOKUP(表格1[[#This Row],[Line_No]],'TEMP VALUE'!A:A,'DRAWING LIST'!A:A,,0),"")),"v","")</f>
        <v/>
      </c>
      <c r="AM594" s="2" t="str">
        <f>_xlfn.XLOOKUP(表格1[[#This Row],[Series NO]], 版本控制!$A:$A, 版本控制!$E:$E, , 0, -1)</f>
        <v>啟用</v>
      </c>
    </row>
    <row r="595" spans="1:39" hidden="1">
      <c r="A595" s="18">
        <f>'圖號清單-114.04.25'!A595</f>
        <v>591</v>
      </c>
      <c r="B595" s="14" t="str">
        <f>_xlfn.XLOOKUP(表格1[[#This Row],[Series NO]],'圖號清單-114.04.25'!A:A,'圖號清單-114.04.25'!B:B,,0)</f>
        <v>TT-R1402A-40-AA1B-NA</v>
      </c>
      <c r="C595" s="3" t="str">
        <f>COUNTIF($AK$2:AK595, AK595) &amp; "/" &amp; COUNTIF($AK$2:$AK$3003, AK595)</f>
        <v>1/1</v>
      </c>
      <c r="D595" s="3" t="str">
        <f t="shared" si="25"/>
        <v>TT-R1402A-40-AA1B-NA</v>
      </c>
      <c r="E595" s="14" t="str" cm="1">
        <f t="array" ref="E595">IFERROR(_xlfn.TEXTJOIN("-",TRUE,_xlfn.XLOOKUP(VALUE(INDEX(_xlfn.TEXTSPLIT(B595,"-"),3)),'DN轉換表(必要)'!A:A,'DN轉換表(必要)'!B:B,,0),INDEX(_xlfn.TEXTSPLIT(B595,"-"),1),INDEX(_xlfn.TEXTSPLIT(B595,"-"),2),INDEX(_xlfn.TEXTSPLIT(B595,"-"),4),INDEX(_xlfn.TEXTSPLIT(B595,"-"),5)),_xlfn.TEXTJOIN("-",TRUE,_xlfn.XLOOKUP(VALUE(INDEX(_xlfn.TEXTSPLIT(B595,"-"),4)),'DN轉換表(必要)'!A:A,'DN轉換表(必要)'!B:B,,0),INDEX(_xlfn.TEXTSPLIT(B595,"-"),1),INDEX(_xlfn.TEXTSPLIT(B595,"-"),2),INDEX(_xlfn.TEXTSPLIT(B595,"-"),3),INDEX(_xlfn.TEXTSPLIT(B595,"-"),4),INDEX(_xlfn.TEXTSPLIT(B595,"-"),5)))</f>
        <v>1 1/2"-TT-R1402A-AA1B-NA</v>
      </c>
      <c r="F595" s="3" t="str">
        <f>IFERROR(_xlfn.XLOOKUP(_xlfn.CONCAT(表格1[[#This Row],[Series NO]],"_",SUBSTITUTE(F$1,"REV.","")),版本控制!$F:$F,版本控制!$C:$C,,0),"")</f>
        <v>04/22/'25</v>
      </c>
      <c r="G595" s="3" t="str">
        <f>IFERROR(_xlfn.XLOOKUP(_xlfn.CONCAT(表格1[[#This Row],[Series NO]],"_",SUBSTITUTE(G$1,"REV.","")),版本控制!$F:$F,版本控制!$C:$C,,0),"")</f>
        <v/>
      </c>
      <c r="H595" s="3" t="str">
        <f>IFERROR(_xlfn.XLOOKUP(_xlfn.CONCAT(表格1[[#This Row],[Series NO]],"_",SUBSTITUTE(H$1,"REV.","")),版本控制!$F:$F,版本控制!$C:$C,,0),"")</f>
        <v/>
      </c>
      <c r="I595" s="3" t="str">
        <f>IFERROR(_xlfn.XLOOKUP(_xlfn.CONCAT(表格1[[#This Row],[Series NO]],"_",SUBSTITUTE(I$1,"REV.","")),版本控制!$F:$F,版本控制!$C:$C,,0),"")</f>
        <v/>
      </c>
      <c r="J595" s="3" t="str">
        <f>IFERROR(_xlfn.XLOOKUP(_xlfn.CONCAT(表格1[[#This Row],[Series NO]],"_",SUBSTITUTE(J$1,"REV.","")),版本控制!$F:$F,版本控制!$C:$C,,0),"")</f>
        <v/>
      </c>
      <c r="K595" s="3" t="str" cm="1">
        <f t="array" ref="K595">INDEX(F$1:J$1,1,MATCH(1,1/($F595:J595&lt;&gt;"")))</f>
        <v>REV.1</v>
      </c>
      <c r="L595" s="3" t="str" cm="1">
        <f t="array" ref="L595">LOOKUP(2,1/($F595:J595&lt;&gt;""),$F595:J595)</f>
        <v>04/22/'25</v>
      </c>
      <c r="M595" s="3"/>
      <c r="N595" s="3" t="s">
        <v>14</v>
      </c>
      <c r="O595" s="28"/>
      <c r="P595" s="15"/>
      <c r="Q595" s="22" cm="1">
        <f t="array" ref="Q595">_xlfn.XLOOKUP(INDEX(_xlfn.TEXTSPLIT(表格1[[#This Row],[LINE   NUMBER]],"-"),1),'DN轉換表(必要)'!B:B,'DN轉換表(必要)'!C:C,,0)</f>
        <v>1.5</v>
      </c>
      <c r="R595" s="22" t="str" cm="1">
        <f t="array" ref="R595">IF(IFERROR(MATCH(INDEX(_xlfn.TEXTSPLIT(表格1[[#This Row],[LINE   NUMBER]],"-"),2),介質清單!I:I,0)&gt;=1,FALSE),"Trim",INDEX(_xlfn.TEXTSPLIT(表格1[[#This Row],[LINE   NUMBER]],"-"),2))</f>
        <v>Trim</v>
      </c>
      <c r="S595" s="22" t="str" cm="1">
        <f t="array" ref="S59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TT-R1402A</v>
      </c>
      <c r="T595" s="22" t="str" cm="1">
        <f t="array" ref="T595">IF(LEN(INDEX(_xlfn.TEXTSPLIT(表格1[[#This Row],[LINE   NUMBER]],"-"),4))=4,INDEX(_xlfn.TEXTSPLIT(表格1[[#This Row],[LINE   NUMBER]],"-"),4),IF(LEN(MID(E595,FIND("AA",E595,1),4))=4,MID(E595,FIND("AA",E595,1),4),"Wrong"))</f>
        <v>AA1B</v>
      </c>
      <c r="U595" s="22" t="str" cm="1">
        <f t="array" ref="U59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95" s="22" t="str">
        <f>_xlfn.XLOOKUP(表格1[[#This Row],[級數]],管道等级索引表!B:B,管道等级索引表!G:G,,0)</f>
        <v>A106 Gr.B
API 5L Gr.B
SAWH</v>
      </c>
      <c r="W595" s="22" t="s">
        <v>5</v>
      </c>
      <c r="X595" s="23"/>
      <c r="Y595" s="22"/>
      <c r="Z595" s="22" t="str">
        <f>_xlfn.CONCAT(表格1[[#This Row],[系統]],"-",表格1[[#This Row],[編號]])</f>
        <v>Trim-TT-R1402A</v>
      </c>
      <c r="AA595" s="22"/>
      <c r="AB59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9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95" s="24" t="str">
        <f>IFERROR(_xlfn.XLOOKUP(表格1[[#This Row],[Line_No]],管道特性一覽表!A:A,管道特性一覽表!P:P,,0),"")</f>
        <v/>
      </c>
      <c r="AE595" s="24" t="str" cm="1">
        <f t="array" ref="AE595">_xlfn.IFNA(_xlfn.XLOOKUP(表格1[[#This Row],[Series NO]],'依TP NO.篩選'!A:A,'依TP NO.篩選'!R:R,,0),_xlfn.XLOOKUP(VALUE(表格1[[#This Row],[Series NO]]),VALUE('依TP NO.篩選'!A:A),'依TP NO.篩選'!R:R,,0))</f>
        <v>R142F1-Trim</v>
      </c>
      <c r="AF595" s="24" t="str">
        <f>_xlfn.XLOOKUP(表格1[[#This Row],[系統]],介質清單!A:A,介質清單!B:B,,0)</f>
        <v>Trim</v>
      </c>
      <c r="AG595" s="25" t="str">
        <f>IFERROR(_xlfn.XLOOKUP(表格1[[#This Row],[Line_No]],管道特性一覽表!A:A,管道特性一覽表!R:R,,0),"")</f>
        <v/>
      </c>
      <c r="AH595" s="22"/>
      <c r="AI595" s="24"/>
      <c r="AJ59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95" s="2" t="str" cm="1">
        <f t="array" ref="AK595">IFERROR(_xlfn.TEXTJOIN("-",TRUE,INDEX(_xlfn.TEXTSPLIT(B595,"-"),1),INDEX(_xlfn.TEXTSPLIT(B595,"-"),2),INDEX(_xlfn.TEXTSPLIT(B595,"-"),4),INDEX(_xlfn.TEXTSPLIT(B595,"-"),5)),_xlfn.TEXTJOIN("-",TRUE,_xlfn.XLOOKUP(VALUE(INDEX(_xlfn.TEXTSPLIT(B595,"-"),4)),'DN轉換表(必要)'!A:A,'DN轉換表(必要)'!B:B,,0),INDEX(_xlfn.TEXTSPLIT(B595,"-"),1),INDEX(_xlfn.TEXTSPLIT(B595,"-"),2),INDEX(_xlfn.TEXTSPLIT(B595,"-"),3),INDEX(_xlfn.TEXTSPLIT(B595,"-"),4),INDEX(_xlfn.TEXTSPLIT(B595,"-"),5)))</f>
        <v>TT-R1402A-AA1B-NA</v>
      </c>
      <c r="AL595" s="2" t="str">
        <f>IF(ISNUMBER(IFERROR(_xlfn.XLOOKUP(表格1[[#This Row],[Line_No]],'TEMP VALUE'!A:A,'DRAWING LIST'!A:A,,0),"")),"v","")</f>
        <v/>
      </c>
      <c r="AM595" s="2" t="str">
        <f>_xlfn.XLOOKUP(表格1[[#This Row],[Series NO]], 版本控制!$A:$A, 版本控制!$E:$E, , 0, -1)</f>
        <v>啟用</v>
      </c>
    </row>
    <row r="596" spans="1:39" hidden="1">
      <c r="A596" s="18">
        <f>'圖號清單-114.04.25'!A596</f>
        <v>592</v>
      </c>
      <c r="B596" s="14" t="str">
        <f>_xlfn.XLOOKUP(表格1[[#This Row],[Series NO]],'圖號清單-114.04.25'!A:A,'圖號清單-114.04.25'!B:B,,0)</f>
        <v>TT-R1402B-40-AA1B-NA</v>
      </c>
      <c r="C596" s="3" t="str">
        <f>COUNTIF($AK$2:AK596, AK596) &amp; "/" &amp; COUNTIF($AK$2:$AK$3003, AK596)</f>
        <v>1/1</v>
      </c>
      <c r="D596" s="3" t="str">
        <f t="shared" si="25"/>
        <v>TT-R1402B-40-AA1B-NA</v>
      </c>
      <c r="E596" s="14" t="str" cm="1">
        <f t="array" ref="E596">IFERROR(_xlfn.TEXTJOIN("-",TRUE,_xlfn.XLOOKUP(VALUE(INDEX(_xlfn.TEXTSPLIT(B596,"-"),3)),'DN轉換表(必要)'!A:A,'DN轉換表(必要)'!B:B,,0),INDEX(_xlfn.TEXTSPLIT(B596,"-"),1),INDEX(_xlfn.TEXTSPLIT(B596,"-"),2),INDEX(_xlfn.TEXTSPLIT(B596,"-"),4),INDEX(_xlfn.TEXTSPLIT(B596,"-"),5)),_xlfn.TEXTJOIN("-",TRUE,_xlfn.XLOOKUP(VALUE(INDEX(_xlfn.TEXTSPLIT(B596,"-"),4)),'DN轉換表(必要)'!A:A,'DN轉換表(必要)'!B:B,,0),INDEX(_xlfn.TEXTSPLIT(B596,"-"),1),INDEX(_xlfn.TEXTSPLIT(B596,"-"),2),INDEX(_xlfn.TEXTSPLIT(B596,"-"),3),INDEX(_xlfn.TEXTSPLIT(B596,"-"),4),INDEX(_xlfn.TEXTSPLIT(B596,"-"),5)))</f>
        <v>1 1/2"-TT-R1402B-AA1B-NA</v>
      </c>
      <c r="F596" s="3" t="str">
        <f>IFERROR(_xlfn.XLOOKUP(_xlfn.CONCAT(表格1[[#This Row],[Series NO]],"_",SUBSTITUTE(F$1,"REV.","")),版本控制!$F:$F,版本控制!$C:$C,,0),"")</f>
        <v>04/22/'25</v>
      </c>
      <c r="G596" s="3" t="str">
        <f>IFERROR(_xlfn.XLOOKUP(_xlfn.CONCAT(表格1[[#This Row],[Series NO]],"_",SUBSTITUTE(G$1,"REV.","")),版本控制!$F:$F,版本控制!$C:$C,,0),"")</f>
        <v/>
      </c>
      <c r="H596" s="3" t="str">
        <f>IFERROR(_xlfn.XLOOKUP(_xlfn.CONCAT(表格1[[#This Row],[Series NO]],"_",SUBSTITUTE(H$1,"REV.","")),版本控制!$F:$F,版本控制!$C:$C,,0),"")</f>
        <v/>
      </c>
      <c r="I596" s="3" t="str">
        <f>IFERROR(_xlfn.XLOOKUP(_xlfn.CONCAT(表格1[[#This Row],[Series NO]],"_",SUBSTITUTE(I$1,"REV.","")),版本控制!$F:$F,版本控制!$C:$C,,0),"")</f>
        <v/>
      </c>
      <c r="J596" s="3" t="str">
        <f>IFERROR(_xlfn.XLOOKUP(_xlfn.CONCAT(表格1[[#This Row],[Series NO]],"_",SUBSTITUTE(J$1,"REV.","")),版本控制!$F:$F,版本控制!$C:$C,,0),"")</f>
        <v/>
      </c>
      <c r="K596" s="3" t="str" cm="1">
        <f t="array" ref="K596">INDEX(F$1:J$1,1,MATCH(1,1/($F596:J596&lt;&gt;"")))</f>
        <v>REV.1</v>
      </c>
      <c r="L596" s="3" t="str" cm="1">
        <f t="array" ref="L596">LOOKUP(2,1/($F596:J596&lt;&gt;""),$F596:J596)</f>
        <v>04/22/'25</v>
      </c>
      <c r="M596" s="3"/>
      <c r="N596" s="3" t="s">
        <v>15</v>
      </c>
      <c r="O596" s="28"/>
      <c r="P596" s="15"/>
      <c r="Q596" s="22" cm="1">
        <f t="array" ref="Q596">_xlfn.XLOOKUP(INDEX(_xlfn.TEXTSPLIT(表格1[[#This Row],[LINE   NUMBER]],"-"),1),'DN轉換表(必要)'!B:B,'DN轉換表(必要)'!C:C,,0)</f>
        <v>1.5</v>
      </c>
      <c r="R596" s="22" t="str" cm="1">
        <f t="array" ref="R596">IF(IFERROR(MATCH(INDEX(_xlfn.TEXTSPLIT(表格1[[#This Row],[LINE   NUMBER]],"-"),2),介質清單!I:I,0)&gt;=1,FALSE),"Trim",INDEX(_xlfn.TEXTSPLIT(表格1[[#This Row],[LINE   NUMBER]],"-"),2))</f>
        <v>Trim</v>
      </c>
      <c r="S596" s="22" t="str" cm="1">
        <f t="array" ref="S59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TT-R1402B</v>
      </c>
      <c r="T596" s="22" t="str" cm="1">
        <f t="array" ref="T596">IF(LEN(INDEX(_xlfn.TEXTSPLIT(表格1[[#This Row],[LINE   NUMBER]],"-"),4))=4,INDEX(_xlfn.TEXTSPLIT(表格1[[#This Row],[LINE   NUMBER]],"-"),4),IF(LEN(MID(E596,FIND("AA",E596,1),4))=4,MID(E596,FIND("AA",E596,1),4),"Wrong"))</f>
        <v>AA1B</v>
      </c>
      <c r="U596" s="22" t="str" cm="1">
        <f t="array" ref="U59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96" s="22" t="str">
        <f>_xlfn.XLOOKUP(表格1[[#This Row],[級數]],管道等级索引表!B:B,管道等级索引表!G:G,,0)</f>
        <v>A106 Gr.B
API 5L Gr.B
SAWH</v>
      </c>
      <c r="W596" s="22" t="s">
        <v>5</v>
      </c>
      <c r="X596" s="23"/>
      <c r="Y596" s="22"/>
      <c r="Z596" s="22" t="str">
        <f>_xlfn.CONCAT(表格1[[#This Row],[系統]],"-",表格1[[#This Row],[編號]])</f>
        <v>Trim-TT-R1402B</v>
      </c>
      <c r="AA596" s="22"/>
      <c r="AB596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9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96" s="24" t="str">
        <f>IFERROR(_xlfn.XLOOKUP(表格1[[#This Row],[Line_No]],管道特性一覽表!A:A,管道特性一覽表!P:P,,0),"")</f>
        <v/>
      </c>
      <c r="AE596" s="24" t="str" cm="1">
        <f t="array" ref="AE596">_xlfn.IFNA(_xlfn.XLOOKUP(表格1[[#This Row],[Series NO]],'依TP NO.篩選'!A:A,'依TP NO.篩選'!R:R,,0),_xlfn.XLOOKUP(VALUE(表格1[[#This Row],[Series NO]]),VALUE('依TP NO.篩選'!A:A),'依TP NO.篩選'!R:R,,0))</f>
        <v>R142F1-Trim</v>
      </c>
      <c r="AF596" s="24" t="str">
        <f>_xlfn.XLOOKUP(表格1[[#This Row],[系統]],介質清單!A:A,介質清單!B:B,,0)</f>
        <v>Trim</v>
      </c>
      <c r="AG596" s="25" t="str">
        <f>IFERROR(_xlfn.XLOOKUP(表格1[[#This Row],[Line_No]],管道特性一覽表!A:A,管道特性一覽表!R:R,,0),"")</f>
        <v/>
      </c>
      <c r="AH596" s="22"/>
      <c r="AI596" s="24"/>
      <c r="AJ59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96" s="2" t="str" cm="1">
        <f t="array" ref="AK596">IFERROR(_xlfn.TEXTJOIN("-",TRUE,INDEX(_xlfn.TEXTSPLIT(B596,"-"),1),INDEX(_xlfn.TEXTSPLIT(B596,"-"),2),INDEX(_xlfn.TEXTSPLIT(B596,"-"),4),INDEX(_xlfn.TEXTSPLIT(B596,"-"),5)),_xlfn.TEXTJOIN("-",TRUE,_xlfn.XLOOKUP(VALUE(INDEX(_xlfn.TEXTSPLIT(B596,"-"),4)),'DN轉換表(必要)'!A:A,'DN轉換表(必要)'!B:B,,0),INDEX(_xlfn.TEXTSPLIT(B596,"-"),1),INDEX(_xlfn.TEXTSPLIT(B596,"-"),2),INDEX(_xlfn.TEXTSPLIT(B596,"-"),3),INDEX(_xlfn.TEXTSPLIT(B596,"-"),4),INDEX(_xlfn.TEXTSPLIT(B596,"-"),5)))</f>
        <v>TT-R1402B-AA1B-NA</v>
      </c>
      <c r="AL596" s="2" t="str">
        <f>IF(ISNUMBER(IFERROR(_xlfn.XLOOKUP(表格1[[#This Row],[Line_No]],'TEMP VALUE'!A:A,'DRAWING LIST'!A:A,,0),"")),"v","")</f>
        <v/>
      </c>
      <c r="AM596" s="2" t="str">
        <f>_xlfn.XLOOKUP(表格1[[#This Row],[Series NO]], 版本控制!$A:$A, 版本控制!$E:$E, , 0, -1)</f>
        <v>啟用</v>
      </c>
    </row>
    <row r="597" spans="1:39" hidden="1">
      <c r="A597" s="18">
        <f>'圖號清單-114.04.25'!A597</f>
        <v>593</v>
      </c>
      <c r="B597" s="14" t="str">
        <f>_xlfn.XLOOKUP(表格1[[#This Row],[Series NO]],'圖號清單-114.04.25'!A:A,'圖號清單-114.04.25'!B:B,,0)</f>
        <v>TT-R1402C-40-AA1B-NA</v>
      </c>
      <c r="C597" s="3" t="str">
        <f>COUNTIF($AK$2:AK597, AK597) &amp; "/" &amp; COUNTIF($AK$2:$AK$3003, AK597)</f>
        <v>1/1</v>
      </c>
      <c r="D597" s="3" t="str">
        <f t="shared" si="25"/>
        <v>TT-R1402C-40-AA1B-NA</v>
      </c>
      <c r="E597" s="14" t="str" cm="1">
        <f t="array" ref="E597">IFERROR(_xlfn.TEXTJOIN("-",TRUE,_xlfn.XLOOKUP(VALUE(INDEX(_xlfn.TEXTSPLIT(B597,"-"),3)),'DN轉換表(必要)'!A:A,'DN轉換表(必要)'!B:B,,0),INDEX(_xlfn.TEXTSPLIT(B597,"-"),1),INDEX(_xlfn.TEXTSPLIT(B597,"-"),2),INDEX(_xlfn.TEXTSPLIT(B597,"-"),4),INDEX(_xlfn.TEXTSPLIT(B597,"-"),5)),_xlfn.TEXTJOIN("-",TRUE,_xlfn.XLOOKUP(VALUE(INDEX(_xlfn.TEXTSPLIT(B597,"-"),4)),'DN轉換表(必要)'!A:A,'DN轉換表(必要)'!B:B,,0),INDEX(_xlfn.TEXTSPLIT(B597,"-"),1),INDEX(_xlfn.TEXTSPLIT(B597,"-"),2),INDEX(_xlfn.TEXTSPLIT(B597,"-"),3),INDEX(_xlfn.TEXTSPLIT(B597,"-"),4),INDEX(_xlfn.TEXTSPLIT(B597,"-"),5)))</f>
        <v>1 1/2"-TT-R1402C-AA1B-NA</v>
      </c>
      <c r="F597" s="3" t="str">
        <f>IFERROR(_xlfn.XLOOKUP(_xlfn.CONCAT(表格1[[#This Row],[Series NO]],"_",SUBSTITUTE(F$1,"REV.","")),版本控制!$F:$F,版本控制!$C:$C,,0),"")</f>
        <v>04/22/'25</v>
      </c>
      <c r="G597" s="3" t="str">
        <f>IFERROR(_xlfn.XLOOKUP(_xlfn.CONCAT(表格1[[#This Row],[Series NO]],"_",SUBSTITUTE(G$1,"REV.","")),版本控制!$F:$F,版本控制!$C:$C,,0),"")</f>
        <v/>
      </c>
      <c r="H597" s="3" t="str">
        <f>IFERROR(_xlfn.XLOOKUP(_xlfn.CONCAT(表格1[[#This Row],[Series NO]],"_",SUBSTITUTE(H$1,"REV.","")),版本控制!$F:$F,版本控制!$C:$C,,0),"")</f>
        <v/>
      </c>
      <c r="I597" s="3" t="str">
        <f>IFERROR(_xlfn.XLOOKUP(_xlfn.CONCAT(表格1[[#This Row],[Series NO]],"_",SUBSTITUTE(I$1,"REV.","")),版本控制!$F:$F,版本控制!$C:$C,,0),"")</f>
        <v/>
      </c>
      <c r="J597" s="3" t="str">
        <f>IFERROR(_xlfn.XLOOKUP(_xlfn.CONCAT(表格1[[#This Row],[Series NO]],"_",SUBSTITUTE(J$1,"REV.","")),版本控制!$F:$F,版本控制!$C:$C,,0),"")</f>
        <v/>
      </c>
      <c r="K597" s="3" t="str" cm="1">
        <f t="array" ref="K597">INDEX(F$1:J$1,1,MATCH(1,1/($F597:J597&lt;&gt;"")))</f>
        <v>REV.1</v>
      </c>
      <c r="L597" s="3" t="str" cm="1">
        <f t="array" ref="L597">LOOKUP(2,1/($F597:J597&lt;&gt;""),$F597:J597)</f>
        <v>04/22/'25</v>
      </c>
      <c r="M597" s="3"/>
      <c r="N597" s="3" t="s">
        <v>16</v>
      </c>
      <c r="O597" s="28"/>
      <c r="P597" s="15"/>
      <c r="Q597" s="22" cm="1">
        <f t="array" ref="Q597">_xlfn.XLOOKUP(INDEX(_xlfn.TEXTSPLIT(表格1[[#This Row],[LINE   NUMBER]],"-"),1),'DN轉換表(必要)'!B:B,'DN轉換表(必要)'!C:C,,0)</f>
        <v>1.5</v>
      </c>
      <c r="R597" s="22" t="str" cm="1">
        <f t="array" ref="R597">IF(IFERROR(MATCH(INDEX(_xlfn.TEXTSPLIT(表格1[[#This Row],[LINE   NUMBER]],"-"),2),介質清單!I:I,0)&gt;=1,FALSE),"Trim",INDEX(_xlfn.TEXTSPLIT(表格1[[#This Row],[LINE   NUMBER]],"-"),2))</f>
        <v>Trim</v>
      </c>
      <c r="S597" s="22" t="str" cm="1">
        <f t="array" ref="S59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TT-R1402C</v>
      </c>
      <c r="T597" s="22" t="str" cm="1">
        <f t="array" ref="T597">IF(LEN(INDEX(_xlfn.TEXTSPLIT(表格1[[#This Row],[LINE   NUMBER]],"-"),4))=4,INDEX(_xlfn.TEXTSPLIT(表格1[[#This Row],[LINE   NUMBER]],"-"),4),IF(LEN(MID(E597,FIND("AA",E597,1),4))=4,MID(E597,FIND("AA",E597,1),4),"Wrong"))</f>
        <v>AA1B</v>
      </c>
      <c r="U597" s="22" t="str" cm="1">
        <f t="array" ref="U59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97" s="22" t="str">
        <f>_xlfn.XLOOKUP(表格1[[#This Row],[級數]],管道等级索引表!B:B,管道等级索引表!G:G,,0)</f>
        <v>A106 Gr.B
API 5L Gr.B
SAWH</v>
      </c>
      <c r="W597" s="22" t="s">
        <v>5</v>
      </c>
      <c r="X597" s="23"/>
      <c r="Y597" s="22"/>
      <c r="Z597" s="22" t="str">
        <f>_xlfn.CONCAT(表格1[[#This Row],[系統]],"-",表格1[[#This Row],[編號]])</f>
        <v>Trim-TT-R1402C</v>
      </c>
      <c r="AA597" s="22"/>
      <c r="AB597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9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97" s="24" t="str">
        <f>IFERROR(_xlfn.XLOOKUP(表格1[[#This Row],[Line_No]],管道特性一覽表!A:A,管道特性一覽表!P:P,,0),"")</f>
        <v/>
      </c>
      <c r="AE597" s="24" t="str" cm="1">
        <f t="array" ref="AE597">_xlfn.IFNA(_xlfn.XLOOKUP(表格1[[#This Row],[Series NO]],'依TP NO.篩選'!A:A,'依TP NO.篩選'!R:R,,0),_xlfn.XLOOKUP(VALUE(表格1[[#This Row],[Series NO]]),VALUE('依TP NO.篩選'!A:A),'依TP NO.篩選'!R:R,,0))</f>
        <v>R142F1-Trim</v>
      </c>
      <c r="AF597" s="24" t="str">
        <f>_xlfn.XLOOKUP(表格1[[#This Row],[系統]],介質清單!A:A,介質清單!B:B,,0)</f>
        <v>Trim</v>
      </c>
      <c r="AG597" s="25" t="str">
        <f>IFERROR(_xlfn.XLOOKUP(表格1[[#This Row],[Line_No]],管道特性一覽表!A:A,管道特性一覽表!R:R,,0),"")</f>
        <v/>
      </c>
      <c r="AH597" s="22"/>
      <c r="AI597" s="24"/>
      <c r="AJ59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97" s="2" t="str" cm="1">
        <f t="array" ref="AK597">IFERROR(_xlfn.TEXTJOIN("-",TRUE,INDEX(_xlfn.TEXTSPLIT(B597,"-"),1),INDEX(_xlfn.TEXTSPLIT(B597,"-"),2),INDEX(_xlfn.TEXTSPLIT(B597,"-"),4),INDEX(_xlfn.TEXTSPLIT(B597,"-"),5)),_xlfn.TEXTJOIN("-",TRUE,_xlfn.XLOOKUP(VALUE(INDEX(_xlfn.TEXTSPLIT(B597,"-"),4)),'DN轉換表(必要)'!A:A,'DN轉換表(必要)'!B:B,,0),INDEX(_xlfn.TEXTSPLIT(B597,"-"),1),INDEX(_xlfn.TEXTSPLIT(B597,"-"),2),INDEX(_xlfn.TEXTSPLIT(B597,"-"),3),INDEX(_xlfn.TEXTSPLIT(B597,"-"),4),INDEX(_xlfn.TEXTSPLIT(B597,"-"),5)))</f>
        <v>TT-R1402C-AA1B-NA</v>
      </c>
      <c r="AL597" s="2" t="str">
        <f>IF(ISNUMBER(IFERROR(_xlfn.XLOOKUP(表格1[[#This Row],[Line_No]],'TEMP VALUE'!A:A,'DRAWING LIST'!A:A,,0),"")),"v","")</f>
        <v/>
      </c>
      <c r="AM597" s="2" t="str">
        <f>_xlfn.XLOOKUP(表格1[[#This Row],[Series NO]], 版本控制!$A:$A, 版本控制!$E:$E, , 0, -1)</f>
        <v>啟用</v>
      </c>
    </row>
    <row r="598" spans="1:39" hidden="1">
      <c r="A598" s="18">
        <f>'圖號清單-114.04.25'!A598</f>
        <v>594</v>
      </c>
      <c r="B598" s="14" t="str">
        <f>_xlfn.XLOOKUP(表格1[[#This Row],[Series NO]],'圖號清單-114.04.25'!A:A,'圖號清單-114.04.25'!B:B,,0)</f>
        <v>TT-R1402D-40-AA1B-NA</v>
      </c>
      <c r="C598" s="3" t="str">
        <f>COUNTIF($AK$2:AK598, AK598) &amp; "/" &amp; COUNTIF($AK$2:$AK$3003, AK598)</f>
        <v>1/1</v>
      </c>
      <c r="D598" s="3" t="str">
        <f t="shared" si="25"/>
        <v>TT-R1402D-40-AA1B-NA</v>
      </c>
      <c r="E598" s="14" t="str" cm="1">
        <f t="array" ref="E598">IFERROR(_xlfn.TEXTJOIN("-",TRUE,_xlfn.XLOOKUP(VALUE(INDEX(_xlfn.TEXTSPLIT(B598,"-"),3)),'DN轉換表(必要)'!A:A,'DN轉換表(必要)'!B:B,,0),INDEX(_xlfn.TEXTSPLIT(B598,"-"),1),INDEX(_xlfn.TEXTSPLIT(B598,"-"),2),INDEX(_xlfn.TEXTSPLIT(B598,"-"),4),INDEX(_xlfn.TEXTSPLIT(B598,"-"),5)),_xlfn.TEXTJOIN("-",TRUE,_xlfn.XLOOKUP(VALUE(INDEX(_xlfn.TEXTSPLIT(B598,"-"),4)),'DN轉換表(必要)'!A:A,'DN轉換表(必要)'!B:B,,0),INDEX(_xlfn.TEXTSPLIT(B598,"-"),1),INDEX(_xlfn.TEXTSPLIT(B598,"-"),2),INDEX(_xlfn.TEXTSPLIT(B598,"-"),3),INDEX(_xlfn.TEXTSPLIT(B598,"-"),4),INDEX(_xlfn.TEXTSPLIT(B598,"-"),5)))</f>
        <v>1 1/2"-TT-R1402D-AA1B-NA</v>
      </c>
      <c r="F598" s="3" t="str">
        <f>IFERROR(_xlfn.XLOOKUP(_xlfn.CONCAT(表格1[[#This Row],[Series NO]],"_",SUBSTITUTE(F$1,"REV.","")),版本控制!$F:$F,版本控制!$C:$C,,0),"")</f>
        <v>04/22/'25</v>
      </c>
      <c r="G598" s="3" t="str">
        <f>IFERROR(_xlfn.XLOOKUP(_xlfn.CONCAT(表格1[[#This Row],[Series NO]],"_",SUBSTITUTE(G$1,"REV.","")),版本控制!$F:$F,版本控制!$C:$C,,0),"")</f>
        <v/>
      </c>
      <c r="H598" s="3" t="str">
        <f>IFERROR(_xlfn.XLOOKUP(_xlfn.CONCAT(表格1[[#This Row],[Series NO]],"_",SUBSTITUTE(H$1,"REV.","")),版本控制!$F:$F,版本控制!$C:$C,,0),"")</f>
        <v/>
      </c>
      <c r="I598" s="3" t="str">
        <f>IFERROR(_xlfn.XLOOKUP(_xlfn.CONCAT(表格1[[#This Row],[Series NO]],"_",SUBSTITUTE(I$1,"REV.","")),版本控制!$F:$F,版本控制!$C:$C,,0),"")</f>
        <v/>
      </c>
      <c r="J598" s="3" t="str">
        <f>IFERROR(_xlfn.XLOOKUP(_xlfn.CONCAT(表格1[[#This Row],[Series NO]],"_",SUBSTITUTE(J$1,"REV.","")),版本控制!$F:$F,版本控制!$C:$C,,0),"")</f>
        <v/>
      </c>
      <c r="K598" s="3" t="str" cm="1">
        <f t="array" ref="K598">INDEX(F$1:J$1,1,MATCH(1,1/($F598:J598&lt;&gt;"")))</f>
        <v>REV.1</v>
      </c>
      <c r="L598" s="3" t="str" cm="1">
        <f t="array" ref="L598">LOOKUP(2,1/($F598:J598&lt;&gt;""),$F598:J598)</f>
        <v>04/22/'25</v>
      </c>
      <c r="M598" s="3"/>
      <c r="N598" s="3" t="s">
        <v>17</v>
      </c>
      <c r="O598" s="28"/>
      <c r="P598" s="15"/>
      <c r="Q598" s="22" cm="1">
        <f t="array" ref="Q598">_xlfn.XLOOKUP(INDEX(_xlfn.TEXTSPLIT(表格1[[#This Row],[LINE   NUMBER]],"-"),1),'DN轉換表(必要)'!B:B,'DN轉換表(必要)'!C:C,,0)</f>
        <v>1.5</v>
      </c>
      <c r="R598" s="22" t="str" cm="1">
        <f t="array" ref="R598">IF(IFERROR(MATCH(INDEX(_xlfn.TEXTSPLIT(表格1[[#This Row],[LINE   NUMBER]],"-"),2),介質清單!I:I,0)&gt;=1,FALSE),"Trim",INDEX(_xlfn.TEXTSPLIT(表格1[[#This Row],[LINE   NUMBER]],"-"),2))</f>
        <v>Trim</v>
      </c>
      <c r="S598" s="22" t="str" cm="1">
        <f t="array" ref="S59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TT-R1402D</v>
      </c>
      <c r="T598" s="22" t="str" cm="1">
        <f t="array" ref="T598">IF(LEN(INDEX(_xlfn.TEXTSPLIT(表格1[[#This Row],[LINE   NUMBER]],"-"),4))=4,INDEX(_xlfn.TEXTSPLIT(表格1[[#This Row],[LINE   NUMBER]],"-"),4),IF(LEN(MID(E598,FIND("AA",E598,1),4))=4,MID(E598,FIND("AA",E598,1),4),"Wrong"))</f>
        <v>AA1B</v>
      </c>
      <c r="U598" s="22" t="str" cm="1">
        <f t="array" ref="U59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98" s="22" t="str">
        <f>_xlfn.XLOOKUP(表格1[[#This Row],[級數]],管道等级索引表!B:B,管道等级索引表!G:G,,0)</f>
        <v>A106 Gr.B
API 5L Gr.B
SAWH</v>
      </c>
      <c r="W598" s="22" t="s">
        <v>5</v>
      </c>
      <c r="X598" s="23"/>
      <c r="Y598" s="22"/>
      <c r="Z598" s="22" t="str">
        <f>_xlfn.CONCAT(表格1[[#This Row],[系統]],"-",表格1[[#This Row],[編號]])</f>
        <v>Trim-TT-R1402D</v>
      </c>
      <c r="AA598" s="22"/>
      <c r="AB598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9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98" s="24" t="str">
        <f>IFERROR(_xlfn.XLOOKUP(表格1[[#This Row],[Line_No]],管道特性一覽表!A:A,管道特性一覽表!P:P,,0),"")</f>
        <v/>
      </c>
      <c r="AE598" s="24" t="str" cm="1">
        <f t="array" ref="AE598">_xlfn.IFNA(_xlfn.XLOOKUP(表格1[[#This Row],[Series NO]],'依TP NO.篩選'!A:A,'依TP NO.篩選'!R:R,,0),_xlfn.XLOOKUP(VALUE(表格1[[#This Row],[Series NO]]),VALUE('依TP NO.篩選'!A:A),'依TP NO.篩選'!R:R,,0))</f>
        <v>R142F1-Trim</v>
      </c>
      <c r="AF598" s="24" t="str">
        <f>_xlfn.XLOOKUP(表格1[[#This Row],[系統]],介質清單!A:A,介質清單!B:B,,0)</f>
        <v>Trim</v>
      </c>
      <c r="AG598" s="25" t="str">
        <f>IFERROR(_xlfn.XLOOKUP(表格1[[#This Row],[Line_No]],管道特性一覽表!A:A,管道特性一覽表!R:R,,0),"")</f>
        <v/>
      </c>
      <c r="AH598" s="22"/>
      <c r="AI598" s="24"/>
      <c r="AJ59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98" s="2" t="str" cm="1">
        <f t="array" ref="AK598">IFERROR(_xlfn.TEXTJOIN("-",TRUE,INDEX(_xlfn.TEXTSPLIT(B598,"-"),1),INDEX(_xlfn.TEXTSPLIT(B598,"-"),2),INDEX(_xlfn.TEXTSPLIT(B598,"-"),4),INDEX(_xlfn.TEXTSPLIT(B598,"-"),5)),_xlfn.TEXTJOIN("-",TRUE,_xlfn.XLOOKUP(VALUE(INDEX(_xlfn.TEXTSPLIT(B598,"-"),4)),'DN轉換表(必要)'!A:A,'DN轉換表(必要)'!B:B,,0),INDEX(_xlfn.TEXTSPLIT(B598,"-"),1),INDEX(_xlfn.TEXTSPLIT(B598,"-"),2),INDEX(_xlfn.TEXTSPLIT(B598,"-"),3),INDEX(_xlfn.TEXTSPLIT(B598,"-"),4),INDEX(_xlfn.TEXTSPLIT(B598,"-"),5)))</f>
        <v>TT-R1402D-AA1B-NA</v>
      </c>
      <c r="AL598" s="2" t="str">
        <f>IF(ISNUMBER(IFERROR(_xlfn.XLOOKUP(表格1[[#This Row],[Line_No]],'TEMP VALUE'!A:A,'DRAWING LIST'!A:A,,0),"")),"v","")</f>
        <v/>
      </c>
      <c r="AM598" s="2" t="str">
        <f>_xlfn.XLOOKUP(表格1[[#This Row],[Series NO]], 版本控制!$A:$A, 版本控制!$E:$E, , 0, -1)</f>
        <v>啟用</v>
      </c>
    </row>
    <row r="599" spans="1:39" hidden="1">
      <c r="A599" s="18">
        <f>'圖號清單-114.04.25'!A599</f>
        <v>595</v>
      </c>
      <c r="B599" s="14" t="str">
        <f>_xlfn.XLOOKUP(表格1[[#This Row],[Series NO]],'圖號清單-114.04.25'!A:A,'圖號清單-114.04.25'!B:B,,0)</f>
        <v>TT-R1403-40-AA1B-NA</v>
      </c>
      <c r="C599" s="3" t="str">
        <f>COUNTIF($AK$2:AK599, AK599) &amp; "/" &amp; COUNTIF($AK$2:$AK$3003, AK599)</f>
        <v>1/1</v>
      </c>
      <c r="D599" s="3" t="str">
        <f t="shared" si="25"/>
        <v>TT-R1403-40-AA1B-NA</v>
      </c>
      <c r="E599" s="14" t="str" cm="1">
        <f t="array" ref="E599">IFERROR(_xlfn.TEXTJOIN("-",TRUE,_xlfn.XLOOKUP(VALUE(INDEX(_xlfn.TEXTSPLIT(B599,"-"),3)),'DN轉換表(必要)'!A:A,'DN轉換表(必要)'!B:B,,0),INDEX(_xlfn.TEXTSPLIT(B599,"-"),1),INDEX(_xlfn.TEXTSPLIT(B599,"-"),2),INDEX(_xlfn.TEXTSPLIT(B599,"-"),4),INDEX(_xlfn.TEXTSPLIT(B599,"-"),5)),_xlfn.TEXTJOIN("-",TRUE,_xlfn.XLOOKUP(VALUE(INDEX(_xlfn.TEXTSPLIT(B599,"-"),4)),'DN轉換表(必要)'!A:A,'DN轉換表(必要)'!B:B,,0),INDEX(_xlfn.TEXTSPLIT(B599,"-"),1),INDEX(_xlfn.TEXTSPLIT(B599,"-"),2),INDEX(_xlfn.TEXTSPLIT(B599,"-"),3),INDEX(_xlfn.TEXTSPLIT(B599,"-"),4),INDEX(_xlfn.TEXTSPLIT(B599,"-"),5)))</f>
        <v>1 1/2"-TT-R1403-AA1B-NA</v>
      </c>
      <c r="F599" s="3" t="str">
        <f>IFERROR(_xlfn.XLOOKUP(_xlfn.CONCAT(表格1[[#This Row],[Series NO]],"_",SUBSTITUTE(F$1,"REV.","")),版本控制!$F:$F,版本控制!$C:$C,,0),"")</f>
        <v>04/22/'25</v>
      </c>
      <c r="G599" s="3" t="str">
        <f>IFERROR(_xlfn.XLOOKUP(_xlfn.CONCAT(表格1[[#This Row],[Series NO]],"_",SUBSTITUTE(G$1,"REV.","")),版本控制!$F:$F,版本控制!$C:$C,,0),"")</f>
        <v>06/17/'25</v>
      </c>
      <c r="H599" s="3" t="str">
        <f>IFERROR(_xlfn.XLOOKUP(_xlfn.CONCAT(表格1[[#This Row],[Series NO]],"_",SUBSTITUTE(H$1,"REV.","")),版本控制!$F:$F,版本控制!$C:$C,,0),"")</f>
        <v/>
      </c>
      <c r="I599" s="3" t="str">
        <f>IFERROR(_xlfn.XLOOKUP(_xlfn.CONCAT(表格1[[#This Row],[Series NO]],"_",SUBSTITUTE(I$1,"REV.","")),版本控制!$F:$F,版本控制!$C:$C,,0),"")</f>
        <v/>
      </c>
      <c r="J599" s="3" t="str">
        <f>IFERROR(_xlfn.XLOOKUP(_xlfn.CONCAT(表格1[[#This Row],[Series NO]],"_",SUBSTITUTE(J$1,"REV.","")),版本控制!$F:$F,版本控制!$C:$C,,0),"")</f>
        <v/>
      </c>
      <c r="K599" s="3" t="str" cm="1">
        <f t="array" ref="K599">INDEX(F$1:J$1,1,MATCH(1,1/($F599:J599&lt;&gt;"")))</f>
        <v>REV.2</v>
      </c>
      <c r="L599" s="3" t="str" cm="1">
        <f t="array" ref="L599">LOOKUP(2,1/($F599:J599&lt;&gt;""),$F599:J599)</f>
        <v>06/17/'25</v>
      </c>
      <c r="M599" s="3"/>
      <c r="N599" s="3" t="s">
        <v>18</v>
      </c>
      <c r="O599" s="28"/>
      <c r="P599" s="15"/>
      <c r="Q599" s="22" cm="1">
        <f t="array" ref="Q599">_xlfn.XLOOKUP(INDEX(_xlfn.TEXTSPLIT(表格1[[#This Row],[LINE   NUMBER]],"-"),1),'DN轉換表(必要)'!B:B,'DN轉換表(必要)'!C:C,,0)</f>
        <v>1.5</v>
      </c>
      <c r="R599" s="22" t="str" cm="1">
        <f t="array" ref="R599">IF(IFERROR(MATCH(INDEX(_xlfn.TEXTSPLIT(表格1[[#This Row],[LINE   NUMBER]],"-"),2),介質清單!I:I,0)&gt;=1,FALSE),"Trim",INDEX(_xlfn.TEXTSPLIT(表格1[[#This Row],[LINE   NUMBER]],"-"),2))</f>
        <v>Trim</v>
      </c>
      <c r="S599" s="22" t="str" cm="1">
        <f t="array" ref="S59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TT-R1403</v>
      </c>
      <c r="T599" s="22" t="str" cm="1">
        <f t="array" ref="T599">IF(LEN(INDEX(_xlfn.TEXTSPLIT(表格1[[#This Row],[LINE   NUMBER]],"-"),4))=4,INDEX(_xlfn.TEXTSPLIT(表格1[[#This Row],[LINE   NUMBER]],"-"),4),IF(LEN(MID(E599,FIND("AA",E599,1),4))=4,MID(E599,FIND("AA",E599,1),4),"Wrong"))</f>
        <v>AA1B</v>
      </c>
      <c r="U599" s="22" t="str" cm="1">
        <f t="array" ref="U59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599" s="22" t="str">
        <f>_xlfn.XLOOKUP(表格1[[#This Row],[級數]],管道等级索引表!B:B,管道等级索引表!G:G,,0)</f>
        <v>A106 Gr.B
API 5L Gr.B
SAWH</v>
      </c>
      <c r="W599" s="22" t="s">
        <v>5</v>
      </c>
      <c r="X599" s="23"/>
      <c r="Y599" s="22"/>
      <c r="Z599" s="22" t="str">
        <f>_xlfn.CONCAT(表格1[[#This Row],[系統]],"-",表格1[[#This Row],[編號]])</f>
        <v>Trim-TT-R1403</v>
      </c>
      <c r="AA599" s="22"/>
      <c r="AB59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59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599" s="24" t="str">
        <f>IFERROR(_xlfn.XLOOKUP(表格1[[#This Row],[Line_No]],管道特性一覽表!A:A,管道特性一覽表!P:P,,0),"")</f>
        <v/>
      </c>
      <c r="AE599" s="24" t="str" cm="1">
        <f t="array" ref="AE599">_xlfn.IFNA(_xlfn.XLOOKUP(表格1[[#This Row],[Series NO]],'依TP NO.篩選'!A:A,'依TP NO.篩選'!R:R,,0),_xlfn.XLOOKUP(VALUE(表格1[[#This Row],[Series NO]]),VALUE('依TP NO.篩選'!A:A),'依TP NO.篩選'!R:R,,0))</f>
        <v>FG-01</v>
      </c>
      <c r="AF599" s="24" t="str">
        <f>_xlfn.XLOOKUP(表格1[[#This Row],[系統]],介質清單!A:A,介質清單!B:B,,0)</f>
        <v>Trim</v>
      </c>
      <c r="AG599" s="25" t="str">
        <f>IFERROR(_xlfn.XLOOKUP(表格1[[#This Row],[Line_No]],管道特性一覽表!A:A,管道特性一覽表!R:R,,0),"")</f>
        <v/>
      </c>
      <c r="AH599" s="22"/>
      <c r="AI599" s="24"/>
      <c r="AJ59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599" s="2" t="str" cm="1">
        <f t="array" ref="AK599">IFERROR(_xlfn.TEXTJOIN("-",TRUE,INDEX(_xlfn.TEXTSPLIT(B599,"-"),1),INDEX(_xlfn.TEXTSPLIT(B599,"-"),2),INDEX(_xlfn.TEXTSPLIT(B599,"-"),4),INDEX(_xlfn.TEXTSPLIT(B599,"-"),5)),_xlfn.TEXTJOIN("-",TRUE,_xlfn.XLOOKUP(VALUE(INDEX(_xlfn.TEXTSPLIT(B599,"-"),4)),'DN轉換表(必要)'!A:A,'DN轉換表(必要)'!B:B,,0),INDEX(_xlfn.TEXTSPLIT(B599,"-"),1),INDEX(_xlfn.TEXTSPLIT(B599,"-"),2),INDEX(_xlfn.TEXTSPLIT(B599,"-"),3),INDEX(_xlfn.TEXTSPLIT(B599,"-"),4),INDEX(_xlfn.TEXTSPLIT(B599,"-"),5)))</f>
        <v>TT-R1403-AA1B-NA</v>
      </c>
      <c r="AL599" s="2" t="str">
        <f>IF(ISNUMBER(IFERROR(_xlfn.XLOOKUP(表格1[[#This Row],[Line_No]],'TEMP VALUE'!A:A,'DRAWING LIST'!A:A,,0),"")),"v","")</f>
        <v/>
      </c>
      <c r="AM599" s="2" t="str">
        <f>_xlfn.XLOOKUP(表格1[[#This Row],[Series NO]], 版本控制!$A:$A, 版本控制!$E:$E, , 0, -1)</f>
        <v>啟用</v>
      </c>
    </row>
    <row r="600" spans="1:39" hidden="1">
      <c r="A600" s="18">
        <f>'圖號清單-114.04.25'!A600</f>
        <v>596</v>
      </c>
      <c r="B600" s="14" t="str">
        <f>_xlfn.XLOOKUP(表格1[[#This Row],[Series NO]],'圖號清單-114.04.25'!A:A,'圖號清單-114.04.25'!B:B,,0)</f>
        <v>TT-R1404-40-AA1E-NA</v>
      </c>
      <c r="C600" s="3" t="str">
        <f>COUNTIF($AK$2:AK600, AK600) &amp; "/" &amp; COUNTIF($AK$2:$AK$3003, AK600)</f>
        <v>1/1</v>
      </c>
      <c r="D600" s="3" t="str">
        <f t="shared" si="25"/>
        <v>TT-R1404-40-AA1E-NA</v>
      </c>
      <c r="E600" s="14" t="str" cm="1">
        <f t="array" ref="E600">IFERROR(_xlfn.TEXTJOIN("-",TRUE,_xlfn.XLOOKUP(VALUE(INDEX(_xlfn.TEXTSPLIT(B600,"-"),3)),'DN轉換表(必要)'!A:A,'DN轉換表(必要)'!B:B,,0),INDEX(_xlfn.TEXTSPLIT(B600,"-"),1),INDEX(_xlfn.TEXTSPLIT(B600,"-"),2),INDEX(_xlfn.TEXTSPLIT(B600,"-"),4),INDEX(_xlfn.TEXTSPLIT(B600,"-"),5)),_xlfn.TEXTJOIN("-",TRUE,_xlfn.XLOOKUP(VALUE(INDEX(_xlfn.TEXTSPLIT(B600,"-"),4)),'DN轉換表(必要)'!A:A,'DN轉換表(必要)'!B:B,,0),INDEX(_xlfn.TEXTSPLIT(B600,"-"),1),INDEX(_xlfn.TEXTSPLIT(B600,"-"),2),INDEX(_xlfn.TEXTSPLIT(B600,"-"),3),INDEX(_xlfn.TEXTSPLIT(B600,"-"),4),INDEX(_xlfn.TEXTSPLIT(B600,"-"),5)))</f>
        <v>1 1/2"-TT-R1404-AA1E-NA</v>
      </c>
      <c r="F600" s="3" t="str">
        <f>IFERROR(_xlfn.XLOOKUP(_xlfn.CONCAT(表格1[[#This Row],[Series NO]],"_",SUBSTITUTE(F$1,"REV.","")),版本控制!$F:$F,版本控制!$C:$C,,0),"")</f>
        <v>04/22/'25</v>
      </c>
      <c r="G600" s="3" t="str">
        <f>IFERROR(_xlfn.XLOOKUP(_xlfn.CONCAT(表格1[[#This Row],[Series NO]],"_",SUBSTITUTE(G$1,"REV.","")),版本控制!$F:$F,版本控制!$C:$C,,0),"")</f>
        <v/>
      </c>
      <c r="H600" s="3" t="str">
        <f>IFERROR(_xlfn.XLOOKUP(_xlfn.CONCAT(表格1[[#This Row],[Series NO]],"_",SUBSTITUTE(H$1,"REV.","")),版本控制!$F:$F,版本控制!$C:$C,,0),"")</f>
        <v/>
      </c>
      <c r="I600" s="3" t="str">
        <f>IFERROR(_xlfn.XLOOKUP(_xlfn.CONCAT(表格1[[#This Row],[Series NO]],"_",SUBSTITUTE(I$1,"REV.","")),版本控制!$F:$F,版本控制!$C:$C,,0),"")</f>
        <v/>
      </c>
      <c r="J600" s="3" t="str">
        <f>IFERROR(_xlfn.XLOOKUP(_xlfn.CONCAT(表格1[[#This Row],[Series NO]],"_",SUBSTITUTE(J$1,"REV.","")),版本控制!$F:$F,版本控制!$C:$C,,0),"")</f>
        <v/>
      </c>
      <c r="K600" s="3" t="str" cm="1">
        <f t="array" ref="K600">INDEX(F$1:J$1,1,MATCH(1,1/($F600:J600&lt;&gt;"")))</f>
        <v>REV.1</v>
      </c>
      <c r="L600" s="3" t="str" cm="1">
        <f t="array" ref="L600">LOOKUP(2,1/($F600:J600&lt;&gt;""),$F600:J600)</f>
        <v>04/22/'25</v>
      </c>
      <c r="M600" s="3"/>
      <c r="N600" s="3" t="s">
        <v>19</v>
      </c>
      <c r="O600" s="28"/>
      <c r="P600" s="15"/>
      <c r="Q600" s="22" cm="1">
        <f t="array" ref="Q600">_xlfn.XLOOKUP(INDEX(_xlfn.TEXTSPLIT(表格1[[#This Row],[LINE   NUMBER]],"-"),1),'DN轉換表(必要)'!B:B,'DN轉換表(必要)'!C:C,,0)</f>
        <v>1.5</v>
      </c>
      <c r="R600" s="22" t="str" cm="1">
        <f t="array" ref="R600">IF(IFERROR(MATCH(INDEX(_xlfn.TEXTSPLIT(表格1[[#This Row],[LINE   NUMBER]],"-"),2),介質清單!I:I,0)&gt;=1,FALSE),"Trim",INDEX(_xlfn.TEXTSPLIT(表格1[[#This Row],[LINE   NUMBER]],"-"),2))</f>
        <v>Trim</v>
      </c>
      <c r="S600" s="22" t="str" cm="1">
        <f t="array" ref="S60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TT-R1404</v>
      </c>
      <c r="T600" s="22" t="str" cm="1">
        <f t="array" ref="T600">IF(LEN(INDEX(_xlfn.TEXTSPLIT(表格1[[#This Row],[LINE   NUMBER]],"-"),4))=4,INDEX(_xlfn.TEXTSPLIT(表格1[[#This Row],[LINE   NUMBER]],"-"),4),IF(LEN(MID(E600,FIND("AA",E600,1),4))=4,MID(E600,FIND("AA",E600,1),4),"Wrong"))</f>
        <v>AA1E</v>
      </c>
      <c r="U600" s="22" t="str" cm="1">
        <f t="array" ref="U60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00" s="22" t="str">
        <f>_xlfn.XLOOKUP(表格1[[#This Row],[級數]],管道等级索引表!B:B,管道等级索引表!G:G,,0)</f>
        <v>TP304</v>
      </c>
      <c r="W600" s="22" t="s">
        <v>5</v>
      </c>
      <c r="X600" s="23"/>
      <c r="Y600" s="22"/>
      <c r="Z600" s="22" t="str">
        <f>_xlfn.CONCAT(表格1[[#This Row],[系統]],"-",表格1[[#This Row],[編號]])</f>
        <v>Trim-TT-R1404</v>
      </c>
      <c r="AA600" s="22"/>
      <c r="AB60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0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00" s="24" t="str">
        <f>IFERROR(_xlfn.XLOOKUP(表格1[[#This Row],[Line_No]],管道特性一覽表!A:A,管道特性一覽表!P:P,,0),"")</f>
        <v/>
      </c>
      <c r="AE600" s="24" t="str" cm="1">
        <f t="array" ref="AE600">_xlfn.IFNA(_xlfn.XLOOKUP(表格1[[#This Row],[Series NO]],'依TP NO.篩選'!A:A,'依TP NO.篩選'!R:R,,0),_xlfn.XLOOKUP(VALUE(表格1[[#This Row],[Series NO]]),VALUE('依TP NO.篩選'!A:A),'依TP NO.篩選'!R:R,,0))</f>
        <v>R141R1-Trim</v>
      </c>
      <c r="AF600" s="24" t="str">
        <f>_xlfn.XLOOKUP(表格1[[#This Row],[系統]],介質清單!A:A,介質清單!B:B,,0)</f>
        <v>Trim</v>
      </c>
      <c r="AG600" s="25" t="str">
        <f>IFERROR(_xlfn.XLOOKUP(表格1[[#This Row],[Line_No]],管道特性一覽表!A:A,管道特性一覽表!R:R,,0),"")</f>
        <v/>
      </c>
      <c r="AH600" s="22"/>
      <c r="AI600" s="24"/>
      <c r="AJ60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00" s="2" t="str" cm="1">
        <f t="array" ref="AK600">IFERROR(_xlfn.TEXTJOIN("-",TRUE,INDEX(_xlfn.TEXTSPLIT(B600,"-"),1),INDEX(_xlfn.TEXTSPLIT(B600,"-"),2),INDEX(_xlfn.TEXTSPLIT(B600,"-"),4),INDEX(_xlfn.TEXTSPLIT(B600,"-"),5)),_xlfn.TEXTJOIN("-",TRUE,_xlfn.XLOOKUP(VALUE(INDEX(_xlfn.TEXTSPLIT(B600,"-"),4)),'DN轉換表(必要)'!A:A,'DN轉換表(必要)'!B:B,,0),INDEX(_xlfn.TEXTSPLIT(B600,"-"),1),INDEX(_xlfn.TEXTSPLIT(B600,"-"),2),INDEX(_xlfn.TEXTSPLIT(B600,"-"),3),INDEX(_xlfn.TEXTSPLIT(B600,"-"),4),INDEX(_xlfn.TEXTSPLIT(B600,"-"),5)))</f>
        <v>TT-R1404-AA1E-NA</v>
      </c>
      <c r="AL600" s="2" t="str">
        <f>IF(ISNUMBER(IFERROR(_xlfn.XLOOKUP(表格1[[#This Row],[Line_No]],'TEMP VALUE'!A:A,'DRAWING LIST'!A:A,,0),"")),"v","")</f>
        <v/>
      </c>
      <c r="AM600" s="2" t="str">
        <f>_xlfn.XLOOKUP(表格1[[#This Row],[Series NO]], 版本控制!$A:$A, 版本控制!$E:$E, , 0, -1)</f>
        <v>啟用</v>
      </c>
    </row>
    <row r="601" spans="1:39" hidden="1">
      <c r="A601" s="18">
        <f>'圖號清單-114.04.25'!A601</f>
        <v>597</v>
      </c>
      <c r="B601" s="14" t="str">
        <f>_xlfn.XLOOKUP(表格1[[#This Row],[Series NO]],'圖號清單-114.04.25'!A:A,'圖號清單-114.04.25'!B:B,,0)</f>
        <v>TT-R1404A-40-AA1E-NA</v>
      </c>
      <c r="C601" s="3" t="str">
        <f>COUNTIF($AK$2:AK601, AK601) &amp; "/" &amp; COUNTIF($AK$2:$AK$3003, AK601)</f>
        <v>1/1</v>
      </c>
      <c r="D601" s="3" t="str">
        <f t="shared" si="25"/>
        <v>TT-R1404A-40-AA1E-NA</v>
      </c>
      <c r="E601" s="14" t="str" cm="1">
        <f t="array" ref="E601">IFERROR(_xlfn.TEXTJOIN("-",TRUE,_xlfn.XLOOKUP(VALUE(INDEX(_xlfn.TEXTSPLIT(B601,"-"),3)),'DN轉換表(必要)'!A:A,'DN轉換表(必要)'!B:B,,0),INDEX(_xlfn.TEXTSPLIT(B601,"-"),1),INDEX(_xlfn.TEXTSPLIT(B601,"-"),2),INDEX(_xlfn.TEXTSPLIT(B601,"-"),4),INDEX(_xlfn.TEXTSPLIT(B601,"-"),5)),_xlfn.TEXTJOIN("-",TRUE,_xlfn.XLOOKUP(VALUE(INDEX(_xlfn.TEXTSPLIT(B601,"-"),4)),'DN轉換表(必要)'!A:A,'DN轉換表(必要)'!B:B,,0),INDEX(_xlfn.TEXTSPLIT(B601,"-"),1),INDEX(_xlfn.TEXTSPLIT(B601,"-"),2),INDEX(_xlfn.TEXTSPLIT(B601,"-"),3),INDEX(_xlfn.TEXTSPLIT(B601,"-"),4),INDEX(_xlfn.TEXTSPLIT(B601,"-"),5)))</f>
        <v>1 1/2"-TT-R1404A-AA1E-NA</v>
      </c>
      <c r="F601" s="3" t="str">
        <f>IFERROR(_xlfn.XLOOKUP(_xlfn.CONCAT(表格1[[#This Row],[Series NO]],"_",SUBSTITUTE(F$1,"REV.","")),版本控制!$F:$F,版本控制!$C:$C,,0),"")</f>
        <v>04/22/'25</v>
      </c>
      <c r="G601" s="3" t="str">
        <f>IFERROR(_xlfn.XLOOKUP(_xlfn.CONCAT(表格1[[#This Row],[Series NO]],"_",SUBSTITUTE(G$1,"REV.","")),版本控制!$F:$F,版本控制!$C:$C,,0),"")</f>
        <v/>
      </c>
      <c r="H601" s="3" t="str">
        <f>IFERROR(_xlfn.XLOOKUP(_xlfn.CONCAT(表格1[[#This Row],[Series NO]],"_",SUBSTITUTE(H$1,"REV.","")),版本控制!$F:$F,版本控制!$C:$C,,0),"")</f>
        <v/>
      </c>
      <c r="I601" s="3" t="str">
        <f>IFERROR(_xlfn.XLOOKUP(_xlfn.CONCAT(表格1[[#This Row],[Series NO]],"_",SUBSTITUTE(I$1,"REV.","")),版本控制!$F:$F,版本控制!$C:$C,,0),"")</f>
        <v/>
      </c>
      <c r="J601" s="3" t="str">
        <f>IFERROR(_xlfn.XLOOKUP(_xlfn.CONCAT(表格1[[#This Row],[Series NO]],"_",SUBSTITUTE(J$1,"REV.","")),版本控制!$F:$F,版本控制!$C:$C,,0),"")</f>
        <v/>
      </c>
      <c r="K601" s="3" t="str" cm="1">
        <f t="array" ref="K601">INDEX(F$1:J$1,1,MATCH(1,1/($F601:J601&lt;&gt;"")))</f>
        <v>REV.1</v>
      </c>
      <c r="L601" s="3" t="str" cm="1">
        <f t="array" ref="L601">LOOKUP(2,1/($F601:J601&lt;&gt;""),$F601:J601)</f>
        <v>04/22/'25</v>
      </c>
      <c r="M601" s="3"/>
      <c r="N601" s="3" t="s">
        <v>20</v>
      </c>
      <c r="O601" s="28"/>
      <c r="P601" s="15"/>
      <c r="Q601" s="22" cm="1">
        <f t="array" ref="Q601">_xlfn.XLOOKUP(INDEX(_xlfn.TEXTSPLIT(表格1[[#This Row],[LINE   NUMBER]],"-"),1),'DN轉換表(必要)'!B:B,'DN轉換表(必要)'!C:C,,0)</f>
        <v>1.5</v>
      </c>
      <c r="R601" s="22" t="str" cm="1">
        <f t="array" ref="R601">IF(IFERROR(MATCH(INDEX(_xlfn.TEXTSPLIT(表格1[[#This Row],[LINE   NUMBER]],"-"),2),介質清單!I:I,0)&gt;=1,FALSE),"Trim",INDEX(_xlfn.TEXTSPLIT(表格1[[#This Row],[LINE   NUMBER]],"-"),2))</f>
        <v>Trim</v>
      </c>
      <c r="S601" s="22" t="str" cm="1">
        <f t="array" ref="S60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TT-R1404A</v>
      </c>
      <c r="T601" s="22" t="str" cm="1">
        <f t="array" ref="T601">IF(LEN(INDEX(_xlfn.TEXTSPLIT(表格1[[#This Row],[LINE   NUMBER]],"-"),4))=4,INDEX(_xlfn.TEXTSPLIT(表格1[[#This Row],[LINE   NUMBER]],"-"),4),IF(LEN(MID(E601,FIND("AA",E601,1),4))=4,MID(E601,FIND("AA",E601,1),4),"Wrong"))</f>
        <v>AA1E</v>
      </c>
      <c r="U601" s="22" t="str" cm="1">
        <f t="array" ref="U60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01" s="22" t="str">
        <f>_xlfn.XLOOKUP(表格1[[#This Row],[級數]],管道等级索引表!B:B,管道等级索引表!G:G,,0)</f>
        <v>TP304</v>
      </c>
      <c r="W601" s="22" t="s">
        <v>5</v>
      </c>
      <c r="X601" s="23"/>
      <c r="Y601" s="22"/>
      <c r="Z601" s="22" t="str">
        <f>_xlfn.CONCAT(表格1[[#This Row],[系統]],"-",表格1[[#This Row],[編號]])</f>
        <v>Trim-TT-R1404A</v>
      </c>
      <c r="AA601" s="22"/>
      <c r="AB60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0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01" s="24" t="str">
        <f>IFERROR(_xlfn.XLOOKUP(表格1[[#This Row],[Line_No]],管道特性一覽表!A:A,管道特性一覽表!P:P,,0),"")</f>
        <v/>
      </c>
      <c r="AE601" s="24" t="str" cm="1">
        <f t="array" ref="AE601">_xlfn.IFNA(_xlfn.XLOOKUP(表格1[[#This Row],[Series NO]],'依TP NO.篩選'!A:A,'依TP NO.篩選'!R:R,,0),_xlfn.XLOOKUP(VALUE(表格1[[#This Row],[Series NO]]),VALUE('依TP NO.篩選'!A:A),'依TP NO.篩選'!R:R,,0))</f>
        <v>R142F1-Trim</v>
      </c>
      <c r="AF601" s="24" t="str">
        <f>_xlfn.XLOOKUP(表格1[[#This Row],[系統]],介質清單!A:A,介質清單!B:B,,0)</f>
        <v>Trim</v>
      </c>
      <c r="AG601" s="25" t="str">
        <f>IFERROR(_xlfn.XLOOKUP(表格1[[#This Row],[Line_No]],管道特性一覽表!A:A,管道特性一覽表!R:R,,0),"")</f>
        <v/>
      </c>
      <c r="AH601" s="22"/>
      <c r="AI601" s="24"/>
      <c r="AJ60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01" s="2" t="str" cm="1">
        <f t="array" ref="AK601">IFERROR(_xlfn.TEXTJOIN("-",TRUE,INDEX(_xlfn.TEXTSPLIT(B601,"-"),1),INDEX(_xlfn.TEXTSPLIT(B601,"-"),2),INDEX(_xlfn.TEXTSPLIT(B601,"-"),4),INDEX(_xlfn.TEXTSPLIT(B601,"-"),5)),_xlfn.TEXTJOIN("-",TRUE,_xlfn.XLOOKUP(VALUE(INDEX(_xlfn.TEXTSPLIT(B601,"-"),4)),'DN轉換表(必要)'!A:A,'DN轉換表(必要)'!B:B,,0),INDEX(_xlfn.TEXTSPLIT(B601,"-"),1),INDEX(_xlfn.TEXTSPLIT(B601,"-"),2),INDEX(_xlfn.TEXTSPLIT(B601,"-"),3),INDEX(_xlfn.TEXTSPLIT(B601,"-"),4),INDEX(_xlfn.TEXTSPLIT(B601,"-"),5)))</f>
        <v>TT-R1404A-AA1E-NA</v>
      </c>
      <c r="AL601" s="2" t="str">
        <f>IF(ISNUMBER(IFERROR(_xlfn.XLOOKUP(表格1[[#This Row],[Line_No]],'TEMP VALUE'!A:A,'DRAWING LIST'!A:A,,0),"")),"v","")</f>
        <v/>
      </c>
      <c r="AM601" s="2" t="str">
        <f>_xlfn.XLOOKUP(表格1[[#This Row],[Series NO]], 版本控制!$A:$A, 版本控制!$E:$E, , 0, -1)</f>
        <v>啟用</v>
      </c>
    </row>
    <row r="602" spans="1:39" hidden="1">
      <c r="A602" s="18">
        <f>'圖號清單-114.04.25'!A602</f>
        <v>598</v>
      </c>
      <c r="B602" s="14" t="str">
        <f>_xlfn.XLOOKUP(表格1[[#This Row],[Series NO]],'圖號清單-114.04.25'!A:A,'圖號清單-114.04.25'!B:B,,0)</f>
        <v>TT-R1404B-40-AA1E-NA</v>
      </c>
      <c r="C602" s="3" t="str">
        <f>COUNTIF($AK$2:AK602, AK602) &amp; "/" &amp; COUNTIF($AK$2:$AK$3003, AK602)</f>
        <v>1/1</v>
      </c>
      <c r="D602" s="3" t="str">
        <f t="shared" si="25"/>
        <v>TT-R1404B-40-AA1E-NA</v>
      </c>
      <c r="E602" s="14" t="str" cm="1">
        <f t="array" ref="E602">IFERROR(_xlfn.TEXTJOIN("-",TRUE,_xlfn.XLOOKUP(VALUE(INDEX(_xlfn.TEXTSPLIT(B602,"-"),3)),'DN轉換表(必要)'!A:A,'DN轉換表(必要)'!B:B,,0),INDEX(_xlfn.TEXTSPLIT(B602,"-"),1),INDEX(_xlfn.TEXTSPLIT(B602,"-"),2),INDEX(_xlfn.TEXTSPLIT(B602,"-"),4),INDEX(_xlfn.TEXTSPLIT(B602,"-"),5)),_xlfn.TEXTJOIN("-",TRUE,_xlfn.XLOOKUP(VALUE(INDEX(_xlfn.TEXTSPLIT(B602,"-"),4)),'DN轉換表(必要)'!A:A,'DN轉換表(必要)'!B:B,,0),INDEX(_xlfn.TEXTSPLIT(B602,"-"),1),INDEX(_xlfn.TEXTSPLIT(B602,"-"),2),INDEX(_xlfn.TEXTSPLIT(B602,"-"),3),INDEX(_xlfn.TEXTSPLIT(B602,"-"),4),INDEX(_xlfn.TEXTSPLIT(B602,"-"),5)))</f>
        <v>1 1/2"-TT-R1404B-AA1E-NA</v>
      </c>
      <c r="F602" s="3" t="str">
        <f>IFERROR(_xlfn.XLOOKUP(_xlfn.CONCAT(表格1[[#This Row],[Series NO]],"_",SUBSTITUTE(F$1,"REV.","")),版本控制!$F:$F,版本控制!$C:$C,,0),"")</f>
        <v>04/22/'25</v>
      </c>
      <c r="G602" s="3" t="str">
        <f>IFERROR(_xlfn.XLOOKUP(_xlfn.CONCAT(表格1[[#This Row],[Series NO]],"_",SUBSTITUTE(G$1,"REV.","")),版本控制!$F:$F,版本控制!$C:$C,,0),"")</f>
        <v/>
      </c>
      <c r="H602" s="3" t="str">
        <f>IFERROR(_xlfn.XLOOKUP(_xlfn.CONCAT(表格1[[#This Row],[Series NO]],"_",SUBSTITUTE(H$1,"REV.","")),版本控制!$F:$F,版本控制!$C:$C,,0),"")</f>
        <v/>
      </c>
      <c r="I602" s="3" t="str">
        <f>IFERROR(_xlfn.XLOOKUP(_xlfn.CONCAT(表格1[[#This Row],[Series NO]],"_",SUBSTITUTE(I$1,"REV.","")),版本控制!$F:$F,版本控制!$C:$C,,0),"")</f>
        <v/>
      </c>
      <c r="J602" s="3" t="str">
        <f>IFERROR(_xlfn.XLOOKUP(_xlfn.CONCAT(表格1[[#This Row],[Series NO]],"_",SUBSTITUTE(J$1,"REV.","")),版本控制!$F:$F,版本控制!$C:$C,,0),"")</f>
        <v/>
      </c>
      <c r="K602" s="3" t="str" cm="1">
        <f t="array" ref="K602">INDEX(F$1:J$1,1,MATCH(1,1/($F602:J602&lt;&gt;"")))</f>
        <v>REV.1</v>
      </c>
      <c r="L602" s="3" t="str" cm="1">
        <f t="array" ref="L602">LOOKUP(2,1/($F602:J602&lt;&gt;""),$F602:J602)</f>
        <v>04/22/'25</v>
      </c>
      <c r="M602" s="3"/>
      <c r="N602" s="3" t="s">
        <v>21</v>
      </c>
      <c r="O602" s="28"/>
      <c r="P602" s="15"/>
      <c r="Q602" s="22" cm="1">
        <f t="array" ref="Q602">_xlfn.XLOOKUP(INDEX(_xlfn.TEXTSPLIT(表格1[[#This Row],[LINE   NUMBER]],"-"),1),'DN轉換表(必要)'!B:B,'DN轉換表(必要)'!C:C,,0)</f>
        <v>1.5</v>
      </c>
      <c r="R602" s="22" t="str" cm="1">
        <f t="array" ref="R602">IF(IFERROR(MATCH(INDEX(_xlfn.TEXTSPLIT(表格1[[#This Row],[LINE   NUMBER]],"-"),2),介質清單!I:I,0)&gt;=1,FALSE),"Trim",INDEX(_xlfn.TEXTSPLIT(表格1[[#This Row],[LINE   NUMBER]],"-"),2))</f>
        <v>Trim</v>
      </c>
      <c r="S602" s="22" t="str" cm="1">
        <f t="array" ref="S60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TT-R1404B</v>
      </c>
      <c r="T602" s="22" t="str" cm="1">
        <f t="array" ref="T602">IF(LEN(INDEX(_xlfn.TEXTSPLIT(表格1[[#This Row],[LINE   NUMBER]],"-"),4))=4,INDEX(_xlfn.TEXTSPLIT(表格1[[#This Row],[LINE   NUMBER]],"-"),4),IF(LEN(MID(E602,FIND("AA",E602,1),4))=4,MID(E602,FIND("AA",E602,1),4),"Wrong"))</f>
        <v>AA1E</v>
      </c>
      <c r="U602" s="22" t="str" cm="1">
        <f t="array" ref="U60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02" s="22" t="str">
        <f>_xlfn.XLOOKUP(表格1[[#This Row],[級數]],管道等级索引表!B:B,管道等级索引表!G:G,,0)</f>
        <v>TP304</v>
      </c>
      <c r="W602" s="22" t="s">
        <v>5</v>
      </c>
      <c r="X602" s="23"/>
      <c r="Y602" s="22"/>
      <c r="Z602" s="22" t="str">
        <f>_xlfn.CONCAT(表格1[[#This Row],[系統]],"-",表格1[[#This Row],[編號]])</f>
        <v>Trim-TT-R1404B</v>
      </c>
      <c r="AA602" s="22"/>
      <c r="AB602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0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02" s="24" t="str">
        <f>IFERROR(_xlfn.XLOOKUP(表格1[[#This Row],[Line_No]],管道特性一覽表!A:A,管道特性一覽表!P:P,,0),"")</f>
        <v/>
      </c>
      <c r="AE602" s="24" t="str" cm="1">
        <f t="array" ref="AE602">_xlfn.IFNA(_xlfn.XLOOKUP(表格1[[#This Row],[Series NO]],'依TP NO.篩選'!A:A,'依TP NO.篩選'!R:R,,0),_xlfn.XLOOKUP(VALUE(表格1[[#This Row],[Series NO]]),VALUE('依TP NO.篩選'!A:A),'依TP NO.篩選'!R:R,,0))</f>
        <v>R142F1-Trim</v>
      </c>
      <c r="AF602" s="24" t="str">
        <f>_xlfn.XLOOKUP(表格1[[#This Row],[系統]],介質清單!A:A,介質清單!B:B,,0)</f>
        <v>Trim</v>
      </c>
      <c r="AG602" s="25" t="str">
        <f>IFERROR(_xlfn.XLOOKUP(表格1[[#This Row],[Line_No]],管道特性一覽表!A:A,管道特性一覽表!R:R,,0),"")</f>
        <v/>
      </c>
      <c r="AH602" s="22"/>
      <c r="AI602" s="24"/>
      <c r="AJ60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02" s="2" t="str" cm="1">
        <f t="array" ref="AK602">IFERROR(_xlfn.TEXTJOIN("-",TRUE,INDEX(_xlfn.TEXTSPLIT(B602,"-"),1),INDEX(_xlfn.TEXTSPLIT(B602,"-"),2),INDEX(_xlfn.TEXTSPLIT(B602,"-"),4),INDEX(_xlfn.TEXTSPLIT(B602,"-"),5)),_xlfn.TEXTJOIN("-",TRUE,_xlfn.XLOOKUP(VALUE(INDEX(_xlfn.TEXTSPLIT(B602,"-"),4)),'DN轉換表(必要)'!A:A,'DN轉換表(必要)'!B:B,,0),INDEX(_xlfn.TEXTSPLIT(B602,"-"),1),INDEX(_xlfn.TEXTSPLIT(B602,"-"),2),INDEX(_xlfn.TEXTSPLIT(B602,"-"),3),INDEX(_xlfn.TEXTSPLIT(B602,"-"),4),INDEX(_xlfn.TEXTSPLIT(B602,"-"),5)))</f>
        <v>TT-R1404B-AA1E-NA</v>
      </c>
      <c r="AL602" s="2" t="str">
        <f>IF(ISNUMBER(IFERROR(_xlfn.XLOOKUP(表格1[[#This Row],[Line_No]],'TEMP VALUE'!A:A,'DRAWING LIST'!A:A,,0),"")),"v","")</f>
        <v/>
      </c>
      <c r="AM602" s="2" t="str">
        <f>_xlfn.XLOOKUP(表格1[[#This Row],[Series NO]], 版本控制!$A:$A, 版本控制!$E:$E, , 0, -1)</f>
        <v>啟用</v>
      </c>
    </row>
    <row r="603" spans="1:39" hidden="1">
      <c r="A603" s="18">
        <f>'圖號清單-114.04.25'!A603</f>
        <v>599</v>
      </c>
      <c r="B603" s="14" t="str">
        <f>_xlfn.XLOOKUP(表格1[[#This Row],[Series NO]],'圖號清單-114.04.25'!A:A,'圖號清單-114.04.25'!B:B,,0)</f>
        <v>TT-R1404C-40-AA1E-NA</v>
      </c>
      <c r="C603" s="3" t="str">
        <f>COUNTIF($AK$2:AK603, AK603) &amp; "/" &amp; COUNTIF($AK$2:$AK$3003, AK603)</f>
        <v>1/1</v>
      </c>
      <c r="D603" s="3" t="str">
        <f t="shared" si="25"/>
        <v>TT-R1404C-40-AA1E-NA</v>
      </c>
      <c r="E603" s="14" t="str" cm="1">
        <f t="array" ref="E603">IFERROR(_xlfn.TEXTJOIN("-",TRUE,_xlfn.XLOOKUP(VALUE(INDEX(_xlfn.TEXTSPLIT(B603,"-"),3)),'DN轉換表(必要)'!A:A,'DN轉換表(必要)'!B:B,,0),INDEX(_xlfn.TEXTSPLIT(B603,"-"),1),INDEX(_xlfn.TEXTSPLIT(B603,"-"),2),INDEX(_xlfn.TEXTSPLIT(B603,"-"),4),INDEX(_xlfn.TEXTSPLIT(B603,"-"),5)),_xlfn.TEXTJOIN("-",TRUE,_xlfn.XLOOKUP(VALUE(INDEX(_xlfn.TEXTSPLIT(B603,"-"),4)),'DN轉換表(必要)'!A:A,'DN轉換表(必要)'!B:B,,0),INDEX(_xlfn.TEXTSPLIT(B603,"-"),1),INDEX(_xlfn.TEXTSPLIT(B603,"-"),2),INDEX(_xlfn.TEXTSPLIT(B603,"-"),3),INDEX(_xlfn.TEXTSPLIT(B603,"-"),4),INDEX(_xlfn.TEXTSPLIT(B603,"-"),5)))</f>
        <v>1 1/2"-TT-R1404C-AA1E-NA</v>
      </c>
      <c r="F603" s="3" t="str">
        <f>IFERROR(_xlfn.XLOOKUP(_xlfn.CONCAT(表格1[[#This Row],[Series NO]],"_",SUBSTITUTE(F$1,"REV.","")),版本控制!$F:$F,版本控制!$C:$C,,0),"")</f>
        <v>04/22/'25</v>
      </c>
      <c r="G603" s="3" t="str">
        <f>IFERROR(_xlfn.XLOOKUP(_xlfn.CONCAT(表格1[[#This Row],[Series NO]],"_",SUBSTITUTE(G$1,"REV.","")),版本控制!$F:$F,版本控制!$C:$C,,0),"")</f>
        <v/>
      </c>
      <c r="H603" s="3" t="str">
        <f>IFERROR(_xlfn.XLOOKUP(_xlfn.CONCAT(表格1[[#This Row],[Series NO]],"_",SUBSTITUTE(H$1,"REV.","")),版本控制!$F:$F,版本控制!$C:$C,,0),"")</f>
        <v/>
      </c>
      <c r="I603" s="3" t="str">
        <f>IFERROR(_xlfn.XLOOKUP(_xlfn.CONCAT(表格1[[#This Row],[Series NO]],"_",SUBSTITUTE(I$1,"REV.","")),版本控制!$F:$F,版本控制!$C:$C,,0),"")</f>
        <v/>
      </c>
      <c r="J603" s="3" t="str">
        <f>IFERROR(_xlfn.XLOOKUP(_xlfn.CONCAT(表格1[[#This Row],[Series NO]],"_",SUBSTITUTE(J$1,"REV.","")),版本控制!$F:$F,版本控制!$C:$C,,0),"")</f>
        <v/>
      </c>
      <c r="K603" s="3" t="str" cm="1">
        <f t="array" ref="K603">INDEX(F$1:J$1,1,MATCH(1,1/($F603:J603&lt;&gt;"")))</f>
        <v>REV.1</v>
      </c>
      <c r="L603" s="3" t="str" cm="1">
        <f t="array" ref="L603">LOOKUP(2,1/($F603:J603&lt;&gt;""),$F603:J603)</f>
        <v>04/22/'25</v>
      </c>
      <c r="M603" s="3"/>
      <c r="N603" s="3" t="s">
        <v>22</v>
      </c>
      <c r="O603" s="28"/>
      <c r="P603" s="15"/>
      <c r="Q603" s="22" cm="1">
        <f t="array" ref="Q603">_xlfn.XLOOKUP(INDEX(_xlfn.TEXTSPLIT(表格1[[#This Row],[LINE   NUMBER]],"-"),1),'DN轉換表(必要)'!B:B,'DN轉換表(必要)'!C:C,,0)</f>
        <v>1.5</v>
      </c>
      <c r="R603" s="22" t="str" cm="1">
        <f t="array" ref="R603">IF(IFERROR(MATCH(INDEX(_xlfn.TEXTSPLIT(表格1[[#This Row],[LINE   NUMBER]],"-"),2),介質清單!I:I,0)&gt;=1,FALSE),"Trim",INDEX(_xlfn.TEXTSPLIT(表格1[[#This Row],[LINE   NUMBER]],"-"),2))</f>
        <v>Trim</v>
      </c>
      <c r="S603" s="22" t="str" cm="1">
        <f t="array" ref="S60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TT-R1404C</v>
      </c>
      <c r="T603" s="22" t="str" cm="1">
        <f t="array" ref="T603">IF(LEN(INDEX(_xlfn.TEXTSPLIT(表格1[[#This Row],[LINE   NUMBER]],"-"),4))=4,INDEX(_xlfn.TEXTSPLIT(表格1[[#This Row],[LINE   NUMBER]],"-"),4),IF(LEN(MID(E603,FIND("AA",E603,1),4))=4,MID(E603,FIND("AA",E603,1),4),"Wrong"))</f>
        <v>AA1E</v>
      </c>
      <c r="U603" s="22" t="str" cm="1">
        <f t="array" ref="U60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03" s="22" t="str">
        <f>_xlfn.XLOOKUP(表格1[[#This Row],[級數]],管道等级索引表!B:B,管道等级索引表!G:G,,0)</f>
        <v>TP304</v>
      </c>
      <c r="W603" s="22" t="s">
        <v>5</v>
      </c>
      <c r="X603" s="23"/>
      <c r="Y603" s="22"/>
      <c r="Z603" s="22" t="str">
        <f>_xlfn.CONCAT(表格1[[#This Row],[系統]],"-",表格1[[#This Row],[編號]])</f>
        <v>Trim-TT-R1404C</v>
      </c>
      <c r="AA603" s="22"/>
      <c r="AB60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0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03" s="24" t="str">
        <f>IFERROR(_xlfn.XLOOKUP(表格1[[#This Row],[Line_No]],管道特性一覽表!A:A,管道特性一覽表!P:P,,0),"")</f>
        <v/>
      </c>
      <c r="AE603" s="24" t="str" cm="1">
        <f t="array" ref="AE603">_xlfn.IFNA(_xlfn.XLOOKUP(表格1[[#This Row],[Series NO]],'依TP NO.篩選'!A:A,'依TP NO.篩選'!R:R,,0),_xlfn.XLOOKUP(VALUE(表格1[[#This Row],[Series NO]]),VALUE('依TP NO.篩選'!A:A),'依TP NO.篩選'!R:R,,0))</f>
        <v>R142F1-Trim</v>
      </c>
      <c r="AF603" s="24" t="str">
        <f>_xlfn.XLOOKUP(表格1[[#This Row],[系統]],介質清單!A:A,介質清單!B:B,,0)</f>
        <v>Trim</v>
      </c>
      <c r="AG603" s="25" t="str">
        <f>IFERROR(_xlfn.XLOOKUP(表格1[[#This Row],[Line_No]],管道特性一覽表!A:A,管道特性一覽表!R:R,,0),"")</f>
        <v/>
      </c>
      <c r="AH603" s="22"/>
      <c r="AI603" s="24"/>
      <c r="AJ60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03" s="2" t="str" cm="1">
        <f t="array" ref="AK603">IFERROR(_xlfn.TEXTJOIN("-",TRUE,INDEX(_xlfn.TEXTSPLIT(B603,"-"),1),INDEX(_xlfn.TEXTSPLIT(B603,"-"),2),INDEX(_xlfn.TEXTSPLIT(B603,"-"),4),INDEX(_xlfn.TEXTSPLIT(B603,"-"),5)),_xlfn.TEXTJOIN("-",TRUE,_xlfn.XLOOKUP(VALUE(INDEX(_xlfn.TEXTSPLIT(B603,"-"),4)),'DN轉換表(必要)'!A:A,'DN轉換表(必要)'!B:B,,0),INDEX(_xlfn.TEXTSPLIT(B603,"-"),1),INDEX(_xlfn.TEXTSPLIT(B603,"-"),2),INDEX(_xlfn.TEXTSPLIT(B603,"-"),3),INDEX(_xlfn.TEXTSPLIT(B603,"-"),4),INDEX(_xlfn.TEXTSPLIT(B603,"-"),5)))</f>
        <v>TT-R1404C-AA1E-NA</v>
      </c>
      <c r="AL603" s="2" t="str">
        <f>IF(ISNUMBER(IFERROR(_xlfn.XLOOKUP(表格1[[#This Row],[Line_No]],'TEMP VALUE'!A:A,'DRAWING LIST'!A:A,,0),"")),"v","")</f>
        <v/>
      </c>
      <c r="AM603" s="2" t="str">
        <f>_xlfn.XLOOKUP(表格1[[#This Row],[Series NO]], 版本控制!$A:$A, 版本控制!$E:$E, , 0, -1)</f>
        <v>啟用</v>
      </c>
    </row>
    <row r="604" spans="1:39" hidden="1">
      <c r="A604" s="18">
        <f>'圖號清單-114.04.25'!A604</f>
        <v>600</v>
      </c>
      <c r="B604" s="14" t="str">
        <f>_xlfn.XLOOKUP(表格1[[#This Row],[Series NO]],'圖號清單-114.04.25'!A:A,'圖號清單-114.04.25'!B:B,,0)</f>
        <v>TT-R1404D-40-AA1E-NA</v>
      </c>
      <c r="C604" s="3" t="str">
        <f>COUNTIF($AK$2:AK604, AK604) &amp; "/" &amp; COUNTIF($AK$2:$AK$3003, AK604)</f>
        <v>1/1</v>
      </c>
      <c r="D604" s="3" t="str">
        <f t="shared" si="25"/>
        <v>TT-R1404D-40-AA1E-NA</v>
      </c>
      <c r="E604" s="14" t="str" cm="1">
        <f t="array" ref="E604">IFERROR(_xlfn.TEXTJOIN("-",TRUE,_xlfn.XLOOKUP(VALUE(INDEX(_xlfn.TEXTSPLIT(B604,"-"),3)),'DN轉換表(必要)'!A:A,'DN轉換表(必要)'!B:B,,0),INDEX(_xlfn.TEXTSPLIT(B604,"-"),1),INDEX(_xlfn.TEXTSPLIT(B604,"-"),2),INDEX(_xlfn.TEXTSPLIT(B604,"-"),4),INDEX(_xlfn.TEXTSPLIT(B604,"-"),5)),_xlfn.TEXTJOIN("-",TRUE,_xlfn.XLOOKUP(VALUE(INDEX(_xlfn.TEXTSPLIT(B604,"-"),4)),'DN轉換表(必要)'!A:A,'DN轉換表(必要)'!B:B,,0),INDEX(_xlfn.TEXTSPLIT(B604,"-"),1),INDEX(_xlfn.TEXTSPLIT(B604,"-"),2),INDEX(_xlfn.TEXTSPLIT(B604,"-"),3),INDEX(_xlfn.TEXTSPLIT(B604,"-"),4),INDEX(_xlfn.TEXTSPLIT(B604,"-"),5)))</f>
        <v>1 1/2"-TT-R1404D-AA1E-NA</v>
      </c>
      <c r="F604" s="3" t="str">
        <f>IFERROR(_xlfn.XLOOKUP(_xlfn.CONCAT(表格1[[#This Row],[Series NO]],"_",SUBSTITUTE(F$1,"REV.","")),版本控制!$F:$F,版本控制!$C:$C,,0),"")</f>
        <v>04/22/'25</v>
      </c>
      <c r="G604" s="3" t="str">
        <f>IFERROR(_xlfn.XLOOKUP(_xlfn.CONCAT(表格1[[#This Row],[Series NO]],"_",SUBSTITUTE(G$1,"REV.","")),版本控制!$F:$F,版本控制!$C:$C,,0),"")</f>
        <v/>
      </c>
      <c r="H604" s="3" t="str">
        <f>IFERROR(_xlfn.XLOOKUP(_xlfn.CONCAT(表格1[[#This Row],[Series NO]],"_",SUBSTITUTE(H$1,"REV.","")),版本控制!$F:$F,版本控制!$C:$C,,0),"")</f>
        <v/>
      </c>
      <c r="I604" s="3" t="str">
        <f>IFERROR(_xlfn.XLOOKUP(_xlfn.CONCAT(表格1[[#This Row],[Series NO]],"_",SUBSTITUTE(I$1,"REV.","")),版本控制!$F:$F,版本控制!$C:$C,,0),"")</f>
        <v/>
      </c>
      <c r="J604" s="3" t="str">
        <f>IFERROR(_xlfn.XLOOKUP(_xlfn.CONCAT(表格1[[#This Row],[Series NO]],"_",SUBSTITUTE(J$1,"REV.","")),版本控制!$F:$F,版本控制!$C:$C,,0),"")</f>
        <v/>
      </c>
      <c r="K604" s="3" t="str" cm="1">
        <f t="array" ref="K604">INDEX(F$1:J$1,1,MATCH(1,1/($F604:J604&lt;&gt;"")))</f>
        <v>REV.1</v>
      </c>
      <c r="L604" s="3" t="str" cm="1">
        <f t="array" ref="L604">LOOKUP(2,1/($F604:J604&lt;&gt;""),$F604:J604)</f>
        <v>04/22/'25</v>
      </c>
      <c r="M604" s="3"/>
      <c r="N604" s="3" t="s">
        <v>23</v>
      </c>
      <c r="O604" s="28"/>
      <c r="P604" s="15"/>
      <c r="Q604" s="22" cm="1">
        <f t="array" ref="Q604">_xlfn.XLOOKUP(INDEX(_xlfn.TEXTSPLIT(表格1[[#This Row],[LINE   NUMBER]],"-"),1),'DN轉換表(必要)'!B:B,'DN轉換表(必要)'!C:C,,0)</f>
        <v>1.5</v>
      </c>
      <c r="R604" s="22" t="str" cm="1">
        <f t="array" ref="R604">IF(IFERROR(MATCH(INDEX(_xlfn.TEXTSPLIT(表格1[[#This Row],[LINE   NUMBER]],"-"),2),介質清單!I:I,0)&gt;=1,FALSE),"Trim",INDEX(_xlfn.TEXTSPLIT(表格1[[#This Row],[LINE   NUMBER]],"-"),2))</f>
        <v>Trim</v>
      </c>
      <c r="S604" s="22" t="str" cm="1">
        <f t="array" ref="S60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TT-R1404D</v>
      </c>
      <c r="T604" s="22" t="str" cm="1">
        <f t="array" ref="T604">IF(LEN(INDEX(_xlfn.TEXTSPLIT(表格1[[#This Row],[LINE   NUMBER]],"-"),4))=4,INDEX(_xlfn.TEXTSPLIT(表格1[[#This Row],[LINE   NUMBER]],"-"),4),IF(LEN(MID(E604,FIND("AA",E604,1),4))=4,MID(E604,FIND("AA",E604,1),4),"Wrong"))</f>
        <v>AA1E</v>
      </c>
      <c r="U604" s="22" t="str" cm="1">
        <f t="array" ref="U60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04" s="22" t="str">
        <f>_xlfn.XLOOKUP(表格1[[#This Row],[級數]],管道等级索引表!B:B,管道等级索引表!G:G,,0)</f>
        <v>TP304</v>
      </c>
      <c r="W604" s="22" t="s">
        <v>5</v>
      </c>
      <c r="X604" s="23"/>
      <c r="Y604" s="22"/>
      <c r="Z604" s="22" t="str">
        <f>_xlfn.CONCAT(表格1[[#This Row],[系統]],"-",表格1[[#This Row],[編號]])</f>
        <v>Trim-TT-R1404D</v>
      </c>
      <c r="AA604" s="22"/>
      <c r="AB604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0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04" s="24" t="str">
        <f>IFERROR(_xlfn.XLOOKUP(表格1[[#This Row],[Line_No]],管道特性一覽表!A:A,管道特性一覽表!P:P,,0),"")</f>
        <v/>
      </c>
      <c r="AE604" s="24" t="str" cm="1">
        <f t="array" ref="AE604">_xlfn.IFNA(_xlfn.XLOOKUP(表格1[[#This Row],[Series NO]],'依TP NO.篩選'!A:A,'依TP NO.篩選'!R:R,,0),_xlfn.XLOOKUP(VALUE(表格1[[#This Row],[Series NO]]),VALUE('依TP NO.篩選'!A:A),'依TP NO.篩選'!R:R,,0))</f>
        <v>R142F1-Trim</v>
      </c>
      <c r="AF604" s="24" t="str">
        <f>_xlfn.XLOOKUP(表格1[[#This Row],[系統]],介質清單!A:A,介質清單!B:B,,0)</f>
        <v>Trim</v>
      </c>
      <c r="AG604" s="25" t="str">
        <f>IFERROR(_xlfn.XLOOKUP(表格1[[#This Row],[Line_No]],管道特性一覽表!A:A,管道特性一覽表!R:R,,0),"")</f>
        <v/>
      </c>
      <c r="AH604" s="22"/>
      <c r="AI604" s="24"/>
      <c r="AJ60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04" s="2" t="str" cm="1">
        <f t="array" ref="AK604">IFERROR(_xlfn.TEXTJOIN("-",TRUE,INDEX(_xlfn.TEXTSPLIT(B604,"-"),1),INDEX(_xlfn.TEXTSPLIT(B604,"-"),2),INDEX(_xlfn.TEXTSPLIT(B604,"-"),4),INDEX(_xlfn.TEXTSPLIT(B604,"-"),5)),_xlfn.TEXTJOIN("-",TRUE,_xlfn.XLOOKUP(VALUE(INDEX(_xlfn.TEXTSPLIT(B604,"-"),4)),'DN轉換表(必要)'!A:A,'DN轉換表(必要)'!B:B,,0),INDEX(_xlfn.TEXTSPLIT(B604,"-"),1),INDEX(_xlfn.TEXTSPLIT(B604,"-"),2),INDEX(_xlfn.TEXTSPLIT(B604,"-"),3),INDEX(_xlfn.TEXTSPLIT(B604,"-"),4),INDEX(_xlfn.TEXTSPLIT(B604,"-"),5)))</f>
        <v>TT-R1404D-AA1E-NA</v>
      </c>
      <c r="AL604" s="2" t="str">
        <f>IF(ISNUMBER(IFERROR(_xlfn.XLOOKUP(表格1[[#This Row],[Line_No]],'TEMP VALUE'!A:A,'DRAWING LIST'!A:A,,0),"")),"v","")</f>
        <v/>
      </c>
      <c r="AM604" s="2" t="str">
        <f>_xlfn.XLOOKUP(表格1[[#This Row],[Series NO]], 版本控制!$A:$A, 版本控制!$E:$E, , 0, -1)</f>
        <v>啟用</v>
      </c>
    </row>
    <row r="605" spans="1:39" hidden="1">
      <c r="A605" s="18">
        <f>'圖號清單-114.04.25'!A605</f>
        <v>601</v>
      </c>
      <c r="B605" s="14" t="str">
        <f>_xlfn.XLOOKUP(表格1[[#This Row],[Series NO]],'圖號清單-114.04.25'!A:A,'圖號清單-114.04.25'!B:B,,0)</f>
        <v>TT-R1409-40-AA1B-NA</v>
      </c>
      <c r="C605" s="3" t="str">
        <f>COUNTIF($AK$2:AK605, AK605) &amp; "/" &amp; COUNTIF($AK$2:$AK$3003, AK605)</f>
        <v>1/1</v>
      </c>
      <c r="D605" s="3" t="str">
        <f t="shared" si="25"/>
        <v>TT-R1409-40-AA1B-NA</v>
      </c>
      <c r="E605" s="14" t="str" cm="1">
        <f t="array" ref="E605">IFERROR(_xlfn.TEXTJOIN("-",TRUE,_xlfn.XLOOKUP(VALUE(INDEX(_xlfn.TEXTSPLIT(B605,"-"),3)),'DN轉換表(必要)'!A:A,'DN轉換表(必要)'!B:B,,0),INDEX(_xlfn.TEXTSPLIT(B605,"-"),1),INDEX(_xlfn.TEXTSPLIT(B605,"-"),2),INDEX(_xlfn.TEXTSPLIT(B605,"-"),4),INDEX(_xlfn.TEXTSPLIT(B605,"-"),5)),_xlfn.TEXTJOIN("-",TRUE,_xlfn.XLOOKUP(VALUE(INDEX(_xlfn.TEXTSPLIT(B605,"-"),4)),'DN轉換表(必要)'!A:A,'DN轉換表(必要)'!B:B,,0),INDEX(_xlfn.TEXTSPLIT(B605,"-"),1),INDEX(_xlfn.TEXTSPLIT(B605,"-"),2),INDEX(_xlfn.TEXTSPLIT(B605,"-"),3),INDEX(_xlfn.TEXTSPLIT(B605,"-"),4),INDEX(_xlfn.TEXTSPLIT(B605,"-"),5)))</f>
        <v>1 1/2"-TT-R1409-AA1B-NA</v>
      </c>
      <c r="F605" s="3" t="str">
        <f>IFERROR(_xlfn.XLOOKUP(_xlfn.CONCAT(表格1[[#This Row],[Series NO]],"_",SUBSTITUTE(F$1,"REV.","")),版本控制!$F:$F,版本控制!$C:$C,,0),"")</f>
        <v>04/22/'25</v>
      </c>
      <c r="G605" s="3" t="str">
        <f>IFERROR(_xlfn.XLOOKUP(_xlfn.CONCAT(表格1[[#This Row],[Series NO]],"_",SUBSTITUTE(G$1,"REV.","")),版本控制!$F:$F,版本控制!$C:$C,,0),"")</f>
        <v/>
      </c>
      <c r="H605" s="3" t="str">
        <f>IFERROR(_xlfn.XLOOKUP(_xlfn.CONCAT(表格1[[#This Row],[Series NO]],"_",SUBSTITUTE(H$1,"REV.","")),版本控制!$F:$F,版本控制!$C:$C,,0),"")</f>
        <v/>
      </c>
      <c r="I605" s="3" t="str">
        <f>IFERROR(_xlfn.XLOOKUP(_xlfn.CONCAT(表格1[[#This Row],[Series NO]],"_",SUBSTITUTE(I$1,"REV.","")),版本控制!$F:$F,版本控制!$C:$C,,0),"")</f>
        <v/>
      </c>
      <c r="J605" s="3" t="str">
        <f>IFERROR(_xlfn.XLOOKUP(_xlfn.CONCAT(表格1[[#This Row],[Series NO]],"_",SUBSTITUTE(J$1,"REV.","")),版本控制!$F:$F,版本控制!$C:$C,,0),"")</f>
        <v/>
      </c>
      <c r="K605" s="3" t="str" cm="1">
        <f t="array" ref="K605">INDEX(F$1:J$1,1,MATCH(1,1/($F605:J605&lt;&gt;"")))</f>
        <v>REV.1</v>
      </c>
      <c r="L605" s="3" t="str" cm="1">
        <f t="array" ref="L605">LOOKUP(2,1/($F605:J605&lt;&gt;""),$F605:J605)</f>
        <v>04/22/'25</v>
      </c>
      <c r="M605" s="3"/>
      <c r="N605" s="3" t="s">
        <v>24</v>
      </c>
      <c r="O605" s="28"/>
      <c r="P605" s="15"/>
      <c r="Q605" s="22" cm="1">
        <f t="array" ref="Q605">_xlfn.XLOOKUP(INDEX(_xlfn.TEXTSPLIT(表格1[[#This Row],[LINE   NUMBER]],"-"),1),'DN轉換表(必要)'!B:B,'DN轉換表(必要)'!C:C,,0)</f>
        <v>1.5</v>
      </c>
      <c r="R605" s="22" t="str" cm="1">
        <f t="array" ref="R605">IF(IFERROR(MATCH(INDEX(_xlfn.TEXTSPLIT(表格1[[#This Row],[LINE   NUMBER]],"-"),2),介質清單!I:I,0)&gt;=1,FALSE),"Trim",INDEX(_xlfn.TEXTSPLIT(表格1[[#This Row],[LINE   NUMBER]],"-"),2))</f>
        <v>Trim</v>
      </c>
      <c r="S605" s="22" t="str" cm="1">
        <f t="array" ref="S60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TT-R1409</v>
      </c>
      <c r="T605" s="22" t="str" cm="1">
        <f t="array" ref="T605">IF(LEN(INDEX(_xlfn.TEXTSPLIT(表格1[[#This Row],[LINE   NUMBER]],"-"),4))=4,INDEX(_xlfn.TEXTSPLIT(表格1[[#This Row],[LINE   NUMBER]],"-"),4),IF(LEN(MID(E605,FIND("AA",E605,1),4))=4,MID(E605,FIND("AA",E605,1),4),"Wrong"))</f>
        <v>AA1B</v>
      </c>
      <c r="U605" s="22" t="str" cm="1">
        <f t="array" ref="U60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05" s="22" t="str">
        <f>_xlfn.XLOOKUP(表格1[[#This Row],[級數]],管道等级索引表!B:B,管道等级索引表!G:G,,0)</f>
        <v>A106 Gr.B
API 5L Gr.B
SAWH</v>
      </c>
      <c r="W605" s="22" t="s">
        <v>5</v>
      </c>
      <c r="X605" s="23"/>
      <c r="Y605" s="22"/>
      <c r="Z605" s="22" t="str">
        <f>_xlfn.CONCAT(表格1[[#This Row],[系統]],"-",表格1[[#This Row],[編號]])</f>
        <v>Trim-TT-R1409</v>
      </c>
      <c r="AA605" s="22"/>
      <c r="AB60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0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05" s="24" t="str">
        <f>IFERROR(_xlfn.XLOOKUP(表格1[[#This Row],[Line_No]],管道特性一覽表!A:A,管道特性一覽表!P:P,,0),"")</f>
        <v/>
      </c>
      <c r="AE605" s="24" t="str" cm="1">
        <f t="array" ref="AE605">_xlfn.IFNA(_xlfn.XLOOKUP(表格1[[#This Row],[Series NO]],'依TP NO.篩選'!A:A,'依TP NO.篩選'!R:R,,0),_xlfn.XLOOKUP(VALUE(表格1[[#This Row],[Series NO]]),VALUE('依TP NO.篩選'!A:A),'依TP NO.篩選'!R:R,,0))</f>
        <v>R144E1-Trim</v>
      </c>
      <c r="AF605" s="24" t="str">
        <f>_xlfn.XLOOKUP(表格1[[#This Row],[系統]],介質清單!A:A,介質清單!B:B,,0)</f>
        <v>Trim</v>
      </c>
      <c r="AG605" s="25" t="str">
        <f>IFERROR(_xlfn.XLOOKUP(表格1[[#This Row],[Line_No]],管道特性一覽表!A:A,管道特性一覽表!R:R,,0),"")</f>
        <v/>
      </c>
      <c r="AH605" s="22"/>
      <c r="AI605" s="24"/>
      <c r="AJ60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05" s="2" t="str" cm="1">
        <f t="array" ref="AK605">IFERROR(_xlfn.TEXTJOIN("-",TRUE,INDEX(_xlfn.TEXTSPLIT(B605,"-"),1),INDEX(_xlfn.TEXTSPLIT(B605,"-"),2),INDEX(_xlfn.TEXTSPLIT(B605,"-"),4),INDEX(_xlfn.TEXTSPLIT(B605,"-"),5)),_xlfn.TEXTJOIN("-",TRUE,_xlfn.XLOOKUP(VALUE(INDEX(_xlfn.TEXTSPLIT(B605,"-"),4)),'DN轉換表(必要)'!A:A,'DN轉換表(必要)'!B:B,,0),INDEX(_xlfn.TEXTSPLIT(B605,"-"),1),INDEX(_xlfn.TEXTSPLIT(B605,"-"),2),INDEX(_xlfn.TEXTSPLIT(B605,"-"),3),INDEX(_xlfn.TEXTSPLIT(B605,"-"),4),INDEX(_xlfn.TEXTSPLIT(B605,"-"),5)))</f>
        <v>TT-R1409-AA1B-NA</v>
      </c>
      <c r="AL605" s="2" t="str">
        <f>IF(ISNUMBER(IFERROR(_xlfn.XLOOKUP(表格1[[#This Row],[Line_No]],'TEMP VALUE'!A:A,'DRAWING LIST'!A:A,,0),"")),"v","")</f>
        <v/>
      </c>
      <c r="AM605" s="2" t="str">
        <f>_xlfn.XLOOKUP(表格1[[#This Row],[Series NO]], 版本控制!$A:$A, 版本控制!$E:$E, , 0, -1)</f>
        <v>啟用</v>
      </c>
    </row>
    <row r="606" spans="1:39" hidden="1">
      <c r="A606" s="18">
        <f>'圖號清單-114.04.25'!A606</f>
        <v>602</v>
      </c>
      <c r="B606" s="14" t="str">
        <f>_xlfn.XLOOKUP(表格1[[#This Row],[Series NO]],'圖號清單-114.04.25'!A:A,'圖號清單-114.04.25'!B:B,,0)</f>
        <v>TT-R1503-40-AA1B-NA</v>
      </c>
      <c r="C606" s="3" t="str">
        <f>COUNTIF($AK$2:AK606, AK606) &amp; "/" &amp; COUNTIF($AK$2:$AK$3003, AK606)</f>
        <v>1/1</v>
      </c>
      <c r="D606" s="3" t="str">
        <f t="shared" si="25"/>
        <v>TT-R1503-40-AA1B-NA</v>
      </c>
      <c r="E606" s="14" t="str" cm="1">
        <f t="array" ref="E606">IFERROR(_xlfn.TEXTJOIN("-",TRUE,_xlfn.XLOOKUP(VALUE(INDEX(_xlfn.TEXTSPLIT(B606,"-"),3)),'DN轉換表(必要)'!A:A,'DN轉換表(必要)'!B:B,,0),INDEX(_xlfn.TEXTSPLIT(B606,"-"),1),INDEX(_xlfn.TEXTSPLIT(B606,"-"),2),INDEX(_xlfn.TEXTSPLIT(B606,"-"),4),INDEX(_xlfn.TEXTSPLIT(B606,"-"),5)),_xlfn.TEXTJOIN("-",TRUE,_xlfn.XLOOKUP(VALUE(INDEX(_xlfn.TEXTSPLIT(B606,"-"),4)),'DN轉換表(必要)'!A:A,'DN轉換表(必要)'!B:B,,0),INDEX(_xlfn.TEXTSPLIT(B606,"-"),1),INDEX(_xlfn.TEXTSPLIT(B606,"-"),2),INDEX(_xlfn.TEXTSPLIT(B606,"-"),3),INDEX(_xlfn.TEXTSPLIT(B606,"-"),4),INDEX(_xlfn.TEXTSPLIT(B606,"-"),5)))</f>
        <v>1 1/2"-TT-R1503-AA1B-NA</v>
      </c>
      <c r="F606" s="3" t="str">
        <f>IFERROR(_xlfn.XLOOKUP(_xlfn.CONCAT(表格1[[#This Row],[Series NO]],"_",SUBSTITUTE(F$1,"REV.","")),版本控制!$F:$F,版本控制!$C:$C,,0),"")</f>
        <v>04/22/'25</v>
      </c>
      <c r="G606" s="3" t="str">
        <f>IFERROR(_xlfn.XLOOKUP(_xlfn.CONCAT(表格1[[#This Row],[Series NO]],"_",SUBSTITUTE(G$1,"REV.","")),版本控制!$F:$F,版本控制!$C:$C,,0),"")</f>
        <v>06/17/'25</v>
      </c>
      <c r="H606" s="3" t="str">
        <f>IFERROR(_xlfn.XLOOKUP(_xlfn.CONCAT(表格1[[#This Row],[Series NO]],"_",SUBSTITUTE(H$1,"REV.","")),版本控制!$F:$F,版本控制!$C:$C,,0),"")</f>
        <v/>
      </c>
      <c r="I606" s="3" t="str">
        <f>IFERROR(_xlfn.XLOOKUP(_xlfn.CONCAT(表格1[[#This Row],[Series NO]],"_",SUBSTITUTE(I$1,"REV.","")),版本控制!$F:$F,版本控制!$C:$C,,0),"")</f>
        <v/>
      </c>
      <c r="J606" s="3" t="str">
        <f>IFERROR(_xlfn.XLOOKUP(_xlfn.CONCAT(表格1[[#This Row],[Series NO]],"_",SUBSTITUTE(J$1,"REV.","")),版本控制!$F:$F,版本控制!$C:$C,,0),"")</f>
        <v/>
      </c>
      <c r="K606" s="3" t="str" cm="1">
        <f t="array" ref="K606">INDEX(F$1:J$1,1,MATCH(1,1/($F606:J606&lt;&gt;"")))</f>
        <v>REV.2</v>
      </c>
      <c r="L606" s="3" t="str" cm="1">
        <f t="array" ref="L606">LOOKUP(2,1/($F606:J606&lt;&gt;""),$F606:J606)</f>
        <v>06/17/'25</v>
      </c>
      <c r="M606" s="3"/>
      <c r="N606" s="3" t="s">
        <v>25</v>
      </c>
      <c r="O606" s="28"/>
      <c r="P606" s="15"/>
      <c r="Q606" s="22" cm="1">
        <f t="array" ref="Q606">_xlfn.XLOOKUP(INDEX(_xlfn.TEXTSPLIT(表格1[[#This Row],[LINE   NUMBER]],"-"),1),'DN轉換表(必要)'!B:B,'DN轉換表(必要)'!C:C,,0)</f>
        <v>1.5</v>
      </c>
      <c r="R606" s="22" t="str" cm="1">
        <f t="array" ref="R606">IF(IFERROR(MATCH(INDEX(_xlfn.TEXTSPLIT(表格1[[#This Row],[LINE   NUMBER]],"-"),2),介質清單!I:I,0)&gt;=1,FALSE),"Trim",INDEX(_xlfn.TEXTSPLIT(表格1[[#This Row],[LINE   NUMBER]],"-"),2))</f>
        <v>Trim</v>
      </c>
      <c r="S606" s="22" t="str" cm="1">
        <f t="array" ref="S60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TT-R1503</v>
      </c>
      <c r="T606" s="22" t="str" cm="1">
        <f t="array" ref="T606">IF(LEN(INDEX(_xlfn.TEXTSPLIT(表格1[[#This Row],[LINE   NUMBER]],"-"),4))=4,INDEX(_xlfn.TEXTSPLIT(表格1[[#This Row],[LINE   NUMBER]],"-"),4),IF(LEN(MID(E606,FIND("AA",E606,1),4))=4,MID(E606,FIND("AA",E606,1),4),"Wrong"))</f>
        <v>AA1B</v>
      </c>
      <c r="U606" s="22" t="str" cm="1">
        <f t="array" ref="U60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06" s="22" t="str">
        <f>_xlfn.XLOOKUP(表格1[[#This Row],[級數]],管道等级索引表!B:B,管道等级索引表!G:G,,0)</f>
        <v>A106 Gr.B
API 5L Gr.B
SAWH</v>
      </c>
      <c r="W606" s="22" t="s">
        <v>5</v>
      </c>
      <c r="X606" s="23"/>
      <c r="Y606" s="22"/>
      <c r="Z606" s="22" t="str">
        <f>_xlfn.CONCAT(表格1[[#This Row],[系統]],"-",表格1[[#This Row],[編號]])</f>
        <v>Trim-TT-R1503</v>
      </c>
      <c r="AA606" s="22"/>
      <c r="AB606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0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06" s="24" t="str">
        <f>IFERROR(_xlfn.XLOOKUP(表格1[[#This Row],[Line_No]],管道特性一覽表!A:A,管道特性一覽表!P:P,,0),"")</f>
        <v/>
      </c>
      <c r="AE606" s="24" t="str" cm="1">
        <f t="array" ref="AE606">_xlfn.IFNA(_xlfn.XLOOKUP(表格1[[#This Row],[Series NO]],'依TP NO.篩選'!A:A,'依TP NO.篩選'!R:R,,0),_xlfn.XLOOKUP(VALUE(表格1[[#This Row],[Series NO]]),VALUE('依TP NO.篩選'!A:A),'依TP NO.篩選'!R:R,,0))</f>
        <v>FG-01</v>
      </c>
      <c r="AF606" s="24" t="str">
        <f>_xlfn.XLOOKUP(表格1[[#This Row],[系統]],介質清單!A:A,介質清單!B:B,,0)</f>
        <v>Trim</v>
      </c>
      <c r="AG606" s="25" t="str">
        <f>IFERROR(_xlfn.XLOOKUP(表格1[[#This Row],[Line_No]],管道特性一覽表!A:A,管道特性一覽表!R:R,,0),"")</f>
        <v/>
      </c>
      <c r="AH606" s="22"/>
      <c r="AI606" s="24"/>
      <c r="AJ60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06" s="2" t="str" cm="1">
        <f t="array" ref="AK606">IFERROR(_xlfn.TEXTJOIN("-",TRUE,INDEX(_xlfn.TEXTSPLIT(B606,"-"),1),INDEX(_xlfn.TEXTSPLIT(B606,"-"),2),INDEX(_xlfn.TEXTSPLIT(B606,"-"),4),INDEX(_xlfn.TEXTSPLIT(B606,"-"),5)),_xlfn.TEXTJOIN("-",TRUE,_xlfn.XLOOKUP(VALUE(INDEX(_xlfn.TEXTSPLIT(B606,"-"),4)),'DN轉換表(必要)'!A:A,'DN轉換表(必要)'!B:B,,0),INDEX(_xlfn.TEXTSPLIT(B606,"-"),1),INDEX(_xlfn.TEXTSPLIT(B606,"-"),2),INDEX(_xlfn.TEXTSPLIT(B606,"-"),3),INDEX(_xlfn.TEXTSPLIT(B606,"-"),4),INDEX(_xlfn.TEXTSPLIT(B606,"-"),5)))</f>
        <v>TT-R1503-AA1B-NA</v>
      </c>
      <c r="AL606" s="2" t="str">
        <f>IF(ISNUMBER(IFERROR(_xlfn.XLOOKUP(表格1[[#This Row],[Line_No]],'TEMP VALUE'!A:A,'DRAWING LIST'!A:A,,0),"")),"v","")</f>
        <v/>
      </c>
      <c r="AM606" s="2" t="str">
        <f>_xlfn.XLOOKUP(表格1[[#This Row],[Series NO]], 版本控制!$A:$A, 版本控制!$E:$E, , 0, -1)</f>
        <v>啟用</v>
      </c>
    </row>
    <row r="607" spans="1:39" hidden="1">
      <c r="A607" s="18">
        <f>'圖號清單-114.04.25'!A607</f>
        <v>603</v>
      </c>
      <c r="B607" s="14" t="str">
        <f>_xlfn.XLOOKUP(表格1[[#This Row],[Series NO]],'圖號清單-114.04.25'!A:A,'圖號清單-114.04.25'!B:B,,0)</f>
        <v>TT-R1504-40-AA1B-NA</v>
      </c>
      <c r="C607" s="3" t="str">
        <f>COUNTIF($AK$2:AK607, AK607) &amp; "/" &amp; COUNTIF($AK$2:$AK$3003, AK607)</f>
        <v>1/1</v>
      </c>
      <c r="D607" s="3" t="str">
        <f t="shared" si="25"/>
        <v>TT-R1504-40-AA1B-NA</v>
      </c>
      <c r="E607" s="14" t="str" cm="1">
        <f t="array" ref="E607">IFERROR(_xlfn.TEXTJOIN("-",TRUE,_xlfn.XLOOKUP(VALUE(INDEX(_xlfn.TEXTSPLIT(B607,"-"),3)),'DN轉換表(必要)'!A:A,'DN轉換表(必要)'!B:B,,0),INDEX(_xlfn.TEXTSPLIT(B607,"-"),1),INDEX(_xlfn.TEXTSPLIT(B607,"-"),2),INDEX(_xlfn.TEXTSPLIT(B607,"-"),4),INDEX(_xlfn.TEXTSPLIT(B607,"-"),5)),_xlfn.TEXTJOIN("-",TRUE,_xlfn.XLOOKUP(VALUE(INDEX(_xlfn.TEXTSPLIT(B607,"-"),4)),'DN轉換表(必要)'!A:A,'DN轉換表(必要)'!B:B,,0),INDEX(_xlfn.TEXTSPLIT(B607,"-"),1),INDEX(_xlfn.TEXTSPLIT(B607,"-"),2),INDEX(_xlfn.TEXTSPLIT(B607,"-"),3),INDEX(_xlfn.TEXTSPLIT(B607,"-"),4),INDEX(_xlfn.TEXTSPLIT(B607,"-"),5)))</f>
        <v>1 1/2"-TT-R1504-AA1B-NA</v>
      </c>
      <c r="F607" s="3" t="str">
        <f>IFERROR(_xlfn.XLOOKUP(_xlfn.CONCAT(表格1[[#This Row],[Series NO]],"_",SUBSTITUTE(F$1,"REV.","")),版本控制!$F:$F,版本控制!$C:$C,,0),"")</f>
        <v>04/22/'25</v>
      </c>
      <c r="G607" s="3" t="str">
        <f>IFERROR(_xlfn.XLOOKUP(_xlfn.CONCAT(表格1[[#This Row],[Series NO]],"_",SUBSTITUTE(G$1,"REV.","")),版本控制!$F:$F,版本控制!$C:$C,,0),"")</f>
        <v>06/17/'25</v>
      </c>
      <c r="H607" s="3" t="str">
        <f>IFERROR(_xlfn.XLOOKUP(_xlfn.CONCAT(表格1[[#This Row],[Series NO]],"_",SUBSTITUTE(H$1,"REV.","")),版本控制!$F:$F,版本控制!$C:$C,,0),"")</f>
        <v/>
      </c>
      <c r="I607" s="3" t="str">
        <f>IFERROR(_xlfn.XLOOKUP(_xlfn.CONCAT(表格1[[#This Row],[Series NO]],"_",SUBSTITUTE(I$1,"REV.","")),版本控制!$F:$F,版本控制!$C:$C,,0),"")</f>
        <v/>
      </c>
      <c r="J607" s="3" t="str">
        <f>IFERROR(_xlfn.XLOOKUP(_xlfn.CONCAT(表格1[[#This Row],[Series NO]],"_",SUBSTITUTE(J$1,"REV.","")),版本控制!$F:$F,版本控制!$C:$C,,0),"")</f>
        <v/>
      </c>
      <c r="K607" s="3" t="str" cm="1">
        <f t="array" ref="K607">INDEX(F$1:J$1,1,MATCH(1,1/($F607:J607&lt;&gt;"")))</f>
        <v>REV.2</v>
      </c>
      <c r="L607" s="3" t="str" cm="1">
        <f t="array" ref="L607">LOOKUP(2,1/($F607:J607&lt;&gt;""),$F607:J607)</f>
        <v>06/17/'25</v>
      </c>
      <c r="M607" s="3"/>
      <c r="N607" s="3" t="s">
        <v>26</v>
      </c>
      <c r="O607" s="28"/>
      <c r="P607" s="15"/>
      <c r="Q607" s="22" cm="1">
        <f t="array" ref="Q607">_xlfn.XLOOKUP(INDEX(_xlfn.TEXTSPLIT(表格1[[#This Row],[LINE   NUMBER]],"-"),1),'DN轉換表(必要)'!B:B,'DN轉換表(必要)'!C:C,,0)</f>
        <v>1.5</v>
      </c>
      <c r="R607" s="22" t="str" cm="1">
        <f t="array" ref="R607">IF(IFERROR(MATCH(INDEX(_xlfn.TEXTSPLIT(表格1[[#This Row],[LINE   NUMBER]],"-"),2),介質清單!I:I,0)&gt;=1,FALSE),"Trim",INDEX(_xlfn.TEXTSPLIT(表格1[[#This Row],[LINE   NUMBER]],"-"),2))</f>
        <v>Trim</v>
      </c>
      <c r="S607" s="22" t="str" cm="1">
        <f t="array" ref="S60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TT-R1504</v>
      </c>
      <c r="T607" s="22" t="str" cm="1">
        <f t="array" ref="T607">IF(LEN(INDEX(_xlfn.TEXTSPLIT(表格1[[#This Row],[LINE   NUMBER]],"-"),4))=4,INDEX(_xlfn.TEXTSPLIT(表格1[[#This Row],[LINE   NUMBER]],"-"),4),IF(LEN(MID(E607,FIND("AA",E607,1),4))=4,MID(E607,FIND("AA",E607,1),4),"Wrong"))</f>
        <v>AA1B</v>
      </c>
      <c r="U607" s="22" t="str" cm="1">
        <f t="array" ref="U60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07" s="22" t="str">
        <f>_xlfn.XLOOKUP(表格1[[#This Row],[級數]],管道等级索引表!B:B,管道等级索引表!G:G,,0)</f>
        <v>A106 Gr.B
API 5L Gr.B
SAWH</v>
      </c>
      <c r="W607" s="22" t="s">
        <v>5</v>
      </c>
      <c r="X607" s="23"/>
      <c r="Y607" s="22"/>
      <c r="Z607" s="22" t="str">
        <f>_xlfn.CONCAT(表格1[[#This Row],[系統]],"-",表格1[[#This Row],[編號]])</f>
        <v>Trim-TT-R1504</v>
      </c>
      <c r="AA607" s="22"/>
      <c r="AB607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0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07" s="24" t="str">
        <f>IFERROR(_xlfn.XLOOKUP(表格1[[#This Row],[Line_No]],管道特性一覽表!A:A,管道特性一覽表!P:P,,0),"")</f>
        <v/>
      </c>
      <c r="AE607" s="24" t="str" cm="1">
        <f t="array" ref="AE607">_xlfn.IFNA(_xlfn.XLOOKUP(表格1[[#This Row],[Series NO]],'依TP NO.篩選'!A:A,'依TP NO.篩選'!R:R,,0),_xlfn.XLOOKUP(VALUE(表格1[[#This Row],[Series NO]]),VALUE('依TP NO.篩選'!A:A),'依TP NO.篩選'!R:R,,0))</f>
        <v>FG-01</v>
      </c>
      <c r="AF607" s="24" t="str">
        <f>_xlfn.XLOOKUP(表格1[[#This Row],[系統]],介質清單!A:A,介質清單!B:B,,0)</f>
        <v>Trim</v>
      </c>
      <c r="AG607" s="25" t="str">
        <f>IFERROR(_xlfn.XLOOKUP(表格1[[#This Row],[Line_No]],管道特性一覽表!A:A,管道特性一覽表!R:R,,0),"")</f>
        <v/>
      </c>
      <c r="AH607" s="22"/>
      <c r="AI607" s="24"/>
      <c r="AJ60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07" s="2" t="str" cm="1">
        <f t="array" ref="AK607">IFERROR(_xlfn.TEXTJOIN("-",TRUE,INDEX(_xlfn.TEXTSPLIT(B607,"-"),1),INDEX(_xlfn.TEXTSPLIT(B607,"-"),2),INDEX(_xlfn.TEXTSPLIT(B607,"-"),4),INDEX(_xlfn.TEXTSPLIT(B607,"-"),5)),_xlfn.TEXTJOIN("-",TRUE,_xlfn.XLOOKUP(VALUE(INDEX(_xlfn.TEXTSPLIT(B607,"-"),4)),'DN轉換表(必要)'!A:A,'DN轉換表(必要)'!B:B,,0),INDEX(_xlfn.TEXTSPLIT(B607,"-"),1),INDEX(_xlfn.TEXTSPLIT(B607,"-"),2),INDEX(_xlfn.TEXTSPLIT(B607,"-"),3),INDEX(_xlfn.TEXTSPLIT(B607,"-"),4),INDEX(_xlfn.TEXTSPLIT(B607,"-"),5)))</f>
        <v>TT-R1504-AA1B-NA</v>
      </c>
      <c r="AL607" s="2" t="str">
        <f>IF(ISNUMBER(IFERROR(_xlfn.XLOOKUP(表格1[[#This Row],[Line_No]],'TEMP VALUE'!A:A,'DRAWING LIST'!A:A,,0),"")),"v","")</f>
        <v/>
      </c>
      <c r="AM607" s="2" t="str">
        <f>_xlfn.XLOOKUP(表格1[[#This Row],[Series NO]], 版本控制!$A:$A, 版本控制!$E:$E, , 0, -1)</f>
        <v>啟用</v>
      </c>
    </row>
    <row r="608" spans="1:39" hidden="1">
      <c r="A608" s="18">
        <f>'圖號清單-114.04.25'!A608</f>
        <v>604</v>
      </c>
      <c r="B608" s="14" t="str">
        <f>_xlfn.XLOOKUP(表格1[[#This Row],[Series NO]],'圖號清單-114.04.25'!A:A,'圖號清單-114.04.25'!B:B,,0)</f>
        <v>TZT-R1101A-40-AA1B-NA</v>
      </c>
      <c r="C608" s="3" t="str">
        <f>COUNTIF($AK$2:AK608, AK608) &amp; "/" &amp; COUNTIF($AK$2:$AK$3003, AK608)</f>
        <v>1/1</v>
      </c>
      <c r="D608" s="3" t="str">
        <f t="shared" si="25"/>
        <v>TZT-R1101A-40-AA1B-NA</v>
      </c>
      <c r="E608" s="14" t="str" cm="1">
        <f t="array" ref="E608">IFERROR(_xlfn.TEXTJOIN("-",TRUE,_xlfn.XLOOKUP(VALUE(INDEX(_xlfn.TEXTSPLIT(B608,"-"),3)),'DN轉換表(必要)'!A:A,'DN轉換表(必要)'!B:B,,0),INDEX(_xlfn.TEXTSPLIT(B608,"-"),1),INDEX(_xlfn.TEXTSPLIT(B608,"-"),2),INDEX(_xlfn.TEXTSPLIT(B608,"-"),4),INDEX(_xlfn.TEXTSPLIT(B608,"-"),5)),_xlfn.TEXTJOIN("-",TRUE,_xlfn.XLOOKUP(VALUE(INDEX(_xlfn.TEXTSPLIT(B608,"-"),4)),'DN轉換表(必要)'!A:A,'DN轉換表(必要)'!B:B,,0),INDEX(_xlfn.TEXTSPLIT(B608,"-"),1),INDEX(_xlfn.TEXTSPLIT(B608,"-"),2),INDEX(_xlfn.TEXTSPLIT(B608,"-"),3),INDEX(_xlfn.TEXTSPLIT(B608,"-"),4),INDEX(_xlfn.TEXTSPLIT(B608,"-"),5)))</f>
        <v>1 1/2"-TZT-R1101A-AA1B-NA</v>
      </c>
      <c r="F608" s="3" t="str">
        <f>IFERROR(_xlfn.XLOOKUP(_xlfn.CONCAT(表格1[[#This Row],[Series NO]],"_",SUBSTITUTE(F$1,"REV.","")),版本控制!$F:$F,版本控制!$C:$C,,0),"")</f>
        <v>04/22/'25</v>
      </c>
      <c r="G608" s="3" t="str">
        <f>IFERROR(_xlfn.XLOOKUP(_xlfn.CONCAT(表格1[[#This Row],[Series NO]],"_",SUBSTITUTE(G$1,"REV.","")),版本控制!$F:$F,版本控制!$C:$C,,0),"")</f>
        <v>06/17/'25</v>
      </c>
      <c r="H608" s="3" t="str">
        <f>IFERROR(_xlfn.XLOOKUP(_xlfn.CONCAT(表格1[[#This Row],[Series NO]],"_",SUBSTITUTE(H$1,"REV.","")),版本控制!$F:$F,版本控制!$C:$C,,0),"")</f>
        <v/>
      </c>
      <c r="I608" s="3" t="str">
        <f>IFERROR(_xlfn.XLOOKUP(_xlfn.CONCAT(表格1[[#This Row],[Series NO]],"_",SUBSTITUTE(I$1,"REV.","")),版本控制!$F:$F,版本控制!$C:$C,,0),"")</f>
        <v/>
      </c>
      <c r="J608" s="3" t="str">
        <f>IFERROR(_xlfn.XLOOKUP(_xlfn.CONCAT(表格1[[#This Row],[Series NO]],"_",SUBSTITUTE(J$1,"REV.","")),版本控制!$F:$F,版本控制!$C:$C,,0),"")</f>
        <v/>
      </c>
      <c r="K608" s="3" t="str" cm="1">
        <f t="array" ref="K608">INDEX(F$1:J$1,1,MATCH(1,1/($F608:J608&lt;&gt;"")))</f>
        <v>REV.2</v>
      </c>
      <c r="L608" s="3" t="str" cm="1">
        <f t="array" ref="L608">LOOKUP(2,1/($F608:J608&lt;&gt;""),$F608:J608)</f>
        <v>06/17/'25</v>
      </c>
      <c r="M608" s="3"/>
      <c r="N608" s="3" t="s">
        <v>27</v>
      </c>
      <c r="O608" s="28"/>
      <c r="P608" s="15"/>
      <c r="Q608" s="22" cm="1">
        <f t="array" ref="Q608">_xlfn.XLOOKUP(INDEX(_xlfn.TEXTSPLIT(表格1[[#This Row],[LINE   NUMBER]],"-"),1),'DN轉換表(必要)'!B:B,'DN轉換表(必要)'!C:C,,0)</f>
        <v>1.5</v>
      </c>
      <c r="R608" s="22" t="str" cm="1">
        <f t="array" ref="R608">IF(IFERROR(MATCH(INDEX(_xlfn.TEXTSPLIT(表格1[[#This Row],[LINE   NUMBER]],"-"),2),介質清單!I:I,0)&gt;=1,FALSE),"Trim",INDEX(_xlfn.TEXTSPLIT(表格1[[#This Row],[LINE   NUMBER]],"-"),2))</f>
        <v>Trim</v>
      </c>
      <c r="S608" s="22" t="str" cm="1">
        <f t="array" ref="S60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TZT-R1101A</v>
      </c>
      <c r="T608" s="22" t="str" cm="1">
        <f t="array" ref="T608">IF(LEN(INDEX(_xlfn.TEXTSPLIT(表格1[[#This Row],[LINE   NUMBER]],"-"),4))=4,INDEX(_xlfn.TEXTSPLIT(表格1[[#This Row],[LINE   NUMBER]],"-"),4),IF(LEN(MID(E608,FIND("AA",E608,1),4))=4,MID(E608,FIND("AA",E608,1),4),"Wrong"))</f>
        <v>AA1B</v>
      </c>
      <c r="U608" s="22" t="str" cm="1">
        <f t="array" ref="U60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08" s="22" t="str">
        <f>_xlfn.XLOOKUP(表格1[[#This Row],[級數]],管道等级索引表!B:B,管道等级索引表!G:G,,0)</f>
        <v>A106 Gr.B
API 5L Gr.B
SAWH</v>
      </c>
      <c r="W608" s="22" t="s">
        <v>5</v>
      </c>
      <c r="X608" s="23"/>
      <c r="Y608" s="22"/>
      <c r="Z608" s="22" t="str">
        <f>_xlfn.CONCAT(表格1[[#This Row],[系統]],"-",表格1[[#This Row],[編號]])</f>
        <v>Trim-TZT-R1101A</v>
      </c>
      <c r="AA608" s="22"/>
      <c r="AB608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0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08" s="24" t="str">
        <f>IFERROR(_xlfn.XLOOKUP(表格1[[#This Row],[Line_No]],管道特性一覽表!A:A,管道特性一覽表!P:P,,0),"")</f>
        <v/>
      </c>
      <c r="AE608" s="24" t="str" cm="1">
        <f t="array" ref="AE608">_xlfn.IFNA(_xlfn.XLOOKUP(表格1[[#This Row],[Series NO]],'依TP NO.篩選'!A:A,'依TP NO.篩選'!R:R,,0),_xlfn.XLOOKUP(VALUE(表格1[[#This Row],[Series NO]]),VALUE('依TP NO.篩選'!A:A),'依TP NO.篩選'!R:R,,0))</f>
        <v>R112R1-Trim</v>
      </c>
      <c r="AF608" s="24" t="str">
        <f>_xlfn.XLOOKUP(表格1[[#This Row],[系統]],介質清單!A:A,介質清單!B:B,,0)</f>
        <v>Trim</v>
      </c>
      <c r="AG608" s="25" t="str">
        <f>IFERROR(_xlfn.XLOOKUP(表格1[[#This Row],[Line_No]],管道特性一覽表!A:A,管道特性一覽表!R:R,,0),"")</f>
        <v/>
      </c>
      <c r="AH608" s="22"/>
      <c r="AI608" s="24"/>
      <c r="AJ60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08" s="2" t="str" cm="1">
        <f t="array" ref="AK608">IFERROR(_xlfn.TEXTJOIN("-",TRUE,INDEX(_xlfn.TEXTSPLIT(B608,"-"),1),INDEX(_xlfn.TEXTSPLIT(B608,"-"),2),INDEX(_xlfn.TEXTSPLIT(B608,"-"),4),INDEX(_xlfn.TEXTSPLIT(B608,"-"),5)),_xlfn.TEXTJOIN("-",TRUE,_xlfn.XLOOKUP(VALUE(INDEX(_xlfn.TEXTSPLIT(B608,"-"),4)),'DN轉換表(必要)'!A:A,'DN轉換表(必要)'!B:B,,0),INDEX(_xlfn.TEXTSPLIT(B608,"-"),1),INDEX(_xlfn.TEXTSPLIT(B608,"-"),2),INDEX(_xlfn.TEXTSPLIT(B608,"-"),3),INDEX(_xlfn.TEXTSPLIT(B608,"-"),4),INDEX(_xlfn.TEXTSPLIT(B608,"-"),5)))</f>
        <v>TZT-R1101A-AA1B-NA</v>
      </c>
      <c r="AL608" s="2" t="str">
        <f>IF(ISNUMBER(IFERROR(_xlfn.XLOOKUP(表格1[[#This Row],[Line_No]],'TEMP VALUE'!A:A,'DRAWING LIST'!A:A,,0),"")),"v","")</f>
        <v/>
      </c>
      <c r="AM608" s="2" t="str">
        <f>_xlfn.XLOOKUP(表格1[[#This Row],[Series NO]], 版本控制!$A:$A, 版本控制!$E:$E, , 0, -1)</f>
        <v>啟用</v>
      </c>
    </row>
    <row r="609" spans="1:39" hidden="1">
      <c r="A609" s="18">
        <f>'圖號清單-114.04.25'!A609</f>
        <v>605</v>
      </c>
      <c r="B609" s="14" t="str">
        <f>_xlfn.XLOOKUP(表格1[[#This Row],[Series NO]],'圖號清單-114.04.25'!A:A,'圖號清單-114.04.25'!B:B,,0)</f>
        <v>TZT-R1101B-40-AA1B-NA</v>
      </c>
      <c r="C609" s="3" t="str">
        <f>COUNTIF($AK$2:AK609, AK609) &amp; "/" &amp; COUNTIF($AK$2:$AK$3003, AK609)</f>
        <v>1/1</v>
      </c>
      <c r="D609" s="3" t="str">
        <f t="shared" si="25"/>
        <v>TZT-R1101B-40-AA1B-NA</v>
      </c>
      <c r="E609" s="14" t="str" cm="1">
        <f t="array" ref="E609">IFERROR(_xlfn.TEXTJOIN("-",TRUE,_xlfn.XLOOKUP(VALUE(INDEX(_xlfn.TEXTSPLIT(B609,"-"),3)),'DN轉換表(必要)'!A:A,'DN轉換表(必要)'!B:B,,0),INDEX(_xlfn.TEXTSPLIT(B609,"-"),1),INDEX(_xlfn.TEXTSPLIT(B609,"-"),2),INDEX(_xlfn.TEXTSPLIT(B609,"-"),4),INDEX(_xlfn.TEXTSPLIT(B609,"-"),5)),_xlfn.TEXTJOIN("-",TRUE,_xlfn.XLOOKUP(VALUE(INDEX(_xlfn.TEXTSPLIT(B609,"-"),4)),'DN轉換表(必要)'!A:A,'DN轉換表(必要)'!B:B,,0),INDEX(_xlfn.TEXTSPLIT(B609,"-"),1),INDEX(_xlfn.TEXTSPLIT(B609,"-"),2),INDEX(_xlfn.TEXTSPLIT(B609,"-"),3),INDEX(_xlfn.TEXTSPLIT(B609,"-"),4),INDEX(_xlfn.TEXTSPLIT(B609,"-"),5)))</f>
        <v>1 1/2"-TZT-R1101B-AA1B-NA</v>
      </c>
      <c r="F609" s="3" t="str">
        <f>IFERROR(_xlfn.XLOOKUP(_xlfn.CONCAT(表格1[[#This Row],[Series NO]],"_",SUBSTITUTE(F$1,"REV.","")),版本控制!$F:$F,版本控制!$C:$C,,0),"")</f>
        <v>04/22/'25</v>
      </c>
      <c r="G609" s="3" t="str">
        <f>IFERROR(_xlfn.XLOOKUP(_xlfn.CONCAT(表格1[[#This Row],[Series NO]],"_",SUBSTITUTE(G$1,"REV.","")),版本控制!$F:$F,版本控制!$C:$C,,0),"")</f>
        <v>06/17/'25</v>
      </c>
      <c r="H609" s="3" t="str">
        <f>IFERROR(_xlfn.XLOOKUP(_xlfn.CONCAT(表格1[[#This Row],[Series NO]],"_",SUBSTITUTE(H$1,"REV.","")),版本控制!$F:$F,版本控制!$C:$C,,0),"")</f>
        <v/>
      </c>
      <c r="I609" s="3" t="str">
        <f>IFERROR(_xlfn.XLOOKUP(_xlfn.CONCAT(表格1[[#This Row],[Series NO]],"_",SUBSTITUTE(I$1,"REV.","")),版本控制!$F:$F,版本控制!$C:$C,,0),"")</f>
        <v/>
      </c>
      <c r="J609" s="3" t="str">
        <f>IFERROR(_xlfn.XLOOKUP(_xlfn.CONCAT(表格1[[#This Row],[Series NO]],"_",SUBSTITUTE(J$1,"REV.","")),版本控制!$F:$F,版本控制!$C:$C,,0),"")</f>
        <v/>
      </c>
      <c r="K609" s="3" t="str" cm="1">
        <f t="array" ref="K609">INDEX(F$1:J$1,1,MATCH(1,1/($F609:J609&lt;&gt;"")))</f>
        <v>REV.2</v>
      </c>
      <c r="L609" s="3" t="str" cm="1">
        <f t="array" ref="L609">LOOKUP(2,1/($F609:J609&lt;&gt;""),$F609:J609)</f>
        <v>06/17/'25</v>
      </c>
      <c r="M609" s="3"/>
      <c r="N609" s="3" t="s">
        <v>28</v>
      </c>
      <c r="O609" s="28"/>
      <c r="P609" s="15"/>
      <c r="Q609" s="22" cm="1">
        <f t="array" ref="Q609">_xlfn.XLOOKUP(INDEX(_xlfn.TEXTSPLIT(表格1[[#This Row],[LINE   NUMBER]],"-"),1),'DN轉換表(必要)'!B:B,'DN轉換表(必要)'!C:C,,0)</f>
        <v>1.5</v>
      </c>
      <c r="R609" s="22" t="str" cm="1">
        <f t="array" ref="R609">IF(IFERROR(MATCH(INDEX(_xlfn.TEXTSPLIT(表格1[[#This Row],[LINE   NUMBER]],"-"),2),介質清單!I:I,0)&gt;=1,FALSE),"Trim",INDEX(_xlfn.TEXTSPLIT(表格1[[#This Row],[LINE   NUMBER]],"-"),2))</f>
        <v>Trim</v>
      </c>
      <c r="S609" s="22" t="str" cm="1">
        <f t="array" ref="S60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TZT-R1101B</v>
      </c>
      <c r="T609" s="22" t="str" cm="1">
        <f t="array" ref="T609">IF(LEN(INDEX(_xlfn.TEXTSPLIT(表格1[[#This Row],[LINE   NUMBER]],"-"),4))=4,INDEX(_xlfn.TEXTSPLIT(表格1[[#This Row],[LINE   NUMBER]],"-"),4),IF(LEN(MID(E609,FIND("AA",E609,1),4))=4,MID(E609,FIND("AA",E609,1),4),"Wrong"))</f>
        <v>AA1B</v>
      </c>
      <c r="U609" s="22" t="str" cm="1">
        <f t="array" ref="U60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09" s="22" t="str">
        <f>_xlfn.XLOOKUP(表格1[[#This Row],[級數]],管道等级索引表!B:B,管道等级索引表!G:G,,0)</f>
        <v>A106 Gr.B
API 5L Gr.B
SAWH</v>
      </c>
      <c r="W609" s="22" t="s">
        <v>5</v>
      </c>
      <c r="X609" s="23"/>
      <c r="Y609" s="22"/>
      <c r="Z609" s="22" t="str">
        <f>_xlfn.CONCAT(表格1[[#This Row],[系統]],"-",表格1[[#This Row],[編號]])</f>
        <v>Trim-TZT-R1101B</v>
      </c>
      <c r="AA609" s="22"/>
      <c r="AB60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0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09" s="24" t="str">
        <f>IFERROR(_xlfn.XLOOKUP(表格1[[#This Row],[Line_No]],管道特性一覽表!A:A,管道特性一覽表!P:P,,0),"")</f>
        <v/>
      </c>
      <c r="AE609" s="24" t="str" cm="1">
        <f t="array" ref="AE609">_xlfn.IFNA(_xlfn.XLOOKUP(表格1[[#This Row],[Series NO]],'依TP NO.篩選'!A:A,'依TP NO.篩選'!R:R,,0),_xlfn.XLOOKUP(VALUE(表格1[[#This Row],[Series NO]]),VALUE('依TP NO.篩選'!A:A),'依TP NO.篩選'!R:R,,0))</f>
        <v>R112R1-Trim</v>
      </c>
      <c r="AF609" s="24" t="str">
        <f>_xlfn.XLOOKUP(表格1[[#This Row],[系統]],介質清單!A:A,介質清單!B:B,,0)</f>
        <v>Trim</v>
      </c>
      <c r="AG609" s="25" t="str">
        <f>IFERROR(_xlfn.XLOOKUP(表格1[[#This Row],[Line_No]],管道特性一覽表!A:A,管道特性一覽表!R:R,,0),"")</f>
        <v/>
      </c>
      <c r="AH609" s="22"/>
      <c r="AI609" s="24"/>
      <c r="AJ60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09" s="2" t="str" cm="1">
        <f t="array" ref="AK609">IFERROR(_xlfn.TEXTJOIN("-",TRUE,INDEX(_xlfn.TEXTSPLIT(B609,"-"),1),INDEX(_xlfn.TEXTSPLIT(B609,"-"),2),INDEX(_xlfn.TEXTSPLIT(B609,"-"),4),INDEX(_xlfn.TEXTSPLIT(B609,"-"),5)),_xlfn.TEXTJOIN("-",TRUE,_xlfn.XLOOKUP(VALUE(INDEX(_xlfn.TEXTSPLIT(B609,"-"),4)),'DN轉換表(必要)'!A:A,'DN轉換表(必要)'!B:B,,0),INDEX(_xlfn.TEXTSPLIT(B609,"-"),1),INDEX(_xlfn.TEXTSPLIT(B609,"-"),2),INDEX(_xlfn.TEXTSPLIT(B609,"-"),3),INDEX(_xlfn.TEXTSPLIT(B609,"-"),4),INDEX(_xlfn.TEXTSPLIT(B609,"-"),5)))</f>
        <v>TZT-R1101B-AA1B-NA</v>
      </c>
      <c r="AL609" s="2" t="str">
        <f>IF(ISNUMBER(IFERROR(_xlfn.XLOOKUP(表格1[[#This Row],[Line_No]],'TEMP VALUE'!A:A,'DRAWING LIST'!A:A,,0),"")),"v","")</f>
        <v/>
      </c>
      <c r="AM609" s="2" t="str">
        <f>_xlfn.XLOOKUP(表格1[[#This Row],[Series NO]], 版本控制!$A:$A, 版本控制!$E:$E, , 0, -1)</f>
        <v>啟用</v>
      </c>
    </row>
    <row r="610" spans="1:39" hidden="1">
      <c r="A610" s="18">
        <f>'圖號清單-114.04.25'!A610</f>
        <v>606</v>
      </c>
      <c r="B610" s="14" t="str">
        <f>_xlfn.XLOOKUP(表格1[[#This Row],[Series NO]],'圖號清單-114.04.25'!A:A,'圖號清單-114.04.25'!B:B,,0)</f>
        <v>TZT-R1101C-40-AA1B-NA</v>
      </c>
      <c r="C610" s="3" t="str">
        <f>COUNTIF($AK$2:AK610, AK610) &amp; "/" &amp; COUNTIF($AK$2:$AK$3003, AK610)</f>
        <v>1/1</v>
      </c>
      <c r="D610" s="3" t="str">
        <f t="shared" si="25"/>
        <v>TZT-R1101C-40-AA1B-NA</v>
      </c>
      <c r="E610" s="14" t="str" cm="1">
        <f t="array" ref="E610">IFERROR(_xlfn.TEXTJOIN("-",TRUE,_xlfn.XLOOKUP(VALUE(INDEX(_xlfn.TEXTSPLIT(B610,"-"),3)),'DN轉換表(必要)'!A:A,'DN轉換表(必要)'!B:B,,0),INDEX(_xlfn.TEXTSPLIT(B610,"-"),1),INDEX(_xlfn.TEXTSPLIT(B610,"-"),2),INDEX(_xlfn.TEXTSPLIT(B610,"-"),4),INDEX(_xlfn.TEXTSPLIT(B610,"-"),5)),_xlfn.TEXTJOIN("-",TRUE,_xlfn.XLOOKUP(VALUE(INDEX(_xlfn.TEXTSPLIT(B610,"-"),4)),'DN轉換表(必要)'!A:A,'DN轉換表(必要)'!B:B,,0),INDEX(_xlfn.TEXTSPLIT(B610,"-"),1),INDEX(_xlfn.TEXTSPLIT(B610,"-"),2),INDEX(_xlfn.TEXTSPLIT(B610,"-"),3),INDEX(_xlfn.TEXTSPLIT(B610,"-"),4),INDEX(_xlfn.TEXTSPLIT(B610,"-"),5)))</f>
        <v>1 1/2"-TZT-R1101C-AA1B-NA</v>
      </c>
      <c r="F610" s="3" t="str">
        <f>IFERROR(_xlfn.XLOOKUP(_xlfn.CONCAT(表格1[[#This Row],[Series NO]],"_",SUBSTITUTE(F$1,"REV.","")),版本控制!$F:$F,版本控制!$C:$C,,0),"")</f>
        <v>04/22/'25</v>
      </c>
      <c r="G610" s="3" t="str">
        <f>IFERROR(_xlfn.XLOOKUP(_xlfn.CONCAT(表格1[[#This Row],[Series NO]],"_",SUBSTITUTE(G$1,"REV.","")),版本控制!$F:$F,版本控制!$C:$C,,0),"")</f>
        <v>06/17/'25</v>
      </c>
      <c r="H610" s="3" t="str">
        <f>IFERROR(_xlfn.XLOOKUP(_xlfn.CONCAT(表格1[[#This Row],[Series NO]],"_",SUBSTITUTE(H$1,"REV.","")),版本控制!$F:$F,版本控制!$C:$C,,0),"")</f>
        <v/>
      </c>
      <c r="I610" s="3" t="str">
        <f>IFERROR(_xlfn.XLOOKUP(_xlfn.CONCAT(表格1[[#This Row],[Series NO]],"_",SUBSTITUTE(I$1,"REV.","")),版本控制!$F:$F,版本控制!$C:$C,,0),"")</f>
        <v/>
      </c>
      <c r="J610" s="3" t="str">
        <f>IFERROR(_xlfn.XLOOKUP(_xlfn.CONCAT(表格1[[#This Row],[Series NO]],"_",SUBSTITUTE(J$1,"REV.","")),版本控制!$F:$F,版本控制!$C:$C,,0),"")</f>
        <v/>
      </c>
      <c r="K610" s="3" t="str" cm="1">
        <f t="array" ref="K610">INDEX(F$1:J$1,1,MATCH(1,1/($F610:J610&lt;&gt;"")))</f>
        <v>REV.2</v>
      </c>
      <c r="L610" s="3" t="str" cm="1">
        <f t="array" ref="L610">LOOKUP(2,1/($F610:J610&lt;&gt;""),$F610:J610)</f>
        <v>06/17/'25</v>
      </c>
      <c r="M610" s="3"/>
      <c r="N610" s="3" t="s">
        <v>29</v>
      </c>
      <c r="O610" s="28"/>
      <c r="P610" s="15"/>
      <c r="Q610" s="22" cm="1">
        <f t="array" ref="Q610">_xlfn.XLOOKUP(INDEX(_xlfn.TEXTSPLIT(表格1[[#This Row],[LINE   NUMBER]],"-"),1),'DN轉換表(必要)'!B:B,'DN轉換表(必要)'!C:C,,0)</f>
        <v>1.5</v>
      </c>
      <c r="R610" s="22" t="str" cm="1">
        <f t="array" ref="R610">IF(IFERROR(MATCH(INDEX(_xlfn.TEXTSPLIT(表格1[[#This Row],[LINE   NUMBER]],"-"),2),介質清單!I:I,0)&gt;=1,FALSE),"Trim",INDEX(_xlfn.TEXTSPLIT(表格1[[#This Row],[LINE   NUMBER]],"-"),2))</f>
        <v>Trim</v>
      </c>
      <c r="S610" s="22" t="str" cm="1">
        <f t="array" ref="S61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TZT-R1101C</v>
      </c>
      <c r="T610" s="22" t="str" cm="1">
        <f t="array" ref="T610">IF(LEN(INDEX(_xlfn.TEXTSPLIT(表格1[[#This Row],[LINE   NUMBER]],"-"),4))=4,INDEX(_xlfn.TEXTSPLIT(表格1[[#This Row],[LINE   NUMBER]],"-"),4),IF(LEN(MID(E610,FIND("AA",E610,1),4))=4,MID(E610,FIND("AA",E610,1),4),"Wrong"))</f>
        <v>AA1B</v>
      </c>
      <c r="U610" s="22" t="str" cm="1">
        <f t="array" ref="U61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10" s="22" t="str">
        <f>_xlfn.XLOOKUP(表格1[[#This Row],[級數]],管道等级索引表!B:B,管道等级索引表!G:G,,0)</f>
        <v>A106 Gr.B
API 5L Gr.B
SAWH</v>
      </c>
      <c r="W610" s="22" t="s">
        <v>5</v>
      </c>
      <c r="X610" s="23"/>
      <c r="Y610" s="22"/>
      <c r="Z610" s="22" t="str">
        <f>_xlfn.CONCAT(表格1[[#This Row],[系統]],"-",表格1[[#This Row],[編號]])</f>
        <v>Trim-TZT-R1101C</v>
      </c>
      <c r="AA610" s="22"/>
      <c r="AB61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1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10" s="24" t="str">
        <f>IFERROR(_xlfn.XLOOKUP(表格1[[#This Row],[Line_No]],管道特性一覽表!A:A,管道特性一覽表!P:P,,0),"")</f>
        <v/>
      </c>
      <c r="AE610" s="24" t="str" cm="1">
        <f t="array" ref="AE610">_xlfn.IFNA(_xlfn.XLOOKUP(表格1[[#This Row],[Series NO]],'依TP NO.篩選'!A:A,'依TP NO.篩選'!R:R,,0),_xlfn.XLOOKUP(VALUE(表格1[[#This Row],[Series NO]]),VALUE('依TP NO.篩選'!A:A),'依TP NO.篩選'!R:R,,0))</f>
        <v>R112R1-Trim</v>
      </c>
      <c r="AF610" s="24" t="str">
        <f>_xlfn.XLOOKUP(表格1[[#This Row],[系統]],介質清單!A:A,介質清單!B:B,,0)</f>
        <v>Trim</v>
      </c>
      <c r="AG610" s="25" t="str">
        <f>IFERROR(_xlfn.XLOOKUP(表格1[[#This Row],[Line_No]],管道特性一覽表!A:A,管道特性一覽表!R:R,,0),"")</f>
        <v/>
      </c>
      <c r="AH610" s="22"/>
      <c r="AI610" s="24"/>
      <c r="AJ61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10" s="2" t="str" cm="1">
        <f t="array" ref="AK610">IFERROR(_xlfn.TEXTJOIN("-",TRUE,INDEX(_xlfn.TEXTSPLIT(B610,"-"),1),INDEX(_xlfn.TEXTSPLIT(B610,"-"),2),INDEX(_xlfn.TEXTSPLIT(B610,"-"),4),INDEX(_xlfn.TEXTSPLIT(B610,"-"),5)),_xlfn.TEXTJOIN("-",TRUE,_xlfn.XLOOKUP(VALUE(INDEX(_xlfn.TEXTSPLIT(B610,"-"),4)),'DN轉換表(必要)'!A:A,'DN轉換表(必要)'!B:B,,0),INDEX(_xlfn.TEXTSPLIT(B610,"-"),1),INDEX(_xlfn.TEXTSPLIT(B610,"-"),2),INDEX(_xlfn.TEXTSPLIT(B610,"-"),3),INDEX(_xlfn.TEXTSPLIT(B610,"-"),4),INDEX(_xlfn.TEXTSPLIT(B610,"-"),5)))</f>
        <v>TZT-R1101C-AA1B-NA</v>
      </c>
      <c r="AL610" s="2" t="str">
        <f>IF(ISNUMBER(IFERROR(_xlfn.XLOOKUP(表格1[[#This Row],[Line_No]],'TEMP VALUE'!A:A,'DRAWING LIST'!A:A,,0),"")),"v","")</f>
        <v/>
      </c>
      <c r="AM610" s="2" t="str">
        <f>_xlfn.XLOOKUP(表格1[[#This Row],[Series NO]], 版本控制!$A:$A, 版本控制!$E:$E, , 0, -1)</f>
        <v>啟用</v>
      </c>
    </row>
    <row r="611" spans="1:39" hidden="1">
      <c r="A611" s="18">
        <f>'圖號清單-114.04.25'!A611</f>
        <v>607</v>
      </c>
      <c r="B611" s="14" t="str">
        <f>_xlfn.XLOOKUP(表格1[[#This Row],[Series NO]],'圖號清單-114.04.25'!A:A,'圖號清單-114.04.25'!B:B,,0)</f>
        <v>TZT-R1102A-40-AA1B-NA</v>
      </c>
      <c r="C611" s="3" t="str">
        <f>COUNTIF($AK$2:AK611, AK611) &amp; "/" &amp; COUNTIF($AK$2:$AK$3003, AK611)</f>
        <v>1/1</v>
      </c>
      <c r="D611" s="3" t="str">
        <f t="shared" si="25"/>
        <v>TZT-R1102A-40-AA1B-NA</v>
      </c>
      <c r="E611" s="14" t="str" cm="1">
        <f t="array" ref="E611">IFERROR(_xlfn.TEXTJOIN("-",TRUE,_xlfn.XLOOKUP(VALUE(INDEX(_xlfn.TEXTSPLIT(B611,"-"),3)),'DN轉換表(必要)'!A:A,'DN轉換表(必要)'!B:B,,0),INDEX(_xlfn.TEXTSPLIT(B611,"-"),1),INDEX(_xlfn.TEXTSPLIT(B611,"-"),2),INDEX(_xlfn.TEXTSPLIT(B611,"-"),4),INDEX(_xlfn.TEXTSPLIT(B611,"-"),5)),_xlfn.TEXTJOIN("-",TRUE,_xlfn.XLOOKUP(VALUE(INDEX(_xlfn.TEXTSPLIT(B611,"-"),4)),'DN轉換表(必要)'!A:A,'DN轉換表(必要)'!B:B,,0),INDEX(_xlfn.TEXTSPLIT(B611,"-"),1),INDEX(_xlfn.TEXTSPLIT(B611,"-"),2),INDEX(_xlfn.TEXTSPLIT(B611,"-"),3),INDEX(_xlfn.TEXTSPLIT(B611,"-"),4),INDEX(_xlfn.TEXTSPLIT(B611,"-"),5)))</f>
        <v>1 1/2"-TZT-R1102A-AA1B-NA</v>
      </c>
      <c r="F611" s="3" t="str">
        <f>IFERROR(_xlfn.XLOOKUP(_xlfn.CONCAT(表格1[[#This Row],[Series NO]],"_",SUBSTITUTE(F$1,"REV.","")),版本控制!$F:$F,版本控制!$C:$C,,0),"")</f>
        <v>04/22/'25</v>
      </c>
      <c r="G611" s="3" t="str">
        <f>IFERROR(_xlfn.XLOOKUP(_xlfn.CONCAT(表格1[[#This Row],[Series NO]],"_",SUBSTITUTE(G$1,"REV.","")),版本控制!$F:$F,版本控制!$C:$C,,0),"")</f>
        <v>06/17/'25</v>
      </c>
      <c r="H611" s="3" t="str">
        <f>IFERROR(_xlfn.XLOOKUP(_xlfn.CONCAT(表格1[[#This Row],[Series NO]],"_",SUBSTITUTE(H$1,"REV.","")),版本控制!$F:$F,版本控制!$C:$C,,0),"")</f>
        <v/>
      </c>
      <c r="I611" s="3" t="str">
        <f>IFERROR(_xlfn.XLOOKUP(_xlfn.CONCAT(表格1[[#This Row],[Series NO]],"_",SUBSTITUTE(I$1,"REV.","")),版本控制!$F:$F,版本控制!$C:$C,,0),"")</f>
        <v/>
      </c>
      <c r="J611" s="3" t="str">
        <f>IFERROR(_xlfn.XLOOKUP(_xlfn.CONCAT(表格1[[#This Row],[Series NO]],"_",SUBSTITUTE(J$1,"REV.","")),版本控制!$F:$F,版本控制!$C:$C,,0),"")</f>
        <v/>
      </c>
      <c r="K611" s="3" t="str" cm="1">
        <f t="array" ref="K611">INDEX(F$1:J$1,1,MATCH(1,1/($F611:J611&lt;&gt;"")))</f>
        <v>REV.2</v>
      </c>
      <c r="L611" s="3" t="str" cm="1">
        <f t="array" ref="L611">LOOKUP(2,1/($F611:J611&lt;&gt;""),$F611:J611)</f>
        <v>06/17/'25</v>
      </c>
      <c r="M611" s="3"/>
      <c r="N611" s="3" t="s">
        <v>30</v>
      </c>
      <c r="O611" s="28"/>
      <c r="P611" s="15"/>
      <c r="Q611" s="22" cm="1">
        <f t="array" ref="Q611">_xlfn.XLOOKUP(INDEX(_xlfn.TEXTSPLIT(表格1[[#This Row],[LINE   NUMBER]],"-"),1),'DN轉換表(必要)'!B:B,'DN轉換表(必要)'!C:C,,0)</f>
        <v>1.5</v>
      </c>
      <c r="R611" s="22" t="str" cm="1">
        <f t="array" ref="R611">IF(IFERROR(MATCH(INDEX(_xlfn.TEXTSPLIT(表格1[[#This Row],[LINE   NUMBER]],"-"),2),介質清單!I:I,0)&gt;=1,FALSE),"Trim",INDEX(_xlfn.TEXTSPLIT(表格1[[#This Row],[LINE   NUMBER]],"-"),2))</f>
        <v>Trim</v>
      </c>
      <c r="S611" s="22" t="str" cm="1">
        <f t="array" ref="S61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TZT-R1102A</v>
      </c>
      <c r="T611" s="22" t="str" cm="1">
        <f t="array" ref="T611">IF(LEN(INDEX(_xlfn.TEXTSPLIT(表格1[[#This Row],[LINE   NUMBER]],"-"),4))=4,INDEX(_xlfn.TEXTSPLIT(表格1[[#This Row],[LINE   NUMBER]],"-"),4),IF(LEN(MID(E611,FIND("AA",E611,1),4))=4,MID(E611,FIND("AA",E611,1),4),"Wrong"))</f>
        <v>AA1B</v>
      </c>
      <c r="U611" s="22" t="str" cm="1">
        <f t="array" ref="U61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11" s="22" t="str">
        <f>_xlfn.XLOOKUP(表格1[[#This Row],[級數]],管道等级索引表!B:B,管道等级索引表!G:G,,0)</f>
        <v>A106 Gr.B
API 5L Gr.B
SAWH</v>
      </c>
      <c r="W611" s="22" t="s">
        <v>5</v>
      </c>
      <c r="X611" s="23"/>
      <c r="Y611" s="22"/>
      <c r="Z611" s="22" t="str">
        <f>_xlfn.CONCAT(表格1[[#This Row],[系統]],"-",表格1[[#This Row],[編號]])</f>
        <v>Trim-TZT-R1102A</v>
      </c>
      <c r="AA611" s="22"/>
      <c r="AB611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1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11" s="24" t="str">
        <f>IFERROR(_xlfn.XLOOKUP(表格1[[#This Row],[Line_No]],管道特性一覽表!A:A,管道特性一覽表!P:P,,0),"")</f>
        <v/>
      </c>
      <c r="AE611" s="24" t="str" cm="1">
        <f t="array" ref="AE611">_xlfn.IFNA(_xlfn.XLOOKUP(表格1[[#This Row],[Series NO]],'依TP NO.篩選'!A:A,'依TP NO.篩選'!R:R,,0),_xlfn.XLOOKUP(VALUE(表格1[[#This Row],[Series NO]]),VALUE('依TP NO.篩選'!A:A),'依TP NO.篩選'!R:R,,0))</f>
        <v>FG-01</v>
      </c>
      <c r="AF611" s="24" t="str">
        <f>_xlfn.XLOOKUP(表格1[[#This Row],[系統]],介質清單!A:A,介質清單!B:B,,0)</f>
        <v>Trim</v>
      </c>
      <c r="AG611" s="25" t="str">
        <f>IFERROR(_xlfn.XLOOKUP(表格1[[#This Row],[Line_No]],管道特性一覽表!A:A,管道特性一覽表!R:R,,0),"")</f>
        <v/>
      </c>
      <c r="AH611" s="22"/>
      <c r="AI611" s="24"/>
      <c r="AJ61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11" s="2" t="str" cm="1">
        <f t="array" ref="AK611">IFERROR(_xlfn.TEXTJOIN("-",TRUE,INDEX(_xlfn.TEXTSPLIT(B611,"-"),1),INDEX(_xlfn.TEXTSPLIT(B611,"-"),2),INDEX(_xlfn.TEXTSPLIT(B611,"-"),4),INDEX(_xlfn.TEXTSPLIT(B611,"-"),5)),_xlfn.TEXTJOIN("-",TRUE,_xlfn.XLOOKUP(VALUE(INDEX(_xlfn.TEXTSPLIT(B611,"-"),4)),'DN轉換表(必要)'!A:A,'DN轉換表(必要)'!B:B,,0),INDEX(_xlfn.TEXTSPLIT(B611,"-"),1),INDEX(_xlfn.TEXTSPLIT(B611,"-"),2),INDEX(_xlfn.TEXTSPLIT(B611,"-"),3),INDEX(_xlfn.TEXTSPLIT(B611,"-"),4),INDEX(_xlfn.TEXTSPLIT(B611,"-"),5)))</f>
        <v>TZT-R1102A-AA1B-NA</v>
      </c>
      <c r="AL611" s="2" t="str">
        <f>IF(ISNUMBER(IFERROR(_xlfn.XLOOKUP(表格1[[#This Row],[Line_No]],'TEMP VALUE'!A:A,'DRAWING LIST'!A:A,,0),"")),"v","")</f>
        <v/>
      </c>
      <c r="AM611" s="2" t="str">
        <f>_xlfn.XLOOKUP(表格1[[#This Row],[Series NO]], 版本控制!$A:$A, 版本控制!$E:$E, , 0, -1)</f>
        <v>啟用</v>
      </c>
    </row>
    <row r="612" spans="1:39" hidden="1">
      <c r="A612" s="18">
        <f>'圖號清單-114.04.25'!A612</f>
        <v>608</v>
      </c>
      <c r="B612" s="14" t="str">
        <f>_xlfn.XLOOKUP(表格1[[#This Row],[Series NO]],'圖號清單-114.04.25'!A:A,'圖號清單-114.04.25'!B:B,,0)</f>
        <v>TZT-R1102B-40-AA1B-NA</v>
      </c>
      <c r="C612" s="3" t="str">
        <f>COUNTIF($AK$2:AK612, AK612) &amp; "/" &amp; COUNTIF($AK$2:$AK$3003, AK612)</f>
        <v>1/1</v>
      </c>
      <c r="D612" s="3" t="str">
        <f t="shared" si="25"/>
        <v>TZT-R1102B-40-AA1B-NA</v>
      </c>
      <c r="E612" s="14" t="str" cm="1">
        <f t="array" ref="E612">IFERROR(_xlfn.TEXTJOIN("-",TRUE,_xlfn.XLOOKUP(VALUE(INDEX(_xlfn.TEXTSPLIT(B612,"-"),3)),'DN轉換表(必要)'!A:A,'DN轉換表(必要)'!B:B,,0),INDEX(_xlfn.TEXTSPLIT(B612,"-"),1),INDEX(_xlfn.TEXTSPLIT(B612,"-"),2),INDEX(_xlfn.TEXTSPLIT(B612,"-"),4),INDEX(_xlfn.TEXTSPLIT(B612,"-"),5)),_xlfn.TEXTJOIN("-",TRUE,_xlfn.XLOOKUP(VALUE(INDEX(_xlfn.TEXTSPLIT(B612,"-"),4)),'DN轉換表(必要)'!A:A,'DN轉換表(必要)'!B:B,,0),INDEX(_xlfn.TEXTSPLIT(B612,"-"),1),INDEX(_xlfn.TEXTSPLIT(B612,"-"),2),INDEX(_xlfn.TEXTSPLIT(B612,"-"),3),INDEX(_xlfn.TEXTSPLIT(B612,"-"),4),INDEX(_xlfn.TEXTSPLIT(B612,"-"),5)))</f>
        <v>1 1/2"-TZT-R1102B-AA1B-NA</v>
      </c>
      <c r="F612" s="3" t="str">
        <f>IFERROR(_xlfn.XLOOKUP(_xlfn.CONCAT(表格1[[#This Row],[Series NO]],"_",SUBSTITUTE(F$1,"REV.","")),版本控制!$F:$F,版本控制!$C:$C,,0),"")</f>
        <v>04/22/'25</v>
      </c>
      <c r="G612" s="3" t="str">
        <f>IFERROR(_xlfn.XLOOKUP(_xlfn.CONCAT(表格1[[#This Row],[Series NO]],"_",SUBSTITUTE(G$1,"REV.","")),版本控制!$F:$F,版本控制!$C:$C,,0),"")</f>
        <v>06/17/'25</v>
      </c>
      <c r="H612" s="3" t="str">
        <f>IFERROR(_xlfn.XLOOKUP(_xlfn.CONCAT(表格1[[#This Row],[Series NO]],"_",SUBSTITUTE(H$1,"REV.","")),版本控制!$F:$F,版本控制!$C:$C,,0),"")</f>
        <v/>
      </c>
      <c r="I612" s="3" t="str">
        <f>IFERROR(_xlfn.XLOOKUP(_xlfn.CONCAT(表格1[[#This Row],[Series NO]],"_",SUBSTITUTE(I$1,"REV.","")),版本控制!$F:$F,版本控制!$C:$C,,0),"")</f>
        <v/>
      </c>
      <c r="J612" s="3" t="str">
        <f>IFERROR(_xlfn.XLOOKUP(_xlfn.CONCAT(表格1[[#This Row],[Series NO]],"_",SUBSTITUTE(J$1,"REV.","")),版本控制!$F:$F,版本控制!$C:$C,,0),"")</f>
        <v/>
      </c>
      <c r="K612" s="3" t="str" cm="1">
        <f t="array" ref="K612">INDEX(F$1:J$1,1,MATCH(1,1/($F612:J612&lt;&gt;"")))</f>
        <v>REV.2</v>
      </c>
      <c r="L612" s="3" t="str" cm="1">
        <f t="array" ref="L612">LOOKUP(2,1/($F612:J612&lt;&gt;""),$F612:J612)</f>
        <v>06/17/'25</v>
      </c>
      <c r="M612" s="3"/>
      <c r="N612" s="3" t="s">
        <v>31</v>
      </c>
      <c r="O612" s="28"/>
      <c r="P612" s="15"/>
      <c r="Q612" s="22" cm="1">
        <f t="array" ref="Q612">_xlfn.XLOOKUP(INDEX(_xlfn.TEXTSPLIT(表格1[[#This Row],[LINE   NUMBER]],"-"),1),'DN轉換表(必要)'!B:B,'DN轉換表(必要)'!C:C,,0)</f>
        <v>1.5</v>
      </c>
      <c r="R612" s="22" t="str" cm="1">
        <f t="array" ref="R612">IF(IFERROR(MATCH(INDEX(_xlfn.TEXTSPLIT(表格1[[#This Row],[LINE   NUMBER]],"-"),2),介質清單!I:I,0)&gt;=1,FALSE),"Trim",INDEX(_xlfn.TEXTSPLIT(表格1[[#This Row],[LINE   NUMBER]],"-"),2))</f>
        <v>Trim</v>
      </c>
      <c r="S612" s="22" t="str" cm="1">
        <f t="array" ref="S61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TZT-R1102B</v>
      </c>
      <c r="T612" s="22" t="str" cm="1">
        <f t="array" ref="T612">IF(LEN(INDEX(_xlfn.TEXTSPLIT(表格1[[#This Row],[LINE   NUMBER]],"-"),4))=4,INDEX(_xlfn.TEXTSPLIT(表格1[[#This Row],[LINE   NUMBER]],"-"),4),IF(LEN(MID(E612,FIND("AA",E612,1),4))=4,MID(E612,FIND("AA",E612,1),4),"Wrong"))</f>
        <v>AA1B</v>
      </c>
      <c r="U612" s="22" t="str" cm="1">
        <f t="array" ref="U61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12" s="22" t="str">
        <f>_xlfn.XLOOKUP(表格1[[#This Row],[級數]],管道等级索引表!B:B,管道等级索引表!G:G,,0)</f>
        <v>A106 Gr.B
API 5L Gr.B
SAWH</v>
      </c>
      <c r="W612" s="22" t="s">
        <v>5</v>
      </c>
      <c r="X612" s="23"/>
      <c r="Y612" s="22"/>
      <c r="Z612" s="22" t="str">
        <f>_xlfn.CONCAT(表格1[[#This Row],[系統]],"-",表格1[[#This Row],[編號]])</f>
        <v>Trim-TZT-R1102B</v>
      </c>
      <c r="AA612" s="22"/>
      <c r="AB612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1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12" s="24" t="str">
        <f>IFERROR(_xlfn.XLOOKUP(表格1[[#This Row],[Line_No]],管道特性一覽表!A:A,管道特性一覽表!P:P,,0),"")</f>
        <v/>
      </c>
      <c r="AE612" s="24" t="str" cm="1">
        <f t="array" ref="AE612">_xlfn.IFNA(_xlfn.XLOOKUP(表格1[[#This Row],[Series NO]],'依TP NO.篩選'!A:A,'依TP NO.篩選'!R:R,,0),_xlfn.XLOOKUP(VALUE(表格1[[#This Row],[Series NO]]),VALUE('依TP NO.篩選'!A:A),'依TP NO.篩選'!R:R,,0))</f>
        <v>FG-01</v>
      </c>
      <c r="AF612" s="24" t="str">
        <f>_xlfn.XLOOKUP(表格1[[#This Row],[系統]],介質清單!A:A,介質清單!B:B,,0)</f>
        <v>Trim</v>
      </c>
      <c r="AG612" s="25" t="str">
        <f>IFERROR(_xlfn.XLOOKUP(表格1[[#This Row],[Line_No]],管道特性一覽表!A:A,管道特性一覽表!R:R,,0),"")</f>
        <v/>
      </c>
      <c r="AH612" s="22"/>
      <c r="AI612" s="24"/>
      <c r="AJ61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12" s="2" t="str" cm="1">
        <f t="array" ref="AK612">IFERROR(_xlfn.TEXTJOIN("-",TRUE,INDEX(_xlfn.TEXTSPLIT(B612,"-"),1),INDEX(_xlfn.TEXTSPLIT(B612,"-"),2),INDEX(_xlfn.TEXTSPLIT(B612,"-"),4),INDEX(_xlfn.TEXTSPLIT(B612,"-"),5)),_xlfn.TEXTJOIN("-",TRUE,_xlfn.XLOOKUP(VALUE(INDEX(_xlfn.TEXTSPLIT(B612,"-"),4)),'DN轉換表(必要)'!A:A,'DN轉換表(必要)'!B:B,,0),INDEX(_xlfn.TEXTSPLIT(B612,"-"),1),INDEX(_xlfn.TEXTSPLIT(B612,"-"),2),INDEX(_xlfn.TEXTSPLIT(B612,"-"),3),INDEX(_xlfn.TEXTSPLIT(B612,"-"),4),INDEX(_xlfn.TEXTSPLIT(B612,"-"),5)))</f>
        <v>TZT-R1102B-AA1B-NA</v>
      </c>
      <c r="AL612" s="2" t="str">
        <f>IF(ISNUMBER(IFERROR(_xlfn.XLOOKUP(表格1[[#This Row],[Line_No]],'TEMP VALUE'!A:A,'DRAWING LIST'!A:A,,0),"")),"v","")</f>
        <v/>
      </c>
      <c r="AM612" s="2" t="str">
        <f>_xlfn.XLOOKUP(表格1[[#This Row],[Series NO]], 版本控制!$A:$A, 版本控制!$E:$E, , 0, -1)</f>
        <v>啟用</v>
      </c>
    </row>
    <row r="613" spans="1:39" hidden="1">
      <c r="A613" s="18">
        <f>'圖號清單-114.04.25'!A613</f>
        <v>609</v>
      </c>
      <c r="B613" s="14" t="str">
        <f>_xlfn.XLOOKUP(表格1[[#This Row],[Series NO]],'圖號清單-114.04.25'!A:A,'圖號清單-114.04.25'!B:B,,0)</f>
        <v>TZT-R1102C-40-AA1B-NA</v>
      </c>
      <c r="C613" s="3" t="str">
        <f>COUNTIF($AK$2:AK613, AK613) &amp; "/" &amp; COUNTIF($AK$2:$AK$3003, AK613)</f>
        <v>1/1</v>
      </c>
      <c r="D613" s="3" t="str">
        <f t="shared" si="25"/>
        <v>TZT-R1102C-40-AA1B-NA</v>
      </c>
      <c r="E613" s="14" t="str" cm="1">
        <f t="array" ref="E613">IFERROR(_xlfn.TEXTJOIN("-",TRUE,_xlfn.XLOOKUP(VALUE(INDEX(_xlfn.TEXTSPLIT(B613,"-"),3)),'DN轉換表(必要)'!A:A,'DN轉換表(必要)'!B:B,,0),INDEX(_xlfn.TEXTSPLIT(B613,"-"),1),INDEX(_xlfn.TEXTSPLIT(B613,"-"),2),INDEX(_xlfn.TEXTSPLIT(B613,"-"),4),INDEX(_xlfn.TEXTSPLIT(B613,"-"),5)),_xlfn.TEXTJOIN("-",TRUE,_xlfn.XLOOKUP(VALUE(INDEX(_xlfn.TEXTSPLIT(B613,"-"),4)),'DN轉換表(必要)'!A:A,'DN轉換表(必要)'!B:B,,0),INDEX(_xlfn.TEXTSPLIT(B613,"-"),1),INDEX(_xlfn.TEXTSPLIT(B613,"-"),2),INDEX(_xlfn.TEXTSPLIT(B613,"-"),3),INDEX(_xlfn.TEXTSPLIT(B613,"-"),4),INDEX(_xlfn.TEXTSPLIT(B613,"-"),5)))</f>
        <v>1 1/2"-TZT-R1102C-AA1B-NA</v>
      </c>
      <c r="F613" s="3" t="str">
        <f>IFERROR(_xlfn.XLOOKUP(_xlfn.CONCAT(表格1[[#This Row],[Series NO]],"_",SUBSTITUTE(F$1,"REV.","")),版本控制!$F:$F,版本控制!$C:$C,,0),"")</f>
        <v>04/22/'25</v>
      </c>
      <c r="G613" s="3" t="str">
        <f>IFERROR(_xlfn.XLOOKUP(_xlfn.CONCAT(表格1[[#This Row],[Series NO]],"_",SUBSTITUTE(G$1,"REV.","")),版本控制!$F:$F,版本控制!$C:$C,,0),"")</f>
        <v>06/17/'25</v>
      </c>
      <c r="H613" s="3" t="str">
        <f>IFERROR(_xlfn.XLOOKUP(_xlfn.CONCAT(表格1[[#This Row],[Series NO]],"_",SUBSTITUTE(H$1,"REV.","")),版本控制!$F:$F,版本控制!$C:$C,,0),"")</f>
        <v/>
      </c>
      <c r="I613" s="3" t="str">
        <f>IFERROR(_xlfn.XLOOKUP(_xlfn.CONCAT(表格1[[#This Row],[Series NO]],"_",SUBSTITUTE(I$1,"REV.","")),版本控制!$F:$F,版本控制!$C:$C,,0),"")</f>
        <v/>
      </c>
      <c r="J613" s="3" t="str">
        <f>IFERROR(_xlfn.XLOOKUP(_xlfn.CONCAT(表格1[[#This Row],[Series NO]],"_",SUBSTITUTE(J$1,"REV.","")),版本控制!$F:$F,版本控制!$C:$C,,0),"")</f>
        <v/>
      </c>
      <c r="K613" s="3" t="str" cm="1">
        <f t="array" ref="K613">INDEX(F$1:J$1,1,MATCH(1,1/($F613:J613&lt;&gt;"")))</f>
        <v>REV.2</v>
      </c>
      <c r="L613" s="3" t="str" cm="1">
        <f t="array" ref="L613">LOOKUP(2,1/($F613:J613&lt;&gt;""),$F613:J613)</f>
        <v>06/17/'25</v>
      </c>
      <c r="M613" s="3"/>
      <c r="N613" s="3" t="s">
        <v>32</v>
      </c>
      <c r="O613" s="28"/>
      <c r="P613" s="15"/>
      <c r="Q613" s="22" cm="1">
        <f t="array" ref="Q613">_xlfn.XLOOKUP(INDEX(_xlfn.TEXTSPLIT(表格1[[#This Row],[LINE   NUMBER]],"-"),1),'DN轉換表(必要)'!B:B,'DN轉換表(必要)'!C:C,,0)</f>
        <v>1.5</v>
      </c>
      <c r="R613" s="22" t="str" cm="1">
        <f t="array" ref="R613">IF(IFERROR(MATCH(INDEX(_xlfn.TEXTSPLIT(表格1[[#This Row],[LINE   NUMBER]],"-"),2),介質清單!I:I,0)&gt;=1,FALSE),"Trim",INDEX(_xlfn.TEXTSPLIT(表格1[[#This Row],[LINE   NUMBER]],"-"),2))</f>
        <v>Trim</v>
      </c>
      <c r="S613" s="22" t="str" cm="1">
        <f t="array" ref="S61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TZT-R1102C</v>
      </c>
      <c r="T613" s="22" t="str" cm="1">
        <f t="array" ref="T613">IF(LEN(INDEX(_xlfn.TEXTSPLIT(表格1[[#This Row],[LINE   NUMBER]],"-"),4))=4,INDEX(_xlfn.TEXTSPLIT(表格1[[#This Row],[LINE   NUMBER]],"-"),4),IF(LEN(MID(E613,FIND("AA",E613,1),4))=4,MID(E613,FIND("AA",E613,1),4),"Wrong"))</f>
        <v>AA1B</v>
      </c>
      <c r="U613" s="22" t="str" cm="1">
        <f t="array" ref="U61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13" s="22" t="str">
        <f>_xlfn.XLOOKUP(表格1[[#This Row],[級數]],管道等级索引表!B:B,管道等级索引表!G:G,,0)</f>
        <v>A106 Gr.B
API 5L Gr.B
SAWH</v>
      </c>
      <c r="W613" s="22" t="s">
        <v>5</v>
      </c>
      <c r="X613" s="23"/>
      <c r="Y613" s="22"/>
      <c r="Z613" s="22" t="str">
        <f>_xlfn.CONCAT(表格1[[#This Row],[系統]],"-",表格1[[#This Row],[編號]])</f>
        <v>Trim-TZT-R1102C</v>
      </c>
      <c r="AA613" s="22"/>
      <c r="AB613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1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13" s="24" t="str">
        <f>IFERROR(_xlfn.XLOOKUP(表格1[[#This Row],[Line_No]],管道特性一覽表!A:A,管道特性一覽表!P:P,,0),"")</f>
        <v/>
      </c>
      <c r="AE613" s="24" t="str" cm="1">
        <f t="array" ref="AE613">_xlfn.IFNA(_xlfn.XLOOKUP(表格1[[#This Row],[Series NO]],'依TP NO.篩選'!A:A,'依TP NO.篩選'!R:R,,0),_xlfn.XLOOKUP(VALUE(表格1[[#This Row],[Series NO]]),VALUE('依TP NO.篩選'!A:A),'依TP NO.篩選'!R:R,,0))</f>
        <v>FG-01</v>
      </c>
      <c r="AF613" s="24" t="str">
        <f>_xlfn.XLOOKUP(表格1[[#This Row],[系統]],介質清單!A:A,介質清單!B:B,,0)</f>
        <v>Trim</v>
      </c>
      <c r="AG613" s="25" t="str">
        <f>IFERROR(_xlfn.XLOOKUP(表格1[[#This Row],[Line_No]],管道特性一覽表!A:A,管道特性一覽表!R:R,,0),"")</f>
        <v/>
      </c>
      <c r="AH613" s="22"/>
      <c r="AI613" s="24"/>
      <c r="AJ61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13" s="2" t="str" cm="1">
        <f t="array" ref="AK613">IFERROR(_xlfn.TEXTJOIN("-",TRUE,INDEX(_xlfn.TEXTSPLIT(B613,"-"),1),INDEX(_xlfn.TEXTSPLIT(B613,"-"),2),INDEX(_xlfn.TEXTSPLIT(B613,"-"),4),INDEX(_xlfn.TEXTSPLIT(B613,"-"),5)),_xlfn.TEXTJOIN("-",TRUE,_xlfn.XLOOKUP(VALUE(INDEX(_xlfn.TEXTSPLIT(B613,"-"),4)),'DN轉換表(必要)'!A:A,'DN轉換表(必要)'!B:B,,0),INDEX(_xlfn.TEXTSPLIT(B613,"-"),1),INDEX(_xlfn.TEXTSPLIT(B613,"-"),2),INDEX(_xlfn.TEXTSPLIT(B613,"-"),3),INDEX(_xlfn.TEXTSPLIT(B613,"-"),4),INDEX(_xlfn.TEXTSPLIT(B613,"-"),5)))</f>
        <v>TZT-R1102C-AA1B-NA</v>
      </c>
      <c r="AL613" s="2" t="str">
        <f>IF(ISNUMBER(IFERROR(_xlfn.XLOOKUP(表格1[[#This Row],[Line_No]],'TEMP VALUE'!A:A,'DRAWING LIST'!A:A,,0),"")),"v","")</f>
        <v/>
      </c>
      <c r="AM613" s="2" t="str">
        <f>_xlfn.XLOOKUP(表格1[[#This Row],[Series NO]], 版本控制!$A:$A, 版本控制!$E:$E, , 0, -1)</f>
        <v>啟用</v>
      </c>
    </row>
    <row r="614" spans="1:39" hidden="1">
      <c r="A614" s="18">
        <f>'圖號清單-114.04.25'!A614</f>
        <v>610</v>
      </c>
      <c r="B614" s="14" t="str">
        <f>_xlfn.XLOOKUP(表格1[[#This Row],[Series NO]],'圖號清單-114.04.25'!A:A,'圖號清單-114.04.25'!B:B,,0)</f>
        <v>TZT-R1403A-40-AA1E-NA</v>
      </c>
      <c r="C614" s="3" t="str">
        <f>COUNTIF($AK$2:AK614, AK614) &amp; "/" &amp; COUNTIF($AK$2:$AK$3003, AK614)</f>
        <v>1/1</v>
      </c>
      <c r="D614" s="3" t="str">
        <f t="shared" si="25"/>
        <v>TZT-R1403A-40-AA1E-NA</v>
      </c>
      <c r="E614" s="14" t="str" cm="1">
        <f t="array" ref="E614">IFERROR(_xlfn.TEXTJOIN("-",TRUE,_xlfn.XLOOKUP(VALUE(INDEX(_xlfn.TEXTSPLIT(B614,"-"),3)),'DN轉換表(必要)'!A:A,'DN轉換表(必要)'!B:B,,0),INDEX(_xlfn.TEXTSPLIT(B614,"-"),1),INDEX(_xlfn.TEXTSPLIT(B614,"-"),2),INDEX(_xlfn.TEXTSPLIT(B614,"-"),4),INDEX(_xlfn.TEXTSPLIT(B614,"-"),5)),_xlfn.TEXTJOIN("-",TRUE,_xlfn.XLOOKUP(VALUE(INDEX(_xlfn.TEXTSPLIT(B614,"-"),4)),'DN轉換表(必要)'!A:A,'DN轉換表(必要)'!B:B,,0),INDEX(_xlfn.TEXTSPLIT(B614,"-"),1),INDEX(_xlfn.TEXTSPLIT(B614,"-"),2),INDEX(_xlfn.TEXTSPLIT(B614,"-"),3),INDEX(_xlfn.TEXTSPLIT(B614,"-"),4),INDEX(_xlfn.TEXTSPLIT(B614,"-"),5)))</f>
        <v>1 1/2"-TZT-R1403A-AA1E-NA</v>
      </c>
      <c r="F614" s="3" t="str">
        <f>IFERROR(_xlfn.XLOOKUP(_xlfn.CONCAT(表格1[[#This Row],[Series NO]],"_",SUBSTITUTE(F$1,"REV.","")),版本控制!$F:$F,版本控制!$C:$C,,0),"")</f>
        <v>04/22/'25</v>
      </c>
      <c r="G614" s="3" t="str">
        <f>IFERROR(_xlfn.XLOOKUP(_xlfn.CONCAT(表格1[[#This Row],[Series NO]],"_",SUBSTITUTE(G$1,"REV.","")),版本控制!$F:$F,版本控制!$C:$C,,0),"")</f>
        <v/>
      </c>
      <c r="H614" s="3" t="str">
        <f>IFERROR(_xlfn.XLOOKUP(_xlfn.CONCAT(表格1[[#This Row],[Series NO]],"_",SUBSTITUTE(H$1,"REV.","")),版本控制!$F:$F,版本控制!$C:$C,,0),"")</f>
        <v/>
      </c>
      <c r="I614" s="3" t="str">
        <f>IFERROR(_xlfn.XLOOKUP(_xlfn.CONCAT(表格1[[#This Row],[Series NO]],"_",SUBSTITUTE(I$1,"REV.","")),版本控制!$F:$F,版本控制!$C:$C,,0),"")</f>
        <v/>
      </c>
      <c r="J614" s="3" t="str">
        <f>IFERROR(_xlfn.XLOOKUP(_xlfn.CONCAT(表格1[[#This Row],[Series NO]],"_",SUBSTITUTE(J$1,"REV.","")),版本控制!$F:$F,版本控制!$C:$C,,0),"")</f>
        <v/>
      </c>
      <c r="K614" s="3" t="str" cm="1">
        <f t="array" ref="K614">INDEX(F$1:J$1,1,MATCH(1,1/($F614:J614&lt;&gt;"")))</f>
        <v>REV.1</v>
      </c>
      <c r="L614" s="3" t="str" cm="1">
        <f t="array" ref="L614">LOOKUP(2,1/($F614:J614&lt;&gt;""),$F614:J614)</f>
        <v>04/22/'25</v>
      </c>
      <c r="M614" s="3"/>
      <c r="N614" s="3" t="s">
        <v>33</v>
      </c>
      <c r="O614" s="28"/>
      <c r="P614" s="15"/>
      <c r="Q614" s="22" cm="1">
        <f t="array" ref="Q614">_xlfn.XLOOKUP(INDEX(_xlfn.TEXTSPLIT(表格1[[#This Row],[LINE   NUMBER]],"-"),1),'DN轉換表(必要)'!B:B,'DN轉換表(必要)'!C:C,,0)</f>
        <v>1.5</v>
      </c>
      <c r="R614" s="22" t="str" cm="1">
        <f t="array" ref="R614">IF(IFERROR(MATCH(INDEX(_xlfn.TEXTSPLIT(表格1[[#This Row],[LINE   NUMBER]],"-"),2),介質清單!I:I,0)&gt;=1,FALSE),"Trim",INDEX(_xlfn.TEXTSPLIT(表格1[[#This Row],[LINE   NUMBER]],"-"),2))</f>
        <v>Trim</v>
      </c>
      <c r="S614" s="22" t="str" cm="1">
        <f t="array" ref="S61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TZT-R1403A</v>
      </c>
      <c r="T614" s="22" t="str" cm="1">
        <f t="array" ref="T614">IF(LEN(INDEX(_xlfn.TEXTSPLIT(表格1[[#This Row],[LINE   NUMBER]],"-"),4))=4,INDEX(_xlfn.TEXTSPLIT(表格1[[#This Row],[LINE   NUMBER]],"-"),4),IF(LEN(MID(E614,FIND("AA",E614,1),4))=4,MID(E614,FIND("AA",E614,1),4),"Wrong"))</f>
        <v>AA1E</v>
      </c>
      <c r="U614" s="22" t="str" cm="1">
        <f t="array" ref="U61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14" s="22" t="str">
        <f>_xlfn.XLOOKUP(表格1[[#This Row],[級數]],管道等级索引表!B:B,管道等级索引表!G:G,,0)</f>
        <v>TP304</v>
      </c>
      <c r="W614" s="22" t="s">
        <v>5</v>
      </c>
      <c r="X614" s="23"/>
      <c r="Y614" s="22"/>
      <c r="Z614" s="22" t="str">
        <f>_xlfn.CONCAT(表格1[[#This Row],[系統]],"-",表格1[[#This Row],[編號]])</f>
        <v>Trim-TZT-R1403A</v>
      </c>
      <c r="AA614" s="22"/>
      <c r="AB614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1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14" s="24" t="str">
        <f>IFERROR(_xlfn.XLOOKUP(表格1[[#This Row],[Line_No]],管道特性一覽表!A:A,管道特性一覽表!P:P,,0),"")</f>
        <v/>
      </c>
      <c r="AE614" s="24" t="str" cm="1">
        <f t="array" ref="AE614">_xlfn.IFNA(_xlfn.XLOOKUP(表格1[[#This Row],[Series NO]],'依TP NO.篩選'!A:A,'依TP NO.篩選'!R:R,,0),_xlfn.XLOOKUP(VALUE(表格1[[#This Row],[Series NO]]),VALUE('依TP NO.篩選'!A:A),'依TP NO.篩選'!R:R,,0))</f>
        <v>R141R1-Trim</v>
      </c>
      <c r="AF614" s="24" t="str">
        <f>_xlfn.XLOOKUP(表格1[[#This Row],[系統]],介質清單!A:A,介質清單!B:B,,0)</f>
        <v>Trim</v>
      </c>
      <c r="AG614" s="25" t="str">
        <f>IFERROR(_xlfn.XLOOKUP(表格1[[#This Row],[Line_No]],管道特性一覽表!A:A,管道特性一覽表!R:R,,0),"")</f>
        <v/>
      </c>
      <c r="AH614" s="22"/>
      <c r="AI614" s="24"/>
      <c r="AJ61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14" s="2" t="str" cm="1">
        <f t="array" ref="AK614">IFERROR(_xlfn.TEXTJOIN("-",TRUE,INDEX(_xlfn.TEXTSPLIT(B614,"-"),1),INDEX(_xlfn.TEXTSPLIT(B614,"-"),2),INDEX(_xlfn.TEXTSPLIT(B614,"-"),4),INDEX(_xlfn.TEXTSPLIT(B614,"-"),5)),_xlfn.TEXTJOIN("-",TRUE,_xlfn.XLOOKUP(VALUE(INDEX(_xlfn.TEXTSPLIT(B614,"-"),4)),'DN轉換表(必要)'!A:A,'DN轉換表(必要)'!B:B,,0),INDEX(_xlfn.TEXTSPLIT(B614,"-"),1),INDEX(_xlfn.TEXTSPLIT(B614,"-"),2),INDEX(_xlfn.TEXTSPLIT(B614,"-"),3),INDEX(_xlfn.TEXTSPLIT(B614,"-"),4),INDEX(_xlfn.TEXTSPLIT(B614,"-"),5)))</f>
        <v>TZT-R1403A-AA1E-NA</v>
      </c>
      <c r="AL614" s="2" t="str">
        <f>IF(ISNUMBER(IFERROR(_xlfn.XLOOKUP(表格1[[#This Row],[Line_No]],'TEMP VALUE'!A:A,'DRAWING LIST'!A:A,,0),"")),"v","")</f>
        <v/>
      </c>
      <c r="AM614" s="2" t="str">
        <f>_xlfn.XLOOKUP(表格1[[#This Row],[Series NO]], 版本控制!$A:$A, 版本控制!$E:$E, , 0, -1)</f>
        <v>啟用</v>
      </c>
    </row>
    <row r="615" spans="1:39" hidden="1">
      <c r="A615" s="18">
        <f>'圖號清單-114.04.25'!A615</f>
        <v>611</v>
      </c>
      <c r="B615" s="14" t="str">
        <f>_xlfn.XLOOKUP(表格1[[#This Row],[Series NO]],'圖號清單-114.04.25'!A:A,'圖號清單-114.04.25'!B:B,,0)</f>
        <v>TZT-R1403B-40-AA1E-NA</v>
      </c>
      <c r="C615" s="3" t="str">
        <f>COUNTIF($AK$2:AK615, AK615) &amp; "/" &amp; COUNTIF($AK$2:$AK$3003, AK615)</f>
        <v>1/1</v>
      </c>
      <c r="D615" s="3" t="str">
        <f t="shared" si="25"/>
        <v>TZT-R1403B-40-AA1E-NA</v>
      </c>
      <c r="E615" s="14" t="str" cm="1">
        <f t="array" ref="E615">IFERROR(_xlfn.TEXTJOIN("-",TRUE,_xlfn.XLOOKUP(VALUE(INDEX(_xlfn.TEXTSPLIT(B615,"-"),3)),'DN轉換表(必要)'!A:A,'DN轉換表(必要)'!B:B,,0),INDEX(_xlfn.TEXTSPLIT(B615,"-"),1),INDEX(_xlfn.TEXTSPLIT(B615,"-"),2),INDEX(_xlfn.TEXTSPLIT(B615,"-"),4),INDEX(_xlfn.TEXTSPLIT(B615,"-"),5)),_xlfn.TEXTJOIN("-",TRUE,_xlfn.XLOOKUP(VALUE(INDEX(_xlfn.TEXTSPLIT(B615,"-"),4)),'DN轉換表(必要)'!A:A,'DN轉換表(必要)'!B:B,,0),INDEX(_xlfn.TEXTSPLIT(B615,"-"),1),INDEX(_xlfn.TEXTSPLIT(B615,"-"),2),INDEX(_xlfn.TEXTSPLIT(B615,"-"),3),INDEX(_xlfn.TEXTSPLIT(B615,"-"),4),INDEX(_xlfn.TEXTSPLIT(B615,"-"),5)))</f>
        <v>1 1/2"-TZT-R1403B-AA1E-NA</v>
      </c>
      <c r="F615" s="3" t="str">
        <f>IFERROR(_xlfn.XLOOKUP(_xlfn.CONCAT(表格1[[#This Row],[Series NO]],"_",SUBSTITUTE(F$1,"REV.","")),版本控制!$F:$F,版本控制!$C:$C,,0),"")</f>
        <v>04/22/'25</v>
      </c>
      <c r="G615" s="3" t="str">
        <f>IFERROR(_xlfn.XLOOKUP(_xlfn.CONCAT(表格1[[#This Row],[Series NO]],"_",SUBSTITUTE(G$1,"REV.","")),版本控制!$F:$F,版本控制!$C:$C,,0),"")</f>
        <v/>
      </c>
      <c r="H615" s="3" t="str">
        <f>IFERROR(_xlfn.XLOOKUP(_xlfn.CONCAT(表格1[[#This Row],[Series NO]],"_",SUBSTITUTE(H$1,"REV.","")),版本控制!$F:$F,版本控制!$C:$C,,0),"")</f>
        <v/>
      </c>
      <c r="I615" s="3" t="str">
        <f>IFERROR(_xlfn.XLOOKUP(_xlfn.CONCAT(表格1[[#This Row],[Series NO]],"_",SUBSTITUTE(I$1,"REV.","")),版本控制!$F:$F,版本控制!$C:$C,,0),"")</f>
        <v/>
      </c>
      <c r="J615" s="3" t="str">
        <f>IFERROR(_xlfn.XLOOKUP(_xlfn.CONCAT(表格1[[#This Row],[Series NO]],"_",SUBSTITUTE(J$1,"REV.","")),版本控制!$F:$F,版本控制!$C:$C,,0),"")</f>
        <v/>
      </c>
      <c r="K615" s="3" t="str" cm="1">
        <f t="array" ref="K615">INDEX(F$1:J$1,1,MATCH(1,1/($F615:J615&lt;&gt;"")))</f>
        <v>REV.1</v>
      </c>
      <c r="L615" s="3" t="str" cm="1">
        <f t="array" ref="L615">LOOKUP(2,1/($F615:J615&lt;&gt;""),$F615:J615)</f>
        <v>04/22/'25</v>
      </c>
      <c r="M615" s="3"/>
      <c r="N615" s="3" t="s">
        <v>34</v>
      </c>
      <c r="O615" s="28"/>
      <c r="P615" s="15"/>
      <c r="Q615" s="22" cm="1">
        <f t="array" ref="Q615">_xlfn.XLOOKUP(INDEX(_xlfn.TEXTSPLIT(表格1[[#This Row],[LINE   NUMBER]],"-"),1),'DN轉換表(必要)'!B:B,'DN轉換表(必要)'!C:C,,0)</f>
        <v>1.5</v>
      </c>
      <c r="R615" s="22" t="str" cm="1">
        <f t="array" ref="R615">IF(IFERROR(MATCH(INDEX(_xlfn.TEXTSPLIT(表格1[[#This Row],[LINE   NUMBER]],"-"),2),介質清單!I:I,0)&gt;=1,FALSE),"Trim",INDEX(_xlfn.TEXTSPLIT(表格1[[#This Row],[LINE   NUMBER]],"-"),2))</f>
        <v>Trim</v>
      </c>
      <c r="S615" s="22" t="str" cm="1">
        <f t="array" ref="S61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TZT-R1403B</v>
      </c>
      <c r="T615" s="22" t="str" cm="1">
        <f t="array" ref="T615">IF(LEN(INDEX(_xlfn.TEXTSPLIT(表格1[[#This Row],[LINE   NUMBER]],"-"),4))=4,INDEX(_xlfn.TEXTSPLIT(表格1[[#This Row],[LINE   NUMBER]],"-"),4),IF(LEN(MID(E615,FIND("AA",E615,1),4))=4,MID(E615,FIND("AA",E615,1),4),"Wrong"))</f>
        <v>AA1E</v>
      </c>
      <c r="U615" s="22" t="str" cm="1">
        <f t="array" ref="U61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15" s="22" t="str">
        <f>_xlfn.XLOOKUP(表格1[[#This Row],[級數]],管道等级索引表!B:B,管道等级索引表!G:G,,0)</f>
        <v>TP304</v>
      </c>
      <c r="W615" s="22" t="s">
        <v>5</v>
      </c>
      <c r="X615" s="23"/>
      <c r="Y615" s="22"/>
      <c r="Z615" s="22" t="str">
        <f>_xlfn.CONCAT(表格1[[#This Row],[系統]],"-",表格1[[#This Row],[編號]])</f>
        <v>Trim-TZT-R1403B</v>
      </c>
      <c r="AA615" s="22"/>
      <c r="AB61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1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15" s="24" t="str">
        <f>IFERROR(_xlfn.XLOOKUP(表格1[[#This Row],[Line_No]],管道特性一覽表!A:A,管道特性一覽表!P:P,,0),"")</f>
        <v/>
      </c>
      <c r="AE615" s="24" t="str" cm="1">
        <f t="array" ref="AE615">_xlfn.IFNA(_xlfn.XLOOKUP(表格1[[#This Row],[Series NO]],'依TP NO.篩選'!A:A,'依TP NO.篩選'!R:R,,0),_xlfn.XLOOKUP(VALUE(表格1[[#This Row],[Series NO]]),VALUE('依TP NO.篩選'!A:A),'依TP NO.篩選'!R:R,,0))</f>
        <v>R141R1-Trim</v>
      </c>
      <c r="AF615" s="24" t="str">
        <f>_xlfn.XLOOKUP(表格1[[#This Row],[系統]],介質清單!A:A,介質清單!B:B,,0)</f>
        <v>Trim</v>
      </c>
      <c r="AG615" s="25" t="str">
        <f>IFERROR(_xlfn.XLOOKUP(表格1[[#This Row],[Line_No]],管道特性一覽表!A:A,管道特性一覽表!R:R,,0),"")</f>
        <v/>
      </c>
      <c r="AH615" s="22"/>
      <c r="AI615" s="24"/>
      <c r="AJ61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15" s="2" t="str" cm="1">
        <f t="array" ref="AK615">IFERROR(_xlfn.TEXTJOIN("-",TRUE,INDEX(_xlfn.TEXTSPLIT(B615,"-"),1),INDEX(_xlfn.TEXTSPLIT(B615,"-"),2),INDEX(_xlfn.TEXTSPLIT(B615,"-"),4),INDEX(_xlfn.TEXTSPLIT(B615,"-"),5)),_xlfn.TEXTJOIN("-",TRUE,_xlfn.XLOOKUP(VALUE(INDEX(_xlfn.TEXTSPLIT(B615,"-"),4)),'DN轉換表(必要)'!A:A,'DN轉換表(必要)'!B:B,,0),INDEX(_xlfn.TEXTSPLIT(B615,"-"),1),INDEX(_xlfn.TEXTSPLIT(B615,"-"),2),INDEX(_xlfn.TEXTSPLIT(B615,"-"),3),INDEX(_xlfn.TEXTSPLIT(B615,"-"),4),INDEX(_xlfn.TEXTSPLIT(B615,"-"),5)))</f>
        <v>TZT-R1403B-AA1E-NA</v>
      </c>
      <c r="AL615" s="2" t="str">
        <f>IF(ISNUMBER(IFERROR(_xlfn.XLOOKUP(表格1[[#This Row],[Line_No]],'TEMP VALUE'!A:A,'DRAWING LIST'!A:A,,0),"")),"v","")</f>
        <v/>
      </c>
      <c r="AM615" s="2" t="str">
        <f>_xlfn.XLOOKUP(表格1[[#This Row],[Series NO]], 版本控制!$A:$A, 版本控制!$E:$E, , 0, -1)</f>
        <v>啟用</v>
      </c>
    </row>
    <row r="616" spans="1:39" hidden="1">
      <c r="A616" s="18">
        <f>'圖號清單-114.04.25'!A616</f>
        <v>612</v>
      </c>
      <c r="B616" s="14" t="str">
        <f>_xlfn.XLOOKUP(表格1[[#This Row],[Series NO]],'圖號清單-114.04.25'!A:A,'圖號清單-114.04.25'!B:B,,0)</f>
        <v>TZT-R1403C-40-AA1E-NA</v>
      </c>
      <c r="C616" s="3" t="str">
        <f>COUNTIF($AK$2:AK616, AK616) &amp; "/" &amp; COUNTIF($AK$2:$AK$3003, AK616)</f>
        <v>1/1</v>
      </c>
      <c r="D616" s="3" t="str">
        <f t="shared" si="25"/>
        <v>TZT-R1403C-40-AA1E-NA</v>
      </c>
      <c r="E616" s="14" t="str" cm="1">
        <f t="array" ref="E616">IFERROR(_xlfn.TEXTJOIN("-",TRUE,_xlfn.XLOOKUP(VALUE(INDEX(_xlfn.TEXTSPLIT(B616,"-"),3)),'DN轉換表(必要)'!A:A,'DN轉換表(必要)'!B:B,,0),INDEX(_xlfn.TEXTSPLIT(B616,"-"),1),INDEX(_xlfn.TEXTSPLIT(B616,"-"),2),INDEX(_xlfn.TEXTSPLIT(B616,"-"),4),INDEX(_xlfn.TEXTSPLIT(B616,"-"),5)),_xlfn.TEXTJOIN("-",TRUE,_xlfn.XLOOKUP(VALUE(INDEX(_xlfn.TEXTSPLIT(B616,"-"),4)),'DN轉換表(必要)'!A:A,'DN轉換表(必要)'!B:B,,0),INDEX(_xlfn.TEXTSPLIT(B616,"-"),1),INDEX(_xlfn.TEXTSPLIT(B616,"-"),2),INDEX(_xlfn.TEXTSPLIT(B616,"-"),3),INDEX(_xlfn.TEXTSPLIT(B616,"-"),4),INDEX(_xlfn.TEXTSPLIT(B616,"-"),5)))</f>
        <v>1 1/2"-TZT-R1403C-AA1E-NA</v>
      </c>
      <c r="F616" s="3" t="str">
        <f>IFERROR(_xlfn.XLOOKUP(_xlfn.CONCAT(表格1[[#This Row],[Series NO]],"_",SUBSTITUTE(F$1,"REV.","")),版本控制!$F:$F,版本控制!$C:$C,,0),"")</f>
        <v>04/22/'25</v>
      </c>
      <c r="G616" s="3" t="str">
        <f>IFERROR(_xlfn.XLOOKUP(_xlfn.CONCAT(表格1[[#This Row],[Series NO]],"_",SUBSTITUTE(G$1,"REV.","")),版本控制!$F:$F,版本控制!$C:$C,,0),"")</f>
        <v/>
      </c>
      <c r="H616" s="3" t="str">
        <f>IFERROR(_xlfn.XLOOKUP(_xlfn.CONCAT(表格1[[#This Row],[Series NO]],"_",SUBSTITUTE(H$1,"REV.","")),版本控制!$F:$F,版本控制!$C:$C,,0),"")</f>
        <v/>
      </c>
      <c r="I616" s="3" t="str">
        <f>IFERROR(_xlfn.XLOOKUP(_xlfn.CONCAT(表格1[[#This Row],[Series NO]],"_",SUBSTITUTE(I$1,"REV.","")),版本控制!$F:$F,版本控制!$C:$C,,0),"")</f>
        <v/>
      </c>
      <c r="J616" s="3" t="str">
        <f>IFERROR(_xlfn.XLOOKUP(_xlfn.CONCAT(表格1[[#This Row],[Series NO]],"_",SUBSTITUTE(J$1,"REV.","")),版本控制!$F:$F,版本控制!$C:$C,,0),"")</f>
        <v/>
      </c>
      <c r="K616" s="3" t="str" cm="1">
        <f t="array" ref="K616">INDEX(F$1:J$1,1,MATCH(1,1/($F616:J616&lt;&gt;"")))</f>
        <v>REV.1</v>
      </c>
      <c r="L616" s="3" t="str" cm="1">
        <f t="array" ref="L616">LOOKUP(2,1/($F616:J616&lt;&gt;""),$F616:J616)</f>
        <v>04/22/'25</v>
      </c>
      <c r="M616" s="3"/>
      <c r="N616" s="3" t="s">
        <v>35</v>
      </c>
      <c r="O616" s="28"/>
      <c r="P616" s="15"/>
      <c r="Q616" s="22" cm="1">
        <f t="array" ref="Q616">_xlfn.XLOOKUP(INDEX(_xlfn.TEXTSPLIT(表格1[[#This Row],[LINE   NUMBER]],"-"),1),'DN轉換表(必要)'!B:B,'DN轉換表(必要)'!C:C,,0)</f>
        <v>1.5</v>
      </c>
      <c r="R616" s="22" t="str" cm="1">
        <f t="array" ref="R616">IF(IFERROR(MATCH(INDEX(_xlfn.TEXTSPLIT(表格1[[#This Row],[LINE   NUMBER]],"-"),2),介質清單!I:I,0)&gt;=1,FALSE),"Trim",INDEX(_xlfn.TEXTSPLIT(表格1[[#This Row],[LINE   NUMBER]],"-"),2))</f>
        <v>Trim</v>
      </c>
      <c r="S616" s="22" t="str" cm="1">
        <f t="array" ref="S61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TZT-R1403C</v>
      </c>
      <c r="T616" s="22" t="str" cm="1">
        <f t="array" ref="T616">IF(LEN(INDEX(_xlfn.TEXTSPLIT(表格1[[#This Row],[LINE   NUMBER]],"-"),4))=4,INDEX(_xlfn.TEXTSPLIT(表格1[[#This Row],[LINE   NUMBER]],"-"),4),IF(LEN(MID(E616,FIND("AA",E616,1),4))=4,MID(E616,FIND("AA",E616,1),4),"Wrong"))</f>
        <v>AA1E</v>
      </c>
      <c r="U616" s="22" t="str" cm="1">
        <f t="array" ref="U61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16" s="22" t="str">
        <f>_xlfn.XLOOKUP(表格1[[#This Row],[級數]],管道等级索引表!B:B,管道等级索引表!G:G,,0)</f>
        <v>TP304</v>
      </c>
      <c r="W616" s="22" t="s">
        <v>5</v>
      </c>
      <c r="X616" s="23"/>
      <c r="Y616" s="22"/>
      <c r="Z616" s="22" t="str">
        <f>_xlfn.CONCAT(表格1[[#This Row],[系統]],"-",表格1[[#This Row],[編號]])</f>
        <v>Trim-TZT-R1403C</v>
      </c>
      <c r="AA616" s="22"/>
      <c r="AB616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1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16" s="24" t="str">
        <f>IFERROR(_xlfn.XLOOKUP(表格1[[#This Row],[Line_No]],管道特性一覽表!A:A,管道特性一覽表!P:P,,0),"")</f>
        <v/>
      </c>
      <c r="AE616" s="24" t="str" cm="1">
        <f t="array" ref="AE616">_xlfn.IFNA(_xlfn.XLOOKUP(表格1[[#This Row],[Series NO]],'依TP NO.篩選'!A:A,'依TP NO.篩選'!R:R,,0),_xlfn.XLOOKUP(VALUE(表格1[[#This Row],[Series NO]]),VALUE('依TP NO.篩選'!A:A),'依TP NO.篩選'!R:R,,0))</f>
        <v>R141R1-Trim</v>
      </c>
      <c r="AF616" s="24" t="str">
        <f>_xlfn.XLOOKUP(表格1[[#This Row],[系統]],介質清單!A:A,介質清單!B:B,,0)</f>
        <v>Trim</v>
      </c>
      <c r="AG616" s="25" t="str">
        <f>IFERROR(_xlfn.XLOOKUP(表格1[[#This Row],[Line_No]],管道特性一覽表!A:A,管道特性一覽表!R:R,,0),"")</f>
        <v/>
      </c>
      <c r="AH616" s="22"/>
      <c r="AI616" s="24"/>
      <c r="AJ61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16" s="2" t="str" cm="1">
        <f t="array" ref="AK616">IFERROR(_xlfn.TEXTJOIN("-",TRUE,INDEX(_xlfn.TEXTSPLIT(B616,"-"),1),INDEX(_xlfn.TEXTSPLIT(B616,"-"),2),INDEX(_xlfn.TEXTSPLIT(B616,"-"),4),INDEX(_xlfn.TEXTSPLIT(B616,"-"),5)),_xlfn.TEXTJOIN("-",TRUE,_xlfn.XLOOKUP(VALUE(INDEX(_xlfn.TEXTSPLIT(B616,"-"),4)),'DN轉換表(必要)'!A:A,'DN轉換表(必要)'!B:B,,0),INDEX(_xlfn.TEXTSPLIT(B616,"-"),1),INDEX(_xlfn.TEXTSPLIT(B616,"-"),2),INDEX(_xlfn.TEXTSPLIT(B616,"-"),3),INDEX(_xlfn.TEXTSPLIT(B616,"-"),4),INDEX(_xlfn.TEXTSPLIT(B616,"-"),5)))</f>
        <v>TZT-R1403C-AA1E-NA</v>
      </c>
      <c r="AL616" s="2" t="str">
        <f>IF(ISNUMBER(IFERROR(_xlfn.XLOOKUP(表格1[[#This Row],[Line_No]],'TEMP VALUE'!A:A,'DRAWING LIST'!A:A,,0),"")),"v","")</f>
        <v/>
      </c>
      <c r="AM616" s="2" t="str">
        <f>_xlfn.XLOOKUP(表格1[[#This Row],[Series NO]], 版本控制!$A:$A, 版本控制!$E:$E, , 0, -1)</f>
        <v>啟用</v>
      </c>
    </row>
    <row r="617" spans="1:39" hidden="1">
      <c r="A617" s="18">
        <f>'圖號清單-114.04.25'!A617</f>
        <v>613</v>
      </c>
      <c r="B617" s="14" t="str">
        <f>_xlfn.XLOOKUP(表格1[[#This Row],[Series NO]],'圖號清單-114.04.25'!A:A,'圖號清單-114.04.25'!B:B,,0)</f>
        <v>VT-1302-50-AA1E-NA</v>
      </c>
      <c r="C617" s="3" t="str">
        <f>COUNTIF($AK$2:AK617, AK617) &amp; "/" &amp; COUNTIF($AK$2:$AK$3003, AK617)</f>
        <v>1/1</v>
      </c>
      <c r="D617" s="3" t="str">
        <f t="shared" si="25"/>
        <v>VT-1302-50-AA1E-NA</v>
      </c>
      <c r="E617" s="14" t="str" cm="1">
        <f t="array" ref="E617">IFERROR(_xlfn.TEXTJOIN("-",TRUE,_xlfn.XLOOKUP(VALUE(INDEX(_xlfn.TEXTSPLIT(B617,"-"),3)),'DN轉換表(必要)'!A:A,'DN轉換表(必要)'!B:B,,0),INDEX(_xlfn.TEXTSPLIT(B617,"-"),1),INDEX(_xlfn.TEXTSPLIT(B617,"-"),2),INDEX(_xlfn.TEXTSPLIT(B617,"-"),4),INDEX(_xlfn.TEXTSPLIT(B617,"-"),5)),_xlfn.TEXTJOIN("-",TRUE,_xlfn.XLOOKUP(VALUE(INDEX(_xlfn.TEXTSPLIT(B617,"-"),4)),'DN轉換表(必要)'!A:A,'DN轉換表(必要)'!B:B,,0),INDEX(_xlfn.TEXTSPLIT(B617,"-"),1),INDEX(_xlfn.TEXTSPLIT(B617,"-"),2),INDEX(_xlfn.TEXTSPLIT(B617,"-"),3),INDEX(_xlfn.TEXTSPLIT(B617,"-"),4),INDEX(_xlfn.TEXTSPLIT(B617,"-"),5)))</f>
        <v>2"-VT-1302-AA1E-NA</v>
      </c>
      <c r="F617" s="3" t="str">
        <f>IFERROR(_xlfn.XLOOKUP(_xlfn.CONCAT(表格1[[#This Row],[Series NO]],"_",SUBSTITUTE(F$1,"REV.","")),版本控制!$F:$F,版本控制!$C:$C,,0),"")</f>
        <v>04/22/'25</v>
      </c>
      <c r="G617" s="3" t="str">
        <f>IFERROR(_xlfn.XLOOKUP(_xlfn.CONCAT(表格1[[#This Row],[Series NO]],"_",SUBSTITUTE(G$1,"REV.","")),版本控制!$F:$F,版本控制!$C:$C,,0),"")</f>
        <v/>
      </c>
      <c r="H617" s="3" t="str">
        <f>IFERROR(_xlfn.XLOOKUP(_xlfn.CONCAT(表格1[[#This Row],[Series NO]],"_",SUBSTITUTE(H$1,"REV.","")),版本控制!$F:$F,版本控制!$C:$C,,0),"")</f>
        <v/>
      </c>
      <c r="I617" s="3" t="str">
        <f>IFERROR(_xlfn.XLOOKUP(_xlfn.CONCAT(表格1[[#This Row],[Series NO]],"_",SUBSTITUTE(I$1,"REV.","")),版本控制!$F:$F,版本控制!$C:$C,,0),"")</f>
        <v/>
      </c>
      <c r="J617" s="3" t="str">
        <f>IFERROR(_xlfn.XLOOKUP(_xlfn.CONCAT(表格1[[#This Row],[Series NO]],"_",SUBSTITUTE(J$1,"REV.","")),版本控制!$F:$F,版本控制!$C:$C,,0),"")</f>
        <v/>
      </c>
      <c r="K617" s="3" t="str" cm="1">
        <f t="array" ref="K617">INDEX(F$1:J$1,1,MATCH(1,1/($F617:J617&lt;&gt;"")))</f>
        <v>REV.1</v>
      </c>
      <c r="L617" s="3" t="str" cm="1">
        <f t="array" ref="L617">LOOKUP(2,1/($F617:J617&lt;&gt;""),$F617:J617)</f>
        <v>04/22/'25</v>
      </c>
      <c r="M617" s="3"/>
      <c r="N617" s="3" t="s">
        <v>36</v>
      </c>
      <c r="O617" s="28"/>
      <c r="P617" s="15"/>
      <c r="Q617" s="22" cm="1">
        <f t="array" ref="Q617">_xlfn.XLOOKUP(INDEX(_xlfn.TEXTSPLIT(表格1[[#This Row],[LINE   NUMBER]],"-"),1),'DN轉換表(必要)'!B:B,'DN轉換表(必要)'!C:C,,0)</f>
        <v>2</v>
      </c>
      <c r="R617" s="22" t="str" cm="1">
        <f t="array" ref="R617">IF(IFERROR(MATCH(INDEX(_xlfn.TEXTSPLIT(表格1[[#This Row],[LINE   NUMBER]],"-"),2),介質清單!I:I,0)&gt;=1,FALSE),"Trim",INDEX(_xlfn.TEXTSPLIT(表格1[[#This Row],[LINE   NUMBER]],"-"),2))</f>
        <v>VT</v>
      </c>
      <c r="S617" s="22" t="str" cm="1">
        <f t="array" ref="S61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1302</v>
      </c>
      <c r="T617" s="22" t="str" cm="1">
        <f t="array" ref="T617">IF(LEN(INDEX(_xlfn.TEXTSPLIT(表格1[[#This Row],[LINE   NUMBER]],"-"),4))=4,INDEX(_xlfn.TEXTSPLIT(表格1[[#This Row],[LINE   NUMBER]],"-"),4),IF(LEN(MID(E617,FIND("AA",E617,1),4))=4,MID(E617,FIND("AA",E617,1),4),"Wrong"))</f>
        <v>AA1E</v>
      </c>
      <c r="U617" s="22" t="str" cm="1">
        <f t="array" ref="U61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17" s="22" t="str">
        <f>_xlfn.XLOOKUP(表格1[[#This Row],[級數]],管道等级索引表!B:B,管道等级索引表!G:G,,0)</f>
        <v>TP304</v>
      </c>
      <c r="W617" s="22" t="s">
        <v>5</v>
      </c>
      <c r="X617" s="23"/>
      <c r="Y617" s="22"/>
      <c r="Z617" s="22" t="str">
        <f>_xlfn.CONCAT(表格1[[#This Row],[系統]],"-",表格1[[#This Row],[編號]])</f>
        <v>VT-1302</v>
      </c>
      <c r="AA617" s="22"/>
      <c r="AB617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1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17" s="24" t="str">
        <f>IFERROR(_xlfn.XLOOKUP(表格1[[#This Row],[Line_No]],管道特性一覽表!A:A,管道特性一覽表!P:P,,0),"")</f>
        <v/>
      </c>
      <c r="AE617" s="24" t="str" cm="1">
        <f t="array" ref="AE617">_xlfn.IFNA(_xlfn.XLOOKUP(表格1[[#This Row],[Series NO]],'依TP NO.篩選'!A:A,'依TP NO.篩選'!R:R,,0),_xlfn.XLOOKUP(VALUE(表格1[[#This Row],[Series NO]]),VALUE('依TP NO.篩選'!A:A),'依TP NO.篩選'!R:R,,0))</f>
        <v>TP-038-VT</v>
      </c>
      <c r="AF617" s="24" t="str">
        <f>_xlfn.XLOOKUP(表格1[[#This Row],[系統]],介質清單!A:A,介質清單!B:B,,0)</f>
        <v>放空</v>
      </c>
      <c r="AG617" s="25" t="str">
        <f>IFERROR(_xlfn.XLOOKUP(表格1[[#This Row],[Line_No]],管道特性一覽表!A:A,管道特性一覽表!R:R,,0),"")</f>
        <v/>
      </c>
      <c r="AH617" s="22"/>
      <c r="AI617" s="24"/>
      <c r="AJ61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17" s="2" t="str" cm="1">
        <f t="array" ref="AK617">IFERROR(_xlfn.TEXTJOIN("-",TRUE,INDEX(_xlfn.TEXTSPLIT(B617,"-"),1),INDEX(_xlfn.TEXTSPLIT(B617,"-"),2),INDEX(_xlfn.TEXTSPLIT(B617,"-"),4),INDEX(_xlfn.TEXTSPLIT(B617,"-"),5)),_xlfn.TEXTJOIN("-",TRUE,_xlfn.XLOOKUP(VALUE(INDEX(_xlfn.TEXTSPLIT(B617,"-"),4)),'DN轉換表(必要)'!A:A,'DN轉換表(必要)'!B:B,,0),INDEX(_xlfn.TEXTSPLIT(B617,"-"),1),INDEX(_xlfn.TEXTSPLIT(B617,"-"),2),INDEX(_xlfn.TEXTSPLIT(B617,"-"),3),INDEX(_xlfn.TEXTSPLIT(B617,"-"),4),INDEX(_xlfn.TEXTSPLIT(B617,"-"),5)))</f>
        <v>VT-1302-AA1E-NA</v>
      </c>
      <c r="AL617" s="2" t="str">
        <f>IF(ISNUMBER(IFERROR(_xlfn.XLOOKUP(表格1[[#This Row],[Line_No]],'TEMP VALUE'!A:A,'DRAWING LIST'!A:A,,0),"")),"v","")</f>
        <v/>
      </c>
      <c r="AM617" s="2" t="str">
        <f>_xlfn.XLOOKUP(表格1[[#This Row],[Series NO]], 版本控制!$A:$A, 版本控制!$E:$E, , 0, -1)</f>
        <v>啟用</v>
      </c>
    </row>
    <row r="618" spans="1:39" hidden="1">
      <c r="A618" s="18">
        <f>'圖號清單-114.04.25'!A618</f>
        <v>614</v>
      </c>
      <c r="B618" s="14" t="str">
        <f>_xlfn.XLOOKUP(表格1[[#This Row],[Series NO]],'圖號清單-114.04.25'!A:A,'圖號清單-114.04.25'!B:B,,0)</f>
        <v>VT-1401-50-AA1E-NA</v>
      </c>
      <c r="C618" s="3" t="str">
        <f>COUNTIF($AK$2:AK618, AK618) &amp; "/" &amp; COUNTIF($AK$2:$AK$3003, AK618)</f>
        <v>1/1</v>
      </c>
      <c r="D618" s="3" t="str">
        <f t="shared" si="25"/>
        <v>VT-1401-50-AA1E-NA</v>
      </c>
      <c r="E618" s="14" t="str" cm="1">
        <f t="array" ref="E618">IFERROR(_xlfn.TEXTJOIN("-",TRUE,_xlfn.XLOOKUP(VALUE(INDEX(_xlfn.TEXTSPLIT(B618,"-"),3)),'DN轉換表(必要)'!A:A,'DN轉換表(必要)'!B:B,,0),INDEX(_xlfn.TEXTSPLIT(B618,"-"),1),INDEX(_xlfn.TEXTSPLIT(B618,"-"),2),INDEX(_xlfn.TEXTSPLIT(B618,"-"),4),INDEX(_xlfn.TEXTSPLIT(B618,"-"),5)),_xlfn.TEXTJOIN("-",TRUE,_xlfn.XLOOKUP(VALUE(INDEX(_xlfn.TEXTSPLIT(B618,"-"),4)),'DN轉換表(必要)'!A:A,'DN轉換表(必要)'!B:B,,0),INDEX(_xlfn.TEXTSPLIT(B618,"-"),1),INDEX(_xlfn.TEXTSPLIT(B618,"-"),2),INDEX(_xlfn.TEXTSPLIT(B618,"-"),3),INDEX(_xlfn.TEXTSPLIT(B618,"-"),4),INDEX(_xlfn.TEXTSPLIT(B618,"-"),5)))</f>
        <v>2"-VT-1401-AA1E-NA</v>
      </c>
      <c r="F618" s="3" t="str">
        <f>IFERROR(_xlfn.XLOOKUP(_xlfn.CONCAT(表格1[[#This Row],[Series NO]],"_",SUBSTITUTE(F$1,"REV.","")),版本控制!$F:$F,版本控制!$C:$C,,0),"")</f>
        <v>04/22/'25</v>
      </c>
      <c r="G618" s="3" t="str">
        <f>IFERROR(_xlfn.XLOOKUP(_xlfn.CONCAT(表格1[[#This Row],[Series NO]],"_",SUBSTITUTE(G$1,"REV.","")),版本控制!$F:$F,版本控制!$C:$C,,0),"")</f>
        <v/>
      </c>
      <c r="H618" s="3" t="str">
        <f>IFERROR(_xlfn.XLOOKUP(_xlfn.CONCAT(表格1[[#This Row],[Series NO]],"_",SUBSTITUTE(H$1,"REV.","")),版本控制!$F:$F,版本控制!$C:$C,,0),"")</f>
        <v/>
      </c>
      <c r="I618" s="3" t="str">
        <f>IFERROR(_xlfn.XLOOKUP(_xlfn.CONCAT(表格1[[#This Row],[Series NO]],"_",SUBSTITUTE(I$1,"REV.","")),版本控制!$F:$F,版本控制!$C:$C,,0),"")</f>
        <v/>
      </c>
      <c r="J618" s="3" t="str">
        <f>IFERROR(_xlfn.XLOOKUP(_xlfn.CONCAT(表格1[[#This Row],[Series NO]],"_",SUBSTITUTE(J$1,"REV.","")),版本控制!$F:$F,版本控制!$C:$C,,0),"")</f>
        <v/>
      </c>
      <c r="K618" s="3" t="str" cm="1">
        <f t="array" ref="K618">INDEX(F$1:J$1,1,MATCH(1,1/($F618:J618&lt;&gt;"")))</f>
        <v>REV.1</v>
      </c>
      <c r="L618" s="3" t="str" cm="1">
        <f t="array" ref="L618">LOOKUP(2,1/($F618:J618&lt;&gt;""),$F618:J618)</f>
        <v>04/22/'25</v>
      </c>
      <c r="M618" s="3"/>
      <c r="N618" s="3" t="s">
        <v>37</v>
      </c>
      <c r="O618" s="28"/>
      <c r="P618" s="15"/>
      <c r="Q618" s="22" cm="1">
        <f t="array" ref="Q618">_xlfn.XLOOKUP(INDEX(_xlfn.TEXTSPLIT(表格1[[#This Row],[LINE   NUMBER]],"-"),1),'DN轉換表(必要)'!B:B,'DN轉換表(必要)'!C:C,,0)</f>
        <v>2</v>
      </c>
      <c r="R618" s="22" t="str" cm="1">
        <f t="array" ref="R618">IF(IFERROR(MATCH(INDEX(_xlfn.TEXTSPLIT(表格1[[#This Row],[LINE   NUMBER]],"-"),2),介質清單!I:I,0)&gt;=1,FALSE),"Trim",INDEX(_xlfn.TEXTSPLIT(表格1[[#This Row],[LINE   NUMBER]],"-"),2))</f>
        <v>VT</v>
      </c>
      <c r="S618" s="22" t="str" cm="1">
        <f t="array" ref="S61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1401</v>
      </c>
      <c r="T618" s="22" t="str" cm="1">
        <f t="array" ref="T618">IF(LEN(INDEX(_xlfn.TEXTSPLIT(表格1[[#This Row],[LINE   NUMBER]],"-"),4))=4,INDEX(_xlfn.TEXTSPLIT(表格1[[#This Row],[LINE   NUMBER]],"-"),4),IF(LEN(MID(E618,FIND("AA",E618,1),4))=4,MID(E618,FIND("AA",E618,1),4),"Wrong"))</f>
        <v>AA1E</v>
      </c>
      <c r="U618" s="22" t="str" cm="1">
        <f t="array" ref="U61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18" s="22" t="str">
        <f>_xlfn.XLOOKUP(表格1[[#This Row],[級數]],管道等级索引表!B:B,管道等级索引表!G:G,,0)</f>
        <v>TP304</v>
      </c>
      <c r="W618" s="22" t="s">
        <v>5</v>
      </c>
      <c r="X618" s="23"/>
      <c r="Y618" s="22"/>
      <c r="Z618" s="22" t="str">
        <f>_xlfn.CONCAT(表格1[[#This Row],[系統]],"-",表格1[[#This Row],[編號]])</f>
        <v>VT-1401</v>
      </c>
      <c r="AA618" s="22"/>
      <c r="AB61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61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18" s="24"/>
      <c r="AE618" s="24" t="str" cm="1">
        <f t="array" ref="AE618">_xlfn.IFNA(_xlfn.XLOOKUP(表格1[[#This Row],[Series NO]],'依TP NO.篩選'!A:A,'依TP NO.篩選'!R:R,,0),_xlfn.XLOOKUP(VALUE(表格1[[#This Row],[Series NO]]),VALUE('依TP NO.篩選'!A:A),'依TP NO.篩選'!R:R,,0))</f>
        <v>TP-038-VT</v>
      </c>
      <c r="AF618" s="24" t="str">
        <f>_xlfn.XLOOKUP(表格1[[#This Row],[系統]],介質清單!A:A,介質清單!B:B,,0)</f>
        <v>放空</v>
      </c>
      <c r="AG618" s="25"/>
      <c r="AH618" s="22"/>
      <c r="AI618" s="24"/>
      <c r="AJ61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18" s="2" t="str" cm="1">
        <f t="array" ref="AK618">IFERROR(_xlfn.TEXTJOIN("-",TRUE,INDEX(_xlfn.TEXTSPLIT(B618,"-"),1),INDEX(_xlfn.TEXTSPLIT(B618,"-"),2),INDEX(_xlfn.TEXTSPLIT(B618,"-"),4),INDEX(_xlfn.TEXTSPLIT(B618,"-"),5)),_xlfn.TEXTJOIN("-",TRUE,_xlfn.XLOOKUP(VALUE(INDEX(_xlfn.TEXTSPLIT(B618,"-"),4)),'DN轉換表(必要)'!A:A,'DN轉換表(必要)'!B:B,,0),INDEX(_xlfn.TEXTSPLIT(B618,"-"),1),INDEX(_xlfn.TEXTSPLIT(B618,"-"),2),INDEX(_xlfn.TEXTSPLIT(B618,"-"),3),INDEX(_xlfn.TEXTSPLIT(B618,"-"),4),INDEX(_xlfn.TEXTSPLIT(B618,"-"),5)))</f>
        <v>VT-1401-AA1E-NA</v>
      </c>
      <c r="AL618" s="2" t="str">
        <f>IF(ISNUMBER(IFERROR(_xlfn.XLOOKUP(表格1[[#This Row],[Line_No]],'TEMP VALUE'!A:A,'DRAWING LIST'!A:A,,0),"")),"v","")</f>
        <v/>
      </c>
      <c r="AM618" s="2" t="str">
        <f>_xlfn.XLOOKUP(表格1[[#This Row],[Series NO]], 版本控制!$A:$A, 版本控制!$E:$E, , 0, -1)</f>
        <v>啟用</v>
      </c>
    </row>
    <row r="619" spans="1:39" hidden="1">
      <c r="A619" s="18">
        <f>'圖號清單-114.04.25'!A619</f>
        <v>615</v>
      </c>
      <c r="B619" s="14" t="str">
        <f>_xlfn.XLOOKUP(表格1[[#This Row],[Series NO]],'圖號清單-114.04.25'!A:A,'圖號清單-114.04.25'!B:B,,0)</f>
        <v>VT-1501-25-AA1E-NA</v>
      </c>
      <c r="C619" s="3" t="str">
        <f>COUNTIF($AK$2:AK619, AK619) &amp; "/" &amp; COUNTIF($AK$2:$AK$3003, AK619)</f>
        <v>1/1</v>
      </c>
      <c r="D619" s="3" t="str">
        <f t="shared" si="25"/>
        <v>VT-1501-25-AA1E-NA</v>
      </c>
      <c r="E619" s="14" t="str" cm="1">
        <f t="array" ref="E619">IFERROR(_xlfn.TEXTJOIN("-",TRUE,_xlfn.XLOOKUP(VALUE(INDEX(_xlfn.TEXTSPLIT(B619,"-"),3)),'DN轉換表(必要)'!A:A,'DN轉換表(必要)'!B:B,,0),INDEX(_xlfn.TEXTSPLIT(B619,"-"),1),INDEX(_xlfn.TEXTSPLIT(B619,"-"),2),INDEX(_xlfn.TEXTSPLIT(B619,"-"),4),INDEX(_xlfn.TEXTSPLIT(B619,"-"),5)),_xlfn.TEXTJOIN("-",TRUE,_xlfn.XLOOKUP(VALUE(INDEX(_xlfn.TEXTSPLIT(B619,"-"),4)),'DN轉換表(必要)'!A:A,'DN轉換表(必要)'!B:B,,0),INDEX(_xlfn.TEXTSPLIT(B619,"-"),1),INDEX(_xlfn.TEXTSPLIT(B619,"-"),2),INDEX(_xlfn.TEXTSPLIT(B619,"-"),3),INDEX(_xlfn.TEXTSPLIT(B619,"-"),4),INDEX(_xlfn.TEXTSPLIT(B619,"-"),5)))</f>
        <v>1"-VT-1501-AA1E-NA</v>
      </c>
      <c r="F619" s="3" t="str">
        <f>IFERROR(_xlfn.XLOOKUP(_xlfn.CONCAT(表格1[[#This Row],[Series NO]],"_",SUBSTITUTE(F$1,"REV.","")),版本控制!$F:$F,版本控制!$C:$C,,0),"")</f>
        <v>04/22/'25</v>
      </c>
      <c r="G619" s="3" t="str">
        <f>IFERROR(_xlfn.XLOOKUP(_xlfn.CONCAT(表格1[[#This Row],[Series NO]],"_",SUBSTITUTE(G$1,"REV.","")),版本控制!$F:$F,版本控制!$C:$C,,0),"")</f>
        <v/>
      </c>
      <c r="H619" s="3" t="str">
        <f>IFERROR(_xlfn.XLOOKUP(_xlfn.CONCAT(表格1[[#This Row],[Series NO]],"_",SUBSTITUTE(H$1,"REV.","")),版本控制!$F:$F,版本控制!$C:$C,,0),"")</f>
        <v/>
      </c>
      <c r="I619" s="3" t="str">
        <f>IFERROR(_xlfn.XLOOKUP(_xlfn.CONCAT(表格1[[#This Row],[Series NO]],"_",SUBSTITUTE(I$1,"REV.","")),版本控制!$F:$F,版本控制!$C:$C,,0),"")</f>
        <v/>
      </c>
      <c r="J619" s="3" t="str">
        <f>IFERROR(_xlfn.XLOOKUP(_xlfn.CONCAT(表格1[[#This Row],[Series NO]],"_",SUBSTITUTE(J$1,"REV.","")),版本控制!$F:$F,版本控制!$C:$C,,0),"")</f>
        <v/>
      </c>
      <c r="K619" s="3" t="str" cm="1">
        <f t="array" ref="K619">INDEX(F$1:J$1,1,MATCH(1,1/($F619:J619&lt;&gt;"")))</f>
        <v>REV.1</v>
      </c>
      <c r="L619" s="3" t="str" cm="1">
        <f t="array" ref="L619">LOOKUP(2,1/($F619:J619&lt;&gt;""),$F619:J619)</f>
        <v>04/22/'25</v>
      </c>
      <c r="M619" s="3"/>
      <c r="N619" s="3" t="s">
        <v>38</v>
      </c>
      <c r="O619" s="28"/>
      <c r="P619" s="15"/>
      <c r="Q619" s="22" cm="1">
        <f t="array" ref="Q619">_xlfn.XLOOKUP(INDEX(_xlfn.TEXTSPLIT(表格1[[#This Row],[LINE   NUMBER]],"-"),1),'DN轉換表(必要)'!B:B,'DN轉換表(必要)'!C:C,,0)</f>
        <v>1</v>
      </c>
      <c r="R619" s="22" t="str" cm="1">
        <f t="array" ref="R619">IF(IFERROR(MATCH(INDEX(_xlfn.TEXTSPLIT(表格1[[#This Row],[LINE   NUMBER]],"-"),2),介質清單!I:I,0)&gt;=1,FALSE),"Trim",INDEX(_xlfn.TEXTSPLIT(表格1[[#This Row],[LINE   NUMBER]],"-"),2))</f>
        <v>VT</v>
      </c>
      <c r="S619" s="22" t="str" cm="1">
        <f t="array" ref="S61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1501</v>
      </c>
      <c r="T619" s="22" t="str" cm="1">
        <f t="array" ref="T619">IF(LEN(INDEX(_xlfn.TEXTSPLIT(表格1[[#This Row],[LINE   NUMBER]],"-"),4))=4,INDEX(_xlfn.TEXTSPLIT(表格1[[#This Row],[LINE   NUMBER]],"-"),4),IF(LEN(MID(E619,FIND("AA",E619,1),4))=4,MID(E619,FIND("AA",E619,1),4),"Wrong"))</f>
        <v>AA1E</v>
      </c>
      <c r="U619" s="22" t="str" cm="1">
        <f t="array" ref="U61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19" s="22" t="str">
        <f>_xlfn.XLOOKUP(表格1[[#This Row],[級數]],管道等级索引表!B:B,管道等级索引表!G:G,,0)</f>
        <v>TP304</v>
      </c>
      <c r="W619" s="22" t="s">
        <v>5</v>
      </c>
      <c r="X619" s="23"/>
      <c r="Y619" s="22"/>
      <c r="Z619" s="22" t="str">
        <f>_xlfn.CONCAT(表格1[[#This Row],[系統]],"-",表格1[[#This Row],[編號]])</f>
        <v>VT-1501</v>
      </c>
      <c r="AA619" s="22"/>
      <c r="AB619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61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19" s="24"/>
      <c r="AE619" s="24" t="str" cm="1">
        <f t="array" ref="AE619">_xlfn.IFNA(_xlfn.XLOOKUP(表格1[[#This Row],[Series NO]],'依TP NO.篩選'!A:A,'依TP NO.篩選'!R:R,,0),_xlfn.XLOOKUP(VALUE(表格1[[#This Row],[Series NO]]),VALUE('依TP NO.篩選'!A:A),'依TP NO.篩選'!R:R,,0))</f>
        <v>TP-038-VT</v>
      </c>
      <c r="AF619" s="24" t="str">
        <f>_xlfn.XLOOKUP(表格1[[#This Row],[系統]],介質清單!A:A,介質清單!B:B,,0)</f>
        <v>放空</v>
      </c>
      <c r="AG619" s="25"/>
      <c r="AH619" s="22"/>
      <c r="AI619" s="24"/>
      <c r="AJ61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19" s="2" t="str" cm="1">
        <f t="array" ref="AK619">IFERROR(_xlfn.TEXTJOIN("-",TRUE,INDEX(_xlfn.TEXTSPLIT(B619,"-"),1),INDEX(_xlfn.TEXTSPLIT(B619,"-"),2),INDEX(_xlfn.TEXTSPLIT(B619,"-"),4),INDEX(_xlfn.TEXTSPLIT(B619,"-"),5)),_xlfn.TEXTJOIN("-",TRUE,_xlfn.XLOOKUP(VALUE(INDEX(_xlfn.TEXTSPLIT(B619,"-"),4)),'DN轉換表(必要)'!A:A,'DN轉換表(必要)'!B:B,,0),INDEX(_xlfn.TEXTSPLIT(B619,"-"),1),INDEX(_xlfn.TEXTSPLIT(B619,"-"),2),INDEX(_xlfn.TEXTSPLIT(B619,"-"),3),INDEX(_xlfn.TEXTSPLIT(B619,"-"),4),INDEX(_xlfn.TEXTSPLIT(B619,"-"),5)))</f>
        <v>VT-1501-AA1E-NA</v>
      </c>
      <c r="AL619" s="2" t="str">
        <f>IF(ISNUMBER(IFERROR(_xlfn.XLOOKUP(表格1[[#This Row],[Line_No]],'TEMP VALUE'!A:A,'DRAWING LIST'!A:A,,0),"")),"v","")</f>
        <v/>
      </c>
      <c r="AM619" s="2" t="str">
        <f>_xlfn.XLOOKUP(表格1[[#This Row],[Series NO]], 版本控制!$A:$A, 版本控制!$E:$E, , 0, -1)</f>
        <v>啟用</v>
      </c>
    </row>
    <row r="620" spans="1:39" hidden="1">
      <c r="A620" s="18">
        <f>'圖號清單-114.04.25'!A620</f>
        <v>616</v>
      </c>
      <c r="B620" s="14" t="str">
        <f>_xlfn.XLOOKUP(表格1[[#This Row],[Series NO]],'圖號清單-114.04.25'!A:A,'圖號清單-114.04.25'!B:B,,0)</f>
        <v>VT-1502-25-AA1E-NA</v>
      </c>
      <c r="C620" s="3" t="str">
        <f>COUNTIF($AK$2:AK620, AK620) &amp; "/" &amp; COUNTIF($AK$2:$AK$3003, AK620)</f>
        <v>1/1</v>
      </c>
      <c r="D620" s="3" t="str">
        <f t="shared" si="25"/>
        <v>VT-1502-25-AA1E-NA</v>
      </c>
      <c r="E620" s="14" t="str" cm="1">
        <f t="array" ref="E620">IFERROR(_xlfn.TEXTJOIN("-",TRUE,_xlfn.XLOOKUP(VALUE(INDEX(_xlfn.TEXTSPLIT(B620,"-"),3)),'DN轉換表(必要)'!A:A,'DN轉換表(必要)'!B:B,,0),INDEX(_xlfn.TEXTSPLIT(B620,"-"),1),INDEX(_xlfn.TEXTSPLIT(B620,"-"),2),INDEX(_xlfn.TEXTSPLIT(B620,"-"),4),INDEX(_xlfn.TEXTSPLIT(B620,"-"),5)),_xlfn.TEXTJOIN("-",TRUE,_xlfn.XLOOKUP(VALUE(INDEX(_xlfn.TEXTSPLIT(B620,"-"),4)),'DN轉換表(必要)'!A:A,'DN轉換表(必要)'!B:B,,0),INDEX(_xlfn.TEXTSPLIT(B620,"-"),1),INDEX(_xlfn.TEXTSPLIT(B620,"-"),2),INDEX(_xlfn.TEXTSPLIT(B620,"-"),3),INDEX(_xlfn.TEXTSPLIT(B620,"-"),4),INDEX(_xlfn.TEXTSPLIT(B620,"-"),5)))</f>
        <v>1"-VT-1502-AA1E-NA</v>
      </c>
      <c r="F620" s="3" t="str">
        <f>IFERROR(_xlfn.XLOOKUP(_xlfn.CONCAT(表格1[[#This Row],[Series NO]],"_",SUBSTITUTE(F$1,"REV.","")),版本控制!$F:$F,版本控制!$C:$C,,0),"")</f>
        <v>04/22/'25</v>
      </c>
      <c r="G620" s="3" t="str">
        <f>IFERROR(_xlfn.XLOOKUP(_xlfn.CONCAT(表格1[[#This Row],[Series NO]],"_",SUBSTITUTE(G$1,"REV.","")),版本控制!$F:$F,版本控制!$C:$C,,0),"")</f>
        <v/>
      </c>
      <c r="H620" s="3" t="str">
        <f>IFERROR(_xlfn.XLOOKUP(_xlfn.CONCAT(表格1[[#This Row],[Series NO]],"_",SUBSTITUTE(H$1,"REV.","")),版本控制!$F:$F,版本控制!$C:$C,,0),"")</f>
        <v/>
      </c>
      <c r="I620" s="3" t="str">
        <f>IFERROR(_xlfn.XLOOKUP(_xlfn.CONCAT(表格1[[#This Row],[Series NO]],"_",SUBSTITUTE(I$1,"REV.","")),版本控制!$F:$F,版本控制!$C:$C,,0),"")</f>
        <v/>
      </c>
      <c r="J620" s="3" t="str">
        <f>IFERROR(_xlfn.XLOOKUP(_xlfn.CONCAT(表格1[[#This Row],[Series NO]],"_",SUBSTITUTE(J$1,"REV.","")),版本控制!$F:$F,版本控制!$C:$C,,0),"")</f>
        <v/>
      </c>
      <c r="K620" s="3" t="str" cm="1">
        <f t="array" ref="K620">INDEX(F$1:J$1,1,MATCH(1,1/($F620:J620&lt;&gt;"")))</f>
        <v>REV.1</v>
      </c>
      <c r="L620" s="3" t="str" cm="1">
        <f t="array" ref="L620">LOOKUP(2,1/($F620:J620&lt;&gt;""),$F620:J620)</f>
        <v>04/22/'25</v>
      </c>
      <c r="M620" s="3"/>
      <c r="N620" s="3" t="s">
        <v>39</v>
      </c>
      <c r="O620" s="28"/>
      <c r="P620" s="15"/>
      <c r="Q620" s="22" cm="1">
        <f t="array" ref="Q620">_xlfn.XLOOKUP(INDEX(_xlfn.TEXTSPLIT(表格1[[#This Row],[LINE   NUMBER]],"-"),1),'DN轉換表(必要)'!B:B,'DN轉換表(必要)'!C:C,,0)</f>
        <v>1</v>
      </c>
      <c r="R620" s="22" t="str" cm="1">
        <f t="array" ref="R620">IF(IFERROR(MATCH(INDEX(_xlfn.TEXTSPLIT(表格1[[#This Row],[LINE   NUMBER]],"-"),2),介質清單!I:I,0)&gt;=1,FALSE),"Trim",INDEX(_xlfn.TEXTSPLIT(表格1[[#This Row],[LINE   NUMBER]],"-"),2))</f>
        <v>VT</v>
      </c>
      <c r="S620" s="22" t="str" cm="1">
        <f t="array" ref="S62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1502</v>
      </c>
      <c r="T620" s="22" t="str" cm="1">
        <f t="array" ref="T620">IF(LEN(INDEX(_xlfn.TEXTSPLIT(表格1[[#This Row],[LINE   NUMBER]],"-"),4))=4,INDEX(_xlfn.TEXTSPLIT(表格1[[#This Row],[LINE   NUMBER]],"-"),4),IF(LEN(MID(E620,FIND("AA",E620,1),4))=4,MID(E620,FIND("AA",E620,1),4),"Wrong"))</f>
        <v>AA1E</v>
      </c>
      <c r="U620" s="22" t="str" cm="1">
        <f t="array" ref="U62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20" s="22" t="str">
        <f>_xlfn.XLOOKUP(表格1[[#This Row],[級數]],管道等级索引表!B:B,管道等级索引表!G:G,,0)</f>
        <v>TP304</v>
      </c>
      <c r="W620" s="22" t="s">
        <v>5</v>
      </c>
      <c r="X620" s="23"/>
      <c r="Y620" s="22"/>
      <c r="Z620" s="22" t="str">
        <f>_xlfn.CONCAT(表格1[[#This Row],[系統]],"-",表格1[[#This Row],[編號]])</f>
        <v>VT-1502</v>
      </c>
      <c r="AA620" s="22"/>
      <c r="AB620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62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20" s="24"/>
      <c r="AE620" s="24" t="str" cm="1">
        <f t="array" ref="AE620">_xlfn.IFNA(_xlfn.XLOOKUP(表格1[[#This Row],[Series NO]],'依TP NO.篩選'!A:A,'依TP NO.篩選'!R:R,,0),_xlfn.XLOOKUP(VALUE(表格1[[#This Row],[Series NO]]),VALUE('依TP NO.篩選'!A:A),'依TP NO.篩選'!R:R,,0))</f>
        <v>TP-038-VT</v>
      </c>
      <c r="AF620" s="24" t="str">
        <f>_xlfn.XLOOKUP(表格1[[#This Row],[系統]],介質清單!A:A,介質清單!B:B,,0)</f>
        <v>放空</v>
      </c>
      <c r="AG620" s="25"/>
      <c r="AH620" s="22"/>
      <c r="AI620" s="24"/>
      <c r="AJ62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20" s="2" t="str" cm="1">
        <f t="array" ref="AK620">IFERROR(_xlfn.TEXTJOIN("-",TRUE,INDEX(_xlfn.TEXTSPLIT(B620,"-"),1),INDEX(_xlfn.TEXTSPLIT(B620,"-"),2),INDEX(_xlfn.TEXTSPLIT(B620,"-"),4),INDEX(_xlfn.TEXTSPLIT(B620,"-"),5)),_xlfn.TEXTJOIN("-",TRUE,_xlfn.XLOOKUP(VALUE(INDEX(_xlfn.TEXTSPLIT(B620,"-"),4)),'DN轉換表(必要)'!A:A,'DN轉換表(必要)'!B:B,,0),INDEX(_xlfn.TEXTSPLIT(B620,"-"),1),INDEX(_xlfn.TEXTSPLIT(B620,"-"),2),INDEX(_xlfn.TEXTSPLIT(B620,"-"),3),INDEX(_xlfn.TEXTSPLIT(B620,"-"),4),INDEX(_xlfn.TEXTSPLIT(B620,"-"),5)))</f>
        <v>VT-1502-AA1E-NA</v>
      </c>
      <c r="AL620" s="2" t="str">
        <f>IF(ISNUMBER(IFERROR(_xlfn.XLOOKUP(表格1[[#This Row],[Line_No]],'TEMP VALUE'!A:A,'DRAWING LIST'!A:A,,0),"")),"v","")</f>
        <v/>
      </c>
      <c r="AM620" s="2" t="str">
        <f>_xlfn.XLOOKUP(表格1[[#This Row],[Series NO]], 版本控制!$A:$A, 版本控制!$E:$E, , 0, -1)</f>
        <v>啟用</v>
      </c>
    </row>
    <row r="621" spans="1:39" hidden="1">
      <c r="A621" s="18">
        <f>'圖號清單-114.04.25'!A621</f>
        <v>617</v>
      </c>
      <c r="B621" s="14" t="str">
        <f>_xlfn.XLOOKUP(表格1[[#This Row],[Series NO]],'圖號清單-114.04.25'!A:A,'圖號清單-114.04.25'!B:B,,0)</f>
        <v>VT-1901-25-AA1E-NA</v>
      </c>
      <c r="C621" s="3" t="str">
        <f>COUNTIF($AK$2:AK621, AK621) &amp; "/" &amp; COUNTIF($AK$2:$AK$3003, AK621)</f>
        <v>1/1</v>
      </c>
      <c r="D621" s="3" t="str">
        <f t="shared" si="25"/>
        <v>VT-1901-25-AA1E-NA</v>
      </c>
      <c r="E621" s="14" t="str" cm="1">
        <f t="array" ref="E621">IFERROR(_xlfn.TEXTJOIN("-",TRUE,_xlfn.XLOOKUP(VALUE(INDEX(_xlfn.TEXTSPLIT(B621,"-"),3)),'DN轉換表(必要)'!A:A,'DN轉換表(必要)'!B:B,,0),INDEX(_xlfn.TEXTSPLIT(B621,"-"),1),INDEX(_xlfn.TEXTSPLIT(B621,"-"),2),INDEX(_xlfn.TEXTSPLIT(B621,"-"),4),INDEX(_xlfn.TEXTSPLIT(B621,"-"),5)),_xlfn.TEXTJOIN("-",TRUE,_xlfn.XLOOKUP(VALUE(INDEX(_xlfn.TEXTSPLIT(B621,"-"),4)),'DN轉換表(必要)'!A:A,'DN轉換表(必要)'!B:B,,0),INDEX(_xlfn.TEXTSPLIT(B621,"-"),1),INDEX(_xlfn.TEXTSPLIT(B621,"-"),2),INDEX(_xlfn.TEXTSPLIT(B621,"-"),3),INDEX(_xlfn.TEXTSPLIT(B621,"-"),4),INDEX(_xlfn.TEXTSPLIT(B621,"-"),5)))</f>
        <v>1"-VT-1901-AA1E-NA</v>
      </c>
      <c r="F621" s="3" t="str">
        <f>IFERROR(_xlfn.XLOOKUP(_xlfn.CONCAT(表格1[[#This Row],[Series NO]],"_",SUBSTITUTE(F$1,"REV.","")),版本控制!$F:$F,版本控制!$C:$C,,0),"")</f>
        <v>04/22/'25</v>
      </c>
      <c r="G621" s="3" t="str">
        <f>IFERROR(_xlfn.XLOOKUP(_xlfn.CONCAT(表格1[[#This Row],[Series NO]],"_",SUBSTITUTE(G$1,"REV.","")),版本控制!$F:$F,版本控制!$C:$C,,0),"")</f>
        <v/>
      </c>
      <c r="H621" s="3" t="str">
        <f>IFERROR(_xlfn.XLOOKUP(_xlfn.CONCAT(表格1[[#This Row],[Series NO]],"_",SUBSTITUTE(H$1,"REV.","")),版本控制!$F:$F,版本控制!$C:$C,,0),"")</f>
        <v/>
      </c>
      <c r="I621" s="3" t="str">
        <f>IFERROR(_xlfn.XLOOKUP(_xlfn.CONCAT(表格1[[#This Row],[Series NO]],"_",SUBSTITUTE(I$1,"REV.","")),版本控制!$F:$F,版本控制!$C:$C,,0),"")</f>
        <v/>
      </c>
      <c r="J621" s="3" t="str">
        <f>IFERROR(_xlfn.XLOOKUP(_xlfn.CONCAT(表格1[[#This Row],[Series NO]],"_",SUBSTITUTE(J$1,"REV.","")),版本控制!$F:$F,版本控制!$C:$C,,0),"")</f>
        <v/>
      </c>
      <c r="K621" s="3" t="str" cm="1">
        <f t="array" ref="K621">INDEX(F$1:J$1,1,MATCH(1,1/($F621:J621&lt;&gt;"")))</f>
        <v>REV.1</v>
      </c>
      <c r="L621" s="3" t="str" cm="1">
        <f t="array" ref="L621">LOOKUP(2,1/($F621:J621&lt;&gt;""),$F621:J621)</f>
        <v>04/22/'25</v>
      </c>
      <c r="M621" s="3"/>
      <c r="N621" s="3" t="s">
        <v>40</v>
      </c>
      <c r="O621" s="28"/>
      <c r="P621" s="15"/>
      <c r="Q621" s="22" cm="1">
        <f t="array" ref="Q621">_xlfn.XLOOKUP(INDEX(_xlfn.TEXTSPLIT(表格1[[#This Row],[LINE   NUMBER]],"-"),1),'DN轉換表(必要)'!B:B,'DN轉換表(必要)'!C:C,,0)</f>
        <v>1</v>
      </c>
      <c r="R621" s="22" t="str" cm="1">
        <f t="array" ref="R621">IF(IFERROR(MATCH(INDEX(_xlfn.TEXTSPLIT(表格1[[#This Row],[LINE   NUMBER]],"-"),2),介質清單!I:I,0)&gt;=1,FALSE),"Trim",INDEX(_xlfn.TEXTSPLIT(表格1[[#This Row],[LINE   NUMBER]],"-"),2))</f>
        <v>VT</v>
      </c>
      <c r="S621" s="22" t="str" cm="1">
        <f t="array" ref="S62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1901</v>
      </c>
      <c r="T621" s="22" t="str" cm="1">
        <f t="array" ref="T621">IF(LEN(INDEX(_xlfn.TEXTSPLIT(表格1[[#This Row],[LINE   NUMBER]],"-"),4))=4,INDEX(_xlfn.TEXTSPLIT(表格1[[#This Row],[LINE   NUMBER]],"-"),4),IF(LEN(MID(E621,FIND("AA",E621,1),4))=4,MID(E621,FIND("AA",E621,1),4),"Wrong"))</f>
        <v>AA1E</v>
      </c>
      <c r="U621" s="22" t="str" cm="1">
        <f t="array" ref="U62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21" s="22" t="str">
        <f>_xlfn.XLOOKUP(表格1[[#This Row],[級數]],管道等级索引表!B:B,管道等级索引表!G:G,,0)</f>
        <v>TP304</v>
      </c>
      <c r="W621" s="22" t="s">
        <v>5</v>
      </c>
      <c r="X621" s="23"/>
      <c r="Y621" s="22"/>
      <c r="Z621" s="22" t="str">
        <f>_xlfn.CONCAT(表格1[[#This Row],[系統]],"-",表格1[[#This Row],[編號]])</f>
        <v>VT-1901</v>
      </c>
      <c r="AA621" s="22"/>
      <c r="AB62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62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21" s="24"/>
      <c r="AE621" s="24" t="str" cm="1">
        <f t="array" ref="AE621">_xlfn.IFNA(_xlfn.XLOOKUP(表格1[[#This Row],[Series NO]],'依TP NO.篩選'!A:A,'依TP NO.篩選'!R:R,,0),_xlfn.XLOOKUP(VALUE(表格1[[#This Row],[Series NO]]),VALUE('依TP NO.篩選'!A:A),'依TP NO.篩選'!R:R,,0))</f>
        <v>TP-038-VT</v>
      </c>
      <c r="AF621" s="24" t="str">
        <f>_xlfn.XLOOKUP(表格1[[#This Row],[系統]],介質清單!A:A,介質清單!B:B,,0)</f>
        <v>放空</v>
      </c>
      <c r="AG621" s="25"/>
      <c r="AH621" s="22"/>
      <c r="AI621" s="24"/>
      <c r="AJ62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21" s="2" t="str" cm="1">
        <f t="array" ref="AK621">IFERROR(_xlfn.TEXTJOIN("-",TRUE,INDEX(_xlfn.TEXTSPLIT(B621,"-"),1),INDEX(_xlfn.TEXTSPLIT(B621,"-"),2),INDEX(_xlfn.TEXTSPLIT(B621,"-"),4),INDEX(_xlfn.TEXTSPLIT(B621,"-"),5)),_xlfn.TEXTJOIN("-",TRUE,_xlfn.XLOOKUP(VALUE(INDEX(_xlfn.TEXTSPLIT(B621,"-"),4)),'DN轉換表(必要)'!A:A,'DN轉換表(必要)'!B:B,,0),INDEX(_xlfn.TEXTSPLIT(B621,"-"),1),INDEX(_xlfn.TEXTSPLIT(B621,"-"),2),INDEX(_xlfn.TEXTSPLIT(B621,"-"),3),INDEX(_xlfn.TEXTSPLIT(B621,"-"),4),INDEX(_xlfn.TEXTSPLIT(B621,"-"),5)))</f>
        <v>VT-1901-AA1E-NA</v>
      </c>
      <c r="AL621" s="2" t="str">
        <f>IF(ISNUMBER(IFERROR(_xlfn.XLOOKUP(表格1[[#This Row],[Line_No]],'TEMP VALUE'!A:A,'DRAWING LIST'!A:A,,0),"")),"v","")</f>
        <v/>
      </c>
      <c r="AM621" s="2" t="str">
        <f>_xlfn.XLOOKUP(表格1[[#This Row],[Series NO]], 版本控制!$A:$A, 版本控制!$E:$E, , 0, -1)</f>
        <v>啟用</v>
      </c>
    </row>
    <row r="622" spans="1:39">
      <c r="A622" s="18">
        <f>'圖號清單-114.04.25'!A622</f>
        <v>618</v>
      </c>
      <c r="B622" s="14" t="str">
        <f>_xlfn.XLOOKUP(表格1[[#This Row],[Series NO]],'圖號清單-114.04.25'!A:A,'圖號清單-114.04.25'!B:B,,0)</f>
        <v>VT-2201-25-AA1E-NA</v>
      </c>
      <c r="C622" s="3" t="str">
        <f>COUNTIF($AK$2:AK622, AK622) &amp; "/" &amp; COUNTIF($AK$2:$AK$3003, AK622)</f>
        <v>1/1</v>
      </c>
      <c r="D622" s="3" t="str">
        <f t="shared" si="25"/>
        <v>VT-2201-25-AA1E-NA</v>
      </c>
      <c r="E622" s="14" t="str" cm="1">
        <f t="array" ref="E622">IFERROR(_xlfn.TEXTJOIN("-",TRUE,_xlfn.XLOOKUP(VALUE(INDEX(_xlfn.TEXTSPLIT(B622,"-"),3)),'DN轉換表(必要)'!A:A,'DN轉換表(必要)'!B:B,,0),INDEX(_xlfn.TEXTSPLIT(B622,"-"),1),INDEX(_xlfn.TEXTSPLIT(B622,"-"),2),INDEX(_xlfn.TEXTSPLIT(B622,"-"),4),INDEX(_xlfn.TEXTSPLIT(B622,"-"),5)),_xlfn.TEXTJOIN("-",TRUE,_xlfn.XLOOKUP(VALUE(INDEX(_xlfn.TEXTSPLIT(B622,"-"),4)),'DN轉換表(必要)'!A:A,'DN轉換表(必要)'!B:B,,0),INDEX(_xlfn.TEXTSPLIT(B622,"-"),1),INDEX(_xlfn.TEXTSPLIT(B622,"-"),2),INDEX(_xlfn.TEXTSPLIT(B622,"-"),3),INDEX(_xlfn.TEXTSPLIT(B622,"-"),4),INDEX(_xlfn.TEXTSPLIT(B622,"-"),5)))</f>
        <v>1"-VT-2201-AA1E-NA</v>
      </c>
      <c r="F622" s="3" t="str">
        <f>IFERROR(_xlfn.XLOOKUP(_xlfn.CONCAT(表格1[[#This Row],[Series NO]],"_",SUBSTITUTE(F$1,"REV.","")),版本控制!$F:$F,版本控制!$C:$C,,0),"")</f>
        <v>04/22/'25</v>
      </c>
      <c r="G622" s="3" t="str">
        <f>IFERROR(_xlfn.XLOOKUP(_xlfn.CONCAT(表格1[[#This Row],[Series NO]],"_",SUBSTITUTE(G$1,"REV.","")),版本控制!$F:$F,版本控制!$C:$C,,0),"")</f>
        <v/>
      </c>
      <c r="H622" s="3" t="str">
        <f>IFERROR(_xlfn.XLOOKUP(_xlfn.CONCAT(表格1[[#This Row],[Series NO]],"_",SUBSTITUTE(H$1,"REV.","")),版本控制!$F:$F,版本控制!$C:$C,,0),"")</f>
        <v/>
      </c>
      <c r="I622" s="3" t="str">
        <f>IFERROR(_xlfn.XLOOKUP(_xlfn.CONCAT(表格1[[#This Row],[Series NO]],"_",SUBSTITUTE(I$1,"REV.","")),版本控制!$F:$F,版本控制!$C:$C,,0),"")</f>
        <v/>
      </c>
      <c r="J622" s="3" t="str">
        <f>IFERROR(_xlfn.XLOOKUP(_xlfn.CONCAT(表格1[[#This Row],[Series NO]],"_",SUBSTITUTE(J$1,"REV.","")),版本控制!$F:$F,版本控制!$C:$C,,0),"")</f>
        <v/>
      </c>
      <c r="K622" s="3" t="str" cm="1">
        <f t="array" ref="K622">INDEX(F$1:J$1,1,MATCH(1,1/($F622:J622&lt;&gt;"")))</f>
        <v>REV.1</v>
      </c>
      <c r="L622" s="3" t="str" cm="1">
        <f t="array" ref="L622">LOOKUP(2,1/($F622:J622&lt;&gt;""),$F622:J622)</f>
        <v>04/22/'25</v>
      </c>
      <c r="M622" s="3"/>
      <c r="N622" s="3" t="str">
        <f>+TEXT(A622,"0000")</f>
        <v>0618</v>
      </c>
      <c r="O622" s="28"/>
      <c r="P622" s="15"/>
      <c r="Q622" s="22" cm="1">
        <f t="array" ref="Q622">_xlfn.XLOOKUP(INDEX(_xlfn.TEXTSPLIT(表格1[[#This Row],[LINE   NUMBER]],"-"),1),'DN轉換表(必要)'!B:B,'DN轉換表(必要)'!C:C,,0)</f>
        <v>1</v>
      </c>
      <c r="R622" s="22" t="str" cm="1">
        <f t="array" ref="R622">IF(IFERROR(MATCH(INDEX(_xlfn.TEXTSPLIT(表格1[[#This Row],[LINE   NUMBER]],"-"),2),介質清單!I:I,0)&gt;=1,FALSE),"Trim",INDEX(_xlfn.TEXTSPLIT(表格1[[#This Row],[LINE   NUMBER]],"-"),2))</f>
        <v>VT</v>
      </c>
      <c r="S622" s="22" t="str" cm="1">
        <f t="array" ref="S62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2201</v>
      </c>
      <c r="T622" s="22" t="str" cm="1">
        <f t="array" ref="T622">IF(LEN(INDEX(_xlfn.TEXTSPLIT(表格1[[#This Row],[LINE   NUMBER]],"-"),4))=4,INDEX(_xlfn.TEXTSPLIT(表格1[[#This Row],[LINE   NUMBER]],"-"),4),IF(LEN(MID(E622,FIND("AA",E622,1),4))=4,MID(E622,FIND("AA",E622,1),4),"Wrong"))</f>
        <v>AA1E</v>
      </c>
      <c r="U622" s="22" t="str" cm="1">
        <f t="array" ref="U62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22" s="22" t="str">
        <f>_xlfn.XLOOKUP(表格1[[#This Row],[級數]],管道等级索引表!B:B,管道等级索引表!G:G,,0)</f>
        <v>TP304</v>
      </c>
      <c r="W622" s="22" t="s">
        <v>5</v>
      </c>
      <c r="X622" s="22"/>
      <c r="Y622" s="22"/>
      <c r="Z622" s="22" t="str">
        <f>_xlfn.CONCAT(表格1[[#This Row],[系統]],"-",表格1[[#This Row],[編號]])</f>
        <v>VT-2201</v>
      </c>
      <c r="AA622" s="22"/>
      <c r="AB62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62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22" s="24"/>
      <c r="AE622" s="24" t="str" cm="1">
        <f t="array" ref="AE622">_xlfn.IFNA(_xlfn.XLOOKUP(表格1[[#This Row],[Series NO]],'依TP NO.篩選'!A:A,'依TP NO.篩選'!R:R,,0),_xlfn.XLOOKUP(VALUE(表格1[[#This Row],[Series NO]]),VALUE('依TP NO.篩選'!A:A),'依TP NO.篩選'!R:R,,0))</f>
        <v>TP-038-VT</v>
      </c>
      <c r="AF622" s="24" t="str">
        <f>_xlfn.XLOOKUP(表格1[[#This Row],[系統]],介質清單!A:A,介質清單!B:B,,0)</f>
        <v>放空</v>
      </c>
      <c r="AG622" s="25"/>
      <c r="AH622" s="22" t="s">
        <v>3433</v>
      </c>
      <c r="AI622" s="24"/>
      <c r="AJ62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22" s="2" t="str" cm="1">
        <f t="array" ref="AK622">IFERROR(_xlfn.TEXTJOIN("-",TRUE,INDEX(_xlfn.TEXTSPLIT(B622,"-"),1),INDEX(_xlfn.TEXTSPLIT(B622,"-"),2),INDEX(_xlfn.TEXTSPLIT(B622,"-"),4),INDEX(_xlfn.TEXTSPLIT(B622,"-"),5)),_xlfn.TEXTJOIN("-",TRUE,_xlfn.XLOOKUP(VALUE(INDEX(_xlfn.TEXTSPLIT(B622,"-"),4)),'DN轉換表(必要)'!A:A,'DN轉換表(必要)'!B:B,,0),INDEX(_xlfn.TEXTSPLIT(B622,"-"),1),INDEX(_xlfn.TEXTSPLIT(B622,"-"),2),INDEX(_xlfn.TEXTSPLIT(B622,"-"),3),INDEX(_xlfn.TEXTSPLIT(B622,"-"),4),INDEX(_xlfn.TEXTSPLIT(B622,"-"),5)))</f>
        <v>VT-2201-AA1E-NA</v>
      </c>
      <c r="AL622" s="2" t="str">
        <f>IF(ISNUMBER(IFERROR(_xlfn.XLOOKUP(表格1[[#This Row],[Line_No]],'TEMP VALUE'!A:A,'DRAWING LIST'!A:A,,0),"")),"v","")</f>
        <v>v</v>
      </c>
      <c r="AM622" s="2" t="str">
        <f>_xlfn.XLOOKUP(表格1[[#This Row],[Series NO]], 版本控制!$A:$A, 版本控制!$E:$E, , 0, -1)</f>
        <v>啟用</v>
      </c>
    </row>
    <row r="623" spans="1:39" hidden="1">
      <c r="A623" s="18">
        <f>'圖號清單-114.04.25'!A623</f>
        <v>619</v>
      </c>
      <c r="B623" s="14" t="str">
        <f>_xlfn.XLOOKUP(表格1[[#This Row],[Series NO]],'圖號清單-114.04.25'!A:A,'圖號清單-114.04.25'!B:B,,0)</f>
        <v>WW-0102-50-AA1E-NA</v>
      </c>
      <c r="C623" s="3" t="str">
        <f>COUNTIF($AK$2:AK623, AK623) &amp; "/" &amp; COUNTIF($AK$2:$AK$3003, AK623)</f>
        <v>1/1</v>
      </c>
      <c r="D623" s="3" t="str">
        <f t="shared" si="25"/>
        <v>WW-0102-50-AA1E-NA</v>
      </c>
      <c r="E623" s="14" t="str" cm="1">
        <f t="array" ref="E623">IFERROR(_xlfn.TEXTJOIN("-",TRUE,_xlfn.XLOOKUP(VALUE(INDEX(_xlfn.TEXTSPLIT(B623,"-"),3)),'DN轉換表(必要)'!A:A,'DN轉換表(必要)'!B:B,,0),INDEX(_xlfn.TEXTSPLIT(B623,"-"),1),INDEX(_xlfn.TEXTSPLIT(B623,"-"),2),INDEX(_xlfn.TEXTSPLIT(B623,"-"),4),INDEX(_xlfn.TEXTSPLIT(B623,"-"),5)),_xlfn.TEXTJOIN("-",TRUE,_xlfn.XLOOKUP(VALUE(INDEX(_xlfn.TEXTSPLIT(B623,"-"),4)),'DN轉換表(必要)'!A:A,'DN轉換表(必要)'!B:B,,0),INDEX(_xlfn.TEXTSPLIT(B623,"-"),1),INDEX(_xlfn.TEXTSPLIT(B623,"-"),2),INDEX(_xlfn.TEXTSPLIT(B623,"-"),3),INDEX(_xlfn.TEXTSPLIT(B623,"-"),4),INDEX(_xlfn.TEXTSPLIT(B623,"-"),5)))</f>
        <v>2"-WW-0102-AA1E-NA</v>
      </c>
      <c r="F623" s="3" t="str">
        <f>IFERROR(_xlfn.XLOOKUP(_xlfn.CONCAT(表格1[[#This Row],[Series NO]],"_",SUBSTITUTE(F$1,"REV.","")),版本控制!$F:$F,版本控制!$C:$C,,0),"")</f>
        <v>04/22/'25</v>
      </c>
      <c r="G623" s="3" t="str">
        <f>IFERROR(_xlfn.XLOOKUP(_xlfn.CONCAT(表格1[[#This Row],[Series NO]],"_",SUBSTITUTE(G$1,"REV.","")),版本控制!$F:$F,版本控制!$C:$C,,0),"")</f>
        <v/>
      </c>
      <c r="H623" s="3" t="str">
        <f>IFERROR(_xlfn.XLOOKUP(_xlfn.CONCAT(表格1[[#This Row],[Series NO]],"_",SUBSTITUTE(H$1,"REV.","")),版本控制!$F:$F,版本控制!$C:$C,,0),"")</f>
        <v/>
      </c>
      <c r="I623" s="3" t="str">
        <f>IFERROR(_xlfn.XLOOKUP(_xlfn.CONCAT(表格1[[#This Row],[Series NO]],"_",SUBSTITUTE(I$1,"REV.","")),版本控制!$F:$F,版本控制!$C:$C,,0),"")</f>
        <v/>
      </c>
      <c r="J623" s="3" t="str">
        <f>IFERROR(_xlfn.XLOOKUP(_xlfn.CONCAT(表格1[[#This Row],[Series NO]],"_",SUBSTITUTE(J$1,"REV.","")),版本控制!$F:$F,版本控制!$C:$C,,0),"")</f>
        <v/>
      </c>
      <c r="K623" s="3" t="str" cm="1">
        <f t="array" ref="K623">INDEX(F$1:J$1,1,MATCH(1,1/($F623:J623&lt;&gt;"")))</f>
        <v>REV.1</v>
      </c>
      <c r="L623" s="3" t="str" cm="1">
        <f t="array" ref="L623">LOOKUP(2,1/($F623:J623&lt;&gt;""),$F623:J623)</f>
        <v>04/22/'25</v>
      </c>
      <c r="M623" s="3"/>
      <c r="N623" s="3" t="str">
        <f t="shared" ref="N623" si="26">+TEXT(A623,"0000")</f>
        <v>0619</v>
      </c>
      <c r="O623" s="28"/>
      <c r="P623" s="15"/>
      <c r="Q623" s="22" cm="1">
        <f t="array" ref="Q623">_xlfn.XLOOKUP(INDEX(_xlfn.TEXTSPLIT(表格1[[#This Row],[LINE   NUMBER]],"-"),1),'DN轉換表(必要)'!B:B,'DN轉換表(必要)'!C:C,,0)</f>
        <v>2</v>
      </c>
      <c r="R623" s="22" t="str" cm="1">
        <f t="array" ref="R623">IF(IFERROR(MATCH(INDEX(_xlfn.TEXTSPLIT(表格1[[#This Row],[LINE   NUMBER]],"-"),2),介質清單!I:I,0)&gt;=1,FALSE),"Trim",INDEX(_xlfn.TEXTSPLIT(表格1[[#This Row],[LINE   NUMBER]],"-"),2))</f>
        <v>WW</v>
      </c>
      <c r="S623" s="22" t="str" cm="1">
        <f t="array" ref="S62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0102</v>
      </c>
      <c r="T623" s="22" t="str" cm="1">
        <f t="array" ref="T623">IF(LEN(INDEX(_xlfn.TEXTSPLIT(表格1[[#This Row],[LINE   NUMBER]],"-"),4))=4,INDEX(_xlfn.TEXTSPLIT(表格1[[#This Row],[LINE   NUMBER]],"-"),4),IF(LEN(MID(E623,FIND("AA",E623,1),4))=4,MID(E623,FIND("AA",E623,1),4),"Wrong"))</f>
        <v>AA1E</v>
      </c>
      <c r="U623" s="22" t="str" cm="1">
        <f t="array" ref="U62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23" s="22" t="str">
        <f>_xlfn.XLOOKUP(表格1[[#This Row],[級數]],管道等级索引表!B:B,管道等级索引表!G:G,,0)</f>
        <v>TP304</v>
      </c>
      <c r="W623" s="22" t="s">
        <v>5</v>
      </c>
      <c r="X623" s="22"/>
      <c r="Y623" s="22"/>
      <c r="Z623" s="22" t="str">
        <f>_xlfn.CONCAT(表格1[[#This Row],[系統]],"-",表格1[[#This Row],[編號]])</f>
        <v>WW-0102</v>
      </c>
      <c r="AA623" s="22"/>
      <c r="AB62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62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23" s="24"/>
      <c r="AE623" s="24" t="str" cm="1">
        <f t="array" ref="AE623">_xlfn.IFNA(_xlfn.XLOOKUP(表格1[[#This Row],[Series NO]],'依TP NO.篩選'!A:A,'依TP NO.篩選'!R:R,,0),_xlfn.XLOOKUP(VALUE(表格1[[#This Row],[Series NO]]),VALUE('依TP NO.篩選'!A:A),'依TP NO.篩選'!R:R,,0))</f>
        <v>TP-031-VT</v>
      </c>
      <c r="AF623" s="24" t="str">
        <f>_xlfn.XLOOKUP(表格1[[#This Row],[系統]],介質清單!A:A,介質清單!B:B,,0)</f>
        <v>廢水</v>
      </c>
      <c r="AG623" s="25"/>
      <c r="AH623" s="22" t="s">
        <v>3433</v>
      </c>
      <c r="AI623" s="24"/>
      <c r="AJ62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23" s="2" t="str" cm="1">
        <f t="array" ref="AK623">IFERROR(_xlfn.TEXTJOIN("-",TRUE,INDEX(_xlfn.TEXTSPLIT(B623,"-"),1),INDEX(_xlfn.TEXTSPLIT(B623,"-"),2),INDEX(_xlfn.TEXTSPLIT(B623,"-"),4),INDEX(_xlfn.TEXTSPLIT(B623,"-"),5)),_xlfn.TEXTJOIN("-",TRUE,_xlfn.XLOOKUP(VALUE(INDEX(_xlfn.TEXTSPLIT(B623,"-"),4)),'DN轉換表(必要)'!A:A,'DN轉換表(必要)'!B:B,,0),INDEX(_xlfn.TEXTSPLIT(B623,"-"),1),INDEX(_xlfn.TEXTSPLIT(B623,"-"),2),INDEX(_xlfn.TEXTSPLIT(B623,"-"),3),INDEX(_xlfn.TEXTSPLIT(B623,"-"),4),INDEX(_xlfn.TEXTSPLIT(B623,"-"),5)))</f>
        <v>WW-0102-AA1E-NA</v>
      </c>
      <c r="AL623" s="2" t="str">
        <f>IF(ISNUMBER(IFERROR(_xlfn.XLOOKUP(表格1[[#This Row],[Line_No]],'TEMP VALUE'!A:A,'DRAWING LIST'!A:A,,0),"")),"v","")</f>
        <v/>
      </c>
      <c r="AM623" s="2" t="str">
        <f>_xlfn.XLOOKUP(表格1[[#This Row],[Series NO]], 版本控制!$A:$A, 版本控制!$E:$E, , 0, -1)</f>
        <v>啟用</v>
      </c>
    </row>
    <row r="624" spans="1:39" hidden="1">
      <c r="A624" s="18">
        <f>'圖號清單-114.04.25'!A624</f>
        <v>620</v>
      </c>
      <c r="B624" s="14" t="str">
        <f>_xlfn.XLOOKUP(表格1[[#This Row],[Series NO]],'圖號清單-114.04.25'!A:A,'圖號清單-114.04.25'!B:B,,0)</f>
        <v>WW-0501-25-AA1E-NA-1</v>
      </c>
      <c r="C624" s="3" t="str">
        <f>COUNTIF($AK$2:AK624, AK624) &amp; "/" &amp; COUNTIF($AK$2:$AK$3003, AK624)</f>
        <v>1/2</v>
      </c>
      <c r="D624" s="3" t="str">
        <f t="shared" si="25"/>
        <v>WW-0501-25-AA1E-NA</v>
      </c>
      <c r="E624" s="14" t="str" cm="1">
        <f t="array" ref="E624">IFERROR(_xlfn.TEXTJOIN("-",TRUE,_xlfn.XLOOKUP(VALUE(INDEX(_xlfn.TEXTSPLIT(B624,"-"),3)),'DN轉換表(必要)'!A:A,'DN轉換表(必要)'!B:B,,0),INDEX(_xlfn.TEXTSPLIT(B624,"-"),1),INDEX(_xlfn.TEXTSPLIT(B624,"-"),2),INDEX(_xlfn.TEXTSPLIT(B624,"-"),4),INDEX(_xlfn.TEXTSPLIT(B624,"-"),5)),_xlfn.TEXTJOIN("-",TRUE,_xlfn.XLOOKUP(VALUE(INDEX(_xlfn.TEXTSPLIT(B624,"-"),4)),'DN轉換表(必要)'!A:A,'DN轉換表(必要)'!B:B,,0),INDEX(_xlfn.TEXTSPLIT(B624,"-"),1),INDEX(_xlfn.TEXTSPLIT(B624,"-"),2),INDEX(_xlfn.TEXTSPLIT(B624,"-"),3),INDEX(_xlfn.TEXTSPLIT(B624,"-"),4),INDEX(_xlfn.TEXTSPLIT(B624,"-"),5)))</f>
        <v>1"-WW-0501-AA1E-NA</v>
      </c>
      <c r="F624" s="3" t="str">
        <f>IFERROR(_xlfn.XLOOKUP(_xlfn.CONCAT(表格1[[#This Row],[Series NO]],"_",SUBSTITUTE(F$1,"REV.","")),版本控制!$F:$F,版本控制!$C:$C,,0),"")</f>
        <v>04/22/'25</v>
      </c>
      <c r="G624" s="3" t="str">
        <f>IFERROR(_xlfn.XLOOKUP(_xlfn.CONCAT(表格1[[#This Row],[Series NO]],"_",SUBSTITUTE(G$1,"REV.","")),版本控制!$F:$F,版本控制!$C:$C,,0),"")</f>
        <v/>
      </c>
      <c r="H624" s="3" t="str">
        <f>IFERROR(_xlfn.XLOOKUP(_xlfn.CONCAT(表格1[[#This Row],[Series NO]],"_",SUBSTITUTE(H$1,"REV.","")),版本控制!$F:$F,版本控制!$C:$C,,0),"")</f>
        <v/>
      </c>
      <c r="I624" s="3" t="str">
        <f>IFERROR(_xlfn.XLOOKUP(_xlfn.CONCAT(表格1[[#This Row],[Series NO]],"_",SUBSTITUTE(I$1,"REV.","")),版本控制!$F:$F,版本控制!$C:$C,,0),"")</f>
        <v/>
      </c>
      <c r="J624" s="3" t="str">
        <f>IFERROR(_xlfn.XLOOKUP(_xlfn.CONCAT(表格1[[#This Row],[Series NO]],"_",SUBSTITUTE(J$1,"REV.","")),版本控制!$F:$F,版本控制!$C:$C,,0),"")</f>
        <v/>
      </c>
      <c r="K624" s="3" t="str" cm="1">
        <f t="array" ref="K624">INDEX(F$1:J$1,1,MATCH(1,1/($F624:J624&lt;&gt;"")))</f>
        <v>REV.1</v>
      </c>
      <c r="L624" s="3" t="str" cm="1">
        <f t="array" ref="L624">LOOKUP(2,1/($F624:J624&lt;&gt;""),$F624:J624)</f>
        <v>04/22/'25</v>
      </c>
      <c r="M624" s="3"/>
      <c r="N624" s="3" t="str">
        <f t="shared" ref="N624:N638" si="27">+TEXT(A624,"0000")</f>
        <v>0620</v>
      </c>
      <c r="O624" s="108"/>
      <c r="P624" s="15"/>
      <c r="Q624" s="22" cm="1">
        <f t="array" ref="Q624">_xlfn.XLOOKUP(INDEX(_xlfn.TEXTSPLIT(表格1[[#This Row],[LINE   NUMBER]],"-"),1),'DN轉換表(必要)'!B:B,'DN轉換表(必要)'!C:C,,0)</f>
        <v>1</v>
      </c>
      <c r="R624" s="22" t="str" cm="1">
        <f t="array" ref="R624">IF(IFERROR(MATCH(INDEX(_xlfn.TEXTSPLIT(表格1[[#This Row],[LINE   NUMBER]],"-"),2),介質清單!I:I,0)&gt;=1,FALSE),"Trim",INDEX(_xlfn.TEXTSPLIT(表格1[[#This Row],[LINE   NUMBER]],"-"),2))</f>
        <v>WW</v>
      </c>
      <c r="S624" s="22" t="str" cm="1">
        <f t="array" ref="S62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0501</v>
      </c>
      <c r="T624" s="22" t="str" cm="1">
        <f t="array" ref="T624">IF(LEN(INDEX(_xlfn.TEXTSPLIT(表格1[[#This Row],[LINE   NUMBER]],"-"),4))=4,INDEX(_xlfn.TEXTSPLIT(表格1[[#This Row],[LINE   NUMBER]],"-"),4),IF(LEN(MID(E624,FIND("AA",E624,1),4))=4,MID(E624,FIND("AA",E624,1),4),"Wrong"))</f>
        <v>AA1E</v>
      </c>
      <c r="U624" s="22" t="str" cm="1">
        <f t="array" ref="U62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24" s="22" t="str">
        <f>_xlfn.XLOOKUP(表格1[[#This Row],[級數]],管道等级索引表!B:B,管道等级索引表!G:G,,0)</f>
        <v>TP304</v>
      </c>
      <c r="W624" s="22" t="s">
        <v>5</v>
      </c>
      <c r="X624" s="22"/>
      <c r="Y624" s="22"/>
      <c r="Z624" s="22" t="str">
        <f>_xlfn.CONCAT(表格1[[#This Row],[系統]],"-",表格1[[#This Row],[編號]])</f>
        <v>WW-0501</v>
      </c>
      <c r="AA624" s="22"/>
      <c r="AB62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0.1</v>
      </c>
      <c r="AC62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24" s="24"/>
      <c r="AE624" s="24" t="str" cm="1">
        <f t="array" ref="AE624">_xlfn.IFNA(_xlfn.XLOOKUP(表格1[[#This Row],[Series NO]],'依TP NO.篩選'!A:A,'依TP NO.篩選'!R:R,,0),_xlfn.XLOOKUP(VALUE(表格1[[#This Row],[Series NO]]),VALUE('依TP NO.篩選'!A:A),'依TP NO.篩選'!R:R,,0))</f>
        <v>TP-031-VT</v>
      </c>
      <c r="AF624" s="24" t="str">
        <f>_xlfn.XLOOKUP(表格1[[#This Row],[系統]],介質清單!A:A,介質清單!B:B,,0)</f>
        <v>廢水</v>
      </c>
      <c r="AG624" s="25"/>
      <c r="AH624" s="109" t="s">
        <v>3433</v>
      </c>
      <c r="AI624" s="24"/>
      <c r="AJ62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24" s="2" t="str" cm="1">
        <f t="array" ref="AK624">IFERROR(_xlfn.TEXTJOIN("-",TRUE,INDEX(_xlfn.TEXTSPLIT(B624,"-"),1),INDEX(_xlfn.TEXTSPLIT(B624,"-"),2),INDEX(_xlfn.TEXTSPLIT(B624,"-"),4),INDEX(_xlfn.TEXTSPLIT(B624,"-"),5)),_xlfn.TEXTJOIN("-",TRUE,_xlfn.XLOOKUP(VALUE(INDEX(_xlfn.TEXTSPLIT(B624,"-"),4)),'DN轉換表(必要)'!A:A,'DN轉換表(必要)'!B:B,,0),INDEX(_xlfn.TEXTSPLIT(B624,"-"),1),INDEX(_xlfn.TEXTSPLIT(B624,"-"),2),INDEX(_xlfn.TEXTSPLIT(B624,"-"),3),INDEX(_xlfn.TEXTSPLIT(B624,"-"),4),INDEX(_xlfn.TEXTSPLIT(B624,"-"),5)))</f>
        <v>WW-0501-AA1E-NA</v>
      </c>
      <c r="AL624" s="2" t="str">
        <f>IF(ISNUMBER(IFERROR(_xlfn.XLOOKUP(表格1[[#This Row],[Line_No]],'TEMP VALUE'!A:A,'DRAWING LIST'!A:A,,0),"")),"v","")</f>
        <v/>
      </c>
      <c r="AM624" s="2" t="str">
        <f>_xlfn.XLOOKUP(表格1[[#This Row],[Series NO]], 版本控制!$A:$A, 版本控制!$E:$E, , 0, -1)</f>
        <v>啟用</v>
      </c>
    </row>
    <row r="625" spans="1:39" hidden="1">
      <c r="A625" s="18">
        <f>'圖號清單-114.04.25'!A625</f>
        <v>621</v>
      </c>
      <c r="B625" s="14" t="str">
        <f>_xlfn.XLOOKUP(表格1[[#This Row],[Series NO]],'圖號清單-114.04.25'!A:A,'圖號清單-114.04.25'!B:B,,0)</f>
        <v>WW-0501-25-AA1E-NA-2</v>
      </c>
      <c r="C625" s="3" t="str">
        <f>COUNTIF($AK$2:AK625, AK625) &amp; "/" &amp; COUNTIF($AK$2:$AK$3003, AK625)</f>
        <v>2/2</v>
      </c>
      <c r="D625" s="3" t="str">
        <f t="shared" si="25"/>
        <v>WW-0501-25-AA1E-NA</v>
      </c>
      <c r="E625" s="14" t="str" cm="1">
        <f t="array" ref="E625">IFERROR(_xlfn.TEXTJOIN("-",TRUE,_xlfn.XLOOKUP(VALUE(INDEX(_xlfn.TEXTSPLIT(B625,"-"),3)),'DN轉換表(必要)'!A:A,'DN轉換表(必要)'!B:B,,0),INDEX(_xlfn.TEXTSPLIT(B625,"-"),1),INDEX(_xlfn.TEXTSPLIT(B625,"-"),2),INDEX(_xlfn.TEXTSPLIT(B625,"-"),4),INDEX(_xlfn.TEXTSPLIT(B625,"-"),5)),_xlfn.TEXTJOIN("-",TRUE,_xlfn.XLOOKUP(VALUE(INDEX(_xlfn.TEXTSPLIT(B625,"-"),4)),'DN轉換表(必要)'!A:A,'DN轉換表(必要)'!B:B,,0),INDEX(_xlfn.TEXTSPLIT(B625,"-"),1),INDEX(_xlfn.TEXTSPLIT(B625,"-"),2),INDEX(_xlfn.TEXTSPLIT(B625,"-"),3),INDEX(_xlfn.TEXTSPLIT(B625,"-"),4),INDEX(_xlfn.TEXTSPLIT(B625,"-"),5)))</f>
        <v>1"-WW-0501-AA1E-NA</v>
      </c>
      <c r="F625" s="3" t="str">
        <f>IFERROR(_xlfn.XLOOKUP(_xlfn.CONCAT(表格1[[#This Row],[Series NO]],"_",SUBSTITUTE(F$1,"REV.","")),版本控制!$F:$F,版本控制!$C:$C,,0),"")</f>
        <v>04/22/'25</v>
      </c>
      <c r="G625" s="3" t="str">
        <f>IFERROR(_xlfn.XLOOKUP(_xlfn.CONCAT(表格1[[#This Row],[Series NO]],"_",SUBSTITUTE(G$1,"REV.","")),版本控制!$F:$F,版本控制!$C:$C,,0),"")</f>
        <v/>
      </c>
      <c r="H625" s="3" t="str">
        <f>IFERROR(_xlfn.XLOOKUP(_xlfn.CONCAT(表格1[[#This Row],[Series NO]],"_",SUBSTITUTE(H$1,"REV.","")),版本控制!$F:$F,版本控制!$C:$C,,0),"")</f>
        <v/>
      </c>
      <c r="I625" s="3" t="str">
        <f>IFERROR(_xlfn.XLOOKUP(_xlfn.CONCAT(表格1[[#This Row],[Series NO]],"_",SUBSTITUTE(I$1,"REV.","")),版本控制!$F:$F,版本控制!$C:$C,,0),"")</f>
        <v/>
      </c>
      <c r="J625" s="3" t="str">
        <f>IFERROR(_xlfn.XLOOKUP(_xlfn.CONCAT(表格1[[#This Row],[Series NO]],"_",SUBSTITUTE(J$1,"REV.","")),版本控制!$F:$F,版本控制!$C:$C,,0),"")</f>
        <v/>
      </c>
      <c r="K625" s="3" t="str" cm="1">
        <f t="array" ref="K625">INDEX(F$1:J$1,1,MATCH(1,1/($F625:J625&lt;&gt;"")))</f>
        <v>REV.1</v>
      </c>
      <c r="L625" s="3" t="str" cm="1">
        <f t="array" ref="L625">LOOKUP(2,1/($F625:J625&lt;&gt;""),$F625:J625)</f>
        <v>04/22/'25</v>
      </c>
      <c r="M625" s="3"/>
      <c r="N625" s="3" t="str">
        <f t="shared" si="27"/>
        <v>0621</v>
      </c>
      <c r="O625" s="108"/>
      <c r="P625" s="15"/>
      <c r="Q625" s="22" cm="1">
        <f t="array" ref="Q625">_xlfn.XLOOKUP(INDEX(_xlfn.TEXTSPLIT(表格1[[#This Row],[LINE   NUMBER]],"-"),1),'DN轉換表(必要)'!B:B,'DN轉換表(必要)'!C:C,,0)</f>
        <v>1</v>
      </c>
      <c r="R625" s="22" t="str" cm="1">
        <f t="array" ref="R625">IF(IFERROR(MATCH(INDEX(_xlfn.TEXTSPLIT(表格1[[#This Row],[LINE   NUMBER]],"-"),2),介質清單!I:I,0)&gt;=1,FALSE),"Trim",INDEX(_xlfn.TEXTSPLIT(表格1[[#This Row],[LINE   NUMBER]],"-"),2))</f>
        <v>WW</v>
      </c>
      <c r="S625" s="22" t="str" cm="1">
        <f t="array" ref="S62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0501</v>
      </c>
      <c r="T625" s="22" t="str" cm="1">
        <f t="array" ref="T625">IF(LEN(INDEX(_xlfn.TEXTSPLIT(表格1[[#This Row],[LINE   NUMBER]],"-"),4))=4,INDEX(_xlfn.TEXTSPLIT(表格1[[#This Row],[LINE   NUMBER]],"-"),4),IF(LEN(MID(E625,FIND("AA",E625,1),4))=4,MID(E625,FIND("AA",E625,1),4),"Wrong"))</f>
        <v>AA1E</v>
      </c>
      <c r="U625" s="22" t="str" cm="1">
        <f t="array" ref="U62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25" s="22" t="str">
        <f>_xlfn.XLOOKUP(表格1[[#This Row],[級數]],管道等级索引表!B:B,管道等级索引表!G:G,,0)</f>
        <v>TP304</v>
      </c>
      <c r="W625" s="22" t="s">
        <v>5</v>
      </c>
      <c r="X625" s="22"/>
      <c r="Y625" s="22"/>
      <c r="Z625" s="22" t="str">
        <f>_xlfn.CONCAT(表格1[[#This Row],[系統]],"-",表格1[[#This Row],[編號]])</f>
        <v>WW-0501</v>
      </c>
      <c r="AA625" s="22"/>
      <c r="AB625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0.1</v>
      </c>
      <c r="AC62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25" s="24"/>
      <c r="AE625" s="24" t="str" cm="1">
        <f t="array" ref="AE625">_xlfn.IFNA(_xlfn.XLOOKUP(表格1[[#This Row],[Series NO]],'依TP NO.篩選'!A:A,'依TP NO.篩選'!R:R,,0),_xlfn.XLOOKUP(VALUE(表格1[[#This Row],[Series NO]]),VALUE('依TP NO.篩選'!A:A),'依TP NO.篩選'!R:R,,0))</f>
        <v>TP-031-VT</v>
      </c>
      <c r="AF625" s="24" t="str">
        <f>_xlfn.XLOOKUP(表格1[[#This Row],[系統]],介質清單!A:A,介質清單!B:B,,0)</f>
        <v>廢水</v>
      </c>
      <c r="AG625" s="25"/>
      <c r="AH625" s="109" t="s">
        <v>3433</v>
      </c>
      <c r="AI625" s="24"/>
      <c r="AJ62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25" s="2" t="str" cm="1">
        <f t="array" ref="AK625">IFERROR(_xlfn.TEXTJOIN("-",TRUE,INDEX(_xlfn.TEXTSPLIT(B625,"-"),1),INDEX(_xlfn.TEXTSPLIT(B625,"-"),2),INDEX(_xlfn.TEXTSPLIT(B625,"-"),4),INDEX(_xlfn.TEXTSPLIT(B625,"-"),5)),_xlfn.TEXTJOIN("-",TRUE,_xlfn.XLOOKUP(VALUE(INDEX(_xlfn.TEXTSPLIT(B625,"-"),4)),'DN轉換表(必要)'!A:A,'DN轉換表(必要)'!B:B,,0),INDEX(_xlfn.TEXTSPLIT(B625,"-"),1),INDEX(_xlfn.TEXTSPLIT(B625,"-"),2),INDEX(_xlfn.TEXTSPLIT(B625,"-"),3),INDEX(_xlfn.TEXTSPLIT(B625,"-"),4),INDEX(_xlfn.TEXTSPLIT(B625,"-"),5)))</f>
        <v>WW-0501-AA1E-NA</v>
      </c>
      <c r="AL625" s="2" t="str">
        <f>IF(ISNUMBER(IFERROR(_xlfn.XLOOKUP(表格1[[#This Row],[Line_No]],'TEMP VALUE'!A:A,'DRAWING LIST'!A:A,,0),"")),"v","")</f>
        <v/>
      </c>
      <c r="AM625" s="2" t="str">
        <f>_xlfn.XLOOKUP(表格1[[#This Row],[Series NO]], 版本控制!$A:$A, 版本控制!$E:$E, , 0, -1)</f>
        <v>啟用</v>
      </c>
    </row>
    <row r="626" spans="1:39" hidden="1">
      <c r="A626" s="18">
        <f>'圖號清單-114.04.25'!A626</f>
        <v>622</v>
      </c>
      <c r="B626" s="14" t="str">
        <f>_xlfn.XLOOKUP(表格1[[#This Row],[Series NO]],'圖號清單-114.04.25'!A:A,'圖號清單-114.04.25'!B:B,,0)</f>
        <v>WW-1101-50-AA1E-NA</v>
      </c>
      <c r="C626" s="3" t="str">
        <f>COUNTIF($AK$2:AK626, AK626) &amp; "/" &amp; COUNTIF($AK$2:$AK$3003, AK626)</f>
        <v>1/1</v>
      </c>
      <c r="D626" s="3" t="str">
        <f t="shared" si="25"/>
        <v>WW-1101-50-AA1E-NA</v>
      </c>
      <c r="E626" s="14" t="str" cm="1">
        <f t="array" ref="E626">IFERROR(_xlfn.TEXTJOIN("-",TRUE,_xlfn.XLOOKUP(VALUE(INDEX(_xlfn.TEXTSPLIT(B626,"-"),3)),'DN轉換表(必要)'!A:A,'DN轉換表(必要)'!B:B,,0),INDEX(_xlfn.TEXTSPLIT(B626,"-"),1),INDEX(_xlfn.TEXTSPLIT(B626,"-"),2),INDEX(_xlfn.TEXTSPLIT(B626,"-"),4),INDEX(_xlfn.TEXTSPLIT(B626,"-"),5)),_xlfn.TEXTJOIN("-",TRUE,_xlfn.XLOOKUP(VALUE(INDEX(_xlfn.TEXTSPLIT(B626,"-"),4)),'DN轉換表(必要)'!A:A,'DN轉換表(必要)'!B:B,,0),INDEX(_xlfn.TEXTSPLIT(B626,"-"),1),INDEX(_xlfn.TEXTSPLIT(B626,"-"),2),INDEX(_xlfn.TEXTSPLIT(B626,"-"),3),INDEX(_xlfn.TEXTSPLIT(B626,"-"),4),INDEX(_xlfn.TEXTSPLIT(B626,"-"),5)))</f>
        <v>2"-WW-1101-AA1E-NA</v>
      </c>
      <c r="F626" s="3" t="str">
        <f>IFERROR(_xlfn.XLOOKUP(_xlfn.CONCAT(表格1[[#This Row],[Series NO]],"_",SUBSTITUTE(F$1,"REV.","")),版本控制!$F:$F,版本控制!$C:$C,,0),"")</f>
        <v>04/22/'25</v>
      </c>
      <c r="G626" s="3" t="str">
        <f>IFERROR(_xlfn.XLOOKUP(_xlfn.CONCAT(表格1[[#This Row],[Series NO]],"_",SUBSTITUTE(G$1,"REV.","")),版本控制!$F:$F,版本控制!$C:$C,,0),"")</f>
        <v/>
      </c>
      <c r="H626" s="3" t="str">
        <f>IFERROR(_xlfn.XLOOKUP(_xlfn.CONCAT(表格1[[#This Row],[Series NO]],"_",SUBSTITUTE(H$1,"REV.","")),版本控制!$F:$F,版本控制!$C:$C,,0),"")</f>
        <v/>
      </c>
      <c r="I626" s="3" t="str">
        <f>IFERROR(_xlfn.XLOOKUP(_xlfn.CONCAT(表格1[[#This Row],[Series NO]],"_",SUBSTITUTE(I$1,"REV.","")),版本控制!$F:$F,版本控制!$C:$C,,0),"")</f>
        <v/>
      </c>
      <c r="J626" s="3" t="str">
        <f>IFERROR(_xlfn.XLOOKUP(_xlfn.CONCAT(表格1[[#This Row],[Series NO]],"_",SUBSTITUTE(J$1,"REV.","")),版本控制!$F:$F,版本控制!$C:$C,,0),"")</f>
        <v/>
      </c>
      <c r="K626" s="3" t="str" cm="1">
        <f t="array" ref="K626">INDEX(F$1:J$1,1,MATCH(1,1/($F626:J626&lt;&gt;"")))</f>
        <v>REV.1</v>
      </c>
      <c r="L626" s="3" t="str" cm="1">
        <f t="array" ref="L626">LOOKUP(2,1/($F626:J626&lt;&gt;""),$F626:J626)</f>
        <v>04/22/'25</v>
      </c>
      <c r="M626" s="3"/>
      <c r="N626" s="3" t="str">
        <f t="shared" si="27"/>
        <v>0622</v>
      </c>
      <c r="O626" s="108"/>
      <c r="P626" s="15"/>
      <c r="Q626" s="22" cm="1">
        <f t="array" ref="Q626">_xlfn.XLOOKUP(INDEX(_xlfn.TEXTSPLIT(表格1[[#This Row],[LINE   NUMBER]],"-"),1),'DN轉換表(必要)'!B:B,'DN轉換表(必要)'!C:C,,0)</f>
        <v>2</v>
      </c>
      <c r="R626" s="22" t="str" cm="1">
        <f t="array" ref="R626">IF(IFERROR(MATCH(INDEX(_xlfn.TEXTSPLIT(表格1[[#This Row],[LINE   NUMBER]],"-"),2),介質清單!I:I,0)&gt;=1,FALSE),"Trim",INDEX(_xlfn.TEXTSPLIT(表格1[[#This Row],[LINE   NUMBER]],"-"),2))</f>
        <v>WW</v>
      </c>
      <c r="S626" s="22" t="str" cm="1">
        <f t="array" ref="S62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1101</v>
      </c>
      <c r="T626" s="22" t="str" cm="1">
        <f t="array" ref="T626">IF(LEN(INDEX(_xlfn.TEXTSPLIT(表格1[[#This Row],[LINE   NUMBER]],"-"),4))=4,INDEX(_xlfn.TEXTSPLIT(表格1[[#This Row],[LINE   NUMBER]],"-"),4),IF(LEN(MID(E626,FIND("AA",E626,1),4))=4,MID(E626,FIND("AA",E626,1),4),"Wrong"))</f>
        <v>AA1E</v>
      </c>
      <c r="U626" s="22" t="str" cm="1">
        <f t="array" ref="U62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26" s="22" t="str">
        <f>_xlfn.XLOOKUP(表格1[[#This Row],[級數]],管道等级索引表!B:B,管道等级索引表!G:G,,0)</f>
        <v>TP304</v>
      </c>
      <c r="W626" s="22" t="s">
        <v>5</v>
      </c>
      <c r="X626" s="22"/>
      <c r="Y626" s="22"/>
      <c r="Z626" s="22" t="str">
        <f>_xlfn.CONCAT(表格1[[#This Row],[系統]],"-",表格1[[#This Row],[編號]])</f>
        <v>WW-1101</v>
      </c>
      <c r="AA626" s="22"/>
      <c r="AB626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2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26" s="24" t="str">
        <f>IFERROR(_xlfn.XLOOKUP(表格1[[#This Row],[Line_No]],管道特性一覽表!A:A,管道特性一覽表!P:P,,0),"")</f>
        <v/>
      </c>
      <c r="AE626" s="24" t="str" cm="1">
        <f t="array" ref="AE626">_xlfn.IFNA(_xlfn.XLOOKUP(表格1[[#This Row],[Series NO]],'依TP NO.篩選'!A:A,'依TP NO.篩選'!R:R,,0),_xlfn.XLOOKUP(VALUE(表格1[[#This Row],[Series NO]]),VALUE('依TP NO.篩選'!A:A),'依TP NO.篩選'!R:R,,0))</f>
        <v>TP-031-VT</v>
      </c>
      <c r="AF626" s="24" t="str">
        <f>_xlfn.XLOOKUP(表格1[[#This Row],[系統]],介質清單!A:A,介質清單!B:B,,0)</f>
        <v>廢水</v>
      </c>
      <c r="AG626" s="25" t="str">
        <f>IFERROR(_xlfn.XLOOKUP(表格1[[#This Row],[Line_No]],管道特性一覽表!A:A,管道特性一覽表!R:R,,0),"")</f>
        <v/>
      </c>
      <c r="AH626" s="109" t="s">
        <v>3433</v>
      </c>
      <c r="AI626" s="24"/>
      <c r="AJ62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26" s="2" t="str" cm="1">
        <f t="array" ref="AK626">IFERROR(_xlfn.TEXTJOIN("-",TRUE,INDEX(_xlfn.TEXTSPLIT(B626,"-"),1),INDEX(_xlfn.TEXTSPLIT(B626,"-"),2),INDEX(_xlfn.TEXTSPLIT(B626,"-"),4),INDEX(_xlfn.TEXTSPLIT(B626,"-"),5)),_xlfn.TEXTJOIN("-",TRUE,_xlfn.XLOOKUP(VALUE(INDEX(_xlfn.TEXTSPLIT(B626,"-"),4)),'DN轉換表(必要)'!A:A,'DN轉換表(必要)'!B:B,,0),INDEX(_xlfn.TEXTSPLIT(B626,"-"),1),INDEX(_xlfn.TEXTSPLIT(B626,"-"),2),INDEX(_xlfn.TEXTSPLIT(B626,"-"),3),INDEX(_xlfn.TEXTSPLIT(B626,"-"),4),INDEX(_xlfn.TEXTSPLIT(B626,"-"),5)))</f>
        <v>WW-1101-AA1E-NA</v>
      </c>
      <c r="AL626" s="2" t="str">
        <f>IF(ISNUMBER(IFERROR(_xlfn.XLOOKUP(表格1[[#This Row],[Line_No]],'TEMP VALUE'!A:A,'DRAWING LIST'!A:A,,0),"")),"v","")</f>
        <v/>
      </c>
      <c r="AM626" s="2" t="str">
        <f>_xlfn.XLOOKUP(表格1[[#This Row],[Series NO]], 版本控制!$A:$A, 版本控制!$E:$E, , 0, -1)</f>
        <v>啟用</v>
      </c>
    </row>
    <row r="627" spans="1:39" hidden="1">
      <c r="A627" s="18">
        <f>'圖號清單-114.04.25'!A627</f>
        <v>623</v>
      </c>
      <c r="B627" s="14" t="str">
        <f>_xlfn.XLOOKUP(表格1[[#This Row],[Series NO]],'圖號清單-114.04.25'!A:A,'圖號清單-114.04.25'!B:B,,0)</f>
        <v>WW-1301-50-AA1B-NA</v>
      </c>
      <c r="C627" s="3" t="str">
        <f>COUNTIF($AK$2:AK627, AK627) &amp; "/" &amp; COUNTIF($AK$2:$AK$3003, AK627)</f>
        <v>1/1</v>
      </c>
      <c r="D627" s="3" t="str">
        <f t="shared" si="25"/>
        <v>WW-1301-50-AA1B-NA</v>
      </c>
      <c r="E627" s="14" t="str" cm="1">
        <f t="array" ref="E627">IFERROR(_xlfn.TEXTJOIN("-",TRUE,_xlfn.XLOOKUP(VALUE(INDEX(_xlfn.TEXTSPLIT(B627,"-"),3)),'DN轉換表(必要)'!A:A,'DN轉換表(必要)'!B:B,,0),INDEX(_xlfn.TEXTSPLIT(B627,"-"),1),INDEX(_xlfn.TEXTSPLIT(B627,"-"),2),INDEX(_xlfn.TEXTSPLIT(B627,"-"),4),INDEX(_xlfn.TEXTSPLIT(B627,"-"),5)),_xlfn.TEXTJOIN("-",TRUE,_xlfn.XLOOKUP(VALUE(INDEX(_xlfn.TEXTSPLIT(B627,"-"),4)),'DN轉換表(必要)'!A:A,'DN轉換表(必要)'!B:B,,0),INDEX(_xlfn.TEXTSPLIT(B627,"-"),1),INDEX(_xlfn.TEXTSPLIT(B627,"-"),2),INDEX(_xlfn.TEXTSPLIT(B627,"-"),3),INDEX(_xlfn.TEXTSPLIT(B627,"-"),4),INDEX(_xlfn.TEXTSPLIT(B627,"-"),5)))</f>
        <v>2"-WW-1301-AA1B-NA</v>
      </c>
      <c r="F627" s="3" t="str">
        <f>IFERROR(_xlfn.XLOOKUP(_xlfn.CONCAT(表格1[[#This Row],[Series NO]],"_",SUBSTITUTE(F$1,"REV.","")),版本控制!$F:$F,版本控制!$C:$C,,0),"")</f>
        <v>04/22/'25</v>
      </c>
      <c r="G627" s="3" t="str">
        <f>IFERROR(_xlfn.XLOOKUP(_xlfn.CONCAT(表格1[[#This Row],[Series NO]],"_",SUBSTITUTE(G$1,"REV.","")),版本控制!$F:$F,版本控制!$C:$C,,0),"")</f>
        <v/>
      </c>
      <c r="H627" s="3" t="str">
        <f>IFERROR(_xlfn.XLOOKUP(_xlfn.CONCAT(表格1[[#This Row],[Series NO]],"_",SUBSTITUTE(H$1,"REV.","")),版本控制!$F:$F,版本控制!$C:$C,,0),"")</f>
        <v/>
      </c>
      <c r="I627" s="3" t="str">
        <f>IFERROR(_xlfn.XLOOKUP(_xlfn.CONCAT(表格1[[#This Row],[Series NO]],"_",SUBSTITUTE(I$1,"REV.","")),版本控制!$F:$F,版本控制!$C:$C,,0),"")</f>
        <v/>
      </c>
      <c r="J627" s="3" t="str">
        <f>IFERROR(_xlfn.XLOOKUP(_xlfn.CONCAT(表格1[[#This Row],[Series NO]],"_",SUBSTITUTE(J$1,"REV.","")),版本控制!$F:$F,版本控制!$C:$C,,0),"")</f>
        <v/>
      </c>
      <c r="K627" s="3" t="str" cm="1">
        <f t="array" ref="K627">INDEX(F$1:J$1,1,MATCH(1,1/($F627:J627&lt;&gt;"")))</f>
        <v>REV.1</v>
      </c>
      <c r="L627" s="3" t="str" cm="1">
        <f t="array" ref="L627">LOOKUP(2,1/($F627:J627&lt;&gt;""),$F627:J627)</f>
        <v>04/22/'25</v>
      </c>
      <c r="M627" s="3"/>
      <c r="N627" s="3" t="str">
        <f t="shared" si="27"/>
        <v>0623</v>
      </c>
      <c r="O627" s="108"/>
      <c r="P627" s="15"/>
      <c r="Q627" s="22" cm="1">
        <f t="array" ref="Q627">_xlfn.XLOOKUP(INDEX(_xlfn.TEXTSPLIT(表格1[[#This Row],[LINE   NUMBER]],"-"),1),'DN轉換表(必要)'!B:B,'DN轉換表(必要)'!C:C,,0)</f>
        <v>2</v>
      </c>
      <c r="R627" s="22" t="str" cm="1">
        <f t="array" ref="R627">IF(IFERROR(MATCH(INDEX(_xlfn.TEXTSPLIT(表格1[[#This Row],[LINE   NUMBER]],"-"),2),介質清單!I:I,0)&gt;=1,FALSE),"Trim",INDEX(_xlfn.TEXTSPLIT(表格1[[#This Row],[LINE   NUMBER]],"-"),2))</f>
        <v>WW</v>
      </c>
      <c r="S627" s="22" t="str" cm="1">
        <f t="array" ref="S62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1301</v>
      </c>
      <c r="T627" s="22" t="str" cm="1">
        <f t="array" ref="T627">IF(LEN(INDEX(_xlfn.TEXTSPLIT(表格1[[#This Row],[LINE   NUMBER]],"-"),4))=4,INDEX(_xlfn.TEXTSPLIT(表格1[[#This Row],[LINE   NUMBER]],"-"),4),IF(LEN(MID(E627,FIND("AA",E627,1),4))=4,MID(E627,FIND("AA",E627,1),4),"Wrong"))</f>
        <v>AA1B</v>
      </c>
      <c r="U627" s="22" t="str" cm="1">
        <f t="array" ref="U62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27" s="22" t="str">
        <f>_xlfn.XLOOKUP(表格1[[#This Row],[級數]],管道等级索引表!B:B,管道等级索引表!G:G,,0)</f>
        <v>A106 Gr.B
API 5L Gr.B
SAWH</v>
      </c>
      <c r="W627" s="22" t="s">
        <v>5</v>
      </c>
      <c r="X627" s="22"/>
      <c r="Y627" s="22"/>
      <c r="Z627" s="22" t="str">
        <f>_xlfn.CONCAT(表格1[[#This Row],[系統]],"-",表格1[[#This Row],[編號]])</f>
        <v>WW-1301</v>
      </c>
      <c r="AA627" s="22"/>
      <c r="AB627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2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27" s="24" t="str">
        <f>IFERROR(_xlfn.XLOOKUP(表格1[[#This Row],[Line_No]],管道特性一覽表!A:A,管道特性一覽表!P:P,,0),"")</f>
        <v/>
      </c>
      <c r="AE627" s="24" t="str" cm="1">
        <f t="array" ref="AE627">_xlfn.IFNA(_xlfn.XLOOKUP(表格1[[#This Row],[Series NO]],'依TP NO.篩選'!A:A,'依TP NO.篩選'!R:R,,0),_xlfn.XLOOKUP(VALUE(表格1[[#This Row],[Series NO]]),VALUE('依TP NO.篩選'!A:A),'依TP NO.篩選'!R:R,,0))</f>
        <v>TP-031-VT</v>
      </c>
      <c r="AF627" s="24" t="str">
        <f>_xlfn.XLOOKUP(表格1[[#This Row],[系統]],介質清單!A:A,介質清單!B:B,,0)</f>
        <v>廢水</v>
      </c>
      <c r="AG627" s="25" t="str">
        <f>IFERROR(_xlfn.XLOOKUP(表格1[[#This Row],[Line_No]],管道特性一覽表!A:A,管道特性一覽表!R:R,,0),"")</f>
        <v/>
      </c>
      <c r="AH627" s="109" t="s">
        <v>3433</v>
      </c>
      <c r="AI627" s="24"/>
      <c r="AJ62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1-38鼠灰色</v>
      </c>
      <c r="AK627" s="2" t="str" cm="1">
        <f t="array" ref="AK627">IFERROR(_xlfn.TEXTJOIN("-",TRUE,INDEX(_xlfn.TEXTSPLIT(B627,"-"),1),INDEX(_xlfn.TEXTSPLIT(B627,"-"),2),INDEX(_xlfn.TEXTSPLIT(B627,"-"),4),INDEX(_xlfn.TEXTSPLIT(B627,"-"),5)),_xlfn.TEXTJOIN("-",TRUE,_xlfn.XLOOKUP(VALUE(INDEX(_xlfn.TEXTSPLIT(B627,"-"),4)),'DN轉換表(必要)'!A:A,'DN轉換表(必要)'!B:B,,0),INDEX(_xlfn.TEXTSPLIT(B627,"-"),1),INDEX(_xlfn.TEXTSPLIT(B627,"-"),2),INDEX(_xlfn.TEXTSPLIT(B627,"-"),3),INDEX(_xlfn.TEXTSPLIT(B627,"-"),4),INDEX(_xlfn.TEXTSPLIT(B627,"-"),5)))</f>
        <v>WW-1301-AA1B-NA</v>
      </c>
      <c r="AL627" s="2" t="str">
        <f>IF(ISNUMBER(IFERROR(_xlfn.XLOOKUP(表格1[[#This Row],[Line_No]],'TEMP VALUE'!A:A,'DRAWING LIST'!A:A,,0),"")),"v","")</f>
        <v/>
      </c>
      <c r="AM627" s="2" t="str">
        <f>_xlfn.XLOOKUP(表格1[[#This Row],[Series NO]], 版本控制!$A:$A, 版本控制!$E:$E, , 0, -1)</f>
        <v>啟用</v>
      </c>
    </row>
    <row r="628" spans="1:39" hidden="1">
      <c r="A628" s="18">
        <f>'圖號清單-114.04.25'!A628</f>
        <v>624</v>
      </c>
      <c r="B628" s="14" t="str">
        <f>_xlfn.XLOOKUP(表格1[[#This Row],[Series NO]],'圖號清單-114.04.25'!A:A,'圖號清單-114.04.25'!B:B,,0)</f>
        <v>WW-1302-80-AA1E-NA</v>
      </c>
      <c r="C628" s="3" t="str">
        <f>COUNTIF($AK$2:AK628, AK628) &amp; "/" &amp; COUNTIF($AK$2:$AK$3003, AK628)</f>
        <v>1/1</v>
      </c>
      <c r="D628" s="3" t="str">
        <f t="shared" si="25"/>
        <v>WW-1302-80-AA1E-NA</v>
      </c>
      <c r="E628" s="14" t="str" cm="1">
        <f t="array" ref="E628">IFERROR(_xlfn.TEXTJOIN("-",TRUE,_xlfn.XLOOKUP(VALUE(INDEX(_xlfn.TEXTSPLIT(B628,"-"),3)),'DN轉換表(必要)'!A:A,'DN轉換表(必要)'!B:B,,0),INDEX(_xlfn.TEXTSPLIT(B628,"-"),1),INDEX(_xlfn.TEXTSPLIT(B628,"-"),2),INDEX(_xlfn.TEXTSPLIT(B628,"-"),4),INDEX(_xlfn.TEXTSPLIT(B628,"-"),5)),_xlfn.TEXTJOIN("-",TRUE,_xlfn.XLOOKUP(VALUE(INDEX(_xlfn.TEXTSPLIT(B628,"-"),4)),'DN轉換表(必要)'!A:A,'DN轉換表(必要)'!B:B,,0),INDEX(_xlfn.TEXTSPLIT(B628,"-"),1),INDEX(_xlfn.TEXTSPLIT(B628,"-"),2),INDEX(_xlfn.TEXTSPLIT(B628,"-"),3),INDEX(_xlfn.TEXTSPLIT(B628,"-"),4),INDEX(_xlfn.TEXTSPLIT(B628,"-"),5)))</f>
        <v>3"-WW-1302-AA1E-NA</v>
      </c>
      <c r="F628" s="3" t="str">
        <f>IFERROR(_xlfn.XLOOKUP(_xlfn.CONCAT(表格1[[#This Row],[Series NO]],"_",SUBSTITUTE(F$1,"REV.","")),版本控制!$F:$F,版本控制!$C:$C,,0),"")</f>
        <v>04/22/'25</v>
      </c>
      <c r="G628" s="3" t="str">
        <f>IFERROR(_xlfn.XLOOKUP(_xlfn.CONCAT(表格1[[#This Row],[Series NO]],"_",SUBSTITUTE(G$1,"REV.","")),版本控制!$F:$F,版本控制!$C:$C,,0),"")</f>
        <v/>
      </c>
      <c r="H628" s="3" t="str">
        <f>IFERROR(_xlfn.XLOOKUP(_xlfn.CONCAT(表格1[[#This Row],[Series NO]],"_",SUBSTITUTE(H$1,"REV.","")),版本控制!$F:$F,版本控制!$C:$C,,0),"")</f>
        <v/>
      </c>
      <c r="I628" s="3" t="str">
        <f>IFERROR(_xlfn.XLOOKUP(_xlfn.CONCAT(表格1[[#This Row],[Series NO]],"_",SUBSTITUTE(I$1,"REV.","")),版本控制!$F:$F,版本控制!$C:$C,,0),"")</f>
        <v/>
      </c>
      <c r="J628" s="3" t="str">
        <f>IFERROR(_xlfn.XLOOKUP(_xlfn.CONCAT(表格1[[#This Row],[Series NO]],"_",SUBSTITUTE(J$1,"REV.","")),版本控制!$F:$F,版本控制!$C:$C,,0),"")</f>
        <v/>
      </c>
      <c r="K628" s="3" t="str" cm="1">
        <f t="array" ref="K628">INDEX(F$1:J$1,1,MATCH(1,1/($F628:J628&lt;&gt;"")))</f>
        <v>REV.1</v>
      </c>
      <c r="L628" s="3" t="str" cm="1">
        <f t="array" ref="L628">LOOKUP(2,1/($F628:J628&lt;&gt;""),$F628:J628)</f>
        <v>04/22/'25</v>
      </c>
      <c r="M628" s="3"/>
      <c r="N628" s="3" t="str">
        <f t="shared" si="27"/>
        <v>0624</v>
      </c>
      <c r="O628" s="108"/>
      <c r="P628" s="15"/>
      <c r="Q628" s="22" cm="1">
        <f t="array" ref="Q628">_xlfn.XLOOKUP(INDEX(_xlfn.TEXTSPLIT(表格1[[#This Row],[LINE   NUMBER]],"-"),1),'DN轉換表(必要)'!B:B,'DN轉換表(必要)'!C:C,,0)</f>
        <v>3</v>
      </c>
      <c r="R628" s="22" t="str" cm="1">
        <f t="array" ref="R628">IF(IFERROR(MATCH(INDEX(_xlfn.TEXTSPLIT(表格1[[#This Row],[LINE   NUMBER]],"-"),2),介質清單!I:I,0)&gt;=1,FALSE),"Trim",INDEX(_xlfn.TEXTSPLIT(表格1[[#This Row],[LINE   NUMBER]],"-"),2))</f>
        <v>WW</v>
      </c>
      <c r="S628" s="22" t="str" cm="1">
        <f t="array" ref="S62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1302</v>
      </c>
      <c r="T628" s="22" t="str" cm="1">
        <f t="array" ref="T628">IF(LEN(INDEX(_xlfn.TEXTSPLIT(表格1[[#This Row],[LINE   NUMBER]],"-"),4))=4,INDEX(_xlfn.TEXTSPLIT(表格1[[#This Row],[LINE   NUMBER]],"-"),4),IF(LEN(MID(E628,FIND("AA",E628,1),4))=4,MID(E628,FIND("AA",E628,1),4),"Wrong"))</f>
        <v>AA1E</v>
      </c>
      <c r="U628" s="22" t="str" cm="1">
        <f t="array" ref="U62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28" s="22" t="str">
        <f>_xlfn.XLOOKUP(表格1[[#This Row],[級數]],管道等级索引表!B:B,管道等级索引表!G:G,,0)</f>
        <v>TP304</v>
      </c>
      <c r="W628" s="22" t="s">
        <v>5</v>
      </c>
      <c r="X628" s="22"/>
      <c r="Y628" s="22"/>
      <c r="Z628" s="22" t="str">
        <f>_xlfn.CONCAT(表格1[[#This Row],[系統]],"-",表格1[[#This Row],[編號]])</f>
        <v>WW-1302</v>
      </c>
      <c r="AA628" s="22"/>
      <c r="AB628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62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28" s="24"/>
      <c r="AE628" s="24" t="str" cm="1">
        <f t="array" ref="AE628">_xlfn.IFNA(_xlfn.XLOOKUP(表格1[[#This Row],[Series NO]],'依TP NO.篩選'!A:A,'依TP NO.篩選'!R:R,,0),_xlfn.XLOOKUP(VALUE(表格1[[#This Row],[Series NO]]),VALUE('依TP NO.篩選'!A:A),'依TP NO.篩選'!R:R,,0))</f>
        <v>TP-031-VT</v>
      </c>
      <c r="AF628" s="24" t="str">
        <f>_xlfn.XLOOKUP(表格1[[#This Row],[系統]],介質清單!A:A,介質清單!B:B,,0)</f>
        <v>廢水</v>
      </c>
      <c r="AG628" s="25"/>
      <c r="AH628" s="109" t="s">
        <v>3433</v>
      </c>
      <c r="AI628" s="24"/>
      <c r="AJ62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28" s="2" t="str" cm="1">
        <f t="array" ref="AK628">IFERROR(_xlfn.TEXTJOIN("-",TRUE,INDEX(_xlfn.TEXTSPLIT(B628,"-"),1),INDEX(_xlfn.TEXTSPLIT(B628,"-"),2),INDEX(_xlfn.TEXTSPLIT(B628,"-"),4),INDEX(_xlfn.TEXTSPLIT(B628,"-"),5)),_xlfn.TEXTJOIN("-",TRUE,_xlfn.XLOOKUP(VALUE(INDEX(_xlfn.TEXTSPLIT(B628,"-"),4)),'DN轉換表(必要)'!A:A,'DN轉換表(必要)'!B:B,,0),INDEX(_xlfn.TEXTSPLIT(B628,"-"),1),INDEX(_xlfn.TEXTSPLIT(B628,"-"),2),INDEX(_xlfn.TEXTSPLIT(B628,"-"),3),INDEX(_xlfn.TEXTSPLIT(B628,"-"),4),INDEX(_xlfn.TEXTSPLIT(B628,"-"),5)))</f>
        <v>WW-1302-AA1E-NA</v>
      </c>
      <c r="AL628" s="2" t="str">
        <f>IF(ISNUMBER(IFERROR(_xlfn.XLOOKUP(表格1[[#This Row],[Line_No]],'TEMP VALUE'!A:A,'DRAWING LIST'!A:A,,0),"")),"v","")</f>
        <v/>
      </c>
      <c r="AM628" s="2" t="str">
        <f>_xlfn.XLOOKUP(表格1[[#This Row],[Series NO]], 版本控制!$A:$A, 版本控制!$E:$E, , 0, -1)</f>
        <v>啟用</v>
      </c>
    </row>
    <row r="629" spans="1:39" hidden="1">
      <c r="A629" s="18">
        <f>'圖號清單-114.04.25'!A629</f>
        <v>625</v>
      </c>
      <c r="B629" s="14" t="str">
        <f>_xlfn.XLOOKUP(表格1[[#This Row],[Series NO]],'圖號清單-114.04.25'!A:A,'圖號清單-114.04.25'!B:B,,0)</f>
        <v>WW-1303-50-AA1E-NA</v>
      </c>
      <c r="C629" s="3" t="str">
        <f>COUNTIF($AK$2:AK629, AK629) &amp; "/" &amp; COUNTIF($AK$2:$AK$3003, AK629)</f>
        <v>1/1</v>
      </c>
      <c r="D629" s="3" t="str">
        <f t="shared" si="25"/>
        <v>WW-1303-50-AA1E-NA</v>
      </c>
      <c r="E629" s="14" t="str" cm="1">
        <f t="array" ref="E629">IFERROR(_xlfn.TEXTJOIN("-",TRUE,_xlfn.XLOOKUP(VALUE(INDEX(_xlfn.TEXTSPLIT(B629,"-"),3)),'DN轉換表(必要)'!A:A,'DN轉換表(必要)'!B:B,,0),INDEX(_xlfn.TEXTSPLIT(B629,"-"),1),INDEX(_xlfn.TEXTSPLIT(B629,"-"),2),INDEX(_xlfn.TEXTSPLIT(B629,"-"),4),INDEX(_xlfn.TEXTSPLIT(B629,"-"),5)),_xlfn.TEXTJOIN("-",TRUE,_xlfn.XLOOKUP(VALUE(INDEX(_xlfn.TEXTSPLIT(B629,"-"),4)),'DN轉換表(必要)'!A:A,'DN轉換表(必要)'!B:B,,0),INDEX(_xlfn.TEXTSPLIT(B629,"-"),1),INDEX(_xlfn.TEXTSPLIT(B629,"-"),2),INDEX(_xlfn.TEXTSPLIT(B629,"-"),3),INDEX(_xlfn.TEXTSPLIT(B629,"-"),4),INDEX(_xlfn.TEXTSPLIT(B629,"-"),5)))</f>
        <v>2"-WW-1303-AA1E-NA</v>
      </c>
      <c r="F629" s="3" t="str">
        <f>IFERROR(_xlfn.XLOOKUP(_xlfn.CONCAT(表格1[[#This Row],[Series NO]],"_",SUBSTITUTE(F$1,"REV.","")),版本控制!$F:$F,版本控制!$C:$C,,0),"")</f>
        <v>04/22/'25</v>
      </c>
      <c r="G629" s="3" t="str">
        <f>IFERROR(_xlfn.XLOOKUP(_xlfn.CONCAT(表格1[[#This Row],[Series NO]],"_",SUBSTITUTE(G$1,"REV.","")),版本控制!$F:$F,版本控制!$C:$C,,0),"")</f>
        <v/>
      </c>
      <c r="H629" s="3" t="str">
        <f>IFERROR(_xlfn.XLOOKUP(_xlfn.CONCAT(表格1[[#This Row],[Series NO]],"_",SUBSTITUTE(H$1,"REV.","")),版本控制!$F:$F,版本控制!$C:$C,,0),"")</f>
        <v/>
      </c>
      <c r="I629" s="3" t="str">
        <f>IFERROR(_xlfn.XLOOKUP(_xlfn.CONCAT(表格1[[#This Row],[Series NO]],"_",SUBSTITUTE(I$1,"REV.","")),版本控制!$F:$F,版本控制!$C:$C,,0),"")</f>
        <v/>
      </c>
      <c r="J629" s="3" t="str">
        <f>IFERROR(_xlfn.XLOOKUP(_xlfn.CONCAT(表格1[[#This Row],[Series NO]],"_",SUBSTITUTE(J$1,"REV.","")),版本控制!$F:$F,版本控制!$C:$C,,0),"")</f>
        <v/>
      </c>
      <c r="K629" s="3" t="str" cm="1">
        <f t="array" ref="K629">INDEX(F$1:J$1,1,MATCH(1,1/($F629:J629&lt;&gt;"")))</f>
        <v>REV.1</v>
      </c>
      <c r="L629" s="3" t="str" cm="1">
        <f t="array" ref="L629">LOOKUP(2,1/($F629:J629&lt;&gt;""),$F629:J629)</f>
        <v>04/22/'25</v>
      </c>
      <c r="M629" s="3"/>
      <c r="N629" s="3" t="str">
        <f t="shared" si="27"/>
        <v>0625</v>
      </c>
      <c r="O629" s="108"/>
      <c r="P629" s="15"/>
      <c r="Q629" s="22" cm="1">
        <f t="array" ref="Q629">_xlfn.XLOOKUP(INDEX(_xlfn.TEXTSPLIT(表格1[[#This Row],[LINE   NUMBER]],"-"),1),'DN轉換表(必要)'!B:B,'DN轉換表(必要)'!C:C,,0)</f>
        <v>2</v>
      </c>
      <c r="R629" s="22" t="str" cm="1">
        <f t="array" ref="R629">IF(IFERROR(MATCH(INDEX(_xlfn.TEXTSPLIT(表格1[[#This Row],[LINE   NUMBER]],"-"),2),介質清單!I:I,0)&gt;=1,FALSE),"Trim",INDEX(_xlfn.TEXTSPLIT(表格1[[#This Row],[LINE   NUMBER]],"-"),2))</f>
        <v>WW</v>
      </c>
      <c r="S629" s="22" t="str" cm="1">
        <f t="array" ref="S62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1303</v>
      </c>
      <c r="T629" s="22" t="str" cm="1">
        <f t="array" ref="T629">IF(LEN(INDEX(_xlfn.TEXTSPLIT(表格1[[#This Row],[LINE   NUMBER]],"-"),4))=4,INDEX(_xlfn.TEXTSPLIT(表格1[[#This Row],[LINE   NUMBER]],"-"),4),IF(LEN(MID(E629,FIND("AA",E629,1),4))=4,MID(E629,FIND("AA",E629,1),4),"Wrong"))</f>
        <v>AA1E</v>
      </c>
      <c r="U629" s="22" t="str" cm="1">
        <f t="array" ref="U62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29" s="22" t="str">
        <f>_xlfn.XLOOKUP(表格1[[#This Row],[級數]],管道等级索引表!B:B,管道等级索引表!G:G,,0)</f>
        <v>TP304</v>
      </c>
      <c r="W629" s="22" t="s">
        <v>5</v>
      </c>
      <c r="X629" s="22"/>
      <c r="Y629" s="22"/>
      <c r="Z629" s="22" t="str">
        <f>_xlfn.CONCAT(表格1[[#This Row],[系統]],"-",表格1[[#This Row],[編號]])</f>
        <v>WW-1303</v>
      </c>
      <c r="AA629" s="22"/>
      <c r="AB62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2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29" s="24" t="str">
        <f>IFERROR(_xlfn.XLOOKUP(表格1[[#This Row],[Line_No]],管道特性一覽表!A:A,管道特性一覽表!P:P,,0),"")</f>
        <v/>
      </c>
      <c r="AE629" s="24" t="str" cm="1">
        <f t="array" ref="AE629">_xlfn.IFNA(_xlfn.XLOOKUP(表格1[[#This Row],[Series NO]],'依TP NO.篩選'!A:A,'依TP NO.篩選'!R:R,,0),_xlfn.XLOOKUP(VALUE(表格1[[#This Row],[Series NO]]),VALUE('依TP NO.篩選'!A:A),'依TP NO.篩選'!R:R,,0))</f>
        <v>TP-031-VT</v>
      </c>
      <c r="AF629" s="24" t="str">
        <f>_xlfn.XLOOKUP(表格1[[#This Row],[系統]],介質清單!A:A,介質清單!B:B,,0)</f>
        <v>廢水</v>
      </c>
      <c r="AG629" s="25" t="str">
        <f>IFERROR(_xlfn.XLOOKUP(表格1[[#This Row],[Line_No]],管道特性一覽表!A:A,管道特性一覽表!R:R,,0),"")</f>
        <v/>
      </c>
      <c r="AH629" s="109" t="s">
        <v>3433</v>
      </c>
      <c r="AI629" s="24"/>
      <c r="AJ62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29" s="2" t="str" cm="1">
        <f t="array" ref="AK629">IFERROR(_xlfn.TEXTJOIN("-",TRUE,INDEX(_xlfn.TEXTSPLIT(B629,"-"),1),INDEX(_xlfn.TEXTSPLIT(B629,"-"),2),INDEX(_xlfn.TEXTSPLIT(B629,"-"),4),INDEX(_xlfn.TEXTSPLIT(B629,"-"),5)),_xlfn.TEXTJOIN("-",TRUE,_xlfn.XLOOKUP(VALUE(INDEX(_xlfn.TEXTSPLIT(B629,"-"),4)),'DN轉換表(必要)'!A:A,'DN轉換表(必要)'!B:B,,0),INDEX(_xlfn.TEXTSPLIT(B629,"-"),1),INDEX(_xlfn.TEXTSPLIT(B629,"-"),2),INDEX(_xlfn.TEXTSPLIT(B629,"-"),3),INDEX(_xlfn.TEXTSPLIT(B629,"-"),4),INDEX(_xlfn.TEXTSPLIT(B629,"-"),5)))</f>
        <v>WW-1303-AA1E-NA</v>
      </c>
      <c r="AL629" s="2" t="str">
        <f>IF(ISNUMBER(IFERROR(_xlfn.XLOOKUP(表格1[[#This Row],[Line_No]],'TEMP VALUE'!A:A,'DRAWING LIST'!A:A,,0),"")),"v","")</f>
        <v/>
      </c>
      <c r="AM629" s="2" t="str">
        <f>_xlfn.XLOOKUP(表格1[[#This Row],[Series NO]], 版本控制!$A:$A, 版本控制!$E:$E, , 0, -1)</f>
        <v>啟用</v>
      </c>
    </row>
    <row r="630" spans="1:39" hidden="1">
      <c r="A630" s="18">
        <f>'圖號清單-114.04.25'!A630</f>
        <v>626</v>
      </c>
      <c r="B630" s="14" t="str">
        <f>_xlfn.XLOOKUP(表格1[[#This Row],[Series NO]],'圖號清單-114.04.25'!A:A,'圖號清單-114.04.25'!B:B,,0)</f>
        <v>WW-1304-50-AA1B-NA</v>
      </c>
      <c r="C630" s="3" t="str">
        <f>COUNTIF($AK$2:AK630, AK630) &amp; "/" &amp; COUNTIF($AK$2:$AK$3003, AK630)</f>
        <v>1/1</v>
      </c>
      <c r="D630" s="3" t="str">
        <f t="shared" si="25"/>
        <v>WW-1304-50-AA1B-NA</v>
      </c>
      <c r="E630" s="14" t="str" cm="1">
        <f t="array" ref="E630">IFERROR(_xlfn.TEXTJOIN("-",TRUE,_xlfn.XLOOKUP(VALUE(INDEX(_xlfn.TEXTSPLIT(B630,"-"),3)),'DN轉換表(必要)'!A:A,'DN轉換表(必要)'!B:B,,0),INDEX(_xlfn.TEXTSPLIT(B630,"-"),1),INDEX(_xlfn.TEXTSPLIT(B630,"-"),2),INDEX(_xlfn.TEXTSPLIT(B630,"-"),4),INDEX(_xlfn.TEXTSPLIT(B630,"-"),5)),_xlfn.TEXTJOIN("-",TRUE,_xlfn.XLOOKUP(VALUE(INDEX(_xlfn.TEXTSPLIT(B630,"-"),4)),'DN轉換表(必要)'!A:A,'DN轉換表(必要)'!B:B,,0),INDEX(_xlfn.TEXTSPLIT(B630,"-"),1),INDEX(_xlfn.TEXTSPLIT(B630,"-"),2),INDEX(_xlfn.TEXTSPLIT(B630,"-"),3),INDEX(_xlfn.TEXTSPLIT(B630,"-"),4),INDEX(_xlfn.TEXTSPLIT(B630,"-"),5)))</f>
        <v>2"-WW-1304-AA1B-NA</v>
      </c>
      <c r="F630" s="3" t="str">
        <f>IFERROR(_xlfn.XLOOKUP(_xlfn.CONCAT(表格1[[#This Row],[Series NO]],"_",SUBSTITUTE(F$1,"REV.","")),版本控制!$F:$F,版本控制!$C:$C,,0),"")</f>
        <v>04/22/'25</v>
      </c>
      <c r="G630" s="3" t="str">
        <f>IFERROR(_xlfn.XLOOKUP(_xlfn.CONCAT(表格1[[#This Row],[Series NO]],"_",SUBSTITUTE(G$1,"REV.","")),版本控制!$F:$F,版本控制!$C:$C,,0),"")</f>
        <v/>
      </c>
      <c r="H630" s="3" t="str">
        <f>IFERROR(_xlfn.XLOOKUP(_xlfn.CONCAT(表格1[[#This Row],[Series NO]],"_",SUBSTITUTE(H$1,"REV.","")),版本控制!$F:$F,版本控制!$C:$C,,0),"")</f>
        <v/>
      </c>
      <c r="I630" s="3" t="str">
        <f>IFERROR(_xlfn.XLOOKUP(_xlfn.CONCAT(表格1[[#This Row],[Series NO]],"_",SUBSTITUTE(I$1,"REV.","")),版本控制!$F:$F,版本控制!$C:$C,,0),"")</f>
        <v/>
      </c>
      <c r="J630" s="3" t="str">
        <f>IFERROR(_xlfn.XLOOKUP(_xlfn.CONCAT(表格1[[#This Row],[Series NO]],"_",SUBSTITUTE(J$1,"REV.","")),版本控制!$F:$F,版本控制!$C:$C,,0),"")</f>
        <v/>
      </c>
      <c r="K630" s="3" t="str" cm="1">
        <f t="array" ref="K630">INDEX(F$1:J$1,1,MATCH(1,1/($F630:J630&lt;&gt;"")))</f>
        <v>REV.1</v>
      </c>
      <c r="L630" s="3" t="str" cm="1">
        <f t="array" ref="L630">LOOKUP(2,1/($F630:J630&lt;&gt;""),$F630:J630)</f>
        <v>04/22/'25</v>
      </c>
      <c r="M630" s="3"/>
      <c r="N630" s="3" t="str">
        <f t="shared" si="27"/>
        <v>0626</v>
      </c>
      <c r="O630" s="108"/>
      <c r="P630" s="15"/>
      <c r="Q630" s="22" cm="1">
        <f t="array" ref="Q630">_xlfn.XLOOKUP(INDEX(_xlfn.TEXTSPLIT(表格1[[#This Row],[LINE   NUMBER]],"-"),1),'DN轉換表(必要)'!B:B,'DN轉換表(必要)'!C:C,,0)</f>
        <v>2</v>
      </c>
      <c r="R630" s="22" t="str" cm="1">
        <f t="array" ref="R630">IF(IFERROR(MATCH(INDEX(_xlfn.TEXTSPLIT(表格1[[#This Row],[LINE   NUMBER]],"-"),2),介質清單!I:I,0)&gt;=1,FALSE),"Trim",INDEX(_xlfn.TEXTSPLIT(表格1[[#This Row],[LINE   NUMBER]],"-"),2))</f>
        <v>WW</v>
      </c>
      <c r="S630" s="22" t="str" cm="1">
        <f t="array" ref="S63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1304</v>
      </c>
      <c r="T630" s="22" t="str" cm="1">
        <f t="array" ref="T630">IF(LEN(INDEX(_xlfn.TEXTSPLIT(表格1[[#This Row],[LINE   NUMBER]],"-"),4))=4,INDEX(_xlfn.TEXTSPLIT(表格1[[#This Row],[LINE   NUMBER]],"-"),4),IF(LEN(MID(E630,FIND("AA",E630,1),4))=4,MID(E630,FIND("AA",E630,1),4),"Wrong"))</f>
        <v>AA1B</v>
      </c>
      <c r="U630" s="22" t="str" cm="1">
        <f t="array" ref="U63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30" s="22" t="str">
        <f>_xlfn.XLOOKUP(表格1[[#This Row],[級數]],管道等级索引表!B:B,管道等级索引表!G:G,,0)</f>
        <v>A106 Gr.B
API 5L Gr.B
SAWH</v>
      </c>
      <c r="W630" s="22" t="s">
        <v>5</v>
      </c>
      <c r="X630" s="22"/>
      <c r="Y630" s="22"/>
      <c r="Z630" s="22" t="str">
        <f>_xlfn.CONCAT(表格1[[#This Row],[系統]],"-",表格1[[#This Row],[編號]])</f>
        <v>WW-1304</v>
      </c>
      <c r="AA630" s="22"/>
      <c r="AB63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3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30" s="24" t="str">
        <f>IFERROR(_xlfn.XLOOKUP(表格1[[#This Row],[Line_No]],管道特性一覽表!A:A,管道特性一覽表!P:P,,0),"")</f>
        <v/>
      </c>
      <c r="AE630" s="24" t="str" cm="1">
        <f t="array" ref="AE630">_xlfn.IFNA(_xlfn.XLOOKUP(表格1[[#This Row],[Series NO]],'依TP NO.篩選'!A:A,'依TP NO.篩選'!R:R,,0),_xlfn.XLOOKUP(VALUE(表格1[[#This Row],[Series NO]]),VALUE('依TP NO.篩選'!A:A),'依TP NO.篩選'!R:R,,0))</f>
        <v>TP-031-VT</v>
      </c>
      <c r="AF630" s="24" t="str">
        <f>_xlfn.XLOOKUP(表格1[[#This Row],[系統]],介質清單!A:A,介質清單!B:B,,0)</f>
        <v>廢水</v>
      </c>
      <c r="AG630" s="25" t="str">
        <f>IFERROR(_xlfn.XLOOKUP(表格1[[#This Row],[Line_No]],管道特性一覽表!A:A,管道特性一覽表!R:R,,0),"")</f>
        <v/>
      </c>
      <c r="AH630" s="109" t="s">
        <v>3433</v>
      </c>
      <c r="AI630" s="24"/>
      <c r="AJ63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1-38鼠灰色</v>
      </c>
      <c r="AK630" s="2" t="str" cm="1">
        <f t="array" ref="AK630">IFERROR(_xlfn.TEXTJOIN("-",TRUE,INDEX(_xlfn.TEXTSPLIT(B630,"-"),1),INDEX(_xlfn.TEXTSPLIT(B630,"-"),2),INDEX(_xlfn.TEXTSPLIT(B630,"-"),4),INDEX(_xlfn.TEXTSPLIT(B630,"-"),5)),_xlfn.TEXTJOIN("-",TRUE,_xlfn.XLOOKUP(VALUE(INDEX(_xlfn.TEXTSPLIT(B630,"-"),4)),'DN轉換表(必要)'!A:A,'DN轉換表(必要)'!B:B,,0),INDEX(_xlfn.TEXTSPLIT(B630,"-"),1),INDEX(_xlfn.TEXTSPLIT(B630,"-"),2),INDEX(_xlfn.TEXTSPLIT(B630,"-"),3),INDEX(_xlfn.TEXTSPLIT(B630,"-"),4),INDEX(_xlfn.TEXTSPLIT(B630,"-"),5)))</f>
        <v>WW-1304-AA1B-NA</v>
      </c>
      <c r="AL630" s="2" t="str">
        <f>IF(ISNUMBER(IFERROR(_xlfn.XLOOKUP(表格1[[#This Row],[Line_No]],'TEMP VALUE'!A:A,'DRAWING LIST'!A:A,,0),"")),"v","")</f>
        <v/>
      </c>
      <c r="AM630" s="2" t="str">
        <f>_xlfn.XLOOKUP(表格1[[#This Row],[Series NO]], 版本控制!$A:$A, 版本控制!$E:$E, , 0, -1)</f>
        <v>啟用</v>
      </c>
    </row>
    <row r="631" spans="1:39" hidden="1">
      <c r="A631" s="18">
        <f>'圖號清單-114.04.25'!A631</f>
        <v>627</v>
      </c>
      <c r="B631" s="14" t="str">
        <f>_xlfn.XLOOKUP(表格1[[#This Row],[Series NO]],'圖號清單-114.04.25'!A:A,'圖號清單-114.04.25'!B:B,,0)</f>
        <v>WW-1504-50-AA1E-NA</v>
      </c>
      <c r="C631" s="3" t="str">
        <f>COUNTIF($AK$2:AK631, AK631) &amp; "/" &amp; COUNTIF($AK$2:$AK$3003, AK631)</f>
        <v>1/1</v>
      </c>
      <c r="D631" s="3" t="str">
        <f t="shared" si="25"/>
        <v>WW-1504-50-AA1E-NA</v>
      </c>
      <c r="E631" s="14" t="str" cm="1">
        <f t="array" ref="E631">IFERROR(_xlfn.TEXTJOIN("-",TRUE,_xlfn.XLOOKUP(VALUE(INDEX(_xlfn.TEXTSPLIT(B631,"-"),3)),'DN轉換表(必要)'!A:A,'DN轉換表(必要)'!B:B,,0),INDEX(_xlfn.TEXTSPLIT(B631,"-"),1),INDEX(_xlfn.TEXTSPLIT(B631,"-"),2),INDEX(_xlfn.TEXTSPLIT(B631,"-"),4),INDEX(_xlfn.TEXTSPLIT(B631,"-"),5)),_xlfn.TEXTJOIN("-",TRUE,_xlfn.XLOOKUP(VALUE(INDEX(_xlfn.TEXTSPLIT(B631,"-"),4)),'DN轉換表(必要)'!A:A,'DN轉換表(必要)'!B:B,,0),INDEX(_xlfn.TEXTSPLIT(B631,"-"),1),INDEX(_xlfn.TEXTSPLIT(B631,"-"),2),INDEX(_xlfn.TEXTSPLIT(B631,"-"),3),INDEX(_xlfn.TEXTSPLIT(B631,"-"),4),INDEX(_xlfn.TEXTSPLIT(B631,"-"),5)))</f>
        <v>2"-WW-1504-AA1E-NA</v>
      </c>
      <c r="F631" s="3" t="str">
        <f>IFERROR(_xlfn.XLOOKUP(_xlfn.CONCAT(表格1[[#This Row],[Series NO]],"_",SUBSTITUTE(F$1,"REV.","")),版本控制!$F:$F,版本控制!$C:$C,,0),"")</f>
        <v>04/22/'25</v>
      </c>
      <c r="G631" s="3" t="str">
        <f>IFERROR(_xlfn.XLOOKUP(_xlfn.CONCAT(表格1[[#This Row],[Series NO]],"_",SUBSTITUTE(G$1,"REV.","")),版本控制!$F:$F,版本控制!$C:$C,,0),"")</f>
        <v/>
      </c>
      <c r="H631" s="3" t="str">
        <f>IFERROR(_xlfn.XLOOKUP(_xlfn.CONCAT(表格1[[#This Row],[Series NO]],"_",SUBSTITUTE(H$1,"REV.","")),版本控制!$F:$F,版本控制!$C:$C,,0),"")</f>
        <v/>
      </c>
      <c r="I631" s="3" t="str">
        <f>IFERROR(_xlfn.XLOOKUP(_xlfn.CONCAT(表格1[[#This Row],[Series NO]],"_",SUBSTITUTE(I$1,"REV.","")),版本控制!$F:$F,版本控制!$C:$C,,0),"")</f>
        <v/>
      </c>
      <c r="J631" s="3" t="str">
        <f>IFERROR(_xlfn.XLOOKUP(_xlfn.CONCAT(表格1[[#This Row],[Series NO]],"_",SUBSTITUTE(J$1,"REV.","")),版本控制!$F:$F,版本控制!$C:$C,,0),"")</f>
        <v/>
      </c>
      <c r="K631" s="3" t="str" cm="1">
        <f t="array" ref="K631">INDEX(F$1:J$1,1,MATCH(1,1/($F631:J631&lt;&gt;"")))</f>
        <v>REV.1</v>
      </c>
      <c r="L631" s="3" t="str" cm="1">
        <f t="array" ref="L631">LOOKUP(2,1/($F631:J631&lt;&gt;""),$F631:J631)</f>
        <v>04/22/'25</v>
      </c>
      <c r="M631" s="3"/>
      <c r="N631" s="3" t="str">
        <f t="shared" si="27"/>
        <v>0627</v>
      </c>
      <c r="O631" s="108"/>
      <c r="P631" s="15"/>
      <c r="Q631" s="22" cm="1">
        <f t="array" ref="Q631">_xlfn.XLOOKUP(INDEX(_xlfn.TEXTSPLIT(表格1[[#This Row],[LINE   NUMBER]],"-"),1),'DN轉換表(必要)'!B:B,'DN轉換表(必要)'!C:C,,0)</f>
        <v>2</v>
      </c>
      <c r="R631" s="22" t="str" cm="1">
        <f t="array" ref="R631">IF(IFERROR(MATCH(INDEX(_xlfn.TEXTSPLIT(表格1[[#This Row],[LINE   NUMBER]],"-"),2),介質清單!I:I,0)&gt;=1,FALSE),"Trim",INDEX(_xlfn.TEXTSPLIT(表格1[[#This Row],[LINE   NUMBER]],"-"),2))</f>
        <v>WW</v>
      </c>
      <c r="S631" s="22" t="str" cm="1">
        <f t="array" ref="S63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1504</v>
      </c>
      <c r="T631" s="22" t="str" cm="1">
        <f t="array" ref="T631">IF(LEN(INDEX(_xlfn.TEXTSPLIT(表格1[[#This Row],[LINE   NUMBER]],"-"),4))=4,INDEX(_xlfn.TEXTSPLIT(表格1[[#This Row],[LINE   NUMBER]],"-"),4),IF(LEN(MID(E631,FIND("AA",E631,1),4))=4,MID(E631,FIND("AA",E631,1),4),"Wrong"))</f>
        <v>AA1E</v>
      </c>
      <c r="U631" s="22" t="str" cm="1">
        <f t="array" ref="U63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31" s="22" t="str">
        <f>_xlfn.XLOOKUP(表格1[[#This Row],[級數]],管道等级索引表!B:B,管道等级索引表!G:G,,0)</f>
        <v>TP304</v>
      </c>
      <c r="W631" s="22" t="s">
        <v>5</v>
      </c>
      <c r="X631" s="22"/>
      <c r="Y631" s="22"/>
      <c r="Z631" s="22" t="str">
        <f>_xlfn.CONCAT(表格1[[#This Row],[系統]],"-",表格1[[#This Row],[編號]])</f>
        <v>WW-1504</v>
      </c>
      <c r="AA631" s="22"/>
      <c r="AB63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63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31" s="24"/>
      <c r="AE631" s="24" t="str" cm="1">
        <f t="array" ref="AE631">_xlfn.IFNA(_xlfn.XLOOKUP(表格1[[#This Row],[Series NO]],'依TP NO.篩選'!A:A,'依TP NO.篩選'!R:R,,0),_xlfn.XLOOKUP(VALUE(表格1[[#This Row],[Series NO]]),VALUE('依TP NO.篩選'!A:A),'依TP NO.篩選'!R:R,,0))</f>
        <v>TP-031-VT</v>
      </c>
      <c r="AF631" s="24" t="str">
        <f>_xlfn.XLOOKUP(表格1[[#This Row],[系統]],介質清單!A:A,介質清單!B:B,,0)</f>
        <v>廢水</v>
      </c>
      <c r="AG631" s="25"/>
      <c r="AH631" s="109" t="s">
        <v>3433</v>
      </c>
      <c r="AI631" s="24"/>
      <c r="AJ63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31" s="2" t="str" cm="1">
        <f t="array" ref="AK631">IFERROR(_xlfn.TEXTJOIN("-",TRUE,INDEX(_xlfn.TEXTSPLIT(B631,"-"),1),INDEX(_xlfn.TEXTSPLIT(B631,"-"),2),INDEX(_xlfn.TEXTSPLIT(B631,"-"),4),INDEX(_xlfn.TEXTSPLIT(B631,"-"),5)),_xlfn.TEXTJOIN("-",TRUE,_xlfn.XLOOKUP(VALUE(INDEX(_xlfn.TEXTSPLIT(B631,"-"),4)),'DN轉換表(必要)'!A:A,'DN轉換表(必要)'!B:B,,0),INDEX(_xlfn.TEXTSPLIT(B631,"-"),1),INDEX(_xlfn.TEXTSPLIT(B631,"-"),2),INDEX(_xlfn.TEXTSPLIT(B631,"-"),3),INDEX(_xlfn.TEXTSPLIT(B631,"-"),4),INDEX(_xlfn.TEXTSPLIT(B631,"-"),5)))</f>
        <v>WW-1504-AA1E-NA</v>
      </c>
      <c r="AL631" s="2" t="str">
        <f>IF(ISNUMBER(IFERROR(_xlfn.XLOOKUP(表格1[[#This Row],[Line_No]],'TEMP VALUE'!A:A,'DRAWING LIST'!A:A,,0),"")),"v","")</f>
        <v/>
      </c>
      <c r="AM631" s="2" t="str">
        <f>_xlfn.XLOOKUP(表格1[[#This Row],[Series NO]], 版本控制!$A:$A, 版本控制!$E:$E, , 0, -1)</f>
        <v>啟用</v>
      </c>
    </row>
    <row r="632" spans="1:39" hidden="1">
      <c r="A632" s="18">
        <f>'圖號清單-114.04.25'!A632</f>
        <v>628</v>
      </c>
      <c r="B632" s="14" t="str">
        <f>_xlfn.XLOOKUP(表格1[[#This Row],[Series NO]],'圖號清單-114.04.25'!A:A,'圖號清單-114.04.25'!B:B,,0)</f>
        <v>WW-1901-50-AA1E-NA</v>
      </c>
      <c r="C632" s="3" t="str">
        <f>COUNTIF($AK$2:AK632, AK632) &amp; "/" &amp; COUNTIF($AK$2:$AK$3003, AK632)</f>
        <v>1/1</v>
      </c>
      <c r="D632" s="3" t="str">
        <f t="shared" si="25"/>
        <v>WW-1901-50-AA1E-NA</v>
      </c>
      <c r="E632" s="14" t="str" cm="1">
        <f t="array" ref="E632">IFERROR(_xlfn.TEXTJOIN("-",TRUE,_xlfn.XLOOKUP(VALUE(INDEX(_xlfn.TEXTSPLIT(B632,"-"),3)),'DN轉換表(必要)'!A:A,'DN轉換表(必要)'!B:B,,0),INDEX(_xlfn.TEXTSPLIT(B632,"-"),1),INDEX(_xlfn.TEXTSPLIT(B632,"-"),2),INDEX(_xlfn.TEXTSPLIT(B632,"-"),4),INDEX(_xlfn.TEXTSPLIT(B632,"-"),5)),_xlfn.TEXTJOIN("-",TRUE,_xlfn.XLOOKUP(VALUE(INDEX(_xlfn.TEXTSPLIT(B632,"-"),4)),'DN轉換表(必要)'!A:A,'DN轉換表(必要)'!B:B,,0),INDEX(_xlfn.TEXTSPLIT(B632,"-"),1),INDEX(_xlfn.TEXTSPLIT(B632,"-"),2),INDEX(_xlfn.TEXTSPLIT(B632,"-"),3),INDEX(_xlfn.TEXTSPLIT(B632,"-"),4),INDEX(_xlfn.TEXTSPLIT(B632,"-"),5)))</f>
        <v>2"-WW-1901-AA1E-NA</v>
      </c>
      <c r="F632" s="3" t="str">
        <f>IFERROR(_xlfn.XLOOKUP(_xlfn.CONCAT(表格1[[#This Row],[Series NO]],"_",SUBSTITUTE(F$1,"REV.","")),版本控制!$F:$F,版本控制!$C:$C,,0),"")</f>
        <v>04/22/'25</v>
      </c>
      <c r="G632" s="3" t="str">
        <f>IFERROR(_xlfn.XLOOKUP(_xlfn.CONCAT(表格1[[#This Row],[Series NO]],"_",SUBSTITUTE(G$1,"REV.","")),版本控制!$F:$F,版本控制!$C:$C,,0),"")</f>
        <v/>
      </c>
      <c r="H632" s="3" t="str">
        <f>IFERROR(_xlfn.XLOOKUP(_xlfn.CONCAT(表格1[[#This Row],[Series NO]],"_",SUBSTITUTE(H$1,"REV.","")),版本控制!$F:$F,版本控制!$C:$C,,0),"")</f>
        <v/>
      </c>
      <c r="I632" s="3" t="str">
        <f>IFERROR(_xlfn.XLOOKUP(_xlfn.CONCAT(表格1[[#This Row],[Series NO]],"_",SUBSTITUTE(I$1,"REV.","")),版本控制!$F:$F,版本控制!$C:$C,,0),"")</f>
        <v/>
      </c>
      <c r="J632" s="3" t="str">
        <f>IFERROR(_xlfn.XLOOKUP(_xlfn.CONCAT(表格1[[#This Row],[Series NO]],"_",SUBSTITUTE(J$1,"REV.","")),版本控制!$F:$F,版本控制!$C:$C,,0),"")</f>
        <v/>
      </c>
      <c r="K632" s="3" t="str" cm="1">
        <f t="array" ref="K632">INDEX(F$1:J$1,1,MATCH(1,1/($F632:J632&lt;&gt;"")))</f>
        <v>REV.1</v>
      </c>
      <c r="L632" s="3" t="str" cm="1">
        <f t="array" ref="L632">LOOKUP(2,1/($F632:J632&lt;&gt;""),$F632:J632)</f>
        <v>04/22/'25</v>
      </c>
      <c r="M632" s="3"/>
      <c r="N632" s="3" t="str">
        <f t="shared" si="27"/>
        <v>0628</v>
      </c>
      <c r="O632" s="108"/>
      <c r="P632" s="15"/>
      <c r="Q632" s="22" cm="1">
        <f t="array" ref="Q632">_xlfn.XLOOKUP(INDEX(_xlfn.TEXTSPLIT(表格1[[#This Row],[LINE   NUMBER]],"-"),1),'DN轉換表(必要)'!B:B,'DN轉換表(必要)'!C:C,,0)</f>
        <v>2</v>
      </c>
      <c r="R632" s="22" t="str" cm="1">
        <f t="array" ref="R632">IF(IFERROR(MATCH(INDEX(_xlfn.TEXTSPLIT(表格1[[#This Row],[LINE   NUMBER]],"-"),2),介質清單!I:I,0)&gt;=1,FALSE),"Trim",INDEX(_xlfn.TEXTSPLIT(表格1[[#This Row],[LINE   NUMBER]],"-"),2))</f>
        <v>WW</v>
      </c>
      <c r="S632" s="22" t="str" cm="1">
        <f t="array" ref="S63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1901</v>
      </c>
      <c r="T632" s="22" t="str" cm="1">
        <f t="array" ref="T632">IF(LEN(INDEX(_xlfn.TEXTSPLIT(表格1[[#This Row],[LINE   NUMBER]],"-"),4))=4,INDEX(_xlfn.TEXTSPLIT(表格1[[#This Row],[LINE   NUMBER]],"-"),4),IF(LEN(MID(E632,FIND("AA",E632,1),4))=4,MID(E632,FIND("AA",E632,1),4),"Wrong"))</f>
        <v>AA1E</v>
      </c>
      <c r="U632" s="22" t="str" cm="1">
        <f t="array" ref="U63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32" s="22" t="str">
        <f>_xlfn.XLOOKUP(表格1[[#This Row],[級數]],管道等级索引表!B:B,管道等级索引表!G:G,,0)</f>
        <v>TP304</v>
      </c>
      <c r="W632" s="22" t="s">
        <v>5</v>
      </c>
      <c r="X632" s="22"/>
      <c r="Y632" s="22"/>
      <c r="Z632" s="22" t="str">
        <f>_xlfn.CONCAT(表格1[[#This Row],[系統]],"-",表格1[[#This Row],[編號]])</f>
        <v>WW-1901</v>
      </c>
      <c r="AA632" s="22"/>
      <c r="AB63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63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32" s="24"/>
      <c r="AE632" s="24" t="str" cm="1">
        <f t="array" ref="AE632">_xlfn.IFNA(_xlfn.XLOOKUP(表格1[[#This Row],[Series NO]],'依TP NO.篩選'!A:A,'依TP NO.篩選'!R:R,,0),_xlfn.XLOOKUP(VALUE(表格1[[#This Row],[Series NO]]),VALUE('依TP NO.篩選'!A:A),'依TP NO.篩選'!R:R,,0))</f>
        <v>TP-031-VT</v>
      </c>
      <c r="AF632" s="24" t="str">
        <f>_xlfn.XLOOKUP(表格1[[#This Row],[系統]],介質清單!A:A,介質清單!B:B,,0)</f>
        <v>廢水</v>
      </c>
      <c r="AG632" s="25"/>
      <c r="AH632" s="109" t="s">
        <v>3433</v>
      </c>
      <c r="AI632" s="24"/>
      <c r="AJ63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32" s="2" t="str" cm="1">
        <f t="array" ref="AK632">IFERROR(_xlfn.TEXTJOIN("-",TRUE,INDEX(_xlfn.TEXTSPLIT(B632,"-"),1),INDEX(_xlfn.TEXTSPLIT(B632,"-"),2),INDEX(_xlfn.TEXTSPLIT(B632,"-"),4),INDEX(_xlfn.TEXTSPLIT(B632,"-"),5)),_xlfn.TEXTJOIN("-",TRUE,_xlfn.XLOOKUP(VALUE(INDEX(_xlfn.TEXTSPLIT(B632,"-"),4)),'DN轉換表(必要)'!A:A,'DN轉換表(必要)'!B:B,,0),INDEX(_xlfn.TEXTSPLIT(B632,"-"),1),INDEX(_xlfn.TEXTSPLIT(B632,"-"),2),INDEX(_xlfn.TEXTSPLIT(B632,"-"),3),INDEX(_xlfn.TEXTSPLIT(B632,"-"),4),INDEX(_xlfn.TEXTSPLIT(B632,"-"),5)))</f>
        <v>WW-1901-AA1E-NA</v>
      </c>
      <c r="AL632" s="2" t="str">
        <f>IF(ISNUMBER(IFERROR(_xlfn.XLOOKUP(表格1[[#This Row],[Line_No]],'TEMP VALUE'!A:A,'DRAWING LIST'!A:A,,0),"")),"v","")</f>
        <v/>
      </c>
      <c r="AM632" s="2" t="str">
        <f>_xlfn.XLOOKUP(表格1[[#This Row],[Series NO]], 版本控制!$A:$A, 版本控制!$E:$E, , 0, -1)</f>
        <v>啟用</v>
      </c>
    </row>
    <row r="633" spans="1:39" hidden="1">
      <c r="A633" s="18">
        <f>'圖號清單-114.04.25'!A633</f>
        <v>629</v>
      </c>
      <c r="B633" s="14" t="str">
        <f>_xlfn.XLOOKUP(表格1[[#This Row],[Series NO]],'圖號清單-114.04.25'!A:A,'圖號清單-114.04.25'!B:B,,0)</f>
        <v>WW-1902-50-AA1E-NA</v>
      </c>
      <c r="C633" s="3" t="str">
        <f>COUNTIF($AK$2:AK633, AK633) &amp; "/" &amp; COUNTIF($AK$2:$AK$3003, AK633)</f>
        <v>1/1</v>
      </c>
      <c r="D633" s="3" t="str">
        <f t="shared" si="25"/>
        <v>WW-1902-50-AA1E-NA</v>
      </c>
      <c r="E633" s="14" t="str" cm="1">
        <f t="array" ref="E633">IFERROR(_xlfn.TEXTJOIN("-",TRUE,_xlfn.XLOOKUP(VALUE(INDEX(_xlfn.TEXTSPLIT(B633,"-"),3)),'DN轉換表(必要)'!A:A,'DN轉換表(必要)'!B:B,,0),INDEX(_xlfn.TEXTSPLIT(B633,"-"),1),INDEX(_xlfn.TEXTSPLIT(B633,"-"),2),INDEX(_xlfn.TEXTSPLIT(B633,"-"),4),INDEX(_xlfn.TEXTSPLIT(B633,"-"),5)),_xlfn.TEXTJOIN("-",TRUE,_xlfn.XLOOKUP(VALUE(INDEX(_xlfn.TEXTSPLIT(B633,"-"),4)),'DN轉換表(必要)'!A:A,'DN轉換表(必要)'!B:B,,0),INDEX(_xlfn.TEXTSPLIT(B633,"-"),1),INDEX(_xlfn.TEXTSPLIT(B633,"-"),2),INDEX(_xlfn.TEXTSPLIT(B633,"-"),3),INDEX(_xlfn.TEXTSPLIT(B633,"-"),4),INDEX(_xlfn.TEXTSPLIT(B633,"-"),5)))</f>
        <v>2"-WW-1902-AA1E-NA</v>
      </c>
      <c r="F633" s="3" t="str">
        <f>IFERROR(_xlfn.XLOOKUP(_xlfn.CONCAT(表格1[[#This Row],[Series NO]],"_",SUBSTITUTE(F$1,"REV.","")),版本控制!$F:$F,版本控制!$C:$C,,0),"")</f>
        <v>04/22/'25</v>
      </c>
      <c r="G633" s="3" t="str">
        <f>IFERROR(_xlfn.XLOOKUP(_xlfn.CONCAT(表格1[[#This Row],[Series NO]],"_",SUBSTITUTE(G$1,"REV.","")),版本控制!$F:$F,版本控制!$C:$C,,0),"")</f>
        <v/>
      </c>
      <c r="H633" s="3" t="str">
        <f>IFERROR(_xlfn.XLOOKUP(_xlfn.CONCAT(表格1[[#This Row],[Series NO]],"_",SUBSTITUTE(H$1,"REV.","")),版本控制!$F:$F,版本控制!$C:$C,,0),"")</f>
        <v/>
      </c>
      <c r="I633" s="3" t="str">
        <f>IFERROR(_xlfn.XLOOKUP(_xlfn.CONCAT(表格1[[#This Row],[Series NO]],"_",SUBSTITUTE(I$1,"REV.","")),版本控制!$F:$F,版本控制!$C:$C,,0),"")</f>
        <v/>
      </c>
      <c r="J633" s="3" t="str">
        <f>IFERROR(_xlfn.XLOOKUP(_xlfn.CONCAT(表格1[[#This Row],[Series NO]],"_",SUBSTITUTE(J$1,"REV.","")),版本控制!$F:$F,版本控制!$C:$C,,0),"")</f>
        <v/>
      </c>
      <c r="K633" s="3" t="str" cm="1">
        <f t="array" ref="K633">INDEX(F$1:J$1,1,MATCH(1,1/($F633:J633&lt;&gt;"")))</f>
        <v>REV.1</v>
      </c>
      <c r="L633" s="3" t="str" cm="1">
        <f t="array" ref="L633">LOOKUP(2,1/($F633:J633&lt;&gt;""),$F633:J633)</f>
        <v>04/22/'25</v>
      </c>
      <c r="M633" s="3"/>
      <c r="N633" s="3" t="str">
        <f t="shared" si="27"/>
        <v>0629</v>
      </c>
      <c r="O633" s="108"/>
      <c r="P633" s="15"/>
      <c r="Q633" s="22" cm="1">
        <f t="array" ref="Q633">_xlfn.XLOOKUP(INDEX(_xlfn.TEXTSPLIT(表格1[[#This Row],[LINE   NUMBER]],"-"),1),'DN轉換表(必要)'!B:B,'DN轉換表(必要)'!C:C,,0)</f>
        <v>2</v>
      </c>
      <c r="R633" s="22" t="str" cm="1">
        <f t="array" ref="R633">IF(IFERROR(MATCH(INDEX(_xlfn.TEXTSPLIT(表格1[[#This Row],[LINE   NUMBER]],"-"),2),介質清單!I:I,0)&gt;=1,FALSE),"Trim",INDEX(_xlfn.TEXTSPLIT(表格1[[#This Row],[LINE   NUMBER]],"-"),2))</f>
        <v>WW</v>
      </c>
      <c r="S633" s="22" t="str" cm="1">
        <f t="array" ref="S63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1902</v>
      </c>
      <c r="T633" s="22" t="str" cm="1">
        <f t="array" ref="T633">IF(LEN(INDEX(_xlfn.TEXTSPLIT(表格1[[#This Row],[LINE   NUMBER]],"-"),4))=4,INDEX(_xlfn.TEXTSPLIT(表格1[[#This Row],[LINE   NUMBER]],"-"),4),IF(LEN(MID(E633,FIND("AA",E633,1),4))=4,MID(E633,FIND("AA",E633,1),4),"Wrong"))</f>
        <v>AA1E</v>
      </c>
      <c r="U633" s="22" t="str" cm="1">
        <f t="array" ref="U63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33" s="22" t="str">
        <f>_xlfn.XLOOKUP(表格1[[#This Row],[級數]],管道等级索引表!B:B,管道等级索引表!G:G,,0)</f>
        <v>TP304</v>
      </c>
      <c r="W633" s="22" t="s">
        <v>5</v>
      </c>
      <c r="X633" s="22"/>
      <c r="Y633" s="22"/>
      <c r="Z633" s="22" t="str">
        <f>_xlfn.CONCAT(表格1[[#This Row],[系統]],"-",表格1[[#This Row],[編號]])</f>
        <v>WW-1902</v>
      </c>
      <c r="AA633" s="22"/>
      <c r="AB63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63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33" s="24"/>
      <c r="AE633" s="24" t="str" cm="1">
        <f t="array" ref="AE633">_xlfn.IFNA(_xlfn.XLOOKUP(表格1[[#This Row],[Series NO]],'依TP NO.篩選'!A:A,'依TP NO.篩選'!R:R,,0),_xlfn.XLOOKUP(VALUE(表格1[[#This Row],[Series NO]]),VALUE('依TP NO.篩選'!A:A),'依TP NO.篩選'!R:R,,0))</f>
        <v>TP-031-VT</v>
      </c>
      <c r="AF633" s="24" t="str">
        <f>_xlfn.XLOOKUP(表格1[[#This Row],[系統]],介質清單!A:A,介質清單!B:B,,0)</f>
        <v>廢水</v>
      </c>
      <c r="AG633" s="25"/>
      <c r="AH633" s="109" t="s">
        <v>3433</v>
      </c>
      <c r="AI633" s="24"/>
      <c r="AJ63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33" s="2" t="str" cm="1">
        <f t="array" ref="AK633">IFERROR(_xlfn.TEXTJOIN("-",TRUE,INDEX(_xlfn.TEXTSPLIT(B633,"-"),1),INDEX(_xlfn.TEXTSPLIT(B633,"-"),2),INDEX(_xlfn.TEXTSPLIT(B633,"-"),4),INDEX(_xlfn.TEXTSPLIT(B633,"-"),5)),_xlfn.TEXTJOIN("-",TRUE,_xlfn.XLOOKUP(VALUE(INDEX(_xlfn.TEXTSPLIT(B633,"-"),4)),'DN轉換表(必要)'!A:A,'DN轉換表(必要)'!B:B,,0),INDEX(_xlfn.TEXTSPLIT(B633,"-"),1),INDEX(_xlfn.TEXTSPLIT(B633,"-"),2),INDEX(_xlfn.TEXTSPLIT(B633,"-"),3),INDEX(_xlfn.TEXTSPLIT(B633,"-"),4),INDEX(_xlfn.TEXTSPLIT(B633,"-"),5)))</f>
        <v>WW-1902-AA1E-NA</v>
      </c>
      <c r="AL633" s="2" t="str">
        <f>IF(ISNUMBER(IFERROR(_xlfn.XLOOKUP(表格1[[#This Row],[Line_No]],'TEMP VALUE'!A:A,'DRAWING LIST'!A:A,,0),"")),"v","")</f>
        <v/>
      </c>
      <c r="AM633" s="2" t="str">
        <f>_xlfn.XLOOKUP(表格1[[#This Row],[Series NO]], 版本控制!$A:$A, 版本控制!$E:$E, , 0, -1)</f>
        <v>啟用</v>
      </c>
    </row>
    <row r="634" spans="1:39" hidden="1">
      <c r="A634" s="18">
        <f>'圖號清單-114.04.25'!A634</f>
        <v>630</v>
      </c>
      <c r="B634" s="14" t="str">
        <f>_xlfn.XLOOKUP(表格1[[#This Row],[Series NO]],'圖號清單-114.04.25'!A:A,'圖號清單-114.04.25'!B:B,,0)</f>
        <v>WW-1904-25-AA1E-NA</v>
      </c>
      <c r="C634" s="3" t="str">
        <f>COUNTIF($AK$2:AK634, AK634) &amp; "/" &amp; COUNTIF($AK$2:$AK$3003, AK634)</f>
        <v>1/1</v>
      </c>
      <c r="D634" s="3" t="str">
        <f t="shared" si="25"/>
        <v>WW-1904-25-AA1E-NA</v>
      </c>
      <c r="E634" s="14" t="str" cm="1">
        <f t="array" ref="E634">IFERROR(_xlfn.TEXTJOIN("-",TRUE,_xlfn.XLOOKUP(VALUE(INDEX(_xlfn.TEXTSPLIT(B634,"-"),3)),'DN轉換表(必要)'!A:A,'DN轉換表(必要)'!B:B,,0),INDEX(_xlfn.TEXTSPLIT(B634,"-"),1),INDEX(_xlfn.TEXTSPLIT(B634,"-"),2),INDEX(_xlfn.TEXTSPLIT(B634,"-"),4),INDEX(_xlfn.TEXTSPLIT(B634,"-"),5)),_xlfn.TEXTJOIN("-",TRUE,_xlfn.XLOOKUP(VALUE(INDEX(_xlfn.TEXTSPLIT(B634,"-"),4)),'DN轉換表(必要)'!A:A,'DN轉換表(必要)'!B:B,,0),INDEX(_xlfn.TEXTSPLIT(B634,"-"),1),INDEX(_xlfn.TEXTSPLIT(B634,"-"),2),INDEX(_xlfn.TEXTSPLIT(B634,"-"),3),INDEX(_xlfn.TEXTSPLIT(B634,"-"),4),INDEX(_xlfn.TEXTSPLIT(B634,"-"),5)))</f>
        <v>1"-WW-1904-AA1E-NA</v>
      </c>
      <c r="F634" s="3" t="str">
        <f>IFERROR(_xlfn.XLOOKUP(_xlfn.CONCAT(表格1[[#This Row],[Series NO]],"_",SUBSTITUTE(F$1,"REV.","")),版本控制!$F:$F,版本控制!$C:$C,,0),"")</f>
        <v>04/22/'25</v>
      </c>
      <c r="G634" s="3" t="str">
        <f>IFERROR(_xlfn.XLOOKUP(_xlfn.CONCAT(表格1[[#This Row],[Series NO]],"_",SUBSTITUTE(G$1,"REV.","")),版本控制!$F:$F,版本控制!$C:$C,,0),"")</f>
        <v/>
      </c>
      <c r="H634" s="3" t="str">
        <f>IFERROR(_xlfn.XLOOKUP(_xlfn.CONCAT(表格1[[#This Row],[Series NO]],"_",SUBSTITUTE(H$1,"REV.","")),版本控制!$F:$F,版本控制!$C:$C,,0),"")</f>
        <v/>
      </c>
      <c r="I634" s="3" t="str">
        <f>IFERROR(_xlfn.XLOOKUP(_xlfn.CONCAT(表格1[[#This Row],[Series NO]],"_",SUBSTITUTE(I$1,"REV.","")),版本控制!$F:$F,版本控制!$C:$C,,0),"")</f>
        <v/>
      </c>
      <c r="J634" s="3" t="str">
        <f>IFERROR(_xlfn.XLOOKUP(_xlfn.CONCAT(表格1[[#This Row],[Series NO]],"_",SUBSTITUTE(J$1,"REV.","")),版本控制!$F:$F,版本控制!$C:$C,,0),"")</f>
        <v/>
      </c>
      <c r="K634" s="3" t="str" cm="1">
        <f t="array" ref="K634">INDEX(F$1:J$1,1,MATCH(1,1/($F634:J634&lt;&gt;"")))</f>
        <v>REV.1</v>
      </c>
      <c r="L634" s="3" t="str" cm="1">
        <f t="array" ref="L634">LOOKUP(2,1/($F634:J634&lt;&gt;""),$F634:J634)</f>
        <v>04/22/'25</v>
      </c>
      <c r="M634" s="3"/>
      <c r="N634" s="3" t="str">
        <f t="shared" si="27"/>
        <v>0630</v>
      </c>
      <c r="O634" s="108"/>
      <c r="P634" s="15"/>
      <c r="Q634" s="22" cm="1">
        <f t="array" ref="Q634">_xlfn.XLOOKUP(INDEX(_xlfn.TEXTSPLIT(表格1[[#This Row],[LINE   NUMBER]],"-"),1),'DN轉換表(必要)'!B:B,'DN轉換表(必要)'!C:C,,0)</f>
        <v>1</v>
      </c>
      <c r="R634" s="22" t="str" cm="1">
        <f t="array" ref="R634">IF(IFERROR(MATCH(INDEX(_xlfn.TEXTSPLIT(表格1[[#This Row],[LINE   NUMBER]],"-"),2),介質清單!I:I,0)&gt;=1,FALSE),"Trim",INDEX(_xlfn.TEXTSPLIT(表格1[[#This Row],[LINE   NUMBER]],"-"),2))</f>
        <v>WW</v>
      </c>
      <c r="S634" s="22" t="str" cm="1">
        <f t="array" ref="S63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1904</v>
      </c>
      <c r="T634" s="22" t="str" cm="1">
        <f t="array" ref="T634">IF(LEN(INDEX(_xlfn.TEXTSPLIT(表格1[[#This Row],[LINE   NUMBER]],"-"),4))=4,INDEX(_xlfn.TEXTSPLIT(表格1[[#This Row],[LINE   NUMBER]],"-"),4),IF(LEN(MID(E634,FIND("AA",E634,1),4))=4,MID(E634,FIND("AA",E634,1),4),"Wrong"))</f>
        <v>AA1E</v>
      </c>
      <c r="U634" s="22" t="str" cm="1">
        <f t="array" ref="U63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34" s="22" t="str">
        <f>_xlfn.XLOOKUP(表格1[[#This Row],[級數]],管道等级索引表!B:B,管道等级索引表!G:G,,0)</f>
        <v>TP304</v>
      </c>
      <c r="W634" s="22" t="s">
        <v>5</v>
      </c>
      <c r="X634" s="22"/>
      <c r="Y634" s="22"/>
      <c r="Z634" s="22" t="str">
        <f>_xlfn.CONCAT(表格1[[#This Row],[系統]],"-",表格1[[#This Row],[編號]])</f>
        <v>WW-1904</v>
      </c>
      <c r="AA634" s="22"/>
      <c r="AB634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634" s="24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>1.53</v>
      </c>
      <c r="AD634" s="24" t="str">
        <f>IFERROR(_xlfn.XLOOKUP(表格1[[#This Row],[Line_No]],管道特性一覽表!A:A,管道特性一覽表!P:P,,0),"")</f>
        <v>水</v>
      </c>
      <c r="AE634" s="24" t="str" cm="1">
        <f t="array" ref="AE634">_xlfn.IFNA(_xlfn.XLOOKUP(表格1[[#This Row],[Series NO]],'依TP NO.篩選'!A:A,'依TP NO.篩選'!R:R,,0),_xlfn.XLOOKUP(VALUE(表格1[[#This Row],[Series NO]]),VALUE('依TP NO.篩選'!A:A),'依TP NO.篩選'!R:R,,0))</f>
        <v>TP-031-VT</v>
      </c>
      <c r="AF634" s="24" t="str">
        <f>_xlfn.XLOOKUP(表格1[[#This Row],[系統]],介質清單!A:A,介質清單!B:B,,0)</f>
        <v>廢水</v>
      </c>
      <c r="AG634" s="25"/>
      <c r="AH634" s="109" t="s">
        <v>3433</v>
      </c>
      <c r="AI634" s="24"/>
      <c r="AJ63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34" s="2" t="str" cm="1">
        <f t="array" ref="AK634">IFERROR(_xlfn.TEXTJOIN("-",TRUE,INDEX(_xlfn.TEXTSPLIT(B634,"-"),1),INDEX(_xlfn.TEXTSPLIT(B634,"-"),2),INDEX(_xlfn.TEXTSPLIT(B634,"-"),4),INDEX(_xlfn.TEXTSPLIT(B634,"-"),5)),_xlfn.TEXTJOIN("-",TRUE,_xlfn.XLOOKUP(VALUE(INDEX(_xlfn.TEXTSPLIT(B634,"-"),4)),'DN轉換表(必要)'!A:A,'DN轉換表(必要)'!B:B,,0),INDEX(_xlfn.TEXTSPLIT(B634,"-"),1),INDEX(_xlfn.TEXTSPLIT(B634,"-"),2),INDEX(_xlfn.TEXTSPLIT(B634,"-"),3),INDEX(_xlfn.TEXTSPLIT(B634,"-"),4),INDEX(_xlfn.TEXTSPLIT(B634,"-"),5)))</f>
        <v>WW-1904-AA1E-NA</v>
      </c>
      <c r="AL634" s="2" t="str">
        <f>IF(ISNUMBER(IFERROR(_xlfn.XLOOKUP(表格1[[#This Row],[Line_No]],'TEMP VALUE'!A:A,'DRAWING LIST'!A:A,,0),"")),"v","")</f>
        <v/>
      </c>
      <c r="AM634" s="2" t="str">
        <f>_xlfn.XLOOKUP(表格1[[#This Row],[Series NO]], 版本控制!$A:$A, 版本控制!$E:$E, , 0, -1)</f>
        <v>啟用</v>
      </c>
    </row>
    <row r="635" spans="1:39" hidden="1">
      <c r="A635" s="18">
        <f>'圖號清單-114.04.25'!A635</f>
        <v>631</v>
      </c>
      <c r="B635" s="14" t="str">
        <f>_xlfn.XLOOKUP(表格1[[#This Row],[Series NO]],'圖號清單-114.04.25'!A:A,'圖號清單-114.04.25'!B:B,,0)</f>
        <v>WW-2001-50-AA1B-NA-1</v>
      </c>
      <c r="C635" s="3" t="str">
        <f>COUNTIF($AK$2:AK635, AK635) &amp; "/" &amp; COUNTIF($AK$2:$AK$3003, AK635)</f>
        <v>1/6</v>
      </c>
      <c r="D635" s="3" t="str">
        <f t="shared" si="25"/>
        <v>WW-2001-50-AA1B-NA</v>
      </c>
      <c r="E635" s="14" t="str" cm="1">
        <f t="array" ref="E635">IFERROR(_xlfn.TEXTJOIN("-",TRUE,_xlfn.XLOOKUP(VALUE(INDEX(_xlfn.TEXTSPLIT(B635,"-"),3)),'DN轉換表(必要)'!A:A,'DN轉換表(必要)'!B:B,,0),INDEX(_xlfn.TEXTSPLIT(B635,"-"),1),INDEX(_xlfn.TEXTSPLIT(B635,"-"),2),INDEX(_xlfn.TEXTSPLIT(B635,"-"),4),INDEX(_xlfn.TEXTSPLIT(B635,"-"),5)),_xlfn.TEXTJOIN("-",TRUE,_xlfn.XLOOKUP(VALUE(INDEX(_xlfn.TEXTSPLIT(B635,"-"),4)),'DN轉換表(必要)'!A:A,'DN轉換表(必要)'!B:B,,0),INDEX(_xlfn.TEXTSPLIT(B635,"-"),1),INDEX(_xlfn.TEXTSPLIT(B635,"-"),2),INDEX(_xlfn.TEXTSPLIT(B635,"-"),3),INDEX(_xlfn.TEXTSPLIT(B635,"-"),4),INDEX(_xlfn.TEXTSPLIT(B635,"-"),5)))</f>
        <v>2"-WW-2001-AA1B-NA</v>
      </c>
      <c r="F635" s="3" t="str">
        <f>IFERROR(_xlfn.XLOOKUP(_xlfn.CONCAT(表格1[[#This Row],[Series NO]],"_",SUBSTITUTE(F$1,"REV.","")),版本控制!$F:$F,版本控制!$C:$C,,0),"")</f>
        <v>04/22/'25</v>
      </c>
      <c r="G635" s="3" t="str">
        <f>IFERROR(_xlfn.XLOOKUP(_xlfn.CONCAT(表格1[[#This Row],[Series NO]],"_",SUBSTITUTE(G$1,"REV.","")),版本控制!$F:$F,版本控制!$C:$C,,0),"")</f>
        <v/>
      </c>
      <c r="H635" s="3" t="str">
        <f>IFERROR(_xlfn.XLOOKUP(_xlfn.CONCAT(表格1[[#This Row],[Series NO]],"_",SUBSTITUTE(H$1,"REV.","")),版本控制!$F:$F,版本控制!$C:$C,,0),"")</f>
        <v/>
      </c>
      <c r="I635" s="3" t="str">
        <f>IFERROR(_xlfn.XLOOKUP(_xlfn.CONCAT(表格1[[#This Row],[Series NO]],"_",SUBSTITUTE(I$1,"REV.","")),版本控制!$F:$F,版本控制!$C:$C,,0),"")</f>
        <v/>
      </c>
      <c r="J635" s="3" t="str">
        <f>IFERROR(_xlfn.XLOOKUP(_xlfn.CONCAT(表格1[[#This Row],[Series NO]],"_",SUBSTITUTE(J$1,"REV.","")),版本控制!$F:$F,版本控制!$C:$C,,0),"")</f>
        <v/>
      </c>
      <c r="K635" s="3" t="str" cm="1">
        <f t="array" ref="K635">INDEX(F$1:J$1,1,MATCH(1,1/($F635:J635&lt;&gt;"")))</f>
        <v>REV.1</v>
      </c>
      <c r="L635" s="3" t="str" cm="1">
        <f t="array" ref="L635">LOOKUP(2,1/($F635:J635&lt;&gt;""),$F635:J635)</f>
        <v>04/22/'25</v>
      </c>
      <c r="M635" s="3"/>
      <c r="N635" s="3" t="str">
        <f t="shared" si="27"/>
        <v>0631</v>
      </c>
      <c r="O635" s="108"/>
      <c r="P635" s="15"/>
      <c r="Q635" s="22" cm="1">
        <f t="array" ref="Q635">_xlfn.XLOOKUP(INDEX(_xlfn.TEXTSPLIT(表格1[[#This Row],[LINE   NUMBER]],"-"),1),'DN轉換表(必要)'!B:B,'DN轉換表(必要)'!C:C,,0)</f>
        <v>2</v>
      </c>
      <c r="R635" s="22" t="str" cm="1">
        <f t="array" ref="R635">IF(IFERROR(MATCH(INDEX(_xlfn.TEXTSPLIT(表格1[[#This Row],[LINE   NUMBER]],"-"),2),介質清單!I:I,0)&gt;=1,FALSE),"Trim",INDEX(_xlfn.TEXTSPLIT(表格1[[#This Row],[LINE   NUMBER]],"-"),2))</f>
        <v>WW</v>
      </c>
      <c r="S635" s="22" t="str" cm="1">
        <f t="array" ref="S63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635" s="22" t="str" cm="1">
        <f t="array" ref="T635">IF(LEN(INDEX(_xlfn.TEXTSPLIT(表格1[[#This Row],[LINE   NUMBER]],"-"),4))=4,INDEX(_xlfn.TEXTSPLIT(表格1[[#This Row],[LINE   NUMBER]],"-"),4),IF(LEN(MID(E635,FIND("AA",E635,1),4))=4,MID(E635,FIND("AA",E635,1),4),"Wrong"))</f>
        <v>AA1B</v>
      </c>
      <c r="U635" s="22" t="str" cm="1">
        <f t="array" ref="U63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35" s="22" t="str">
        <f>_xlfn.XLOOKUP(表格1[[#This Row],[級數]],管道等级索引表!B:B,管道等级索引表!G:G,,0)</f>
        <v>A106 Gr.B
API 5L Gr.B
SAWH</v>
      </c>
      <c r="W635" s="22" t="s">
        <v>5</v>
      </c>
      <c r="X635" s="22"/>
      <c r="Y635" s="22"/>
      <c r="Z635" s="22" t="str">
        <f>_xlfn.CONCAT(表格1[[#This Row],[系統]],"-",表格1[[#This Row],[編號]])</f>
        <v>WW-2001</v>
      </c>
      <c r="AA635" s="22"/>
      <c r="AB63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3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35" s="24" t="str">
        <f>IFERROR(_xlfn.XLOOKUP(表格1[[#This Row],[Line_No]],管道特性一覽表!A:A,管道特性一覽表!P:P,,0),"")</f>
        <v/>
      </c>
      <c r="AE635" s="24" t="str" cm="1">
        <f t="array" ref="AE635">_xlfn.IFNA(_xlfn.XLOOKUP(表格1[[#This Row],[Series NO]],'依TP NO.篩選'!A:A,'依TP NO.篩選'!R:R,,0),_xlfn.XLOOKUP(VALUE(表格1[[#This Row],[Series NO]]),VALUE('依TP NO.篩選'!A:A),'依TP NO.篩選'!R:R,,0))</f>
        <v>TP-031-VT</v>
      </c>
      <c r="AF635" s="24" t="str">
        <f>_xlfn.XLOOKUP(表格1[[#This Row],[系統]],介質清單!A:A,介質清單!B:B,,0)</f>
        <v>廢水</v>
      </c>
      <c r="AG635" s="25" t="str">
        <f>IFERROR(_xlfn.XLOOKUP(表格1[[#This Row],[Line_No]],管道特性一覽表!A:A,管道特性一覽表!R:R,,0),"")</f>
        <v/>
      </c>
      <c r="AH635" s="109" t="s">
        <v>3433</v>
      </c>
      <c r="AI635" s="24"/>
      <c r="AJ63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1-38鼠灰色</v>
      </c>
      <c r="AK635" s="2" t="str" cm="1">
        <f t="array" ref="AK635">IFERROR(_xlfn.TEXTJOIN("-",TRUE,INDEX(_xlfn.TEXTSPLIT(B635,"-"),1),INDEX(_xlfn.TEXTSPLIT(B635,"-"),2),INDEX(_xlfn.TEXTSPLIT(B635,"-"),4),INDEX(_xlfn.TEXTSPLIT(B635,"-"),5)),_xlfn.TEXTJOIN("-",TRUE,_xlfn.XLOOKUP(VALUE(INDEX(_xlfn.TEXTSPLIT(B635,"-"),4)),'DN轉換表(必要)'!A:A,'DN轉換表(必要)'!B:B,,0),INDEX(_xlfn.TEXTSPLIT(B635,"-"),1),INDEX(_xlfn.TEXTSPLIT(B635,"-"),2),INDEX(_xlfn.TEXTSPLIT(B635,"-"),3),INDEX(_xlfn.TEXTSPLIT(B635,"-"),4),INDEX(_xlfn.TEXTSPLIT(B635,"-"),5)))</f>
        <v>WW-2001-AA1B-NA</v>
      </c>
      <c r="AL635" s="2" t="str">
        <f>IF(ISNUMBER(IFERROR(_xlfn.XLOOKUP(表格1[[#This Row],[Line_No]],'TEMP VALUE'!A:A,'DRAWING LIST'!A:A,,0),"")),"v","")</f>
        <v/>
      </c>
      <c r="AM635" s="2" t="str">
        <f>_xlfn.XLOOKUP(表格1[[#This Row],[Series NO]], 版本控制!$A:$A, 版本控制!$E:$E, , 0, -1)</f>
        <v>啟用</v>
      </c>
    </row>
    <row r="636" spans="1:39" hidden="1">
      <c r="A636" s="18">
        <f>'圖號清單-114.04.25'!A636</f>
        <v>632</v>
      </c>
      <c r="B636" s="14" t="str">
        <f>_xlfn.XLOOKUP(表格1[[#This Row],[Series NO]],'圖號清單-114.04.25'!A:A,'圖號清單-114.04.25'!B:B,,0)</f>
        <v>WW-2001-50-AA1B-NA-2</v>
      </c>
      <c r="C636" s="3" t="str">
        <f>COUNTIF($AK$2:AK636, AK636) &amp; "/" &amp; COUNTIF($AK$2:$AK$3003, AK636)</f>
        <v>2/6</v>
      </c>
      <c r="D636" s="3" t="str">
        <f t="shared" si="25"/>
        <v>WW-2001-50-AA1B-NA</v>
      </c>
      <c r="E636" s="14" t="str" cm="1">
        <f t="array" ref="E636">IFERROR(_xlfn.TEXTJOIN("-",TRUE,_xlfn.XLOOKUP(VALUE(INDEX(_xlfn.TEXTSPLIT(B636,"-"),3)),'DN轉換表(必要)'!A:A,'DN轉換表(必要)'!B:B,,0),INDEX(_xlfn.TEXTSPLIT(B636,"-"),1),INDEX(_xlfn.TEXTSPLIT(B636,"-"),2),INDEX(_xlfn.TEXTSPLIT(B636,"-"),4),INDEX(_xlfn.TEXTSPLIT(B636,"-"),5)),_xlfn.TEXTJOIN("-",TRUE,_xlfn.XLOOKUP(VALUE(INDEX(_xlfn.TEXTSPLIT(B636,"-"),4)),'DN轉換表(必要)'!A:A,'DN轉換表(必要)'!B:B,,0),INDEX(_xlfn.TEXTSPLIT(B636,"-"),1),INDEX(_xlfn.TEXTSPLIT(B636,"-"),2),INDEX(_xlfn.TEXTSPLIT(B636,"-"),3),INDEX(_xlfn.TEXTSPLIT(B636,"-"),4),INDEX(_xlfn.TEXTSPLIT(B636,"-"),5)))</f>
        <v>2"-WW-2001-AA1B-NA</v>
      </c>
      <c r="F636" s="3" t="str">
        <f>IFERROR(_xlfn.XLOOKUP(_xlfn.CONCAT(表格1[[#This Row],[Series NO]],"_",SUBSTITUTE(F$1,"REV.","")),版本控制!$F:$F,版本控制!$C:$C,,0),"")</f>
        <v>04/22/'25</v>
      </c>
      <c r="G636" s="3" t="str">
        <f>IFERROR(_xlfn.XLOOKUP(_xlfn.CONCAT(表格1[[#This Row],[Series NO]],"_",SUBSTITUTE(G$1,"REV.","")),版本控制!$F:$F,版本控制!$C:$C,,0),"")</f>
        <v/>
      </c>
      <c r="H636" s="3" t="str">
        <f>IFERROR(_xlfn.XLOOKUP(_xlfn.CONCAT(表格1[[#This Row],[Series NO]],"_",SUBSTITUTE(H$1,"REV.","")),版本控制!$F:$F,版本控制!$C:$C,,0),"")</f>
        <v/>
      </c>
      <c r="I636" s="3" t="str">
        <f>IFERROR(_xlfn.XLOOKUP(_xlfn.CONCAT(表格1[[#This Row],[Series NO]],"_",SUBSTITUTE(I$1,"REV.","")),版本控制!$F:$F,版本控制!$C:$C,,0),"")</f>
        <v/>
      </c>
      <c r="J636" s="3" t="str">
        <f>IFERROR(_xlfn.XLOOKUP(_xlfn.CONCAT(表格1[[#This Row],[Series NO]],"_",SUBSTITUTE(J$1,"REV.","")),版本控制!$F:$F,版本控制!$C:$C,,0),"")</f>
        <v/>
      </c>
      <c r="K636" s="3" t="str" cm="1">
        <f t="array" ref="K636">INDEX(F$1:J$1,1,MATCH(1,1/($F636:J636&lt;&gt;"")))</f>
        <v>REV.1</v>
      </c>
      <c r="L636" s="3" t="str" cm="1">
        <f t="array" ref="L636">LOOKUP(2,1/($F636:J636&lt;&gt;""),$F636:J636)</f>
        <v>04/22/'25</v>
      </c>
      <c r="M636" s="3"/>
      <c r="N636" s="3" t="str">
        <f t="shared" si="27"/>
        <v>0632</v>
      </c>
      <c r="O636" s="108"/>
      <c r="P636" s="15"/>
      <c r="Q636" s="22" cm="1">
        <f t="array" ref="Q636">_xlfn.XLOOKUP(INDEX(_xlfn.TEXTSPLIT(表格1[[#This Row],[LINE   NUMBER]],"-"),1),'DN轉換表(必要)'!B:B,'DN轉換表(必要)'!C:C,,0)</f>
        <v>2</v>
      </c>
      <c r="R636" s="22" t="str" cm="1">
        <f t="array" ref="R636">IF(IFERROR(MATCH(INDEX(_xlfn.TEXTSPLIT(表格1[[#This Row],[LINE   NUMBER]],"-"),2),介質清單!I:I,0)&gt;=1,FALSE),"Trim",INDEX(_xlfn.TEXTSPLIT(表格1[[#This Row],[LINE   NUMBER]],"-"),2))</f>
        <v>WW</v>
      </c>
      <c r="S636" s="22" t="str" cm="1">
        <f t="array" ref="S63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636" s="22" t="str" cm="1">
        <f t="array" ref="T636">IF(LEN(INDEX(_xlfn.TEXTSPLIT(表格1[[#This Row],[LINE   NUMBER]],"-"),4))=4,INDEX(_xlfn.TEXTSPLIT(表格1[[#This Row],[LINE   NUMBER]],"-"),4),IF(LEN(MID(E636,FIND("AA",E636,1),4))=4,MID(E636,FIND("AA",E636,1),4),"Wrong"))</f>
        <v>AA1B</v>
      </c>
      <c r="U636" s="22" t="str" cm="1">
        <f t="array" ref="U63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36" s="22" t="str">
        <f>_xlfn.XLOOKUP(表格1[[#This Row],[級數]],管道等级索引表!B:B,管道等级索引表!G:G,,0)</f>
        <v>A106 Gr.B
API 5L Gr.B
SAWH</v>
      </c>
      <c r="W636" s="22" t="s">
        <v>5</v>
      </c>
      <c r="X636" s="22"/>
      <c r="Y636" s="22"/>
      <c r="Z636" s="22" t="str">
        <f>_xlfn.CONCAT(表格1[[#This Row],[系統]],"-",表格1[[#This Row],[編號]])</f>
        <v>WW-2001</v>
      </c>
      <c r="AA636" s="22"/>
      <c r="AB636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36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36" s="24" t="str">
        <f>IFERROR(_xlfn.XLOOKUP(表格1[[#This Row],[Line_No]],管道特性一覽表!A:A,管道特性一覽表!P:P,,0),"")</f>
        <v/>
      </c>
      <c r="AE636" s="24" t="str" cm="1">
        <f t="array" ref="AE636">_xlfn.IFNA(_xlfn.XLOOKUP(表格1[[#This Row],[Series NO]],'依TP NO.篩選'!A:A,'依TP NO.篩選'!R:R,,0),_xlfn.XLOOKUP(VALUE(表格1[[#This Row],[Series NO]]),VALUE('依TP NO.篩選'!A:A),'依TP NO.篩選'!R:R,,0))</f>
        <v>TP-031-VT</v>
      </c>
      <c r="AF636" s="24" t="str">
        <f>_xlfn.XLOOKUP(表格1[[#This Row],[系統]],介質清單!A:A,介質清單!B:B,,0)</f>
        <v>廢水</v>
      </c>
      <c r="AG636" s="25" t="str">
        <f>IFERROR(_xlfn.XLOOKUP(表格1[[#This Row],[Line_No]],管道特性一覽表!A:A,管道特性一覽表!R:R,,0),"")</f>
        <v/>
      </c>
      <c r="AH636" s="109" t="s">
        <v>3433</v>
      </c>
      <c r="AI636" s="24"/>
      <c r="AJ63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1-38鼠灰色</v>
      </c>
      <c r="AK636" s="2" t="str" cm="1">
        <f t="array" ref="AK636">IFERROR(_xlfn.TEXTJOIN("-",TRUE,INDEX(_xlfn.TEXTSPLIT(B636,"-"),1),INDEX(_xlfn.TEXTSPLIT(B636,"-"),2),INDEX(_xlfn.TEXTSPLIT(B636,"-"),4),INDEX(_xlfn.TEXTSPLIT(B636,"-"),5)),_xlfn.TEXTJOIN("-",TRUE,_xlfn.XLOOKUP(VALUE(INDEX(_xlfn.TEXTSPLIT(B636,"-"),4)),'DN轉換表(必要)'!A:A,'DN轉換表(必要)'!B:B,,0),INDEX(_xlfn.TEXTSPLIT(B636,"-"),1),INDEX(_xlfn.TEXTSPLIT(B636,"-"),2),INDEX(_xlfn.TEXTSPLIT(B636,"-"),3),INDEX(_xlfn.TEXTSPLIT(B636,"-"),4),INDEX(_xlfn.TEXTSPLIT(B636,"-"),5)))</f>
        <v>WW-2001-AA1B-NA</v>
      </c>
      <c r="AL636" s="2" t="str">
        <f>IF(ISNUMBER(IFERROR(_xlfn.XLOOKUP(表格1[[#This Row],[Line_No]],'TEMP VALUE'!A:A,'DRAWING LIST'!A:A,,0),"")),"v","")</f>
        <v/>
      </c>
      <c r="AM636" s="2" t="str">
        <f>_xlfn.XLOOKUP(表格1[[#This Row],[Series NO]], 版本控制!$A:$A, 版本控制!$E:$E, , 0, -1)</f>
        <v>啟用</v>
      </c>
    </row>
    <row r="637" spans="1:39" hidden="1">
      <c r="A637" s="18">
        <f>'圖號清單-114.04.25'!A637</f>
        <v>633</v>
      </c>
      <c r="B637" s="14" t="str">
        <f>_xlfn.XLOOKUP(表格1[[#This Row],[Series NO]],'圖號清單-114.04.25'!A:A,'圖號清單-114.04.25'!B:B,,0)</f>
        <v>WW-2001-50-AA1B-NA-3</v>
      </c>
      <c r="C637" s="3" t="str">
        <f>COUNTIF($AK$2:AK637, AK637) &amp; "/" &amp; COUNTIF($AK$2:$AK$3003, AK637)</f>
        <v>3/6</v>
      </c>
      <c r="D637" s="3" t="str">
        <f t="shared" si="25"/>
        <v>WW-2001-50-AA1B-NA</v>
      </c>
      <c r="E637" s="14" t="str" cm="1">
        <f t="array" ref="E637">IFERROR(_xlfn.TEXTJOIN("-",TRUE,_xlfn.XLOOKUP(VALUE(INDEX(_xlfn.TEXTSPLIT(B637,"-"),3)),'DN轉換表(必要)'!A:A,'DN轉換表(必要)'!B:B,,0),INDEX(_xlfn.TEXTSPLIT(B637,"-"),1),INDEX(_xlfn.TEXTSPLIT(B637,"-"),2),INDEX(_xlfn.TEXTSPLIT(B637,"-"),4),INDEX(_xlfn.TEXTSPLIT(B637,"-"),5)),_xlfn.TEXTJOIN("-",TRUE,_xlfn.XLOOKUP(VALUE(INDEX(_xlfn.TEXTSPLIT(B637,"-"),4)),'DN轉換表(必要)'!A:A,'DN轉換表(必要)'!B:B,,0),INDEX(_xlfn.TEXTSPLIT(B637,"-"),1),INDEX(_xlfn.TEXTSPLIT(B637,"-"),2),INDEX(_xlfn.TEXTSPLIT(B637,"-"),3),INDEX(_xlfn.TEXTSPLIT(B637,"-"),4),INDEX(_xlfn.TEXTSPLIT(B637,"-"),5)))</f>
        <v>2"-WW-2001-AA1B-NA</v>
      </c>
      <c r="F637" s="3" t="str">
        <f>IFERROR(_xlfn.XLOOKUP(_xlfn.CONCAT(表格1[[#This Row],[Series NO]],"_",SUBSTITUTE(F$1,"REV.","")),版本控制!$F:$F,版本控制!$C:$C,,0),"")</f>
        <v>04/22/'25</v>
      </c>
      <c r="G637" s="3" t="str">
        <f>IFERROR(_xlfn.XLOOKUP(_xlfn.CONCAT(表格1[[#This Row],[Series NO]],"_",SUBSTITUTE(G$1,"REV.","")),版本控制!$F:$F,版本控制!$C:$C,,0),"")</f>
        <v/>
      </c>
      <c r="H637" s="3" t="str">
        <f>IFERROR(_xlfn.XLOOKUP(_xlfn.CONCAT(表格1[[#This Row],[Series NO]],"_",SUBSTITUTE(H$1,"REV.","")),版本控制!$F:$F,版本控制!$C:$C,,0),"")</f>
        <v/>
      </c>
      <c r="I637" s="3" t="str">
        <f>IFERROR(_xlfn.XLOOKUP(_xlfn.CONCAT(表格1[[#This Row],[Series NO]],"_",SUBSTITUTE(I$1,"REV.","")),版本控制!$F:$F,版本控制!$C:$C,,0),"")</f>
        <v/>
      </c>
      <c r="J637" s="3" t="str">
        <f>IFERROR(_xlfn.XLOOKUP(_xlfn.CONCAT(表格1[[#This Row],[Series NO]],"_",SUBSTITUTE(J$1,"REV.","")),版本控制!$F:$F,版本控制!$C:$C,,0),"")</f>
        <v/>
      </c>
      <c r="K637" s="3" t="str" cm="1">
        <f t="array" ref="K637">INDEX(F$1:J$1,1,MATCH(1,1/($F637:J637&lt;&gt;"")))</f>
        <v>REV.1</v>
      </c>
      <c r="L637" s="3" t="str" cm="1">
        <f t="array" ref="L637">LOOKUP(2,1/($F637:J637&lt;&gt;""),$F637:J637)</f>
        <v>04/22/'25</v>
      </c>
      <c r="M637" s="3"/>
      <c r="N637" s="3" t="str">
        <f t="shared" si="27"/>
        <v>0633</v>
      </c>
      <c r="O637" s="108"/>
      <c r="P637" s="15"/>
      <c r="Q637" s="22" cm="1">
        <f t="array" ref="Q637">_xlfn.XLOOKUP(INDEX(_xlfn.TEXTSPLIT(表格1[[#This Row],[LINE   NUMBER]],"-"),1),'DN轉換表(必要)'!B:B,'DN轉換表(必要)'!C:C,,0)</f>
        <v>2</v>
      </c>
      <c r="R637" s="22" t="str" cm="1">
        <f t="array" ref="R637">IF(IFERROR(MATCH(INDEX(_xlfn.TEXTSPLIT(表格1[[#This Row],[LINE   NUMBER]],"-"),2),介質清單!I:I,0)&gt;=1,FALSE),"Trim",INDEX(_xlfn.TEXTSPLIT(表格1[[#This Row],[LINE   NUMBER]],"-"),2))</f>
        <v>WW</v>
      </c>
      <c r="S637" s="22" t="str" cm="1">
        <f t="array" ref="S63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637" s="22" t="str" cm="1">
        <f t="array" ref="T637">IF(LEN(INDEX(_xlfn.TEXTSPLIT(表格1[[#This Row],[LINE   NUMBER]],"-"),4))=4,INDEX(_xlfn.TEXTSPLIT(表格1[[#This Row],[LINE   NUMBER]],"-"),4),IF(LEN(MID(E637,FIND("AA",E637,1),4))=4,MID(E637,FIND("AA",E637,1),4),"Wrong"))</f>
        <v>AA1B</v>
      </c>
      <c r="U637" s="22" t="str" cm="1">
        <f t="array" ref="U63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37" s="22" t="str">
        <f>_xlfn.XLOOKUP(表格1[[#This Row],[級數]],管道等级索引表!B:B,管道等级索引表!G:G,,0)</f>
        <v>A106 Gr.B
API 5L Gr.B
SAWH</v>
      </c>
      <c r="W637" s="22" t="s">
        <v>5</v>
      </c>
      <c r="X637" s="22"/>
      <c r="Y637" s="22"/>
      <c r="Z637" s="22" t="str">
        <f>_xlfn.CONCAT(表格1[[#This Row],[系統]],"-",表格1[[#This Row],[編號]])</f>
        <v>WW-2001</v>
      </c>
      <c r="AA637" s="22"/>
      <c r="AB637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3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37" s="24" t="str">
        <f>IFERROR(_xlfn.XLOOKUP(表格1[[#This Row],[Line_No]],管道特性一覽表!A:A,管道特性一覽表!P:P,,0),"")</f>
        <v/>
      </c>
      <c r="AE637" s="24" t="str" cm="1">
        <f t="array" ref="AE637">_xlfn.IFNA(_xlfn.XLOOKUP(表格1[[#This Row],[Series NO]],'依TP NO.篩選'!A:A,'依TP NO.篩選'!R:R,,0),_xlfn.XLOOKUP(VALUE(表格1[[#This Row],[Series NO]]),VALUE('依TP NO.篩選'!A:A),'依TP NO.篩選'!R:R,,0))</f>
        <v>TP-031-VT</v>
      </c>
      <c r="AF637" s="24" t="str">
        <f>_xlfn.XLOOKUP(表格1[[#This Row],[系統]],介質清單!A:A,介質清單!B:B,,0)</f>
        <v>廢水</v>
      </c>
      <c r="AG637" s="25" t="str">
        <f>IFERROR(_xlfn.XLOOKUP(表格1[[#This Row],[Line_No]],管道特性一覽表!A:A,管道特性一覽表!R:R,,0),"")</f>
        <v/>
      </c>
      <c r="AH637" s="109" t="s">
        <v>3433</v>
      </c>
      <c r="AI637" s="24"/>
      <c r="AJ63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1-38鼠灰色</v>
      </c>
      <c r="AK637" s="2" t="str" cm="1">
        <f t="array" ref="AK637">IFERROR(_xlfn.TEXTJOIN("-",TRUE,INDEX(_xlfn.TEXTSPLIT(B637,"-"),1),INDEX(_xlfn.TEXTSPLIT(B637,"-"),2),INDEX(_xlfn.TEXTSPLIT(B637,"-"),4),INDEX(_xlfn.TEXTSPLIT(B637,"-"),5)),_xlfn.TEXTJOIN("-",TRUE,_xlfn.XLOOKUP(VALUE(INDEX(_xlfn.TEXTSPLIT(B637,"-"),4)),'DN轉換表(必要)'!A:A,'DN轉換表(必要)'!B:B,,0),INDEX(_xlfn.TEXTSPLIT(B637,"-"),1),INDEX(_xlfn.TEXTSPLIT(B637,"-"),2),INDEX(_xlfn.TEXTSPLIT(B637,"-"),3),INDEX(_xlfn.TEXTSPLIT(B637,"-"),4),INDEX(_xlfn.TEXTSPLIT(B637,"-"),5)))</f>
        <v>WW-2001-AA1B-NA</v>
      </c>
      <c r="AL637" s="2" t="str">
        <f>IF(ISNUMBER(IFERROR(_xlfn.XLOOKUP(表格1[[#This Row],[Line_No]],'TEMP VALUE'!A:A,'DRAWING LIST'!A:A,,0),"")),"v","")</f>
        <v/>
      </c>
      <c r="AM637" s="2" t="str">
        <f>_xlfn.XLOOKUP(表格1[[#This Row],[Series NO]], 版本控制!$A:$A, 版本控制!$E:$E, , 0, -1)</f>
        <v>啟用</v>
      </c>
    </row>
    <row r="638" spans="1:39" hidden="1">
      <c r="A638" s="18">
        <f>'圖號清單-114.04.25'!A638</f>
        <v>634</v>
      </c>
      <c r="B638" s="110" t="str">
        <f>_xlfn.XLOOKUP(表格1[[#This Row],[Series NO]],'圖號清單-114.04.25'!A:A,'圖號清單-114.04.25'!B:B,,0)</f>
        <v>WW-2001-50-AA1B-NA-4</v>
      </c>
      <c r="C638" s="3" t="str">
        <f>COUNTIF($AK$2:AK638, AK638) &amp; "/" &amp; COUNTIF($AK$2:$AK$3003, AK638)</f>
        <v>4/6</v>
      </c>
      <c r="D638" s="111" t="str">
        <f t="shared" si="25"/>
        <v>WW-2001-50-AA1B-NA</v>
      </c>
      <c r="E638" s="110" t="str" cm="1">
        <f t="array" ref="E638">IFERROR(_xlfn.TEXTJOIN("-",TRUE,_xlfn.XLOOKUP(VALUE(INDEX(_xlfn.TEXTSPLIT(B638,"-"),3)),'DN轉換表(必要)'!A:A,'DN轉換表(必要)'!B:B,,0),INDEX(_xlfn.TEXTSPLIT(B638,"-"),1),INDEX(_xlfn.TEXTSPLIT(B638,"-"),2),INDEX(_xlfn.TEXTSPLIT(B638,"-"),4),INDEX(_xlfn.TEXTSPLIT(B638,"-"),5)),_xlfn.TEXTJOIN("-",TRUE,_xlfn.XLOOKUP(VALUE(INDEX(_xlfn.TEXTSPLIT(B638,"-"),4)),'DN轉換表(必要)'!A:A,'DN轉換表(必要)'!B:B,,0),INDEX(_xlfn.TEXTSPLIT(B638,"-"),1),INDEX(_xlfn.TEXTSPLIT(B638,"-"),2),INDEX(_xlfn.TEXTSPLIT(B638,"-"),3),INDEX(_xlfn.TEXTSPLIT(B638,"-"),4),INDEX(_xlfn.TEXTSPLIT(B638,"-"),5)))</f>
        <v>2"-WW-2001-AA1B-NA</v>
      </c>
      <c r="F638" s="3" t="str">
        <f>IFERROR(_xlfn.XLOOKUP(_xlfn.CONCAT(表格1[[#This Row],[Series NO]],"_",SUBSTITUTE(F$1,"REV.","")),版本控制!$F:$F,版本控制!$C:$C,,0),"")</f>
        <v>04/22/'25</v>
      </c>
      <c r="G638" s="3" t="str">
        <f>IFERROR(_xlfn.XLOOKUP(_xlfn.CONCAT(表格1[[#This Row],[Series NO]],"_",SUBSTITUTE(G$1,"REV.","")),版本控制!$F:$F,版本控制!$C:$C,,0),"")</f>
        <v/>
      </c>
      <c r="H638" s="3" t="str">
        <f>IFERROR(_xlfn.XLOOKUP(_xlfn.CONCAT(表格1[[#This Row],[Series NO]],"_",SUBSTITUTE(H$1,"REV.","")),版本控制!$F:$F,版本控制!$C:$C,,0),"")</f>
        <v/>
      </c>
      <c r="I638" s="3" t="str">
        <f>IFERROR(_xlfn.XLOOKUP(_xlfn.CONCAT(表格1[[#This Row],[Series NO]],"_",SUBSTITUTE(I$1,"REV.","")),版本控制!$F:$F,版本控制!$C:$C,,0),"")</f>
        <v/>
      </c>
      <c r="J638" s="3" t="str">
        <f>IFERROR(_xlfn.XLOOKUP(_xlfn.CONCAT(表格1[[#This Row],[Series NO]],"_",SUBSTITUTE(J$1,"REV.","")),版本控制!$F:$F,版本控制!$C:$C,,0),"")</f>
        <v/>
      </c>
      <c r="K638" s="111" t="str" cm="1">
        <f t="array" ref="K638">INDEX(F$1:J$1,1,MATCH(1,1/($F638:J638&lt;&gt;"")))</f>
        <v>REV.1</v>
      </c>
      <c r="L638" s="111" t="str" cm="1">
        <f t="array" ref="L638">LOOKUP(2,1/($F638:J638&lt;&gt;""),$F638:J638)</f>
        <v>04/22/'25</v>
      </c>
      <c r="M638" s="111"/>
      <c r="N638" s="111" t="str">
        <f t="shared" si="27"/>
        <v>0634</v>
      </c>
      <c r="O638" s="112"/>
      <c r="P638" s="113"/>
      <c r="Q638" s="114" cm="1">
        <f t="array" ref="Q638">_xlfn.XLOOKUP(INDEX(_xlfn.TEXTSPLIT(表格1[[#This Row],[LINE   NUMBER]],"-"),1),'DN轉換表(必要)'!B:B,'DN轉換表(必要)'!C:C,,0)</f>
        <v>2</v>
      </c>
      <c r="R638" s="114" t="str" cm="1">
        <f t="array" ref="R638">IF(IFERROR(MATCH(INDEX(_xlfn.TEXTSPLIT(表格1[[#This Row],[LINE   NUMBER]],"-"),2),介質清單!I:I,0)&gt;=1,FALSE),"Trim",INDEX(_xlfn.TEXTSPLIT(表格1[[#This Row],[LINE   NUMBER]],"-"),2))</f>
        <v>WW</v>
      </c>
      <c r="S638" s="114" t="str" cm="1">
        <f t="array" ref="S63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638" s="114" t="str" cm="1">
        <f t="array" ref="T638">IF(LEN(INDEX(_xlfn.TEXTSPLIT(表格1[[#This Row],[LINE   NUMBER]],"-"),4))=4,INDEX(_xlfn.TEXTSPLIT(表格1[[#This Row],[LINE   NUMBER]],"-"),4),IF(LEN(MID(E638,FIND("AA",E638,1),4))=4,MID(E638,FIND("AA",E638,1),4),"Wrong"))</f>
        <v>AA1B</v>
      </c>
      <c r="U638" s="114" t="str" cm="1">
        <f t="array" ref="U63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38" s="114" t="str">
        <f>_xlfn.XLOOKUP(表格1[[#This Row],[級數]],管道等级索引表!B:B,管道等级索引表!G:G,,0)</f>
        <v>A106 Gr.B
API 5L Gr.B
SAWH</v>
      </c>
      <c r="W638" s="22" t="s">
        <v>5</v>
      </c>
      <c r="X638" s="114"/>
      <c r="Y638" s="114"/>
      <c r="Z638" s="22" t="str">
        <f>_xlfn.CONCAT(表格1[[#This Row],[系統]],"-",表格1[[#This Row],[編號]])</f>
        <v>WW-2001</v>
      </c>
      <c r="AA638" s="114"/>
      <c r="AB638" s="115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38" s="115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38" s="115" t="str">
        <f>IFERROR(_xlfn.XLOOKUP(表格1[[#This Row],[Line_No]],管道特性一覽表!A:A,管道特性一覽表!P:P,,0),"")</f>
        <v/>
      </c>
      <c r="AE638" s="115" t="str" cm="1">
        <f t="array" ref="AE638">_xlfn.IFNA(_xlfn.XLOOKUP(表格1[[#This Row],[Series NO]],'依TP NO.篩選'!A:A,'依TP NO.篩選'!R:R,,0),_xlfn.XLOOKUP(VALUE(表格1[[#This Row],[Series NO]]),VALUE('依TP NO.篩選'!A:A),'依TP NO.篩選'!R:R,,0))</f>
        <v>TP-031-VT</v>
      </c>
      <c r="AF638" s="115" t="str">
        <f>_xlfn.XLOOKUP(表格1[[#This Row],[系統]],介質清單!A:A,介質清單!B:B,,0)</f>
        <v>廢水</v>
      </c>
      <c r="AG638" s="116" t="str">
        <f>IFERROR(_xlfn.XLOOKUP(表格1[[#This Row],[Line_No]],管道特性一覽表!A:A,管道特性一覽表!R:R,,0),"")</f>
        <v/>
      </c>
      <c r="AH638" s="117" t="s">
        <v>3433</v>
      </c>
      <c r="AI638" s="115"/>
      <c r="AJ63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1-38鼠灰色</v>
      </c>
      <c r="AK638" s="2" t="str" cm="1">
        <f t="array" ref="AK638">IFERROR(_xlfn.TEXTJOIN("-",TRUE,INDEX(_xlfn.TEXTSPLIT(B638,"-"),1),INDEX(_xlfn.TEXTSPLIT(B638,"-"),2),INDEX(_xlfn.TEXTSPLIT(B638,"-"),4),INDEX(_xlfn.TEXTSPLIT(B638,"-"),5)),_xlfn.TEXTJOIN("-",TRUE,_xlfn.XLOOKUP(VALUE(INDEX(_xlfn.TEXTSPLIT(B638,"-"),4)),'DN轉換表(必要)'!A:A,'DN轉換表(必要)'!B:B,,0),INDEX(_xlfn.TEXTSPLIT(B638,"-"),1),INDEX(_xlfn.TEXTSPLIT(B638,"-"),2),INDEX(_xlfn.TEXTSPLIT(B638,"-"),3),INDEX(_xlfn.TEXTSPLIT(B638,"-"),4),INDEX(_xlfn.TEXTSPLIT(B638,"-"),5)))</f>
        <v>WW-2001-AA1B-NA</v>
      </c>
      <c r="AL638" s="2" t="str">
        <f>IF(ISNUMBER(IFERROR(_xlfn.XLOOKUP(表格1[[#This Row],[Line_No]],'TEMP VALUE'!A:A,'DRAWING LIST'!A:A,,0),"")),"v","")</f>
        <v/>
      </c>
      <c r="AM638" s="2" t="str">
        <f>_xlfn.XLOOKUP(表格1[[#This Row],[Series NO]], 版本控制!$A:$A, 版本控制!$E:$E, , 0, -1)</f>
        <v>啟用</v>
      </c>
    </row>
    <row r="639" spans="1:39" hidden="1">
      <c r="A639" s="18">
        <f>'圖號清單-114.04.25'!A639</f>
        <v>635</v>
      </c>
      <c r="B639" s="14" t="str">
        <f>_xlfn.XLOOKUP(表格1[[#This Row],[Series NO]],'圖號清單-114.04.25'!A:A,'圖號清單-114.04.25'!B:B,,0)</f>
        <v>WW-2001-50-AA1B-NA-5</v>
      </c>
      <c r="C639" s="3" t="str">
        <f>COUNTIF($AK$2:AK639, AK639) &amp; "/" &amp; COUNTIF($AK$2:$AK$3003, AK639)</f>
        <v>5/6</v>
      </c>
      <c r="D639" s="3" t="str">
        <f t="shared" si="25"/>
        <v>WW-2001-50-AA1B-NA</v>
      </c>
      <c r="E639" s="14" t="str" cm="1">
        <f t="array" ref="E639">IFERROR(_xlfn.TEXTJOIN("-",TRUE,_xlfn.XLOOKUP(VALUE(INDEX(_xlfn.TEXTSPLIT(B639,"-"),3)),'DN轉換表(必要)'!A:A,'DN轉換表(必要)'!B:B,,0),INDEX(_xlfn.TEXTSPLIT(B639,"-"),1),INDEX(_xlfn.TEXTSPLIT(B639,"-"),2),INDEX(_xlfn.TEXTSPLIT(B639,"-"),4),INDEX(_xlfn.TEXTSPLIT(B639,"-"),5)),_xlfn.TEXTJOIN("-",TRUE,_xlfn.XLOOKUP(VALUE(INDEX(_xlfn.TEXTSPLIT(B639,"-"),4)),'DN轉換表(必要)'!A:A,'DN轉換表(必要)'!B:B,,0),INDEX(_xlfn.TEXTSPLIT(B639,"-"),1),INDEX(_xlfn.TEXTSPLIT(B639,"-"),2),INDEX(_xlfn.TEXTSPLIT(B639,"-"),3),INDEX(_xlfn.TEXTSPLIT(B639,"-"),4),INDEX(_xlfn.TEXTSPLIT(B639,"-"),5)))</f>
        <v>2"-WW-2001-AA1B-NA</v>
      </c>
      <c r="F639" s="3" t="str">
        <f>IFERROR(_xlfn.XLOOKUP(_xlfn.CONCAT(表格1[[#This Row],[Series NO]],"_",SUBSTITUTE(F$1,"REV.","")),版本控制!$F:$F,版本控制!$C:$C,,0),"")</f>
        <v>04/22/'25</v>
      </c>
      <c r="G639" s="3" t="str">
        <f>IFERROR(_xlfn.XLOOKUP(_xlfn.CONCAT(表格1[[#This Row],[Series NO]],"_",SUBSTITUTE(G$1,"REV.","")),版本控制!$F:$F,版本控制!$C:$C,,0),"")</f>
        <v/>
      </c>
      <c r="H639" s="3" t="str">
        <f>IFERROR(_xlfn.XLOOKUP(_xlfn.CONCAT(表格1[[#This Row],[Series NO]],"_",SUBSTITUTE(H$1,"REV.","")),版本控制!$F:$F,版本控制!$C:$C,,0),"")</f>
        <v/>
      </c>
      <c r="I639" s="3" t="str">
        <f>IFERROR(_xlfn.XLOOKUP(_xlfn.CONCAT(表格1[[#This Row],[Series NO]],"_",SUBSTITUTE(I$1,"REV.","")),版本控制!$F:$F,版本控制!$C:$C,,0),"")</f>
        <v/>
      </c>
      <c r="J639" s="3" t="str">
        <f>IFERROR(_xlfn.XLOOKUP(_xlfn.CONCAT(表格1[[#This Row],[Series NO]],"_",SUBSTITUTE(J$1,"REV.","")),版本控制!$F:$F,版本控制!$C:$C,,0),"")</f>
        <v/>
      </c>
      <c r="K639" s="3" t="str" cm="1">
        <f t="array" ref="K639">INDEX(F$1:J$1,1,MATCH(1,1/($F639:J639&lt;&gt;"")))</f>
        <v>REV.1</v>
      </c>
      <c r="L639" s="3" t="str" cm="1">
        <f t="array" ref="L639">LOOKUP(2,1/($F639:J639&lt;&gt;""),$F639:J639)</f>
        <v>04/22/'25</v>
      </c>
      <c r="M639" s="3"/>
      <c r="N639" s="3" t="str">
        <f t="shared" ref="N639:N646" si="28">+TEXT(A639,"0000")</f>
        <v>0635</v>
      </c>
      <c r="O639" s="108"/>
      <c r="P639" s="15"/>
      <c r="Q639" s="22" cm="1">
        <f t="array" ref="Q639">_xlfn.XLOOKUP(INDEX(_xlfn.TEXTSPLIT(表格1[[#This Row],[LINE   NUMBER]],"-"),1),'DN轉換表(必要)'!B:B,'DN轉換表(必要)'!C:C,,0)</f>
        <v>2</v>
      </c>
      <c r="R639" s="22" t="str" cm="1">
        <f t="array" ref="R639">IF(IFERROR(MATCH(INDEX(_xlfn.TEXTSPLIT(表格1[[#This Row],[LINE   NUMBER]],"-"),2),介質清單!I:I,0)&gt;=1,FALSE),"Trim",INDEX(_xlfn.TEXTSPLIT(表格1[[#This Row],[LINE   NUMBER]],"-"),2))</f>
        <v>WW</v>
      </c>
      <c r="S639" s="22" t="str" cm="1">
        <f t="array" ref="S63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639" s="22" t="str" cm="1">
        <f t="array" ref="T639">IF(LEN(INDEX(_xlfn.TEXTSPLIT(表格1[[#This Row],[LINE   NUMBER]],"-"),4))=4,INDEX(_xlfn.TEXTSPLIT(表格1[[#This Row],[LINE   NUMBER]],"-"),4),IF(LEN(MID(E639,FIND("AA",E639,1),4))=4,MID(E639,FIND("AA",E639,1),4),"Wrong"))</f>
        <v>AA1B</v>
      </c>
      <c r="U639" s="22" t="str" cm="1">
        <f t="array" ref="U63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39" s="22" t="str">
        <f>_xlfn.XLOOKUP(表格1[[#This Row],[級數]],管道等级索引表!B:B,管道等级索引表!G:G,,0)</f>
        <v>A106 Gr.B
API 5L Gr.B
SAWH</v>
      </c>
      <c r="W639" s="22" t="s">
        <v>5</v>
      </c>
      <c r="X639" s="22"/>
      <c r="Y639" s="22"/>
      <c r="Z639" s="22" t="str">
        <f>_xlfn.CONCAT(表格1[[#This Row],[系統]],"-",表格1[[#This Row],[編號]])</f>
        <v>WW-2001</v>
      </c>
      <c r="AA639" s="22"/>
      <c r="AB63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3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39" s="24" t="str">
        <f>IFERROR(_xlfn.XLOOKUP(表格1[[#This Row],[Line_No]],管道特性一覽表!A:A,管道特性一覽表!P:P,,0),"")</f>
        <v/>
      </c>
      <c r="AE639" s="24" t="str" cm="1">
        <f t="array" ref="AE639">_xlfn.IFNA(_xlfn.XLOOKUP(表格1[[#This Row],[Series NO]],'依TP NO.篩選'!A:A,'依TP NO.篩選'!R:R,,0),_xlfn.XLOOKUP(VALUE(表格1[[#This Row],[Series NO]]),VALUE('依TP NO.篩選'!A:A),'依TP NO.篩選'!R:R,,0))</f>
        <v>TP-031-VT</v>
      </c>
      <c r="AF639" s="24" t="str">
        <f>_xlfn.XLOOKUP(表格1[[#This Row],[系統]],介質清單!A:A,介質清單!B:B,,0)</f>
        <v>廢水</v>
      </c>
      <c r="AG639" s="25" t="str">
        <f>IFERROR(_xlfn.XLOOKUP(表格1[[#This Row],[Line_No]],管道特性一覽表!A:A,管道特性一覽表!R:R,,0),"")</f>
        <v/>
      </c>
      <c r="AH639" s="109" t="s">
        <v>3433</v>
      </c>
      <c r="AI639" s="24"/>
      <c r="AJ63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1-38鼠灰色</v>
      </c>
      <c r="AK639" s="2" t="str" cm="1">
        <f t="array" ref="AK639">IFERROR(_xlfn.TEXTJOIN("-",TRUE,INDEX(_xlfn.TEXTSPLIT(B639,"-"),1),INDEX(_xlfn.TEXTSPLIT(B639,"-"),2),INDEX(_xlfn.TEXTSPLIT(B639,"-"),4),INDEX(_xlfn.TEXTSPLIT(B639,"-"),5)),_xlfn.TEXTJOIN("-",TRUE,_xlfn.XLOOKUP(VALUE(INDEX(_xlfn.TEXTSPLIT(B639,"-"),4)),'DN轉換表(必要)'!A:A,'DN轉換表(必要)'!B:B,,0),INDEX(_xlfn.TEXTSPLIT(B639,"-"),1),INDEX(_xlfn.TEXTSPLIT(B639,"-"),2),INDEX(_xlfn.TEXTSPLIT(B639,"-"),3),INDEX(_xlfn.TEXTSPLIT(B639,"-"),4),INDEX(_xlfn.TEXTSPLIT(B639,"-"),5)))</f>
        <v>WW-2001-AA1B-NA</v>
      </c>
      <c r="AL639" s="2" t="str">
        <f>IF(ISNUMBER(IFERROR(_xlfn.XLOOKUP(表格1[[#This Row],[Line_No]],'TEMP VALUE'!A:A,'DRAWING LIST'!A:A,,0),"")),"v","")</f>
        <v/>
      </c>
      <c r="AM639" s="2" t="str">
        <f>_xlfn.XLOOKUP(表格1[[#This Row],[Series NO]], 版本控制!$A:$A, 版本控制!$E:$E, , 0, -1)</f>
        <v>啟用</v>
      </c>
    </row>
    <row r="640" spans="1:39" hidden="1">
      <c r="A640" s="18">
        <f>'圖號清單-114.04.25'!A640</f>
        <v>636</v>
      </c>
      <c r="B640" s="14" t="str">
        <f>_xlfn.XLOOKUP(表格1[[#This Row],[Series NO]],'圖號清單-114.04.25'!A:A,'圖號清單-114.04.25'!B:B,,0)</f>
        <v>WW-2001-50-AA1B-NA-6</v>
      </c>
      <c r="C640" s="3" t="str">
        <f>COUNTIF($AK$2:AK640, AK640) &amp; "/" &amp; COUNTIF($AK$2:$AK$3003, AK640)</f>
        <v>6/6</v>
      </c>
      <c r="D640" s="3" t="str">
        <f t="shared" si="25"/>
        <v>WW-2001-50-AA1B-NA</v>
      </c>
      <c r="E640" s="14" t="str" cm="1">
        <f t="array" ref="E640">IFERROR(_xlfn.TEXTJOIN("-",TRUE,_xlfn.XLOOKUP(VALUE(INDEX(_xlfn.TEXTSPLIT(B640,"-"),3)),'DN轉換表(必要)'!A:A,'DN轉換表(必要)'!B:B,,0),INDEX(_xlfn.TEXTSPLIT(B640,"-"),1),INDEX(_xlfn.TEXTSPLIT(B640,"-"),2),INDEX(_xlfn.TEXTSPLIT(B640,"-"),4),INDEX(_xlfn.TEXTSPLIT(B640,"-"),5)),_xlfn.TEXTJOIN("-",TRUE,_xlfn.XLOOKUP(VALUE(INDEX(_xlfn.TEXTSPLIT(B640,"-"),4)),'DN轉換表(必要)'!A:A,'DN轉換表(必要)'!B:B,,0),INDEX(_xlfn.TEXTSPLIT(B640,"-"),1),INDEX(_xlfn.TEXTSPLIT(B640,"-"),2),INDEX(_xlfn.TEXTSPLIT(B640,"-"),3),INDEX(_xlfn.TEXTSPLIT(B640,"-"),4),INDEX(_xlfn.TEXTSPLIT(B640,"-"),5)))</f>
        <v>2"-WW-2001-AA1B-NA</v>
      </c>
      <c r="F640" s="3" t="str">
        <f>IFERROR(_xlfn.XLOOKUP(_xlfn.CONCAT(表格1[[#This Row],[Series NO]],"_",SUBSTITUTE(F$1,"REV.","")),版本控制!$F:$F,版本控制!$C:$C,,0),"")</f>
        <v>04/22/'25</v>
      </c>
      <c r="G640" s="3" t="str">
        <f>IFERROR(_xlfn.XLOOKUP(_xlfn.CONCAT(表格1[[#This Row],[Series NO]],"_",SUBSTITUTE(G$1,"REV.","")),版本控制!$F:$F,版本控制!$C:$C,,0),"")</f>
        <v/>
      </c>
      <c r="H640" s="3" t="str">
        <f>IFERROR(_xlfn.XLOOKUP(_xlfn.CONCAT(表格1[[#This Row],[Series NO]],"_",SUBSTITUTE(H$1,"REV.","")),版本控制!$F:$F,版本控制!$C:$C,,0),"")</f>
        <v/>
      </c>
      <c r="I640" s="3" t="str">
        <f>IFERROR(_xlfn.XLOOKUP(_xlfn.CONCAT(表格1[[#This Row],[Series NO]],"_",SUBSTITUTE(I$1,"REV.","")),版本控制!$F:$F,版本控制!$C:$C,,0),"")</f>
        <v/>
      </c>
      <c r="J640" s="3" t="str">
        <f>IFERROR(_xlfn.XLOOKUP(_xlfn.CONCAT(表格1[[#This Row],[Series NO]],"_",SUBSTITUTE(J$1,"REV.","")),版本控制!$F:$F,版本控制!$C:$C,,0),"")</f>
        <v/>
      </c>
      <c r="K640" s="3" t="str" cm="1">
        <f t="array" ref="K640">INDEX(F$1:J$1,1,MATCH(1,1/($F640:J640&lt;&gt;"")))</f>
        <v>REV.1</v>
      </c>
      <c r="L640" s="3" t="str" cm="1">
        <f t="array" ref="L640">LOOKUP(2,1/($F640:J640&lt;&gt;""),$F640:J640)</f>
        <v>04/22/'25</v>
      </c>
      <c r="M640" s="3"/>
      <c r="N640" s="3" t="str">
        <f t="shared" si="28"/>
        <v>0636</v>
      </c>
      <c r="O640" s="108"/>
      <c r="P640" s="15"/>
      <c r="Q640" s="22" cm="1">
        <f t="array" ref="Q640">_xlfn.XLOOKUP(INDEX(_xlfn.TEXTSPLIT(表格1[[#This Row],[LINE   NUMBER]],"-"),1),'DN轉換表(必要)'!B:B,'DN轉換表(必要)'!C:C,,0)</f>
        <v>2</v>
      </c>
      <c r="R640" s="22" t="str" cm="1">
        <f t="array" ref="R640">IF(IFERROR(MATCH(INDEX(_xlfn.TEXTSPLIT(表格1[[#This Row],[LINE   NUMBER]],"-"),2),介質清單!I:I,0)&gt;=1,FALSE),"Trim",INDEX(_xlfn.TEXTSPLIT(表格1[[#This Row],[LINE   NUMBER]],"-"),2))</f>
        <v>WW</v>
      </c>
      <c r="S640" s="22" t="str" cm="1">
        <f t="array" ref="S64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2001</v>
      </c>
      <c r="T640" s="22" t="str" cm="1">
        <f t="array" ref="T640">IF(LEN(INDEX(_xlfn.TEXTSPLIT(表格1[[#This Row],[LINE   NUMBER]],"-"),4))=4,INDEX(_xlfn.TEXTSPLIT(表格1[[#This Row],[LINE   NUMBER]],"-"),4),IF(LEN(MID(E640,FIND("AA",E640,1),4))=4,MID(E640,FIND("AA",E640,1),4),"Wrong"))</f>
        <v>AA1B</v>
      </c>
      <c r="U640" s="22" t="str" cm="1">
        <f t="array" ref="U64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40" s="22" t="str">
        <f>_xlfn.XLOOKUP(表格1[[#This Row],[級數]],管道等级索引表!B:B,管道等级索引表!G:G,,0)</f>
        <v>A106 Gr.B
API 5L Gr.B
SAWH</v>
      </c>
      <c r="W640" s="22" t="s">
        <v>5</v>
      </c>
      <c r="X640" s="22"/>
      <c r="Y640" s="22"/>
      <c r="Z640" s="22" t="str">
        <f>_xlfn.CONCAT(表格1[[#This Row],[系統]],"-",表格1[[#This Row],[編號]])</f>
        <v>WW-2001</v>
      </c>
      <c r="AA640" s="22"/>
      <c r="AB64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4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40" s="24" t="str">
        <f>IFERROR(_xlfn.XLOOKUP(表格1[[#This Row],[Line_No]],管道特性一覽表!A:A,管道特性一覽表!P:P,,0),"")</f>
        <v/>
      </c>
      <c r="AE640" s="24" t="str" cm="1">
        <f t="array" ref="AE640">_xlfn.IFNA(_xlfn.XLOOKUP(表格1[[#This Row],[Series NO]],'依TP NO.篩選'!A:A,'依TP NO.篩選'!R:R,,0),_xlfn.XLOOKUP(VALUE(表格1[[#This Row],[Series NO]]),VALUE('依TP NO.篩選'!A:A),'依TP NO.篩選'!R:R,,0))</f>
        <v>TP-031-VT</v>
      </c>
      <c r="AF640" s="24" t="str">
        <f>_xlfn.XLOOKUP(表格1[[#This Row],[系統]],介質清單!A:A,介質清單!B:B,,0)</f>
        <v>廢水</v>
      </c>
      <c r="AG640" s="25" t="str">
        <f>IFERROR(_xlfn.XLOOKUP(表格1[[#This Row],[Line_No]],管道特性一覽表!A:A,管道特性一覽表!R:R,,0),"")</f>
        <v/>
      </c>
      <c r="AH640" s="109" t="s">
        <v>3433</v>
      </c>
      <c r="AI640" s="24"/>
      <c r="AJ64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1-38鼠灰色</v>
      </c>
      <c r="AK640" s="2" t="str" cm="1">
        <f t="array" ref="AK640">IFERROR(_xlfn.TEXTJOIN("-",TRUE,INDEX(_xlfn.TEXTSPLIT(B640,"-"),1),INDEX(_xlfn.TEXTSPLIT(B640,"-"),2),INDEX(_xlfn.TEXTSPLIT(B640,"-"),4),INDEX(_xlfn.TEXTSPLIT(B640,"-"),5)),_xlfn.TEXTJOIN("-",TRUE,_xlfn.XLOOKUP(VALUE(INDEX(_xlfn.TEXTSPLIT(B640,"-"),4)),'DN轉換表(必要)'!A:A,'DN轉換表(必要)'!B:B,,0),INDEX(_xlfn.TEXTSPLIT(B640,"-"),1),INDEX(_xlfn.TEXTSPLIT(B640,"-"),2),INDEX(_xlfn.TEXTSPLIT(B640,"-"),3),INDEX(_xlfn.TEXTSPLIT(B640,"-"),4),INDEX(_xlfn.TEXTSPLIT(B640,"-"),5)))</f>
        <v>WW-2001-AA1B-NA</v>
      </c>
      <c r="AL640" s="2" t="str">
        <f>IF(ISNUMBER(IFERROR(_xlfn.XLOOKUP(表格1[[#This Row],[Line_No]],'TEMP VALUE'!A:A,'DRAWING LIST'!A:A,,0),"")),"v","")</f>
        <v/>
      </c>
      <c r="AM640" s="2" t="str">
        <f>_xlfn.XLOOKUP(表格1[[#This Row],[Series NO]], 版本控制!$A:$A, 版本控制!$E:$E, , 0, -1)</f>
        <v>啟用</v>
      </c>
    </row>
    <row r="641" spans="1:39" hidden="1">
      <c r="A641" s="18">
        <f>'圖號清單-114.04.25'!A641</f>
        <v>637</v>
      </c>
      <c r="B641" s="14" t="str">
        <f>_xlfn.XLOOKUP(表格1[[#This Row],[Series NO]],'圖號清單-114.04.25'!A:A,'圖號清單-114.04.25'!B:B,,0)</f>
        <v>WW-2002-25-AA1B-NA</v>
      </c>
      <c r="C641" s="3" t="str">
        <f>COUNTIF($AK$2:AK641, AK641) &amp; "/" &amp; COUNTIF($AK$2:$AK$3003, AK641)</f>
        <v>1/1</v>
      </c>
      <c r="D641" s="3" t="str">
        <f t="shared" si="25"/>
        <v>WW-2002-25-AA1B-NA</v>
      </c>
      <c r="E641" s="14" t="str" cm="1">
        <f t="array" ref="E641">IFERROR(_xlfn.TEXTJOIN("-",TRUE,_xlfn.XLOOKUP(VALUE(INDEX(_xlfn.TEXTSPLIT(B641,"-"),3)),'DN轉換表(必要)'!A:A,'DN轉換表(必要)'!B:B,,0),INDEX(_xlfn.TEXTSPLIT(B641,"-"),1),INDEX(_xlfn.TEXTSPLIT(B641,"-"),2),INDEX(_xlfn.TEXTSPLIT(B641,"-"),4),INDEX(_xlfn.TEXTSPLIT(B641,"-"),5)),_xlfn.TEXTJOIN("-",TRUE,_xlfn.XLOOKUP(VALUE(INDEX(_xlfn.TEXTSPLIT(B641,"-"),4)),'DN轉換表(必要)'!A:A,'DN轉換表(必要)'!B:B,,0),INDEX(_xlfn.TEXTSPLIT(B641,"-"),1),INDEX(_xlfn.TEXTSPLIT(B641,"-"),2),INDEX(_xlfn.TEXTSPLIT(B641,"-"),3),INDEX(_xlfn.TEXTSPLIT(B641,"-"),4),INDEX(_xlfn.TEXTSPLIT(B641,"-"),5)))</f>
        <v>1"-WW-2002-AA1B-NA</v>
      </c>
      <c r="F641" s="3" t="str">
        <f>IFERROR(_xlfn.XLOOKUP(_xlfn.CONCAT(表格1[[#This Row],[Series NO]],"_",SUBSTITUTE(F$1,"REV.","")),版本控制!$F:$F,版本控制!$C:$C,,0),"")</f>
        <v>04/22/'25</v>
      </c>
      <c r="G641" s="3" t="str">
        <f>IFERROR(_xlfn.XLOOKUP(_xlfn.CONCAT(表格1[[#This Row],[Series NO]],"_",SUBSTITUTE(G$1,"REV.","")),版本控制!$F:$F,版本控制!$C:$C,,0),"")</f>
        <v/>
      </c>
      <c r="H641" s="3" t="str">
        <f>IFERROR(_xlfn.XLOOKUP(_xlfn.CONCAT(表格1[[#This Row],[Series NO]],"_",SUBSTITUTE(H$1,"REV.","")),版本控制!$F:$F,版本控制!$C:$C,,0),"")</f>
        <v/>
      </c>
      <c r="I641" s="3" t="str">
        <f>IFERROR(_xlfn.XLOOKUP(_xlfn.CONCAT(表格1[[#This Row],[Series NO]],"_",SUBSTITUTE(I$1,"REV.","")),版本控制!$F:$F,版本控制!$C:$C,,0),"")</f>
        <v/>
      </c>
      <c r="J641" s="3" t="str">
        <f>IFERROR(_xlfn.XLOOKUP(_xlfn.CONCAT(表格1[[#This Row],[Series NO]],"_",SUBSTITUTE(J$1,"REV.","")),版本控制!$F:$F,版本控制!$C:$C,,0),"")</f>
        <v/>
      </c>
      <c r="K641" s="3" t="str" cm="1">
        <f t="array" ref="K641">INDEX(F$1:J$1,1,MATCH(1,1/($F641:J641&lt;&gt;"")))</f>
        <v>REV.1</v>
      </c>
      <c r="L641" s="3" t="str" cm="1">
        <f t="array" ref="L641">LOOKUP(2,1/($F641:J641&lt;&gt;""),$F641:J641)</f>
        <v>04/22/'25</v>
      </c>
      <c r="M641" s="3"/>
      <c r="N641" s="3" t="str">
        <f t="shared" si="28"/>
        <v>0637</v>
      </c>
      <c r="O641" s="108"/>
      <c r="P641" s="15"/>
      <c r="Q641" s="22" cm="1">
        <f t="array" ref="Q641">_xlfn.XLOOKUP(INDEX(_xlfn.TEXTSPLIT(表格1[[#This Row],[LINE   NUMBER]],"-"),1),'DN轉換表(必要)'!B:B,'DN轉換表(必要)'!C:C,,0)</f>
        <v>1</v>
      </c>
      <c r="R641" s="22" t="str" cm="1">
        <f t="array" ref="R641">IF(IFERROR(MATCH(INDEX(_xlfn.TEXTSPLIT(表格1[[#This Row],[LINE   NUMBER]],"-"),2),介質清單!I:I,0)&gt;=1,FALSE),"Trim",INDEX(_xlfn.TEXTSPLIT(表格1[[#This Row],[LINE   NUMBER]],"-"),2))</f>
        <v>WW</v>
      </c>
      <c r="S641" s="22" t="str" cm="1">
        <f t="array" ref="S641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2002</v>
      </c>
      <c r="T641" s="22" t="str" cm="1">
        <f t="array" ref="T641">IF(LEN(INDEX(_xlfn.TEXTSPLIT(表格1[[#This Row],[LINE   NUMBER]],"-"),4))=4,INDEX(_xlfn.TEXTSPLIT(表格1[[#This Row],[LINE   NUMBER]],"-"),4),IF(LEN(MID(E641,FIND("AA",E641,1),4))=4,MID(E641,FIND("AA",E641,1),4),"Wrong"))</f>
        <v>AA1B</v>
      </c>
      <c r="U641" s="22" t="str" cm="1">
        <f t="array" ref="U641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41" s="22" t="str">
        <f>_xlfn.XLOOKUP(表格1[[#This Row],[級數]],管道等级索引表!B:B,管道等级索引表!G:G,,0)</f>
        <v>A106 Gr.B
API 5L Gr.B
SAWH</v>
      </c>
      <c r="W641" s="22" t="s">
        <v>5</v>
      </c>
      <c r="X641" s="22"/>
      <c r="Y641" s="22"/>
      <c r="Z641" s="22" t="str">
        <f>_xlfn.CONCAT(表格1[[#This Row],[系統]],"-",表格1[[#This Row],[編號]])</f>
        <v>WW-2002</v>
      </c>
      <c r="AA641" s="22"/>
      <c r="AB641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641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41" s="24"/>
      <c r="AE641" s="24" t="str" cm="1">
        <f t="array" ref="AE641">_xlfn.IFNA(_xlfn.XLOOKUP(表格1[[#This Row],[Series NO]],'依TP NO.篩選'!A:A,'依TP NO.篩選'!R:R,,0),_xlfn.XLOOKUP(VALUE(表格1[[#This Row],[Series NO]]),VALUE('依TP NO.篩選'!A:A),'依TP NO.篩選'!R:R,,0))</f>
        <v>TP-031-VT</v>
      </c>
      <c r="AF641" s="24" t="str">
        <f>_xlfn.XLOOKUP(表格1[[#This Row],[系統]],介質清單!A:A,介質清單!B:B,,0)</f>
        <v>廢水</v>
      </c>
      <c r="AG641" s="25"/>
      <c r="AH641" s="109" t="s">
        <v>3433</v>
      </c>
      <c r="AI641" s="24"/>
      <c r="AJ641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1-38鼠灰色</v>
      </c>
      <c r="AK641" s="2" t="str" cm="1">
        <f t="array" ref="AK641">IFERROR(_xlfn.TEXTJOIN("-",TRUE,INDEX(_xlfn.TEXTSPLIT(B641,"-"),1),INDEX(_xlfn.TEXTSPLIT(B641,"-"),2),INDEX(_xlfn.TEXTSPLIT(B641,"-"),4),INDEX(_xlfn.TEXTSPLIT(B641,"-"),5)),_xlfn.TEXTJOIN("-",TRUE,_xlfn.XLOOKUP(VALUE(INDEX(_xlfn.TEXTSPLIT(B641,"-"),4)),'DN轉換表(必要)'!A:A,'DN轉換表(必要)'!B:B,,0),INDEX(_xlfn.TEXTSPLIT(B641,"-"),1),INDEX(_xlfn.TEXTSPLIT(B641,"-"),2),INDEX(_xlfn.TEXTSPLIT(B641,"-"),3),INDEX(_xlfn.TEXTSPLIT(B641,"-"),4),INDEX(_xlfn.TEXTSPLIT(B641,"-"),5)))</f>
        <v>WW-2002-AA1B-NA</v>
      </c>
      <c r="AL641" s="2" t="str">
        <f>IF(ISNUMBER(IFERROR(_xlfn.XLOOKUP(表格1[[#This Row],[Line_No]],'TEMP VALUE'!A:A,'DRAWING LIST'!A:A,,0),"")),"v","")</f>
        <v/>
      </c>
      <c r="AM641" s="2" t="str">
        <f>_xlfn.XLOOKUP(表格1[[#This Row],[Series NO]], 版本控制!$A:$A, 版本控制!$E:$E, , 0, -1)</f>
        <v>啟用</v>
      </c>
    </row>
    <row r="642" spans="1:39" hidden="1">
      <c r="A642" s="18">
        <f>'圖號清單-114.04.25'!A642</f>
        <v>638</v>
      </c>
      <c r="B642" s="14" t="str">
        <f>_xlfn.XLOOKUP(表格1[[#This Row],[Series NO]],'圖號清單-114.04.25'!A:A,'圖號清單-114.04.25'!B:B,,0)</f>
        <v>WW-2003-25-AA1B-NA</v>
      </c>
      <c r="C642" s="3" t="str">
        <f>COUNTIF($AK$2:AK642, AK642) &amp; "/" &amp; COUNTIF($AK$2:$AK$3003, AK642)</f>
        <v>1/1</v>
      </c>
      <c r="D642" s="3" t="str">
        <f t="shared" si="25"/>
        <v>WW-2003-25-AA1B-NA</v>
      </c>
      <c r="E642" s="14" t="str" cm="1">
        <f t="array" ref="E642">IFERROR(_xlfn.TEXTJOIN("-",TRUE,_xlfn.XLOOKUP(VALUE(INDEX(_xlfn.TEXTSPLIT(B642,"-"),3)),'DN轉換表(必要)'!A:A,'DN轉換表(必要)'!B:B,,0),INDEX(_xlfn.TEXTSPLIT(B642,"-"),1),INDEX(_xlfn.TEXTSPLIT(B642,"-"),2),INDEX(_xlfn.TEXTSPLIT(B642,"-"),4),INDEX(_xlfn.TEXTSPLIT(B642,"-"),5)),_xlfn.TEXTJOIN("-",TRUE,_xlfn.XLOOKUP(VALUE(INDEX(_xlfn.TEXTSPLIT(B642,"-"),4)),'DN轉換表(必要)'!A:A,'DN轉換表(必要)'!B:B,,0),INDEX(_xlfn.TEXTSPLIT(B642,"-"),1),INDEX(_xlfn.TEXTSPLIT(B642,"-"),2),INDEX(_xlfn.TEXTSPLIT(B642,"-"),3),INDEX(_xlfn.TEXTSPLIT(B642,"-"),4),INDEX(_xlfn.TEXTSPLIT(B642,"-"),5)))</f>
        <v>1"-WW-2003-AA1B-NA</v>
      </c>
      <c r="F642" s="3" t="str">
        <f>IFERROR(_xlfn.XLOOKUP(_xlfn.CONCAT(表格1[[#This Row],[Series NO]],"_",SUBSTITUTE(F$1,"REV.","")),版本控制!$F:$F,版本控制!$C:$C,,0),"")</f>
        <v>04/22/'25</v>
      </c>
      <c r="G642" s="3" t="str">
        <f>IFERROR(_xlfn.XLOOKUP(_xlfn.CONCAT(表格1[[#This Row],[Series NO]],"_",SUBSTITUTE(G$1,"REV.","")),版本控制!$F:$F,版本控制!$C:$C,,0),"")</f>
        <v/>
      </c>
      <c r="H642" s="3" t="str">
        <f>IFERROR(_xlfn.XLOOKUP(_xlfn.CONCAT(表格1[[#This Row],[Series NO]],"_",SUBSTITUTE(H$1,"REV.","")),版本控制!$F:$F,版本控制!$C:$C,,0),"")</f>
        <v/>
      </c>
      <c r="I642" s="3" t="str">
        <f>IFERROR(_xlfn.XLOOKUP(_xlfn.CONCAT(表格1[[#This Row],[Series NO]],"_",SUBSTITUTE(I$1,"REV.","")),版本控制!$F:$F,版本控制!$C:$C,,0),"")</f>
        <v/>
      </c>
      <c r="J642" s="3" t="str">
        <f>IFERROR(_xlfn.XLOOKUP(_xlfn.CONCAT(表格1[[#This Row],[Series NO]],"_",SUBSTITUTE(J$1,"REV.","")),版本控制!$F:$F,版本控制!$C:$C,,0),"")</f>
        <v/>
      </c>
      <c r="K642" s="3" t="str" cm="1">
        <f t="array" ref="K642">INDEX(F$1:J$1,1,MATCH(1,1/($F642:J642&lt;&gt;"")))</f>
        <v>REV.1</v>
      </c>
      <c r="L642" s="3" t="str" cm="1">
        <f t="array" ref="L642">LOOKUP(2,1/($F642:J642&lt;&gt;""),$F642:J642)</f>
        <v>04/22/'25</v>
      </c>
      <c r="M642" s="3"/>
      <c r="N642" s="3" t="str">
        <f t="shared" si="28"/>
        <v>0638</v>
      </c>
      <c r="O642" s="108"/>
      <c r="P642" s="15"/>
      <c r="Q642" s="22" cm="1">
        <f t="array" ref="Q642">_xlfn.XLOOKUP(INDEX(_xlfn.TEXTSPLIT(表格1[[#This Row],[LINE   NUMBER]],"-"),1),'DN轉換表(必要)'!B:B,'DN轉換表(必要)'!C:C,,0)</f>
        <v>1</v>
      </c>
      <c r="R642" s="22" t="str" cm="1">
        <f t="array" ref="R642">IF(IFERROR(MATCH(INDEX(_xlfn.TEXTSPLIT(表格1[[#This Row],[LINE   NUMBER]],"-"),2),介質清單!I:I,0)&gt;=1,FALSE),"Trim",INDEX(_xlfn.TEXTSPLIT(表格1[[#This Row],[LINE   NUMBER]],"-"),2))</f>
        <v>WW</v>
      </c>
      <c r="S642" s="22" t="str" cm="1">
        <f t="array" ref="S642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2003</v>
      </c>
      <c r="T642" s="22" t="str" cm="1">
        <f t="array" ref="T642">IF(LEN(INDEX(_xlfn.TEXTSPLIT(表格1[[#This Row],[LINE   NUMBER]],"-"),4))=4,INDEX(_xlfn.TEXTSPLIT(表格1[[#This Row],[LINE   NUMBER]],"-"),4),IF(LEN(MID(E642,FIND("AA",E642,1),4))=4,MID(E642,FIND("AA",E642,1),4),"Wrong"))</f>
        <v>AA1B</v>
      </c>
      <c r="U642" s="22" t="str" cm="1">
        <f t="array" ref="U642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42" s="22" t="str">
        <f>_xlfn.XLOOKUP(表格1[[#This Row],[級數]],管道等级索引表!B:B,管道等级索引表!G:G,,0)</f>
        <v>A106 Gr.B
API 5L Gr.B
SAWH</v>
      </c>
      <c r="W642" s="22" t="s">
        <v>5</v>
      </c>
      <c r="X642" s="22"/>
      <c r="Y642" s="22"/>
      <c r="Z642" s="22" t="str">
        <f>_xlfn.CONCAT(表格1[[#This Row],[系統]],"-",表格1[[#This Row],[編號]])</f>
        <v>WW-2003</v>
      </c>
      <c r="AA642" s="22"/>
      <c r="AB642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642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42" s="24"/>
      <c r="AE642" s="24" t="str" cm="1">
        <f t="array" ref="AE642">_xlfn.IFNA(_xlfn.XLOOKUP(表格1[[#This Row],[Series NO]],'依TP NO.篩選'!A:A,'依TP NO.篩選'!R:R,,0),_xlfn.XLOOKUP(VALUE(表格1[[#This Row],[Series NO]]),VALUE('依TP NO.篩選'!A:A),'依TP NO.篩選'!R:R,,0))</f>
        <v>TP-031-VT</v>
      </c>
      <c r="AF642" s="24" t="str">
        <f>_xlfn.XLOOKUP(表格1[[#This Row],[系統]],介質清單!A:A,介質清單!B:B,,0)</f>
        <v>廢水</v>
      </c>
      <c r="AG642" s="25"/>
      <c r="AH642" s="109" t="s">
        <v>3433</v>
      </c>
      <c r="AI642" s="24"/>
      <c r="AJ642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1-38鼠灰色</v>
      </c>
      <c r="AK642" s="2" t="str" cm="1">
        <f t="array" ref="AK642">IFERROR(_xlfn.TEXTJOIN("-",TRUE,INDEX(_xlfn.TEXTSPLIT(B642,"-"),1),INDEX(_xlfn.TEXTSPLIT(B642,"-"),2),INDEX(_xlfn.TEXTSPLIT(B642,"-"),4),INDEX(_xlfn.TEXTSPLIT(B642,"-"),5)),_xlfn.TEXTJOIN("-",TRUE,_xlfn.XLOOKUP(VALUE(INDEX(_xlfn.TEXTSPLIT(B642,"-"),4)),'DN轉換表(必要)'!A:A,'DN轉換表(必要)'!B:B,,0),INDEX(_xlfn.TEXTSPLIT(B642,"-"),1),INDEX(_xlfn.TEXTSPLIT(B642,"-"),2),INDEX(_xlfn.TEXTSPLIT(B642,"-"),3),INDEX(_xlfn.TEXTSPLIT(B642,"-"),4),INDEX(_xlfn.TEXTSPLIT(B642,"-"),5)))</f>
        <v>WW-2003-AA1B-NA</v>
      </c>
      <c r="AL642" s="2" t="str">
        <f>IF(ISNUMBER(IFERROR(_xlfn.XLOOKUP(表格1[[#This Row],[Line_No]],'TEMP VALUE'!A:A,'DRAWING LIST'!A:A,,0),"")),"v","")</f>
        <v/>
      </c>
      <c r="AM642" s="2" t="str">
        <f>_xlfn.XLOOKUP(表格1[[#This Row],[Series NO]], 版本控制!$A:$A, 版本控制!$E:$E, , 0, -1)</f>
        <v>啟用</v>
      </c>
    </row>
    <row r="643" spans="1:39" hidden="1">
      <c r="A643" s="18">
        <f>'圖號清單-114.04.25'!A643</f>
        <v>639</v>
      </c>
      <c r="B643" s="14" t="str">
        <f>_xlfn.XLOOKUP(表格1[[#This Row],[Series NO]],'圖號清單-114.04.25'!A:A,'圖號清單-114.04.25'!B:B,,0)</f>
        <v>WW-2004-25-AA1B-NA</v>
      </c>
      <c r="C643" s="3" t="str">
        <f>COUNTIF($AK$2:AK643, AK643) &amp; "/" &amp; COUNTIF($AK$2:$AK$3003, AK643)</f>
        <v>1/1</v>
      </c>
      <c r="D643" s="3" t="str">
        <f t="shared" si="25"/>
        <v>WW-2004-25-AA1B-NA</v>
      </c>
      <c r="E643" s="14" t="str" cm="1">
        <f t="array" ref="E643">IFERROR(_xlfn.TEXTJOIN("-",TRUE,_xlfn.XLOOKUP(VALUE(INDEX(_xlfn.TEXTSPLIT(B643,"-"),3)),'DN轉換表(必要)'!A:A,'DN轉換表(必要)'!B:B,,0),INDEX(_xlfn.TEXTSPLIT(B643,"-"),1),INDEX(_xlfn.TEXTSPLIT(B643,"-"),2),INDEX(_xlfn.TEXTSPLIT(B643,"-"),4),INDEX(_xlfn.TEXTSPLIT(B643,"-"),5)),_xlfn.TEXTJOIN("-",TRUE,_xlfn.XLOOKUP(VALUE(INDEX(_xlfn.TEXTSPLIT(B643,"-"),4)),'DN轉換表(必要)'!A:A,'DN轉換表(必要)'!B:B,,0),INDEX(_xlfn.TEXTSPLIT(B643,"-"),1),INDEX(_xlfn.TEXTSPLIT(B643,"-"),2),INDEX(_xlfn.TEXTSPLIT(B643,"-"),3),INDEX(_xlfn.TEXTSPLIT(B643,"-"),4),INDEX(_xlfn.TEXTSPLIT(B643,"-"),5)))</f>
        <v>1"-WW-2004-AA1B-NA</v>
      </c>
      <c r="F643" s="3" t="str">
        <f>IFERROR(_xlfn.XLOOKUP(_xlfn.CONCAT(表格1[[#This Row],[Series NO]],"_",SUBSTITUTE(F$1,"REV.","")),版本控制!$F:$F,版本控制!$C:$C,,0),"")</f>
        <v>04/22/'25</v>
      </c>
      <c r="G643" s="3" t="str">
        <f>IFERROR(_xlfn.XLOOKUP(_xlfn.CONCAT(表格1[[#This Row],[Series NO]],"_",SUBSTITUTE(G$1,"REV.","")),版本控制!$F:$F,版本控制!$C:$C,,0),"")</f>
        <v/>
      </c>
      <c r="H643" s="3" t="str">
        <f>IFERROR(_xlfn.XLOOKUP(_xlfn.CONCAT(表格1[[#This Row],[Series NO]],"_",SUBSTITUTE(H$1,"REV.","")),版本控制!$F:$F,版本控制!$C:$C,,0),"")</f>
        <v/>
      </c>
      <c r="I643" s="3" t="str">
        <f>IFERROR(_xlfn.XLOOKUP(_xlfn.CONCAT(表格1[[#This Row],[Series NO]],"_",SUBSTITUTE(I$1,"REV.","")),版本控制!$F:$F,版本控制!$C:$C,,0),"")</f>
        <v/>
      </c>
      <c r="J643" s="3" t="str">
        <f>IFERROR(_xlfn.XLOOKUP(_xlfn.CONCAT(表格1[[#This Row],[Series NO]],"_",SUBSTITUTE(J$1,"REV.","")),版本控制!$F:$F,版本控制!$C:$C,,0),"")</f>
        <v/>
      </c>
      <c r="K643" s="3" t="str" cm="1">
        <f t="array" ref="K643">INDEX(F$1:J$1,1,MATCH(1,1/($F643:J643&lt;&gt;"")))</f>
        <v>REV.1</v>
      </c>
      <c r="L643" s="3" t="str" cm="1">
        <f t="array" ref="L643">LOOKUP(2,1/($F643:J643&lt;&gt;""),$F643:J643)</f>
        <v>04/22/'25</v>
      </c>
      <c r="M643" s="3"/>
      <c r="N643" s="3" t="str">
        <f t="shared" si="28"/>
        <v>0639</v>
      </c>
      <c r="O643" s="108"/>
      <c r="P643" s="15"/>
      <c r="Q643" s="22" cm="1">
        <f t="array" ref="Q643">_xlfn.XLOOKUP(INDEX(_xlfn.TEXTSPLIT(表格1[[#This Row],[LINE   NUMBER]],"-"),1),'DN轉換表(必要)'!B:B,'DN轉換表(必要)'!C:C,,0)</f>
        <v>1</v>
      </c>
      <c r="R643" s="22" t="str" cm="1">
        <f t="array" ref="R643">IF(IFERROR(MATCH(INDEX(_xlfn.TEXTSPLIT(表格1[[#This Row],[LINE   NUMBER]],"-"),2),介質清單!I:I,0)&gt;=1,FALSE),"Trim",INDEX(_xlfn.TEXTSPLIT(表格1[[#This Row],[LINE   NUMBER]],"-"),2))</f>
        <v>WW</v>
      </c>
      <c r="S643" s="22" t="str" cm="1">
        <f t="array" ref="S643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2004</v>
      </c>
      <c r="T643" s="22" t="str" cm="1">
        <f t="array" ref="T643">IF(LEN(INDEX(_xlfn.TEXTSPLIT(表格1[[#This Row],[LINE   NUMBER]],"-"),4))=4,INDEX(_xlfn.TEXTSPLIT(表格1[[#This Row],[LINE   NUMBER]],"-"),4),IF(LEN(MID(E643,FIND("AA",E643,1),4))=4,MID(E643,FIND("AA",E643,1),4),"Wrong"))</f>
        <v>AA1B</v>
      </c>
      <c r="U643" s="22" t="str" cm="1">
        <f t="array" ref="U643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43" s="22" t="str">
        <f>_xlfn.XLOOKUP(表格1[[#This Row],[級數]],管道等级索引表!B:B,管道等级索引表!G:G,,0)</f>
        <v>A106 Gr.B
API 5L Gr.B
SAWH</v>
      </c>
      <c r="W643" s="22" t="s">
        <v>5</v>
      </c>
      <c r="X643" s="22"/>
      <c r="Y643" s="22"/>
      <c r="Z643" s="22" t="str">
        <f>_xlfn.CONCAT(表格1[[#This Row],[系統]],"-",表格1[[#This Row],[編號]])</f>
        <v>WW-2004</v>
      </c>
      <c r="AA643" s="22"/>
      <c r="AB643" s="24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643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43" s="24"/>
      <c r="AE643" s="24" t="str" cm="1">
        <f t="array" ref="AE643">_xlfn.IFNA(_xlfn.XLOOKUP(表格1[[#This Row],[Series NO]],'依TP NO.篩選'!A:A,'依TP NO.篩選'!R:R,,0),_xlfn.XLOOKUP(VALUE(表格1[[#This Row],[Series NO]]),VALUE('依TP NO.篩選'!A:A),'依TP NO.篩選'!R:R,,0))</f>
        <v>TP-031-VT</v>
      </c>
      <c r="AF643" s="24" t="str">
        <f>_xlfn.XLOOKUP(表格1[[#This Row],[系統]],介質清單!A:A,介質清單!B:B,,0)</f>
        <v>廢水</v>
      </c>
      <c r="AG643" s="25"/>
      <c r="AH643" s="109" t="s">
        <v>3433</v>
      </c>
      <c r="AI643" s="24"/>
      <c r="AJ643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1-38鼠灰色</v>
      </c>
      <c r="AK643" s="2" t="str" cm="1">
        <f t="array" ref="AK643">IFERROR(_xlfn.TEXTJOIN("-",TRUE,INDEX(_xlfn.TEXTSPLIT(B643,"-"),1),INDEX(_xlfn.TEXTSPLIT(B643,"-"),2),INDEX(_xlfn.TEXTSPLIT(B643,"-"),4),INDEX(_xlfn.TEXTSPLIT(B643,"-"),5)),_xlfn.TEXTJOIN("-",TRUE,_xlfn.XLOOKUP(VALUE(INDEX(_xlfn.TEXTSPLIT(B643,"-"),4)),'DN轉換表(必要)'!A:A,'DN轉換表(必要)'!B:B,,0),INDEX(_xlfn.TEXTSPLIT(B643,"-"),1),INDEX(_xlfn.TEXTSPLIT(B643,"-"),2),INDEX(_xlfn.TEXTSPLIT(B643,"-"),3),INDEX(_xlfn.TEXTSPLIT(B643,"-"),4),INDEX(_xlfn.TEXTSPLIT(B643,"-"),5)))</f>
        <v>WW-2004-AA1B-NA</v>
      </c>
      <c r="AL643" s="2" t="str">
        <f>IF(ISNUMBER(IFERROR(_xlfn.XLOOKUP(表格1[[#This Row],[Line_No]],'TEMP VALUE'!A:A,'DRAWING LIST'!A:A,,0),"")),"v","")</f>
        <v/>
      </c>
      <c r="AM643" s="2" t="str">
        <f>_xlfn.XLOOKUP(表格1[[#This Row],[Series NO]], 版本控制!$A:$A, 版本控制!$E:$E, , 0, -1)</f>
        <v>啟用</v>
      </c>
    </row>
    <row r="644" spans="1:39" hidden="1">
      <c r="A644" s="18">
        <f>'圖號清單-114.04.25'!A644</f>
        <v>640</v>
      </c>
      <c r="B644" s="14" t="str">
        <f>_xlfn.XLOOKUP(表格1[[#This Row],[Series NO]],'圖號清單-114.04.25'!A:A,'圖號清單-114.04.25'!B:B,,0)</f>
        <v>WW-2005-50-AA1B-NA-1</v>
      </c>
      <c r="C644" s="3" t="str">
        <f>COUNTIF($AK$2:AK644, AK644) &amp; "/" &amp; COUNTIF($AK$2:$AK$3003, AK644)</f>
        <v>1/2</v>
      </c>
      <c r="D644" s="3" t="str">
        <f t="shared" ref="D644:D649" si="29">_xlfn.TEXTJOIN("-",TRUE,INDEX(_xlfn.TEXTSPLIT(B644,"-"),1),INDEX(_xlfn.TEXTSPLIT(B644,"-"),2),INDEX(_xlfn.TEXTSPLIT(B644,"-"),3),INDEX(_xlfn.TEXTSPLIT(B644,"-"),4),INDEX(_xlfn.TEXTSPLIT(B644,"-"),5))</f>
        <v>WW-2005-50-AA1B-NA</v>
      </c>
      <c r="E644" s="14" t="str" cm="1">
        <f t="array" ref="E644">IFERROR(_xlfn.TEXTJOIN("-",TRUE,_xlfn.XLOOKUP(VALUE(INDEX(_xlfn.TEXTSPLIT(B644,"-"),3)),'DN轉換表(必要)'!A:A,'DN轉換表(必要)'!B:B,,0),INDEX(_xlfn.TEXTSPLIT(B644,"-"),1),INDEX(_xlfn.TEXTSPLIT(B644,"-"),2),INDEX(_xlfn.TEXTSPLIT(B644,"-"),4),INDEX(_xlfn.TEXTSPLIT(B644,"-"),5)),_xlfn.TEXTJOIN("-",TRUE,_xlfn.XLOOKUP(VALUE(INDEX(_xlfn.TEXTSPLIT(B644,"-"),4)),'DN轉換表(必要)'!A:A,'DN轉換表(必要)'!B:B,,0),INDEX(_xlfn.TEXTSPLIT(B644,"-"),1),INDEX(_xlfn.TEXTSPLIT(B644,"-"),2),INDEX(_xlfn.TEXTSPLIT(B644,"-"),3),INDEX(_xlfn.TEXTSPLIT(B644,"-"),4),INDEX(_xlfn.TEXTSPLIT(B644,"-"),5)))</f>
        <v>2"-WW-2005-AA1B-NA</v>
      </c>
      <c r="F644" s="3" t="str">
        <f>IFERROR(_xlfn.XLOOKUP(_xlfn.CONCAT(表格1[[#This Row],[Series NO]],"_",SUBSTITUTE(F$1,"REV.","")),版本控制!$F:$F,版本控制!$C:$C,,0),"")</f>
        <v>04/22/'25</v>
      </c>
      <c r="G644" s="3" t="str">
        <f>IFERROR(_xlfn.XLOOKUP(_xlfn.CONCAT(表格1[[#This Row],[Series NO]],"_",SUBSTITUTE(G$1,"REV.","")),版本控制!$F:$F,版本控制!$C:$C,,0),"")</f>
        <v/>
      </c>
      <c r="H644" s="3" t="str">
        <f>IFERROR(_xlfn.XLOOKUP(_xlfn.CONCAT(表格1[[#This Row],[Series NO]],"_",SUBSTITUTE(H$1,"REV.","")),版本控制!$F:$F,版本控制!$C:$C,,0),"")</f>
        <v/>
      </c>
      <c r="I644" s="3" t="str">
        <f>IFERROR(_xlfn.XLOOKUP(_xlfn.CONCAT(表格1[[#This Row],[Series NO]],"_",SUBSTITUTE(I$1,"REV.","")),版本控制!$F:$F,版本控制!$C:$C,,0),"")</f>
        <v/>
      </c>
      <c r="J644" s="3" t="str">
        <f>IFERROR(_xlfn.XLOOKUP(_xlfn.CONCAT(表格1[[#This Row],[Series NO]],"_",SUBSTITUTE(J$1,"REV.","")),版本控制!$F:$F,版本控制!$C:$C,,0),"")</f>
        <v/>
      </c>
      <c r="K644" s="3" t="str" cm="1">
        <f t="array" ref="K644">INDEX(F$1:J$1,1,MATCH(1,1/($F644:J644&lt;&gt;"")))</f>
        <v>REV.1</v>
      </c>
      <c r="L644" s="3" t="str" cm="1">
        <f t="array" ref="L644">LOOKUP(2,1/($F644:J644&lt;&gt;""),$F644:J644)</f>
        <v>04/22/'25</v>
      </c>
      <c r="M644" s="3"/>
      <c r="N644" s="3" t="str">
        <f t="shared" si="28"/>
        <v>0640</v>
      </c>
      <c r="O644" s="108"/>
      <c r="P644" s="15"/>
      <c r="Q644" s="22" cm="1">
        <f t="array" ref="Q644">_xlfn.XLOOKUP(INDEX(_xlfn.TEXTSPLIT(表格1[[#This Row],[LINE   NUMBER]],"-"),1),'DN轉換表(必要)'!B:B,'DN轉換表(必要)'!C:C,,0)</f>
        <v>2</v>
      </c>
      <c r="R644" s="22" t="str" cm="1">
        <f t="array" ref="R644">IF(IFERROR(MATCH(INDEX(_xlfn.TEXTSPLIT(表格1[[#This Row],[LINE   NUMBER]],"-"),2),介質清單!I:I,0)&gt;=1,FALSE),"Trim",INDEX(_xlfn.TEXTSPLIT(表格1[[#This Row],[LINE   NUMBER]],"-"),2))</f>
        <v>WW</v>
      </c>
      <c r="S644" s="22" t="str" cm="1">
        <f t="array" ref="S644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2005</v>
      </c>
      <c r="T644" s="22" t="str" cm="1">
        <f t="array" ref="T644">IF(LEN(INDEX(_xlfn.TEXTSPLIT(表格1[[#This Row],[LINE   NUMBER]],"-"),4))=4,INDEX(_xlfn.TEXTSPLIT(表格1[[#This Row],[LINE   NUMBER]],"-"),4),IF(LEN(MID(E644,FIND("AA",E644,1),4))=4,MID(E644,FIND("AA",E644,1),4),"Wrong"))</f>
        <v>AA1B</v>
      </c>
      <c r="U644" s="22" t="str" cm="1">
        <f t="array" ref="U644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44" s="22" t="str">
        <f>_xlfn.XLOOKUP(表格1[[#This Row],[級數]],管道等级索引表!B:B,管道等级索引表!G:G,,0)</f>
        <v>A106 Gr.B
API 5L Gr.B
SAWH</v>
      </c>
      <c r="W644" s="22" t="s">
        <v>5</v>
      </c>
      <c r="X644" s="22"/>
      <c r="Y644" s="22"/>
      <c r="Z644" s="22" t="str">
        <f>_xlfn.CONCAT(表格1[[#This Row],[系統]],"-",表格1[[#This Row],[編號]])</f>
        <v>WW-2005</v>
      </c>
      <c r="AA644" s="22"/>
      <c r="AB644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44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44" s="24" t="str">
        <f>IFERROR(_xlfn.XLOOKUP(表格1[[#This Row],[Line_No]],管道特性一覽表!A:A,管道特性一覽表!P:P,,0),"")</f>
        <v/>
      </c>
      <c r="AE644" s="24" t="str" cm="1">
        <f t="array" ref="AE644">_xlfn.IFNA(_xlfn.XLOOKUP(表格1[[#This Row],[Series NO]],'依TP NO.篩選'!A:A,'依TP NO.篩選'!R:R,,0),_xlfn.XLOOKUP(VALUE(表格1[[#This Row],[Series NO]]),VALUE('依TP NO.篩選'!A:A),'依TP NO.篩選'!R:R,,0))</f>
        <v>TP-031-VT</v>
      </c>
      <c r="AF644" s="24" t="str">
        <f>_xlfn.XLOOKUP(表格1[[#This Row],[系統]],介質清單!A:A,介質清單!B:B,,0)</f>
        <v>廢水</v>
      </c>
      <c r="AG644" s="25" t="str">
        <f>IFERROR(_xlfn.XLOOKUP(表格1[[#This Row],[Line_No]],管道特性一覽表!A:A,管道特性一覽表!R:R,,0),"")</f>
        <v/>
      </c>
      <c r="AH644" s="109" t="s">
        <v>3433</v>
      </c>
      <c r="AI644" s="24"/>
      <c r="AJ644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1-38鼠灰色</v>
      </c>
      <c r="AK644" s="2" t="str" cm="1">
        <f t="array" ref="AK644">IFERROR(_xlfn.TEXTJOIN("-",TRUE,INDEX(_xlfn.TEXTSPLIT(B644,"-"),1),INDEX(_xlfn.TEXTSPLIT(B644,"-"),2),INDEX(_xlfn.TEXTSPLIT(B644,"-"),4),INDEX(_xlfn.TEXTSPLIT(B644,"-"),5)),_xlfn.TEXTJOIN("-",TRUE,_xlfn.XLOOKUP(VALUE(INDEX(_xlfn.TEXTSPLIT(B644,"-"),4)),'DN轉換表(必要)'!A:A,'DN轉換表(必要)'!B:B,,0),INDEX(_xlfn.TEXTSPLIT(B644,"-"),1),INDEX(_xlfn.TEXTSPLIT(B644,"-"),2),INDEX(_xlfn.TEXTSPLIT(B644,"-"),3),INDEX(_xlfn.TEXTSPLIT(B644,"-"),4),INDEX(_xlfn.TEXTSPLIT(B644,"-"),5)))</f>
        <v>WW-2005-AA1B-NA</v>
      </c>
      <c r="AL644" s="2" t="str">
        <f>IF(ISNUMBER(IFERROR(_xlfn.XLOOKUP(表格1[[#This Row],[Line_No]],'TEMP VALUE'!A:A,'DRAWING LIST'!A:A,,0),"")),"v","")</f>
        <v/>
      </c>
      <c r="AM644" s="2" t="str">
        <f>_xlfn.XLOOKUP(表格1[[#This Row],[Series NO]], 版本控制!$A:$A, 版本控制!$E:$E, , 0, -1)</f>
        <v>啟用</v>
      </c>
    </row>
    <row r="645" spans="1:39" hidden="1">
      <c r="A645" s="18">
        <f>'圖號清單-114.04.25'!A645</f>
        <v>641</v>
      </c>
      <c r="B645" s="14" t="str">
        <f>_xlfn.XLOOKUP(表格1[[#This Row],[Series NO]],'圖號清單-114.04.25'!A:A,'圖號清單-114.04.25'!B:B,,0)</f>
        <v>WW-2005-50-AA1B-NA-2</v>
      </c>
      <c r="C645" s="3" t="str">
        <f>COUNTIF($AK$2:AK645, AK645) &amp; "/" &amp; COUNTIF($AK$2:$AK$3003, AK645)</f>
        <v>2/2</v>
      </c>
      <c r="D645" s="3" t="str">
        <f t="shared" si="29"/>
        <v>WW-2005-50-AA1B-NA</v>
      </c>
      <c r="E645" s="14" t="str" cm="1">
        <f t="array" ref="E645">IFERROR(_xlfn.TEXTJOIN("-",TRUE,_xlfn.XLOOKUP(VALUE(INDEX(_xlfn.TEXTSPLIT(B645,"-"),3)),'DN轉換表(必要)'!A:A,'DN轉換表(必要)'!B:B,,0),INDEX(_xlfn.TEXTSPLIT(B645,"-"),1),INDEX(_xlfn.TEXTSPLIT(B645,"-"),2),INDEX(_xlfn.TEXTSPLIT(B645,"-"),4),INDEX(_xlfn.TEXTSPLIT(B645,"-"),5)),_xlfn.TEXTJOIN("-",TRUE,_xlfn.XLOOKUP(VALUE(INDEX(_xlfn.TEXTSPLIT(B645,"-"),4)),'DN轉換表(必要)'!A:A,'DN轉換表(必要)'!B:B,,0),INDEX(_xlfn.TEXTSPLIT(B645,"-"),1),INDEX(_xlfn.TEXTSPLIT(B645,"-"),2),INDEX(_xlfn.TEXTSPLIT(B645,"-"),3),INDEX(_xlfn.TEXTSPLIT(B645,"-"),4),INDEX(_xlfn.TEXTSPLIT(B645,"-"),5)))</f>
        <v>2"-WW-2005-AA1B-NA</v>
      </c>
      <c r="F645" s="3" t="str">
        <f>IFERROR(_xlfn.XLOOKUP(_xlfn.CONCAT(表格1[[#This Row],[Series NO]],"_",SUBSTITUTE(F$1,"REV.","")),版本控制!$F:$F,版本控制!$C:$C,,0),"")</f>
        <v>04/22/'25</v>
      </c>
      <c r="G645" s="3" t="str">
        <f>IFERROR(_xlfn.XLOOKUP(_xlfn.CONCAT(表格1[[#This Row],[Series NO]],"_",SUBSTITUTE(G$1,"REV.","")),版本控制!$F:$F,版本控制!$C:$C,,0),"")</f>
        <v/>
      </c>
      <c r="H645" s="3" t="str">
        <f>IFERROR(_xlfn.XLOOKUP(_xlfn.CONCAT(表格1[[#This Row],[Series NO]],"_",SUBSTITUTE(H$1,"REV.","")),版本控制!$F:$F,版本控制!$C:$C,,0),"")</f>
        <v/>
      </c>
      <c r="I645" s="3" t="str">
        <f>IFERROR(_xlfn.XLOOKUP(_xlfn.CONCAT(表格1[[#This Row],[Series NO]],"_",SUBSTITUTE(I$1,"REV.","")),版本控制!$F:$F,版本控制!$C:$C,,0),"")</f>
        <v/>
      </c>
      <c r="J645" s="3" t="str">
        <f>IFERROR(_xlfn.XLOOKUP(_xlfn.CONCAT(表格1[[#This Row],[Series NO]],"_",SUBSTITUTE(J$1,"REV.","")),版本控制!$F:$F,版本控制!$C:$C,,0),"")</f>
        <v/>
      </c>
      <c r="K645" s="3" t="str" cm="1">
        <f t="array" ref="K645">INDEX(F$1:J$1,1,MATCH(1,1/($F645:J645&lt;&gt;"")))</f>
        <v>REV.1</v>
      </c>
      <c r="L645" s="3" t="str" cm="1">
        <f t="array" ref="L645">LOOKUP(2,1/($F645:J645&lt;&gt;""),$F645:J645)</f>
        <v>04/22/'25</v>
      </c>
      <c r="M645" s="3"/>
      <c r="N645" s="3" t="str">
        <f t="shared" si="28"/>
        <v>0641</v>
      </c>
      <c r="O645" s="108"/>
      <c r="P645" s="15"/>
      <c r="Q645" s="22" cm="1">
        <f t="array" ref="Q645">_xlfn.XLOOKUP(INDEX(_xlfn.TEXTSPLIT(表格1[[#This Row],[LINE   NUMBER]],"-"),1),'DN轉換表(必要)'!B:B,'DN轉換表(必要)'!C:C,,0)</f>
        <v>2</v>
      </c>
      <c r="R645" s="22" t="str" cm="1">
        <f t="array" ref="R645">IF(IFERROR(MATCH(INDEX(_xlfn.TEXTSPLIT(表格1[[#This Row],[LINE   NUMBER]],"-"),2),介質清單!I:I,0)&gt;=1,FALSE),"Trim",INDEX(_xlfn.TEXTSPLIT(表格1[[#This Row],[LINE   NUMBER]],"-"),2))</f>
        <v>WW</v>
      </c>
      <c r="S645" s="22" t="str" cm="1">
        <f t="array" ref="S645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2005</v>
      </c>
      <c r="T645" s="22" t="str" cm="1">
        <f t="array" ref="T645">IF(LEN(INDEX(_xlfn.TEXTSPLIT(表格1[[#This Row],[LINE   NUMBER]],"-"),4))=4,INDEX(_xlfn.TEXTSPLIT(表格1[[#This Row],[LINE   NUMBER]],"-"),4),IF(LEN(MID(E645,FIND("AA",E645,1),4))=4,MID(E645,FIND("AA",E645,1),4),"Wrong"))</f>
        <v>AA1B</v>
      </c>
      <c r="U645" s="22" t="str" cm="1">
        <f t="array" ref="U645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45" s="22" t="str">
        <f>_xlfn.XLOOKUP(表格1[[#This Row],[級數]],管道等级索引表!B:B,管道等级索引表!G:G,,0)</f>
        <v>A106 Gr.B
API 5L Gr.B
SAWH</v>
      </c>
      <c r="W645" s="22" t="s">
        <v>5</v>
      </c>
      <c r="X645" s="22"/>
      <c r="Y645" s="22"/>
      <c r="Z645" s="22" t="str">
        <f>_xlfn.CONCAT(表格1[[#This Row],[系統]],"-",表格1[[#This Row],[編號]])</f>
        <v>WW-2005</v>
      </c>
      <c r="AA645" s="22"/>
      <c r="AB645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45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45" s="24" t="str">
        <f>IFERROR(_xlfn.XLOOKUP(表格1[[#This Row],[Line_No]],管道特性一覽表!A:A,管道特性一覽表!P:P,,0),"")</f>
        <v/>
      </c>
      <c r="AE645" s="24" t="str" cm="1">
        <f t="array" ref="AE645">_xlfn.IFNA(_xlfn.XLOOKUP(表格1[[#This Row],[Series NO]],'依TP NO.篩選'!A:A,'依TP NO.篩選'!R:R,,0),_xlfn.XLOOKUP(VALUE(表格1[[#This Row],[Series NO]]),VALUE('依TP NO.篩選'!A:A),'依TP NO.篩選'!R:R,,0))</f>
        <v>TP-031-VT</v>
      </c>
      <c r="AF645" s="24" t="str">
        <f>_xlfn.XLOOKUP(表格1[[#This Row],[系統]],介質清單!A:A,介質清單!B:B,,0)</f>
        <v>廢水</v>
      </c>
      <c r="AG645" s="25" t="str">
        <f>IFERROR(_xlfn.XLOOKUP(表格1[[#This Row],[Line_No]],管道特性一覽表!A:A,管道特性一覽表!R:R,,0),"")</f>
        <v/>
      </c>
      <c r="AH645" s="109" t="s">
        <v>3433</v>
      </c>
      <c r="AI645" s="24"/>
      <c r="AJ645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1-38鼠灰色</v>
      </c>
      <c r="AK645" s="2" t="str" cm="1">
        <f t="array" ref="AK645">IFERROR(_xlfn.TEXTJOIN("-",TRUE,INDEX(_xlfn.TEXTSPLIT(B645,"-"),1),INDEX(_xlfn.TEXTSPLIT(B645,"-"),2),INDEX(_xlfn.TEXTSPLIT(B645,"-"),4),INDEX(_xlfn.TEXTSPLIT(B645,"-"),5)),_xlfn.TEXTJOIN("-",TRUE,_xlfn.XLOOKUP(VALUE(INDEX(_xlfn.TEXTSPLIT(B645,"-"),4)),'DN轉換表(必要)'!A:A,'DN轉換表(必要)'!B:B,,0),INDEX(_xlfn.TEXTSPLIT(B645,"-"),1),INDEX(_xlfn.TEXTSPLIT(B645,"-"),2),INDEX(_xlfn.TEXTSPLIT(B645,"-"),3),INDEX(_xlfn.TEXTSPLIT(B645,"-"),4),INDEX(_xlfn.TEXTSPLIT(B645,"-"),5)))</f>
        <v>WW-2005-AA1B-NA</v>
      </c>
      <c r="AL645" s="2" t="str">
        <f>IF(ISNUMBER(IFERROR(_xlfn.XLOOKUP(表格1[[#This Row],[Line_No]],'TEMP VALUE'!A:A,'DRAWING LIST'!A:A,,0),"")),"v","")</f>
        <v/>
      </c>
      <c r="AM645" s="2" t="str">
        <f>_xlfn.XLOOKUP(表格1[[#This Row],[Series NO]], 版本控制!$A:$A, 版本控制!$E:$E, , 0, -1)</f>
        <v>啟用</v>
      </c>
    </row>
    <row r="646" spans="1:39">
      <c r="A646" s="18">
        <f>'圖號清單-114.04.25'!A646</f>
        <v>642</v>
      </c>
      <c r="B646" s="110" t="str">
        <f>_xlfn.XLOOKUP(表格1[[#This Row],[Series NO]],'圖號清單-114.04.25'!A:A,'圖號清單-114.04.25'!B:B,,0)</f>
        <v>WW-2201-50-AA1E-NA</v>
      </c>
      <c r="C646" s="3" t="str">
        <f>COUNTIF($AK$2:AK646, AK646) &amp; "/" &amp; COUNTIF($AK$2:$AK$3003, AK646)</f>
        <v>1/1</v>
      </c>
      <c r="D646" s="111" t="str">
        <f t="shared" si="29"/>
        <v>WW-2201-50-AA1E-NA</v>
      </c>
      <c r="E646" s="110" t="str" cm="1">
        <f t="array" ref="E646">IFERROR(_xlfn.TEXTJOIN("-",TRUE,_xlfn.XLOOKUP(VALUE(INDEX(_xlfn.TEXTSPLIT(B646,"-"),3)),'DN轉換表(必要)'!A:A,'DN轉換表(必要)'!B:B,,0),INDEX(_xlfn.TEXTSPLIT(B646,"-"),1),INDEX(_xlfn.TEXTSPLIT(B646,"-"),2),INDEX(_xlfn.TEXTSPLIT(B646,"-"),4),INDEX(_xlfn.TEXTSPLIT(B646,"-"),5)),_xlfn.TEXTJOIN("-",TRUE,_xlfn.XLOOKUP(VALUE(INDEX(_xlfn.TEXTSPLIT(B646,"-"),4)),'DN轉換表(必要)'!A:A,'DN轉換表(必要)'!B:B,,0),INDEX(_xlfn.TEXTSPLIT(B646,"-"),1),INDEX(_xlfn.TEXTSPLIT(B646,"-"),2),INDEX(_xlfn.TEXTSPLIT(B646,"-"),3),INDEX(_xlfn.TEXTSPLIT(B646,"-"),4),INDEX(_xlfn.TEXTSPLIT(B646,"-"),5)))</f>
        <v>2"-WW-2201-AA1E-NA</v>
      </c>
      <c r="F646" s="3" t="str">
        <f>IFERROR(_xlfn.XLOOKUP(_xlfn.CONCAT(表格1[[#This Row],[Series NO]],"_",SUBSTITUTE(F$1,"REV.","")),版本控制!$F:$F,版本控制!$C:$C,,0),"")</f>
        <v>04/22/'25</v>
      </c>
      <c r="G646" s="3" t="str">
        <f>IFERROR(_xlfn.XLOOKUP(_xlfn.CONCAT(表格1[[#This Row],[Series NO]],"_",SUBSTITUTE(G$1,"REV.","")),版本控制!$F:$F,版本控制!$C:$C,,0),"")</f>
        <v/>
      </c>
      <c r="H646" s="3" t="str">
        <f>IFERROR(_xlfn.XLOOKUP(_xlfn.CONCAT(表格1[[#This Row],[Series NO]],"_",SUBSTITUTE(H$1,"REV.","")),版本控制!$F:$F,版本控制!$C:$C,,0),"")</f>
        <v/>
      </c>
      <c r="I646" s="3" t="str">
        <f>IFERROR(_xlfn.XLOOKUP(_xlfn.CONCAT(表格1[[#This Row],[Series NO]],"_",SUBSTITUTE(I$1,"REV.","")),版本控制!$F:$F,版本控制!$C:$C,,0),"")</f>
        <v/>
      </c>
      <c r="J646" s="3" t="str">
        <f>IFERROR(_xlfn.XLOOKUP(_xlfn.CONCAT(表格1[[#This Row],[Series NO]],"_",SUBSTITUTE(J$1,"REV.","")),版本控制!$F:$F,版本控制!$C:$C,,0),"")</f>
        <v/>
      </c>
      <c r="K646" s="111" t="str" cm="1">
        <f t="array" ref="K646">INDEX(F$1:J$1,1,MATCH(1,1/($F646:J646&lt;&gt;"")))</f>
        <v>REV.1</v>
      </c>
      <c r="L646" s="111" t="str" cm="1">
        <f t="array" ref="L646">LOOKUP(2,1/($F646:J646&lt;&gt;""),$F646:J646)</f>
        <v>04/22/'25</v>
      </c>
      <c r="M646" s="111"/>
      <c r="N646" s="111" t="str">
        <f t="shared" si="28"/>
        <v>0642</v>
      </c>
      <c r="O646" s="112"/>
      <c r="P646" s="113"/>
      <c r="Q646" s="114" cm="1">
        <f t="array" ref="Q646">_xlfn.XLOOKUP(INDEX(_xlfn.TEXTSPLIT(表格1[[#This Row],[LINE   NUMBER]],"-"),1),'DN轉換表(必要)'!B:B,'DN轉換表(必要)'!C:C,,0)</f>
        <v>2</v>
      </c>
      <c r="R646" s="114" t="str" cm="1">
        <f t="array" ref="R646">IF(IFERROR(MATCH(INDEX(_xlfn.TEXTSPLIT(表格1[[#This Row],[LINE   NUMBER]],"-"),2),介質清單!I:I,0)&gt;=1,FALSE),"Trim",INDEX(_xlfn.TEXTSPLIT(表格1[[#This Row],[LINE   NUMBER]],"-"),2))</f>
        <v>WW</v>
      </c>
      <c r="S646" s="114" t="str" cm="1">
        <f t="array" ref="S646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2201</v>
      </c>
      <c r="T646" s="114" t="str" cm="1">
        <f t="array" ref="T646">IF(LEN(INDEX(_xlfn.TEXTSPLIT(表格1[[#This Row],[LINE   NUMBER]],"-"),4))=4,INDEX(_xlfn.TEXTSPLIT(表格1[[#This Row],[LINE   NUMBER]],"-"),4),IF(LEN(MID(E646,FIND("AA",E646,1),4))=4,MID(E646,FIND("AA",E646,1),4),"Wrong"))</f>
        <v>AA1E</v>
      </c>
      <c r="U646" s="114" t="str" cm="1">
        <f t="array" ref="U646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46" s="114" t="str">
        <f>_xlfn.XLOOKUP(表格1[[#This Row],[級數]],管道等级索引表!B:B,管道等级索引表!G:G,,0)</f>
        <v>TP304</v>
      </c>
      <c r="W646" s="22" t="s">
        <v>5</v>
      </c>
      <c r="X646" s="114"/>
      <c r="Y646" s="114"/>
      <c r="Z646" s="22" t="str">
        <f>_xlfn.CONCAT(表格1[[#This Row],[系統]],"-",表格1[[#This Row],[編號]])</f>
        <v>WW-2201</v>
      </c>
      <c r="AA646" s="114"/>
      <c r="AB646" s="115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>1.02</v>
      </c>
      <c r="AC646" s="115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46" s="115"/>
      <c r="AE646" s="115" t="str" cm="1">
        <f t="array" ref="AE646">_xlfn.IFNA(_xlfn.XLOOKUP(表格1[[#This Row],[Series NO]],'依TP NO.篩選'!A:A,'依TP NO.篩選'!R:R,,0),_xlfn.XLOOKUP(VALUE(表格1[[#This Row],[Series NO]]),VALUE('依TP NO.篩選'!A:A),'依TP NO.篩選'!R:R,,0))</f>
        <v>TP-031-VT</v>
      </c>
      <c r="AF646" s="115" t="str">
        <f>_xlfn.XLOOKUP(表格1[[#This Row],[系統]],介質清單!A:A,介質清單!B:B,,0)</f>
        <v>廢水</v>
      </c>
      <c r="AG646" s="116"/>
      <c r="AH646" s="117" t="s">
        <v>3433</v>
      </c>
      <c r="AI646" s="115"/>
      <c r="AJ646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46" s="2" t="str" cm="1">
        <f t="array" ref="AK646">IFERROR(_xlfn.TEXTJOIN("-",TRUE,INDEX(_xlfn.TEXTSPLIT(B646,"-"),1),INDEX(_xlfn.TEXTSPLIT(B646,"-"),2),INDEX(_xlfn.TEXTSPLIT(B646,"-"),4),INDEX(_xlfn.TEXTSPLIT(B646,"-"),5)),_xlfn.TEXTJOIN("-",TRUE,_xlfn.XLOOKUP(VALUE(INDEX(_xlfn.TEXTSPLIT(B646,"-"),4)),'DN轉換表(必要)'!A:A,'DN轉換表(必要)'!B:B,,0),INDEX(_xlfn.TEXTSPLIT(B646,"-"),1),INDEX(_xlfn.TEXTSPLIT(B646,"-"),2),INDEX(_xlfn.TEXTSPLIT(B646,"-"),3),INDEX(_xlfn.TEXTSPLIT(B646,"-"),4),INDEX(_xlfn.TEXTSPLIT(B646,"-"),5)))</f>
        <v>WW-2201-AA1E-NA</v>
      </c>
      <c r="AL646" s="2" t="str">
        <f>IF(ISNUMBER(IFERROR(_xlfn.XLOOKUP(表格1[[#This Row],[Line_No]],'TEMP VALUE'!A:A,'DRAWING LIST'!A:A,,0),"")),"v","")</f>
        <v>v</v>
      </c>
      <c r="AM646" s="2" t="str">
        <f>_xlfn.XLOOKUP(表格1[[#This Row],[Series NO]], 版本控制!$A:$A, 版本控制!$E:$E, , 0, -1)</f>
        <v>啟用</v>
      </c>
    </row>
    <row r="647" spans="1:39">
      <c r="A647" s="18">
        <f>'圖號清單-114.04.25'!A647</f>
        <v>643</v>
      </c>
      <c r="B647" s="14" t="str">
        <f>_xlfn.XLOOKUP(表格1[[#This Row],[Series NO]],'圖號清單-114.04.25'!A:A,'圖號清單-114.04.25'!B:B,,0)</f>
        <v>WW-2202-25-AA1E-NA</v>
      </c>
      <c r="C647" s="3" t="str">
        <f>COUNTIF($AK$2:AK647, AK647) &amp; "/" &amp; COUNTIF($AK$2:$AK$3003, AK647)</f>
        <v>1/1</v>
      </c>
      <c r="D647" s="3" t="str">
        <f t="shared" si="29"/>
        <v>WW-2202-25-AA1E-NA</v>
      </c>
      <c r="E647" s="14" t="str" cm="1">
        <f t="array" ref="E647">IFERROR(_xlfn.TEXTJOIN("-",TRUE,_xlfn.XLOOKUP(VALUE(INDEX(_xlfn.TEXTSPLIT(B647,"-"),3)),'DN轉換表(必要)'!A:A,'DN轉換表(必要)'!B:B,,0),INDEX(_xlfn.TEXTSPLIT(B647,"-"),1),INDEX(_xlfn.TEXTSPLIT(B647,"-"),2),INDEX(_xlfn.TEXTSPLIT(B647,"-"),4),INDEX(_xlfn.TEXTSPLIT(B647,"-"),5)),_xlfn.TEXTJOIN("-",TRUE,_xlfn.XLOOKUP(VALUE(INDEX(_xlfn.TEXTSPLIT(B647,"-"),4)),'DN轉換表(必要)'!A:A,'DN轉換表(必要)'!B:B,,0),INDEX(_xlfn.TEXTSPLIT(B647,"-"),1),INDEX(_xlfn.TEXTSPLIT(B647,"-"),2),INDEX(_xlfn.TEXTSPLIT(B647,"-"),3),INDEX(_xlfn.TEXTSPLIT(B647,"-"),4),INDEX(_xlfn.TEXTSPLIT(B647,"-"),5)))</f>
        <v>1"-WW-2202-AA1E-NA</v>
      </c>
      <c r="F647" s="3" t="str">
        <f>IFERROR(_xlfn.XLOOKUP(_xlfn.CONCAT(表格1[[#This Row],[Series NO]],"_",SUBSTITUTE(F$1,"REV.","")),版本控制!$F:$F,版本控制!$C:$C,,0),"")</f>
        <v>04/22/'25</v>
      </c>
      <c r="G647" s="3" t="str">
        <f>IFERROR(_xlfn.XLOOKUP(_xlfn.CONCAT(表格1[[#This Row],[Series NO]],"_",SUBSTITUTE(G$1,"REV.","")),版本控制!$F:$F,版本控制!$C:$C,,0),"")</f>
        <v/>
      </c>
      <c r="H647" s="3" t="str">
        <f>IFERROR(_xlfn.XLOOKUP(_xlfn.CONCAT(表格1[[#This Row],[Series NO]],"_",SUBSTITUTE(H$1,"REV.","")),版本控制!$F:$F,版本控制!$C:$C,,0),"")</f>
        <v/>
      </c>
      <c r="I647" s="3" t="str">
        <f>IFERROR(_xlfn.XLOOKUP(_xlfn.CONCAT(表格1[[#This Row],[Series NO]],"_",SUBSTITUTE(I$1,"REV.","")),版本控制!$F:$F,版本控制!$C:$C,,0),"")</f>
        <v/>
      </c>
      <c r="J647" s="3" t="str">
        <f>IFERROR(_xlfn.XLOOKUP(_xlfn.CONCAT(表格1[[#This Row],[Series NO]],"_",SUBSTITUTE(J$1,"REV.","")),版本控制!$F:$F,版本控制!$C:$C,,0),"")</f>
        <v/>
      </c>
      <c r="K647" s="3" t="str" cm="1">
        <f t="array" ref="K647">INDEX(F$1:J$1,1,MATCH(1,1/($F647:J647&lt;&gt;"")))</f>
        <v>REV.1</v>
      </c>
      <c r="L647" s="3" t="str" cm="1">
        <f t="array" ref="L647">LOOKUP(2,1/($F647:J647&lt;&gt;""),$F647:J647)</f>
        <v>04/22/'25</v>
      </c>
      <c r="M647" s="3"/>
      <c r="N647" s="3" t="str">
        <f t="shared" ref="N647:N649" si="30">+TEXT(A647,"0000")</f>
        <v>0643</v>
      </c>
      <c r="O647" s="108"/>
      <c r="P647" s="15"/>
      <c r="Q647" s="22" cm="1">
        <f t="array" ref="Q647">_xlfn.XLOOKUP(INDEX(_xlfn.TEXTSPLIT(表格1[[#This Row],[LINE   NUMBER]],"-"),1),'DN轉換表(必要)'!B:B,'DN轉換表(必要)'!C:C,,0)</f>
        <v>1</v>
      </c>
      <c r="R647" s="22" t="str" cm="1">
        <f t="array" ref="R647">IF(IFERROR(MATCH(INDEX(_xlfn.TEXTSPLIT(表格1[[#This Row],[LINE   NUMBER]],"-"),2),介質清單!I:I,0)&gt;=1,FALSE),"Trim",INDEX(_xlfn.TEXTSPLIT(表格1[[#This Row],[LINE   NUMBER]],"-"),2))</f>
        <v>WW</v>
      </c>
      <c r="S647" s="22" t="str" cm="1">
        <f t="array" ref="S647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2202</v>
      </c>
      <c r="T647" s="22" t="str" cm="1">
        <f t="array" ref="T647">IF(LEN(INDEX(_xlfn.TEXTSPLIT(表格1[[#This Row],[LINE   NUMBER]],"-"),4))=4,INDEX(_xlfn.TEXTSPLIT(表格1[[#This Row],[LINE   NUMBER]],"-"),4),IF(LEN(MID(E647,FIND("AA",E647,1),4))=4,MID(E647,FIND("AA",E647,1),4),"Wrong"))</f>
        <v>AA1E</v>
      </c>
      <c r="U647" s="22" t="str" cm="1">
        <f t="array" ref="U647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47" s="22" t="str">
        <f>_xlfn.XLOOKUP(表格1[[#This Row],[級數]],管道等级索引表!B:B,管道等级索引表!G:G,,0)</f>
        <v>TP304</v>
      </c>
      <c r="W647" s="22" t="s">
        <v>5</v>
      </c>
      <c r="X647" s="22"/>
      <c r="Y647" s="22"/>
      <c r="Z647" s="22" t="str">
        <f>_xlfn.CONCAT(表格1[[#This Row],[系統]],"-",表格1[[#This Row],[編號]])</f>
        <v>WW-2202</v>
      </c>
      <c r="AA647" s="22"/>
      <c r="AB647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47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47" s="24" t="str">
        <f>IFERROR(_xlfn.XLOOKUP(表格1[[#This Row],[Line_No]],管道特性一覽表!A:A,管道特性一覽表!P:P,,0),"")</f>
        <v/>
      </c>
      <c r="AE647" s="24" t="str" cm="1">
        <f t="array" ref="AE647">_xlfn.IFNA(_xlfn.XLOOKUP(表格1[[#This Row],[Series NO]],'依TP NO.篩選'!A:A,'依TP NO.篩選'!R:R,,0),_xlfn.XLOOKUP(VALUE(表格1[[#This Row],[Series NO]]),VALUE('依TP NO.篩選'!A:A),'依TP NO.篩選'!R:R,,0))</f>
        <v>TP-031-VT</v>
      </c>
      <c r="AF647" s="24" t="str">
        <f>_xlfn.XLOOKUP(表格1[[#This Row],[系統]],介質清單!A:A,介質清單!B:B,,0)</f>
        <v>廢水</v>
      </c>
      <c r="AG647" s="25" t="str">
        <f>IFERROR(_xlfn.XLOOKUP(表格1[[#This Row],[Line_No]],管道特性一覽表!A:A,管道特性一覽表!R:R,,0),"")</f>
        <v/>
      </c>
      <c r="AH647" s="109" t="s">
        <v>3433</v>
      </c>
      <c r="AI647" s="24"/>
      <c r="AJ647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47" s="2" t="str" cm="1">
        <f t="array" ref="AK647">IFERROR(_xlfn.TEXTJOIN("-",TRUE,INDEX(_xlfn.TEXTSPLIT(B647,"-"),1),INDEX(_xlfn.TEXTSPLIT(B647,"-"),2),INDEX(_xlfn.TEXTSPLIT(B647,"-"),4),INDEX(_xlfn.TEXTSPLIT(B647,"-"),5)),_xlfn.TEXTJOIN("-",TRUE,_xlfn.XLOOKUP(VALUE(INDEX(_xlfn.TEXTSPLIT(B647,"-"),4)),'DN轉換表(必要)'!A:A,'DN轉換表(必要)'!B:B,,0),INDEX(_xlfn.TEXTSPLIT(B647,"-"),1),INDEX(_xlfn.TEXTSPLIT(B647,"-"),2),INDEX(_xlfn.TEXTSPLIT(B647,"-"),3),INDEX(_xlfn.TEXTSPLIT(B647,"-"),4),INDEX(_xlfn.TEXTSPLIT(B647,"-"),5)))</f>
        <v>WW-2202-AA1E-NA</v>
      </c>
      <c r="AL647" s="2" t="str">
        <f>IF(ISNUMBER(IFERROR(_xlfn.XLOOKUP(表格1[[#This Row],[Line_No]],'TEMP VALUE'!A:A,'DRAWING LIST'!A:A,,0),"")),"v","")</f>
        <v>v</v>
      </c>
      <c r="AM647" s="2" t="str">
        <f>_xlfn.XLOOKUP(表格1[[#This Row],[Series NO]], 版本控制!$A:$A, 版本控制!$E:$E, , 0, -1)</f>
        <v>啟用</v>
      </c>
    </row>
    <row r="648" spans="1:39">
      <c r="A648" s="18">
        <f>'圖號清單-114.04.25'!A648</f>
        <v>644</v>
      </c>
      <c r="B648" s="14" t="str">
        <f>_xlfn.XLOOKUP(表格1[[#This Row],[Series NO]],'圖號清單-114.04.25'!A:A,'圖號清單-114.04.25'!B:B,,0)</f>
        <v>WW-2301-50-AA1E-NA</v>
      </c>
      <c r="C648" s="3" t="str">
        <f>COUNTIF($AK$2:AK648, AK648) &amp; "/" &amp; COUNTIF($AK$2:$AK$3003, AK648)</f>
        <v>1/1</v>
      </c>
      <c r="D648" s="3" t="str">
        <f t="shared" si="29"/>
        <v>WW-2301-50-AA1E-NA</v>
      </c>
      <c r="E648" s="14" t="str" cm="1">
        <f t="array" ref="E648">IFERROR(_xlfn.TEXTJOIN("-",TRUE,_xlfn.XLOOKUP(VALUE(INDEX(_xlfn.TEXTSPLIT(B648,"-"),3)),'DN轉換表(必要)'!A:A,'DN轉換表(必要)'!B:B,,0),INDEX(_xlfn.TEXTSPLIT(B648,"-"),1),INDEX(_xlfn.TEXTSPLIT(B648,"-"),2),INDEX(_xlfn.TEXTSPLIT(B648,"-"),4),INDEX(_xlfn.TEXTSPLIT(B648,"-"),5)),_xlfn.TEXTJOIN("-",TRUE,_xlfn.XLOOKUP(VALUE(INDEX(_xlfn.TEXTSPLIT(B648,"-"),4)),'DN轉換表(必要)'!A:A,'DN轉換表(必要)'!B:B,,0),INDEX(_xlfn.TEXTSPLIT(B648,"-"),1),INDEX(_xlfn.TEXTSPLIT(B648,"-"),2),INDEX(_xlfn.TEXTSPLIT(B648,"-"),3),INDEX(_xlfn.TEXTSPLIT(B648,"-"),4),INDEX(_xlfn.TEXTSPLIT(B648,"-"),5)))</f>
        <v>2"-WW-2301-AA1E-NA</v>
      </c>
      <c r="F648" s="3" t="str">
        <f>IFERROR(_xlfn.XLOOKUP(_xlfn.CONCAT(表格1[[#This Row],[Series NO]],"_",SUBSTITUTE(F$1,"REV.","")),版本控制!$F:$F,版本控制!$C:$C,,0),"")</f>
        <v>04/22/'25</v>
      </c>
      <c r="G648" s="3" t="str">
        <f>IFERROR(_xlfn.XLOOKUP(_xlfn.CONCAT(表格1[[#This Row],[Series NO]],"_",SUBSTITUTE(G$1,"REV.","")),版本控制!$F:$F,版本控制!$C:$C,,0),"")</f>
        <v/>
      </c>
      <c r="H648" s="3" t="str">
        <f>IFERROR(_xlfn.XLOOKUP(_xlfn.CONCAT(表格1[[#This Row],[Series NO]],"_",SUBSTITUTE(H$1,"REV.","")),版本控制!$F:$F,版本控制!$C:$C,,0),"")</f>
        <v/>
      </c>
      <c r="I648" s="3" t="str">
        <f>IFERROR(_xlfn.XLOOKUP(_xlfn.CONCAT(表格1[[#This Row],[Series NO]],"_",SUBSTITUTE(I$1,"REV.","")),版本控制!$F:$F,版本控制!$C:$C,,0),"")</f>
        <v/>
      </c>
      <c r="J648" s="3" t="str">
        <f>IFERROR(_xlfn.XLOOKUP(_xlfn.CONCAT(表格1[[#This Row],[Series NO]],"_",SUBSTITUTE(J$1,"REV.","")),版本控制!$F:$F,版本控制!$C:$C,,0),"")</f>
        <v/>
      </c>
      <c r="K648" s="3" t="str" cm="1">
        <f t="array" ref="K648">INDEX(F$1:J$1,1,MATCH(1,1/($F648:J648&lt;&gt;"")))</f>
        <v>REV.1</v>
      </c>
      <c r="L648" s="3" t="str" cm="1">
        <f t="array" ref="L648">LOOKUP(2,1/($F648:J648&lt;&gt;""),$F648:J648)</f>
        <v>04/22/'25</v>
      </c>
      <c r="M648" s="3"/>
      <c r="N648" s="3" t="str">
        <f t="shared" si="30"/>
        <v>0644</v>
      </c>
      <c r="O648" s="108"/>
      <c r="P648" s="15"/>
      <c r="Q648" s="22" cm="1">
        <f t="array" ref="Q648">_xlfn.XLOOKUP(INDEX(_xlfn.TEXTSPLIT(表格1[[#This Row],[LINE   NUMBER]],"-"),1),'DN轉換表(必要)'!B:B,'DN轉換表(必要)'!C:C,,0)</f>
        <v>2</v>
      </c>
      <c r="R648" s="22" t="str" cm="1">
        <f t="array" ref="R648">IF(IFERROR(MATCH(INDEX(_xlfn.TEXTSPLIT(表格1[[#This Row],[LINE   NUMBER]],"-"),2),介質清單!I:I,0)&gt;=1,FALSE),"Trim",INDEX(_xlfn.TEXTSPLIT(表格1[[#This Row],[LINE   NUMBER]],"-"),2))</f>
        <v>WW</v>
      </c>
      <c r="S648" s="22" t="str" cm="1">
        <f t="array" ref="S648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2301</v>
      </c>
      <c r="T648" s="22" t="str" cm="1">
        <f t="array" ref="T648">IF(LEN(INDEX(_xlfn.TEXTSPLIT(表格1[[#This Row],[LINE   NUMBER]],"-"),4))=4,INDEX(_xlfn.TEXTSPLIT(表格1[[#This Row],[LINE   NUMBER]],"-"),4),IF(LEN(MID(E648,FIND("AA",E648,1),4))=4,MID(E648,FIND("AA",E648,1),4),"Wrong"))</f>
        <v>AA1E</v>
      </c>
      <c r="U648" s="22" t="str" cm="1">
        <f t="array" ref="U648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48" s="22" t="str">
        <f>_xlfn.XLOOKUP(表格1[[#This Row],[級數]],管道等级索引表!B:B,管道等级索引表!G:G,,0)</f>
        <v>TP304</v>
      </c>
      <c r="W648" s="22" t="s">
        <v>5</v>
      </c>
      <c r="X648" s="22"/>
      <c r="Y648" s="22"/>
      <c r="Z648" s="22" t="str">
        <f>_xlfn.CONCAT(表格1[[#This Row],[系統]],"-",表格1[[#This Row],[編號]])</f>
        <v>WW-2301</v>
      </c>
      <c r="AA648" s="22"/>
      <c r="AB648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48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48" s="24" t="str">
        <f>IFERROR(_xlfn.XLOOKUP(表格1[[#This Row],[Line_No]],管道特性一覽表!A:A,管道特性一覽表!P:P,,0),"")</f>
        <v/>
      </c>
      <c r="AE648" s="24" t="str" cm="1">
        <f t="array" ref="AE648">_xlfn.IFNA(_xlfn.XLOOKUP(表格1[[#This Row],[Series NO]],'依TP NO.篩選'!A:A,'依TP NO.篩選'!R:R,,0),_xlfn.XLOOKUP(VALUE(表格1[[#This Row],[Series NO]]),VALUE('依TP NO.篩選'!A:A),'依TP NO.篩選'!R:R,,0))</f>
        <v>TP-031-VT</v>
      </c>
      <c r="AF648" s="24" t="str">
        <f>_xlfn.XLOOKUP(表格1[[#This Row],[系統]],介質清單!A:A,介質清單!B:B,,0)</f>
        <v>廢水</v>
      </c>
      <c r="AG648" s="25" t="str">
        <f>IFERROR(_xlfn.XLOOKUP(表格1[[#This Row],[Line_No]],管道特性一覽表!A:A,管道特性一覽表!R:R,,0),"")</f>
        <v/>
      </c>
      <c r="AH648" s="109" t="s">
        <v>3433</v>
      </c>
      <c r="AI648" s="24"/>
      <c r="AJ648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48" s="2" t="str" cm="1">
        <f t="array" ref="AK648">IFERROR(_xlfn.TEXTJOIN("-",TRUE,INDEX(_xlfn.TEXTSPLIT(B648,"-"),1),INDEX(_xlfn.TEXTSPLIT(B648,"-"),2),INDEX(_xlfn.TEXTSPLIT(B648,"-"),4),INDEX(_xlfn.TEXTSPLIT(B648,"-"),5)),_xlfn.TEXTJOIN("-",TRUE,_xlfn.XLOOKUP(VALUE(INDEX(_xlfn.TEXTSPLIT(B648,"-"),4)),'DN轉換表(必要)'!A:A,'DN轉換表(必要)'!B:B,,0),INDEX(_xlfn.TEXTSPLIT(B648,"-"),1),INDEX(_xlfn.TEXTSPLIT(B648,"-"),2),INDEX(_xlfn.TEXTSPLIT(B648,"-"),3),INDEX(_xlfn.TEXTSPLIT(B648,"-"),4),INDEX(_xlfn.TEXTSPLIT(B648,"-"),5)))</f>
        <v>WW-2301-AA1E-NA</v>
      </c>
      <c r="AL648" s="2" t="str">
        <f>IF(ISNUMBER(IFERROR(_xlfn.XLOOKUP(表格1[[#This Row],[Line_No]],'TEMP VALUE'!A:A,'DRAWING LIST'!A:A,,0),"")),"v","")</f>
        <v>v</v>
      </c>
      <c r="AM648" s="2" t="str">
        <f>_xlfn.XLOOKUP(表格1[[#This Row],[Series NO]], 版本控制!$A:$A, 版本控制!$E:$E, , 0, -1)</f>
        <v>啟用</v>
      </c>
    </row>
    <row r="649" spans="1:39">
      <c r="A649" s="18">
        <f>'圖號清單-114.04.25'!A649</f>
        <v>645</v>
      </c>
      <c r="B649" s="14" t="str">
        <f>_xlfn.XLOOKUP(表格1[[#This Row],[Series NO]],'圖號清單-114.04.25'!A:A,'圖號清單-114.04.25'!B:B,,0)</f>
        <v>WW-2302-25-AA1B-NA</v>
      </c>
      <c r="C649" s="180" t="str">
        <f>COUNTIF($AK$2:AK650, AK649) &amp; "/" &amp; COUNTIF($AK$2:$AK$3003, AK649)</f>
        <v>1/1</v>
      </c>
      <c r="D649" s="3" t="str">
        <f t="shared" si="29"/>
        <v>WW-2302-25-AA1B-NA</v>
      </c>
      <c r="E649" s="14" t="str" cm="1">
        <f t="array" ref="E649">IFERROR(_xlfn.TEXTJOIN("-",TRUE,_xlfn.XLOOKUP(VALUE(INDEX(_xlfn.TEXTSPLIT(B649,"-"),3)),'DN轉換表(必要)'!A:A,'DN轉換表(必要)'!B:B,,0),INDEX(_xlfn.TEXTSPLIT(B649,"-"),1),INDEX(_xlfn.TEXTSPLIT(B649,"-"),2),INDEX(_xlfn.TEXTSPLIT(B649,"-"),4),INDEX(_xlfn.TEXTSPLIT(B649,"-"),5)),_xlfn.TEXTJOIN("-",TRUE,_xlfn.XLOOKUP(VALUE(INDEX(_xlfn.TEXTSPLIT(B649,"-"),4)),'DN轉換表(必要)'!A:A,'DN轉換表(必要)'!B:B,,0),INDEX(_xlfn.TEXTSPLIT(B649,"-"),1),INDEX(_xlfn.TEXTSPLIT(B649,"-"),2),INDEX(_xlfn.TEXTSPLIT(B649,"-"),3),INDEX(_xlfn.TEXTSPLIT(B649,"-"),4),INDEX(_xlfn.TEXTSPLIT(B649,"-"),5)))</f>
        <v>1"-WW-2302-AA1B-NA</v>
      </c>
      <c r="F649" s="3" t="str">
        <f>IFERROR(_xlfn.XLOOKUP(_xlfn.CONCAT(表格1[[#This Row],[Series NO]],"_",SUBSTITUTE(F$1,"REV.","")),版本控制!$F:$F,版本控制!$C:$C,,0),"")</f>
        <v>04/22/'25</v>
      </c>
      <c r="G649" s="3" t="str">
        <f>IFERROR(_xlfn.XLOOKUP(_xlfn.CONCAT(表格1[[#This Row],[Series NO]],"_",SUBSTITUTE(G$1,"REV.","")),版本控制!$F:$F,版本控制!$C:$C,,0),"")</f>
        <v/>
      </c>
      <c r="H649" s="3" t="str">
        <f>IFERROR(_xlfn.XLOOKUP(_xlfn.CONCAT(表格1[[#This Row],[Series NO]],"_",SUBSTITUTE(H$1,"REV.","")),版本控制!$F:$F,版本控制!$C:$C,,0),"")</f>
        <v/>
      </c>
      <c r="I649" s="3" t="str">
        <f>IFERROR(_xlfn.XLOOKUP(_xlfn.CONCAT(表格1[[#This Row],[Series NO]],"_",SUBSTITUTE(I$1,"REV.","")),版本控制!$F:$F,版本控制!$C:$C,,0),"")</f>
        <v/>
      </c>
      <c r="J649" s="3" t="str">
        <f>IFERROR(_xlfn.XLOOKUP(_xlfn.CONCAT(表格1[[#This Row],[Series NO]],"_",SUBSTITUTE(J$1,"REV.","")),版本控制!$F:$F,版本控制!$C:$C,,0),"")</f>
        <v/>
      </c>
      <c r="K649" s="3" t="str" cm="1">
        <f t="array" ref="K649">INDEX(F$1:J$1,1,MATCH(1,1/($F649:J649&lt;&gt;"")))</f>
        <v>REV.1</v>
      </c>
      <c r="L649" s="3" t="str" cm="1">
        <f t="array" ref="L649">LOOKUP(2,1/($F649:J649&lt;&gt;""),$F649:J649)</f>
        <v>04/22/'25</v>
      </c>
      <c r="M649" s="3"/>
      <c r="N649" s="3" t="str">
        <f t="shared" si="30"/>
        <v>0645</v>
      </c>
      <c r="O649" s="108"/>
      <c r="P649" s="15"/>
      <c r="Q649" s="22" cm="1">
        <f t="array" ref="Q649">_xlfn.XLOOKUP(INDEX(_xlfn.TEXTSPLIT(表格1[[#This Row],[LINE   NUMBER]],"-"),1),'DN轉換表(必要)'!B:B,'DN轉換表(必要)'!C:C,,0)</f>
        <v>1</v>
      </c>
      <c r="R649" s="22" t="str" cm="1">
        <f t="array" ref="R649">IF(IFERROR(MATCH(INDEX(_xlfn.TEXTSPLIT(表格1[[#This Row],[LINE   NUMBER]],"-"),2),介質清單!I:I,0)&gt;=1,FALSE),"Trim",INDEX(_xlfn.TEXTSPLIT(表格1[[#This Row],[LINE   NUMBER]],"-"),2))</f>
        <v>WW</v>
      </c>
      <c r="S649" s="22" t="str" cm="1">
        <f t="array" ref="S649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2302</v>
      </c>
      <c r="T649" s="22" t="str" cm="1">
        <f t="array" ref="T649">IF(LEN(INDEX(_xlfn.TEXTSPLIT(表格1[[#This Row],[LINE   NUMBER]],"-"),4))=4,INDEX(_xlfn.TEXTSPLIT(表格1[[#This Row],[LINE   NUMBER]],"-"),4),IF(LEN(MID(E649,FIND("AA",E649,1),4))=4,MID(E649,FIND("AA",E649,1),4),"Wrong"))</f>
        <v>AA1B</v>
      </c>
      <c r="U649" s="22" t="str" cm="1">
        <f t="array" ref="U649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49" s="22" t="str">
        <f>_xlfn.XLOOKUP(表格1[[#This Row],[級數]],管道等级索引表!B:B,管道等级索引表!G:G,,0)</f>
        <v>A106 Gr.B
API 5L Gr.B
SAWH</v>
      </c>
      <c r="W649" s="22" t="s">
        <v>5</v>
      </c>
      <c r="X649" s="22"/>
      <c r="Y649" s="22"/>
      <c r="Z649" s="22" t="str">
        <f>_xlfn.CONCAT(表格1[[#This Row],[系統]],"-",表格1[[#This Row],[編號]])</f>
        <v>WW-2302</v>
      </c>
      <c r="AA649" s="22"/>
      <c r="AB649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49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49" s="24" t="str">
        <f>IFERROR(_xlfn.XLOOKUP(表格1[[#This Row],[Line_No]],管道特性一覽表!A:A,管道特性一覽表!P:P,,0),"")</f>
        <v/>
      </c>
      <c r="AE649" s="24" t="str" cm="1">
        <f t="array" ref="AE649">_xlfn.IFNA(_xlfn.XLOOKUP(表格1[[#This Row],[Series NO]],'依TP NO.篩選'!A:A,'依TP NO.篩選'!R:R,,0),_xlfn.XLOOKUP(VALUE(表格1[[#This Row],[Series NO]]),VALUE('依TP NO.篩選'!A:A),'依TP NO.篩選'!R:R,,0))</f>
        <v>TP-031-VT</v>
      </c>
      <c r="AF649" s="24" t="str">
        <f>_xlfn.XLOOKUP(表格1[[#This Row],[系統]],介質清單!A:A,介質清單!B:B,,0)</f>
        <v>廢水</v>
      </c>
      <c r="AG649" s="25" t="str">
        <f>IFERROR(_xlfn.XLOOKUP(表格1[[#This Row],[Line_No]],管道特性一覽表!A:A,管道特性一覽表!R:R,,0),"")</f>
        <v/>
      </c>
      <c r="AH649" s="109" t="s">
        <v>3433</v>
      </c>
      <c r="AI649" s="24"/>
      <c r="AJ649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>1-38鼠灰色</v>
      </c>
      <c r="AK649" s="2" t="str" cm="1">
        <f t="array" ref="AK649">IFERROR(_xlfn.TEXTJOIN("-",TRUE,INDEX(_xlfn.TEXTSPLIT(B649,"-"),1),INDEX(_xlfn.TEXTSPLIT(B649,"-"),2),INDEX(_xlfn.TEXTSPLIT(B649,"-"),4),INDEX(_xlfn.TEXTSPLIT(B649,"-"),5)),_xlfn.TEXTJOIN("-",TRUE,_xlfn.XLOOKUP(VALUE(INDEX(_xlfn.TEXTSPLIT(B649,"-"),4)),'DN轉換表(必要)'!A:A,'DN轉換表(必要)'!B:B,,0),INDEX(_xlfn.TEXTSPLIT(B649,"-"),1),INDEX(_xlfn.TEXTSPLIT(B649,"-"),2),INDEX(_xlfn.TEXTSPLIT(B649,"-"),3),INDEX(_xlfn.TEXTSPLIT(B649,"-"),4),INDEX(_xlfn.TEXTSPLIT(B649,"-"),5)))</f>
        <v>WW-2302-AA1B-NA</v>
      </c>
      <c r="AL649" s="2" t="str">
        <f>IF(ISNUMBER(IFERROR(_xlfn.XLOOKUP(表格1[[#This Row],[Line_No]],'TEMP VALUE'!A:A,'DRAWING LIST'!A:A,,0),"")),"v","")</f>
        <v>v</v>
      </c>
      <c r="AM649" s="2" t="str">
        <f>_xlfn.XLOOKUP(表格1[[#This Row],[Series NO]], 版本控制!$A:$A, 版本控制!$E:$E, , 0, -1)</f>
        <v>啟用</v>
      </c>
    </row>
    <row r="650" spans="1:39" hidden="1">
      <c r="A650" s="18">
        <f>'圖號清單-114.04.25'!A650</f>
        <v>646</v>
      </c>
      <c r="B650" s="14" t="str">
        <f>_xlfn.XLOOKUP(表格1[[#This Row],[Series NO]],'圖號清單-114.04.25'!A:A,'圖號清單-114.04.25'!B:B,,0)</f>
        <v>SS-R1102-40-AA1B-NA</v>
      </c>
      <c r="C650" s="111" t="str">
        <f>COUNTIF($AK$2:AK650, AK650) &amp; "/" &amp; COUNTIF($AK$2:$AK$3003, AK650)</f>
        <v>1/1</v>
      </c>
      <c r="D650" s="111" t="str">
        <f>_xlfn.TEXTJOIN("-",TRUE,INDEX(_xlfn.TEXTSPLIT(B650,"-"),1),INDEX(_xlfn.TEXTSPLIT(B650,"-"),2),INDEX(_xlfn.TEXTSPLIT(B650,"-"),3),INDEX(_xlfn.TEXTSPLIT(B650,"-"),4),INDEX(_xlfn.TEXTSPLIT(B650,"-"),5))</f>
        <v>SS-R1102-40-AA1B-NA</v>
      </c>
      <c r="E650" s="110" t="str" cm="1">
        <f t="array" ref="E650">IFERROR(_xlfn.TEXTJOIN("-",TRUE,_xlfn.XLOOKUP(VALUE(INDEX(_xlfn.TEXTSPLIT(B650,"-"),3)),'DN轉換表(必要)'!A:A,'DN轉換表(必要)'!B:B,,0),INDEX(_xlfn.TEXTSPLIT(B650,"-"),1),INDEX(_xlfn.TEXTSPLIT(B650,"-"),2),INDEX(_xlfn.TEXTSPLIT(B650,"-"),4),INDEX(_xlfn.TEXTSPLIT(B650,"-"),5)),_xlfn.TEXTJOIN("-",TRUE,_xlfn.XLOOKUP(VALUE(INDEX(_xlfn.TEXTSPLIT(B650,"-"),4)),'DN轉換表(必要)'!A:A,'DN轉換表(必要)'!B:B,,0),INDEX(_xlfn.TEXTSPLIT(B650,"-"),1),INDEX(_xlfn.TEXTSPLIT(B650,"-"),2),INDEX(_xlfn.TEXTSPLIT(B650,"-"),3),INDEX(_xlfn.TEXTSPLIT(B650,"-"),4),INDEX(_xlfn.TEXTSPLIT(B650,"-"),5)))</f>
        <v>1 1/2"-SS-R1102-AA1B-NA</v>
      </c>
      <c r="F650" s="3" t="str">
        <f>IFERROR(_xlfn.XLOOKUP(_xlfn.CONCAT(表格1[[#This Row],[Series NO]],"_",SUBSTITUTE(F$1,"REV.","")),版本控制!$F:$F,版本控制!$C:$C,,0),"")</f>
        <v>06/17/'25</v>
      </c>
      <c r="G650" s="111" t="str">
        <f>IFERROR(_xlfn.XLOOKUP(_xlfn.CONCAT(表格1[[#This Row],[Series NO]],"_",SUBSTITUTE(G$1,"REV.","")),版本控制!$F:$F,版本控制!$C:$C,,0),"")</f>
        <v/>
      </c>
      <c r="H650" s="111" t="str">
        <f>IFERROR(_xlfn.XLOOKUP(_xlfn.CONCAT(表格1[[#This Row],[Series NO]],"_",SUBSTITUTE(H$1,"REV.","")),版本控制!$F:$F,版本控制!$C:$C,,0),"")</f>
        <v/>
      </c>
      <c r="I650" s="111" t="str">
        <f>IFERROR(_xlfn.XLOOKUP(_xlfn.CONCAT(表格1[[#This Row],[Series NO]],"_",SUBSTITUTE(I$1,"REV.","")),版本控制!$F:$F,版本控制!$C:$C,,0),"")</f>
        <v/>
      </c>
      <c r="J650" s="111" t="str">
        <f>IFERROR(_xlfn.XLOOKUP(_xlfn.CONCAT(表格1[[#This Row],[Series NO]],"_",SUBSTITUTE(J$1,"REV.","")),版本控制!$F:$F,版本控制!$C:$C,,0),"")</f>
        <v/>
      </c>
      <c r="K650" s="111" t="str" cm="1">
        <f t="array" ref="K650">INDEX(F$1:J$1,1,MATCH(1,1/($F650:J650&lt;&gt;"")))</f>
        <v>REV.1</v>
      </c>
      <c r="L650" s="111" t="str" cm="1">
        <f t="array" ref="L650">LOOKUP(2,1/($F650:J650&lt;&gt;""),$F650:J650)</f>
        <v>06/17/'25</v>
      </c>
      <c r="M650" s="111"/>
      <c r="N650" s="111" t="str">
        <f>+TEXT(A650,"0000")</f>
        <v>0646</v>
      </c>
      <c r="O650" s="112"/>
      <c r="P650" s="113"/>
      <c r="Q650" s="114" cm="1">
        <f t="array" ref="Q650">_xlfn.XLOOKUP(INDEX(_xlfn.TEXTSPLIT(表格1[[#This Row],[LINE   NUMBER]],"-"),1),'DN轉換表(必要)'!B:B,'DN轉換表(必要)'!C:C,,0)</f>
        <v>1.5</v>
      </c>
      <c r="R650" s="114" t="str" cm="1">
        <f t="array" ref="R650">IF(IFERROR(MATCH(INDEX(_xlfn.TEXTSPLIT(表格1[[#This Row],[LINE   NUMBER]],"-"),2),介質清單!I:I,0)&gt;=1,FALSE),"Trim",INDEX(_xlfn.TEXTSPLIT(表格1[[#This Row],[LINE   NUMBER]],"-"),2))</f>
        <v>SS</v>
      </c>
      <c r="S650" s="114" t="str" cm="1">
        <f t="array" ref="S650">IF(IFERROR(MATCH(INDEX(_xlfn.TEXTSPLIT(表格1[[#This Row],[LINE   NUMBER]],"-"),2),介質清單!I:I,0)&gt;=1,FALSE),_xlfn.CONCAT(INDEX(_xlfn.TEXTSPLIT(表格1[[#This Row],[LINE   NUMBER]],"-"),2),"-",INDEX(_xlfn.TEXTSPLIT(表格1[[#This Row],[LINE   NUMBER]],"-"),3)),INDEX(_xlfn.TEXTSPLIT(表格1[[#This Row],[LINE   NUMBER]],"-"),3))</f>
        <v>R1102</v>
      </c>
      <c r="T650" s="114" t="str" cm="1">
        <f t="array" ref="T650">IF(LEN(INDEX(_xlfn.TEXTSPLIT(表格1[[#This Row],[LINE   NUMBER]],"-"),4))=4,INDEX(_xlfn.TEXTSPLIT(表格1[[#This Row],[LINE   NUMBER]],"-"),4),IF(LEN(MID(E650,FIND("AA",E650,1),4))=4,MID(E650,FIND("AA",E650,1),4),"Wrong"))</f>
        <v>AA1B</v>
      </c>
      <c r="U650" s="114" t="str" cm="1">
        <f t="array" ref="U650">IF(LEFT(INDEX(_xlfn.TEXTSPLIT(表格1[[#This Row],[LINE   NUMBER]], "-"), COUNTA(_xlfn.TEXTSPLIT(表格1[[#This Row],[LINE   NUMBER]], "-"))),2)="AA","",INDEX(_xlfn.TEXTSPLIT(表格1[[#This Row],[LINE   NUMBER]], "-"), COUNTA(_xlfn.TEXTSPLIT(表格1[[#This Row],[LINE   NUMBER]], "-"))))</f>
        <v>NA</v>
      </c>
      <c r="V650" s="114" t="str">
        <f>_xlfn.XLOOKUP(表格1[[#This Row],[級數]],管道等级索引表!B:B,管道等级索引表!G:G,,0)</f>
        <v>A106 Gr.B
API 5L Gr.B
SAWH</v>
      </c>
      <c r="W650" s="22" t="s">
        <v>5</v>
      </c>
      <c r="X650" s="114"/>
      <c r="Y650" s="114"/>
      <c r="Z650" s="22" t="str">
        <f>_xlfn.CONCAT(表格1[[#This Row],[系統]],"-",表格1[[#This Row],[編號]])</f>
        <v>SS-R1102</v>
      </c>
      <c r="AA650" s="22"/>
      <c r="AB650" s="24" t="str">
        <f>IF(ISNUMBER(IFERROR(_xlfn.XLOOKUP(表格1[[#This Row],[Line_No]],管道特性一覽表!A:A,管道特性一覽表!L:L,,0),"")),ROUND(PRODUCT(_xlfn.XLOOKUP(表格1[[#This Row],[Line_No]],管道特性一覽表!A:A,管道特性一覽表!L:L,,0),10.1972),2),"")</f>
        <v/>
      </c>
      <c r="AC650" s="24" t="str">
        <f>IF(ISNUMBER(IFERROR(_xlfn.XLOOKUP(表格1[[#This Row],[Line_No]],管道特性一覽表!A:A,管道特性一覽表!Q:Q,,0),"")),ROUND(PRODUCT(_xlfn.XLOOKUP(表格1[[#This Row],[Line_No]],管道特性一覽表!A:A,管道特性一覽表!Q:Q,,0),10.1972),2),"")</f>
        <v/>
      </c>
      <c r="AD650" s="24" t="str">
        <f>IFERROR(_xlfn.XLOOKUP(表格1[[#This Row],[Line_No]],管道特性一覽表!A:A,管道特性一覽表!P:P,,0),"")</f>
        <v/>
      </c>
      <c r="AE650" s="115" t="str" cm="1">
        <f t="array" ref="AE650">_xlfn.IFNA(_xlfn.XLOOKUP(表格1[[#This Row],[Series NO]],'依TP NO.篩選'!A:A,'依TP NO.篩選'!R:R,,0),_xlfn.XLOOKUP(VALUE(表格1[[#This Row],[Series NO]]),VALUE('依TP NO.篩選'!A:A),'依TP NO.篩選'!R:R,,0))</f>
        <v>FG-01</v>
      </c>
      <c r="AF650" s="115" t="str">
        <f>_xlfn.XLOOKUP(表格1[[#This Row],[系統]],介質清單!A:A,介質清單!B:B,,0)</f>
        <v>非正式圖面</v>
      </c>
      <c r="AG650" s="116" t="str">
        <f>IFERROR(_xlfn.XLOOKUP(表格1[[#This Row],[Line_No]],管道特性一覽表!A:A,管道特性一覽表!R:R,,0),"")</f>
        <v/>
      </c>
      <c r="AH650" s="117"/>
      <c r="AI650" s="115"/>
      <c r="AJ650" s="2" t="str">
        <f>IF(
  _xlfn.XLOOKUP(表格1[[#This Row],[系統]], 介質清單!A:A, 介質清單!C:C,,0) = 0,
  "",
  IF(
    AND(表格1[[#This Row],[管線材質]]="TP304", _xlfn.XLOOKUP(表格1[[#This Row],[系統]],介質清單!A:A,介質清單!E:E,,0)="不鏽鋼不塗漆"),
    "",
    _xlfn.XLOOKUP(表格1[[#This Row],[系統]], 介質清單!A:A, 介質清單!C:C,,0)
  )
)</f>
        <v/>
      </c>
      <c r="AK650" s="2" t="str" cm="1">
        <f t="array" ref="AK650">IFERROR(_xlfn.TEXTJOIN("-",TRUE,INDEX(_xlfn.TEXTSPLIT(B650,"-"),1),INDEX(_xlfn.TEXTSPLIT(B650,"-"),2),INDEX(_xlfn.TEXTSPLIT(B650,"-"),4),INDEX(_xlfn.TEXTSPLIT(B650,"-"),5)),_xlfn.TEXTJOIN("-",TRUE,_xlfn.XLOOKUP(VALUE(INDEX(_xlfn.TEXTSPLIT(B650,"-"),4)),'DN轉換表(必要)'!A:A,'DN轉換表(必要)'!B:B,,0),INDEX(_xlfn.TEXTSPLIT(B650,"-"),1),INDEX(_xlfn.TEXTSPLIT(B650,"-"),2),INDEX(_xlfn.TEXTSPLIT(B650,"-"),3),INDEX(_xlfn.TEXTSPLIT(B650,"-"),4),INDEX(_xlfn.TEXTSPLIT(B650,"-"),5)))</f>
        <v>SS-R1102-AA1B-NA</v>
      </c>
      <c r="AL650" s="2" t="str">
        <f>IF(ISNUMBER(IFERROR(_xlfn.XLOOKUP(表格1[[#This Row],[Line_No]],'TEMP VALUE'!A:A,'DRAWING LIST'!A:A,,0),"")),"v","")</f>
        <v/>
      </c>
      <c r="AM650" s="2" t="str">
        <f>_xlfn.XLOOKUP(表格1[[#This Row],[Series NO]], 版本控制!$A:$A, 版本控制!$E:$E, , 0, -1)</f>
        <v>啟用</v>
      </c>
    </row>
  </sheetData>
  <phoneticPr fontId="4" type="noConversion"/>
  <conditionalFormatting sqref="AM1:AM1048576">
    <cfRule type="cellIs" dxfId="1" priority="1" operator="equal">
      <formula>"取消"</formula>
    </cfRule>
  </conditionalFormatting>
  <dataValidations disablePrompts="1" count="1">
    <dataValidation type="list" allowBlank="1" showInputMessage="1" showErrorMessage="1" sqref="AM2:AM650" xr:uid="{C102BA9F-F815-4517-B97A-7313C64F3399}">
      <formula1>"取消,啟用"</formula1>
    </dataValidation>
  </dataValidations>
  <printOptions horizontalCentered="1"/>
  <pageMargins left="0.31496062992125984" right="0.31496062992125984" top="0.55118110236220474" bottom="0.55118110236220474" header="0.31496062992125984" footer="0.31496062992125984"/>
  <pageSetup paperSize="9" scale="8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eck_Drawing_Files_Exist">
                <anchor moveWithCells="1" sizeWithCells="1">
                  <from>
                    <xdr:col>33</xdr:col>
                    <xdr:colOff>50800</xdr:colOff>
                    <xdr:row>0</xdr:row>
                    <xdr:rowOff>31750</xdr:rowOff>
                  </from>
                  <to>
                    <xdr:col>33</xdr:col>
                    <xdr:colOff>647700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CD47C-409F-4DCF-92D1-470619E3AB91}">
  <dimension ref="A1:A79"/>
  <sheetViews>
    <sheetView workbookViewId="0">
      <selection activeCell="D9" sqref="D9"/>
    </sheetView>
  </sheetViews>
  <sheetFormatPr defaultRowHeight="13"/>
  <cols>
    <col min="1" max="1" width="27.5" bestFit="1" customWidth="1"/>
  </cols>
  <sheetData>
    <row r="1" spans="1:1">
      <c r="A1" s="136" t="s">
        <v>4799</v>
      </c>
    </row>
    <row r="2" spans="1:1">
      <c r="A2" t="s">
        <v>426</v>
      </c>
    </row>
    <row r="3" spans="1:1">
      <c r="A3" t="s">
        <v>4213</v>
      </c>
    </row>
    <row r="4" spans="1:1">
      <c r="A4" t="s">
        <v>430</v>
      </c>
    </row>
    <row r="5" spans="1:1">
      <c r="A5" t="s">
        <v>1923</v>
      </c>
    </row>
    <row r="6" spans="1:1">
      <c r="A6" t="s">
        <v>1832</v>
      </c>
    </row>
    <row r="7" spans="1:1">
      <c r="A7" t="s">
        <v>1926</v>
      </c>
    </row>
    <row r="8" spans="1:1">
      <c r="A8" t="s">
        <v>1928</v>
      </c>
    </row>
    <row r="9" spans="1:1">
      <c r="A9" t="s">
        <v>199</v>
      </c>
    </row>
    <row r="10" spans="1:1">
      <c r="A10" t="s">
        <v>200</v>
      </c>
    </row>
    <row r="11" spans="1:1">
      <c r="A11" t="s">
        <v>201</v>
      </c>
    </row>
    <row r="12" spans="1:1">
      <c r="A12" t="s">
        <v>1933</v>
      </c>
    </row>
    <row r="13" spans="1:1">
      <c r="A13" t="s">
        <v>205</v>
      </c>
    </row>
    <row r="14" spans="1:1">
      <c r="A14" t="s">
        <v>1935</v>
      </c>
    </row>
    <row r="15" spans="1:1">
      <c r="A15" t="s">
        <v>208</v>
      </c>
    </row>
    <row r="16" spans="1:1">
      <c r="A16" t="s">
        <v>209</v>
      </c>
    </row>
    <row r="17" spans="1:1">
      <c r="A17" t="s">
        <v>210</v>
      </c>
    </row>
    <row r="18" spans="1:1">
      <c r="A18" t="s">
        <v>211</v>
      </c>
    </row>
    <row r="19" spans="1:1">
      <c r="A19" t="s">
        <v>212</v>
      </c>
    </row>
    <row r="20" spans="1:1">
      <c r="A20" t="s">
        <v>213</v>
      </c>
    </row>
    <row r="21" spans="1:1">
      <c r="A21" t="s">
        <v>214</v>
      </c>
    </row>
    <row r="22" spans="1:1">
      <c r="A22" t="s">
        <v>215</v>
      </c>
    </row>
    <row r="23" spans="1:1">
      <c r="A23" t="s">
        <v>216</v>
      </c>
    </row>
    <row r="24" spans="1:1">
      <c r="A24" t="s">
        <v>204</v>
      </c>
    </row>
    <row r="25" spans="1:1">
      <c r="A25" t="s">
        <v>577</v>
      </c>
    </row>
    <row r="26" spans="1:1">
      <c r="A26" t="s">
        <v>571</v>
      </c>
    </row>
    <row r="27" spans="1:1">
      <c r="A27" t="s">
        <v>626</v>
      </c>
    </row>
    <row r="28" spans="1:1">
      <c r="A28" t="s">
        <v>649</v>
      </c>
    </row>
    <row r="29" spans="1:1">
      <c r="A29" t="s">
        <v>1950</v>
      </c>
    </row>
    <row r="30" spans="1:1">
      <c r="A30" t="s">
        <v>1951</v>
      </c>
    </row>
    <row r="31" spans="1:1">
      <c r="A31" t="s">
        <v>1952</v>
      </c>
    </row>
    <row r="32" spans="1:1">
      <c r="A32" t="s">
        <v>252</v>
      </c>
    </row>
    <row r="33" spans="1:1">
      <c r="A33" t="s">
        <v>1957</v>
      </c>
    </row>
    <row r="34" spans="1:1">
      <c r="A34" t="s">
        <v>277</v>
      </c>
    </row>
    <row r="35" spans="1:1">
      <c r="A35" t="s">
        <v>650</v>
      </c>
    </row>
    <row r="36" spans="1:1">
      <c r="A36" t="s">
        <v>1963</v>
      </c>
    </row>
    <row r="37" spans="1:1">
      <c r="A37" t="s">
        <v>1966</v>
      </c>
    </row>
    <row r="38" spans="1:1">
      <c r="A38" t="s">
        <v>1970</v>
      </c>
    </row>
    <row r="39" spans="1:1">
      <c r="A39" t="s">
        <v>1973</v>
      </c>
    </row>
    <row r="40" spans="1:1">
      <c r="A40" t="s">
        <v>1975</v>
      </c>
    </row>
    <row r="41" spans="1:1">
      <c r="A41" t="s">
        <v>1866</v>
      </c>
    </row>
    <row r="42" spans="1:1">
      <c r="A42" t="s">
        <v>347</v>
      </c>
    </row>
    <row r="43" spans="1:1">
      <c r="A43" t="s">
        <v>4790</v>
      </c>
    </row>
    <row r="44" spans="1:1">
      <c r="A44" t="s">
        <v>4791</v>
      </c>
    </row>
    <row r="45" spans="1:1">
      <c r="A45" t="s">
        <v>4792</v>
      </c>
    </row>
    <row r="46" spans="1:1">
      <c r="A46" t="s">
        <v>352</v>
      </c>
    </row>
    <row r="47" spans="1:1">
      <c r="A47" t="s">
        <v>353</v>
      </c>
    </row>
    <row r="48" spans="1:1">
      <c r="A48" t="s">
        <v>354</v>
      </c>
    </row>
    <row r="49" spans="1:1">
      <c r="A49" t="s">
        <v>4793</v>
      </c>
    </row>
    <row r="50" spans="1:1">
      <c r="A50" t="s">
        <v>357</v>
      </c>
    </row>
    <row r="51" spans="1:1">
      <c r="A51" t="s">
        <v>358</v>
      </c>
    </row>
    <row r="52" spans="1:1">
      <c r="A52" t="s">
        <v>359</v>
      </c>
    </row>
    <row r="53" spans="1:1">
      <c r="A53" t="s">
        <v>1886</v>
      </c>
    </row>
    <row r="54" spans="1:1">
      <c r="A54" t="s">
        <v>362</v>
      </c>
    </row>
    <row r="55" spans="1:1">
      <c r="A55" t="s">
        <v>4794</v>
      </c>
    </row>
    <row r="56" spans="1:1">
      <c r="A56" t="s">
        <v>4795</v>
      </c>
    </row>
    <row r="57" spans="1:1">
      <c r="A57" t="s">
        <v>4796</v>
      </c>
    </row>
    <row r="58" spans="1:1">
      <c r="A58" t="s">
        <v>1892</v>
      </c>
    </row>
    <row r="59" spans="1:1">
      <c r="A59" t="s">
        <v>403</v>
      </c>
    </row>
    <row r="60" spans="1:1">
      <c r="A60" t="s">
        <v>4797</v>
      </c>
    </row>
    <row r="61" spans="1:1">
      <c r="A61" t="s">
        <v>405</v>
      </c>
    </row>
    <row r="62" spans="1:1">
      <c r="A62" t="s">
        <v>406</v>
      </c>
    </row>
    <row r="63" spans="1:1">
      <c r="A63" t="s">
        <v>1900</v>
      </c>
    </row>
    <row r="64" spans="1:1">
      <c r="A64" t="s">
        <v>410</v>
      </c>
    </row>
    <row r="65" spans="1:1">
      <c r="A65" t="s">
        <v>411</v>
      </c>
    </row>
    <row r="66" spans="1:1">
      <c r="A66" t="s">
        <v>1903</v>
      </c>
    </row>
    <row r="67" spans="1:1">
      <c r="A67" t="s">
        <v>414</v>
      </c>
    </row>
    <row r="68" spans="1:1">
      <c r="A68" t="s">
        <v>415</v>
      </c>
    </row>
    <row r="69" spans="1:1">
      <c r="A69" t="s">
        <v>416</v>
      </c>
    </row>
    <row r="70" spans="1:1">
      <c r="A70" t="s">
        <v>417</v>
      </c>
    </row>
    <row r="71" spans="1:1">
      <c r="A71" t="s">
        <v>1911</v>
      </c>
    </row>
    <row r="72" spans="1:1">
      <c r="A72" t="s">
        <v>420</v>
      </c>
    </row>
    <row r="73" spans="1:1">
      <c r="A73" t="s">
        <v>421</v>
      </c>
    </row>
    <row r="74" spans="1:1">
      <c r="A74" t="s">
        <v>1915</v>
      </c>
    </row>
    <row r="75" spans="1:1">
      <c r="A75" t="s">
        <v>424</v>
      </c>
    </row>
    <row r="76" spans="1:1">
      <c r="A76" t="s">
        <v>425</v>
      </c>
    </row>
    <row r="77" spans="1:1">
      <c r="A77" t="s">
        <v>4798</v>
      </c>
    </row>
    <row r="78" spans="1:1">
      <c r="A78" t="s">
        <v>651</v>
      </c>
    </row>
    <row r="79" spans="1:1">
      <c r="A79" t="s">
        <v>652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8A8CB-F352-4240-8747-72E031919F70}">
  <dimension ref="A1"/>
  <sheetViews>
    <sheetView workbookViewId="0">
      <selection activeCell="P20" sqref="P20:P21"/>
    </sheetView>
  </sheetViews>
  <sheetFormatPr defaultRowHeight="13"/>
  <sheetData/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C858E-C543-4EA0-A8A5-22BF0336DA2A}">
  <sheetPr codeName="工作表21"/>
  <dimension ref="A1:A491"/>
  <sheetViews>
    <sheetView workbookViewId="0">
      <selection activeCell="A2" sqref="A2"/>
    </sheetView>
  </sheetViews>
  <sheetFormatPr defaultRowHeight="13"/>
  <sheetData>
    <row r="1" spans="1:1">
      <c r="A1" s="136" t="s">
        <v>3432</v>
      </c>
    </row>
    <row r="2" spans="1:1">
      <c r="A2">
        <v>4</v>
      </c>
    </row>
    <row r="3" spans="1:1">
      <c r="A3">
        <v>5</v>
      </c>
    </row>
    <row r="4" spans="1:1">
      <c r="A4">
        <v>6</v>
      </c>
    </row>
    <row r="5" spans="1:1">
      <c r="A5">
        <v>7</v>
      </c>
    </row>
    <row r="6" spans="1:1">
      <c r="A6">
        <v>8</v>
      </c>
    </row>
    <row r="7" spans="1:1">
      <c r="A7">
        <v>9</v>
      </c>
    </row>
    <row r="8" spans="1:1">
      <c r="A8">
        <v>10</v>
      </c>
    </row>
    <row r="9" spans="1:1">
      <c r="A9">
        <v>11</v>
      </c>
    </row>
    <row r="10" spans="1:1">
      <c r="A10">
        <v>12</v>
      </c>
    </row>
    <row r="11" spans="1:1">
      <c r="A11">
        <v>13</v>
      </c>
    </row>
    <row r="12" spans="1:1">
      <c r="A12">
        <v>14</v>
      </c>
    </row>
    <row r="13" spans="1:1">
      <c r="A13">
        <v>15</v>
      </c>
    </row>
    <row r="14" spans="1:1">
      <c r="A14">
        <v>16</v>
      </c>
    </row>
    <row r="15" spans="1:1">
      <c r="A15">
        <v>17</v>
      </c>
    </row>
    <row r="16" spans="1:1">
      <c r="A16">
        <v>18</v>
      </c>
    </row>
    <row r="17" spans="1:1">
      <c r="A17">
        <v>19</v>
      </c>
    </row>
    <row r="18" spans="1:1">
      <c r="A18">
        <v>20</v>
      </c>
    </row>
    <row r="19" spans="1:1">
      <c r="A19">
        <v>21</v>
      </c>
    </row>
    <row r="20" spans="1:1">
      <c r="A20">
        <v>22</v>
      </c>
    </row>
    <row r="21" spans="1:1">
      <c r="A21">
        <v>23</v>
      </c>
    </row>
    <row r="22" spans="1:1">
      <c r="A22">
        <v>24</v>
      </c>
    </row>
    <row r="23" spans="1:1">
      <c r="A23">
        <v>25</v>
      </c>
    </row>
    <row r="24" spans="1:1">
      <c r="A24">
        <v>26</v>
      </c>
    </row>
    <row r="25" spans="1:1">
      <c r="A25">
        <v>27</v>
      </c>
    </row>
    <row r="26" spans="1:1">
      <c r="A26">
        <v>28</v>
      </c>
    </row>
    <row r="27" spans="1:1">
      <c r="A27">
        <v>29</v>
      </c>
    </row>
    <row r="28" spans="1:1">
      <c r="A28">
        <v>30</v>
      </c>
    </row>
    <row r="29" spans="1:1">
      <c r="A29">
        <v>40</v>
      </c>
    </row>
    <row r="30" spans="1:1">
      <c r="A30">
        <v>41</v>
      </c>
    </row>
    <row r="31" spans="1:1">
      <c r="A31">
        <v>42</v>
      </c>
    </row>
    <row r="32" spans="1:1">
      <c r="A32">
        <v>43</v>
      </c>
    </row>
    <row r="33" spans="1:1">
      <c r="A33">
        <v>44</v>
      </c>
    </row>
    <row r="34" spans="1:1">
      <c r="A34">
        <v>45</v>
      </c>
    </row>
    <row r="35" spans="1:1">
      <c r="A35">
        <v>46</v>
      </c>
    </row>
    <row r="36" spans="1:1">
      <c r="A36">
        <v>47</v>
      </c>
    </row>
    <row r="37" spans="1:1">
      <c r="A37">
        <v>48</v>
      </c>
    </row>
    <row r="38" spans="1:1">
      <c r="A38">
        <v>49</v>
      </c>
    </row>
    <row r="39" spans="1:1">
      <c r="A39">
        <v>50</v>
      </c>
    </row>
    <row r="40" spans="1:1">
      <c r="A40">
        <v>51</v>
      </c>
    </row>
    <row r="41" spans="1:1">
      <c r="A41">
        <v>52</v>
      </c>
    </row>
    <row r="42" spans="1:1">
      <c r="A42">
        <v>53</v>
      </c>
    </row>
    <row r="43" spans="1:1">
      <c r="A43">
        <v>54</v>
      </c>
    </row>
    <row r="44" spans="1:1">
      <c r="A44">
        <v>55</v>
      </c>
    </row>
    <row r="45" spans="1:1">
      <c r="A45">
        <v>56</v>
      </c>
    </row>
    <row r="46" spans="1:1">
      <c r="A46">
        <v>57</v>
      </c>
    </row>
    <row r="47" spans="1:1">
      <c r="A47">
        <v>58</v>
      </c>
    </row>
    <row r="48" spans="1:1">
      <c r="A48">
        <v>59</v>
      </c>
    </row>
    <row r="49" spans="1:1">
      <c r="A49">
        <v>60</v>
      </c>
    </row>
    <row r="50" spans="1:1">
      <c r="A50">
        <v>61</v>
      </c>
    </row>
    <row r="51" spans="1:1">
      <c r="A51">
        <v>62</v>
      </c>
    </row>
    <row r="52" spans="1:1">
      <c r="A52">
        <v>63</v>
      </c>
    </row>
    <row r="53" spans="1:1">
      <c r="A53">
        <v>64</v>
      </c>
    </row>
    <row r="54" spans="1:1">
      <c r="A54">
        <v>65</v>
      </c>
    </row>
    <row r="55" spans="1:1">
      <c r="A55">
        <v>66</v>
      </c>
    </row>
    <row r="56" spans="1:1">
      <c r="A56">
        <v>67</v>
      </c>
    </row>
    <row r="57" spans="1:1">
      <c r="A57">
        <v>68</v>
      </c>
    </row>
    <row r="58" spans="1:1">
      <c r="A58">
        <v>69</v>
      </c>
    </row>
    <row r="59" spans="1:1">
      <c r="A59">
        <v>70</v>
      </c>
    </row>
    <row r="60" spans="1:1">
      <c r="A60">
        <v>71</v>
      </c>
    </row>
    <row r="61" spans="1:1">
      <c r="A61">
        <v>72</v>
      </c>
    </row>
    <row r="62" spans="1:1">
      <c r="A62">
        <v>73</v>
      </c>
    </row>
    <row r="63" spans="1:1">
      <c r="A63">
        <v>74</v>
      </c>
    </row>
    <row r="64" spans="1:1">
      <c r="A64">
        <v>75</v>
      </c>
    </row>
    <row r="65" spans="1:1">
      <c r="A65">
        <v>76</v>
      </c>
    </row>
    <row r="66" spans="1:1">
      <c r="A66">
        <v>77</v>
      </c>
    </row>
    <row r="67" spans="1:1">
      <c r="A67">
        <v>78</v>
      </c>
    </row>
    <row r="68" spans="1:1">
      <c r="A68">
        <v>79</v>
      </c>
    </row>
    <row r="69" spans="1:1">
      <c r="A69">
        <v>80</v>
      </c>
    </row>
    <row r="70" spans="1:1">
      <c r="A70">
        <v>81</v>
      </c>
    </row>
    <row r="71" spans="1:1">
      <c r="A71">
        <v>82</v>
      </c>
    </row>
    <row r="72" spans="1:1">
      <c r="A72">
        <v>83</v>
      </c>
    </row>
    <row r="73" spans="1:1">
      <c r="A73">
        <v>84</v>
      </c>
    </row>
    <row r="74" spans="1:1">
      <c r="A74">
        <v>85</v>
      </c>
    </row>
    <row r="75" spans="1:1">
      <c r="A75">
        <v>86</v>
      </c>
    </row>
    <row r="76" spans="1:1">
      <c r="A76">
        <v>87</v>
      </c>
    </row>
    <row r="77" spans="1:1">
      <c r="A77">
        <v>88</v>
      </c>
    </row>
    <row r="78" spans="1:1">
      <c r="A78">
        <v>89</v>
      </c>
    </row>
    <row r="79" spans="1:1">
      <c r="A79">
        <v>90</v>
      </c>
    </row>
    <row r="80" spans="1:1">
      <c r="A80">
        <v>91</v>
      </c>
    </row>
    <row r="81" spans="1:1">
      <c r="A81">
        <v>92</v>
      </c>
    </row>
    <row r="82" spans="1:1">
      <c r="A82">
        <v>93</v>
      </c>
    </row>
    <row r="83" spans="1:1">
      <c r="A83">
        <v>94</v>
      </c>
    </row>
    <row r="84" spans="1:1">
      <c r="A84">
        <v>95</v>
      </c>
    </row>
    <row r="85" spans="1:1">
      <c r="A85">
        <v>96</v>
      </c>
    </row>
    <row r="86" spans="1:1">
      <c r="A86">
        <v>97</v>
      </c>
    </row>
    <row r="87" spans="1:1">
      <c r="A87">
        <v>98</v>
      </c>
    </row>
    <row r="88" spans="1:1">
      <c r="A88">
        <v>99</v>
      </c>
    </row>
    <row r="89" spans="1:1">
      <c r="A89">
        <v>100</v>
      </c>
    </row>
    <row r="90" spans="1:1">
      <c r="A90">
        <v>101</v>
      </c>
    </row>
    <row r="91" spans="1:1">
      <c r="A91">
        <v>102</v>
      </c>
    </row>
    <row r="92" spans="1:1">
      <c r="A92">
        <v>103</v>
      </c>
    </row>
    <row r="93" spans="1:1">
      <c r="A93">
        <v>104</v>
      </c>
    </row>
    <row r="94" spans="1:1">
      <c r="A94">
        <v>105</v>
      </c>
    </row>
    <row r="95" spans="1:1">
      <c r="A95">
        <v>106</v>
      </c>
    </row>
    <row r="96" spans="1:1">
      <c r="A96">
        <v>107</v>
      </c>
    </row>
    <row r="97" spans="1:1">
      <c r="A97">
        <v>108</v>
      </c>
    </row>
    <row r="98" spans="1:1">
      <c r="A98">
        <v>109</v>
      </c>
    </row>
    <row r="99" spans="1:1">
      <c r="A99">
        <v>110</v>
      </c>
    </row>
    <row r="100" spans="1:1">
      <c r="A100">
        <v>111</v>
      </c>
    </row>
    <row r="101" spans="1:1">
      <c r="A101">
        <v>112</v>
      </c>
    </row>
    <row r="102" spans="1:1">
      <c r="A102">
        <v>113</v>
      </c>
    </row>
    <row r="103" spans="1:1">
      <c r="A103">
        <v>114</v>
      </c>
    </row>
    <row r="104" spans="1:1">
      <c r="A104">
        <v>115</v>
      </c>
    </row>
    <row r="105" spans="1:1">
      <c r="A105">
        <v>116</v>
      </c>
    </row>
    <row r="106" spans="1:1">
      <c r="A106">
        <v>117</v>
      </c>
    </row>
    <row r="107" spans="1:1">
      <c r="A107">
        <v>118</v>
      </c>
    </row>
    <row r="108" spans="1:1">
      <c r="A108">
        <v>119</v>
      </c>
    </row>
    <row r="109" spans="1:1">
      <c r="A109">
        <v>120</v>
      </c>
    </row>
    <row r="110" spans="1:1">
      <c r="A110">
        <v>121</v>
      </c>
    </row>
    <row r="111" spans="1:1">
      <c r="A111">
        <v>122</v>
      </c>
    </row>
    <row r="112" spans="1:1">
      <c r="A112">
        <v>123</v>
      </c>
    </row>
    <row r="113" spans="1:1">
      <c r="A113">
        <v>124</v>
      </c>
    </row>
    <row r="114" spans="1:1">
      <c r="A114">
        <v>125</v>
      </c>
    </row>
    <row r="115" spans="1:1">
      <c r="A115">
        <v>126</v>
      </c>
    </row>
    <row r="116" spans="1:1">
      <c r="A116">
        <v>127</v>
      </c>
    </row>
    <row r="117" spans="1:1">
      <c r="A117">
        <v>128</v>
      </c>
    </row>
    <row r="118" spans="1:1">
      <c r="A118">
        <v>129</v>
      </c>
    </row>
    <row r="119" spans="1:1">
      <c r="A119">
        <v>130</v>
      </c>
    </row>
    <row r="120" spans="1:1">
      <c r="A120">
        <v>131</v>
      </c>
    </row>
    <row r="121" spans="1:1">
      <c r="A121">
        <v>132</v>
      </c>
    </row>
    <row r="122" spans="1:1">
      <c r="A122">
        <v>133</v>
      </c>
    </row>
    <row r="123" spans="1:1">
      <c r="A123">
        <v>134</v>
      </c>
    </row>
    <row r="124" spans="1:1">
      <c r="A124">
        <v>135</v>
      </c>
    </row>
    <row r="125" spans="1:1">
      <c r="A125">
        <v>136</v>
      </c>
    </row>
    <row r="126" spans="1:1">
      <c r="A126">
        <v>137</v>
      </c>
    </row>
    <row r="127" spans="1:1">
      <c r="A127">
        <v>138</v>
      </c>
    </row>
    <row r="128" spans="1:1">
      <c r="A128">
        <v>139</v>
      </c>
    </row>
    <row r="129" spans="1:1">
      <c r="A129">
        <v>140</v>
      </c>
    </row>
    <row r="130" spans="1:1">
      <c r="A130">
        <v>141</v>
      </c>
    </row>
    <row r="131" spans="1:1">
      <c r="A131">
        <v>142</v>
      </c>
    </row>
    <row r="132" spans="1:1">
      <c r="A132">
        <v>143</v>
      </c>
    </row>
    <row r="133" spans="1:1">
      <c r="A133">
        <v>144</v>
      </c>
    </row>
    <row r="134" spans="1:1">
      <c r="A134">
        <v>145</v>
      </c>
    </row>
    <row r="135" spans="1:1">
      <c r="A135">
        <v>146</v>
      </c>
    </row>
    <row r="136" spans="1:1">
      <c r="A136">
        <v>147</v>
      </c>
    </row>
    <row r="137" spans="1:1">
      <c r="A137">
        <v>148</v>
      </c>
    </row>
    <row r="138" spans="1:1">
      <c r="A138">
        <v>149</v>
      </c>
    </row>
    <row r="139" spans="1:1">
      <c r="A139">
        <v>150</v>
      </c>
    </row>
    <row r="140" spans="1:1">
      <c r="A140">
        <v>151</v>
      </c>
    </row>
    <row r="141" spans="1:1">
      <c r="A141">
        <v>152</v>
      </c>
    </row>
    <row r="142" spans="1:1">
      <c r="A142">
        <v>153</v>
      </c>
    </row>
    <row r="143" spans="1:1">
      <c r="A143">
        <v>154</v>
      </c>
    </row>
    <row r="144" spans="1:1">
      <c r="A144">
        <v>155</v>
      </c>
    </row>
    <row r="145" spans="1:1">
      <c r="A145">
        <v>156</v>
      </c>
    </row>
    <row r="146" spans="1:1">
      <c r="A146">
        <v>157</v>
      </c>
    </row>
    <row r="147" spans="1:1">
      <c r="A147">
        <v>158</v>
      </c>
    </row>
    <row r="148" spans="1:1">
      <c r="A148">
        <v>159</v>
      </c>
    </row>
    <row r="149" spans="1:1">
      <c r="A149">
        <v>160</v>
      </c>
    </row>
    <row r="150" spans="1:1">
      <c r="A150">
        <v>161</v>
      </c>
    </row>
    <row r="151" spans="1:1">
      <c r="A151">
        <v>162</v>
      </c>
    </row>
    <row r="152" spans="1:1">
      <c r="A152">
        <v>163</v>
      </c>
    </row>
    <row r="153" spans="1:1">
      <c r="A153">
        <v>164</v>
      </c>
    </row>
    <row r="154" spans="1:1">
      <c r="A154">
        <v>165</v>
      </c>
    </row>
    <row r="155" spans="1:1">
      <c r="A155">
        <v>166</v>
      </c>
    </row>
    <row r="156" spans="1:1">
      <c r="A156">
        <v>167</v>
      </c>
    </row>
    <row r="157" spans="1:1">
      <c r="A157">
        <v>168</v>
      </c>
    </row>
    <row r="158" spans="1:1">
      <c r="A158">
        <v>169</v>
      </c>
    </row>
    <row r="159" spans="1:1">
      <c r="A159">
        <v>170</v>
      </c>
    </row>
    <row r="160" spans="1:1">
      <c r="A160">
        <v>171</v>
      </c>
    </row>
    <row r="161" spans="1:1">
      <c r="A161">
        <v>172</v>
      </c>
    </row>
    <row r="162" spans="1:1">
      <c r="A162">
        <v>173</v>
      </c>
    </row>
    <row r="163" spans="1:1">
      <c r="A163">
        <v>174</v>
      </c>
    </row>
    <row r="164" spans="1:1">
      <c r="A164">
        <v>175</v>
      </c>
    </row>
    <row r="165" spans="1:1">
      <c r="A165">
        <v>176</v>
      </c>
    </row>
    <row r="166" spans="1:1">
      <c r="A166">
        <v>177</v>
      </c>
    </row>
    <row r="167" spans="1:1">
      <c r="A167">
        <v>178</v>
      </c>
    </row>
    <row r="168" spans="1:1">
      <c r="A168">
        <v>179</v>
      </c>
    </row>
    <row r="169" spans="1:1">
      <c r="A169">
        <v>180</v>
      </c>
    </row>
    <row r="170" spans="1:1">
      <c r="A170">
        <v>181</v>
      </c>
    </row>
    <row r="171" spans="1:1">
      <c r="A171">
        <v>182</v>
      </c>
    </row>
    <row r="172" spans="1:1">
      <c r="A172">
        <v>183</v>
      </c>
    </row>
    <row r="173" spans="1:1">
      <c r="A173">
        <v>184</v>
      </c>
    </row>
    <row r="174" spans="1:1">
      <c r="A174">
        <v>185</v>
      </c>
    </row>
    <row r="175" spans="1:1">
      <c r="A175">
        <v>186</v>
      </c>
    </row>
    <row r="176" spans="1:1">
      <c r="A176">
        <v>187</v>
      </c>
    </row>
    <row r="177" spans="1:1">
      <c r="A177">
        <v>188</v>
      </c>
    </row>
    <row r="178" spans="1:1">
      <c r="A178">
        <v>189</v>
      </c>
    </row>
    <row r="179" spans="1:1">
      <c r="A179">
        <v>190</v>
      </c>
    </row>
    <row r="180" spans="1:1">
      <c r="A180">
        <v>191</v>
      </c>
    </row>
    <row r="181" spans="1:1">
      <c r="A181">
        <v>192</v>
      </c>
    </row>
    <row r="182" spans="1:1">
      <c r="A182">
        <v>193</v>
      </c>
    </row>
    <row r="183" spans="1:1">
      <c r="A183">
        <v>194</v>
      </c>
    </row>
    <row r="184" spans="1:1">
      <c r="A184">
        <v>195</v>
      </c>
    </row>
    <row r="185" spans="1:1">
      <c r="A185">
        <v>196</v>
      </c>
    </row>
    <row r="186" spans="1:1">
      <c r="A186">
        <v>197</v>
      </c>
    </row>
    <row r="187" spans="1:1">
      <c r="A187">
        <v>198</v>
      </c>
    </row>
    <row r="188" spans="1:1">
      <c r="A188">
        <v>199</v>
      </c>
    </row>
    <row r="189" spans="1:1">
      <c r="A189">
        <v>200</v>
      </c>
    </row>
    <row r="190" spans="1:1">
      <c r="A190">
        <v>201</v>
      </c>
    </row>
    <row r="191" spans="1:1">
      <c r="A191">
        <v>202</v>
      </c>
    </row>
    <row r="192" spans="1:1">
      <c r="A192">
        <v>203</v>
      </c>
    </row>
    <row r="193" spans="1:1">
      <c r="A193">
        <v>204</v>
      </c>
    </row>
    <row r="194" spans="1:1">
      <c r="A194">
        <v>205</v>
      </c>
    </row>
    <row r="195" spans="1:1">
      <c r="A195">
        <v>206</v>
      </c>
    </row>
    <row r="196" spans="1:1">
      <c r="A196">
        <v>207</v>
      </c>
    </row>
    <row r="197" spans="1:1">
      <c r="A197">
        <v>208</v>
      </c>
    </row>
    <row r="198" spans="1:1">
      <c r="A198">
        <v>213</v>
      </c>
    </row>
    <row r="199" spans="1:1">
      <c r="A199">
        <v>214</v>
      </c>
    </row>
    <row r="200" spans="1:1">
      <c r="A200">
        <v>215</v>
      </c>
    </row>
    <row r="201" spans="1:1">
      <c r="A201">
        <v>216</v>
      </c>
    </row>
    <row r="202" spans="1:1">
      <c r="A202">
        <v>217</v>
      </c>
    </row>
    <row r="203" spans="1:1">
      <c r="A203">
        <v>218</v>
      </c>
    </row>
    <row r="204" spans="1:1">
      <c r="A204">
        <v>219</v>
      </c>
    </row>
    <row r="205" spans="1:1">
      <c r="A205">
        <v>220</v>
      </c>
    </row>
    <row r="206" spans="1:1">
      <c r="A206">
        <v>221</v>
      </c>
    </row>
    <row r="207" spans="1:1">
      <c r="A207">
        <v>222</v>
      </c>
    </row>
    <row r="208" spans="1:1">
      <c r="A208">
        <v>223</v>
      </c>
    </row>
    <row r="209" spans="1:1">
      <c r="A209">
        <v>224</v>
      </c>
    </row>
    <row r="210" spans="1:1">
      <c r="A210">
        <v>225</v>
      </c>
    </row>
    <row r="211" spans="1:1">
      <c r="A211">
        <v>226</v>
      </c>
    </row>
    <row r="212" spans="1:1">
      <c r="A212">
        <v>227</v>
      </c>
    </row>
    <row r="213" spans="1:1">
      <c r="A213">
        <v>228</v>
      </c>
    </row>
    <row r="214" spans="1:1">
      <c r="A214">
        <v>229</v>
      </c>
    </row>
    <row r="215" spans="1:1">
      <c r="A215">
        <v>230</v>
      </c>
    </row>
    <row r="216" spans="1:1">
      <c r="A216">
        <v>231</v>
      </c>
    </row>
    <row r="217" spans="1:1">
      <c r="A217">
        <v>232</v>
      </c>
    </row>
    <row r="218" spans="1:1">
      <c r="A218">
        <v>233</v>
      </c>
    </row>
    <row r="219" spans="1:1">
      <c r="A219">
        <v>234</v>
      </c>
    </row>
    <row r="220" spans="1:1">
      <c r="A220">
        <v>235</v>
      </c>
    </row>
    <row r="221" spans="1:1">
      <c r="A221">
        <v>236</v>
      </c>
    </row>
    <row r="222" spans="1:1">
      <c r="A222">
        <v>237</v>
      </c>
    </row>
    <row r="223" spans="1:1">
      <c r="A223">
        <v>238</v>
      </c>
    </row>
    <row r="224" spans="1:1">
      <c r="A224">
        <v>239</v>
      </c>
    </row>
    <row r="225" spans="1:1">
      <c r="A225">
        <v>240</v>
      </c>
    </row>
    <row r="226" spans="1:1">
      <c r="A226">
        <v>241</v>
      </c>
    </row>
    <row r="227" spans="1:1">
      <c r="A227">
        <v>242</v>
      </c>
    </row>
    <row r="228" spans="1:1">
      <c r="A228">
        <v>243</v>
      </c>
    </row>
    <row r="229" spans="1:1">
      <c r="A229">
        <v>244</v>
      </c>
    </row>
    <row r="230" spans="1:1">
      <c r="A230">
        <v>245</v>
      </c>
    </row>
    <row r="231" spans="1:1">
      <c r="A231">
        <v>246</v>
      </c>
    </row>
    <row r="232" spans="1:1">
      <c r="A232">
        <v>247</v>
      </c>
    </row>
    <row r="233" spans="1:1">
      <c r="A233">
        <v>269</v>
      </c>
    </row>
    <row r="234" spans="1:1">
      <c r="A234">
        <v>270</v>
      </c>
    </row>
    <row r="235" spans="1:1">
      <c r="A235">
        <v>271</v>
      </c>
    </row>
    <row r="236" spans="1:1">
      <c r="A236">
        <v>272</v>
      </c>
    </row>
    <row r="237" spans="1:1">
      <c r="A237">
        <v>273</v>
      </c>
    </row>
    <row r="238" spans="1:1">
      <c r="A238">
        <v>274</v>
      </c>
    </row>
    <row r="239" spans="1:1">
      <c r="A239">
        <v>275</v>
      </c>
    </row>
    <row r="240" spans="1:1">
      <c r="A240">
        <v>276</v>
      </c>
    </row>
    <row r="241" spans="1:1">
      <c r="A241">
        <v>277</v>
      </c>
    </row>
    <row r="242" spans="1:1">
      <c r="A242">
        <v>278</v>
      </c>
    </row>
    <row r="243" spans="1:1">
      <c r="A243">
        <v>279</v>
      </c>
    </row>
    <row r="244" spans="1:1">
      <c r="A244">
        <v>280</v>
      </c>
    </row>
    <row r="245" spans="1:1">
      <c r="A245">
        <v>281</v>
      </c>
    </row>
    <row r="246" spans="1:1">
      <c r="A246">
        <v>282</v>
      </c>
    </row>
    <row r="247" spans="1:1">
      <c r="A247">
        <v>283</v>
      </c>
    </row>
    <row r="248" spans="1:1">
      <c r="A248">
        <v>284</v>
      </c>
    </row>
    <row r="249" spans="1:1">
      <c r="A249">
        <v>285</v>
      </c>
    </row>
    <row r="250" spans="1:1">
      <c r="A250">
        <v>286</v>
      </c>
    </row>
    <row r="251" spans="1:1">
      <c r="A251">
        <v>287</v>
      </c>
    </row>
    <row r="252" spans="1:1">
      <c r="A252">
        <v>288</v>
      </c>
    </row>
    <row r="253" spans="1:1">
      <c r="A253">
        <v>289</v>
      </c>
    </row>
    <row r="254" spans="1:1">
      <c r="A254">
        <v>290</v>
      </c>
    </row>
    <row r="255" spans="1:1">
      <c r="A255">
        <v>291</v>
      </c>
    </row>
    <row r="256" spans="1:1">
      <c r="A256">
        <v>292</v>
      </c>
    </row>
    <row r="257" spans="1:1">
      <c r="A257">
        <v>293</v>
      </c>
    </row>
    <row r="258" spans="1:1">
      <c r="A258">
        <v>294</v>
      </c>
    </row>
    <row r="259" spans="1:1">
      <c r="A259">
        <v>295</v>
      </c>
    </row>
    <row r="260" spans="1:1">
      <c r="A260">
        <v>296</v>
      </c>
    </row>
    <row r="261" spans="1:1">
      <c r="A261">
        <v>297</v>
      </c>
    </row>
    <row r="262" spans="1:1">
      <c r="A262">
        <v>298</v>
      </c>
    </row>
    <row r="263" spans="1:1">
      <c r="A263">
        <v>299</v>
      </c>
    </row>
    <row r="264" spans="1:1">
      <c r="A264">
        <v>300</v>
      </c>
    </row>
    <row r="265" spans="1:1">
      <c r="A265">
        <v>301</v>
      </c>
    </row>
    <row r="266" spans="1:1">
      <c r="A266">
        <v>302</v>
      </c>
    </row>
    <row r="267" spans="1:1">
      <c r="A267">
        <v>303</v>
      </c>
    </row>
    <row r="268" spans="1:1">
      <c r="A268">
        <v>304</v>
      </c>
    </row>
    <row r="269" spans="1:1">
      <c r="A269">
        <v>305</v>
      </c>
    </row>
    <row r="270" spans="1:1">
      <c r="A270">
        <v>306</v>
      </c>
    </row>
    <row r="271" spans="1:1">
      <c r="A271">
        <v>307</v>
      </c>
    </row>
    <row r="272" spans="1:1">
      <c r="A272">
        <v>308</v>
      </c>
    </row>
    <row r="273" spans="1:1">
      <c r="A273">
        <v>309</v>
      </c>
    </row>
    <row r="274" spans="1:1">
      <c r="A274">
        <v>310</v>
      </c>
    </row>
    <row r="275" spans="1:1">
      <c r="A275">
        <v>311</v>
      </c>
    </row>
    <row r="276" spans="1:1">
      <c r="A276">
        <v>312</v>
      </c>
    </row>
    <row r="277" spans="1:1">
      <c r="A277">
        <v>313</v>
      </c>
    </row>
    <row r="278" spans="1:1">
      <c r="A278">
        <v>314</v>
      </c>
    </row>
    <row r="279" spans="1:1">
      <c r="A279">
        <v>315</v>
      </c>
    </row>
    <row r="280" spans="1:1">
      <c r="A280">
        <v>316</v>
      </c>
    </row>
    <row r="281" spans="1:1">
      <c r="A281">
        <v>317</v>
      </c>
    </row>
    <row r="282" spans="1:1">
      <c r="A282">
        <v>318</v>
      </c>
    </row>
    <row r="283" spans="1:1">
      <c r="A283">
        <v>342</v>
      </c>
    </row>
    <row r="284" spans="1:1">
      <c r="A284">
        <v>343</v>
      </c>
    </row>
    <row r="285" spans="1:1">
      <c r="A285">
        <v>344</v>
      </c>
    </row>
    <row r="286" spans="1:1">
      <c r="A286">
        <v>345</v>
      </c>
    </row>
    <row r="287" spans="1:1">
      <c r="A287">
        <v>346</v>
      </c>
    </row>
    <row r="288" spans="1:1">
      <c r="A288">
        <v>347</v>
      </c>
    </row>
    <row r="289" spans="1:1">
      <c r="A289">
        <v>348</v>
      </c>
    </row>
    <row r="290" spans="1:1">
      <c r="A290">
        <v>349</v>
      </c>
    </row>
    <row r="291" spans="1:1">
      <c r="A291">
        <v>350</v>
      </c>
    </row>
    <row r="292" spans="1:1">
      <c r="A292">
        <v>436</v>
      </c>
    </row>
    <row r="293" spans="1:1">
      <c r="A293">
        <v>437</v>
      </c>
    </row>
    <row r="294" spans="1:1">
      <c r="A294">
        <v>438</v>
      </c>
    </row>
    <row r="295" spans="1:1">
      <c r="A295">
        <v>439</v>
      </c>
    </row>
    <row r="296" spans="1:1">
      <c r="A296">
        <v>440</v>
      </c>
    </row>
    <row r="297" spans="1:1">
      <c r="A297">
        <v>441</v>
      </c>
    </row>
    <row r="298" spans="1:1">
      <c r="A298">
        <v>442</v>
      </c>
    </row>
    <row r="299" spans="1:1">
      <c r="A299">
        <v>443</v>
      </c>
    </row>
    <row r="300" spans="1:1">
      <c r="A300">
        <v>444</v>
      </c>
    </row>
    <row r="301" spans="1:1">
      <c r="A301">
        <v>445</v>
      </c>
    </row>
    <row r="302" spans="1:1">
      <c r="A302">
        <v>446</v>
      </c>
    </row>
    <row r="303" spans="1:1">
      <c r="A303">
        <v>447</v>
      </c>
    </row>
    <row r="304" spans="1:1">
      <c r="A304">
        <v>448</v>
      </c>
    </row>
    <row r="305" spans="1:1">
      <c r="A305">
        <v>449</v>
      </c>
    </row>
    <row r="306" spans="1:1">
      <c r="A306">
        <v>450</v>
      </c>
    </row>
    <row r="307" spans="1:1">
      <c r="A307">
        <v>451</v>
      </c>
    </row>
    <row r="308" spans="1:1">
      <c r="A308">
        <v>452</v>
      </c>
    </row>
    <row r="309" spans="1:1">
      <c r="A309">
        <v>453</v>
      </c>
    </row>
    <row r="310" spans="1:1">
      <c r="A310">
        <v>454</v>
      </c>
    </row>
    <row r="311" spans="1:1">
      <c r="A311">
        <v>455</v>
      </c>
    </row>
    <row r="312" spans="1:1">
      <c r="A312">
        <v>456</v>
      </c>
    </row>
    <row r="313" spans="1:1">
      <c r="A313">
        <v>457</v>
      </c>
    </row>
    <row r="314" spans="1:1">
      <c r="A314">
        <v>458</v>
      </c>
    </row>
    <row r="315" spans="1:1">
      <c r="A315">
        <v>459</v>
      </c>
    </row>
    <row r="316" spans="1:1">
      <c r="A316">
        <v>460</v>
      </c>
    </row>
    <row r="317" spans="1:1">
      <c r="A317">
        <v>461</v>
      </c>
    </row>
    <row r="318" spans="1:1">
      <c r="A318">
        <v>462</v>
      </c>
    </row>
    <row r="319" spans="1:1">
      <c r="A319">
        <v>463</v>
      </c>
    </row>
    <row r="320" spans="1:1">
      <c r="A320">
        <v>464</v>
      </c>
    </row>
    <row r="321" spans="1:1">
      <c r="A321">
        <v>465</v>
      </c>
    </row>
    <row r="322" spans="1:1">
      <c r="A322">
        <v>469</v>
      </c>
    </row>
    <row r="323" spans="1:1">
      <c r="A323">
        <v>471</v>
      </c>
    </row>
    <row r="324" spans="1:1">
      <c r="A324">
        <v>475</v>
      </c>
    </row>
    <row r="325" spans="1:1">
      <c r="A325">
        <v>499</v>
      </c>
    </row>
    <row r="326" spans="1:1">
      <c r="A326">
        <v>500</v>
      </c>
    </row>
    <row r="327" spans="1:1">
      <c r="A327">
        <v>501</v>
      </c>
    </row>
    <row r="328" spans="1:1">
      <c r="A328">
        <v>505</v>
      </c>
    </row>
    <row r="329" spans="1:1">
      <c r="A329">
        <v>508</v>
      </c>
    </row>
    <row r="330" spans="1:1">
      <c r="A330">
        <v>509</v>
      </c>
    </row>
    <row r="331" spans="1:1">
      <c r="A331">
        <v>512</v>
      </c>
    </row>
    <row r="332" spans="1:1">
      <c r="A332">
        <v>520</v>
      </c>
    </row>
    <row r="333" spans="1:1">
      <c r="A333">
        <v>521</v>
      </c>
    </row>
    <row r="334" spans="1:1">
      <c r="A334">
        <v>522</v>
      </c>
    </row>
    <row r="335" spans="1:1">
      <c r="A335">
        <v>523</v>
      </c>
    </row>
    <row r="336" spans="1:1">
      <c r="A336">
        <v>524</v>
      </c>
    </row>
    <row r="337" spans="1:1">
      <c r="A337">
        <v>525</v>
      </c>
    </row>
    <row r="338" spans="1:1">
      <c r="A338">
        <v>526</v>
      </c>
    </row>
    <row r="339" spans="1:1">
      <c r="A339">
        <v>527</v>
      </c>
    </row>
    <row r="340" spans="1:1">
      <c r="A340">
        <v>528</v>
      </c>
    </row>
    <row r="341" spans="1:1">
      <c r="A341">
        <v>529</v>
      </c>
    </row>
    <row r="342" spans="1:1">
      <c r="A342">
        <v>530</v>
      </c>
    </row>
    <row r="343" spans="1:1">
      <c r="A343">
        <v>531</v>
      </c>
    </row>
    <row r="344" spans="1:1">
      <c r="A344">
        <v>532</v>
      </c>
    </row>
    <row r="345" spans="1:1">
      <c r="A345">
        <v>533</v>
      </c>
    </row>
    <row r="346" spans="1:1">
      <c r="A346">
        <v>534</v>
      </c>
    </row>
    <row r="347" spans="1:1">
      <c r="A347">
        <v>535</v>
      </c>
    </row>
    <row r="348" spans="1:1">
      <c r="A348">
        <v>536</v>
      </c>
    </row>
    <row r="349" spans="1:1">
      <c r="A349">
        <v>537</v>
      </c>
    </row>
    <row r="350" spans="1:1">
      <c r="A350">
        <v>538</v>
      </c>
    </row>
    <row r="351" spans="1:1">
      <c r="A351">
        <v>539</v>
      </c>
    </row>
    <row r="352" spans="1:1">
      <c r="A352">
        <v>540</v>
      </c>
    </row>
    <row r="353" spans="1:1">
      <c r="A353">
        <v>541</v>
      </c>
    </row>
    <row r="354" spans="1:1">
      <c r="A354">
        <v>542</v>
      </c>
    </row>
    <row r="355" spans="1:1">
      <c r="A355">
        <v>543</v>
      </c>
    </row>
    <row r="356" spans="1:1">
      <c r="A356">
        <v>544</v>
      </c>
    </row>
    <row r="357" spans="1:1">
      <c r="A357">
        <v>545</v>
      </c>
    </row>
    <row r="358" spans="1:1">
      <c r="A358">
        <v>546</v>
      </c>
    </row>
    <row r="359" spans="1:1">
      <c r="A359">
        <v>547</v>
      </c>
    </row>
    <row r="360" spans="1:1">
      <c r="A360">
        <v>548</v>
      </c>
    </row>
    <row r="361" spans="1:1">
      <c r="A361">
        <v>549</v>
      </c>
    </row>
    <row r="362" spans="1:1">
      <c r="A362">
        <v>550</v>
      </c>
    </row>
    <row r="363" spans="1:1">
      <c r="A363">
        <v>551</v>
      </c>
    </row>
    <row r="364" spans="1:1">
      <c r="A364">
        <v>552</v>
      </c>
    </row>
    <row r="365" spans="1:1">
      <c r="A365">
        <v>553</v>
      </c>
    </row>
    <row r="366" spans="1:1">
      <c r="A366">
        <v>554</v>
      </c>
    </row>
    <row r="367" spans="1:1">
      <c r="A367">
        <v>555</v>
      </c>
    </row>
    <row r="368" spans="1:1">
      <c r="A368">
        <v>556</v>
      </c>
    </row>
    <row r="369" spans="1:1">
      <c r="A369">
        <v>557</v>
      </c>
    </row>
    <row r="370" spans="1:1">
      <c r="A370">
        <v>558</v>
      </c>
    </row>
    <row r="371" spans="1:1">
      <c r="A371">
        <v>559</v>
      </c>
    </row>
    <row r="372" spans="1:1">
      <c r="A372">
        <v>560</v>
      </c>
    </row>
    <row r="373" spans="1:1">
      <c r="A373">
        <v>561</v>
      </c>
    </row>
    <row r="374" spans="1:1">
      <c r="A374">
        <v>562</v>
      </c>
    </row>
    <row r="375" spans="1:1">
      <c r="A375">
        <v>563</v>
      </c>
    </row>
    <row r="376" spans="1:1">
      <c r="A376">
        <v>564</v>
      </c>
    </row>
    <row r="377" spans="1:1">
      <c r="A377">
        <v>565</v>
      </c>
    </row>
    <row r="378" spans="1:1">
      <c r="A378">
        <v>566</v>
      </c>
    </row>
    <row r="379" spans="1:1">
      <c r="A379">
        <v>567</v>
      </c>
    </row>
    <row r="380" spans="1:1">
      <c r="A380">
        <v>568</v>
      </c>
    </row>
    <row r="381" spans="1:1">
      <c r="A381">
        <v>569</v>
      </c>
    </row>
    <row r="382" spans="1:1">
      <c r="A382">
        <v>570</v>
      </c>
    </row>
    <row r="383" spans="1:1">
      <c r="A383">
        <v>571</v>
      </c>
    </row>
    <row r="384" spans="1:1">
      <c r="A384">
        <v>585</v>
      </c>
    </row>
    <row r="385" spans="1:1">
      <c r="A385">
        <v>620</v>
      </c>
    </row>
    <row r="386" spans="1:1">
      <c r="A386">
        <v>621</v>
      </c>
    </row>
    <row r="387" spans="1:1">
      <c r="A387">
        <v>622</v>
      </c>
    </row>
    <row r="388" spans="1:1">
      <c r="A388">
        <v>623</v>
      </c>
    </row>
    <row r="389" spans="1:1">
      <c r="A389">
        <v>624</v>
      </c>
    </row>
    <row r="390" spans="1:1">
      <c r="A390">
        <v>625</v>
      </c>
    </row>
    <row r="391" spans="1:1">
      <c r="A391">
        <v>626</v>
      </c>
    </row>
    <row r="392" spans="1:1">
      <c r="A392">
        <v>627</v>
      </c>
    </row>
    <row r="393" spans="1:1">
      <c r="A393">
        <v>628</v>
      </c>
    </row>
    <row r="394" spans="1:1">
      <c r="A394">
        <v>629</v>
      </c>
    </row>
    <row r="395" spans="1:1">
      <c r="A395">
        <v>630</v>
      </c>
    </row>
    <row r="396" spans="1:1">
      <c r="A396">
        <v>631</v>
      </c>
    </row>
    <row r="397" spans="1:1">
      <c r="A397">
        <v>632</v>
      </c>
    </row>
    <row r="398" spans="1:1">
      <c r="A398">
        <v>633</v>
      </c>
    </row>
    <row r="399" spans="1:1">
      <c r="A399">
        <v>634</v>
      </c>
    </row>
    <row r="400" spans="1:1">
      <c r="A400">
        <v>635</v>
      </c>
    </row>
    <row r="401" spans="1:1">
      <c r="A401">
        <v>636</v>
      </c>
    </row>
    <row r="402" spans="1:1">
      <c r="A402">
        <v>637</v>
      </c>
    </row>
    <row r="403" spans="1:1">
      <c r="A403">
        <v>638</v>
      </c>
    </row>
    <row r="404" spans="1:1">
      <c r="A404">
        <v>639</v>
      </c>
    </row>
    <row r="405" spans="1:1">
      <c r="A405">
        <v>640</v>
      </c>
    </row>
    <row r="406" spans="1:1">
      <c r="A406">
        <v>641</v>
      </c>
    </row>
    <row r="407" spans="1:1">
      <c r="A407">
        <v>642</v>
      </c>
    </row>
    <row r="408" spans="1:1">
      <c r="A408">
        <v>643</v>
      </c>
    </row>
    <row r="409" spans="1:1">
      <c r="A409">
        <v>644</v>
      </c>
    </row>
    <row r="410" spans="1:1">
      <c r="A410">
        <v>645</v>
      </c>
    </row>
    <row r="411" spans="1:1">
      <c r="A411">
        <v>1</v>
      </c>
    </row>
    <row r="412" spans="1:1">
      <c r="A412">
        <v>2</v>
      </c>
    </row>
    <row r="413" spans="1:1">
      <c r="A413">
        <v>3</v>
      </c>
    </row>
    <row r="414" spans="1:1">
      <c r="A414">
        <v>34</v>
      </c>
    </row>
    <row r="415" spans="1:1">
      <c r="A415">
        <v>35</v>
      </c>
    </row>
    <row r="416" spans="1:1">
      <c r="A416">
        <v>36</v>
      </c>
    </row>
    <row r="417" spans="1:1">
      <c r="A417">
        <v>38</v>
      </c>
    </row>
    <row r="418" spans="1:1">
      <c r="A418">
        <v>330</v>
      </c>
    </row>
    <row r="419" spans="1:1">
      <c r="A419">
        <v>331</v>
      </c>
    </row>
    <row r="420" spans="1:1">
      <c r="A420">
        <v>332</v>
      </c>
    </row>
    <row r="421" spans="1:1">
      <c r="A421">
        <v>333</v>
      </c>
    </row>
    <row r="422" spans="1:1">
      <c r="A422">
        <v>334</v>
      </c>
    </row>
    <row r="423" spans="1:1">
      <c r="A423">
        <v>335</v>
      </c>
    </row>
    <row r="424" spans="1:1">
      <c r="A424">
        <v>336</v>
      </c>
    </row>
    <row r="425" spans="1:1">
      <c r="A425">
        <v>337</v>
      </c>
    </row>
    <row r="426" spans="1:1">
      <c r="A426">
        <v>338</v>
      </c>
    </row>
    <row r="427" spans="1:1">
      <c r="A427">
        <v>339</v>
      </c>
    </row>
    <row r="428" spans="1:1">
      <c r="A428">
        <v>340</v>
      </c>
    </row>
    <row r="429" spans="1:1">
      <c r="A429">
        <v>341</v>
      </c>
    </row>
    <row r="430" spans="1:1">
      <c r="A430">
        <v>351</v>
      </c>
    </row>
    <row r="431" spans="1:1">
      <c r="A431">
        <v>352</v>
      </c>
    </row>
    <row r="432" spans="1:1">
      <c r="A432">
        <v>353</v>
      </c>
    </row>
    <row r="433" spans="1:1">
      <c r="A433">
        <v>354</v>
      </c>
    </row>
    <row r="434" spans="1:1">
      <c r="A434">
        <v>355</v>
      </c>
    </row>
    <row r="435" spans="1:1">
      <c r="A435">
        <v>356</v>
      </c>
    </row>
    <row r="436" spans="1:1">
      <c r="A436">
        <v>357</v>
      </c>
    </row>
    <row r="437" spans="1:1">
      <c r="A437">
        <v>358</v>
      </c>
    </row>
    <row r="438" spans="1:1">
      <c r="A438">
        <v>359</v>
      </c>
    </row>
    <row r="439" spans="1:1">
      <c r="A439">
        <v>360</v>
      </c>
    </row>
    <row r="440" spans="1:1">
      <c r="A440">
        <v>361</v>
      </c>
    </row>
    <row r="441" spans="1:1">
      <c r="A441">
        <v>362</v>
      </c>
    </row>
    <row r="442" spans="1:1">
      <c r="A442">
        <v>363</v>
      </c>
    </row>
    <row r="443" spans="1:1">
      <c r="A443">
        <v>364</v>
      </c>
    </row>
    <row r="444" spans="1:1">
      <c r="A444">
        <v>365</v>
      </c>
    </row>
    <row r="445" spans="1:1">
      <c r="A445">
        <v>366</v>
      </c>
    </row>
    <row r="446" spans="1:1">
      <c r="A446">
        <v>367</v>
      </c>
    </row>
    <row r="447" spans="1:1">
      <c r="A447">
        <v>368</v>
      </c>
    </row>
    <row r="448" spans="1:1">
      <c r="A448">
        <v>369</v>
      </c>
    </row>
    <row r="449" spans="1:1">
      <c r="A449">
        <v>370</v>
      </c>
    </row>
    <row r="450" spans="1:1">
      <c r="A450">
        <v>371</v>
      </c>
    </row>
    <row r="451" spans="1:1">
      <c r="A451">
        <v>372</v>
      </c>
    </row>
    <row r="452" spans="1:1">
      <c r="A452">
        <v>373</v>
      </c>
    </row>
    <row r="453" spans="1:1">
      <c r="A453">
        <v>374</v>
      </c>
    </row>
    <row r="454" spans="1:1">
      <c r="A454">
        <v>375</v>
      </c>
    </row>
    <row r="455" spans="1:1">
      <c r="A455">
        <v>376</v>
      </c>
    </row>
    <row r="456" spans="1:1">
      <c r="A456">
        <v>377</v>
      </c>
    </row>
    <row r="457" spans="1:1">
      <c r="A457">
        <v>378</v>
      </c>
    </row>
    <row r="458" spans="1:1">
      <c r="A458">
        <v>379</v>
      </c>
    </row>
    <row r="459" spans="1:1">
      <c r="A459">
        <v>380</v>
      </c>
    </row>
    <row r="460" spans="1:1">
      <c r="A460">
        <v>381</v>
      </c>
    </row>
    <row r="461" spans="1:1">
      <c r="A461">
        <v>382</v>
      </c>
    </row>
    <row r="462" spans="1:1">
      <c r="A462">
        <v>383</v>
      </c>
    </row>
    <row r="463" spans="1:1">
      <c r="A463">
        <v>384</v>
      </c>
    </row>
    <row r="464" spans="1:1">
      <c r="A464">
        <v>385</v>
      </c>
    </row>
    <row r="465" spans="1:1">
      <c r="A465">
        <v>386</v>
      </c>
    </row>
    <row r="466" spans="1:1">
      <c r="A466">
        <v>387</v>
      </c>
    </row>
    <row r="467" spans="1:1">
      <c r="A467">
        <v>400</v>
      </c>
    </row>
    <row r="468" spans="1:1">
      <c r="A468">
        <v>401</v>
      </c>
    </row>
    <row r="469" spans="1:1">
      <c r="A469">
        <v>402</v>
      </c>
    </row>
    <row r="470" spans="1:1">
      <c r="A470">
        <v>403</v>
      </c>
    </row>
    <row r="471" spans="1:1">
      <c r="A471">
        <v>404</v>
      </c>
    </row>
    <row r="472" spans="1:1">
      <c r="A472">
        <v>405</v>
      </c>
    </row>
    <row r="473" spans="1:1">
      <c r="A473">
        <v>406</v>
      </c>
    </row>
    <row r="474" spans="1:1">
      <c r="A474">
        <v>407</v>
      </c>
    </row>
    <row r="475" spans="1:1">
      <c r="A475">
        <v>466</v>
      </c>
    </row>
    <row r="476" spans="1:1">
      <c r="A476">
        <v>467</v>
      </c>
    </row>
    <row r="477" spans="1:1">
      <c r="A477">
        <v>492</v>
      </c>
    </row>
    <row r="478" spans="1:1">
      <c r="A478">
        <v>493</v>
      </c>
    </row>
    <row r="479" spans="1:1">
      <c r="A479">
        <v>494</v>
      </c>
    </row>
    <row r="480" spans="1:1">
      <c r="A480">
        <v>497</v>
      </c>
    </row>
    <row r="481" spans="1:1">
      <c r="A481">
        <v>498</v>
      </c>
    </row>
    <row r="482" spans="1:1">
      <c r="A482">
        <v>511</v>
      </c>
    </row>
    <row r="483" spans="1:1">
      <c r="A483">
        <v>573</v>
      </c>
    </row>
    <row r="484" spans="1:1">
      <c r="A484">
        <v>586</v>
      </c>
    </row>
    <row r="485" spans="1:1">
      <c r="A485">
        <v>613</v>
      </c>
    </row>
    <row r="486" spans="1:1">
      <c r="A486">
        <v>614</v>
      </c>
    </row>
    <row r="487" spans="1:1">
      <c r="A487">
        <v>615</v>
      </c>
    </row>
    <row r="488" spans="1:1">
      <c r="A488">
        <v>616</v>
      </c>
    </row>
    <row r="489" spans="1:1">
      <c r="A489">
        <v>617</v>
      </c>
    </row>
    <row r="490" spans="1:1">
      <c r="A490">
        <v>618</v>
      </c>
    </row>
    <row r="491" spans="1:1">
      <c r="A491">
        <v>619</v>
      </c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0DB54-B601-471B-A480-50B885DECB11}">
  <sheetPr codeName="工作表7"/>
  <dimension ref="A1:K650"/>
  <sheetViews>
    <sheetView workbookViewId="0">
      <selection activeCell="F13" sqref="F3:F646"/>
      <pivotSelection pane="bottomRight" showHeader="1" axis="axisRow" dimension="5" activeRow="12" activeCol="5" previousRow="12" previousCol="5" click="1" r:id="rId1">
        <pivotArea dataOnly="0" labelOnly="1" outline="0" fieldPosition="0">
          <references count="1">
            <reference field="21" count="0"/>
          </references>
        </pivotArea>
      </pivotSelection>
    </sheetView>
  </sheetViews>
  <sheetFormatPr defaultColWidth="8.796875" defaultRowHeight="18" customHeight="1"/>
  <cols>
    <col min="1" max="1" width="9.19921875" style="129" customWidth="1"/>
    <col min="2" max="2" width="28.796875" style="129" bestFit="1" customWidth="1"/>
    <col min="3" max="3" width="7.19921875" style="129" customWidth="1"/>
    <col min="4" max="4" width="10.69921875" style="129" bestFit="1" customWidth="1"/>
    <col min="5" max="5" width="8.19921875" style="129" bestFit="1" customWidth="1"/>
    <col min="6" max="6" width="30.296875" style="129" bestFit="1" customWidth="1"/>
    <col min="7" max="7" width="14.19921875" style="129" customWidth="1"/>
    <col min="8" max="16384" width="8.796875" style="129"/>
  </cols>
  <sheetData>
    <row r="1" spans="1:11" ht="18" customHeight="1">
      <c r="A1" s="281" t="s">
        <v>1289</v>
      </c>
      <c r="B1" s="281"/>
      <c r="C1" s="281"/>
      <c r="D1" s="281"/>
      <c r="E1" s="281"/>
      <c r="F1" s="281"/>
    </row>
    <row r="2" spans="1:11" s="5" customFormat="1" ht="31">
      <c r="A2" s="133" t="s">
        <v>1261</v>
      </c>
      <c r="B2" s="133" t="s">
        <v>1262</v>
      </c>
      <c r="C2" s="133" t="s">
        <v>0</v>
      </c>
      <c r="D2" s="133" t="s">
        <v>1285</v>
      </c>
      <c r="E2" s="134" t="s">
        <v>1288</v>
      </c>
      <c r="F2" s="133" t="s">
        <v>1287</v>
      </c>
      <c r="G2" s="181" t="s">
        <v>3425</v>
      </c>
      <c r="H2" s="135"/>
      <c r="I2" s="135"/>
      <c r="J2" s="135"/>
      <c r="K2" s="135"/>
    </row>
    <row r="3" spans="1:11" ht="18" customHeight="1">
      <c r="A3" s="124">
        <v>1</v>
      </c>
      <c r="B3" s="125" t="s">
        <v>75</v>
      </c>
      <c r="C3" s="126" t="s">
        <v>3341</v>
      </c>
      <c r="D3" s="126">
        <v>2</v>
      </c>
      <c r="E3" s="126" t="s">
        <v>1031</v>
      </c>
      <c r="F3" s="125" t="s">
        <v>1286</v>
      </c>
      <c r="G3" s="127" t="s">
        <v>3426</v>
      </c>
      <c r="H3" s="128"/>
      <c r="I3" s="128"/>
      <c r="J3" s="128"/>
      <c r="K3" s="128"/>
    </row>
    <row r="4" spans="1:11" ht="18" customHeight="1">
      <c r="A4" s="124">
        <v>2</v>
      </c>
      <c r="B4" s="125" t="s">
        <v>76</v>
      </c>
      <c r="C4" s="126" t="s">
        <v>3342</v>
      </c>
      <c r="D4" s="126">
        <v>2</v>
      </c>
      <c r="E4" s="126" t="s">
        <v>1031</v>
      </c>
      <c r="F4" s="125" t="s">
        <v>1286</v>
      </c>
      <c r="G4" s="127" t="s">
        <v>3426</v>
      </c>
      <c r="H4" s="128"/>
      <c r="I4" s="128"/>
      <c r="J4" s="128"/>
      <c r="K4" s="128"/>
    </row>
    <row r="5" spans="1:11" ht="18" customHeight="1">
      <c r="A5" s="124">
        <v>3</v>
      </c>
      <c r="B5" s="125" t="s">
        <v>77</v>
      </c>
      <c r="C5" s="126" t="s">
        <v>3340</v>
      </c>
      <c r="D5" s="126">
        <v>2.5</v>
      </c>
      <c r="E5" s="126" t="s">
        <v>1031</v>
      </c>
      <c r="F5" s="125" t="s">
        <v>1286</v>
      </c>
      <c r="G5" s="127" t="s">
        <v>3426</v>
      </c>
      <c r="H5" s="128"/>
      <c r="I5" s="128"/>
      <c r="J5" s="128"/>
      <c r="K5" s="128"/>
    </row>
    <row r="6" spans="1:11" ht="18" customHeight="1">
      <c r="A6" s="124">
        <v>4</v>
      </c>
      <c r="B6" s="125" t="s">
        <v>78</v>
      </c>
      <c r="C6" s="126" t="s">
        <v>3341</v>
      </c>
      <c r="D6" s="126">
        <v>1</v>
      </c>
      <c r="E6" s="126" t="s">
        <v>1215</v>
      </c>
      <c r="F6" s="182" t="s">
        <v>3343</v>
      </c>
      <c r="G6" s="127" t="s">
        <v>3426</v>
      </c>
      <c r="H6" s="128"/>
      <c r="I6" s="128"/>
      <c r="J6" s="128"/>
      <c r="K6" s="128"/>
    </row>
    <row r="7" spans="1:11" ht="18" customHeight="1">
      <c r="A7" s="124">
        <v>5</v>
      </c>
      <c r="B7" s="125" t="s">
        <v>79</v>
      </c>
      <c r="C7" s="126" t="s">
        <v>3342</v>
      </c>
      <c r="D7" s="126">
        <v>1</v>
      </c>
      <c r="E7" s="126" t="s">
        <v>1215</v>
      </c>
      <c r="F7" s="182" t="s">
        <v>3343</v>
      </c>
      <c r="G7" s="127" t="s">
        <v>3426</v>
      </c>
      <c r="H7" s="128"/>
      <c r="I7" s="128"/>
      <c r="J7" s="128"/>
      <c r="K7" s="128"/>
    </row>
    <row r="8" spans="1:11" ht="18" customHeight="1">
      <c r="A8" s="124">
        <v>6</v>
      </c>
      <c r="B8" s="125" t="s">
        <v>80</v>
      </c>
      <c r="C8" s="126" t="s">
        <v>3340</v>
      </c>
      <c r="D8" s="126">
        <v>0.5</v>
      </c>
      <c r="E8" s="126" t="s">
        <v>1215</v>
      </c>
      <c r="F8" s="182" t="s">
        <v>3343</v>
      </c>
      <c r="G8" s="127" t="s">
        <v>3426</v>
      </c>
      <c r="H8" s="128"/>
      <c r="I8" s="128"/>
      <c r="J8" s="128"/>
      <c r="K8" s="128"/>
    </row>
    <row r="9" spans="1:11" ht="18" customHeight="1">
      <c r="A9" s="124">
        <v>7</v>
      </c>
      <c r="B9" s="125" t="s">
        <v>81</v>
      </c>
      <c r="C9" s="126" t="s">
        <v>3340</v>
      </c>
      <c r="D9" s="126">
        <v>0.5</v>
      </c>
      <c r="E9" s="126" t="s">
        <v>1215</v>
      </c>
      <c r="F9" s="182" t="s">
        <v>3343</v>
      </c>
      <c r="G9" s="127" t="s">
        <v>3426</v>
      </c>
      <c r="H9" s="128"/>
      <c r="I9" s="128"/>
      <c r="J9" s="128"/>
      <c r="K9" s="128"/>
    </row>
    <row r="10" spans="1:11" ht="18" customHeight="1">
      <c r="A10" s="124">
        <v>8</v>
      </c>
      <c r="B10" s="125" t="s">
        <v>82</v>
      </c>
      <c r="C10" s="126" t="s">
        <v>3340</v>
      </c>
      <c r="D10" s="126">
        <v>0.5</v>
      </c>
      <c r="E10" s="126" t="s">
        <v>1215</v>
      </c>
      <c r="F10" s="182" t="s">
        <v>3343</v>
      </c>
      <c r="G10" s="127" t="s">
        <v>3426</v>
      </c>
      <c r="H10" s="128"/>
      <c r="I10" s="128"/>
      <c r="J10" s="128"/>
      <c r="K10" s="128"/>
    </row>
    <row r="11" spans="1:11" ht="18" customHeight="1">
      <c r="A11" s="124">
        <v>9</v>
      </c>
      <c r="B11" s="125" t="s">
        <v>83</v>
      </c>
      <c r="C11" s="126" t="s">
        <v>3340</v>
      </c>
      <c r="D11" s="126">
        <v>0.5</v>
      </c>
      <c r="E11" s="126" t="s">
        <v>1215</v>
      </c>
      <c r="F11" s="182" t="s">
        <v>3343</v>
      </c>
      <c r="G11" s="127" t="s">
        <v>3426</v>
      </c>
      <c r="H11" s="128"/>
      <c r="I11" s="128"/>
      <c r="J11" s="128"/>
      <c r="K11" s="128"/>
    </row>
    <row r="12" spans="1:11" ht="18" customHeight="1">
      <c r="A12" s="124">
        <v>10</v>
      </c>
      <c r="B12" s="125" t="s">
        <v>84</v>
      </c>
      <c r="C12" s="126" t="s">
        <v>3344</v>
      </c>
      <c r="D12" s="126">
        <v>1</v>
      </c>
      <c r="E12" s="126" t="s">
        <v>1215</v>
      </c>
      <c r="F12" s="182" t="s">
        <v>3343</v>
      </c>
      <c r="G12" s="127" t="s">
        <v>3426</v>
      </c>
      <c r="H12" s="128"/>
      <c r="I12" s="128"/>
      <c r="J12" s="128"/>
      <c r="K12" s="128"/>
    </row>
    <row r="13" spans="1:11" ht="18" customHeight="1">
      <c r="A13" s="124">
        <v>11</v>
      </c>
      <c r="B13" s="125" t="s">
        <v>85</v>
      </c>
      <c r="C13" s="126" t="s">
        <v>3345</v>
      </c>
      <c r="D13" s="126">
        <v>1</v>
      </c>
      <c r="E13" s="126" t="s">
        <v>1215</v>
      </c>
      <c r="F13" s="182" t="s">
        <v>3343</v>
      </c>
      <c r="G13" s="127" t="s">
        <v>3426</v>
      </c>
      <c r="H13" s="128"/>
      <c r="I13" s="128"/>
      <c r="J13" s="128"/>
      <c r="K13" s="128"/>
    </row>
    <row r="14" spans="1:11" ht="18" customHeight="1">
      <c r="A14" s="124">
        <v>12</v>
      </c>
      <c r="B14" s="125" t="s">
        <v>86</v>
      </c>
      <c r="C14" s="126" t="s">
        <v>3346</v>
      </c>
      <c r="D14" s="126">
        <v>1</v>
      </c>
      <c r="E14" s="126" t="s">
        <v>1215</v>
      </c>
      <c r="F14" s="182" t="s">
        <v>3343</v>
      </c>
      <c r="G14" s="127" t="s">
        <v>3426</v>
      </c>
      <c r="H14" s="128"/>
      <c r="I14" s="128"/>
      <c r="J14" s="128"/>
      <c r="K14" s="128"/>
    </row>
    <row r="15" spans="1:11" ht="18" customHeight="1">
      <c r="A15" s="124">
        <v>13</v>
      </c>
      <c r="B15" s="125" t="s">
        <v>87</v>
      </c>
      <c r="C15" s="126" t="s">
        <v>3347</v>
      </c>
      <c r="D15" s="126">
        <v>1</v>
      </c>
      <c r="E15" s="126" t="s">
        <v>1215</v>
      </c>
      <c r="F15" s="182" t="s">
        <v>3343</v>
      </c>
      <c r="G15" s="127" t="s">
        <v>3426</v>
      </c>
      <c r="H15" s="128"/>
      <c r="I15" s="128"/>
      <c r="J15" s="128"/>
      <c r="K15" s="128"/>
    </row>
    <row r="16" spans="1:11" ht="18" customHeight="1">
      <c r="A16" s="124">
        <v>14</v>
      </c>
      <c r="B16" s="125" t="s">
        <v>88</v>
      </c>
      <c r="C16" s="126" t="s">
        <v>3348</v>
      </c>
      <c r="D16" s="126">
        <v>1</v>
      </c>
      <c r="E16" s="126" t="s">
        <v>1215</v>
      </c>
      <c r="F16" s="182" t="s">
        <v>3343</v>
      </c>
      <c r="G16" s="127" t="s">
        <v>3426</v>
      </c>
      <c r="H16" s="128"/>
      <c r="I16" s="128"/>
      <c r="J16" s="128"/>
      <c r="K16" s="128"/>
    </row>
    <row r="17" spans="1:11" ht="18" customHeight="1">
      <c r="A17" s="124">
        <v>15</v>
      </c>
      <c r="B17" s="125" t="s">
        <v>89</v>
      </c>
      <c r="C17" s="126" t="s">
        <v>3349</v>
      </c>
      <c r="D17" s="126">
        <v>1</v>
      </c>
      <c r="E17" s="126" t="s">
        <v>1215</v>
      </c>
      <c r="F17" s="182" t="s">
        <v>3343</v>
      </c>
      <c r="G17" s="127" t="s">
        <v>3426</v>
      </c>
      <c r="H17" s="128"/>
      <c r="I17" s="128"/>
      <c r="J17" s="128"/>
      <c r="K17" s="128"/>
    </row>
    <row r="18" spans="1:11" ht="18" customHeight="1">
      <c r="A18" s="124">
        <v>16</v>
      </c>
      <c r="B18" s="125" t="s">
        <v>90</v>
      </c>
      <c r="C18" s="126" t="s">
        <v>3350</v>
      </c>
      <c r="D18" s="126">
        <v>1</v>
      </c>
      <c r="E18" s="126" t="s">
        <v>1215</v>
      </c>
      <c r="F18" s="182" t="s">
        <v>3343</v>
      </c>
      <c r="G18" s="127" t="s">
        <v>3426</v>
      </c>
      <c r="H18" s="128"/>
      <c r="I18" s="128"/>
      <c r="J18" s="128"/>
      <c r="K18" s="128"/>
    </row>
    <row r="19" spans="1:11" ht="18" customHeight="1">
      <c r="A19" s="124">
        <v>17</v>
      </c>
      <c r="B19" s="125" t="s">
        <v>91</v>
      </c>
      <c r="C19" s="126" t="s">
        <v>3351</v>
      </c>
      <c r="D19" s="126">
        <v>1</v>
      </c>
      <c r="E19" s="126" t="s">
        <v>1215</v>
      </c>
      <c r="F19" s="182" t="s">
        <v>3343</v>
      </c>
      <c r="G19" s="127" t="s">
        <v>3426</v>
      </c>
      <c r="H19" s="128"/>
      <c r="I19" s="128"/>
      <c r="J19" s="128"/>
      <c r="K19" s="128"/>
    </row>
    <row r="20" spans="1:11" ht="18" customHeight="1">
      <c r="A20" s="124">
        <v>18</v>
      </c>
      <c r="B20" s="125" t="s">
        <v>92</v>
      </c>
      <c r="C20" s="126" t="s">
        <v>3352</v>
      </c>
      <c r="D20" s="126">
        <v>1</v>
      </c>
      <c r="E20" s="126" t="s">
        <v>1215</v>
      </c>
      <c r="F20" s="182" t="s">
        <v>3343</v>
      </c>
      <c r="G20" s="127" t="s">
        <v>3426</v>
      </c>
      <c r="H20" s="128"/>
      <c r="I20" s="128"/>
      <c r="J20" s="128"/>
      <c r="K20" s="128"/>
    </row>
    <row r="21" spans="1:11" ht="18" customHeight="1">
      <c r="A21" s="124">
        <v>19</v>
      </c>
      <c r="B21" s="125" t="s">
        <v>93</v>
      </c>
      <c r="C21" s="126" t="s">
        <v>3353</v>
      </c>
      <c r="D21" s="126">
        <v>1</v>
      </c>
      <c r="E21" s="126" t="s">
        <v>1215</v>
      </c>
      <c r="F21" s="182" t="s">
        <v>3343</v>
      </c>
      <c r="G21" s="127" t="s">
        <v>3426</v>
      </c>
      <c r="H21" s="128"/>
      <c r="I21" s="128"/>
      <c r="J21" s="128"/>
      <c r="K21" s="128"/>
    </row>
    <row r="22" spans="1:11" ht="18" customHeight="1">
      <c r="A22" s="124">
        <v>20</v>
      </c>
      <c r="B22" s="125" t="s">
        <v>94</v>
      </c>
      <c r="C22" s="126" t="s">
        <v>3354</v>
      </c>
      <c r="D22" s="126">
        <v>1</v>
      </c>
      <c r="E22" s="126" t="s">
        <v>1215</v>
      </c>
      <c r="F22" s="182" t="s">
        <v>3343</v>
      </c>
      <c r="G22" s="127" t="s">
        <v>3426</v>
      </c>
      <c r="H22" s="128"/>
      <c r="I22" s="128"/>
      <c r="J22" s="128"/>
      <c r="K22" s="128"/>
    </row>
    <row r="23" spans="1:11" ht="18" customHeight="1">
      <c r="A23" s="124">
        <v>21</v>
      </c>
      <c r="B23" s="125" t="s">
        <v>95</v>
      </c>
      <c r="C23" s="126" t="s">
        <v>3355</v>
      </c>
      <c r="D23" s="126">
        <v>1</v>
      </c>
      <c r="E23" s="126" t="s">
        <v>1215</v>
      </c>
      <c r="F23" s="182" t="s">
        <v>3343</v>
      </c>
      <c r="G23" s="127" t="s">
        <v>3426</v>
      </c>
      <c r="H23" s="128"/>
      <c r="I23" s="128"/>
      <c r="J23" s="128"/>
      <c r="K23" s="128"/>
    </row>
    <row r="24" spans="1:11" ht="18" customHeight="1">
      <c r="A24" s="124">
        <v>22</v>
      </c>
      <c r="B24" s="125" t="s">
        <v>96</v>
      </c>
      <c r="C24" s="126" t="s">
        <v>3356</v>
      </c>
      <c r="D24" s="126">
        <v>1</v>
      </c>
      <c r="E24" s="126" t="s">
        <v>1215</v>
      </c>
      <c r="F24" s="182" t="s">
        <v>3343</v>
      </c>
      <c r="G24" s="127" t="s">
        <v>3426</v>
      </c>
      <c r="H24" s="128"/>
      <c r="I24" s="128"/>
      <c r="J24" s="128"/>
      <c r="K24" s="128"/>
    </row>
    <row r="25" spans="1:11" ht="18" customHeight="1">
      <c r="A25" s="124">
        <v>23</v>
      </c>
      <c r="B25" s="125" t="s">
        <v>710</v>
      </c>
      <c r="C25" s="126" t="s">
        <v>3357</v>
      </c>
      <c r="D25" s="126">
        <v>1</v>
      </c>
      <c r="E25" s="126" t="s">
        <v>1215</v>
      </c>
      <c r="F25" s="182" t="s">
        <v>3343</v>
      </c>
      <c r="G25" s="127" t="s">
        <v>3426</v>
      </c>
      <c r="H25" s="128"/>
      <c r="I25" s="128"/>
      <c r="J25" s="128"/>
      <c r="K25" s="128"/>
    </row>
    <row r="26" spans="1:11" ht="18" customHeight="1">
      <c r="A26" s="124">
        <v>24</v>
      </c>
      <c r="B26" s="125" t="s">
        <v>97</v>
      </c>
      <c r="C26" s="126" t="s">
        <v>3340</v>
      </c>
      <c r="D26" s="126">
        <v>4</v>
      </c>
      <c r="E26" s="126" t="s">
        <v>1216</v>
      </c>
      <c r="F26" s="125" t="s">
        <v>1286</v>
      </c>
      <c r="G26" s="127" t="s">
        <v>3426</v>
      </c>
      <c r="H26" s="128"/>
      <c r="I26" s="128"/>
      <c r="J26" s="128"/>
      <c r="K26" s="128"/>
    </row>
    <row r="27" spans="1:11" ht="18" customHeight="1">
      <c r="A27" s="124">
        <v>25</v>
      </c>
      <c r="B27" s="125" t="s">
        <v>98</v>
      </c>
      <c r="C27" s="126" t="s">
        <v>3340</v>
      </c>
      <c r="D27" s="126">
        <v>4</v>
      </c>
      <c r="E27" s="126" t="s">
        <v>1216</v>
      </c>
      <c r="F27" s="125" t="s">
        <v>1286</v>
      </c>
      <c r="G27" s="127" t="s">
        <v>3426</v>
      </c>
      <c r="H27" s="128"/>
      <c r="I27" s="128"/>
      <c r="J27" s="128"/>
      <c r="K27" s="128"/>
    </row>
    <row r="28" spans="1:11" ht="18" customHeight="1">
      <c r="A28" s="124">
        <v>26</v>
      </c>
      <c r="B28" s="125" t="s">
        <v>99</v>
      </c>
      <c r="C28" s="126" t="s">
        <v>3340</v>
      </c>
      <c r="D28" s="126">
        <v>3</v>
      </c>
      <c r="E28" s="126" t="s">
        <v>1216</v>
      </c>
      <c r="F28" s="125" t="s">
        <v>1286</v>
      </c>
      <c r="G28" s="127" t="s">
        <v>3426</v>
      </c>
      <c r="H28" s="128"/>
      <c r="I28" s="128"/>
      <c r="J28" s="128"/>
      <c r="K28" s="128"/>
    </row>
    <row r="29" spans="1:11" ht="18" customHeight="1">
      <c r="A29" s="124">
        <v>27</v>
      </c>
      <c r="B29" s="125" t="s">
        <v>100</v>
      </c>
      <c r="C29" s="126" t="s">
        <v>3340</v>
      </c>
      <c r="D29" s="126">
        <v>2</v>
      </c>
      <c r="E29" s="126" t="s">
        <v>1216</v>
      </c>
      <c r="F29" s="125" t="s">
        <v>1286</v>
      </c>
      <c r="G29" s="127" t="s">
        <v>3426</v>
      </c>
      <c r="H29" s="128"/>
      <c r="I29" s="128"/>
      <c r="J29" s="128"/>
      <c r="K29" s="128"/>
    </row>
    <row r="30" spans="1:11" ht="18" customHeight="1">
      <c r="A30" s="124">
        <v>28</v>
      </c>
      <c r="B30" s="125" t="s">
        <v>101</v>
      </c>
      <c r="C30" s="126" t="s">
        <v>3340</v>
      </c>
      <c r="D30" s="126">
        <v>2</v>
      </c>
      <c r="E30" s="126" t="s">
        <v>1216</v>
      </c>
      <c r="F30" s="125" t="s">
        <v>1286</v>
      </c>
      <c r="G30" s="127" t="s">
        <v>3426</v>
      </c>
      <c r="H30" s="128"/>
      <c r="I30" s="128"/>
      <c r="J30" s="128"/>
      <c r="K30" s="128"/>
    </row>
    <row r="31" spans="1:11" ht="18" customHeight="1">
      <c r="A31" s="124">
        <v>29</v>
      </c>
      <c r="B31" s="125" t="s">
        <v>102</v>
      </c>
      <c r="C31" s="126" t="s">
        <v>3340</v>
      </c>
      <c r="D31" s="126">
        <v>2.5</v>
      </c>
      <c r="E31" s="126" t="s">
        <v>1216</v>
      </c>
      <c r="F31" s="125" t="s">
        <v>1286</v>
      </c>
      <c r="G31" s="127" t="s">
        <v>3426</v>
      </c>
      <c r="H31" s="128"/>
      <c r="I31" s="128"/>
      <c r="J31" s="128"/>
      <c r="K31" s="128"/>
    </row>
    <row r="32" spans="1:11" ht="18" customHeight="1">
      <c r="A32" s="124">
        <v>30</v>
      </c>
      <c r="B32" s="125" t="s">
        <v>103</v>
      </c>
      <c r="C32" s="126" t="s">
        <v>3340</v>
      </c>
      <c r="D32" s="126">
        <v>2.5</v>
      </c>
      <c r="E32" s="126" t="s">
        <v>1216</v>
      </c>
      <c r="F32" s="125" t="s">
        <v>1286</v>
      </c>
      <c r="G32" s="127" t="s">
        <v>3426</v>
      </c>
      <c r="H32" s="128"/>
      <c r="I32" s="128"/>
      <c r="J32" s="128"/>
      <c r="K32" s="128"/>
    </row>
    <row r="33" spans="1:11" ht="18" customHeight="1">
      <c r="A33" s="124">
        <v>31</v>
      </c>
      <c r="B33" s="125" t="s">
        <v>104</v>
      </c>
      <c r="C33" s="126" t="s">
        <v>3358</v>
      </c>
      <c r="D33" s="126">
        <v>3</v>
      </c>
      <c r="E33" s="126" t="s">
        <v>1216</v>
      </c>
      <c r="F33" s="125" t="s">
        <v>1286</v>
      </c>
      <c r="G33" s="127" t="s">
        <v>3426</v>
      </c>
      <c r="H33" s="128"/>
      <c r="I33" s="128"/>
      <c r="J33" s="128"/>
      <c r="K33" s="128"/>
    </row>
    <row r="34" spans="1:11" ht="18" customHeight="1">
      <c r="A34" s="124">
        <v>32</v>
      </c>
      <c r="B34" s="125" t="s">
        <v>105</v>
      </c>
      <c r="C34" s="126" t="s">
        <v>3359</v>
      </c>
      <c r="D34" s="126">
        <v>3</v>
      </c>
      <c r="E34" s="126" t="s">
        <v>1216</v>
      </c>
      <c r="F34" s="125" t="s">
        <v>1286</v>
      </c>
      <c r="G34" s="127" t="s">
        <v>3426</v>
      </c>
      <c r="H34" s="128"/>
      <c r="I34" s="128"/>
      <c r="J34" s="128"/>
      <c r="K34" s="128"/>
    </row>
    <row r="35" spans="1:11" ht="18" customHeight="1">
      <c r="A35" s="124">
        <v>33</v>
      </c>
      <c r="B35" s="125" t="s">
        <v>106</v>
      </c>
      <c r="C35" s="126" t="s">
        <v>3360</v>
      </c>
      <c r="D35" s="126">
        <v>3</v>
      </c>
      <c r="E35" s="126" t="s">
        <v>1216</v>
      </c>
      <c r="F35" s="125" t="s">
        <v>1286</v>
      </c>
      <c r="G35" s="127" t="s">
        <v>3426</v>
      </c>
      <c r="H35" s="128"/>
      <c r="I35" s="128"/>
      <c r="J35" s="128"/>
      <c r="K35" s="128"/>
    </row>
    <row r="36" spans="1:11" ht="18" customHeight="1">
      <c r="A36" s="124">
        <v>34</v>
      </c>
      <c r="B36" s="125" t="s">
        <v>107</v>
      </c>
      <c r="C36" s="126" t="s">
        <v>3341</v>
      </c>
      <c r="D36" s="126">
        <v>4</v>
      </c>
      <c r="E36" s="126" t="s">
        <v>1031</v>
      </c>
      <c r="F36" s="125" t="s">
        <v>1286</v>
      </c>
      <c r="G36" s="127" t="s">
        <v>3426</v>
      </c>
      <c r="H36" s="128"/>
      <c r="I36" s="128"/>
      <c r="J36" s="128"/>
      <c r="K36" s="128"/>
    </row>
    <row r="37" spans="1:11" ht="18" customHeight="1">
      <c r="A37" s="124">
        <v>35</v>
      </c>
      <c r="B37" s="125" t="s">
        <v>108</v>
      </c>
      <c r="C37" s="126" t="s">
        <v>3342</v>
      </c>
      <c r="D37" s="126">
        <v>4</v>
      </c>
      <c r="E37" s="126" t="s">
        <v>1031</v>
      </c>
      <c r="F37" s="125" t="s">
        <v>1286</v>
      </c>
      <c r="G37" s="127" t="s">
        <v>3426</v>
      </c>
      <c r="H37" s="128"/>
      <c r="I37" s="128"/>
      <c r="J37" s="128"/>
      <c r="K37" s="128"/>
    </row>
    <row r="38" spans="1:11" ht="18" customHeight="1">
      <c r="A38" s="124">
        <v>36</v>
      </c>
      <c r="B38" s="125" t="s">
        <v>1316</v>
      </c>
      <c r="C38" s="126" t="s">
        <v>3340</v>
      </c>
      <c r="D38" s="126">
        <v>4</v>
      </c>
      <c r="E38" s="126" t="s">
        <v>1031</v>
      </c>
      <c r="F38" s="125" t="s">
        <v>1286</v>
      </c>
      <c r="G38" s="127" t="s">
        <v>3426</v>
      </c>
      <c r="H38" s="128"/>
      <c r="I38" s="128"/>
      <c r="J38" s="128"/>
      <c r="K38" s="128"/>
    </row>
    <row r="39" spans="1:11" ht="18" customHeight="1">
      <c r="A39" s="124">
        <v>38</v>
      </c>
      <c r="B39" s="125" t="s">
        <v>1317</v>
      </c>
      <c r="C39" s="126" t="s">
        <v>3340</v>
      </c>
      <c r="D39" s="126">
        <v>4</v>
      </c>
      <c r="E39" s="126" t="s">
        <v>1031</v>
      </c>
      <c r="F39" s="125" t="s">
        <v>1286</v>
      </c>
      <c r="G39" s="127" t="s">
        <v>3426</v>
      </c>
      <c r="H39" s="128"/>
      <c r="I39" s="128"/>
      <c r="J39" s="128"/>
      <c r="K39" s="128"/>
    </row>
    <row r="40" spans="1:11" ht="18" customHeight="1">
      <c r="A40" s="124">
        <v>40</v>
      </c>
      <c r="B40" s="125" t="s">
        <v>113</v>
      </c>
      <c r="C40" s="126" t="s">
        <v>3361</v>
      </c>
      <c r="D40" s="126">
        <v>1</v>
      </c>
      <c r="E40" s="126" t="s">
        <v>1216</v>
      </c>
      <c r="F40" s="125" t="s">
        <v>1286</v>
      </c>
      <c r="G40" s="127" t="s">
        <v>3426</v>
      </c>
      <c r="H40" s="128"/>
      <c r="I40" s="128"/>
      <c r="J40" s="128"/>
      <c r="K40" s="128"/>
    </row>
    <row r="41" spans="1:11" ht="18" customHeight="1">
      <c r="A41" s="124">
        <v>41</v>
      </c>
      <c r="B41" s="125" t="s">
        <v>711</v>
      </c>
      <c r="C41" s="126" t="s">
        <v>3362</v>
      </c>
      <c r="D41" s="126">
        <v>1</v>
      </c>
      <c r="E41" s="126" t="s">
        <v>1216</v>
      </c>
      <c r="F41" s="125" t="s">
        <v>1286</v>
      </c>
      <c r="G41" s="127" t="s">
        <v>3426</v>
      </c>
      <c r="H41" s="128"/>
      <c r="I41" s="128"/>
      <c r="J41" s="128"/>
      <c r="K41" s="128"/>
    </row>
    <row r="42" spans="1:11" ht="18" customHeight="1">
      <c r="A42" s="124">
        <v>42</v>
      </c>
      <c r="B42" s="125" t="s">
        <v>116</v>
      </c>
      <c r="C42" s="126" t="s">
        <v>3363</v>
      </c>
      <c r="D42" s="126">
        <v>1</v>
      </c>
      <c r="E42" s="126" t="s">
        <v>1216</v>
      </c>
      <c r="F42" s="125" t="s">
        <v>1286</v>
      </c>
      <c r="G42" s="127" t="s">
        <v>3426</v>
      </c>
      <c r="H42" s="128"/>
      <c r="I42" s="128"/>
      <c r="J42" s="128"/>
      <c r="K42" s="128"/>
    </row>
    <row r="43" spans="1:11" ht="18" customHeight="1">
      <c r="A43" s="124">
        <v>43</v>
      </c>
      <c r="B43" s="125" t="s">
        <v>117</v>
      </c>
      <c r="C43" s="126" t="s">
        <v>3364</v>
      </c>
      <c r="D43" s="126">
        <v>1</v>
      </c>
      <c r="E43" s="126" t="s">
        <v>1216</v>
      </c>
      <c r="F43" s="125" t="s">
        <v>1286</v>
      </c>
      <c r="G43" s="127" t="s">
        <v>3426</v>
      </c>
      <c r="H43" s="128"/>
      <c r="I43" s="128"/>
      <c r="J43" s="128"/>
      <c r="K43" s="128"/>
    </row>
    <row r="44" spans="1:11" ht="18" customHeight="1">
      <c r="A44" s="124">
        <v>44</v>
      </c>
      <c r="B44" s="125" t="s">
        <v>118</v>
      </c>
      <c r="C44" s="126" t="s">
        <v>3365</v>
      </c>
      <c r="D44" s="126">
        <v>1</v>
      </c>
      <c r="E44" s="126" t="s">
        <v>1216</v>
      </c>
      <c r="F44" s="125" t="s">
        <v>1286</v>
      </c>
      <c r="G44" s="127" t="s">
        <v>3426</v>
      </c>
      <c r="H44" s="128"/>
      <c r="I44" s="128"/>
      <c r="J44" s="128"/>
      <c r="K44" s="128"/>
    </row>
    <row r="45" spans="1:11" ht="18" customHeight="1">
      <c r="A45" s="124">
        <v>45</v>
      </c>
      <c r="B45" s="125" t="s">
        <v>119</v>
      </c>
      <c r="C45" s="126" t="s">
        <v>3366</v>
      </c>
      <c r="D45" s="126">
        <v>1</v>
      </c>
      <c r="E45" s="126" t="s">
        <v>1216</v>
      </c>
      <c r="F45" s="125" t="s">
        <v>1286</v>
      </c>
      <c r="G45" s="127" t="s">
        <v>3426</v>
      </c>
      <c r="H45" s="128"/>
      <c r="I45" s="128"/>
      <c r="J45" s="128"/>
      <c r="K45" s="128"/>
    </row>
    <row r="46" spans="1:11" ht="18" customHeight="1">
      <c r="A46" s="124">
        <v>46</v>
      </c>
      <c r="B46" s="125" t="s">
        <v>120</v>
      </c>
      <c r="C46" s="126" t="s">
        <v>3367</v>
      </c>
      <c r="D46" s="126">
        <v>1</v>
      </c>
      <c r="E46" s="126" t="s">
        <v>1216</v>
      </c>
      <c r="F46" s="125" t="s">
        <v>1286</v>
      </c>
      <c r="G46" s="127" t="s">
        <v>3426</v>
      </c>
      <c r="H46" s="128"/>
      <c r="I46" s="128"/>
      <c r="J46" s="128"/>
      <c r="K46" s="128"/>
    </row>
    <row r="47" spans="1:11" ht="18" customHeight="1">
      <c r="A47" s="124">
        <v>47</v>
      </c>
      <c r="B47" s="125" t="s">
        <v>121</v>
      </c>
      <c r="C47" s="126" t="s">
        <v>3368</v>
      </c>
      <c r="D47" s="126">
        <v>1</v>
      </c>
      <c r="E47" s="126" t="s">
        <v>1216</v>
      </c>
      <c r="F47" s="125" t="s">
        <v>1286</v>
      </c>
      <c r="G47" s="127" t="s">
        <v>3426</v>
      </c>
      <c r="H47" s="128"/>
      <c r="I47" s="128"/>
      <c r="J47" s="128"/>
      <c r="K47" s="128"/>
    </row>
    <row r="48" spans="1:11" ht="18" customHeight="1">
      <c r="A48" s="124">
        <v>48</v>
      </c>
      <c r="B48" s="125" t="s">
        <v>712</v>
      </c>
      <c r="C48" s="126" t="s">
        <v>3369</v>
      </c>
      <c r="D48" s="126">
        <v>1</v>
      </c>
      <c r="E48" s="126" t="s">
        <v>1216</v>
      </c>
      <c r="F48" s="125" t="s">
        <v>1286</v>
      </c>
      <c r="G48" s="127" t="s">
        <v>3426</v>
      </c>
      <c r="H48" s="128"/>
      <c r="I48" s="128"/>
      <c r="J48" s="128"/>
      <c r="K48" s="128"/>
    </row>
    <row r="49" spans="1:11" ht="18" customHeight="1">
      <c r="A49" s="124">
        <v>49</v>
      </c>
      <c r="B49" s="125" t="s">
        <v>122</v>
      </c>
      <c r="C49" s="126" t="s">
        <v>3340</v>
      </c>
      <c r="D49" s="126">
        <v>0.5</v>
      </c>
      <c r="E49" s="126" t="s">
        <v>1216</v>
      </c>
      <c r="F49" s="125" t="s">
        <v>1286</v>
      </c>
      <c r="G49" s="127" t="s">
        <v>3426</v>
      </c>
      <c r="H49" s="128"/>
      <c r="I49" s="128"/>
      <c r="J49" s="128"/>
      <c r="K49" s="128"/>
    </row>
    <row r="50" spans="1:11" ht="18" customHeight="1">
      <c r="A50" s="124">
        <v>50</v>
      </c>
      <c r="B50" s="125" t="s">
        <v>713</v>
      </c>
      <c r="C50" s="126" t="s">
        <v>3340</v>
      </c>
      <c r="D50" s="126">
        <v>0.5</v>
      </c>
      <c r="E50" s="126" t="s">
        <v>1216</v>
      </c>
      <c r="F50" s="125" t="s">
        <v>1286</v>
      </c>
      <c r="G50" s="127" t="s">
        <v>3426</v>
      </c>
      <c r="H50" s="128"/>
      <c r="I50" s="128"/>
      <c r="J50" s="128"/>
      <c r="K50" s="128"/>
    </row>
    <row r="51" spans="1:11" ht="18" customHeight="1">
      <c r="A51" s="124">
        <v>51</v>
      </c>
      <c r="B51" s="125" t="s">
        <v>125</v>
      </c>
      <c r="C51" s="126" t="s">
        <v>3340</v>
      </c>
      <c r="D51" s="126">
        <v>0.5</v>
      </c>
      <c r="E51" s="126" t="s">
        <v>1216</v>
      </c>
      <c r="F51" s="125" t="s">
        <v>1286</v>
      </c>
      <c r="G51" s="127" t="s">
        <v>3426</v>
      </c>
      <c r="H51" s="128"/>
      <c r="I51" s="128"/>
      <c r="J51" s="128"/>
      <c r="K51" s="128"/>
    </row>
    <row r="52" spans="1:11" ht="18" customHeight="1">
      <c r="A52" s="124">
        <v>52</v>
      </c>
      <c r="B52" s="125" t="s">
        <v>126</v>
      </c>
      <c r="C52" s="126" t="s">
        <v>3340</v>
      </c>
      <c r="D52" s="126">
        <v>0.5</v>
      </c>
      <c r="E52" s="126" t="s">
        <v>1216</v>
      </c>
      <c r="F52" s="125" t="s">
        <v>1286</v>
      </c>
      <c r="G52" s="127" t="s">
        <v>3426</v>
      </c>
      <c r="H52" s="128"/>
      <c r="I52" s="128"/>
      <c r="J52" s="128"/>
      <c r="K52" s="128"/>
    </row>
    <row r="53" spans="1:11" ht="18" customHeight="1">
      <c r="A53" s="124">
        <v>53</v>
      </c>
      <c r="B53" s="125" t="s">
        <v>127</v>
      </c>
      <c r="C53" s="126" t="s">
        <v>3358</v>
      </c>
      <c r="D53" s="126">
        <v>2</v>
      </c>
      <c r="E53" s="126" t="s">
        <v>1216</v>
      </c>
      <c r="F53" s="125" t="s">
        <v>1286</v>
      </c>
      <c r="G53" s="127" t="s">
        <v>3426</v>
      </c>
      <c r="H53" s="128"/>
      <c r="I53" s="128"/>
      <c r="J53" s="128"/>
      <c r="K53" s="128"/>
    </row>
    <row r="54" spans="1:11" ht="18" customHeight="1">
      <c r="A54" s="124">
        <v>54</v>
      </c>
      <c r="B54" s="125" t="s">
        <v>128</v>
      </c>
      <c r="C54" s="126" t="s">
        <v>3359</v>
      </c>
      <c r="D54" s="126">
        <v>2</v>
      </c>
      <c r="E54" s="126" t="s">
        <v>1216</v>
      </c>
      <c r="F54" s="125" t="s">
        <v>1286</v>
      </c>
      <c r="G54" s="127" t="s">
        <v>3426</v>
      </c>
      <c r="H54" s="128"/>
      <c r="I54" s="128"/>
      <c r="J54" s="128"/>
      <c r="K54" s="128"/>
    </row>
    <row r="55" spans="1:11" ht="18" customHeight="1">
      <c r="A55" s="124">
        <v>55</v>
      </c>
      <c r="B55" s="125" t="s">
        <v>129</v>
      </c>
      <c r="C55" s="126" t="s">
        <v>3360</v>
      </c>
      <c r="D55" s="126">
        <v>2</v>
      </c>
      <c r="E55" s="126" t="s">
        <v>1216</v>
      </c>
      <c r="F55" s="125" t="s">
        <v>1286</v>
      </c>
      <c r="G55" s="127" t="s">
        <v>3426</v>
      </c>
      <c r="H55" s="128"/>
      <c r="I55" s="128"/>
      <c r="J55" s="128"/>
      <c r="K55" s="128"/>
    </row>
    <row r="56" spans="1:11" ht="18" customHeight="1">
      <c r="A56" s="124">
        <v>56</v>
      </c>
      <c r="B56" s="125" t="s">
        <v>130</v>
      </c>
      <c r="C56" s="126" t="s">
        <v>3344</v>
      </c>
      <c r="D56" s="126">
        <v>2</v>
      </c>
      <c r="E56" s="126" t="s">
        <v>1216</v>
      </c>
      <c r="F56" s="125" t="s">
        <v>1286</v>
      </c>
      <c r="G56" s="127" t="s">
        <v>3426</v>
      </c>
      <c r="H56" s="128"/>
      <c r="I56" s="128"/>
      <c r="J56" s="128"/>
      <c r="K56" s="128"/>
    </row>
    <row r="57" spans="1:11" ht="18" customHeight="1">
      <c r="A57" s="124">
        <v>57</v>
      </c>
      <c r="B57" s="125" t="s">
        <v>131</v>
      </c>
      <c r="C57" s="126" t="s">
        <v>3345</v>
      </c>
      <c r="D57" s="126">
        <v>2</v>
      </c>
      <c r="E57" s="126" t="s">
        <v>1216</v>
      </c>
      <c r="F57" s="125" t="s">
        <v>1286</v>
      </c>
      <c r="G57" s="127" t="s">
        <v>3426</v>
      </c>
      <c r="H57" s="128"/>
      <c r="I57" s="128"/>
      <c r="J57" s="128"/>
      <c r="K57" s="128"/>
    </row>
    <row r="58" spans="1:11" ht="18" customHeight="1">
      <c r="A58" s="124">
        <v>58</v>
      </c>
      <c r="B58" s="125" t="s">
        <v>132</v>
      </c>
      <c r="C58" s="126" t="s">
        <v>3346</v>
      </c>
      <c r="D58" s="126">
        <v>2</v>
      </c>
      <c r="E58" s="126" t="s">
        <v>1216</v>
      </c>
      <c r="F58" s="125" t="s">
        <v>1286</v>
      </c>
      <c r="G58" s="127" t="s">
        <v>3426</v>
      </c>
      <c r="H58" s="128"/>
      <c r="I58" s="128"/>
      <c r="J58" s="128"/>
      <c r="K58" s="128"/>
    </row>
    <row r="59" spans="1:11" ht="18" customHeight="1">
      <c r="A59" s="124">
        <v>59</v>
      </c>
      <c r="B59" s="125" t="s">
        <v>133</v>
      </c>
      <c r="C59" s="126" t="s">
        <v>3347</v>
      </c>
      <c r="D59" s="126">
        <v>2</v>
      </c>
      <c r="E59" s="126" t="s">
        <v>1216</v>
      </c>
      <c r="F59" s="125" t="s">
        <v>1286</v>
      </c>
      <c r="G59" s="127" t="s">
        <v>3426</v>
      </c>
      <c r="H59" s="128"/>
      <c r="I59" s="128"/>
      <c r="J59" s="128"/>
      <c r="K59" s="128"/>
    </row>
    <row r="60" spans="1:11" ht="18" customHeight="1">
      <c r="A60" s="124">
        <v>60</v>
      </c>
      <c r="B60" s="125" t="s">
        <v>134</v>
      </c>
      <c r="C60" s="126" t="s">
        <v>3348</v>
      </c>
      <c r="D60" s="126">
        <v>2</v>
      </c>
      <c r="E60" s="126" t="s">
        <v>1216</v>
      </c>
      <c r="F60" s="125" t="s">
        <v>1286</v>
      </c>
      <c r="G60" s="127" t="s">
        <v>3426</v>
      </c>
      <c r="H60" s="128"/>
      <c r="I60" s="128"/>
      <c r="J60" s="128"/>
      <c r="K60" s="128"/>
    </row>
    <row r="61" spans="1:11" ht="18" customHeight="1">
      <c r="A61" s="124">
        <v>61</v>
      </c>
      <c r="B61" s="125" t="s">
        <v>135</v>
      </c>
      <c r="C61" s="126" t="s">
        <v>3349</v>
      </c>
      <c r="D61" s="126">
        <v>2</v>
      </c>
      <c r="E61" s="126" t="s">
        <v>1216</v>
      </c>
      <c r="F61" s="125" t="s">
        <v>1286</v>
      </c>
      <c r="G61" s="127" t="s">
        <v>3426</v>
      </c>
      <c r="H61" s="128"/>
      <c r="I61" s="128"/>
      <c r="J61" s="128"/>
      <c r="K61" s="128"/>
    </row>
    <row r="62" spans="1:11" ht="18" customHeight="1">
      <c r="A62" s="124">
        <v>62</v>
      </c>
      <c r="B62" s="125" t="s">
        <v>136</v>
      </c>
      <c r="C62" s="126" t="s">
        <v>3350</v>
      </c>
      <c r="D62" s="126">
        <v>2</v>
      </c>
      <c r="E62" s="126" t="s">
        <v>1216</v>
      </c>
      <c r="F62" s="125" t="s">
        <v>1286</v>
      </c>
      <c r="G62" s="127" t="s">
        <v>3426</v>
      </c>
      <c r="H62" s="128"/>
      <c r="I62" s="128"/>
      <c r="J62" s="128"/>
      <c r="K62" s="128"/>
    </row>
    <row r="63" spans="1:11" ht="18" customHeight="1">
      <c r="A63" s="124">
        <v>63</v>
      </c>
      <c r="B63" s="125" t="s">
        <v>137</v>
      </c>
      <c r="C63" s="126" t="s">
        <v>3351</v>
      </c>
      <c r="D63" s="126">
        <v>2</v>
      </c>
      <c r="E63" s="126" t="s">
        <v>1216</v>
      </c>
      <c r="F63" s="125" t="s">
        <v>1286</v>
      </c>
      <c r="G63" s="127" t="s">
        <v>3426</v>
      </c>
      <c r="H63" s="128"/>
      <c r="I63" s="128"/>
      <c r="J63" s="128"/>
      <c r="K63" s="128"/>
    </row>
    <row r="64" spans="1:11" ht="18" customHeight="1">
      <c r="A64" s="124">
        <v>64</v>
      </c>
      <c r="B64" s="125" t="s">
        <v>140</v>
      </c>
      <c r="C64" s="126" t="s">
        <v>3370</v>
      </c>
      <c r="D64" s="126">
        <v>0.5</v>
      </c>
      <c r="E64" s="126" t="s">
        <v>1216</v>
      </c>
      <c r="F64" s="125" t="s">
        <v>1286</v>
      </c>
      <c r="G64" s="127" t="s">
        <v>3426</v>
      </c>
      <c r="H64" s="128"/>
      <c r="I64" s="128"/>
      <c r="J64" s="128"/>
      <c r="K64" s="128"/>
    </row>
    <row r="65" spans="1:11" ht="18" customHeight="1">
      <c r="A65" s="124">
        <v>65</v>
      </c>
      <c r="B65" s="125" t="s">
        <v>141</v>
      </c>
      <c r="C65" s="126" t="s">
        <v>3371</v>
      </c>
      <c r="D65" s="126">
        <v>0.5</v>
      </c>
      <c r="E65" s="126" t="s">
        <v>1216</v>
      </c>
      <c r="F65" s="125" t="s">
        <v>1286</v>
      </c>
      <c r="G65" s="127" t="s">
        <v>3426</v>
      </c>
      <c r="H65" s="128"/>
      <c r="I65" s="128"/>
      <c r="J65" s="128"/>
      <c r="K65" s="128"/>
    </row>
    <row r="66" spans="1:11" ht="18" customHeight="1">
      <c r="A66" s="124">
        <v>66</v>
      </c>
      <c r="B66" s="125" t="s">
        <v>142</v>
      </c>
      <c r="C66" s="126" t="s">
        <v>3372</v>
      </c>
      <c r="D66" s="126">
        <v>0.5</v>
      </c>
      <c r="E66" s="126" t="s">
        <v>1216</v>
      </c>
      <c r="F66" s="125" t="s">
        <v>1286</v>
      </c>
      <c r="G66" s="127" t="s">
        <v>3426</v>
      </c>
      <c r="H66" s="128"/>
      <c r="I66" s="128"/>
      <c r="J66" s="128"/>
      <c r="K66" s="128"/>
    </row>
    <row r="67" spans="1:11" ht="18" customHeight="1">
      <c r="A67" s="124">
        <v>67</v>
      </c>
      <c r="B67" s="125" t="s">
        <v>143</v>
      </c>
      <c r="C67" s="126" t="s">
        <v>3373</v>
      </c>
      <c r="D67" s="126">
        <v>0.5</v>
      </c>
      <c r="E67" s="126" t="s">
        <v>1216</v>
      </c>
      <c r="F67" s="125" t="s">
        <v>1286</v>
      </c>
      <c r="G67" s="127" t="s">
        <v>3426</v>
      </c>
      <c r="H67" s="128"/>
      <c r="I67" s="128"/>
      <c r="J67" s="128"/>
      <c r="K67" s="128"/>
    </row>
    <row r="68" spans="1:11" ht="18" customHeight="1">
      <c r="A68" s="124">
        <v>68</v>
      </c>
      <c r="B68" s="125" t="s">
        <v>714</v>
      </c>
      <c r="C68" s="126" t="s">
        <v>3374</v>
      </c>
      <c r="D68" s="126">
        <v>0.5</v>
      </c>
      <c r="E68" s="126" t="s">
        <v>1216</v>
      </c>
      <c r="F68" s="125" t="s">
        <v>1286</v>
      </c>
      <c r="G68" s="127" t="s">
        <v>3426</v>
      </c>
      <c r="H68" s="128"/>
      <c r="I68" s="128"/>
      <c r="J68" s="128"/>
      <c r="K68" s="128"/>
    </row>
    <row r="69" spans="1:11" ht="18" customHeight="1">
      <c r="A69" s="124">
        <v>69</v>
      </c>
      <c r="B69" s="125" t="s">
        <v>715</v>
      </c>
      <c r="C69" s="126" t="s">
        <v>3375</v>
      </c>
      <c r="D69" s="126">
        <v>2</v>
      </c>
      <c r="E69" s="126" t="s">
        <v>1216</v>
      </c>
      <c r="F69" s="125" t="s">
        <v>1286</v>
      </c>
      <c r="G69" s="127" t="s">
        <v>3426</v>
      </c>
      <c r="H69" s="128"/>
      <c r="I69" s="128"/>
      <c r="J69" s="128"/>
      <c r="K69" s="128"/>
    </row>
    <row r="70" spans="1:11" ht="18" customHeight="1">
      <c r="A70" s="124">
        <v>70</v>
      </c>
      <c r="B70" s="125" t="s">
        <v>716</v>
      </c>
      <c r="C70" s="126" t="s">
        <v>3376</v>
      </c>
      <c r="D70" s="126">
        <v>2</v>
      </c>
      <c r="E70" s="126" t="s">
        <v>1216</v>
      </c>
      <c r="F70" s="125" t="s">
        <v>1286</v>
      </c>
      <c r="G70" s="127" t="s">
        <v>3426</v>
      </c>
      <c r="H70" s="128"/>
      <c r="I70" s="128"/>
      <c r="J70" s="128"/>
      <c r="K70" s="128"/>
    </row>
    <row r="71" spans="1:11" ht="18" customHeight="1">
      <c r="A71" s="124">
        <v>71</v>
      </c>
      <c r="B71" s="125" t="s">
        <v>717</v>
      </c>
      <c r="C71" s="126" t="s">
        <v>3377</v>
      </c>
      <c r="D71" s="126">
        <v>2</v>
      </c>
      <c r="E71" s="126" t="s">
        <v>1216</v>
      </c>
      <c r="F71" s="125" t="s">
        <v>1286</v>
      </c>
      <c r="G71" s="127" t="s">
        <v>3426</v>
      </c>
      <c r="H71" s="128"/>
      <c r="I71" s="128"/>
      <c r="J71" s="128"/>
      <c r="K71" s="128"/>
    </row>
    <row r="72" spans="1:11" ht="18" customHeight="1">
      <c r="A72" s="124">
        <v>72</v>
      </c>
      <c r="B72" s="125" t="s">
        <v>718</v>
      </c>
      <c r="C72" s="126" t="s">
        <v>3378</v>
      </c>
      <c r="D72" s="126">
        <v>2</v>
      </c>
      <c r="E72" s="126" t="s">
        <v>1216</v>
      </c>
      <c r="F72" s="125" t="s">
        <v>1286</v>
      </c>
      <c r="G72" s="127" t="s">
        <v>3426</v>
      </c>
      <c r="H72" s="128"/>
      <c r="I72" s="128"/>
      <c r="J72" s="128"/>
      <c r="K72" s="128"/>
    </row>
    <row r="73" spans="1:11" ht="18" customHeight="1">
      <c r="A73" s="124">
        <v>73</v>
      </c>
      <c r="B73" s="125" t="s">
        <v>144</v>
      </c>
      <c r="C73" s="126" t="s">
        <v>3340</v>
      </c>
      <c r="D73" s="126">
        <v>1</v>
      </c>
      <c r="E73" s="126" t="s">
        <v>1216</v>
      </c>
      <c r="F73" s="125" t="s">
        <v>1286</v>
      </c>
      <c r="G73" s="127" t="s">
        <v>3426</v>
      </c>
      <c r="H73" s="128"/>
      <c r="I73" s="128"/>
      <c r="J73" s="128"/>
      <c r="K73" s="128"/>
    </row>
    <row r="74" spans="1:11" ht="18" customHeight="1">
      <c r="A74" s="124">
        <v>74</v>
      </c>
      <c r="B74" s="125" t="s">
        <v>145</v>
      </c>
      <c r="C74" s="126" t="s">
        <v>3341</v>
      </c>
      <c r="D74" s="126">
        <v>1</v>
      </c>
      <c r="E74" s="126" t="s">
        <v>1216</v>
      </c>
      <c r="F74" s="125" t="s">
        <v>1286</v>
      </c>
      <c r="G74" s="127" t="s">
        <v>3426</v>
      </c>
      <c r="H74" s="128"/>
      <c r="I74" s="128"/>
      <c r="J74" s="128"/>
      <c r="K74" s="128"/>
    </row>
    <row r="75" spans="1:11" ht="18" customHeight="1">
      <c r="A75" s="124">
        <v>75</v>
      </c>
      <c r="B75" s="125" t="s">
        <v>146</v>
      </c>
      <c r="C75" s="126" t="s">
        <v>3342</v>
      </c>
      <c r="D75" s="126">
        <v>1</v>
      </c>
      <c r="E75" s="126" t="s">
        <v>1216</v>
      </c>
      <c r="F75" s="125" t="s">
        <v>1286</v>
      </c>
      <c r="G75" s="127" t="s">
        <v>3426</v>
      </c>
      <c r="H75" s="128"/>
      <c r="I75" s="128"/>
      <c r="J75" s="128"/>
      <c r="K75" s="128"/>
    </row>
    <row r="76" spans="1:11" ht="18" customHeight="1">
      <c r="A76" s="124">
        <v>76</v>
      </c>
      <c r="B76" s="125" t="s">
        <v>147</v>
      </c>
      <c r="C76" s="126" t="s">
        <v>3340</v>
      </c>
      <c r="D76" s="126">
        <v>1</v>
      </c>
      <c r="E76" s="126" t="s">
        <v>1216</v>
      </c>
      <c r="F76" s="125" t="s">
        <v>1286</v>
      </c>
      <c r="G76" s="127" t="s">
        <v>3426</v>
      </c>
      <c r="H76" s="128"/>
      <c r="I76" s="128"/>
      <c r="J76" s="128"/>
      <c r="K76" s="128"/>
    </row>
    <row r="77" spans="1:11" ht="18" customHeight="1">
      <c r="A77" s="124">
        <v>77</v>
      </c>
      <c r="B77" s="125" t="s">
        <v>148</v>
      </c>
      <c r="C77" s="126" t="s">
        <v>3341</v>
      </c>
      <c r="D77" s="126">
        <v>1</v>
      </c>
      <c r="E77" s="126" t="s">
        <v>1216</v>
      </c>
      <c r="F77" s="125" t="s">
        <v>1286</v>
      </c>
      <c r="G77" s="127" t="s">
        <v>3426</v>
      </c>
      <c r="H77" s="128"/>
      <c r="I77" s="128"/>
      <c r="J77" s="128"/>
      <c r="K77" s="128"/>
    </row>
    <row r="78" spans="1:11" ht="18" customHeight="1">
      <c r="A78" s="124">
        <v>78</v>
      </c>
      <c r="B78" s="125" t="s">
        <v>149</v>
      </c>
      <c r="C78" s="126" t="s">
        <v>3342</v>
      </c>
      <c r="D78" s="126">
        <v>1</v>
      </c>
      <c r="E78" s="126" t="s">
        <v>1216</v>
      </c>
      <c r="F78" s="125" t="s">
        <v>1286</v>
      </c>
      <c r="G78" s="127" t="s">
        <v>3426</v>
      </c>
      <c r="H78" s="128"/>
      <c r="I78" s="128"/>
      <c r="J78" s="128"/>
      <c r="K78" s="128"/>
    </row>
    <row r="79" spans="1:11" ht="18" customHeight="1">
      <c r="A79" s="124">
        <v>79</v>
      </c>
      <c r="B79" s="125" t="s">
        <v>150</v>
      </c>
      <c r="C79" s="126" t="s">
        <v>3341</v>
      </c>
      <c r="D79" s="126">
        <v>3</v>
      </c>
      <c r="E79" s="126" t="s">
        <v>1216</v>
      </c>
      <c r="F79" s="125" t="s">
        <v>1286</v>
      </c>
      <c r="G79" s="127" t="s">
        <v>3426</v>
      </c>
      <c r="H79" s="128"/>
      <c r="I79" s="128"/>
      <c r="J79" s="128"/>
      <c r="K79" s="128"/>
    </row>
    <row r="80" spans="1:11" ht="18" customHeight="1">
      <c r="A80" s="124">
        <v>80</v>
      </c>
      <c r="B80" s="125" t="s">
        <v>151</v>
      </c>
      <c r="C80" s="126" t="s">
        <v>3342</v>
      </c>
      <c r="D80" s="126">
        <v>3</v>
      </c>
      <c r="E80" s="126" t="s">
        <v>1216</v>
      </c>
      <c r="F80" s="125" t="s">
        <v>1286</v>
      </c>
      <c r="G80" s="127" t="s">
        <v>3426</v>
      </c>
      <c r="H80" s="128"/>
      <c r="I80" s="128"/>
      <c r="J80" s="128"/>
      <c r="K80" s="128"/>
    </row>
    <row r="81" spans="1:11" ht="18" customHeight="1">
      <c r="A81" s="124">
        <v>81</v>
      </c>
      <c r="B81" s="125" t="s">
        <v>153</v>
      </c>
      <c r="C81" s="126" t="s">
        <v>3375</v>
      </c>
      <c r="D81" s="126">
        <v>1</v>
      </c>
      <c r="E81" s="126" t="s">
        <v>1216</v>
      </c>
      <c r="F81" s="125" t="s">
        <v>1286</v>
      </c>
      <c r="G81" s="127" t="s">
        <v>3426</v>
      </c>
      <c r="H81" s="128"/>
      <c r="I81" s="128"/>
      <c r="J81" s="128"/>
      <c r="K81" s="128"/>
    </row>
    <row r="82" spans="1:11" ht="18" customHeight="1">
      <c r="A82" s="124">
        <v>82</v>
      </c>
      <c r="B82" s="125" t="s">
        <v>154</v>
      </c>
      <c r="C82" s="126" t="s">
        <v>3376</v>
      </c>
      <c r="D82" s="126">
        <v>1</v>
      </c>
      <c r="E82" s="126" t="s">
        <v>1216</v>
      </c>
      <c r="F82" s="125" t="s">
        <v>1286</v>
      </c>
      <c r="G82" s="127" t="s">
        <v>3426</v>
      </c>
      <c r="H82" s="128"/>
      <c r="I82" s="128"/>
      <c r="J82" s="128"/>
      <c r="K82" s="128"/>
    </row>
    <row r="83" spans="1:11" ht="18" customHeight="1">
      <c r="A83" s="124">
        <v>83</v>
      </c>
      <c r="B83" s="125" t="s">
        <v>719</v>
      </c>
      <c r="C83" s="126" t="s">
        <v>3377</v>
      </c>
      <c r="D83" s="126">
        <v>1</v>
      </c>
      <c r="E83" s="126" t="s">
        <v>1216</v>
      </c>
      <c r="F83" s="125" t="s">
        <v>1286</v>
      </c>
      <c r="G83" s="127" t="s">
        <v>3426</v>
      </c>
      <c r="H83" s="128"/>
      <c r="I83" s="128"/>
      <c r="J83" s="128"/>
      <c r="K83" s="128"/>
    </row>
    <row r="84" spans="1:11" ht="18" customHeight="1">
      <c r="A84" s="124">
        <v>84</v>
      </c>
      <c r="B84" s="125" t="s">
        <v>720</v>
      </c>
      <c r="C84" s="126" t="s">
        <v>3378</v>
      </c>
      <c r="D84" s="126">
        <v>1</v>
      </c>
      <c r="E84" s="126" t="s">
        <v>1216</v>
      </c>
      <c r="F84" s="125" t="s">
        <v>1286</v>
      </c>
      <c r="G84" s="127" t="s">
        <v>3426</v>
      </c>
      <c r="H84" s="128"/>
      <c r="I84" s="128"/>
      <c r="J84" s="128"/>
      <c r="K84" s="128"/>
    </row>
    <row r="85" spans="1:11" ht="18" customHeight="1">
      <c r="A85" s="124">
        <v>85</v>
      </c>
      <c r="B85" s="125" t="s">
        <v>155</v>
      </c>
      <c r="C85" s="126" t="s">
        <v>3340</v>
      </c>
      <c r="D85" s="126">
        <v>1</v>
      </c>
      <c r="E85" s="126" t="s">
        <v>1216</v>
      </c>
      <c r="F85" s="125" t="s">
        <v>1286</v>
      </c>
      <c r="G85" s="127" t="s">
        <v>3426</v>
      </c>
      <c r="H85" s="128"/>
      <c r="I85" s="128"/>
      <c r="J85" s="128"/>
      <c r="K85" s="128"/>
    </row>
    <row r="86" spans="1:11" ht="18" customHeight="1">
      <c r="A86" s="124">
        <v>86</v>
      </c>
      <c r="B86" s="125" t="s">
        <v>156</v>
      </c>
      <c r="C86" s="126" t="s">
        <v>3358</v>
      </c>
      <c r="D86" s="126">
        <v>1</v>
      </c>
      <c r="E86" s="126" t="s">
        <v>1216</v>
      </c>
      <c r="F86" s="125" t="s">
        <v>1286</v>
      </c>
      <c r="G86" s="127" t="s">
        <v>3426</v>
      </c>
      <c r="H86" s="128"/>
      <c r="I86" s="128"/>
      <c r="J86" s="128"/>
      <c r="K86" s="128"/>
    </row>
    <row r="87" spans="1:11" ht="18" customHeight="1">
      <c r="A87" s="124">
        <v>87</v>
      </c>
      <c r="B87" s="125" t="s">
        <v>157</v>
      </c>
      <c r="C87" s="126" t="s">
        <v>3359</v>
      </c>
      <c r="D87" s="126">
        <v>1</v>
      </c>
      <c r="E87" s="126" t="s">
        <v>1216</v>
      </c>
      <c r="F87" s="125" t="s">
        <v>1286</v>
      </c>
      <c r="G87" s="127" t="s">
        <v>3426</v>
      </c>
      <c r="H87" s="128"/>
      <c r="I87" s="128"/>
      <c r="J87" s="128"/>
      <c r="K87" s="128"/>
    </row>
    <row r="88" spans="1:11" ht="18" customHeight="1">
      <c r="A88" s="124">
        <v>88</v>
      </c>
      <c r="B88" s="125" t="s">
        <v>158</v>
      </c>
      <c r="C88" s="126" t="s">
        <v>3360</v>
      </c>
      <c r="D88" s="126">
        <v>1</v>
      </c>
      <c r="E88" s="126" t="s">
        <v>1216</v>
      </c>
      <c r="F88" s="125" t="s">
        <v>1286</v>
      </c>
      <c r="G88" s="127" t="s">
        <v>3426</v>
      </c>
      <c r="H88" s="128"/>
      <c r="I88" s="128"/>
      <c r="J88" s="128"/>
      <c r="K88" s="128"/>
    </row>
    <row r="89" spans="1:11" ht="18" customHeight="1">
      <c r="A89" s="124">
        <v>89</v>
      </c>
      <c r="B89" s="125" t="s">
        <v>159</v>
      </c>
      <c r="C89" s="126" t="s">
        <v>3340</v>
      </c>
      <c r="D89" s="126">
        <v>1</v>
      </c>
      <c r="E89" s="126" t="s">
        <v>1216</v>
      </c>
      <c r="F89" s="125" t="s">
        <v>1286</v>
      </c>
      <c r="G89" s="127" t="s">
        <v>3426</v>
      </c>
      <c r="H89" s="128"/>
      <c r="I89" s="128"/>
      <c r="J89" s="128"/>
      <c r="K89" s="128"/>
    </row>
    <row r="90" spans="1:11" ht="18" customHeight="1">
      <c r="A90" s="124">
        <v>90</v>
      </c>
      <c r="B90" s="125" t="s">
        <v>160</v>
      </c>
      <c r="C90" s="126" t="s">
        <v>3358</v>
      </c>
      <c r="D90" s="126">
        <v>1</v>
      </c>
      <c r="E90" s="126" t="s">
        <v>1216</v>
      </c>
      <c r="F90" s="125" t="s">
        <v>1286</v>
      </c>
      <c r="G90" s="127" t="s">
        <v>3426</v>
      </c>
      <c r="H90" s="128"/>
      <c r="I90" s="128"/>
      <c r="J90" s="128"/>
      <c r="K90" s="128"/>
    </row>
    <row r="91" spans="1:11" ht="18" customHeight="1">
      <c r="A91" s="124">
        <v>91</v>
      </c>
      <c r="B91" s="125" t="s">
        <v>161</v>
      </c>
      <c r="C91" s="126" t="s">
        <v>3359</v>
      </c>
      <c r="D91" s="126">
        <v>1</v>
      </c>
      <c r="E91" s="126" t="s">
        <v>1216</v>
      </c>
      <c r="F91" s="125" t="s">
        <v>1286</v>
      </c>
      <c r="G91" s="127" t="s">
        <v>3426</v>
      </c>
      <c r="H91" s="128"/>
      <c r="I91" s="128"/>
      <c r="J91" s="128"/>
      <c r="K91" s="128"/>
    </row>
    <row r="92" spans="1:11" ht="18" customHeight="1">
      <c r="A92" s="124">
        <v>92</v>
      </c>
      <c r="B92" s="125" t="s">
        <v>162</v>
      </c>
      <c r="C92" s="126" t="s">
        <v>3360</v>
      </c>
      <c r="D92" s="126">
        <v>1</v>
      </c>
      <c r="E92" s="126" t="s">
        <v>1216</v>
      </c>
      <c r="F92" s="125" t="s">
        <v>1286</v>
      </c>
      <c r="G92" s="127" t="s">
        <v>3426</v>
      </c>
      <c r="H92" s="128"/>
      <c r="I92" s="128"/>
      <c r="J92" s="128"/>
      <c r="K92" s="128"/>
    </row>
    <row r="93" spans="1:11" ht="18" customHeight="1">
      <c r="A93" s="124">
        <v>93</v>
      </c>
      <c r="B93" s="125" t="s">
        <v>721</v>
      </c>
      <c r="C93" s="126" t="s">
        <v>3379</v>
      </c>
      <c r="D93" s="126">
        <v>4</v>
      </c>
      <c r="E93" s="126" t="s">
        <v>1216</v>
      </c>
      <c r="F93" s="125" t="s">
        <v>1286</v>
      </c>
      <c r="G93" s="127" t="s">
        <v>3426</v>
      </c>
      <c r="H93" s="128"/>
      <c r="I93" s="128"/>
      <c r="J93" s="128"/>
      <c r="K93" s="128"/>
    </row>
    <row r="94" spans="1:11" ht="18" customHeight="1">
      <c r="A94" s="124">
        <v>94</v>
      </c>
      <c r="B94" s="125" t="s">
        <v>165</v>
      </c>
      <c r="C94" s="126" t="s">
        <v>3380</v>
      </c>
      <c r="D94" s="126">
        <v>4</v>
      </c>
      <c r="E94" s="126" t="s">
        <v>1216</v>
      </c>
      <c r="F94" s="125" t="s">
        <v>1286</v>
      </c>
      <c r="G94" s="127" t="s">
        <v>3426</v>
      </c>
      <c r="H94" s="128"/>
      <c r="I94" s="128"/>
      <c r="J94" s="128"/>
      <c r="K94" s="128"/>
    </row>
    <row r="95" spans="1:11" ht="18" customHeight="1">
      <c r="A95" s="124">
        <v>95</v>
      </c>
      <c r="B95" s="125" t="s">
        <v>166</v>
      </c>
      <c r="C95" s="126" t="s">
        <v>3381</v>
      </c>
      <c r="D95" s="126">
        <v>4</v>
      </c>
      <c r="E95" s="126" t="s">
        <v>1216</v>
      </c>
      <c r="F95" s="125" t="s">
        <v>1286</v>
      </c>
      <c r="G95" s="127" t="s">
        <v>3426</v>
      </c>
      <c r="H95" s="128"/>
      <c r="I95" s="128"/>
      <c r="J95" s="128"/>
      <c r="K95" s="128"/>
    </row>
    <row r="96" spans="1:11" ht="18" customHeight="1">
      <c r="A96" s="124">
        <v>96</v>
      </c>
      <c r="B96" s="125" t="s">
        <v>167</v>
      </c>
      <c r="C96" s="126" t="s">
        <v>3382</v>
      </c>
      <c r="D96" s="126">
        <v>4</v>
      </c>
      <c r="E96" s="126" t="s">
        <v>1216</v>
      </c>
      <c r="F96" s="125" t="s">
        <v>1286</v>
      </c>
      <c r="G96" s="127" t="s">
        <v>3426</v>
      </c>
      <c r="H96" s="128"/>
      <c r="I96" s="128"/>
      <c r="J96" s="128"/>
      <c r="K96" s="128"/>
    </row>
    <row r="97" spans="1:11" ht="18" customHeight="1">
      <c r="A97" s="124">
        <v>97</v>
      </c>
      <c r="B97" s="125" t="s">
        <v>168</v>
      </c>
      <c r="C97" s="126" t="s">
        <v>3383</v>
      </c>
      <c r="D97" s="126">
        <v>4</v>
      </c>
      <c r="E97" s="126" t="s">
        <v>1216</v>
      </c>
      <c r="F97" s="125" t="s">
        <v>1286</v>
      </c>
      <c r="G97" s="127" t="s">
        <v>3426</v>
      </c>
      <c r="H97" s="128"/>
      <c r="I97" s="128"/>
      <c r="J97" s="128"/>
      <c r="K97" s="128"/>
    </row>
    <row r="98" spans="1:11" ht="18" customHeight="1">
      <c r="A98" s="124">
        <v>98</v>
      </c>
      <c r="B98" s="125" t="s">
        <v>722</v>
      </c>
      <c r="C98" s="126" t="s">
        <v>3384</v>
      </c>
      <c r="D98" s="126">
        <v>4</v>
      </c>
      <c r="E98" s="126" t="s">
        <v>1216</v>
      </c>
      <c r="F98" s="125" t="s">
        <v>1286</v>
      </c>
      <c r="G98" s="127" t="s">
        <v>3426</v>
      </c>
      <c r="H98" s="128"/>
      <c r="I98" s="128"/>
      <c r="J98" s="128"/>
      <c r="K98" s="128"/>
    </row>
    <row r="99" spans="1:11" ht="18" customHeight="1">
      <c r="A99" s="124">
        <v>99</v>
      </c>
      <c r="B99" s="125" t="s">
        <v>723</v>
      </c>
      <c r="C99" s="126" t="s">
        <v>3385</v>
      </c>
      <c r="D99" s="126">
        <v>4</v>
      </c>
      <c r="E99" s="126" t="s">
        <v>1216</v>
      </c>
      <c r="F99" s="125" t="s">
        <v>1286</v>
      </c>
      <c r="G99" s="127" t="s">
        <v>3426</v>
      </c>
      <c r="H99" s="128"/>
      <c r="I99" s="128"/>
      <c r="J99" s="128"/>
      <c r="K99" s="128"/>
    </row>
    <row r="100" spans="1:11" ht="18" customHeight="1">
      <c r="A100" s="124">
        <v>100</v>
      </c>
      <c r="B100" s="125" t="s">
        <v>169</v>
      </c>
      <c r="C100" s="126" t="s">
        <v>3340</v>
      </c>
      <c r="D100" s="126">
        <v>2</v>
      </c>
      <c r="E100" s="126" t="s">
        <v>1216</v>
      </c>
      <c r="F100" s="125" t="s">
        <v>1286</v>
      </c>
      <c r="G100" s="127" t="s">
        <v>3426</v>
      </c>
      <c r="H100" s="128"/>
      <c r="I100" s="128"/>
      <c r="J100" s="128"/>
      <c r="K100" s="128"/>
    </row>
    <row r="101" spans="1:11" ht="18" customHeight="1">
      <c r="A101" s="124">
        <v>101</v>
      </c>
      <c r="B101" s="125" t="s">
        <v>170</v>
      </c>
      <c r="C101" s="126" t="s">
        <v>3340</v>
      </c>
      <c r="D101" s="126">
        <v>2</v>
      </c>
      <c r="E101" s="126" t="s">
        <v>1216</v>
      </c>
      <c r="F101" s="125" t="s">
        <v>1286</v>
      </c>
      <c r="G101" s="127" t="s">
        <v>3426</v>
      </c>
      <c r="H101" s="128"/>
      <c r="I101" s="128"/>
      <c r="J101" s="128"/>
      <c r="K101" s="128"/>
    </row>
    <row r="102" spans="1:11" ht="18" customHeight="1">
      <c r="A102" s="124">
        <v>102</v>
      </c>
      <c r="B102" s="125" t="s">
        <v>171</v>
      </c>
      <c r="C102" s="126" t="s">
        <v>3340</v>
      </c>
      <c r="D102" s="126">
        <v>2</v>
      </c>
      <c r="E102" s="126" t="s">
        <v>1216</v>
      </c>
      <c r="F102" s="125" t="s">
        <v>1286</v>
      </c>
      <c r="G102" s="127" t="s">
        <v>3426</v>
      </c>
      <c r="H102" s="128"/>
      <c r="I102" s="128"/>
      <c r="J102" s="128"/>
      <c r="K102" s="128"/>
    </row>
    <row r="103" spans="1:11" ht="18" customHeight="1">
      <c r="A103" s="124">
        <v>103</v>
      </c>
      <c r="B103" s="125" t="s">
        <v>172</v>
      </c>
      <c r="C103" s="126" t="s">
        <v>3340</v>
      </c>
      <c r="D103" s="126">
        <v>4</v>
      </c>
      <c r="E103" s="126" t="s">
        <v>1216</v>
      </c>
      <c r="F103" s="125" t="s">
        <v>1286</v>
      </c>
      <c r="G103" s="127" t="s">
        <v>3426</v>
      </c>
      <c r="H103" s="128"/>
      <c r="I103" s="128"/>
      <c r="J103" s="128"/>
      <c r="K103" s="128"/>
    </row>
    <row r="104" spans="1:11" ht="18" customHeight="1">
      <c r="A104" s="124">
        <v>104</v>
      </c>
      <c r="B104" s="125" t="s">
        <v>173</v>
      </c>
      <c r="C104" s="126" t="s">
        <v>3358</v>
      </c>
      <c r="D104" s="126">
        <v>4</v>
      </c>
      <c r="E104" s="126" t="s">
        <v>1216</v>
      </c>
      <c r="F104" s="125" t="s">
        <v>1286</v>
      </c>
      <c r="G104" s="127" t="s">
        <v>3426</v>
      </c>
      <c r="H104" s="128"/>
      <c r="I104" s="128"/>
      <c r="J104" s="128"/>
      <c r="K104" s="128"/>
    </row>
    <row r="105" spans="1:11" ht="18" customHeight="1">
      <c r="A105" s="124">
        <v>105</v>
      </c>
      <c r="B105" s="125" t="s">
        <v>174</v>
      </c>
      <c r="C105" s="126" t="s">
        <v>3359</v>
      </c>
      <c r="D105" s="126">
        <v>4</v>
      </c>
      <c r="E105" s="126" t="s">
        <v>1216</v>
      </c>
      <c r="F105" s="125" t="s">
        <v>1286</v>
      </c>
      <c r="G105" s="127" t="s">
        <v>3426</v>
      </c>
      <c r="H105" s="128"/>
      <c r="I105" s="128"/>
      <c r="J105" s="128"/>
      <c r="K105" s="128"/>
    </row>
    <row r="106" spans="1:11" ht="18" customHeight="1">
      <c r="A106" s="124">
        <v>106</v>
      </c>
      <c r="B106" s="125" t="s">
        <v>175</v>
      </c>
      <c r="C106" s="126" t="s">
        <v>3360</v>
      </c>
      <c r="D106" s="126">
        <v>4</v>
      </c>
      <c r="E106" s="126" t="s">
        <v>1216</v>
      </c>
      <c r="F106" s="125" t="s">
        <v>1286</v>
      </c>
      <c r="G106" s="127" t="s">
        <v>3426</v>
      </c>
      <c r="H106" s="128"/>
      <c r="I106" s="128"/>
      <c r="J106" s="128"/>
      <c r="K106" s="128"/>
    </row>
    <row r="107" spans="1:11" ht="18" customHeight="1">
      <c r="A107" s="124">
        <v>107</v>
      </c>
      <c r="B107" s="125" t="s">
        <v>176</v>
      </c>
      <c r="C107" s="126" t="s">
        <v>3341</v>
      </c>
      <c r="D107" s="126">
        <v>4</v>
      </c>
      <c r="E107" s="126" t="s">
        <v>1216</v>
      </c>
      <c r="F107" s="125" t="s">
        <v>1286</v>
      </c>
      <c r="G107" s="127" t="s">
        <v>3426</v>
      </c>
      <c r="H107" s="128"/>
      <c r="I107" s="128"/>
      <c r="J107" s="128"/>
      <c r="K107" s="128"/>
    </row>
    <row r="108" spans="1:11" ht="18" customHeight="1">
      <c r="A108" s="124">
        <v>108</v>
      </c>
      <c r="B108" s="125" t="s">
        <v>177</v>
      </c>
      <c r="C108" s="126" t="s">
        <v>3342</v>
      </c>
      <c r="D108" s="126">
        <v>4</v>
      </c>
      <c r="E108" s="126" t="s">
        <v>1216</v>
      </c>
      <c r="F108" s="125" t="s">
        <v>1286</v>
      </c>
      <c r="G108" s="127" t="s">
        <v>3426</v>
      </c>
      <c r="H108" s="128"/>
      <c r="I108" s="128"/>
      <c r="J108" s="128"/>
      <c r="K108" s="128"/>
    </row>
    <row r="109" spans="1:11" ht="18" customHeight="1">
      <c r="A109" s="124">
        <v>109</v>
      </c>
      <c r="B109" s="125" t="s">
        <v>178</v>
      </c>
      <c r="C109" s="126" t="s">
        <v>3379</v>
      </c>
      <c r="D109" s="126">
        <v>4</v>
      </c>
      <c r="E109" s="126" t="s">
        <v>1216</v>
      </c>
      <c r="F109" s="125" t="s">
        <v>1286</v>
      </c>
      <c r="G109" s="127" t="s">
        <v>3426</v>
      </c>
      <c r="H109" s="128"/>
      <c r="I109" s="128"/>
      <c r="J109" s="128"/>
      <c r="K109" s="128"/>
    </row>
    <row r="110" spans="1:11" ht="18" customHeight="1">
      <c r="A110" s="124">
        <v>110</v>
      </c>
      <c r="B110" s="125" t="s">
        <v>179</v>
      </c>
      <c r="C110" s="126" t="s">
        <v>3380</v>
      </c>
      <c r="D110" s="126">
        <v>4</v>
      </c>
      <c r="E110" s="126" t="s">
        <v>1216</v>
      </c>
      <c r="F110" s="125" t="s">
        <v>1286</v>
      </c>
      <c r="G110" s="127" t="s">
        <v>3426</v>
      </c>
      <c r="H110" s="128"/>
      <c r="I110" s="128"/>
      <c r="J110" s="128"/>
      <c r="K110" s="128"/>
    </row>
    <row r="111" spans="1:11" ht="18" customHeight="1">
      <c r="A111" s="124">
        <v>111</v>
      </c>
      <c r="B111" s="125" t="s">
        <v>180</v>
      </c>
      <c r="C111" s="126" t="s">
        <v>3381</v>
      </c>
      <c r="D111" s="126">
        <v>4</v>
      </c>
      <c r="E111" s="126" t="s">
        <v>1216</v>
      </c>
      <c r="F111" s="125" t="s">
        <v>1286</v>
      </c>
      <c r="G111" s="127" t="s">
        <v>3426</v>
      </c>
      <c r="H111" s="128"/>
      <c r="I111" s="128"/>
      <c r="J111" s="128"/>
      <c r="K111" s="128"/>
    </row>
    <row r="112" spans="1:11" ht="18" customHeight="1">
      <c r="A112" s="124">
        <v>112</v>
      </c>
      <c r="B112" s="125" t="s">
        <v>181</v>
      </c>
      <c r="C112" s="126" t="s">
        <v>3382</v>
      </c>
      <c r="D112" s="126">
        <v>4</v>
      </c>
      <c r="E112" s="126" t="s">
        <v>1216</v>
      </c>
      <c r="F112" s="125" t="s">
        <v>1286</v>
      </c>
      <c r="G112" s="127" t="s">
        <v>3426</v>
      </c>
      <c r="H112" s="128"/>
      <c r="I112" s="128"/>
      <c r="J112" s="128"/>
      <c r="K112" s="128"/>
    </row>
    <row r="113" spans="1:11" ht="18" customHeight="1">
      <c r="A113" s="124">
        <v>113</v>
      </c>
      <c r="B113" s="125" t="s">
        <v>182</v>
      </c>
      <c r="C113" s="126" t="s">
        <v>3383</v>
      </c>
      <c r="D113" s="126">
        <v>4</v>
      </c>
      <c r="E113" s="126" t="s">
        <v>1216</v>
      </c>
      <c r="F113" s="125" t="s">
        <v>1286</v>
      </c>
      <c r="G113" s="127" t="s">
        <v>3426</v>
      </c>
      <c r="H113" s="128"/>
      <c r="I113" s="128"/>
      <c r="J113" s="128"/>
      <c r="K113" s="128"/>
    </row>
    <row r="114" spans="1:11" ht="18" customHeight="1">
      <c r="A114" s="124">
        <v>114</v>
      </c>
      <c r="B114" s="125" t="s">
        <v>724</v>
      </c>
      <c r="C114" s="126" t="s">
        <v>3384</v>
      </c>
      <c r="D114" s="126">
        <v>4</v>
      </c>
      <c r="E114" s="126" t="s">
        <v>1216</v>
      </c>
      <c r="F114" s="125" t="s">
        <v>1286</v>
      </c>
      <c r="G114" s="127" t="s">
        <v>3426</v>
      </c>
      <c r="H114" s="128"/>
      <c r="I114" s="128"/>
      <c r="J114" s="128"/>
      <c r="K114" s="128"/>
    </row>
    <row r="115" spans="1:11" ht="18" customHeight="1">
      <c r="A115" s="124">
        <v>115</v>
      </c>
      <c r="B115" s="125" t="s">
        <v>725</v>
      </c>
      <c r="C115" s="126" t="s">
        <v>3385</v>
      </c>
      <c r="D115" s="126">
        <v>4</v>
      </c>
      <c r="E115" s="126" t="s">
        <v>1216</v>
      </c>
      <c r="F115" s="125" t="s">
        <v>1286</v>
      </c>
      <c r="G115" s="127" t="s">
        <v>3426</v>
      </c>
      <c r="H115" s="128"/>
      <c r="I115" s="128"/>
      <c r="J115" s="128"/>
      <c r="K115" s="128"/>
    </row>
    <row r="116" spans="1:11" ht="18" customHeight="1">
      <c r="A116" s="124">
        <v>116</v>
      </c>
      <c r="B116" s="125" t="s">
        <v>183</v>
      </c>
      <c r="C116" s="126" t="s">
        <v>3340</v>
      </c>
      <c r="D116" s="126">
        <v>3</v>
      </c>
      <c r="E116" s="126" t="s">
        <v>1216</v>
      </c>
      <c r="F116" s="125" t="s">
        <v>1286</v>
      </c>
      <c r="G116" s="127" t="s">
        <v>3426</v>
      </c>
      <c r="H116" s="128"/>
      <c r="I116" s="128"/>
      <c r="J116" s="128"/>
      <c r="K116" s="128"/>
    </row>
    <row r="117" spans="1:11" ht="18" customHeight="1">
      <c r="A117" s="124">
        <v>117</v>
      </c>
      <c r="B117" s="125" t="s">
        <v>184</v>
      </c>
      <c r="C117" s="126" t="s">
        <v>3340</v>
      </c>
      <c r="D117" s="126">
        <v>4</v>
      </c>
      <c r="E117" s="126" t="s">
        <v>1216</v>
      </c>
      <c r="F117" s="125" t="s">
        <v>1286</v>
      </c>
      <c r="G117" s="127" t="s">
        <v>3426</v>
      </c>
      <c r="H117" s="128"/>
      <c r="I117" s="128"/>
      <c r="J117" s="128"/>
      <c r="K117" s="128"/>
    </row>
    <row r="118" spans="1:11" ht="18" customHeight="1">
      <c r="A118" s="124">
        <v>118</v>
      </c>
      <c r="B118" s="125" t="s">
        <v>185</v>
      </c>
      <c r="C118" s="126" t="s">
        <v>3358</v>
      </c>
      <c r="D118" s="126">
        <v>2</v>
      </c>
      <c r="E118" s="126" t="s">
        <v>1216</v>
      </c>
      <c r="F118" s="125" t="s">
        <v>1286</v>
      </c>
      <c r="G118" s="127" t="s">
        <v>3426</v>
      </c>
      <c r="H118" s="128"/>
      <c r="I118" s="128"/>
      <c r="J118" s="128"/>
      <c r="K118" s="128"/>
    </row>
    <row r="119" spans="1:11" ht="18" customHeight="1">
      <c r="A119" s="124">
        <v>119</v>
      </c>
      <c r="B119" s="125" t="s">
        <v>186</v>
      </c>
      <c r="C119" s="126" t="s">
        <v>3359</v>
      </c>
      <c r="D119" s="126">
        <v>2</v>
      </c>
      <c r="E119" s="126" t="s">
        <v>1216</v>
      </c>
      <c r="F119" s="125" t="s">
        <v>1286</v>
      </c>
      <c r="G119" s="127" t="s">
        <v>3426</v>
      </c>
      <c r="H119" s="128"/>
      <c r="I119" s="128"/>
      <c r="J119" s="128"/>
      <c r="K119" s="128"/>
    </row>
    <row r="120" spans="1:11" ht="18" customHeight="1">
      <c r="A120" s="124">
        <v>120</v>
      </c>
      <c r="B120" s="125" t="s">
        <v>187</v>
      </c>
      <c r="C120" s="126" t="s">
        <v>3360</v>
      </c>
      <c r="D120" s="126">
        <v>2</v>
      </c>
      <c r="E120" s="126" t="s">
        <v>1216</v>
      </c>
      <c r="F120" s="125" t="s">
        <v>1286</v>
      </c>
      <c r="G120" s="127" t="s">
        <v>3426</v>
      </c>
      <c r="H120" s="128"/>
      <c r="I120" s="128"/>
      <c r="J120" s="128"/>
      <c r="K120" s="128"/>
    </row>
    <row r="121" spans="1:11" ht="18" customHeight="1">
      <c r="A121" s="124">
        <v>121</v>
      </c>
      <c r="B121" s="125" t="s">
        <v>188</v>
      </c>
      <c r="C121" s="126" t="s">
        <v>3340</v>
      </c>
      <c r="D121" s="126">
        <v>1.5</v>
      </c>
      <c r="E121" s="126" t="s">
        <v>1216</v>
      </c>
      <c r="F121" s="125" t="s">
        <v>1286</v>
      </c>
      <c r="G121" s="127" t="s">
        <v>3426</v>
      </c>
      <c r="H121" s="128"/>
      <c r="I121" s="128"/>
      <c r="J121" s="128"/>
      <c r="K121" s="128"/>
    </row>
    <row r="122" spans="1:11" ht="18" customHeight="1">
      <c r="A122" s="124">
        <v>122</v>
      </c>
      <c r="B122" s="125" t="s">
        <v>189</v>
      </c>
      <c r="C122" s="126" t="s">
        <v>3340</v>
      </c>
      <c r="D122" s="126">
        <v>1.5</v>
      </c>
      <c r="E122" s="126" t="s">
        <v>1216</v>
      </c>
      <c r="F122" s="125" t="s">
        <v>1286</v>
      </c>
      <c r="G122" s="127" t="s">
        <v>3426</v>
      </c>
      <c r="H122" s="128"/>
      <c r="I122" s="128"/>
      <c r="J122" s="128"/>
      <c r="K122" s="128"/>
    </row>
    <row r="123" spans="1:11" ht="18" customHeight="1">
      <c r="A123" s="124">
        <v>123</v>
      </c>
      <c r="B123" s="125" t="s">
        <v>726</v>
      </c>
      <c r="C123" s="126" t="s">
        <v>3340</v>
      </c>
      <c r="D123" s="126">
        <v>1.5</v>
      </c>
      <c r="E123" s="126" t="s">
        <v>1216</v>
      </c>
      <c r="F123" s="125" t="s">
        <v>1286</v>
      </c>
      <c r="G123" s="127" t="s">
        <v>3426</v>
      </c>
      <c r="H123" s="128"/>
      <c r="I123" s="128"/>
      <c r="J123" s="128"/>
      <c r="K123" s="128"/>
    </row>
    <row r="124" spans="1:11" ht="18" customHeight="1">
      <c r="A124" s="124">
        <v>124</v>
      </c>
      <c r="B124" s="125" t="s">
        <v>191</v>
      </c>
      <c r="C124" s="126" t="s">
        <v>3340</v>
      </c>
      <c r="D124" s="126">
        <v>1.5</v>
      </c>
      <c r="E124" s="126" t="s">
        <v>1216</v>
      </c>
      <c r="F124" s="125" t="s">
        <v>1286</v>
      </c>
      <c r="G124" s="127" t="s">
        <v>3426</v>
      </c>
      <c r="H124" s="128"/>
      <c r="I124" s="128"/>
      <c r="J124" s="128"/>
      <c r="K124" s="128"/>
    </row>
    <row r="125" spans="1:11" ht="18" customHeight="1">
      <c r="A125" s="124">
        <v>125</v>
      </c>
      <c r="B125" s="125" t="s">
        <v>727</v>
      </c>
      <c r="C125" s="126" t="s">
        <v>3340</v>
      </c>
      <c r="D125" s="126">
        <v>1.5</v>
      </c>
      <c r="E125" s="126" t="s">
        <v>1216</v>
      </c>
      <c r="F125" s="125" t="s">
        <v>1286</v>
      </c>
      <c r="G125" s="127" t="s">
        <v>3426</v>
      </c>
      <c r="H125" s="128"/>
      <c r="I125" s="128"/>
      <c r="J125" s="128"/>
      <c r="K125" s="128"/>
    </row>
    <row r="126" spans="1:11" ht="18" customHeight="1">
      <c r="A126" s="124">
        <v>126</v>
      </c>
      <c r="B126" s="125" t="s">
        <v>195</v>
      </c>
      <c r="C126" s="126" t="s">
        <v>3340</v>
      </c>
      <c r="D126" s="126">
        <v>1.5</v>
      </c>
      <c r="E126" s="126" t="s">
        <v>1216</v>
      </c>
      <c r="F126" s="125" t="s">
        <v>1286</v>
      </c>
      <c r="G126" s="127" t="s">
        <v>3426</v>
      </c>
      <c r="H126" s="128"/>
      <c r="I126" s="128"/>
      <c r="J126" s="128"/>
      <c r="K126" s="128"/>
    </row>
    <row r="127" spans="1:11" ht="18" customHeight="1">
      <c r="A127" s="124">
        <v>127</v>
      </c>
      <c r="B127" s="125" t="s">
        <v>196</v>
      </c>
      <c r="C127" s="126" t="s">
        <v>3340</v>
      </c>
      <c r="D127" s="126">
        <v>1.5</v>
      </c>
      <c r="E127" s="126" t="s">
        <v>1216</v>
      </c>
      <c r="F127" s="125" t="s">
        <v>1286</v>
      </c>
      <c r="G127" s="127" t="s">
        <v>3426</v>
      </c>
      <c r="H127" s="128"/>
      <c r="I127" s="128"/>
      <c r="J127" s="128"/>
      <c r="K127" s="128"/>
    </row>
    <row r="128" spans="1:11" ht="18" customHeight="1">
      <c r="A128" s="124">
        <v>128</v>
      </c>
      <c r="B128" s="125" t="s">
        <v>197</v>
      </c>
      <c r="C128" s="126" t="s">
        <v>3341</v>
      </c>
      <c r="D128" s="126">
        <v>2</v>
      </c>
      <c r="E128" s="126" t="s">
        <v>1216</v>
      </c>
      <c r="F128" s="125" t="s">
        <v>1286</v>
      </c>
      <c r="G128" s="127" t="s">
        <v>3426</v>
      </c>
      <c r="H128" s="128"/>
      <c r="I128" s="128"/>
      <c r="J128" s="128"/>
      <c r="K128" s="128"/>
    </row>
    <row r="129" spans="1:11" ht="18" customHeight="1">
      <c r="A129" s="124">
        <v>129</v>
      </c>
      <c r="B129" s="125" t="s">
        <v>198</v>
      </c>
      <c r="C129" s="126" t="s">
        <v>3342</v>
      </c>
      <c r="D129" s="126">
        <v>2</v>
      </c>
      <c r="E129" s="126" t="s">
        <v>1216</v>
      </c>
      <c r="F129" s="125" t="s">
        <v>1286</v>
      </c>
      <c r="G129" s="127" t="s">
        <v>3426</v>
      </c>
      <c r="H129" s="128"/>
      <c r="I129" s="128"/>
      <c r="J129" s="128"/>
      <c r="K129" s="128"/>
    </row>
    <row r="130" spans="1:11" ht="18" customHeight="1">
      <c r="A130" s="124">
        <v>130</v>
      </c>
      <c r="B130" s="125" t="s">
        <v>199</v>
      </c>
      <c r="C130" s="126" t="s">
        <v>3340</v>
      </c>
      <c r="D130" s="126">
        <v>1</v>
      </c>
      <c r="E130" s="126" t="s">
        <v>1216</v>
      </c>
      <c r="F130" s="125" t="s">
        <v>1286</v>
      </c>
      <c r="G130" s="127" t="s">
        <v>3426</v>
      </c>
      <c r="H130" s="128"/>
      <c r="I130" s="128"/>
      <c r="J130" s="128"/>
      <c r="K130" s="128"/>
    </row>
    <row r="131" spans="1:11" ht="18" customHeight="1">
      <c r="A131" s="124">
        <v>131</v>
      </c>
      <c r="B131" s="125" t="s">
        <v>200</v>
      </c>
      <c r="C131" s="126" t="s">
        <v>3340</v>
      </c>
      <c r="D131" s="126">
        <v>1</v>
      </c>
      <c r="E131" s="126" t="s">
        <v>1216</v>
      </c>
      <c r="F131" s="125" t="s">
        <v>1286</v>
      </c>
      <c r="G131" s="127" t="s">
        <v>3426</v>
      </c>
      <c r="H131" s="128"/>
      <c r="I131" s="128"/>
      <c r="J131" s="128"/>
      <c r="K131" s="128"/>
    </row>
    <row r="132" spans="1:11" ht="18" customHeight="1">
      <c r="A132" s="124">
        <v>132</v>
      </c>
      <c r="B132" s="125" t="s">
        <v>201</v>
      </c>
      <c r="C132" s="126" t="s">
        <v>3340</v>
      </c>
      <c r="D132" s="126">
        <v>1</v>
      </c>
      <c r="E132" s="126" t="s">
        <v>1216</v>
      </c>
      <c r="F132" s="125" t="s">
        <v>1286</v>
      </c>
      <c r="G132" s="127" t="s">
        <v>3426</v>
      </c>
      <c r="H132" s="128"/>
      <c r="I132" s="128"/>
      <c r="J132" s="128"/>
      <c r="K132" s="128"/>
    </row>
    <row r="133" spans="1:11" ht="18" customHeight="1">
      <c r="A133" s="124">
        <v>133</v>
      </c>
      <c r="B133" s="125" t="s">
        <v>202</v>
      </c>
      <c r="C133" s="126" t="s">
        <v>3341</v>
      </c>
      <c r="D133" s="126">
        <v>1</v>
      </c>
      <c r="E133" s="126" t="s">
        <v>1216</v>
      </c>
      <c r="F133" s="125" t="s">
        <v>1286</v>
      </c>
      <c r="G133" s="127" t="s">
        <v>3426</v>
      </c>
      <c r="H133" s="128"/>
      <c r="I133" s="128"/>
      <c r="J133" s="128"/>
      <c r="K133" s="128"/>
    </row>
    <row r="134" spans="1:11" ht="18" customHeight="1">
      <c r="A134" s="124">
        <v>134</v>
      </c>
      <c r="B134" s="125" t="s">
        <v>203</v>
      </c>
      <c r="C134" s="126" t="s">
        <v>3342</v>
      </c>
      <c r="D134" s="126">
        <v>1</v>
      </c>
      <c r="E134" s="126" t="s">
        <v>1216</v>
      </c>
      <c r="F134" s="125" t="s">
        <v>1286</v>
      </c>
      <c r="G134" s="127" t="s">
        <v>3426</v>
      </c>
      <c r="H134" s="128"/>
      <c r="I134" s="128"/>
      <c r="J134" s="128"/>
      <c r="K134" s="128"/>
    </row>
    <row r="135" spans="1:11" ht="18" customHeight="1">
      <c r="A135" s="124">
        <v>135</v>
      </c>
      <c r="B135" s="125" t="s">
        <v>204</v>
      </c>
      <c r="C135" s="126" t="s">
        <v>3340</v>
      </c>
      <c r="D135" s="126">
        <v>1</v>
      </c>
      <c r="E135" s="126" t="s">
        <v>1216</v>
      </c>
      <c r="F135" s="125" t="s">
        <v>1286</v>
      </c>
      <c r="G135" s="127" t="s">
        <v>3426</v>
      </c>
      <c r="H135" s="128"/>
      <c r="I135" s="128"/>
      <c r="J135" s="128"/>
      <c r="K135" s="128"/>
    </row>
    <row r="136" spans="1:11" ht="18" customHeight="1">
      <c r="A136" s="124">
        <v>136</v>
      </c>
      <c r="B136" s="125" t="s">
        <v>205</v>
      </c>
      <c r="C136" s="126" t="s">
        <v>3340</v>
      </c>
      <c r="D136" s="126">
        <v>1</v>
      </c>
      <c r="E136" s="126" t="s">
        <v>1216</v>
      </c>
      <c r="F136" s="125" t="s">
        <v>1286</v>
      </c>
      <c r="G136" s="127" t="s">
        <v>3426</v>
      </c>
      <c r="H136" s="128"/>
      <c r="I136" s="128"/>
      <c r="J136" s="128"/>
      <c r="K136" s="128"/>
    </row>
    <row r="137" spans="1:11" ht="18" customHeight="1">
      <c r="A137" s="124">
        <v>137</v>
      </c>
      <c r="B137" s="125" t="s">
        <v>206</v>
      </c>
      <c r="C137" s="126" t="s">
        <v>3341</v>
      </c>
      <c r="D137" s="126">
        <v>1</v>
      </c>
      <c r="E137" s="126" t="s">
        <v>1216</v>
      </c>
      <c r="F137" s="125" t="s">
        <v>1286</v>
      </c>
      <c r="G137" s="127" t="s">
        <v>3426</v>
      </c>
      <c r="H137" s="128"/>
      <c r="I137" s="128"/>
      <c r="J137" s="128"/>
      <c r="K137" s="128"/>
    </row>
    <row r="138" spans="1:11" ht="18" customHeight="1">
      <c r="A138" s="124">
        <v>138</v>
      </c>
      <c r="B138" s="125" t="s">
        <v>207</v>
      </c>
      <c r="C138" s="126" t="s">
        <v>3342</v>
      </c>
      <c r="D138" s="126">
        <v>1</v>
      </c>
      <c r="E138" s="126" t="s">
        <v>1216</v>
      </c>
      <c r="F138" s="125" t="s">
        <v>1286</v>
      </c>
      <c r="G138" s="127" t="s">
        <v>3426</v>
      </c>
      <c r="H138" s="128"/>
      <c r="I138" s="128"/>
      <c r="J138" s="128"/>
      <c r="K138" s="128"/>
    </row>
    <row r="139" spans="1:11" ht="18" customHeight="1">
      <c r="A139" s="124">
        <v>139</v>
      </c>
      <c r="B139" s="125" t="s">
        <v>208</v>
      </c>
      <c r="C139" s="126" t="s">
        <v>3340</v>
      </c>
      <c r="D139" s="126">
        <v>1</v>
      </c>
      <c r="E139" s="126" t="s">
        <v>1216</v>
      </c>
      <c r="F139" s="125" t="s">
        <v>1286</v>
      </c>
      <c r="G139" s="127" t="s">
        <v>3426</v>
      </c>
      <c r="H139" s="128"/>
      <c r="I139" s="128"/>
      <c r="J139" s="128"/>
      <c r="K139" s="128"/>
    </row>
    <row r="140" spans="1:11" ht="18" customHeight="1">
      <c r="A140" s="124">
        <v>140</v>
      </c>
      <c r="B140" s="125" t="s">
        <v>209</v>
      </c>
      <c r="C140" s="126" t="s">
        <v>3340</v>
      </c>
      <c r="D140" s="126">
        <v>1</v>
      </c>
      <c r="E140" s="126" t="s">
        <v>1216</v>
      </c>
      <c r="F140" s="125" t="s">
        <v>1286</v>
      </c>
      <c r="G140" s="127" t="s">
        <v>3426</v>
      </c>
      <c r="H140" s="128"/>
      <c r="I140" s="128"/>
      <c r="J140" s="128"/>
      <c r="K140" s="128"/>
    </row>
    <row r="141" spans="1:11" ht="18" customHeight="1">
      <c r="A141" s="124">
        <v>141</v>
      </c>
      <c r="B141" s="125" t="s">
        <v>210</v>
      </c>
      <c r="C141" s="126" t="s">
        <v>3340</v>
      </c>
      <c r="D141" s="126">
        <v>1</v>
      </c>
      <c r="E141" s="126" t="s">
        <v>1216</v>
      </c>
      <c r="F141" s="125" t="s">
        <v>1286</v>
      </c>
      <c r="G141" s="127" t="s">
        <v>3426</v>
      </c>
      <c r="H141" s="128"/>
      <c r="I141" s="128"/>
      <c r="J141" s="128"/>
      <c r="K141" s="128"/>
    </row>
    <row r="142" spans="1:11" ht="18" customHeight="1">
      <c r="A142" s="124">
        <v>142</v>
      </c>
      <c r="B142" s="125" t="s">
        <v>211</v>
      </c>
      <c r="C142" s="126" t="s">
        <v>3340</v>
      </c>
      <c r="D142" s="126">
        <v>1</v>
      </c>
      <c r="E142" s="126" t="s">
        <v>1216</v>
      </c>
      <c r="F142" s="125" t="s">
        <v>1286</v>
      </c>
      <c r="G142" s="127" t="s">
        <v>3426</v>
      </c>
      <c r="H142" s="128"/>
      <c r="I142" s="128"/>
      <c r="J142" s="128"/>
      <c r="K142" s="128"/>
    </row>
    <row r="143" spans="1:11" ht="18" customHeight="1">
      <c r="A143" s="124">
        <v>143</v>
      </c>
      <c r="B143" s="125" t="s">
        <v>212</v>
      </c>
      <c r="C143" s="126" t="s">
        <v>3340</v>
      </c>
      <c r="D143" s="126">
        <v>1</v>
      </c>
      <c r="E143" s="126" t="s">
        <v>1216</v>
      </c>
      <c r="F143" s="125" t="s">
        <v>1286</v>
      </c>
      <c r="G143" s="127" t="s">
        <v>3426</v>
      </c>
      <c r="H143" s="128"/>
      <c r="I143" s="128"/>
      <c r="J143" s="128"/>
      <c r="K143" s="128"/>
    </row>
    <row r="144" spans="1:11" ht="18" customHeight="1">
      <c r="A144" s="124">
        <v>144</v>
      </c>
      <c r="B144" s="125" t="s">
        <v>213</v>
      </c>
      <c r="C144" s="126" t="s">
        <v>3340</v>
      </c>
      <c r="D144" s="126">
        <v>1</v>
      </c>
      <c r="E144" s="126" t="s">
        <v>1216</v>
      </c>
      <c r="F144" s="125" t="s">
        <v>1286</v>
      </c>
      <c r="G144" s="127" t="s">
        <v>3426</v>
      </c>
      <c r="H144" s="128"/>
      <c r="I144" s="128"/>
      <c r="J144" s="128"/>
      <c r="K144" s="128"/>
    </row>
    <row r="145" spans="1:11" ht="18" customHeight="1">
      <c r="A145" s="124">
        <v>145</v>
      </c>
      <c r="B145" s="125" t="s">
        <v>214</v>
      </c>
      <c r="C145" s="126" t="s">
        <v>3340</v>
      </c>
      <c r="D145" s="126">
        <v>1</v>
      </c>
      <c r="E145" s="126" t="s">
        <v>1216</v>
      </c>
      <c r="F145" s="125" t="s">
        <v>1286</v>
      </c>
      <c r="G145" s="127" t="s">
        <v>3426</v>
      </c>
      <c r="H145" s="128"/>
      <c r="I145" s="128"/>
      <c r="J145" s="128"/>
      <c r="K145" s="128"/>
    </row>
    <row r="146" spans="1:11" ht="18" customHeight="1">
      <c r="A146" s="124">
        <v>146</v>
      </c>
      <c r="B146" s="125" t="s">
        <v>215</v>
      </c>
      <c r="C146" s="126" t="s">
        <v>3340</v>
      </c>
      <c r="D146" s="126">
        <v>1</v>
      </c>
      <c r="E146" s="126" t="s">
        <v>1216</v>
      </c>
      <c r="F146" s="125" t="s">
        <v>1286</v>
      </c>
      <c r="G146" s="127" t="s">
        <v>3426</v>
      </c>
      <c r="H146" s="128"/>
      <c r="I146" s="128"/>
      <c r="J146" s="128"/>
      <c r="K146" s="128"/>
    </row>
    <row r="147" spans="1:11" ht="18" customHeight="1">
      <c r="A147" s="124">
        <v>147</v>
      </c>
      <c r="B147" s="125" t="s">
        <v>216</v>
      </c>
      <c r="C147" s="126" t="s">
        <v>3340</v>
      </c>
      <c r="D147" s="126">
        <v>1</v>
      </c>
      <c r="E147" s="126" t="s">
        <v>1216</v>
      </c>
      <c r="F147" s="125" t="s">
        <v>1286</v>
      </c>
      <c r="G147" s="127" t="s">
        <v>3426</v>
      </c>
      <c r="H147" s="128"/>
      <c r="I147" s="128"/>
      <c r="J147" s="128"/>
      <c r="K147" s="128"/>
    </row>
    <row r="148" spans="1:11" ht="18" customHeight="1">
      <c r="A148" s="124">
        <v>148</v>
      </c>
      <c r="B148" s="125" t="s">
        <v>728</v>
      </c>
      <c r="C148" s="126" t="s">
        <v>3379</v>
      </c>
      <c r="D148" s="126">
        <v>2</v>
      </c>
      <c r="E148" s="126" t="s">
        <v>1216</v>
      </c>
      <c r="F148" s="125" t="s">
        <v>1286</v>
      </c>
      <c r="G148" s="127" t="s">
        <v>3426</v>
      </c>
      <c r="H148" s="128"/>
      <c r="I148" s="128"/>
      <c r="J148" s="128"/>
      <c r="K148" s="128"/>
    </row>
    <row r="149" spans="1:11" ht="18" customHeight="1">
      <c r="A149" s="124">
        <v>149</v>
      </c>
      <c r="B149" s="125" t="s">
        <v>221</v>
      </c>
      <c r="C149" s="126" t="s">
        <v>3380</v>
      </c>
      <c r="D149" s="126">
        <v>2</v>
      </c>
      <c r="E149" s="126" t="s">
        <v>1216</v>
      </c>
      <c r="F149" s="125" t="s">
        <v>1286</v>
      </c>
      <c r="G149" s="127" t="s">
        <v>3426</v>
      </c>
      <c r="H149" s="128"/>
      <c r="I149" s="128"/>
      <c r="J149" s="128"/>
      <c r="K149" s="128"/>
    </row>
    <row r="150" spans="1:11" ht="18" customHeight="1">
      <c r="A150" s="124">
        <v>150</v>
      </c>
      <c r="B150" s="125" t="s">
        <v>222</v>
      </c>
      <c r="C150" s="126" t="s">
        <v>3381</v>
      </c>
      <c r="D150" s="126">
        <v>2</v>
      </c>
      <c r="E150" s="126" t="s">
        <v>1216</v>
      </c>
      <c r="F150" s="125" t="s">
        <v>1286</v>
      </c>
      <c r="G150" s="127" t="s">
        <v>3426</v>
      </c>
      <c r="H150" s="128"/>
      <c r="I150" s="128"/>
      <c r="J150" s="128"/>
      <c r="K150" s="128"/>
    </row>
    <row r="151" spans="1:11" ht="18" customHeight="1">
      <c r="A151" s="124">
        <v>151</v>
      </c>
      <c r="B151" s="125" t="s">
        <v>223</v>
      </c>
      <c r="C151" s="126" t="s">
        <v>3382</v>
      </c>
      <c r="D151" s="126">
        <v>2</v>
      </c>
      <c r="E151" s="126" t="s">
        <v>1216</v>
      </c>
      <c r="F151" s="125" t="s">
        <v>1286</v>
      </c>
      <c r="G151" s="127" t="s">
        <v>3426</v>
      </c>
      <c r="H151" s="128"/>
      <c r="I151" s="128"/>
      <c r="J151" s="128"/>
      <c r="K151" s="128"/>
    </row>
    <row r="152" spans="1:11" ht="18" customHeight="1">
      <c r="A152" s="124">
        <v>152</v>
      </c>
      <c r="B152" s="125" t="s">
        <v>224</v>
      </c>
      <c r="C152" s="126" t="s">
        <v>3383</v>
      </c>
      <c r="D152" s="126">
        <v>2</v>
      </c>
      <c r="E152" s="126" t="s">
        <v>1216</v>
      </c>
      <c r="F152" s="125" t="s">
        <v>1286</v>
      </c>
      <c r="G152" s="127" t="s">
        <v>3426</v>
      </c>
      <c r="H152" s="128"/>
      <c r="I152" s="128"/>
      <c r="J152" s="128"/>
      <c r="K152" s="128"/>
    </row>
    <row r="153" spans="1:11" ht="18" customHeight="1">
      <c r="A153" s="124">
        <v>153</v>
      </c>
      <c r="B153" s="125" t="s">
        <v>729</v>
      </c>
      <c r="C153" s="126" t="s">
        <v>3384</v>
      </c>
      <c r="D153" s="126">
        <v>2</v>
      </c>
      <c r="E153" s="126" t="s">
        <v>1216</v>
      </c>
      <c r="F153" s="125" t="s">
        <v>1286</v>
      </c>
      <c r="G153" s="127" t="s">
        <v>3426</v>
      </c>
      <c r="H153" s="128"/>
      <c r="I153" s="128"/>
      <c r="J153" s="128"/>
      <c r="K153" s="128"/>
    </row>
    <row r="154" spans="1:11" ht="18" customHeight="1">
      <c r="A154" s="124">
        <v>154</v>
      </c>
      <c r="B154" s="125" t="s">
        <v>730</v>
      </c>
      <c r="C154" s="126" t="s">
        <v>3385</v>
      </c>
      <c r="D154" s="126">
        <v>2</v>
      </c>
      <c r="E154" s="126" t="s">
        <v>1216</v>
      </c>
      <c r="F154" s="125" t="s">
        <v>1286</v>
      </c>
      <c r="G154" s="127" t="s">
        <v>3426</v>
      </c>
      <c r="H154" s="128"/>
      <c r="I154" s="128"/>
      <c r="J154" s="128"/>
      <c r="K154" s="128"/>
    </row>
    <row r="155" spans="1:11" ht="18" customHeight="1">
      <c r="A155" s="124">
        <v>155</v>
      </c>
      <c r="B155" s="125" t="s">
        <v>225</v>
      </c>
      <c r="C155" s="126" t="s">
        <v>3375</v>
      </c>
      <c r="D155" s="126">
        <v>2</v>
      </c>
      <c r="E155" s="126" t="s">
        <v>1216</v>
      </c>
      <c r="F155" s="125" t="s">
        <v>1286</v>
      </c>
      <c r="G155" s="127" t="s">
        <v>3426</v>
      </c>
      <c r="H155" s="128"/>
      <c r="I155" s="128"/>
      <c r="J155" s="128"/>
      <c r="K155" s="128"/>
    </row>
    <row r="156" spans="1:11" ht="18" customHeight="1">
      <c r="A156" s="124">
        <v>156</v>
      </c>
      <c r="B156" s="125" t="s">
        <v>226</v>
      </c>
      <c r="C156" s="126" t="s">
        <v>3376</v>
      </c>
      <c r="D156" s="126">
        <v>2</v>
      </c>
      <c r="E156" s="126" t="s">
        <v>1216</v>
      </c>
      <c r="F156" s="125" t="s">
        <v>1286</v>
      </c>
      <c r="G156" s="127" t="s">
        <v>3426</v>
      </c>
      <c r="H156" s="128"/>
      <c r="I156" s="128"/>
      <c r="J156" s="128"/>
      <c r="K156" s="128"/>
    </row>
    <row r="157" spans="1:11" ht="18" customHeight="1">
      <c r="A157" s="124">
        <v>157</v>
      </c>
      <c r="B157" s="125" t="s">
        <v>227</v>
      </c>
      <c r="C157" s="126" t="s">
        <v>3377</v>
      </c>
      <c r="D157" s="126">
        <v>2</v>
      </c>
      <c r="E157" s="126" t="s">
        <v>1216</v>
      </c>
      <c r="F157" s="125" t="s">
        <v>1286</v>
      </c>
      <c r="G157" s="127" t="s">
        <v>3426</v>
      </c>
      <c r="H157" s="128"/>
      <c r="I157" s="128"/>
      <c r="J157" s="128"/>
      <c r="K157" s="128"/>
    </row>
    <row r="158" spans="1:11" ht="18" customHeight="1">
      <c r="A158" s="124">
        <v>158</v>
      </c>
      <c r="B158" s="125" t="s">
        <v>228</v>
      </c>
      <c r="C158" s="126" t="s">
        <v>3378</v>
      </c>
      <c r="D158" s="126">
        <v>2</v>
      </c>
      <c r="E158" s="126" t="s">
        <v>1216</v>
      </c>
      <c r="F158" s="125" t="s">
        <v>1286</v>
      </c>
      <c r="G158" s="127" t="s">
        <v>3426</v>
      </c>
      <c r="H158" s="128"/>
      <c r="I158" s="128"/>
      <c r="J158" s="128"/>
      <c r="K158" s="128"/>
    </row>
    <row r="159" spans="1:11" ht="18" customHeight="1">
      <c r="A159" s="124">
        <v>159</v>
      </c>
      <c r="B159" s="125" t="s">
        <v>229</v>
      </c>
      <c r="C159" s="126" t="s">
        <v>3340</v>
      </c>
      <c r="D159" s="126">
        <v>0.5</v>
      </c>
      <c r="E159" s="126" t="s">
        <v>1215</v>
      </c>
      <c r="F159" s="182" t="s">
        <v>3343</v>
      </c>
      <c r="G159" s="127" t="s">
        <v>3426</v>
      </c>
      <c r="H159" s="128"/>
      <c r="I159" s="128"/>
      <c r="J159" s="128"/>
      <c r="K159" s="128"/>
    </row>
    <row r="160" spans="1:11" ht="18" customHeight="1">
      <c r="A160" s="124">
        <v>160</v>
      </c>
      <c r="B160" s="125" t="s">
        <v>230</v>
      </c>
      <c r="C160" s="126" t="s">
        <v>3358</v>
      </c>
      <c r="D160" s="126">
        <v>1</v>
      </c>
      <c r="E160" s="126" t="s">
        <v>1215</v>
      </c>
      <c r="F160" s="182" t="s">
        <v>3343</v>
      </c>
      <c r="G160" s="127" t="s">
        <v>3426</v>
      </c>
      <c r="H160" s="128"/>
      <c r="I160" s="128"/>
      <c r="J160" s="128"/>
      <c r="K160" s="128"/>
    </row>
    <row r="161" spans="1:11" ht="18" customHeight="1">
      <c r="A161" s="124">
        <v>161</v>
      </c>
      <c r="B161" s="125" t="s">
        <v>231</v>
      </c>
      <c r="C161" s="126" t="s">
        <v>3359</v>
      </c>
      <c r="D161" s="126">
        <v>1</v>
      </c>
      <c r="E161" s="126" t="s">
        <v>1215</v>
      </c>
      <c r="F161" s="182" t="s">
        <v>3343</v>
      </c>
      <c r="G161" s="127" t="s">
        <v>3426</v>
      </c>
      <c r="H161" s="128"/>
      <c r="I161" s="128"/>
      <c r="J161" s="128"/>
      <c r="K161" s="128"/>
    </row>
    <row r="162" spans="1:11" ht="18" customHeight="1">
      <c r="A162" s="124">
        <v>162</v>
      </c>
      <c r="B162" s="125" t="s">
        <v>232</v>
      </c>
      <c r="C162" s="126" t="s">
        <v>3360</v>
      </c>
      <c r="D162" s="126">
        <v>1</v>
      </c>
      <c r="E162" s="126" t="s">
        <v>1215</v>
      </c>
      <c r="F162" s="182" t="s">
        <v>3343</v>
      </c>
      <c r="G162" s="127" t="s">
        <v>3426</v>
      </c>
      <c r="H162" s="128"/>
      <c r="I162" s="128"/>
      <c r="J162" s="128"/>
      <c r="K162" s="128"/>
    </row>
    <row r="163" spans="1:11" ht="18" customHeight="1">
      <c r="A163" s="124">
        <v>163</v>
      </c>
      <c r="B163" s="125" t="s">
        <v>234</v>
      </c>
      <c r="C163" s="126" t="s">
        <v>3340</v>
      </c>
      <c r="D163" s="126">
        <v>0.75</v>
      </c>
      <c r="E163" s="126" t="s">
        <v>1215</v>
      </c>
      <c r="F163" s="182" t="s">
        <v>3343</v>
      </c>
      <c r="G163" s="127" t="s">
        <v>3426</v>
      </c>
      <c r="H163" s="128"/>
      <c r="I163" s="128"/>
      <c r="J163" s="128"/>
      <c r="K163" s="128"/>
    </row>
    <row r="164" spans="1:11" ht="18" customHeight="1">
      <c r="A164" s="124">
        <v>164</v>
      </c>
      <c r="B164" s="125" t="s">
        <v>731</v>
      </c>
      <c r="C164" s="126" t="s">
        <v>3340</v>
      </c>
      <c r="D164" s="126">
        <v>1.5</v>
      </c>
      <c r="E164" s="126" t="s">
        <v>1215</v>
      </c>
      <c r="F164" s="182" t="s">
        <v>3343</v>
      </c>
      <c r="G164" s="127" t="s">
        <v>3426</v>
      </c>
      <c r="H164" s="128"/>
      <c r="I164" s="128"/>
      <c r="J164" s="128"/>
      <c r="K164" s="128"/>
    </row>
    <row r="165" spans="1:11" ht="18" customHeight="1">
      <c r="A165" s="124">
        <v>165</v>
      </c>
      <c r="B165" s="125" t="s">
        <v>237</v>
      </c>
      <c r="C165" s="126" t="s">
        <v>3340</v>
      </c>
      <c r="D165" s="126">
        <v>1</v>
      </c>
      <c r="E165" s="126" t="s">
        <v>1215</v>
      </c>
      <c r="F165" s="182" t="s">
        <v>3343</v>
      </c>
      <c r="G165" s="127" t="s">
        <v>3426</v>
      </c>
      <c r="H165" s="128"/>
      <c r="I165" s="128"/>
      <c r="J165" s="128"/>
      <c r="K165" s="128"/>
    </row>
    <row r="166" spans="1:11" ht="18" customHeight="1">
      <c r="A166" s="124">
        <v>166</v>
      </c>
      <c r="B166" s="125" t="s">
        <v>238</v>
      </c>
      <c r="C166" s="126" t="s">
        <v>3341</v>
      </c>
      <c r="D166" s="126">
        <v>1.5</v>
      </c>
      <c r="E166" s="126" t="s">
        <v>1215</v>
      </c>
      <c r="F166" s="182" t="s">
        <v>3343</v>
      </c>
      <c r="G166" s="127" t="s">
        <v>3426</v>
      </c>
      <c r="H166" s="128"/>
      <c r="I166" s="128"/>
      <c r="J166" s="128"/>
      <c r="K166" s="128"/>
    </row>
    <row r="167" spans="1:11" ht="18" customHeight="1">
      <c r="A167" s="124">
        <v>167</v>
      </c>
      <c r="B167" s="125" t="s">
        <v>239</v>
      </c>
      <c r="C167" s="126" t="s">
        <v>3342</v>
      </c>
      <c r="D167" s="126">
        <v>1.5</v>
      </c>
      <c r="E167" s="126" t="s">
        <v>1215</v>
      </c>
      <c r="F167" s="182" t="s">
        <v>3343</v>
      </c>
      <c r="G167" s="127" t="s">
        <v>3426</v>
      </c>
      <c r="H167" s="128"/>
      <c r="I167" s="128"/>
      <c r="J167" s="128"/>
      <c r="K167" s="128"/>
    </row>
    <row r="168" spans="1:11" ht="18" customHeight="1">
      <c r="A168" s="124">
        <v>168</v>
      </c>
      <c r="B168" s="125" t="s">
        <v>240</v>
      </c>
      <c r="C168" s="126" t="s">
        <v>3340</v>
      </c>
      <c r="D168" s="126">
        <v>1</v>
      </c>
      <c r="E168" s="126" t="s">
        <v>1215</v>
      </c>
      <c r="F168" s="182" t="s">
        <v>3343</v>
      </c>
      <c r="G168" s="127" t="s">
        <v>3426</v>
      </c>
      <c r="H168" s="128"/>
      <c r="I168" s="128"/>
      <c r="J168" s="128"/>
      <c r="K168" s="128"/>
    </row>
    <row r="169" spans="1:11" ht="18" customHeight="1">
      <c r="A169" s="124">
        <v>169</v>
      </c>
      <c r="B169" s="125" t="s">
        <v>241</v>
      </c>
      <c r="C169" s="126" t="s">
        <v>3340</v>
      </c>
      <c r="D169" s="126">
        <v>1</v>
      </c>
      <c r="E169" s="126" t="s">
        <v>1215</v>
      </c>
      <c r="F169" s="182" t="s">
        <v>3343</v>
      </c>
      <c r="G169" s="127" t="s">
        <v>3426</v>
      </c>
      <c r="H169" s="128"/>
      <c r="I169" s="128"/>
      <c r="J169" s="128"/>
      <c r="K169" s="128"/>
    </row>
    <row r="170" spans="1:11" ht="18" customHeight="1">
      <c r="A170" s="124">
        <v>170</v>
      </c>
      <c r="B170" s="125" t="s">
        <v>242</v>
      </c>
      <c r="C170" s="126" t="s">
        <v>3340</v>
      </c>
      <c r="D170" s="126">
        <v>1</v>
      </c>
      <c r="E170" s="126" t="s">
        <v>1215</v>
      </c>
      <c r="F170" s="182" t="s">
        <v>3343</v>
      </c>
      <c r="G170" s="127" t="s">
        <v>3426</v>
      </c>
      <c r="H170" s="128"/>
      <c r="I170" s="128"/>
      <c r="J170" s="128"/>
      <c r="K170" s="128"/>
    </row>
    <row r="171" spans="1:11" ht="18" customHeight="1">
      <c r="A171" s="124">
        <v>171</v>
      </c>
      <c r="B171" s="125" t="s">
        <v>243</v>
      </c>
      <c r="C171" s="126" t="s">
        <v>3340</v>
      </c>
      <c r="D171" s="126">
        <v>1</v>
      </c>
      <c r="E171" s="126" t="s">
        <v>1215</v>
      </c>
      <c r="F171" s="182" t="s">
        <v>3343</v>
      </c>
      <c r="G171" s="127" t="s">
        <v>3426</v>
      </c>
      <c r="H171" s="128"/>
      <c r="I171" s="128"/>
      <c r="J171" s="128"/>
      <c r="K171" s="128"/>
    </row>
    <row r="172" spans="1:11" ht="18" customHeight="1">
      <c r="A172" s="124">
        <v>172</v>
      </c>
      <c r="B172" s="125" t="s">
        <v>244</v>
      </c>
      <c r="C172" s="126" t="s">
        <v>3341</v>
      </c>
      <c r="D172" s="126">
        <v>1.5</v>
      </c>
      <c r="E172" s="126" t="s">
        <v>1215</v>
      </c>
      <c r="F172" s="182" t="s">
        <v>3343</v>
      </c>
      <c r="G172" s="127" t="s">
        <v>3426</v>
      </c>
      <c r="H172" s="128"/>
      <c r="I172" s="128"/>
      <c r="J172" s="128"/>
      <c r="K172" s="128"/>
    </row>
    <row r="173" spans="1:11" ht="18" customHeight="1">
      <c r="A173" s="124">
        <v>173</v>
      </c>
      <c r="B173" s="125" t="s">
        <v>245</v>
      </c>
      <c r="C173" s="126" t="s">
        <v>3342</v>
      </c>
      <c r="D173" s="126">
        <v>1.5</v>
      </c>
      <c r="E173" s="126" t="s">
        <v>1215</v>
      </c>
      <c r="F173" s="182" t="s">
        <v>3343</v>
      </c>
      <c r="G173" s="127" t="s">
        <v>3426</v>
      </c>
      <c r="H173" s="128"/>
      <c r="I173" s="128"/>
      <c r="J173" s="128"/>
      <c r="K173" s="128"/>
    </row>
    <row r="174" spans="1:11" ht="18" customHeight="1">
      <c r="A174" s="124">
        <v>174</v>
      </c>
      <c r="B174" s="125" t="s">
        <v>246</v>
      </c>
      <c r="C174" s="126" t="s">
        <v>3352</v>
      </c>
      <c r="D174" s="126">
        <v>2.5</v>
      </c>
      <c r="E174" s="126" t="s">
        <v>1215</v>
      </c>
      <c r="F174" s="182" t="s">
        <v>3343</v>
      </c>
      <c r="G174" s="127" t="s">
        <v>3426</v>
      </c>
      <c r="H174" s="128"/>
      <c r="I174" s="128"/>
      <c r="J174" s="128"/>
      <c r="K174" s="128"/>
    </row>
    <row r="175" spans="1:11" ht="18" customHeight="1">
      <c r="A175" s="124">
        <v>175</v>
      </c>
      <c r="B175" s="125" t="s">
        <v>247</v>
      </c>
      <c r="C175" s="126" t="s">
        <v>3353</v>
      </c>
      <c r="D175" s="126">
        <v>2.5</v>
      </c>
      <c r="E175" s="126" t="s">
        <v>1215</v>
      </c>
      <c r="F175" s="182" t="s">
        <v>3343</v>
      </c>
      <c r="G175" s="127" t="s">
        <v>3426</v>
      </c>
      <c r="H175" s="128"/>
      <c r="I175" s="128"/>
      <c r="J175" s="128"/>
      <c r="K175" s="128"/>
    </row>
    <row r="176" spans="1:11" ht="18" customHeight="1">
      <c r="A176" s="124">
        <v>176</v>
      </c>
      <c r="B176" s="125" t="s">
        <v>248</v>
      </c>
      <c r="C176" s="126" t="s">
        <v>3354</v>
      </c>
      <c r="D176" s="126">
        <v>2.5</v>
      </c>
      <c r="E176" s="126" t="s">
        <v>1215</v>
      </c>
      <c r="F176" s="182" t="s">
        <v>3343</v>
      </c>
      <c r="G176" s="127" t="s">
        <v>3426</v>
      </c>
      <c r="H176" s="128"/>
      <c r="I176" s="128"/>
      <c r="J176" s="128"/>
      <c r="K176" s="128"/>
    </row>
    <row r="177" spans="1:11" ht="18" customHeight="1">
      <c r="A177" s="124">
        <v>177</v>
      </c>
      <c r="B177" s="125" t="s">
        <v>249</v>
      </c>
      <c r="C177" s="126" t="s">
        <v>3355</v>
      </c>
      <c r="D177" s="126">
        <v>2.5</v>
      </c>
      <c r="E177" s="126" t="s">
        <v>1215</v>
      </c>
      <c r="F177" s="182" t="s">
        <v>3343</v>
      </c>
      <c r="G177" s="127" t="s">
        <v>3426</v>
      </c>
      <c r="H177" s="128"/>
      <c r="I177" s="128"/>
      <c r="J177" s="128"/>
      <c r="K177" s="128"/>
    </row>
    <row r="178" spans="1:11" ht="18" customHeight="1">
      <c r="A178" s="124">
        <v>178</v>
      </c>
      <c r="B178" s="125" t="s">
        <v>250</v>
      </c>
      <c r="C178" s="126" t="s">
        <v>3356</v>
      </c>
      <c r="D178" s="126">
        <v>2.5</v>
      </c>
      <c r="E178" s="126" t="s">
        <v>1215</v>
      </c>
      <c r="F178" s="182" t="s">
        <v>3343</v>
      </c>
      <c r="G178" s="127" t="s">
        <v>3426</v>
      </c>
      <c r="H178" s="128"/>
      <c r="I178" s="128"/>
      <c r="J178" s="128"/>
      <c r="K178" s="128"/>
    </row>
    <row r="179" spans="1:11" ht="18" customHeight="1">
      <c r="A179" s="124">
        <v>179</v>
      </c>
      <c r="B179" s="125" t="s">
        <v>251</v>
      </c>
      <c r="C179" s="126" t="s">
        <v>3357</v>
      </c>
      <c r="D179" s="126">
        <v>2.5</v>
      </c>
      <c r="E179" s="126" t="s">
        <v>1215</v>
      </c>
      <c r="F179" s="182" t="s">
        <v>3343</v>
      </c>
      <c r="G179" s="127" t="s">
        <v>3426</v>
      </c>
      <c r="H179" s="128"/>
      <c r="I179" s="128"/>
      <c r="J179" s="128"/>
      <c r="K179" s="128"/>
    </row>
    <row r="180" spans="1:11" ht="18" customHeight="1">
      <c r="A180" s="124">
        <v>180</v>
      </c>
      <c r="B180" s="125" t="s">
        <v>732</v>
      </c>
      <c r="C180" s="126" t="s">
        <v>3358</v>
      </c>
      <c r="D180" s="126">
        <v>2.5</v>
      </c>
      <c r="E180" s="126" t="s">
        <v>1215</v>
      </c>
      <c r="F180" s="182" t="s">
        <v>3343</v>
      </c>
      <c r="G180" s="127" t="s">
        <v>3426</v>
      </c>
      <c r="H180" s="128"/>
      <c r="I180" s="128"/>
      <c r="J180" s="128"/>
      <c r="K180" s="128"/>
    </row>
    <row r="181" spans="1:11" ht="18" customHeight="1">
      <c r="A181" s="124">
        <v>181</v>
      </c>
      <c r="B181" s="125" t="s">
        <v>733</v>
      </c>
      <c r="C181" s="126" t="s">
        <v>3359</v>
      </c>
      <c r="D181" s="126">
        <v>2.5</v>
      </c>
      <c r="E181" s="126" t="s">
        <v>1215</v>
      </c>
      <c r="F181" s="182" t="s">
        <v>3343</v>
      </c>
      <c r="G181" s="127" t="s">
        <v>3426</v>
      </c>
      <c r="H181" s="128"/>
      <c r="I181" s="128"/>
      <c r="J181" s="128"/>
      <c r="K181" s="128"/>
    </row>
    <row r="182" spans="1:11" ht="18" customHeight="1">
      <c r="A182" s="124">
        <v>182</v>
      </c>
      <c r="B182" s="125" t="s">
        <v>734</v>
      </c>
      <c r="C182" s="126" t="s">
        <v>3360</v>
      </c>
      <c r="D182" s="126">
        <v>2.5</v>
      </c>
      <c r="E182" s="126" t="s">
        <v>1215</v>
      </c>
      <c r="F182" s="182" t="s">
        <v>3343</v>
      </c>
      <c r="G182" s="127" t="s">
        <v>3426</v>
      </c>
      <c r="H182" s="128"/>
      <c r="I182" s="128"/>
      <c r="J182" s="128"/>
      <c r="K182" s="128"/>
    </row>
    <row r="183" spans="1:11" ht="18" customHeight="1">
      <c r="A183" s="124">
        <v>183</v>
      </c>
      <c r="B183" s="125" t="s">
        <v>253</v>
      </c>
      <c r="C183" s="126" t="s">
        <v>3340</v>
      </c>
      <c r="D183" s="126">
        <v>1</v>
      </c>
      <c r="E183" s="126" t="s">
        <v>1215</v>
      </c>
      <c r="F183" s="182" t="s">
        <v>3343</v>
      </c>
      <c r="G183" s="127" t="s">
        <v>3426</v>
      </c>
      <c r="H183" s="128"/>
      <c r="I183" s="128"/>
      <c r="J183" s="128"/>
      <c r="K183" s="128"/>
    </row>
    <row r="184" spans="1:11" ht="18" customHeight="1">
      <c r="A184" s="124">
        <v>184</v>
      </c>
      <c r="B184" s="125" t="s">
        <v>254</v>
      </c>
      <c r="C184" s="126" t="s">
        <v>3358</v>
      </c>
      <c r="D184" s="126">
        <v>1.5</v>
      </c>
      <c r="E184" s="126" t="s">
        <v>1215</v>
      </c>
      <c r="F184" s="182" t="s">
        <v>3343</v>
      </c>
      <c r="G184" s="127" t="s">
        <v>3426</v>
      </c>
      <c r="H184" s="128"/>
      <c r="I184" s="128"/>
      <c r="J184" s="128"/>
      <c r="K184" s="128"/>
    </row>
    <row r="185" spans="1:11" ht="18" customHeight="1">
      <c r="A185" s="124">
        <v>185</v>
      </c>
      <c r="B185" s="125" t="s">
        <v>255</v>
      </c>
      <c r="C185" s="126" t="s">
        <v>3359</v>
      </c>
      <c r="D185" s="126">
        <v>1.5</v>
      </c>
      <c r="E185" s="126" t="s">
        <v>1215</v>
      </c>
      <c r="F185" s="182" t="s">
        <v>3343</v>
      </c>
      <c r="G185" s="127" t="s">
        <v>3426</v>
      </c>
      <c r="H185" s="128"/>
      <c r="I185" s="128"/>
      <c r="J185" s="128"/>
      <c r="K185" s="128"/>
    </row>
    <row r="186" spans="1:11" ht="18" customHeight="1">
      <c r="A186" s="124">
        <v>186</v>
      </c>
      <c r="B186" s="125" t="s">
        <v>256</v>
      </c>
      <c r="C186" s="126" t="s">
        <v>3360</v>
      </c>
      <c r="D186" s="126">
        <v>1.5</v>
      </c>
      <c r="E186" s="126" t="s">
        <v>1215</v>
      </c>
      <c r="F186" s="182" t="s">
        <v>3343</v>
      </c>
      <c r="G186" s="127" t="s">
        <v>3426</v>
      </c>
      <c r="H186" s="128"/>
      <c r="I186" s="128"/>
      <c r="J186" s="128"/>
      <c r="K186" s="128"/>
    </row>
    <row r="187" spans="1:11" ht="18" customHeight="1">
      <c r="A187" s="124">
        <v>187</v>
      </c>
      <c r="B187" s="125" t="s">
        <v>257</v>
      </c>
      <c r="C187" s="126" t="s">
        <v>3340</v>
      </c>
      <c r="D187" s="126">
        <v>0.75</v>
      </c>
      <c r="E187" s="126" t="s">
        <v>1215</v>
      </c>
      <c r="F187" s="182" t="s">
        <v>3343</v>
      </c>
      <c r="G187" s="127" t="s">
        <v>3426</v>
      </c>
      <c r="H187" s="128"/>
      <c r="I187" s="128"/>
      <c r="J187" s="128"/>
      <c r="K187" s="128"/>
    </row>
    <row r="188" spans="1:11" ht="18" customHeight="1">
      <c r="A188" s="124">
        <v>188</v>
      </c>
      <c r="B188" s="125" t="s">
        <v>735</v>
      </c>
      <c r="C188" s="126" t="s">
        <v>3340</v>
      </c>
      <c r="D188" s="126">
        <v>0.75</v>
      </c>
      <c r="E188" s="126" t="s">
        <v>1215</v>
      </c>
      <c r="F188" s="182" t="s">
        <v>3343</v>
      </c>
      <c r="G188" s="127" t="s">
        <v>3426</v>
      </c>
      <c r="H188" s="128"/>
      <c r="I188" s="128"/>
      <c r="J188" s="128"/>
      <c r="K188" s="128"/>
    </row>
    <row r="189" spans="1:11" ht="18" customHeight="1">
      <c r="A189" s="124">
        <v>189</v>
      </c>
      <c r="B189" s="125" t="s">
        <v>260</v>
      </c>
      <c r="C189" s="126" t="s">
        <v>3340</v>
      </c>
      <c r="D189" s="126">
        <v>1</v>
      </c>
      <c r="E189" s="126" t="s">
        <v>1215</v>
      </c>
      <c r="F189" s="182" t="s">
        <v>3343</v>
      </c>
      <c r="G189" s="127" t="s">
        <v>3426</v>
      </c>
      <c r="H189" s="128"/>
      <c r="I189" s="128"/>
      <c r="J189" s="128"/>
      <c r="K189" s="128"/>
    </row>
    <row r="190" spans="1:11" ht="18" customHeight="1">
      <c r="A190" s="124">
        <v>190</v>
      </c>
      <c r="B190" s="125" t="s">
        <v>261</v>
      </c>
      <c r="C190" s="126" t="s">
        <v>3340</v>
      </c>
      <c r="D190" s="126">
        <v>1</v>
      </c>
      <c r="E190" s="126" t="s">
        <v>1215</v>
      </c>
      <c r="F190" s="182" t="s">
        <v>3343</v>
      </c>
      <c r="G190" s="127" t="s">
        <v>3426</v>
      </c>
      <c r="H190" s="128"/>
      <c r="I190" s="128"/>
      <c r="J190" s="128"/>
      <c r="K190" s="128"/>
    </row>
    <row r="191" spans="1:11" ht="18" customHeight="1">
      <c r="A191" s="124">
        <v>191</v>
      </c>
      <c r="B191" s="125" t="s">
        <v>262</v>
      </c>
      <c r="C191" s="126" t="s">
        <v>3358</v>
      </c>
      <c r="D191" s="126">
        <v>1.5</v>
      </c>
      <c r="E191" s="126" t="s">
        <v>1215</v>
      </c>
      <c r="F191" s="182" t="s">
        <v>3343</v>
      </c>
      <c r="G191" s="127" t="s">
        <v>3426</v>
      </c>
      <c r="H191" s="128"/>
      <c r="I191" s="128"/>
      <c r="J191" s="128"/>
      <c r="K191" s="128"/>
    </row>
    <row r="192" spans="1:11" ht="18" customHeight="1">
      <c r="A192" s="124">
        <v>192</v>
      </c>
      <c r="B192" s="125" t="s">
        <v>263</v>
      </c>
      <c r="C192" s="126" t="s">
        <v>3359</v>
      </c>
      <c r="D192" s="126">
        <v>1.5</v>
      </c>
      <c r="E192" s="126" t="s">
        <v>1215</v>
      </c>
      <c r="F192" s="182" t="s">
        <v>3343</v>
      </c>
      <c r="G192" s="127" t="s">
        <v>3426</v>
      </c>
      <c r="H192" s="128"/>
      <c r="I192" s="128"/>
      <c r="J192" s="128"/>
      <c r="K192" s="128"/>
    </row>
    <row r="193" spans="1:11" ht="18" customHeight="1">
      <c r="A193" s="124">
        <v>193</v>
      </c>
      <c r="B193" s="125" t="s">
        <v>736</v>
      </c>
      <c r="C193" s="126" t="s">
        <v>3360</v>
      </c>
      <c r="D193" s="126">
        <v>1.5</v>
      </c>
      <c r="E193" s="126" t="s">
        <v>1215</v>
      </c>
      <c r="F193" s="182" t="s">
        <v>3343</v>
      </c>
      <c r="G193" s="127" t="s">
        <v>3426</v>
      </c>
      <c r="H193" s="128"/>
      <c r="I193" s="128"/>
      <c r="J193" s="128"/>
      <c r="K193" s="128"/>
    </row>
    <row r="194" spans="1:11" ht="18" customHeight="1">
      <c r="A194" s="124">
        <v>194</v>
      </c>
      <c r="B194" s="125" t="s">
        <v>264</v>
      </c>
      <c r="C194" s="126" t="s">
        <v>3340</v>
      </c>
      <c r="D194" s="126">
        <v>1</v>
      </c>
      <c r="E194" s="126" t="s">
        <v>1215</v>
      </c>
      <c r="F194" s="182" t="s">
        <v>3343</v>
      </c>
      <c r="G194" s="127" t="s">
        <v>3426</v>
      </c>
      <c r="H194" s="128"/>
      <c r="I194" s="128"/>
      <c r="J194" s="128"/>
      <c r="K194" s="128"/>
    </row>
    <row r="195" spans="1:11" ht="18" customHeight="1">
      <c r="A195" s="124">
        <v>195</v>
      </c>
      <c r="B195" s="125" t="s">
        <v>265</v>
      </c>
      <c r="C195" s="126" t="s">
        <v>3340</v>
      </c>
      <c r="D195" s="126">
        <v>1</v>
      </c>
      <c r="E195" s="126" t="s">
        <v>1215</v>
      </c>
      <c r="F195" s="182" t="s">
        <v>3343</v>
      </c>
      <c r="G195" s="127" t="s">
        <v>3426</v>
      </c>
      <c r="H195" s="128"/>
      <c r="I195" s="128"/>
      <c r="J195" s="128"/>
      <c r="K195" s="128"/>
    </row>
    <row r="196" spans="1:11" ht="18" customHeight="1">
      <c r="A196" s="124">
        <v>196</v>
      </c>
      <c r="B196" s="125" t="s">
        <v>266</v>
      </c>
      <c r="C196" s="126" t="s">
        <v>3340</v>
      </c>
      <c r="D196" s="126">
        <v>1</v>
      </c>
      <c r="E196" s="126" t="s">
        <v>1215</v>
      </c>
      <c r="F196" s="182" t="s">
        <v>3343</v>
      </c>
      <c r="G196" s="127" t="s">
        <v>3426</v>
      </c>
      <c r="H196" s="128"/>
      <c r="I196" s="128"/>
      <c r="J196" s="128"/>
      <c r="K196" s="128"/>
    </row>
    <row r="197" spans="1:11" ht="18" customHeight="1">
      <c r="A197" s="124">
        <v>197</v>
      </c>
      <c r="B197" s="125" t="s">
        <v>267</v>
      </c>
      <c r="C197" s="126" t="s">
        <v>3340</v>
      </c>
      <c r="D197" s="126">
        <v>1</v>
      </c>
      <c r="E197" s="126" t="s">
        <v>1215</v>
      </c>
      <c r="F197" s="182" t="s">
        <v>3343</v>
      </c>
      <c r="G197" s="127" t="s">
        <v>3426</v>
      </c>
      <c r="H197" s="128"/>
      <c r="I197" s="128"/>
      <c r="J197" s="128"/>
      <c r="K197" s="128"/>
    </row>
    <row r="198" spans="1:11" ht="18" customHeight="1">
      <c r="A198" s="124">
        <v>198</v>
      </c>
      <c r="B198" s="125" t="s">
        <v>268</v>
      </c>
      <c r="C198" s="126" t="s">
        <v>3340</v>
      </c>
      <c r="D198" s="126">
        <v>1.5</v>
      </c>
      <c r="E198" s="126" t="s">
        <v>1215</v>
      </c>
      <c r="F198" s="182" t="s">
        <v>3343</v>
      </c>
      <c r="G198" s="127" t="s">
        <v>3426</v>
      </c>
      <c r="H198" s="128"/>
      <c r="I198" s="128"/>
      <c r="J198" s="128"/>
      <c r="K198" s="128"/>
    </row>
    <row r="199" spans="1:11" ht="18" customHeight="1">
      <c r="A199" s="124">
        <v>199</v>
      </c>
      <c r="B199" s="125" t="s">
        <v>269</v>
      </c>
      <c r="C199" s="126" t="s">
        <v>3352</v>
      </c>
      <c r="D199" s="126">
        <v>2.5</v>
      </c>
      <c r="E199" s="126" t="s">
        <v>1215</v>
      </c>
      <c r="F199" s="182" t="s">
        <v>3343</v>
      </c>
      <c r="G199" s="127" t="s">
        <v>3426</v>
      </c>
      <c r="H199" s="128"/>
      <c r="I199" s="128"/>
      <c r="J199" s="128"/>
      <c r="K199" s="128"/>
    </row>
    <row r="200" spans="1:11" ht="18" customHeight="1">
      <c r="A200" s="124">
        <v>200</v>
      </c>
      <c r="B200" s="125" t="s">
        <v>270</v>
      </c>
      <c r="C200" s="126" t="s">
        <v>3353</v>
      </c>
      <c r="D200" s="126">
        <v>2.5</v>
      </c>
      <c r="E200" s="126" t="s">
        <v>1215</v>
      </c>
      <c r="F200" s="182" t="s">
        <v>3343</v>
      </c>
      <c r="G200" s="127" t="s">
        <v>3426</v>
      </c>
      <c r="H200" s="128"/>
      <c r="I200" s="128"/>
      <c r="J200" s="128"/>
      <c r="K200" s="128"/>
    </row>
    <row r="201" spans="1:11" ht="18" customHeight="1">
      <c r="A201" s="124">
        <v>201</v>
      </c>
      <c r="B201" s="125" t="s">
        <v>271</v>
      </c>
      <c r="C201" s="126" t="s">
        <v>3354</v>
      </c>
      <c r="D201" s="126">
        <v>2.5</v>
      </c>
      <c r="E201" s="126" t="s">
        <v>1215</v>
      </c>
      <c r="F201" s="182" t="s">
        <v>3343</v>
      </c>
      <c r="G201" s="127" t="s">
        <v>3426</v>
      </c>
      <c r="H201" s="128"/>
      <c r="I201" s="128"/>
      <c r="J201" s="128"/>
      <c r="K201" s="128"/>
    </row>
    <row r="202" spans="1:11" ht="18" customHeight="1">
      <c r="A202" s="124">
        <v>202</v>
      </c>
      <c r="B202" s="125" t="s">
        <v>272</v>
      </c>
      <c r="C202" s="126" t="s">
        <v>3355</v>
      </c>
      <c r="D202" s="126">
        <v>2.5</v>
      </c>
      <c r="E202" s="126" t="s">
        <v>1215</v>
      </c>
      <c r="F202" s="182" t="s">
        <v>3343</v>
      </c>
      <c r="G202" s="127" t="s">
        <v>3426</v>
      </c>
      <c r="H202" s="128"/>
      <c r="I202" s="128"/>
      <c r="J202" s="128"/>
      <c r="K202" s="128"/>
    </row>
    <row r="203" spans="1:11" ht="18" customHeight="1">
      <c r="A203" s="124">
        <v>203</v>
      </c>
      <c r="B203" s="125" t="s">
        <v>273</v>
      </c>
      <c r="C203" s="126" t="s">
        <v>3356</v>
      </c>
      <c r="D203" s="126">
        <v>2.5</v>
      </c>
      <c r="E203" s="126" t="s">
        <v>1215</v>
      </c>
      <c r="F203" s="182" t="s">
        <v>3343</v>
      </c>
      <c r="G203" s="127" t="s">
        <v>3426</v>
      </c>
      <c r="H203" s="128"/>
      <c r="I203" s="128"/>
      <c r="J203" s="128"/>
      <c r="K203" s="128"/>
    </row>
    <row r="204" spans="1:11" ht="18" customHeight="1">
      <c r="A204" s="124">
        <v>204</v>
      </c>
      <c r="B204" s="125" t="s">
        <v>737</v>
      </c>
      <c r="C204" s="126" t="s">
        <v>3357</v>
      </c>
      <c r="D204" s="126">
        <v>2.5</v>
      </c>
      <c r="E204" s="126" t="s">
        <v>1215</v>
      </c>
      <c r="F204" s="182" t="s">
        <v>3343</v>
      </c>
      <c r="G204" s="127" t="s">
        <v>3426</v>
      </c>
      <c r="H204" s="128"/>
      <c r="I204" s="128"/>
      <c r="J204" s="128"/>
      <c r="K204" s="128"/>
    </row>
    <row r="205" spans="1:11" ht="18" customHeight="1">
      <c r="A205" s="124">
        <v>205</v>
      </c>
      <c r="B205" s="125" t="s">
        <v>274</v>
      </c>
      <c r="C205" s="126" t="s">
        <v>3358</v>
      </c>
      <c r="D205" s="126">
        <v>2.5</v>
      </c>
      <c r="E205" s="126" t="s">
        <v>1215</v>
      </c>
      <c r="F205" s="182" t="s">
        <v>3343</v>
      </c>
      <c r="G205" s="127" t="s">
        <v>3426</v>
      </c>
      <c r="H205" s="128"/>
      <c r="I205" s="128"/>
      <c r="J205" s="128"/>
      <c r="K205" s="128"/>
    </row>
    <row r="206" spans="1:11" ht="18" customHeight="1">
      <c r="A206" s="124">
        <v>206</v>
      </c>
      <c r="B206" s="125" t="s">
        <v>275</v>
      </c>
      <c r="C206" s="126" t="s">
        <v>3359</v>
      </c>
      <c r="D206" s="126">
        <v>2.5</v>
      </c>
      <c r="E206" s="126" t="s">
        <v>1215</v>
      </c>
      <c r="F206" s="182" t="s">
        <v>3343</v>
      </c>
      <c r="G206" s="127" t="s">
        <v>3426</v>
      </c>
      <c r="H206" s="128"/>
      <c r="I206" s="128"/>
      <c r="J206" s="128"/>
      <c r="K206" s="128"/>
    </row>
    <row r="207" spans="1:11" ht="18" customHeight="1">
      <c r="A207" s="124">
        <v>207</v>
      </c>
      <c r="B207" s="125" t="s">
        <v>276</v>
      </c>
      <c r="C207" s="126" t="s">
        <v>3360</v>
      </c>
      <c r="D207" s="126">
        <v>2.5</v>
      </c>
      <c r="E207" s="126" t="s">
        <v>1215</v>
      </c>
      <c r="F207" s="182" t="s">
        <v>3343</v>
      </c>
      <c r="G207" s="127" t="s">
        <v>3426</v>
      </c>
      <c r="H207" s="128"/>
      <c r="I207" s="128"/>
      <c r="J207" s="128"/>
      <c r="K207" s="128"/>
    </row>
    <row r="208" spans="1:11" ht="18" customHeight="1">
      <c r="A208" s="124">
        <v>208</v>
      </c>
      <c r="B208" s="125" t="s">
        <v>277</v>
      </c>
      <c r="C208" s="126" t="s">
        <v>3340</v>
      </c>
      <c r="D208" s="126">
        <v>2.5</v>
      </c>
      <c r="E208" s="126" t="s">
        <v>1215</v>
      </c>
      <c r="F208" s="182" t="s">
        <v>3343</v>
      </c>
      <c r="G208" s="127" t="s">
        <v>3426</v>
      </c>
      <c r="H208" s="128"/>
      <c r="I208" s="128"/>
      <c r="J208" s="128"/>
      <c r="K208" s="128"/>
    </row>
    <row r="209" spans="1:11" ht="18" customHeight="1">
      <c r="A209" s="124">
        <v>209</v>
      </c>
      <c r="B209" s="125" t="s">
        <v>278</v>
      </c>
      <c r="C209" s="126" t="s">
        <v>3375</v>
      </c>
      <c r="D209" s="126">
        <v>1</v>
      </c>
      <c r="E209" s="126" t="s">
        <v>1215</v>
      </c>
      <c r="F209" s="182" t="s">
        <v>3343</v>
      </c>
      <c r="G209" s="127" t="s">
        <v>3426</v>
      </c>
      <c r="H209" s="128"/>
      <c r="I209" s="128"/>
      <c r="J209" s="128"/>
      <c r="K209" s="128"/>
    </row>
    <row r="210" spans="1:11" ht="18" customHeight="1">
      <c r="A210" s="124">
        <v>210</v>
      </c>
      <c r="B210" s="125" t="s">
        <v>279</v>
      </c>
      <c r="C210" s="126" t="s">
        <v>3376</v>
      </c>
      <c r="D210" s="126">
        <v>1</v>
      </c>
      <c r="E210" s="126" t="s">
        <v>1215</v>
      </c>
      <c r="F210" s="182" t="s">
        <v>3343</v>
      </c>
      <c r="G210" s="127" t="s">
        <v>3426</v>
      </c>
      <c r="H210" s="128"/>
      <c r="I210" s="128"/>
      <c r="J210" s="128"/>
      <c r="K210" s="128"/>
    </row>
    <row r="211" spans="1:11" ht="18" customHeight="1">
      <c r="A211" s="124">
        <v>211</v>
      </c>
      <c r="B211" s="125" t="s">
        <v>280</v>
      </c>
      <c r="C211" s="126" t="s">
        <v>3377</v>
      </c>
      <c r="D211" s="126">
        <v>1</v>
      </c>
      <c r="E211" s="126" t="s">
        <v>1215</v>
      </c>
      <c r="F211" s="182" t="s">
        <v>3343</v>
      </c>
      <c r="G211" s="127" t="s">
        <v>3426</v>
      </c>
      <c r="H211" s="128"/>
      <c r="I211" s="128"/>
      <c r="J211" s="128"/>
      <c r="K211" s="128"/>
    </row>
    <row r="212" spans="1:11" ht="18" customHeight="1">
      <c r="A212" s="124">
        <v>212</v>
      </c>
      <c r="B212" s="125" t="s">
        <v>281</v>
      </c>
      <c r="C212" s="126" t="s">
        <v>3378</v>
      </c>
      <c r="D212" s="126">
        <v>1</v>
      </c>
      <c r="E212" s="126" t="s">
        <v>1215</v>
      </c>
      <c r="F212" s="182" t="s">
        <v>3343</v>
      </c>
      <c r="G212" s="127" t="s">
        <v>3426</v>
      </c>
      <c r="H212" s="128"/>
      <c r="I212" s="128"/>
      <c r="J212" s="128"/>
      <c r="K212" s="128"/>
    </row>
    <row r="213" spans="1:11" ht="18" customHeight="1">
      <c r="A213" s="124">
        <v>213</v>
      </c>
      <c r="B213" s="125" t="s">
        <v>282</v>
      </c>
      <c r="C213" s="126" t="s">
        <v>3340</v>
      </c>
      <c r="D213" s="126">
        <v>2</v>
      </c>
      <c r="E213" s="126" t="s">
        <v>1216</v>
      </c>
      <c r="F213" s="125" t="s">
        <v>1286</v>
      </c>
      <c r="G213" s="127" t="s">
        <v>3426</v>
      </c>
      <c r="H213" s="128"/>
      <c r="I213" s="128"/>
      <c r="J213" s="128"/>
      <c r="K213" s="128"/>
    </row>
    <row r="214" spans="1:11" ht="18" customHeight="1">
      <c r="A214" s="124">
        <v>214</v>
      </c>
      <c r="B214" s="125" t="s">
        <v>738</v>
      </c>
      <c r="C214" s="126" t="s">
        <v>3341</v>
      </c>
      <c r="D214" s="126">
        <v>1</v>
      </c>
      <c r="E214" s="126" t="s">
        <v>1216</v>
      </c>
      <c r="F214" s="125" t="s">
        <v>1286</v>
      </c>
      <c r="G214" s="127" t="s">
        <v>3426</v>
      </c>
      <c r="H214" s="128"/>
      <c r="I214" s="128"/>
      <c r="J214" s="128"/>
      <c r="K214" s="128"/>
    </row>
    <row r="215" spans="1:11" ht="18" customHeight="1">
      <c r="A215" s="124">
        <v>215</v>
      </c>
      <c r="B215" s="125" t="s">
        <v>739</v>
      </c>
      <c r="C215" s="126" t="s">
        <v>3342</v>
      </c>
      <c r="D215" s="126">
        <v>1</v>
      </c>
      <c r="E215" s="126" t="s">
        <v>1216</v>
      </c>
      <c r="F215" s="125" t="s">
        <v>1286</v>
      </c>
      <c r="G215" s="127" t="s">
        <v>3426</v>
      </c>
      <c r="H215" s="128"/>
      <c r="I215" s="128"/>
      <c r="J215" s="128"/>
      <c r="K215" s="128"/>
    </row>
    <row r="216" spans="1:11" ht="18" customHeight="1">
      <c r="A216" s="124">
        <v>216</v>
      </c>
      <c r="B216" s="125" t="s">
        <v>284</v>
      </c>
      <c r="C216" s="126" t="s">
        <v>3386</v>
      </c>
      <c r="D216" s="126">
        <v>2</v>
      </c>
      <c r="E216" s="126" t="s">
        <v>1216</v>
      </c>
      <c r="F216" s="125" t="s">
        <v>1286</v>
      </c>
      <c r="G216" s="127" t="s">
        <v>3426</v>
      </c>
      <c r="H216" s="128"/>
      <c r="I216" s="128"/>
      <c r="J216" s="128"/>
      <c r="K216" s="128"/>
    </row>
    <row r="217" spans="1:11" ht="18" customHeight="1">
      <c r="A217" s="124">
        <v>217</v>
      </c>
      <c r="B217" s="125" t="s">
        <v>285</v>
      </c>
      <c r="C217" s="126" t="s">
        <v>3387</v>
      </c>
      <c r="D217" s="126">
        <v>2</v>
      </c>
      <c r="E217" s="126" t="s">
        <v>1216</v>
      </c>
      <c r="F217" s="125" t="s">
        <v>1286</v>
      </c>
      <c r="G217" s="127" t="s">
        <v>3426</v>
      </c>
      <c r="H217" s="128"/>
      <c r="I217" s="128"/>
      <c r="J217" s="128"/>
      <c r="K217" s="128"/>
    </row>
    <row r="218" spans="1:11" ht="18" customHeight="1">
      <c r="A218" s="124">
        <v>218</v>
      </c>
      <c r="B218" s="125" t="s">
        <v>286</v>
      </c>
      <c r="C218" s="126" t="s">
        <v>3388</v>
      </c>
      <c r="D218" s="126">
        <v>2</v>
      </c>
      <c r="E218" s="126" t="s">
        <v>1216</v>
      </c>
      <c r="F218" s="125" t="s">
        <v>1286</v>
      </c>
      <c r="G218" s="127" t="s">
        <v>3426</v>
      </c>
      <c r="H218" s="128"/>
      <c r="I218" s="128"/>
      <c r="J218" s="128"/>
      <c r="K218" s="128"/>
    </row>
    <row r="219" spans="1:11" ht="18" customHeight="1">
      <c r="A219" s="124">
        <v>219</v>
      </c>
      <c r="B219" s="125" t="s">
        <v>287</v>
      </c>
      <c r="C219" s="126" t="s">
        <v>3389</v>
      </c>
      <c r="D219" s="126">
        <v>2</v>
      </c>
      <c r="E219" s="126" t="s">
        <v>1216</v>
      </c>
      <c r="F219" s="125" t="s">
        <v>1286</v>
      </c>
      <c r="G219" s="127" t="s">
        <v>3426</v>
      </c>
      <c r="H219" s="128"/>
      <c r="I219" s="128"/>
      <c r="J219" s="128"/>
      <c r="K219" s="128"/>
    </row>
    <row r="220" spans="1:11" ht="18" customHeight="1">
      <c r="A220" s="124">
        <v>220</v>
      </c>
      <c r="B220" s="125" t="s">
        <v>288</v>
      </c>
      <c r="C220" s="126" t="s">
        <v>3390</v>
      </c>
      <c r="D220" s="126">
        <v>2</v>
      </c>
      <c r="E220" s="126" t="s">
        <v>1216</v>
      </c>
      <c r="F220" s="125" t="s">
        <v>1286</v>
      </c>
      <c r="G220" s="127" t="s">
        <v>3426</v>
      </c>
      <c r="H220" s="128"/>
      <c r="I220" s="128"/>
      <c r="J220" s="128"/>
      <c r="K220" s="128"/>
    </row>
    <row r="221" spans="1:11" ht="18" customHeight="1">
      <c r="A221" s="124">
        <v>221</v>
      </c>
      <c r="B221" s="125" t="s">
        <v>289</v>
      </c>
      <c r="C221" s="126" t="s">
        <v>3391</v>
      </c>
      <c r="D221" s="126">
        <v>2</v>
      </c>
      <c r="E221" s="126" t="s">
        <v>1216</v>
      </c>
      <c r="F221" s="125" t="s">
        <v>1286</v>
      </c>
      <c r="G221" s="127" t="s">
        <v>3426</v>
      </c>
      <c r="H221" s="128"/>
      <c r="I221" s="128"/>
      <c r="J221" s="128"/>
      <c r="K221" s="128"/>
    </row>
    <row r="222" spans="1:11" ht="18" customHeight="1">
      <c r="A222" s="124">
        <v>222</v>
      </c>
      <c r="B222" s="125" t="s">
        <v>290</v>
      </c>
      <c r="C222" s="126" t="s">
        <v>3392</v>
      </c>
      <c r="D222" s="126">
        <v>2</v>
      </c>
      <c r="E222" s="126" t="s">
        <v>1216</v>
      </c>
      <c r="F222" s="125" t="s">
        <v>1286</v>
      </c>
      <c r="G222" s="127" t="s">
        <v>3426</v>
      </c>
      <c r="H222" s="128"/>
      <c r="I222" s="128"/>
      <c r="J222" s="128"/>
      <c r="K222" s="128"/>
    </row>
    <row r="223" spans="1:11" ht="18" customHeight="1">
      <c r="A223" s="124">
        <v>223</v>
      </c>
      <c r="B223" s="125" t="s">
        <v>291</v>
      </c>
      <c r="C223" s="126" t="s">
        <v>3393</v>
      </c>
      <c r="D223" s="126">
        <v>2</v>
      </c>
      <c r="E223" s="126" t="s">
        <v>1216</v>
      </c>
      <c r="F223" s="125" t="s">
        <v>1286</v>
      </c>
      <c r="G223" s="127" t="s">
        <v>3426</v>
      </c>
      <c r="H223" s="128"/>
      <c r="I223" s="128"/>
      <c r="J223" s="128"/>
      <c r="K223" s="128"/>
    </row>
    <row r="224" spans="1:11" ht="18" customHeight="1">
      <c r="A224" s="124">
        <v>224</v>
      </c>
      <c r="B224" s="125" t="s">
        <v>292</v>
      </c>
      <c r="C224" s="126" t="s">
        <v>3394</v>
      </c>
      <c r="D224" s="126">
        <v>2</v>
      </c>
      <c r="E224" s="126" t="s">
        <v>1216</v>
      </c>
      <c r="F224" s="125" t="s">
        <v>1286</v>
      </c>
      <c r="G224" s="127" t="s">
        <v>3426</v>
      </c>
      <c r="H224" s="128"/>
      <c r="I224" s="128"/>
      <c r="J224" s="128"/>
      <c r="K224" s="128"/>
    </row>
    <row r="225" spans="1:11" ht="18" customHeight="1">
      <c r="A225" s="124">
        <v>225</v>
      </c>
      <c r="B225" s="125" t="s">
        <v>740</v>
      </c>
      <c r="C225" s="126" t="s">
        <v>3395</v>
      </c>
      <c r="D225" s="126">
        <v>2</v>
      </c>
      <c r="E225" s="126" t="s">
        <v>1216</v>
      </c>
      <c r="F225" s="125" t="s">
        <v>1286</v>
      </c>
      <c r="G225" s="127" t="s">
        <v>3426</v>
      </c>
      <c r="H225" s="128"/>
      <c r="I225" s="128"/>
      <c r="J225" s="128"/>
      <c r="K225" s="128"/>
    </row>
    <row r="226" spans="1:11" ht="18" customHeight="1">
      <c r="A226" s="124">
        <v>226</v>
      </c>
      <c r="B226" s="125" t="s">
        <v>741</v>
      </c>
      <c r="C226" s="126" t="s">
        <v>3396</v>
      </c>
      <c r="D226" s="126">
        <v>2</v>
      </c>
      <c r="E226" s="126" t="s">
        <v>1216</v>
      </c>
      <c r="F226" s="125" t="s">
        <v>1286</v>
      </c>
      <c r="G226" s="127" t="s">
        <v>3426</v>
      </c>
      <c r="H226" s="128"/>
      <c r="I226" s="128"/>
      <c r="J226" s="128"/>
      <c r="K226" s="128"/>
    </row>
    <row r="227" spans="1:11" ht="18" customHeight="1">
      <c r="A227" s="124">
        <v>227</v>
      </c>
      <c r="B227" s="125" t="s">
        <v>742</v>
      </c>
      <c r="C227" s="126" t="s">
        <v>3397</v>
      </c>
      <c r="D227" s="126">
        <v>2</v>
      </c>
      <c r="E227" s="126" t="s">
        <v>1216</v>
      </c>
      <c r="F227" s="125" t="s">
        <v>1286</v>
      </c>
      <c r="G227" s="127" t="s">
        <v>3426</v>
      </c>
      <c r="H227" s="128"/>
      <c r="I227" s="128"/>
      <c r="J227" s="128"/>
      <c r="K227" s="128"/>
    </row>
    <row r="228" spans="1:11" ht="18" customHeight="1">
      <c r="A228" s="124">
        <v>228</v>
      </c>
      <c r="B228" s="125" t="s">
        <v>743</v>
      </c>
      <c r="C228" s="126" t="s">
        <v>3398</v>
      </c>
      <c r="D228" s="126">
        <v>2</v>
      </c>
      <c r="E228" s="126" t="s">
        <v>1216</v>
      </c>
      <c r="F228" s="125" t="s">
        <v>1286</v>
      </c>
      <c r="G228" s="127" t="s">
        <v>3426</v>
      </c>
      <c r="H228" s="128"/>
      <c r="I228" s="128"/>
      <c r="J228" s="128"/>
      <c r="K228" s="128"/>
    </row>
    <row r="229" spans="1:11" ht="18" customHeight="1">
      <c r="A229" s="124">
        <v>229</v>
      </c>
      <c r="B229" s="125" t="s">
        <v>744</v>
      </c>
      <c r="C229" s="126" t="s">
        <v>3399</v>
      </c>
      <c r="D229" s="126">
        <v>2</v>
      </c>
      <c r="E229" s="126" t="s">
        <v>1216</v>
      </c>
      <c r="F229" s="125" t="s">
        <v>1286</v>
      </c>
      <c r="G229" s="127" t="s">
        <v>3426</v>
      </c>
      <c r="H229" s="128"/>
      <c r="I229" s="128"/>
      <c r="J229" s="128"/>
      <c r="K229" s="128"/>
    </row>
    <row r="230" spans="1:11" ht="18" customHeight="1">
      <c r="A230" s="124">
        <v>230</v>
      </c>
      <c r="B230" s="125" t="s">
        <v>745</v>
      </c>
      <c r="C230" s="126" t="s">
        <v>3400</v>
      </c>
      <c r="D230" s="126">
        <v>2</v>
      </c>
      <c r="E230" s="126" t="s">
        <v>1216</v>
      </c>
      <c r="F230" s="125" t="s">
        <v>1286</v>
      </c>
      <c r="G230" s="127" t="s">
        <v>3426</v>
      </c>
      <c r="H230" s="128"/>
      <c r="I230" s="128"/>
      <c r="J230" s="128"/>
      <c r="K230" s="128"/>
    </row>
    <row r="231" spans="1:11" ht="18" customHeight="1">
      <c r="A231" s="124">
        <v>231</v>
      </c>
      <c r="B231" s="125" t="s">
        <v>746</v>
      </c>
      <c r="C231" s="126" t="s">
        <v>3341</v>
      </c>
      <c r="D231" s="126">
        <v>1</v>
      </c>
      <c r="E231" s="126" t="s">
        <v>1216</v>
      </c>
      <c r="F231" s="125" t="s">
        <v>1286</v>
      </c>
      <c r="G231" s="127" t="s">
        <v>3426</v>
      </c>
      <c r="H231" s="128"/>
      <c r="I231" s="128"/>
      <c r="J231" s="128"/>
      <c r="K231" s="128"/>
    </row>
    <row r="232" spans="1:11" ht="18" customHeight="1">
      <c r="A232" s="124">
        <v>232</v>
      </c>
      <c r="B232" s="125" t="s">
        <v>747</v>
      </c>
      <c r="C232" s="126" t="s">
        <v>3342</v>
      </c>
      <c r="D232" s="126">
        <v>1</v>
      </c>
      <c r="E232" s="126" t="s">
        <v>1216</v>
      </c>
      <c r="F232" s="125" t="s">
        <v>1286</v>
      </c>
      <c r="G232" s="127" t="s">
        <v>3426</v>
      </c>
      <c r="H232" s="128"/>
      <c r="I232" s="128"/>
      <c r="J232" s="128"/>
      <c r="K232" s="128"/>
    </row>
    <row r="233" spans="1:11" ht="18" customHeight="1">
      <c r="A233" s="124">
        <v>233</v>
      </c>
      <c r="B233" s="125" t="s">
        <v>294</v>
      </c>
      <c r="C233" s="126" t="s">
        <v>3340</v>
      </c>
      <c r="D233" s="126">
        <v>1</v>
      </c>
      <c r="E233" s="126" t="s">
        <v>1216</v>
      </c>
      <c r="F233" s="125" t="s">
        <v>1286</v>
      </c>
      <c r="G233" s="127" t="s">
        <v>3426</v>
      </c>
      <c r="H233" s="128"/>
      <c r="I233" s="128"/>
      <c r="J233" s="128"/>
      <c r="K233" s="128"/>
    </row>
    <row r="234" spans="1:11" ht="18" customHeight="1">
      <c r="A234" s="124">
        <v>234</v>
      </c>
      <c r="B234" s="125" t="s">
        <v>295</v>
      </c>
      <c r="C234" s="126" t="s">
        <v>3340</v>
      </c>
      <c r="D234" s="126">
        <v>1</v>
      </c>
      <c r="E234" s="126" t="s">
        <v>1216</v>
      </c>
      <c r="F234" s="125" t="s">
        <v>1286</v>
      </c>
      <c r="G234" s="127" t="s">
        <v>3426</v>
      </c>
      <c r="H234" s="128"/>
      <c r="I234" s="128"/>
      <c r="J234" s="128"/>
      <c r="K234" s="128"/>
    </row>
    <row r="235" spans="1:11" ht="18" customHeight="1">
      <c r="A235" s="124">
        <v>235</v>
      </c>
      <c r="B235" s="125" t="s">
        <v>296</v>
      </c>
      <c r="C235" s="126" t="s">
        <v>3340</v>
      </c>
      <c r="D235" s="126">
        <v>1</v>
      </c>
      <c r="E235" s="126" t="s">
        <v>1216</v>
      </c>
      <c r="F235" s="125" t="s">
        <v>1286</v>
      </c>
      <c r="G235" s="127" t="s">
        <v>3426</v>
      </c>
      <c r="H235" s="128"/>
      <c r="I235" s="128"/>
      <c r="J235" s="128"/>
      <c r="K235" s="128"/>
    </row>
    <row r="236" spans="1:11" ht="18" customHeight="1">
      <c r="A236" s="124">
        <v>236</v>
      </c>
      <c r="B236" s="125" t="s">
        <v>297</v>
      </c>
      <c r="C236" s="126" t="s">
        <v>3370</v>
      </c>
      <c r="D236" s="126">
        <v>2</v>
      </c>
      <c r="E236" s="126" t="s">
        <v>1216</v>
      </c>
      <c r="F236" s="125" t="s">
        <v>1286</v>
      </c>
      <c r="G236" s="127" t="s">
        <v>3426</v>
      </c>
      <c r="H236" s="128"/>
      <c r="I236" s="128"/>
      <c r="J236" s="128"/>
      <c r="K236" s="128"/>
    </row>
    <row r="237" spans="1:11" ht="18" customHeight="1">
      <c r="A237" s="124">
        <v>237</v>
      </c>
      <c r="B237" s="125" t="s">
        <v>298</v>
      </c>
      <c r="C237" s="126" t="s">
        <v>3371</v>
      </c>
      <c r="D237" s="126">
        <v>2</v>
      </c>
      <c r="E237" s="126" t="s">
        <v>1216</v>
      </c>
      <c r="F237" s="125" t="s">
        <v>1286</v>
      </c>
      <c r="G237" s="127" t="s">
        <v>3426</v>
      </c>
      <c r="H237" s="128"/>
      <c r="I237" s="128"/>
      <c r="J237" s="128"/>
      <c r="K237" s="128"/>
    </row>
    <row r="238" spans="1:11" ht="18" customHeight="1">
      <c r="A238" s="124">
        <v>238</v>
      </c>
      <c r="B238" s="125" t="s">
        <v>299</v>
      </c>
      <c r="C238" s="126" t="s">
        <v>3372</v>
      </c>
      <c r="D238" s="126">
        <v>2</v>
      </c>
      <c r="E238" s="126" t="s">
        <v>1216</v>
      </c>
      <c r="F238" s="125" t="s">
        <v>1286</v>
      </c>
      <c r="G238" s="127" t="s">
        <v>3426</v>
      </c>
      <c r="H238" s="128"/>
      <c r="I238" s="128"/>
      <c r="J238" s="128"/>
      <c r="K238" s="128"/>
    </row>
    <row r="239" spans="1:11" ht="18" customHeight="1">
      <c r="A239" s="124">
        <v>239</v>
      </c>
      <c r="B239" s="125" t="s">
        <v>300</v>
      </c>
      <c r="C239" s="126" t="s">
        <v>3373</v>
      </c>
      <c r="D239" s="126">
        <v>2</v>
      </c>
      <c r="E239" s="126" t="s">
        <v>1216</v>
      </c>
      <c r="F239" s="125" t="s">
        <v>1286</v>
      </c>
      <c r="G239" s="127" t="s">
        <v>3426</v>
      </c>
      <c r="H239" s="128"/>
      <c r="I239" s="128"/>
      <c r="J239" s="128"/>
      <c r="K239" s="128"/>
    </row>
    <row r="240" spans="1:11" ht="18" customHeight="1">
      <c r="A240" s="124">
        <v>240</v>
      </c>
      <c r="B240" s="125" t="s">
        <v>301</v>
      </c>
      <c r="C240" s="126" t="s">
        <v>3374</v>
      </c>
      <c r="D240" s="126">
        <v>2</v>
      </c>
      <c r="E240" s="126" t="s">
        <v>1216</v>
      </c>
      <c r="F240" s="125" t="s">
        <v>1286</v>
      </c>
      <c r="G240" s="127" t="s">
        <v>3426</v>
      </c>
      <c r="H240" s="128"/>
      <c r="I240" s="128"/>
      <c r="J240" s="128"/>
      <c r="K240" s="128"/>
    </row>
    <row r="241" spans="1:11" ht="18" customHeight="1">
      <c r="A241" s="124">
        <v>241</v>
      </c>
      <c r="B241" s="125" t="s">
        <v>303</v>
      </c>
      <c r="C241" s="126" t="s">
        <v>3352</v>
      </c>
      <c r="D241" s="126">
        <v>1</v>
      </c>
      <c r="E241" s="126" t="s">
        <v>1216</v>
      </c>
      <c r="F241" s="125" t="s">
        <v>1286</v>
      </c>
      <c r="G241" s="127" t="s">
        <v>3426</v>
      </c>
      <c r="H241" s="128"/>
      <c r="I241" s="128"/>
      <c r="J241" s="128"/>
      <c r="K241" s="128"/>
    </row>
    <row r="242" spans="1:11" ht="18" customHeight="1">
      <c r="A242" s="124">
        <v>242</v>
      </c>
      <c r="B242" s="125" t="s">
        <v>304</v>
      </c>
      <c r="C242" s="126" t="s">
        <v>3353</v>
      </c>
      <c r="D242" s="126">
        <v>1</v>
      </c>
      <c r="E242" s="126" t="s">
        <v>1216</v>
      </c>
      <c r="F242" s="125" t="s">
        <v>1286</v>
      </c>
      <c r="G242" s="127" t="s">
        <v>3426</v>
      </c>
      <c r="H242" s="128"/>
      <c r="I242" s="128"/>
      <c r="J242" s="128"/>
      <c r="K242" s="128"/>
    </row>
    <row r="243" spans="1:11" ht="18" customHeight="1">
      <c r="A243" s="124">
        <v>243</v>
      </c>
      <c r="B243" s="125" t="s">
        <v>305</v>
      </c>
      <c r="C243" s="126" t="s">
        <v>3354</v>
      </c>
      <c r="D243" s="126">
        <v>1</v>
      </c>
      <c r="E243" s="126" t="s">
        <v>1216</v>
      </c>
      <c r="F243" s="125" t="s">
        <v>1286</v>
      </c>
      <c r="G243" s="127" t="s">
        <v>3426</v>
      </c>
      <c r="H243" s="128"/>
      <c r="I243" s="128"/>
      <c r="J243" s="128"/>
      <c r="K243" s="128"/>
    </row>
    <row r="244" spans="1:11" ht="18" customHeight="1">
      <c r="A244" s="124">
        <v>244</v>
      </c>
      <c r="B244" s="125" t="s">
        <v>306</v>
      </c>
      <c r="C244" s="126" t="s">
        <v>3355</v>
      </c>
      <c r="D244" s="126">
        <v>1</v>
      </c>
      <c r="E244" s="126" t="s">
        <v>1216</v>
      </c>
      <c r="F244" s="125" t="s">
        <v>1286</v>
      </c>
      <c r="G244" s="127" t="s">
        <v>3426</v>
      </c>
      <c r="H244" s="128"/>
      <c r="I244" s="128"/>
      <c r="J244" s="128"/>
      <c r="K244" s="128"/>
    </row>
    <row r="245" spans="1:11" ht="18" customHeight="1">
      <c r="A245" s="124">
        <v>245</v>
      </c>
      <c r="B245" s="125" t="s">
        <v>748</v>
      </c>
      <c r="C245" s="126" t="s">
        <v>3356</v>
      </c>
      <c r="D245" s="126">
        <v>1</v>
      </c>
      <c r="E245" s="126" t="s">
        <v>1216</v>
      </c>
      <c r="F245" s="125" t="s">
        <v>1286</v>
      </c>
      <c r="G245" s="127" t="s">
        <v>3426</v>
      </c>
      <c r="H245" s="128"/>
      <c r="I245" s="128"/>
      <c r="J245" s="128"/>
      <c r="K245" s="128"/>
    </row>
    <row r="246" spans="1:11" ht="18" customHeight="1">
      <c r="A246" s="124">
        <v>246</v>
      </c>
      <c r="B246" s="125" t="s">
        <v>749</v>
      </c>
      <c r="C246" s="126" t="s">
        <v>3357</v>
      </c>
      <c r="D246" s="126">
        <v>1</v>
      </c>
      <c r="E246" s="126" t="s">
        <v>1216</v>
      </c>
      <c r="F246" s="125" t="s">
        <v>1286</v>
      </c>
      <c r="G246" s="127" t="s">
        <v>3426</v>
      </c>
      <c r="H246" s="128"/>
      <c r="I246" s="128"/>
      <c r="J246" s="128"/>
      <c r="K246" s="128"/>
    </row>
    <row r="247" spans="1:11" ht="18" customHeight="1">
      <c r="A247" s="124">
        <v>247</v>
      </c>
      <c r="B247" s="125" t="s">
        <v>307</v>
      </c>
      <c r="C247" s="126" t="s">
        <v>3340</v>
      </c>
      <c r="D247" s="126">
        <v>2</v>
      </c>
      <c r="E247" s="126" t="s">
        <v>1216</v>
      </c>
      <c r="F247" s="125" t="s">
        <v>1286</v>
      </c>
      <c r="G247" s="127" t="s">
        <v>3426</v>
      </c>
      <c r="H247" s="128"/>
      <c r="I247" s="128"/>
      <c r="J247" s="128"/>
      <c r="K247" s="128"/>
    </row>
    <row r="248" spans="1:11" ht="18" customHeight="1">
      <c r="A248" s="124">
        <v>248</v>
      </c>
      <c r="B248" s="125" t="s">
        <v>750</v>
      </c>
      <c r="C248" s="126" t="s">
        <v>3340</v>
      </c>
      <c r="D248" s="126">
        <v>1.5</v>
      </c>
      <c r="E248" s="126" t="s">
        <v>1215</v>
      </c>
      <c r="F248" s="182" t="s">
        <v>3343</v>
      </c>
      <c r="G248" s="127" t="s">
        <v>3426</v>
      </c>
      <c r="H248" s="128"/>
      <c r="I248" s="128"/>
      <c r="J248" s="128"/>
      <c r="K248" s="128"/>
    </row>
    <row r="249" spans="1:11" ht="18" customHeight="1">
      <c r="A249" s="124">
        <v>249</v>
      </c>
      <c r="B249" s="125" t="s">
        <v>751</v>
      </c>
      <c r="C249" s="126" t="s">
        <v>3340</v>
      </c>
      <c r="D249" s="126">
        <v>1.5</v>
      </c>
      <c r="E249" s="126" t="s">
        <v>1215</v>
      </c>
      <c r="F249" s="182" t="s">
        <v>3343</v>
      </c>
      <c r="G249" s="127" t="s">
        <v>3426</v>
      </c>
      <c r="H249" s="128"/>
      <c r="I249" s="128"/>
      <c r="J249" s="128"/>
      <c r="K249" s="128"/>
    </row>
    <row r="250" spans="1:11" ht="18" customHeight="1">
      <c r="A250" s="124">
        <v>250</v>
      </c>
      <c r="B250" s="125" t="s">
        <v>752</v>
      </c>
      <c r="C250" s="126" t="s">
        <v>3358</v>
      </c>
      <c r="D250" s="126">
        <v>1.5</v>
      </c>
      <c r="E250" s="126" t="s">
        <v>1215</v>
      </c>
      <c r="F250" s="182" t="s">
        <v>3343</v>
      </c>
      <c r="G250" s="127" t="s">
        <v>3426</v>
      </c>
      <c r="H250" s="128"/>
      <c r="I250" s="128"/>
      <c r="J250" s="128"/>
      <c r="K250" s="128"/>
    </row>
    <row r="251" spans="1:11" ht="18" customHeight="1">
      <c r="A251" s="124">
        <v>251</v>
      </c>
      <c r="B251" s="125" t="s">
        <v>753</v>
      </c>
      <c r="C251" s="126" t="s">
        <v>3359</v>
      </c>
      <c r="D251" s="126">
        <v>1.5</v>
      </c>
      <c r="E251" s="126" t="s">
        <v>1215</v>
      </c>
      <c r="F251" s="182" t="s">
        <v>3343</v>
      </c>
      <c r="G251" s="127" t="s">
        <v>3426</v>
      </c>
      <c r="H251" s="128"/>
      <c r="I251" s="128"/>
      <c r="J251" s="128"/>
      <c r="K251" s="128"/>
    </row>
    <row r="252" spans="1:11" ht="18" customHeight="1">
      <c r="A252" s="124">
        <v>252</v>
      </c>
      <c r="B252" s="125" t="s">
        <v>754</v>
      </c>
      <c r="C252" s="126" t="s">
        <v>3360</v>
      </c>
      <c r="D252" s="126">
        <v>1.5</v>
      </c>
      <c r="E252" s="126" t="s">
        <v>1215</v>
      </c>
      <c r="F252" s="182" t="s">
        <v>3343</v>
      </c>
      <c r="G252" s="127" t="s">
        <v>3426</v>
      </c>
      <c r="H252" s="128"/>
      <c r="I252" s="128"/>
      <c r="J252" s="128"/>
      <c r="K252" s="128"/>
    </row>
    <row r="253" spans="1:11" ht="18" customHeight="1">
      <c r="A253" s="124">
        <v>253</v>
      </c>
      <c r="B253" s="125" t="s">
        <v>755</v>
      </c>
      <c r="C253" s="126" t="s">
        <v>3358</v>
      </c>
      <c r="D253" s="126">
        <v>1.5</v>
      </c>
      <c r="E253" s="126" t="s">
        <v>1215</v>
      </c>
      <c r="F253" s="182" t="s">
        <v>3343</v>
      </c>
      <c r="G253" s="127" t="s">
        <v>3426</v>
      </c>
      <c r="H253" s="128"/>
      <c r="I253" s="128"/>
      <c r="J253" s="128"/>
      <c r="K253" s="128"/>
    </row>
    <row r="254" spans="1:11" ht="18" customHeight="1">
      <c r="A254" s="124">
        <v>254</v>
      </c>
      <c r="B254" s="125" t="s">
        <v>756</v>
      </c>
      <c r="C254" s="126" t="s">
        <v>3359</v>
      </c>
      <c r="D254" s="126">
        <v>1.5</v>
      </c>
      <c r="E254" s="126" t="s">
        <v>1215</v>
      </c>
      <c r="F254" s="182" t="s">
        <v>3343</v>
      </c>
      <c r="G254" s="127" t="s">
        <v>3426</v>
      </c>
      <c r="H254" s="128"/>
      <c r="I254" s="128"/>
      <c r="J254" s="128"/>
      <c r="K254" s="128"/>
    </row>
    <row r="255" spans="1:11" ht="18" customHeight="1">
      <c r="A255" s="124">
        <v>255</v>
      </c>
      <c r="B255" s="125" t="s">
        <v>757</v>
      </c>
      <c r="C255" s="126" t="s">
        <v>3360</v>
      </c>
      <c r="D255" s="126">
        <v>1.5</v>
      </c>
      <c r="E255" s="126" t="s">
        <v>1215</v>
      </c>
      <c r="F255" s="182" t="s">
        <v>3343</v>
      </c>
      <c r="G255" s="127" t="s">
        <v>3426</v>
      </c>
      <c r="H255" s="128"/>
      <c r="I255" s="128"/>
      <c r="J255" s="128"/>
      <c r="K255" s="128"/>
    </row>
    <row r="256" spans="1:11" ht="18" customHeight="1">
      <c r="A256" s="124">
        <v>256</v>
      </c>
      <c r="B256" s="125" t="s">
        <v>314</v>
      </c>
      <c r="C256" s="126" t="s">
        <v>3352</v>
      </c>
      <c r="D256" s="126">
        <v>1</v>
      </c>
      <c r="E256" s="126" t="s">
        <v>1215</v>
      </c>
      <c r="F256" s="182" t="s">
        <v>3343</v>
      </c>
      <c r="G256" s="127" t="s">
        <v>3426</v>
      </c>
      <c r="H256" s="128"/>
      <c r="I256" s="128"/>
      <c r="J256" s="128"/>
      <c r="K256" s="128"/>
    </row>
    <row r="257" spans="1:11" ht="18" customHeight="1">
      <c r="A257" s="124">
        <v>257</v>
      </c>
      <c r="B257" s="125" t="s">
        <v>315</v>
      </c>
      <c r="C257" s="126" t="s">
        <v>3353</v>
      </c>
      <c r="D257" s="126">
        <v>1</v>
      </c>
      <c r="E257" s="126" t="s">
        <v>1215</v>
      </c>
      <c r="F257" s="182" t="s">
        <v>3343</v>
      </c>
      <c r="G257" s="127" t="s">
        <v>3426</v>
      </c>
      <c r="H257" s="128"/>
      <c r="I257" s="128"/>
      <c r="J257" s="128"/>
      <c r="K257" s="128"/>
    </row>
    <row r="258" spans="1:11" ht="18" customHeight="1">
      <c r="A258" s="124">
        <v>258</v>
      </c>
      <c r="B258" s="125" t="s">
        <v>316</v>
      </c>
      <c r="C258" s="126" t="s">
        <v>3354</v>
      </c>
      <c r="D258" s="126">
        <v>1</v>
      </c>
      <c r="E258" s="126" t="s">
        <v>1215</v>
      </c>
      <c r="F258" s="182" t="s">
        <v>3343</v>
      </c>
      <c r="G258" s="127" t="s">
        <v>3426</v>
      </c>
      <c r="H258" s="128"/>
      <c r="I258" s="128"/>
      <c r="J258" s="128"/>
      <c r="K258" s="128"/>
    </row>
    <row r="259" spans="1:11" ht="18" customHeight="1">
      <c r="A259" s="124">
        <v>259</v>
      </c>
      <c r="B259" s="125" t="s">
        <v>317</v>
      </c>
      <c r="C259" s="126" t="s">
        <v>3355</v>
      </c>
      <c r="D259" s="126">
        <v>1</v>
      </c>
      <c r="E259" s="126" t="s">
        <v>1215</v>
      </c>
      <c r="F259" s="182" t="s">
        <v>3343</v>
      </c>
      <c r="G259" s="127" t="s">
        <v>3426</v>
      </c>
      <c r="H259" s="128"/>
      <c r="I259" s="128"/>
      <c r="J259" s="128"/>
      <c r="K259" s="128"/>
    </row>
    <row r="260" spans="1:11" ht="18" customHeight="1">
      <c r="A260" s="124">
        <v>260</v>
      </c>
      <c r="B260" s="125" t="s">
        <v>318</v>
      </c>
      <c r="C260" s="126" t="s">
        <v>3356</v>
      </c>
      <c r="D260" s="126">
        <v>1</v>
      </c>
      <c r="E260" s="126" t="s">
        <v>1215</v>
      </c>
      <c r="F260" s="182" t="s">
        <v>3343</v>
      </c>
      <c r="G260" s="127" t="s">
        <v>3426</v>
      </c>
      <c r="H260" s="128"/>
      <c r="I260" s="128"/>
      <c r="J260" s="128"/>
      <c r="K260" s="128"/>
    </row>
    <row r="261" spans="1:11" ht="18" customHeight="1">
      <c r="A261" s="124">
        <v>261</v>
      </c>
      <c r="B261" s="125" t="s">
        <v>319</v>
      </c>
      <c r="C261" s="126" t="s">
        <v>3357</v>
      </c>
      <c r="D261" s="126">
        <v>1</v>
      </c>
      <c r="E261" s="126" t="s">
        <v>1215</v>
      </c>
      <c r="F261" s="182" t="s">
        <v>3343</v>
      </c>
      <c r="G261" s="127" t="s">
        <v>3426</v>
      </c>
      <c r="H261" s="128"/>
      <c r="I261" s="128"/>
      <c r="J261" s="128"/>
      <c r="K261" s="128"/>
    </row>
    <row r="262" spans="1:11" ht="18" customHeight="1">
      <c r="A262" s="124">
        <v>262</v>
      </c>
      <c r="B262" s="125" t="s">
        <v>320</v>
      </c>
      <c r="C262" s="126" t="s">
        <v>3340</v>
      </c>
      <c r="D262" s="126">
        <v>1</v>
      </c>
      <c r="E262" s="126" t="s">
        <v>1215</v>
      </c>
      <c r="F262" s="182" t="s">
        <v>3343</v>
      </c>
      <c r="G262" s="127" t="s">
        <v>3426</v>
      </c>
      <c r="H262" s="128"/>
      <c r="I262" s="128"/>
      <c r="J262" s="128"/>
      <c r="K262" s="128"/>
    </row>
    <row r="263" spans="1:11" ht="18" customHeight="1">
      <c r="A263" s="124">
        <v>263</v>
      </c>
      <c r="B263" s="125" t="s">
        <v>321</v>
      </c>
      <c r="C263" s="126" t="s">
        <v>3352</v>
      </c>
      <c r="D263" s="126">
        <v>1</v>
      </c>
      <c r="E263" s="126" t="s">
        <v>1215</v>
      </c>
      <c r="F263" s="182" t="s">
        <v>3343</v>
      </c>
      <c r="G263" s="127" t="s">
        <v>3426</v>
      </c>
      <c r="H263" s="128"/>
      <c r="I263" s="128"/>
      <c r="J263" s="128"/>
      <c r="K263" s="128"/>
    </row>
    <row r="264" spans="1:11" ht="18" customHeight="1">
      <c r="A264" s="124">
        <v>264</v>
      </c>
      <c r="B264" s="125" t="s">
        <v>322</v>
      </c>
      <c r="C264" s="126" t="s">
        <v>3353</v>
      </c>
      <c r="D264" s="126">
        <v>1</v>
      </c>
      <c r="E264" s="126" t="s">
        <v>1215</v>
      </c>
      <c r="F264" s="182" t="s">
        <v>3343</v>
      </c>
      <c r="G264" s="127" t="s">
        <v>3426</v>
      </c>
      <c r="H264" s="128"/>
      <c r="I264" s="128"/>
      <c r="J264" s="128"/>
      <c r="K264" s="128"/>
    </row>
    <row r="265" spans="1:11" ht="18" customHeight="1">
      <c r="A265" s="124">
        <v>265</v>
      </c>
      <c r="B265" s="125" t="s">
        <v>323</v>
      </c>
      <c r="C265" s="126" t="s">
        <v>3354</v>
      </c>
      <c r="D265" s="126">
        <v>1</v>
      </c>
      <c r="E265" s="126" t="s">
        <v>1215</v>
      </c>
      <c r="F265" s="182" t="s">
        <v>3343</v>
      </c>
      <c r="G265" s="127" t="s">
        <v>3426</v>
      </c>
      <c r="H265" s="128"/>
      <c r="I265" s="128"/>
      <c r="J265" s="128"/>
      <c r="K265" s="128"/>
    </row>
    <row r="266" spans="1:11" ht="18" customHeight="1">
      <c r="A266" s="124">
        <v>266</v>
      </c>
      <c r="B266" s="125" t="s">
        <v>324</v>
      </c>
      <c r="C266" s="126" t="s">
        <v>3355</v>
      </c>
      <c r="D266" s="126">
        <v>1</v>
      </c>
      <c r="E266" s="126" t="s">
        <v>1215</v>
      </c>
      <c r="F266" s="182" t="s">
        <v>3343</v>
      </c>
      <c r="G266" s="127" t="s">
        <v>3426</v>
      </c>
      <c r="H266" s="128"/>
      <c r="I266" s="128"/>
      <c r="J266" s="128"/>
      <c r="K266" s="128"/>
    </row>
    <row r="267" spans="1:11" ht="18" customHeight="1">
      <c r="A267" s="124">
        <v>267</v>
      </c>
      <c r="B267" s="125" t="s">
        <v>325</v>
      </c>
      <c r="C267" s="126" t="s">
        <v>3356</v>
      </c>
      <c r="D267" s="126">
        <v>1</v>
      </c>
      <c r="E267" s="126" t="s">
        <v>1215</v>
      </c>
      <c r="F267" s="182" t="s">
        <v>3343</v>
      </c>
      <c r="G267" s="127" t="s">
        <v>3426</v>
      </c>
      <c r="H267" s="128"/>
      <c r="I267" s="128"/>
      <c r="J267" s="128"/>
      <c r="K267" s="128"/>
    </row>
    <row r="268" spans="1:11" ht="18" customHeight="1">
      <c r="A268" s="124">
        <v>268</v>
      </c>
      <c r="B268" s="125" t="s">
        <v>758</v>
      </c>
      <c r="C268" s="126" t="s">
        <v>3357</v>
      </c>
      <c r="D268" s="126">
        <v>1</v>
      </c>
      <c r="E268" s="126" t="s">
        <v>1215</v>
      </c>
      <c r="F268" s="182" t="s">
        <v>3343</v>
      </c>
      <c r="G268" s="127" t="s">
        <v>3426</v>
      </c>
      <c r="H268" s="128"/>
      <c r="I268" s="128"/>
      <c r="J268" s="128"/>
      <c r="K268" s="128"/>
    </row>
    <row r="269" spans="1:11" ht="18" customHeight="1">
      <c r="A269" s="124">
        <v>269</v>
      </c>
      <c r="B269" s="125" t="s">
        <v>326</v>
      </c>
      <c r="C269" s="126" t="s">
        <v>3352</v>
      </c>
      <c r="D269" s="126">
        <v>1</v>
      </c>
      <c r="E269" s="126" t="s">
        <v>1216</v>
      </c>
      <c r="F269" s="125" t="s">
        <v>1286</v>
      </c>
      <c r="G269" s="127" t="s">
        <v>3426</v>
      </c>
      <c r="H269" s="128"/>
      <c r="I269" s="128"/>
      <c r="J269" s="128"/>
      <c r="K269" s="128"/>
    </row>
    <row r="270" spans="1:11" ht="18" customHeight="1">
      <c r="A270" s="124">
        <v>270</v>
      </c>
      <c r="B270" s="125" t="s">
        <v>327</v>
      </c>
      <c r="C270" s="126" t="s">
        <v>3353</v>
      </c>
      <c r="D270" s="126">
        <v>1</v>
      </c>
      <c r="E270" s="126" t="s">
        <v>1216</v>
      </c>
      <c r="F270" s="125" t="s">
        <v>1286</v>
      </c>
      <c r="G270" s="127" t="s">
        <v>3426</v>
      </c>
      <c r="H270" s="128"/>
      <c r="I270" s="128"/>
      <c r="J270" s="128"/>
      <c r="K270" s="128"/>
    </row>
    <row r="271" spans="1:11" ht="18" customHeight="1">
      <c r="A271" s="124">
        <v>271</v>
      </c>
      <c r="B271" s="125" t="s">
        <v>328</v>
      </c>
      <c r="C271" s="126" t="s">
        <v>3354</v>
      </c>
      <c r="D271" s="126">
        <v>1</v>
      </c>
      <c r="E271" s="126" t="s">
        <v>1216</v>
      </c>
      <c r="F271" s="125" t="s">
        <v>1286</v>
      </c>
      <c r="G271" s="127" t="s">
        <v>3426</v>
      </c>
      <c r="H271" s="128"/>
      <c r="I271" s="128"/>
      <c r="J271" s="128"/>
      <c r="K271" s="128"/>
    </row>
    <row r="272" spans="1:11" ht="18" customHeight="1">
      <c r="A272" s="124">
        <v>272</v>
      </c>
      <c r="B272" s="125" t="s">
        <v>329</v>
      </c>
      <c r="C272" s="126" t="s">
        <v>3355</v>
      </c>
      <c r="D272" s="126">
        <v>1</v>
      </c>
      <c r="E272" s="126" t="s">
        <v>1216</v>
      </c>
      <c r="F272" s="125" t="s">
        <v>1286</v>
      </c>
      <c r="G272" s="127" t="s">
        <v>3426</v>
      </c>
      <c r="H272" s="128"/>
      <c r="I272" s="128"/>
      <c r="J272" s="128"/>
      <c r="K272" s="128"/>
    </row>
    <row r="273" spans="1:11" ht="18" customHeight="1">
      <c r="A273" s="124">
        <v>273</v>
      </c>
      <c r="B273" s="125" t="s">
        <v>330</v>
      </c>
      <c r="C273" s="126" t="s">
        <v>3356</v>
      </c>
      <c r="D273" s="126">
        <v>1</v>
      </c>
      <c r="E273" s="126" t="s">
        <v>1216</v>
      </c>
      <c r="F273" s="125" t="s">
        <v>1286</v>
      </c>
      <c r="G273" s="127" t="s">
        <v>3426</v>
      </c>
      <c r="H273" s="128"/>
      <c r="I273" s="128"/>
      <c r="J273" s="128"/>
      <c r="K273" s="128"/>
    </row>
    <row r="274" spans="1:11" ht="18" customHeight="1">
      <c r="A274" s="124">
        <v>274</v>
      </c>
      <c r="B274" s="125" t="s">
        <v>331</v>
      </c>
      <c r="C274" s="126" t="s">
        <v>3357</v>
      </c>
      <c r="D274" s="126">
        <v>1</v>
      </c>
      <c r="E274" s="126" t="s">
        <v>1216</v>
      </c>
      <c r="F274" s="125" t="s">
        <v>1286</v>
      </c>
      <c r="G274" s="127" t="s">
        <v>3426</v>
      </c>
      <c r="H274" s="128"/>
      <c r="I274" s="128"/>
      <c r="J274" s="128"/>
      <c r="K274" s="128"/>
    </row>
    <row r="275" spans="1:11" ht="18" customHeight="1">
      <c r="A275" s="124">
        <v>275</v>
      </c>
      <c r="B275" s="125" t="s">
        <v>332</v>
      </c>
      <c r="C275" s="126" t="s">
        <v>3340</v>
      </c>
      <c r="D275" s="126">
        <v>1</v>
      </c>
      <c r="E275" s="126" t="s">
        <v>1216</v>
      </c>
      <c r="F275" s="125" t="s">
        <v>1286</v>
      </c>
      <c r="G275" s="127" t="s">
        <v>3426</v>
      </c>
      <c r="H275" s="128"/>
      <c r="I275" s="128"/>
      <c r="J275" s="128"/>
      <c r="K275" s="128"/>
    </row>
    <row r="276" spans="1:11" ht="18" customHeight="1">
      <c r="A276" s="124">
        <v>276</v>
      </c>
      <c r="B276" s="125" t="s">
        <v>333</v>
      </c>
      <c r="C276" s="126" t="s">
        <v>1263</v>
      </c>
      <c r="D276" s="126">
        <v>3</v>
      </c>
      <c r="E276" s="126" t="s">
        <v>1216</v>
      </c>
      <c r="F276" s="125" t="s">
        <v>1286</v>
      </c>
      <c r="G276" s="127" t="s">
        <v>3426</v>
      </c>
      <c r="H276" s="128"/>
      <c r="I276" s="128"/>
      <c r="J276" s="128"/>
      <c r="K276" s="128"/>
    </row>
    <row r="277" spans="1:11" ht="18" customHeight="1">
      <c r="A277" s="124">
        <v>277</v>
      </c>
      <c r="B277" s="125" t="s">
        <v>334</v>
      </c>
      <c r="C277" s="126" t="s">
        <v>1264</v>
      </c>
      <c r="D277" s="126">
        <v>3</v>
      </c>
      <c r="E277" s="126" t="s">
        <v>1216</v>
      </c>
      <c r="F277" s="125" t="s">
        <v>1286</v>
      </c>
      <c r="G277" s="127" t="s">
        <v>3426</v>
      </c>
      <c r="H277" s="128"/>
      <c r="I277" s="128"/>
      <c r="J277" s="128"/>
      <c r="K277" s="128"/>
    </row>
    <row r="278" spans="1:11" ht="18" customHeight="1">
      <c r="A278" s="124">
        <v>278</v>
      </c>
      <c r="B278" s="125" t="s">
        <v>335</v>
      </c>
      <c r="C278" s="126" t="s">
        <v>1265</v>
      </c>
      <c r="D278" s="126">
        <v>3</v>
      </c>
      <c r="E278" s="126" t="s">
        <v>1216</v>
      </c>
      <c r="F278" s="125" t="s">
        <v>1286</v>
      </c>
      <c r="G278" s="127" t="s">
        <v>3426</v>
      </c>
      <c r="H278" s="128"/>
      <c r="I278" s="128"/>
      <c r="J278" s="128"/>
      <c r="K278" s="128"/>
    </row>
    <row r="279" spans="1:11" ht="18" customHeight="1">
      <c r="A279" s="124">
        <v>279</v>
      </c>
      <c r="B279" s="125" t="s">
        <v>336</v>
      </c>
      <c r="C279" s="126" t="s">
        <v>1266</v>
      </c>
      <c r="D279" s="126">
        <v>3</v>
      </c>
      <c r="E279" s="126" t="s">
        <v>1216</v>
      </c>
      <c r="F279" s="125" t="s">
        <v>1286</v>
      </c>
      <c r="G279" s="127" t="s">
        <v>3426</v>
      </c>
      <c r="H279" s="128"/>
      <c r="I279" s="128"/>
      <c r="J279" s="128"/>
      <c r="K279" s="128"/>
    </row>
    <row r="280" spans="1:11" ht="18" customHeight="1">
      <c r="A280" s="124">
        <v>280</v>
      </c>
      <c r="B280" s="125" t="s">
        <v>337</v>
      </c>
      <c r="C280" s="126" t="s">
        <v>1267</v>
      </c>
      <c r="D280" s="126">
        <v>3</v>
      </c>
      <c r="E280" s="126" t="s">
        <v>1216</v>
      </c>
      <c r="F280" s="125" t="s">
        <v>1286</v>
      </c>
      <c r="G280" s="127" t="s">
        <v>3426</v>
      </c>
      <c r="H280" s="128"/>
      <c r="I280" s="128"/>
      <c r="J280" s="128"/>
      <c r="K280" s="128"/>
    </row>
    <row r="281" spans="1:11" ht="18" customHeight="1">
      <c r="A281" s="124">
        <v>281</v>
      </c>
      <c r="B281" s="125" t="s">
        <v>338</v>
      </c>
      <c r="C281" s="126" t="s">
        <v>1268</v>
      </c>
      <c r="D281" s="126">
        <v>3</v>
      </c>
      <c r="E281" s="126" t="s">
        <v>1216</v>
      </c>
      <c r="F281" s="125" t="s">
        <v>1286</v>
      </c>
      <c r="G281" s="127" t="s">
        <v>3426</v>
      </c>
      <c r="H281" s="128"/>
      <c r="I281" s="128"/>
      <c r="J281" s="128"/>
      <c r="K281" s="128"/>
    </row>
    <row r="282" spans="1:11" ht="18" customHeight="1">
      <c r="A282" s="124">
        <v>282</v>
      </c>
      <c r="B282" s="125" t="s">
        <v>339</v>
      </c>
      <c r="C282" s="126" t="s">
        <v>1269</v>
      </c>
      <c r="D282" s="126">
        <v>3</v>
      </c>
      <c r="E282" s="126" t="s">
        <v>1216</v>
      </c>
      <c r="F282" s="125" t="s">
        <v>1286</v>
      </c>
      <c r="G282" s="127" t="s">
        <v>3426</v>
      </c>
      <c r="H282" s="128"/>
      <c r="I282" s="128"/>
      <c r="J282" s="128"/>
      <c r="K282" s="128"/>
    </row>
    <row r="283" spans="1:11" ht="18" customHeight="1">
      <c r="A283" s="124">
        <v>283</v>
      </c>
      <c r="B283" s="125" t="s">
        <v>340</v>
      </c>
      <c r="C283" s="126" t="s">
        <v>1270</v>
      </c>
      <c r="D283" s="126">
        <v>3</v>
      </c>
      <c r="E283" s="126" t="s">
        <v>1216</v>
      </c>
      <c r="F283" s="125" t="s">
        <v>1286</v>
      </c>
      <c r="G283" s="127" t="s">
        <v>3426</v>
      </c>
      <c r="H283" s="128"/>
      <c r="I283" s="128"/>
      <c r="J283" s="128"/>
      <c r="K283" s="128"/>
    </row>
    <row r="284" spans="1:11" ht="18" customHeight="1">
      <c r="A284" s="124">
        <v>284</v>
      </c>
      <c r="B284" s="125" t="s">
        <v>341</v>
      </c>
      <c r="C284" s="126" t="s">
        <v>1271</v>
      </c>
      <c r="D284" s="126">
        <v>3</v>
      </c>
      <c r="E284" s="126" t="s">
        <v>1216</v>
      </c>
      <c r="F284" s="125" t="s">
        <v>1286</v>
      </c>
      <c r="G284" s="127" t="s">
        <v>3426</v>
      </c>
      <c r="H284" s="128"/>
      <c r="I284" s="128"/>
      <c r="J284" s="128"/>
      <c r="K284" s="128"/>
    </row>
    <row r="285" spans="1:11" ht="18" customHeight="1">
      <c r="A285" s="124">
        <v>285</v>
      </c>
      <c r="B285" s="125" t="s">
        <v>342</v>
      </c>
      <c r="C285" s="126" t="s">
        <v>1272</v>
      </c>
      <c r="D285" s="126">
        <v>3</v>
      </c>
      <c r="E285" s="126" t="s">
        <v>1216</v>
      </c>
      <c r="F285" s="125" t="s">
        <v>1286</v>
      </c>
      <c r="G285" s="127" t="s">
        <v>3426</v>
      </c>
      <c r="H285" s="128"/>
      <c r="I285" s="128"/>
      <c r="J285" s="128"/>
      <c r="K285" s="128"/>
    </row>
    <row r="286" spans="1:11" ht="18" customHeight="1">
      <c r="A286" s="124">
        <v>286</v>
      </c>
      <c r="B286" s="125" t="s">
        <v>343</v>
      </c>
      <c r="C286" s="126" t="s">
        <v>1273</v>
      </c>
      <c r="D286" s="126">
        <v>3</v>
      </c>
      <c r="E286" s="126" t="s">
        <v>1216</v>
      </c>
      <c r="F286" s="125" t="s">
        <v>1286</v>
      </c>
      <c r="G286" s="127" t="s">
        <v>3426</v>
      </c>
      <c r="H286" s="128"/>
      <c r="I286" s="128"/>
      <c r="J286" s="128"/>
      <c r="K286" s="128"/>
    </row>
    <row r="287" spans="1:11" ht="18" customHeight="1">
      <c r="A287" s="124">
        <v>287</v>
      </c>
      <c r="B287" s="125" t="s">
        <v>344</v>
      </c>
      <c r="C287" s="126" t="s">
        <v>1274</v>
      </c>
      <c r="D287" s="126">
        <v>3</v>
      </c>
      <c r="E287" s="126" t="s">
        <v>1216</v>
      </c>
      <c r="F287" s="125" t="s">
        <v>1286</v>
      </c>
      <c r="G287" s="127" t="s">
        <v>3426</v>
      </c>
      <c r="H287" s="128"/>
      <c r="I287" s="128"/>
      <c r="J287" s="128"/>
      <c r="K287" s="128"/>
    </row>
    <row r="288" spans="1:11" ht="18" customHeight="1">
      <c r="A288" s="124">
        <v>288</v>
      </c>
      <c r="B288" s="125" t="s">
        <v>345</v>
      </c>
      <c r="C288" s="126" t="s">
        <v>1275</v>
      </c>
      <c r="D288" s="126">
        <v>3</v>
      </c>
      <c r="E288" s="126" t="s">
        <v>1216</v>
      </c>
      <c r="F288" s="125" t="s">
        <v>1286</v>
      </c>
      <c r="G288" s="127" t="s">
        <v>3426</v>
      </c>
      <c r="H288" s="128"/>
      <c r="I288" s="128"/>
      <c r="J288" s="128"/>
      <c r="K288" s="128"/>
    </row>
    <row r="289" spans="1:11" ht="18" customHeight="1">
      <c r="A289" s="124">
        <v>289</v>
      </c>
      <c r="B289" s="125" t="s">
        <v>346</v>
      </c>
      <c r="C289" s="126" t="s">
        <v>1276</v>
      </c>
      <c r="D289" s="126">
        <v>3</v>
      </c>
      <c r="E289" s="126" t="s">
        <v>1216</v>
      </c>
      <c r="F289" s="125" t="s">
        <v>1286</v>
      </c>
      <c r="G289" s="127" t="s">
        <v>3426</v>
      </c>
      <c r="H289" s="128"/>
      <c r="I289" s="128"/>
      <c r="J289" s="128"/>
      <c r="K289" s="128"/>
    </row>
    <row r="290" spans="1:11" ht="18" customHeight="1">
      <c r="A290" s="124">
        <v>290</v>
      </c>
      <c r="B290" s="125" t="s">
        <v>759</v>
      </c>
      <c r="C290" s="126" t="s">
        <v>1277</v>
      </c>
      <c r="D290" s="126">
        <v>3</v>
      </c>
      <c r="E290" s="126" t="s">
        <v>1216</v>
      </c>
      <c r="F290" s="125" t="s">
        <v>1286</v>
      </c>
      <c r="G290" s="127" t="s">
        <v>3426</v>
      </c>
      <c r="H290" s="128"/>
      <c r="I290" s="128"/>
      <c r="J290" s="128"/>
      <c r="K290" s="128"/>
    </row>
    <row r="291" spans="1:11" ht="18" customHeight="1">
      <c r="A291" s="124">
        <v>291</v>
      </c>
      <c r="B291" s="125" t="s">
        <v>760</v>
      </c>
      <c r="C291" s="126" t="s">
        <v>1278</v>
      </c>
      <c r="D291" s="126">
        <v>3</v>
      </c>
      <c r="E291" s="126" t="s">
        <v>1216</v>
      </c>
      <c r="F291" s="125" t="s">
        <v>1286</v>
      </c>
      <c r="G291" s="127" t="s">
        <v>3426</v>
      </c>
      <c r="H291" s="128"/>
      <c r="I291" s="128"/>
      <c r="J291" s="128"/>
      <c r="K291" s="128"/>
    </row>
    <row r="292" spans="1:11" ht="18" customHeight="1">
      <c r="A292" s="124">
        <v>292</v>
      </c>
      <c r="B292" s="125" t="s">
        <v>761</v>
      </c>
      <c r="C292" s="126" t="s">
        <v>1279</v>
      </c>
      <c r="D292" s="126">
        <v>3</v>
      </c>
      <c r="E292" s="126" t="s">
        <v>1216</v>
      </c>
      <c r="F292" s="125" t="s">
        <v>1286</v>
      </c>
      <c r="G292" s="127" t="s">
        <v>3426</v>
      </c>
      <c r="H292" s="128"/>
      <c r="I292" s="128"/>
      <c r="J292" s="128"/>
      <c r="K292" s="128"/>
    </row>
    <row r="293" spans="1:11" ht="18" customHeight="1">
      <c r="A293" s="124">
        <v>293</v>
      </c>
      <c r="B293" s="125" t="s">
        <v>762</v>
      </c>
      <c r="C293" s="126" t="s">
        <v>1280</v>
      </c>
      <c r="D293" s="126">
        <v>3</v>
      </c>
      <c r="E293" s="126" t="s">
        <v>1216</v>
      </c>
      <c r="F293" s="125" t="s">
        <v>1286</v>
      </c>
      <c r="G293" s="127" t="s">
        <v>3426</v>
      </c>
      <c r="H293" s="128"/>
      <c r="I293" s="128"/>
      <c r="J293" s="128"/>
      <c r="K293" s="128"/>
    </row>
    <row r="294" spans="1:11" ht="18" customHeight="1">
      <c r="A294" s="124">
        <v>294</v>
      </c>
      <c r="B294" s="125" t="s">
        <v>763</v>
      </c>
      <c r="C294" s="126" t="s">
        <v>1281</v>
      </c>
      <c r="D294" s="126">
        <v>3</v>
      </c>
      <c r="E294" s="126" t="s">
        <v>1216</v>
      </c>
      <c r="F294" s="125" t="s">
        <v>1286</v>
      </c>
      <c r="G294" s="127" t="s">
        <v>3426</v>
      </c>
      <c r="H294" s="128"/>
      <c r="I294" s="128"/>
      <c r="J294" s="128"/>
      <c r="K294" s="128"/>
    </row>
    <row r="295" spans="1:11" ht="18" customHeight="1">
      <c r="A295" s="124">
        <v>295</v>
      </c>
      <c r="B295" s="125" t="s">
        <v>764</v>
      </c>
      <c r="C295" s="126" t="s">
        <v>1282</v>
      </c>
      <c r="D295" s="126">
        <v>3</v>
      </c>
      <c r="E295" s="126" t="s">
        <v>1216</v>
      </c>
      <c r="F295" s="125" t="s">
        <v>1286</v>
      </c>
      <c r="G295" s="127" t="s">
        <v>3426</v>
      </c>
      <c r="H295" s="128"/>
      <c r="I295" s="128"/>
      <c r="J295" s="128"/>
      <c r="K295" s="128"/>
    </row>
    <row r="296" spans="1:11" ht="18" customHeight="1">
      <c r="A296" s="124">
        <v>296</v>
      </c>
      <c r="B296" s="125" t="s">
        <v>765</v>
      </c>
      <c r="C296" s="126" t="s">
        <v>1283</v>
      </c>
      <c r="D296" s="126">
        <v>3</v>
      </c>
      <c r="E296" s="126" t="s">
        <v>1216</v>
      </c>
      <c r="F296" s="125" t="s">
        <v>1286</v>
      </c>
      <c r="G296" s="127" t="s">
        <v>3426</v>
      </c>
      <c r="H296" s="128"/>
      <c r="I296" s="128"/>
      <c r="J296" s="128"/>
      <c r="K296" s="128"/>
    </row>
    <row r="297" spans="1:11" ht="18" customHeight="1">
      <c r="A297" s="124">
        <v>297</v>
      </c>
      <c r="B297" s="125" t="s">
        <v>347</v>
      </c>
      <c r="C297" s="126" t="s">
        <v>3340</v>
      </c>
      <c r="D297" s="126">
        <v>1</v>
      </c>
      <c r="E297" s="126" t="s">
        <v>1216</v>
      </c>
      <c r="F297" s="125" t="s">
        <v>1286</v>
      </c>
      <c r="G297" s="127" t="s">
        <v>3426</v>
      </c>
      <c r="H297" s="128"/>
      <c r="I297" s="128"/>
      <c r="J297" s="128"/>
      <c r="K297" s="128"/>
    </row>
    <row r="298" spans="1:11" ht="18" customHeight="1">
      <c r="A298" s="124">
        <v>298</v>
      </c>
      <c r="B298" s="125" t="s">
        <v>348</v>
      </c>
      <c r="C298" s="126" t="s">
        <v>3340</v>
      </c>
      <c r="D298" s="126">
        <v>1</v>
      </c>
      <c r="E298" s="126" t="s">
        <v>1216</v>
      </c>
      <c r="F298" s="125" t="s">
        <v>1286</v>
      </c>
      <c r="G298" s="127" t="s">
        <v>3426</v>
      </c>
      <c r="H298" s="128"/>
      <c r="I298" s="128"/>
      <c r="J298" s="128"/>
      <c r="K298" s="128"/>
    </row>
    <row r="299" spans="1:11" ht="18" customHeight="1">
      <c r="A299" s="124">
        <v>299</v>
      </c>
      <c r="B299" s="125" t="s">
        <v>349</v>
      </c>
      <c r="C299" s="126" t="s">
        <v>3340</v>
      </c>
      <c r="D299" s="126">
        <v>1</v>
      </c>
      <c r="E299" s="126" t="s">
        <v>1216</v>
      </c>
      <c r="F299" s="125" t="s">
        <v>1286</v>
      </c>
      <c r="G299" s="127" t="s">
        <v>3426</v>
      </c>
      <c r="H299" s="128"/>
      <c r="I299" s="128"/>
      <c r="J299" s="128"/>
      <c r="K299" s="128"/>
    </row>
    <row r="300" spans="1:11" ht="18" customHeight="1">
      <c r="A300" s="124">
        <v>300</v>
      </c>
      <c r="B300" s="125" t="s">
        <v>350</v>
      </c>
      <c r="C300" s="126" t="s">
        <v>3358</v>
      </c>
      <c r="D300" s="126">
        <v>1</v>
      </c>
      <c r="E300" s="126" t="s">
        <v>1216</v>
      </c>
      <c r="F300" s="125" t="s">
        <v>1286</v>
      </c>
      <c r="G300" s="127" t="s">
        <v>3426</v>
      </c>
      <c r="H300" s="128"/>
      <c r="I300" s="128"/>
      <c r="J300" s="128"/>
      <c r="K300" s="128"/>
    </row>
    <row r="301" spans="1:11" ht="18" customHeight="1">
      <c r="A301" s="124">
        <v>301</v>
      </c>
      <c r="B301" s="125" t="s">
        <v>351</v>
      </c>
      <c r="C301" s="126" t="s">
        <v>3359</v>
      </c>
      <c r="D301" s="126">
        <v>1</v>
      </c>
      <c r="E301" s="126" t="s">
        <v>1216</v>
      </c>
      <c r="F301" s="125" t="s">
        <v>1286</v>
      </c>
      <c r="G301" s="127" t="s">
        <v>3426</v>
      </c>
      <c r="H301" s="128"/>
      <c r="I301" s="128"/>
      <c r="J301" s="128"/>
      <c r="K301" s="128"/>
    </row>
    <row r="302" spans="1:11" ht="18" customHeight="1">
      <c r="A302" s="124">
        <v>302</v>
      </c>
      <c r="B302" s="125" t="s">
        <v>766</v>
      </c>
      <c r="C302" s="126" t="s">
        <v>3360</v>
      </c>
      <c r="D302" s="126">
        <v>1</v>
      </c>
      <c r="E302" s="126" t="s">
        <v>1216</v>
      </c>
      <c r="F302" s="125" t="s">
        <v>1286</v>
      </c>
      <c r="G302" s="127" t="s">
        <v>3426</v>
      </c>
      <c r="H302" s="128"/>
      <c r="I302" s="128"/>
      <c r="J302" s="128"/>
      <c r="K302" s="128"/>
    </row>
    <row r="303" spans="1:11" ht="18" customHeight="1">
      <c r="A303" s="124">
        <v>303</v>
      </c>
      <c r="B303" s="125" t="s">
        <v>352</v>
      </c>
      <c r="C303" s="126" t="s">
        <v>3340</v>
      </c>
      <c r="D303" s="126">
        <v>1</v>
      </c>
      <c r="E303" s="126" t="s">
        <v>1216</v>
      </c>
      <c r="F303" s="125" t="s">
        <v>1286</v>
      </c>
      <c r="G303" s="127" t="s">
        <v>3426</v>
      </c>
      <c r="H303" s="128"/>
      <c r="I303" s="128"/>
      <c r="J303" s="128"/>
      <c r="K303" s="128"/>
    </row>
    <row r="304" spans="1:11" ht="18" customHeight="1">
      <c r="A304" s="124">
        <v>304</v>
      </c>
      <c r="B304" s="125" t="s">
        <v>353</v>
      </c>
      <c r="C304" s="126" t="s">
        <v>3340</v>
      </c>
      <c r="D304" s="126">
        <v>1</v>
      </c>
      <c r="E304" s="126" t="s">
        <v>1216</v>
      </c>
      <c r="F304" s="125" t="s">
        <v>1286</v>
      </c>
      <c r="G304" s="127" t="s">
        <v>3426</v>
      </c>
      <c r="H304" s="128"/>
      <c r="I304" s="128"/>
      <c r="J304" s="128"/>
      <c r="K304" s="128"/>
    </row>
    <row r="305" spans="1:11" ht="18" customHeight="1">
      <c r="A305" s="124">
        <v>305</v>
      </c>
      <c r="B305" s="125" t="s">
        <v>354</v>
      </c>
      <c r="C305" s="126" t="s">
        <v>3340</v>
      </c>
      <c r="D305" s="126">
        <v>1</v>
      </c>
      <c r="E305" s="126" t="s">
        <v>1216</v>
      </c>
      <c r="F305" s="125" t="s">
        <v>1286</v>
      </c>
      <c r="G305" s="127" t="s">
        <v>3426</v>
      </c>
      <c r="H305" s="128"/>
      <c r="I305" s="128"/>
      <c r="J305" s="128"/>
      <c r="K305" s="128"/>
    </row>
    <row r="306" spans="1:11" ht="18" customHeight="1">
      <c r="A306" s="124">
        <v>306</v>
      </c>
      <c r="B306" s="125" t="s">
        <v>355</v>
      </c>
      <c r="C306" s="126" t="s">
        <v>3341</v>
      </c>
      <c r="D306" s="126">
        <v>3</v>
      </c>
      <c r="E306" s="126" t="s">
        <v>1216</v>
      </c>
      <c r="F306" s="125" t="s">
        <v>1286</v>
      </c>
      <c r="G306" s="127" t="s">
        <v>3426</v>
      </c>
      <c r="H306" s="128"/>
      <c r="I306" s="128"/>
      <c r="J306" s="128"/>
      <c r="K306" s="128"/>
    </row>
    <row r="307" spans="1:11" ht="18" customHeight="1">
      <c r="A307" s="124">
        <v>307</v>
      </c>
      <c r="B307" s="125" t="s">
        <v>356</v>
      </c>
      <c r="C307" s="126" t="s">
        <v>3342</v>
      </c>
      <c r="D307" s="126">
        <v>3</v>
      </c>
      <c r="E307" s="126" t="s">
        <v>1216</v>
      </c>
      <c r="F307" s="125" t="s">
        <v>1286</v>
      </c>
      <c r="G307" s="127" t="s">
        <v>3426</v>
      </c>
      <c r="H307" s="128"/>
      <c r="I307" s="128"/>
      <c r="J307" s="128"/>
      <c r="K307" s="128"/>
    </row>
    <row r="308" spans="1:11" ht="18" customHeight="1">
      <c r="A308" s="124">
        <v>308</v>
      </c>
      <c r="B308" s="125" t="s">
        <v>357</v>
      </c>
      <c r="C308" s="126" t="s">
        <v>3340</v>
      </c>
      <c r="D308" s="126">
        <v>1</v>
      </c>
      <c r="E308" s="126" t="s">
        <v>1216</v>
      </c>
      <c r="F308" s="125" t="s">
        <v>1286</v>
      </c>
      <c r="G308" s="127" t="s">
        <v>3426</v>
      </c>
      <c r="H308" s="128"/>
      <c r="I308" s="128"/>
      <c r="J308" s="128"/>
      <c r="K308" s="128"/>
    </row>
    <row r="309" spans="1:11" ht="18" customHeight="1">
      <c r="A309" s="124">
        <v>309</v>
      </c>
      <c r="B309" s="125" t="s">
        <v>358</v>
      </c>
      <c r="C309" s="126" t="s">
        <v>3340</v>
      </c>
      <c r="D309" s="126">
        <v>1</v>
      </c>
      <c r="E309" s="126" t="s">
        <v>1216</v>
      </c>
      <c r="F309" s="125" t="s">
        <v>1286</v>
      </c>
      <c r="G309" s="127" t="s">
        <v>3426</v>
      </c>
      <c r="H309" s="128"/>
      <c r="I309" s="128"/>
      <c r="J309" s="128"/>
      <c r="K309" s="128"/>
    </row>
    <row r="310" spans="1:11" ht="18" customHeight="1">
      <c r="A310" s="124">
        <v>310</v>
      </c>
      <c r="B310" s="125" t="s">
        <v>359</v>
      </c>
      <c r="C310" s="126" t="s">
        <v>3340</v>
      </c>
      <c r="D310" s="126">
        <v>1</v>
      </c>
      <c r="E310" s="126" t="s">
        <v>1216</v>
      </c>
      <c r="F310" s="125" t="s">
        <v>1286</v>
      </c>
      <c r="G310" s="127" t="s">
        <v>3426</v>
      </c>
      <c r="H310" s="128"/>
      <c r="I310" s="128"/>
      <c r="J310" s="128"/>
      <c r="K310" s="128"/>
    </row>
    <row r="311" spans="1:11" ht="18" customHeight="1">
      <c r="A311" s="124">
        <v>311</v>
      </c>
      <c r="B311" s="125" t="s">
        <v>360</v>
      </c>
      <c r="C311" s="126" t="s">
        <v>3341</v>
      </c>
      <c r="D311" s="126">
        <v>1</v>
      </c>
      <c r="E311" s="126" t="s">
        <v>1216</v>
      </c>
      <c r="F311" s="125" t="s">
        <v>1286</v>
      </c>
      <c r="G311" s="127" t="s">
        <v>3426</v>
      </c>
      <c r="H311" s="128"/>
      <c r="I311" s="128"/>
      <c r="J311" s="128"/>
      <c r="K311" s="128"/>
    </row>
    <row r="312" spans="1:11" ht="18" customHeight="1">
      <c r="A312" s="124">
        <v>312</v>
      </c>
      <c r="B312" s="125" t="s">
        <v>361</v>
      </c>
      <c r="C312" s="126" t="s">
        <v>3342</v>
      </c>
      <c r="D312" s="126">
        <v>1</v>
      </c>
      <c r="E312" s="126" t="s">
        <v>1216</v>
      </c>
      <c r="F312" s="125" t="s">
        <v>1286</v>
      </c>
      <c r="G312" s="127" t="s">
        <v>3426</v>
      </c>
      <c r="H312" s="128"/>
      <c r="I312" s="128"/>
      <c r="J312" s="128"/>
      <c r="K312" s="128"/>
    </row>
    <row r="313" spans="1:11" ht="18" customHeight="1">
      <c r="A313" s="124">
        <v>313</v>
      </c>
      <c r="B313" s="125" t="s">
        <v>362</v>
      </c>
      <c r="C313" s="126" t="s">
        <v>3340</v>
      </c>
      <c r="D313" s="126">
        <v>1</v>
      </c>
      <c r="E313" s="126" t="s">
        <v>1216</v>
      </c>
      <c r="F313" s="125" t="s">
        <v>1286</v>
      </c>
      <c r="G313" s="127" t="s">
        <v>3426</v>
      </c>
      <c r="H313" s="128"/>
      <c r="I313" s="128"/>
      <c r="J313" s="128"/>
      <c r="K313" s="128"/>
    </row>
    <row r="314" spans="1:11" ht="18" customHeight="1">
      <c r="A314" s="124">
        <v>314</v>
      </c>
      <c r="B314" s="125" t="s">
        <v>363</v>
      </c>
      <c r="C314" s="126" t="s">
        <v>3340</v>
      </c>
      <c r="D314" s="126">
        <v>1</v>
      </c>
      <c r="E314" s="126" t="s">
        <v>1216</v>
      </c>
      <c r="F314" s="125" t="s">
        <v>1286</v>
      </c>
      <c r="G314" s="127" t="s">
        <v>3426</v>
      </c>
      <c r="H314" s="128"/>
      <c r="I314" s="128"/>
      <c r="J314" s="128"/>
      <c r="K314" s="128"/>
    </row>
    <row r="315" spans="1:11" ht="18" customHeight="1">
      <c r="A315" s="124">
        <v>315</v>
      </c>
      <c r="B315" s="125" t="s">
        <v>767</v>
      </c>
      <c r="C315" s="126" t="s">
        <v>3340</v>
      </c>
      <c r="D315" s="126">
        <v>8</v>
      </c>
      <c r="E315" s="126" t="s">
        <v>1216</v>
      </c>
      <c r="F315" s="125" t="s">
        <v>1286</v>
      </c>
      <c r="G315" s="127" t="s">
        <v>3426</v>
      </c>
      <c r="H315" s="128"/>
      <c r="I315" s="128"/>
      <c r="J315" s="128"/>
      <c r="K315" s="128"/>
    </row>
    <row r="316" spans="1:11" ht="18" customHeight="1">
      <c r="A316" s="124">
        <v>316</v>
      </c>
      <c r="B316" s="125" t="s">
        <v>366</v>
      </c>
      <c r="C316" s="126" t="s">
        <v>3341</v>
      </c>
      <c r="D316" s="126">
        <v>8</v>
      </c>
      <c r="E316" s="126" t="s">
        <v>1216</v>
      </c>
      <c r="F316" s="125" t="s">
        <v>1286</v>
      </c>
      <c r="G316" s="127" t="s">
        <v>3426</v>
      </c>
      <c r="H316" s="128"/>
      <c r="I316" s="128"/>
      <c r="J316" s="128"/>
      <c r="K316" s="128"/>
    </row>
    <row r="317" spans="1:11" ht="18" customHeight="1">
      <c r="A317" s="124">
        <v>317</v>
      </c>
      <c r="B317" s="125" t="s">
        <v>367</v>
      </c>
      <c r="C317" s="126" t="s">
        <v>3342</v>
      </c>
      <c r="D317" s="126">
        <v>8</v>
      </c>
      <c r="E317" s="126" t="s">
        <v>1216</v>
      </c>
      <c r="F317" s="125" t="s">
        <v>1286</v>
      </c>
      <c r="G317" s="127" t="s">
        <v>3426</v>
      </c>
      <c r="H317" s="128"/>
      <c r="I317" s="128"/>
      <c r="J317" s="128"/>
      <c r="K317" s="128"/>
    </row>
    <row r="318" spans="1:11" ht="18" customHeight="1">
      <c r="A318" s="124">
        <v>318</v>
      </c>
      <c r="B318" s="125" t="s">
        <v>372</v>
      </c>
      <c r="C318" s="126" t="s">
        <v>3340</v>
      </c>
      <c r="D318" s="126">
        <v>8</v>
      </c>
      <c r="E318" s="126" t="s">
        <v>1215</v>
      </c>
      <c r="F318" s="182" t="s">
        <v>3343</v>
      </c>
      <c r="G318" s="127" t="s">
        <v>3426</v>
      </c>
      <c r="H318" s="128"/>
      <c r="I318" s="128"/>
      <c r="J318" s="128"/>
      <c r="K318" s="128"/>
    </row>
    <row r="319" spans="1:11" ht="18" customHeight="1">
      <c r="A319" s="124">
        <v>319</v>
      </c>
      <c r="B319" s="125" t="s">
        <v>374</v>
      </c>
      <c r="C319" s="126" t="s">
        <v>3340</v>
      </c>
      <c r="D319" s="126">
        <v>0.5</v>
      </c>
      <c r="E319" s="126" t="s">
        <v>1215</v>
      </c>
      <c r="F319" s="182" t="s">
        <v>3343</v>
      </c>
      <c r="G319" s="127" t="s">
        <v>3426</v>
      </c>
      <c r="H319" s="128"/>
      <c r="I319" s="128"/>
      <c r="J319" s="128"/>
      <c r="K319" s="128"/>
    </row>
    <row r="320" spans="1:11" ht="18" customHeight="1">
      <c r="A320" s="124">
        <v>320</v>
      </c>
      <c r="B320" s="125" t="s">
        <v>375</v>
      </c>
      <c r="C320" s="126" t="s">
        <v>3340</v>
      </c>
      <c r="D320" s="126">
        <v>0.5</v>
      </c>
      <c r="E320" s="126" t="s">
        <v>1215</v>
      </c>
      <c r="F320" s="182" t="s">
        <v>3343</v>
      </c>
      <c r="G320" s="127" t="s">
        <v>3426</v>
      </c>
      <c r="H320" s="128"/>
      <c r="I320" s="128"/>
      <c r="J320" s="128"/>
      <c r="K320" s="128"/>
    </row>
    <row r="321" spans="1:11" ht="18" customHeight="1">
      <c r="A321" s="124">
        <v>321</v>
      </c>
      <c r="B321" s="125" t="s">
        <v>376</v>
      </c>
      <c r="C321" s="126" t="s">
        <v>3340</v>
      </c>
      <c r="D321" s="126">
        <v>0.5</v>
      </c>
      <c r="E321" s="126" t="s">
        <v>1215</v>
      </c>
      <c r="F321" s="182" t="s">
        <v>3343</v>
      </c>
      <c r="G321" s="127" t="s">
        <v>3426</v>
      </c>
      <c r="H321" s="128"/>
      <c r="I321" s="128"/>
      <c r="J321" s="128"/>
      <c r="K321" s="128"/>
    </row>
    <row r="322" spans="1:11" ht="18" customHeight="1">
      <c r="A322" s="124">
        <v>322</v>
      </c>
      <c r="B322" s="125" t="s">
        <v>768</v>
      </c>
      <c r="C322" s="126" t="s">
        <v>3340</v>
      </c>
      <c r="D322" s="126">
        <v>0.5</v>
      </c>
      <c r="E322" s="126" t="s">
        <v>1215</v>
      </c>
      <c r="F322" s="182" t="s">
        <v>3343</v>
      </c>
      <c r="G322" s="127" t="s">
        <v>3426</v>
      </c>
      <c r="H322" s="128"/>
      <c r="I322" s="128"/>
      <c r="J322" s="128"/>
      <c r="K322" s="128"/>
    </row>
    <row r="323" spans="1:11" ht="18" customHeight="1">
      <c r="A323" s="124">
        <v>323</v>
      </c>
      <c r="B323" s="125" t="s">
        <v>377</v>
      </c>
      <c r="C323" s="126" t="s">
        <v>3340</v>
      </c>
      <c r="D323" s="126">
        <v>1</v>
      </c>
      <c r="E323" s="126" t="s">
        <v>1215</v>
      </c>
      <c r="F323" s="182" t="s">
        <v>3343</v>
      </c>
      <c r="G323" s="127" t="s">
        <v>3426</v>
      </c>
      <c r="H323" s="128"/>
      <c r="I323" s="128"/>
      <c r="J323" s="128"/>
      <c r="K323" s="128"/>
    </row>
    <row r="324" spans="1:11" ht="18" customHeight="1">
      <c r="A324" s="124">
        <v>324</v>
      </c>
      <c r="B324" s="125" t="s">
        <v>378</v>
      </c>
      <c r="C324" s="126" t="s">
        <v>3340</v>
      </c>
      <c r="D324" s="126">
        <v>1</v>
      </c>
      <c r="E324" s="126" t="s">
        <v>1215</v>
      </c>
      <c r="F324" s="182" t="s">
        <v>3343</v>
      </c>
      <c r="G324" s="127" t="s">
        <v>3426</v>
      </c>
      <c r="H324" s="128"/>
      <c r="I324" s="128"/>
      <c r="J324" s="128"/>
      <c r="K324" s="128"/>
    </row>
    <row r="325" spans="1:11" ht="18" customHeight="1">
      <c r="A325" s="124">
        <v>325</v>
      </c>
      <c r="B325" s="125" t="s">
        <v>379</v>
      </c>
      <c r="C325" s="126" t="s">
        <v>3340</v>
      </c>
      <c r="D325" s="126">
        <v>1</v>
      </c>
      <c r="E325" s="126" t="s">
        <v>1215</v>
      </c>
      <c r="F325" s="182" t="s">
        <v>3343</v>
      </c>
      <c r="G325" s="127" t="s">
        <v>3426</v>
      </c>
      <c r="H325" s="128"/>
      <c r="I325" s="128"/>
      <c r="J325" s="128"/>
      <c r="K325" s="128"/>
    </row>
    <row r="326" spans="1:11" ht="18" customHeight="1">
      <c r="A326" s="124">
        <v>326</v>
      </c>
      <c r="B326" s="125" t="s">
        <v>380</v>
      </c>
      <c r="C326" s="126" t="s">
        <v>3340</v>
      </c>
      <c r="D326" s="126">
        <v>1</v>
      </c>
      <c r="E326" s="126" t="s">
        <v>1215</v>
      </c>
      <c r="F326" s="182" t="s">
        <v>3343</v>
      </c>
      <c r="G326" s="127" t="s">
        <v>3426</v>
      </c>
      <c r="H326" s="128"/>
      <c r="I326" s="128"/>
      <c r="J326" s="128"/>
      <c r="K326" s="128"/>
    </row>
    <row r="327" spans="1:11" ht="18" customHeight="1">
      <c r="A327" s="124">
        <v>327</v>
      </c>
      <c r="B327" s="125" t="s">
        <v>769</v>
      </c>
      <c r="C327" s="126" t="s">
        <v>3340</v>
      </c>
      <c r="D327" s="126">
        <v>1</v>
      </c>
      <c r="E327" s="126" t="s">
        <v>1216</v>
      </c>
      <c r="F327" s="125" t="s">
        <v>1286</v>
      </c>
      <c r="G327" s="127" t="s">
        <v>3426</v>
      </c>
      <c r="H327" s="128"/>
      <c r="I327" s="128"/>
      <c r="J327" s="128"/>
      <c r="K327" s="128"/>
    </row>
    <row r="328" spans="1:11" ht="18" customHeight="1">
      <c r="A328" s="124">
        <v>328</v>
      </c>
      <c r="B328" s="125" t="s">
        <v>381</v>
      </c>
      <c r="C328" s="126" t="s">
        <v>3340</v>
      </c>
      <c r="D328" s="126">
        <v>0.5</v>
      </c>
      <c r="E328" s="126" t="s">
        <v>1216</v>
      </c>
      <c r="F328" s="125" t="s">
        <v>1286</v>
      </c>
      <c r="G328" s="127" t="s">
        <v>3426</v>
      </c>
      <c r="H328" s="128"/>
      <c r="I328" s="128"/>
      <c r="J328" s="128"/>
      <c r="K328" s="128"/>
    </row>
    <row r="329" spans="1:11" ht="18" customHeight="1">
      <c r="A329" s="124">
        <v>329</v>
      </c>
      <c r="B329" s="125" t="s">
        <v>382</v>
      </c>
      <c r="C329" s="126" t="s">
        <v>3340</v>
      </c>
      <c r="D329" s="126">
        <v>0.5</v>
      </c>
      <c r="E329" s="126" t="s">
        <v>1216</v>
      </c>
      <c r="F329" s="125" t="s">
        <v>1286</v>
      </c>
      <c r="G329" s="127" t="s">
        <v>3426</v>
      </c>
      <c r="H329" s="128"/>
      <c r="I329" s="128"/>
      <c r="J329" s="128"/>
      <c r="K329" s="128"/>
    </row>
    <row r="330" spans="1:11" ht="18" customHeight="1">
      <c r="A330" s="124">
        <v>330</v>
      </c>
      <c r="B330" s="125" t="s">
        <v>383</v>
      </c>
      <c r="C330" s="126" t="s">
        <v>3340</v>
      </c>
      <c r="D330" s="126">
        <v>0.5</v>
      </c>
      <c r="E330" s="126" t="s">
        <v>1215</v>
      </c>
      <c r="F330" s="182" t="s">
        <v>3343</v>
      </c>
      <c r="G330" s="127" t="s">
        <v>3426</v>
      </c>
      <c r="H330" s="128"/>
      <c r="I330" s="128"/>
      <c r="J330" s="128"/>
      <c r="K330" s="128"/>
    </row>
    <row r="331" spans="1:11" ht="18" customHeight="1">
      <c r="A331" s="124">
        <v>331</v>
      </c>
      <c r="B331" s="125" t="s">
        <v>384</v>
      </c>
      <c r="C331" s="126" t="s">
        <v>3340</v>
      </c>
      <c r="D331" s="126">
        <v>1</v>
      </c>
      <c r="E331" s="126" t="s">
        <v>1215</v>
      </c>
      <c r="F331" s="182" t="s">
        <v>3343</v>
      </c>
      <c r="G331" s="127" t="s">
        <v>3426</v>
      </c>
      <c r="H331" s="128"/>
      <c r="I331" s="128"/>
      <c r="J331" s="128"/>
      <c r="K331" s="128"/>
    </row>
    <row r="332" spans="1:11" ht="18" customHeight="1">
      <c r="A332" s="124">
        <v>332</v>
      </c>
      <c r="B332" s="125" t="s">
        <v>385</v>
      </c>
      <c r="C332" s="126" t="s">
        <v>3375</v>
      </c>
      <c r="D332" s="126">
        <v>1</v>
      </c>
      <c r="E332" s="126" t="s">
        <v>1215</v>
      </c>
      <c r="F332" s="182" t="s">
        <v>3343</v>
      </c>
      <c r="G332" s="127" t="s">
        <v>3426</v>
      </c>
      <c r="H332" s="128"/>
      <c r="I332" s="128"/>
      <c r="J332" s="128"/>
      <c r="K332" s="128"/>
    </row>
    <row r="333" spans="1:11" ht="18" customHeight="1">
      <c r="A333" s="124">
        <v>333</v>
      </c>
      <c r="B333" s="125" t="s">
        <v>386</v>
      </c>
      <c r="C333" s="126" t="s">
        <v>3376</v>
      </c>
      <c r="D333" s="126">
        <v>1</v>
      </c>
      <c r="E333" s="126" t="s">
        <v>1215</v>
      </c>
      <c r="F333" s="182" t="s">
        <v>3343</v>
      </c>
      <c r="G333" s="127" t="s">
        <v>3426</v>
      </c>
      <c r="H333" s="128"/>
      <c r="I333" s="128"/>
      <c r="J333" s="128"/>
      <c r="K333" s="128"/>
    </row>
    <row r="334" spans="1:11" ht="18" customHeight="1">
      <c r="A334" s="124">
        <v>334</v>
      </c>
      <c r="B334" s="125" t="s">
        <v>387</v>
      </c>
      <c r="C334" s="126" t="s">
        <v>3377</v>
      </c>
      <c r="D334" s="126">
        <v>1</v>
      </c>
      <c r="E334" s="126" t="s">
        <v>1215</v>
      </c>
      <c r="F334" s="182" t="s">
        <v>3343</v>
      </c>
      <c r="G334" s="127" t="s">
        <v>3426</v>
      </c>
      <c r="H334" s="128"/>
      <c r="I334" s="128"/>
      <c r="J334" s="128"/>
      <c r="K334" s="128"/>
    </row>
    <row r="335" spans="1:11" ht="18" customHeight="1">
      <c r="A335" s="124">
        <v>335</v>
      </c>
      <c r="B335" s="125" t="s">
        <v>388</v>
      </c>
      <c r="C335" s="126" t="s">
        <v>3378</v>
      </c>
      <c r="D335" s="126">
        <v>1</v>
      </c>
      <c r="E335" s="126" t="s">
        <v>1215</v>
      </c>
      <c r="F335" s="182" t="s">
        <v>3343</v>
      </c>
      <c r="G335" s="127" t="s">
        <v>3426</v>
      </c>
      <c r="H335" s="128"/>
      <c r="I335" s="128"/>
      <c r="J335" s="128"/>
      <c r="K335" s="128"/>
    </row>
    <row r="336" spans="1:11" ht="18" customHeight="1">
      <c r="A336" s="124">
        <v>336</v>
      </c>
      <c r="B336" s="125" t="s">
        <v>770</v>
      </c>
      <c r="C336" s="126" t="s">
        <v>3341</v>
      </c>
      <c r="D336" s="126">
        <v>2</v>
      </c>
      <c r="E336" s="126" t="s">
        <v>1215</v>
      </c>
      <c r="F336" s="182" t="s">
        <v>3343</v>
      </c>
      <c r="G336" s="127" t="s">
        <v>3426</v>
      </c>
      <c r="H336" s="128"/>
      <c r="I336" s="128"/>
      <c r="J336" s="128"/>
      <c r="K336" s="128"/>
    </row>
    <row r="337" spans="1:11" ht="18" customHeight="1">
      <c r="A337" s="124">
        <v>337</v>
      </c>
      <c r="B337" s="125" t="s">
        <v>771</v>
      </c>
      <c r="C337" s="126" t="s">
        <v>3342</v>
      </c>
      <c r="D337" s="126">
        <v>2</v>
      </c>
      <c r="E337" s="126" t="s">
        <v>1215</v>
      </c>
      <c r="F337" s="182" t="s">
        <v>3343</v>
      </c>
      <c r="G337" s="127" t="s">
        <v>3426</v>
      </c>
      <c r="H337" s="128"/>
      <c r="I337" s="128"/>
      <c r="J337" s="128"/>
      <c r="K337" s="128"/>
    </row>
    <row r="338" spans="1:11" ht="18" customHeight="1">
      <c r="A338" s="124">
        <v>338</v>
      </c>
      <c r="B338" s="125" t="s">
        <v>390</v>
      </c>
      <c r="C338" s="126" t="s">
        <v>3340</v>
      </c>
      <c r="D338" s="126">
        <v>1</v>
      </c>
      <c r="E338" s="126" t="s">
        <v>1215</v>
      </c>
      <c r="F338" s="182" t="s">
        <v>3343</v>
      </c>
      <c r="G338" s="127" t="s">
        <v>3426</v>
      </c>
      <c r="H338" s="128"/>
      <c r="I338" s="128"/>
      <c r="J338" s="128"/>
      <c r="K338" s="128"/>
    </row>
    <row r="339" spans="1:11" ht="18" customHeight="1">
      <c r="A339" s="124">
        <v>339</v>
      </c>
      <c r="B339" s="125" t="s">
        <v>391</v>
      </c>
      <c r="C339" s="126" t="s">
        <v>3340</v>
      </c>
      <c r="D339" s="126">
        <v>1</v>
      </c>
      <c r="E339" s="126" t="s">
        <v>1215</v>
      </c>
      <c r="F339" s="182" t="s">
        <v>3343</v>
      </c>
      <c r="G339" s="127" t="s">
        <v>3426</v>
      </c>
      <c r="H339" s="128"/>
      <c r="I339" s="128"/>
      <c r="J339" s="128"/>
      <c r="K339" s="128"/>
    </row>
    <row r="340" spans="1:11" ht="18" customHeight="1">
      <c r="A340" s="124">
        <v>340</v>
      </c>
      <c r="B340" s="125" t="s">
        <v>392</v>
      </c>
      <c r="C340" s="126" t="s">
        <v>3340</v>
      </c>
      <c r="D340" s="126">
        <v>1</v>
      </c>
      <c r="E340" s="126" t="s">
        <v>1215</v>
      </c>
      <c r="F340" s="182" t="s">
        <v>3343</v>
      </c>
      <c r="G340" s="127" t="s">
        <v>3426</v>
      </c>
      <c r="H340" s="128"/>
      <c r="I340" s="128"/>
      <c r="J340" s="128"/>
      <c r="K340" s="128"/>
    </row>
    <row r="341" spans="1:11" ht="18" customHeight="1">
      <c r="A341" s="124">
        <v>341</v>
      </c>
      <c r="B341" s="125" t="s">
        <v>393</v>
      </c>
      <c r="C341" s="126" t="s">
        <v>3340</v>
      </c>
      <c r="D341" s="126">
        <v>0.5</v>
      </c>
      <c r="E341" s="126" t="s">
        <v>1215</v>
      </c>
      <c r="F341" s="182" t="s">
        <v>3343</v>
      </c>
      <c r="G341" s="127" t="s">
        <v>3426</v>
      </c>
      <c r="H341" s="128"/>
      <c r="I341" s="128"/>
      <c r="J341" s="128"/>
      <c r="K341" s="128"/>
    </row>
    <row r="342" spans="1:11" ht="18" customHeight="1">
      <c r="A342" s="124">
        <v>342</v>
      </c>
      <c r="B342" s="125" t="s">
        <v>394</v>
      </c>
      <c r="C342" s="126" t="s">
        <v>3361</v>
      </c>
      <c r="D342" s="126">
        <v>3</v>
      </c>
      <c r="E342" s="126" t="s">
        <v>1215</v>
      </c>
      <c r="F342" s="182" t="s">
        <v>3343</v>
      </c>
      <c r="G342" s="127" t="s">
        <v>3426</v>
      </c>
      <c r="H342" s="128"/>
      <c r="I342" s="128"/>
      <c r="J342" s="128"/>
      <c r="K342" s="128"/>
    </row>
    <row r="343" spans="1:11" ht="18" customHeight="1">
      <c r="A343" s="124">
        <v>343</v>
      </c>
      <c r="B343" s="125" t="s">
        <v>395</v>
      </c>
      <c r="C343" s="126" t="s">
        <v>3362</v>
      </c>
      <c r="D343" s="126">
        <v>3</v>
      </c>
      <c r="E343" s="126" t="s">
        <v>1215</v>
      </c>
      <c r="F343" s="182" t="s">
        <v>3343</v>
      </c>
      <c r="G343" s="127" t="s">
        <v>3426</v>
      </c>
      <c r="H343" s="128"/>
      <c r="I343" s="128"/>
      <c r="J343" s="128"/>
      <c r="K343" s="128"/>
    </row>
    <row r="344" spans="1:11" ht="18" customHeight="1">
      <c r="A344" s="124">
        <v>344</v>
      </c>
      <c r="B344" s="125" t="s">
        <v>396</v>
      </c>
      <c r="C344" s="126" t="s">
        <v>3363</v>
      </c>
      <c r="D344" s="126">
        <v>3</v>
      </c>
      <c r="E344" s="126" t="s">
        <v>1215</v>
      </c>
      <c r="F344" s="182" t="s">
        <v>3343</v>
      </c>
      <c r="G344" s="127" t="s">
        <v>3426</v>
      </c>
      <c r="H344" s="128"/>
      <c r="I344" s="128"/>
      <c r="J344" s="128"/>
      <c r="K344" s="128"/>
    </row>
    <row r="345" spans="1:11" ht="18" customHeight="1">
      <c r="A345" s="124">
        <v>345</v>
      </c>
      <c r="B345" s="125" t="s">
        <v>397</v>
      </c>
      <c r="C345" s="126" t="s">
        <v>3364</v>
      </c>
      <c r="D345" s="126">
        <v>3</v>
      </c>
      <c r="E345" s="126" t="s">
        <v>1215</v>
      </c>
      <c r="F345" s="182" t="s">
        <v>3343</v>
      </c>
      <c r="G345" s="127" t="s">
        <v>3426</v>
      </c>
      <c r="H345" s="128"/>
      <c r="I345" s="128"/>
      <c r="J345" s="128"/>
      <c r="K345" s="128"/>
    </row>
    <row r="346" spans="1:11" ht="18" customHeight="1">
      <c r="A346" s="124">
        <v>346</v>
      </c>
      <c r="B346" s="125" t="s">
        <v>398</v>
      </c>
      <c r="C346" s="126" t="s">
        <v>3365</v>
      </c>
      <c r="D346" s="126">
        <v>3</v>
      </c>
      <c r="E346" s="126" t="s">
        <v>1215</v>
      </c>
      <c r="F346" s="182" t="s">
        <v>3343</v>
      </c>
      <c r="G346" s="127" t="s">
        <v>3426</v>
      </c>
      <c r="H346" s="128"/>
      <c r="I346" s="128"/>
      <c r="J346" s="128"/>
      <c r="K346" s="128"/>
    </row>
    <row r="347" spans="1:11" ht="18" customHeight="1">
      <c r="A347" s="124">
        <v>347</v>
      </c>
      <c r="B347" s="125" t="s">
        <v>399</v>
      </c>
      <c r="C347" s="126" t="s">
        <v>3366</v>
      </c>
      <c r="D347" s="126">
        <v>3</v>
      </c>
      <c r="E347" s="126" t="s">
        <v>1215</v>
      </c>
      <c r="F347" s="182" t="s">
        <v>3343</v>
      </c>
      <c r="G347" s="127" t="s">
        <v>3426</v>
      </c>
      <c r="H347" s="128"/>
      <c r="I347" s="128"/>
      <c r="J347" s="128"/>
      <c r="K347" s="128"/>
    </row>
    <row r="348" spans="1:11" ht="18" customHeight="1">
      <c r="A348" s="124">
        <v>348</v>
      </c>
      <c r="B348" s="125" t="s">
        <v>772</v>
      </c>
      <c r="C348" s="126" t="s">
        <v>3367</v>
      </c>
      <c r="D348" s="126">
        <v>3</v>
      </c>
      <c r="E348" s="126" t="s">
        <v>1215</v>
      </c>
      <c r="F348" s="182" t="s">
        <v>3343</v>
      </c>
      <c r="G348" s="127" t="s">
        <v>3426</v>
      </c>
      <c r="H348" s="128"/>
      <c r="I348" s="128"/>
      <c r="J348" s="128"/>
      <c r="K348" s="128"/>
    </row>
    <row r="349" spans="1:11" ht="18" customHeight="1">
      <c r="A349" s="124">
        <v>349</v>
      </c>
      <c r="B349" s="125" t="s">
        <v>773</v>
      </c>
      <c r="C349" s="126" t="s">
        <v>3368</v>
      </c>
      <c r="D349" s="126">
        <v>3</v>
      </c>
      <c r="E349" s="126" t="s">
        <v>1215</v>
      </c>
      <c r="F349" s="182" t="s">
        <v>3343</v>
      </c>
      <c r="G349" s="127" t="s">
        <v>3426</v>
      </c>
      <c r="H349" s="128"/>
      <c r="I349" s="128"/>
      <c r="J349" s="128"/>
      <c r="K349" s="128"/>
    </row>
    <row r="350" spans="1:11" ht="18" customHeight="1">
      <c r="A350" s="124">
        <v>350</v>
      </c>
      <c r="B350" s="125" t="s">
        <v>774</v>
      </c>
      <c r="C350" s="126" t="s">
        <v>3369</v>
      </c>
      <c r="D350" s="126">
        <v>3</v>
      </c>
      <c r="E350" s="126" t="s">
        <v>1215</v>
      </c>
      <c r="F350" s="182" t="s">
        <v>3343</v>
      </c>
      <c r="G350" s="127" t="s">
        <v>3426</v>
      </c>
      <c r="H350" s="128"/>
      <c r="I350" s="128"/>
      <c r="J350" s="128"/>
      <c r="K350" s="128"/>
    </row>
    <row r="351" spans="1:11" ht="18" customHeight="1">
      <c r="A351" s="124">
        <v>351</v>
      </c>
      <c r="B351" s="125" t="s">
        <v>400</v>
      </c>
      <c r="C351" s="126" t="s">
        <v>3340</v>
      </c>
      <c r="D351" s="126">
        <v>1</v>
      </c>
      <c r="E351" s="126" t="s">
        <v>1215</v>
      </c>
      <c r="F351" s="182" t="s">
        <v>3343</v>
      </c>
      <c r="G351" s="127" t="s">
        <v>3426</v>
      </c>
      <c r="H351" s="128"/>
      <c r="I351" s="128"/>
      <c r="J351" s="128"/>
      <c r="K351" s="128"/>
    </row>
    <row r="352" spans="1:11" ht="18" customHeight="1">
      <c r="A352" s="124">
        <v>352</v>
      </c>
      <c r="B352" s="125" t="s">
        <v>401</v>
      </c>
      <c r="C352" s="126" t="s">
        <v>3341</v>
      </c>
      <c r="D352" s="126">
        <v>1</v>
      </c>
      <c r="E352" s="126" t="s">
        <v>1215</v>
      </c>
      <c r="F352" s="182" t="s">
        <v>3343</v>
      </c>
      <c r="G352" s="127" t="s">
        <v>3426</v>
      </c>
      <c r="H352" s="128"/>
      <c r="I352" s="128"/>
      <c r="J352" s="128"/>
      <c r="K352" s="128"/>
    </row>
    <row r="353" spans="1:11" ht="18" customHeight="1">
      <c r="A353" s="124">
        <v>353</v>
      </c>
      <c r="B353" s="125" t="s">
        <v>402</v>
      </c>
      <c r="C353" s="126" t="s">
        <v>3342</v>
      </c>
      <c r="D353" s="126">
        <v>1</v>
      </c>
      <c r="E353" s="126" t="s">
        <v>1215</v>
      </c>
      <c r="F353" s="182" t="s">
        <v>3343</v>
      </c>
      <c r="G353" s="127" t="s">
        <v>3426</v>
      </c>
      <c r="H353" s="128"/>
      <c r="I353" s="128"/>
      <c r="J353" s="128"/>
      <c r="K353" s="128"/>
    </row>
    <row r="354" spans="1:11" ht="18" customHeight="1">
      <c r="A354" s="124">
        <v>354</v>
      </c>
      <c r="B354" s="125" t="s">
        <v>403</v>
      </c>
      <c r="C354" s="126" t="s">
        <v>3340</v>
      </c>
      <c r="D354" s="126">
        <v>1</v>
      </c>
      <c r="E354" s="126" t="s">
        <v>1215</v>
      </c>
      <c r="F354" s="182" t="s">
        <v>3343</v>
      </c>
      <c r="G354" s="127" t="s">
        <v>3426</v>
      </c>
      <c r="H354" s="128"/>
      <c r="I354" s="128"/>
      <c r="J354" s="128"/>
      <c r="K354" s="128"/>
    </row>
    <row r="355" spans="1:11" ht="18" customHeight="1">
      <c r="A355" s="124">
        <v>355</v>
      </c>
      <c r="B355" s="125" t="s">
        <v>404</v>
      </c>
      <c r="C355" s="126" t="s">
        <v>3340</v>
      </c>
      <c r="D355" s="126">
        <v>2</v>
      </c>
      <c r="E355" s="126" t="s">
        <v>1215</v>
      </c>
      <c r="F355" s="182" t="s">
        <v>3343</v>
      </c>
      <c r="G355" s="127" t="s">
        <v>3426</v>
      </c>
      <c r="H355" s="128"/>
      <c r="I355" s="128"/>
      <c r="J355" s="128"/>
      <c r="K355" s="128"/>
    </row>
    <row r="356" spans="1:11" ht="18" customHeight="1">
      <c r="A356" s="124">
        <v>356</v>
      </c>
      <c r="B356" s="125" t="s">
        <v>405</v>
      </c>
      <c r="C356" s="126" t="s">
        <v>3340</v>
      </c>
      <c r="D356" s="126">
        <v>1</v>
      </c>
      <c r="E356" s="126" t="s">
        <v>1215</v>
      </c>
      <c r="F356" s="182" t="s">
        <v>3343</v>
      </c>
      <c r="G356" s="127" t="s">
        <v>3426</v>
      </c>
      <c r="H356" s="128"/>
      <c r="I356" s="128"/>
      <c r="J356" s="128"/>
      <c r="K356" s="128"/>
    </row>
    <row r="357" spans="1:11" ht="18" customHeight="1">
      <c r="A357" s="124">
        <v>357</v>
      </c>
      <c r="B357" s="125" t="s">
        <v>775</v>
      </c>
      <c r="C357" s="126" t="s">
        <v>3341</v>
      </c>
      <c r="D357" s="126">
        <v>1</v>
      </c>
      <c r="E357" s="126" t="s">
        <v>1215</v>
      </c>
      <c r="F357" s="182" t="s">
        <v>3343</v>
      </c>
      <c r="G357" s="127" t="s">
        <v>3426</v>
      </c>
      <c r="H357" s="128"/>
      <c r="I357" s="128"/>
      <c r="J357" s="128"/>
      <c r="K357" s="128"/>
    </row>
    <row r="358" spans="1:11" ht="18" customHeight="1">
      <c r="A358" s="124">
        <v>358</v>
      </c>
      <c r="B358" s="125" t="s">
        <v>776</v>
      </c>
      <c r="C358" s="126" t="s">
        <v>3342</v>
      </c>
      <c r="D358" s="126">
        <v>1</v>
      </c>
      <c r="E358" s="126" t="s">
        <v>1215</v>
      </c>
      <c r="F358" s="182" t="s">
        <v>3343</v>
      </c>
      <c r="G358" s="127" t="s">
        <v>3426</v>
      </c>
      <c r="H358" s="128"/>
      <c r="I358" s="128"/>
      <c r="J358" s="128"/>
      <c r="K358" s="128"/>
    </row>
    <row r="359" spans="1:11" ht="18" customHeight="1">
      <c r="A359" s="124">
        <v>359</v>
      </c>
      <c r="B359" s="125" t="s">
        <v>407</v>
      </c>
      <c r="C359" s="126" t="s">
        <v>3358</v>
      </c>
      <c r="D359" s="126">
        <v>1</v>
      </c>
      <c r="E359" s="126" t="s">
        <v>1215</v>
      </c>
      <c r="F359" s="182" t="s">
        <v>3343</v>
      </c>
      <c r="G359" s="127" t="s">
        <v>3426</v>
      </c>
      <c r="H359" s="128"/>
      <c r="I359" s="128"/>
      <c r="J359" s="128"/>
      <c r="K359" s="128"/>
    </row>
    <row r="360" spans="1:11" ht="18" customHeight="1">
      <c r="A360" s="124">
        <v>360</v>
      </c>
      <c r="B360" s="125" t="s">
        <v>408</v>
      </c>
      <c r="C360" s="126" t="s">
        <v>3359</v>
      </c>
      <c r="D360" s="126">
        <v>1</v>
      </c>
      <c r="E360" s="126" t="s">
        <v>1215</v>
      </c>
      <c r="F360" s="182" t="s">
        <v>3343</v>
      </c>
      <c r="G360" s="127" t="s">
        <v>3426</v>
      </c>
      <c r="H360" s="128"/>
      <c r="I360" s="128"/>
      <c r="J360" s="128"/>
      <c r="K360" s="128"/>
    </row>
    <row r="361" spans="1:11" ht="18" customHeight="1">
      <c r="A361" s="124">
        <v>361</v>
      </c>
      <c r="B361" s="125" t="s">
        <v>409</v>
      </c>
      <c r="C361" s="126" t="s">
        <v>3360</v>
      </c>
      <c r="D361" s="126">
        <v>1</v>
      </c>
      <c r="E361" s="126" t="s">
        <v>1215</v>
      </c>
      <c r="F361" s="182" t="s">
        <v>3343</v>
      </c>
      <c r="G361" s="127" t="s">
        <v>3426</v>
      </c>
      <c r="H361" s="128"/>
      <c r="I361" s="128"/>
      <c r="J361" s="128"/>
      <c r="K361" s="128"/>
    </row>
    <row r="362" spans="1:11" ht="18" customHeight="1">
      <c r="A362" s="124">
        <v>362</v>
      </c>
      <c r="B362" s="125" t="s">
        <v>410</v>
      </c>
      <c r="C362" s="126" t="s">
        <v>3340</v>
      </c>
      <c r="D362" s="126">
        <v>1</v>
      </c>
      <c r="E362" s="126" t="s">
        <v>1215</v>
      </c>
      <c r="F362" s="182" t="s">
        <v>3343</v>
      </c>
      <c r="G362" s="127" t="s">
        <v>3426</v>
      </c>
      <c r="H362" s="128"/>
      <c r="I362" s="128"/>
      <c r="J362" s="128"/>
      <c r="K362" s="128"/>
    </row>
    <row r="363" spans="1:11" ht="18" customHeight="1">
      <c r="A363" s="124">
        <v>363</v>
      </c>
      <c r="B363" s="125" t="s">
        <v>411</v>
      </c>
      <c r="C363" s="126" t="s">
        <v>3340</v>
      </c>
      <c r="D363" s="126">
        <v>1</v>
      </c>
      <c r="E363" s="126" t="s">
        <v>1215</v>
      </c>
      <c r="F363" s="182" t="s">
        <v>3343</v>
      </c>
      <c r="G363" s="127" t="s">
        <v>3426</v>
      </c>
      <c r="H363" s="128"/>
      <c r="I363" s="128"/>
      <c r="J363" s="128"/>
      <c r="K363" s="128"/>
    </row>
    <row r="364" spans="1:11" ht="18" customHeight="1">
      <c r="A364" s="124">
        <v>364</v>
      </c>
      <c r="B364" s="125" t="s">
        <v>412</v>
      </c>
      <c r="C364" s="126" t="s">
        <v>3375</v>
      </c>
      <c r="D364" s="126">
        <v>1</v>
      </c>
      <c r="E364" s="126" t="s">
        <v>1215</v>
      </c>
      <c r="F364" s="182" t="s">
        <v>3343</v>
      </c>
      <c r="G364" s="127" t="s">
        <v>3426</v>
      </c>
      <c r="H364" s="128"/>
      <c r="I364" s="128"/>
      <c r="J364" s="128"/>
      <c r="K364" s="128"/>
    </row>
    <row r="365" spans="1:11" ht="18" customHeight="1">
      <c r="A365" s="124">
        <v>365</v>
      </c>
      <c r="B365" s="125" t="s">
        <v>413</v>
      </c>
      <c r="C365" s="126" t="s">
        <v>3376</v>
      </c>
      <c r="D365" s="126">
        <v>1</v>
      </c>
      <c r="E365" s="126" t="s">
        <v>1215</v>
      </c>
      <c r="F365" s="182" t="s">
        <v>3343</v>
      </c>
      <c r="G365" s="127" t="s">
        <v>3426</v>
      </c>
      <c r="H365" s="128"/>
      <c r="I365" s="128"/>
      <c r="J365" s="128"/>
      <c r="K365" s="128"/>
    </row>
    <row r="366" spans="1:11" ht="18" customHeight="1">
      <c r="A366" s="124">
        <v>366</v>
      </c>
      <c r="B366" s="125" t="s">
        <v>777</v>
      </c>
      <c r="C366" s="126" t="s">
        <v>3377</v>
      </c>
      <c r="D366" s="126">
        <v>1</v>
      </c>
      <c r="E366" s="126" t="s">
        <v>1215</v>
      </c>
      <c r="F366" s="182" t="s">
        <v>3343</v>
      </c>
      <c r="G366" s="127" t="s">
        <v>3426</v>
      </c>
      <c r="H366" s="128"/>
      <c r="I366" s="128"/>
      <c r="J366" s="128"/>
      <c r="K366" s="128"/>
    </row>
    <row r="367" spans="1:11" ht="18" customHeight="1">
      <c r="A367" s="124">
        <v>367</v>
      </c>
      <c r="B367" s="125" t="s">
        <v>778</v>
      </c>
      <c r="C367" s="126" t="s">
        <v>3378</v>
      </c>
      <c r="D367" s="126">
        <v>1</v>
      </c>
      <c r="E367" s="126" t="s">
        <v>1215</v>
      </c>
      <c r="F367" s="182" t="s">
        <v>3343</v>
      </c>
      <c r="G367" s="127" t="s">
        <v>3426</v>
      </c>
      <c r="H367" s="128"/>
      <c r="I367" s="128"/>
      <c r="J367" s="128"/>
      <c r="K367" s="128"/>
    </row>
    <row r="368" spans="1:11" ht="18" customHeight="1">
      <c r="A368" s="124">
        <v>368</v>
      </c>
      <c r="B368" s="125" t="s">
        <v>414</v>
      </c>
      <c r="C368" s="126" t="s">
        <v>3340</v>
      </c>
      <c r="D368" s="126">
        <v>1</v>
      </c>
      <c r="E368" s="126" t="s">
        <v>1215</v>
      </c>
      <c r="F368" s="182" t="s">
        <v>3343</v>
      </c>
      <c r="G368" s="127" t="s">
        <v>3426</v>
      </c>
      <c r="H368" s="128"/>
      <c r="I368" s="128"/>
      <c r="J368" s="128"/>
      <c r="K368" s="128"/>
    </row>
    <row r="369" spans="1:11" ht="18" customHeight="1">
      <c r="A369" s="124">
        <v>369</v>
      </c>
      <c r="B369" s="125" t="s">
        <v>415</v>
      </c>
      <c r="C369" s="126" t="s">
        <v>3340</v>
      </c>
      <c r="D369" s="126">
        <v>1</v>
      </c>
      <c r="E369" s="126" t="s">
        <v>1215</v>
      </c>
      <c r="F369" s="182" t="s">
        <v>3343</v>
      </c>
      <c r="G369" s="127" t="s">
        <v>3426</v>
      </c>
      <c r="H369" s="128"/>
      <c r="I369" s="128"/>
      <c r="J369" s="128"/>
      <c r="K369" s="128"/>
    </row>
    <row r="370" spans="1:11" ht="18" customHeight="1">
      <c r="A370" s="124">
        <v>370</v>
      </c>
      <c r="B370" s="125" t="s">
        <v>417</v>
      </c>
      <c r="C370" s="126" t="s">
        <v>3340</v>
      </c>
      <c r="D370" s="126">
        <v>1</v>
      </c>
      <c r="E370" s="126" t="s">
        <v>1215</v>
      </c>
      <c r="F370" s="182" t="s">
        <v>3343</v>
      </c>
      <c r="G370" s="127" t="s">
        <v>3426</v>
      </c>
      <c r="H370" s="128"/>
      <c r="I370" s="128"/>
      <c r="J370" s="128"/>
      <c r="K370" s="128"/>
    </row>
    <row r="371" spans="1:11" ht="18" customHeight="1">
      <c r="A371" s="124">
        <v>371</v>
      </c>
      <c r="B371" s="125" t="s">
        <v>418</v>
      </c>
      <c r="C371" s="126" t="s">
        <v>3341</v>
      </c>
      <c r="D371" s="126">
        <v>1</v>
      </c>
      <c r="E371" s="126" t="s">
        <v>1215</v>
      </c>
      <c r="F371" s="182" t="s">
        <v>3343</v>
      </c>
      <c r="G371" s="127" t="s">
        <v>3426</v>
      </c>
      <c r="H371" s="128"/>
      <c r="I371" s="128"/>
      <c r="J371" s="128"/>
      <c r="K371" s="128"/>
    </row>
    <row r="372" spans="1:11" ht="18" customHeight="1">
      <c r="A372" s="124">
        <v>372</v>
      </c>
      <c r="B372" s="125" t="s">
        <v>419</v>
      </c>
      <c r="C372" s="126" t="s">
        <v>3342</v>
      </c>
      <c r="D372" s="126">
        <v>1</v>
      </c>
      <c r="E372" s="126" t="s">
        <v>1215</v>
      </c>
      <c r="F372" s="182" t="s">
        <v>3343</v>
      </c>
      <c r="G372" s="127" t="s">
        <v>3426</v>
      </c>
      <c r="H372" s="128"/>
      <c r="I372" s="128"/>
      <c r="J372" s="128"/>
      <c r="K372" s="128"/>
    </row>
    <row r="373" spans="1:11" ht="18" customHeight="1">
      <c r="A373" s="124">
        <v>373</v>
      </c>
      <c r="B373" s="125" t="s">
        <v>779</v>
      </c>
      <c r="C373" s="126" t="s">
        <v>3341</v>
      </c>
      <c r="D373" s="126">
        <v>1</v>
      </c>
      <c r="E373" s="126" t="s">
        <v>1215</v>
      </c>
      <c r="F373" s="182" t="s">
        <v>3343</v>
      </c>
      <c r="G373" s="127" t="s">
        <v>3426</v>
      </c>
      <c r="H373" s="128"/>
      <c r="I373" s="128"/>
      <c r="J373" s="128"/>
      <c r="K373" s="128"/>
    </row>
    <row r="374" spans="1:11" ht="18" customHeight="1">
      <c r="A374" s="124">
        <v>374</v>
      </c>
      <c r="B374" s="125" t="s">
        <v>780</v>
      </c>
      <c r="C374" s="126" t="s">
        <v>3342</v>
      </c>
      <c r="D374" s="126">
        <v>1</v>
      </c>
      <c r="E374" s="126" t="s">
        <v>1215</v>
      </c>
      <c r="F374" s="182" t="s">
        <v>3343</v>
      </c>
      <c r="G374" s="127" t="s">
        <v>3426</v>
      </c>
      <c r="H374" s="128"/>
      <c r="I374" s="128"/>
      <c r="J374" s="128"/>
      <c r="K374" s="128"/>
    </row>
    <row r="375" spans="1:11" ht="18" customHeight="1">
      <c r="A375" s="124">
        <v>375</v>
      </c>
      <c r="B375" s="125" t="s">
        <v>421</v>
      </c>
      <c r="C375" s="126" t="s">
        <v>3340</v>
      </c>
      <c r="D375" s="126">
        <v>1</v>
      </c>
      <c r="E375" s="126" t="s">
        <v>1215</v>
      </c>
      <c r="F375" s="182" t="s">
        <v>3343</v>
      </c>
      <c r="G375" s="127" t="s">
        <v>3426</v>
      </c>
      <c r="H375" s="128"/>
      <c r="I375" s="128"/>
      <c r="J375" s="128"/>
      <c r="K375" s="128"/>
    </row>
    <row r="376" spans="1:11" ht="18" customHeight="1">
      <c r="A376" s="124">
        <v>376</v>
      </c>
      <c r="B376" s="125" t="s">
        <v>422</v>
      </c>
      <c r="C376" s="126" t="s">
        <v>3341</v>
      </c>
      <c r="D376" s="126">
        <v>1</v>
      </c>
      <c r="E376" s="126" t="s">
        <v>1215</v>
      </c>
      <c r="F376" s="182" t="s">
        <v>3343</v>
      </c>
      <c r="G376" s="127" t="s">
        <v>3426</v>
      </c>
      <c r="H376" s="128"/>
      <c r="I376" s="128"/>
      <c r="J376" s="128"/>
      <c r="K376" s="128"/>
    </row>
    <row r="377" spans="1:11" ht="18" customHeight="1">
      <c r="A377" s="124">
        <v>377</v>
      </c>
      <c r="B377" s="125" t="s">
        <v>423</v>
      </c>
      <c r="C377" s="126" t="s">
        <v>3342</v>
      </c>
      <c r="D377" s="126">
        <v>1</v>
      </c>
      <c r="E377" s="126" t="s">
        <v>1215</v>
      </c>
      <c r="F377" s="182" t="s">
        <v>3343</v>
      </c>
      <c r="G377" s="127" t="s">
        <v>3426</v>
      </c>
      <c r="H377" s="128"/>
      <c r="I377" s="128"/>
      <c r="J377" s="128"/>
      <c r="K377" s="128"/>
    </row>
    <row r="378" spans="1:11" ht="18" customHeight="1">
      <c r="A378" s="124">
        <v>378</v>
      </c>
      <c r="B378" s="125" t="s">
        <v>424</v>
      </c>
      <c r="C378" s="126" t="s">
        <v>3340</v>
      </c>
      <c r="D378" s="126">
        <v>1</v>
      </c>
      <c r="E378" s="126" t="s">
        <v>1215</v>
      </c>
      <c r="F378" s="182" t="s">
        <v>3343</v>
      </c>
      <c r="G378" s="127" t="s">
        <v>3426</v>
      </c>
      <c r="H378" s="128"/>
      <c r="I378" s="128"/>
      <c r="J378" s="128"/>
      <c r="K378" s="128"/>
    </row>
    <row r="379" spans="1:11" ht="18" customHeight="1">
      <c r="A379" s="124">
        <v>379</v>
      </c>
      <c r="B379" s="125" t="s">
        <v>425</v>
      </c>
      <c r="C379" s="126" t="s">
        <v>3340</v>
      </c>
      <c r="D379" s="126">
        <v>1</v>
      </c>
      <c r="E379" s="126" t="s">
        <v>1215</v>
      </c>
      <c r="F379" s="182" t="s">
        <v>3343</v>
      </c>
      <c r="G379" s="127" t="s">
        <v>3426</v>
      </c>
      <c r="H379" s="128"/>
      <c r="I379" s="128"/>
      <c r="J379" s="128"/>
      <c r="K379" s="128"/>
    </row>
    <row r="380" spans="1:11" ht="18" customHeight="1">
      <c r="A380" s="124">
        <v>380</v>
      </c>
      <c r="B380" s="125" t="s">
        <v>426</v>
      </c>
      <c r="C380" s="126" t="s">
        <v>3340</v>
      </c>
      <c r="D380" s="126">
        <v>1</v>
      </c>
      <c r="E380" s="126" t="s">
        <v>1215</v>
      </c>
      <c r="F380" s="182" t="s">
        <v>3343</v>
      </c>
      <c r="G380" s="127" t="s">
        <v>3426</v>
      </c>
      <c r="H380" s="128"/>
      <c r="I380" s="128"/>
      <c r="J380" s="128"/>
      <c r="K380" s="128"/>
    </row>
    <row r="381" spans="1:11" ht="18" customHeight="1">
      <c r="A381" s="124">
        <v>381</v>
      </c>
      <c r="B381" s="125" t="s">
        <v>427</v>
      </c>
      <c r="C381" s="126" t="s">
        <v>3340</v>
      </c>
      <c r="D381" s="126">
        <v>0.5</v>
      </c>
      <c r="E381" s="126" t="s">
        <v>1215</v>
      </c>
      <c r="F381" s="182" t="s">
        <v>3343</v>
      </c>
      <c r="G381" s="127" t="s">
        <v>3426</v>
      </c>
      <c r="H381" s="128"/>
      <c r="I381" s="128"/>
      <c r="J381" s="128"/>
      <c r="K381" s="128"/>
    </row>
    <row r="382" spans="1:11" ht="18" customHeight="1">
      <c r="A382" s="124">
        <v>382</v>
      </c>
      <c r="B382" s="125" t="s">
        <v>428</v>
      </c>
      <c r="C382" s="126" t="s">
        <v>3341</v>
      </c>
      <c r="D382" s="126">
        <v>1</v>
      </c>
      <c r="E382" s="126" t="s">
        <v>1215</v>
      </c>
      <c r="F382" s="182" t="s">
        <v>3343</v>
      </c>
      <c r="G382" s="127" t="s">
        <v>3426</v>
      </c>
      <c r="H382" s="128"/>
      <c r="I382" s="128"/>
      <c r="J382" s="128"/>
      <c r="K382" s="128"/>
    </row>
    <row r="383" spans="1:11" ht="18" customHeight="1">
      <c r="A383" s="124">
        <v>383</v>
      </c>
      <c r="B383" s="125" t="s">
        <v>429</v>
      </c>
      <c r="C383" s="126" t="s">
        <v>3342</v>
      </c>
      <c r="D383" s="126">
        <v>1</v>
      </c>
      <c r="E383" s="126" t="s">
        <v>1215</v>
      </c>
      <c r="F383" s="182" t="s">
        <v>3343</v>
      </c>
      <c r="G383" s="127" t="s">
        <v>3426</v>
      </c>
      <c r="H383" s="128"/>
      <c r="I383" s="128"/>
      <c r="J383" s="128"/>
      <c r="K383" s="128"/>
    </row>
    <row r="384" spans="1:11" ht="18" customHeight="1">
      <c r="A384" s="124">
        <v>384</v>
      </c>
      <c r="B384" s="125" t="s">
        <v>430</v>
      </c>
      <c r="C384" s="126" t="s">
        <v>3340</v>
      </c>
      <c r="D384" s="126">
        <v>1</v>
      </c>
      <c r="E384" s="126" t="s">
        <v>1215</v>
      </c>
      <c r="F384" s="182" t="s">
        <v>3343</v>
      </c>
      <c r="G384" s="127" t="s">
        <v>3426</v>
      </c>
      <c r="H384" s="128"/>
      <c r="I384" s="128"/>
      <c r="J384" s="128"/>
      <c r="K384" s="128"/>
    </row>
    <row r="385" spans="1:11" ht="18" customHeight="1">
      <c r="A385" s="124">
        <v>385</v>
      </c>
      <c r="B385" s="125" t="s">
        <v>431</v>
      </c>
      <c r="C385" s="126" t="s">
        <v>3358</v>
      </c>
      <c r="D385" s="126">
        <v>1</v>
      </c>
      <c r="E385" s="126" t="s">
        <v>1215</v>
      </c>
      <c r="F385" s="182" t="s">
        <v>3343</v>
      </c>
      <c r="G385" s="127" t="s">
        <v>3426</v>
      </c>
      <c r="H385" s="128"/>
      <c r="I385" s="128"/>
      <c r="J385" s="128"/>
      <c r="K385" s="128"/>
    </row>
    <row r="386" spans="1:11" ht="18" customHeight="1">
      <c r="A386" s="124">
        <v>386</v>
      </c>
      <c r="B386" s="125" t="s">
        <v>432</v>
      </c>
      <c r="C386" s="126" t="s">
        <v>3359</v>
      </c>
      <c r="D386" s="126">
        <v>1</v>
      </c>
      <c r="E386" s="126" t="s">
        <v>1215</v>
      </c>
      <c r="F386" s="182" t="s">
        <v>3343</v>
      </c>
      <c r="G386" s="127" t="s">
        <v>3426</v>
      </c>
      <c r="H386" s="128"/>
      <c r="I386" s="128"/>
      <c r="J386" s="128"/>
      <c r="K386" s="128"/>
    </row>
    <row r="387" spans="1:11" ht="18" customHeight="1">
      <c r="A387" s="124">
        <v>387</v>
      </c>
      <c r="B387" s="125" t="s">
        <v>433</v>
      </c>
      <c r="C387" s="126" t="s">
        <v>3360</v>
      </c>
      <c r="D387" s="126">
        <v>1</v>
      </c>
      <c r="E387" s="126" t="s">
        <v>1215</v>
      </c>
      <c r="F387" s="182" t="s">
        <v>3343</v>
      </c>
      <c r="G387" s="127" t="s">
        <v>3426</v>
      </c>
      <c r="H387" s="128"/>
      <c r="I387" s="128"/>
      <c r="J387" s="128"/>
      <c r="K387" s="128"/>
    </row>
    <row r="388" spans="1:11" ht="18" customHeight="1">
      <c r="A388" s="124">
        <v>388</v>
      </c>
      <c r="B388" s="125" t="s">
        <v>435</v>
      </c>
      <c r="C388" s="126" t="s">
        <v>3341</v>
      </c>
      <c r="D388" s="126">
        <v>2</v>
      </c>
      <c r="E388" s="126" t="s">
        <v>1215</v>
      </c>
      <c r="F388" s="182" t="s">
        <v>3343</v>
      </c>
      <c r="G388" s="127" t="s">
        <v>3426</v>
      </c>
      <c r="H388" s="128"/>
      <c r="I388" s="128"/>
      <c r="J388" s="128"/>
      <c r="K388" s="128"/>
    </row>
    <row r="389" spans="1:11" ht="18" customHeight="1">
      <c r="A389" s="124">
        <v>389</v>
      </c>
      <c r="B389" s="125" t="s">
        <v>436</v>
      </c>
      <c r="C389" s="126" t="s">
        <v>3342</v>
      </c>
      <c r="D389" s="126">
        <v>2</v>
      </c>
      <c r="E389" s="126" t="s">
        <v>1215</v>
      </c>
      <c r="F389" s="182" t="s">
        <v>3343</v>
      </c>
      <c r="G389" s="127" t="s">
        <v>3426</v>
      </c>
      <c r="H389" s="128"/>
      <c r="I389" s="128"/>
      <c r="J389" s="128"/>
      <c r="K389" s="128"/>
    </row>
    <row r="390" spans="1:11" ht="18" customHeight="1">
      <c r="A390" s="124">
        <v>390</v>
      </c>
      <c r="B390" s="125" t="s">
        <v>437</v>
      </c>
      <c r="C390" s="126" t="s">
        <v>3341</v>
      </c>
      <c r="D390" s="126">
        <v>2</v>
      </c>
      <c r="E390" s="126" t="s">
        <v>1215</v>
      </c>
      <c r="F390" s="182" t="s">
        <v>3343</v>
      </c>
      <c r="G390" s="127" t="s">
        <v>3426</v>
      </c>
      <c r="H390" s="128"/>
      <c r="I390" s="128"/>
      <c r="J390" s="128"/>
      <c r="K390" s="128"/>
    </row>
    <row r="391" spans="1:11" ht="18" customHeight="1">
      <c r="A391" s="124">
        <v>391</v>
      </c>
      <c r="B391" s="125" t="s">
        <v>438</v>
      </c>
      <c r="C391" s="126" t="s">
        <v>3342</v>
      </c>
      <c r="D391" s="126">
        <v>2</v>
      </c>
      <c r="E391" s="126" t="s">
        <v>1215</v>
      </c>
      <c r="F391" s="182" t="s">
        <v>3343</v>
      </c>
      <c r="G391" s="127" t="s">
        <v>3426</v>
      </c>
      <c r="H391" s="128"/>
      <c r="I391" s="128"/>
      <c r="J391" s="128"/>
      <c r="K391" s="128"/>
    </row>
    <row r="392" spans="1:11" ht="18" customHeight="1">
      <c r="A392" s="124">
        <v>392</v>
      </c>
      <c r="B392" s="125" t="s">
        <v>781</v>
      </c>
      <c r="C392" s="126" t="s">
        <v>3341</v>
      </c>
      <c r="D392" s="126">
        <v>1</v>
      </c>
      <c r="E392" s="126" t="s">
        <v>1215</v>
      </c>
      <c r="F392" s="182" t="s">
        <v>3343</v>
      </c>
      <c r="G392" s="127" t="s">
        <v>3426</v>
      </c>
      <c r="H392" s="128"/>
      <c r="I392" s="128"/>
      <c r="J392" s="128"/>
      <c r="K392" s="128"/>
    </row>
    <row r="393" spans="1:11" ht="18" customHeight="1">
      <c r="A393" s="124">
        <v>393</v>
      </c>
      <c r="B393" s="125" t="s">
        <v>782</v>
      </c>
      <c r="C393" s="126" t="s">
        <v>3342</v>
      </c>
      <c r="D393" s="126">
        <v>1</v>
      </c>
      <c r="E393" s="126" t="s">
        <v>1215</v>
      </c>
      <c r="F393" s="182" t="s">
        <v>3343</v>
      </c>
      <c r="G393" s="127" t="s">
        <v>3426</v>
      </c>
      <c r="H393" s="128"/>
      <c r="I393" s="128"/>
      <c r="J393" s="128"/>
      <c r="K393" s="128"/>
    </row>
    <row r="394" spans="1:11" ht="18" customHeight="1">
      <c r="A394" s="124">
        <v>394</v>
      </c>
      <c r="B394" s="125" t="s">
        <v>783</v>
      </c>
      <c r="C394" s="126" t="s">
        <v>3341</v>
      </c>
      <c r="D394" s="126">
        <v>1</v>
      </c>
      <c r="E394" s="126" t="s">
        <v>1215</v>
      </c>
      <c r="F394" s="182" t="s">
        <v>3343</v>
      </c>
      <c r="G394" s="127" t="s">
        <v>3426</v>
      </c>
      <c r="H394" s="128"/>
      <c r="I394" s="128"/>
      <c r="J394" s="128"/>
      <c r="K394" s="128"/>
    </row>
    <row r="395" spans="1:11" ht="18" customHeight="1">
      <c r="A395" s="124">
        <v>395</v>
      </c>
      <c r="B395" s="125" t="s">
        <v>784</v>
      </c>
      <c r="C395" s="126" t="s">
        <v>3342</v>
      </c>
      <c r="D395" s="126">
        <v>1</v>
      </c>
      <c r="E395" s="126" t="s">
        <v>1215</v>
      </c>
      <c r="F395" s="182" t="s">
        <v>3343</v>
      </c>
      <c r="G395" s="127" t="s">
        <v>3426</v>
      </c>
      <c r="H395" s="128"/>
      <c r="I395" s="128"/>
      <c r="J395" s="128"/>
      <c r="K395" s="128"/>
    </row>
    <row r="396" spans="1:11" ht="18" customHeight="1">
      <c r="A396" s="124">
        <v>396</v>
      </c>
      <c r="B396" s="125" t="s">
        <v>785</v>
      </c>
      <c r="C396" s="126" t="s">
        <v>3341</v>
      </c>
      <c r="D396" s="126">
        <v>2</v>
      </c>
      <c r="E396" s="126" t="s">
        <v>1215</v>
      </c>
      <c r="F396" s="182" t="s">
        <v>3343</v>
      </c>
      <c r="G396" s="127" t="s">
        <v>3426</v>
      </c>
      <c r="H396" s="128"/>
      <c r="I396" s="128"/>
      <c r="J396" s="128"/>
      <c r="K396" s="128"/>
    </row>
    <row r="397" spans="1:11" ht="18" customHeight="1">
      <c r="A397" s="124">
        <v>397</v>
      </c>
      <c r="B397" s="125" t="s">
        <v>786</v>
      </c>
      <c r="C397" s="126" t="s">
        <v>3342</v>
      </c>
      <c r="D397" s="126">
        <v>2</v>
      </c>
      <c r="E397" s="126" t="s">
        <v>1215</v>
      </c>
      <c r="F397" s="182" t="s">
        <v>3343</v>
      </c>
      <c r="G397" s="127" t="s">
        <v>3426</v>
      </c>
      <c r="H397" s="128"/>
      <c r="I397" s="128"/>
      <c r="J397" s="128"/>
      <c r="K397" s="128"/>
    </row>
    <row r="398" spans="1:11" ht="18" customHeight="1">
      <c r="A398" s="124">
        <v>398</v>
      </c>
      <c r="B398" s="125" t="s">
        <v>439</v>
      </c>
      <c r="C398" s="126" t="s">
        <v>3341</v>
      </c>
      <c r="D398" s="126">
        <v>2</v>
      </c>
      <c r="E398" s="126" t="s">
        <v>1215</v>
      </c>
      <c r="F398" s="182" t="s">
        <v>3343</v>
      </c>
      <c r="G398" s="127" t="s">
        <v>3426</v>
      </c>
      <c r="H398" s="128"/>
      <c r="I398" s="128"/>
      <c r="J398" s="128"/>
      <c r="K398" s="128"/>
    </row>
    <row r="399" spans="1:11" ht="18" customHeight="1">
      <c r="A399" s="124">
        <v>399</v>
      </c>
      <c r="B399" s="125" t="s">
        <v>440</v>
      </c>
      <c r="C399" s="126" t="s">
        <v>3342</v>
      </c>
      <c r="D399" s="126">
        <v>2</v>
      </c>
      <c r="E399" s="126" t="s">
        <v>1215</v>
      </c>
      <c r="F399" s="182" t="s">
        <v>3343</v>
      </c>
      <c r="G399" s="127" t="s">
        <v>3426</v>
      </c>
      <c r="H399" s="128"/>
      <c r="I399" s="128"/>
      <c r="J399" s="128"/>
      <c r="K399" s="128"/>
    </row>
    <row r="400" spans="1:11" ht="18" customHeight="1">
      <c r="A400" s="124">
        <v>400</v>
      </c>
      <c r="B400" s="125" t="s">
        <v>441</v>
      </c>
      <c r="C400" s="126" t="s">
        <v>3341</v>
      </c>
      <c r="D400" s="126">
        <v>4</v>
      </c>
      <c r="E400" s="126" t="s">
        <v>1031</v>
      </c>
      <c r="F400" s="125" t="s">
        <v>1286</v>
      </c>
      <c r="G400" s="127" t="s">
        <v>3426</v>
      </c>
      <c r="H400" s="128"/>
      <c r="I400" s="128"/>
      <c r="J400" s="128"/>
      <c r="K400" s="128"/>
    </row>
    <row r="401" spans="1:11" ht="18" customHeight="1">
      <c r="A401" s="124">
        <v>401</v>
      </c>
      <c r="B401" s="125" t="s">
        <v>442</v>
      </c>
      <c r="C401" s="126" t="s">
        <v>3342</v>
      </c>
      <c r="D401" s="126">
        <v>4</v>
      </c>
      <c r="E401" s="126" t="s">
        <v>1031</v>
      </c>
      <c r="F401" s="125" t="s">
        <v>1286</v>
      </c>
      <c r="G401" s="127" t="s">
        <v>3426</v>
      </c>
      <c r="H401" s="128"/>
      <c r="I401" s="128"/>
      <c r="J401" s="128"/>
      <c r="K401" s="128"/>
    </row>
    <row r="402" spans="1:11" ht="18" customHeight="1">
      <c r="A402" s="124">
        <v>402</v>
      </c>
      <c r="B402" s="125" t="s">
        <v>443</v>
      </c>
      <c r="C402" s="126" t="s">
        <v>3370</v>
      </c>
      <c r="D402" s="126">
        <v>3</v>
      </c>
      <c r="E402" s="126" t="s">
        <v>1031</v>
      </c>
      <c r="F402" s="125" t="s">
        <v>1286</v>
      </c>
      <c r="G402" s="127" t="s">
        <v>3426</v>
      </c>
      <c r="H402" s="128"/>
      <c r="I402" s="128"/>
      <c r="J402" s="128"/>
      <c r="K402" s="128"/>
    </row>
    <row r="403" spans="1:11" ht="18" customHeight="1">
      <c r="A403" s="124">
        <v>403</v>
      </c>
      <c r="B403" s="125" t="s">
        <v>444</v>
      </c>
      <c r="C403" s="126" t="s">
        <v>3371</v>
      </c>
      <c r="D403" s="126">
        <v>3</v>
      </c>
      <c r="E403" s="126" t="s">
        <v>1031</v>
      </c>
      <c r="F403" s="125" t="s">
        <v>1286</v>
      </c>
      <c r="G403" s="127" t="s">
        <v>3426</v>
      </c>
      <c r="H403" s="128"/>
      <c r="I403" s="128"/>
      <c r="J403" s="128"/>
      <c r="K403" s="128"/>
    </row>
    <row r="404" spans="1:11" ht="18" customHeight="1">
      <c r="A404" s="124">
        <v>404</v>
      </c>
      <c r="B404" s="125" t="s">
        <v>445</v>
      </c>
      <c r="C404" s="126" t="s">
        <v>3372</v>
      </c>
      <c r="D404" s="126">
        <v>3</v>
      </c>
      <c r="E404" s="126" t="s">
        <v>1031</v>
      </c>
      <c r="F404" s="125" t="s">
        <v>1286</v>
      </c>
      <c r="G404" s="127" t="s">
        <v>3426</v>
      </c>
      <c r="H404" s="128"/>
      <c r="I404" s="128"/>
      <c r="J404" s="128"/>
      <c r="K404" s="128"/>
    </row>
    <row r="405" spans="1:11" ht="18" customHeight="1">
      <c r="A405" s="124">
        <v>405</v>
      </c>
      <c r="B405" s="125" t="s">
        <v>787</v>
      </c>
      <c r="C405" s="126" t="s">
        <v>3373</v>
      </c>
      <c r="D405" s="126">
        <v>3</v>
      </c>
      <c r="E405" s="126" t="s">
        <v>1031</v>
      </c>
      <c r="F405" s="125" t="s">
        <v>1286</v>
      </c>
      <c r="G405" s="127" t="s">
        <v>3426</v>
      </c>
      <c r="H405" s="128"/>
      <c r="I405" s="128"/>
      <c r="J405" s="128"/>
      <c r="K405" s="128"/>
    </row>
    <row r="406" spans="1:11" ht="18" customHeight="1">
      <c r="A406" s="124">
        <v>406</v>
      </c>
      <c r="B406" s="125" t="s">
        <v>788</v>
      </c>
      <c r="C406" s="126" t="s">
        <v>3340</v>
      </c>
      <c r="D406" s="126">
        <v>2</v>
      </c>
      <c r="E406" s="126" t="s">
        <v>1031</v>
      </c>
      <c r="F406" s="125" t="s">
        <v>1286</v>
      </c>
      <c r="G406" s="127" t="s">
        <v>3426</v>
      </c>
      <c r="H406" s="128"/>
      <c r="I406" s="128"/>
      <c r="J406" s="128"/>
      <c r="K406" s="128"/>
    </row>
    <row r="407" spans="1:11" ht="18" customHeight="1">
      <c r="A407" s="124">
        <v>407</v>
      </c>
      <c r="B407" s="125" t="s">
        <v>446</v>
      </c>
      <c r="C407" s="126" t="s">
        <v>3340</v>
      </c>
      <c r="D407" s="126">
        <v>2</v>
      </c>
      <c r="E407" s="126" t="s">
        <v>1031</v>
      </c>
      <c r="F407" s="125" t="s">
        <v>1286</v>
      </c>
      <c r="G407" s="127" t="s">
        <v>3426</v>
      </c>
      <c r="H407" s="128"/>
      <c r="I407" s="128"/>
      <c r="J407" s="128"/>
      <c r="K407" s="128"/>
    </row>
    <row r="408" spans="1:11" ht="18" customHeight="1">
      <c r="A408" s="124">
        <v>408</v>
      </c>
      <c r="B408" s="125" t="s">
        <v>447</v>
      </c>
      <c r="C408" s="126" t="s">
        <v>3340</v>
      </c>
      <c r="D408" s="126">
        <v>2</v>
      </c>
      <c r="E408" s="126" t="s">
        <v>1216</v>
      </c>
      <c r="F408" s="125" t="s">
        <v>1286</v>
      </c>
      <c r="G408" s="127" t="s">
        <v>3426</v>
      </c>
      <c r="H408" s="128"/>
      <c r="I408" s="128"/>
      <c r="J408" s="128"/>
      <c r="K408" s="128"/>
    </row>
    <row r="409" spans="1:11" ht="18" customHeight="1">
      <c r="A409" s="124">
        <v>409</v>
      </c>
      <c r="B409" s="125" t="s">
        <v>448</v>
      </c>
      <c r="C409" s="126" t="s">
        <v>3340</v>
      </c>
      <c r="D409" s="126">
        <v>2</v>
      </c>
      <c r="E409" s="126" t="s">
        <v>1216</v>
      </c>
      <c r="F409" s="125" t="s">
        <v>1286</v>
      </c>
      <c r="G409" s="127" t="s">
        <v>3426</v>
      </c>
      <c r="H409" s="128"/>
      <c r="I409" s="128"/>
      <c r="J409" s="128"/>
      <c r="K409" s="128"/>
    </row>
    <row r="410" spans="1:11" ht="18" customHeight="1">
      <c r="A410" s="124">
        <v>410</v>
      </c>
      <c r="B410" s="125" t="s">
        <v>449</v>
      </c>
      <c r="C410" s="126" t="s">
        <v>3340</v>
      </c>
      <c r="D410" s="126">
        <v>2</v>
      </c>
      <c r="E410" s="126" t="s">
        <v>1215</v>
      </c>
      <c r="F410" s="182" t="s">
        <v>3343</v>
      </c>
      <c r="G410" s="127" t="s">
        <v>3426</v>
      </c>
      <c r="H410" s="128"/>
      <c r="I410" s="128"/>
      <c r="J410" s="128"/>
      <c r="K410" s="128"/>
    </row>
    <row r="411" spans="1:11" ht="18" customHeight="1">
      <c r="A411" s="124">
        <v>411</v>
      </c>
      <c r="B411" s="125" t="s">
        <v>450</v>
      </c>
      <c r="C411" s="126" t="s">
        <v>3340</v>
      </c>
      <c r="D411" s="126">
        <v>2</v>
      </c>
      <c r="E411" s="126" t="s">
        <v>1215</v>
      </c>
      <c r="F411" s="182" t="s">
        <v>3343</v>
      </c>
      <c r="G411" s="127" t="s">
        <v>3426</v>
      </c>
      <c r="H411" s="128"/>
      <c r="I411" s="128"/>
      <c r="J411" s="128"/>
      <c r="K411" s="128"/>
    </row>
    <row r="412" spans="1:11" ht="18" customHeight="1">
      <c r="A412" s="124">
        <v>412</v>
      </c>
      <c r="B412" s="125" t="s">
        <v>789</v>
      </c>
      <c r="C412" s="126" t="s">
        <v>3340</v>
      </c>
      <c r="D412" s="126">
        <v>2</v>
      </c>
      <c r="E412" s="126" t="s">
        <v>1215</v>
      </c>
      <c r="F412" s="182" t="s">
        <v>3343</v>
      </c>
      <c r="G412" s="127" t="s">
        <v>3426</v>
      </c>
      <c r="H412" s="128"/>
      <c r="I412" s="128"/>
      <c r="J412" s="128"/>
      <c r="K412" s="128"/>
    </row>
    <row r="413" spans="1:11" ht="18" customHeight="1">
      <c r="A413" s="124">
        <v>413</v>
      </c>
      <c r="B413" s="125" t="s">
        <v>451</v>
      </c>
      <c r="C413" s="126" t="s">
        <v>3340</v>
      </c>
      <c r="D413" s="126">
        <v>2</v>
      </c>
      <c r="E413" s="126" t="s">
        <v>1215</v>
      </c>
      <c r="F413" s="182" t="s">
        <v>3343</v>
      </c>
      <c r="G413" s="127" t="s">
        <v>3426</v>
      </c>
      <c r="H413" s="128"/>
      <c r="I413" s="128"/>
      <c r="J413" s="128"/>
      <c r="K413" s="128"/>
    </row>
    <row r="414" spans="1:11" ht="18" customHeight="1">
      <c r="A414" s="124">
        <v>414</v>
      </c>
      <c r="B414" s="125" t="s">
        <v>790</v>
      </c>
      <c r="C414" s="126" t="s">
        <v>3340</v>
      </c>
      <c r="D414" s="126">
        <v>2</v>
      </c>
      <c r="E414" s="126" t="s">
        <v>1215</v>
      </c>
      <c r="F414" s="182" t="s">
        <v>3343</v>
      </c>
      <c r="G414" s="127" t="s">
        <v>3426</v>
      </c>
      <c r="H414" s="128"/>
      <c r="I414" s="128"/>
      <c r="J414" s="128"/>
      <c r="K414" s="128"/>
    </row>
    <row r="415" spans="1:11" ht="18" customHeight="1">
      <c r="A415" s="124">
        <v>415</v>
      </c>
      <c r="B415" s="125" t="s">
        <v>452</v>
      </c>
      <c r="C415" s="126" t="s">
        <v>3340</v>
      </c>
      <c r="D415" s="126">
        <v>2</v>
      </c>
      <c r="E415" s="126" t="s">
        <v>1215</v>
      </c>
      <c r="F415" s="182" t="s">
        <v>3343</v>
      </c>
      <c r="G415" s="127" t="s">
        <v>3426</v>
      </c>
      <c r="H415" s="128"/>
      <c r="I415" s="128"/>
      <c r="J415" s="128"/>
      <c r="K415" s="128"/>
    </row>
    <row r="416" spans="1:11" ht="18" customHeight="1">
      <c r="A416" s="124">
        <v>416</v>
      </c>
      <c r="B416" s="125" t="s">
        <v>453</v>
      </c>
      <c r="C416" s="126" t="s">
        <v>3340</v>
      </c>
      <c r="D416" s="126">
        <v>2</v>
      </c>
      <c r="E416" s="126" t="s">
        <v>1215</v>
      </c>
      <c r="F416" s="182" t="s">
        <v>3343</v>
      </c>
      <c r="G416" s="127" t="s">
        <v>3426</v>
      </c>
      <c r="H416" s="128"/>
      <c r="I416" s="128"/>
      <c r="J416" s="128"/>
      <c r="K416" s="128"/>
    </row>
    <row r="417" spans="1:11" ht="18" customHeight="1">
      <c r="A417" s="124">
        <v>417</v>
      </c>
      <c r="B417" s="125" t="s">
        <v>454</v>
      </c>
      <c r="C417" s="126" t="s">
        <v>3340</v>
      </c>
      <c r="D417" s="126">
        <v>2</v>
      </c>
      <c r="E417" s="126" t="s">
        <v>1215</v>
      </c>
      <c r="F417" s="182" t="s">
        <v>3343</v>
      </c>
      <c r="G417" s="127" t="s">
        <v>3426</v>
      </c>
      <c r="H417" s="128"/>
      <c r="I417" s="128"/>
      <c r="J417" s="128"/>
      <c r="K417" s="128"/>
    </row>
    <row r="418" spans="1:11" ht="18" customHeight="1">
      <c r="A418" s="124">
        <v>418</v>
      </c>
      <c r="B418" s="125" t="s">
        <v>455</v>
      </c>
      <c r="C418" s="126" t="s">
        <v>3340</v>
      </c>
      <c r="D418" s="126">
        <v>2</v>
      </c>
      <c r="E418" s="126" t="s">
        <v>1215</v>
      </c>
      <c r="F418" s="182" t="s">
        <v>3343</v>
      </c>
      <c r="G418" s="127" t="s">
        <v>3426</v>
      </c>
      <c r="H418" s="128"/>
      <c r="I418" s="128"/>
      <c r="J418" s="128"/>
      <c r="K418" s="128"/>
    </row>
    <row r="419" spans="1:11" ht="18" customHeight="1">
      <c r="A419" s="124">
        <v>419</v>
      </c>
      <c r="B419" s="125" t="s">
        <v>456</v>
      </c>
      <c r="C419" s="126" t="s">
        <v>3340</v>
      </c>
      <c r="D419" s="126">
        <v>2</v>
      </c>
      <c r="E419" s="126" t="s">
        <v>1216</v>
      </c>
      <c r="F419" s="125" t="s">
        <v>1286</v>
      </c>
      <c r="G419" s="127" t="s">
        <v>3426</v>
      </c>
      <c r="H419" s="128"/>
      <c r="I419" s="128"/>
      <c r="J419" s="128"/>
      <c r="K419" s="128"/>
    </row>
    <row r="420" spans="1:11" ht="18" customHeight="1">
      <c r="A420" s="124">
        <v>420</v>
      </c>
      <c r="B420" s="125" t="s">
        <v>457</v>
      </c>
      <c r="C420" s="126" t="s">
        <v>3340</v>
      </c>
      <c r="D420" s="126">
        <v>2</v>
      </c>
      <c r="E420" s="126" t="s">
        <v>1216</v>
      </c>
      <c r="F420" s="125" t="s">
        <v>1286</v>
      </c>
      <c r="G420" s="127" t="s">
        <v>3426</v>
      </c>
      <c r="H420" s="128"/>
      <c r="I420" s="128"/>
      <c r="J420" s="128"/>
      <c r="K420" s="128"/>
    </row>
    <row r="421" spans="1:11" ht="18" customHeight="1">
      <c r="A421" s="124">
        <v>421</v>
      </c>
      <c r="B421" s="125" t="s">
        <v>458</v>
      </c>
      <c r="C421" s="126" t="s">
        <v>3340</v>
      </c>
      <c r="D421" s="126">
        <v>2</v>
      </c>
      <c r="E421" s="126" t="s">
        <v>1216</v>
      </c>
      <c r="F421" s="125" t="s">
        <v>1286</v>
      </c>
      <c r="G421" s="127" t="s">
        <v>3426</v>
      </c>
      <c r="H421" s="128"/>
      <c r="I421" s="128"/>
      <c r="J421" s="128"/>
      <c r="K421" s="128"/>
    </row>
    <row r="422" spans="1:11" ht="18" customHeight="1">
      <c r="A422" s="124">
        <v>422</v>
      </c>
      <c r="B422" s="125" t="s">
        <v>459</v>
      </c>
      <c r="C422" s="126" t="s">
        <v>3340</v>
      </c>
      <c r="D422" s="126">
        <v>2</v>
      </c>
      <c r="E422" s="126" t="s">
        <v>1216</v>
      </c>
      <c r="F422" s="125" t="s">
        <v>1286</v>
      </c>
      <c r="G422" s="127" t="s">
        <v>3426</v>
      </c>
      <c r="H422" s="128"/>
      <c r="I422" s="128"/>
      <c r="J422" s="128"/>
      <c r="K422" s="128"/>
    </row>
    <row r="423" spans="1:11" ht="18" customHeight="1">
      <c r="A423" s="124">
        <v>423</v>
      </c>
      <c r="B423" s="125" t="s">
        <v>460</v>
      </c>
      <c r="C423" s="126" t="s">
        <v>3340</v>
      </c>
      <c r="D423" s="126">
        <v>2</v>
      </c>
      <c r="E423" s="126" t="s">
        <v>1216</v>
      </c>
      <c r="F423" s="125" t="s">
        <v>1286</v>
      </c>
      <c r="G423" s="127" t="s">
        <v>3426</v>
      </c>
      <c r="H423" s="128"/>
      <c r="I423" s="128"/>
      <c r="J423" s="128"/>
      <c r="K423" s="128"/>
    </row>
    <row r="424" spans="1:11" ht="18" customHeight="1">
      <c r="A424" s="124">
        <v>424</v>
      </c>
      <c r="B424" s="125" t="s">
        <v>461</v>
      </c>
      <c r="C424" s="126" t="s">
        <v>3340</v>
      </c>
      <c r="D424" s="126">
        <v>2</v>
      </c>
      <c r="E424" s="126" t="s">
        <v>1216</v>
      </c>
      <c r="F424" s="125" t="s">
        <v>1286</v>
      </c>
      <c r="G424" s="127" t="s">
        <v>3426</v>
      </c>
      <c r="H424" s="128"/>
      <c r="I424" s="128"/>
      <c r="J424" s="128"/>
      <c r="K424" s="128"/>
    </row>
    <row r="425" spans="1:11" ht="18" customHeight="1">
      <c r="A425" s="124">
        <v>425</v>
      </c>
      <c r="B425" s="125" t="s">
        <v>462</v>
      </c>
      <c r="C425" s="126" t="s">
        <v>3340</v>
      </c>
      <c r="D425" s="126">
        <v>2</v>
      </c>
      <c r="E425" s="126" t="s">
        <v>1216</v>
      </c>
      <c r="F425" s="125" t="s">
        <v>1286</v>
      </c>
      <c r="G425" s="127" t="s">
        <v>3426</v>
      </c>
      <c r="H425" s="128"/>
      <c r="I425" s="128"/>
      <c r="J425" s="128"/>
      <c r="K425" s="128"/>
    </row>
    <row r="426" spans="1:11" ht="18" customHeight="1">
      <c r="A426" s="124">
        <v>426</v>
      </c>
      <c r="B426" s="125" t="s">
        <v>463</v>
      </c>
      <c r="C426" s="126" t="s">
        <v>3340</v>
      </c>
      <c r="D426" s="126">
        <v>2</v>
      </c>
      <c r="E426" s="126" t="s">
        <v>1031</v>
      </c>
      <c r="F426" s="125" t="s">
        <v>1286</v>
      </c>
      <c r="G426" s="127" t="s">
        <v>3426</v>
      </c>
      <c r="H426" s="128"/>
      <c r="I426" s="128"/>
      <c r="J426" s="128"/>
      <c r="K426" s="128"/>
    </row>
    <row r="427" spans="1:11" ht="18" customHeight="1">
      <c r="A427" s="124">
        <v>427</v>
      </c>
      <c r="B427" s="125" t="s">
        <v>464</v>
      </c>
      <c r="C427" s="126" t="s">
        <v>3340</v>
      </c>
      <c r="D427" s="126">
        <v>2</v>
      </c>
      <c r="E427" s="126" t="s">
        <v>1031</v>
      </c>
      <c r="F427" s="125" t="s">
        <v>1286</v>
      </c>
      <c r="G427" s="127" t="s">
        <v>3426</v>
      </c>
      <c r="H427" s="128"/>
      <c r="I427" s="128"/>
      <c r="J427" s="128"/>
      <c r="K427" s="128"/>
    </row>
    <row r="428" spans="1:11" ht="18" customHeight="1">
      <c r="A428" s="124">
        <v>428</v>
      </c>
      <c r="B428" s="125" t="s">
        <v>465</v>
      </c>
      <c r="C428" s="126" t="s">
        <v>3340</v>
      </c>
      <c r="D428" s="126">
        <v>2</v>
      </c>
      <c r="E428" s="126" t="s">
        <v>1031</v>
      </c>
      <c r="F428" s="125" t="s">
        <v>1286</v>
      </c>
      <c r="G428" s="127" t="s">
        <v>3426</v>
      </c>
      <c r="H428" s="128"/>
      <c r="I428" s="128"/>
      <c r="J428" s="128"/>
      <c r="K428" s="128"/>
    </row>
    <row r="429" spans="1:11" ht="18" customHeight="1">
      <c r="A429" s="124">
        <v>429</v>
      </c>
      <c r="B429" s="125" t="s">
        <v>466</v>
      </c>
      <c r="C429" s="126" t="s">
        <v>3340</v>
      </c>
      <c r="D429" s="126">
        <v>2</v>
      </c>
      <c r="E429" s="126" t="s">
        <v>1031</v>
      </c>
      <c r="F429" s="125" t="s">
        <v>1286</v>
      </c>
      <c r="G429" s="127" t="s">
        <v>3426</v>
      </c>
      <c r="H429" s="128"/>
      <c r="I429" s="128"/>
      <c r="J429" s="128"/>
      <c r="K429" s="128"/>
    </row>
    <row r="430" spans="1:11" ht="18" customHeight="1">
      <c r="A430" s="124">
        <v>430</v>
      </c>
      <c r="B430" s="125" t="s">
        <v>467</v>
      </c>
      <c r="C430" s="126" t="s">
        <v>3341</v>
      </c>
      <c r="D430" s="126">
        <v>2</v>
      </c>
      <c r="E430" s="126" t="s">
        <v>1216</v>
      </c>
      <c r="F430" s="125" t="s">
        <v>1286</v>
      </c>
      <c r="G430" s="127" t="s">
        <v>3426</v>
      </c>
      <c r="H430" s="128"/>
      <c r="I430" s="128"/>
      <c r="J430" s="128"/>
      <c r="K430" s="128"/>
    </row>
    <row r="431" spans="1:11" ht="18" customHeight="1">
      <c r="A431" s="124">
        <v>431</v>
      </c>
      <c r="B431" s="125" t="s">
        <v>468</v>
      </c>
      <c r="C431" s="126" t="s">
        <v>3342</v>
      </c>
      <c r="D431" s="126">
        <v>2</v>
      </c>
      <c r="E431" s="126" t="s">
        <v>1216</v>
      </c>
      <c r="F431" s="125" t="s">
        <v>1286</v>
      </c>
      <c r="G431" s="127" t="s">
        <v>3426</v>
      </c>
      <c r="H431" s="128"/>
      <c r="I431" s="128"/>
      <c r="J431" s="128"/>
      <c r="K431" s="128"/>
    </row>
    <row r="432" spans="1:11" ht="18" customHeight="1">
      <c r="A432" s="124">
        <v>432</v>
      </c>
      <c r="B432" s="125" t="s">
        <v>469</v>
      </c>
      <c r="C432" s="126" t="s">
        <v>3340</v>
      </c>
      <c r="D432" s="126">
        <v>3</v>
      </c>
      <c r="E432" s="126" t="s">
        <v>1215</v>
      </c>
      <c r="F432" s="182" t="s">
        <v>3343</v>
      </c>
      <c r="G432" s="127" t="s">
        <v>3426</v>
      </c>
      <c r="H432" s="128"/>
      <c r="I432" s="128"/>
      <c r="J432" s="128"/>
      <c r="K432" s="128"/>
    </row>
    <row r="433" spans="1:11" ht="18" customHeight="1">
      <c r="A433" s="124">
        <v>433</v>
      </c>
      <c r="B433" s="125" t="s">
        <v>470</v>
      </c>
      <c r="C433" s="126" t="s">
        <v>3341</v>
      </c>
      <c r="D433" s="126">
        <v>2</v>
      </c>
      <c r="E433" s="126" t="s">
        <v>1215</v>
      </c>
      <c r="F433" s="182" t="s">
        <v>3343</v>
      </c>
      <c r="G433" s="127" t="s">
        <v>3426</v>
      </c>
      <c r="H433" s="128"/>
      <c r="I433" s="128"/>
      <c r="J433" s="128"/>
      <c r="K433" s="128"/>
    </row>
    <row r="434" spans="1:11" ht="18" customHeight="1">
      <c r="A434" s="124">
        <v>434</v>
      </c>
      <c r="B434" s="125" t="s">
        <v>471</v>
      </c>
      <c r="C434" s="126" t="s">
        <v>3342</v>
      </c>
      <c r="D434" s="126">
        <v>2</v>
      </c>
      <c r="E434" s="126" t="s">
        <v>1215</v>
      </c>
      <c r="F434" s="182" t="s">
        <v>3343</v>
      </c>
      <c r="G434" s="127" t="s">
        <v>3426</v>
      </c>
      <c r="H434" s="128"/>
      <c r="I434" s="128"/>
      <c r="J434" s="128"/>
      <c r="K434" s="128"/>
    </row>
    <row r="435" spans="1:11" ht="18" customHeight="1">
      <c r="A435" s="124">
        <v>435</v>
      </c>
      <c r="B435" s="125" t="s">
        <v>791</v>
      </c>
      <c r="C435" s="126" t="s">
        <v>3340</v>
      </c>
      <c r="D435" s="126">
        <v>2</v>
      </c>
      <c r="E435" s="126" t="s">
        <v>1215</v>
      </c>
      <c r="F435" s="182" t="s">
        <v>3343</v>
      </c>
      <c r="G435" s="127" t="s">
        <v>3426</v>
      </c>
      <c r="H435" s="128"/>
      <c r="I435" s="128"/>
      <c r="J435" s="128"/>
      <c r="K435" s="128"/>
    </row>
    <row r="436" spans="1:11" ht="18" customHeight="1">
      <c r="A436" s="124">
        <v>436</v>
      </c>
      <c r="B436" s="125" t="s">
        <v>472</v>
      </c>
      <c r="C436" s="126" t="s">
        <v>3358</v>
      </c>
      <c r="D436" s="126">
        <v>1</v>
      </c>
      <c r="E436" s="126" t="s">
        <v>1216</v>
      </c>
      <c r="F436" s="125" t="s">
        <v>1286</v>
      </c>
      <c r="G436" s="127" t="s">
        <v>3426</v>
      </c>
      <c r="H436" s="128"/>
      <c r="I436" s="128"/>
      <c r="J436" s="128"/>
      <c r="K436" s="128"/>
    </row>
    <row r="437" spans="1:11" ht="18" customHeight="1">
      <c r="A437" s="124">
        <v>437</v>
      </c>
      <c r="B437" s="125" t="s">
        <v>473</v>
      </c>
      <c r="C437" s="126" t="s">
        <v>3359</v>
      </c>
      <c r="D437" s="126">
        <v>1</v>
      </c>
      <c r="E437" s="126" t="s">
        <v>1216</v>
      </c>
      <c r="F437" s="125" t="s">
        <v>1286</v>
      </c>
      <c r="G437" s="127" t="s">
        <v>3426</v>
      </c>
      <c r="H437" s="128"/>
      <c r="I437" s="128"/>
      <c r="J437" s="128"/>
      <c r="K437" s="128"/>
    </row>
    <row r="438" spans="1:11" ht="18" customHeight="1">
      <c r="A438" s="124">
        <v>438</v>
      </c>
      <c r="B438" s="125" t="s">
        <v>474</v>
      </c>
      <c r="C438" s="126" t="s">
        <v>3360</v>
      </c>
      <c r="D438" s="126">
        <v>1</v>
      </c>
      <c r="E438" s="126" t="s">
        <v>1216</v>
      </c>
      <c r="F438" s="125" t="s">
        <v>1286</v>
      </c>
      <c r="G438" s="127" t="s">
        <v>3426</v>
      </c>
      <c r="H438" s="128"/>
      <c r="I438" s="128"/>
      <c r="J438" s="128"/>
      <c r="K438" s="128"/>
    </row>
    <row r="439" spans="1:11" ht="18" customHeight="1">
      <c r="A439" s="124">
        <v>439</v>
      </c>
      <c r="B439" s="125" t="s">
        <v>792</v>
      </c>
      <c r="C439" s="126" t="s">
        <v>3340</v>
      </c>
      <c r="D439" s="126">
        <v>1</v>
      </c>
      <c r="E439" s="126" t="s">
        <v>1216</v>
      </c>
      <c r="F439" s="125" t="s">
        <v>1286</v>
      </c>
      <c r="G439" s="127" t="s">
        <v>3426</v>
      </c>
      <c r="H439" s="128"/>
      <c r="I439" s="128"/>
      <c r="J439" s="128"/>
      <c r="K439" s="128"/>
    </row>
    <row r="440" spans="1:11" ht="18" customHeight="1">
      <c r="A440" s="124">
        <v>440</v>
      </c>
      <c r="B440" s="125" t="s">
        <v>793</v>
      </c>
      <c r="C440" s="126" t="s">
        <v>3341</v>
      </c>
      <c r="D440" s="126">
        <v>2</v>
      </c>
      <c r="E440" s="126" t="s">
        <v>1223</v>
      </c>
      <c r="F440" s="125" t="s">
        <v>3401</v>
      </c>
      <c r="G440" s="127" t="s">
        <v>3426</v>
      </c>
      <c r="H440" s="128"/>
      <c r="I440" s="128"/>
      <c r="J440" s="128"/>
      <c r="K440" s="128"/>
    </row>
    <row r="441" spans="1:11" ht="18" customHeight="1">
      <c r="A441" s="124">
        <v>441</v>
      </c>
      <c r="B441" s="125" t="s">
        <v>794</v>
      </c>
      <c r="C441" s="126" t="s">
        <v>3342</v>
      </c>
      <c r="D441" s="126">
        <v>2</v>
      </c>
      <c r="E441" s="126" t="s">
        <v>1223</v>
      </c>
      <c r="F441" s="125" t="s">
        <v>3401</v>
      </c>
      <c r="G441" s="127" t="s">
        <v>3426</v>
      </c>
      <c r="H441" s="128"/>
      <c r="I441" s="128"/>
      <c r="J441" s="128"/>
      <c r="K441" s="128"/>
    </row>
    <row r="442" spans="1:11" ht="18" customHeight="1">
      <c r="A442" s="124">
        <v>442</v>
      </c>
      <c r="B442" s="125" t="s">
        <v>479</v>
      </c>
      <c r="C442" s="126" t="s">
        <v>3341</v>
      </c>
      <c r="D442" s="126">
        <v>3</v>
      </c>
      <c r="E442" s="126" t="s">
        <v>1223</v>
      </c>
      <c r="F442" s="125" t="s">
        <v>3401</v>
      </c>
      <c r="G442" s="127" t="s">
        <v>3426</v>
      </c>
      <c r="H442" s="128"/>
      <c r="I442" s="128"/>
      <c r="J442" s="128"/>
      <c r="K442" s="128"/>
    </row>
    <row r="443" spans="1:11" ht="18" customHeight="1">
      <c r="A443" s="124">
        <v>443</v>
      </c>
      <c r="B443" s="125" t="s">
        <v>480</v>
      </c>
      <c r="C443" s="126" t="s">
        <v>3342</v>
      </c>
      <c r="D443" s="126">
        <v>3</v>
      </c>
      <c r="E443" s="126" t="s">
        <v>1223</v>
      </c>
      <c r="F443" s="125" t="s">
        <v>3401</v>
      </c>
      <c r="G443" s="127" t="s">
        <v>3426</v>
      </c>
      <c r="H443" s="128"/>
      <c r="I443" s="128"/>
      <c r="J443" s="128"/>
      <c r="K443" s="128"/>
    </row>
    <row r="444" spans="1:11" ht="18" customHeight="1">
      <c r="A444" s="124">
        <v>444</v>
      </c>
      <c r="B444" s="125" t="s">
        <v>795</v>
      </c>
      <c r="C444" s="126" t="s">
        <v>3340</v>
      </c>
      <c r="D444" s="126">
        <v>1</v>
      </c>
      <c r="E444" s="126" t="s">
        <v>1223</v>
      </c>
      <c r="F444" s="125" t="s">
        <v>3401</v>
      </c>
      <c r="G444" s="127" t="s">
        <v>3426</v>
      </c>
      <c r="H444" s="128"/>
      <c r="I444" s="128"/>
      <c r="J444" s="128"/>
      <c r="K444" s="128"/>
    </row>
    <row r="445" spans="1:11" ht="18" customHeight="1">
      <c r="A445" s="124">
        <v>445</v>
      </c>
      <c r="B445" s="125" t="s">
        <v>483</v>
      </c>
      <c r="C445" s="126" t="s">
        <v>3370</v>
      </c>
      <c r="D445" s="126">
        <v>3</v>
      </c>
      <c r="E445" s="126" t="s">
        <v>1223</v>
      </c>
      <c r="F445" s="125" t="s">
        <v>3401</v>
      </c>
      <c r="G445" s="127" t="s">
        <v>3426</v>
      </c>
      <c r="H445" s="128"/>
      <c r="I445" s="128"/>
      <c r="J445" s="128"/>
      <c r="K445" s="128"/>
    </row>
    <row r="446" spans="1:11" ht="18" customHeight="1">
      <c r="A446" s="124">
        <v>446</v>
      </c>
      <c r="B446" s="125" t="s">
        <v>484</v>
      </c>
      <c r="C446" s="126" t="s">
        <v>3371</v>
      </c>
      <c r="D446" s="126">
        <v>3</v>
      </c>
      <c r="E446" s="126" t="s">
        <v>1223</v>
      </c>
      <c r="F446" s="125" t="s">
        <v>3401</v>
      </c>
      <c r="G446" s="127" t="s">
        <v>3426</v>
      </c>
      <c r="H446" s="128"/>
      <c r="I446" s="128"/>
      <c r="J446" s="128"/>
      <c r="K446" s="128"/>
    </row>
    <row r="447" spans="1:11" ht="18" customHeight="1">
      <c r="A447" s="124">
        <v>447</v>
      </c>
      <c r="B447" s="125" t="s">
        <v>485</v>
      </c>
      <c r="C447" s="126" t="s">
        <v>3372</v>
      </c>
      <c r="D447" s="126">
        <v>3</v>
      </c>
      <c r="E447" s="126" t="s">
        <v>1223</v>
      </c>
      <c r="F447" s="125" t="s">
        <v>3401</v>
      </c>
      <c r="G447" s="127" t="s">
        <v>3426</v>
      </c>
      <c r="H447" s="128"/>
      <c r="I447" s="128"/>
      <c r="J447" s="128"/>
      <c r="K447" s="128"/>
    </row>
    <row r="448" spans="1:11" ht="18" customHeight="1">
      <c r="A448" s="124">
        <v>448</v>
      </c>
      <c r="B448" s="125" t="s">
        <v>486</v>
      </c>
      <c r="C448" s="126" t="s">
        <v>3373</v>
      </c>
      <c r="D448" s="126">
        <v>3</v>
      </c>
      <c r="E448" s="126" t="s">
        <v>1223</v>
      </c>
      <c r="F448" s="125" t="s">
        <v>3401</v>
      </c>
      <c r="G448" s="127" t="s">
        <v>3426</v>
      </c>
      <c r="H448" s="128"/>
      <c r="I448" s="128"/>
      <c r="J448" s="128"/>
      <c r="K448" s="128"/>
    </row>
    <row r="449" spans="1:11" ht="18" customHeight="1">
      <c r="A449" s="124">
        <v>449</v>
      </c>
      <c r="B449" s="125" t="s">
        <v>487</v>
      </c>
      <c r="C449" s="126" t="s">
        <v>3374</v>
      </c>
      <c r="D449" s="126">
        <v>3</v>
      </c>
      <c r="E449" s="126" t="s">
        <v>1223</v>
      </c>
      <c r="F449" s="125" t="s">
        <v>3401</v>
      </c>
      <c r="G449" s="127" t="s">
        <v>3426</v>
      </c>
      <c r="H449" s="128"/>
      <c r="I449" s="128"/>
      <c r="J449" s="128"/>
      <c r="K449" s="128"/>
    </row>
    <row r="450" spans="1:11" ht="18" customHeight="1">
      <c r="A450" s="124">
        <v>450</v>
      </c>
      <c r="B450" s="125" t="s">
        <v>796</v>
      </c>
      <c r="C450" s="126" t="s">
        <v>3340</v>
      </c>
      <c r="D450" s="126">
        <v>1</v>
      </c>
      <c r="E450" s="126" t="s">
        <v>1223</v>
      </c>
      <c r="F450" s="125" t="s">
        <v>3401</v>
      </c>
      <c r="G450" s="127" t="s">
        <v>3426</v>
      </c>
      <c r="H450" s="128"/>
      <c r="I450" s="128"/>
      <c r="J450" s="128"/>
      <c r="K450" s="128"/>
    </row>
    <row r="451" spans="1:11" ht="18" customHeight="1">
      <c r="A451" s="124">
        <v>451</v>
      </c>
      <c r="B451" s="125" t="s">
        <v>488</v>
      </c>
      <c r="C451" s="126" t="s">
        <v>3340</v>
      </c>
      <c r="D451" s="126">
        <v>2</v>
      </c>
      <c r="E451" s="126" t="s">
        <v>1223</v>
      </c>
      <c r="F451" s="125" t="s">
        <v>3401</v>
      </c>
      <c r="G451" s="127" t="s">
        <v>3426</v>
      </c>
      <c r="H451" s="128"/>
      <c r="I451" s="128"/>
      <c r="J451" s="128"/>
      <c r="K451" s="128"/>
    </row>
    <row r="452" spans="1:11" ht="18" customHeight="1">
      <c r="A452" s="124">
        <v>452</v>
      </c>
      <c r="B452" s="125" t="s">
        <v>489</v>
      </c>
      <c r="C452" s="126" t="s">
        <v>3340</v>
      </c>
      <c r="D452" s="126">
        <v>2</v>
      </c>
      <c r="E452" s="126" t="s">
        <v>1223</v>
      </c>
      <c r="F452" s="125" t="s">
        <v>3401</v>
      </c>
      <c r="G452" s="127" t="s">
        <v>3426</v>
      </c>
      <c r="H452" s="128"/>
      <c r="I452" s="128"/>
      <c r="J452" s="128"/>
      <c r="K452" s="128"/>
    </row>
    <row r="453" spans="1:11" ht="18" customHeight="1">
      <c r="A453" s="124">
        <v>453</v>
      </c>
      <c r="B453" s="125" t="s">
        <v>490</v>
      </c>
      <c r="C453" s="126" t="s">
        <v>3340</v>
      </c>
      <c r="D453" s="126">
        <v>2</v>
      </c>
      <c r="E453" s="126" t="s">
        <v>1223</v>
      </c>
      <c r="F453" s="125" t="s">
        <v>3401</v>
      </c>
      <c r="G453" s="127" t="s">
        <v>3426</v>
      </c>
      <c r="H453" s="128"/>
      <c r="I453" s="128"/>
      <c r="J453" s="128"/>
      <c r="K453" s="128"/>
    </row>
    <row r="454" spans="1:11" ht="18" customHeight="1">
      <c r="A454" s="124">
        <v>454</v>
      </c>
      <c r="B454" s="125" t="s">
        <v>491</v>
      </c>
      <c r="C454" s="126" t="s">
        <v>3402</v>
      </c>
      <c r="D454" s="126">
        <v>3</v>
      </c>
      <c r="E454" s="126" t="s">
        <v>1223</v>
      </c>
      <c r="F454" s="125" t="s">
        <v>3401</v>
      </c>
      <c r="G454" s="127" t="s">
        <v>3426</v>
      </c>
      <c r="H454" s="128"/>
      <c r="I454" s="128"/>
      <c r="J454" s="128"/>
      <c r="K454" s="128"/>
    </row>
    <row r="455" spans="1:11" ht="18" customHeight="1">
      <c r="A455" s="124">
        <v>455</v>
      </c>
      <c r="B455" s="125" t="s">
        <v>492</v>
      </c>
      <c r="C455" s="126" t="s">
        <v>3403</v>
      </c>
      <c r="D455" s="126">
        <v>3</v>
      </c>
      <c r="E455" s="126" t="s">
        <v>1223</v>
      </c>
      <c r="F455" s="125" t="s">
        <v>3401</v>
      </c>
      <c r="G455" s="127" t="s">
        <v>3426</v>
      </c>
      <c r="H455" s="128"/>
      <c r="I455" s="128"/>
      <c r="J455" s="128"/>
      <c r="K455" s="128"/>
    </row>
    <row r="456" spans="1:11" ht="18" customHeight="1">
      <c r="A456" s="124">
        <v>456</v>
      </c>
      <c r="B456" s="125" t="s">
        <v>493</v>
      </c>
      <c r="C456" s="126" t="s">
        <v>3404</v>
      </c>
      <c r="D456" s="126">
        <v>3</v>
      </c>
      <c r="E456" s="126" t="s">
        <v>1223</v>
      </c>
      <c r="F456" s="125" t="s">
        <v>3401</v>
      </c>
      <c r="G456" s="127" t="s">
        <v>3426</v>
      </c>
      <c r="H456" s="128"/>
      <c r="I456" s="128"/>
      <c r="J456" s="128"/>
      <c r="K456" s="128"/>
    </row>
    <row r="457" spans="1:11" ht="18" customHeight="1">
      <c r="A457" s="124">
        <v>457</v>
      </c>
      <c r="B457" s="125" t="s">
        <v>494</v>
      </c>
      <c r="C457" s="126" t="s">
        <v>3405</v>
      </c>
      <c r="D457" s="126">
        <v>3</v>
      </c>
      <c r="E457" s="126" t="s">
        <v>1223</v>
      </c>
      <c r="F457" s="125" t="s">
        <v>3401</v>
      </c>
      <c r="G457" s="127" t="s">
        <v>3426</v>
      </c>
      <c r="H457" s="128"/>
      <c r="I457" s="128"/>
      <c r="J457" s="128"/>
      <c r="K457" s="128"/>
    </row>
    <row r="458" spans="1:11" ht="18" customHeight="1">
      <c r="A458" s="124">
        <v>458</v>
      </c>
      <c r="B458" s="125" t="s">
        <v>495</v>
      </c>
      <c r="C458" s="126" t="s">
        <v>3406</v>
      </c>
      <c r="D458" s="126">
        <v>3</v>
      </c>
      <c r="E458" s="126" t="s">
        <v>1223</v>
      </c>
      <c r="F458" s="125" t="s">
        <v>3401</v>
      </c>
      <c r="G458" s="127" t="s">
        <v>3426</v>
      </c>
      <c r="H458" s="128"/>
      <c r="I458" s="128"/>
      <c r="J458" s="128"/>
      <c r="K458" s="128"/>
    </row>
    <row r="459" spans="1:11" ht="18" customHeight="1">
      <c r="A459" s="124">
        <v>459</v>
      </c>
      <c r="B459" s="125" t="s">
        <v>797</v>
      </c>
      <c r="C459" s="126" t="s">
        <v>3407</v>
      </c>
      <c r="D459" s="126">
        <v>3</v>
      </c>
      <c r="E459" s="126" t="s">
        <v>1223</v>
      </c>
      <c r="F459" s="125" t="s">
        <v>3401</v>
      </c>
      <c r="G459" s="127" t="s">
        <v>3426</v>
      </c>
      <c r="H459" s="128"/>
      <c r="I459" s="128"/>
      <c r="J459" s="128"/>
      <c r="K459" s="128"/>
    </row>
    <row r="460" spans="1:11" ht="18" customHeight="1">
      <c r="A460" s="124">
        <v>460</v>
      </c>
      <c r="B460" s="125" t="s">
        <v>798</v>
      </c>
      <c r="C460" s="126" t="s">
        <v>3408</v>
      </c>
      <c r="D460" s="126">
        <v>3</v>
      </c>
      <c r="E460" s="126" t="s">
        <v>1223</v>
      </c>
      <c r="F460" s="125" t="s">
        <v>3401</v>
      </c>
      <c r="G460" s="127" t="s">
        <v>3426</v>
      </c>
      <c r="H460" s="128"/>
      <c r="I460" s="128"/>
      <c r="J460" s="128"/>
      <c r="K460" s="128"/>
    </row>
    <row r="461" spans="1:11" ht="18" customHeight="1">
      <c r="A461" s="124">
        <v>461</v>
      </c>
      <c r="B461" s="125" t="s">
        <v>799</v>
      </c>
      <c r="C461" s="126" t="s">
        <v>3409</v>
      </c>
      <c r="D461" s="126">
        <v>3</v>
      </c>
      <c r="E461" s="126" t="s">
        <v>1223</v>
      </c>
      <c r="F461" s="125" t="s">
        <v>3401</v>
      </c>
      <c r="G461" s="127" t="s">
        <v>3426</v>
      </c>
      <c r="H461" s="128"/>
      <c r="I461" s="128"/>
      <c r="J461" s="128"/>
      <c r="K461" s="128"/>
    </row>
    <row r="462" spans="1:11" ht="18" customHeight="1">
      <c r="A462" s="124">
        <v>462</v>
      </c>
      <c r="B462" s="125" t="s">
        <v>800</v>
      </c>
      <c r="C462" s="126" t="s">
        <v>3410</v>
      </c>
      <c r="D462" s="126">
        <v>3</v>
      </c>
      <c r="E462" s="126" t="s">
        <v>1223</v>
      </c>
      <c r="F462" s="125" t="s">
        <v>3401</v>
      </c>
      <c r="G462" s="127" t="s">
        <v>3426</v>
      </c>
      <c r="H462" s="128"/>
      <c r="I462" s="128"/>
      <c r="J462" s="128"/>
      <c r="K462" s="128"/>
    </row>
    <row r="463" spans="1:11" ht="18" customHeight="1">
      <c r="A463" s="124">
        <v>463</v>
      </c>
      <c r="B463" s="125" t="s">
        <v>801</v>
      </c>
      <c r="C463" s="126" t="s">
        <v>3411</v>
      </c>
      <c r="D463" s="126">
        <v>3</v>
      </c>
      <c r="E463" s="126" t="s">
        <v>1223</v>
      </c>
      <c r="F463" s="125" t="s">
        <v>3401</v>
      </c>
      <c r="G463" s="127" t="s">
        <v>3426</v>
      </c>
      <c r="H463" s="128"/>
      <c r="I463" s="128"/>
      <c r="J463" s="128"/>
      <c r="K463" s="128"/>
    </row>
    <row r="464" spans="1:11" ht="18" customHeight="1">
      <c r="A464" s="124">
        <v>464</v>
      </c>
      <c r="B464" s="125" t="s">
        <v>496</v>
      </c>
      <c r="C464" s="126" t="s">
        <v>3341</v>
      </c>
      <c r="D464" s="126">
        <v>1</v>
      </c>
      <c r="E464" s="126" t="s">
        <v>1215</v>
      </c>
      <c r="F464" s="182" t="s">
        <v>3343</v>
      </c>
      <c r="G464" s="127" t="s">
        <v>3426</v>
      </c>
      <c r="H464" s="128"/>
      <c r="I464" s="128"/>
      <c r="J464" s="128"/>
      <c r="K464" s="128"/>
    </row>
    <row r="465" spans="1:11" ht="18" customHeight="1">
      <c r="A465" s="124">
        <v>465</v>
      </c>
      <c r="B465" s="125" t="s">
        <v>497</v>
      </c>
      <c r="C465" s="126" t="s">
        <v>3342</v>
      </c>
      <c r="D465" s="126">
        <v>1</v>
      </c>
      <c r="E465" s="126" t="s">
        <v>1215</v>
      </c>
      <c r="F465" s="182" t="s">
        <v>3343</v>
      </c>
      <c r="G465" s="127" t="s">
        <v>3426</v>
      </c>
      <c r="H465" s="128"/>
      <c r="I465" s="128"/>
      <c r="J465" s="128"/>
      <c r="K465" s="128"/>
    </row>
    <row r="466" spans="1:11" ht="18" customHeight="1">
      <c r="A466" s="124">
        <v>466</v>
      </c>
      <c r="B466" s="125" t="s">
        <v>498</v>
      </c>
      <c r="C466" s="126" t="s">
        <v>3341</v>
      </c>
      <c r="D466" s="126">
        <v>0.5</v>
      </c>
      <c r="E466" s="126" t="s">
        <v>1215</v>
      </c>
      <c r="F466" s="182" t="s">
        <v>3343</v>
      </c>
      <c r="G466" s="127" t="s">
        <v>3426</v>
      </c>
      <c r="H466" s="128"/>
      <c r="I466" s="128"/>
      <c r="J466" s="128"/>
      <c r="K466" s="128"/>
    </row>
    <row r="467" spans="1:11" ht="18" customHeight="1">
      <c r="A467" s="124">
        <v>467</v>
      </c>
      <c r="B467" s="125" t="s">
        <v>499</v>
      </c>
      <c r="C467" s="126" t="s">
        <v>3342</v>
      </c>
      <c r="D467" s="126">
        <v>0.5</v>
      </c>
      <c r="E467" s="126" t="s">
        <v>1215</v>
      </c>
      <c r="F467" s="182" t="s">
        <v>3343</v>
      </c>
      <c r="G467" s="127" t="s">
        <v>3426</v>
      </c>
      <c r="H467" s="128"/>
      <c r="I467" s="128"/>
      <c r="J467" s="128"/>
      <c r="K467" s="128"/>
    </row>
    <row r="468" spans="1:11" ht="18" customHeight="1">
      <c r="A468" s="124">
        <v>468</v>
      </c>
      <c r="B468" s="125" t="s">
        <v>500</v>
      </c>
      <c r="C468" s="126" t="s">
        <v>3341</v>
      </c>
      <c r="D468" s="126">
        <v>0.5</v>
      </c>
      <c r="E468" s="126" t="s">
        <v>1216</v>
      </c>
      <c r="F468" s="125" t="s">
        <v>1286</v>
      </c>
      <c r="G468" s="127" t="s">
        <v>3426</v>
      </c>
      <c r="H468" s="128"/>
      <c r="I468" s="128"/>
      <c r="J468" s="128"/>
      <c r="K468" s="128"/>
    </row>
    <row r="469" spans="1:11" ht="18" customHeight="1">
      <c r="A469" s="124">
        <v>469</v>
      </c>
      <c r="B469" s="125" t="s">
        <v>501</v>
      </c>
      <c r="C469" s="126" t="s">
        <v>3342</v>
      </c>
      <c r="D469" s="126">
        <v>0.5</v>
      </c>
      <c r="E469" s="126" t="s">
        <v>1216</v>
      </c>
      <c r="F469" s="125" t="s">
        <v>1286</v>
      </c>
      <c r="G469" s="127" t="s">
        <v>3426</v>
      </c>
      <c r="H469" s="128"/>
      <c r="I469" s="128"/>
      <c r="J469" s="128"/>
      <c r="K469" s="128"/>
    </row>
    <row r="470" spans="1:11" ht="18" customHeight="1">
      <c r="A470" s="124">
        <v>470</v>
      </c>
      <c r="B470" s="125" t="s">
        <v>502</v>
      </c>
      <c r="C470" s="126" t="s">
        <v>3341</v>
      </c>
      <c r="D470" s="126">
        <v>0.5</v>
      </c>
      <c r="E470" s="126" t="s">
        <v>1216</v>
      </c>
      <c r="F470" s="125" t="s">
        <v>1286</v>
      </c>
      <c r="G470" s="127" t="s">
        <v>3426</v>
      </c>
      <c r="H470" s="128"/>
      <c r="I470" s="128"/>
      <c r="J470" s="128"/>
      <c r="K470" s="128"/>
    </row>
    <row r="471" spans="1:11" ht="18" customHeight="1">
      <c r="A471" s="124">
        <v>471</v>
      </c>
      <c r="B471" s="125" t="s">
        <v>503</v>
      </c>
      <c r="C471" s="126" t="s">
        <v>3342</v>
      </c>
      <c r="D471" s="126">
        <v>0.5</v>
      </c>
      <c r="E471" s="126" t="s">
        <v>1216</v>
      </c>
      <c r="F471" s="125" t="s">
        <v>1286</v>
      </c>
      <c r="G471" s="127" t="s">
        <v>3426</v>
      </c>
      <c r="H471" s="128"/>
      <c r="I471" s="128"/>
      <c r="J471" s="128"/>
      <c r="K471" s="128"/>
    </row>
    <row r="472" spans="1:11" ht="18" customHeight="1">
      <c r="A472" s="124">
        <v>472</v>
      </c>
      <c r="B472" s="125" t="s">
        <v>504</v>
      </c>
      <c r="C472" s="126" t="s">
        <v>3340</v>
      </c>
      <c r="D472" s="126">
        <v>1</v>
      </c>
      <c r="E472" s="126" t="s">
        <v>1216</v>
      </c>
      <c r="F472" s="125" t="s">
        <v>1286</v>
      </c>
      <c r="G472" s="127" t="s">
        <v>3426</v>
      </c>
      <c r="H472" s="128"/>
      <c r="I472" s="128"/>
      <c r="J472" s="128"/>
      <c r="K472" s="128"/>
    </row>
    <row r="473" spans="1:11" ht="18" customHeight="1">
      <c r="A473" s="124">
        <v>473</v>
      </c>
      <c r="B473" s="125" t="s">
        <v>802</v>
      </c>
      <c r="C473" s="126" t="s">
        <v>3340</v>
      </c>
      <c r="D473" s="126">
        <v>1</v>
      </c>
      <c r="E473" s="126" t="s">
        <v>1215</v>
      </c>
      <c r="F473" s="182" t="s">
        <v>3343</v>
      </c>
      <c r="G473" s="127" t="s">
        <v>3426</v>
      </c>
      <c r="H473" s="128"/>
      <c r="I473" s="128"/>
      <c r="J473" s="128"/>
      <c r="K473" s="128"/>
    </row>
    <row r="474" spans="1:11" ht="18" customHeight="1">
      <c r="A474" s="124">
        <v>474</v>
      </c>
      <c r="B474" s="125" t="s">
        <v>505</v>
      </c>
      <c r="C474" s="126" t="s">
        <v>3340</v>
      </c>
      <c r="D474" s="126">
        <v>1</v>
      </c>
      <c r="E474" s="126" t="s">
        <v>1215</v>
      </c>
      <c r="F474" s="182" t="s">
        <v>3343</v>
      </c>
      <c r="G474" s="127" t="s">
        <v>3426</v>
      </c>
      <c r="H474" s="128"/>
      <c r="I474" s="128"/>
      <c r="J474" s="128"/>
      <c r="K474" s="128"/>
    </row>
    <row r="475" spans="1:11" ht="18" customHeight="1">
      <c r="A475" s="124">
        <v>475</v>
      </c>
      <c r="B475" s="125" t="s">
        <v>803</v>
      </c>
      <c r="C475" s="126" t="s">
        <v>3340</v>
      </c>
      <c r="D475" s="126">
        <v>1</v>
      </c>
      <c r="E475" s="126" t="s">
        <v>1216</v>
      </c>
      <c r="F475" s="125" t="s">
        <v>1286</v>
      </c>
      <c r="G475" s="127" t="s">
        <v>3426</v>
      </c>
      <c r="H475" s="128"/>
      <c r="I475" s="128"/>
      <c r="J475" s="128"/>
      <c r="K475" s="128"/>
    </row>
    <row r="476" spans="1:11" ht="18" customHeight="1">
      <c r="A476" s="124">
        <v>476</v>
      </c>
      <c r="B476" s="125" t="s">
        <v>804</v>
      </c>
      <c r="C476" s="126" t="s">
        <v>3341</v>
      </c>
      <c r="D476" s="126">
        <v>0.5</v>
      </c>
      <c r="E476" s="126" t="s">
        <v>1215</v>
      </c>
      <c r="F476" s="182" t="s">
        <v>3343</v>
      </c>
      <c r="G476" s="127" t="s">
        <v>3426</v>
      </c>
      <c r="H476" s="128"/>
      <c r="I476" s="128"/>
      <c r="J476" s="128"/>
      <c r="K476" s="128"/>
    </row>
    <row r="477" spans="1:11" ht="18" customHeight="1">
      <c r="A477" s="124">
        <v>477</v>
      </c>
      <c r="B477" s="125" t="s">
        <v>805</v>
      </c>
      <c r="C477" s="126" t="s">
        <v>3342</v>
      </c>
      <c r="D477" s="126">
        <v>0.5</v>
      </c>
      <c r="E477" s="126" t="s">
        <v>1215</v>
      </c>
      <c r="F477" s="182" t="s">
        <v>3343</v>
      </c>
      <c r="G477" s="127" t="s">
        <v>3426</v>
      </c>
      <c r="H477" s="128"/>
      <c r="I477" s="128"/>
      <c r="J477" s="128"/>
      <c r="K477" s="128"/>
    </row>
    <row r="478" spans="1:11" ht="18" customHeight="1">
      <c r="A478" s="124">
        <v>478</v>
      </c>
      <c r="B478" s="125" t="s">
        <v>806</v>
      </c>
      <c r="C478" s="126" t="s">
        <v>3341</v>
      </c>
      <c r="D478" s="126">
        <v>0.5</v>
      </c>
      <c r="E478" s="126" t="s">
        <v>1215</v>
      </c>
      <c r="F478" s="182" t="s">
        <v>3343</v>
      </c>
      <c r="G478" s="127" t="s">
        <v>3426</v>
      </c>
      <c r="H478" s="128"/>
      <c r="I478" s="128"/>
      <c r="J478" s="128"/>
      <c r="K478" s="128"/>
    </row>
    <row r="479" spans="1:11" ht="18" customHeight="1">
      <c r="A479" s="124">
        <v>479</v>
      </c>
      <c r="B479" s="125" t="s">
        <v>807</v>
      </c>
      <c r="C479" s="126" t="s">
        <v>3342</v>
      </c>
      <c r="D479" s="126">
        <v>0.5</v>
      </c>
      <c r="E479" s="126" t="s">
        <v>1215</v>
      </c>
      <c r="F479" s="182" t="s">
        <v>3343</v>
      </c>
      <c r="G479" s="127" t="s">
        <v>3426</v>
      </c>
      <c r="H479" s="128"/>
      <c r="I479" s="128"/>
      <c r="J479" s="128"/>
      <c r="K479" s="128"/>
    </row>
    <row r="480" spans="1:11" ht="18" customHeight="1">
      <c r="A480" s="124">
        <v>480</v>
      </c>
      <c r="B480" s="125" t="s">
        <v>808</v>
      </c>
      <c r="C480" s="126" t="s">
        <v>3341</v>
      </c>
      <c r="D480" s="126">
        <v>0.5</v>
      </c>
      <c r="E480" s="126" t="s">
        <v>1215</v>
      </c>
      <c r="F480" s="182" t="s">
        <v>3343</v>
      </c>
      <c r="G480" s="127" t="s">
        <v>3426</v>
      </c>
      <c r="H480" s="128"/>
      <c r="I480" s="128"/>
      <c r="J480" s="128"/>
      <c r="K480" s="128"/>
    </row>
    <row r="481" spans="1:11" ht="18" customHeight="1">
      <c r="A481" s="124">
        <v>481</v>
      </c>
      <c r="B481" s="125" t="s">
        <v>809</v>
      </c>
      <c r="C481" s="126" t="s">
        <v>3342</v>
      </c>
      <c r="D481" s="126">
        <v>0.5</v>
      </c>
      <c r="E481" s="126" t="s">
        <v>1215</v>
      </c>
      <c r="F481" s="182" t="s">
        <v>3343</v>
      </c>
      <c r="G481" s="127" t="s">
        <v>3426</v>
      </c>
      <c r="H481" s="128"/>
      <c r="I481" s="128"/>
      <c r="J481" s="128"/>
      <c r="K481" s="128"/>
    </row>
    <row r="482" spans="1:11" ht="18" customHeight="1">
      <c r="A482" s="124">
        <v>482</v>
      </c>
      <c r="B482" s="125" t="s">
        <v>810</v>
      </c>
      <c r="C482" s="126" t="s">
        <v>3341</v>
      </c>
      <c r="D482" s="126">
        <v>0.5</v>
      </c>
      <c r="E482" s="126" t="s">
        <v>1215</v>
      </c>
      <c r="F482" s="182" t="s">
        <v>3343</v>
      </c>
      <c r="G482" s="127" t="s">
        <v>3426</v>
      </c>
      <c r="H482" s="128"/>
      <c r="I482" s="128"/>
      <c r="J482" s="128"/>
      <c r="K482" s="128"/>
    </row>
    <row r="483" spans="1:11" ht="18" customHeight="1">
      <c r="A483" s="124">
        <v>483</v>
      </c>
      <c r="B483" s="125" t="s">
        <v>811</v>
      </c>
      <c r="C483" s="126" t="s">
        <v>3342</v>
      </c>
      <c r="D483" s="126">
        <v>0.5</v>
      </c>
      <c r="E483" s="126" t="s">
        <v>1215</v>
      </c>
      <c r="F483" s="182" t="s">
        <v>3343</v>
      </c>
      <c r="G483" s="127" t="s">
        <v>3426</v>
      </c>
      <c r="H483" s="128"/>
      <c r="I483" s="128"/>
      <c r="J483" s="128"/>
      <c r="K483" s="128"/>
    </row>
    <row r="484" spans="1:11" ht="18" customHeight="1">
      <c r="A484" s="124">
        <v>484</v>
      </c>
      <c r="B484" s="125" t="s">
        <v>506</v>
      </c>
      <c r="C484" s="126" t="s">
        <v>3341</v>
      </c>
      <c r="D484" s="126">
        <v>0.5</v>
      </c>
      <c r="E484" s="126" t="s">
        <v>1216</v>
      </c>
      <c r="F484" s="125" t="s">
        <v>1286</v>
      </c>
      <c r="G484" s="127" t="s">
        <v>3426</v>
      </c>
      <c r="H484" s="128"/>
      <c r="I484" s="128"/>
      <c r="J484" s="128"/>
      <c r="K484" s="128"/>
    </row>
    <row r="485" spans="1:11" ht="18" customHeight="1">
      <c r="A485" s="124">
        <v>485</v>
      </c>
      <c r="B485" s="125" t="s">
        <v>507</v>
      </c>
      <c r="C485" s="126" t="s">
        <v>3342</v>
      </c>
      <c r="D485" s="126">
        <v>0.5</v>
      </c>
      <c r="E485" s="126" t="s">
        <v>1216</v>
      </c>
      <c r="F485" s="125" t="s">
        <v>1286</v>
      </c>
      <c r="G485" s="127" t="s">
        <v>3426</v>
      </c>
      <c r="H485" s="128"/>
      <c r="I485" s="128"/>
      <c r="J485" s="128"/>
      <c r="K485" s="128"/>
    </row>
    <row r="486" spans="1:11" ht="18" customHeight="1">
      <c r="A486" s="124">
        <v>486</v>
      </c>
      <c r="B486" s="125" t="s">
        <v>508</v>
      </c>
      <c r="C486" s="126" t="s">
        <v>3340</v>
      </c>
      <c r="D486" s="126">
        <v>1</v>
      </c>
      <c r="E486" s="126" t="s">
        <v>1216</v>
      </c>
      <c r="F486" s="125" t="s">
        <v>1286</v>
      </c>
      <c r="G486" s="127" t="s">
        <v>3426</v>
      </c>
      <c r="H486" s="128"/>
      <c r="I486" s="128"/>
      <c r="J486" s="128"/>
      <c r="K486" s="128"/>
    </row>
    <row r="487" spans="1:11" ht="18" customHeight="1">
      <c r="A487" s="124">
        <v>487</v>
      </c>
      <c r="B487" s="125" t="s">
        <v>509</v>
      </c>
      <c r="C487" s="126" t="s">
        <v>3340</v>
      </c>
      <c r="D487" s="126">
        <v>1</v>
      </c>
      <c r="E487" s="126" t="s">
        <v>1216</v>
      </c>
      <c r="F487" s="125" t="s">
        <v>1286</v>
      </c>
      <c r="G487" s="127" t="s">
        <v>3426</v>
      </c>
      <c r="H487" s="128"/>
      <c r="I487" s="128"/>
      <c r="J487" s="128"/>
      <c r="K487" s="128"/>
    </row>
    <row r="488" spans="1:11" ht="18" customHeight="1">
      <c r="A488" s="124">
        <v>488</v>
      </c>
      <c r="B488" s="125" t="s">
        <v>510</v>
      </c>
      <c r="C488" s="126" t="s">
        <v>3340</v>
      </c>
      <c r="D488" s="126">
        <v>1</v>
      </c>
      <c r="E488" s="126" t="s">
        <v>1216</v>
      </c>
      <c r="F488" s="125" t="s">
        <v>1286</v>
      </c>
      <c r="G488" s="127" t="s">
        <v>3426</v>
      </c>
      <c r="H488" s="128"/>
      <c r="I488" s="128"/>
      <c r="J488" s="128"/>
      <c r="K488" s="128"/>
    </row>
    <row r="489" spans="1:11" ht="18" customHeight="1">
      <c r="A489" s="124">
        <v>489</v>
      </c>
      <c r="B489" s="125" t="s">
        <v>511</v>
      </c>
      <c r="C489" s="126" t="s">
        <v>3340</v>
      </c>
      <c r="D489" s="126">
        <v>1</v>
      </c>
      <c r="E489" s="126" t="s">
        <v>1216</v>
      </c>
      <c r="F489" s="125" t="s">
        <v>1286</v>
      </c>
      <c r="G489" s="127" t="s">
        <v>3426</v>
      </c>
      <c r="H489" s="128"/>
      <c r="I489" s="128"/>
      <c r="J489" s="128"/>
      <c r="K489" s="128"/>
    </row>
    <row r="490" spans="1:11" ht="18" customHeight="1">
      <c r="A490" s="124">
        <v>490</v>
      </c>
      <c r="B490" s="125" t="s">
        <v>512</v>
      </c>
      <c r="C490" s="126" t="s">
        <v>3340</v>
      </c>
      <c r="D490" s="126">
        <v>1</v>
      </c>
      <c r="E490" s="126" t="s">
        <v>1216</v>
      </c>
      <c r="F490" s="125" t="s">
        <v>1286</v>
      </c>
      <c r="G490" s="127" t="s">
        <v>3426</v>
      </c>
      <c r="H490" s="128"/>
      <c r="I490" s="128"/>
      <c r="J490" s="128"/>
      <c r="K490" s="128"/>
    </row>
    <row r="491" spans="1:11" ht="18" customHeight="1">
      <c r="A491" s="124">
        <v>491</v>
      </c>
      <c r="B491" s="125" t="s">
        <v>513</v>
      </c>
      <c r="C491" s="126" t="s">
        <v>3340</v>
      </c>
      <c r="D491" s="126">
        <v>1</v>
      </c>
      <c r="E491" s="126" t="s">
        <v>1216</v>
      </c>
      <c r="F491" s="125" t="s">
        <v>1286</v>
      </c>
      <c r="G491" s="127" t="s">
        <v>3426</v>
      </c>
      <c r="H491" s="128"/>
      <c r="I491" s="128"/>
      <c r="J491" s="128"/>
      <c r="K491" s="128"/>
    </row>
    <row r="492" spans="1:11" ht="18" customHeight="1">
      <c r="A492" s="124">
        <v>492</v>
      </c>
      <c r="B492" s="125" t="s">
        <v>514</v>
      </c>
      <c r="C492" s="126" t="s">
        <v>3340</v>
      </c>
      <c r="D492" s="126">
        <v>0.5</v>
      </c>
      <c r="E492" s="126" t="s">
        <v>1215</v>
      </c>
      <c r="F492" s="182" t="s">
        <v>3343</v>
      </c>
      <c r="G492" s="127" t="s">
        <v>3426</v>
      </c>
      <c r="H492" s="128"/>
      <c r="I492" s="128"/>
      <c r="J492" s="128"/>
      <c r="K492" s="128"/>
    </row>
    <row r="493" spans="1:11" ht="18" customHeight="1">
      <c r="A493" s="124">
        <v>493</v>
      </c>
      <c r="B493" s="125" t="s">
        <v>515</v>
      </c>
      <c r="C493" s="126" t="s">
        <v>3340</v>
      </c>
      <c r="D493" s="126">
        <v>0.5</v>
      </c>
      <c r="E493" s="126" t="s">
        <v>1215</v>
      </c>
      <c r="F493" s="182" t="s">
        <v>3343</v>
      </c>
      <c r="G493" s="127" t="s">
        <v>3426</v>
      </c>
      <c r="H493" s="128"/>
      <c r="I493" s="128"/>
      <c r="J493" s="128"/>
      <c r="K493" s="128"/>
    </row>
    <row r="494" spans="1:11" ht="18" customHeight="1">
      <c r="A494" s="124">
        <v>494</v>
      </c>
      <c r="B494" s="125" t="s">
        <v>516</v>
      </c>
      <c r="C494" s="126" t="s">
        <v>3340</v>
      </c>
      <c r="D494" s="126">
        <v>2</v>
      </c>
      <c r="E494" s="126" t="s">
        <v>1215</v>
      </c>
      <c r="F494" s="182" t="s">
        <v>3343</v>
      </c>
      <c r="G494" s="127" t="s">
        <v>3426</v>
      </c>
      <c r="H494" s="128"/>
      <c r="I494" s="128"/>
      <c r="J494" s="128"/>
      <c r="K494" s="128"/>
    </row>
    <row r="495" spans="1:11" ht="18" customHeight="1">
      <c r="A495" s="124">
        <v>495</v>
      </c>
      <c r="B495" s="125" t="s">
        <v>517</v>
      </c>
      <c r="C495" s="126" t="s">
        <v>3340</v>
      </c>
      <c r="D495" s="126">
        <v>2</v>
      </c>
      <c r="E495" s="126" t="s">
        <v>1215</v>
      </c>
      <c r="F495" s="182" t="s">
        <v>3343</v>
      </c>
      <c r="G495" s="127" t="s">
        <v>3426</v>
      </c>
      <c r="H495" s="128"/>
      <c r="I495" s="128"/>
      <c r="J495" s="128"/>
      <c r="K495" s="128"/>
    </row>
    <row r="496" spans="1:11" ht="18" customHeight="1">
      <c r="A496" s="124">
        <v>496</v>
      </c>
      <c r="B496" s="125" t="s">
        <v>518</v>
      </c>
      <c r="C496" s="126" t="s">
        <v>3340</v>
      </c>
      <c r="D496" s="126">
        <v>2</v>
      </c>
      <c r="E496" s="126" t="s">
        <v>1215</v>
      </c>
      <c r="F496" s="182" t="s">
        <v>3343</v>
      </c>
      <c r="G496" s="127" t="s">
        <v>3426</v>
      </c>
      <c r="H496" s="128"/>
      <c r="I496" s="128"/>
      <c r="J496" s="128"/>
      <c r="K496" s="128"/>
    </row>
    <row r="497" spans="1:11" ht="18" customHeight="1">
      <c r="A497" s="124">
        <v>497</v>
      </c>
      <c r="B497" s="125" t="s">
        <v>519</v>
      </c>
      <c r="C497" s="126" t="s">
        <v>3340</v>
      </c>
      <c r="D497" s="126">
        <v>0.5</v>
      </c>
      <c r="E497" s="126" t="s">
        <v>1215</v>
      </c>
      <c r="F497" s="182" t="s">
        <v>3343</v>
      </c>
      <c r="G497" s="127" t="s">
        <v>3426</v>
      </c>
      <c r="H497" s="128"/>
      <c r="I497" s="128"/>
      <c r="J497" s="128"/>
      <c r="K497" s="128"/>
    </row>
    <row r="498" spans="1:11" ht="18" customHeight="1">
      <c r="A498" s="124">
        <v>498</v>
      </c>
      <c r="B498" s="125" t="s">
        <v>812</v>
      </c>
      <c r="C498" s="126" t="s">
        <v>3340</v>
      </c>
      <c r="D498" s="126">
        <v>0.5</v>
      </c>
      <c r="E498" s="126" t="s">
        <v>1215</v>
      </c>
      <c r="F498" s="182" t="s">
        <v>3343</v>
      </c>
      <c r="G498" s="127" t="s">
        <v>3426</v>
      </c>
      <c r="H498" s="128"/>
      <c r="I498" s="128"/>
      <c r="J498" s="128"/>
      <c r="K498" s="128"/>
    </row>
    <row r="499" spans="1:11" ht="18" customHeight="1">
      <c r="A499" s="124">
        <v>499</v>
      </c>
      <c r="B499" s="125" t="s">
        <v>813</v>
      </c>
      <c r="C499" s="126" t="s">
        <v>3340</v>
      </c>
      <c r="D499" s="126">
        <v>0.5</v>
      </c>
      <c r="E499" s="126" t="s">
        <v>1216</v>
      </c>
      <c r="F499" s="125" t="s">
        <v>1286</v>
      </c>
      <c r="G499" s="127" t="s">
        <v>3426</v>
      </c>
      <c r="H499" s="128"/>
      <c r="I499" s="128"/>
      <c r="J499" s="128"/>
      <c r="K499" s="128"/>
    </row>
    <row r="500" spans="1:11" ht="18" customHeight="1">
      <c r="A500" s="124">
        <v>500</v>
      </c>
      <c r="B500" s="125" t="s">
        <v>520</v>
      </c>
      <c r="C500" s="126" t="s">
        <v>3340</v>
      </c>
      <c r="D500" s="126">
        <v>0.5</v>
      </c>
      <c r="E500" s="126" t="s">
        <v>1216</v>
      </c>
      <c r="F500" s="125" t="s">
        <v>1286</v>
      </c>
      <c r="G500" s="127" t="s">
        <v>3426</v>
      </c>
      <c r="H500" s="128"/>
      <c r="I500" s="128"/>
      <c r="J500" s="128"/>
      <c r="K500" s="128"/>
    </row>
    <row r="501" spans="1:11" ht="18" customHeight="1">
      <c r="A501" s="124">
        <v>501</v>
      </c>
      <c r="B501" s="125" t="s">
        <v>521</v>
      </c>
      <c r="C501" s="126" t="s">
        <v>3340</v>
      </c>
      <c r="D501" s="126">
        <v>0.5</v>
      </c>
      <c r="E501" s="126" t="s">
        <v>1216</v>
      </c>
      <c r="F501" s="125" t="s">
        <v>1286</v>
      </c>
      <c r="G501" s="127" t="s">
        <v>3426</v>
      </c>
      <c r="H501" s="128"/>
      <c r="I501" s="128"/>
      <c r="J501" s="128"/>
      <c r="K501" s="128"/>
    </row>
    <row r="502" spans="1:11" ht="18" customHeight="1">
      <c r="A502" s="124">
        <v>502</v>
      </c>
      <c r="B502" s="125" t="s">
        <v>814</v>
      </c>
      <c r="C502" s="126" t="s">
        <v>3340</v>
      </c>
      <c r="D502" s="126">
        <v>1</v>
      </c>
      <c r="E502" s="126" t="s">
        <v>1216</v>
      </c>
      <c r="F502" s="125" t="s">
        <v>1286</v>
      </c>
      <c r="G502" s="127" t="s">
        <v>3426</v>
      </c>
      <c r="H502" s="128"/>
      <c r="I502" s="128"/>
      <c r="J502" s="128"/>
      <c r="K502" s="128"/>
    </row>
    <row r="503" spans="1:11" ht="18" customHeight="1">
      <c r="A503" s="124">
        <v>503</v>
      </c>
      <c r="B503" s="125" t="s">
        <v>522</v>
      </c>
      <c r="C503" s="126" t="s">
        <v>3340</v>
      </c>
      <c r="D503" s="126">
        <v>2</v>
      </c>
      <c r="E503" s="126" t="s">
        <v>1031</v>
      </c>
      <c r="F503" s="125" t="s">
        <v>1286</v>
      </c>
      <c r="G503" s="127" t="s">
        <v>3426</v>
      </c>
      <c r="H503" s="128"/>
      <c r="I503" s="128"/>
      <c r="J503" s="128"/>
      <c r="K503" s="128"/>
    </row>
    <row r="504" spans="1:11" ht="18" customHeight="1">
      <c r="A504" s="124">
        <v>504</v>
      </c>
      <c r="B504" s="125" t="s">
        <v>523</v>
      </c>
      <c r="C504" s="126" t="s">
        <v>3340</v>
      </c>
      <c r="D504" s="126">
        <v>1</v>
      </c>
      <c r="E504" s="126" t="s">
        <v>1215</v>
      </c>
      <c r="F504" s="182" t="s">
        <v>3343</v>
      </c>
      <c r="G504" s="127" t="s">
        <v>3426</v>
      </c>
      <c r="H504" s="128"/>
      <c r="I504" s="128"/>
      <c r="J504" s="128"/>
      <c r="K504" s="128"/>
    </row>
    <row r="505" spans="1:11" ht="18" customHeight="1">
      <c r="A505" s="124">
        <v>505</v>
      </c>
      <c r="B505" s="125" t="s">
        <v>524</v>
      </c>
      <c r="C505" s="126" t="s">
        <v>3340</v>
      </c>
      <c r="D505" s="126">
        <v>0.5</v>
      </c>
      <c r="E505" s="126" t="s">
        <v>1216</v>
      </c>
      <c r="F505" s="125" t="s">
        <v>1286</v>
      </c>
      <c r="G505" s="127" t="s">
        <v>3426</v>
      </c>
      <c r="H505" s="128"/>
      <c r="I505" s="128"/>
      <c r="J505" s="128"/>
      <c r="K505" s="128"/>
    </row>
    <row r="506" spans="1:11" ht="18" customHeight="1">
      <c r="A506" s="124">
        <v>506</v>
      </c>
      <c r="B506" s="125" t="s">
        <v>525</v>
      </c>
      <c r="C506" s="126" t="s">
        <v>3340</v>
      </c>
      <c r="D506" s="126">
        <v>1</v>
      </c>
      <c r="E506" s="126" t="s">
        <v>1215</v>
      </c>
      <c r="F506" s="182" t="s">
        <v>3343</v>
      </c>
      <c r="G506" s="127" t="s">
        <v>3426</v>
      </c>
      <c r="H506" s="128"/>
      <c r="I506" s="128"/>
      <c r="J506" s="128"/>
      <c r="K506" s="128"/>
    </row>
    <row r="507" spans="1:11" ht="18" customHeight="1">
      <c r="A507" s="124">
        <v>507</v>
      </c>
      <c r="B507" s="125" t="s">
        <v>526</v>
      </c>
      <c r="C507" s="126" t="s">
        <v>3340</v>
      </c>
      <c r="D507" s="126">
        <v>2</v>
      </c>
      <c r="E507" s="126" t="s">
        <v>1031</v>
      </c>
      <c r="F507" s="125" t="s">
        <v>1286</v>
      </c>
      <c r="G507" s="127" t="s">
        <v>3426</v>
      </c>
      <c r="H507" s="128"/>
      <c r="I507" s="128"/>
      <c r="J507" s="128"/>
      <c r="K507" s="128"/>
    </row>
    <row r="508" spans="1:11" ht="18" customHeight="1">
      <c r="A508" s="124">
        <v>508</v>
      </c>
      <c r="B508" s="125" t="s">
        <v>527</v>
      </c>
      <c r="C508" s="126" t="s">
        <v>3340</v>
      </c>
      <c r="D508" s="126">
        <v>1</v>
      </c>
      <c r="E508" s="126" t="s">
        <v>1216</v>
      </c>
      <c r="F508" s="125" t="s">
        <v>1286</v>
      </c>
      <c r="G508" s="127" t="s">
        <v>3426</v>
      </c>
      <c r="H508" s="128"/>
      <c r="I508" s="128"/>
      <c r="J508" s="128"/>
      <c r="K508" s="128"/>
    </row>
    <row r="509" spans="1:11" ht="18" customHeight="1">
      <c r="A509" s="124">
        <v>509</v>
      </c>
      <c r="B509" s="125" t="s">
        <v>528</v>
      </c>
      <c r="C509" s="126" t="s">
        <v>3340</v>
      </c>
      <c r="D509" s="126">
        <v>1</v>
      </c>
      <c r="E509" s="126" t="s">
        <v>1216</v>
      </c>
      <c r="F509" s="125" t="s">
        <v>1286</v>
      </c>
      <c r="G509" s="127" t="s">
        <v>3426</v>
      </c>
      <c r="H509" s="128"/>
      <c r="I509" s="128"/>
      <c r="J509" s="128"/>
      <c r="K509" s="128"/>
    </row>
    <row r="510" spans="1:11" ht="18" customHeight="1">
      <c r="A510" s="124">
        <v>510</v>
      </c>
      <c r="B510" s="125" t="s">
        <v>529</v>
      </c>
      <c r="C510" s="126" t="s">
        <v>3340</v>
      </c>
      <c r="D510" s="126">
        <v>2</v>
      </c>
      <c r="E510" s="126" t="s">
        <v>1215</v>
      </c>
      <c r="F510" s="182" t="s">
        <v>3343</v>
      </c>
      <c r="G510" s="127" t="s">
        <v>3426</v>
      </c>
      <c r="H510" s="128"/>
      <c r="I510" s="128"/>
      <c r="J510" s="128"/>
      <c r="K510" s="128"/>
    </row>
    <row r="511" spans="1:11" ht="18" customHeight="1">
      <c r="A511" s="124">
        <v>511</v>
      </c>
      <c r="B511" s="125" t="s">
        <v>815</v>
      </c>
      <c r="C511" s="126" t="s">
        <v>3340</v>
      </c>
      <c r="D511" s="126">
        <v>1</v>
      </c>
      <c r="E511" s="126" t="s">
        <v>1215</v>
      </c>
      <c r="F511" s="182" t="s">
        <v>3343</v>
      </c>
      <c r="G511" s="127" t="s">
        <v>3426</v>
      </c>
      <c r="H511" s="128"/>
      <c r="I511" s="128"/>
      <c r="J511" s="128"/>
      <c r="K511" s="128"/>
    </row>
    <row r="512" spans="1:11" ht="18" customHeight="1">
      <c r="A512" s="124">
        <v>512</v>
      </c>
      <c r="B512" s="125" t="s">
        <v>530</v>
      </c>
      <c r="C512" s="126" t="s">
        <v>3340</v>
      </c>
      <c r="D512" s="126">
        <v>0.5</v>
      </c>
      <c r="E512" s="126" t="s">
        <v>1216</v>
      </c>
      <c r="F512" s="125" t="s">
        <v>1286</v>
      </c>
      <c r="G512" s="127" t="s">
        <v>3426</v>
      </c>
      <c r="H512" s="128"/>
      <c r="I512" s="128"/>
      <c r="J512" s="128"/>
      <c r="K512" s="128"/>
    </row>
    <row r="513" spans="1:11" ht="18" customHeight="1">
      <c r="A513" s="124">
        <v>513</v>
      </c>
      <c r="B513" s="125" t="s">
        <v>531</v>
      </c>
      <c r="C513" s="126" t="s">
        <v>3340</v>
      </c>
      <c r="D513" s="126">
        <v>0.5</v>
      </c>
      <c r="E513" s="126" t="s">
        <v>1216</v>
      </c>
      <c r="F513" s="125" t="s">
        <v>1286</v>
      </c>
      <c r="G513" s="127" t="s">
        <v>3426</v>
      </c>
      <c r="H513" s="128"/>
      <c r="I513" s="128"/>
      <c r="J513" s="128"/>
      <c r="K513" s="128"/>
    </row>
    <row r="514" spans="1:11" ht="18" customHeight="1">
      <c r="A514" s="124">
        <v>514</v>
      </c>
      <c r="B514" s="125" t="s">
        <v>532</v>
      </c>
      <c r="C514" s="126" t="s">
        <v>3340</v>
      </c>
      <c r="D514" s="126">
        <v>0.5</v>
      </c>
      <c r="E514" s="126" t="s">
        <v>1216</v>
      </c>
      <c r="F514" s="125" t="s">
        <v>1286</v>
      </c>
      <c r="G514" s="127" t="s">
        <v>3426</v>
      </c>
      <c r="H514" s="128"/>
      <c r="I514" s="128"/>
      <c r="J514" s="128"/>
      <c r="K514" s="128"/>
    </row>
    <row r="515" spans="1:11" ht="18" customHeight="1">
      <c r="A515" s="124">
        <v>515</v>
      </c>
      <c r="B515" s="125" t="s">
        <v>533</v>
      </c>
      <c r="C515" s="126" t="s">
        <v>3340</v>
      </c>
      <c r="D515" s="126">
        <v>0.5</v>
      </c>
      <c r="E515" s="126" t="s">
        <v>1216</v>
      </c>
      <c r="F515" s="125" t="s">
        <v>1286</v>
      </c>
      <c r="G515" s="127" t="s">
        <v>3426</v>
      </c>
      <c r="H515" s="128"/>
      <c r="I515" s="128"/>
      <c r="J515" s="128"/>
      <c r="K515" s="128"/>
    </row>
    <row r="516" spans="1:11" ht="18" customHeight="1">
      <c r="A516" s="124">
        <v>516</v>
      </c>
      <c r="B516" s="125" t="s">
        <v>534</v>
      </c>
      <c r="C516" s="126" t="s">
        <v>3340</v>
      </c>
      <c r="D516" s="126">
        <v>0.5</v>
      </c>
      <c r="E516" s="126" t="s">
        <v>1216</v>
      </c>
      <c r="F516" s="125" t="s">
        <v>1286</v>
      </c>
      <c r="G516" s="127" t="s">
        <v>3426</v>
      </c>
      <c r="H516" s="128"/>
      <c r="I516" s="128"/>
      <c r="J516" s="128"/>
      <c r="K516" s="128"/>
    </row>
    <row r="517" spans="1:11" ht="18" customHeight="1">
      <c r="A517" s="124">
        <v>517</v>
      </c>
      <c r="B517" s="125" t="s">
        <v>535</v>
      </c>
      <c r="C517" s="126" t="s">
        <v>3340</v>
      </c>
      <c r="D517" s="126">
        <v>2</v>
      </c>
      <c r="E517" s="126" t="s">
        <v>1215</v>
      </c>
      <c r="F517" s="182" t="s">
        <v>3343</v>
      </c>
      <c r="G517" s="127" t="s">
        <v>3426</v>
      </c>
      <c r="H517" s="128"/>
      <c r="I517" s="128"/>
      <c r="J517" s="128"/>
      <c r="K517" s="128"/>
    </row>
    <row r="518" spans="1:11" ht="18" customHeight="1">
      <c r="A518" s="124">
        <v>518</v>
      </c>
      <c r="B518" s="125" t="s">
        <v>536</v>
      </c>
      <c r="C518" s="126" t="s">
        <v>3340</v>
      </c>
      <c r="D518" s="126">
        <v>0.5</v>
      </c>
      <c r="E518" s="126" t="s">
        <v>1216</v>
      </c>
      <c r="F518" s="125" t="s">
        <v>1286</v>
      </c>
      <c r="G518" s="127" t="s">
        <v>3426</v>
      </c>
      <c r="H518" s="128"/>
      <c r="I518" s="128"/>
      <c r="J518" s="128"/>
      <c r="K518" s="128"/>
    </row>
    <row r="519" spans="1:11" ht="18" customHeight="1">
      <c r="A519" s="124">
        <v>519</v>
      </c>
      <c r="B519" s="125" t="s">
        <v>537</v>
      </c>
      <c r="C519" s="126" t="s">
        <v>3340</v>
      </c>
      <c r="D519" s="126">
        <v>0.5</v>
      </c>
      <c r="E519" s="126" t="s">
        <v>1216</v>
      </c>
      <c r="F519" s="125" t="s">
        <v>1286</v>
      </c>
      <c r="G519" s="127" t="s">
        <v>3426</v>
      </c>
      <c r="H519" s="128"/>
      <c r="I519" s="128"/>
      <c r="J519" s="128"/>
      <c r="K519" s="128"/>
    </row>
    <row r="520" spans="1:11" ht="18" customHeight="1">
      <c r="A520" s="124">
        <v>520</v>
      </c>
      <c r="B520" s="125" t="s">
        <v>538</v>
      </c>
      <c r="C520" s="126" t="s">
        <v>3340</v>
      </c>
      <c r="D520" s="126">
        <v>0.5</v>
      </c>
      <c r="E520" s="126" t="s">
        <v>1215</v>
      </c>
      <c r="F520" s="182" t="s">
        <v>3343</v>
      </c>
      <c r="G520" s="127" t="s">
        <v>3426</v>
      </c>
      <c r="H520" s="128"/>
      <c r="I520" s="128"/>
      <c r="J520" s="128"/>
      <c r="K520" s="128"/>
    </row>
    <row r="521" spans="1:11" ht="18" customHeight="1">
      <c r="A521" s="124">
        <v>521</v>
      </c>
      <c r="B521" s="125" t="s">
        <v>539</v>
      </c>
      <c r="C521" s="126" t="s">
        <v>3341</v>
      </c>
      <c r="D521" s="126">
        <v>0.5</v>
      </c>
      <c r="E521" s="126" t="s">
        <v>1215</v>
      </c>
      <c r="F521" s="182" t="s">
        <v>3343</v>
      </c>
      <c r="G521" s="127" t="s">
        <v>3426</v>
      </c>
      <c r="H521" s="128"/>
      <c r="I521" s="128"/>
      <c r="J521" s="128"/>
      <c r="K521" s="128"/>
    </row>
    <row r="522" spans="1:11" ht="18" customHeight="1">
      <c r="A522" s="124">
        <v>522</v>
      </c>
      <c r="B522" s="125" t="s">
        <v>540</v>
      </c>
      <c r="C522" s="126" t="s">
        <v>3342</v>
      </c>
      <c r="D522" s="126">
        <v>0.5</v>
      </c>
      <c r="E522" s="126" t="s">
        <v>1215</v>
      </c>
      <c r="F522" s="182" t="s">
        <v>3343</v>
      </c>
      <c r="G522" s="127" t="s">
        <v>3426</v>
      </c>
      <c r="H522" s="128"/>
      <c r="I522" s="128"/>
      <c r="J522" s="128"/>
      <c r="K522" s="128"/>
    </row>
    <row r="523" spans="1:11" ht="18" customHeight="1">
      <c r="A523" s="124">
        <v>523</v>
      </c>
      <c r="B523" s="125" t="s">
        <v>541</v>
      </c>
      <c r="C523" s="126" t="s">
        <v>3340</v>
      </c>
      <c r="D523" s="126">
        <v>0.5</v>
      </c>
      <c r="E523" s="126" t="s">
        <v>1215</v>
      </c>
      <c r="F523" s="182" t="s">
        <v>3343</v>
      </c>
      <c r="G523" s="127" t="s">
        <v>3426</v>
      </c>
      <c r="H523" s="128"/>
      <c r="I523" s="128"/>
      <c r="J523" s="128"/>
      <c r="K523" s="128"/>
    </row>
    <row r="524" spans="1:11" ht="18" customHeight="1">
      <c r="A524" s="124">
        <v>524</v>
      </c>
      <c r="B524" s="125" t="s">
        <v>542</v>
      </c>
      <c r="C524" s="126" t="s">
        <v>3340</v>
      </c>
      <c r="D524" s="126">
        <v>0.5</v>
      </c>
      <c r="E524" s="126" t="s">
        <v>1215</v>
      </c>
      <c r="F524" s="182" t="s">
        <v>3343</v>
      </c>
      <c r="G524" s="127" t="s">
        <v>3426</v>
      </c>
      <c r="H524" s="128"/>
      <c r="I524" s="128"/>
      <c r="J524" s="128"/>
      <c r="K524" s="128"/>
    </row>
    <row r="525" spans="1:11" ht="18" customHeight="1">
      <c r="A525" s="124">
        <v>525</v>
      </c>
      <c r="B525" s="125" t="s">
        <v>543</v>
      </c>
      <c r="C525" s="126" t="s">
        <v>3358</v>
      </c>
      <c r="D525" s="126">
        <v>2</v>
      </c>
      <c r="E525" s="126" t="s">
        <v>1215</v>
      </c>
      <c r="F525" s="182" t="s">
        <v>3343</v>
      </c>
      <c r="G525" s="127" t="s">
        <v>3426</v>
      </c>
      <c r="H525" s="128"/>
      <c r="I525" s="128"/>
      <c r="J525" s="128"/>
      <c r="K525" s="128"/>
    </row>
    <row r="526" spans="1:11" ht="18" customHeight="1">
      <c r="A526" s="124">
        <v>526</v>
      </c>
      <c r="B526" s="125" t="s">
        <v>544</v>
      </c>
      <c r="C526" s="126" t="s">
        <v>3359</v>
      </c>
      <c r="D526" s="126">
        <v>2</v>
      </c>
      <c r="E526" s="126" t="s">
        <v>1215</v>
      </c>
      <c r="F526" s="182" t="s">
        <v>3343</v>
      </c>
      <c r="G526" s="127" t="s">
        <v>3426</v>
      </c>
      <c r="H526" s="128"/>
      <c r="I526" s="128"/>
      <c r="J526" s="128"/>
      <c r="K526" s="128"/>
    </row>
    <row r="527" spans="1:11" ht="18" customHeight="1">
      <c r="A527" s="124">
        <v>527</v>
      </c>
      <c r="B527" s="125" t="s">
        <v>545</v>
      </c>
      <c r="C527" s="126" t="s">
        <v>3360</v>
      </c>
      <c r="D527" s="126">
        <v>2</v>
      </c>
      <c r="E527" s="126" t="s">
        <v>1215</v>
      </c>
      <c r="F527" s="182" t="s">
        <v>3343</v>
      </c>
      <c r="G527" s="127" t="s">
        <v>3426</v>
      </c>
      <c r="H527" s="128"/>
      <c r="I527" s="128"/>
      <c r="J527" s="128"/>
      <c r="K527" s="128"/>
    </row>
    <row r="528" spans="1:11" ht="18" customHeight="1">
      <c r="A528" s="124">
        <v>528</v>
      </c>
      <c r="B528" s="125" t="s">
        <v>816</v>
      </c>
      <c r="C528" s="126" t="s">
        <v>3341</v>
      </c>
      <c r="D528" s="126">
        <v>3</v>
      </c>
      <c r="E528" s="126" t="s">
        <v>1215</v>
      </c>
      <c r="F528" s="182" t="s">
        <v>3343</v>
      </c>
      <c r="G528" s="127" t="s">
        <v>3426</v>
      </c>
      <c r="H528" s="128"/>
      <c r="I528" s="128"/>
      <c r="J528" s="128"/>
      <c r="K528" s="128"/>
    </row>
    <row r="529" spans="1:11" ht="18" customHeight="1">
      <c r="A529" s="124">
        <v>529</v>
      </c>
      <c r="B529" s="125" t="s">
        <v>817</v>
      </c>
      <c r="C529" s="126" t="s">
        <v>3342</v>
      </c>
      <c r="D529" s="126">
        <v>3</v>
      </c>
      <c r="E529" s="126" t="s">
        <v>1215</v>
      </c>
      <c r="F529" s="182" t="s">
        <v>3343</v>
      </c>
      <c r="G529" s="127" t="s">
        <v>3426</v>
      </c>
      <c r="H529" s="128"/>
      <c r="I529" s="128"/>
      <c r="J529" s="128"/>
      <c r="K529" s="128"/>
    </row>
    <row r="530" spans="1:11" ht="18" customHeight="1">
      <c r="A530" s="124">
        <v>530</v>
      </c>
      <c r="B530" s="125" t="s">
        <v>546</v>
      </c>
      <c r="C530" s="126" t="s">
        <v>3340</v>
      </c>
      <c r="D530" s="126">
        <v>1.5</v>
      </c>
      <c r="E530" s="126" t="s">
        <v>1215</v>
      </c>
      <c r="F530" s="182" t="s">
        <v>3343</v>
      </c>
      <c r="G530" s="127" t="s">
        <v>3426</v>
      </c>
      <c r="H530" s="128"/>
      <c r="I530" s="128"/>
      <c r="J530" s="128"/>
      <c r="K530" s="128"/>
    </row>
    <row r="531" spans="1:11" ht="18" customHeight="1">
      <c r="A531" s="124">
        <v>531</v>
      </c>
      <c r="B531" s="125" t="s">
        <v>547</v>
      </c>
      <c r="C531" s="126" t="s">
        <v>3341</v>
      </c>
      <c r="D531" s="126">
        <v>1</v>
      </c>
      <c r="E531" s="126" t="s">
        <v>1215</v>
      </c>
      <c r="F531" s="182" t="s">
        <v>3343</v>
      </c>
      <c r="G531" s="127" t="s">
        <v>3426</v>
      </c>
      <c r="H531" s="128"/>
      <c r="I531" s="128"/>
      <c r="J531" s="128"/>
      <c r="K531" s="128"/>
    </row>
    <row r="532" spans="1:11" ht="18" customHeight="1">
      <c r="A532" s="124">
        <v>532</v>
      </c>
      <c r="B532" s="125" t="s">
        <v>548</v>
      </c>
      <c r="C532" s="126" t="s">
        <v>3342</v>
      </c>
      <c r="D532" s="126">
        <v>1</v>
      </c>
      <c r="E532" s="126" t="s">
        <v>1215</v>
      </c>
      <c r="F532" s="182" t="s">
        <v>3343</v>
      </c>
      <c r="G532" s="127" t="s">
        <v>3426</v>
      </c>
      <c r="H532" s="128"/>
      <c r="I532" s="128"/>
      <c r="J532" s="128"/>
      <c r="K532" s="128"/>
    </row>
    <row r="533" spans="1:11" ht="18" customHeight="1">
      <c r="A533" s="124">
        <v>533</v>
      </c>
      <c r="B533" s="125" t="s">
        <v>549</v>
      </c>
      <c r="C533" s="126" t="s">
        <v>3340</v>
      </c>
      <c r="D533" s="126">
        <v>1.5</v>
      </c>
      <c r="E533" s="126" t="s">
        <v>1215</v>
      </c>
      <c r="F533" s="182" t="s">
        <v>3343</v>
      </c>
      <c r="G533" s="127" t="s">
        <v>3426</v>
      </c>
      <c r="H533" s="128"/>
      <c r="I533" s="128"/>
      <c r="J533" s="128"/>
      <c r="K533" s="128"/>
    </row>
    <row r="534" spans="1:11" ht="18" customHeight="1">
      <c r="A534" s="124">
        <v>534</v>
      </c>
      <c r="B534" s="125" t="s">
        <v>550</v>
      </c>
      <c r="C534" s="126" t="s">
        <v>3340</v>
      </c>
      <c r="D534" s="126">
        <v>1</v>
      </c>
      <c r="E534" s="126" t="s">
        <v>1215</v>
      </c>
      <c r="F534" s="182" t="s">
        <v>3343</v>
      </c>
      <c r="G534" s="127" t="s">
        <v>3426</v>
      </c>
      <c r="H534" s="128"/>
      <c r="I534" s="128"/>
      <c r="J534" s="128"/>
      <c r="K534" s="128"/>
    </row>
    <row r="535" spans="1:11" ht="18" customHeight="1">
      <c r="A535" s="124">
        <v>535</v>
      </c>
      <c r="B535" s="125" t="s">
        <v>551</v>
      </c>
      <c r="C535" s="126" t="s">
        <v>3340</v>
      </c>
      <c r="D535" s="126">
        <v>1</v>
      </c>
      <c r="E535" s="126" t="s">
        <v>1215</v>
      </c>
      <c r="F535" s="182" t="s">
        <v>3343</v>
      </c>
      <c r="G535" s="127" t="s">
        <v>3426</v>
      </c>
      <c r="H535" s="128"/>
      <c r="I535" s="128"/>
      <c r="J535" s="128"/>
      <c r="K535" s="128"/>
    </row>
    <row r="536" spans="1:11" ht="18" customHeight="1">
      <c r="A536" s="124">
        <v>536</v>
      </c>
      <c r="B536" s="125" t="s">
        <v>552</v>
      </c>
      <c r="C536" s="126" t="s">
        <v>3340</v>
      </c>
      <c r="D536" s="126">
        <v>2</v>
      </c>
      <c r="E536" s="126" t="s">
        <v>1215</v>
      </c>
      <c r="F536" s="182" t="s">
        <v>3343</v>
      </c>
      <c r="G536" s="127" t="s">
        <v>3426</v>
      </c>
      <c r="H536" s="128"/>
      <c r="I536" s="128"/>
      <c r="J536" s="128"/>
      <c r="K536" s="128"/>
    </row>
    <row r="537" spans="1:11" ht="18" customHeight="1">
      <c r="A537" s="124">
        <v>537</v>
      </c>
      <c r="B537" s="125" t="s">
        <v>553</v>
      </c>
      <c r="C537" s="126" t="s">
        <v>3340</v>
      </c>
      <c r="D537" s="126">
        <v>4</v>
      </c>
      <c r="E537" s="126" t="s">
        <v>1215</v>
      </c>
      <c r="F537" s="182" t="s">
        <v>3343</v>
      </c>
      <c r="G537" s="127" t="s">
        <v>3426</v>
      </c>
      <c r="H537" s="128"/>
      <c r="I537" s="128"/>
      <c r="J537" s="128"/>
      <c r="K537" s="128"/>
    </row>
    <row r="538" spans="1:11" ht="18" customHeight="1">
      <c r="A538" s="124">
        <v>538</v>
      </c>
      <c r="B538" s="125" t="s">
        <v>554</v>
      </c>
      <c r="C538" s="126" t="s">
        <v>3370</v>
      </c>
      <c r="D538" s="126">
        <v>1</v>
      </c>
      <c r="E538" s="126" t="s">
        <v>1215</v>
      </c>
      <c r="F538" s="182" t="s">
        <v>3343</v>
      </c>
      <c r="G538" s="127" t="s">
        <v>3426</v>
      </c>
      <c r="H538" s="128"/>
      <c r="I538" s="128"/>
      <c r="J538" s="128"/>
      <c r="K538" s="128"/>
    </row>
    <row r="539" spans="1:11" ht="18" customHeight="1">
      <c r="A539" s="124">
        <v>539</v>
      </c>
      <c r="B539" s="125" t="s">
        <v>555</v>
      </c>
      <c r="C539" s="126" t="s">
        <v>3371</v>
      </c>
      <c r="D539" s="126">
        <v>1</v>
      </c>
      <c r="E539" s="126" t="s">
        <v>1215</v>
      </c>
      <c r="F539" s="182" t="s">
        <v>3343</v>
      </c>
      <c r="G539" s="127" t="s">
        <v>3426</v>
      </c>
      <c r="H539" s="128"/>
      <c r="I539" s="128"/>
      <c r="J539" s="128"/>
      <c r="K539" s="128"/>
    </row>
    <row r="540" spans="1:11" ht="18" customHeight="1">
      <c r="A540" s="124">
        <v>540</v>
      </c>
      <c r="B540" s="125" t="s">
        <v>556</v>
      </c>
      <c r="C540" s="126" t="s">
        <v>3372</v>
      </c>
      <c r="D540" s="126">
        <v>1</v>
      </c>
      <c r="E540" s="126" t="s">
        <v>1215</v>
      </c>
      <c r="F540" s="182" t="s">
        <v>3343</v>
      </c>
      <c r="G540" s="127" t="s">
        <v>3426</v>
      </c>
      <c r="H540" s="128"/>
      <c r="I540" s="128"/>
      <c r="J540" s="128"/>
      <c r="K540" s="128"/>
    </row>
    <row r="541" spans="1:11" ht="18" customHeight="1">
      <c r="A541" s="124">
        <v>541</v>
      </c>
      <c r="B541" s="125" t="s">
        <v>557</v>
      </c>
      <c r="C541" s="126" t="s">
        <v>3373</v>
      </c>
      <c r="D541" s="126">
        <v>1</v>
      </c>
      <c r="E541" s="126" t="s">
        <v>1215</v>
      </c>
      <c r="F541" s="182" t="s">
        <v>3343</v>
      </c>
      <c r="G541" s="127" t="s">
        <v>3426</v>
      </c>
      <c r="H541" s="128"/>
      <c r="I541" s="128"/>
      <c r="J541" s="128"/>
      <c r="K541" s="128"/>
    </row>
    <row r="542" spans="1:11" ht="18" customHeight="1">
      <c r="A542" s="124">
        <v>542</v>
      </c>
      <c r="B542" s="125" t="s">
        <v>558</v>
      </c>
      <c r="C542" s="126" t="s">
        <v>3374</v>
      </c>
      <c r="D542" s="126">
        <v>1</v>
      </c>
      <c r="E542" s="126" t="s">
        <v>1215</v>
      </c>
      <c r="F542" s="182" t="s">
        <v>3343</v>
      </c>
      <c r="G542" s="127" t="s">
        <v>3426</v>
      </c>
      <c r="H542" s="128"/>
      <c r="I542" s="128"/>
      <c r="J542" s="128"/>
      <c r="K542" s="128"/>
    </row>
    <row r="543" spans="1:11" ht="18" customHeight="1">
      <c r="A543" s="124">
        <v>543</v>
      </c>
      <c r="B543" s="125" t="s">
        <v>559</v>
      </c>
      <c r="C543" s="126" t="s">
        <v>3340</v>
      </c>
      <c r="D543" s="126">
        <v>1</v>
      </c>
      <c r="E543" s="126" t="s">
        <v>1215</v>
      </c>
      <c r="F543" s="182" t="s">
        <v>3343</v>
      </c>
      <c r="G543" s="127" t="s">
        <v>3426</v>
      </c>
      <c r="H543" s="128"/>
      <c r="I543" s="128"/>
      <c r="J543" s="128"/>
      <c r="K543" s="128"/>
    </row>
    <row r="544" spans="1:11" ht="18" customHeight="1">
      <c r="A544" s="124">
        <v>544</v>
      </c>
      <c r="B544" s="125" t="s">
        <v>560</v>
      </c>
      <c r="C544" s="126" t="s">
        <v>3340</v>
      </c>
      <c r="D544" s="126">
        <v>1</v>
      </c>
      <c r="E544" s="126" t="s">
        <v>1215</v>
      </c>
      <c r="F544" s="182" t="s">
        <v>3343</v>
      </c>
      <c r="G544" s="127" t="s">
        <v>3426</v>
      </c>
      <c r="H544" s="128"/>
      <c r="I544" s="128"/>
      <c r="J544" s="128"/>
      <c r="K544" s="128"/>
    </row>
    <row r="545" spans="1:11" ht="18" customHeight="1">
      <c r="A545" s="124">
        <v>545</v>
      </c>
      <c r="B545" s="125" t="s">
        <v>561</v>
      </c>
      <c r="C545" s="126" t="s">
        <v>3379</v>
      </c>
      <c r="D545" s="126">
        <v>2</v>
      </c>
      <c r="E545" s="126" t="s">
        <v>1215</v>
      </c>
      <c r="F545" s="182" t="s">
        <v>3343</v>
      </c>
      <c r="G545" s="127" t="s">
        <v>3426</v>
      </c>
      <c r="H545" s="128"/>
      <c r="I545" s="128"/>
      <c r="J545" s="128"/>
      <c r="K545" s="128"/>
    </row>
    <row r="546" spans="1:11" ht="18" customHeight="1">
      <c r="A546" s="124">
        <v>546</v>
      </c>
      <c r="B546" s="125" t="s">
        <v>562</v>
      </c>
      <c r="C546" s="126" t="s">
        <v>3380</v>
      </c>
      <c r="D546" s="126">
        <v>2</v>
      </c>
      <c r="E546" s="126" t="s">
        <v>1215</v>
      </c>
      <c r="F546" s="182" t="s">
        <v>3343</v>
      </c>
      <c r="G546" s="127" t="s">
        <v>3426</v>
      </c>
      <c r="H546" s="128"/>
      <c r="I546" s="128"/>
      <c r="J546" s="128"/>
      <c r="K546" s="128"/>
    </row>
    <row r="547" spans="1:11" ht="18" customHeight="1">
      <c r="A547" s="124">
        <v>547</v>
      </c>
      <c r="B547" s="125" t="s">
        <v>563</v>
      </c>
      <c r="C547" s="126" t="s">
        <v>3381</v>
      </c>
      <c r="D547" s="126">
        <v>2</v>
      </c>
      <c r="E547" s="126" t="s">
        <v>1215</v>
      </c>
      <c r="F547" s="182" t="s">
        <v>3343</v>
      </c>
      <c r="G547" s="127" t="s">
        <v>3426</v>
      </c>
      <c r="H547" s="128"/>
      <c r="I547" s="128"/>
      <c r="J547" s="128"/>
      <c r="K547" s="128"/>
    </row>
    <row r="548" spans="1:11" ht="18" customHeight="1">
      <c r="A548" s="124">
        <v>548</v>
      </c>
      <c r="B548" s="125" t="s">
        <v>564</v>
      </c>
      <c r="C548" s="126" t="s">
        <v>3382</v>
      </c>
      <c r="D548" s="126">
        <v>2</v>
      </c>
      <c r="E548" s="126" t="s">
        <v>1215</v>
      </c>
      <c r="F548" s="182" t="s">
        <v>3343</v>
      </c>
      <c r="G548" s="127" t="s">
        <v>3426</v>
      </c>
      <c r="H548" s="128"/>
      <c r="I548" s="128"/>
      <c r="J548" s="128"/>
      <c r="K548" s="128"/>
    </row>
    <row r="549" spans="1:11" ht="18" customHeight="1">
      <c r="A549" s="124">
        <v>549</v>
      </c>
      <c r="B549" s="125" t="s">
        <v>565</v>
      </c>
      <c r="C549" s="126" t="s">
        <v>3383</v>
      </c>
      <c r="D549" s="126">
        <v>2</v>
      </c>
      <c r="E549" s="126" t="s">
        <v>1215</v>
      </c>
      <c r="F549" s="182" t="s">
        <v>3343</v>
      </c>
      <c r="G549" s="127" t="s">
        <v>3426</v>
      </c>
      <c r="H549" s="128"/>
      <c r="I549" s="128"/>
      <c r="J549" s="128"/>
      <c r="K549" s="128"/>
    </row>
    <row r="550" spans="1:11" ht="18" customHeight="1">
      <c r="A550" s="124">
        <v>550</v>
      </c>
      <c r="B550" s="125" t="s">
        <v>818</v>
      </c>
      <c r="C550" s="126" t="s">
        <v>3384</v>
      </c>
      <c r="D550" s="126">
        <v>2</v>
      </c>
      <c r="E550" s="126" t="s">
        <v>1215</v>
      </c>
      <c r="F550" s="182" t="s">
        <v>3343</v>
      </c>
      <c r="G550" s="127" t="s">
        <v>3426</v>
      </c>
      <c r="H550" s="128"/>
      <c r="I550" s="128"/>
      <c r="J550" s="128"/>
      <c r="K550" s="128"/>
    </row>
    <row r="551" spans="1:11" ht="18" customHeight="1">
      <c r="A551" s="124">
        <v>551</v>
      </c>
      <c r="B551" s="125" t="s">
        <v>819</v>
      </c>
      <c r="C551" s="126" t="s">
        <v>3385</v>
      </c>
      <c r="D551" s="126">
        <v>2</v>
      </c>
      <c r="E551" s="126" t="s">
        <v>1215</v>
      </c>
      <c r="F551" s="182" t="s">
        <v>3343</v>
      </c>
      <c r="G551" s="127" t="s">
        <v>3426</v>
      </c>
      <c r="H551" s="128"/>
      <c r="I551" s="128"/>
      <c r="J551" s="128"/>
      <c r="K551" s="128"/>
    </row>
    <row r="552" spans="1:11" ht="18" customHeight="1">
      <c r="A552" s="124">
        <v>552</v>
      </c>
      <c r="B552" s="125" t="s">
        <v>566</v>
      </c>
      <c r="C552" s="126" t="s">
        <v>3340</v>
      </c>
      <c r="D552" s="126">
        <v>1</v>
      </c>
      <c r="E552" s="126" t="s">
        <v>1215</v>
      </c>
      <c r="F552" s="182" t="s">
        <v>3343</v>
      </c>
      <c r="G552" s="127" t="s">
        <v>3426</v>
      </c>
      <c r="H552" s="128"/>
      <c r="I552" s="128"/>
      <c r="J552" s="128"/>
      <c r="K552" s="128"/>
    </row>
    <row r="553" spans="1:11" ht="18" customHeight="1">
      <c r="A553" s="124">
        <v>553</v>
      </c>
      <c r="B553" s="125" t="s">
        <v>567</v>
      </c>
      <c r="C553" s="126" t="s">
        <v>3340</v>
      </c>
      <c r="D553" s="126">
        <v>1</v>
      </c>
      <c r="E553" s="126" t="s">
        <v>1215</v>
      </c>
      <c r="F553" s="182" t="s">
        <v>3343</v>
      </c>
      <c r="G553" s="127" t="s">
        <v>3426</v>
      </c>
      <c r="H553" s="128"/>
      <c r="I553" s="128"/>
      <c r="J553" s="128"/>
      <c r="K553" s="128"/>
    </row>
    <row r="554" spans="1:11" ht="18" customHeight="1">
      <c r="A554" s="124">
        <v>554</v>
      </c>
      <c r="B554" s="125" t="s">
        <v>568</v>
      </c>
      <c r="C554" s="126" t="s">
        <v>3370</v>
      </c>
      <c r="D554" s="126">
        <v>1</v>
      </c>
      <c r="E554" s="126" t="s">
        <v>1215</v>
      </c>
      <c r="F554" s="182" t="s">
        <v>3343</v>
      </c>
      <c r="G554" s="127" t="s">
        <v>3426</v>
      </c>
      <c r="H554" s="128"/>
      <c r="I554" s="128"/>
      <c r="J554" s="128"/>
      <c r="K554" s="128"/>
    </row>
    <row r="555" spans="1:11" ht="18" customHeight="1">
      <c r="A555" s="124">
        <v>555</v>
      </c>
      <c r="B555" s="125" t="s">
        <v>569</v>
      </c>
      <c r="C555" s="126" t="s">
        <v>3371</v>
      </c>
      <c r="D555" s="126">
        <v>1</v>
      </c>
      <c r="E555" s="126" t="s">
        <v>1215</v>
      </c>
      <c r="F555" s="182" t="s">
        <v>3343</v>
      </c>
      <c r="G555" s="127" t="s">
        <v>3426</v>
      </c>
      <c r="H555" s="128"/>
      <c r="I555" s="128"/>
      <c r="J555" s="128"/>
      <c r="K555" s="128"/>
    </row>
    <row r="556" spans="1:11" ht="18" customHeight="1">
      <c r="A556" s="124">
        <v>556</v>
      </c>
      <c r="B556" s="125" t="s">
        <v>570</v>
      </c>
      <c r="C556" s="126" t="s">
        <v>3372</v>
      </c>
      <c r="D556" s="126">
        <v>1</v>
      </c>
      <c r="E556" s="126" t="s">
        <v>1215</v>
      </c>
      <c r="F556" s="182" t="s">
        <v>3343</v>
      </c>
      <c r="G556" s="127" t="s">
        <v>3426</v>
      </c>
      <c r="H556" s="128"/>
      <c r="I556" s="128"/>
      <c r="J556" s="128"/>
      <c r="K556" s="128"/>
    </row>
    <row r="557" spans="1:11" ht="18" customHeight="1">
      <c r="A557" s="124">
        <v>557</v>
      </c>
      <c r="B557" s="125" t="s">
        <v>820</v>
      </c>
      <c r="C557" s="126" t="s">
        <v>3373</v>
      </c>
      <c r="D557" s="126">
        <v>1</v>
      </c>
      <c r="E557" s="126" t="s">
        <v>1215</v>
      </c>
      <c r="F557" s="182" t="s">
        <v>3343</v>
      </c>
      <c r="G557" s="127" t="s">
        <v>3426</v>
      </c>
      <c r="H557" s="128"/>
      <c r="I557" s="128"/>
      <c r="J557" s="128"/>
      <c r="K557" s="128"/>
    </row>
    <row r="558" spans="1:11" ht="18" customHeight="1">
      <c r="A558" s="124">
        <v>558</v>
      </c>
      <c r="B558" s="125" t="s">
        <v>821</v>
      </c>
      <c r="C558" s="126" t="s">
        <v>3374</v>
      </c>
      <c r="D558" s="126">
        <v>1</v>
      </c>
      <c r="E558" s="126" t="s">
        <v>1215</v>
      </c>
      <c r="F558" s="182" t="s">
        <v>3343</v>
      </c>
      <c r="G558" s="127" t="s">
        <v>3426</v>
      </c>
      <c r="H558" s="128"/>
      <c r="I558" s="128"/>
      <c r="J558" s="128"/>
      <c r="K558" s="128"/>
    </row>
    <row r="559" spans="1:11" ht="18" customHeight="1">
      <c r="A559" s="124">
        <v>559</v>
      </c>
      <c r="B559" s="125" t="s">
        <v>571</v>
      </c>
      <c r="C559" s="126" t="s">
        <v>3340</v>
      </c>
      <c r="D559" s="126">
        <v>1</v>
      </c>
      <c r="E559" s="126" t="s">
        <v>1215</v>
      </c>
      <c r="F559" s="182" t="s">
        <v>3343</v>
      </c>
      <c r="G559" s="127" t="s">
        <v>3426</v>
      </c>
      <c r="H559" s="128"/>
      <c r="I559" s="128"/>
      <c r="J559" s="128"/>
      <c r="K559" s="128"/>
    </row>
    <row r="560" spans="1:11" ht="18" customHeight="1">
      <c r="A560" s="124">
        <v>560</v>
      </c>
      <c r="B560" s="125" t="s">
        <v>572</v>
      </c>
      <c r="C560" s="126" t="s">
        <v>3340</v>
      </c>
      <c r="D560" s="126">
        <v>1</v>
      </c>
      <c r="E560" s="126" t="s">
        <v>1215</v>
      </c>
      <c r="F560" s="182" t="s">
        <v>3343</v>
      </c>
      <c r="G560" s="127" t="s">
        <v>3426</v>
      </c>
      <c r="H560" s="128"/>
      <c r="I560" s="128"/>
      <c r="J560" s="128"/>
      <c r="K560" s="128"/>
    </row>
    <row r="561" spans="1:11" ht="18" customHeight="1">
      <c r="A561" s="124">
        <v>561</v>
      </c>
      <c r="B561" s="125" t="s">
        <v>573</v>
      </c>
      <c r="C561" s="126" t="s">
        <v>3340</v>
      </c>
      <c r="D561" s="126">
        <v>1</v>
      </c>
      <c r="E561" s="126" t="s">
        <v>1215</v>
      </c>
      <c r="F561" s="182" t="s">
        <v>3343</v>
      </c>
      <c r="G561" s="127" t="s">
        <v>3426</v>
      </c>
      <c r="H561" s="128"/>
      <c r="I561" s="128"/>
      <c r="J561" s="128"/>
      <c r="K561" s="128"/>
    </row>
    <row r="562" spans="1:11" ht="18" customHeight="1">
      <c r="A562" s="124">
        <v>562</v>
      </c>
      <c r="B562" s="125" t="s">
        <v>574</v>
      </c>
      <c r="C562" s="126" t="s">
        <v>3358</v>
      </c>
      <c r="D562" s="126">
        <v>1</v>
      </c>
      <c r="E562" s="126" t="s">
        <v>1215</v>
      </c>
      <c r="F562" s="182" t="s">
        <v>3343</v>
      </c>
      <c r="G562" s="127" t="s">
        <v>3426</v>
      </c>
      <c r="H562" s="128"/>
      <c r="I562" s="128"/>
      <c r="J562" s="128"/>
      <c r="K562" s="128"/>
    </row>
    <row r="563" spans="1:11" ht="18" customHeight="1">
      <c r="A563" s="124">
        <v>563</v>
      </c>
      <c r="B563" s="125" t="s">
        <v>575</v>
      </c>
      <c r="C563" s="126" t="s">
        <v>3359</v>
      </c>
      <c r="D563" s="126">
        <v>1</v>
      </c>
      <c r="E563" s="126" t="s">
        <v>1215</v>
      </c>
      <c r="F563" s="182" t="s">
        <v>3343</v>
      </c>
      <c r="G563" s="127" t="s">
        <v>3426</v>
      </c>
      <c r="H563" s="128"/>
      <c r="I563" s="128"/>
      <c r="J563" s="128"/>
      <c r="K563" s="128"/>
    </row>
    <row r="564" spans="1:11" ht="18" customHeight="1">
      <c r="A564" s="124">
        <v>564</v>
      </c>
      <c r="B564" s="125" t="s">
        <v>576</v>
      </c>
      <c r="C564" s="126" t="s">
        <v>3360</v>
      </c>
      <c r="D564" s="126">
        <v>1</v>
      </c>
      <c r="E564" s="126" t="s">
        <v>1215</v>
      </c>
      <c r="F564" s="182" t="s">
        <v>3343</v>
      </c>
      <c r="G564" s="127" t="s">
        <v>3426</v>
      </c>
      <c r="H564" s="128"/>
      <c r="I564" s="128"/>
      <c r="J564" s="128"/>
      <c r="K564" s="128"/>
    </row>
    <row r="565" spans="1:11" ht="18" customHeight="1">
      <c r="A565" s="124">
        <v>565</v>
      </c>
      <c r="B565" s="125" t="s">
        <v>577</v>
      </c>
      <c r="C565" s="126" t="s">
        <v>3340</v>
      </c>
      <c r="D565" s="126">
        <v>1</v>
      </c>
      <c r="E565" s="126" t="s">
        <v>1215</v>
      </c>
      <c r="F565" s="182" t="s">
        <v>3343</v>
      </c>
      <c r="G565" s="127" t="s">
        <v>3426</v>
      </c>
      <c r="H565" s="128"/>
      <c r="I565" s="128"/>
      <c r="J565" s="128"/>
      <c r="K565" s="128"/>
    </row>
    <row r="566" spans="1:11" ht="18" customHeight="1">
      <c r="A566" s="124">
        <v>566</v>
      </c>
      <c r="B566" s="125" t="s">
        <v>578</v>
      </c>
      <c r="C566" s="126" t="s">
        <v>3358</v>
      </c>
      <c r="D566" s="126">
        <v>1</v>
      </c>
      <c r="E566" s="126" t="s">
        <v>1215</v>
      </c>
      <c r="F566" s="182" t="s">
        <v>3343</v>
      </c>
      <c r="G566" s="127" t="s">
        <v>3426</v>
      </c>
      <c r="H566" s="128"/>
      <c r="I566" s="128"/>
      <c r="J566" s="128"/>
      <c r="K566" s="128"/>
    </row>
    <row r="567" spans="1:11" ht="18" customHeight="1">
      <c r="A567" s="124">
        <v>567</v>
      </c>
      <c r="B567" s="125" t="s">
        <v>579</v>
      </c>
      <c r="C567" s="126" t="s">
        <v>3359</v>
      </c>
      <c r="D567" s="126">
        <v>1</v>
      </c>
      <c r="E567" s="126" t="s">
        <v>1215</v>
      </c>
      <c r="F567" s="182" t="s">
        <v>3343</v>
      </c>
      <c r="G567" s="127" t="s">
        <v>3426</v>
      </c>
      <c r="H567" s="128"/>
      <c r="I567" s="128"/>
      <c r="J567" s="128"/>
      <c r="K567" s="128"/>
    </row>
    <row r="568" spans="1:11" ht="18" customHeight="1">
      <c r="A568" s="124">
        <v>568</v>
      </c>
      <c r="B568" s="125" t="s">
        <v>580</v>
      </c>
      <c r="C568" s="126" t="s">
        <v>3360</v>
      </c>
      <c r="D568" s="126">
        <v>1</v>
      </c>
      <c r="E568" s="126" t="s">
        <v>1215</v>
      </c>
      <c r="F568" s="182" t="s">
        <v>3343</v>
      </c>
      <c r="G568" s="127" t="s">
        <v>3426</v>
      </c>
      <c r="H568" s="128"/>
      <c r="I568" s="128"/>
      <c r="J568" s="128"/>
      <c r="K568" s="128"/>
    </row>
    <row r="569" spans="1:11" ht="18" customHeight="1">
      <c r="A569" s="124">
        <v>569</v>
      </c>
      <c r="B569" s="125" t="s">
        <v>581</v>
      </c>
      <c r="C569" s="126" t="s">
        <v>3341</v>
      </c>
      <c r="D569" s="126">
        <v>1.5</v>
      </c>
      <c r="E569" s="126" t="s">
        <v>1215</v>
      </c>
      <c r="F569" s="182" t="s">
        <v>3343</v>
      </c>
      <c r="G569" s="127" t="s">
        <v>3426</v>
      </c>
      <c r="H569" s="128"/>
      <c r="I569" s="128"/>
      <c r="J569" s="128"/>
      <c r="K569" s="128"/>
    </row>
    <row r="570" spans="1:11" ht="18" customHeight="1">
      <c r="A570" s="124">
        <v>570</v>
      </c>
      <c r="B570" s="125" t="s">
        <v>582</v>
      </c>
      <c r="C570" s="126" t="s">
        <v>3342</v>
      </c>
      <c r="D570" s="126">
        <v>1.5</v>
      </c>
      <c r="E570" s="126" t="s">
        <v>1215</v>
      </c>
      <c r="F570" s="182" t="s">
        <v>3343</v>
      </c>
      <c r="G570" s="127" t="s">
        <v>3426</v>
      </c>
      <c r="H570" s="128"/>
      <c r="I570" s="128"/>
      <c r="J570" s="128"/>
      <c r="K570" s="128"/>
    </row>
    <row r="571" spans="1:11" ht="18" customHeight="1">
      <c r="A571" s="124">
        <v>571</v>
      </c>
      <c r="B571" s="125" t="s">
        <v>822</v>
      </c>
      <c r="C571" s="126" t="s">
        <v>3340</v>
      </c>
      <c r="D571" s="126">
        <v>1.5</v>
      </c>
      <c r="E571" s="126" t="s">
        <v>1216</v>
      </c>
      <c r="F571" s="125" t="s">
        <v>1286</v>
      </c>
      <c r="G571" s="127" t="s">
        <v>3426</v>
      </c>
      <c r="H571" s="128"/>
      <c r="I571" s="128"/>
      <c r="J571" s="128"/>
      <c r="K571" s="128"/>
    </row>
    <row r="572" spans="1:11" ht="18" customHeight="1">
      <c r="A572" s="124">
        <v>572</v>
      </c>
      <c r="B572" s="125" t="s">
        <v>583</v>
      </c>
      <c r="C572" s="126" t="s">
        <v>3340</v>
      </c>
      <c r="D572" s="126">
        <v>1.5</v>
      </c>
      <c r="E572" s="126" t="s">
        <v>1216</v>
      </c>
      <c r="F572" s="125" t="s">
        <v>1286</v>
      </c>
      <c r="G572" s="127" t="s">
        <v>3426</v>
      </c>
      <c r="H572" s="128"/>
      <c r="I572" s="128"/>
      <c r="J572" s="128"/>
      <c r="K572" s="128"/>
    </row>
    <row r="573" spans="1:11" ht="18" customHeight="1">
      <c r="A573" s="124">
        <v>573</v>
      </c>
      <c r="B573" s="125" t="s">
        <v>584</v>
      </c>
      <c r="C573" s="126" t="s">
        <v>3340</v>
      </c>
      <c r="D573" s="126">
        <v>1.5</v>
      </c>
      <c r="E573" s="126" t="s">
        <v>1215</v>
      </c>
      <c r="F573" s="182" t="s">
        <v>3343</v>
      </c>
      <c r="G573" s="127" t="s">
        <v>3426</v>
      </c>
      <c r="H573" s="128"/>
      <c r="I573" s="128"/>
      <c r="J573" s="128"/>
      <c r="K573" s="128"/>
    </row>
    <row r="574" spans="1:11" ht="18" customHeight="1">
      <c r="A574" s="124">
        <v>574</v>
      </c>
      <c r="B574" s="125" t="s">
        <v>585</v>
      </c>
      <c r="C574" s="126" t="s">
        <v>3340</v>
      </c>
      <c r="D574" s="126">
        <v>1.5</v>
      </c>
      <c r="E574" s="126" t="s">
        <v>1216</v>
      </c>
      <c r="F574" s="125" t="s">
        <v>1286</v>
      </c>
      <c r="G574" s="127" t="s">
        <v>3426</v>
      </c>
      <c r="H574" s="128"/>
      <c r="I574" s="128"/>
      <c r="J574" s="128"/>
      <c r="K574" s="128"/>
    </row>
    <row r="575" spans="1:11" ht="18" customHeight="1">
      <c r="A575" s="124">
        <v>575</v>
      </c>
      <c r="B575" s="125" t="s">
        <v>586</v>
      </c>
      <c r="C575" s="126" t="s">
        <v>3340</v>
      </c>
      <c r="D575" s="126">
        <v>1.5</v>
      </c>
      <c r="E575" s="126" t="s">
        <v>1215</v>
      </c>
      <c r="F575" s="182" t="s">
        <v>3343</v>
      </c>
      <c r="G575" s="127" t="s">
        <v>3426</v>
      </c>
      <c r="H575" s="128"/>
      <c r="I575" s="128"/>
      <c r="J575" s="128"/>
      <c r="K575" s="128"/>
    </row>
    <row r="576" spans="1:11" ht="18" customHeight="1">
      <c r="A576" s="124">
        <v>576</v>
      </c>
      <c r="B576" s="125" t="s">
        <v>587</v>
      </c>
      <c r="C576" s="126" t="s">
        <v>3340</v>
      </c>
      <c r="D576" s="126">
        <v>1.5</v>
      </c>
      <c r="E576" s="126" t="s">
        <v>1215</v>
      </c>
      <c r="F576" s="182" t="s">
        <v>3343</v>
      </c>
      <c r="G576" s="127" t="s">
        <v>3426</v>
      </c>
      <c r="H576" s="128"/>
      <c r="I576" s="128"/>
      <c r="J576" s="128"/>
      <c r="K576" s="128"/>
    </row>
    <row r="577" spans="1:11" ht="18" customHeight="1">
      <c r="A577" s="124">
        <v>577</v>
      </c>
      <c r="B577" s="125" t="s">
        <v>588</v>
      </c>
      <c r="C577" s="126" t="s">
        <v>3340</v>
      </c>
      <c r="D577" s="126">
        <v>1.5</v>
      </c>
      <c r="E577" s="126" t="s">
        <v>1215</v>
      </c>
      <c r="F577" s="182" t="s">
        <v>3343</v>
      </c>
      <c r="G577" s="127" t="s">
        <v>3426</v>
      </c>
      <c r="H577" s="128"/>
      <c r="I577" s="128"/>
      <c r="J577" s="128"/>
      <c r="K577" s="128"/>
    </row>
    <row r="578" spans="1:11" ht="18" customHeight="1">
      <c r="A578" s="124">
        <v>578</v>
      </c>
      <c r="B578" s="125" t="s">
        <v>589</v>
      </c>
      <c r="C578" s="126" t="s">
        <v>3340</v>
      </c>
      <c r="D578" s="126">
        <v>1.5</v>
      </c>
      <c r="E578" s="126" t="s">
        <v>1215</v>
      </c>
      <c r="F578" s="182" t="s">
        <v>3343</v>
      </c>
      <c r="G578" s="127" t="s">
        <v>3426</v>
      </c>
      <c r="H578" s="128"/>
      <c r="I578" s="128"/>
      <c r="J578" s="128"/>
      <c r="K578" s="128"/>
    </row>
    <row r="579" spans="1:11" ht="18" customHeight="1">
      <c r="A579" s="124">
        <v>579</v>
      </c>
      <c r="B579" s="125" t="s">
        <v>590</v>
      </c>
      <c r="C579" s="126" t="s">
        <v>3340</v>
      </c>
      <c r="D579" s="126">
        <v>1.5</v>
      </c>
      <c r="E579" s="126" t="s">
        <v>1216</v>
      </c>
      <c r="F579" s="125" t="s">
        <v>1286</v>
      </c>
      <c r="G579" s="127" t="s">
        <v>3426</v>
      </c>
      <c r="H579" s="128"/>
      <c r="I579" s="128"/>
      <c r="J579" s="128"/>
      <c r="K579" s="128"/>
    </row>
    <row r="580" spans="1:11" ht="18" customHeight="1">
      <c r="A580" s="124">
        <v>580</v>
      </c>
      <c r="B580" s="125" t="s">
        <v>591</v>
      </c>
      <c r="C580" s="126" t="s">
        <v>3340</v>
      </c>
      <c r="D580" s="126">
        <v>1.5</v>
      </c>
      <c r="E580" s="126" t="s">
        <v>1216</v>
      </c>
      <c r="F580" s="125" t="s">
        <v>1286</v>
      </c>
      <c r="G580" s="127" t="s">
        <v>3426</v>
      </c>
      <c r="H580" s="128"/>
      <c r="I580" s="128"/>
      <c r="J580" s="128"/>
      <c r="K580" s="128"/>
    </row>
    <row r="581" spans="1:11" ht="18" customHeight="1">
      <c r="A581" s="124">
        <v>581</v>
      </c>
      <c r="B581" s="125" t="s">
        <v>592</v>
      </c>
      <c r="C581" s="126" t="s">
        <v>3340</v>
      </c>
      <c r="D581" s="126">
        <v>1.5</v>
      </c>
      <c r="E581" s="126" t="s">
        <v>1216</v>
      </c>
      <c r="F581" s="125" t="s">
        <v>1286</v>
      </c>
      <c r="G581" s="127" t="s">
        <v>3426</v>
      </c>
      <c r="H581" s="128"/>
      <c r="I581" s="128"/>
      <c r="J581" s="128"/>
      <c r="K581" s="128"/>
    </row>
    <row r="582" spans="1:11" ht="18" customHeight="1">
      <c r="A582" s="124">
        <v>582</v>
      </c>
      <c r="B582" s="125" t="s">
        <v>823</v>
      </c>
      <c r="C582" s="126" t="s">
        <v>3340</v>
      </c>
      <c r="D582" s="126">
        <v>1.5</v>
      </c>
      <c r="E582" s="126" t="s">
        <v>1216</v>
      </c>
      <c r="F582" s="125" t="s">
        <v>1286</v>
      </c>
      <c r="G582" s="127" t="s">
        <v>3426</v>
      </c>
      <c r="H582" s="128"/>
      <c r="I582" s="128"/>
      <c r="J582" s="128"/>
      <c r="K582" s="128"/>
    </row>
    <row r="583" spans="1:11" ht="18" customHeight="1">
      <c r="A583" s="124">
        <v>583</v>
      </c>
      <c r="B583" s="125" t="s">
        <v>593</v>
      </c>
      <c r="C583" s="126" t="s">
        <v>3340</v>
      </c>
      <c r="D583" s="126">
        <v>1.5</v>
      </c>
      <c r="E583" s="126" t="s">
        <v>1216</v>
      </c>
      <c r="F583" s="125" t="s">
        <v>1286</v>
      </c>
      <c r="G583" s="127" t="s">
        <v>3426</v>
      </c>
      <c r="H583" s="128"/>
      <c r="I583" s="128"/>
      <c r="J583" s="128"/>
      <c r="K583" s="128"/>
    </row>
    <row r="584" spans="1:11" ht="18" customHeight="1">
      <c r="A584" s="124">
        <v>584</v>
      </c>
      <c r="B584" s="125" t="s">
        <v>824</v>
      </c>
      <c r="C584" s="126" t="s">
        <v>3340</v>
      </c>
      <c r="D584" s="126">
        <v>1.5</v>
      </c>
      <c r="E584" s="126" t="s">
        <v>1215</v>
      </c>
      <c r="F584" s="182" t="s">
        <v>3343</v>
      </c>
      <c r="G584" s="127" t="s">
        <v>3426</v>
      </c>
      <c r="H584" s="128"/>
      <c r="I584" s="128"/>
      <c r="J584" s="128"/>
      <c r="K584" s="128"/>
    </row>
    <row r="585" spans="1:11" ht="18" customHeight="1">
      <c r="A585" s="124">
        <v>585</v>
      </c>
      <c r="B585" s="125" t="s">
        <v>825</v>
      </c>
      <c r="C585" s="126" t="s">
        <v>3340</v>
      </c>
      <c r="D585" s="126">
        <v>1.5</v>
      </c>
      <c r="E585" s="126" t="s">
        <v>1216</v>
      </c>
      <c r="F585" s="125" t="s">
        <v>1286</v>
      </c>
      <c r="G585" s="127" t="s">
        <v>3426</v>
      </c>
      <c r="H585" s="128"/>
      <c r="I585" s="128"/>
      <c r="J585" s="128"/>
      <c r="K585" s="128"/>
    </row>
    <row r="586" spans="1:11" ht="18" customHeight="1">
      <c r="A586" s="124">
        <v>586</v>
      </c>
      <c r="B586" s="125" t="s">
        <v>594</v>
      </c>
      <c r="C586" s="126" t="s">
        <v>3340</v>
      </c>
      <c r="D586" s="126">
        <v>1.5</v>
      </c>
      <c r="E586" s="126" t="s">
        <v>1215</v>
      </c>
      <c r="F586" s="182" t="s">
        <v>3343</v>
      </c>
      <c r="G586" s="127" t="s">
        <v>3426</v>
      </c>
      <c r="H586" s="128"/>
      <c r="I586" s="128"/>
      <c r="J586" s="128"/>
      <c r="K586" s="128"/>
    </row>
    <row r="587" spans="1:11" ht="18" customHeight="1">
      <c r="A587" s="124">
        <v>587</v>
      </c>
      <c r="B587" s="125" t="s">
        <v>595</v>
      </c>
      <c r="C587" s="126" t="s">
        <v>3340</v>
      </c>
      <c r="D587" s="126">
        <v>1.5</v>
      </c>
      <c r="E587" s="126" t="s">
        <v>1216</v>
      </c>
      <c r="F587" s="125" t="s">
        <v>1286</v>
      </c>
      <c r="G587" s="127" t="s">
        <v>3426</v>
      </c>
      <c r="H587" s="128"/>
      <c r="I587" s="128"/>
      <c r="J587" s="128"/>
      <c r="K587" s="128"/>
    </row>
    <row r="588" spans="1:11" ht="18" customHeight="1">
      <c r="A588" s="124">
        <v>588</v>
      </c>
      <c r="B588" s="125" t="s">
        <v>596</v>
      </c>
      <c r="C588" s="126" t="s">
        <v>3340</v>
      </c>
      <c r="D588" s="126">
        <v>1.5</v>
      </c>
      <c r="E588" s="126" t="s">
        <v>1216</v>
      </c>
      <c r="F588" s="125" t="s">
        <v>1286</v>
      </c>
      <c r="G588" s="127" t="s">
        <v>3426</v>
      </c>
      <c r="H588" s="128"/>
      <c r="I588" s="128"/>
      <c r="J588" s="128"/>
      <c r="K588" s="128"/>
    </row>
    <row r="589" spans="1:11" ht="18" customHeight="1">
      <c r="A589" s="124">
        <v>589</v>
      </c>
      <c r="B589" s="125" t="s">
        <v>597</v>
      </c>
      <c r="C589" s="126" t="s">
        <v>3340</v>
      </c>
      <c r="D589" s="126">
        <v>1.5</v>
      </c>
      <c r="E589" s="126" t="s">
        <v>1216</v>
      </c>
      <c r="F589" s="125" t="s">
        <v>1286</v>
      </c>
      <c r="G589" s="127" t="s">
        <v>3426</v>
      </c>
      <c r="H589" s="128"/>
      <c r="I589" s="128"/>
      <c r="J589" s="128"/>
      <c r="K589" s="128"/>
    </row>
    <row r="590" spans="1:11" ht="18" customHeight="1">
      <c r="A590" s="124">
        <v>590</v>
      </c>
      <c r="B590" s="125" t="s">
        <v>598</v>
      </c>
      <c r="C590" s="126" t="s">
        <v>3340</v>
      </c>
      <c r="D590" s="126">
        <v>1.5</v>
      </c>
      <c r="E590" s="126" t="s">
        <v>1216</v>
      </c>
      <c r="F590" s="125" t="s">
        <v>1286</v>
      </c>
      <c r="G590" s="127" t="s">
        <v>3426</v>
      </c>
      <c r="H590" s="128"/>
      <c r="I590" s="128"/>
      <c r="J590" s="128"/>
      <c r="K590" s="128"/>
    </row>
    <row r="591" spans="1:11" ht="18" customHeight="1">
      <c r="A591" s="124">
        <v>591</v>
      </c>
      <c r="B591" s="125" t="s">
        <v>599</v>
      </c>
      <c r="C591" s="126" t="s">
        <v>3340</v>
      </c>
      <c r="D591" s="126">
        <v>1.5</v>
      </c>
      <c r="E591" s="126" t="s">
        <v>1216</v>
      </c>
      <c r="F591" s="125" t="s">
        <v>1286</v>
      </c>
      <c r="G591" s="127" t="s">
        <v>3426</v>
      </c>
      <c r="H591" s="128"/>
      <c r="I591" s="128"/>
      <c r="J591" s="128"/>
      <c r="K591" s="128"/>
    </row>
    <row r="592" spans="1:11" ht="18" customHeight="1">
      <c r="A592" s="124">
        <v>592</v>
      </c>
      <c r="B592" s="125" t="s">
        <v>600</v>
      </c>
      <c r="C592" s="126" t="s">
        <v>3340</v>
      </c>
      <c r="D592" s="126">
        <v>1.5</v>
      </c>
      <c r="E592" s="126" t="s">
        <v>1216</v>
      </c>
      <c r="F592" s="125" t="s">
        <v>1286</v>
      </c>
      <c r="G592" s="127" t="s">
        <v>3426</v>
      </c>
      <c r="H592" s="128"/>
      <c r="I592" s="128"/>
      <c r="J592" s="128"/>
      <c r="K592" s="128"/>
    </row>
    <row r="593" spans="1:11" ht="18" customHeight="1">
      <c r="A593" s="124">
        <v>593</v>
      </c>
      <c r="B593" s="125" t="s">
        <v>601</v>
      </c>
      <c r="C593" s="126" t="s">
        <v>3340</v>
      </c>
      <c r="D593" s="126">
        <v>1.5</v>
      </c>
      <c r="E593" s="126" t="s">
        <v>1216</v>
      </c>
      <c r="F593" s="125" t="s">
        <v>1286</v>
      </c>
      <c r="G593" s="127" t="s">
        <v>3426</v>
      </c>
      <c r="H593" s="128"/>
      <c r="I593" s="128"/>
      <c r="J593" s="128"/>
      <c r="K593" s="128"/>
    </row>
    <row r="594" spans="1:11" ht="18" customHeight="1">
      <c r="A594" s="124">
        <v>594</v>
      </c>
      <c r="B594" s="125" t="s">
        <v>602</v>
      </c>
      <c r="C594" s="126" t="s">
        <v>3340</v>
      </c>
      <c r="D594" s="126">
        <v>1.5</v>
      </c>
      <c r="E594" s="126" t="s">
        <v>1216</v>
      </c>
      <c r="F594" s="125" t="s">
        <v>1286</v>
      </c>
      <c r="G594" s="127" t="s">
        <v>3426</v>
      </c>
      <c r="H594" s="128"/>
      <c r="I594" s="128"/>
      <c r="J594" s="128"/>
      <c r="K594" s="128"/>
    </row>
    <row r="595" spans="1:11" ht="18" customHeight="1">
      <c r="A595" s="124">
        <v>595</v>
      </c>
      <c r="B595" s="125" t="s">
        <v>603</v>
      </c>
      <c r="C595" s="126" t="s">
        <v>3340</v>
      </c>
      <c r="D595" s="126">
        <v>1.5</v>
      </c>
      <c r="E595" s="126" t="s">
        <v>1216</v>
      </c>
      <c r="F595" s="125" t="s">
        <v>1286</v>
      </c>
      <c r="G595" s="127" t="s">
        <v>3426</v>
      </c>
      <c r="H595" s="128"/>
      <c r="I595" s="128"/>
      <c r="J595" s="128"/>
      <c r="K595" s="128"/>
    </row>
    <row r="596" spans="1:11" ht="18" customHeight="1">
      <c r="A596" s="124">
        <v>596</v>
      </c>
      <c r="B596" s="125" t="s">
        <v>604</v>
      </c>
      <c r="C596" s="126" t="s">
        <v>3340</v>
      </c>
      <c r="D596" s="126">
        <v>1.5</v>
      </c>
      <c r="E596" s="126" t="s">
        <v>1215</v>
      </c>
      <c r="F596" s="182" t="s">
        <v>3343</v>
      </c>
      <c r="G596" s="127" t="s">
        <v>3426</v>
      </c>
      <c r="H596" s="128"/>
      <c r="I596" s="128"/>
      <c r="J596" s="128"/>
      <c r="K596" s="128"/>
    </row>
    <row r="597" spans="1:11" ht="18" customHeight="1">
      <c r="A597" s="124">
        <v>597</v>
      </c>
      <c r="B597" s="125" t="s">
        <v>605</v>
      </c>
      <c r="C597" s="126" t="s">
        <v>3340</v>
      </c>
      <c r="D597" s="126">
        <v>1.5</v>
      </c>
      <c r="E597" s="126" t="s">
        <v>1215</v>
      </c>
      <c r="F597" s="182" t="s">
        <v>3343</v>
      </c>
      <c r="G597" s="127" t="s">
        <v>3426</v>
      </c>
      <c r="H597" s="128"/>
      <c r="I597" s="128"/>
      <c r="J597" s="128"/>
      <c r="K597" s="128"/>
    </row>
    <row r="598" spans="1:11" ht="18" customHeight="1">
      <c r="A598" s="124">
        <v>598</v>
      </c>
      <c r="B598" s="125" t="s">
        <v>606</v>
      </c>
      <c r="C598" s="126" t="s">
        <v>3340</v>
      </c>
      <c r="D598" s="126">
        <v>1.5</v>
      </c>
      <c r="E598" s="126" t="s">
        <v>1215</v>
      </c>
      <c r="F598" s="182" t="s">
        <v>3343</v>
      </c>
      <c r="G598" s="127" t="s">
        <v>3426</v>
      </c>
      <c r="H598" s="128"/>
      <c r="I598" s="128"/>
      <c r="J598" s="128"/>
      <c r="K598" s="128"/>
    </row>
    <row r="599" spans="1:11" ht="18" customHeight="1">
      <c r="A599" s="124">
        <v>599</v>
      </c>
      <c r="B599" s="125" t="s">
        <v>607</v>
      </c>
      <c r="C599" s="126" t="s">
        <v>3340</v>
      </c>
      <c r="D599" s="126">
        <v>1.5</v>
      </c>
      <c r="E599" s="126" t="s">
        <v>1215</v>
      </c>
      <c r="F599" s="182" t="s">
        <v>3343</v>
      </c>
      <c r="G599" s="127" t="s">
        <v>3426</v>
      </c>
      <c r="H599" s="128"/>
      <c r="I599" s="128"/>
      <c r="J599" s="128"/>
      <c r="K599" s="128"/>
    </row>
    <row r="600" spans="1:11" ht="18" customHeight="1">
      <c r="A600" s="124">
        <v>600</v>
      </c>
      <c r="B600" s="125" t="s">
        <v>608</v>
      </c>
      <c r="C600" s="126" t="s">
        <v>3340</v>
      </c>
      <c r="D600" s="126">
        <v>1.5</v>
      </c>
      <c r="E600" s="126" t="s">
        <v>1215</v>
      </c>
      <c r="F600" s="182" t="s">
        <v>3343</v>
      </c>
      <c r="G600" s="127" t="s">
        <v>3426</v>
      </c>
      <c r="H600" s="128"/>
      <c r="I600" s="128"/>
      <c r="J600" s="128"/>
      <c r="K600" s="128"/>
    </row>
    <row r="601" spans="1:11" ht="18" customHeight="1">
      <c r="A601" s="124">
        <v>601</v>
      </c>
      <c r="B601" s="125" t="s">
        <v>609</v>
      </c>
      <c r="C601" s="126" t="s">
        <v>3340</v>
      </c>
      <c r="D601" s="126">
        <v>1.5</v>
      </c>
      <c r="E601" s="126" t="s">
        <v>1216</v>
      </c>
      <c r="F601" s="125" t="s">
        <v>1286</v>
      </c>
      <c r="G601" s="127" t="s">
        <v>3426</v>
      </c>
      <c r="H601" s="128"/>
      <c r="I601" s="128"/>
      <c r="J601" s="128"/>
      <c r="K601" s="128"/>
    </row>
    <row r="602" spans="1:11" ht="18" customHeight="1">
      <c r="A602" s="124">
        <v>602</v>
      </c>
      <c r="B602" s="125" t="s">
        <v>610</v>
      </c>
      <c r="C602" s="126" t="s">
        <v>3340</v>
      </c>
      <c r="D602" s="126">
        <v>1.5</v>
      </c>
      <c r="E602" s="126" t="s">
        <v>1216</v>
      </c>
      <c r="F602" s="125" t="s">
        <v>1286</v>
      </c>
      <c r="G602" s="127" t="s">
        <v>3426</v>
      </c>
      <c r="H602" s="128"/>
      <c r="I602" s="128"/>
      <c r="J602" s="128"/>
      <c r="K602" s="128"/>
    </row>
    <row r="603" spans="1:11" ht="18" customHeight="1">
      <c r="A603" s="124">
        <v>603</v>
      </c>
      <c r="B603" s="125" t="s">
        <v>611</v>
      </c>
      <c r="C603" s="126" t="s">
        <v>3340</v>
      </c>
      <c r="D603" s="126">
        <v>1.5</v>
      </c>
      <c r="E603" s="126" t="s">
        <v>1216</v>
      </c>
      <c r="F603" s="125" t="s">
        <v>1286</v>
      </c>
      <c r="G603" s="127" t="s">
        <v>3426</v>
      </c>
      <c r="H603" s="128"/>
      <c r="I603" s="128"/>
      <c r="J603" s="128"/>
      <c r="K603" s="128"/>
    </row>
    <row r="604" spans="1:11" ht="18" customHeight="1">
      <c r="A604" s="124">
        <v>604</v>
      </c>
      <c r="B604" s="125" t="s">
        <v>612</v>
      </c>
      <c r="C604" s="126" t="s">
        <v>3340</v>
      </c>
      <c r="D604" s="126">
        <v>1.5</v>
      </c>
      <c r="E604" s="126" t="s">
        <v>1216</v>
      </c>
      <c r="F604" s="125" t="s">
        <v>1286</v>
      </c>
      <c r="G604" s="127" t="s">
        <v>3426</v>
      </c>
      <c r="H604" s="128"/>
      <c r="I604" s="128"/>
      <c r="J604" s="128"/>
      <c r="K604" s="128"/>
    </row>
    <row r="605" spans="1:11" ht="18" customHeight="1">
      <c r="A605" s="124">
        <v>605</v>
      </c>
      <c r="B605" s="125" t="s">
        <v>613</v>
      </c>
      <c r="C605" s="126" t="s">
        <v>3340</v>
      </c>
      <c r="D605" s="126">
        <v>1.5</v>
      </c>
      <c r="E605" s="126" t="s">
        <v>1216</v>
      </c>
      <c r="F605" s="125" t="s">
        <v>1286</v>
      </c>
      <c r="G605" s="127" t="s">
        <v>3426</v>
      </c>
      <c r="H605" s="128"/>
      <c r="I605" s="128"/>
      <c r="J605" s="128"/>
      <c r="K605" s="128"/>
    </row>
    <row r="606" spans="1:11" ht="18" customHeight="1">
      <c r="A606" s="124">
        <v>606</v>
      </c>
      <c r="B606" s="125" t="s">
        <v>614</v>
      </c>
      <c r="C606" s="126" t="s">
        <v>3340</v>
      </c>
      <c r="D606" s="126">
        <v>1.5</v>
      </c>
      <c r="E606" s="126" t="s">
        <v>1216</v>
      </c>
      <c r="F606" s="125" t="s">
        <v>1286</v>
      </c>
      <c r="G606" s="127" t="s">
        <v>3426</v>
      </c>
      <c r="H606" s="128"/>
      <c r="I606" s="128"/>
      <c r="J606" s="128"/>
      <c r="K606" s="128"/>
    </row>
    <row r="607" spans="1:11" ht="18" customHeight="1">
      <c r="A607" s="124">
        <v>607</v>
      </c>
      <c r="B607" s="125" t="s">
        <v>615</v>
      </c>
      <c r="C607" s="126" t="s">
        <v>3340</v>
      </c>
      <c r="D607" s="126">
        <v>1.5</v>
      </c>
      <c r="E607" s="126" t="s">
        <v>1216</v>
      </c>
      <c r="F607" s="125" t="s">
        <v>1286</v>
      </c>
      <c r="G607" s="127" t="s">
        <v>3426</v>
      </c>
      <c r="H607" s="128"/>
      <c r="I607" s="128"/>
      <c r="J607" s="128"/>
      <c r="K607" s="128"/>
    </row>
    <row r="608" spans="1:11" ht="18" customHeight="1">
      <c r="A608" s="124">
        <v>608</v>
      </c>
      <c r="B608" s="125" t="s">
        <v>616</v>
      </c>
      <c r="C608" s="126" t="s">
        <v>3340</v>
      </c>
      <c r="D608" s="126">
        <v>1.5</v>
      </c>
      <c r="E608" s="126" t="s">
        <v>1216</v>
      </c>
      <c r="F608" s="125" t="s">
        <v>1286</v>
      </c>
      <c r="G608" s="127" t="s">
        <v>3426</v>
      </c>
      <c r="H608" s="128"/>
      <c r="I608" s="128"/>
      <c r="J608" s="128"/>
      <c r="K608" s="128"/>
    </row>
    <row r="609" spans="1:11" ht="18" customHeight="1">
      <c r="A609" s="124">
        <v>609</v>
      </c>
      <c r="B609" s="125" t="s">
        <v>617</v>
      </c>
      <c r="C609" s="126" t="s">
        <v>3340</v>
      </c>
      <c r="D609" s="126">
        <v>1.5</v>
      </c>
      <c r="E609" s="126" t="s">
        <v>1216</v>
      </c>
      <c r="F609" s="125" t="s">
        <v>1286</v>
      </c>
      <c r="G609" s="127" t="s">
        <v>3426</v>
      </c>
      <c r="H609" s="128"/>
      <c r="I609" s="128"/>
      <c r="J609" s="128"/>
      <c r="K609" s="128"/>
    </row>
    <row r="610" spans="1:11" ht="18" customHeight="1">
      <c r="A610" s="124">
        <v>610</v>
      </c>
      <c r="B610" s="125" t="s">
        <v>618</v>
      </c>
      <c r="C610" s="126" t="s">
        <v>3340</v>
      </c>
      <c r="D610" s="126">
        <v>1.5</v>
      </c>
      <c r="E610" s="126" t="s">
        <v>1215</v>
      </c>
      <c r="F610" s="182" t="s">
        <v>3343</v>
      </c>
      <c r="G610" s="127" t="s">
        <v>3426</v>
      </c>
      <c r="H610" s="128"/>
      <c r="I610" s="128"/>
      <c r="J610" s="128"/>
      <c r="K610" s="128"/>
    </row>
    <row r="611" spans="1:11" ht="18" customHeight="1">
      <c r="A611" s="124">
        <v>611</v>
      </c>
      <c r="B611" s="125" t="s">
        <v>619</v>
      </c>
      <c r="C611" s="126" t="s">
        <v>3340</v>
      </c>
      <c r="D611" s="126">
        <v>1.5</v>
      </c>
      <c r="E611" s="126" t="s">
        <v>1215</v>
      </c>
      <c r="F611" s="182" t="s">
        <v>3343</v>
      </c>
      <c r="G611" s="127" t="s">
        <v>3426</v>
      </c>
      <c r="H611" s="128"/>
      <c r="I611" s="128"/>
      <c r="J611" s="128"/>
      <c r="K611" s="128"/>
    </row>
    <row r="612" spans="1:11" ht="18" customHeight="1">
      <c r="A612" s="124">
        <v>612</v>
      </c>
      <c r="B612" s="125" t="s">
        <v>620</v>
      </c>
      <c r="C612" s="126" t="s">
        <v>3340</v>
      </c>
      <c r="D612" s="126">
        <v>1.5</v>
      </c>
      <c r="E612" s="126" t="s">
        <v>1215</v>
      </c>
      <c r="F612" s="182" t="s">
        <v>3343</v>
      </c>
      <c r="G612" s="127" t="s">
        <v>3426</v>
      </c>
      <c r="H612" s="128"/>
      <c r="I612" s="128"/>
      <c r="J612" s="128"/>
      <c r="K612" s="128"/>
    </row>
    <row r="613" spans="1:11" ht="18" customHeight="1">
      <c r="A613" s="124">
        <v>613</v>
      </c>
      <c r="B613" s="125" t="s">
        <v>621</v>
      </c>
      <c r="C613" s="126" t="s">
        <v>3340</v>
      </c>
      <c r="D613" s="126">
        <v>2</v>
      </c>
      <c r="E613" s="126" t="s">
        <v>1215</v>
      </c>
      <c r="F613" s="182" t="s">
        <v>3343</v>
      </c>
      <c r="G613" s="127" t="s">
        <v>3426</v>
      </c>
      <c r="H613" s="128"/>
      <c r="I613" s="128"/>
      <c r="J613" s="128"/>
      <c r="K613" s="128"/>
    </row>
    <row r="614" spans="1:11" ht="18" customHeight="1">
      <c r="A614" s="124">
        <v>614</v>
      </c>
      <c r="B614" s="125" t="s">
        <v>622</v>
      </c>
      <c r="C614" s="126" t="s">
        <v>3340</v>
      </c>
      <c r="D614" s="126">
        <v>2</v>
      </c>
      <c r="E614" s="126" t="s">
        <v>1215</v>
      </c>
      <c r="F614" s="182" t="s">
        <v>3343</v>
      </c>
      <c r="G614" s="127" t="s">
        <v>3426</v>
      </c>
      <c r="H614" s="128"/>
      <c r="I614" s="128"/>
      <c r="J614" s="128"/>
      <c r="K614" s="128"/>
    </row>
    <row r="615" spans="1:11" ht="18" customHeight="1">
      <c r="A615" s="124">
        <v>615</v>
      </c>
      <c r="B615" s="125" t="s">
        <v>623</v>
      </c>
      <c r="C615" s="126" t="s">
        <v>3340</v>
      </c>
      <c r="D615" s="126">
        <v>1</v>
      </c>
      <c r="E615" s="126" t="s">
        <v>1215</v>
      </c>
      <c r="F615" s="182" t="s">
        <v>3343</v>
      </c>
      <c r="G615" s="127" t="s">
        <v>3426</v>
      </c>
      <c r="H615" s="128"/>
      <c r="I615" s="128"/>
      <c r="J615" s="128"/>
      <c r="K615" s="128"/>
    </row>
    <row r="616" spans="1:11" ht="18" customHeight="1">
      <c r="A616" s="124">
        <v>616</v>
      </c>
      <c r="B616" s="125" t="s">
        <v>624</v>
      </c>
      <c r="C616" s="126" t="s">
        <v>3340</v>
      </c>
      <c r="D616" s="126">
        <v>1</v>
      </c>
      <c r="E616" s="126" t="s">
        <v>1215</v>
      </c>
      <c r="F616" s="182" t="s">
        <v>3343</v>
      </c>
      <c r="G616" s="127" t="s">
        <v>3426</v>
      </c>
      <c r="H616" s="128"/>
      <c r="I616" s="128"/>
      <c r="J616" s="128"/>
      <c r="K616" s="128"/>
    </row>
    <row r="617" spans="1:11" ht="18" customHeight="1">
      <c r="A617" s="124">
        <v>617</v>
      </c>
      <c r="B617" s="125" t="s">
        <v>625</v>
      </c>
      <c r="C617" s="126" t="s">
        <v>3340</v>
      </c>
      <c r="D617" s="126">
        <v>1</v>
      </c>
      <c r="E617" s="126" t="s">
        <v>1215</v>
      </c>
      <c r="F617" s="182" t="s">
        <v>3343</v>
      </c>
      <c r="G617" s="127" t="s">
        <v>3426</v>
      </c>
      <c r="H617" s="128"/>
      <c r="I617" s="128"/>
      <c r="J617" s="128"/>
      <c r="K617" s="128"/>
    </row>
    <row r="618" spans="1:11" ht="18" customHeight="1">
      <c r="A618" s="124">
        <v>618</v>
      </c>
      <c r="B618" s="125" t="s">
        <v>626</v>
      </c>
      <c r="C618" s="126" t="s">
        <v>3340</v>
      </c>
      <c r="D618" s="126">
        <v>1</v>
      </c>
      <c r="E618" s="126" t="s">
        <v>1215</v>
      </c>
      <c r="F618" s="182" t="s">
        <v>3343</v>
      </c>
      <c r="G618" s="127" t="s">
        <v>3426</v>
      </c>
      <c r="H618" s="128"/>
      <c r="I618" s="128"/>
      <c r="J618" s="128"/>
      <c r="K618" s="128"/>
    </row>
    <row r="619" spans="1:11" ht="18" customHeight="1">
      <c r="A619" s="124">
        <v>619</v>
      </c>
      <c r="B619" s="125" t="s">
        <v>627</v>
      </c>
      <c r="C619" s="126" t="s">
        <v>3340</v>
      </c>
      <c r="D619" s="126">
        <v>2</v>
      </c>
      <c r="E619" s="126" t="s">
        <v>1215</v>
      </c>
      <c r="F619" s="182" t="s">
        <v>3343</v>
      </c>
      <c r="G619" s="127" t="s">
        <v>3426</v>
      </c>
      <c r="H619" s="128"/>
      <c r="I619" s="128"/>
      <c r="J619" s="128"/>
      <c r="K619" s="128"/>
    </row>
    <row r="620" spans="1:11" ht="18" customHeight="1">
      <c r="A620" s="124">
        <v>620</v>
      </c>
      <c r="B620" s="125" t="s">
        <v>628</v>
      </c>
      <c r="C620" s="126" t="s">
        <v>3341</v>
      </c>
      <c r="D620" s="126">
        <v>1</v>
      </c>
      <c r="E620" s="126" t="s">
        <v>1215</v>
      </c>
      <c r="F620" s="182" t="s">
        <v>3343</v>
      </c>
      <c r="G620" s="127" t="s">
        <v>3426</v>
      </c>
      <c r="H620" s="128"/>
      <c r="I620" s="128"/>
      <c r="J620" s="128"/>
      <c r="K620" s="128"/>
    </row>
    <row r="621" spans="1:11" ht="18" customHeight="1">
      <c r="A621" s="124">
        <v>621</v>
      </c>
      <c r="B621" s="125" t="s">
        <v>629</v>
      </c>
      <c r="C621" s="126" t="s">
        <v>3342</v>
      </c>
      <c r="D621" s="126">
        <v>1</v>
      </c>
      <c r="E621" s="126" t="s">
        <v>1215</v>
      </c>
      <c r="F621" s="182" t="s">
        <v>3343</v>
      </c>
      <c r="G621" s="127" t="s">
        <v>3426</v>
      </c>
      <c r="H621" s="128"/>
      <c r="I621" s="128"/>
      <c r="J621" s="128"/>
      <c r="K621" s="128"/>
    </row>
    <row r="622" spans="1:11" ht="18" customHeight="1">
      <c r="A622" s="124">
        <v>622</v>
      </c>
      <c r="B622" s="125" t="s">
        <v>630</v>
      </c>
      <c r="C622" s="126" t="s">
        <v>3340</v>
      </c>
      <c r="D622" s="126">
        <v>2</v>
      </c>
      <c r="E622" s="126" t="s">
        <v>1215</v>
      </c>
      <c r="F622" s="182" t="s">
        <v>3343</v>
      </c>
      <c r="G622" s="127" t="s">
        <v>3426</v>
      </c>
      <c r="H622" s="128"/>
      <c r="I622" s="128"/>
      <c r="J622" s="128"/>
      <c r="K622" s="128"/>
    </row>
    <row r="623" spans="1:11" ht="18" customHeight="1">
      <c r="A623" s="124">
        <v>623</v>
      </c>
      <c r="B623" s="125" t="s">
        <v>631</v>
      </c>
      <c r="C623" s="126" t="s">
        <v>3340</v>
      </c>
      <c r="D623" s="126">
        <v>2</v>
      </c>
      <c r="E623" s="126" t="s">
        <v>1216</v>
      </c>
      <c r="F623" s="125" t="s">
        <v>1286</v>
      </c>
      <c r="G623" s="127" t="s">
        <v>3426</v>
      </c>
      <c r="H623" s="128"/>
      <c r="I623" s="128"/>
      <c r="J623" s="128"/>
      <c r="K623" s="128"/>
    </row>
    <row r="624" spans="1:11" ht="18" customHeight="1">
      <c r="A624" s="124">
        <v>624</v>
      </c>
      <c r="B624" s="125" t="s">
        <v>632</v>
      </c>
      <c r="C624" s="126" t="s">
        <v>3340</v>
      </c>
      <c r="D624" s="126">
        <v>3</v>
      </c>
      <c r="E624" s="126" t="s">
        <v>1215</v>
      </c>
      <c r="F624" s="182" t="s">
        <v>3343</v>
      </c>
      <c r="G624" s="127" t="s">
        <v>3426</v>
      </c>
      <c r="H624" s="128"/>
      <c r="I624" s="128"/>
      <c r="J624" s="128"/>
      <c r="K624" s="128"/>
    </row>
    <row r="625" spans="1:11" ht="18" customHeight="1">
      <c r="A625" s="124">
        <v>625</v>
      </c>
      <c r="B625" s="125" t="s">
        <v>633</v>
      </c>
      <c r="C625" s="126" t="s">
        <v>3340</v>
      </c>
      <c r="D625" s="126">
        <v>2</v>
      </c>
      <c r="E625" s="126" t="s">
        <v>1215</v>
      </c>
      <c r="F625" s="182" t="s">
        <v>3343</v>
      </c>
      <c r="G625" s="127" t="s">
        <v>3426</v>
      </c>
      <c r="H625" s="128"/>
      <c r="I625" s="128"/>
      <c r="J625" s="128"/>
      <c r="K625" s="128"/>
    </row>
    <row r="626" spans="1:11" ht="18" customHeight="1">
      <c r="A626" s="124">
        <v>626</v>
      </c>
      <c r="B626" s="125" t="s">
        <v>826</v>
      </c>
      <c r="C626" s="126" t="s">
        <v>3340</v>
      </c>
      <c r="D626" s="126">
        <v>2</v>
      </c>
      <c r="E626" s="126" t="s">
        <v>1216</v>
      </c>
      <c r="F626" s="125" t="s">
        <v>1286</v>
      </c>
      <c r="G626" s="127" t="s">
        <v>3426</v>
      </c>
      <c r="H626" s="128"/>
      <c r="I626" s="128"/>
      <c r="J626" s="128"/>
      <c r="K626" s="128"/>
    </row>
    <row r="627" spans="1:11" ht="18" customHeight="1">
      <c r="A627" s="124">
        <v>627</v>
      </c>
      <c r="B627" s="125" t="s">
        <v>634</v>
      </c>
      <c r="C627" s="126" t="s">
        <v>3340</v>
      </c>
      <c r="D627" s="126">
        <v>2</v>
      </c>
      <c r="E627" s="126" t="s">
        <v>1215</v>
      </c>
      <c r="F627" s="182" t="s">
        <v>3343</v>
      </c>
      <c r="G627" s="127" t="s">
        <v>3426</v>
      </c>
      <c r="H627" s="128"/>
      <c r="I627" s="128"/>
      <c r="J627" s="128"/>
      <c r="K627" s="128"/>
    </row>
    <row r="628" spans="1:11" ht="18" customHeight="1">
      <c r="A628" s="124">
        <v>628</v>
      </c>
      <c r="B628" s="125" t="s">
        <v>635</v>
      </c>
      <c r="C628" s="126" t="s">
        <v>3340</v>
      </c>
      <c r="D628" s="126">
        <v>2</v>
      </c>
      <c r="E628" s="126" t="s">
        <v>1215</v>
      </c>
      <c r="F628" s="182" t="s">
        <v>3343</v>
      </c>
      <c r="G628" s="127" t="s">
        <v>3426</v>
      </c>
      <c r="H628" s="128"/>
      <c r="I628" s="128"/>
      <c r="J628" s="128"/>
      <c r="K628" s="128"/>
    </row>
    <row r="629" spans="1:11" ht="18" customHeight="1">
      <c r="A629" s="124">
        <v>629</v>
      </c>
      <c r="B629" s="125" t="s">
        <v>636</v>
      </c>
      <c r="C629" s="126" t="s">
        <v>3340</v>
      </c>
      <c r="D629" s="126">
        <v>2</v>
      </c>
      <c r="E629" s="126" t="s">
        <v>1215</v>
      </c>
      <c r="F629" s="182" t="s">
        <v>3343</v>
      </c>
      <c r="G629" s="127" t="s">
        <v>3426</v>
      </c>
      <c r="H629" s="128"/>
      <c r="I629" s="128"/>
      <c r="J629" s="128"/>
      <c r="K629" s="128"/>
    </row>
    <row r="630" spans="1:11" ht="18" customHeight="1">
      <c r="A630" s="124">
        <v>630</v>
      </c>
      <c r="B630" s="125" t="s">
        <v>637</v>
      </c>
      <c r="C630" s="126" t="s">
        <v>3340</v>
      </c>
      <c r="D630" s="126">
        <v>1</v>
      </c>
      <c r="E630" s="126" t="s">
        <v>1215</v>
      </c>
      <c r="F630" s="182" t="s">
        <v>3343</v>
      </c>
      <c r="G630" s="127" t="s">
        <v>3426</v>
      </c>
      <c r="H630" s="128"/>
      <c r="I630" s="128"/>
      <c r="J630" s="128"/>
      <c r="K630" s="128"/>
    </row>
    <row r="631" spans="1:11" ht="18" customHeight="1">
      <c r="A631" s="124">
        <v>631</v>
      </c>
      <c r="B631" s="125" t="s">
        <v>638</v>
      </c>
      <c r="C631" s="126" t="s">
        <v>3352</v>
      </c>
      <c r="D631" s="126">
        <v>2</v>
      </c>
      <c r="E631" s="126" t="s">
        <v>1216</v>
      </c>
      <c r="F631" s="125" t="s">
        <v>1286</v>
      </c>
      <c r="G631" s="127" t="s">
        <v>3426</v>
      </c>
      <c r="H631" s="128"/>
      <c r="I631" s="128"/>
      <c r="J631" s="128"/>
      <c r="K631" s="128"/>
    </row>
    <row r="632" spans="1:11" ht="18" customHeight="1">
      <c r="A632" s="124">
        <v>632</v>
      </c>
      <c r="B632" s="125" t="s">
        <v>639</v>
      </c>
      <c r="C632" s="126" t="s">
        <v>3353</v>
      </c>
      <c r="D632" s="126">
        <v>2</v>
      </c>
      <c r="E632" s="126" t="s">
        <v>1216</v>
      </c>
      <c r="F632" s="125" t="s">
        <v>1286</v>
      </c>
      <c r="G632" s="127" t="s">
        <v>3426</v>
      </c>
      <c r="H632" s="128"/>
      <c r="I632" s="128"/>
      <c r="J632" s="128"/>
      <c r="K632" s="128"/>
    </row>
    <row r="633" spans="1:11" ht="18" customHeight="1">
      <c r="A633" s="124">
        <v>633</v>
      </c>
      <c r="B633" s="125" t="s">
        <v>640</v>
      </c>
      <c r="C633" s="126" t="s">
        <v>3354</v>
      </c>
      <c r="D633" s="126">
        <v>2</v>
      </c>
      <c r="E633" s="126" t="s">
        <v>1216</v>
      </c>
      <c r="F633" s="125" t="s">
        <v>1286</v>
      </c>
      <c r="G633" s="127" t="s">
        <v>3426</v>
      </c>
      <c r="H633" s="128"/>
      <c r="I633" s="128"/>
      <c r="J633" s="128"/>
      <c r="K633" s="128"/>
    </row>
    <row r="634" spans="1:11" ht="18" customHeight="1">
      <c r="A634" s="124">
        <v>634</v>
      </c>
      <c r="B634" s="125" t="s">
        <v>641</v>
      </c>
      <c r="C634" s="126" t="s">
        <v>3355</v>
      </c>
      <c r="D634" s="126">
        <v>2</v>
      </c>
      <c r="E634" s="126" t="s">
        <v>1216</v>
      </c>
      <c r="F634" s="125" t="s">
        <v>1286</v>
      </c>
      <c r="G634" s="127" t="s">
        <v>3426</v>
      </c>
      <c r="H634" s="128"/>
      <c r="I634" s="128"/>
      <c r="J634" s="128"/>
      <c r="K634" s="128"/>
    </row>
    <row r="635" spans="1:11" ht="18" customHeight="1">
      <c r="A635" s="124">
        <v>635</v>
      </c>
      <c r="B635" s="125" t="s">
        <v>642</v>
      </c>
      <c r="C635" s="126" t="s">
        <v>3356</v>
      </c>
      <c r="D635" s="126">
        <v>2</v>
      </c>
      <c r="E635" s="126" t="s">
        <v>1216</v>
      </c>
      <c r="F635" s="125" t="s">
        <v>1286</v>
      </c>
      <c r="G635" s="127" t="s">
        <v>3426</v>
      </c>
      <c r="H635" s="128"/>
      <c r="I635" s="128"/>
      <c r="J635" s="128"/>
      <c r="K635" s="128"/>
    </row>
    <row r="636" spans="1:11" ht="18" customHeight="1">
      <c r="A636" s="124">
        <v>636</v>
      </c>
      <c r="B636" s="125" t="s">
        <v>643</v>
      </c>
      <c r="C636" s="126" t="s">
        <v>3357</v>
      </c>
      <c r="D636" s="126">
        <v>2</v>
      </c>
      <c r="E636" s="126" t="s">
        <v>1216</v>
      </c>
      <c r="F636" s="125" t="s">
        <v>1286</v>
      </c>
      <c r="G636" s="127" t="s">
        <v>3426</v>
      </c>
      <c r="H636" s="128"/>
      <c r="I636" s="128"/>
      <c r="J636" s="128"/>
      <c r="K636" s="128"/>
    </row>
    <row r="637" spans="1:11" ht="18" customHeight="1">
      <c r="A637" s="124">
        <v>637</v>
      </c>
      <c r="B637" s="125" t="s">
        <v>644</v>
      </c>
      <c r="C637" s="126" t="s">
        <v>3340</v>
      </c>
      <c r="D637" s="126">
        <v>1</v>
      </c>
      <c r="E637" s="126" t="s">
        <v>1216</v>
      </c>
      <c r="F637" s="125" t="s">
        <v>1286</v>
      </c>
      <c r="G637" s="127" t="s">
        <v>3426</v>
      </c>
      <c r="H637" s="128"/>
      <c r="I637" s="128"/>
      <c r="J637" s="128"/>
      <c r="K637" s="128"/>
    </row>
    <row r="638" spans="1:11" ht="18" customHeight="1">
      <c r="A638" s="124">
        <v>638</v>
      </c>
      <c r="B638" s="125" t="s">
        <v>645</v>
      </c>
      <c r="C638" s="126" t="s">
        <v>3340</v>
      </c>
      <c r="D638" s="126">
        <v>1</v>
      </c>
      <c r="E638" s="126" t="s">
        <v>1216</v>
      </c>
      <c r="F638" s="125" t="s">
        <v>1286</v>
      </c>
      <c r="G638" s="127" t="s">
        <v>3426</v>
      </c>
      <c r="H638" s="128"/>
      <c r="I638" s="128"/>
      <c r="J638" s="128"/>
      <c r="K638" s="128"/>
    </row>
    <row r="639" spans="1:11" ht="18" customHeight="1">
      <c r="A639" s="124">
        <v>639</v>
      </c>
      <c r="B639" s="125" t="s">
        <v>646</v>
      </c>
      <c r="C639" s="126" t="s">
        <v>3340</v>
      </c>
      <c r="D639" s="126">
        <v>1</v>
      </c>
      <c r="E639" s="126" t="s">
        <v>1216</v>
      </c>
      <c r="F639" s="125" t="s">
        <v>1286</v>
      </c>
      <c r="G639" s="127" t="s">
        <v>3426</v>
      </c>
      <c r="H639" s="128"/>
      <c r="I639" s="128"/>
      <c r="J639" s="128"/>
      <c r="K639" s="128"/>
    </row>
    <row r="640" spans="1:11" ht="18" customHeight="1">
      <c r="A640" s="124">
        <v>640</v>
      </c>
      <c r="B640" s="125" t="s">
        <v>647</v>
      </c>
      <c r="C640" s="126" t="s">
        <v>3341</v>
      </c>
      <c r="D640" s="126">
        <v>2</v>
      </c>
      <c r="E640" s="126" t="s">
        <v>1216</v>
      </c>
      <c r="F640" s="125" t="s">
        <v>1286</v>
      </c>
      <c r="G640" s="127" t="s">
        <v>3426</v>
      </c>
      <c r="H640" s="128"/>
      <c r="I640" s="128"/>
      <c r="J640" s="128"/>
      <c r="K640" s="128"/>
    </row>
    <row r="641" spans="1:11" ht="18" customHeight="1">
      <c r="A641" s="124">
        <v>641</v>
      </c>
      <c r="B641" s="125" t="s">
        <v>648</v>
      </c>
      <c r="C641" s="126" t="s">
        <v>3342</v>
      </c>
      <c r="D641" s="126">
        <v>2</v>
      </c>
      <c r="E641" s="126" t="s">
        <v>1216</v>
      </c>
      <c r="F641" s="125" t="s">
        <v>1286</v>
      </c>
      <c r="G641" s="127" t="s">
        <v>3426</v>
      </c>
      <c r="H641" s="128"/>
      <c r="I641" s="128"/>
      <c r="J641" s="128"/>
      <c r="K641" s="128"/>
    </row>
    <row r="642" spans="1:11" ht="18" customHeight="1">
      <c r="A642" s="124">
        <v>642</v>
      </c>
      <c r="B642" s="125" t="s">
        <v>649</v>
      </c>
      <c r="C642" s="126" t="s">
        <v>3340</v>
      </c>
      <c r="D642" s="126">
        <v>2</v>
      </c>
      <c r="E642" s="126" t="s">
        <v>1215</v>
      </c>
      <c r="F642" s="182" t="s">
        <v>3343</v>
      </c>
      <c r="G642" s="127" t="s">
        <v>3426</v>
      </c>
      <c r="H642" s="128"/>
      <c r="I642" s="128"/>
      <c r="J642" s="128"/>
      <c r="K642" s="128"/>
    </row>
    <row r="643" spans="1:11" ht="18" customHeight="1">
      <c r="A643" s="124">
        <v>643</v>
      </c>
      <c r="B643" s="125" t="s">
        <v>650</v>
      </c>
      <c r="C643" s="126" t="s">
        <v>3340</v>
      </c>
      <c r="D643" s="126">
        <v>1</v>
      </c>
      <c r="E643" s="126" t="s">
        <v>1215</v>
      </c>
      <c r="F643" s="182" t="s">
        <v>3343</v>
      </c>
      <c r="G643" s="127" t="s">
        <v>3426</v>
      </c>
      <c r="H643" s="128"/>
      <c r="I643" s="128"/>
      <c r="J643" s="128"/>
      <c r="K643" s="128"/>
    </row>
    <row r="644" spans="1:11" ht="18" customHeight="1">
      <c r="A644" s="124">
        <v>644</v>
      </c>
      <c r="B644" s="125" t="s">
        <v>651</v>
      </c>
      <c r="C644" s="126" t="s">
        <v>3340</v>
      </c>
      <c r="D644" s="126">
        <v>2</v>
      </c>
      <c r="E644" s="126" t="s">
        <v>1215</v>
      </c>
      <c r="F644" s="182" t="s">
        <v>3343</v>
      </c>
      <c r="G644" s="127" t="s">
        <v>3426</v>
      </c>
      <c r="H644" s="128"/>
      <c r="I644" s="128"/>
      <c r="J644" s="128"/>
      <c r="K644" s="128"/>
    </row>
    <row r="645" spans="1:11" ht="18" customHeight="1">
      <c r="A645" s="124">
        <v>645</v>
      </c>
      <c r="B645" s="125" t="s">
        <v>652</v>
      </c>
      <c r="C645" s="126" t="s">
        <v>3340</v>
      </c>
      <c r="D645" s="126">
        <v>1</v>
      </c>
      <c r="E645" s="126" t="s">
        <v>1216</v>
      </c>
      <c r="F645" s="125" t="s">
        <v>1286</v>
      </c>
      <c r="G645" s="127" t="s">
        <v>3426</v>
      </c>
      <c r="H645" s="128"/>
      <c r="I645" s="128"/>
      <c r="J645" s="128"/>
      <c r="K645" s="128"/>
    </row>
    <row r="646" spans="1:11" ht="18" customHeight="1">
      <c r="A646" s="124">
        <v>646</v>
      </c>
      <c r="B646" s="125" t="s">
        <v>3413</v>
      </c>
      <c r="C646" s="126" t="s">
        <v>3340</v>
      </c>
      <c r="D646" s="126">
        <v>1.5</v>
      </c>
      <c r="E646" s="126" t="s">
        <v>1216</v>
      </c>
      <c r="F646" s="125" t="s">
        <v>1286</v>
      </c>
      <c r="G646" s="127" t="s">
        <v>3426</v>
      </c>
      <c r="H646" s="128"/>
      <c r="I646" s="128"/>
      <c r="J646" s="128"/>
      <c r="K646" s="128"/>
    </row>
    <row r="647" spans="1:11" ht="18" customHeight="1">
      <c r="A647" s="130" t="s">
        <v>1284</v>
      </c>
      <c r="B647" s="131"/>
      <c r="C647" s="131"/>
      <c r="D647" s="131"/>
      <c r="E647" s="131"/>
      <c r="F647" s="131"/>
      <c r="G647" s="132"/>
      <c r="H647" s="128"/>
      <c r="I647" s="128"/>
      <c r="J647" s="128"/>
      <c r="K647" s="128"/>
    </row>
    <row r="648" spans="1:11" ht="18" customHeight="1">
      <c r="A648"/>
      <c r="B648"/>
      <c r="C648"/>
      <c r="D648"/>
      <c r="E648"/>
      <c r="F648"/>
      <c r="G648"/>
      <c r="H648" s="128"/>
      <c r="I648" s="128"/>
      <c r="J648" s="128"/>
      <c r="K648" s="128"/>
    </row>
    <row r="649" spans="1:11" ht="18" customHeight="1">
      <c r="A649"/>
      <c r="B649"/>
      <c r="C649"/>
      <c r="D649"/>
      <c r="E649"/>
      <c r="F649"/>
      <c r="G649"/>
      <c r="H649" s="128"/>
      <c r="I649" s="128"/>
      <c r="J649" s="128"/>
      <c r="K649" s="128"/>
    </row>
    <row r="650" spans="1:11" ht="18" customHeight="1">
      <c r="A650"/>
      <c r="B650"/>
      <c r="C650"/>
      <c r="D650"/>
      <c r="E650"/>
      <c r="F650"/>
      <c r="G650"/>
    </row>
  </sheetData>
  <mergeCells count="1">
    <mergeCell ref="A1:F1"/>
  </mergeCells>
  <phoneticPr fontId="4" type="noConversion"/>
  <printOptions gridLines="1"/>
  <pageMargins left="0.9055118110236221" right="0.51181102362204722" top="0.55118110236220474" bottom="0.55118110236220474" header="0.31496062992125984" footer="0.31496062992125984"/>
  <pageSetup paperSize="9" orientation="portrait" r:id="rId2"/>
  <headerFooter>
    <oddFooter>第 &amp;P 頁，共 &amp;N 頁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5E4C3-C0AC-40F1-8BA7-C2CCE9C02161}">
  <sheetPr codeName="工作表8"/>
  <dimension ref="A1:F840"/>
  <sheetViews>
    <sheetView topLeftCell="A811" workbookViewId="0">
      <selection activeCell="D843" sqref="D843"/>
    </sheetView>
  </sheetViews>
  <sheetFormatPr defaultRowHeight="13"/>
  <cols>
    <col min="1" max="1" width="9.69921875" customWidth="1"/>
    <col min="4" max="4" width="77.796875" bestFit="1" customWidth="1"/>
  </cols>
  <sheetData>
    <row r="1" spans="1:6">
      <c r="A1" t="s">
        <v>1261</v>
      </c>
      <c r="B1" s="136" t="s">
        <v>1296</v>
      </c>
      <c r="C1" s="136" t="s">
        <v>1297</v>
      </c>
      <c r="D1" s="138" t="s">
        <v>1299</v>
      </c>
      <c r="E1" s="139" t="s">
        <v>1303</v>
      </c>
      <c r="F1" s="136" t="s">
        <v>1308</v>
      </c>
    </row>
    <row r="2" spans="1:6">
      <c r="A2" s="137">
        <v>1</v>
      </c>
      <c r="B2" s="137">
        <f>COUNTIF($A$2:A2, A2)</f>
        <v>1</v>
      </c>
      <c r="C2" s="137" t="s">
        <v>1298</v>
      </c>
      <c r="D2" s="139" t="s">
        <v>1300</v>
      </c>
      <c r="E2" s="139" t="s">
        <v>1304</v>
      </c>
      <c r="F2" t="str">
        <f>_xlfn.TEXTJOIN("_",TRUE,A2,B2)</f>
        <v>1_1</v>
      </c>
    </row>
    <row r="3" spans="1:6">
      <c r="A3" s="137">
        <v>2</v>
      </c>
      <c r="B3" s="137">
        <f>COUNTIF($A$2:A3, A3)</f>
        <v>1</v>
      </c>
      <c r="C3" s="137" t="s">
        <v>1298</v>
      </c>
      <c r="D3" s="139" t="s">
        <v>1300</v>
      </c>
      <c r="E3" s="139" t="s">
        <v>1304</v>
      </c>
      <c r="F3" t="str">
        <f t="shared" ref="F3:F66" si="0">_xlfn.TEXTJOIN("_",TRUE,A3,B3)</f>
        <v>2_1</v>
      </c>
    </row>
    <row r="4" spans="1:6">
      <c r="A4" s="137">
        <v>3</v>
      </c>
      <c r="B4" s="137">
        <f>COUNTIF($A$2:A4, A4)</f>
        <v>1</v>
      </c>
      <c r="C4" s="137" t="s">
        <v>1298</v>
      </c>
      <c r="D4" s="139" t="s">
        <v>1300</v>
      </c>
      <c r="E4" s="139" t="s">
        <v>1304</v>
      </c>
      <c r="F4" t="str">
        <f t="shared" si="0"/>
        <v>3_1</v>
      </c>
    </row>
    <row r="5" spans="1:6">
      <c r="A5" s="137">
        <v>4</v>
      </c>
      <c r="B5" s="137">
        <f>COUNTIF($A$2:A5, A5)</f>
        <v>1</v>
      </c>
      <c r="C5" s="137" t="s">
        <v>1298</v>
      </c>
      <c r="D5" s="139" t="s">
        <v>1300</v>
      </c>
      <c r="E5" s="139" t="s">
        <v>1304</v>
      </c>
      <c r="F5" t="str">
        <f t="shared" si="0"/>
        <v>4_1</v>
      </c>
    </row>
    <row r="6" spans="1:6">
      <c r="A6" s="137">
        <v>5</v>
      </c>
      <c r="B6" s="137">
        <f>COUNTIF($A$2:A6, A6)</f>
        <v>1</v>
      </c>
      <c r="C6" s="137" t="s">
        <v>1298</v>
      </c>
      <c r="D6" s="139" t="s">
        <v>1300</v>
      </c>
      <c r="E6" s="139" t="s">
        <v>1304</v>
      </c>
      <c r="F6" t="str">
        <f t="shared" si="0"/>
        <v>5_1</v>
      </c>
    </row>
    <row r="7" spans="1:6">
      <c r="A7" s="137">
        <v>6</v>
      </c>
      <c r="B7" s="137">
        <f>COUNTIF($A$2:A7, A7)</f>
        <v>1</v>
      </c>
      <c r="C7" s="137" t="s">
        <v>1298</v>
      </c>
      <c r="D7" s="139" t="s">
        <v>1300</v>
      </c>
      <c r="E7" s="139" t="s">
        <v>1304</v>
      </c>
      <c r="F7" t="str">
        <f t="shared" si="0"/>
        <v>6_1</v>
      </c>
    </row>
    <row r="8" spans="1:6">
      <c r="A8" s="137">
        <v>7</v>
      </c>
      <c r="B8" s="137">
        <f>COUNTIF($A$2:A8, A8)</f>
        <v>1</v>
      </c>
      <c r="C8" s="137" t="s">
        <v>1298</v>
      </c>
      <c r="D8" s="139" t="s">
        <v>1300</v>
      </c>
      <c r="E8" s="139" t="s">
        <v>1304</v>
      </c>
      <c r="F8" t="str">
        <f t="shared" si="0"/>
        <v>7_1</v>
      </c>
    </row>
    <row r="9" spans="1:6">
      <c r="A9" s="137">
        <v>8</v>
      </c>
      <c r="B9" s="137">
        <f>COUNTIF($A$2:A9, A9)</f>
        <v>1</v>
      </c>
      <c r="C9" s="137" t="s">
        <v>1298</v>
      </c>
      <c r="D9" s="139" t="s">
        <v>1300</v>
      </c>
      <c r="E9" s="139" t="s">
        <v>1304</v>
      </c>
      <c r="F9" t="str">
        <f t="shared" si="0"/>
        <v>8_1</v>
      </c>
    </row>
    <row r="10" spans="1:6">
      <c r="A10" s="137">
        <v>9</v>
      </c>
      <c r="B10" s="137">
        <f>COUNTIF($A$2:A10, A10)</f>
        <v>1</v>
      </c>
      <c r="C10" s="137" t="s">
        <v>1298</v>
      </c>
      <c r="D10" s="139" t="s">
        <v>1300</v>
      </c>
      <c r="E10" s="139" t="s">
        <v>1304</v>
      </c>
      <c r="F10" t="str">
        <f t="shared" si="0"/>
        <v>9_1</v>
      </c>
    </row>
    <row r="11" spans="1:6">
      <c r="A11" s="137">
        <v>10</v>
      </c>
      <c r="B11" s="137">
        <f>COUNTIF($A$2:A11, A11)</f>
        <v>1</v>
      </c>
      <c r="C11" s="137" t="s">
        <v>1298</v>
      </c>
      <c r="D11" s="139" t="s">
        <v>1300</v>
      </c>
      <c r="E11" s="139" t="s">
        <v>1304</v>
      </c>
      <c r="F11" t="str">
        <f t="shared" si="0"/>
        <v>10_1</v>
      </c>
    </row>
    <row r="12" spans="1:6">
      <c r="A12" s="137">
        <v>11</v>
      </c>
      <c r="B12" s="137">
        <f>COUNTIF($A$2:A12, A12)</f>
        <v>1</v>
      </c>
      <c r="C12" s="137" t="s">
        <v>1298</v>
      </c>
      <c r="D12" s="139" t="s">
        <v>1300</v>
      </c>
      <c r="E12" s="139" t="s">
        <v>1304</v>
      </c>
      <c r="F12" t="str">
        <f t="shared" si="0"/>
        <v>11_1</v>
      </c>
    </row>
    <row r="13" spans="1:6">
      <c r="A13" s="137">
        <v>12</v>
      </c>
      <c r="B13" s="137">
        <f>COUNTIF($A$2:A13, A13)</f>
        <v>1</v>
      </c>
      <c r="C13" s="137" t="s">
        <v>1298</v>
      </c>
      <c r="D13" s="139" t="s">
        <v>1300</v>
      </c>
      <c r="E13" s="139" t="s">
        <v>1304</v>
      </c>
      <c r="F13" t="str">
        <f t="shared" si="0"/>
        <v>12_1</v>
      </c>
    </row>
    <row r="14" spans="1:6">
      <c r="A14" s="137">
        <v>13</v>
      </c>
      <c r="B14" s="137">
        <f>COUNTIF($A$2:A14, A14)</f>
        <v>1</v>
      </c>
      <c r="C14" s="137" t="s">
        <v>1298</v>
      </c>
      <c r="D14" s="139" t="s">
        <v>1300</v>
      </c>
      <c r="E14" s="139" t="s">
        <v>1304</v>
      </c>
      <c r="F14" t="str">
        <f t="shared" si="0"/>
        <v>13_1</v>
      </c>
    </row>
    <row r="15" spans="1:6">
      <c r="A15" s="137">
        <v>14</v>
      </c>
      <c r="B15" s="137">
        <f>COUNTIF($A$2:A15, A15)</f>
        <v>1</v>
      </c>
      <c r="C15" s="137" t="s">
        <v>1298</v>
      </c>
      <c r="D15" s="139" t="s">
        <v>1300</v>
      </c>
      <c r="E15" s="139" t="s">
        <v>1304</v>
      </c>
      <c r="F15" t="str">
        <f t="shared" si="0"/>
        <v>14_1</v>
      </c>
    </row>
    <row r="16" spans="1:6">
      <c r="A16" s="137">
        <v>15</v>
      </c>
      <c r="B16" s="137">
        <f>COUNTIF($A$2:A16, A16)</f>
        <v>1</v>
      </c>
      <c r="C16" s="137" t="s">
        <v>1298</v>
      </c>
      <c r="D16" s="139" t="s">
        <v>1300</v>
      </c>
      <c r="E16" s="139" t="s">
        <v>1304</v>
      </c>
      <c r="F16" t="str">
        <f t="shared" si="0"/>
        <v>15_1</v>
      </c>
    </row>
    <row r="17" spans="1:6">
      <c r="A17" s="137">
        <v>16</v>
      </c>
      <c r="B17" s="137">
        <f>COUNTIF($A$2:A17, A17)</f>
        <v>1</v>
      </c>
      <c r="C17" s="137" t="s">
        <v>1298</v>
      </c>
      <c r="D17" s="139" t="s">
        <v>1300</v>
      </c>
      <c r="E17" s="139" t="s">
        <v>1304</v>
      </c>
      <c r="F17" t="str">
        <f t="shared" si="0"/>
        <v>16_1</v>
      </c>
    </row>
    <row r="18" spans="1:6">
      <c r="A18" s="137">
        <v>17</v>
      </c>
      <c r="B18" s="137">
        <f>COUNTIF($A$2:A18, A18)</f>
        <v>1</v>
      </c>
      <c r="C18" s="137" t="s">
        <v>1298</v>
      </c>
      <c r="D18" s="139" t="s">
        <v>1300</v>
      </c>
      <c r="E18" s="139" t="s">
        <v>1304</v>
      </c>
      <c r="F18" t="str">
        <f t="shared" si="0"/>
        <v>17_1</v>
      </c>
    </row>
    <row r="19" spans="1:6">
      <c r="A19" s="137">
        <v>18</v>
      </c>
      <c r="B19" s="137">
        <f>COUNTIF($A$2:A19, A19)</f>
        <v>1</v>
      </c>
      <c r="C19" s="137" t="s">
        <v>1298</v>
      </c>
      <c r="D19" s="139" t="s">
        <v>1300</v>
      </c>
      <c r="E19" s="139" t="s">
        <v>1304</v>
      </c>
      <c r="F19" t="str">
        <f t="shared" si="0"/>
        <v>18_1</v>
      </c>
    </row>
    <row r="20" spans="1:6">
      <c r="A20" s="137">
        <v>19</v>
      </c>
      <c r="B20" s="137">
        <f>COUNTIF($A$2:A20, A20)</f>
        <v>1</v>
      </c>
      <c r="C20" s="137" t="s">
        <v>1298</v>
      </c>
      <c r="D20" s="139" t="s">
        <v>1300</v>
      </c>
      <c r="E20" s="139" t="s">
        <v>1304</v>
      </c>
      <c r="F20" t="str">
        <f t="shared" si="0"/>
        <v>19_1</v>
      </c>
    </row>
    <row r="21" spans="1:6">
      <c r="A21" s="137">
        <v>20</v>
      </c>
      <c r="B21" s="137">
        <f>COUNTIF($A$2:A21, A21)</f>
        <v>1</v>
      </c>
      <c r="C21" s="137" t="s">
        <v>1298</v>
      </c>
      <c r="D21" s="139" t="s">
        <v>1300</v>
      </c>
      <c r="E21" s="139" t="s">
        <v>1304</v>
      </c>
      <c r="F21" t="str">
        <f t="shared" si="0"/>
        <v>20_1</v>
      </c>
    </row>
    <row r="22" spans="1:6">
      <c r="A22" s="137">
        <v>21</v>
      </c>
      <c r="B22" s="137">
        <f>COUNTIF($A$2:A22, A22)</f>
        <v>1</v>
      </c>
      <c r="C22" s="137" t="s">
        <v>1298</v>
      </c>
      <c r="D22" s="139" t="s">
        <v>1300</v>
      </c>
      <c r="E22" s="139" t="s">
        <v>1304</v>
      </c>
      <c r="F22" t="str">
        <f t="shared" si="0"/>
        <v>21_1</v>
      </c>
    </row>
    <row r="23" spans="1:6">
      <c r="A23" s="137">
        <v>22</v>
      </c>
      <c r="B23" s="137">
        <f>COUNTIF($A$2:A23, A23)</f>
        <v>1</v>
      </c>
      <c r="C23" s="137" t="s">
        <v>1298</v>
      </c>
      <c r="D23" s="139" t="s">
        <v>1300</v>
      </c>
      <c r="E23" s="139" t="s">
        <v>1304</v>
      </c>
      <c r="F23" t="str">
        <f t="shared" si="0"/>
        <v>22_1</v>
      </c>
    </row>
    <row r="24" spans="1:6">
      <c r="A24" s="137">
        <v>23</v>
      </c>
      <c r="B24" s="137">
        <f>COUNTIF($A$2:A24, A24)</f>
        <v>1</v>
      </c>
      <c r="C24" s="137" t="s">
        <v>1298</v>
      </c>
      <c r="D24" s="139" t="s">
        <v>1300</v>
      </c>
      <c r="E24" s="139" t="s">
        <v>1304</v>
      </c>
      <c r="F24" t="str">
        <f t="shared" si="0"/>
        <v>23_1</v>
      </c>
    </row>
    <row r="25" spans="1:6">
      <c r="A25" s="137">
        <v>24</v>
      </c>
      <c r="B25" s="137">
        <f>COUNTIF($A$2:A25, A25)</f>
        <v>1</v>
      </c>
      <c r="C25" s="137" t="s">
        <v>1298</v>
      </c>
      <c r="D25" s="139" t="s">
        <v>1300</v>
      </c>
      <c r="E25" s="139" t="s">
        <v>1304</v>
      </c>
      <c r="F25" t="str">
        <f t="shared" si="0"/>
        <v>24_1</v>
      </c>
    </row>
    <row r="26" spans="1:6">
      <c r="A26" s="137">
        <v>25</v>
      </c>
      <c r="B26" s="137">
        <f>COUNTIF($A$2:A26, A26)</f>
        <v>1</v>
      </c>
      <c r="C26" s="137" t="s">
        <v>1298</v>
      </c>
      <c r="D26" s="139" t="s">
        <v>1300</v>
      </c>
      <c r="E26" s="139" t="s">
        <v>1304</v>
      </c>
      <c r="F26" t="str">
        <f t="shared" si="0"/>
        <v>25_1</v>
      </c>
    </row>
    <row r="27" spans="1:6">
      <c r="A27" s="137">
        <v>26</v>
      </c>
      <c r="B27" s="137">
        <f>COUNTIF($A$2:A27, A27)</f>
        <v>1</v>
      </c>
      <c r="C27" s="137" t="s">
        <v>1298</v>
      </c>
      <c r="D27" s="139" t="s">
        <v>1300</v>
      </c>
      <c r="E27" s="139" t="s">
        <v>1304</v>
      </c>
      <c r="F27" t="str">
        <f t="shared" si="0"/>
        <v>26_1</v>
      </c>
    </row>
    <row r="28" spans="1:6">
      <c r="A28" s="137">
        <v>27</v>
      </c>
      <c r="B28" s="137">
        <f>COUNTIF($A$2:A28, A28)</f>
        <v>1</v>
      </c>
      <c r="C28" s="137" t="s">
        <v>1298</v>
      </c>
      <c r="D28" s="139" t="s">
        <v>1300</v>
      </c>
      <c r="E28" s="139" t="s">
        <v>1304</v>
      </c>
      <c r="F28" t="str">
        <f t="shared" si="0"/>
        <v>27_1</v>
      </c>
    </row>
    <row r="29" spans="1:6">
      <c r="A29" s="137">
        <v>28</v>
      </c>
      <c r="B29" s="137">
        <f>COUNTIF($A$2:A29, A29)</f>
        <v>1</v>
      </c>
      <c r="C29" s="137" t="s">
        <v>1298</v>
      </c>
      <c r="D29" s="139" t="s">
        <v>1300</v>
      </c>
      <c r="E29" s="139" t="s">
        <v>1304</v>
      </c>
      <c r="F29" t="str">
        <f t="shared" si="0"/>
        <v>28_1</v>
      </c>
    </row>
    <row r="30" spans="1:6">
      <c r="A30" s="137">
        <v>29</v>
      </c>
      <c r="B30" s="137">
        <f>COUNTIF($A$2:A30, A30)</f>
        <v>1</v>
      </c>
      <c r="C30" s="137" t="s">
        <v>1298</v>
      </c>
      <c r="D30" s="139" t="s">
        <v>1300</v>
      </c>
      <c r="E30" s="139" t="s">
        <v>1304</v>
      </c>
      <c r="F30" t="str">
        <f t="shared" si="0"/>
        <v>29_1</v>
      </c>
    </row>
    <row r="31" spans="1:6">
      <c r="A31" s="137">
        <v>30</v>
      </c>
      <c r="B31" s="137">
        <f>COUNTIF($A$2:A31, A31)</f>
        <v>1</v>
      </c>
      <c r="C31" s="137" t="s">
        <v>1298</v>
      </c>
      <c r="D31" s="139" t="s">
        <v>1300</v>
      </c>
      <c r="E31" s="139" t="s">
        <v>1304</v>
      </c>
      <c r="F31" t="str">
        <f t="shared" si="0"/>
        <v>30_1</v>
      </c>
    </row>
    <row r="32" spans="1:6">
      <c r="A32" s="137">
        <v>31</v>
      </c>
      <c r="B32" s="137">
        <f>COUNTIF($A$2:A32, A32)</f>
        <v>1</v>
      </c>
      <c r="C32" s="137" t="s">
        <v>1298</v>
      </c>
      <c r="D32" s="139" t="s">
        <v>1300</v>
      </c>
      <c r="E32" s="139" t="s">
        <v>1304</v>
      </c>
      <c r="F32" t="str">
        <f t="shared" si="0"/>
        <v>31_1</v>
      </c>
    </row>
    <row r="33" spans="1:6">
      <c r="A33" s="137">
        <v>32</v>
      </c>
      <c r="B33" s="137">
        <f>COUNTIF($A$2:A33, A33)</f>
        <v>1</v>
      </c>
      <c r="C33" s="137" t="s">
        <v>1298</v>
      </c>
      <c r="D33" s="139" t="s">
        <v>1300</v>
      </c>
      <c r="E33" s="139" t="s">
        <v>1304</v>
      </c>
      <c r="F33" t="str">
        <f t="shared" si="0"/>
        <v>32_1</v>
      </c>
    </row>
    <row r="34" spans="1:6">
      <c r="A34" s="137">
        <v>33</v>
      </c>
      <c r="B34" s="137">
        <f>COUNTIF($A$2:A34, A34)</f>
        <v>1</v>
      </c>
      <c r="C34" s="137" t="s">
        <v>1298</v>
      </c>
      <c r="D34" s="139" t="s">
        <v>1300</v>
      </c>
      <c r="E34" s="139" t="s">
        <v>1304</v>
      </c>
      <c r="F34" t="str">
        <f t="shared" si="0"/>
        <v>33_1</v>
      </c>
    </row>
    <row r="35" spans="1:6">
      <c r="A35" s="137">
        <v>34</v>
      </c>
      <c r="B35" s="137">
        <f>COUNTIF($A$2:A35, A35)</f>
        <v>1</v>
      </c>
      <c r="C35" s="137" t="s">
        <v>1298</v>
      </c>
      <c r="D35" s="139" t="s">
        <v>1300</v>
      </c>
      <c r="E35" s="139" t="s">
        <v>1304</v>
      </c>
      <c r="F35" t="str">
        <f t="shared" si="0"/>
        <v>34_1</v>
      </c>
    </row>
    <row r="36" spans="1:6">
      <c r="A36" s="137">
        <v>35</v>
      </c>
      <c r="B36" s="137">
        <f>COUNTIF($A$2:A36, A36)</f>
        <v>1</v>
      </c>
      <c r="C36" s="137" t="s">
        <v>1298</v>
      </c>
      <c r="D36" s="139" t="s">
        <v>1300</v>
      </c>
      <c r="E36" s="139" t="s">
        <v>1304</v>
      </c>
      <c r="F36" t="str">
        <f t="shared" si="0"/>
        <v>35_1</v>
      </c>
    </row>
    <row r="37" spans="1:6">
      <c r="A37" s="137">
        <v>36</v>
      </c>
      <c r="B37" s="137">
        <f>COUNTIF($A$2:A37, A37)</f>
        <v>1</v>
      </c>
      <c r="C37" s="137" t="s">
        <v>1298</v>
      </c>
      <c r="D37" s="139" t="s">
        <v>1300</v>
      </c>
      <c r="E37" s="139" t="s">
        <v>1304</v>
      </c>
      <c r="F37" t="str">
        <f t="shared" si="0"/>
        <v>36_1</v>
      </c>
    </row>
    <row r="38" spans="1:6">
      <c r="A38" s="137">
        <v>37</v>
      </c>
      <c r="B38" s="137">
        <f>COUNTIF($A$2:A38, A38)</f>
        <v>1</v>
      </c>
      <c r="C38" s="137" t="s">
        <v>1298</v>
      </c>
      <c r="D38" s="139" t="s">
        <v>1300</v>
      </c>
      <c r="E38" s="139" t="s">
        <v>1304</v>
      </c>
      <c r="F38" t="str">
        <f t="shared" si="0"/>
        <v>37_1</v>
      </c>
    </row>
    <row r="39" spans="1:6">
      <c r="A39" s="137">
        <v>38</v>
      </c>
      <c r="B39" s="137">
        <f>COUNTIF($A$2:A39, A39)</f>
        <v>1</v>
      </c>
      <c r="C39" s="137" t="s">
        <v>1298</v>
      </c>
      <c r="D39" s="139" t="s">
        <v>1300</v>
      </c>
      <c r="E39" s="139" t="s">
        <v>1304</v>
      </c>
      <c r="F39" t="str">
        <f t="shared" si="0"/>
        <v>38_1</v>
      </c>
    </row>
    <row r="40" spans="1:6">
      <c r="A40" s="137">
        <v>39</v>
      </c>
      <c r="B40" s="137">
        <f>COUNTIF($A$2:A40, A40)</f>
        <v>1</v>
      </c>
      <c r="C40" s="137" t="s">
        <v>1298</v>
      </c>
      <c r="D40" s="139" t="s">
        <v>1300</v>
      </c>
      <c r="E40" s="139" t="s">
        <v>1304</v>
      </c>
      <c r="F40" t="str">
        <f t="shared" si="0"/>
        <v>39_1</v>
      </c>
    </row>
    <row r="41" spans="1:6">
      <c r="A41" s="137">
        <v>40</v>
      </c>
      <c r="B41" s="137">
        <f>COUNTIF($A$2:A41, A41)</f>
        <v>1</v>
      </c>
      <c r="C41" s="137" t="s">
        <v>1298</v>
      </c>
      <c r="D41" s="139" t="s">
        <v>1300</v>
      </c>
      <c r="E41" s="139" t="s">
        <v>1304</v>
      </c>
      <c r="F41" t="str">
        <f t="shared" si="0"/>
        <v>40_1</v>
      </c>
    </row>
    <row r="42" spans="1:6">
      <c r="A42" s="137">
        <v>41</v>
      </c>
      <c r="B42" s="137">
        <f>COUNTIF($A$2:A42, A42)</f>
        <v>1</v>
      </c>
      <c r="C42" s="137" t="s">
        <v>1298</v>
      </c>
      <c r="D42" s="139" t="s">
        <v>1300</v>
      </c>
      <c r="E42" s="139" t="s">
        <v>1304</v>
      </c>
      <c r="F42" t="str">
        <f t="shared" si="0"/>
        <v>41_1</v>
      </c>
    </row>
    <row r="43" spans="1:6">
      <c r="A43" s="137">
        <v>42</v>
      </c>
      <c r="B43" s="137">
        <f>COUNTIF($A$2:A43, A43)</f>
        <v>1</v>
      </c>
      <c r="C43" s="137" t="s">
        <v>1298</v>
      </c>
      <c r="D43" s="139" t="s">
        <v>1300</v>
      </c>
      <c r="E43" s="139" t="s">
        <v>1304</v>
      </c>
      <c r="F43" t="str">
        <f t="shared" si="0"/>
        <v>42_1</v>
      </c>
    </row>
    <row r="44" spans="1:6">
      <c r="A44" s="137">
        <v>43</v>
      </c>
      <c r="B44" s="137">
        <f>COUNTIF($A$2:A44, A44)</f>
        <v>1</v>
      </c>
      <c r="C44" s="137" t="s">
        <v>1298</v>
      </c>
      <c r="D44" s="139" t="s">
        <v>1300</v>
      </c>
      <c r="E44" s="139" t="s">
        <v>1304</v>
      </c>
      <c r="F44" t="str">
        <f t="shared" si="0"/>
        <v>43_1</v>
      </c>
    </row>
    <row r="45" spans="1:6">
      <c r="A45" s="137">
        <v>44</v>
      </c>
      <c r="B45" s="137">
        <f>COUNTIF($A$2:A45, A45)</f>
        <v>1</v>
      </c>
      <c r="C45" s="137" t="s">
        <v>1298</v>
      </c>
      <c r="D45" s="139" t="s">
        <v>1300</v>
      </c>
      <c r="E45" s="139" t="s">
        <v>1304</v>
      </c>
      <c r="F45" t="str">
        <f t="shared" si="0"/>
        <v>44_1</v>
      </c>
    </row>
    <row r="46" spans="1:6">
      <c r="A46" s="137">
        <v>45</v>
      </c>
      <c r="B46" s="137">
        <f>COUNTIF($A$2:A46, A46)</f>
        <v>1</v>
      </c>
      <c r="C46" s="137" t="s">
        <v>1298</v>
      </c>
      <c r="D46" s="139" t="s">
        <v>1300</v>
      </c>
      <c r="E46" s="139" t="s">
        <v>1304</v>
      </c>
      <c r="F46" t="str">
        <f t="shared" si="0"/>
        <v>45_1</v>
      </c>
    </row>
    <row r="47" spans="1:6">
      <c r="A47" s="137">
        <v>46</v>
      </c>
      <c r="B47" s="137">
        <f>COUNTIF($A$2:A47, A47)</f>
        <v>1</v>
      </c>
      <c r="C47" s="137" t="s">
        <v>1298</v>
      </c>
      <c r="D47" s="139" t="s">
        <v>1300</v>
      </c>
      <c r="E47" s="139" t="s">
        <v>1304</v>
      </c>
      <c r="F47" t="str">
        <f t="shared" si="0"/>
        <v>46_1</v>
      </c>
    </row>
    <row r="48" spans="1:6">
      <c r="A48" s="137">
        <v>47</v>
      </c>
      <c r="B48" s="137">
        <f>COUNTIF($A$2:A48, A48)</f>
        <v>1</v>
      </c>
      <c r="C48" s="137" t="s">
        <v>1298</v>
      </c>
      <c r="D48" s="139" t="s">
        <v>1300</v>
      </c>
      <c r="E48" s="139" t="s">
        <v>1304</v>
      </c>
      <c r="F48" t="str">
        <f t="shared" si="0"/>
        <v>47_1</v>
      </c>
    </row>
    <row r="49" spans="1:6">
      <c r="A49" s="137">
        <v>48</v>
      </c>
      <c r="B49" s="137">
        <f>COUNTIF($A$2:A49, A49)</f>
        <v>1</v>
      </c>
      <c r="C49" s="137" t="s">
        <v>1298</v>
      </c>
      <c r="D49" s="139" t="s">
        <v>1300</v>
      </c>
      <c r="E49" s="139" t="s">
        <v>1304</v>
      </c>
      <c r="F49" t="str">
        <f t="shared" si="0"/>
        <v>48_1</v>
      </c>
    </row>
    <row r="50" spans="1:6">
      <c r="A50" s="137">
        <v>49</v>
      </c>
      <c r="B50" s="137">
        <f>COUNTIF($A$2:A50, A50)</f>
        <v>1</v>
      </c>
      <c r="C50" s="137" t="s">
        <v>1298</v>
      </c>
      <c r="D50" s="139" t="s">
        <v>1300</v>
      </c>
      <c r="E50" s="139" t="s">
        <v>1304</v>
      </c>
      <c r="F50" t="str">
        <f t="shared" si="0"/>
        <v>49_1</v>
      </c>
    </row>
    <row r="51" spans="1:6">
      <c r="A51" s="137">
        <v>50</v>
      </c>
      <c r="B51" s="137">
        <f>COUNTIF($A$2:A51, A51)</f>
        <v>1</v>
      </c>
      <c r="C51" s="137" t="s">
        <v>1298</v>
      </c>
      <c r="D51" s="139" t="s">
        <v>1300</v>
      </c>
      <c r="E51" s="139" t="s">
        <v>1304</v>
      </c>
      <c r="F51" t="str">
        <f t="shared" si="0"/>
        <v>50_1</v>
      </c>
    </row>
    <row r="52" spans="1:6">
      <c r="A52" s="137">
        <v>51</v>
      </c>
      <c r="B52" s="137">
        <f>COUNTIF($A$2:A52, A52)</f>
        <v>1</v>
      </c>
      <c r="C52" s="137" t="s">
        <v>1298</v>
      </c>
      <c r="D52" s="139" t="s">
        <v>1300</v>
      </c>
      <c r="E52" s="139" t="s">
        <v>1304</v>
      </c>
      <c r="F52" t="str">
        <f t="shared" si="0"/>
        <v>51_1</v>
      </c>
    </row>
    <row r="53" spans="1:6">
      <c r="A53" s="137">
        <v>52</v>
      </c>
      <c r="B53" s="137">
        <f>COUNTIF($A$2:A53, A53)</f>
        <v>1</v>
      </c>
      <c r="C53" s="137" t="s">
        <v>1298</v>
      </c>
      <c r="D53" s="139" t="s">
        <v>1300</v>
      </c>
      <c r="E53" s="139" t="s">
        <v>1304</v>
      </c>
      <c r="F53" t="str">
        <f t="shared" si="0"/>
        <v>52_1</v>
      </c>
    </row>
    <row r="54" spans="1:6">
      <c r="A54" s="137">
        <v>53</v>
      </c>
      <c r="B54" s="137">
        <f>COUNTIF($A$2:A54, A54)</f>
        <v>1</v>
      </c>
      <c r="C54" s="137" t="s">
        <v>1298</v>
      </c>
      <c r="D54" s="139" t="s">
        <v>1300</v>
      </c>
      <c r="E54" s="139" t="s">
        <v>1304</v>
      </c>
      <c r="F54" t="str">
        <f t="shared" si="0"/>
        <v>53_1</v>
      </c>
    </row>
    <row r="55" spans="1:6">
      <c r="A55" s="137">
        <v>54</v>
      </c>
      <c r="B55" s="137">
        <f>COUNTIF($A$2:A55, A55)</f>
        <v>1</v>
      </c>
      <c r="C55" s="137" t="s">
        <v>1298</v>
      </c>
      <c r="D55" s="139" t="s">
        <v>1300</v>
      </c>
      <c r="E55" s="139" t="s">
        <v>1304</v>
      </c>
      <c r="F55" t="str">
        <f t="shared" si="0"/>
        <v>54_1</v>
      </c>
    </row>
    <row r="56" spans="1:6">
      <c r="A56" s="137">
        <v>55</v>
      </c>
      <c r="B56" s="137">
        <f>COUNTIF($A$2:A56, A56)</f>
        <v>1</v>
      </c>
      <c r="C56" s="137" t="s">
        <v>1298</v>
      </c>
      <c r="D56" s="139" t="s">
        <v>1300</v>
      </c>
      <c r="E56" s="139" t="s">
        <v>1304</v>
      </c>
      <c r="F56" t="str">
        <f t="shared" si="0"/>
        <v>55_1</v>
      </c>
    </row>
    <row r="57" spans="1:6">
      <c r="A57" s="137">
        <v>56</v>
      </c>
      <c r="B57" s="137">
        <f>COUNTIF($A$2:A57, A57)</f>
        <v>1</v>
      </c>
      <c r="C57" s="137" t="s">
        <v>1298</v>
      </c>
      <c r="D57" s="139" t="s">
        <v>1300</v>
      </c>
      <c r="E57" s="139" t="s">
        <v>1304</v>
      </c>
      <c r="F57" t="str">
        <f t="shared" si="0"/>
        <v>56_1</v>
      </c>
    </row>
    <row r="58" spans="1:6">
      <c r="A58" s="137">
        <v>57</v>
      </c>
      <c r="B58" s="137">
        <f>COUNTIF($A$2:A58, A58)</f>
        <v>1</v>
      </c>
      <c r="C58" s="137" t="s">
        <v>1298</v>
      </c>
      <c r="D58" s="139" t="s">
        <v>1300</v>
      </c>
      <c r="E58" s="139" t="s">
        <v>1304</v>
      </c>
      <c r="F58" t="str">
        <f t="shared" si="0"/>
        <v>57_1</v>
      </c>
    </row>
    <row r="59" spans="1:6">
      <c r="A59" s="137">
        <v>58</v>
      </c>
      <c r="B59" s="137">
        <f>COUNTIF($A$2:A59, A59)</f>
        <v>1</v>
      </c>
      <c r="C59" s="137" t="s">
        <v>1298</v>
      </c>
      <c r="D59" s="139" t="s">
        <v>1300</v>
      </c>
      <c r="E59" s="139" t="s">
        <v>1304</v>
      </c>
      <c r="F59" t="str">
        <f t="shared" si="0"/>
        <v>58_1</v>
      </c>
    </row>
    <row r="60" spans="1:6">
      <c r="A60" s="137">
        <v>59</v>
      </c>
      <c r="B60" s="137">
        <f>COUNTIF($A$2:A60, A60)</f>
        <v>1</v>
      </c>
      <c r="C60" s="137" t="s">
        <v>1298</v>
      </c>
      <c r="D60" s="139" t="s">
        <v>1300</v>
      </c>
      <c r="E60" s="139" t="s">
        <v>1304</v>
      </c>
      <c r="F60" t="str">
        <f t="shared" si="0"/>
        <v>59_1</v>
      </c>
    </row>
    <row r="61" spans="1:6">
      <c r="A61" s="137">
        <v>60</v>
      </c>
      <c r="B61" s="137">
        <f>COUNTIF($A$2:A61, A61)</f>
        <v>1</v>
      </c>
      <c r="C61" s="137" t="s">
        <v>1298</v>
      </c>
      <c r="D61" s="139" t="s">
        <v>1300</v>
      </c>
      <c r="E61" s="139" t="s">
        <v>1304</v>
      </c>
      <c r="F61" t="str">
        <f t="shared" si="0"/>
        <v>60_1</v>
      </c>
    </row>
    <row r="62" spans="1:6">
      <c r="A62" s="137">
        <v>61</v>
      </c>
      <c r="B62" s="137">
        <f>COUNTIF($A$2:A62, A62)</f>
        <v>1</v>
      </c>
      <c r="C62" s="137" t="s">
        <v>1298</v>
      </c>
      <c r="D62" s="139" t="s">
        <v>1300</v>
      </c>
      <c r="E62" s="139" t="s">
        <v>1304</v>
      </c>
      <c r="F62" t="str">
        <f t="shared" si="0"/>
        <v>61_1</v>
      </c>
    </row>
    <row r="63" spans="1:6">
      <c r="A63" s="137">
        <v>62</v>
      </c>
      <c r="B63" s="137">
        <f>COUNTIF($A$2:A63, A63)</f>
        <v>1</v>
      </c>
      <c r="C63" s="137" t="s">
        <v>1298</v>
      </c>
      <c r="D63" s="139" t="s">
        <v>1300</v>
      </c>
      <c r="E63" s="139" t="s">
        <v>1304</v>
      </c>
      <c r="F63" t="str">
        <f t="shared" si="0"/>
        <v>62_1</v>
      </c>
    </row>
    <row r="64" spans="1:6">
      <c r="A64" s="137">
        <v>63</v>
      </c>
      <c r="B64" s="137">
        <f>COUNTIF($A$2:A64, A64)</f>
        <v>1</v>
      </c>
      <c r="C64" s="137" t="s">
        <v>1298</v>
      </c>
      <c r="D64" s="139" t="s">
        <v>1300</v>
      </c>
      <c r="E64" s="139" t="s">
        <v>1304</v>
      </c>
      <c r="F64" t="str">
        <f t="shared" si="0"/>
        <v>63_1</v>
      </c>
    </row>
    <row r="65" spans="1:6">
      <c r="A65" s="137">
        <v>64</v>
      </c>
      <c r="B65" s="137">
        <f>COUNTIF($A$2:A65, A65)</f>
        <v>1</v>
      </c>
      <c r="C65" s="137" t="s">
        <v>1298</v>
      </c>
      <c r="D65" s="139" t="s">
        <v>1300</v>
      </c>
      <c r="E65" s="139" t="s">
        <v>1304</v>
      </c>
      <c r="F65" t="str">
        <f t="shared" si="0"/>
        <v>64_1</v>
      </c>
    </row>
    <row r="66" spans="1:6">
      <c r="A66" s="137">
        <v>65</v>
      </c>
      <c r="B66" s="137">
        <f>COUNTIF($A$2:A66, A66)</f>
        <v>1</v>
      </c>
      <c r="C66" s="137" t="s">
        <v>1298</v>
      </c>
      <c r="D66" s="139" t="s">
        <v>1300</v>
      </c>
      <c r="E66" s="139" t="s">
        <v>1304</v>
      </c>
      <c r="F66" t="str">
        <f t="shared" si="0"/>
        <v>65_1</v>
      </c>
    </row>
    <row r="67" spans="1:6">
      <c r="A67" s="137">
        <v>66</v>
      </c>
      <c r="B67" s="137">
        <f>COUNTIF($A$2:A67, A67)</f>
        <v>1</v>
      </c>
      <c r="C67" s="137" t="s">
        <v>1298</v>
      </c>
      <c r="D67" s="139" t="s">
        <v>1300</v>
      </c>
      <c r="E67" s="139" t="s">
        <v>1304</v>
      </c>
      <c r="F67" t="str">
        <f t="shared" ref="F67:F130" si="1">_xlfn.TEXTJOIN("_",TRUE,A67,B67)</f>
        <v>66_1</v>
      </c>
    </row>
    <row r="68" spans="1:6">
      <c r="A68" s="137">
        <v>67</v>
      </c>
      <c r="B68" s="137">
        <f>COUNTIF($A$2:A68, A68)</f>
        <v>1</v>
      </c>
      <c r="C68" s="137" t="s">
        <v>1298</v>
      </c>
      <c r="D68" s="139" t="s">
        <v>1300</v>
      </c>
      <c r="E68" s="139" t="s">
        <v>1304</v>
      </c>
      <c r="F68" t="str">
        <f t="shared" si="1"/>
        <v>67_1</v>
      </c>
    </row>
    <row r="69" spans="1:6">
      <c r="A69" s="137">
        <v>68</v>
      </c>
      <c r="B69" s="137">
        <f>COUNTIF($A$2:A69, A69)</f>
        <v>1</v>
      </c>
      <c r="C69" s="137" t="s">
        <v>1298</v>
      </c>
      <c r="D69" s="139" t="s">
        <v>1300</v>
      </c>
      <c r="E69" s="139" t="s">
        <v>1304</v>
      </c>
      <c r="F69" t="str">
        <f t="shared" si="1"/>
        <v>68_1</v>
      </c>
    </row>
    <row r="70" spans="1:6">
      <c r="A70" s="137">
        <v>69</v>
      </c>
      <c r="B70" s="137">
        <f>COUNTIF($A$2:A70, A70)</f>
        <v>1</v>
      </c>
      <c r="C70" s="137" t="s">
        <v>1298</v>
      </c>
      <c r="D70" s="139" t="s">
        <v>1300</v>
      </c>
      <c r="E70" s="139" t="s">
        <v>1304</v>
      </c>
      <c r="F70" t="str">
        <f t="shared" si="1"/>
        <v>69_1</v>
      </c>
    </row>
    <row r="71" spans="1:6">
      <c r="A71" s="137">
        <v>70</v>
      </c>
      <c r="B71" s="137">
        <f>COUNTIF($A$2:A71, A71)</f>
        <v>1</v>
      </c>
      <c r="C71" s="137" t="s">
        <v>1298</v>
      </c>
      <c r="D71" s="139" t="s">
        <v>1300</v>
      </c>
      <c r="E71" s="139" t="s">
        <v>1304</v>
      </c>
      <c r="F71" t="str">
        <f t="shared" si="1"/>
        <v>70_1</v>
      </c>
    </row>
    <row r="72" spans="1:6">
      <c r="A72" s="137">
        <v>71</v>
      </c>
      <c r="B72" s="137">
        <f>COUNTIF($A$2:A72, A72)</f>
        <v>1</v>
      </c>
      <c r="C72" s="137" t="s">
        <v>1298</v>
      </c>
      <c r="D72" s="139" t="s">
        <v>1300</v>
      </c>
      <c r="E72" s="139" t="s">
        <v>1304</v>
      </c>
      <c r="F72" t="str">
        <f t="shared" si="1"/>
        <v>71_1</v>
      </c>
    </row>
    <row r="73" spans="1:6">
      <c r="A73" s="137">
        <v>72</v>
      </c>
      <c r="B73" s="137">
        <f>COUNTIF($A$2:A73, A73)</f>
        <v>1</v>
      </c>
      <c r="C73" s="137" t="s">
        <v>1298</v>
      </c>
      <c r="D73" s="139" t="s">
        <v>1300</v>
      </c>
      <c r="E73" s="139" t="s">
        <v>1304</v>
      </c>
      <c r="F73" t="str">
        <f t="shared" si="1"/>
        <v>72_1</v>
      </c>
    </row>
    <row r="74" spans="1:6">
      <c r="A74" s="137">
        <v>73</v>
      </c>
      <c r="B74" s="137">
        <f>COUNTIF($A$2:A74, A74)</f>
        <v>1</v>
      </c>
      <c r="C74" s="137" t="s">
        <v>1298</v>
      </c>
      <c r="D74" s="139" t="s">
        <v>1300</v>
      </c>
      <c r="E74" s="139" t="s">
        <v>1304</v>
      </c>
      <c r="F74" t="str">
        <f t="shared" si="1"/>
        <v>73_1</v>
      </c>
    </row>
    <row r="75" spans="1:6">
      <c r="A75" s="137">
        <v>74</v>
      </c>
      <c r="B75" s="137">
        <f>COUNTIF($A$2:A75, A75)</f>
        <v>1</v>
      </c>
      <c r="C75" s="137" t="s">
        <v>1298</v>
      </c>
      <c r="D75" s="139" t="s">
        <v>1300</v>
      </c>
      <c r="E75" s="139" t="s">
        <v>1304</v>
      </c>
      <c r="F75" t="str">
        <f t="shared" si="1"/>
        <v>74_1</v>
      </c>
    </row>
    <row r="76" spans="1:6">
      <c r="A76" s="137">
        <v>75</v>
      </c>
      <c r="B76" s="137">
        <f>COUNTIF($A$2:A76, A76)</f>
        <v>1</v>
      </c>
      <c r="C76" s="137" t="s">
        <v>1298</v>
      </c>
      <c r="D76" s="139" t="s">
        <v>1300</v>
      </c>
      <c r="E76" s="139" t="s">
        <v>1304</v>
      </c>
      <c r="F76" t="str">
        <f t="shared" si="1"/>
        <v>75_1</v>
      </c>
    </row>
    <row r="77" spans="1:6">
      <c r="A77" s="137">
        <v>76</v>
      </c>
      <c r="B77" s="137">
        <f>COUNTIF($A$2:A77, A77)</f>
        <v>1</v>
      </c>
      <c r="C77" s="137" t="s">
        <v>1298</v>
      </c>
      <c r="D77" s="139" t="s">
        <v>1300</v>
      </c>
      <c r="E77" s="139" t="s">
        <v>1304</v>
      </c>
      <c r="F77" t="str">
        <f t="shared" si="1"/>
        <v>76_1</v>
      </c>
    </row>
    <row r="78" spans="1:6">
      <c r="A78" s="137">
        <v>77</v>
      </c>
      <c r="B78" s="137">
        <f>COUNTIF($A$2:A78, A78)</f>
        <v>1</v>
      </c>
      <c r="C78" s="137" t="s">
        <v>1298</v>
      </c>
      <c r="D78" s="139" t="s">
        <v>1300</v>
      </c>
      <c r="E78" s="139" t="s">
        <v>1304</v>
      </c>
      <c r="F78" t="str">
        <f t="shared" si="1"/>
        <v>77_1</v>
      </c>
    </row>
    <row r="79" spans="1:6">
      <c r="A79" s="137">
        <v>78</v>
      </c>
      <c r="B79" s="137">
        <f>COUNTIF($A$2:A79, A79)</f>
        <v>1</v>
      </c>
      <c r="C79" s="137" t="s">
        <v>1298</v>
      </c>
      <c r="D79" s="139" t="s">
        <v>1300</v>
      </c>
      <c r="E79" s="139" t="s">
        <v>1304</v>
      </c>
      <c r="F79" t="str">
        <f t="shared" si="1"/>
        <v>78_1</v>
      </c>
    </row>
    <row r="80" spans="1:6">
      <c r="A80" s="137">
        <v>79</v>
      </c>
      <c r="B80" s="137">
        <f>COUNTIF($A$2:A80, A80)</f>
        <v>1</v>
      </c>
      <c r="C80" s="137" t="s">
        <v>1298</v>
      </c>
      <c r="D80" s="139" t="s">
        <v>1300</v>
      </c>
      <c r="E80" s="139" t="s">
        <v>1304</v>
      </c>
      <c r="F80" t="str">
        <f t="shared" si="1"/>
        <v>79_1</v>
      </c>
    </row>
    <row r="81" spans="1:6">
      <c r="A81" s="137">
        <v>80</v>
      </c>
      <c r="B81" s="137">
        <f>COUNTIF($A$2:A81, A81)</f>
        <v>1</v>
      </c>
      <c r="C81" s="137" t="s">
        <v>1298</v>
      </c>
      <c r="D81" s="139" t="s">
        <v>1300</v>
      </c>
      <c r="E81" s="139" t="s">
        <v>1304</v>
      </c>
      <c r="F81" t="str">
        <f t="shared" si="1"/>
        <v>80_1</v>
      </c>
    </row>
    <row r="82" spans="1:6">
      <c r="A82" s="137">
        <v>81</v>
      </c>
      <c r="B82" s="137">
        <f>COUNTIF($A$2:A82, A82)</f>
        <v>1</v>
      </c>
      <c r="C82" s="137" t="s">
        <v>1298</v>
      </c>
      <c r="D82" s="139" t="s">
        <v>1300</v>
      </c>
      <c r="E82" s="139" t="s">
        <v>1304</v>
      </c>
      <c r="F82" t="str">
        <f t="shared" si="1"/>
        <v>81_1</v>
      </c>
    </row>
    <row r="83" spans="1:6">
      <c r="A83" s="137">
        <v>82</v>
      </c>
      <c r="B83" s="137">
        <f>COUNTIF($A$2:A83, A83)</f>
        <v>1</v>
      </c>
      <c r="C83" s="137" t="s">
        <v>1298</v>
      </c>
      <c r="D83" s="139" t="s">
        <v>1300</v>
      </c>
      <c r="E83" s="139" t="s">
        <v>1304</v>
      </c>
      <c r="F83" t="str">
        <f t="shared" si="1"/>
        <v>82_1</v>
      </c>
    </row>
    <row r="84" spans="1:6">
      <c r="A84" s="137">
        <v>83</v>
      </c>
      <c r="B84" s="137">
        <f>COUNTIF($A$2:A84, A84)</f>
        <v>1</v>
      </c>
      <c r="C84" s="137" t="s">
        <v>1298</v>
      </c>
      <c r="D84" s="139" t="s">
        <v>1300</v>
      </c>
      <c r="E84" s="139" t="s">
        <v>1304</v>
      </c>
      <c r="F84" t="str">
        <f t="shared" si="1"/>
        <v>83_1</v>
      </c>
    </row>
    <row r="85" spans="1:6">
      <c r="A85" s="137">
        <v>84</v>
      </c>
      <c r="B85" s="137">
        <f>COUNTIF($A$2:A85, A85)</f>
        <v>1</v>
      </c>
      <c r="C85" s="137" t="s">
        <v>1298</v>
      </c>
      <c r="D85" s="139" t="s">
        <v>1300</v>
      </c>
      <c r="E85" s="139" t="s">
        <v>1304</v>
      </c>
      <c r="F85" t="str">
        <f t="shared" si="1"/>
        <v>84_1</v>
      </c>
    </row>
    <row r="86" spans="1:6">
      <c r="A86" s="137">
        <v>85</v>
      </c>
      <c r="B86" s="137">
        <f>COUNTIF($A$2:A86, A86)</f>
        <v>1</v>
      </c>
      <c r="C86" s="137" t="s">
        <v>1298</v>
      </c>
      <c r="D86" s="139" t="s">
        <v>1300</v>
      </c>
      <c r="E86" s="139" t="s">
        <v>1304</v>
      </c>
      <c r="F86" t="str">
        <f t="shared" si="1"/>
        <v>85_1</v>
      </c>
    </row>
    <row r="87" spans="1:6">
      <c r="A87" s="137">
        <v>86</v>
      </c>
      <c r="B87" s="137">
        <f>COUNTIF($A$2:A87, A87)</f>
        <v>1</v>
      </c>
      <c r="C87" s="137" t="s">
        <v>1298</v>
      </c>
      <c r="D87" s="139" t="s">
        <v>1300</v>
      </c>
      <c r="E87" s="139" t="s">
        <v>1304</v>
      </c>
      <c r="F87" t="str">
        <f t="shared" si="1"/>
        <v>86_1</v>
      </c>
    </row>
    <row r="88" spans="1:6">
      <c r="A88" s="137">
        <v>87</v>
      </c>
      <c r="B88" s="137">
        <f>COUNTIF($A$2:A88, A88)</f>
        <v>1</v>
      </c>
      <c r="C88" s="137" t="s">
        <v>1298</v>
      </c>
      <c r="D88" s="139" t="s">
        <v>1300</v>
      </c>
      <c r="E88" s="139" t="s">
        <v>1304</v>
      </c>
      <c r="F88" t="str">
        <f t="shared" si="1"/>
        <v>87_1</v>
      </c>
    </row>
    <row r="89" spans="1:6">
      <c r="A89" s="137">
        <v>88</v>
      </c>
      <c r="B89" s="137">
        <f>COUNTIF($A$2:A89, A89)</f>
        <v>1</v>
      </c>
      <c r="C89" s="137" t="s">
        <v>1298</v>
      </c>
      <c r="D89" s="139" t="s">
        <v>1300</v>
      </c>
      <c r="E89" s="139" t="s">
        <v>1304</v>
      </c>
      <c r="F89" t="str">
        <f t="shared" si="1"/>
        <v>88_1</v>
      </c>
    </row>
    <row r="90" spans="1:6">
      <c r="A90" s="137">
        <v>89</v>
      </c>
      <c r="B90" s="137">
        <f>COUNTIF($A$2:A90, A90)</f>
        <v>1</v>
      </c>
      <c r="C90" s="137" t="s">
        <v>1298</v>
      </c>
      <c r="D90" s="139" t="s">
        <v>1300</v>
      </c>
      <c r="E90" s="139" t="s">
        <v>1304</v>
      </c>
      <c r="F90" t="str">
        <f t="shared" si="1"/>
        <v>89_1</v>
      </c>
    </row>
    <row r="91" spans="1:6">
      <c r="A91" s="137">
        <v>90</v>
      </c>
      <c r="B91" s="137">
        <f>COUNTIF($A$2:A91, A91)</f>
        <v>1</v>
      </c>
      <c r="C91" s="137" t="s">
        <v>1298</v>
      </c>
      <c r="D91" s="139" t="s">
        <v>1300</v>
      </c>
      <c r="E91" s="139" t="s">
        <v>1304</v>
      </c>
      <c r="F91" t="str">
        <f t="shared" si="1"/>
        <v>90_1</v>
      </c>
    </row>
    <row r="92" spans="1:6">
      <c r="A92" s="137">
        <v>91</v>
      </c>
      <c r="B92" s="137">
        <f>COUNTIF($A$2:A92, A92)</f>
        <v>1</v>
      </c>
      <c r="C92" s="137" t="s">
        <v>1298</v>
      </c>
      <c r="D92" s="139" t="s">
        <v>1300</v>
      </c>
      <c r="E92" s="139" t="s">
        <v>1304</v>
      </c>
      <c r="F92" t="str">
        <f t="shared" si="1"/>
        <v>91_1</v>
      </c>
    </row>
    <row r="93" spans="1:6">
      <c r="A93" s="137">
        <v>92</v>
      </c>
      <c r="B93" s="137">
        <f>COUNTIF($A$2:A93, A93)</f>
        <v>1</v>
      </c>
      <c r="C93" s="137" t="s">
        <v>1298</v>
      </c>
      <c r="D93" s="139" t="s">
        <v>1300</v>
      </c>
      <c r="E93" s="139" t="s">
        <v>1304</v>
      </c>
      <c r="F93" t="str">
        <f t="shared" si="1"/>
        <v>92_1</v>
      </c>
    </row>
    <row r="94" spans="1:6">
      <c r="A94" s="137">
        <v>93</v>
      </c>
      <c r="B94" s="137">
        <f>COUNTIF($A$2:A94, A94)</f>
        <v>1</v>
      </c>
      <c r="C94" s="137" t="s">
        <v>1298</v>
      </c>
      <c r="D94" s="139" t="s">
        <v>1300</v>
      </c>
      <c r="E94" s="139" t="s">
        <v>1304</v>
      </c>
      <c r="F94" t="str">
        <f t="shared" si="1"/>
        <v>93_1</v>
      </c>
    </row>
    <row r="95" spans="1:6">
      <c r="A95" s="137">
        <v>94</v>
      </c>
      <c r="B95" s="137">
        <f>COUNTIF($A$2:A95, A95)</f>
        <v>1</v>
      </c>
      <c r="C95" s="137" t="s">
        <v>1298</v>
      </c>
      <c r="D95" s="139" t="s">
        <v>1300</v>
      </c>
      <c r="E95" s="139" t="s">
        <v>1304</v>
      </c>
      <c r="F95" t="str">
        <f t="shared" si="1"/>
        <v>94_1</v>
      </c>
    </row>
    <row r="96" spans="1:6">
      <c r="A96" s="137">
        <v>95</v>
      </c>
      <c r="B96" s="137">
        <f>COUNTIF($A$2:A96, A96)</f>
        <v>1</v>
      </c>
      <c r="C96" s="137" t="s">
        <v>1298</v>
      </c>
      <c r="D96" s="139" t="s">
        <v>1300</v>
      </c>
      <c r="E96" s="139" t="s">
        <v>1304</v>
      </c>
      <c r="F96" t="str">
        <f t="shared" si="1"/>
        <v>95_1</v>
      </c>
    </row>
    <row r="97" spans="1:6">
      <c r="A97" s="137">
        <v>96</v>
      </c>
      <c r="B97" s="137">
        <f>COUNTIF($A$2:A97, A97)</f>
        <v>1</v>
      </c>
      <c r="C97" s="137" t="s">
        <v>1298</v>
      </c>
      <c r="D97" s="139" t="s">
        <v>1300</v>
      </c>
      <c r="E97" s="139" t="s">
        <v>1304</v>
      </c>
      <c r="F97" t="str">
        <f t="shared" si="1"/>
        <v>96_1</v>
      </c>
    </row>
    <row r="98" spans="1:6">
      <c r="A98" s="137">
        <v>97</v>
      </c>
      <c r="B98" s="137">
        <f>COUNTIF($A$2:A98, A98)</f>
        <v>1</v>
      </c>
      <c r="C98" s="137" t="s">
        <v>1298</v>
      </c>
      <c r="D98" s="139" t="s">
        <v>1300</v>
      </c>
      <c r="E98" s="139" t="s">
        <v>1304</v>
      </c>
      <c r="F98" t="str">
        <f t="shared" si="1"/>
        <v>97_1</v>
      </c>
    </row>
    <row r="99" spans="1:6">
      <c r="A99" s="137">
        <v>98</v>
      </c>
      <c r="B99" s="137">
        <f>COUNTIF($A$2:A99, A99)</f>
        <v>1</v>
      </c>
      <c r="C99" s="137" t="s">
        <v>1298</v>
      </c>
      <c r="D99" s="139" t="s">
        <v>1300</v>
      </c>
      <c r="E99" s="139" t="s">
        <v>1304</v>
      </c>
      <c r="F99" t="str">
        <f t="shared" si="1"/>
        <v>98_1</v>
      </c>
    </row>
    <row r="100" spans="1:6">
      <c r="A100" s="137">
        <v>99</v>
      </c>
      <c r="B100" s="137">
        <f>COUNTIF($A$2:A100, A100)</f>
        <v>1</v>
      </c>
      <c r="C100" s="137" t="s">
        <v>1298</v>
      </c>
      <c r="D100" s="139" t="s">
        <v>1300</v>
      </c>
      <c r="E100" s="139" t="s">
        <v>1304</v>
      </c>
      <c r="F100" t="str">
        <f t="shared" si="1"/>
        <v>99_1</v>
      </c>
    </row>
    <row r="101" spans="1:6">
      <c r="A101" s="137">
        <v>100</v>
      </c>
      <c r="B101" s="137">
        <f>COUNTIF($A$2:A101, A101)</f>
        <v>1</v>
      </c>
      <c r="C101" s="137" t="s">
        <v>1298</v>
      </c>
      <c r="D101" s="139" t="s">
        <v>1300</v>
      </c>
      <c r="E101" s="139" t="s">
        <v>1304</v>
      </c>
      <c r="F101" t="str">
        <f t="shared" si="1"/>
        <v>100_1</v>
      </c>
    </row>
    <row r="102" spans="1:6">
      <c r="A102" s="137">
        <v>101</v>
      </c>
      <c r="B102" s="137">
        <f>COUNTIF($A$2:A102, A102)</f>
        <v>1</v>
      </c>
      <c r="C102" s="137" t="s">
        <v>1298</v>
      </c>
      <c r="D102" s="139" t="s">
        <v>1300</v>
      </c>
      <c r="E102" s="139" t="s">
        <v>1304</v>
      </c>
      <c r="F102" t="str">
        <f t="shared" si="1"/>
        <v>101_1</v>
      </c>
    </row>
    <row r="103" spans="1:6">
      <c r="A103" s="137">
        <v>102</v>
      </c>
      <c r="B103" s="137">
        <f>COUNTIF($A$2:A103, A103)</f>
        <v>1</v>
      </c>
      <c r="C103" s="137" t="s">
        <v>1298</v>
      </c>
      <c r="D103" s="139" t="s">
        <v>1300</v>
      </c>
      <c r="E103" s="139" t="s">
        <v>1304</v>
      </c>
      <c r="F103" t="str">
        <f t="shared" si="1"/>
        <v>102_1</v>
      </c>
    </row>
    <row r="104" spans="1:6">
      <c r="A104" s="137">
        <v>103</v>
      </c>
      <c r="B104" s="137">
        <f>COUNTIF($A$2:A104, A104)</f>
        <v>1</v>
      </c>
      <c r="C104" s="137" t="s">
        <v>1298</v>
      </c>
      <c r="D104" s="139" t="s">
        <v>1300</v>
      </c>
      <c r="E104" s="139" t="s">
        <v>1304</v>
      </c>
      <c r="F104" t="str">
        <f t="shared" si="1"/>
        <v>103_1</v>
      </c>
    </row>
    <row r="105" spans="1:6">
      <c r="A105" s="137">
        <v>104</v>
      </c>
      <c r="B105" s="137">
        <f>COUNTIF($A$2:A105, A105)</f>
        <v>1</v>
      </c>
      <c r="C105" s="137" t="s">
        <v>1298</v>
      </c>
      <c r="D105" s="139" t="s">
        <v>1300</v>
      </c>
      <c r="E105" s="139" t="s">
        <v>1304</v>
      </c>
      <c r="F105" t="str">
        <f t="shared" si="1"/>
        <v>104_1</v>
      </c>
    </row>
    <row r="106" spans="1:6">
      <c r="A106" s="137">
        <v>105</v>
      </c>
      <c r="B106" s="137">
        <f>COUNTIF($A$2:A106, A106)</f>
        <v>1</v>
      </c>
      <c r="C106" s="137" t="s">
        <v>1298</v>
      </c>
      <c r="D106" s="139" t="s">
        <v>1300</v>
      </c>
      <c r="E106" s="139" t="s">
        <v>1304</v>
      </c>
      <c r="F106" t="str">
        <f t="shared" si="1"/>
        <v>105_1</v>
      </c>
    </row>
    <row r="107" spans="1:6">
      <c r="A107" s="137">
        <v>106</v>
      </c>
      <c r="B107" s="137">
        <f>COUNTIF($A$2:A107, A107)</f>
        <v>1</v>
      </c>
      <c r="C107" s="137" t="s">
        <v>1298</v>
      </c>
      <c r="D107" s="139" t="s">
        <v>1300</v>
      </c>
      <c r="E107" s="139" t="s">
        <v>1304</v>
      </c>
      <c r="F107" t="str">
        <f t="shared" si="1"/>
        <v>106_1</v>
      </c>
    </row>
    <row r="108" spans="1:6">
      <c r="A108" s="137">
        <v>107</v>
      </c>
      <c r="B108" s="137">
        <f>COUNTIF($A$2:A108, A108)</f>
        <v>1</v>
      </c>
      <c r="C108" s="137" t="s">
        <v>1298</v>
      </c>
      <c r="D108" s="139" t="s">
        <v>1300</v>
      </c>
      <c r="E108" s="139" t="s">
        <v>1304</v>
      </c>
      <c r="F108" t="str">
        <f t="shared" si="1"/>
        <v>107_1</v>
      </c>
    </row>
    <row r="109" spans="1:6">
      <c r="A109" s="137">
        <v>108</v>
      </c>
      <c r="B109" s="137">
        <f>COUNTIF($A$2:A109, A109)</f>
        <v>1</v>
      </c>
      <c r="C109" s="137" t="s">
        <v>1298</v>
      </c>
      <c r="D109" s="139" t="s">
        <v>1300</v>
      </c>
      <c r="E109" s="139" t="s">
        <v>1304</v>
      </c>
      <c r="F109" t="str">
        <f t="shared" si="1"/>
        <v>108_1</v>
      </c>
    </row>
    <row r="110" spans="1:6">
      <c r="A110" s="137">
        <v>109</v>
      </c>
      <c r="B110" s="137">
        <f>COUNTIF($A$2:A110, A110)</f>
        <v>1</v>
      </c>
      <c r="C110" s="137" t="s">
        <v>1298</v>
      </c>
      <c r="D110" s="139" t="s">
        <v>1300</v>
      </c>
      <c r="E110" s="139" t="s">
        <v>1304</v>
      </c>
      <c r="F110" t="str">
        <f t="shared" si="1"/>
        <v>109_1</v>
      </c>
    </row>
    <row r="111" spans="1:6">
      <c r="A111" s="137">
        <v>110</v>
      </c>
      <c r="B111" s="137">
        <f>COUNTIF($A$2:A111, A111)</f>
        <v>1</v>
      </c>
      <c r="C111" s="137" t="s">
        <v>1298</v>
      </c>
      <c r="D111" s="139" t="s">
        <v>1300</v>
      </c>
      <c r="E111" s="139" t="s">
        <v>1304</v>
      </c>
      <c r="F111" t="str">
        <f t="shared" si="1"/>
        <v>110_1</v>
      </c>
    </row>
    <row r="112" spans="1:6">
      <c r="A112" s="137">
        <v>111</v>
      </c>
      <c r="B112" s="137">
        <f>COUNTIF($A$2:A112, A112)</f>
        <v>1</v>
      </c>
      <c r="C112" s="137" t="s">
        <v>1298</v>
      </c>
      <c r="D112" s="139" t="s">
        <v>1300</v>
      </c>
      <c r="E112" s="139" t="s">
        <v>1304</v>
      </c>
      <c r="F112" t="str">
        <f t="shared" si="1"/>
        <v>111_1</v>
      </c>
    </row>
    <row r="113" spans="1:6">
      <c r="A113" s="137">
        <v>112</v>
      </c>
      <c r="B113" s="137">
        <f>COUNTIF($A$2:A113, A113)</f>
        <v>1</v>
      </c>
      <c r="C113" s="137" t="s">
        <v>1298</v>
      </c>
      <c r="D113" s="139" t="s">
        <v>1300</v>
      </c>
      <c r="E113" s="139" t="s">
        <v>1304</v>
      </c>
      <c r="F113" t="str">
        <f t="shared" si="1"/>
        <v>112_1</v>
      </c>
    </row>
    <row r="114" spans="1:6">
      <c r="A114" s="137">
        <v>113</v>
      </c>
      <c r="B114" s="137">
        <f>COUNTIF($A$2:A114, A114)</f>
        <v>1</v>
      </c>
      <c r="C114" s="137" t="s">
        <v>1298</v>
      </c>
      <c r="D114" s="139" t="s">
        <v>1300</v>
      </c>
      <c r="E114" s="139" t="s">
        <v>1304</v>
      </c>
      <c r="F114" t="str">
        <f t="shared" si="1"/>
        <v>113_1</v>
      </c>
    </row>
    <row r="115" spans="1:6">
      <c r="A115" s="137">
        <v>114</v>
      </c>
      <c r="B115" s="137">
        <f>COUNTIF($A$2:A115, A115)</f>
        <v>1</v>
      </c>
      <c r="C115" s="137" t="s">
        <v>1298</v>
      </c>
      <c r="D115" s="139" t="s">
        <v>1300</v>
      </c>
      <c r="E115" s="139" t="s">
        <v>1304</v>
      </c>
      <c r="F115" t="str">
        <f t="shared" si="1"/>
        <v>114_1</v>
      </c>
    </row>
    <row r="116" spans="1:6">
      <c r="A116" s="137">
        <v>115</v>
      </c>
      <c r="B116" s="137">
        <f>COUNTIF($A$2:A116, A116)</f>
        <v>1</v>
      </c>
      <c r="C116" s="137" t="s">
        <v>1298</v>
      </c>
      <c r="D116" s="139" t="s">
        <v>1300</v>
      </c>
      <c r="E116" s="139" t="s">
        <v>1304</v>
      </c>
      <c r="F116" t="str">
        <f t="shared" si="1"/>
        <v>115_1</v>
      </c>
    </row>
    <row r="117" spans="1:6">
      <c r="A117" s="137">
        <v>116</v>
      </c>
      <c r="B117" s="137">
        <f>COUNTIF($A$2:A117, A117)</f>
        <v>1</v>
      </c>
      <c r="C117" s="137" t="s">
        <v>1298</v>
      </c>
      <c r="D117" s="139" t="s">
        <v>1300</v>
      </c>
      <c r="E117" s="139" t="s">
        <v>1304</v>
      </c>
      <c r="F117" t="str">
        <f t="shared" si="1"/>
        <v>116_1</v>
      </c>
    </row>
    <row r="118" spans="1:6">
      <c r="A118" s="137">
        <v>117</v>
      </c>
      <c r="B118" s="137">
        <f>COUNTIF($A$2:A118, A118)</f>
        <v>1</v>
      </c>
      <c r="C118" s="137" t="s">
        <v>1298</v>
      </c>
      <c r="D118" s="139" t="s">
        <v>1300</v>
      </c>
      <c r="E118" s="139" t="s">
        <v>1304</v>
      </c>
      <c r="F118" t="str">
        <f t="shared" si="1"/>
        <v>117_1</v>
      </c>
    </row>
    <row r="119" spans="1:6">
      <c r="A119" s="137">
        <v>118</v>
      </c>
      <c r="B119" s="137">
        <f>COUNTIF($A$2:A119, A119)</f>
        <v>1</v>
      </c>
      <c r="C119" s="137" t="s">
        <v>1298</v>
      </c>
      <c r="D119" s="139" t="s">
        <v>1300</v>
      </c>
      <c r="E119" s="139" t="s">
        <v>1304</v>
      </c>
      <c r="F119" t="str">
        <f t="shared" si="1"/>
        <v>118_1</v>
      </c>
    </row>
    <row r="120" spans="1:6">
      <c r="A120" s="137">
        <v>119</v>
      </c>
      <c r="B120" s="137">
        <f>COUNTIF($A$2:A120, A120)</f>
        <v>1</v>
      </c>
      <c r="C120" s="137" t="s">
        <v>1298</v>
      </c>
      <c r="D120" s="139" t="s">
        <v>1300</v>
      </c>
      <c r="E120" s="139" t="s">
        <v>1304</v>
      </c>
      <c r="F120" t="str">
        <f t="shared" si="1"/>
        <v>119_1</v>
      </c>
    </row>
    <row r="121" spans="1:6">
      <c r="A121" s="137">
        <v>120</v>
      </c>
      <c r="B121" s="137">
        <f>COUNTIF($A$2:A121, A121)</f>
        <v>1</v>
      </c>
      <c r="C121" s="137" t="s">
        <v>1298</v>
      </c>
      <c r="D121" s="139" t="s">
        <v>1300</v>
      </c>
      <c r="E121" s="139" t="s">
        <v>1304</v>
      </c>
      <c r="F121" t="str">
        <f t="shared" si="1"/>
        <v>120_1</v>
      </c>
    </row>
    <row r="122" spans="1:6">
      <c r="A122" s="137">
        <v>121</v>
      </c>
      <c r="B122" s="137">
        <f>COUNTIF($A$2:A122, A122)</f>
        <v>1</v>
      </c>
      <c r="C122" s="137" t="s">
        <v>1298</v>
      </c>
      <c r="D122" s="139" t="s">
        <v>1300</v>
      </c>
      <c r="E122" s="139" t="s">
        <v>1304</v>
      </c>
      <c r="F122" t="str">
        <f t="shared" si="1"/>
        <v>121_1</v>
      </c>
    </row>
    <row r="123" spans="1:6">
      <c r="A123" s="137">
        <v>122</v>
      </c>
      <c r="B123" s="137">
        <f>COUNTIF($A$2:A123, A123)</f>
        <v>1</v>
      </c>
      <c r="C123" s="137" t="s">
        <v>1298</v>
      </c>
      <c r="D123" s="139" t="s">
        <v>1300</v>
      </c>
      <c r="E123" s="139" t="s">
        <v>1304</v>
      </c>
      <c r="F123" t="str">
        <f t="shared" si="1"/>
        <v>122_1</v>
      </c>
    </row>
    <row r="124" spans="1:6">
      <c r="A124" s="137">
        <v>123</v>
      </c>
      <c r="B124" s="137">
        <f>COUNTIF($A$2:A124, A124)</f>
        <v>1</v>
      </c>
      <c r="C124" s="137" t="s">
        <v>1298</v>
      </c>
      <c r="D124" s="139" t="s">
        <v>1300</v>
      </c>
      <c r="E124" s="139" t="s">
        <v>1304</v>
      </c>
      <c r="F124" t="str">
        <f t="shared" si="1"/>
        <v>123_1</v>
      </c>
    </row>
    <row r="125" spans="1:6">
      <c r="A125" s="137">
        <v>124</v>
      </c>
      <c r="B125" s="137">
        <f>COUNTIF($A$2:A125, A125)</f>
        <v>1</v>
      </c>
      <c r="C125" s="137" t="s">
        <v>1298</v>
      </c>
      <c r="D125" s="139" t="s">
        <v>1300</v>
      </c>
      <c r="E125" s="139" t="s">
        <v>1304</v>
      </c>
      <c r="F125" t="str">
        <f t="shared" si="1"/>
        <v>124_1</v>
      </c>
    </row>
    <row r="126" spans="1:6">
      <c r="A126" s="137">
        <v>125</v>
      </c>
      <c r="B126" s="137">
        <f>COUNTIF($A$2:A126, A126)</f>
        <v>1</v>
      </c>
      <c r="C126" s="137" t="s">
        <v>1298</v>
      </c>
      <c r="D126" s="139" t="s">
        <v>1300</v>
      </c>
      <c r="E126" s="139" t="s">
        <v>1304</v>
      </c>
      <c r="F126" t="str">
        <f t="shared" si="1"/>
        <v>125_1</v>
      </c>
    </row>
    <row r="127" spans="1:6">
      <c r="A127" s="137">
        <v>126</v>
      </c>
      <c r="B127" s="137">
        <f>COUNTIF($A$2:A127, A127)</f>
        <v>1</v>
      </c>
      <c r="C127" s="137" t="s">
        <v>1298</v>
      </c>
      <c r="D127" s="139" t="s">
        <v>1300</v>
      </c>
      <c r="E127" s="139" t="s">
        <v>1304</v>
      </c>
      <c r="F127" t="str">
        <f t="shared" si="1"/>
        <v>126_1</v>
      </c>
    </row>
    <row r="128" spans="1:6">
      <c r="A128" s="137">
        <v>127</v>
      </c>
      <c r="B128" s="137">
        <f>COUNTIF($A$2:A128, A128)</f>
        <v>1</v>
      </c>
      <c r="C128" s="137" t="s">
        <v>1298</v>
      </c>
      <c r="D128" s="139" t="s">
        <v>1300</v>
      </c>
      <c r="E128" s="139" t="s">
        <v>1304</v>
      </c>
      <c r="F128" t="str">
        <f t="shared" si="1"/>
        <v>127_1</v>
      </c>
    </row>
    <row r="129" spans="1:6">
      <c r="A129" s="137">
        <v>128</v>
      </c>
      <c r="B129" s="137">
        <f>COUNTIF($A$2:A129, A129)</f>
        <v>1</v>
      </c>
      <c r="C129" s="137" t="s">
        <v>1298</v>
      </c>
      <c r="D129" s="139" t="s">
        <v>1300</v>
      </c>
      <c r="E129" s="139" t="s">
        <v>1304</v>
      </c>
      <c r="F129" t="str">
        <f t="shared" si="1"/>
        <v>128_1</v>
      </c>
    </row>
    <row r="130" spans="1:6">
      <c r="A130" s="137">
        <v>129</v>
      </c>
      <c r="B130" s="137">
        <f>COUNTIF($A$2:A130, A130)</f>
        <v>1</v>
      </c>
      <c r="C130" s="137" t="s">
        <v>1298</v>
      </c>
      <c r="D130" s="139" t="s">
        <v>1300</v>
      </c>
      <c r="E130" s="139" t="s">
        <v>1304</v>
      </c>
      <c r="F130" t="str">
        <f t="shared" si="1"/>
        <v>129_1</v>
      </c>
    </row>
    <row r="131" spans="1:6">
      <c r="A131" s="137">
        <v>130</v>
      </c>
      <c r="B131" s="137">
        <f>COUNTIF($A$2:A131, A131)</f>
        <v>1</v>
      </c>
      <c r="C131" s="137" t="s">
        <v>1298</v>
      </c>
      <c r="D131" s="139" t="s">
        <v>1300</v>
      </c>
      <c r="E131" s="139" t="s">
        <v>1304</v>
      </c>
      <c r="F131" t="str">
        <f t="shared" ref="F131:F194" si="2">_xlfn.TEXTJOIN("_",TRUE,A131,B131)</f>
        <v>130_1</v>
      </c>
    </row>
    <row r="132" spans="1:6">
      <c r="A132" s="137">
        <v>131</v>
      </c>
      <c r="B132" s="137">
        <f>COUNTIF($A$2:A132, A132)</f>
        <v>1</v>
      </c>
      <c r="C132" s="137" t="s">
        <v>1298</v>
      </c>
      <c r="D132" s="139" t="s">
        <v>1300</v>
      </c>
      <c r="E132" s="139" t="s">
        <v>1304</v>
      </c>
      <c r="F132" t="str">
        <f t="shared" si="2"/>
        <v>131_1</v>
      </c>
    </row>
    <row r="133" spans="1:6">
      <c r="A133" s="137">
        <v>132</v>
      </c>
      <c r="B133" s="137">
        <f>COUNTIF($A$2:A133, A133)</f>
        <v>1</v>
      </c>
      <c r="C133" s="137" t="s">
        <v>1298</v>
      </c>
      <c r="D133" s="139" t="s">
        <v>1300</v>
      </c>
      <c r="E133" s="139" t="s">
        <v>1304</v>
      </c>
      <c r="F133" t="str">
        <f t="shared" si="2"/>
        <v>132_1</v>
      </c>
    </row>
    <row r="134" spans="1:6">
      <c r="A134" s="137">
        <v>133</v>
      </c>
      <c r="B134" s="137">
        <f>COUNTIF($A$2:A134, A134)</f>
        <v>1</v>
      </c>
      <c r="C134" s="137" t="s">
        <v>1298</v>
      </c>
      <c r="D134" s="139" t="s">
        <v>1300</v>
      </c>
      <c r="E134" s="139" t="s">
        <v>1304</v>
      </c>
      <c r="F134" t="str">
        <f t="shared" si="2"/>
        <v>133_1</v>
      </c>
    </row>
    <row r="135" spans="1:6">
      <c r="A135" s="137">
        <v>134</v>
      </c>
      <c r="B135" s="137">
        <f>COUNTIF($A$2:A135, A135)</f>
        <v>1</v>
      </c>
      <c r="C135" s="137" t="s">
        <v>1298</v>
      </c>
      <c r="D135" s="139" t="s">
        <v>1300</v>
      </c>
      <c r="E135" s="139" t="s">
        <v>1304</v>
      </c>
      <c r="F135" t="str">
        <f t="shared" si="2"/>
        <v>134_1</v>
      </c>
    </row>
    <row r="136" spans="1:6">
      <c r="A136" s="137">
        <v>135</v>
      </c>
      <c r="B136" s="137">
        <f>COUNTIF($A$2:A136, A136)</f>
        <v>1</v>
      </c>
      <c r="C136" s="137" t="s">
        <v>1298</v>
      </c>
      <c r="D136" s="139" t="s">
        <v>1300</v>
      </c>
      <c r="E136" s="139" t="s">
        <v>1304</v>
      </c>
      <c r="F136" t="str">
        <f t="shared" si="2"/>
        <v>135_1</v>
      </c>
    </row>
    <row r="137" spans="1:6">
      <c r="A137" s="137">
        <v>136</v>
      </c>
      <c r="B137" s="137">
        <f>COUNTIF($A$2:A137, A137)</f>
        <v>1</v>
      </c>
      <c r="C137" s="137" t="s">
        <v>1298</v>
      </c>
      <c r="D137" s="139" t="s">
        <v>1300</v>
      </c>
      <c r="E137" s="139" t="s">
        <v>1304</v>
      </c>
      <c r="F137" t="str">
        <f t="shared" si="2"/>
        <v>136_1</v>
      </c>
    </row>
    <row r="138" spans="1:6">
      <c r="A138" s="137">
        <v>137</v>
      </c>
      <c r="B138" s="137">
        <f>COUNTIF($A$2:A138, A138)</f>
        <v>1</v>
      </c>
      <c r="C138" s="137" t="s">
        <v>1298</v>
      </c>
      <c r="D138" s="139" t="s">
        <v>1300</v>
      </c>
      <c r="E138" s="139" t="s">
        <v>1304</v>
      </c>
      <c r="F138" t="str">
        <f t="shared" si="2"/>
        <v>137_1</v>
      </c>
    </row>
    <row r="139" spans="1:6">
      <c r="A139" s="137">
        <v>138</v>
      </c>
      <c r="B139" s="137">
        <f>COUNTIF($A$2:A139, A139)</f>
        <v>1</v>
      </c>
      <c r="C139" s="137" t="s">
        <v>1298</v>
      </c>
      <c r="D139" s="139" t="s">
        <v>1300</v>
      </c>
      <c r="E139" s="139" t="s">
        <v>1304</v>
      </c>
      <c r="F139" t="str">
        <f t="shared" si="2"/>
        <v>138_1</v>
      </c>
    </row>
    <row r="140" spans="1:6">
      <c r="A140" s="137">
        <v>139</v>
      </c>
      <c r="B140" s="137">
        <f>COUNTIF($A$2:A140, A140)</f>
        <v>1</v>
      </c>
      <c r="C140" s="137" t="s">
        <v>1298</v>
      </c>
      <c r="D140" s="139" t="s">
        <v>1300</v>
      </c>
      <c r="E140" s="139" t="s">
        <v>1304</v>
      </c>
      <c r="F140" t="str">
        <f t="shared" si="2"/>
        <v>139_1</v>
      </c>
    </row>
    <row r="141" spans="1:6">
      <c r="A141" s="137">
        <v>140</v>
      </c>
      <c r="B141" s="137">
        <f>COUNTIF($A$2:A141, A141)</f>
        <v>1</v>
      </c>
      <c r="C141" s="137" t="s">
        <v>1298</v>
      </c>
      <c r="D141" s="139" t="s">
        <v>1300</v>
      </c>
      <c r="E141" s="139" t="s">
        <v>1304</v>
      </c>
      <c r="F141" t="str">
        <f t="shared" si="2"/>
        <v>140_1</v>
      </c>
    </row>
    <row r="142" spans="1:6">
      <c r="A142" s="137">
        <v>141</v>
      </c>
      <c r="B142" s="137">
        <f>COUNTIF($A$2:A142, A142)</f>
        <v>1</v>
      </c>
      <c r="C142" s="137" t="s">
        <v>1298</v>
      </c>
      <c r="D142" s="139" t="s">
        <v>1300</v>
      </c>
      <c r="E142" s="139" t="s">
        <v>1304</v>
      </c>
      <c r="F142" t="str">
        <f t="shared" si="2"/>
        <v>141_1</v>
      </c>
    </row>
    <row r="143" spans="1:6">
      <c r="A143" s="137">
        <v>142</v>
      </c>
      <c r="B143" s="137">
        <f>COUNTIF($A$2:A143, A143)</f>
        <v>1</v>
      </c>
      <c r="C143" s="137" t="s">
        <v>1298</v>
      </c>
      <c r="D143" s="139" t="s">
        <v>1300</v>
      </c>
      <c r="E143" s="139" t="s">
        <v>1304</v>
      </c>
      <c r="F143" t="str">
        <f t="shared" si="2"/>
        <v>142_1</v>
      </c>
    </row>
    <row r="144" spans="1:6">
      <c r="A144" s="137">
        <v>143</v>
      </c>
      <c r="B144" s="137">
        <f>COUNTIF($A$2:A144, A144)</f>
        <v>1</v>
      </c>
      <c r="C144" s="137" t="s">
        <v>1298</v>
      </c>
      <c r="D144" s="139" t="s">
        <v>1300</v>
      </c>
      <c r="E144" s="139" t="s">
        <v>1304</v>
      </c>
      <c r="F144" t="str">
        <f t="shared" si="2"/>
        <v>143_1</v>
      </c>
    </row>
    <row r="145" spans="1:6">
      <c r="A145" s="137">
        <v>144</v>
      </c>
      <c r="B145" s="137">
        <f>COUNTIF($A$2:A145, A145)</f>
        <v>1</v>
      </c>
      <c r="C145" s="137" t="s">
        <v>1298</v>
      </c>
      <c r="D145" s="139" t="s">
        <v>1300</v>
      </c>
      <c r="E145" s="139" t="s">
        <v>1304</v>
      </c>
      <c r="F145" t="str">
        <f t="shared" si="2"/>
        <v>144_1</v>
      </c>
    </row>
    <row r="146" spans="1:6">
      <c r="A146" s="137">
        <v>145</v>
      </c>
      <c r="B146" s="137">
        <f>COUNTIF($A$2:A146, A146)</f>
        <v>1</v>
      </c>
      <c r="C146" s="137" t="s">
        <v>1298</v>
      </c>
      <c r="D146" s="139" t="s">
        <v>1300</v>
      </c>
      <c r="E146" s="139" t="s">
        <v>1304</v>
      </c>
      <c r="F146" t="str">
        <f t="shared" si="2"/>
        <v>145_1</v>
      </c>
    </row>
    <row r="147" spans="1:6">
      <c r="A147" s="137">
        <v>146</v>
      </c>
      <c r="B147" s="137">
        <f>COUNTIF($A$2:A147, A147)</f>
        <v>1</v>
      </c>
      <c r="C147" s="137" t="s">
        <v>1298</v>
      </c>
      <c r="D147" s="139" t="s">
        <v>1300</v>
      </c>
      <c r="E147" s="139" t="s">
        <v>1304</v>
      </c>
      <c r="F147" t="str">
        <f t="shared" si="2"/>
        <v>146_1</v>
      </c>
    </row>
    <row r="148" spans="1:6">
      <c r="A148" s="137">
        <v>147</v>
      </c>
      <c r="B148" s="137">
        <f>COUNTIF($A$2:A148, A148)</f>
        <v>1</v>
      </c>
      <c r="C148" s="137" t="s">
        <v>1298</v>
      </c>
      <c r="D148" s="139" t="s">
        <v>1300</v>
      </c>
      <c r="E148" s="139" t="s">
        <v>1304</v>
      </c>
      <c r="F148" t="str">
        <f t="shared" si="2"/>
        <v>147_1</v>
      </c>
    </row>
    <row r="149" spans="1:6">
      <c r="A149" s="137">
        <v>148</v>
      </c>
      <c r="B149" s="137">
        <f>COUNTIF($A$2:A149, A149)</f>
        <v>1</v>
      </c>
      <c r="C149" s="137" t="s">
        <v>1298</v>
      </c>
      <c r="D149" s="139" t="s">
        <v>1300</v>
      </c>
      <c r="E149" s="139" t="s">
        <v>1304</v>
      </c>
      <c r="F149" t="str">
        <f t="shared" si="2"/>
        <v>148_1</v>
      </c>
    </row>
    <row r="150" spans="1:6">
      <c r="A150" s="137">
        <v>149</v>
      </c>
      <c r="B150" s="137">
        <f>COUNTIF($A$2:A150, A150)</f>
        <v>1</v>
      </c>
      <c r="C150" s="137" t="s">
        <v>1298</v>
      </c>
      <c r="D150" s="139" t="s">
        <v>1300</v>
      </c>
      <c r="E150" s="139" t="s">
        <v>1304</v>
      </c>
      <c r="F150" t="str">
        <f t="shared" si="2"/>
        <v>149_1</v>
      </c>
    </row>
    <row r="151" spans="1:6">
      <c r="A151" s="137">
        <v>150</v>
      </c>
      <c r="B151" s="137">
        <f>COUNTIF($A$2:A151, A151)</f>
        <v>1</v>
      </c>
      <c r="C151" s="137" t="s">
        <v>1298</v>
      </c>
      <c r="D151" s="139" t="s">
        <v>1300</v>
      </c>
      <c r="E151" s="139" t="s">
        <v>1304</v>
      </c>
      <c r="F151" t="str">
        <f t="shared" si="2"/>
        <v>150_1</v>
      </c>
    </row>
    <row r="152" spans="1:6">
      <c r="A152" s="137">
        <v>151</v>
      </c>
      <c r="B152" s="137">
        <f>COUNTIF($A$2:A152, A152)</f>
        <v>1</v>
      </c>
      <c r="C152" s="137" t="s">
        <v>1298</v>
      </c>
      <c r="D152" s="139" t="s">
        <v>1300</v>
      </c>
      <c r="E152" s="139" t="s">
        <v>1304</v>
      </c>
      <c r="F152" t="str">
        <f t="shared" si="2"/>
        <v>151_1</v>
      </c>
    </row>
    <row r="153" spans="1:6">
      <c r="A153" s="137">
        <v>152</v>
      </c>
      <c r="B153" s="137">
        <f>COUNTIF($A$2:A153, A153)</f>
        <v>1</v>
      </c>
      <c r="C153" s="137" t="s">
        <v>1298</v>
      </c>
      <c r="D153" s="139" t="s">
        <v>1300</v>
      </c>
      <c r="E153" s="139" t="s">
        <v>1304</v>
      </c>
      <c r="F153" t="str">
        <f t="shared" si="2"/>
        <v>152_1</v>
      </c>
    </row>
    <row r="154" spans="1:6">
      <c r="A154" s="137">
        <v>153</v>
      </c>
      <c r="B154" s="137">
        <f>COUNTIF($A$2:A154, A154)</f>
        <v>1</v>
      </c>
      <c r="C154" s="137" t="s">
        <v>1298</v>
      </c>
      <c r="D154" s="139" t="s">
        <v>1300</v>
      </c>
      <c r="E154" s="139" t="s">
        <v>1304</v>
      </c>
      <c r="F154" t="str">
        <f t="shared" si="2"/>
        <v>153_1</v>
      </c>
    </row>
    <row r="155" spans="1:6">
      <c r="A155" s="137">
        <v>154</v>
      </c>
      <c r="B155" s="137">
        <f>COUNTIF($A$2:A155, A155)</f>
        <v>1</v>
      </c>
      <c r="C155" s="137" t="s">
        <v>1298</v>
      </c>
      <c r="D155" s="139" t="s">
        <v>1300</v>
      </c>
      <c r="E155" s="139" t="s">
        <v>1304</v>
      </c>
      <c r="F155" t="str">
        <f t="shared" si="2"/>
        <v>154_1</v>
      </c>
    </row>
    <row r="156" spans="1:6">
      <c r="A156" s="137">
        <v>155</v>
      </c>
      <c r="B156" s="137">
        <f>COUNTIF($A$2:A156, A156)</f>
        <v>1</v>
      </c>
      <c r="C156" s="137" t="s">
        <v>1298</v>
      </c>
      <c r="D156" s="139" t="s">
        <v>1300</v>
      </c>
      <c r="E156" s="139" t="s">
        <v>1304</v>
      </c>
      <c r="F156" t="str">
        <f t="shared" si="2"/>
        <v>155_1</v>
      </c>
    </row>
    <row r="157" spans="1:6">
      <c r="A157" s="137">
        <v>156</v>
      </c>
      <c r="B157" s="137">
        <f>COUNTIF($A$2:A157, A157)</f>
        <v>1</v>
      </c>
      <c r="C157" s="137" t="s">
        <v>1298</v>
      </c>
      <c r="D157" s="139" t="s">
        <v>1300</v>
      </c>
      <c r="E157" s="139" t="s">
        <v>1304</v>
      </c>
      <c r="F157" t="str">
        <f t="shared" si="2"/>
        <v>156_1</v>
      </c>
    </row>
    <row r="158" spans="1:6">
      <c r="A158" s="137">
        <v>157</v>
      </c>
      <c r="B158" s="137">
        <f>COUNTIF($A$2:A158, A158)</f>
        <v>1</v>
      </c>
      <c r="C158" s="137" t="s">
        <v>1298</v>
      </c>
      <c r="D158" s="139" t="s">
        <v>1300</v>
      </c>
      <c r="E158" s="139" t="s">
        <v>1304</v>
      </c>
      <c r="F158" t="str">
        <f t="shared" si="2"/>
        <v>157_1</v>
      </c>
    </row>
    <row r="159" spans="1:6">
      <c r="A159" s="137">
        <v>158</v>
      </c>
      <c r="B159" s="137">
        <f>COUNTIF($A$2:A159, A159)</f>
        <v>1</v>
      </c>
      <c r="C159" s="137" t="s">
        <v>1298</v>
      </c>
      <c r="D159" s="139" t="s">
        <v>1300</v>
      </c>
      <c r="E159" s="139" t="s">
        <v>1304</v>
      </c>
      <c r="F159" t="str">
        <f t="shared" si="2"/>
        <v>158_1</v>
      </c>
    </row>
    <row r="160" spans="1:6">
      <c r="A160" s="137">
        <v>159</v>
      </c>
      <c r="B160" s="137">
        <f>COUNTIF($A$2:A160, A160)</f>
        <v>1</v>
      </c>
      <c r="C160" s="137" t="s">
        <v>1298</v>
      </c>
      <c r="D160" s="139" t="s">
        <v>1300</v>
      </c>
      <c r="E160" s="139" t="s">
        <v>1304</v>
      </c>
      <c r="F160" t="str">
        <f t="shared" si="2"/>
        <v>159_1</v>
      </c>
    </row>
    <row r="161" spans="1:6">
      <c r="A161" s="137">
        <v>160</v>
      </c>
      <c r="B161" s="137">
        <f>COUNTIF($A$2:A161, A161)</f>
        <v>1</v>
      </c>
      <c r="C161" s="137" t="s">
        <v>1298</v>
      </c>
      <c r="D161" s="139" t="s">
        <v>1300</v>
      </c>
      <c r="E161" s="139" t="s">
        <v>1304</v>
      </c>
      <c r="F161" t="str">
        <f t="shared" si="2"/>
        <v>160_1</v>
      </c>
    </row>
    <row r="162" spans="1:6">
      <c r="A162" s="137">
        <v>161</v>
      </c>
      <c r="B162" s="137">
        <f>COUNTIF($A$2:A162, A162)</f>
        <v>1</v>
      </c>
      <c r="C162" s="137" t="s">
        <v>1298</v>
      </c>
      <c r="D162" s="139" t="s">
        <v>1300</v>
      </c>
      <c r="E162" s="139" t="s">
        <v>1304</v>
      </c>
      <c r="F162" t="str">
        <f t="shared" si="2"/>
        <v>161_1</v>
      </c>
    </row>
    <row r="163" spans="1:6">
      <c r="A163" s="137">
        <v>162</v>
      </c>
      <c r="B163" s="137">
        <f>COUNTIF($A$2:A163, A163)</f>
        <v>1</v>
      </c>
      <c r="C163" s="137" t="s">
        <v>1298</v>
      </c>
      <c r="D163" s="139" t="s">
        <v>1300</v>
      </c>
      <c r="E163" s="139" t="s">
        <v>1304</v>
      </c>
      <c r="F163" t="str">
        <f t="shared" si="2"/>
        <v>162_1</v>
      </c>
    </row>
    <row r="164" spans="1:6">
      <c r="A164" s="137">
        <v>163</v>
      </c>
      <c r="B164" s="137">
        <f>COUNTIF($A$2:A164, A164)</f>
        <v>1</v>
      </c>
      <c r="C164" s="137" t="s">
        <v>1298</v>
      </c>
      <c r="D164" s="139" t="s">
        <v>1300</v>
      </c>
      <c r="E164" s="139" t="s">
        <v>1304</v>
      </c>
      <c r="F164" t="str">
        <f t="shared" si="2"/>
        <v>163_1</v>
      </c>
    </row>
    <row r="165" spans="1:6">
      <c r="A165" s="137">
        <v>164</v>
      </c>
      <c r="B165" s="137">
        <f>COUNTIF($A$2:A165, A165)</f>
        <v>1</v>
      </c>
      <c r="C165" s="137" t="s">
        <v>1298</v>
      </c>
      <c r="D165" s="139" t="s">
        <v>1300</v>
      </c>
      <c r="E165" s="139" t="s">
        <v>1304</v>
      </c>
      <c r="F165" t="str">
        <f t="shared" si="2"/>
        <v>164_1</v>
      </c>
    </row>
    <row r="166" spans="1:6">
      <c r="A166" s="137">
        <v>165</v>
      </c>
      <c r="B166" s="137">
        <f>COUNTIF($A$2:A166, A166)</f>
        <v>1</v>
      </c>
      <c r="C166" s="137" t="s">
        <v>1298</v>
      </c>
      <c r="D166" s="139" t="s">
        <v>1300</v>
      </c>
      <c r="E166" s="139" t="s">
        <v>1304</v>
      </c>
      <c r="F166" t="str">
        <f t="shared" si="2"/>
        <v>165_1</v>
      </c>
    </row>
    <row r="167" spans="1:6">
      <c r="A167" s="137">
        <v>166</v>
      </c>
      <c r="B167" s="137">
        <f>COUNTIF($A$2:A167, A167)</f>
        <v>1</v>
      </c>
      <c r="C167" s="137" t="s">
        <v>1298</v>
      </c>
      <c r="D167" s="139" t="s">
        <v>1300</v>
      </c>
      <c r="E167" s="139" t="s">
        <v>1304</v>
      </c>
      <c r="F167" t="str">
        <f t="shared" si="2"/>
        <v>166_1</v>
      </c>
    </row>
    <row r="168" spans="1:6">
      <c r="A168" s="137">
        <v>167</v>
      </c>
      <c r="B168" s="137">
        <f>COUNTIF($A$2:A168, A168)</f>
        <v>1</v>
      </c>
      <c r="C168" s="137" t="s">
        <v>1298</v>
      </c>
      <c r="D168" s="139" t="s">
        <v>1300</v>
      </c>
      <c r="E168" s="139" t="s">
        <v>1304</v>
      </c>
      <c r="F168" t="str">
        <f t="shared" si="2"/>
        <v>167_1</v>
      </c>
    </row>
    <row r="169" spans="1:6">
      <c r="A169" s="137">
        <v>168</v>
      </c>
      <c r="B169" s="137">
        <f>COUNTIF($A$2:A169, A169)</f>
        <v>1</v>
      </c>
      <c r="C169" s="137" t="s">
        <v>1298</v>
      </c>
      <c r="D169" s="139" t="s">
        <v>1300</v>
      </c>
      <c r="E169" s="139" t="s">
        <v>1304</v>
      </c>
      <c r="F169" t="str">
        <f t="shared" si="2"/>
        <v>168_1</v>
      </c>
    </row>
    <row r="170" spans="1:6">
      <c r="A170" s="137">
        <v>169</v>
      </c>
      <c r="B170" s="137">
        <f>COUNTIF($A$2:A170, A170)</f>
        <v>1</v>
      </c>
      <c r="C170" s="137" t="s">
        <v>1298</v>
      </c>
      <c r="D170" s="139" t="s">
        <v>1300</v>
      </c>
      <c r="E170" s="139" t="s">
        <v>1304</v>
      </c>
      <c r="F170" t="str">
        <f t="shared" si="2"/>
        <v>169_1</v>
      </c>
    </row>
    <row r="171" spans="1:6">
      <c r="A171" s="137">
        <v>170</v>
      </c>
      <c r="B171" s="137">
        <f>COUNTIF($A$2:A171, A171)</f>
        <v>1</v>
      </c>
      <c r="C171" s="137" t="s">
        <v>1298</v>
      </c>
      <c r="D171" s="139" t="s">
        <v>1300</v>
      </c>
      <c r="E171" s="139" t="s">
        <v>1304</v>
      </c>
      <c r="F171" t="str">
        <f t="shared" si="2"/>
        <v>170_1</v>
      </c>
    </row>
    <row r="172" spans="1:6">
      <c r="A172" s="137">
        <v>171</v>
      </c>
      <c r="B172" s="137">
        <f>COUNTIF($A$2:A172, A172)</f>
        <v>1</v>
      </c>
      <c r="C172" s="137" t="s">
        <v>1298</v>
      </c>
      <c r="D172" s="139" t="s">
        <v>1300</v>
      </c>
      <c r="E172" s="139" t="s">
        <v>1304</v>
      </c>
      <c r="F172" t="str">
        <f t="shared" si="2"/>
        <v>171_1</v>
      </c>
    </row>
    <row r="173" spans="1:6">
      <c r="A173" s="137">
        <v>172</v>
      </c>
      <c r="B173" s="137">
        <f>COUNTIF($A$2:A173, A173)</f>
        <v>1</v>
      </c>
      <c r="C173" s="137" t="s">
        <v>1298</v>
      </c>
      <c r="D173" s="139" t="s">
        <v>1300</v>
      </c>
      <c r="E173" s="139" t="s">
        <v>1304</v>
      </c>
      <c r="F173" t="str">
        <f t="shared" si="2"/>
        <v>172_1</v>
      </c>
    </row>
    <row r="174" spans="1:6">
      <c r="A174" s="137">
        <v>173</v>
      </c>
      <c r="B174" s="137">
        <f>COUNTIF($A$2:A174, A174)</f>
        <v>1</v>
      </c>
      <c r="C174" s="137" t="s">
        <v>1298</v>
      </c>
      <c r="D174" s="139" t="s">
        <v>1300</v>
      </c>
      <c r="E174" s="139" t="s">
        <v>1304</v>
      </c>
      <c r="F174" t="str">
        <f t="shared" si="2"/>
        <v>173_1</v>
      </c>
    </row>
    <row r="175" spans="1:6">
      <c r="A175" s="137">
        <v>174</v>
      </c>
      <c r="B175" s="137">
        <f>COUNTIF($A$2:A175, A175)</f>
        <v>1</v>
      </c>
      <c r="C175" s="137" t="s">
        <v>1298</v>
      </c>
      <c r="D175" s="139" t="s">
        <v>1300</v>
      </c>
      <c r="E175" s="139" t="s">
        <v>1304</v>
      </c>
      <c r="F175" t="str">
        <f t="shared" si="2"/>
        <v>174_1</v>
      </c>
    </row>
    <row r="176" spans="1:6">
      <c r="A176" s="137">
        <v>175</v>
      </c>
      <c r="B176" s="137">
        <f>COUNTIF($A$2:A176, A176)</f>
        <v>1</v>
      </c>
      <c r="C176" s="137" t="s">
        <v>1298</v>
      </c>
      <c r="D176" s="139" t="s">
        <v>1300</v>
      </c>
      <c r="E176" s="139" t="s">
        <v>1304</v>
      </c>
      <c r="F176" t="str">
        <f t="shared" si="2"/>
        <v>175_1</v>
      </c>
    </row>
    <row r="177" spans="1:6">
      <c r="A177" s="137">
        <v>176</v>
      </c>
      <c r="B177" s="137">
        <f>COUNTIF($A$2:A177, A177)</f>
        <v>1</v>
      </c>
      <c r="C177" s="137" t="s">
        <v>1298</v>
      </c>
      <c r="D177" s="139" t="s">
        <v>1300</v>
      </c>
      <c r="E177" s="139" t="s">
        <v>1304</v>
      </c>
      <c r="F177" t="str">
        <f t="shared" si="2"/>
        <v>176_1</v>
      </c>
    </row>
    <row r="178" spans="1:6">
      <c r="A178" s="137">
        <v>177</v>
      </c>
      <c r="B178" s="137">
        <f>COUNTIF($A$2:A178, A178)</f>
        <v>1</v>
      </c>
      <c r="C178" s="137" t="s">
        <v>1298</v>
      </c>
      <c r="D178" s="139" t="s">
        <v>1300</v>
      </c>
      <c r="E178" s="139" t="s">
        <v>1304</v>
      </c>
      <c r="F178" t="str">
        <f t="shared" si="2"/>
        <v>177_1</v>
      </c>
    </row>
    <row r="179" spans="1:6">
      <c r="A179" s="137">
        <v>178</v>
      </c>
      <c r="B179" s="137">
        <f>COUNTIF($A$2:A179, A179)</f>
        <v>1</v>
      </c>
      <c r="C179" s="137" t="s">
        <v>1298</v>
      </c>
      <c r="D179" s="139" t="s">
        <v>1300</v>
      </c>
      <c r="E179" s="139" t="s">
        <v>1304</v>
      </c>
      <c r="F179" t="str">
        <f t="shared" si="2"/>
        <v>178_1</v>
      </c>
    </row>
    <row r="180" spans="1:6">
      <c r="A180" s="137">
        <v>179</v>
      </c>
      <c r="B180" s="137">
        <f>COUNTIF($A$2:A180, A180)</f>
        <v>1</v>
      </c>
      <c r="C180" s="137" t="s">
        <v>1298</v>
      </c>
      <c r="D180" s="139" t="s">
        <v>1300</v>
      </c>
      <c r="E180" s="139" t="s">
        <v>1304</v>
      </c>
      <c r="F180" t="str">
        <f t="shared" si="2"/>
        <v>179_1</v>
      </c>
    </row>
    <row r="181" spans="1:6">
      <c r="A181" s="137">
        <v>180</v>
      </c>
      <c r="B181" s="137">
        <f>COUNTIF($A$2:A181, A181)</f>
        <v>1</v>
      </c>
      <c r="C181" s="137" t="s">
        <v>1298</v>
      </c>
      <c r="D181" s="139" t="s">
        <v>1300</v>
      </c>
      <c r="E181" s="139" t="s">
        <v>1304</v>
      </c>
      <c r="F181" t="str">
        <f t="shared" si="2"/>
        <v>180_1</v>
      </c>
    </row>
    <row r="182" spans="1:6">
      <c r="A182" s="137">
        <v>181</v>
      </c>
      <c r="B182" s="137">
        <f>COUNTIF($A$2:A182, A182)</f>
        <v>1</v>
      </c>
      <c r="C182" s="137" t="s">
        <v>1298</v>
      </c>
      <c r="D182" s="139" t="s">
        <v>1300</v>
      </c>
      <c r="E182" s="139" t="s">
        <v>1304</v>
      </c>
      <c r="F182" t="str">
        <f t="shared" si="2"/>
        <v>181_1</v>
      </c>
    </row>
    <row r="183" spans="1:6">
      <c r="A183" s="137">
        <v>182</v>
      </c>
      <c r="B183" s="137">
        <f>COUNTIF($A$2:A183, A183)</f>
        <v>1</v>
      </c>
      <c r="C183" s="137" t="s">
        <v>1298</v>
      </c>
      <c r="D183" s="139" t="s">
        <v>1300</v>
      </c>
      <c r="E183" s="139" t="s">
        <v>1304</v>
      </c>
      <c r="F183" t="str">
        <f t="shared" si="2"/>
        <v>182_1</v>
      </c>
    </row>
    <row r="184" spans="1:6">
      <c r="A184" s="137">
        <v>183</v>
      </c>
      <c r="B184" s="137">
        <f>COUNTIF($A$2:A184, A184)</f>
        <v>1</v>
      </c>
      <c r="C184" s="137" t="s">
        <v>1298</v>
      </c>
      <c r="D184" s="139" t="s">
        <v>1300</v>
      </c>
      <c r="E184" s="139" t="s">
        <v>1304</v>
      </c>
      <c r="F184" t="str">
        <f t="shared" si="2"/>
        <v>183_1</v>
      </c>
    </row>
    <row r="185" spans="1:6">
      <c r="A185" s="137">
        <v>184</v>
      </c>
      <c r="B185" s="137">
        <f>COUNTIF($A$2:A185, A185)</f>
        <v>1</v>
      </c>
      <c r="C185" s="137" t="s">
        <v>1298</v>
      </c>
      <c r="D185" s="139" t="s">
        <v>1300</v>
      </c>
      <c r="E185" s="139" t="s">
        <v>1304</v>
      </c>
      <c r="F185" t="str">
        <f t="shared" si="2"/>
        <v>184_1</v>
      </c>
    </row>
    <row r="186" spans="1:6">
      <c r="A186" s="137">
        <v>185</v>
      </c>
      <c r="B186" s="137">
        <f>COUNTIF($A$2:A186, A186)</f>
        <v>1</v>
      </c>
      <c r="C186" s="137" t="s">
        <v>1298</v>
      </c>
      <c r="D186" s="139" t="s">
        <v>1300</v>
      </c>
      <c r="E186" s="139" t="s">
        <v>1304</v>
      </c>
      <c r="F186" t="str">
        <f t="shared" si="2"/>
        <v>185_1</v>
      </c>
    </row>
    <row r="187" spans="1:6">
      <c r="A187" s="137">
        <v>186</v>
      </c>
      <c r="B187" s="137">
        <f>COUNTIF($A$2:A187, A187)</f>
        <v>1</v>
      </c>
      <c r="C187" s="137" t="s">
        <v>1298</v>
      </c>
      <c r="D187" s="139" t="s">
        <v>1300</v>
      </c>
      <c r="E187" s="139" t="s">
        <v>1304</v>
      </c>
      <c r="F187" t="str">
        <f t="shared" si="2"/>
        <v>186_1</v>
      </c>
    </row>
    <row r="188" spans="1:6">
      <c r="A188" s="137">
        <v>187</v>
      </c>
      <c r="B188" s="137">
        <f>COUNTIF($A$2:A188, A188)</f>
        <v>1</v>
      </c>
      <c r="C188" s="137" t="s">
        <v>1298</v>
      </c>
      <c r="D188" s="139" t="s">
        <v>1300</v>
      </c>
      <c r="E188" s="139" t="s">
        <v>1304</v>
      </c>
      <c r="F188" t="str">
        <f t="shared" si="2"/>
        <v>187_1</v>
      </c>
    </row>
    <row r="189" spans="1:6">
      <c r="A189" s="137">
        <v>188</v>
      </c>
      <c r="B189" s="137">
        <f>COUNTIF($A$2:A189, A189)</f>
        <v>1</v>
      </c>
      <c r="C189" s="137" t="s">
        <v>1298</v>
      </c>
      <c r="D189" s="139" t="s">
        <v>1300</v>
      </c>
      <c r="E189" s="139" t="s">
        <v>1304</v>
      </c>
      <c r="F189" t="str">
        <f t="shared" si="2"/>
        <v>188_1</v>
      </c>
    </row>
    <row r="190" spans="1:6">
      <c r="A190" s="137">
        <v>189</v>
      </c>
      <c r="B190" s="137">
        <f>COUNTIF($A$2:A190, A190)</f>
        <v>1</v>
      </c>
      <c r="C190" s="137" t="s">
        <v>1298</v>
      </c>
      <c r="D190" s="139" t="s">
        <v>1300</v>
      </c>
      <c r="E190" s="139" t="s">
        <v>1304</v>
      </c>
      <c r="F190" t="str">
        <f t="shared" si="2"/>
        <v>189_1</v>
      </c>
    </row>
    <row r="191" spans="1:6">
      <c r="A191" s="137">
        <v>190</v>
      </c>
      <c r="B191" s="137">
        <f>COUNTIF($A$2:A191, A191)</f>
        <v>1</v>
      </c>
      <c r="C191" s="137" t="s">
        <v>1298</v>
      </c>
      <c r="D191" s="139" t="s">
        <v>1300</v>
      </c>
      <c r="E191" s="139" t="s">
        <v>1304</v>
      </c>
      <c r="F191" t="str">
        <f t="shared" si="2"/>
        <v>190_1</v>
      </c>
    </row>
    <row r="192" spans="1:6">
      <c r="A192" s="137">
        <v>191</v>
      </c>
      <c r="B192" s="137">
        <f>COUNTIF($A$2:A192, A192)</f>
        <v>1</v>
      </c>
      <c r="C192" s="137" t="s">
        <v>1298</v>
      </c>
      <c r="D192" s="139" t="s">
        <v>1300</v>
      </c>
      <c r="E192" s="139" t="s">
        <v>1304</v>
      </c>
      <c r="F192" t="str">
        <f t="shared" si="2"/>
        <v>191_1</v>
      </c>
    </row>
    <row r="193" spans="1:6">
      <c r="A193" s="137">
        <v>192</v>
      </c>
      <c r="B193" s="137">
        <f>COUNTIF($A$2:A193, A193)</f>
        <v>1</v>
      </c>
      <c r="C193" s="137" t="s">
        <v>1298</v>
      </c>
      <c r="D193" s="139" t="s">
        <v>1300</v>
      </c>
      <c r="E193" s="139" t="s">
        <v>1304</v>
      </c>
      <c r="F193" t="str">
        <f t="shared" si="2"/>
        <v>192_1</v>
      </c>
    </row>
    <row r="194" spans="1:6">
      <c r="A194" s="137">
        <v>193</v>
      </c>
      <c r="B194" s="137">
        <f>COUNTIF($A$2:A194, A194)</f>
        <v>1</v>
      </c>
      <c r="C194" s="137" t="s">
        <v>1298</v>
      </c>
      <c r="D194" s="139" t="s">
        <v>1300</v>
      </c>
      <c r="E194" s="139" t="s">
        <v>1304</v>
      </c>
      <c r="F194" t="str">
        <f t="shared" si="2"/>
        <v>193_1</v>
      </c>
    </row>
    <row r="195" spans="1:6">
      <c r="A195" s="137">
        <v>194</v>
      </c>
      <c r="B195" s="137">
        <f>COUNTIF($A$2:A195, A195)</f>
        <v>1</v>
      </c>
      <c r="C195" s="137" t="s">
        <v>1298</v>
      </c>
      <c r="D195" s="139" t="s">
        <v>1300</v>
      </c>
      <c r="E195" s="139" t="s">
        <v>1304</v>
      </c>
      <c r="F195" t="str">
        <f t="shared" ref="F195:F258" si="3">_xlfn.TEXTJOIN("_",TRUE,A195,B195)</f>
        <v>194_1</v>
      </c>
    </row>
    <row r="196" spans="1:6">
      <c r="A196" s="137">
        <v>195</v>
      </c>
      <c r="B196" s="137">
        <f>COUNTIF($A$2:A196, A196)</f>
        <v>1</v>
      </c>
      <c r="C196" s="137" t="s">
        <v>1298</v>
      </c>
      <c r="D196" s="139" t="s">
        <v>1300</v>
      </c>
      <c r="E196" s="139" t="s">
        <v>1304</v>
      </c>
      <c r="F196" t="str">
        <f t="shared" si="3"/>
        <v>195_1</v>
      </c>
    </row>
    <row r="197" spans="1:6">
      <c r="A197" s="137">
        <v>196</v>
      </c>
      <c r="B197" s="137">
        <f>COUNTIF($A$2:A197, A197)</f>
        <v>1</v>
      </c>
      <c r="C197" s="137" t="s">
        <v>1298</v>
      </c>
      <c r="D197" s="139" t="s">
        <v>1300</v>
      </c>
      <c r="E197" s="139" t="s">
        <v>1304</v>
      </c>
      <c r="F197" t="str">
        <f t="shared" si="3"/>
        <v>196_1</v>
      </c>
    </row>
    <row r="198" spans="1:6">
      <c r="A198" s="137">
        <v>197</v>
      </c>
      <c r="B198" s="137">
        <f>COUNTIF($A$2:A198, A198)</f>
        <v>1</v>
      </c>
      <c r="C198" s="137" t="s">
        <v>1298</v>
      </c>
      <c r="D198" s="139" t="s">
        <v>1300</v>
      </c>
      <c r="E198" s="139" t="s">
        <v>1304</v>
      </c>
      <c r="F198" t="str">
        <f t="shared" si="3"/>
        <v>197_1</v>
      </c>
    </row>
    <row r="199" spans="1:6">
      <c r="A199" s="137">
        <v>198</v>
      </c>
      <c r="B199" s="137">
        <f>COUNTIF($A$2:A199, A199)</f>
        <v>1</v>
      </c>
      <c r="C199" s="137" t="s">
        <v>1298</v>
      </c>
      <c r="D199" s="139" t="s">
        <v>1300</v>
      </c>
      <c r="E199" s="139" t="s">
        <v>1304</v>
      </c>
      <c r="F199" t="str">
        <f t="shared" si="3"/>
        <v>198_1</v>
      </c>
    </row>
    <row r="200" spans="1:6">
      <c r="A200" s="137">
        <v>199</v>
      </c>
      <c r="B200" s="137">
        <f>COUNTIF($A$2:A200, A200)</f>
        <v>1</v>
      </c>
      <c r="C200" s="137" t="s">
        <v>1298</v>
      </c>
      <c r="D200" s="139" t="s">
        <v>1300</v>
      </c>
      <c r="E200" s="139" t="s">
        <v>1304</v>
      </c>
      <c r="F200" t="str">
        <f t="shared" si="3"/>
        <v>199_1</v>
      </c>
    </row>
    <row r="201" spans="1:6">
      <c r="A201" s="137">
        <v>200</v>
      </c>
      <c r="B201" s="137">
        <f>COUNTIF($A$2:A201, A201)</f>
        <v>1</v>
      </c>
      <c r="C201" s="137" t="s">
        <v>1298</v>
      </c>
      <c r="D201" s="139" t="s">
        <v>1300</v>
      </c>
      <c r="E201" s="139" t="s">
        <v>1304</v>
      </c>
      <c r="F201" t="str">
        <f t="shared" si="3"/>
        <v>200_1</v>
      </c>
    </row>
    <row r="202" spans="1:6">
      <c r="A202" s="137">
        <v>201</v>
      </c>
      <c r="B202" s="137">
        <f>COUNTIF($A$2:A202, A202)</f>
        <v>1</v>
      </c>
      <c r="C202" s="137" t="s">
        <v>1298</v>
      </c>
      <c r="D202" s="139" t="s">
        <v>1300</v>
      </c>
      <c r="E202" s="139" t="s">
        <v>1304</v>
      </c>
      <c r="F202" t="str">
        <f t="shared" si="3"/>
        <v>201_1</v>
      </c>
    </row>
    <row r="203" spans="1:6">
      <c r="A203" s="137">
        <v>202</v>
      </c>
      <c r="B203" s="137">
        <f>COUNTIF($A$2:A203, A203)</f>
        <v>1</v>
      </c>
      <c r="C203" s="137" t="s">
        <v>1298</v>
      </c>
      <c r="D203" s="139" t="s">
        <v>1300</v>
      </c>
      <c r="E203" s="139" t="s">
        <v>1304</v>
      </c>
      <c r="F203" t="str">
        <f t="shared" si="3"/>
        <v>202_1</v>
      </c>
    </row>
    <row r="204" spans="1:6">
      <c r="A204" s="137">
        <v>203</v>
      </c>
      <c r="B204" s="137">
        <f>COUNTIF($A$2:A204, A204)</f>
        <v>1</v>
      </c>
      <c r="C204" s="137" t="s">
        <v>1298</v>
      </c>
      <c r="D204" s="139" t="s">
        <v>1300</v>
      </c>
      <c r="E204" s="139" t="s">
        <v>1304</v>
      </c>
      <c r="F204" t="str">
        <f t="shared" si="3"/>
        <v>203_1</v>
      </c>
    </row>
    <row r="205" spans="1:6">
      <c r="A205" s="137">
        <v>204</v>
      </c>
      <c r="B205" s="137">
        <f>COUNTIF($A$2:A205, A205)</f>
        <v>1</v>
      </c>
      <c r="C205" s="137" t="s">
        <v>1298</v>
      </c>
      <c r="D205" s="139" t="s">
        <v>1300</v>
      </c>
      <c r="E205" s="139" t="s">
        <v>1304</v>
      </c>
      <c r="F205" t="str">
        <f t="shared" si="3"/>
        <v>204_1</v>
      </c>
    </row>
    <row r="206" spans="1:6">
      <c r="A206" s="137">
        <v>205</v>
      </c>
      <c r="B206" s="137">
        <f>COUNTIF($A$2:A206, A206)</f>
        <v>1</v>
      </c>
      <c r="C206" s="137" t="s">
        <v>1298</v>
      </c>
      <c r="D206" s="139" t="s">
        <v>1300</v>
      </c>
      <c r="E206" s="139" t="s">
        <v>1304</v>
      </c>
      <c r="F206" t="str">
        <f t="shared" si="3"/>
        <v>205_1</v>
      </c>
    </row>
    <row r="207" spans="1:6">
      <c r="A207" s="137">
        <v>206</v>
      </c>
      <c r="B207" s="137">
        <f>COUNTIF($A$2:A207, A207)</f>
        <v>1</v>
      </c>
      <c r="C207" s="137" t="s">
        <v>1298</v>
      </c>
      <c r="D207" s="139" t="s">
        <v>1300</v>
      </c>
      <c r="E207" s="139" t="s">
        <v>1304</v>
      </c>
      <c r="F207" t="str">
        <f t="shared" si="3"/>
        <v>206_1</v>
      </c>
    </row>
    <row r="208" spans="1:6">
      <c r="A208" s="137">
        <v>207</v>
      </c>
      <c r="B208" s="137">
        <f>COUNTIF($A$2:A208, A208)</f>
        <v>1</v>
      </c>
      <c r="C208" s="137" t="s">
        <v>1298</v>
      </c>
      <c r="D208" s="139" t="s">
        <v>1300</v>
      </c>
      <c r="E208" s="139" t="s">
        <v>1304</v>
      </c>
      <c r="F208" t="str">
        <f t="shared" si="3"/>
        <v>207_1</v>
      </c>
    </row>
    <row r="209" spans="1:6">
      <c r="A209" s="137">
        <v>208</v>
      </c>
      <c r="B209" s="137">
        <f>COUNTIF($A$2:A209, A209)</f>
        <v>1</v>
      </c>
      <c r="C209" s="137" t="s">
        <v>1298</v>
      </c>
      <c r="D209" s="139" t="s">
        <v>1300</v>
      </c>
      <c r="E209" s="139" t="s">
        <v>1304</v>
      </c>
      <c r="F209" t="str">
        <f t="shared" si="3"/>
        <v>208_1</v>
      </c>
    </row>
    <row r="210" spans="1:6">
      <c r="A210" s="137">
        <v>209</v>
      </c>
      <c r="B210" s="137">
        <f>COUNTIF($A$2:A210, A210)</f>
        <v>1</v>
      </c>
      <c r="C210" s="137" t="s">
        <v>1298</v>
      </c>
      <c r="D210" s="139" t="s">
        <v>1300</v>
      </c>
      <c r="E210" s="139" t="s">
        <v>1304</v>
      </c>
      <c r="F210" t="str">
        <f t="shared" si="3"/>
        <v>209_1</v>
      </c>
    </row>
    <row r="211" spans="1:6">
      <c r="A211" s="137">
        <v>210</v>
      </c>
      <c r="B211" s="137">
        <f>COUNTIF($A$2:A211, A211)</f>
        <v>1</v>
      </c>
      <c r="C211" s="137" t="s">
        <v>1298</v>
      </c>
      <c r="D211" s="139" t="s">
        <v>1300</v>
      </c>
      <c r="E211" s="139" t="s">
        <v>1304</v>
      </c>
      <c r="F211" t="str">
        <f t="shared" si="3"/>
        <v>210_1</v>
      </c>
    </row>
    <row r="212" spans="1:6">
      <c r="A212" s="137">
        <v>211</v>
      </c>
      <c r="B212" s="137">
        <f>COUNTIF($A$2:A212, A212)</f>
        <v>1</v>
      </c>
      <c r="C212" s="137" t="s">
        <v>1298</v>
      </c>
      <c r="D212" s="139" t="s">
        <v>1300</v>
      </c>
      <c r="E212" s="139" t="s">
        <v>1304</v>
      </c>
      <c r="F212" t="str">
        <f t="shared" si="3"/>
        <v>211_1</v>
      </c>
    </row>
    <row r="213" spans="1:6">
      <c r="A213" s="137">
        <v>212</v>
      </c>
      <c r="B213" s="137">
        <f>COUNTIF($A$2:A213, A213)</f>
        <v>1</v>
      </c>
      <c r="C213" s="137" t="s">
        <v>1298</v>
      </c>
      <c r="D213" s="139" t="s">
        <v>1300</v>
      </c>
      <c r="E213" s="139" t="s">
        <v>1304</v>
      </c>
      <c r="F213" t="str">
        <f t="shared" si="3"/>
        <v>212_1</v>
      </c>
    </row>
    <row r="214" spans="1:6">
      <c r="A214" s="137">
        <v>213</v>
      </c>
      <c r="B214" s="137">
        <f>COUNTIF($A$2:A214, A214)</f>
        <v>1</v>
      </c>
      <c r="C214" s="137" t="s">
        <v>1298</v>
      </c>
      <c r="D214" s="139" t="s">
        <v>1300</v>
      </c>
      <c r="E214" s="139" t="s">
        <v>1304</v>
      </c>
      <c r="F214" t="str">
        <f t="shared" si="3"/>
        <v>213_1</v>
      </c>
    </row>
    <row r="215" spans="1:6">
      <c r="A215" s="137">
        <v>214</v>
      </c>
      <c r="B215" s="137">
        <f>COUNTIF($A$2:A215, A215)</f>
        <v>1</v>
      </c>
      <c r="C215" s="137" t="s">
        <v>1298</v>
      </c>
      <c r="D215" s="139" t="s">
        <v>1300</v>
      </c>
      <c r="E215" s="139" t="s">
        <v>1304</v>
      </c>
      <c r="F215" t="str">
        <f t="shared" si="3"/>
        <v>214_1</v>
      </c>
    </row>
    <row r="216" spans="1:6">
      <c r="A216" s="137">
        <v>215</v>
      </c>
      <c r="B216" s="137">
        <f>COUNTIF($A$2:A216, A216)</f>
        <v>1</v>
      </c>
      <c r="C216" s="137" t="s">
        <v>1298</v>
      </c>
      <c r="D216" s="139" t="s">
        <v>1300</v>
      </c>
      <c r="E216" s="139" t="s">
        <v>1304</v>
      </c>
      <c r="F216" t="str">
        <f t="shared" si="3"/>
        <v>215_1</v>
      </c>
    </row>
    <row r="217" spans="1:6">
      <c r="A217" s="137">
        <v>216</v>
      </c>
      <c r="B217" s="137">
        <f>COUNTIF($A$2:A217, A217)</f>
        <v>1</v>
      </c>
      <c r="C217" s="137" t="s">
        <v>1298</v>
      </c>
      <c r="D217" s="139" t="s">
        <v>1300</v>
      </c>
      <c r="E217" s="139" t="s">
        <v>1304</v>
      </c>
      <c r="F217" t="str">
        <f t="shared" si="3"/>
        <v>216_1</v>
      </c>
    </row>
    <row r="218" spans="1:6">
      <c r="A218" s="137">
        <v>217</v>
      </c>
      <c r="B218" s="137">
        <f>COUNTIF($A$2:A218, A218)</f>
        <v>1</v>
      </c>
      <c r="C218" s="137" t="s">
        <v>1298</v>
      </c>
      <c r="D218" s="139" t="s">
        <v>1300</v>
      </c>
      <c r="E218" s="139" t="s">
        <v>1304</v>
      </c>
      <c r="F218" t="str">
        <f t="shared" si="3"/>
        <v>217_1</v>
      </c>
    </row>
    <row r="219" spans="1:6">
      <c r="A219" s="137">
        <v>218</v>
      </c>
      <c r="B219" s="137">
        <f>COUNTIF($A$2:A219, A219)</f>
        <v>1</v>
      </c>
      <c r="C219" s="137" t="s">
        <v>1298</v>
      </c>
      <c r="D219" s="139" t="s">
        <v>1300</v>
      </c>
      <c r="E219" s="139" t="s">
        <v>1304</v>
      </c>
      <c r="F219" t="str">
        <f t="shared" si="3"/>
        <v>218_1</v>
      </c>
    </row>
    <row r="220" spans="1:6">
      <c r="A220" s="137">
        <v>219</v>
      </c>
      <c r="B220" s="137">
        <f>COUNTIF($A$2:A220, A220)</f>
        <v>1</v>
      </c>
      <c r="C220" s="137" t="s">
        <v>1298</v>
      </c>
      <c r="D220" s="139" t="s">
        <v>1300</v>
      </c>
      <c r="E220" s="139" t="s">
        <v>1304</v>
      </c>
      <c r="F220" t="str">
        <f t="shared" si="3"/>
        <v>219_1</v>
      </c>
    </row>
    <row r="221" spans="1:6">
      <c r="A221" s="137">
        <v>220</v>
      </c>
      <c r="B221" s="137">
        <f>COUNTIF($A$2:A221, A221)</f>
        <v>1</v>
      </c>
      <c r="C221" s="137" t="s">
        <v>1298</v>
      </c>
      <c r="D221" s="139" t="s">
        <v>1300</v>
      </c>
      <c r="E221" s="139" t="s">
        <v>1304</v>
      </c>
      <c r="F221" t="str">
        <f t="shared" si="3"/>
        <v>220_1</v>
      </c>
    </row>
    <row r="222" spans="1:6">
      <c r="A222" s="137">
        <v>221</v>
      </c>
      <c r="B222" s="137">
        <f>COUNTIF($A$2:A222, A222)</f>
        <v>1</v>
      </c>
      <c r="C222" s="137" t="s">
        <v>1298</v>
      </c>
      <c r="D222" s="139" t="s">
        <v>1300</v>
      </c>
      <c r="E222" s="139" t="s">
        <v>1304</v>
      </c>
      <c r="F222" t="str">
        <f t="shared" si="3"/>
        <v>221_1</v>
      </c>
    </row>
    <row r="223" spans="1:6">
      <c r="A223" s="137">
        <v>222</v>
      </c>
      <c r="B223" s="137">
        <f>COUNTIF($A$2:A223, A223)</f>
        <v>1</v>
      </c>
      <c r="C223" s="137" t="s">
        <v>1298</v>
      </c>
      <c r="D223" s="139" t="s">
        <v>1300</v>
      </c>
      <c r="E223" s="139" t="s">
        <v>1304</v>
      </c>
      <c r="F223" t="str">
        <f t="shared" si="3"/>
        <v>222_1</v>
      </c>
    </row>
    <row r="224" spans="1:6">
      <c r="A224" s="137">
        <v>223</v>
      </c>
      <c r="B224" s="137">
        <f>COUNTIF($A$2:A224, A224)</f>
        <v>1</v>
      </c>
      <c r="C224" s="137" t="s">
        <v>1298</v>
      </c>
      <c r="D224" s="139" t="s">
        <v>1300</v>
      </c>
      <c r="E224" s="139" t="s">
        <v>1304</v>
      </c>
      <c r="F224" t="str">
        <f t="shared" si="3"/>
        <v>223_1</v>
      </c>
    </row>
    <row r="225" spans="1:6">
      <c r="A225" s="137">
        <v>224</v>
      </c>
      <c r="B225" s="137">
        <f>COUNTIF($A$2:A225, A225)</f>
        <v>1</v>
      </c>
      <c r="C225" s="137" t="s">
        <v>1298</v>
      </c>
      <c r="D225" s="139" t="s">
        <v>1300</v>
      </c>
      <c r="E225" s="139" t="s">
        <v>1304</v>
      </c>
      <c r="F225" t="str">
        <f t="shared" si="3"/>
        <v>224_1</v>
      </c>
    </row>
    <row r="226" spans="1:6">
      <c r="A226" s="137">
        <v>225</v>
      </c>
      <c r="B226" s="137">
        <f>COUNTIF($A$2:A226, A226)</f>
        <v>1</v>
      </c>
      <c r="C226" s="137" t="s">
        <v>1298</v>
      </c>
      <c r="D226" s="139" t="s">
        <v>1300</v>
      </c>
      <c r="E226" s="139" t="s">
        <v>1304</v>
      </c>
      <c r="F226" t="str">
        <f t="shared" si="3"/>
        <v>225_1</v>
      </c>
    </row>
    <row r="227" spans="1:6">
      <c r="A227" s="137">
        <v>226</v>
      </c>
      <c r="B227" s="137">
        <f>COUNTIF($A$2:A227, A227)</f>
        <v>1</v>
      </c>
      <c r="C227" s="137" t="s">
        <v>1298</v>
      </c>
      <c r="D227" s="139" t="s">
        <v>1300</v>
      </c>
      <c r="E227" s="139" t="s">
        <v>1304</v>
      </c>
      <c r="F227" t="str">
        <f t="shared" si="3"/>
        <v>226_1</v>
      </c>
    </row>
    <row r="228" spans="1:6">
      <c r="A228" s="137">
        <v>227</v>
      </c>
      <c r="B228" s="137">
        <f>COUNTIF($A$2:A228, A228)</f>
        <v>1</v>
      </c>
      <c r="C228" s="137" t="s">
        <v>1298</v>
      </c>
      <c r="D228" s="139" t="s">
        <v>1300</v>
      </c>
      <c r="E228" s="139" t="s">
        <v>1304</v>
      </c>
      <c r="F228" t="str">
        <f t="shared" si="3"/>
        <v>227_1</v>
      </c>
    </row>
    <row r="229" spans="1:6">
      <c r="A229" s="137">
        <v>228</v>
      </c>
      <c r="B229" s="137">
        <f>COUNTIF($A$2:A229, A229)</f>
        <v>1</v>
      </c>
      <c r="C229" s="137" t="s">
        <v>1298</v>
      </c>
      <c r="D229" s="139" t="s">
        <v>1300</v>
      </c>
      <c r="E229" s="139" t="s">
        <v>1304</v>
      </c>
      <c r="F229" t="str">
        <f t="shared" si="3"/>
        <v>228_1</v>
      </c>
    </row>
    <row r="230" spans="1:6">
      <c r="A230" s="137">
        <v>229</v>
      </c>
      <c r="B230" s="137">
        <f>COUNTIF($A$2:A230, A230)</f>
        <v>1</v>
      </c>
      <c r="C230" s="137" t="s">
        <v>1298</v>
      </c>
      <c r="D230" s="139" t="s">
        <v>1300</v>
      </c>
      <c r="E230" s="139" t="s">
        <v>1304</v>
      </c>
      <c r="F230" t="str">
        <f t="shared" si="3"/>
        <v>229_1</v>
      </c>
    </row>
    <row r="231" spans="1:6">
      <c r="A231" s="137">
        <v>230</v>
      </c>
      <c r="B231" s="137">
        <f>COUNTIF($A$2:A231, A231)</f>
        <v>1</v>
      </c>
      <c r="C231" s="137" t="s">
        <v>1298</v>
      </c>
      <c r="D231" s="139" t="s">
        <v>1300</v>
      </c>
      <c r="E231" s="139" t="s">
        <v>1304</v>
      </c>
      <c r="F231" t="str">
        <f t="shared" si="3"/>
        <v>230_1</v>
      </c>
    </row>
    <row r="232" spans="1:6">
      <c r="A232" s="137">
        <v>231</v>
      </c>
      <c r="B232" s="137">
        <f>COUNTIF($A$2:A232, A232)</f>
        <v>1</v>
      </c>
      <c r="C232" s="137" t="s">
        <v>1298</v>
      </c>
      <c r="D232" s="139" t="s">
        <v>1300</v>
      </c>
      <c r="E232" s="139" t="s">
        <v>1304</v>
      </c>
      <c r="F232" t="str">
        <f t="shared" si="3"/>
        <v>231_1</v>
      </c>
    </row>
    <row r="233" spans="1:6">
      <c r="A233" s="137">
        <v>232</v>
      </c>
      <c r="B233" s="137">
        <f>COUNTIF($A$2:A233, A233)</f>
        <v>1</v>
      </c>
      <c r="C233" s="137" t="s">
        <v>1298</v>
      </c>
      <c r="D233" s="139" t="s">
        <v>1300</v>
      </c>
      <c r="E233" s="139" t="s">
        <v>1304</v>
      </c>
      <c r="F233" t="str">
        <f t="shared" si="3"/>
        <v>232_1</v>
      </c>
    </row>
    <row r="234" spans="1:6">
      <c r="A234" s="137">
        <v>233</v>
      </c>
      <c r="B234" s="137">
        <f>COUNTIF($A$2:A234, A234)</f>
        <v>1</v>
      </c>
      <c r="C234" s="137" t="s">
        <v>1298</v>
      </c>
      <c r="D234" s="139" t="s">
        <v>1300</v>
      </c>
      <c r="E234" s="139" t="s">
        <v>1304</v>
      </c>
      <c r="F234" t="str">
        <f t="shared" si="3"/>
        <v>233_1</v>
      </c>
    </row>
    <row r="235" spans="1:6">
      <c r="A235" s="137">
        <v>234</v>
      </c>
      <c r="B235" s="137">
        <f>COUNTIF($A$2:A235, A235)</f>
        <v>1</v>
      </c>
      <c r="C235" s="137" t="s">
        <v>1298</v>
      </c>
      <c r="D235" s="139" t="s">
        <v>1300</v>
      </c>
      <c r="E235" s="139" t="s">
        <v>1304</v>
      </c>
      <c r="F235" t="str">
        <f t="shared" si="3"/>
        <v>234_1</v>
      </c>
    </row>
    <row r="236" spans="1:6">
      <c r="A236" s="137">
        <v>235</v>
      </c>
      <c r="B236" s="137">
        <f>COUNTIF($A$2:A236, A236)</f>
        <v>1</v>
      </c>
      <c r="C236" s="137" t="s">
        <v>1298</v>
      </c>
      <c r="D236" s="139" t="s">
        <v>1300</v>
      </c>
      <c r="E236" s="139" t="s">
        <v>1304</v>
      </c>
      <c r="F236" t="str">
        <f t="shared" si="3"/>
        <v>235_1</v>
      </c>
    </row>
    <row r="237" spans="1:6">
      <c r="A237" s="137">
        <v>236</v>
      </c>
      <c r="B237" s="137">
        <f>COUNTIF($A$2:A237, A237)</f>
        <v>1</v>
      </c>
      <c r="C237" s="137" t="s">
        <v>1298</v>
      </c>
      <c r="D237" s="139" t="s">
        <v>1300</v>
      </c>
      <c r="E237" s="139" t="s">
        <v>1304</v>
      </c>
      <c r="F237" t="str">
        <f t="shared" si="3"/>
        <v>236_1</v>
      </c>
    </row>
    <row r="238" spans="1:6">
      <c r="A238" s="137">
        <v>237</v>
      </c>
      <c r="B238" s="137">
        <f>COUNTIF($A$2:A238, A238)</f>
        <v>1</v>
      </c>
      <c r="C238" s="137" t="s">
        <v>1298</v>
      </c>
      <c r="D238" s="139" t="s">
        <v>1300</v>
      </c>
      <c r="E238" s="139" t="s">
        <v>1304</v>
      </c>
      <c r="F238" t="str">
        <f t="shared" si="3"/>
        <v>237_1</v>
      </c>
    </row>
    <row r="239" spans="1:6">
      <c r="A239" s="137">
        <v>238</v>
      </c>
      <c r="B239" s="137">
        <f>COUNTIF($A$2:A239, A239)</f>
        <v>1</v>
      </c>
      <c r="C239" s="137" t="s">
        <v>1298</v>
      </c>
      <c r="D239" s="139" t="s">
        <v>1300</v>
      </c>
      <c r="E239" s="139" t="s">
        <v>1304</v>
      </c>
      <c r="F239" t="str">
        <f t="shared" si="3"/>
        <v>238_1</v>
      </c>
    </row>
    <row r="240" spans="1:6">
      <c r="A240" s="137">
        <v>239</v>
      </c>
      <c r="B240" s="137">
        <f>COUNTIF($A$2:A240, A240)</f>
        <v>1</v>
      </c>
      <c r="C240" s="137" t="s">
        <v>1298</v>
      </c>
      <c r="D240" s="139" t="s">
        <v>1300</v>
      </c>
      <c r="E240" s="139" t="s">
        <v>1304</v>
      </c>
      <c r="F240" t="str">
        <f t="shared" si="3"/>
        <v>239_1</v>
      </c>
    </row>
    <row r="241" spans="1:6">
      <c r="A241" s="137">
        <v>240</v>
      </c>
      <c r="B241" s="137">
        <f>COUNTIF($A$2:A241, A241)</f>
        <v>1</v>
      </c>
      <c r="C241" s="137" t="s">
        <v>1298</v>
      </c>
      <c r="D241" s="139" t="s">
        <v>1300</v>
      </c>
      <c r="E241" s="139" t="s">
        <v>1304</v>
      </c>
      <c r="F241" t="str">
        <f t="shared" si="3"/>
        <v>240_1</v>
      </c>
    </row>
    <row r="242" spans="1:6">
      <c r="A242" s="137">
        <v>241</v>
      </c>
      <c r="B242" s="137">
        <f>COUNTIF($A$2:A242, A242)</f>
        <v>1</v>
      </c>
      <c r="C242" s="137" t="s">
        <v>1298</v>
      </c>
      <c r="D242" s="139" t="s">
        <v>1300</v>
      </c>
      <c r="E242" s="139" t="s">
        <v>1304</v>
      </c>
      <c r="F242" t="str">
        <f t="shared" si="3"/>
        <v>241_1</v>
      </c>
    </row>
    <row r="243" spans="1:6">
      <c r="A243" s="137">
        <v>242</v>
      </c>
      <c r="B243" s="137">
        <f>COUNTIF($A$2:A243, A243)</f>
        <v>1</v>
      </c>
      <c r="C243" s="137" t="s">
        <v>1298</v>
      </c>
      <c r="D243" s="139" t="s">
        <v>1300</v>
      </c>
      <c r="E243" s="139" t="s">
        <v>1304</v>
      </c>
      <c r="F243" t="str">
        <f t="shared" si="3"/>
        <v>242_1</v>
      </c>
    </row>
    <row r="244" spans="1:6">
      <c r="A244" s="137">
        <v>243</v>
      </c>
      <c r="B244" s="137">
        <f>COUNTIF($A$2:A244, A244)</f>
        <v>1</v>
      </c>
      <c r="C244" s="137" t="s">
        <v>1298</v>
      </c>
      <c r="D244" s="139" t="s">
        <v>1300</v>
      </c>
      <c r="E244" s="139" t="s">
        <v>1304</v>
      </c>
      <c r="F244" t="str">
        <f t="shared" si="3"/>
        <v>243_1</v>
      </c>
    </row>
    <row r="245" spans="1:6">
      <c r="A245" s="137">
        <v>244</v>
      </c>
      <c r="B245" s="137">
        <f>COUNTIF($A$2:A245, A245)</f>
        <v>1</v>
      </c>
      <c r="C245" s="137" t="s">
        <v>1298</v>
      </c>
      <c r="D245" s="139" t="s">
        <v>1300</v>
      </c>
      <c r="E245" s="139" t="s">
        <v>1304</v>
      </c>
      <c r="F245" t="str">
        <f t="shared" si="3"/>
        <v>244_1</v>
      </c>
    </row>
    <row r="246" spans="1:6">
      <c r="A246" s="137">
        <v>245</v>
      </c>
      <c r="B246" s="137">
        <f>COUNTIF($A$2:A246, A246)</f>
        <v>1</v>
      </c>
      <c r="C246" s="137" t="s">
        <v>1298</v>
      </c>
      <c r="D246" s="139" t="s">
        <v>1300</v>
      </c>
      <c r="E246" s="139" t="s">
        <v>1304</v>
      </c>
      <c r="F246" t="str">
        <f t="shared" si="3"/>
        <v>245_1</v>
      </c>
    </row>
    <row r="247" spans="1:6">
      <c r="A247" s="137">
        <v>246</v>
      </c>
      <c r="B247" s="137">
        <f>COUNTIF($A$2:A247, A247)</f>
        <v>1</v>
      </c>
      <c r="C247" s="137" t="s">
        <v>1298</v>
      </c>
      <c r="D247" s="139" t="s">
        <v>1300</v>
      </c>
      <c r="E247" s="139" t="s">
        <v>1304</v>
      </c>
      <c r="F247" t="str">
        <f t="shared" si="3"/>
        <v>246_1</v>
      </c>
    </row>
    <row r="248" spans="1:6">
      <c r="A248" s="137">
        <v>247</v>
      </c>
      <c r="B248" s="137">
        <f>COUNTIF($A$2:A248, A248)</f>
        <v>1</v>
      </c>
      <c r="C248" s="137" t="s">
        <v>1298</v>
      </c>
      <c r="D248" s="139" t="s">
        <v>1300</v>
      </c>
      <c r="E248" s="139" t="s">
        <v>1304</v>
      </c>
      <c r="F248" t="str">
        <f t="shared" si="3"/>
        <v>247_1</v>
      </c>
    </row>
    <row r="249" spans="1:6">
      <c r="A249" s="137">
        <v>248</v>
      </c>
      <c r="B249" s="137">
        <f>COUNTIF($A$2:A249, A249)</f>
        <v>1</v>
      </c>
      <c r="C249" s="137" t="s">
        <v>1298</v>
      </c>
      <c r="D249" s="139" t="s">
        <v>1300</v>
      </c>
      <c r="E249" s="139" t="s">
        <v>1304</v>
      </c>
      <c r="F249" t="str">
        <f t="shared" si="3"/>
        <v>248_1</v>
      </c>
    </row>
    <row r="250" spans="1:6">
      <c r="A250" s="137">
        <v>249</v>
      </c>
      <c r="B250" s="137">
        <f>COUNTIF($A$2:A250, A250)</f>
        <v>1</v>
      </c>
      <c r="C250" s="137" t="s">
        <v>1298</v>
      </c>
      <c r="D250" s="139" t="s">
        <v>1300</v>
      </c>
      <c r="E250" s="139" t="s">
        <v>1304</v>
      </c>
      <c r="F250" t="str">
        <f t="shared" si="3"/>
        <v>249_1</v>
      </c>
    </row>
    <row r="251" spans="1:6">
      <c r="A251" s="137">
        <v>250</v>
      </c>
      <c r="B251" s="137">
        <f>COUNTIF($A$2:A251, A251)</f>
        <v>1</v>
      </c>
      <c r="C251" s="137" t="s">
        <v>1298</v>
      </c>
      <c r="D251" s="139" t="s">
        <v>1300</v>
      </c>
      <c r="E251" s="139" t="s">
        <v>1304</v>
      </c>
      <c r="F251" t="str">
        <f t="shared" si="3"/>
        <v>250_1</v>
      </c>
    </row>
    <row r="252" spans="1:6">
      <c r="A252" s="137">
        <v>251</v>
      </c>
      <c r="B252" s="137">
        <f>COUNTIF($A$2:A252, A252)</f>
        <v>1</v>
      </c>
      <c r="C252" s="137" t="s">
        <v>1298</v>
      </c>
      <c r="D252" s="139" t="s">
        <v>1300</v>
      </c>
      <c r="E252" s="139" t="s">
        <v>1304</v>
      </c>
      <c r="F252" t="str">
        <f t="shared" si="3"/>
        <v>251_1</v>
      </c>
    </row>
    <row r="253" spans="1:6">
      <c r="A253" s="137">
        <v>252</v>
      </c>
      <c r="B253" s="137">
        <f>COUNTIF($A$2:A253, A253)</f>
        <v>1</v>
      </c>
      <c r="C253" s="137" t="s">
        <v>1298</v>
      </c>
      <c r="D253" s="139" t="s">
        <v>1300</v>
      </c>
      <c r="E253" s="139" t="s">
        <v>1304</v>
      </c>
      <c r="F253" t="str">
        <f t="shared" si="3"/>
        <v>252_1</v>
      </c>
    </row>
    <row r="254" spans="1:6">
      <c r="A254" s="137">
        <v>253</v>
      </c>
      <c r="B254" s="137">
        <f>COUNTIF($A$2:A254, A254)</f>
        <v>1</v>
      </c>
      <c r="C254" s="137" t="s">
        <v>1298</v>
      </c>
      <c r="D254" s="139" t="s">
        <v>1300</v>
      </c>
      <c r="E254" s="139" t="s">
        <v>1304</v>
      </c>
      <c r="F254" t="str">
        <f t="shared" si="3"/>
        <v>253_1</v>
      </c>
    </row>
    <row r="255" spans="1:6">
      <c r="A255" s="137">
        <v>254</v>
      </c>
      <c r="B255" s="137">
        <f>COUNTIF($A$2:A255, A255)</f>
        <v>1</v>
      </c>
      <c r="C255" s="137" t="s">
        <v>1298</v>
      </c>
      <c r="D255" s="139" t="s">
        <v>1300</v>
      </c>
      <c r="E255" s="139" t="s">
        <v>1304</v>
      </c>
      <c r="F255" t="str">
        <f t="shared" si="3"/>
        <v>254_1</v>
      </c>
    </row>
    <row r="256" spans="1:6">
      <c r="A256" s="137">
        <v>255</v>
      </c>
      <c r="B256" s="137">
        <f>COUNTIF($A$2:A256, A256)</f>
        <v>1</v>
      </c>
      <c r="C256" s="137" t="s">
        <v>1298</v>
      </c>
      <c r="D256" s="139" t="s">
        <v>1300</v>
      </c>
      <c r="E256" s="139" t="s">
        <v>1304</v>
      </c>
      <c r="F256" t="str">
        <f t="shared" si="3"/>
        <v>255_1</v>
      </c>
    </row>
    <row r="257" spans="1:6">
      <c r="A257" s="137">
        <v>256</v>
      </c>
      <c r="B257" s="137">
        <f>COUNTIF($A$2:A257, A257)</f>
        <v>1</v>
      </c>
      <c r="C257" s="137" t="s">
        <v>1298</v>
      </c>
      <c r="D257" s="139" t="s">
        <v>1300</v>
      </c>
      <c r="E257" s="139" t="s">
        <v>1304</v>
      </c>
      <c r="F257" t="str">
        <f t="shared" si="3"/>
        <v>256_1</v>
      </c>
    </row>
    <row r="258" spans="1:6">
      <c r="A258" s="137">
        <v>257</v>
      </c>
      <c r="B258" s="137">
        <f>COUNTIF($A$2:A258, A258)</f>
        <v>1</v>
      </c>
      <c r="C258" s="137" t="s">
        <v>1298</v>
      </c>
      <c r="D258" s="139" t="s">
        <v>1300</v>
      </c>
      <c r="E258" s="139" t="s">
        <v>1304</v>
      </c>
      <c r="F258" t="str">
        <f t="shared" si="3"/>
        <v>257_1</v>
      </c>
    </row>
    <row r="259" spans="1:6">
      <c r="A259" s="137">
        <v>258</v>
      </c>
      <c r="B259" s="137">
        <f>COUNTIF($A$2:A259, A259)</f>
        <v>1</v>
      </c>
      <c r="C259" s="137" t="s">
        <v>1298</v>
      </c>
      <c r="D259" s="139" t="s">
        <v>1300</v>
      </c>
      <c r="E259" s="139" t="s">
        <v>1304</v>
      </c>
      <c r="F259" t="str">
        <f t="shared" ref="F259:F322" si="4">_xlfn.TEXTJOIN("_",TRUE,A259,B259)</f>
        <v>258_1</v>
      </c>
    </row>
    <row r="260" spans="1:6">
      <c r="A260" s="137">
        <v>259</v>
      </c>
      <c r="B260" s="137">
        <f>COUNTIF($A$2:A260, A260)</f>
        <v>1</v>
      </c>
      <c r="C260" s="137" t="s">
        <v>1298</v>
      </c>
      <c r="D260" s="139" t="s">
        <v>1300</v>
      </c>
      <c r="E260" s="139" t="s">
        <v>1304</v>
      </c>
      <c r="F260" t="str">
        <f t="shared" si="4"/>
        <v>259_1</v>
      </c>
    </row>
    <row r="261" spans="1:6">
      <c r="A261" s="137">
        <v>260</v>
      </c>
      <c r="B261" s="137">
        <f>COUNTIF($A$2:A261, A261)</f>
        <v>1</v>
      </c>
      <c r="C261" s="137" t="s">
        <v>1298</v>
      </c>
      <c r="D261" s="139" t="s">
        <v>1300</v>
      </c>
      <c r="E261" s="139" t="s">
        <v>1304</v>
      </c>
      <c r="F261" t="str">
        <f t="shared" si="4"/>
        <v>260_1</v>
      </c>
    </row>
    <row r="262" spans="1:6">
      <c r="A262" s="137">
        <v>261</v>
      </c>
      <c r="B262" s="137">
        <f>COUNTIF($A$2:A262, A262)</f>
        <v>1</v>
      </c>
      <c r="C262" s="137" t="s">
        <v>1298</v>
      </c>
      <c r="D262" s="139" t="s">
        <v>1300</v>
      </c>
      <c r="E262" s="139" t="s">
        <v>1304</v>
      </c>
      <c r="F262" t="str">
        <f t="shared" si="4"/>
        <v>261_1</v>
      </c>
    </row>
    <row r="263" spans="1:6">
      <c r="A263" s="137">
        <v>262</v>
      </c>
      <c r="B263" s="137">
        <f>COUNTIF($A$2:A263, A263)</f>
        <v>1</v>
      </c>
      <c r="C263" s="137" t="s">
        <v>1298</v>
      </c>
      <c r="D263" s="139" t="s">
        <v>1300</v>
      </c>
      <c r="E263" s="139" t="s">
        <v>1304</v>
      </c>
      <c r="F263" t="str">
        <f t="shared" si="4"/>
        <v>262_1</v>
      </c>
    </row>
    <row r="264" spans="1:6">
      <c r="A264" s="137">
        <v>263</v>
      </c>
      <c r="B264" s="137">
        <f>COUNTIF($A$2:A264, A264)</f>
        <v>1</v>
      </c>
      <c r="C264" s="137" t="s">
        <v>1298</v>
      </c>
      <c r="D264" s="139" t="s">
        <v>1300</v>
      </c>
      <c r="E264" s="139" t="s">
        <v>1304</v>
      </c>
      <c r="F264" t="str">
        <f t="shared" si="4"/>
        <v>263_1</v>
      </c>
    </row>
    <row r="265" spans="1:6">
      <c r="A265" s="137">
        <v>264</v>
      </c>
      <c r="B265" s="137">
        <f>COUNTIF($A$2:A265, A265)</f>
        <v>1</v>
      </c>
      <c r="C265" s="137" t="s">
        <v>1298</v>
      </c>
      <c r="D265" s="139" t="s">
        <v>1300</v>
      </c>
      <c r="E265" s="139" t="s">
        <v>1304</v>
      </c>
      <c r="F265" t="str">
        <f t="shared" si="4"/>
        <v>264_1</v>
      </c>
    </row>
    <row r="266" spans="1:6">
      <c r="A266" s="137">
        <v>265</v>
      </c>
      <c r="B266" s="137">
        <f>COUNTIF($A$2:A266, A266)</f>
        <v>1</v>
      </c>
      <c r="C266" s="137" t="s">
        <v>1298</v>
      </c>
      <c r="D266" s="139" t="s">
        <v>1300</v>
      </c>
      <c r="E266" s="139" t="s">
        <v>1304</v>
      </c>
      <c r="F266" t="str">
        <f t="shared" si="4"/>
        <v>265_1</v>
      </c>
    </row>
    <row r="267" spans="1:6">
      <c r="A267" s="137">
        <v>266</v>
      </c>
      <c r="B267" s="137">
        <f>COUNTIF($A$2:A267, A267)</f>
        <v>1</v>
      </c>
      <c r="C267" s="137" t="s">
        <v>1298</v>
      </c>
      <c r="D267" s="139" t="s">
        <v>1300</v>
      </c>
      <c r="E267" s="139" t="s">
        <v>1304</v>
      </c>
      <c r="F267" t="str">
        <f t="shared" si="4"/>
        <v>266_1</v>
      </c>
    </row>
    <row r="268" spans="1:6">
      <c r="A268" s="137">
        <v>267</v>
      </c>
      <c r="B268" s="137">
        <f>COUNTIF($A$2:A268, A268)</f>
        <v>1</v>
      </c>
      <c r="C268" s="137" t="s">
        <v>1298</v>
      </c>
      <c r="D268" s="139" t="s">
        <v>1300</v>
      </c>
      <c r="E268" s="139" t="s">
        <v>1304</v>
      </c>
      <c r="F268" t="str">
        <f t="shared" si="4"/>
        <v>267_1</v>
      </c>
    </row>
    <row r="269" spans="1:6">
      <c r="A269" s="137">
        <v>268</v>
      </c>
      <c r="B269" s="137">
        <f>COUNTIF($A$2:A269, A269)</f>
        <v>1</v>
      </c>
      <c r="C269" s="137" t="s">
        <v>1298</v>
      </c>
      <c r="D269" s="139" t="s">
        <v>1300</v>
      </c>
      <c r="E269" s="139" t="s">
        <v>1304</v>
      </c>
      <c r="F269" t="str">
        <f t="shared" si="4"/>
        <v>268_1</v>
      </c>
    </row>
    <row r="270" spans="1:6">
      <c r="A270" s="137">
        <v>269</v>
      </c>
      <c r="B270" s="137">
        <f>COUNTIF($A$2:A270, A270)</f>
        <v>1</v>
      </c>
      <c r="C270" s="137" t="s">
        <v>1298</v>
      </c>
      <c r="D270" s="139" t="s">
        <v>1300</v>
      </c>
      <c r="E270" s="139" t="s">
        <v>1304</v>
      </c>
      <c r="F270" t="str">
        <f t="shared" si="4"/>
        <v>269_1</v>
      </c>
    </row>
    <row r="271" spans="1:6">
      <c r="A271" s="137">
        <v>270</v>
      </c>
      <c r="B271" s="137">
        <f>COUNTIF($A$2:A271, A271)</f>
        <v>1</v>
      </c>
      <c r="C271" s="137" t="s">
        <v>1298</v>
      </c>
      <c r="D271" s="139" t="s">
        <v>1300</v>
      </c>
      <c r="E271" s="139" t="s">
        <v>1304</v>
      </c>
      <c r="F271" t="str">
        <f t="shared" si="4"/>
        <v>270_1</v>
      </c>
    </row>
    <row r="272" spans="1:6">
      <c r="A272" s="137">
        <v>271</v>
      </c>
      <c r="B272" s="137">
        <f>COUNTIF($A$2:A272, A272)</f>
        <v>1</v>
      </c>
      <c r="C272" s="137" t="s">
        <v>1298</v>
      </c>
      <c r="D272" s="139" t="s">
        <v>1300</v>
      </c>
      <c r="E272" s="139" t="s">
        <v>1304</v>
      </c>
      <c r="F272" t="str">
        <f t="shared" si="4"/>
        <v>271_1</v>
      </c>
    </row>
    <row r="273" spans="1:6">
      <c r="A273" s="137">
        <v>272</v>
      </c>
      <c r="B273" s="137">
        <f>COUNTIF($A$2:A273, A273)</f>
        <v>1</v>
      </c>
      <c r="C273" s="137" t="s">
        <v>1298</v>
      </c>
      <c r="D273" s="139" t="s">
        <v>1300</v>
      </c>
      <c r="E273" s="139" t="s">
        <v>1304</v>
      </c>
      <c r="F273" t="str">
        <f t="shared" si="4"/>
        <v>272_1</v>
      </c>
    </row>
    <row r="274" spans="1:6">
      <c r="A274" s="137">
        <v>273</v>
      </c>
      <c r="B274" s="137">
        <f>COUNTIF($A$2:A274, A274)</f>
        <v>1</v>
      </c>
      <c r="C274" s="137" t="s">
        <v>1298</v>
      </c>
      <c r="D274" s="139" t="s">
        <v>1300</v>
      </c>
      <c r="E274" s="139" t="s">
        <v>1304</v>
      </c>
      <c r="F274" t="str">
        <f t="shared" si="4"/>
        <v>273_1</v>
      </c>
    </row>
    <row r="275" spans="1:6">
      <c r="A275" s="137">
        <v>274</v>
      </c>
      <c r="B275" s="137">
        <f>COUNTIF($A$2:A275, A275)</f>
        <v>1</v>
      </c>
      <c r="C275" s="137" t="s">
        <v>1298</v>
      </c>
      <c r="D275" s="139" t="s">
        <v>1300</v>
      </c>
      <c r="E275" s="139" t="s">
        <v>1304</v>
      </c>
      <c r="F275" t="str">
        <f t="shared" si="4"/>
        <v>274_1</v>
      </c>
    </row>
    <row r="276" spans="1:6">
      <c r="A276" s="137">
        <v>275</v>
      </c>
      <c r="B276" s="137">
        <f>COUNTIF($A$2:A276, A276)</f>
        <v>1</v>
      </c>
      <c r="C276" s="137" t="s">
        <v>1298</v>
      </c>
      <c r="D276" s="139" t="s">
        <v>1300</v>
      </c>
      <c r="E276" s="139" t="s">
        <v>1304</v>
      </c>
      <c r="F276" t="str">
        <f t="shared" si="4"/>
        <v>275_1</v>
      </c>
    </row>
    <row r="277" spans="1:6">
      <c r="A277" s="137">
        <v>276</v>
      </c>
      <c r="B277" s="137">
        <f>COUNTIF($A$2:A277, A277)</f>
        <v>1</v>
      </c>
      <c r="C277" s="137" t="s">
        <v>1298</v>
      </c>
      <c r="D277" s="139" t="s">
        <v>1300</v>
      </c>
      <c r="E277" s="139" t="s">
        <v>1304</v>
      </c>
      <c r="F277" t="str">
        <f t="shared" si="4"/>
        <v>276_1</v>
      </c>
    </row>
    <row r="278" spans="1:6">
      <c r="A278" s="137">
        <v>277</v>
      </c>
      <c r="B278" s="137">
        <f>COUNTIF($A$2:A278, A278)</f>
        <v>1</v>
      </c>
      <c r="C278" s="137" t="s">
        <v>1298</v>
      </c>
      <c r="D278" s="139" t="s">
        <v>1300</v>
      </c>
      <c r="E278" s="139" t="s">
        <v>1304</v>
      </c>
      <c r="F278" t="str">
        <f t="shared" si="4"/>
        <v>277_1</v>
      </c>
    </row>
    <row r="279" spans="1:6">
      <c r="A279" s="137">
        <v>278</v>
      </c>
      <c r="B279" s="137">
        <f>COUNTIF($A$2:A279, A279)</f>
        <v>1</v>
      </c>
      <c r="C279" s="137" t="s">
        <v>1298</v>
      </c>
      <c r="D279" s="139" t="s">
        <v>1300</v>
      </c>
      <c r="E279" s="139" t="s">
        <v>1304</v>
      </c>
      <c r="F279" t="str">
        <f t="shared" si="4"/>
        <v>278_1</v>
      </c>
    </row>
    <row r="280" spans="1:6">
      <c r="A280" s="137">
        <v>279</v>
      </c>
      <c r="B280" s="137">
        <f>COUNTIF($A$2:A280, A280)</f>
        <v>1</v>
      </c>
      <c r="C280" s="137" t="s">
        <v>1298</v>
      </c>
      <c r="D280" s="139" t="s">
        <v>1300</v>
      </c>
      <c r="E280" s="139" t="s">
        <v>1304</v>
      </c>
      <c r="F280" t="str">
        <f t="shared" si="4"/>
        <v>279_1</v>
      </c>
    </row>
    <row r="281" spans="1:6">
      <c r="A281" s="137">
        <v>280</v>
      </c>
      <c r="B281" s="137">
        <f>COUNTIF($A$2:A281, A281)</f>
        <v>1</v>
      </c>
      <c r="C281" s="137" t="s">
        <v>1298</v>
      </c>
      <c r="D281" s="139" t="s">
        <v>1300</v>
      </c>
      <c r="E281" s="139" t="s">
        <v>1304</v>
      </c>
      <c r="F281" t="str">
        <f t="shared" si="4"/>
        <v>280_1</v>
      </c>
    </row>
    <row r="282" spans="1:6">
      <c r="A282" s="137">
        <v>281</v>
      </c>
      <c r="B282" s="137">
        <f>COUNTIF($A$2:A282, A282)</f>
        <v>1</v>
      </c>
      <c r="C282" s="137" t="s">
        <v>1298</v>
      </c>
      <c r="D282" s="139" t="s">
        <v>1300</v>
      </c>
      <c r="E282" s="139" t="s">
        <v>1304</v>
      </c>
      <c r="F282" t="str">
        <f t="shared" si="4"/>
        <v>281_1</v>
      </c>
    </row>
    <row r="283" spans="1:6">
      <c r="A283" s="137">
        <v>282</v>
      </c>
      <c r="B283" s="137">
        <f>COUNTIF($A$2:A283, A283)</f>
        <v>1</v>
      </c>
      <c r="C283" s="137" t="s">
        <v>1298</v>
      </c>
      <c r="D283" s="139" t="s">
        <v>1300</v>
      </c>
      <c r="E283" s="139" t="s">
        <v>1304</v>
      </c>
      <c r="F283" t="str">
        <f t="shared" si="4"/>
        <v>282_1</v>
      </c>
    </row>
    <row r="284" spans="1:6">
      <c r="A284" s="137">
        <v>283</v>
      </c>
      <c r="B284" s="137">
        <f>COUNTIF($A$2:A284, A284)</f>
        <v>1</v>
      </c>
      <c r="C284" s="137" t="s">
        <v>1298</v>
      </c>
      <c r="D284" s="139" t="s">
        <v>1300</v>
      </c>
      <c r="E284" s="139" t="s">
        <v>1304</v>
      </c>
      <c r="F284" t="str">
        <f t="shared" si="4"/>
        <v>283_1</v>
      </c>
    </row>
    <row r="285" spans="1:6">
      <c r="A285" s="137">
        <v>284</v>
      </c>
      <c r="B285" s="137">
        <f>COUNTIF($A$2:A285, A285)</f>
        <v>1</v>
      </c>
      <c r="C285" s="137" t="s">
        <v>1298</v>
      </c>
      <c r="D285" s="139" t="s">
        <v>1300</v>
      </c>
      <c r="E285" s="139" t="s">
        <v>1304</v>
      </c>
      <c r="F285" t="str">
        <f t="shared" si="4"/>
        <v>284_1</v>
      </c>
    </row>
    <row r="286" spans="1:6">
      <c r="A286" s="137">
        <v>285</v>
      </c>
      <c r="B286" s="137">
        <f>COUNTIF($A$2:A286, A286)</f>
        <v>1</v>
      </c>
      <c r="C286" s="137" t="s">
        <v>1298</v>
      </c>
      <c r="D286" s="139" t="s">
        <v>1300</v>
      </c>
      <c r="E286" s="139" t="s">
        <v>1304</v>
      </c>
      <c r="F286" t="str">
        <f t="shared" si="4"/>
        <v>285_1</v>
      </c>
    </row>
    <row r="287" spans="1:6">
      <c r="A287" s="137">
        <v>286</v>
      </c>
      <c r="B287" s="137">
        <f>COUNTIF($A$2:A287, A287)</f>
        <v>1</v>
      </c>
      <c r="C287" s="137" t="s">
        <v>1298</v>
      </c>
      <c r="D287" s="139" t="s">
        <v>1300</v>
      </c>
      <c r="E287" s="139" t="s">
        <v>1304</v>
      </c>
      <c r="F287" t="str">
        <f t="shared" si="4"/>
        <v>286_1</v>
      </c>
    </row>
    <row r="288" spans="1:6">
      <c r="A288" s="137">
        <v>287</v>
      </c>
      <c r="B288" s="137">
        <f>COUNTIF($A$2:A288, A288)</f>
        <v>1</v>
      </c>
      <c r="C288" s="137" t="s">
        <v>1298</v>
      </c>
      <c r="D288" s="139" t="s">
        <v>1300</v>
      </c>
      <c r="E288" s="139" t="s">
        <v>1304</v>
      </c>
      <c r="F288" t="str">
        <f t="shared" si="4"/>
        <v>287_1</v>
      </c>
    </row>
    <row r="289" spans="1:6">
      <c r="A289" s="137">
        <v>288</v>
      </c>
      <c r="B289" s="137">
        <f>COUNTIF($A$2:A289, A289)</f>
        <v>1</v>
      </c>
      <c r="C289" s="137" t="s">
        <v>1298</v>
      </c>
      <c r="D289" s="139" t="s">
        <v>1300</v>
      </c>
      <c r="E289" s="139" t="s">
        <v>1304</v>
      </c>
      <c r="F289" t="str">
        <f t="shared" si="4"/>
        <v>288_1</v>
      </c>
    </row>
    <row r="290" spans="1:6">
      <c r="A290" s="137">
        <v>289</v>
      </c>
      <c r="B290" s="137">
        <f>COUNTIF($A$2:A290, A290)</f>
        <v>1</v>
      </c>
      <c r="C290" s="137" t="s">
        <v>1298</v>
      </c>
      <c r="D290" s="139" t="s">
        <v>1300</v>
      </c>
      <c r="E290" s="139" t="s">
        <v>1304</v>
      </c>
      <c r="F290" t="str">
        <f t="shared" si="4"/>
        <v>289_1</v>
      </c>
    </row>
    <row r="291" spans="1:6">
      <c r="A291" s="137">
        <v>290</v>
      </c>
      <c r="B291" s="137">
        <f>COUNTIF($A$2:A291, A291)</f>
        <v>1</v>
      </c>
      <c r="C291" s="137" t="s">
        <v>1298</v>
      </c>
      <c r="D291" s="139" t="s">
        <v>1300</v>
      </c>
      <c r="E291" s="139" t="s">
        <v>1304</v>
      </c>
      <c r="F291" t="str">
        <f t="shared" si="4"/>
        <v>290_1</v>
      </c>
    </row>
    <row r="292" spans="1:6">
      <c r="A292" s="137">
        <v>291</v>
      </c>
      <c r="B292" s="137">
        <f>COUNTIF($A$2:A292, A292)</f>
        <v>1</v>
      </c>
      <c r="C292" s="137" t="s">
        <v>1298</v>
      </c>
      <c r="D292" s="139" t="s">
        <v>1300</v>
      </c>
      <c r="E292" s="139" t="s">
        <v>1304</v>
      </c>
      <c r="F292" t="str">
        <f t="shared" si="4"/>
        <v>291_1</v>
      </c>
    </row>
    <row r="293" spans="1:6">
      <c r="A293" s="137">
        <v>292</v>
      </c>
      <c r="B293" s="137">
        <f>COUNTIF($A$2:A293, A293)</f>
        <v>1</v>
      </c>
      <c r="C293" s="137" t="s">
        <v>1298</v>
      </c>
      <c r="D293" s="139" t="s">
        <v>1300</v>
      </c>
      <c r="E293" s="139" t="s">
        <v>1304</v>
      </c>
      <c r="F293" t="str">
        <f t="shared" si="4"/>
        <v>292_1</v>
      </c>
    </row>
    <row r="294" spans="1:6">
      <c r="A294" s="137">
        <v>293</v>
      </c>
      <c r="B294" s="137">
        <f>COUNTIF($A$2:A294, A294)</f>
        <v>1</v>
      </c>
      <c r="C294" s="137" t="s">
        <v>1298</v>
      </c>
      <c r="D294" s="139" t="s">
        <v>1300</v>
      </c>
      <c r="E294" s="139" t="s">
        <v>1304</v>
      </c>
      <c r="F294" t="str">
        <f t="shared" si="4"/>
        <v>293_1</v>
      </c>
    </row>
    <row r="295" spans="1:6">
      <c r="A295" s="137">
        <v>294</v>
      </c>
      <c r="B295" s="137">
        <f>COUNTIF($A$2:A295, A295)</f>
        <v>1</v>
      </c>
      <c r="C295" s="137" t="s">
        <v>1298</v>
      </c>
      <c r="D295" s="139" t="s">
        <v>1300</v>
      </c>
      <c r="E295" s="139" t="s">
        <v>1304</v>
      </c>
      <c r="F295" t="str">
        <f t="shared" si="4"/>
        <v>294_1</v>
      </c>
    </row>
    <row r="296" spans="1:6">
      <c r="A296" s="137">
        <v>295</v>
      </c>
      <c r="B296" s="137">
        <f>COUNTIF($A$2:A296, A296)</f>
        <v>1</v>
      </c>
      <c r="C296" s="137" t="s">
        <v>1298</v>
      </c>
      <c r="D296" s="139" t="s">
        <v>1300</v>
      </c>
      <c r="E296" s="139" t="s">
        <v>1304</v>
      </c>
      <c r="F296" t="str">
        <f t="shared" si="4"/>
        <v>295_1</v>
      </c>
    </row>
    <row r="297" spans="1:6">
      <c r="A297" s="137">
        <v>296</v>
      </c>
      <c r="B297" s="137">
        <f>COUNTIF($A$2:A297, A297)</f>
        <v>1</v>
      </c>
      <c r="C297" s="137" t="s">
        <v>1298</v>
      </c>
      <c r="D297" s="139" t="s">
        <v>1300</v>
      </c>
      <c r="E297" s="139" t="s">
        <v>1304</v>
      </c>
      <c r="F297" t="str">
        <f t="shared" si="4"/>
        <v>296_1</v>
      </c>
    </row>
    <row r="298" spans="1:6">
      <c r="A298" s="137">
        <v>297</v>
      </c>
      <c r="B298" s="137">
        <f>COUNTIF($A$2:A298, A298)</f>
        <v>1</v>
      </c>
      <c r="C298" s="137" t="s">
        <v>1298</v>
      </c>
      <c r="D298" s="139" t="s">
        <v>1300</v>
      </c>
      <c r="E298" s="139" t="s">
        <v>1304</v>
      </c>
      <c r="F298" t="str">
        <f t="shared" si="4"/>
        <v>297_1</v>
      </c>
    </row>
    <row r="299" spans="1:6">
      <c r="A299" s="137">
        <v>298</v>
      </c>
      <c r="B299" s="137">
        <f>COUNTIF($A$2:A299, A299)</f>
        <v>1</v>
      </c>
      <c r="C299" s="137" t="s">
        <v>1298</v>
      </c>
      <c r="D299" s="139" t="s">
        <v>1300</v>
      </c>
      <c r="E299" s="139" t="s">
        <v>1304</v>
      </c>
      <c r="F299" t="str">
        <f t="shared" si="4"/>
        <v>298_1</v>
      </c>
    </row>
    <row r="300" spans="1:6">
      <c r="A300" s="137">
        <v>299</v>
      </c>
      <c r="B300" s="137">
        <f>COUNTIF($A$2:A300, A300)</f>
        <v>1</v>
      </c>
      <c r="C300" s="137" t="s">
        <v>1298</v>
      </c>
      <c r="D300" s="139" t="s">
        <v>1300</v>
      </c>
      <c r="E300" s="139" t="s">
        <v>1304</v>
      </c>
      <c r="F300" t="str">
        <f t="shared" si="4"/>
        <v>299_1</v>
      </c>
    </row>
    <row r="301" spans="1:6">
      <c r="A301" s="137">
        <v>300</v>
      </c>
      <c r="B301" s="137">
        <f>COUNTIF($A$2:A301, A301)</f>
        <v>1</v>
      </c>
      <c r="C301" s="137" t="s">
        <v>1298</v>
      </c>
      <c r="D301" s="139" t="s">
        <v>1300</v>
      </c>
      <c r="E301" s="139" t="s">
        <v>1304</v>
      </c>
      <c r="F301" t="str">
        <f t="shared" si="4"/>
        <v>300_1</v>
      </c>
    </row>
    <row r="302" spans="1:6">
      <c r="A302" s="137">
        <v>301</v>
      </c>
      <c r="B302" s="137">
        <f>COUNTIF($A$2:A302, A302)</f>
        <v>1</v>
      </c>
      <c r="C302" s="137" t="s">
        <v>1298</v>
      </c>
      <c r="D302" s="139" t="s">
        <v>1300</v>
      </c>
      <c r="E302" s="139" t="s">
        <v>1304</v>
      </c>
      <c r="F302" t="str">
        <f t="shared" si="4"/>
        <v>301_1</v>
      </c>
    </row>
    <row r="303" spans="1:6">
      <c r="A303" s="137">
        <v>302</v>
      </c>
      <c r="B303" s="137">
        <f>COUNTIF($A$2:A303, A303)</f>
        <v>1</v>
      </c>
      <c r="C303" s="137" t="s">
        <v>1298</v>
      </c>
      <c r="D303" s="139" t="s">
        <v>1300</v>
      </c>
      <c r="E303" s="139" t="s">
        <v>1304</v>
      </c>
      <c r="F303" t="str">
        <f t="shared" si="4"/>
        <v>302_1</v>
      </c>
    </row>
    <row r="304" spans="1:6">
      <c r="A304" s="137">
        <v>303</v>
      </c>
      <c r="B304" s="137">
        <f>COUNTIF($A$2:A304, A304)</f>
        <v>1</v>
      </c>
      <c r="C304" s="137" t="s">
        <v>1298</v>
      </c>
      <c r="D304" s="139" t="s">
        <v>1300</v>
      </c>
      <c r="E304" s="139" t="s">
        <v>1304</v>
      </c>
      <c r="F304" t="str">
        <f t="shared" si="4"/>
        <v>303_1</v>
      </c>
    </row>
    <row r="305" spans="1:6">
      <c r="A305" s="137">
        <v>304</v>
      </c>
      <c r="B305" s="137">
        <f>COUNTIF($A$2:A305, A305)</f>
        <v>1</v>
      </c>
      <c r="C305" s="137" t="s">
        <v>1298</v>
      </c>
      <c r="D305" s="139" t="s">
        <v>1300</v>
      </c>
      <c r="E305" s="139" t="s">
        <v>1304</v>
      </c>
      <c r="F305" t="str">
        <f t="shared" si="4"/>
        <v>304_1</v>
      </c>
    </row>
    <row r="306" spans="1:6">
      <c r="A306" s="137">
        <v>305</v>
      </c>
      <c r="B306" s="137">
        <f>COUNTIF($A$2:A306, A306)</f>
        <v>1</v>
      </c>
      <c r="C306" s="137" t="s">
        <v>1298</v>
      </c>
      <c r="D306" s="139" t="s">
        <v>1300</v>
      </c>
      <c r="E306" s="139" t="s">
        <v>1304</v>
      </c>
      <c r="F306" t="str">
        <f t="shared" si="4"/>
        <v>305_1</v>
      </c>
    </row>
    <row r="307" spans="1:6">
      <c r="A307" s="137">
        <v>306</v>
      </c>
      <c r="B307" s="137">
        <f>COUNTIF($A$2:A307, A307)</f>
        <v>1</v>
      </c>
      <c r="C307" s="137" t="s">
        <v>1298</v>
      </c>
      <c r="D307" s="139" t="s">
        <v>1300</v>
      </c>
      <c r="E307" s="139" t="s">
        <v>1304</v>
      </c>
      <c r="F307" t="str">
        <f t="shared" si="4"/>
        <v>306_1</v>
      </c>
    </row>
    <row r="308" spans="1:6">
      <c r="A308" s="137">
        <v>307</v>
      </c>
      <c r="B308" s="137">
        <f>COUNTIF($A$2:A308, A308)</f>
        <v>1</v>
      </c>
      <c r="C308" s="137" t="s">
        <v>1298</v>
      </c>
      <c r="D308" s="139" t="s">
        <v>1300</v>
      </c>
      <c r="E308" s="139" t="s">
        <v>1304</v>
      </c>
      <c r="F308" t="str">
        <f t="shared" si="4"/>
        <v>307_1</v>
      </c>
    </row>
    <row r="309" spans="1:6">
      <c r="A309" s="137">
        <v>308</v>
      </c>
      <c r="B309" s="137">
        <f>COUNTIF($A$2:A309, A309)</f>
        <v>1</v>
      </c>
      <c r="C309" s="137" t="s">
        <v>1298</v>
      </c>
      <c r="D309" s="139" t="s">
        <v>1300</v>
      </c>
      <c r="E309" s="139" t="s">
        <v>1304</v>
      </c>
      <c r="F309" t="str">
        <f t="shared" si="4"/>
        <v>308_1</v>
      </c>
    </row>
    <row r="310" spans="1:6">
      <c r="A310" s="137">
        <v>309</v>
      </c>
      <c r="B310" s="137">
        <f>COUNTIF($A$2:A310, A310)</f>
        <v>1</v>
      </c>
      <c r="C310" s="137" t="s">
        <v>1298</v>
      </c>
      <c r="D310" s="139" t="s">
        <v>1300</v>
      </c>
      <c r="E310" s="139" t="s">
        <v>1304</v>
      </c>
      <c r="F310" t="str">
        <f t="shared" si="4"/>
        <v>309_1</v>
      </c>
    </row>
    <row r="311" spans="1:6">
      <c r="A311" s="137">
        <v>310</v>
      </c>
      <c r="B311" s="137">
        <f>COUNTIF($A$2:A311, A311)</f>
        <v>1</v>
      </c>
      <c r="C311" s="137" t="s">
        <v>1298</v>
      </c>
      <c r="D311" s="139" t="s">
        <v>1300</v>
      </c>
      <c r="E311" s="139" t="s">
        <v>1304</v>
      </c>
      <c r="F311" t="str">
        <f t="shared" si="4"/>
        <v>310_1</v>
      </c>
    </row>
    <row r="312" spans="1:6">
      <c r="A312" s="137">
        <v>311</v>
      </c>
      <c r="B312" s="137">
        <f>COUNTIF($A$2:A312, A312)</f>
        <v>1</v>
      </c>
      <c r="C312" s="137" t="s">
        <v>1298</v>
      </c>
      <c r="D312" s="139" t="s">
        <v>1300</v>
      </c>
      <c r="E312" s="139" t="s">
        <v>1304</v>
      </c>
      <c r="F312" t="str">
        <f t="shared" si="4"/>
        <v>311_1</v>
      </c>
    </row>
    <row r="313" spans="1:6">
      <c r="A313" s="137">
        <v>312</v>
      </c>
      <c r="B313" s="137">
        <f>COUNTIF($A$2:A313, A313)</f>
        <v>1</v>
      </c>
      <c r="C313" s="137" t="s">
        <v>1298</v>
      </c>
      <c r="D313" s="139" t="s">
        <v>1300</v>
      </c>
      <c r="E313" s="139" t="s">
        <v>1304</v>
      </c>
      <c r="F313" t="str">
        <f t="shared" si="4"/>
        <v>312_1</v>
      </c>
    </row>
    <row r="314" spans="1:6">
      <c r="A314" s="137">
        <v>313</v>
      </c>
      <c r="B314" s="137">
        <f>COUNTIF($A$2:A314, A314)</f>
        <v>1</v>
      </c>
      <c r="C314" s="137" t="s">
        <v>1298</v>
      </c>
      <c r="D314" s="139" t="s">
        <v>1300</v>
      </c>
      <c r="E314" s="139" t="s">
        <v>1304</v>
      </c>
      <c r="F314" t="str">
        <f t="shared" si="4"/>
        <v>313_1</v>
      </c>
    </row>
    <row r="315" spans="1:6">
      <c r="A315" s="137">
        <v>314</v>
      </c>
      <c r="B315" s="137">
        <f>COUNTIF($A$2:A315, A315)</f>
        <v>1</v>
      </c>
      <c r="C315" s="137" t="s">
        <v>1298</v>
      </c>
      <c r="D315" s="139" t="s">
        <v>1300</v>
      </c>
      <c r="E315" s="139" t="s">
        <v>1304</v>
      </c>
      <c r="F315" t="str">
        <f t="shared" si="4"/>
        <v>314_1</v>
      </c>
    </row>
    <row r="316" spans="1:6">
      <c r="A316" s="137">
        <v>315</v>
      </c>
      <c r="B316" s="137">
        <f>COUNTIF($A$2:A316, A316)</f>
        <v>1</v>
      </c>
      <c r="C316" s="137" t="s">
        <v>1298</v>
      </c>
      <c r="D316" s="139" t="s">
        <v>1300</v>
      </c>
      <c r="E316" s="139" t="s">
        <v>1304</v>
      </c>
      <c r="F316" t="str">
        <f t="shared" si="4"/>
        <v>315_1</v>
      </c>
    </row>
    <row r="317" spans="1:6">
      <c r="A317" s="137">
        <v>316</v>
      </c>
      <c r="B317" s="137">
        <f>COUNTIF($A$2:A317, A317)</f>
        <v>1</v>
      </c>
      <c r="C317" s="137" t="s">
        <v>1298</v>
      </c>
      <c r="D317" s="139" t="s">
        <v>1300</v>
      </c>
      <c r="E317" s="139" t="s">
        <v>1304</v>
      </c>
      <c r="F317" t="str">
        <f t="shared" si="4"/>
        <v>316_1</v>
      </c>
    </row>
    <row r="318" spans="1:6">
      <c r="A318" s="137">
        <v>317</v>
      </c>
      <c r="B318" s="137">
        <f>COUNTIF($A$2:A318, A318)</f>
        <v>1</v>
      </c>
      <c r="C318" s="137" t="s">
        <v>1298</v>
      </c>
      <c r="D318" s="139" t="s">
        <v>1300</v>
      </c>
      <c r="E318" s="139" t="s">
        <v>1304</v>
      </c>
      <c r="F318" t="str">
        <f t="shared" si="4"/>
        <v>317_1</v>
      </c>
    </row>
    <row r="319" spans="1:6">
      <c r="A319" s="137">
        <v>318</v>
      </c>
      <c r="B319" s="137">
        <f>COUNTIF($A$2:A319, A319)</f>
        <v>1</v>
      </c>
      <c r="C319" s="137" t="s">
        <v>1298</v>
      </c>
      <c r="D319" s="139" t="s">
        <v>1300</v>
      </c>
      <c r="E319" s="139" t="s">
        <v>1304</v>
      </c>
      <c r="F319" t="str">
        <f t="shared" si="4"/>
        <v>318_1</v>
      </c>
    </row>
    <row r="320" spans="1:6">
      <c r="A320" s="137">
        <v>319</v>
      </c>
      <c r="B320" s="137">
        <f>COUNTIF($A$2:A320, A320)</f>
        <v>1</v>
      </c>
      <c r="C320" s="137" t="s">
        <v>1298</v>
      </c>
      <c r="D320" s="139" t="s">
        <v>1300</v>
      </c>
      <c r="E320" s="139" t="s">
        <v>1304</v>
      </c>
      <c r="F320" t="str">
        <f t="shared" si="4"/>
        <v>319_1</v>
      </c>
    </row>
    <row r="321" spans="1:6">
      <c r="A321" s="137">
        <v>320</v>
      </c>
      <c r="B321" s="137">
        <f>COUNTIF($A$2:A321, A321)</f>
        <v>1</v>
      </c>
      <c r="C321" s="137" t="s">
        <v>1298</v>
      </c>
      <c r="D321" s="139" t="s">
        <v>1300</v>
      </c>
      <c r="E321" s="139" t="s">
        <v>1304</v>
      </c>
      <c r="F321" t="str">
        <f t="shared" si="4"/>
        <v>320_1</v>
      </c>
    </row>
    <row r="322" spans="1:6">
      <c r="A322" s="137">
        <v>321</v>
      </c>
      <c r="B322" s="137">
        <f>COUNTIF($A$2:A322, A322)</f>
        <v>1</v>
      </c>
      <c r="C322" s="137" t="s">
        <v>1298</v>
      </c>
      <c r="D322" s="139" t="s">
        <v>1300</v>
      </c>
      <c r="E322" s="139" t="s">
        <v>1304</v>
      </c>
      <c r="F322" t="str">
        <f t="shared" si="4"/>
        <v>321_1</v>
      </c>
    </row>
    <row r="323" spans="1:6">
      <c r="A323" s="137">
        <v>322</v>
      </c>
      <c r="B323" s="137">
        <f>COUNTIF($A$2:A323, A323)</f>
        <v>1</v>
      </c>
      <c r="C323" s="137" t="s">
        <v>1298</v>
      </c>
      <c r="D323" s="139" t="s">
        <v>1300</v>
      </c>
      <c r="E323" s="139" t="s">
        <v>1304</v>
      </c>
      <c r="F323" t="str">
        <f t="shared" ref="F323:F386" si="5">_xlfn.TEXTJOIN("_",TRUE,A323,B323)</f>
        <v>322_1</v>
      </c>
    </row>
    <row r="324" spans="1:6">
      <c r="A324" s="137">
        <v>323</v>
      </c>
      <c r="B324" s="137">
        <f>COUNTIF($A$2:A324, A324)</f>
        <v>1</v>
      </c>
      <c r="C324" s="137" t="s">
        <v>1298</v>
      </c>
      <c r="D324" s="139" t="s">
        <v>1300</v>
      </c>
      <c r="E324" s="139" t="s">
        <v>1304</v>
      </c>
      <c r="F324" t="str">
        <f t="shared" si="5"/>
        <v>323_1</v>
      </c>
    </row>
    <row r="325" spans="1:6">
      <c r="A325" s="137">
        <v>324</v>
      </c>
      <c r="B325" s="137">
        <f>COUNTIF($A$2:A325, A325)</f>
        <v>1</v>
      </c>
      <c r="C325" s="137" t="s">
        <v>1298</v>
      </c>
      <c r="D325" s="139" t="s">
        <v>1300</v>
      </c>
      <c r="E325" s="139" t="s">
        <v>1304</v>
      </c>
      <c r="F325" t="str">
        <f t="shared" si="5"/>
        <v>324_1</v>
      </c>
    </row>
    <row r="326" spans="1:6">
      <c r="A326" s="137">
        <v>325</v>
      </c>
      <c r="B326" s="137">
        <f>COUNTIF($A$2:A326, A326)</f>
        <v>1</v>
      </c>
      <c r="C326" s="137" t="s">
        <v>1298</v>
      </c>
      <c r="D326" s="139" t="s">
        <v>1300</v>
      </c>
      <c r="E326" s="139" t="s">
        <v>1304</v>
      </c>
      <c r="F326" t="str">
        <f t="shared" si="5"/>
        <v>325_1</v>
      </c>
    </row>
    <row r="327" spans="1:6">
      <c r="A327" s="137">
        <v>326</v>
      </c>
      <c r="B327" s="137">
        <f>COUNTIF($A$2:A327, A327)</f>
        <v>1</v>
      </c>
      <c r="C327" s="137" t="s">
        <v>1298</v>
      </c>
      <c r="D327" s="139" t="s">
        <v>1300</v>
      </c>
      <c r="E327" s="139" t="s">
        <v>1304</v>
      </c>
      <c r="F327" t="str">
        <f t="shared" si="5"/>
        <v>326_1</v>
      </c>
    </row>
    <row r="328" spans="1:6">
      <c r="A328" s="137">
        <v>327</v>
      </c>
      <c r="B328" s="137">
        <f>COUNTIF($A$2:A328, A328)</f>
        <v>1</v>
      </c>
      <c r="C328" s="137" t="s">
        <v>1298</v>
      </c>
      <c r="D328" s="139" t="s">
        <v>1300</v>
      </c>
      <c r="E328" s="139" t="s">
        <v>1304</v>
      </c>
      <c r="F328" t="str">
        <f t="shared" si="5"/>
        <v>327_1</v>
      </c>
    </row>
    <row r="329" spans="1:6">
      <c r="A329" s="137">
        <v>328</v>
      </c>
      <c r="B329" s="137">
        <f>COUNTIF($A$2:A329, A329)</f>
        <v>1</v>
      </c>
      <c r="C329" s="137" t="s">
        <v>1298</v>
      </c>
      <c r="D329" s="139" t="s">
        <v>1300</v>
      </c>
      <c r="E329" s="139" t="s">
        <v>1304</v>
      </c>
      <c r="F329" t="str">
        <f t="shared" si="5"/>
        <v>328_1</v>
      </c>
    </row>
    <row r="330" spans="1:6">
      <c r="A330" s="137">
        <v>329</v>
      </c>
      <c r="B330" s="137">
        <f>COUNTIF($A$2:A330, A330)</f>
        <v>1</v>
      </c>
      <c r="C330" s="137" t="s">
        <v>1298</v>
      </c>
      <c r="D330" s="139" t="s">
        <v>1300</v>
      </c>
      <c r="E330" s="139" t="s">
        <v>1304</v>
      </c>
      <c r="F330" t="str">
        <f t="shared" si="5"/>
        <v>329_1</v>
      </c>
    </row>
    <row r="331" spans="1:6">
      <c r="A331" s="137">
        <v>330</v>
      </c>
      <c r="B331" s="137">
        <f>COUNTIF($A$2:A331, A331)</f>
        <v>1</v>
      </c>
      <c r="C331" s="137" t="s">
        <v>1298</v>
      </c>
      <c r="D331" s="139" t="s">
        <v>1300</v>
      </c>
      <c r="E331" s="139" t="s">
        <v>1304</v>
      </c>
      <c r="F331" t="str">
        <f t="shared" si="5"/>
        <v>330_1</v>
      </c>
    </row>
    <row r="332" spans="1:6">
      <c r="A332" s="137">
        <v>331</v>
      </c>
      <c r="B332" s="137">
        <f>COUNTIF($A$2:A332, A332)</f>
        <v>1</v>
      </c>
      <c r="C332" s="137" t="s">
        <v>1298</v>
      </c>
      <c r="D332" s="139" t="s">
        <v>1300</v>
      </c>
      <c r="E332" s="139" t="s">
        <v>1304</v>
      </c>
      <c r="F332" t="str">
        <f t="shared" si="5"/>
        <v>331_1</v>
      </c>
    </row>
    <row r="333" spans="1:6">
      <c r="A333" s="137">
        <v>332</v>
      </c>
      <c r="B333" s="137">
        <f>COUNTIF($A$2:A333, A333)</f>
        <v>1</v>
      </c>
      <c r="C333" s="137" t="s">
        <v>1298</v>
      </c>
      <c r="D333" s="139" t="s">
        <v>1300</v>
      </c>
      <c r="E333" s="139" t="s">
        <v>1304</v>
      </c>
      <c r="F333" t="str">
        <f t="shared" si="5"/>
        <v>332_1</v>
      </c>
    </row>
    <row r="334" spans="1:6">
      <c r="A334" s="137">
        <v>333</v>
      </c>
      <c r="B334" s="137">
        <f>COUNTIF($A$2:A334, A334)</f>
        <v>1</v>
      </c>
      <c r="C334" s="137" t="s">
        <v>1298</v>
      </c>
      <c r="D334" s="139" t="s">
        <v>1300</v>
      </c>
      <c r="E334" s="139" t="s">
        <v>1304</v>
      </c>
      <c r="F334" t="str">
        <f t="shared" si="5"/>
        <v>333_1</v>
      </c>
    </row>
    <row r="335" spans="1:6">
      <c r="A335" s="137">
        <v>334</v>
      </c>
      <c r="B335" s="137">
        <f>COUNTIF($A$2:A335, A335)</f>
        <v>1</v>
      </c>
      <c r="C335" s="137" t="s">
        <v>1298</v>
      </c>
      <c r="D335" s="139" t="s">
        <v>1300</v>
      </c>
      <c r="E335" s="139" t="s">
        <v>1304</v>
      </c>
      <c r="F335" t="str">
        <f t="shared" si="5"/>
        <v>334_1</v>
      </c>
    </row>
    <row r="336" spans="1:6">
      <c r="A336" s="137">
        <v>335</v>
      </c>
      <c r="B336" s="137">
        <f>COUNTIF($A$2:A336, A336)</f>
        <v>1</v>
      </c>
      <c r="C336" s="137" t="s">
        <v>1298</v>
      </c>
      <c r="D336" s="139" t="s">
        <v>1300</v>
      </c>
      <c r="E336" s="139" t="s">
        <v>1304</v>
      </c>
      <c r="F336" t="str">
        <f t="shared" si="5"/>
        <v>335_1</v>
      </c>
    </row>
    <row r="337" spans="1:6">
      <c r="A337" s="137">
        <v>336</v>
      </c>
      <c r="B337" s="137">
        <f>COUNTIF($A$2:A337, A337)</f>
        <v>1</v>
      </c>
      <c r="C337" s="137" t="s">
        <v>1298</v>
      </c>
      <c r="D337" s="139" t="s">
        <v>1300</v>
      </c>
      <c r="E337" s="139" t="s">
        <v>1304</v>
      </c>
      <c r="F337" t="str">
        <f t="shared" si="5"/>
        <v>336_1</v>
      </c>
    </row>
    <row r="338" spans="1:6">
      <c r="A338" s="137">
        <v>337</v>
      </c>
      <c r="B338" s="137">
        <f>COUNTIF($A$2:A338, A338)</f>
        <v>1</v>
      </c>
      <c r="C338" s="137" t="s">
        <v>1298</v>
      </c>
      <c r="D338" s="139" t="s">
        <v>1300</v>
      </c>
      <c r="E338" s="139" t="s">
        <v>1304</v>
      </c>
      <c r="F338" t="str">
        <f t="shared" si="5"/>
        <v>337_1</v>
      </c>
    </row>
    <row r="339" spans="1:6">
      <c r="A339" s="137">
        <v>338</v>
      </c>
      <c r="B339" s="137">
        <f>COUNTIF($A$2:A339, A339)</f>
        <v>1</v>
      </c>
      <c r="C339" s="137" t="s">
        <v>1298</v>
      </c>
      <c r="D339" s="139" t="s">
        <v>1300</v>
      </c>
      <c r="E339" s="139" t="s">
        <v>1304</v>
      </c>
      <c r="F339" t="str">
        <f t="shared" si="5"/>
        <v>338_1</v>
      </c>
    </row>
    <row r="340" spans="1:6">
      <c r="A340" s="137">
        <v>339</v>
      </c>
      <c r="B340" s="137">
        <f>COUNTIF($A$2:A340, A340)</f>
        <v>1</v>
      </c>
      <c r="C340" s="137" t="s">
        <v>1298</v>
      </c>
      <c r="D340" s="139" t="s">
        <v>1300</v>
      </c>
      <c r="E340" s="139" t="s">
        <v>1304</v>
      </c>
      <c r="F340" t="str">
        <f t="shared" si="5"/>
        <v>339_1</v>
      </c>
    </row>
    <row r="341" spans="1:6">
      <c r="A341" s="137">
        <v>340</v>
      </c>
      <c r="B341" s="137">
        <f>COUNTIF($A$2:A341, A341)</f>
        <v>1</v>
      </c>
      <c r="C341" s="137" t="s">
        <v>1298</v>
      </c>
      <c r="D341" s="139" t="s">
        <v>1300</v>
      </c>
      <c r="E341" s="139" t="s">
        <v>1304</v>
      </c>
      <c r="F341" t="str">
        <f t="shared" si="5"/>
        <v>340_1</v>
      </c>
    </row>
    <row r="342" spans="1:6">
      <c r="A342" s="137">
        <v>341</v>
      </c>
      <c r="B342" s="137">
        <f>COUNTIF($A$2:A342, A342)</f>
        <v>1</v>
      </c>
      <c r="C342" s="137" t="s">
        <v>1298</v>
      </c>
      <c r="D342" s="139" t="s">
        <v>1300</v>
      </c>
      <c r="E342" s="139" t="s">
        <v>1304</v>
      </c>
      <c r="F342" t="str">
        <f t="shared" si="5"/>
        <v>341_1</v>
      </c>
    </row>
    <row r="343" spans="1:6">
      <c r="A343" s="137">
        <v>342</v>
      </c>
      <c r="B343" s="137">
        <f>COUNTIF($A$2:A343, A343)</f>
        <v>1</v>
      </c>
      <c r="C343" s="137" t="s">
        <v>1298</v>
      </c>
      <c r="D343" s="139" t="s">
        <v>1300</v>
      </c>
      <c r="E343" s="139" t="s">
        <v>1304</v>
      </c>
      <c r="F343" t="str">
        <f t="shared" si="5"/>
        <v>342_1</v>
      </c>
    </row>
    <row r="344" spans="1:6">
      <c r="A344" s="137">
        <v>343</v>
      </c>
      <c r="B344" s="137">
        <f>COUNTIF($A$2:A344, A344)</f>
        <v>1</v>
      </c>
      <c r="C344" s="137" t="s">
        <v>1298</v>
      </c>
      <c r="D344" s="139" t="s">
        <v>1300</v>
      </c>
      <c r="E344" s="139" t="s">
        <v>1304</v>
      </c>
      <c r="F344" t="str">
        <f t="shared" si="5"/>
        <v>343_1</v>
      </c>
    </row>
    <row r="345" spans="1:6">
      <c r="A345" s="137">
        <v>344</v>
      </c>
      <c r="B345" s="137">
        <f>COUNTIF($A$2:A345, A345)</f>
        <v>1</v>
      </c>
      <c r="C345" s="137" t="s">
        <v>1298</v>
      </c>
      <c r="D345" s="139" t="s">
        <v>1300</v>
      </c>
      <c r="E345" s="139" t="s">
        <v>1304</v>
      </c>
      <c r="F345" t="str">
        <f t="shared" si="5"/>
        <v>344_1</v>
      </c>
    </row>
    <row r="346" spans="1:6">
      <c r="A346" s="137">
        <v>345</v>
      </c>
      <c r="B346" s="137">
        <f>COUNTIF($A$2:A346, A346)</f>
        <v>1</v>
      </c>
      <c r="C346" s="137" t="s">
        <v>1298</v>
      </c>
      <c r="D346" s="139" t="s">
        <v>1300</v>
      </c>
      <c r="E346" s="139" t="s">
        <v>1304</v>
      </c>
      <c r="F346" t="str">
        <f t="shared" si="5"/>
        <v>345_1</v>
      </c>
    </row>
    <row r="347" spans="1:6">
      <c r="A347" s="137">
        <v>346</v>
      </c>
      <c r="B347" s="137">
        <f>COUNTIF($A$2:A347, A347)</f>
        <v>1</v>
      </c>
      <c r="C347" s="137" t="s">
        <v>1298</v>
      </c>
      <c r="D347" s="139" t="s">
        <v>1300</v>
      </c>
      <c r="E347" s="139" t="s">
        <v>1304</v>
      </c>
      <c r="F347" t="str">
        <f t="shared" si="5"/>
        <v>346_1</v>
      </c>
    </row>
    <row r="348" spans="1:6">
      <c r="A348" s="137">
        <v>347</v>
      </c>
      <c r="B348" s="137">
        <f>COUNTIF($A$2:A348, A348)</f>
        <v>1</v>
      </c>
      <c r="C348" s="137" t="s">
        <v>1298</v>
      </c>
      <c r="D348" s="139" t="s">
        <v>1300</v>
      </c>
      <c r="E348" s="139" t="s">
        <v>1304</v>
      </c>
      <c r="F348" t="str">
        <f t="shared" si="5"/>
        <v>347_1</v>
      </c>
    </row>
    <row r="349" spans="1:6">
      <c r="A349" s="137">
        <v>348</v>
      </c>
      <c r="B349" s="137">
        <f>COUNTIF($A$2:A349, A349)</f>
        <v>1</v>
      </c>
      <c r="C349" s="137" t="s">
        <v>1298</v>
      </c>
      <c r="D349" s="139" t="s">
        <v>1300</v>
      </c>
      <c r="E349" s="139" t="s">
        <v>1304</v>
      </c>
      <c r="F349" t="str">
        <f t="shared" si="5"/>
        <v>348_1</v>
      </c>
    </row>
    <row r="350" spans="1:6">
      <c r="A350" s="137">
        <v>349</v>
      </c>
      <c r="B350" s="137">
        <f>COUNTIF($A$2:A350, A350)</f>
        <v>1</v>
      </c>
      <c r="C350" s="137" t="s">
        <v>1298</v>
      </c>
      <c r="D350" s="139" t="s">
        <v>1300</v>
      </c>
      <c r="E350" s="139" t="s">
        <v>1304</v>
      </c>
      <c r="F350" t="str">
        <f t="shared" si="5"/>
        <v>349_1</v>
      </c>
    </row>
    <row r="351" spans="1:6">
      <c r="A351" s="137">
        <v>350</v>
      </c>
      <c r="B351" s="137">
        <f>COUNTIF($A$2:A351, A351)</f>
        <v>1</v>
      </c>
      <c r="C351" s="137" t="s">
        <v>1298</v>
      </c>
      <c r="D351" s="139" t="s">
        <v>1300</v>
      </c>
      <c r="E351" s="139" t="s">
        <v>1304</v>
      </c>
      <c r="F351" t="str">
        <f t="shared" si="5"/>
        <v>350_1</v>
      </c>
    </row>
    <row r="352" spans="1:6">
      <c r="A352" s="137">
        <v>351</v>
      </c>
      <c r="B352" s="137">
        <f>COUNTIF($A$2:A352, A352)</f>
        <v>1</v>
      </c>
      <c r="C352" s="137" t="s">
        <v>1298</v>
      </c>
      <c r="D352" s="139" t="s">
        <v>1300</v>
      </c>
      <c r="E352" s="139" t="s">
        <v>1304</v>
      </c>
      <c r="F352" t="str">
        <f t="shared" si="5"/>
        <v>351_1</v>
      </c>
    </row>
    <row r="353" spans="1:6">
      <c r="A353" s="137">
        <v>352</v>
      </c>
      <c r="B353" s="137">
        <f>COUNTIF($A$2:A353, A353)</f>
        <v>1</v>
      </c>
      <c r="C353" s="137" t="s">
        <v>1298</v>
      </c>
      <c r="D353" s="139" t="s">
        <v>1300</v>
      </c>
      <c r="E353" s="139" t="s">
        <v>1304</v>
      </c>
      <c r="F353" t="str">
        <f t="shared" si="5"/>
        <v>352_1</v>
      </c>
    </row>
    <row r="354" spans="1:6">
      <c r="A354" s="137">
        <v>353</v>
      </c>
      <c r="B354" s="137">
        <f>COUNTIF($A$2:A354, A354)</f>
        <v>1</v>
      </c>
      <c r="C354" s="137" t="s">
        <v>1298</v>
      </c>
      <c r="D354" s="139" t="s">
        <v>1300</v>
      </c>
      <c r="E354" s="139" t="s">
        <v>1304</v>
      </c>
      <c r="F354" t="str">
        <f t="shared" si="5"/>
        <v>353_1</v>
      </c>
    </row>
    <row r="355" spans="1:6">
      <c r="A355" s="137">
        <v>354</v>
      </c>
      <c r="B355" s="137">
        <f>COUNTIF($A$2:A355, A355)</f>
        <v>1</v>
      </c>
      <c r="C355" s="137" t="s">
        <v>1298</v>
      </c>
      <c r="D355" s="139" t="s">
        <v>1300</v>
      </c>
      <c r="E355" s="139" t="s">
        <v>1304</v>
      </c>
      <c r="F355" t="str">
        <f t="shared" si="5"/>
        <v>354_1</v>
      </c>
    </row>
    <row r="356" spans="1:6">
      <c r="A356" s="137">
        <v>355</v>
      </c>
      <c r="B356" s="137">
        <f>COUNTIF($A$2:A356, A356)</f>
        <v>1</v>
      </c>
      <c r="C356" s="137" t="s">
        <v>1298</v>
      </c>
      <c r="D356" s="139" t="s">
        <v>1300</v>
      </c>
      <c r="E356" s="139" t="s">
        <v>1304</v>
      </c>
      <c r="F356" t="str">
        <f t="shared" si="5"/>
        <v>355_1</v>
      </c>
    </row>
    <row r="357" spans="1:6">
      <c r="A357" s="137">
        <v>356</v>
      </c>
      <c r="B357" s="137">
        <f>COUNTIF($A$2:A357, A357)</f>
        <v>1</v>
      </c>
      <c r="C357" s="137" t="s">
        <v>1298</v>
      </c>
      <c r="D357" s="139" t="s">
        <v>1300</v>
      </c>
      <c r="E357" s="139" t="s">
        <v>1304</v>
      </c>
      <c r="F357" t="str">
        <f t="shared" si="5"/>
        <v>356_1</v>
      </c>
    </row>
    <row r="358" spans="1:6">
      <c r="A358" s="137">
        <v>357</v>
      </c>
      <c r="B358" s="137">
        <f>COUNTIF($A$2:A358, A358)</f>
        <v>1</v>
      </c>
      <c r="C358" s="137" t="s">
        <v>1298</v>
      </c>
      <c r="D358" s="139" t="s">
        <v>1300</v>
      </c>
      <c r="E358" s="139" t="s">
        <v>1304</v>
      </c>
      <c r="F358" t="str">
        <f t="shared" si="5"/>
        <v>357_1</v>
      </c>
    </row>
    <row r="359" spans="1:6">
      <c r="A359" s="137">
        <v>358</v>
      </c>
      <c r="B359" s="137">
        <f>COUNTIF($A$2:A359, A359)</f>
        <v>1</v>
      </c>
      <c r="C359" s="137" t="s">
        <v>1298</v>
      </c>
      <c r="D359" s="139" t="s">
        <v>1300</v>
      </c>
      <c r="E359" s="139" t="s">
        <v>1304</v>
      </c>
      <c r="F359" t="str">
        <f t="shared" si="5"/>
        <v>358_1</v>
      </c>
    </row>
    <row r="360" spans="1:6">
      <c r="A360" s="137">
        <v>359</v>
      </c>
      <c r="B360" s="137">
        <f>COUNTIF($A$2:A360, A360)</f>
        <v>1</v>
      </c>
      <c r="C360" s="137" t="s">
        <v>1298</v>
      </c>
      <c r="D360" s="139" t="s">
        <v>1300</v>
      </c>
      <c r="E360" s="139" t="s">
        <v>1304</v>
      </c>
      <c r="F360" t="str">
        <f t="shared" si="5"/>
        <v>359_1</v>
      </c>
    </row>
    <row r="361" spans="1:6">
      <c r="A361" s="137">
        <v>360</v>
      </c>
      <c r="B361" s="137">
        <f>COUNTIF($A$2:A361, A361)</f>
        <v>1</v>
      </c>
      <c r="C361" s="137" t="s">
        <v>1298</v>
      </c>
      <c r="D361" s="139" t="s">
        <v>1300</v>
      </c>
      <c r="E361" s="139" t="s">
        <v>1304</v>
      </c>
      <c r="F361" t="str">
        <f t="shared" si="5"/>
        <v>360_1</v>
      </c>
    </row>
    <row r="362" spans="1:6">
      <c r="A362" s="137">
        <v>361</v>
      </c>
      <c r="B362" s="137">
        <f>COUNTIF($A$2:A362, A362)</f>
        <v>1</v>
      </c>
      <c r="C362" s="137" t="s">
        <v>1298</v>
      </c>
      <c r="D362" s="139" t="s">
        <v>1300</v>
      </c>
      <c r="E362" s="139" t="s">
        <v>1304</v>
      </c>
      <c r="F362" t="str">
        <f t="shared" si="5"/>
        <v>361_1</v>
      </c>
    </row>
    <row r="363" spans="1:6">
      <c r="A363" s="137">
        <v>362</v>
      </c>
      <c r="B363" s="137">
        <f>COUNTIF($A$2:A363, A363)</f>
        <v>1</v>
      </c>
      <c r="C363" s="137" t="s">
        <v>1298</v>
      </c>
      <c r="D363" s="139" t="s">
        <v>1300</v>
      </c>
      <c r="E363" s="139" t="s">
        <v>1304</v>
      </c>
      <c r="F363" t="str">
        <f t="shared" si="5"/>
        <v>362_1</v>
      </c>
    </row>
    <row r="364" spans="1:6">
      <c r="A364" s="137">
        <v>363</v>
      </c>
      <c r="B364" s="137">
        <f>COUNTIF($A$2:A364, A364)</f>
        <v>1</v>
      </c>
      <c r="C364" s="137" t="s">
        <v>1298</v>
      </c>
      <c r="D364" s="139" t="s">
        <v>1300</v>
      </c>
      <c r="E364" s="139" t="s">
        <v>1304</v>
      </c>
      <c r="F364" t="str">
        <f t="shared" si="5"/>
        <v>363_1</v>
      </c>
    </row>
    <row r="365" spans="1:6">
      <c r="A365" s="137">
        <v>364</v>
      </c>
      <c r="B365" s="137">
        <f>COUNTIF($A$2:A365, A365)</f>
        <v>1</v>
      </c>
      <c r="C365" s="137" t="s">
        <v>1298</v>
      </c>
      <c r="D365" s="139" t="s">
        <v>1300</v>
      </c>
      <c r="E365" s="139" t="s">
        <v>1304</v>
      </c>
      <c r="F365" t="str">
        <f t="shared" si="5"/>
        <v>364_1</v>
      </c>
    </row>
    <row r="366" spans="1:6">
      <c r="A366" s="137">
        <v>365</v>
      </c>
      <c r="B366" s="137">
        <f>COUNTIF($A$2:A366, A366)</f>
        <v>1</v>
      </c>
      <c r="C366" s="137" t="s">
        <v>1298</v>
      </c>
      <c r="D366" s="139" t="s">
        <v>1300</v>
      </c>
      <c r="E366" s="139" t="s">
        <v>1304</v>
      </c>
      <c r="F366" t="str">
        <f t="shared" si="5"/>
        <v>365_1</v>
      </c>
    </row>
    <row r="367" spans="1:6">
      <c r="A367" s="137">
        <v>366</v>
      </c>
      <c r="B367" s="137">
        <f>COUNTIF($A$2:A367, A367)</f>
        <v>1</v>
      </c>
      <c r="C367" s="137" t="s">
        <v>1298</v>
      </c>
      <c r="D367" s="139" t="s">
        <v>1300</v>
      </c>
      <c r="E367" s="139" t="s">
        <v>1304</v>
      </c>
      <c r="F367" t="str">
        <f t="shared" si="5"/>
        <v>366_1</v>
      </c>
    </row>
    <row r="368" spans="1:6">
      <c r="A368" s="137">
        <v>367</v>
      </c>
      <c r="B368" s="137">
        <f>COUNTIF($A$2:A368, A368)</f>
        <v>1</v>
      </c>
      <c r="C368" s="137" t="s">
        <v>1298</v>
      </c>
      <c r="D368" s="139" t="s">
        <v>1300</v>
      </c>
      <c r="E368" s="139" t="s">
        <v>1304</v>
      </c>
      <c r="F368" t="str">
        <f t="shared" si="5"/>
        <v>367_1</v>
      </c>
    </row>
    <row r="369" spans="1:6">
      <c r="A369" s="137">
        <v>368</v>
      </c>
      <c r="B369" s="137">
        <f>COUNTIF($A$2:A369, A369)</f>
        <v>1</v>
      </c>
      <c r="C369" s="137" t="s">
        <v>1298</v>
      </c>
      <c r="D369" s="139" t="s">
        <v>1300</v>
      </c>
      <c r="E369" s="139" t="s">
        <v>1304</v>
      </c>
      <c r="F369" t="str">
        <f t="shared" si="5"/>
        <v>368_1</v>
      </c>
    </row>
    <row r="370" spans="1:6">
      <c r="A370" s="137">
        <v>369</v>
      </c>
      <c r="B370" s="137">
        <f>COUNTIF($A$2:A370, A370)</f>
        <v>1</v>
      </c>
      <c r="C370" s="137" t="s">
        <v>1298</v>
      </c>
      <c r="D370" s="139" t="s">
        <v>1300</v>
      </c>
      <c r="E370" s="139" t="s">
        <v>1304</v>
      </c>
      <c r="F370" t="str">
        <f t="shared" si="5"/>
        <v>369_1</v>
      </c>
    </row>
    <row r="371" spans="1:6">
      <c r="A371" s="137">
        <v>370</v>
      </c>
      <c r="B371" s="137">
        <f>COUNTIF($A$2:A371, A371)</f>
        <v>1</v>
      </c>
      <c r="C371" s="137" t="s">
        <v>1298</v>
      </c>
      <c r="D371" s="139" t="s">
        <v>1300</v>
      </c>
      <c r="E371" s="139" t="s">
        <v>1304</v>
      </c>
      <c r="F371" t="str">
        <f t="shared" si="5"/>
        <v>370_1</v>
      </c>
    </row>
    <row r="372" spans="1:6">
      <c r="A372" s="137">
        <v>371</v>
      </c>
      <c r="B372" s="137">
        <f>COUNTIF($A$2:A372, A372)</f>
        <v>1</v>
      </c>
      <c r="C372" s="137" t="s">
        <v>1298</v>
      </c>
      <c r="D372" s="139" t="s">
        <v>1300</v>
      </c>
      <c r="E372" s="139" t="s">
        <v>1304</v>
      </c>
      <c r="F372" t="str">
        <f t="shared" si="5"/>
        <v>371_1</v>
      </c>
    </row>
    <row r="373" spans="1:6">
      <c r="A373" s="137">
        <v>372</v>
      </c>
      <c r="B373" s="137">
        <f>COUNTIF($A$2:A373, A373)</f>
        <v>1</v>
      </c>
      <c r="C373" s="137" t="s">
        <v>1298</v>
      </c>
      <c r="D373" s="139" t="s">
        <v>1300</v>
      </c>
      <c r="E373" s="139" t="s">
        <v>1304</v>
      </c>
      <c r="F373" t="str">
        <f t="shared" si="5"/>
        <v>372_1</v>
      </c>
    </row>
    <row r="374" spans="1:6">
      <c r="A374" s="137">
        <v>373</v>
      </c>
      <c r="B374" s="137">
        <f>COUNTIF($A$2:A374, A374)</f>
        <v>1</v>
      </c>
      <c r="C374" s="137" t="s">
        <v>1298</v>
      </c>
      <c r="D374" s="139" t="s">
        <v>1300</v>
      </c>
      <c r="E374" s="139" t="s">
        <v>1304</v>
      </c>
      <c r="F374" t="str">
        <f t="shared" si="5"/>
        <v>373_1</v>
      </c>
    </row>
    <row r="375" spans="1:6">
      <c r="A375" s="137">
        <v>374</v>
      </c>
      <c r="B375" s="137">
        <f>COUNTIF($A$2:A375, A375)</f>
        <v>1</v>
      </c>
      <c r="C375" s="137" t="s">
        <v>1298</v>
      </c>
      <c r="D375" s="139" t="s">
        <v>1300</v>
      </c>
      <c r="E375" s="139" t="s">
        <v>1304</v>
      </c>
      <c r="F375" t="str">
        <f t="shared" si="5"/>
        <v>374_1</v>
      </c>
    </row>
    <row r="376" spans="1:6">
      <c r="A376" s="137">
        <v>375</v>
      </c>
      <c r="B376" s="137">
        <f>COUNTIF($A$2:A376, A376)</f>
        <v>1</v>
      </c>
      <c r="C376" s="137" t="s">
        <v>1298</v>
      </c>
      <c r="D376" s="139" t="s">
        <v>1300</v>
      </c>
      <c r="E376" s="139" t="s">
        <v>1304</v>
      </c>
      <c r="F376" t="str">
        <f t="shared" si="5"/>
        <v>375_1</v>
      </c>
    </row>
    <row r="377" spans="1:6">
      <c r="A377" s="137">
        <v>376</v>
      </c>
      <c r="B377" s="137">
        <f>COUNTIF($A$2:A377, A377)</f>
        <v>1</v>
      </c>
      <c r="C377" s="137" t="s">
        <v>1298</v>
      </c>
      <c r="D377" s="139" t="s">
        <v>1300</v>
      </c>
      <c r="E377" s="139" t="s">
        <v>1304</v>
      </c>
      <c r="F377" t="str">
        <f t="shared" si="5"/>
        <v>376_1</v>
      </c>
    </row>
    <row r="378" spans="1:6">
      <c r="A378" s="137">
        <v>377</v>
      </c>
      <c r="B378" s="137">
        <f>COUNTIF($A$2:A378, A378)</f>
        <v>1</v>
      </c>
      <c r="C378" s="137" t="s">
        <v>1298</v>
      </c>
      <c r="D378" s="139" t="s">
        <v>1300</v>
      </c>
      <c r="E378" s="139" t="s">
        <v>1304</v>
      </c>
      <c r="F378" t="str">
        <f t="shared" si="5"/>
        <v>377_1</v>
      </c>
    </row>
    <row r="379" spans="1:6">
      <c r="A379" s="137">
        <v>378</v>
      </c>
      <c r="B379" s="137">
        <f>COUNTIF($A$2:A379, A379)</f>
        <v>1</v>
      </c>
      <c r="C379" s="137" t="s">
        <v>1298</v>
      </c>
      <c r="D379" s="139" t="s">
        <v>1300</v>
      </c>
      <c r="E379" s="139" t="s">
        <v>1304</v>
      </c>
      <c r="F379" t="str">
        <f t="shared" si="5"/>
        <v>378_1</v>
      </c>
    </row>
    <row r="380" spans="1:6">
      <c r="A380" s="137">
        <v>379</v>
      </c>
      <c r="B380" s="137">
        <f>COUNTIF($A$2:A380, A380)</f>
        <v>1</v>
      </c>
      <c r="C380" s="137" t="s">
        <v>1298</v>
      </c>
      <c r="D380" s="139" t="s">
        <v>1300</v>
      </c>
      <c r="E380" s="139" t="s">
        <v>1304</v>
      </c>
      <c r="F380" t="str">
        <f t="shared" si="5"/>
        <v>379_1</v>
      </c>
    </row>
    <row r="381" spans="1:6">
      <c r="A381" s="137">
        <v>380</v>
      </c>
      <c r="B381" s="137">
        <f>COUNTIF($A$2:A381, A381)</f>
        <v>1</v>
      </c>
      <c r="C381" s="137" t="s">
        <v>1298</v>
      </c>
      <c r="D381" s="139" t="s">
        <v>1300</v>
      </c>
      <c r="E381" s="139" t="s">
        <v>1304</v>
      </c>
      <c r="F381" t="str">
        <f t="shared" si="5"/>
        <v>380_1</v>
      </c>
    </row>
    <row r="382" spans="1:6">
      <c r="A382" s="137">
        <v>381</v>
      </c>
      <c r="B382" s="137">
        <f>COUNTIF($A$2:A382, A382)</f>
        <v>1</v>
      </c>
      <c r="C382" s="137" t="s">
        <v>1298</v>
      </c>
      <c r="D382" s="139" t="s">
        <v>1300</v>
      </c>
      <c r="E382" s="139" t="s">
        <v>1304</v>
      </c>
      <c r="F382" t="str">
        <f t="shared" si="5"/>
        <v>381_1</v>
      </c>
    </row>
    <row r="383" spans="1:6">
      <c r="A383" s="137">
        <v>382</v>
      </c>
      <c r="B383" s="137">
        <f>COUNTIF($A$2:A383, A383)</f>
        <v>1</v>
      </c>
      <c r="C383" s="137" t="s">
        <v>1298</v>
      </c>
      <c r="D383" s="139" t="s">
        <v>1300</v>
      </c>
      <c r="E383" s="139" t="s">
        <v>1304</v>
      </c>
      <c r="F383" t="str">
        <f t="shared" si="5"/>
        <v>382_1</v>
      </c>
    </row>
    <row r="384" spans="1:6">
      <c r="A384" s="137">
        <v>383</v>
      </c>
      <c r="B384" s="137">
        <f>COUNTIF($A$2:A384, A384)</f>
        <v>1</v>
      </c>
      <c r="C384" s="137" t="s">
        <v>1298</v>
      </c>
      <c r="D384" s="139" t="s">
        <v>1300</v>
      </c>
      <c r="E384" s="139" t="s">
        <v>1304</v>
      </c>
      <c r="F384" t="str">
        <f t="shared" si="5"/>
        <v>383_1</v>
      </c>
    </row>
    <row r="385" spans="1:6">
      <c r="A385" s="137">
        <v>384</v>
      </c>
      <c r="B385" s="137">
        <f>COUNTIF($A$2:A385, A385)</f>
        <v>1</v>
      </c>
      <c r="C385" s="137" t="s">
        <v>1298</v>
      </c>
      <c r="D385" s="139" t="s">
        <v>1300</v>
      </c>
      <c r="E385" s="139" t="s">
        <v>1304</v>
      </c>
      <c r="F385" t="str">
        <f t="shared" si="5"/>
        <v>384_1</v>
      </c>
    </row>
    <row r="386" spans="1:6">
      <c r="A386" s="137">
        <v>385</v>
      </c>
      <c r="B386" s="137">
        <f>COUNTIF($A$2:A386, A386)</f>
        <v>1</v>
      </c>
      <c r="C386" s="137" t="s">
        <v>1298</v>
      </c>
      <c r="D386" s="139" t="s">
        <v>1300</v>
      </c>
      <c r="E386" s="139" t="s">
        <v>1304</v>
      </c>
      <c r="F386" t="str">
        <f t="shared" si="5"/>
        <v>385_1</v>
      </c>
    </row>
    <row r="387" spans="1:6">
      <c r="A387" s="137">
        <v>386</v>
      </c>
      <c r="B387" s="137">
        <f>COUNTIF($A$2:A387, A387)</f>
        <v>1</v>
      </c>
      <c r="C387" s="137" t="s">
        <v>1298</v>
      </c>
      <c r="D387" s="139" t="s">
        <v>1300</v>
      </c>
      <c r="E387" s="139" t="s">
        <v>1304</v>
      </c>
      <c r="F387" t="str">
        <f t="shared" ref="F387:F450" si="6">_xlfn.TEXTJOIN("_",TRUE,A387,B387)</f>
        <v>386_1</v>
      </c>
    </row>
    <row r="388" spans="1:6">
      <c r="A388" s="137">
        <v>387</v>
      </c>
      <c r="B388" s="137">
        <f>COUNTIF($A$2:A388, A388)</f>
        <v>1</v>
      </c>
      <c r="C388" s="137" t="s">
        <v>1298</v>
      </c>
      <c r="D388" s="139" t="s">
        <v>1300</v>
      </c>
      <c r="E388" s="139" t="s">
        <v>1304</v>
      </c>
      <c r="F388" t="str">
        <f t="shared" si="6"/>
        <v>387_1</v>
      </c>
    </row>
    <row r="389" spans="1:6">
      <c r="A389" s="137">
        <v>388</v>
      </c>
      <c r="B389" s="137">
        <f>COUNTIF($A$2:A389, A389)</f>
        <v>1</v>
      </c>
      <c r="C389" s="137" t="s">
        <v>1298</v>
      </c>
      <c r="D389" s="139" t="s">
        <v>1300</v>
      </c>
      <c r="E389" s="139" t="s">
        <v>1304</v>
      </c>
      <c r="F389" t="str">
        <f t="shared" si="6"/>
        <v>388_1</v>
      </c>
    </row>
    <row r="390" spans="1:6">
      <c r="A390" s="137">
        <v>389</v>
      </c>
      <c r="B390" s="137">
        <f>COUNTIF($A$2:A390, A390)</f>
        <v>1</v>
      </c>
      <c r="C390" s="137" t="s">
        <v>1298</v>
      </c>
      <c r="D390" s="139" t="s">
        <v>1300</v>
      </c>
      <c r="E390" s="139" t="s">
        <v>1304</v>
      </c>
      <c r="F390" t="str">
        <f t="shared" si="6"/>
        <v>389_1</v>
      </c>
    </row>
    <row r="391" spans="1:6">
      <c r="A391" s="137">
        <v>390</v>
      </c>
      <c r="B391" s="137">
        <f>COUNTIF($A$2:A391, A391)</f>
        <v>1</v>
      </c>
      <c r="C391" s="137" t="s">
        <v>1298</v>
      </c>
      <c r="D391" s="139" t="s">
        <v>1300</v>
      </c>
      <c r="E391" s="139" t="s">
        <v>1304</v>
      </c>
      <c r="F391" t="str">
        <f t="shared" si="6"/>
        <v>390_1</v>
      </c>
    </row>
    <row r="392" spans="1:6">
      <c r="A392" s="137">
        <v>391</v>
      </c>
      <c r="B392" s="137">
        <f>COUNTIF($A$2:A392, A392)</f>
        <v>1</v>
      </c>
      <c r="C392" s="137" t="s">
        <v>1298</v>
      </c>
      <c r="D392" s="139" t="s">
        <v>1300</v>
      </c>
      <c r="E392" s="139" t="s">
        <v>1304</v>
      </c>
      <c r="F392" t="str">
        <f t="shared" si="6"/>
        <v>391_1</v>
      </c>
    </row>
    <row r="393" spans="1:6">
      <c r="A393" s="137">
        <v>392</v>
      </c>
      <c r="B393" s="137">
        <f>COUNTIF($A$2:A393, A393)</f>
        <v>1</v>
      </c>
      <c r="C393" s="137" t="s">
        <v>1298</v>
      </c>
      <c r="D393" s="139" t="s">
        <v>1300</v>
      </c>
      <c r="E393" s="139" t="s">
        <v>1304</v>
      </c>
      <c r="F393" t="str">
        <f t="shared" si="6"/>
        <v>392_1</v>
      </c>
    </row>
    <row r="394" spans="1:6">
      <c r="A394" s="137">
        <v>393</v>
      </c>
      <c r="B394" s="137">
        <f>COUNTIF($A$2:A394, A394)</f>
        <v>1</v>
      </c>
      <c r="C394" s="137" t="s">
        <v>1298</v>
      </c>
      <c r="D394" s="139" t="s">
        <v>1300</v>
      </c>
      <c r="E394" s="139" t="s">
        <v>1304</v>
      </c>
      <c r="F394" t="str">
        <f t="shared" si="6"/>
        <v>393_1</v>
      </c>
    </row>
    <row r="395" spans="1:6">
      <c r="A395" s="137">
        <v>394</v>
      </c>
      <c r="B395" s="137">
        <f>COUNTIF($A$2:A395, A395)</f>
        <v>1</v>
      </c>
      <c r="C395" s="137" t="s">
        <v>1298</v>
      </c>
      <c r="D395" s="139" t="s">
        <v>1300</v>
      </c>
      <c r="E395" s="139" t="s">
        <v>1304</v>
      </c>
      <c r="F395" t="str">
        <f t="shared" si="6"/>
        <v>394_1</v>
      </c>
    </row>
    <row r="396" spans="1:6">
      <c r="A396" s="137">
        <v>395</v>
      </c>
      <c r="B396" s="137">
        <f>COUNTIF($A$2:A396, A396)</f>
        <v>1</v>
      </c>
      <c r="C396" s="137" t="s">
        <v>1298</v>
      </c>
      <c r="D396" s="139" t="s">
        <v>1300</v>
      </c>
      <c r="E396" s="139" t="s">
        <v>1304</v>
      </c>
      <c r="F396" t="str">
        <f t="shared" si="6"/>
        <v>395_1</v>
      </c>
    </row>
    <row r="397" spans="1:6">
      <c r="A397" s="137">
        <v>396</v>
      </c>
      <c r="B397" s="137">
        <f>COUNTIF($A$2:A397, A397)</f>
        <v>1</v>
      </c>
      <c r="C397" s="137" t="s">
        <v>1298</v>
      </c>
      <c r="D397" s="139" t="s">
        <v>1300</v>
      </c>
      <c r="E397" s="139" t="s">
        <v>1304</v>
      </c>
      <c r="F397" t="str">
        <f t="shared" si="6"/>
        <v>396_1</v>
      </c>
    </row>
    <row r="398" spans="1:6">
      <c r="A398" s="137">
        <v>397</v>
      </c>
      <c r="B398" s="137">
        <f>COUNTIF($A$2:A398, A398)</f>
        <v>1</v>
      </c>
      <c r="C398" s="137" t="s">
        <v>1298</v>
      </c>
      <c r="D398" s="139" t="s">
        <v>1300</v>
      </c>
      <c r="E398" s="139" t="s">
        <v>1304</v>
      </c>
      <c r="F398" t="str">
        <f t="shared" si="6"/>
        <v>397_1</v>
      </c>
    </row>
    <row r="399" spans="1:6">
      <c r="A399" s="137">
        <v>398</v>
      </c>
      <c r="B399" s="137">
        <f>COUNTIF($A$2:A399, A399)</f>
        <v>1</v>
      </c>
      <c r="C399" s="137" t="s">
        <v>1298</v>
      </c>
      <c r="D399" s="139" t="s">
        <v>1300</v>
      </c>
      <c r="E399" s="139" t="s">
        <v>1304</v>
      </c>
      <c r="F399" t="str">
        <f t="shared" si="6"/>
        <v>398_1</v>
      </c>
    </row>
    <row r="400" spans="1:6">
      <c r="A400" s="137">
        <v>399</v>
      </c>
      <c r="B400" s="137">
        <f>COUNTIF($A$2:A400, A400)</f>
        <v>1</v>
      </c>
      <c r="C400" s="137" t="s">
        <v>1298</v>
      </c>
      <c r="D400" s="139" t="s">
        <v>1300</v>
      </c>
      <c r="E400" s="139" t="s">
        <v>1304</v>
      </c>
      <c r="F400" t="str">
        <f t="shared" si="6"/>
        <v>399_1</v>
      </c>
    </row>
    <row r="401" spans="1:6">
      <c r="A401" s="137">
        <v>400</v>
      </c>
      <c r="B401" s="137">
        <f>COUNTIF($A$2:A401, A401)</f>
        <v>1</v>
      </c>
      <c r="C401" s="137" t="s">
        <v>1298</v>
      </c>
      <c r="D401" s="139" t="s">
        <v>1300</v>
      </c>
      <c r="E401" s="139" t="s">
        <v>1304</v>
      </c>
      <c r="F401" t="str">
        <f t="shared" si="6"/>
        <v>400_1</v>
      </c>
    </row>
    <row r="402" spans="1:6">
      <c r="A402" s="137">
        <v>401</v>
      </c>
      <c r="B402" s="137">
        <f>COUNTIF($A$2:A402, A402)</f>
        <v>1</v>
      </c>
      <c r="C402" s="137" t="s">
        <v>1298</v>
      </c>
      <c r="D402" s="139" t="s">
        <v>1300</v>
      </c>
      <c r="E402" s="139" t="s">
        <v>1304</v>
      </c>
      <c r="F402" t="str">
        <f t="shared" si="6"/>
        <v>401_1</v>
      </c>
    </row>
    <row r="403" spans="1:6">
      <c r="A403" s="137">
        <v>402</v>
      </c>
      <c r="B403" s="137">
        <f>COUNTIF($A$2:A403, A403)</f>
        <v>1</v>
      </c>
      <c r="C403" s="137" t="s">
        <v>1298</v>
      </c>
      <c r="D403" s="139" t="s">
        <v>1300</v>
      </c>
      <c r="E403" s="139" t="s">
        <v>1304</v>
      </c>
      <c r="F403" t="str">
        <f t="shared" si="6"/>
        <v>402_1</v>
      </c>
    </row>
    <row r="404" spans="1:6">
      <c r="A404" s="137">
        <v>403</v>
      </c>
      <c r="B404" s="137">
        <f>COUNTIF($A$2:A404, A404)</f>
        <v>1</v>
      </c>
      <c r="C404" s="137" t="s">
        <v>1298</v>
      </c>
      <c r="D404" s="139" t="s">
        <v>1300</v>
      </c>
      <c r="E404" s="139" t="s">
        <v>1304</v>
      </c>
      <c r="F404" t="str">
        <f t="shared" si="6"/>
        <v>403_1</v>
      </c>
    </row>
    <row r="405" spans="1:6">
      <c r="A405" s="137">
        <v>404</v>
      </c>
      <c r="B405" s="137">
        <f>COUNTIF($A$2:A405, A405)</f>
        <v>1</v>
      </c>
      <c r="C405" s="137" t="s">
        <v>1298</v>
      </c>
      <c r="D405" s="139" t="s">
        <v>1300</v>
      </c>
      <c r="E405" s="139" t="s">
        <v>1304</v>
      </c>
      <c r="F405" t="str">
        <f t="shared" si="6"/>
        <v>404_1</v>
      </c>
    </row>
    <row r="406" spans="1:6">
      <c r="A406" s="137">
        <v>405</v>
      </c>
      <c r="B406" s="137">
        <f>COUNTIF($A$2:A406, A406)</f>
        <v>1</v>
      </c>
      <c r="C406" s="137" t="s">
        <v>1298</v>
      </c>
      <c r="D406" s="139" t="s">
        <v>1300</v>
      </c>
      <c r="E406" s="139" t="s">
        <v>1304</v>
      </c>
      <c r="F406" t="str">
        <f t="shared" si="6"/>
        <v>405_1</v>
      </c>
    </row>
    <row r="407" spans="1:6">
      <c r="A407" s="137">
        <v>406</v>
      </c>
      <c r="B407" s="137">
        <f>COUNTIF($A$2:A407, A407)</f>
        <v>1</v>
      </c>
      <c r="C407" s="137" t="s">
        <v>1298</v>
      </c>
      <c r="D407" s="139" t="s">
        <v>1300</v>
      </c>
      <c r="E407" s="139" t="s">
        <v>1304</v>
      </c>
      <c r="F407" t="str">
        <f t="shared" si="6"/>
        <v>406_1</v>
      </c>
    </row>
    <row r="408" spans="1:6">
      <c r="A408" s="137">
        <v>407</v>
      </c>
      <c r="B408" s="137">
        <f>COUNTIF($A$2:A408, A408)</f>
        <v>1</v>
      </c>
      <c r="C408" s="137" t="s">
        <v>1298</v>
      </c>
      <c r="D408" s="139" t="s">
        <v>1300</v>
      </c>
      <c r="E408" s="139" t="s">
        <v>1304</v>
      </c>
      <c r="F408" t="str">
        <f t="shared" si="6"/>
        <v>407_1</v>
      </c>
    </row>
    <row r="409" spans="1:6">
      <c r="A409" s="137">
        <v>408</v>
      </c>
      <c r="B409" s="137">
        <f>COUNTIF($A$2:A409, A409)</f>
        <v>1</v>
      </c>
      <c r="C409" s="137" t="s">
        <v>1298</v>
      </c>
      <c r="D409" s="139" t="s">
        <v>1300</v>
      </c>
      <c r="E409" s="139" t="s">
        <v>1304</v>
      </c>
      <c r="F409" t="str">
        <f t="shared" si="6"/>
        <v>408_1</v>
      </c>
    </row>
    <row r="410" spans="1:6">
      <c r="A410" s="137">
        <v>409</v>
      </c>
      <c r="B410" s="137">
        <f>COUNTIF($A$2:A410, A410)</f>
        <v>1</v>
      </c>
      <c r="C410" s="137" t="s">
        <v>1298</v>
      </c>
      <c r="D410" s="139" t="s">
        <v>1300</v>
      </c>
      <c r="E410" s="139" t="s">
        <v>1304</v>
      </c>
      <c r="F410" t="str">
        <f t="shared" si="6"/>
        <v>409_1</v>
      </c>
    </row>
    <row r="411" spans="1:6">
      <c r="A411" s="137">
        <v>410</v>
      </c>
      <c r="B411" s="137">
        <f>COUNTIF($A$2:A411, A411)</f>
        <v>1</v>
      </c>
      <c r="C411" s="137" t="s">
        <v>1298</v>
      </c>
      <c r="D411" s="139" t="s">
        <v>1300</v>
      </c>
      <c r="E411" s="139" t="s">
        <v>1304</v>
      </c>
      <c r="F411" t="str">
        <f t="shared" si="6"/>
        <v>410_1</v>
      </c>
    </row>
    <row r="412" spans="1:6">
      <c r="A412" s="137">
        <v>411</v>
      </c>
      <c r="B412" s="137">
        <f>COUNTIF($A$2:A412, A412)</f>
        <v>1</v>
      </c>
      <c r="C412" s="137" t="s">
        <v>1298</v>
      </c>
      <c r="D412" s="139" t="s">
        <v>1300</v>
      </c>
      <c r="E412" s="139" t="s">
        <v>1304</v>
      </c>
      <c r="F412" t="str">
        <f t="shared" si="6"/>
        <v>411_1</v>
      </c>
    </row>
    <row r="413" spans="1:6">
      <c r="A413" s="137">
        <v>412</v>
      </c>
      <c r="B413" s="137">
        <f>COUNTIF($A$2:A413, A413)</f>
        <v>1</v>
      </c>
      <c r="C413" s="137" t="s">
        <v>1298</v>
      </c>
      <c r="D413" s="139" t="s">
        <v>1300</v>
      </c>
      <c r="E413" s="139" t="s">
        <v>1304</v>
      </c>
      <c r="F413" t="str">
        <f t="shared" si="6"/>
        <v>412_1</v>
      </c>
    </row>
    <row r="414" spans="1:6">
      <c r="A414" s="137">
        <v>413</v>
      </c>
      <c r="B414" s="137">
        <f>COUNTIF($A$2:A414, A414)</f>
        <v>1</v>
      </c>
      <c r="C414" s="137" t="s">
        <v>1298</v>
      </c>
      <c r="D414" s="139" t="s">
        <v>1300</v>
      </c>
      <c r="E414" s="139" t="s">
        <v>1304</v>
      </c>
      <c r="F414" t="str">
        <f t="shared" si="6"/>
        <v>413_1</v>
      </c>
    </row>
    <row r="415" spans="1:6">
      <c r="A415" s="137">
        <v>414</v>
      </c>
      <c r="B415" s="137">
        <f>COUNTIF($A$2:A415, A415)</f>
        <v>1</v>
      </c>
      <c r="C415" s="137" t="s">
        <v>1298</v>
      </c>
      <c r="D415" s="139" t="s">
        <v>1300</v>
      </c>
      <c r="E415" s="139" t="s">
        <v>1304</v>
      </c>
      <c r="F415" t="str">
        <f t="shared" si="6"/>
        <v>414_1</v>
      </c>
    </row>
    <row r="416" spans="1:6">
      <c r="A416" s="137">
        <v>415</v>
      </c>
      <c r="B416" s="137">
        <f>COUNTIF($A$2:A416, A416)</f>
        <v>1</v>
      </c>
      <c r="C416" s="137" t="s">
        <v>1298</v>
      </c>
      <c r="D416" s="139" t="s">
        <v>1300</v>
      </c>
      <c r="E416" s="139" t="s">
        <v>1304</v>
      </c>
      <c r="F416" t="str">
        <f t="shared" si="6"/>
        <v>415_1</v>
      </c>
    </row>
    <row r="417" spans="1:6">
      <c r="A417" s="137">
        <v>416</v>
      </c>
      <c r="B417" s="137">
        <f>COUNTIF($A$2:A417, A417)</f>
        <v>1</v>
      </c>
      <c r="C417" s="137" t="s">
        <v>1298</v>
      </c>
      <c r="D417" s="139" t="s">
        <v>1300</v>
      </c>
      <c r="E417" s="139" t="s">
        <v>1304</v>
      </c>
      <c r="F417" t="str">
        <f t="shared" si="6"/>
        <v>416_1</v>
      </c>
    </row>
    <row r="418" spans="1:6">
      <c r="A418" s="137">
        <v>417</v>
      </c>
      <c r="B418" s="137">
        <f>COUNTIF($A$2:A418, A418)</f>
        <v>1</v>
      </c>
      <c r="C418" s="137" t="s">
        <v>1298</v>
      </c>
      <c r="D418" s="139" t="s">
        <v>1300</v>
      </c>
      <c r="E418" s="139" t="s">
        <v>1304</v>
      </c>
      <c r="F418" t="str">
        <f t="shared" si="6"/>
        <v>417_1</v>
      </c>
    </row>
    <row r="419" spans="1:6">
      <c r="A419" s="137">
        <v>418</v>
      </c>
      <c r="B419" s="137">
        <f>COUNTIF($A$2:A419, A419)</f>
        <v>1</v>
      </c>
      <c r="C419" s="137" t="s">
        <v>1298</v>
      </c>
      <c r="D419" s="139" t="s">
        <v>1300</v>
      </c>
      <c r="E419" s="139" t="s">
        <v>1304</v>
      </c>
      <c r="F419" t="str">
        <f t="shared" si="6"/>
        <v>418_1</v>
      </c>
    </row>
    <row r="420" spans="1:6">
      <c r="A420" s="137">
        <v>419</v>
      </c>
      <c r="B420" s="137">
        <f>COUNTIF($A$2:A420, A420)</f>
        <v>1</v>
      </c>
      <c r="C420" s="137" t="s">
        <v>1298</v>
      </c>
      <c r="D420" s="139" t="s">
        <v>1300</v>
      </c>
      <c r="E420" s="139" t="s">
        <v>1304</v>
      </c>
      <c r="F420" t="str">
        <f t="shared" si="6"/>
        <v>419_1</v>
      </c>
    </row>
    <row r="421" spans="1:6">
      <c r="A421" s="137">
        <v>420</v>
      </c>
      <c r="B421" s="137">
        <f>COUNTIF($A$2:A421, A421)</f>
        <v>1</v>
      </c>
      <c r="C421" s="137" t="s">
        <v>1298</v>
      </c>
      <c r="D421" s="139" t="s">
        <v>1300</v>
      </c>
      <c r="E421" s="139" t="s">
        <v>1304</v>
      </c>
      <c r="F421" t="str">
        <f t="shared" si="6"/>
        <v>420_1</v>
      </c>
    </row>
    <row r="422" spans="1:6">
      <c r="A422" s="137">
        <v>421</v>
      </c>
      <c r="B422" s="137">
        <f>COUNTIF($A$2:A422, A422)</f>
        <v>1</v>
      </c>
      <c r="C422" s="137" t="s">
        <v>1298</v>
      </c>
      <c r="D422" s="139" t="s">
        <v>1300</v>
      </c>
      <c r="E422" s="139" t="s">
        <v>1304</v>
      </c>
      <c r="F422" t="str">
        <f t="shared" si="6"/>
        <v>421_1</v>
      </c>
    </row>
    <row r="423" spans="1:6">
      <c r="A423" s="137">
        <v>422</v>
      </c>
      <c r="B423" s="137">
        <f>COUNTIF($A$2:A423, A423)</f>
        <v>1</v>
      </c>
      <c r="C423" s="137" t="s">
        <v>1298</v>
      </c>
      <c r="D423" s="139" t="s">
        <v>1300</v>
      </c>
      <c r="E423" s="139" t="s">
        <v>1304</v>
      </c>
      <c r="F423" t="str">
        <f t="shared" si="6"/>
        <v>422_1</v>
      </c>
    </row>
    <row r="424" spans="1:6">
      <c r="A424" s="137">
        <v>423</v>
      </c>
      <c r="B424" s="137">
        <f>COUNTIF($A$2:A424, A424)</f>
        <v>1</v>
      </c>
      <c r="C424" s="137" t="s">
        <v>1298</v>
      </c>
      <c r="D424" s="139" t="s">
        <v>1300</v>
      </c>
      <c r="E424" s="139" t="s">
        <v>1304</v>
      </c>
      <c r="F424" t="str">
        <f t="shared" si="6"/>
        <v>423_1</v>
      </c>
    </row>
    <row r="425" spans="1:6">
      <c r="A425" s="137">
        <v>424</v>
      </c>
      <c r="B425" s="137">
        <f>COUNTIF($A$2:A425, A425)</f>
        <v>1</v>
      </c>
      <c r="C425" s="137" t="s">
        <v>1298</v>
      </c>
      <c r="D425" s="139" t="s">
        <v>1300</v>
      </c>
      <c r="E425" s="139" t="s">
        <v>1304</v>
      </c>
      <c r="F425" t="str">
        <f t="shared" si="6"/>
        <v>424_1</v>
      </c>
    </row>
    <row r="426" spans="1:6">
      <c r="A426" s="137">
        <v>425</v>
      </c>
      <c r="B426" s="137">
        <f>COUNTIF($A$2:A426, A426)</f>
        <v>1</v>
      </c>
      <c r="C426" s="137" t="s">
        <v>1298</v>
      </c>
      <c r="D426" s="139" t="s">
        <v>1300</v>
      </c>
      <c r="E426" s="139" t="s">
        <v>1304</v>
      </c>
      <c r="F426" t="str">
        <f t="shared" si="6"/>
        <v>425_1</v>
      </c>
    </row>
    <row r="427" spans="1:6">
      <c r="A427" s="137">
        <v>426</v>
      </c>
      <c r="B427" s="137">
        <f>COUNTIF($A$2:A427, A427)</f>
        <v>1</v>
      </c>
      <c r="C427" s="137" t="s">
        <v>1298</v>
      </c>
      <c r="D427" s="139" t="s">
        <v>1300</v>
      </c>
      <c r="E427" s="139" t="s">
        <v>1304</v>
      </c>
      <c r="F427" t="str">
        <f t="shared" si="6"/>
        <v>426_1</v>
      </c>
    </row>
    <row r="428" spans="1:6">
      <c r="A428" s="137">
        <v>427</v>
      </c>
      <c r="B428" s="137">
        <f>COUNTIF($A$2:A428, A428)</f>
        <v>1</v>
      </c>
      <c r="C428" s="137" t="s">
        <v>1298</v>
      </c>
      <c r="D428" s="139" t="s">
        <v>1300</v>
      </c>
      <c r="E428" s="139" t="s">
        <v>1304</v>
      </c>
      <c r="F428" t="str">
        <f t="shared" si="6"/>
        <v>427_1</v>
      </c>
    </row>
    <row r="429" spans="1:6">
      <c r="A429" s="137">
        <v>428</v>
      </c>
      <c r="B429" s="137">
        <f>COUNTIF($A$2:A429, A429)</f>
        <v>1</v>
      </c>
      <c r="C429" s="137" t="s">
        <v>1298</v>
      </c>
      <c r="D429" s="139" t="s">
        <v>1300</v>
      </c>
      <c r="E429" s="139" t="s">
        <v>1304</v>
      </c>
      <c r="F429" t="str">
        <f t="shared" si="6"/>
        <v>428_1</v>
      </c>
    </row>
    <row r="430" spans="1:6">
      <c r="A430" s="137">
        <v>429</v>
      </c>
      <c r="B430" s="137">
        <f>COUNTIF($A$2:A430, A430)</f>
        <v>1</v>
      </c>
      <c r="C430" s="137" t="s">
        <v>1298</v>
      </c>
      <c r="D430" s="139" t="s">
        <v>1300</v>
      </c>
      <c r="E430" s="139" t="s">
        <v>1304</v>
      </c>
      <c r="F430" t="str">
        <f t="shared" si="6"/>
        <v>429_1</v>
      </c>
    </row>
    <row r="431" spans="1:6">
      <c r="A431" s="137">
        <v>430</v>
      </c>
      <c r="B431" s="137">
        <f>COUNTIF($A$2:A431, A431)</f>
        <v>1</v>
      </c>
      <c r="C431" s="137" t="s">
        <v>1298</v>
      </c>
      <c r="D431" s="139" t="s">
        <v>1300</v>
      </c>
      <c r="E431" s="139" t="s">
        <v>1304</v>
      </c>
      <c r="F431" t="str">
        <f t="shared" si="6"/>
        <v>430_1</v>
      </c>
    </row>
    <row r="432" spans="1:6">
      <c r="A432" s="137">
        <v>431</v>
      </c>
      <c r="B432" s="137">
        <f>COUNTIF($A$2:A432, A432)</f>
        <v>1</v>
      </c>
      <c r="C432" s="137" t="s">
        <v>1298</v>
      </c>
      <c r="D432" s="139" t="s">
        <v>1300</v>
      </c>
      <c r="E432" s="139" t="s">
        <v>1304</v>
      </c>
      <c r="F432" t="str">
        <f t="shared" si="6"/>
        <v>431_1</v>
      </c>
    </row>
    <row r="433" spans="1:6">
      <c r="A433" s="137">
        <v>432</v>
      </c>
      <c r="B433" s="137">
        <f>COUNTIF($A$2:A433, A433)</f>
        <v>1</v>
      </c>
      <c r="C433" s="137" t="s">
        <v>1298</v>
      </c>
      <c r="D433" s="139" t="s">
        <v>1300</v>
      </c>
      <c r="E433" s="139" t="s">
        <v>1304</v>
      </c>
      <c r="F433" t="str">
        <f t="shared" si="6"/>
        <v>432_1</v>
      </c>
    </row>
    <row r="434" spans="1:6">
      <c r="A434" s="137">
        <v>433</v>
      </c>
      <c r="B434" s="137">
        <f>COUNTIF($A$2:A434, A434)</f>
        <v>1</v>
      </c>
      <c r="C434" s="137" t="s">
        <v>1298</v>
      </c>
      <c r="D434" s="139" t="s">
        <v>1300</v>
      </c>
      <c r="E434" s="139" t="s">
        <v>1304</v>
      </c>
      <c r="F434" t="str">
        <f t="shared" si="6"/>
        <v>433_1</v>
      </c>
    </row>
    <row r="435" spans="1:6">
      <c r="A435" s="137">
        <v>434</v>
      </c>
      <c r="B435" s="137">
        <f>COUNTIF($A$2:A435, A435)</f>
        <v>1</v>
      </c>
      <c r="C435" s="137" t="s">
        <v>1298</v>
      </c>
      <c r="D435" s="139" t="s">
        <v>1300</v>
      </c>
      <c r="E435" s="139" t="s">
        <v>1304</v>
      </c>
      <c r="F435" t="str">
        <f t="shared" si="6"/>
        <v>434_1</v>
      </c>
    </row>
    <row r="436" spans="1:6">
      <c r="A436" s="137">
        <v>435</v>
      </c>
      <c r="B436" s="137">
        <f>COUNTIF($A$2:A436, A436)</f>
        <v>1</v>
      </c>
      <c r="C436" s="137" t="s">
        <v>1298</v>
      </c>
      <c r="D436" s="139" t="s">
        <v>1300</v>
      </c>
      <c r="E436" s="139" t="s">
        <v>1304</v>
      </c>
      <c r="F436" t="str">
        <f t="shared" si="6"/>
        <v>435_1</v>
      </c>
    </row>
    <row r="437" spans="1:6">
      <c r="A437" s="137">
        <v>436</v>
      </c>
      <c r="B437" s="137">
        <f>COUNTIF($A$2:A437, A437)</f>
        <v>1</v>
      </c>
      <c r="C437" s="137" t="s">
        <v>1298</v>
      </c>
      <c r="D437" s="139" t="s">
        <v>1300</v>
      </c>
      <c r="E437" s="139" t="s">
        <v>1304</v>
      </c>
      <c r="F437" t="str">
        <f t="shared" si="6"/>
        <v>436_1</v>
      </c>
    </row>
    <row r="438" spans="1:6">
      <c r="A438" s="137">
        <v>437</v>
      </c>
      <c r="B438" s="137">
        <f>COUNTIF($A$2:A438, A438)</f>
        <v>1</v>
      </c>
      <c r="C438" s="137" t="s">
        <v>1298</v>
      </c>
      <c r="D438" s="139" t="s">
        <v>1300</v>
      </c>
      <c r="E438" s="139" t="s">
        <v>1304</v>
      </c>
      <c r="F438" t="str">
        <f t="shared" si="6"/>
        <v>437_1</v>
      </c>
    </row>
    <row r="439" spans="1:6">
      <c r="A439" s="137">
        <v>438</v>
      </c>
      <c r="B439" s="137">
        <f>COUNTIF($A$2:A439, A439)</f>
        <v>1</v>
      </c>
      <c r="C439" s="137" t="s">
        <v>1298</v>
      </c>
      <c r="D439" s="139" t="s">
        <v>1300</v>
      </c>
      <c r="E439" s="139" t="s">
        <v>1304</v>
      </c>
      <c r="F439" t="str">
        <f t="shared" si="6"/>
        <v>438_1</v>
      </c>
    </row>
    <row r="440" spans="1:6">
      <c r="A440" s="137">
        <v>439</v>
      </c>
      <c r="B440" s="137">
        <f>COUNTIF($A$2:A440, A440)</f>
        <v>1</v>
      </c>
      <c r="C440" s="137" t="s">
        <v>1298</v>
      </c>
      <c r="D440" s="139" t="s">
        <v>1300</v>
      </c>
      <c r="E440" s="139" t="s">
        <v>1304</v>
      </c>
      <c r="F440" t="str">
        <f t="shared" si="6"/>
        <v>439_1</v>
      </c>
    </row>
    <row r="441" spans="1:6">
      <c r="A441" s="137">
        <v>440</v>
      </c>
      <c r="B441" s="137">
        <f>COUNTIF($A$2:A441, A441)</f>
        <v>1</v>
      </c>
      <c r="C441" s="137" t="s">
        <v>1298</v>
      </c>
      <c r="D441" s="139" t="s">
        <v>1300</v>
      </c>
      <c r="E441" s="139" t="s">
        <v>1304</v>
      </c>
      <c r="F441" t="str">
        <f t="shared" si="6"/>
        <v>440_1</v>
      </c>
    </row>
    <row r="442" spans="1:6">
      <c r="A442" s="137">
        <v>441</v>
      </c>
      <c r="B442" s="137">
        <f>COUNTIF($A$2:A442, A442)</f>
        <v>1</v>
      </c>
      <c r="C442" s="137" t="s">
        <v>1298</v>
      </c>
      <c r="D442" s="139" t="s">
        <v>1300</v>
      </c>
      <c r="E442" s="139" t="s">
        <v>1304</v>
      </c>
      <c r="F442" t="str">
        <f t="shared" si="6"/>
        <v>441_1</v>
      </c>
    </row>
    <row r="443" spans="1:6">
      <c r="A443" s="137">
        <v>442</v>
      </c>
      <c r="B443" s="137">
        <f>COUNTIF($A$2:A443, A443)</f>
        <v>1</v>
      </c>
      <c r="C443" s="137" t="s">
        <v>1298</v>
      </c>
      <c r="D443" s="139" t="s">
        <v>1300</v>
      </c>
      <c r="E443" s="139" t="s">
        <v>1304</v>
      </c>
      <c r="F443" t="str">
        <f t="shared" si="6"/>
        <v>442_1</v>
      </c>
    </row>
    <row r="444" spans="1:6">
      <c r="A444" s="137">
        <v>443</v>
      </c>
      <c r="B444" s="137">
        <f>COUNTIF($A$2:A444, A444)</f>
        <v>1</v>
      </c>
      <c r="C444" s="137" t="s">
        <v>1298</v>
      </c>
      <c r="D444" s="139" t="s">
        <v>1300</v>
      </c>
      <c r="E444" s="139" t="s">
        <v>1304</v>
      </c>
      <c r="F444" t="str">
        <f t="shared" si="6"/>
        <v>443_1</v>
      </c>
    </row>
    <row r="445" spans="1:6">
      <c r="A445" s="137">
        <v>444</v>
      </c>
      <c r="B445" s="137">
        <f>COUNTIF($A$2:A445, A445)</f>
        <v>1</v>
      </c>
      <c r="C445" s="137" t="s">
        <v>1298</v>
      </c>
      <c r="D445" s="139" t="s">
        <v>1300</v>
      </c>
      <c r="E445" s="139" t="s">
        <v>1304</v>
      </c>
      <c r="F445" t="str">
        <f t="shared" si="6"/>
        <v>444_1</v>
      </c>
    </row>
    <row r="446" spans="1:6">
      <c r="A446" s="137">
        <v>445</v>
      </c>
      <c r="B446" s="137">
        <f>COUNTIF($A$2:A446, A446)</f>
        <v>1</v>
      </c>
      <c r="C446" s="137" t="s">
        <v>1298</v>
      </c>
      <c r="D446" s="139" t="s">
        <v>1300</v>
      </c>
      <c r="E446" s="139" t="s">
        <v>1304</v>
      </c>
      <c r="F446" t="str">
        <f t="shared" si="6"/>
        <v>445_1</v>
      </c>
    </row>
    <row r="447" spans="1:6">
      <c r="A447" s="137">
        <v>446</v>
      </c>
      <c r="B447" s="137">
        <f>COUNTIF($A$2:A447, A447)</f>
        <v>1</v>
      </c>
      <c r="C447" s="137" t="s">
        <v>1298</v>
      </c>
      <c r="D447" s="139" t="s">
        <v>1300</v>
      </c>
      <c r="E447" s="139" t="s">
        <v>1304</v>
      </c>
      <c r="F447" t="str">
        <f t="shared" si="6"/>
        <v>446_1</v>
      </c>
    </row>
    <row r="448" spans="1:6">
      <c r="A448" s="137">
        <v>447</v>
      </c>
      <c r="B448" s="137">
        <f>COUNTIF($A$2:A448, A448)</f>
        <v>1</v>
      </c>
      <c r="C448" s="137" t="s">
        <v>1298</v>
      </c>
      <c r="D448" s="139" t="s">
        <v>1300</v>
      </c>
      <c r="E448" s="139" t="s">
        <v>1304</v>
      </c>
      <c r="F448" t="str">
        <f t="shared" si="6"/>
        <v>447_1</v>
      </c>
    </row>
    <row r="449" spans="1:6">
      <c r="A449" s="137">
        <v>448</v>
      </c>
      <c r="B449" s="137">
        <f>COUNTIF($A$2:A449, A449)</f>
        <v>1</v>
      </c>
      <c r="C449" s="137" t="s">
        <v>1298</v>
      </c>
      <c r="D449" s="139" t="s">
        <v>1300</v>
      </c>
      <c r="E449" s="139" t="s">
        <v>1304</v>
      </c>
      <c r="F449" t="str">
        <f t="shared" si="6"/>
        <v>448_1</v>
      </c>
    </row>
    <row r="450" spans="1:6">
      <c r="A450" s="137">
        <v>449</v>
      </c>
      <c r="B450" s="137">
        <f>COUNTIF($A$2:A450, A450)</f>
        <v>1</v>
      </c>
      <c r="C450" s="137" t="s">
        <v>1298</v>
      </c>
      <c r="D450" s="139" t="s">
        <v>1300</v>
      </c>
      <c r="E450" s="139" t="s">
        <v>1304</v>
      </c>
      <c r="F450" t="str">
        <f t="shared" si="6"/>
        <v>449_1</v>
      </c>
    </row>
    <row r="451" spans="1:6">
      <c r="A451" s="137">
        <v>450</v>
      </c>
      <c r="B451" s="137">
        <f>COUNTIF($A$2:A451, A451)</f>
        <v>1</v>
      </c>
      <c r="C451" s="137" t="s">
        <v>1298</v>
      </c>
      <c r="D451" s="139" t="s">
        <v>1300</v>
      </c>
      <c r="E451" s="139" t="s">
        <v>1304</v>
      </c>
      <c r="F451" t="str">
        <f t="shared" ref="F451:F514" si="7">_xlfn.TEXTJOIN("_",TRUE,A451,B451)</f>
        <v>450_1</v>
      </c>
    </row>
    <row r="452" spans="1:6">
      <c r="A452" s="137">
        <v>451</v>
      </c>
      <c r="B452" s="137">
        <f>COUNTIF($A$2:A452, A452)</f>
        <v>1</v>
      </c>
      <c r="C452" s="137" t="s">
        <v>1298</v>
      </c>
      <c r="D452" s="139" t="s">
        <v>1300</v>
      </c>
      <c r="E452" s="139" t="s">
        <v>1304</v>
      </c>
      <c r="F452" t="str">
        <f t="shared" si="7"/>
        <v>451_1</v>
      </c>
    </row>
    <row r="453" spans="1:6">
      <c r="A453" s="137">
        <v>452</v>
      </c>
      <c r="B453" s="137">
        <f>COUNTIF($A$2:A453, A453)</f>
        <v>1</v>
      </c>
      <c r="C453" s="137" t="s">
        <v>1298</v>
      </c>
      <c r="D453" s="139" t="s">
        <v>1300</v>
      </c>
      <c r="E453" s="139" t="s">
        <v>1304</v>
      </c>
      <c r="F453" t="str">
        <f t="shared" si="7"/>
        <v>452_1</v>
      </c>
    </row>
    <row r="454" spans="1:6">
      <c r="A454" s="137">
        <v>453</v>
      </c>
      <c r="B454" s="137">
        <f>COUNTIF($A$2:A454, A454)</f>
        <v>1</v>
      </c>
      <c r="C454" s="137" t="s">
        <v>1298</v>
      </c>
      <c r="D454" s="139" t="s">
        <v>1300</v>
      </c>
      <c r="E454" s="139" t="s">
        <v>1304</v>
      </c>
      <c r="F454" t="str">
        <f t="shared" si="7"/>
        <v>453_1</v>
      </c>
    </row>
    <row r="455" spans="1:6">
      <c r="A455" s="137">
        <v>454</v>
      </c>
      <c r="B455" s="137">
        <f>COUNTIF($A$2:A455, A455)</f>
        <v>1</v>
      </c>
      <c r="C455" s="137" t="s">
        <v>1298</v>
      </c>
      <c r="D455" s="139" t="s">
        <v>1300</v>
      </c>
      <c r="E455" s="139" t="s">
        <v>1304</v>
      </c>
      <c r="F455" t="str">
        <f t="shared" si="7"/>
        <v>454_1</v>
      </c>
    </row>
    <row r="456" spans="1:6">
      <c r="A456" s="137">
        <v>455</v>
      </c>
      <c r="B456" s="137">
        <f>COUNTIF($A$2:A456, A456)</f>
        <v>1</v>
      </c>
      <c r="C456" s="137" t="s">
        <v>1298</v>
      </c>
      <c r="D456" s="139" t="s">
        <v>1300</v>
      </c>
      <c r="E456" s="139" t="s">
        <v>1304</v>
      </c>
      <c r="F456" t="str">
        <f t="shared" si="7"/>
        <v>455_1</v>
      </c>
    </row>
    <row r="457" spans="1:6">
      <c r="A457" s="137">
        <v>456</v>
      </c>
      <c r="B457" s="137">
        <f>COUNTIF($A$2:A457, A457)</f>
        <v>1</v>
      </c>
      <c r="C457" s="137" t="s">
        <v>1298</v>
      </c>
      <c r="D457" s="139" t="s">
        <v>1300</v>
      </c>
      <c r="E457" s="139" t="s">
        <v>1304</v>
      </c>
      <c r="F457" t="str">
        <f t="shared" si="7"/>
        <v>456_1</v>
      </c>
    </row>
    <row r="458" spans="1:6">
      <c r="A458" s="137">
        <v>457</v>
      </c>
      <c r="B458" s="137">
        <f>COUNTIF($A$2:A458, A458)</f>
        <v>1</v>
      </c>
      <c r="C458" s="137" t="s">
        <v>1298</v>
      </c>
      <c r="D458" s="139" t="s">
        <v>1300</v>
      </c>
      <c r="E458" s="139" t="s">
        <v>1304</v>
      </c>
      <c r="F458" t="str">
        <f t="shared" si="7"/>
        <v>457_1</v>
      </c>
    </row>
    <row r="459" spans="1:6">
      <c r="A459" s="137">
        <v>458</v>
      </c>
      <c r="B459" s="137">
        <f>COUNTIF($A$2:A459, A459)</f>
        <v>1</v>
      </c>
      <c r="C459" s="137" t="s">
        <v>1298</v>
      </c>
      <c r="D459" s="139" t="s">
        <v>1300</v>
      </c>
      <c r="E459" s="139" t="s">
        <v>1304</v>
      </c>
      <c r="F459" t="str">
        <f t="shared" si="7"/>
        <v>458_1</v>
      </c>
    </row>
    <row r="460" spans="1:6">
      <c r="A460" s="137">
        <v>459</v>
      </c>
      <c r="B460" s="137">
        <f>COUNTIF($A$2:A460, A460)</f>
        <v>1</v>
      </c>
      <c r="C460" s="137" t="s">
        <v>1298</v>
      </c>
      <c r="D460" s="139" t="s">
        <v>1300</v>
      </c>
      <c r="E460" s="139" t="s">
        <v>1304</v>
      </c>
      <c r="F460" t="str">
        <f t="shared" si="7"/>
        <v>459_1</v>
      </c>
    </row>
    <row r="461" spans="1:6">
      <c r="A461" s="137">
        <v>460</v>
      </c>
      <c r="B461" s="137">
        <f>COUNTIF($A$2:A461, A461)</f>
        <v>1</v>
      </c>
      <c r="C461" s="137" t="s">
        <v>1298</v>
      </c>
      <c r="D461" s="139" t="s">
        <v>1300</v>
      </c>
      <c r="E461" s="139" t="s">
        <v>1304</v>
      </c>
      <c r="F461" t="str">
        <f t="shared" si="7"/>
        <v>460_1</v>
      </c>
    </row>
    <row r="462" spans="1:6">
      <c r="A462" s="137">
        <v>461</v>
      </c>
      <c r="B462" s="137">
        <f>COUNTIF($A$2:A462, A462)</f>
        <v>1</v>
      </c>
      <c r="C462" s="137" t="s">
        <v>1298</v>
      </c>
      <c r="D462" s="139" t="s">
        <v>1300</v>
      </c>
      <c r="E462" s="139" t="s">
        <v>1304</v>
      </c>
      <c r="F462" t="str">
        <f t="shared" si="7"/>
        <v>461_1</v>
      </c>
    </row>
    <row r="463" spans="1:6">
      <c r="A463" s="137">
        <v>462</v>
      </c>
      <c r="B463" s="137">
        <f>COUNTIF($A$2:A463, A463)</f>
        <v>1</v>
      </c>
      <c r="C463" s="137" t="s">
        <v>1298</v>
      </c>
      <c r="D463" s="139" t="s">
        <v>1300</v>
      </c>
      <c r="E463" s="139" t="s">
        <v>1304</v>
      </c>
      <c r="F463" t="str">
        <f t="shared" si="7"/>
        <v>462_1</v>
      </c>
    </row>
    <row r="464" spans="1:6">
      <c r="A464" s="137">
        <v>463</v>
      </c>
      <c r="B464" s="137">
        <f>COUNTIF($A$2:A464, A464)</f>
        <v>1</v>
      </c>
      <c r="C464" s="137" t="s">
        <v>1298</v>
      </c>
      <c r="D464" s="139" t="s">
        <v>1300</v>
      </c>
      <c r="E464" s="139" t="s">
        <v>1304</v>
      </c>
      <c r="F464" t="str">
        <f t="shared" si="7"/>
        <v>463_1</v>
      </c>
    </row>
    <row r="465" spans="1:6">
      <c r="A465" s="137">
        <v>464</v>
      </c>
      <c r="B465" s="137">
        <f>COUNTIF($A$2:A465, A465)</f>
        <v>1</v>
      </c>
      <c r="C465" s="137" t="s">
        <v>1298</v>
      </c>
      <c r="D465" s="139" t="s">
        <v>1300</v>
      </c>
      <c r="E465" s="139" t="s">
        <v>1304</v>
      </c>
      <c r="F465" t="str">
        <f t="shared" si="7"/>
        <v>464_1</v>
      </c>
    </row>
    <row r="466" spans="1:6">
      <c r="A466" s="137">
        <v>465</v>
      </c>
      <c r="B466" s="137">
        <f>COUNTIF($A$2:A466, A466)</f>
        <v>1</v>
      </c>
      <c r="C466" s="137" t="s">
        <v>1298</v>
      </c>
      <c r="D466" s="139" t="s">
        <v>1300</v>
      </c>
      <c r="E466" s="139" t="s">
        <v>1304</v>
      </c>
      <c r="F466" t="str">
        <f t="shared" si="7"/>
        <v>465_1</v>
      </c>
    </row>
    <row r="467" spans="1:6">
      <c r="A467" s="137">
        <v>466</v>
      </c>
      <c r="B467" s="137">
        <f>COUNTIF($A$2:A467, A467)</f>
        <v>1</v>
      </c>
      <c r="C467" s="137" t="s">
        <v>1298</v>
      </c>
      <c r="D467" s="139" t="s">
        <v>1300</v>
      </c>
      <c r="E467" s="139" t="s">
        <v>1304</v>
      </c>
      <c r="F467" t="str">
        <f t="shared" si="7"/>
        <v>466_1</v>
      </c>
    </row>
    <row r="468" spans="1:6">
      <c r="A468" s="137">
        <v>467</v>
      </c>
      <c r="B468" s="137">
        <f>COUNTIF($A$2:A468, A468)</f>
        <v>1</v>
      </c>
      <c r="C468" s="137" t="s">
        <v>1298</v>
      </c>
      <c r="D468" s="139" t="s">
        <v>1300</v>
      </c>
      <c r="E468" s="139" t="s">
        <v>1304</v>
      </c>
      <c r="F468" t="str">
        <f t="shared" si="7"/>
        <v>467_1</v>
      </c>
    </row>
    <row r="469" spans="1:6">
      <c r="A469" s="137">
        <v>468</v>
      </c>
      <c r="B469" s="137">
        <f>COUNTIF($A$2:A469, A469)</f>
        <v>1</v>
      </c>
      <c r="C469" s="137" t="s">
        <v>1298</v>
      </c>
      <c r="D469" s="139" t="s">
        <v>1300</v>
      </c>
      <c r="E469" s="139" t="s">
        <v>1304</v>
      </c>
      <c r="F469" t="str">
        <f t="shared" si="7"/>
        <v>468_1</v>
      </c>
    </row>
    <row r="470" spans="1:6">
      <c r="A470" s="137">
        <v>469</v>
      </c>
      <c r="B470" s="137">
        <f>COUNTIF($A$2:A470, A470)</f>
        <v>1</v>
      </c>
      <c r="C470" s="137" t="s">
        <v>1298</v>
      </c>
      <c r="D470" s="139" t="s">
        <v>1300</v>
      </c>
      <c r="E470" s="139" t="s">
        <v>1304</v>
      </c>
      <c r="F470" t="str">
        <f t="shared" si="7"/>
        <v>469_1</v>
      </c>
    </row>
    <row r="471" spans="1:6">
      <c r="A471" s="137">
        <v>470</v>
      </c>
      <c r="B471" s="137">
        <f>COUNTIF($A$2:A471, A471)</f>
        <v>1</v>
      </c>
      <c r="C471" s="137" t="s">
        <v>1298</v>
      </c>
      <c r="D471" s="139" t="s">
        <v>1300</v>
      </c>
      <c r="E471" s="139" t="s">
        <v>1304</v>
      </c>
      <c r="F471" t="str">
        <f t="shared" si="7"/>
        <v>470_1</v>
      </c>
    </row>
    <row r="472" spans="1:6">
      <c r="A472" s="137">
        <v>471</v>
      </c>
      <c r="B472" s="137">
        <f>COUNTIF($A$2:A472, A472)</f>
        <v>1</v>
      </c>
      <c r="C472" s="137" t="s">
        <v>1298</v>
      </c>
      <c r="D472" s="139" t="s">
        <v>1300</v>
      </c>
      <c r="E472" s="139" t="s">
        <v>1304</v>
      </c>
      <c r="F472" t="str">
        <f t="shared" si="7"/>
        <v>471_1</v>
      </c>
    </row>
    <row r="473" spans="1:6">
      <c r="A473" s="137">
        <v>472</v>
      </c>
      <c r="B473" s="137">
        <f>COUNTIF($A$2:A473, A473)</f>
        <v>1</v>
      </c>
      <c r="C473" s="137" t="s">
        <v>1298</v>
      </c>
      <c r="D473" s="139" t="s">
        <v>1300</v>
      </c>
      <c r="E473" s="139" t="s">
        <v>1304</v>
      </c>
      <c r="F473" t="str">
        <f t="shared" si="7"/>
        <v>472_1</v>
      </c>
    </row>
    <row r="474" spans="1:6">
      <c r="A474" s="137">
        <v>473</v>
      </c>
      <c r="B474" s="137">
        <f>COUNTIF($A$2:A474, A474)</f>
        <v>1</v>
      </c>
      <c r="C474" s="137" t="s">
        <v>1298</v>
      </c>
      <c r="D474" s="139" t="s">
        <v>1300</v>
      </c>
      <c r="E474" s="139" t="s">
        <v>1304</v>
      </c>
      <c r="F474" t="str">
        <f t="shared" si="7"/>
        <v>473_1</v>
      </c>
    </row>
    <row r="475" spans="1:6">
      <c r="A475" s="137">
        <v>474</v>
      </c>
      <c r="B475" s="137">
        <f>COUNTIF($A$2:A475, A475)</f>
        <v>1</v>
      </c>
      <c r="C475" s="137" t="s">
        <v>1298</v>
      </c>
      <c r="D475" s="139" t="s">
        <v>1300</v>
      </c>
      <c r="E475" s="139" t="s">
        <v>1304</v>
      </c>
      <c r="F475" t="str">
        <f t="shared" si="7"/>
        <v>474_1</v>
      </c>
    </row>
    <row r="476" spans="1:6">
      <c r="A476" s="137">
        <v>475</v>
      </c>
      <c r="B476" s="137">
        <f>COUNTIF($A$2:A476, A476)</f>
        <v>1</v>
      </c>
      <c r="C476" s="137" t="s">
        <v>1298</v>
      </c>
      <c r="D476" s="139" t="s">
        <v>1300</v>
      </c>
      <c r="E476" s="139" t="s">
        <v>1304</v>
      </c>
      <c r="F476" t="str">
        <f t="shared" si="7"/>
        <v>475_1</v>
      </c>
    </row>
    <row r="477" spans="1:6">
      <c r="A477" s="137">
        <v>476</v>
      </c>
      <c r="B477" s="137">
        <f>COUNTIF($A$2:A477, A477)</f>
        <v>1</v>
      </c>
      <c r="C477" s="137" t="s">
        <v>1298</v>
      </c>
      <c r="D477" s="139" t="s">
        <v>1300</v>
      </c>
      <c r="E477" s="139" t="s">
        <v>1304</v>
      </c>
      <c r="F477" t="str">
        <f t="shared" si="7"/>
        <v>476_1</v>
      </c>
    </row>
    <row r="478" spans="1:6">
      <c r="A478" s="137">
        <v>477</v>
      </c>
      <c r="B478" s="137">
        <f>COUNTIF($A$2:A478, A478)</f>
        <v>1</v>
      </c>
      <c r="C478" s="137" t="s">
        <v>1298</v>
      </c>
      <c r="D478" s="139" t="s">
        <v>1300</v>
      </c>
      <c r="E478" s="139" t="s">
        <v>1304</v>
      </c>
      <c r="F478" t="str">
        <f t="shared" si="7"/>
        <v>477_1</v>
      </c>
    </row>
    <row r="479" spans="1:6">
      <c r="A479" s="137">
        <v>478</v>
      </c>
      <c r="B479" s="137">
        <f>COUNTIF($A$2:A479, A479)</f>
        <v>1</v>
      </c>
      <c r="C479" s="137" t="s">
        <v>1298</v>
      </c>
      <c r="D479" s="139" t="s">
        <v>1300</v>
      </c>
      <c r="E479" s="139" t="s">
        <v>1304</v>
      </c>
      <c r="F479" t="str">
        <f t="shared" si="7"/>
        <v>478_1</v>
      </c>
    </row>
    <row r="480" spans="1:6">
      <c r="A480" s="137">
        <v>479</v>
      </c>
      <c r="B480" s="137">
        <f>COUNTIF($A$2:A480, A480)</f>
        <v>1</v>
      </c>
      <c r="C480" s="137" t="s">
        <v>1298</v>
      </c>
      <c r="D480" s="139" t="s">
        <v>1300</v>
      </c>
      <c r="E480" s="139" t="s">
        <v>1304</v>
      </c>
      <c r="F480" t="str">
        <f t="shared" si="7"/>
        <v>479_1</v>
      </c>
    </row>
    <row r="481" spans="1:6">
      <c r="A481" s="137">
        <v>480</v>
      </c>
      <c r="B481" s="137">
        <f>COUNTIF($A$2:A481, A481)</f>
        <v>1</v>
      </c>
      <c r="C481" s="137" t="s">
        <v>1298</v>
      </c>
      <c r="D481" s="139" t="s">
        <v>1300</v>
      </c>
      <c r="E481" s="139" t="s">
        <v>1304</v>
      </c>
      <c r="F481" t="str">
        <f t="shared" si="7"/>
        <v>480_1</v>
      </c>
    </row>
    <row r="482" spans="1:6">
      <c r="A482" s="137">
        <v>481</v>
      </c>
      <c r="B482" s="137">
        <f>COUNTIF($A$2:A482, A482)</f>
        <v>1</v>
      </c>
      <c r="C482" s="137" t="s">
        <v>1298</v>
      </c>
      <c r="D482" s="139" t="s">
        <v>1300</v>
      </c>
      <c r="E482" s="139" t="s">
        <v>1304</v>
      </c>
      <c r="F482" t="str">
        <f t="shared" si="7"/>
        <v>481_1</v>
      </c>
    </row>
    <row r="483" spans="1:6">
      <c r="A483" s="137">
        <v>482</v>
      </c>
      <c r="B483" s="137">
        <f>COUNTIF($A$2:A483, A483)</f>
        <v>1</v>
      </c>
      <c r="C483" s="137" t="s">
        <v>1298</v>
      </c>
      <c r="D483" s="139" t="s">
        <v>1300</v>
      </c>
      <c r="E483" s="139" t="s">
        <v>1304</v>
      </c>
      <c r="F483" t="str">
        <f t="shared" si="7"/>
        <v>482_1</v>
      </c>
    </row>
    <row r="484" spans="1:6">
      <c r="A484" s="137">
        <v>483</v>
      </c>
      <c r="B484" s="137">
        <f>COUNTIF($A$2:A484, A484)</f>
        <v>1</v>
      </c>
      <c r="C484" s="137" t="s">
        <v>1298</v>
      </c>
      <c r="D484" s="139" t="s">
        <v>1300</v>
      </c>
      <c r="E484" s="139" t="s">
        <v>1304</v>
      </c>
      <c r="F484" t="str">
        <f t="shared" si="7"/>
        <v>483_1</v>
      </c>
    </row>
    <row r="485" spans="1:6">
      <c r="A485" s="137">
        <v>484</v>
      </c>
      <c r="B485" s="137">
        <f>COUNTIF($A$2:A485, A485)</f>
        <v>1</v>
      </c>
      <c r="C485" s="137" t="s">
        <v>1298</v>
      </c>
      <c r="D485" s="139" t="s">
        <v>1300</v>
      </c>
      <c r="E485" s="139" t="s">
        <v>1304</v>
      </c>
      <c r="F485" t="str">
        <f t="shared" si="7"/>
        <v>484_1</v>
      </c>
    </row>
    <row r="486" spans="1:6">
      <c r="A486" s="137">
        <v>485</v>
      </c>
      <c r="B486" s="137">
        <f>COUNTIF($A$2:A486, A486)</f>
        <v>1</v>
      </c>
      <c r="C486" s="137" t="s">
        <v>1298</v>
      </c>
      <c r="D486" s="139" t="s">
        <v>1300</v>
      </c>
      <c r="E486" s="139" t="s">
        <v>1304</v>
      </c>
      <c r="F486" t="str">
        <f t="shared" si="7"/>
        <v>485_1</v>
      </c>
    </row>
    <row r="487" spans="1:6">
      <c r="A487" s="137">
        <v>486</v>
      </c>
      <c r="B487" s="137">
        <f>COUNTIF($A$2:A487, A487)</f>
        <v>1</v>
      </c>
      <c r="C487" s="137" t="s">
        <v>1298</v>
      </c>
      <c r="D487" s="139" t="s">
        <v>1300</v>
      </c>
      <c r="E487" s="139" t="s">
        <v>1304</v>
      </c>
      <c r="F487" t="str">
        <f t="shared" si="7"/>
        <v>486_1</v>
      </c>
    </row>
    <row r="488" spans="1:6">
      <c r="A488" s="137">
        <v>487</v>
      </c>
      <c r="B488" s="137">
        <f>COUNTIF($A$2:A488, A488)</f>
        <v>1</v>
      </c>
      <c r="C488" s="137" t="s">
        <v>1298</v>
      </c>
      <c r="D488" s="139" t="s">
        <v>1300</v>
      </c>
      <c r="E488" s="139" t="s">
        <v>1304</v>
      </c>
      <c r="F488" t="str">
        <f t="shared" si="7"/>
        <v>487_1</v>
      </c>
    </row>
    <row r="489" spans="1:6">
      <c r="A489" s="137">
        <v>488</v>
      </c>
      <c r="B489" s="137">
        <f>COUNTIF($A$2:A489, A489)</f>
        <v>1</v>
      </c>
      <c r="C489" s="137" t="s">
        <v>1298</v>
      </c>
      <c r="D489" s="139" t="s">
        <v>1300</v>
      </c>
      <c r="E489" s="139" t="s">
        <v>1304</v>
      </c>
      <c r="F489" t="str">
        <f t="shared" si="7"/>
        <v>488_1</v>
      </c>
    </row>
    <row r="490" spans="1:6">
      <c r="A490" s="137">
        <v>489</v>
      </c>
      <c r="B490" s="137">
        <f>COUNTIF($A$2:A490, A490)</f>
        <v>1</v>
      </c>
      <c r="C490" s="137" t="s">
        <v>1298</v>
      </c>
      <c r="D490" s="139" t="s">
        <v>1300</v>
      </c>
      <c r="E490" s="139" t="s">
        <v>1304</v>
      </c>
      <c r="F490" t="str">
        <f t="shared" si="7"/>
        <v>489_1</v>
      </c>
    </row>
    <row r="491" spans="1:6">
      <c r="A491" s="137">
        <v>490</v>
      </c>
      <c r="B491" s="137">
        <f>COUNTIF($A$2:A491, A491)</f>
        <v>1</v>
      </c>
      <c r="C491" s="137" t="s">
        <v>1298</v>
      </c>
      <c r="D491" s="139" t="s">
        <v>1300</v>
      </c>
      <c r="E491" s="139" t="s">
        <v>1304</v>
      </c>
      <c r="F491" t="str">
        <f t="shared" si="7"/>
        <v>490_1</v>
      </c>
    </row>
    <row r="492" spans="1:6">
      <c r="A492" s="137">
        <v>491</v>
      </c>
      <c r="B492" s="137">
        <f>COUNTIF($A$2:A492, A492)</f>
        <v>1</v>
      </c>
      <c r="C492" s="137" t="s">
        <v>1298</v>
      </c>
      <c r="D492" s="139" t="s">
        <v>1300</v>
      </c>
      <c r="E492" s="139" t="s">
        <v>1304</v>
      </c>
      <c r="F492" t="str">
        <f t="shared" si="7"/>
        <v>491_1</v>
      </c>
    </row>
    <row r="493" spans="1:6">
      <c r="A493" s="137">
        <v>492</v>
      </c>
      <c r="B493" s="137">
        <f>COUNTIF($A$2:A493, A493)</f>
        <v>1</v>
      </c>
      <c r="C493" s="137" t="s">
        <v>1298</v>
      </c>
      <c r="D493" s="139" t="s">
        <v>1300</v>
      </c>
      <c r="E493" s="139" t="s">
        <v>1304</v>
      </c>
      <c r="F493" t="str">
        <f t="shared" si="7"/>
        <v>492_1</v>
      </c>
    </row>
    <row r="494" spans="1:6">
      <c r="A494" s="137">
        <v>493</v>
      </c>
      <c r="B494" s="137">
        <f>COUNTIF($A$2:A494, A494)</f>
        <v>1</v>
      </c>
      <c r="C494" s="137" t="s">
        <v>1298</v>
      </c>
      <c r="D494" s="139" t="s">
        <v>1300</v>
      </c>
      <c r="E494" s="139" t="s">
        <v>1304</v>
      </c>
      <c r="F494" t="str">
        <f t="shared" si="7"/>
        <v>493_1</v>
      </c>
    </row>
    <row r="495" spans="1:6">
      <c r="A495" s="137">
        <v>494</v>
      </c>
      <c r="B495" s="137">
        <f>COUNTIF($A$2:A495, A495)</f>
        <v>1</v>
      </c>
      <c r="C495" s="137" t="s">
        <v>1298</v>
      </c>
      <c r="D495" s="139" t="s">
        <v>1300</v>
      </c>
      <c r="E495" s="139" t="s">
        <v>1304</v>
      </c>
      <c r="F495" t="str">
        <f t="shared" si="7"/>
        <v>494_1</v>
      </c>
    </row>
    <row r="496" spans="1:6">
      <c r="A496" s="137">
        <v>495</v>
      </c>
      <c r="B496" s="137">
        <f>COUNTIF($A$2:A496, A496)</f>
        <v>1</v>
      </c>
      <c r="C496" s="137" t="s">
        <v>1298</v>
      </c>
      <c r="D496" s="139" t="s">
        <v>1300</v>
      </c>
      <c r="E496" s="139" t="s">
        <v>1304</v>
      </c>
      <c r="F496" t="str">
        <f t="shared" si="7"/>
        <v>495_1</v>
      </c>
    </row>
    <row r="497" spans="1:6">
      <c r="A497" s="137">
        <v>496</v>
      </c>
      <c r="B497" s="137">
        <f>COUNTIF($A$2:A497, A497)</f>
        <v>1</v>
      </c>
      <c r="C497" s="137" t="s">
        <v>1298</v>
      </c>
      <c r="D497" s="139" t="s">
        <v>1300</v>
      </c>
      <c r="E497" s="139" t="s">
        <v>1304</v>
      </c>
      <c r="F497" t="str">
        <f t="shared" si="7"/>
        <v>496_1</v>
      </c>
    </row>
    <row r="498" spans="1:6">
      <c r="A498" s="137">
        <v>497</v>
      </c>
      <c r="B498" s="137">
        <f>COUNTIF($A$2:A498, A498)</f>
        <v>1</v>
      </c>
      <c r="C498" s="137" t="s">
        <v>1298</v>
      </c>
      <c r="D498" s="139" t="s">
        <v>1300</v>
      </c>
      <c r="E498" s="139" t="s">
        <v>1304</v>
      </c>
      <c r="F498" t="str">
        <f t="shared" si="7"/>
        <v>497_1</v>
      </c>
    </row>
    <row r="499" spans="1:6">
      <c r="A499" s="137">
        <v>498</v>
      </c>
      <c r="B499" s="137">
        <f>COUNTIF($A$2:A499, A499)</f>
        <v>1</v>
      </c>
      <c r="C499" s="137" t="s">
        <v>1298</v>
      </c>
      <c r="D499" s="139" t="s">
        <v>1300</v>
      </c>
      <c r="E499" s="139" t="s">
        <v>1304</v>
      </c>
      <c r="F499" t="str">
        <f t="shared" si="7"/>
        <v>498_1</v>
      </c>
    </row>
    <row r="500" spans="1:6">
      <c r="A500" s="137">
        <v>499</v>
      </c>
      <c r="B500" s="137">
        <f>COUNTIF($A$2:A500, A500)</f>
        <v>1</v>
      </c>
      <c r="C500" s="137" t="s">
        <v>1298</v>
      </c>
      <c r="D500" s="139" t="s">
        <v>1300</v>
      </c>
      <c r="E500" s="139" t="s">
        <v>1304</v>
      </c>
      <c r="F500" t="str">
        <f t="shared" si="7"/>
        <v>499_1</v>
      </c>
    </row>
    <row r="501" spans="1:6">
      <c r="A501" s="137">
        <v>500</v>
      </c>
      <c r="B501" s="137">
        <f>COUNTIF($A$2:A501, A501)</f>
        <v>1</v>
      </c>
      <c r="C501" s="137" t="s">
        <v>1298</v>
      </c>
      <c r="D501" s="139" t="s">
        <v>1300</v>
      </c>
      <c r="E501" s="139" t="s">
        <v>1304</v>
      </c>
      <c r="F501" t="str">
        <f t="shared" si="7"/>
        <v>500_1</v>
      </c>
    </row>
    <row r="502" spans="1:6">
      <c r="A502" s="137">
        <v>501</v>
      </c>
      <c r="B502" s="137">
        <f>COUNTIF($A$2:A502, A502)</f>
        <v>1</v>
      </c>
      <c r="C502" s="137" t="s">
        <v>1298</v>
      </c>
      <c r="D502" s="139" t="s">
        <v>1300</v>
      </c>
      <c r="E502" s="139" t="s">
        <v>1304</v>
      </c>
      <c r="F502" t="str">
        <f t="shared" si="7"/>
        <v>501_1</v>
      </c>
    </row>
    <row r="503" spans="1:6">
      <c r="A503" s="137">
        <v>502</v>
      </c>
      <c r="B503" s="137">
        <f>COUNTIF($A$2:A503, A503)</f>
        <v>1</v>
      </c>
      <c r="C503" s="137" t="s">
        <v>1298</v>
      </c>
      <c r="D503" s="139" t="s">
        <v>1300</v>
      </c>
      <c r="E503" s="139" t="s">
        <v>1304</v>
      </c>
      <c r="F503" t="str">
        <f t="shared" si="7"/>
        <v>502_1</v>
      </c>
    </row>
    <row r="504" spans="1:6">
      <c r="A504" s="137">
        <v>503</v>
      </c>
      <c r="B504" s="137">
        <f>COUNTIF($A$2:A504, A504)</f>
        <v>1</v>
      </c>
      <c r="C504" s="137" t="s">
        <v>1298</v>
      </c>
      <c r="D504" s="139" t="s">
        <v>1300</v>
      </c>
      <c r="E504" s="139" t="s">
        <v>1304</v>
      </c>
      <c r="F504" t="str">
        <f t="shared" si="7"/>
        <v>503_1</v>
      </c>
    </row>
    <row r="505" spans="1:6">
      <c r="A505" s="137">
        <v>504</v>
      </c>
      <c r="B505" s="137">
        <f>COUNTIF($A$2:A505, A505)</f>
        <v>1</v>
      </c>
      <c r="C505" s="137" t="s">
        <v>1298</v>
      </c>
      <c r="D505" s="139" t="s">
        <v>1300</v>
      </c>
      <c r="E505" s="139" t="s">
        <v>1304</v>
      </c>
      <c r="F505" t="str">
        <f t="shared" si="7"/>
        <v>504_1</v>
      </c>
    </row>
    <row r="506" spans="1:6">
      <c r="A506" s="137">
        <v>505</v>
      </c>
      <c r="B506" s="137">
        <f>COUNTIF($A$2:A506, A506)</f>
        <v>1</v>
      </c>
      <c r="C506" s="137" t="s">
        <v>1298</v>
      </c>
      <c r="D506" s="139" t="s">
        <v>1300</v>
      </c>
      <c r="E506" s="139" t="s">
        <v>1304</v>
      </c>
      <c r="F506" t="str">
        <f t="shared" si="7"/>
        <v>505_1</v>
      </c>
    </row>
    <row r="507" spans="1:6">
      <c r="A507" s="137">
        <v>506</v>
      </c>
      <c r="B507" s="137">
        <f>COUNTIF($A$2:A507, A507)</f>
        <v>1</v>
      </c>
      <c r="C507" s="137" t="s">
        <v>1298</v>
      </c>
      <c r="D507" s="139" t="s">
        <v>1300</v>
      </c>
      <c r="E507" s="139" t="s">
        <v>1304</v>
      </c>
      <c r="F507" t="str">
        <f t="shared" si="7"/>
        <v>506_1</v>
      </c>
    </row>
    <row r="508" spans="1:6">
      <c r="A508" s="137">
        <v>507</v>
      </c>
      <c r="B508" s="137">
        <f>COUNTIF($A$2:A508, A508)</f>
        <v>1</v>
      </c>
      <c r="C508" s="137" t="s">
        <v>1298</v>
      </c>
      <c r="D508" s="139" t="s">
        <v>1300</v>
      </c>
      <c r="E508" s="139" t="s">
        <v>1304</v>
      </c>
      <c r="F508" t="str">
        <f t="shared" si="7"/>
        <v>507_1</v>
      </c>
    </row>
    <row r="509" spans="1:6">
      <c r="A509" s="137">
        <v>508</v>
      </c>
      <c r="B509" s="137">
        <f>COUNTIF($A$2:A509, A509)</f>
        <v>1</v>
      </c>
      <c r="C509" s="137" t="s">
        <v>1298</v>
      </c>
      <c r="D509" s="139" t="s">
        <v>1300</v>
      </c>
      <c r="E509" s="139" t="s">
        <v>1304</v>
      </c>
      <c r="F509" t="str">
        <f t="shared" si="7"/>
        <v>508_1</v>
      </c>
    </row>
    <row r="510" spans="1:6">
      <c r="A510" s="137">
        <v>509</v>
      </c>
      <c r="B510" s="137">
        <f>COUNTIF($A$2:A510, A510)</f>
        <v>1</v>
      </c>
      <c r="C510" s="137" t="s">
        <v>1298</v>
      </c>
      <c r="D510" s="139" t="s">
        <v>1300</v>
      </c>
      <c r="E510" s="139" t="s">
        <v>1304</v>
      </c>
      <c r="F510" t="str">
        <f t="shared" si="7"/>
        <v>509_1</v>
      </c>
    </row>
    <row r="511" spans="1:6">
      <c r="A511" s="137">
        <v>510</v>
      </c>
      <c r="B511" s="137">
        <f>COUNTIF($A$2:A511, A511)</f>
        <v>1</v>
      </c>
      <c r="C511" s="137" t="s">
        <v>1298</v>
      </c>
      <c r="D511" s="139" t="s">
        <v>1300</v>
      </c>
      <c r="E511" s="139" t="s">
        <v>1304</v>
      </c>
      <c r="F511" t="str">
        <f t="shared" si="7"/>
        <v>510_1</v>
      </c>
    </row>
    <row r="512" spans="1:6">
      <c r="A512" s="137">
        <v>511</v>
      </c>
      <c r="B512" s="137">
        <f>COUNTIF($A$2:A512, A512)</f>
        <v>1</v>
      </c>
      <c r="C512" s="137" t="s">
        <v>1298</v>
      </c>
      <c r="D512" s="139" t="s">
        <v>1300</v>
      </c>
      <c r="E512" s="139" t="s">
        <v>1304</v>
      </c>
      <c r="F512" t="str">
        <f t="shared" si="7"/>
        <v>511_1</v>
      </c>
    </row>
    <row r="513" spans="1:6">
      <c r="A513" s="137">
        <v>512</v>
      </c>
      <c r="B513" s="137">
        <f>COUNTIF($A$2:A513, A513)</f>
        <v>1</v>
      </c>
      <c r="C513" s="137" t="s">
        <v>1298</v>
      </c>
      <c r="D513" s="139" t="s">
        <v>1300</v>
      </c>
      <c r="E513" s="139" t="s">
        <v>1304</v>
      </c>
      <c r="F513" t="str">
        <f t="shared" si="7"/>
        <v>512_1</v>
      </c>
    </row>
    <row r="514" spans="1:6">
      <c r="A514" s="137">
        <v>513</v>
      </c>
      <c r="B514" s="137">
        <f>COUNTIF($A$2:A514, A514)</f>
        <v>1</v>
      </c>
      <c r="C514" s="137" t="s">
        <v>1298</v>
      </c>
      <c r="D514" s="139" t="s">
        <v>1300</v>
      </c>
      <c r="E514" s="139" t="s">
        <v>1304</v>
      </c>
      <c r="F514" t="str">
        <f t="shared" si="7"/>
        <v>513_1</v>
      </c>
    </row>
    <row r="515" spans="1:6">
      <c r="A515" s="137">
        <v>514</v>
      </c>
      <c r="B515" s="137">
        <f>COUNTIF($A$2:A515, A515)</f>
        <v>1</v>
      </c>
      <c r="C515" s="137" t="s">
        <v>1298</v>
      </c>
      <c r="D515" s="139" t="s">
        <v>1300</v>
      </c>
      <c r="E515" s="139" t="s">
        <v>1304</v>
      </c>
      <c r="F515" t="str">
        <f t="shared" ref="F515:F578" si="8">_xlfn.TEXTJOIN("_",TRUE,A515,B515)</f>
        <v>514_1</v>
      </c>
    </row>
    <row r="516" spans="1:6">
      <c r="A516" s="137">
        <v>515</v>
      </c>
      <c r="B516" s="137">
        <f>COUNTIF($A$2:A516, A516)</f>
        <v>1</v>
      </c>
      <c r="C516" s="137" t="s">
        <v>1298</v>
      </c>
      <c r="D516" s="139" t="s">
        <v>1300</v>
      </c>
      <c r="E516" s="139" t="s">
        <v>1304</v>
      </c>
      <c r="F516" t="str">
        <f t="shared" si="8"/>
        <v>515_1</v>
      </c>
    </row>
    <row r="517" spans="1:6">
      <c r="A517" s="137">
        <v>516</v>
      </c>
      <c r="B517" s="137">
        <f>COUNTIF($A$2:A517, A517)</f>
        <v>1</v>
      </c>
      <c r="C517" s="137" t="s">
        <v>1298</v>
      </c>
      <c r="D517" s="139" t="s">
        <v>1300</v>
      </c>
      <c r="E517" s="139" t="s">
        <v>1304</v>
      </c>
      <c r="F517" t="str">
        <f t="shared" si="8"/>
        <v>516_1</v>
      </c>
    </row>
    <row r="518" spans="1:6">
      <c r="A518" s="137">
        <v>517</v>
      </c>
      <c r="B518" s="137">
        <f>COUNTIF($A$2:A518, A518)</f>
        <v>1</v>
      </c>
      <c r="C518" s="137" t="s">
        <v>1298</v>
      </c>
      <c r="D518" s="139" t="s">
        <v>1300</v>
      </c>
      <c r="E518" s="139" t="s">
        <v>1304</v>
      </c>
      <c r="F518" t="str">
        <f t="shared" si="8"/>
        <v>517_1</v>
      </c>
    </row>
    <row r="519" spans="1:6">
      <c r="A519" s="137">
        <v>518</v>
      </c>
      <c r="B519" s="137">
        <f>COUNTIF($A$2:A519, A519)</f>
        <v>1</v>
      </c>
      <c r="C519" s="137" t="s">
        <v>1298</v>
      </c>
      <c r="D519" s="139" t="s">
        <v>1300</v>
      </c>
      <c r="E519" s="139" t="s">
        <v>1304</v>
      </c>
      <c r="F519" t="str">
        <f t="shared" si="8"/>
        <v>518_1</v>
      </c>
    </row>
    <row r="520" spans="1:6">
      <c r="A520" s="137">
        <v>519</v>
      </c>
      <c r="B520" s="137">
        <f>COUNTIF($A$2:A520, A520)</f>
        <v>1</v>
      </c>
      <c r="C520" s="137" t="s">
        <v>1298</v>
      </c>
      <c r="D520" s="139" t="s">
        <v>1300</v>
      </c>
      <c r="E520" s="139" t="s">
        <v>1304</v>
      </c>
      <c r="F520" t="str">
        <f t="shared" si="8"/>
        <v>519_1</v>
      </c>
    </row>
    <row r="521" spans="1:6">
      <c r="A521" s="137">
        <v>520</v>
      </c>
      <c r="B521" s="137">
        <f>COUNTIF($A$2:A521, A521)</f>
        <v>1</v>
      </c>
      <c r="C521" s="137" t="s">
        <v>1298</v>
      </c>
      <c r="D521" s="139" t="s">
        <v>1300</v>
      </c>
      <c r="E521" s="139" t="s">
        <v>1304</v>
      </c>
      <c r="F521" t="str">
        <f t="shared" si="8"/>
        <v>520_1</v>
      </c>
    </row>
    <row r="522" spans="1:6">
      <c r="A522" s="137">
        <v>521</v>
      </c>
      <c r="B522" s="137">
        <f>COUNTIF($A$2:A522, A522)</f>
        <v>1</v>
      </c>
      <c r="C522" s="137" t="s">
        <v>1298</v>
      </c>
      <c r="D522" s="139" t="s">
        <v>1300</v>
      </c>
      <c r="E522" s="139" t="s">
        <v>1304</v>
      </c>
      <c r="F522" t="str">
        <f t="shared" si="8"/>
        <v>521_1</v>
      </c>
    </row>
    <row r="523" spans="1:6">
      <c r="A523" s="137">
        <v>522</v>
      </c>
      <c r="B523" s="137">
        <f>COUNTIF($A$2:A523, A523)</f>
        <v>1</v>
      </c>
      <c r="C523" s="137" t="s">
        <v>1298</v>
      </c>
      <c r="D523" s="139" t="s">
        <v>1300</v>
      </c>
      <c r="E523" s="139" t="s">
        <v>1304</v>
      </c>
      <c r="F523" t="str">
        <f t="shared" si="8"/>
        <v>522_1</v>
      </c>
    </row>
    <row r="524" spans="1:6">
      <c r="A524" s="137">
        <v>523</v>
      </c>
      <c r="B524" s="137">
        <f>COUNTIF($A$2:A524, A524)</f>
        <v>1</v>
      </c>
      <c r="C524" s="137" t="s">
        <v>1298</v>
      </c>
      <c r="D524" s="139" t="s">
        <v>1300</v>
      </c>
      <c r="E524" s="139" t="s">
        <v>1304</v>
      </c>
      <c r="F524" t="str">
        <f t="shared" si="8"/>
        <v>523_1</v>
      </c>
    </row>
    <row r="525" spans="1:6">
      <c r="A525" s="137">
        <v>524</v>
      </c>
      <c r="B525" s="137">
        <f>COUNTIF($A$2:A525, A525)</f>
        <v>1</v>
      </c>
      <c r="C525" s="137" t="s">
        <v>1298</v>
      </c>
      <c r="D525" s="139" t="s">
        <v>1300</v>
      </c>
      <c r="E525" s="139" t="s">
        <v>1304</v>
      </c>
      <c r="F525" t="str">
        <f t="shared" si="8"/>
        <v>524_1</v>
      </c>
    </row>
    <row r="526" spans="1:6">
      <c r="A526" s="137">
        <v>525</v>
      </c>
      <c r="B526" s="137">
        <f>COUNTIF($A$2:A526, A526)</f>
        <v>1</v>
      </c>
      <c r="C526" s="137" t="s">
        <v>1298</v>
      </c>
      <c r="D526" s="139" t="s">
        <v>1300</v>
      </c>
      <c r="E526" s="139" t="s">
        <v>1304</v>
      </c>
      <c r="F526" t="str">
        <f t="shared" si="8"/>
        <v>525_1</v>
      </c>
    </row>
    <row r="527" spans="1:6">
      <c r="A527" s="137">
        <v>526</v>
      </c>
      <c r="B527" s="137">
        <f>COUNTIF($A$2:A527, A527)</f>
        <v>1</v>
      </c>
      <c r="C527" s="137" t="s">
        <v>1298</v>
      </c>
      <c r="D527" s="139" t="s">
        <v>1300</v>
      </c>
      <c r="E527" s="139" t="s">
        <v>1304</v>
      </c>
      <c r="F527" t="str">
        <f t="shared" si="8"/>
        <v>526_1</v>
      </c>
    </row>
    <row r="528" spans="1:6">
      <c r="A528" s="137">
        <v>527</v>
      </c>
      <c r="B528" s="137">
        <f>COUNTIF($A$2:A528, A528)</f>
        <v>1</v>
      </c>
      <c r="C528" s="137" t="s">
        <v>1298</v>
      </c>
      <c r="D528" s="139" t="s">
        <v>1300</v>
      </c>
      <c r="E528" s="139" t="s">
        <v>1304</v>
      </c>
      <c r="F528" t="str">
        <f t="shared" si="8"/>
        <v>527_1</v>
      </c>
    </row>
    <row r="529" spans="1:6">
      <c r="A529" s="137">
        <v>528</v>
      </c>
      <c r="B529" s="137">
        <f>COUNTIF($A$2:A529, A529)</f>
        <v>1</v>
      </c>
      <c r="C529" s="137" t="s">
        <v>1298</v>
      </c>
      <c r="D529" s="139" t="s">
        <v>1300</v>
      </c>
      <c r="E529" s="139" t="s">
        <v>1304</v>
      </c>
      <c r="F529" t="str">
        <f t="shared" si="8"/>
        <v>528_1</v>
      </c>
    </row>
    <row r="530" spans="1:6">
      <c r="A530" s="137">
        <v>529</v>
      </c>
      <c r="B530" s="137">
        <f>COUNTIF($A$2:A530, A530)</f>
        <v>1</v>
      </c>
      <c r="C530" s="137" t="s">
        <v>1298</v>
      </c>
      <c r="D530" s="139" t="s">
        <v>1300</v>
      </c>
      <c r="E530" s="139" t="s">
        <v>1304</v>
      </c>
      <c r="F530" t="str">
        <f t="shared" si="8"/>
        <v>529_1</v>
      </c>
    </row>
    <row r="531" spans="1:6">
      <c r="A531" s="137">
        <v>530</v>
      </c>
      <c r="B531" s="137">
        <f>COUNTIF($A$2:A531, A531)</f>
        <v>1</v>
      </c>
      <c r="C531" s="137" t="s">
        <v>1298</v>
      </c>
      <c r="D531" s="139" t="s">
        <v>1300</v>
      </c>
      <c r="E531" s="139" t="s">
        <v>1304</v>
      </c>
      <c r="F531" t="str">
        <f t="shared" si="8"/>
        <v>530_1</v>
      </c>
    </row>
    <row r="532" spans="1:6">
      <c r="A532" s="137">
        <v>531</v>
      </c>
      <c r="B532" s="137">
        <f>COUNTIF($A$2:A532, A532)</f>
        <v>1</v>
      </c>
      <c r="C532" s="137" t="s">
        <v>1298</v>
      </c>
      <c r="D532" s="139" t="s">
        <v>1300</v>
      </c>
      <c r="E532" s="139" t="s">
        <v>1304</v>
      </c>
      <c r="F532" t="str">
        <f t="shared" si="8"/>
        <v>531_1</v>
      </c>
    </row>
    <row r="533" spans="1:6">
      <c r="A533" s="137">
        <v>532</v>
      </c>
      <c r="B533" s="137">
        <f>COUNTIF($A$2:A533, A533)</f>
        <v>1</v>
      </c>
      <c r="C533" s="137" t="s">
        <v>1298</v>
      </c>
      <c r="D533" s="139" t="s">
        <v>1300</v>
      </c>
      <c r="E533" s="139" t="s">
        <v>1304</v>
      </c>
      <c r="F533" t="str">
        <f t="shared" si="8"/>
        <v>532_1</v>
      </c>
    </row>
    <row r="534" spans="1:6">
      <c r="A534" s="137">
        <v>533</v>
      </c>
      <c r="B534" s="137">
        <f>COUNTIF($A$2:A534, A534)</f>
        <v>1</v>
      </c>
      <c r="C534" s="137" t="s">
        <v>1298</v>
      </c>
      <c r="D534" s="139" t="s">
        <v>1300</v>
      </c>
      <c r="E534" s="139" t="s">
        <v>1304</v>
      </c>
      <c r="F534" t="str">
        <f t="shared" si="8"/>
        <v>533_1</v>
      </c>
    </row>
    <row r="535" spans="1:6">
      <c r="A535" s="137">
        <v>534</v>
      </c>
      <c r="B535" s="137">
        <f>COUNTIF($A$2:A535, A535)</f>
        <v>1</v>
      </c>
      <c r="C535" s="137" t="s">
        <v>1298</v>
      </c>
      <c r="D535" s="139" t="s">
        <v>1300</v>
      </c>
      <c r="E535" s="139" t="s">
        <v>1304</v>
      </c>
      <c r="F535" t="str">
        <f t="shared" si="8"/>
        <v>534_1</v>
      </c>
    </row>
    <row r="536" spans="1:6">
      <c r="A536" s="137">
        <v>535</v>
      </c>
      <c r="B536" s="137">
        <f>COUNTIF($A$2:A536, A536)</f>
        <v>1</v>
      </c>
      <c r="C536" s="137" t="s">
        <v>1298</v>
      </c>
      <c r="D536" s="139" t="s">
        <v>1300</v>
      </c>
      <c r="E536" s="139" t="s">
        <v>1304</v>
      </c>
      <c r="F536" t="str">
        <f t="shared" si="8"/>
        <v>535_1</v>
      </c>
    </row>
    <row r="537" spans="1:6">
      <c r="A537" s="137">
        <v>536</v>
      </c>
      <c r="B537" s="137">
        <f>COUNTIF($A$2:A537, A537)</f>
        <v>1</v>
      </c>
      <c r="C537" s="137" t="s">
        <v>1298</v>
      </c>
      <c r="D537" s="139" t="s">
        <v>1300</v>
      </c>
      <c r="E537" s="139" t="s">
        <v>1304</v>
      </c>
      <c r="F537" t="str">
        <f t="shared" si="8"/>
        <v>536_1</v>
      </c>
    </row>
    <row r="538" spans="1:6">
      <c r="A538" s="137">
        <v>537</v>
      </c>
      <c r="B538" s="137">
        <f>COUNTIF($A$2:A538, A538)</f>
        <v>1</v>
      </c>
      <c r="C538" s="137" t="s">
        <v>1298</v>
      </c>
      <c r="D538" s="139" t="s">
        <v>1300</v>
      </c>
      <c r="E538" s="139" t="s">
        <v>1304</v>
      </c>
      <c r="F538" t="str">
        <f t="shared" si="8"/>
        <v>537_1</v>
      </c>
    </row>
    <row r="539" spans="1:6">
      <c r="A539" s="137">
        <v>538</v>
      </c>
      <c r="B539" s="137">
        <f>COUNTIF($A$2:A539, A539)</f>
        <v>1</v>
      </c>
      <c r="C539" s="137" t="s">
        <v>1298</v>
      </c>
      <c r="D539" s="139" t="s">
        <v>1300</v>
      </c>
      <c r="E539" s="139" t="s">
        <v>1304</v>
      </c>
      <c r="F539" t="str">
        <f t="shared" si="8"/>
        <v>538_1</v>
      </c>
    </row>
    <row r="540" spans="1:6">
      <c r="A540" s="137">
        <v>539</v>
      </c>
      <c r="B540" s="137">
        <f>COUNTIF($A$2:A540, A540)</f>
        <v>1</v>
      </c>
      <c r="C540" s="137" t="s">
        <v>1298</v>
      </c>
      <c r="D540" s="139" t="s">
        <v>1300</v>
      </c>
      <c r="E540" s="139" t="s">
        <v>1304</v>
      </c>
      <c r="F540" t="str">
        <f t="shared" si="8"/>
        <v>539_1</v>
      </c>
    </row>
    <row r="541" spans="1:6">
      <c r="A541" s="137">
        <v>540</v>
      </c>
      <c r="B541" s="137">
        <f>COUNTIF($A$2:A541, A541)</f>
        <v>1</v>
      </c>
      <c r="C541" s="137" t="s">
        <v>1298</v>
      </c>
      <c r="D541" s="139" t="s">
        <v>1300</v>
      </c>
      <c r="E541" s="139" t="s">
        <v>1304</v>
      </c>
      <c r="F541" t="str">
        <f t="shared" si="8"/>
        <v>540_1</v>
      </c>
    </row>
    <row r="542" spans="1:6">
      <c r="A542" s="137">
        <v>541</v>
      </c>
      <c r="B542" s="137">
        <f>COUNTIF($A$2:A542, A542)</f>
        <v>1</v>
      </c>
      <c r="C542" s="137" t="s">
        <v>1298</v>
      </c>
      <c r="D542" s="139" t="s">
        <v>1300</v>
      </c>
      <c r="E542" s="139" t="s">
        <v>1304</v>
      </c>
      <c r="F542" t="str">
        <f t="shared" si="8"/>
        <v>541_1</v>
      </c>
    </row>
    <row r="543" spans="1:6">
      <c r="A543" s="137">
        <v>542</v>
      </c>
      <c r="B543" s="137">
        <f>COUNTIF($A$2:A543, A543)</f>
        <v>1</v>
      </c>
      <c r="C543" s="137" t="s">
        <v>1298</v>
      </c>
      <c r="D543" s="139" t="s">
        <v>1300</v>
      </c>
      <c r="E543" s="139" t="s">
        <v>1304</v>
      </c>
      <c r="F543" t="str">
        <f t="shared" si="8"/>
        <v>542_1</v>
      </c>
    </row>
    <row r="544" spans="1:6">
      <c r="A544" s="137">
        <v>543</v>
      </c>
      <c r="B544" s="137">
        <f>COUNTIF($A$2:A544, A544)</f>
        <v>1</v>
      </c>
      <c r="C544" s="137" t="s">
        <v>1298</v>
      </c>
      <c r="D544" s="139" t="s">
        <v>1300</v>
      </c>
      <c r="E544" s="139" t="s">
        <v>1304</v>
      </c>
      <c r="F544" t="str">
        <f t="shared" si="8"/>
        <v>543_1</v>
      </c>
    </row>
    <row r="545" spans="1:6">
      <c r="A545" s="137">
        <v>544</v>
      </c>
      <c r="B545" s="137">
        <f>COUNTIF($A$2:A545, A545)</f>
        <v>1</v>
      </c>
      <c r="C545" s="137" t="s">
        <v>1298</v>
      </c>
      <c r="D545" s="139" t="s">
        <v>1300</v>
      </c>
      <c r="E545" s="139" t="s">
        <v>1304</v>
      </c>
      <c r="F545" t="str">
        <f t="shared" si="8"/>
        <v>544_1</v>
      </c>
    </row>
    <row r="546" spans="1:6">
      <c r="A546" s="137">
        <v>545</v>
      </c>
      <c r="B546" s="137">
        <f>COUNTIF($A$2:A546, A546)</f>
        <v>1</v>
      </c>
      <c r="C546" s="137" t="s">
        <v>1298</v>
      </c>
      <c r="D546" s="139" t="s">
        <v>1300</v>
      </c>
      <c r="E546" s="139" t="s">
        <v>1304</v>
      </c>
      <c r="F546" t="str">
        <f t="shared" si="8"/>
        <v>545_1</v>
      </c>
    </row>
    <row r="547" spans="1:6">
      <c r="A547" s="137">
        <v>546</v>
      </c>
      <c r="B547" s="137">
        <f>COUNTIF($A$2:A547, A547)</f>
        <v>1</v>
      </c>
      <c r="C547" s="137" t="s">
        <v>1298</v>
      </c>
      <c r="D547" s="139" t="s">
        <v>1300</v>
      </c>
      <c r="E547" s="139" t="s">
        <v>1304</v>
      </c>
      <c r="F547" t="str">
        <f t="shared" si="8"/>
        <v>546_1</v>
      </c>
    </row>
    <row r="548" spans="1:6">
      <c r="A548" s="137">
        <v>547</v>
      </c>
      <c r="B548" s="137">
        <f>COUNTIF($A$2:A548, A548)</f>
        <v>1</v>
      </c>
      <c r="C548" s="137" t="s">
        <v>1298</v>
      </c>
      <c r="D548" s="139" t="s">
        <v>1300</v>
      </c>
      <c r="E548" s="139" t="s">
        <v>1304</v>
      </c>
      <c r="F548" t="str">
        <f t="shared" si="8"/>
        <v>547_1</v>
      </c>
    </row>
    <row r="549" spans="1:6">
      <c r="A549" s="137">
        <v>548</v>
      </c>
      <c r="B549" s="137">
        <f>COUNTIF($A$2:A549, A549)</f>
        <v>1</v>
      </c>
      <c r="C549" s="137" t="s">
        <v>1298</v>
      </c>
      <c r="D549" s="139" t="s">
        <v>1300</v>
      </c>
      <c r="E549" s="139" t="s">
        <v>1304</v>
      </c>
      <c r="F549" t="str">
        <f t="shared" si="8"/>
        <v>548_1</v>
      </c>
    </row>
    <row r="550" spans="1:6">
      <c r="A550" s="137">
        <v>549</v>
      </c>
      <c r="B550" s="137">
        <f>COUNTIF($A$2:A550, A550)</f>
        <v>1</v>
      </c>
      <c r="C550" s="137" t="s">
        <v>1298</v>
      </c>
      <c r="D550" s="139" t="s">
        <v>1300</v>
      </c>
      <c r="E550" s="139" t="s">
        <v>1304</v>
      </c>
      <c r="F550" t="str">
        <f t="shared" si="8"/>
        <v>549_1</v>
      </c>
    </row>
    <row r="551" spans="1:6">
      <c r="A551" s="137">
        <v>550</v>
      </c>
      <c r="B551" s="137">
        <f>COUNTIF($A$2:A551, A551)</f>
        <v>1</v>
      </c>
      <c r="C551" s="137" t="s">
        <v>1298</v>
      </c>
      <c r="D551" s="139" t="s">
        <v>1300</v>
      </c>
      <c r="E551" s="139" t="s">
        <v>1304</v>
      </c>
      <c r="F551" t="str">
        <f t="shared" si="8"/>
        <v>550_1</v>
      </c>
    </row>
    <row r="552" spans="1:6">
      <c r="A552" s="137">
        <v>551</v>
      </c>
      <c r="B552" s="137">
        <f>COUNTIF($A$2:A552, A552)</f>
        <v>1</v>
      </c>
      <c r="C552" s="137" t="s">
        <v>1298</v>
      </c>
      <c r="D552" s="139" t="s">
        <v>1300</v>
      </c>
      <c r="E552" s="139" t="s">
        <v>1304</v>
      </c>
      <c r="F552" t="str">
        <f t="shared" si="8"/>
        <v>551_1</v>
      </c>
    </row>
    <row r="553" spans="1:6">
      <c r="A553" s="137">
        <v>552</v>
      </c>
      <c r="B553" s="137">
        <f>COUNTIF($A$2:A553, A553)</f>
        <v>1</v>
      </c>
      <c r="C553" s="137" t="s">
        <v>1298</v>
      </c>
      <c r="D553" s="139" t="s">
        <v>1300</v>
      </c>
      <c r="E553" s="139" t="s">
        <v>1304</v>
      </c>
      <c r="F553" t="str">
        <f t="shared" si="8"/>
        <v>552_1</v>
      </c>
    </row>
    <row r="554" spans="1:6">
      <c r="A554" s="137">
        <v>553</v>
      </c>
      <c r="B554" s="137">
        <f>COUNTIF($A$2:A554, A554)</f>
        <v>1</v>
      </c>
      <c r="C554" s="137" t="s">
        <v>1298</v>
      </c>
      <c r="D554" s="139" t="s">
        <v>1300</v>
      </c>
      <c r="E554" s="139" t="s">
        <v>1304</v>
      </c>
      <c r="F554" t="str">
        <f t="shared" si="8"/>
        <v>553_1</v>
      </c>
    </row>
    <row r="555" spans="1:6">
      <c r="A555" s="137">
        <v>554</v>
      </c>
      <c r="B555" s="137">
        <f>COUNTIF($A$2:A555, A555)</f>
        <v>1</v>
      </c>
      <c r="C555" s="137" t="s">
        <v>1298</v>
      </c>
      <c r="D555" s="139" t="s">
        <v>1300</v>
      </c>
      <c r="E555" s="139" t="s">
        <v>1304</v>
      </c>
      <c r="F555" t="str">
        <f t="shared" si="8"/>
        <v>554_1</v>
      </c>
    </row>
    <row r="556" spans="1:6">
      <c r="A556" s="137">
        <v>555</v>
      </c>
      <c r="B556" s="137">
        <f>COUNTIF($A$2:A556, A556)</f>
        <v>1</v>
      </c>
      <c r="C556" s="137" t="s">
        <v>1298</v>
      </c>
      <c r="D556" s="139" t="s">
        <v>1300</v>
      </c>
      <c r="E556" s="139" t="s">
        <v>1304</v>
      </c>
      <c r="F556" t="str">
        <f t="shared" si="8"/>
        <v>555_1</v>
      </c>
    </row>
    <row r="557" spans="1:6">
      <c r="A557" s="137">
        <v>556</v>
      </c>
      <c r="B557" s="137">
        <f>COUNTIF($A$2:A557, A557)</f>
        <v>1</v>
      </c>
      <c r="C557" s="137" t="s">
        <v>1298</v>
      </c>
      <c r="D557" s="139" t="s">
        <v>1300</v>
      </c>
      <c r="E557" s="139" t="s">
        <v>1304</v>
      </c>
      <c r="F557" t="str">
        <f t="shared" si="8"/>
        <v>556_1</v>
      </c>
    </row>
    <row r="558" spans="1:6">
      <c r="A558" s="137">
        <v>557</v>
      </c>
      <c r="B558" s="137">
        <f>COUNTIF($A$2:A558, A558)</f>
        <v>1</v>
      </c>
      <c r="C558" s="137" t="s">
        <v>1298</v>
      </c>
      <c r="D558" s="139" t="s">
        <v>1300</v>
      </c>
      <c r="E558" s="139" t="s">
        <v>1304</v>
      </c>
      <c r="F558" t="str">
        <f t="shared" si="8"/>
        <v>557_1</v>
      </c>
    </row>
    <row r="559" spans="1:6">
      <c r="A559" s="137">
        <v>558</v>
      </c>
      <c r="B559" s="137">
        <f>COUNTIF($A$2:A559, A559)</f>
        <v>1</v>
      </c>
      <c r="C559" s="137" t="s">
        <v>1298</v>
      </c>
      <c r="D559" s="139" t="s">
        <v>1300</v>
      </c>
      <c r="E559" s="139" t="s">
        <v>1304</v>
      </c>
      <c r="F559" t="str">
        <f t="shared" si="8"/>
        <v>558_1</v>
      </c>
    </row>
    <row r="560" spans="1:6">
      <c r="A560" s="137">
        <v>559</v>
      </c>
      <c r="B560" s="137">
        <f>COUNTIF($A$2:A560, A560)</f>
        <v>1</v>
      </c>
      <c r="C560" s="137" t="s">
        <v>1298</v>
      </c>
      <c r="D560" s="139" t="s">
        <v>1300</v>
      </c>
      <c r="E560" s="139" t="s">
        <v>1304</v>
      </c>
      <c r="F560" t="str">
        <f t="shared" si="8"/>
        <v>559_1</v>
      </c>
    </row>
    <row r="561" spans="1:6">
      <c r="A561" s="137">
        <v>560</v>
      </c>
      <c r="B561" s="137">
        <f>COUNTIF($A$2:A561, A561)</f>
        <v>1</v>
      </c>
      <c r="C561" s="137" t="s">
        <v>1298</v>
      </c>
      <c r="D561" s="139" t="s">
        <v>1300</v>
      </c>
      <c r="E561" s="139" t="s">
        <v>1304</v>
      </c>
      <c r="F561" t="str">
        <f t="shared" si="8"/>
        <v>560_1</v>
      </c>
    </row>
    <row r="562" spans="1:6">
      <c r="A562" s="137">
        <v>561</v>
      </c>
      <c r="B562" s="137">
        <f>COUNTIF($A$2:A562, A562)</f>
        <v>1</v>
      </c>
      <c r="C562" s="137" t="s">
        <v>1298</v>
      </c>
      <c r="D562" s="139" t="s">
        <v>1300</v>
      </c>
      <c r="E562" s="139" t="s">
        <v>1304</v>
      </c>
      <c r="F562" t="str">
        <f t="shared" si="8"/>
        <v>561_1</v>
      </c>
    </row>
    <row r="563" spans="1:6">
      <c r="A563" s="137">
        <v>562</v>
      </c>
      <c r="B563" s="137">
        <f>COUNTIF($A$2:A563, A563)</f>
        <v>1</v>
      </c>
      <c r="C563" s="137" t="s">
        <v>1298</v>
      </c>
      <c r="D563" s="139" t="s">
        <v>1300</v>
      </c>
      <c r="E563" s="139" t="s">
        <v>1304</v>
      </c>
      <c r="F563" t="str">
        <f t="shared" si="8"/>
        <v>562_1</v>
      </c>
    </row>
    <row r="564" spans="1:6">
      <c r="A564" s="137">
        <v>563</v>
      </c>
      <c r="B564" s="137">
        <f>COUNTIF($A$2:A564, A564)</f>
        <v>1</v>
      </c>
      <c r="C564" s="137" t="s">
        <v>1298</v>
      </c>
      <c r="D564" s="139" t="s">
        <v>1300</v>
      </c>
      <c r="E564" s="139" t="s">
        <v>1304</v>
      </c>
      <c r="F564" t="str">
        <f t="shared" si="8"/>
        <v>563_1</v>
      </c>
    </row>
    <row r="565" spans="1:6">
      <c r="A565" s="137">
        <v>564</v>
      </c>
      <c r="B565" s="137">
        <f>COUNTIF($A$2:A565, A565)</f>
        <v>1</v>
      </c>
      <c r="C565" s="137" t="s">
        <v>1298</v>
      </c>
      <c r="D565" s="139" t="s">
        <v>1300</v>
      </c>
      <c r="E565" s="139" t="s">
        <v>1304</v>
      </c>
      <c r="F565" t="str">
        <f t="shared" si="8"/>
        <v>564_1</v>
      </c>
    </row>
    <row r="566" spans="1:6">
      <c r="A566" s="137">
        <v>565</v>
      </c>
      <c r="B566" s="137">
        <f>COUNTIF($A$2:A566, A566)</f>
        <v>1</v>
      </c>
      <c r="C566" s="137" t="s">
        <v>1298</v>
      </c>
      <c r="D566" s="139" t="s">
        <v>1300</v>
      </c>
      <c r="E566" s="139" t="s">
        <v>1304</v>
      </c>
      <c r="F566" t="str">
        <f t="shared" si="8"/>
        <v>565_1</v>
      </c>
    </row>
    <row r="567" spans="1:6">
      <c r="A567" s="137">
        <v>566</v>
      </c>
      <c r="B567" s="137">
        <f>COUNTIF($A$2:A567, A567)</f>
        <v>1</v>
      </c>
      <c r="C567" s="137" t="s">
        <v>1298</v>
      </c>
      <c r="D567" s="139" t="s">
        <v>1300</v>
      </c>
      <c r="E567" s="139" t="s">
        <v>1304</v>
      </c>
      <c r="F567" t="str">
        <f t="shared" si="8"/>
        <v>566_1</v>
      </c>
    </row>
    <row r="568" spans="1:6">
      <c r="A568" s="137">
        <v>567</v>
      </c>
      <c r="B568" s="137">
        <f>COUNTIF($A$2:A568, A568)</f>
        <v>1</v>
      </c>
      <c r="C568" s="137" t="s">
        <v>1298</v>
      </c>
      <c r="D568" s="139" t="s">
        <v>1300</v>
      </c>
      <c r="E568" s="139" t="s">
        <v>1304</v>
      </c>
      <c r="F568" t="str">
        <f t="shared" si="8"/>
        <v>567_1</v>
      </c>
    </row>
    <row r="569" spans="1:6">
      <c r="A569" s="137">
        <v>568</v>
      </c>
      <c r="B569" s="137">
        <f>COUNTIF($A$2:A569, A569)</f>
        <v>1</v>
      </c>
      <c r="C569" s="137" t="s">
        <v>1298</v>
      </c>
      <c r="D569" s="139" t="s">
        <v>1300</v>
      </c>
      <c r="E569" s="139" t="s">
        <v>1304</v>
      </c>
      <c r="F569" t="str">
        <f t="shared" si="8"/>
        <v>568_1</v>
      </c>
    </row>
    <row r="570" spans="1:6">
      <c r="A570" s="137">
        <v>569</v>
      </c>
      <c r="B570" s="137">
        <f>COUNTIF($A$2:A570, A570)</f>
        <v>1</v>
      </c>
      <c r="C570" s="137" t="s">
        <v>1298</v>
      </c>
      <c r="D570" s="139" t="s">
        <v>1300</v>
      </c>
      <c r="E570" s="139" t="s">
        <v>1304</v>
      </c>
      <c r="F570" t="str">
        <f t="shared" si="8"/>
        <v>569_1</v>
      </c>
    </row>
    <row r="571" spans="1:6">
      <c r="A571" s="137">
        <v>570</v>
      </c>
      <c r="B571" s="137">
        <f>COUNTIF($A$2:A571, A571)</f>
        <v>1</v>
      </c>
      <c r="C571" s="137" t="s">
        <v>1298</v>
      </c>
      <c r="D571" s="139" t="s">
        <v>1300</v>
      </c>
      <c r="E571" s="139" t="s">
        <v>1304</v>
      </c>
      <c r="F571" t="str">
        <f t="shared" si="8"/>
        <v>570_1</v>
      </c>
    </row>
    <row r="572" spans="1:6">
      <c r="A572" s="137">
        <v>571</v>
      </c>
      <c r="B572" s="137">
        <f>COUNTIF($A$2:A572, A572)</f>
        <v>1</v>
      </c>
      <c r="C572" s="137" t="s">
        <v>1298</v>
      </c>
      <c r="D572" s="139" t="s">
        <v>1300</v>
      </c>
      <c r="E572" s="139" t="s">
        <v>1304</v>
      </c>
      <c r="F572" t="str">
        <f t="shared" si="8"/>
        <v>571_1</v>
      </c>
    </row>
    <row r="573" spans="1:6">
      <c r="A573" s="137">
        <v>572</v>
      </c>
      <c r="B573" s="137">
        <f>COUNTIF($A$2:A573, A573)</f>
        <v>1</v>
      </c>
      <c r="C573" s="137" t="s">
        <v>1298</v>
      </c>
      <c r="D573" s="139" t="s">
        <v>1300</v>
      </c>
      <c r="E573" s="139" t="s">
        <v>1304</v>
      </c>
      <c r="F573" t="str">
        <f t="shared" si="8"/>
        <v>572_1</v>
      </c>
    </row>
    <row r="574" spans="1:6">
      <c r="A574" s="137">
        <v>573</v>
      </c>
      <c r="B574" s="137">
        <f>COUNTIF($A$2:A574, A574)</f>
        <v>1</v>
      </c>
      <c r="C574" s="137" t="s">
        <v>1298</v>
      </c>
      <c r="D574" s="139" t="s">
        <v>1300</v>
      </c>
      <c r="E574" s="139" t="s">
        <v>1304</v>
      </c>
      <c r="F574" t="str">
        <f t="shared" si="8"/>
        <v>573_1</v>
      </c>
    </row>
    <row r="575" spans="1:6">
      <c r="A575" s="137">
        <v>574</v>
      </c>
      <c r="B575" s="137">
        <f>COUNTIF($A$2:A575, A575)</f>
        <v>1</v>
      </c>
      <c r="C575" s="137" t="s">
        <v>1298</v>
      </c>
      <c r="D575" s="139" t="s">
        <v>1300</v>
      </c>
      <c r="E575" s="139" t="s">
        <v>1304</v>
      </c>
      <c r="F575" t="str">
        <f t="shared" si="8"/>
        <v>574_1</v>
      </c>
    </row>
    <row r="576" spans="1:6">
      <c r="A576" s="137">
        <v>575</v>
      </c>
      <c r="B576" s="137">
        <f>COUNTIF($A$2:A576, A576)</f>
        <v>1</v>
      </c>
      <c r="C576" s="137" t="s">
        <v>1298</v>
      </c>
      <c r="D576" s="139" t="s">
        <v>1300</v>
      </c>
      <c r="E576" s="139" t="s">
        <v>1304</v>
      </c>
      <c r="F576" t="str">
        <f t="shared" si="8"/>
        <v>575_1</v>
      </c>
    </row>
    <row r="577" spans="1:6">
      <c r="A577" s="137">
        <v>576</v>
      </c>
      <c r="B577" s="137">
        <f>COUNTIF($A$2:A577, A577)</f>
        <v>1</v>
      </c>
      <c r="C577" s="137" t="s">
        <v>1298</v>
      </c>
      <c r="D577" s="139" t="s">
        <v>1300</v>
      </c>
      <c r="E577" s="139" t="s">
        <v>1304</v>
      </c>
      <c r="F577" t="str">
        <f t="shared" si="8"/>
        <v>576_1</v>
      </c>
    </row>
    <row r="578" spans="1:6">
      <c r="A578" s="137">
        <v>577</v>
      </c>
      <c r="B578" s="137">
        <f>COUNTIF($A$2:A578, A578)</f>
        <v>1</v>
      </c>
      <c r="C578" s="137" t="s">
        <v>1298</v>
      </c>
      <c r="D578" s="139" t="s">
        <v>1300</v>
      </c>
      <c r="E578" s="139" t="s">
        <v>1304</v>
      </c>
      <c r="F578" t="str">
        <f t="shared" si="8"/>
        <v>577_1</v>
      </c>
    </row>
    <row r="579" spans="1:6">
      <c r="A579" s="137">
        <v>578</v>
      </c>
      <c r="B579" s="137">
        <f>COUNTIF($A$2:A579, A579)</f>
        <v>1</v>
      </c>
      <c r="C579" s="137" t="s">
        <v>1298</v>
      </c>
      <c r="D579" s="139" t="s">
        <v>1300</v>
      </c>
      <c r="E579" s="139" t="s">
        <v>1304</v>
      </c>
      <c r="F579" t="str">
        <f t="shared" ref="F579:F642" si="9">_xlfn.TEXTJOIN("_",TRUE,A579,B579)</f>
        <v>578_1</v>
      </c>
    </row>
    <row r="580" spans="1:6">
      <c r="A580" s="137">
        <v>579</v>
      </c>
      <c r="B580" s="137">
        <f>COUNTIF($A$2:A580, A580)</f>
        <v>1</v>
      </c>
      <c r="C580" s="137" t="s">
        <v>1298</v>
      </c>
      <c r="D580" s="139" t="s">
        <v>1300</v>
      </c>
      <c r="E580" s="139" t="s">
        <v>1304</v>
      </c>
      <c r="F580" t="str">
        <f t="shared" si="9"/>
        <v>579_1</v>
      </c>
    </row>
    <row r="581" spans="1:6">
      <c r="A581" s="137">
        <v>580</v>
      </c>
      <c r="B581" s="137">
        <f>COUNTIF($A$2:A581, A581)</f>
        <v>1</v>
      </c>
      <c r="C581" s="137" t="s">
        <v>1298</v>
      </c>
      <c r="D581" s="139" t="s">
        <v>1300</v>
      </c>
      <c r="E581" s="139" t="s">
        <v>1304</v>
      </c>
      <c r="F581" t="str">
        <f t="shared" si="9"/>
        <v>580_1</v>
      </c>
    </row>
    <row r="582" spans="1:6">
      <c r="A582" s="137">
        <v>581</v>
      </c>
      <c r="B582" s="137">
        <f>COUNTIF($A$2:A582, A582)</f>
        <v>1</v>
      </c>
      <c r="C582" s="137" t="s">
        <v>1298</v>
      </c>
      <c r="D582" s="139" t="s">
        <v>1300</v>
      </c>
      <c r="E582" s="139" t="s">
        <v>1304</v>
      </c>
      <c r="F582" t="str">
        <f t="shared" si="9"/>
        <v>581_1</v>
      </c>
    </row>
    <row r="583" spans="1:6">
      <c r="A583" s="137">
        <v>582</v>
      </c>
      <c r="B583" s="137">
        <f>COUNTIF($A$2:A583, A583)</f>
        <v>1</v>
      </c>
      <c r="C583" s="137" t="s">
        <v>1298</v>
      </c>
      <c r="D583" s="139" t="s">
        <v>1300</v>
      </c>
      <c r="E583" s="139" t="s">
        <v>1304</v>
      </c>
      <c r="F583" t="str">
        <f t="shared" si="9"/>
        <v>582_1</v>
      </c>
    </row>
    <row r="584" spans="1:6">
      <c r="A584" s="137">
        <v>583</v>
      </c>
      <c r="B584" s="137">
        <f>COUNTIF($A$2:A584, A584)</f>
        <v>1</v>
      </c>
      <c r="C584" s="137" t="s">
        <v>1298</v>
      </c>
      <c r="D584" s="139" t="s">
        <v>1300</v>
      </c>
      <c r="E584" s="139" t="s">
        <v>1304</v>
      </c>
      <c r="F584" t="str">
        <f t="shared" si="9"/>
        <v>583_1</v>
      </c>
    </row>
    <row r="585" spans="1:6">
      <c r="A585" s="137">
        <v>584</v>
      </c>
      <c r="B585" s="137">
        <f>COUNTIF($A$2:A585, A585)</f>
        <v>1</v>
      </c>
      <c r="C585" s="137" t="s">
        <v>1298</v>
      </c>
      <c r="D585" s="139" t="s">
        <v>1300</v>
      </c>
      <c r="E585" s="139" t="s">
        <v>1304</v>
      </c>
      <c r="F585" t="str">
        <f t="shared" si="9"/>
        <v>584_1</v>
      </c>
    </row>
    <row r="586" spans="1:6">
      <c r="A586" s="137">
        <v>585</v>
      </c>
      <c r="B586" s="137">
        <f>COUNTIF($A$2:A586, A586)</f>
        <v>1</v>
      </c>
      <c r="C586" s="137" t="s">
        <v>1298</v>
      </c>
      <c r="D586" s="139" t="s">
        <v>1300</v>
      </c>
      <c r="E586" s="139" t="s">
        <v>1304</v>
      </c>
      <c r="F586" t="str">
        <f t="shared" si="9"/>
        <v>585_1</v>
      </c>
    </row>
    <row r="587" spans="1:6">
      <c r="A587" s="137">
        <v>586</v>
      </c>
      <c r="B587" s="137">
        <f>COUNTIF($A$2:A587, A587)</f>
        <v>1</v>
      </c>
      <c r="C587" s="137" t="s">
        <v>1298</v>
      </c>
      <c r="D587" s="139" t="s">
        <v>1300</v>
      </c>
      <c r="E587" s="139" t="s">
        <v>1304</v>
      </c>
      <c r="F587" t="str">
        <f t="shared" si="9"/>
        <v>586_1</v>
      </c>
    </row>
    <row r="588" spans="1:6">
      <c r="A588" s="137">
        <v>587</v>
      </c>
      <c r="B588" s="137">
        <f>COUNTIF($A$2:A588, A588)</f>
        <v>1</v>
      </c>
      <c r="C588" s="137" t="s">
        <v>1298</v>
      </c>
      <c r="D588" s="139" t="s">
        <v>1300</v>
      </c>
      <c r="E588" s="139" t="s">
        <v>1304</v>
      </c>
      <c r="F588" t="str">
        <f t="shared" si="9"/>
        <v>587_1</v>
      </c>
    </row>
    <row r="589" spans="1:6">
      <c r="A589" s="137">
        <v>588</v>
      </c>
      <c r="B589" s="137">
        <f>COUNTIF($A$2:A589, A589)</f>
        <v>1</v>
      </c>
      <c r="C589" s="137" t="s">
        <v>1298</v>
      </c>
      <c r="D589" s="139" t="s">
        <v>1300</v>
      </c>
      <c r="E589" s="139" t="s">
        <v>1304</v>
      </c>
      <c r="F589" t="str">
        <f t="shared" si="9"/>
        <v>588_1</v>
      </c>
    </row>
    <row r="590" spans="1:6">
      <c r="A590" s="137">
        <v>589</v>
      </c>
      <c r="B590" s="137">
        <f>COUNTIF($A$2:A590, A590)</f>
        <v>1</v>
      </c>
      <c r="C590" s="137" t="s">
        <v>1298</v>
      </c>
      <c r="D590" s="139" t="s">
        <v>1300</v>
      </c>
      <c r="E590" s="139" t="s">
        <v>1304</v>
      </c>
      <c r="F590" t="str">
        <f t="shared" si="9"/>
        <v>589_1</v>
      </c>
    </row>
    <row r="591" spans="1:6">
      <c r="A591" s="137">
        <v>590</v>
      </c>
      <c r="B591" s="137">
        <f>COUNTIF($A$2:A591, A591)</f>
        <v>1</v>
      </c>
      <c r="C591" s="137" t="s">
        <v>1298</v>
      </c>
      <c r="D591" s="139" t="s">
        <v>1300</v>
      </c>
      <c r="E591" s="139" t="s">
        <v>1304</v>
      </c>
      <c r="F591" t="str">
        <f t="shared" si="9"/>
        <v>590_1</v>
      </c>
    </row>
    <row r="592" spans="1:6">
      <c r="A592" s="137">
        <v>591</v>
      </c>
      <c r="B592" s="137">
        <f>COUNTIF($A$2:A592, A592)</f>
        <v>1</v>
      </c>
      <c r="C592" s="137" t="s">
        <v>1298</v>
      </c>
      <c r="D592" s="139" t="s">
        <v>1300</v>
      </c>
      <c r="E592" s="139" t="s">
        <v>1304</v>
      </c>
      <c r="F592" t="str">
        <f t="shared" si="9"/>
        <v>591_1</v>
      </c>
    </row>
    <row r="593" spans="1:6">
      <c r="A593" s="137">
        <v>592</v>
      </c>
      <c r="B593" s="137">
        <f>COUNTIF($A$2:A593, A593)</f>
        <v>1</v>
      </c>
      <c r="C593" s="137" t="s">
        <v>1298</v>
      </c>
      <c r="D593" s="139" t="s">
        <v>1300</v>
      </c>
      <c r="E593" s="139" t="s">
        <v>1304</v>
      </c>
      <c r="F593" t="str">
        <f t="shared" si="9"/>
        <v>592_1</v>
      </c>
    </row>
    <row r="594" spans="1:6">
      <c r="A594" s="137">
        <v>593</v>
      </c>
      <c r="B594" s="137">
        <f>COUNTIF($A$2:A594, A594)</f>
        <v>1</v>
      </c>
      <c r="C594" s="137" t="s">
        <v>1298</v>
      </c>
      <c r="D594" s="139" t="s">
        <v>1300</v>
      </c>
      <c r="E594" s="139" t="s">
        <v>1304</v>
      </c>
      <c r="F594" t="str">
        <f t="shared" si="9"/>
        <v>593_1</v>
      </c>
    </row>
    <row r="595" spans="1:6">
      <c r="A595" s="137">
        <v>594</v>
      </c>
      <c r="B595" s="137">
        <f>COUNTIF($A$2:A595, A595)</f>
        <v>1</v>
      </c>
      <c r="C595" s="137" t="s">
        <v>1298</v>
      </c>
      <c r="D595" s="139" t="s">
        <v>1300</v>
      </c>
      <c r="E595" s="139" t="s">
        <v>1304</v>
      </c>
      <c r="F595" t="str">
        <f t="shared" si="9"/>
        <v>594_1</v>
      </c>
    </row>
    <row r="596" spans="1:6">
      <c r="A596" s="137">
        <v>595</v>
      </c>
      <c r="B596" s="137">
        <f>COUNTIF($A$2:A596, A596)</f>
        <v>1</v>
      </c>
      <c r="C596" s="137" t="s">
        <v>1298</v>
      </c>
      <c r="D596" s="139" t="s">
        <v>1300</v>
      </c>
      <c r="E596" s="139" t="s">
        <v>1304</v>
      </c>
      <c r="F596" t="str">
        <f t="shared" si="9"/>
        <v>595_1</v>
      </c>
    </row>
    <row r="597" spans="1:6">
      <c r="A597" s="137">
        <v>596</v>
      </c>
      <c r="B597" s="137">
        <f>COUNTIF($A$2:A597, A597)</f>
        <v>1</v>
      </c>
      <c r="C597" s="137" t="s">
        <v>1298</v>
      </c>
      <c r="D597" s="139" t="s">
        <v>1300</v>
      </c>
      <c r="E597" s="139" t="s">
        <v>1304</v>
      </c>
      <c r="F597" t="str">
        <f t="shared" si="9"/>
        <v>596_1</v>
      </c>
    </row>
    <row r="598" spans="1:6">
      <c r="A598" s="137">
        <v>597</v>
      </c>
      <c r="B598" s="137">
        <f>COUNTIF($A$2:A598, A598)</f>
        <v>1</v>
      </c>
      <c r="C598" s="137" t="s">
        <v>1298</v>
      </c>
      <c r="D598" s="139" t="s">
        <v>1300</v>
      </c>
      <c r="E598" s="139" t="s">
        <v>1304</v>
      </c>
      <c r="F598" t="str">
        <f t="shared" si="9"/>
        <v>597_1</v>
      </c>
    </row>
    <row r="599" spans="1:6">
      <c r="A599" s="137">
        <v>598</v>
      </c>
      <c r="B599" s="137">
        <f>COUNTIF($A$2:A599, A599)</f>
        <v>1</v>
      </c>
      <c r="C599" s="137" t="s">
        <v>1298</v>
      </c>
      <c r="D599" s="139" t="s">
        <v>1300</v>
      </c>
      <c r="E599" s="139" t="s">
        <v>1304</v>
      </c>
      <c r="F599" t="str">
        <f t="shared" si="9"/>
        <v>598_1</v>
      </c>
    </row>
    <row r="600" spans="1:6">
      <c r="A600" s="137">
        <v>599</v>
      </c>
      <c r="B600" s="137">
        <f>COUNTIF($A$2:A600, A600)</f>
        <v>1</v>
      </c>
      <c r="C600" s="137" t="s">
        <v>1298</v>
      </c>
      <c r="D600" s="139" t="s">
        <v>1300</v>
      </c>
      <c r="E600" s="139" t="s">
        <v>1304</v>
      </c>
      <c r="F600" t="str">
        <f t="shared" si="9"/>
        <v>599_1</v>
      </c>
    </row>
    <row r="601" spans="1:6">
      <c r="A601" s="137">
        <v>600</v>
      </c>
      <c r="B601" s="137">
        <f>COUNTIF($A$2:A601, A601)</f>
        <v>1</v>
      </c>
      <c r="C601" s="137" t="s">
        <v>1298</v>
      </c>
      <c r="D601" s="139" t="s">
        <v>1300</v>
      </c>
      <c r="E601" s="139" t="s">
        <v>1304</v>
      </c>
      <c r="F601" t="str">
        <f t="shared" si="9"/>
        <v>600_1</v>
      </c>
    </row>
    <row r="602" spans="1:6">
      <c r="A602" s="137">
        <v>601</v>
      </c>
      <c r="B602" s="137">
        <f>COUNTIF($A$2:A602, A602)</f>
        <v>1</v>
      </c>
      <c r="C602" s="137" t="s">
        <v>1298</v>
      </c>
      <c r="D602" s="139" t="s">
        <v>1300</v>
      </c>
      <c r="E602" s="139" t="s">
        <v>1304</v>
      </c>
      <c r="F602" t="str">
        <f t="shared" si="9"/>
        <v>601_1</v>
      </c>
    </row>
    <row r="603" spans="1:6">
      <c r="A603" s="137">
        <v>602</v>
      </c>
      <c r="B603" s="137">
        <f>COUNTIF($A$2:A603, A603)</f>
        <v>1</v>
      </c>
      <c r="C603" s="137" t="s">
        <v>1298</v>
      </c>
      <c r="D603" s="139" t="s">
        <v>1300</v>
      </c>
      <c r="E603" s="139" t="s">
        <v>1304</v>
      </c>
      <c r="F603" t="str">
        <f t="shared" si="9"/>
        <v>602_1</v>
      </c>
    </row>
    <row r="604" spans="1:6">
      <c r="A604" s="137">
        <v>603</v>
      </c>
      <c r="B604" s="137">
        <f>COUNTIF($A$2:A604, A604)</f>
        <v>1</v>
      </c>
      <c r="C604" s="137" t="s">
        <v>1298</v>
      </c>
      <c r="D604" s="139" t="s">
        <v>1300</v>
      </c>
      <c r="E604" s="139" t="s">
        <v>1304</v>
      </c>
      <c r="F604" t="str">
        <f t="shared" si="9"/>
        <v>603_1</v>
      </c>
    </row>
    <row r="605" spans="1:6">
      <c r="A605" s="137">
        <v>604</v>
      </c>
      <c r="B605" s="137">
        <f>COUNTIF($A$2:A605, A605)</f>
        <v>1</v>
      </c>
      <c r="C605" s="137" t="s">
        <v>1298</v>
      </c>
      <c r="D605" s="139" t="s">
        <v>1300</v>
      </c>
      <c r="E605" s="139" t="s">
        <v>1304</v>
      </c>
      <c r="F605" t="str">
        <f t="shared" si="9"/>
        <v>604_1</v>
      </c>
    </row>
    <row r="606" spans="1:6">
      <c r="A606" s="137">
        <v>605</v>
      </c>
      <c r="B606" s="137">
        <f>COUNTIF($A$2:A606, A606)</f>
        <v>1</v>
      </c>
      <c r="C606" s="137" t="s">
        <v>1298</v>
      </c>
      <c r="D606" s="139" t="s">
        <v>1300</v>
      </c>
      <c r="E606" s="139" t="s">
        <v>1304</v>
      </c>
      <c r="F606" t="str">
        <f t="shared" si="9"/>
        <v>605_1</v>
      </c>
    </row>
    <row r="607" spans="1:6">
      <c r="A607" s="137">
        <v>606</v>
      </c>
      <c r="B607" s="137">
        <f>COUNTIF($A$2:A607, A607)</f>
        <v>1</v>
      </c>
      <c r="C607" s="137" t="s">
        <v>1298</v>
      </c>
      <c r="D607" s="139" t="s">
        <v>1300</v>
      </c>
      <c r="E607" s="139" t="s">
        <v>1304</v>
      </c>
      <c r="F607" t="str">
        <f t="shared" si="9"/>
        <v>606_1</v>
      </c>
    </row>
    <row r="608" spans="1:6">
      <c r="A608" s="137">
        <v>607</v>
      </c>
      <c r="B608" s="137">
        <f>COUNTIF($A$2:A608, A608)</f>
        <v>1</v>
      </c>
      <c r="C608" s="137" t="s">
        <v>1298</v>
      </c>
      <c r="D608" s="139" t="s">
        <v>1300</v>
      </c>
      <c r="E608" s="139" t="s">
        <v>1304</v>
      </c>
      <c r="F608" t="str">
        <f t="shared" si="9"/>
        <v>607_1</v>
      </c>
    </row>
    <row r="609" spans="1:6">
      <c r="A609" s="137">
        <v>608</v>
      </c>
      <c r="B609" s="137">
        <f>COUNTIF($A$2:A609, A609)</f>
        <v>1</v>
      </c>
      <c r="C609" s="137" t="s">
        <v>1298</v>
      </c>
      <c r="D609" s="139" t="s">
        <v>1300</v>
      </c>
      <c r="E609" s="139" t="s">
        <v>1304</v>
      </c>
      <c r="F609" t="str">
        <f t="shared" si="9"/>
        <v>608_1</v>
      </c>
    </row>
    <row r="610" spans="1:6">
      <c r="A610" s="137">
        <v>609</v>
      </c>
      <c r="B610" s="137">
        <f>COUNTIF($A$2:A610, A610)</f>
        <v>1</v>
      </c>
      <c r="C610" s="137" t="s">
        <v>1298</v>
      </c>
      <c r="D610" s="139" t="s">
        <v>1300</v>
      </c>
      <c r="E610" s="139" t="s">
        <v>1304</v>
      </c>
      <c r="F610" t="str">
        <f t="shared" si="9"/>
        <v>609_1</v>
      </c>
    </row>
    <row r="611" spans="1:6">
      <c r="A611" s="137">
        <v>610</v>
      </c>
      <c r="B611" s="137">
        <f>COUNTIF($A$2:A611, A611)</f>
        <v>1</v>
      </c>
      <c r="C611" s="137" t="s">
        <v>1298</v>
      </c>
      <c r="D611" s="139" t="s">
        <v>1300</v>
      </c>
      <c r="E611" s="139" t="s">
        <v>1304</v>
      </c>
      <c r="F611" t="str">
        <f t="shared" si="9"/>
        <v>610_1</v>
      </c>
    </row>
    <row r="612" spans="1:6">
      <c r="A612" s="137">
        <v>611</v>
      </c>
      <c r="B612" s="137">
        <f>COUNTIF($A$2:A612, A612)</f>
        <v>1</v>
      </c>
      <c r="C612" s="137" t="s">
        <v>1298</v>
      </c>
      <c r="D612" s="139" t="s">
        <v>1300</v>
      </c>
      <c r="E612" s="139" t="s">
        <v>1304</v>
      </c>
      <c r="F612" t="str">
        <f t="shared" si="9"/>
        <v>611_1</v>
      </c>
    </row>
    <row r="613" spans="1:6">
      <c r="A613" s="137">
        <v>612</v>
      </c>
      <c r="B613" s="137">
        <f>COUNTIF($A$2:A613, A613)</f>
        <v>1</v>
      </c>
      <c r="C613" s="137" t="s">
        <v>1298</v>
      </c>
      <c r="D613" s="139" t="s">
        <v>1300</v>
      </c>
      <c r="E613" s="139" t="s">
        <v>1304</v>
      </c>
      <c r="F613" t="str">
        <f t="shared" si="9"/>
        <v>612_1</v>
      </c>
    </row>
    <row r="614" spans="1:6">
      <c r="A614" s="137">
        <v>613</v>
      </c>
      <c r="B614" s="137">
        <f>COUNTIF($A$2:A614, A614)</f>
        <v>1</v>
      </c>
      <c r="C614" s="137" t="s">
        <v>1298</v>
      </c>
      <c r="D614" s="139" t="s">
        <v>1300</v>
      </c>
      <c r="E614" s="139" t="s">
        <v>1304</v>
      </c>
      <c r="F614" t="str">
        <f t="shared" si="9"/>
        <v>613_1</v>
      </c>
    </row>
    <row r="615" spans="1:6">
      <c r="A615" s="137">
        <v>614</v>
      </c>
      <c r="B615" s="137">
        <f>COUNTIF($A$2:A615, A615)</f>
        <v>1</v>
      </c>
      <c r="C615" s="137" t="s">
        <v>1298</v>
      </c>
      <c r="D615" s="139" t="s">
        <v>1300</v>
      </c>
      <c r="E615" s="139" t="s">
        <v>1304</v>
      </c>
      <c r="F615" t="str">
        <f t="shared" si="9"/>
        <v>614_1</v>
      </c>
    </row>
    <row r="616" spans="1:6">
      <c r="A616" s="137">
        <v>615</v>
      </c>
      <c r="B616" s="137">
        <f>COUNTIF($A$2:A616, A616)</f>
        <v>1</v>
      </c>
      <c r="C616" s="137" t="s">
        <v>1298</v>
      </c>
      <c r="D616" s="139" t="s">
        <v>1300</v>
      </c>
      <c r="E616" s="139" t="s">
        <v>1304</v>
      </c>
      <c r="F616" t="str">
        <f t="shared" si="9"/>
        <v>615_1</v>
      </c>
    </row>
    <row r="617" spans="1:6">
      <c r="A617" s="137">
        <v>616</v>
      </c>
      <c r="B617" s="137">
        <f>COUNTIF($A$2:A617, A617)</f>
        <v>1</v>
      </c>
      <c r="C617" s="137" t="s">
        <v>1298</v>
      </c>
      <c r="D617" s="139" t="s">
        <v>1300</v>
      </c>
      <c r="E617" s="139" t="s">
        <v>1304</v>
      </c>
      <c r="F617" t="str">
        <f t="shared" si="9"/>
        <v>616_1</v>
      </c>
    </row>
    <row r="618" spans="1:6">
      <c r="A618" s="137">
        <v>617</v>
      </c>
      <c r="B618" s="137">
        <f>COUNTIF($A$2:A618, A618)</f>
        <v>1</v>
      </c>
      <c r="C618" s="137" t="s">
        <v>1298</v>
      </c>
      <c r="D618" s="139" t="s">
        <v>1300</v>
      </c>
      <c r="E618" s="139" t="s">
        <v>1304</v>
      </c>
      <c r="F618" t="str">
        <f t="shared" si="9"/>
        <v>617_1</v>
      </c>
    </row>
    <row r="619" spans="1:6">
      <c r="A619" s="137">
        <v>618</v>
      </c>
      <c r="B619" s="137">
        <f>COUNTIF($A$2:A619, A619)</f>
        <v>1</v>
      </c>
      <c r="C619" s="137" t="s">
        <v>1298</v>
      </c>
      <c r="D619" s="139" t="s">
        <v>1300</v>
      </c>
      <c r="E619" s="139" t="s">
        <v>1304</v>
      </c>
      <c r="F619" t="str">
        <f t="shared" si="9"/>
        <v>618_1</v>
      </c>
    </row>
    <row r="620" spans="1:6">
      <c r="A620" s="137">
        <v>619</v>
      </c>
      <c r="B620" s="137">
        <f>COUNTIF($A$2:A620, A620)</f>
        <v>1</v>
      </c>
      <c r="C620" s="137" t="s">
        <v>1298</v>
      </c>
      <c r="D620" s="139" t="s">
        <v>1300</v>
      </c>
      <c r="E620" s="139" t="s">
        <v>1304</v>
      </c>
      <c r="F620" t="str">
        <f t="shared" si="9"/>
        <v>619_1</v>
      </c>
    </row>
    <row r="621" spans="1:6">
      <c r="A621" s="137">
        <v>620</v>
      </c>
      <c r="B621" s="137">
        <f>COUNTIF($A$2:A621, A621)</f>
        <v>1</v>
      </c>
      <c r="C621" s="137" t="s">
        <v>1298</v>
      </c>
      <c r="D621" s="139" t="s">
        <v>1300</v>
      </c>
      <c r="E621" s="139" t="s">
        <v>1304</v>
      </c>
      <c r="F621" t="str">
        <f t="shared" si="9"/>
        <v>620_1</v>
      </c>
    </row>
    <row r="622" spans="1:6">
      <c r="A622" s="137">
        <v>621</v>
      </c>
      <c r="B622" s="137">
        <f>COUNTIF($A$2:A622, A622)</f>
        <v>1</v>
      </c>
      <c r="C622" s="137" t="s">
        <v>1298</v>
      </c>
      <c r="D622" s="139" t="s">
        <v>1300</v>
      </c>
      <c r="E622" s="139" t="s">
        <v>1304</v>
      </c>
      <c r="F622" t="str">
        <f t="shared" si="9"/>
        <v>621_1</v>
      </c>
    </row>
    <row r="623" spans="1:6">
      <c r="A623" s="137">
        <v>622</v>
      </c>
      <c r="B623" s="137">
        <f>COUNTIF($A$2:A623, A623)</f>
        <v>1</v>
      </c>
      <c r="C623" s="137" t="s">
        <v>1298</v>
      </c>
      <c r="D623" s="139" t="s">
        <v>1300</v>
      </c>
      <c r="E623" s="139" t="s">
        <v>1304</v>
      </c>
      <c r="F623" t="str">
        <f t="shared" si="9"/>
        <v>622_1</v>
      </c>
    </row>
    <row r="624" spans="1:6">
      <c r="A624" s="137">
        <v>623</v>
      </c>
      <c r="B624" s="137">
        <f>COUNTIF($A$2:A624, A624)</f>
        <v>1</v>
      </c>
      <c r="C624" s="137" t="s">
        <v>1298</v>
      </c>
      <c r="D624" s="139" t="s">
        <v>1300</v>
      </c>
      <c r="E624" s="139" t="s">
        <v>1304</v>
      </c>
      <c r="F624" t="str">
        <f t="shared" si="9"/>
        <v>623_1</v>
      </c>
    </row>
    <row r="625" spans="1:6">
      <c r="A625" s="137">
        <v>624</v>
      </c>
      <c r="B625" s="137">
        <f>COUNTIF($A$2:A625, A625)</f>
        <v>1</v>
      </c>
      <c r="C625" s="137" t="s">
        <v>1298</v>
      </c>
      <c r="D625" s="139" t="s">
        <v>1300</v>
      </c>
      <c r="E625" s="139" t="s">
        <v>1304</v>
      </c>
      <c r="F625" t="str">
        <f t="shared" si="9"/>
        <v>624_1</v>
      </c>
    </row>
    <row r="626" spans="1:6">
      <c r="A626" s="137">
        <v>625</v>
      </c>
      <c r="B626" s="137">
        <f>COUNTIF($A$2:A626, A626)</f>
        <v>1</v>
      </c>
      <c r="C626" s="137" t="s">
        <v>1298</v>
      </c>
      <c r="D626" s="139" t="s">
        <v>1300</v>
      </c>
      <c r="E626" s="139" t="s">
        <v>1304</v>
      </c>
      <c r="F626" t="str">
        <f t="shared" si="9"/>
        <v>625_1</v>
      </c>
    </row>
    <row r="627" spans="1:6">
      <c r="A627" s="137">
        <v>626</v>
      </c>
      <c r="B627" s="137">
        <f>COUNTIF($A$2:A627, A627)</f>
        <v>1</v>
      </c>
      <c r="C627" s="137" t="s">
        <v>1298</v>
      </c>
      <c r="D627" s="139" t="s">
        <v>1300</v>
      </c>
      <c r="E627" s="139" t="s">
        <v>1304</v>
      </c>
      <c r="F627" t="str">
        <f t="shared" si="9"/>
        <v>626_1</v>
      </c>
    </row>
    <row r="628" spans="1:6">
      <c r="A628" s="137">
        <v>627</v>
      </c>
      <c r="B628" s="137">
        <f>COUNTIF($A$2:A628, A628)</f>
        <v>1</v>
      </c>
      <c r="C628" s="137" t="s">
        <v>1298</v>
      </c>
      <c r="D628" s="139" t="s">
        <v>1300</v>
      </c>
      <c r="E628" s="139" t="s">
        <v>1304</v>
      </c>
      <c r="F628" t="str">
        <f t="shared" si="9"/>
        <v>627_1</v>
      </c>
    </row>
    <row r="629" spans="1:6">
      <c r="A629" s="137">
        <v>628</v>
      </c>
      <c r="B629" s="137">
        <f>COUNTIF($A$2:A629, A629)</f>
        <v>1</v>
      </c>
      <c r="C629" s="137" t="s">
        <v>1298</v>
      </c>
      <c r="D629" s="139" t="s">
        <v>1300</v>
      </c>
      <c r="E629" s="139" t="s">
        <v>1304</v>
      </c>
      <c r="F629" t="str">
        <f t="shared" si="9"/>
        <v>628_1</v>
      </c>
    </row>
    <row r="630" spans="1:6">
      <c r="A630" s="137">
        <v>629</v>
      </c>
      <c r="B630" s="137">
        <f>COUNTIF($A$2:A630, A630)</f>
        <v>1</v>
      </c>
      <c r="C630" s="137" t="s">
        <v>1298</v>
      </c>
      <c r="D630" s="139" t="s">
        <v>1300</v>
      </c>
      <c r="E630" s="139" t="s">
        <v>1304</v>
      </c>
      <c r="F630" t="str">
        <f t="shared" si="9"/>
        <v>629_1</v>
      </c>
    </row>
    <row r="631" spans="1:6">
      <c r="A631" s="137">
        <v>630</v>
      </c>
      <c r="B631" s="137">
        <f>COUNTIF($A$2:A631, A631)</f>
        <v>1</v>
      </c>
      <c r="C631" s="137" t="s">
        <v>1298</v>
      </c>
      <c r="D631" s="139" t="s">
        <v>1300</v>
      </c>
      <c r="E631" s="139" t="s">
        <v>1304</v>
      </c>
      <c r="F631" t="str">
        <f t="shared" si="9"/>
        <v>630_1</v>
      </c>
    </row>
    <row r="632" spans="1:6">
      <c r="A632" s="137">
        <v>631</v>
      </c>
      <c r="B632" s="137">
        <f>COUNTIF($A$2:A632, A632)</f>
        <v>1</v>
      </c>
      <c r="C632" s="137" t="s">
        <v>1298</v>
      </c>
      <c r="D632" s="139" t="s">
        <v>1300</v>
      </c>
      <c r="E632" s="139" t="s">
        <v>1304</v>
      </c>
      <c r="F632" t="str">
        <f t="shared" si="9"/>
        <v>631_1</v>
      </c>
    </row>
    <row r="633" spans="1:6">
      <c r="A633" s="137">
        <v>632</v>
      </c>
      <c r="B633" s="137">
        <f>COUNTIF($A$2:A633, A633)</f>
        <v>1</v>
      </c>
      <c r="C633" s="137" t="s">
        <v>1298</v>
      </c>
      <c r="D633" s="139" t="s">
        <v>1300</v>
      </c>
      <c r="E633" s="139" t="s">
        <v>1304</v>
      </c>
      <c r="F633" t="str">
        <f t="shared" si="9"/>
        <v>632_1</v>
      </c>
    </row>
    <row r="634" spans="1:6">
      <c r="A634" s="137">
        <v>633</v>
      </c>
      <c r="B634" s="137">
        <f>COUNTIF($A$2:A634, A634)</f>
        <v>1</v>
      </c>
      <c r="C634" s="137" t="s">
        <v>1298</v>
      </c>
      <c r="D634" s="139" t="s">
        <v>1300</v>
      </c>
      <c r="E634" s="139" t="s">
        <v>1304</v>
      </c>
      <c r="F634" t="str">
        <f t="shared" si="9"/>
        <v>633_1</v>
      </c>
    </row>
    <row r="635" spans="1:6">
      <c r="A635" s="137">
        <v>634</v>
      </c>
      <c r="B635" s="137">
        <f>COUNTIF($A$2:A635, A635)</f>
        <v>1</v>
      </c>
      <c r="C635" s="137" t="s">
        <v>1298</v>
      </c>
      <c r="D635" s="139" t="s">
        <v>1300</v>
      </c>
      <c r="E635" s="139" t="s">
        <v>1304</v>
      </c>
      <c r="F635" t="str">
        <f t="shared" si="9"/>
        <v>634_1</v>
      </c>
    </row>
    <row r="636" spans="1:6">
      <c r="A636" s="137">
        <v>635</v>
      </c>
      <c r="B636" s="137">
        <f>COUNTIF($A$2:A636, A636)</f>
        <v>1</v>
      </c>
      <c r="C636" s="137" t="s">
        <v>1298</v>
      </c>
      <c r="D636" s="139" t="s">
        <v>1300</v>
      </c>
      <c r="E636" s="139" t="s">
        <v>1304</v>
      </c>
      <c r="F636" t="str">
        <f t="shared" si="9"/>
        <v>635_1</v>
      </c>
    </row>
    <row r="637" spans="1:6">
      <c r="A637" s="137">
        <v>636</v>
      </c>
      <c r="B637" s="137">
        <f>COUNTIF($A$2:A637, A637)</f>
        <v>1</v>
      </c>
      <c r="C637" s="137" t="s">
        <v>1298</v>
      </c>
      <c r="D637" s="139" t="s">
        <v>1300</v>
      </c>
      <c r="E637" s="139" t="s">
        <v>1304</v>
      </c>
      <c r="F637" t="str">
        <f t="shared" si="9"/>
        <v>636_1</v>
      </c>
    </row>
    <row r="638" spans="1:6">
      <c r="A638" s="137">
        <v>637</v>
      </c>
      <c r="B638" s="137">
        <f>COUNTIF($A$2:A638, A638)</f>
        <v>1</v>
      </c>
      <c r="C638" s="137" t="s">
        <v>1298</v>
      </c>
      <c r="D638" s="139" t="s">
        <v>1300</v>
      </c>
      <c r="E638" s="139" t="s">
        <v>1304</v>
      </c>
      <c r="F638" t="str">
        <f t="shared" si="9"/>
        <v>637_1</v>
      </c>
    </row>
    <row r="639" spans="1:6">
      <c r="A639" s="137">
        <v>638</v>
      </c>
      <c r="B639" s="137">
        <f>COUNTIF($A$2:A639, A639)</f>
        <v>1</v>
      </c>
      <c r="C639" s="137" t="s">
        <v>1298</v>
      </c>
      <c r="D639" s="139" t="s">
        <v>1300</v>
      </c>
      <c r="E639" s="139" t="s">
        <v>1304</v>
      </c>
      <c r="F639" t="str">
        <f t="shared" si="9"/>
        <v>638_1</v>
      </c>
    </row>
    <row r="640" spans="1:6">
      <c r="A640" s="137">
        <v>639</v>
      </c>
      <c r="B640" s="137">
        <f>COUNTIF($A$2:A640, A640)</f>
        <v>1</v>
      </c>
      <c r="C640" s="137" t="s">
        <v>1298</v>
      </c>
      <c r="D640" s="139" t="s">
        <v>1300</v>
      </c>
      <c r="E640" s="139" t="s">
        <v>1304</v>
      </c>
      <c r="F640" t="str">
        <f t="shared" si="9"/>
        <v>639_1</v>
      </c>
    </row>
    <row r="641" spans="1:6">
      <c r="A641" s="137">
        <v>640</v>
      </c>
      <c r="B641" s="137">
        <f>COUNTIF($A$2:A641, A641)</f>
        <v>1</v>
      </c>
      <c r="C641" s="137" t="s">
        <v>1298</v>
      </c>
      <c r="D641" s="139" t="s">
        <v>1300</v>
      </c>
      <c r="E641" s="139" t="s">
        <v>1304</v>
      </c>
      <c r="F641" t="str">
        <f t="shared" si="9"/>
        <v>640_1</v>
      </c>
    </row>
    <row r="642" spans="1:6">
      <c r="A642" s="137">
        <v>641</v>
      </c>
      <c r="B642" s="137">
        <f>COUNTIF($A$2:A642, A642)</f>
        <v>1</v>
      </c>
      <c r="C642" s="137" t="s">
        <v>1298</v>
      </c>
      <c r="D642" s="139" t="s">
        <v>1300</v>
      </c>
      <c r="E642" s="139" t="s">
        <v>1304</v>
      </c>
      <c r="F642" t="str">
        <f t="shared" si="9"/>
        <v>641_1</v>
      </c>
    </row>
    <row r="643" spans="1:6">
      <c r="A643" s="137">
        <v>642</v>
      </c>
      <c r="B643" s="137">
        <f>COUNTIF($A$2:A643, A643)</f>
        <v>1</v>
      </c>
      <c r="C643" s="137" t="s">
        <v>1298</v>
      </c>
      <c r="D643" s="139" t="s">
        <v>1300</v>
      </c>
      <c r="E643" s="139" t="s">
        <v>1304</v>
      </c>
      <c r="F643" t="str">
        <f t="shared" ref="F643:F646" si="10">_xlfn.TEXTJOIN("_",TRUE,A643,B643)</f>
        <v>642_1</v>
      </c>
    </row>
    <row r="644" spans="1:6">
      <c r="A644" s="137">
        <v>643</v>
      </c>
      <c r="B644" s="137">
        <f>COUNTIF($A$2:A644, A644)</f>
        <v>1</v>
      </c>
      <c r="C644" s="137" t="s">
        <v>1298</v>
      </c>
      <c r="D644" s="139" t="s">
        <v>1300</v>
      </c>
      <c r="E644" s="139" t="s">
        <v>1304</v>
      </c>
      <c r="F644" t="str">
        <f t="shared" si="10"/>
        <v>643_1</v>
      </c>
    </row>
    <row r="645" spans="1:6">
      <c r="A645" s="137">
        <v>644</v>
      </c>
      <c r="B645" s="137">
        <f>COUNTIF($A$2:A645, A645)</f>
        <v>1</v>
      </c>
      <c r="C645" s="137" t="s">
        <v>1298</v>
      </c>
      <c r="D645" s="139" t="s">
        <v>1300</v>
      </c>
      <c r="E645" s="139" t="s">
        <v>1304</v>
      </c>
      <c r="F645" t="str">
        <f t="shared" si="10"/>
        <v>644_1</v>
      </c>
    </row>
    <row r="646" spans="1:6">
      <c r="A646" s="137">
        <v>645</v>
      </c>
      <c r="B646" s="137">
        <f>COUNTIF($A$2:A646, A646)</f>
        <v>1</v>
      </c>
      <c r="C646" s="137" t="s">
        <v>1298</v>
      </c>
      <c r="D646" s="139" t="s">
        <v>1300</v>
      </c>
      <c r="E646" s="139" t="s">
        <v>1304</v>
      </c>
      <c r="F646" t="str">
        <f t="shared" si="10"/>
        <v>645_1</v>
      </c>
    </row>
    <row r="647" spans="1:6">
      <c r="A647">
        <v>34</v>
      </c>
      <c r="B647" s="137">
        <f>COUNTIF($A$2:A647, A647)</f>
        <v>2</v>
      </c>
      <c r="C647" s="136" t="s">
        <v>1301</v>
      </c>
      <c r="D647" s="139" t="s">
        <v>1302</v>
      </c>
      <c r="E647" s="139" t="s">
        <v>1304</v>
      </c>
      <c r="F647" t="str">
        <f>_xlfn.TEXTJOIN("_",TRUE,A647,B647)</f>
        <v>34_2</v>
      </c>
    </row>
    <row r="648" spans="1:6">
      <c r="A648">
        <v>35</v>
      </c>
      <c r="B648" s="137">
        <f>COUNTIF($A$2:A648, A648)</f>
        <v>2</v>
      </c>
      <c r="C648" s="136" t="s">
        <v>1301</v>
      </c>
      <c r="D648" s="139" t="s">
        <v>1302</v>
      </c>
      <c r="E648" s="139" t="s">
        <v>1304</v>
      </c>
      <c r="F648" t="str">
        <f t="shared" ref="F648:F676" si="11">_xlfn.TEXTJOIN("_",TRUE,A648,B648)</f>
        <v>35_2</v>
      </c>
    </row>
    <row r="649" spans="1:6">
      <c r="A649">
        <v>36</v>
      </c>
      <c r="B649" s="137">
        <f>COUNTIF($A$2:A649, A649)</f>
        <v>2</v>
      </c>
      <c r="C649" s="136" t="s">
        <v>1301</v>
      </c>
      <c r="D649" s="139" t="s">
        <v>1305</v>
      </c>
      <c r="E649" s="139" t="s">
        <v>1304</v>
      </c>
      <c r="F649" t="str">
        <f t="shared" si="11"/>
        <v>36_2</v>
      </c>
    </row>
    <row r="650" spans="1:6">
      <c r="A650">
        <v>37</v>
      </c>
      <c r="B650" s="137">
        <f>COUNTIF($A$2:A650, A650)</f>
        <v>2</v>
      </c>
      <c r="C650" s="136" t="s">
        <v>1301</v>
      </c>
      <c r="D650" s="139" t="s">
        <v>1306</v>
      </c>
      <c r="E650" s="139" t="s">
        <v>3327</v>
      </c>
      <c r="F650" t="str">
        <f t="shared" si="11"/>
        <v>37_2</v>
      </c>
    </row>
    <row r="651" spans="1:6" ht="13.5">
      <c r="A651">
        <v>38</v>
      </c>
      <c r="B651" s="137">
        <f>COUNTIF($A$2:A651, A651)</f>
        <v>2</v>
      </c>
      <c r="C651" s="136" t="s">
        <v>1301</v>
      </c>
      <c r="D651" s="150" t="s">
        <v>1310</v>
      </c>
      <c r="E651" s="139" t="s">
        <v>1304</v>
      </c>
      <c r="F651" t="str">
        <f t="shared" si="11"/>
        <v>38_2</v>
      </c>
    </row>
    <row r="652" spans="1:6">
      <c r="A652">
        <v>39</v>
      </c>
      <c r="B652" s="137">
        <f>COUNTIF($A$2:A652, A652)</f>
        <v>2</v>
      </c>
      <c r="C652" s="136" t="s">
        <v>1301</v>
      </c>
      <c r="D652" s="139" t="s">
        <v>1311</v>
      </c>
      <c r="E652" s="139" t="s">
        <v>3327</v>
      </c>
      <c r="F652" t="str">
        <f t="shared" si="11"/>
        <v>39_2</v>
      </c>
    </row>
    <row r="653" spans="1:6">
      <c r="A653">
        <v>53</v>
      </c>
      <c r="B653" s="137">
        <f>COUNTIF($A$2:A653, A653)</f>
        <v>2</v>
      </c>
      <c r="C653" s="136" t="s">
        <v>1301</v>
      </c>
      <c r="E653" s="139" t="s">
        <v>1304</v>
      </c>
      <c r="F653" t="str">
        <f t="shared" si="11"/>
        <v>53_2</v>
      </c>
    </row>
    <row r="654" spans="1:6">
      <c r="A654">
        <v>54</v>
      </c>
      <c r="B654" s="137">
        <f>COUNTIF($A$2:A654, A654)</f>
        <v>2</v>
      </c>
      <c r="C654" s="136" t="s">
        <v>1301</v>
      </c>
      <c r="E654" s="139" t="s">
        <v>1304</v>
      </c>
      <c r="F654" t="str">
        <f t="shared" si="11"/>
        <v>54_2</v>
      </c>
    </row>
    <row r="655" spans="1:6">
      <c r="A655">
        <v>55</v>
      </c>
      <c r="B655" s="137">
        <f>COUNTIF($A$2:A655, A655)</f>
        <v>2</v>
      </c>
      <c r="C655" s="136" t="s">
        <v>1301</v>
      </c>
      <c r="E655" s="139" t="s">
        <v>1304</v>
      </c>
      <c r="F655" t="str">
        <f t="shared" si="11"/>
        <v>55_2</v>
      </c>
    </row>
    <row r="656" spans="1:6">
      <c r="A656">
        <v>56</v>
      </c>
      <c r="B656" s="137">
        <f>COUNTIF($A$2:A656, A656)</f>
        <v>2</v>
      </c>
      <c r="C656" s="136" t="s">
        <v>1301</v>
      </c>
      <c r="E656" s="139" t="s">
        <v>1304</v>
      </c>
      <c r="F656" t="str">
        <f t="shared" si="11"/>
        <v>56_2</v>
      </c>
    </row>
    <row r="657" spans="1:6">
      <c r="A657">
        <v>57</v>
      </c>
      <c r="B657" s="137">
        <f>COUNTIF($A$2:A657, A657)</f>
        <v>2</v>
      </c>
      <c r="C657" s="136" t="s">
        <v>1301</v>
      </c>
      <c r="E657" s="139" t="s">
        <v>1304</v>
      </c>
      <c r="F657" t="str">
        <f t="shared" si="11"/>
        <v>57_2</v>
      </c>
    </row>
    <row r="658" spans="1:6">
      <c r="A658">
        <v>58</v>
      </c>
      <c r="B658" s="137">
        <f>COUNTIF($A$2:A658, A658)</f>
        <v>2</v>
      </c>
      <c r="C658" s="136" t="s">
        <v>1301</v>
      </c>
      <c r="E658" s="139" t="s">
        <v>1304</v>
      </c>
      <c r="F658" t="str">
        <f t="shared" si="11"/>
        <v>58_2</v>
      </c>
    </row>
    <row r="659" spans="1:6">
      <c r="A659">
        <v>59</v>
      </c>
      <c r="B659" s="137">
        <f>COUNTIF($A$2:A659, A659)</f>
        <v>2</v>
      </c>
      <c r="C659" s="136" t="s">
        <v>1301</v>
      </c>
      <c r="E659" s="139" t="s">
        <v>1304</v>
      </c>
      <c r="F659" t="str">
        <f t="shared" si="11"/>
        <v>59_2</v>
      </c>
    </row>
    <row r="660" spans="1:6">
      <c r="A660">
        <v>60</v>
      </c>
      <c r="B660" s="137">
        <f>COUNTIF($A$2:A660, A660)</f>
        <v>2</v>
      </c>
      <c r="C660" s="136" t="s">
        <v>1301</v>
      </c>
      <c r="E660" s="139" t="s">
        <v>1304</v>
      </c>
      <c r="F660" t="str">
        <f t="shared" si="11"/>
        <v>60_2</v>
      </c>
    </row>
    <row r="661" spans="1:6">
      <c r="A661">
        <v>61</v>
      </c>
      <c r="B661" s="137">
        <f>COUNTIF($A$2:A661, A661)</f>
        <v>2</v>
      </c>
      <c r="C661" s="136" t="s">
        <v>1301</v>
      </c>
      <c r="E661" s="139" t="s">
        <v>1304</v>
      </c>
      <c r="F661" t="str">
        <f t="shared" si="11"/>
        <v>61_2</v>
      </c>
    </row>
    <row r="662" spans="1:6">
      <c r="A662">
        <v>62</v>
      </c>
      <c r="B662" s="137">
        <f>COUNTIF($A$2:A662, A662)</f>
        <v>2</v>
      </c>
      <c r="C662" s="136" t="s">
        <v>1301</v>
      </c>
      <c r="E662" s="139" t="s">
        <v>1304</v>
      </c>
      <c r="F662" t="str">
        <f t="shared" si="11"/>
        <v>62_2</v>
      </c>
    </row>
    <row r="663" spans="1:6">
      <c r="A663">
        <v>63</v>
      </c>
      <c r="B663" s="137">
        <f>COUNTIF($A$2:A663, A663)</f>
        <v>2</v>
      </c>
      <c r="C663" s="136" t="s">
        <v>1301</v>
      </c>
      <c r="E663" s="139" t="s">
        <v>1304</v>
      </c>
      <c r="F663" t="str">
        <f t="shared" si="11"/>
        <v>63_2</v>
      </c>
    </row>
    <row r="664" spans="1:6">
      <c r="A664">
        <v>315</v>
      </c>
      <c r="B664" s="137">
        <f>COUNTIF($A$2:A664, A664)</f>
        <v>2</v>
      </c>
      <c r="C664" s="136" t="s">
        <v>1301</v>
      </c>
      <c r="E664" s="139" t="s">
        <v>1304</v>
      </c>
      <c r="F664" t="str">
        <f t="shared" si="11"/>
        <v>315_2</v>
      </c>
    </row>
    <row r="665" spans="1:6">
      <c r="A665">
        <v>316</v>
      </c>
      <c r="B665" s="137">
        <f>COUNTIF($A$2:A665, A665)</f>
        <v>2</v>
      </c>
      <c r="C665" s="136" t="s">
        <v>1301</v>
      </c>
      <c r="E665" s="139" t="s">
        <v>1304</v>
      </c>
      <c r="F665" t="str">
        <f t="shared" si="11"/>
        <v>316_2</v>
      </c>
    </row>
    <row r="666" spans="1:6">
      <c r="A666">
        <v>317</v>
      </c>
      <c r="B666" s="137">
        <f>COUNTIF($A$2:A666, A666)</f>
        <v>2</v>
      </c>
      <c r="C666" s="136" t="s">
        <v>1301</v>
      </c>
      <c r="E666" s="139" t="s">
        <v>1304</v>
      </c>
      <c r="F666" t="str">
        <f t="shared" si="11"/>
        <v>317_2</v>
      </c>
    </row>
    <row r="667" spans="1:6">
      <c r="A667">
        <v>318</v>
      </c>
      <c r="B667" s="137">
        <f>COUNTIF($A$2:A667, A667)</f>
        <v>2</v>
      </c>
      <c r="C667" s="136" t="s">
        <v>1301</v>
      </c>
      <c r="E667" s="139" t="s">
        <v>1304</v>
      </c>
      <c r="F667" t="str">
        <f t="shared" si="11"/>
        <v>318_2</v>
      </c>
    </row>
    <row r="668" spans="1:6">
      <c r="A668">
        <v>359</v>
      </c>
      <c r="B668" s="137">
        <f>COUNTIF($A$2:A668, A668)</f>
        <v>2</v>
      </c>
      <c r="C668" s="136" t="s">
        <v>1301</v>
      </c>
      <c r="E668" s="139" t="s">
        <v>1304</v>
      </c>
      <c r="F668" t="str">
        <f t="shared" si="11"/>
        <v>359_2</v>
      </c>
    </row>
    <row r="669" spans="1:6">
      <c r="A669">
        <v>360</v>
      </c>
      <c r="B669" s="137">
        <f>COUNTIF($A$2:A669, A669)</f>
        <v>2</v>
      </c>
      <c r="C669" s="136" t="s">
        <v>1301</v>
      </c>
      <c r="E669" s="139" t="s">
        <v>1304</v>
      </c>
      <c r="F669" t="str">
        <f t="shared" si="11"/>
        <v>360_2</v>
      </c>
    </row>
    <row r="670" spans="1:6">
      <c r="A670">
        <v>361</v>
      </c>
      <c r="B670" s="137">
        <f>COUNTIF($A$2:A670, A670)</f>
        <v>2</v>
      </c>
      <c r="C670" s="136" t="s">
        <v>1301</v>
      </c>
      <c r="E670" s="139" t="s">
        <v>1304</v>
      </c>
      <c r="F670" t="str">
        <f t="shared" si="11"/>
        <v>361_2</v>
      </c>
    </row>
    <row r="671" spans="1:6">
      <c r="A671">
        <v>400</v>
      </c>
      <c r="B671" s="137">
        <f>COUNTIF($A$2:A671, A671)</f>
        <v>2</v>
      </c>
      <c r="C671" s="136" t="s">
        <v>1301</v>
      </c>
      <c r="E671" s="139" t="s">
        <v>1304</v>
      </c>
      <c r="F671" t="str">
        <f t="shared" si="11"/>
        <v>400_2</v>
      </c>
    </row>
    <row r="672" spans="1:6">
      <c r="A672">
        <v>401</v>
      </c>
      <c r="B672" s="137">
        <f>COUNTIF($A$2:A672, A672)</f>
        <v>2</v>
      </c>
      <c r="C672" s="136" t="s">
        <v>1301</v>
      </c>
      <c r="E672" s="139" t="s">
        <v>1304</v>
      </c>
      <c r="F672" t="str">
        <f t="shared" si="11"/>
        <v>401_2</v>
      </c>
    </row>
    <row r="673" spans="1:6">
      <c r="A673">
        <v>402</v>
      </c>
      <c r="B673" s="137">
        <f>COUNTIF($A$2:A673, A673)</f>
        <v>2</v>
      </c>
      <c r="C673" s="136" t="s">
        <v>1301</v>
      </c>
      <c r="E673" s="139" t="s">
        <v>1304</v>
      </c>
      <c r="F673" t="str">
        <f t="shared" si="11"/>
        <v>402_2</v>
      </c>
    </row>
    <row r="674" spans="1:6">
      <c r="A674">
        <v>403</v>
      </c>
      <c r="B674" s="137">
        <f>COUNTIF($A$2:A674, A674)</f>
        <v>2</v>
      </c>
      <c r="C674" s="136" t="s">
        <v>1301</v>
      </c>
      <c r="E674" s="139" t="s">
        <v>1304</v>
      </c>
      <c r="F674" t="str">
        <f t="shared" si="11"/>
        <v>403_2</v>
      </c>
    </row>
    <row r="675" spans="1:6">
      <c r="A675">
        <v>404</v>
      </c>
      <c r="B675" s="137">
        <f>COUNTIF($A$2:A675, A675)</f>
        <v>2</v>
      </c>
      <c r="C675" s="136" t="s">
        <v>1301</v>
      </c>
      <c r="E675" s="139" t="s">
        <v>1304</v>
      </c>
      <c r="F675" t="str">
        <f t="shared" si="11"/>
        <v>404_2</v>
      </c>
    </row>
    <row r="676" spans="1:6">
      <c r="A676">
        <v>405</v>
      </c>
      <c r="B676" s="137">
        <f>COUNTIF($A$2:A676, A676)</f>
        <v>2</v>
      </c>
      <c r="C676" s="136" t="s">
        <v>1301</v>
      </c>
      <c r="E676" s="139" t="s">
        <v>1304</v>
      </c>
      <c r="F676" t="str">
        <f t="shared" si="11"/>
        <v>405_2</v>
      </c>
    </row>
    <row r="677" spans="1:6">
      <c r="A677" s="136" t="s">
        <v>1315</v>
      </c>
      <c r="B677" s="137">
        <f>COUNTIF($A$2:A677, A677)</f>
        <v>1</v>
      </c>
      <c r="C677" s="136" t="s">
        <v>1301</v>
      </c>
      <c r="E677" s="139" t="s">
        <v>1304</v>
      </c>
      <c r="F677" t="str">
        <f t="shared" ref="F677:F740" si="12">_xlfn.TEXTJOIN("_",TRUE,A677,B677)</f>
        <v>405_1_1</v>
      </c>
    </row>
    <row r="678" spans="1:6">
      <c r="A678" t="s">
        <v>3225</v>
      </c>
      <c r="B678" s="137">
        <f>COUNTIF($A$2:A678, A678)</f>
        <v>2</v>
      </c>
      <c r="C678" s="136" t="s">
        <v>3296</v>
      </c>
      <c r="D678" t="s">
        <v>3297</v>
      </c>
      <c r="E678" s="139" t="s">
        <v>1304</v>
      </c>
      <c r="F678" t="str">
        <f t="shared" si="12"/>
        <v>24_2</v>
      </c>
    </row>
    <row r="679" spans="1:6">
      <c r="A679" t="s">
        <v>3119</v>
      </c>
      <c r="B679" s="137">
        <f>COUNTIF($A$2:A679, A679)</f>
        <v>2</v>
      </c>
      <c r="C679" s="136" t="s">
        <v>3296</v>
      </c>
      <c r="D679" t="s">
        <v>3297</v>
      </c>
      <c r="E679" s="139" t="s">
        <v>1304</v>
      </c>
      <c r="F679" t="str">
        <f t="shared" si="12"/>
        <v>25_2</v>
      </c>
    </row>
    <row r="680" spans="1:6">
      <c r="A680" t="s">
        <v>3226</v>
      </c>
      <c r="B680" s="137">
        <f>COUNTIF($A$2:A680, A680)</f>
        <v>2</v>
      </c>
      <c r="C680" s="136" t="s">
        <v>3296</v>
      </c>
      <c r="D680" t="s">
        <v>3297</v>
      </c>
      <c r="E680" s="139" t="s">
        <v>1304</v>
      </c>
      <c r="F680" t="str">
        <f t="shared" si="12"/>
        <v>27_2</v>
      </c>
    </row>
    <row r="681" spans="1:6">
      <c r="A681" t="s">
        <v>3227</v>
      </c>
      <c r="B681" s="137">
        <f>COUNTIF($A$2:A681, A681)</f>
        <v>2</v>
      </c>
      <c r="C681" s="136" t="s">
        <v>3296</v>
      </c>
      <c r="D681" t="s">
        <v>3297</v>
      </c>
      <c r="E681" s="139" t="s">
        <v>1304</v>
      </c>
      <c r="F681" t="str">
        <f t="shared" si="12"/>
        <v>28_2</v>
      </c>
    </row>
    <row r="682" spans="1:6">
      <c r="A682" t="s">
        <v>3228</v>
      </c>
      <c r="B682" s="137">
        <f>COUNTIF($A$2:A682, A682)</f>
        <v>3</v>
      </c>
      <c r="C682" s="136" t="s">
        <v>3296</v>
      </c>
      <c r="D682" t="s">
        <v>3297</v>
      </c>
      <c r="E682" s="139" t="s">
        <v>1304</v>
      </c>
      <c r="F682" t="str">
        <f t="shared" si="12"/>
        <v>34_3</v>
      </c>
    </row>
    <row r="683" spans="1:6">
      <c r="A683" t="s">
        <v>3229</v>
      </c>
      <c r="B683" s="137">
        <f>COUNTIF($A$2:A683, A683)</f>
        <v>3</v>
      </c>
      <c r="C683" s="136" t="s">
        <v>3296</v>
      </c>
      <c r="D683" t="s">
        <v>3297</v>
      </c>
      <c r="E683" s="139" t="s">
        <v>1304</v>
      </c>
      <c r="F683" t="str">
        <f t="shared" si="12"/>
        <v>35_3</v>
      </c>
    </row>
    <row r="684" spans="1:6">
      <c r="A684" t="s">
        <v>3230</v>
      </c>
      <c r="B684" s="137">
        <f>COUNTIF($A$2:A684, A684)</f>
        <v>3</v>
      </c>
      <c r="C684" s="136" t="s">
        <v>3296</v>
      </c>
      <c r="D684" t="s">
        <v>3298</v>
      </c>
      <c r="E684" s="139" t="s">
        <v>1304</v>
      </c>
      <c r="F684" t="str">
        <f t="shared" si="12"/>
        <v>36_3</v>
      </c>
    </row>
    <row r="685" spans="1:6">
      <c r="A685" t="s">
        <v>3231</v>
      </c>
      <c r="B685" s="137">
        <f>COUNTIF($A$2:A685, A685)</f>
        <v>3</v>
      </c>
      <c r="C685" s="136" t="s">
        <v>3296</v>
      </c>
      <c r="D685" t="s">
        <v>3298</v>
      </c>
      <c r="E685" s="139" t="s">
        <v>1304</v>
      </c>
      <c r="F685" t="str">
        <f t="shared" si="12"/>
        <v>38_3</v>
      </c>
    </row>
    <row r="686" spans="1:6">
      <c r="A686" t="s">
        <v>3232</v>
      </c>
      <c r="B686" s="137">
        <f>COUNTIF($A$2:A686, A686)</f>
        <v>2</v>
      </c>
      <c r="C686" s="136" t="s">
        <v>3296</v>
      </c>
      <c r="D686" t="s">
        <v>3297</v>
      </c>
      <c r="E686" s="139" t="s">
        <v>1304</v>
      </c>
      <c r="F686" t="str">
        <f t="shared" si="12"/>
        <v>41_2</v>
      </c>
    </row>
    <row r="687" spans="1:6">
      <c r="A687" t="s">
        <v>3233</v>
      </c>
      <c r="B687" s="137">
        <f>COUNTIF($A$2:A687, A687)</f>
        <v>2</v>
      </c>
      <c r="C687" s="136" t="s">
        <v>3296</v>
      </c>
      <c r="D687" t="s">
        <v>3297</v>
      </c>
      <c r="E687" s="139" t="s">
        <v>1304</v>
      </c>
      <c r="F687" t="str">
        <f t="shared" si="12"/>
        <v>64_2</v>
      </c>
    </row>
    <row r="688" spans="1:6">
      <c r="A688" t="s">
        <v>3234</v>
      </c>
      <c r="B688" s="137">
        <f>COUNTIF($A$2:A688, A688)</f>
        <v>2</v>
      </c>
      <c r="C688" s="136" t="s">
        <v>3296</v>
      </c>
      <c r="D688" t="s">
        <v>3299</v>
      </c>
      <c r="E688" s="139" t="s">
        <v>1304</v>
      </c>
      <c r="F688" t="str">
        <f t="shared" si="12"/>
        <v>69_2</v>
      </c>
    </row>
    <row r="689" spans="1:6">
      <c r="A689" t="s">
        <v>3141</v>
      </c>
      <c r="B689" s="137">
        <f>COUNTIF($A$2:A689, A689)</f>
        <v>2</v>
      </c>
      <c r="C689" s="136" t="s">
        <v>3296</v>
      </c>
      <c r="D689" t="s">
        <v>3300</v>
      </c>
      <c r="E689" s="139" t="s">
        <v>1304</v>
      </c>
      <c r="F689" t="str">
        <f t="shared" si="12"/>
        <v>80_2</v>
      </c>
    </row>
    <row r="690" spans="1:6">
      <c r="A690" t="s">
        <v>3235</v>
      </c>
      <c r="B690" s="137">
        <f>COUNTIF($A$2:A690, A690)</f>
        <v>2</v>
      </c>
      <c r="C690" s="136" t="s">
        <v>3296</v>
      </c>
      <c r="D690" t="s">
        <v>3300</v>
      </c>
      <c r="E690" s="139" t="s">
        <v>1304</v>
      </c>
      <c r="F690" t="str">
        <f t="shared" si="12"/>
        <v>95_2</v>
      </c>
    </row>
    <row r="691" spans="1:6">
      <c r="A691" t="s">
        <v>3092</v>
      </c>
      <c r="B691" s="137">
        <f>COUNTIF($A$2:A691, A691)</f>
        <v>2</v>
      </c>
      <c r="C691" s="136" t="s">
        <v>3296</v>
      </c>
      <c r="D691" t="s">
        <v>3301</v>
      </c>
      <c r="E691" s="139" t="s">
        <v>1304</v>
      </c>
      <c r="F691" t="str">
        <f t="shared" si="12"/>
        <v>100_2</v>
      </c>
    </row>
    <row r="692" spans="1:6">
      <c r="A692" t="s">
        <v>3236</v>
      </c>
      <c r="B692" s="137">
        <f>COUNTIF($A$2:A692, A692)</f>
        <v>2</v>
      </c>
      <c r="C692" s="136" t="s">
        <v>3296</v>
      </c>
      <c r="D692" t="s">
        <v>3302</v>
      </c>
      <c r="E692" s="139" t="s">
        <v>1304</v>
      </c>
      <c r="F692" t="str">
        <f t="shared" si="12"/>
        <v>101_2</v>
      </c>
    </row>
    <row r="693" spans="1:6">
      <c r="A693" t="s">
        <v>3237</v>
      </c>
      <c r="B693" s="137">
        <f>COUNTIF($A$2:A693, A693)</f>
        <v>2</v>
      </c>
      <c r="C693" s="136" t="s">
        <v>3296</v>
      </c>
      <c r="D693" t="s">
        <v>3303</v>
      </c>
      <c r="E693" s="139" t="s">
        <v>1304</v>
      </c>
      <c r="F693" t="str">
        <f t="shared" si="12"/>
        <v>102_2</v>
      </c>
    </row>
    <row r="694" spans="1:6">
      <c r="A694" t="s">
        <v>3238</v>
      </c>
      <c r="B694" s="137">
        <f>COUNTIF($A$2:A694, A694)</f>
        <v>2</v>
      </c>
      <c r="C694" s="136" t="s">
        <v>3296</v>
      </c>
      <c r="D694" t="s">
        <v>3304</v>
      </c>
      <c r="E694" s="139" t="s">
        <v>1304</v>
      </c>
      <c r="F694" t="str">
        <f t="shared" si="12"/>
        <v>104_2</v>
      </c>
    </row>
    <row r="695" spans="1:6">
      <c r="A695" t="s">
        <v>3239</v>
      </c>
      <c r="B695" s="137">
        <f>COUNTIF($A$2:A695, A695)</f>
        <v>2</v>
      </c>
      <c r="C695" s="136" t="s">
        <v>3296</v>
      </c>
      <c r="D695" t="s">
        <v>3305</v>
      </c>
      <c r="E695" s="139" t="s">
        <v>1304</v>
      </c>
      <c r="F695" t="str">
        <f t="shared" si="12"/>
        <v>107_2</v>
      </c>
    </row>
    <row r="696" spans="1:6">
      <c r="A696" t="s">
        <v>3240</v>
      </c>
      <c r="B696" s="137">
        <f>COUNTIF($A$2:A696, A696)</f>
        <v>2</v>
      </c>
      <c r="C696" s="136" t="s">
        <v>3296</v>
      </c>
      <c r="D696" t="s">
        <v>3305</v>
      </c>
      <c r="E696" s="139" t="s">
        <v>1304</v>
      </c>
      <c r="F696" t="str">
        <f t="shared" si="12"/>
        <v>109_2</v>
      </c>
    </row>
    <row r="697" spans="1:6">
      <c r="A697" t="s">
        <v>3241</v>
      </c>
      <c r="B697" s="137">
        <f>COUNTIF($A$2:A697, A697)</f>
        <v>2</v>
      </c>
      <c r="C697" s="136" t="s">
        <v>3296</v>
      </c>
      <c r="D697" t="s">
        <v>3306</v>
      </c>
      <c r="E697" s="139" t="s">
        <v>1304</v>
      </c>
      <c r="F697" t="str">
        <f t="shared" si="12"/>
        <v>116_2</v>
      </c>
    </row>
    <row r="698" spans="1:6">
      <c r="A698" t="s">
        <v>3242</v>
      </c>
      <c r="B698" s="137">
        <f>COUNTIF($A$2:A698, A698)</f>
        <v>2</v>
      </c>
      <c r="C698" s="136" t="s">
        <v>3296</v>
      </c>
      <c r="D698" t="s">
        <v>3307</v>
      </c>
      <c r="E698" s="139" t="s">
        <v>1304</v>
      </c>
      <c r="F698" t="str">
        <f t="shared" si="12"/>
        <v>118_2</v>
      </c>
    </row>
    <row r="699" spans="1:6">
      <c r="A699" t="s">
        <v>3243</v>
      </c>
      <c r="B699" s="137">
        <f>COUNTIF($A$2:A699, A699)</f>
        <v>2</v>
      </c>
      <c r="C699" s="136" t="s">
        <v>3296</v>
      </c>
      <c r="D699" t="s">
        <v>3308</v>
      </c>
      <c r="E699" s="139" t="s">
        <v>1304</v>
      </c>
      <c r="F699" t="str">
        <f t="shared" si="12"/>
        <v>122_2</v>
      </c>
    </row>
    <row r="700" spans="1:6">
      <c r="A700" t="s">
        <v>3244</v>
      </c>
      <c r="B700" s="137">
        <f>COUNTIF($A$2:A700, A700)</f>
        <v>2</v>
      </c>
      <c r="C700" s="136" t="s">
        <v>3296</v>
      </c>
      <c r="D700" t="s">
        <v>3309</v>
      </c>
      <c r="E700" s="139" t="s">
        <v>1304</v>
      </c>
      <c r="F700" t="str">
        <f t="shared" si="12"/>
        <v>123_2</v>
      </c>
    </row>
    <row r="701" spans="1:6">
      <c r="A701" t="s">
        <v>3245</v>
      </c>
      <c r="B701" s="137">
        <f>COUNTIF($A$2:A701, A701)</f>
        <v>2</v>
      </c>
      <c r="C701" s="136" t="s">
        <v>3296</v>
      </c>
      <c r="D701" t="s">
        <v>3310</v>
      </c>
      <c r="E701" s="139" t="s">
        <v>1304</v>
      </c>
      <c r="F701" t="str">
        <f t="shared" si="12"/>
        <v>125_2</v>
      </c>
    </row>
    <row r="702" spans="1:6">
      <c r="A702" t="s">
        <v>3246</v>
      </c>
      <c r="B702" s="137">
        <f>COUNTIF($A$2:A702, A702)</f>
        <v>2</v>
      </c>
      <c r="C702" s="136" t="s">
        <v>3296</v>
      </c>
      <c r="D702" t="s">
        <v>3311</v>
      </c>
      <c r="E702" s="139" t="s">
        <v>1304</v>
      </c>
      <c r="F702" t="str">
        <f t="shared" si="12"/>
        <v>126_2</v>
      </c>
    </row>
    <row r="703" spans="1:6">
      <c r="A703" t="s">
        <v>3247</v>
      </c>
      <c r="B703" s="137">
        <f>COUNTIF($A$2:A703, A703)</f>
        <v>2</v>
      </c>
      <c r="C703" s="136" t="s">
        <v>3296</v>
      </c>
      <c r="D703" t="s">
        <v>3312</v>
      </c>
      <c r="E703" s="139" t="s">
        <v>1304</v>
      </c>
      <c r="F703" t="str">
        <f t="shared" si="12"/>
        <v>127_2</v>
      </c>
    </row>
    <row r="704" spans="1:6">
      <c r="A704" t="s">
        <v>3248</v>
      </c>
      <c r="B704" s="137">
        <f>COUNTIF($A$2:A704, A704)</f>
        <v>2</v>
      </c>
      <c r="C704" s="136" t="s">
        <v>3296</v>
      </c>
      <c r="D704" t="s">
        <v>3297</v>
      </c>
      <c r="E704" s="139" t="s">
        <v>1304</v>
      </c>
      <c r="F704" t="str">
        <f t="shared" si="12"/>
        <v>130_2</v>
      </c>
    </row>
    <row r="705" spans="1:6">
      <c r="A705" t="s">
        <v>3249</v>
      </c>
      <c r="B705" s="137">
        <f>COUNTIF($A$2:A705, A705)</f>
        <v>2</v>
      </c>
      <c r="C705" s="136" t="s">
        <v>3296</v>
      </c>
      <c r="D705" t="s">
        <v>3313</v>
      </c>
      <c r="E705" s="139" t="s">
        <v>1304</v>
      </c>
      <c r="F705" t="str">
        <f t="shared" si="12"/>
        <v>131_2</v>
      </c>
    </row>
    <row r="706" spans="1:6">
      <c r="A706" t="s">
        <v>3250</v>
      </c>
      <c r="B706" s="137">
        <f>COUNTIF($A$2:A706, A706)</f>
        <v>2</v>
      </c>
      <c r="C706" s="136" t="s">
        <v>3296</v>
      </c>
      <c r="D706" t="s">
        <v>3313</v>
      </c>
      <c r="E706" s="139" t="s">
        <v>1304</v>
      </c>
      <c r="F706" t="str">
        <f t="shared" si="12"/>
        <v>132_2</v>
      </c>
    </row>
    <row r="707" spans="1:6">
      <c r="A707" t="s">
        <v>3251</v>
      </c>
      <c r="B707" s="137">
        <f>COUNTIF($A$2:A707, A707)</f>
        <v>2</v>
      </c>
      <c r="C707" s="136" t="s">
        <v>3296</v>
      </c>
      <c r="D707" t="s">
        <v>3313</v>
      </c>
      <c r="E707" s="139" t="s">
        <v>1304</v>
      </c>
      <c r="F707" t="str">
        <f t="shared" si="12"/>
        <v>133_2</v>
      </c>
    </row>
    <row r="708" spans="1:6">
      <c r="A708" t="s">
        <v>3252</v>
      </c>
      <c r="B708" s="137">
        <f>COUNTIF($A$2:A708, A708)</f>
        <v>2</v>
      </c>
      <c r="C708" s="136" t="s">
        <v>3296</v>
      </c>
      <c r="D708" s="175" t="s">
        <v>3314</v>
      </c>
      <c r="E708" s="139" t="s">
        <v>1304</v>
      </c>
      <c r="F708" t="str">
        <f t="shared" si="12"/>
        <v>134_2</v>
      </c>
    </row>
    <row r="709" spans="1:6">
      <c r="A709" t="s">
        <v>3253</v>
      </c>
      <c r="B709" s="137">
        <f>COUNTIF($A$2:A709, A709)</f>
        <v>2</v>
      </c>
      <c r="C709" s="136" t="s">
        <v>3296</v>
      </c>
      <c r="D709" t="s">
        <v>3313</v>
      </c>
      <c r="E709" s="139" t="s">
        <v>1304</v>
      </c>
      <c r="F709" t="str">
        <f t="shared" si="12"/>
        <v>135_2</v>
      </c>
    </row>
    <row r="710" spans="1:6">
      <c r="A710" t="s">
        <v>3254</v>
      </c>
      <c r="B710" s="137">
        <f>COUNTIF($A$2:A710, A710)</f>
        <v>2</v>
      </c>
      <c r="C710" s="136" t="s">
        <v>3296</v>
      </c>
      <c r="D710" t="s">
        <v>3313</v>
      </c>
      <c r="E710" s="139" t="s">
        <v>1304</v>
      </c>
      <c r="F710" t="str">
        <f t="shared" si="12"/>
        <v>136_2</v>
      </c>
    </row>
    <row r="711" spans="1:6">
      <c r="A711" t="s">
        <v>3255</v>
      </c>
      <c r="B711" s="137">
        <f>COUNTIF($A$2:A711, A711)</f>
        <v>2</v>
      </c>
      <c r="C711" s="136" t="s">
        <v>3296</v>
      </c>
      <c r="D711" t="s">
        <v>3313</v>
      </c>
      <c r="E711" s="139" t="s">
        <v>1304</v>
      </c>
      <c r="F711" t="str">
        <f t="shared" si="12"/>
        <v>137_2</v>
      </c>
    </row>
    <row r="712" spans="1:6">
      <c r="A712" t="s">
        <v>3256</v>
      </c>
      <c r="B712" s="137">
        <f>COUNTIF($A$2:A712, A712)</f>
        <v>2</v>
      </c>
      <c r="C712" s="136" t="s">
        <v>3296</v>
      </c>
      <c r="D712" s="175" t="s">
        <v>3314</v>
      </c>
      <c r="E712" s="139" t="s">
        <v>1304</v>
      </c>
      <c r="F712" t="str">
        <f t="shared" si="12"/>
        <v>138_2</v>
      </c>
    </row>
    <row r="713" spans="1:6">
      <c r="A713" t="s">
        <v>3257</v>
      </c>
      <c r="B713" s="137">
        <f>COUNTIF($A$2:A713, A713)</f>
        <v>2</v>
      </c>
      <c r="C713" s="136" t="s">
        <v>3296</v>
      </c>
      <c r="D713" t="s">
        <v>3313</v>
      </c>
      <c r="E713" s="139" t="s">
        <v>1304</v>
      </c>
      <c r="F713" t="str">
        <f t="shared" si="12"/>
        <v>139_2</v>
      </c>
    </row>
    <row r="714" spans="1:6">
      <c r="A714" t="s">
        <v>3258</v>
      </c>
      <c r="B714" s="137">
        <f>COUNTIF($A$2:A714, A714)</f>
        <v>2</v>
      </c>
      <c r="C714" s="136" t="s">
        <v>3296</v>
      </c>
      <c r="D714" t="s">
        <v>3313</v>
      </c>
      <c r="E714" s="139" t="s">
        <v>1304</v>
      </c>
      <c r="F714" t="str">
        <f t="shared" si="12"/>
        <v>140_2</v>
      </c>
    </row>
    <row r="715" spans="1:6">
      <c r="A715" t="s">
        <v>3259</v>
      </c>
      <c r="B715" s="137">
        <f>COUNTIF($A$2:A715, A715)</f>
        <v>2</v>
      </c>
      <c r="C715" s="136" t="s">
        <v>3296</v>
      </c>
      <c r="D715" t="s">
        <v>3313</v>
      </c>
      <c r="E715" s="139" t="s">
        <v>1304</v>
      </c>
      <c r="F715" t="str">
        <f t="shared" si="12"/>
        <v>141_2</v>
      </c>
    </row>
    <row r="716" spans="1:6">
      <c r="A716" t="s">
        <v>3260</v>
      </c>
      <c r="B716" s="137">
        <f>COUNTIF($A$2:A716, A716)</f>
        <v>2</v>
      </c>
      <c r="C716" s="136" t="s">
        <v>3296</v>
      </c>
      <c r="D716" t="s">
        <v>3313</v>
      </c>
      <c r="E716" s="139" t="s">
        <v>1304</v>
      </c>
      <c r="F716" t="str">
        <f t="shared" si="12"/>
        <v>142_2</v>
      </c>
    </row>
    <row r="717" spans="1:6">
      <c r="A717" t="s">
        <v>3261</v>
      </c>
      <c r="B717" s="137">
        <f>COUNTIF($A$2:A717, A717)</f>
        <v>2</v>
      </c>
      <c r="C717" s="136" t="s">
        <v>3296</v>
      </c>
      <c r="D717" t="s">
        <v>3313</v>
      </c>
      <c r="E717" s="139" t="s">
        <v>1304</v>
      </c>
      <c r="F717" t="str">
        <f t="shared" si="12"/>
        <v>143_2</v>
      </c>
    </row>
    <row r="718" spans="1:6">
      <c r="A718" t="s">
        <v>3262</v>
      </c>
      <c r="B718" s="137">
        <f>COUNTIF($A$2:A718, A718)</f>
        <v>2</v>
      </c>
      <c r="C718" s="136" t="s">
        <v>3296</v>
      </c>
      <c r="D718" t="s">
        <v>3313</v>
      </c>
      <c r="E718" s="139" t="s">
        <v>1304</v>
      </c>
      <c r="F718" t="str">
        <f t="shared" si="12"/>
        <v>144_2</v>
      </c>
    </row>
    <row r="719" spans="1:6">
      <c r="A719" t="s">
        <v>3263</v>
      </c>
      <c r="B719" s="137">
        <f>COUNTIF($A$2:A719, A719)</f>
        <v>2</v>
      </c>
      <c r="C719" s="136" t="s">
        <v>3296</v>
      </c>
      <c r="D719" s="175" t="s">
        <v>3314</v>
      </c>
      <c r="E719" s="139" t="s">
        <v>1304</v>
      </c>
      <c r="F719" t="str">
        <f t="shared" si="12"/>
        <v>201_2</v>
      </c>
    </row>
    <row r="720" spans="1:6">
      <c r="A720" t="s">
        <v>3264</v>
      </c>
      <c r="B720" s="137">
        <f>COUNTIF($A$2:A720, A720)</f>
        <v>2</v>
      </c>
      <c r="C720" s="136" t="s">
        <v>3296</v>
      </c>
      <c r="D720" s="175" t="s">
        <v>3314</v>
      </c>
      <c r="E720" s="139" t="s">
        <v>1304</v>
      </c>
      <c r="F720" t="str">
        <f t="shared" si="12"/>
        <v>206_2</v>
      </c>
    </row>
    <row r="721" spans="1:6">
      <c r="A721" t="s">
        <v>3265</v>
      </c>
      <c r="B721" s="137">
        <f>COUNTIF($A$2:A721, A721)</f>
        <v>2</v>
      </c>
      <c r="C721" s="136" t="s">
        <v>3296</v>
      </c>
      <c r="D721" s="175" t="s">
        <v>3315</v>
      </c>
      <c r="E721" s="139" t="s">
        <v>1304</v>
      </c>
      <c r="F721" t="str">
        <f t="shared" si="12"/>
        <v>217_2</v>
      </c>
    </row>
    <row r="722" spans="1:6" ht="13.5">
      <c r="A722" t="s">
        <v>3266</v>
      </c>
      <c r="B722" s="137">
        <f>COUNTIF($A$2:A722, A722)</f>
        <v>2</v>
      </c>
      <c r="C722" s="136" t="s">
        <v>3296</v>
      </c>
      <c r="D722" s="150" t="s">
        <v>3316</v>
      </c>
      <c r="E722" s="139" t="s">
        <v>1304</v>
      </c>
      <c r="F722" t="str">
        <f t="shared" si="12"/>
        <v>233_2</v>
      </c>
    </row>
    <row r="723" spans="1:6" ht="13.5">
      <c r="A723" t="s">
        <v>3267</v>
      </c>
      <c r="B723" s="137">
        <f>COUNTIF($A$2:A723, A723)</f>
        <v>2</v>
      </c>
      <c r="C723" s="136" t="s">
        <v>3296</v>
      </c>
      <c r="D723" s="150" t="s">
        <v>3316</v>
      </c>
      <c r="E723" s="139" t="s">
        <v>1304</v>
      </c>
      <c r="F723" t="str">
        <f t="shared" si="12"/>
        <v>235_2</v>
      </c>
    </row>
    <row r="724" spans="1:6" ht="13.5">
      <c r="A724" t="s">
        <v>3268</v>
      </c>
      <c r="B724" s="137">
        <f>COUNTIF($A$2:A724, A724)</f>
        <v>2</v>
      </c>
      <c r="C724" s="136" t="s">
        <v>3296</v>
      </c>
      <c r="D724" s="150" t="s">
        <v>3316</v>
      </c>
      <c r="E724" s="139" t="s">
        <v>1304</v>
      </c>
      <c r="F724" t="str">
        <f t="shared" si="12"/>
        <v>236_2</v>
      </c>
    </row>
    <row r="725" spans="1:6" ht="13.5">
      <c r="A725" t="s">
        <v>3269</v>
      </c>
      <c r="B725" s="137">
        <f>COUNTIF($A$2:A725, A725)</f>
        <v>2</v>
      </c>
      <c r="C725" s="136" t="s">
        <v>3296</v>
      </c>
      <c r="D725" s="150" t="s">
        <v>3316</v>
      </c>
      <c r="E725" s="139" t="s">
        <v>1304</v>
      </c>
      <c r="F725" t="str">
        <f t="shared" si="12"/>
        <v>290_2</v>
      </c>
    </row>
    <row r="726" spans="1:6" ht="13.5">
      <c r="A726" t="s">
        <v>3270</v>
      </c>
      <c r="B726" s="137">
        <f>COUNTIF($A$2:A726, A726)</f>
        <v>2</v>
      </c>
      <c r="C726" s="136" t="s">
        <v>3296</v>
      </c>
      <c r="D726" s="150" t="s">
        <v>3316</v>
      </c>
      <c r="E726" s="139" t="s">
        <v>1304</v>
      </c>
      <c r="F726" t="str">
        <f t="shared" si="12"/>
        <v>297_2</v>
      </c>
    </row>
    <row r="727" spans="1:6" ht="13.5">
      <c r="A727" t="s">
        <v>3271</v>
      </c>
      <c r="B727" s="137">
        <f>COUNTIF($A$2:A727, A727)</f>
        <v>2</v>
      </c>
      <c r="C727" s="136" t="s">
        <v>3296</v>
      </c>
      <c r="D727" s="150" t="s">
        <v>3316</v>
      </c>
      <c r="E727" s="139" t="s">
        <v>1304</v>
      </c>
      <c r="F727" t="str">
        <f t="shared" si="12"/>
        <v>298_2</v>
      </c>
    </row>
    <row r="728" spans="1:6" ht="13.5">
      <c r="A728" t="s">
        <v>3272</v>
      </c>
      <c r="B728" s="137">
        <f>COUNTIF($A$2:A728, A728)</f>
        <v>2</v>
      </c>
      <c r="C728" s="136" t="s">
        <v>3296</v>
      </c>
      <c r="D728" s="150" t="s">
        <v>3316</v>
      </c>
      <c r="E728" s="139" t="s">
        <v>1304</v>
      </c>
      <c r="F728" t="str">
        <f t="shared" si="12"/>
        <v>299_2</v>
      </c>
    </row>
    <row r="729" spans="1:6" ht="13.5">
      <c r="A729" t="s">
        <v>3126</v>
      </c>
      <c r="B729" s="137">
        <f>COUNTIF($A$2:A729, A729)</f>
        <v>2</v>
      </c>
      <c r="C729" s="136" t="s">
        <v>3296</v>
      </c>
      <c r="D729" s="150" t="s">
        <v>3316</v>
      </c>
      <c r="E729" s="139" t="s">
        <v>1304</v>
      </c>
      <c r="F729" t="str">
        <f t="shared" si="12"/>
        <v>300_2</v>
      </c>
    </row>
    <row r="730" spans="1:6" ht="13.5">
      <c r="A730" t="s">
        <v>3273</v>
      </c>
      <c r="B730" s="137">
        <f>COUNTIF($A$2:A730, A730)</f>
        <v>2</v>
      </c>
      <c r="C730" s="136" t="s">
        <v>3296</v>
      </c>
      <c r="D730" s="150" t="s">
        <v>3316</v>
      </c>
      <c r="E730" s="139" t="s">
        <v>1304</v>
      </c>
      <c r="F730" t="str">
        <f t="shared" si="12"/>
        <v>303_2</v>
      </c>
    </row>
    <row r="731" spans="1:6" ht="13.5">
      <c r="A731" t="s">
        <v>3274</v>
      </c>
      <c r="B731" s="137">
        <f>COUNTIF($A$2:A731, A731)</f>
        <v>2</v>
      </c>
      <c r="C731" s="136" t="s">
        <v>3296</v>
      </c>
      <c r="D731" s="150" t="s">
        <v>3316</v>
      </c>
      <c r="E731" s="139" t="s">
        <v>1304</v>
      </c>
      <c r="F731" t="str">
        <f t="shared" si="12"/>
        <v>304_2</v>
      </c>
    </row>
    <row r="732" spans="1:6" ht="13.5">
      <c r="A732" t="s">
        <v>3275</v>
      </c>
      <c r="B732" s="137">
        <f>COUNTIF($A$2:A732, A732)</f>
        <v>2</v>
      </c>
      <c r="C732" s="136" t="s">
        <v>3296</v>
      </c>
      <c r="D732" s="150" t="s">
        <v>3316</v>
      </c>
      <c r="E732" s="139" t="s">
        <v>1304</v>
      </c>
      <c r="F732" t="str">
        <f t="shared" si="12"/>
        <v>305_2</v>
      </c>
    </row>
    <row r="733" spans="1:6" ht="13.5">
      <c r="A733" t="s">
        <v>3276</v>
      </c>
      <c r="B733" s="137">
        <f>COUNTIF($A$2:A733, A733)</f>
        <v>2</v>
      </c>
      <c r="C733" s="136" t="s">
        <v>3296</v>
      </c>
      <c r="D733" s="150" t="s">
        <v>3316</v>
      </c>
      <c r="E733" s="139" t="s">
        <v>1304</v>
      </c>
      <c r="F733" t="str">
        <f t="shared" si="12"/>
        <v>308_2</v>
      </c>
    </row>
    <row r="734" spans="1:6" ht="13.5">
      <c r="A734" t="s">
        <v>3277</v>
      </c>
      <c r="B734" s="137">
        <f>COUNTIF($A$2:A734, A734)</f>
        <v>2</v>
      </c>
      <c r="C734" s="136" t="s">
        <v>3296</v>
      </c>
      <c r="D734" s="150" t="s">
        <v>3316</v>
      </c>
      <c r="E734" s="139" t="s">
        <v>1304</v>
      </c>
      <c r="F734" t="str">
        <f t="shared" si="12"/>
        <v>309_2</v>
      </c>
    </row>
    <row r="735" spans="1:6" ht="13.5">
      <c r="A735" t="s">
        <v>3278</v>
      </c>
      <c r="B735" s="137">
        <f>COUNTIF($A$2:A735, A735)</f>
        <v>2</v>
      </c>
      <c r="C735" s="136" t="s">
        <v>3296</v>
      </c>
      <c r="D735" s="150" t="s">
        <v>3316</v>
      </c>
      <c r="E735" s="139" t="s">
        <v>1304</v>
      </c>
      <c r="F735" t="str">
        <f t="shared" si="12"/>
        <v>310_2</v>
      </c>
    </row>
    <row r="736" spans="1:6" ht="13.5">
      <c r="A736" t="s">
        <v>3279</v>
      </c>
      <c r="B736" s="137">
        <f>COUNTIF($A$2:A736, A736)</f>
        <v>2</v>
      </c>
      <c r="C736" s="136" t="s">
        <v>3296</v>
      </c>
      <c r="D736" s="150" t="s">
        <v>3316</v>
      </c>
      <c r="E736" s="139" t="s">
        <v>1304</v>
      </c>
      <c r="F736" t="str">
        <f t="shared" si="12"/>
        <v>311_2</v>
      </c>
    </row>
    <row r="737" spans="1:6" ht="13.5">
      <c r="A737" t="s">
        <v>3280</v>
      </c>
      <c r="B737" s="137">
        <f>COUNTIF($A$2:A737, A737)</f>
        <v>2</v>
      </c>
      <c r="C737" s="136" t="s">
        <v>3296</v>
      </c>
      <c r="D737" s="150" t="s">
        <v>3316</v>
      </c>
      <c r="E737" s="139" t="s">
        <v>1304</v>
      </c>
      <c r="F737" t="str">
        <f t="shared" si="12"/>
        <v>313_2</v>
      </c>
    </row>
    <row r="738" spans="1:6" ht="13.5">
      <c r="A738" t="s">
        <v>3281</v>
      </c>
      <c r="B738" s="137">
        <f>COUNTIF($A$2:A738, A738)</f>
        <v>2</v>
      </c>
      <c r="C738" s="136" t="s">
        <v>3296</v>
      </c>
      <c r="D738" s="150" t="s">
        <v>3316</v>
      </c>
      <c r="E738" s="139" t="s">
        <v>1304</v>
      </c>
      <c r="F738" t="str">
        <f t="shared" si="12"/>
        <v>314_2</v>
      </c>
    </row>
    <row r="739" spans="1:6">
      <c r="A739" t="s">
        <v>3282</v>
      </c>
      <c r="B739" s="137">
        <f>COUNTIF($A$2:A739, A739)</f>
        <v>3</v>
      </c>
      <c r="C739" s="136" t="s">
        <v>3296</v>
      </c>
      <c r="D739" s="175" t="s">
        <v>3317</v>
      </c>
      <c r="E739" s="139" t="s">
        <v>1304</v>
      </c>
      <c r="F739" t="str">
        <f t="shared" si="12"/>
        <v>316_3</v>
      </c>
    </row>
    <row r="740" spans="1:6">
      <c r="A740" t="s">
        <v>3283</v>
      </c>
      <c r="B740" s="137">
        <f>COUNTIF($A$2:A740, A740)</f>
        <v>3</v>
      </c>
      <c r="C740" s="136" t="s">
        <v>3296</v>
      </c>
      <c r="D740" s="175" t="s">
        <v>3317</v>
      </c>
      <c r="E740" s="139" t="s">
        <v>1304</v>
      </c>
      <c r="F740" t="str">
        <f t="shared" si="12"/>
        <v>317_3</v>
      </c>
    </row>
    <row r="741" spans="1:6" ht="13.5">
      <c r="A741" t="s">
        <v>3284</v>
      </c>
      <c r="B741" s="137">
        <f>COUNTIF($A$2:A741, A741)</f>
        <v>2</v>
      </c>
      <c r="C741" s="136" t="s">
        <v>3296</v>
      </c>
      <c r="D741" s="150" t="s">
        <v>3319</v>
      </c>
      <c r="E741" s="139" t="s">
        <v>1304</v>
      </c>
      <c r="F741" t="str">
        <f t="shared" ref="F741:F804" si="13">_xlfn.TEXTJOIN("_",TRUE,A741,B741)</f>
        <v>351_2</v>
      </c>
    </row>
    <row r="742" spans="1:6" ht="13.5">
      <c r="A742" t="s">
        <v>3285</v>
      </c>
      <c r="B742" s="137">
        <f>COUNTIF($A$2:A742, A742)</f>
        <v>2</v>
      </c>
      <c r="C742" s="136" t="s">
        <v>3296</v>
      </c>
      <c r="D742" s="150" t="s">
        <v>3318</v>
      </c>
      <c r="E742" s="139" t="s">
        <v>1304</v>
      </c>
      <c r="F742" t="str">
        <f t="shared" si="13"/>
        <v>355_2</v>
      </c>
    </row>
    <row r="743" spans="1:6" ht="13.5">
      <c r="A743" t="s">
        <v>3286</v>
      </c>
      <c r="B743" s="137">
        <f>COUNTIF($A$2:A743, A743)</f>
        <v>3</v>
      </c>
      <c r="C743" s="136" t="s">
        <v>3296</v>
      </c>
      <c r="D743" s="150" t="s">
        <v>3318</v>
      </c>
      <c r="E743" s="139" t="s">
        <v>1304</v>
      </c>
      <c r="F743" t="str">
        <f t="shared" si="13"/>
        <v>400_3</v>
      </c>
    </row>
    <row r="744" spans="1:6" ht="13.5">
      <c r="A744" t="s">
        <v>3287</v>
      </c>
      <c r="B744" s="137">
        <f>COUNTIF($A$2:A744, A744)</f>
        <v>3</v>
      </c>
      <c r="C744" s="136" t="s">
        <v>3296</v>
      </c>
      <c r="D744" s="150" t="s">
        <v>3318</v>
      </c>
      <c r="E744" s="139" t="s">
        <v>1304</v>
      </c>
      <c r="F744" t="str">
        <f t="shared" si="13"/>
        <v>401_3</v>
      </c>
    </row>
    <row r="745" spans="1:6">
      <c r="A745" t="s">
        <v>3288</v>
      </c>
      <c r="B745" s="137">
        <f>COUNTIF($A$2:A745, A745)</f>
        <v>3</v>
      </c>
      <c r="C745" s="136" t="s">
        <v>3296</v>
      </c>
      <c r="D745" t="s">
        <v>3320</v>
      </c>
      <c r="E745" s="139" t="s">
        <v>1304</v>
      </c>
      <c r="F745" t="str">
        <f t="shared" si="13"/>
        <v>402_3</v>
      </c>
    </row>
    <row r="746" spans="1:6">
      <c r="A746" t="s">
        <v>3289</v>
      </c>
      <c r="B746" s="137">
        <f>COUNTIF($A$2:A746, A746)</f>
        <v>3</v>
      </c>
      <c r="C746" s="136" t="s">
        <v>3296</v>
      </c>
      <c r="D746" t="s">
        <v>3320</v>
      </c>
      <c r="E746" s="139" t="s">
        <v>1304</v>
      </c>
      <c r="F746" t="str">
        <f t="shared" si="13"/>
        <v>403_3</v>
      </c>
    </row>
    <row r="747" spans="1:6">
      <c r="A747" t="s">
        <v>3290</v>
      </c>
      <c r="B747" s="137">
        <f>COUNTIF($A$2:A747, A747)</f>
        <v>3</v>
      </c>
      <c r="C747" s="136" t="s">
        <v>3296</v>
      </c>
      <c r="D747" t="s">
        <v>3321</v>
      </c>
      <c r="E747" s="139" t="s">
        <v>1304</v>
      </c>
      <c r="F747" t="str">
        <f t="shared" si="13"/>
        <v>404_3</v>
      </c>
    </row>
    <row r="748" spans="1:6">
      <c r="A748" t="s">
        <v>3291</v>
      </c>
      <c r="B748" s="137">
        <f>COUNTIF($A$2:A748, A748)</f>
        <v>3</v>
      </c>
      <c r="C748" s="136" t="s">
        <v>3296</v>
      </c>
      <c r="D748" t="s">
        <v>3322</v>
      </c>
      <c r="E748" s="139" t="s">
        <v>1304</v>
      </c>
      <c r="F748" t="str">
        <f t="shared" si="13"/>
        <v>405_3</v>
      </c>
    </row>
    <row r="749" spans="1:6">
      <c r="A749" t="s">
        <v>3292</v>
      </c>
      <c r="B749" s="137">
        <f>COUNTIF($A$2:A749, A749)</f>
        <v>2</v>
      </c>
      <c r="C749" s="136" t="s">
        <v>3296</v>
      </c>
      <c r="D749" t="s">
        <v>3323</v>
      </c>
      <c r="E749" s="139" t="s">
        <v>1304</v>
      </c>
      <c r="F749" t="str">
        <f t="shared" si="13"/>
        <v>436_2</v>
      </c>
    </row>
    <row r="750" spans="1:6">
      <c r="A750" t="s">
        <v>3293</v>
      </c>
      <c r="B750" s="137">
        <f>COUNTIF($A$2:A750, A750)</f>
        <v>2</v>
      </c>
      <c r="C750" s="136" t="s">
        <v>3296</v>
      </c>
      <c r="D750" t="s">
        <v>3323</v>
      </c>
      <c r="E750" s="139" t="s">
        <v>1304</v>
      </c>
      <c r="F750" t="str">
        <f t="shared" si="13"/>
        <v>437_2</v>
      </c>
    </row>
    <row r="751" spans="1:6">
      <c r="A751" t="s">
        <v>3294</v>
      </c>
      <c r="B751" s="137">
        <f>COUNTIF($A$2:A751, A751)</f>
        <v>2</v>
      </c>
      <c r="C751" s="136" t="s">
        <v>3296</v>
      </c>
      <c r="D751" t="s">
        <v>3321</v>
      </c>
      <c r="E751" s="139" t="s">
        <v>1304</v>
      </c>
      <c r="F751" t="str">
        <f t="shared" si="13"/>
        <v>438_2</v>
      </c>
    </row>
    <row r="752" spans="1:6">
      <c r="A752" t="s">
        <v>3295</v>
      </c>
      <c r="B752" s="137">
        <f>COUNTIF($A$2:A752, A752)</f>
        <v>2</v>
      </c>
      <c r="C752" s="136" t="s">
        <v>3296</v>
      </c>
      <c r="D752" t="s">
        <v>3324</v>
      </c>
      <c r="E752" s="139" t="s">
        <v>1304</v>
      </c>
      <c r="F752" t="str">
        <f t="shared" si="13"/>
        <v>439_2</v>
      </c>
    </row>
    <row r="753" spans="1:6">
      <c r="A753" s="136" t="s">
        <v>1312</v>
      </c>
      <c r="B753" s="137">
        <f>COUNTIF($A$2:A753, A753)</f>
        <v>2</v>
      </c>
      <c r="C753" s="136" t="s">
        <v>3296</v>
      </c>
      <c r="D753" s="174" t="s">
        <v>3325</v>
      </c>
      <c r="E753" s="174" t="s">
        <v>3327</v>
      </c>
      <c r="F753" t="str">
        <f t="shared" si="13"/>
        <v>405_1_2</v>
      </c>
    </row>
    <row r="754" spans="1:6">
      <c r="A754">
        <v>30</v>
      </c>
      <c r="B754" s="137">
        <f>COUNTIF($A$2:A754, A754)</f>
        <v>2</v>
      </c>
      <c r="C754" s="136" t="s">
        <v>3418</v>
      </c>
      <c r="D754" s="136" t="s">
        <v>3415</v>
      </c>
      <c r="E754" s="139" t="s">
        <v>1304</v>
      </c>
      <c r="F754" t="str">
        <f t="shared" si="13"/>
        <v>30_2</v>
      </c>
    </row>
    <row r="755" spans="1:6">
      <c r="A755">
        <v>31</v>
      </c>
      <c r="B755" s="137">
        <f>COUNTIF($A$2:A755, A755)</f>
        <v>2</v>
      </c>
      <c r="C755" s="136" t="s">
        <v>3418</v>
      </c>
      <c r="D755" s="136" t="s">
        <v>3415</v>
      </c>
      <c r="E755" s="139" t="s">
        <v>1304</v>
      </c>
      <c r="F755" t="str">
        <f t="shared" si="13"/>
        <v>31_2</v>
      </c>
    </row>
    <row r="756" spans="1:6">
      <c r="A756">
        <v>32</v>
      </c>
      <c r="B756" s="137">
        <f>COUNTIF($A$2:A756, A756)</f>
        <v>2</v>
      </c>
      <c r="C756" s="136" t="s">
        <v>3418</v>
      </c>
      <c r="D756" s="136" t="s">
        <v>3415</v>
      </c>
      <c r="E756" s="139" t="s">
        <v>1304</v>
      </c>
      <c r="F756" t="str">
        <f t="shared" si="13"/>
        <v>32_2</v>
      </c>
    </row>
    <row r="757" spans="1:6">
      <c r="A757">
        <v>33</v>
      </c>
      <c r="B757" s="137">
        <f>COUNTIF($A$2:A757, A757)</f>
        <v>2</v>
      </c>
      <c r="C757" s="136" t="s">
        <v>3418</v>
      </c>
      <c r="D757" s="136" t="s">
        <v>3415</v>
      </c>
      <c r="E757" s="139" t="s">
        <v>1304</v>
      </c>
      <c r="F757" t="str">
        <f t="shared" si="13"/>
        <v>33_2</v>
      </c>
    </row>
    <row r="758" spans="1:6">
      <c r="A758">
        <v>87</v>
      </c>
      <c r="B758" s="137">
        <f>COUNTIF($A$2:A758, A758)</f>
        <v>2</v>
      </c>
      <c r="C758" s="136" t="s">
        <v>3418</v>
      </c>
      <c r="D758" s="139" t="s">
        <v>3420</v>
      </c>
      <c r="E758" s="139" t="s">
        <v>1304</v>
      </c>
      <c r="F758" t="str">
        <f t="shared" si="13"/>
        <v>87_2</v>
      </c>
    </row>
    <row r="759" spans="1:6">
      <c r="A759">
        <v>93</v>
      </c>
      <c r="B759" s="137">
        <f>COUNTIF($A$2:A759, A759)</f>
        <v>2</v>
      </c>
      <c r="C759" s="136" t="s">
        <v>3418</v>
      </c>
      <c r="D759" t="s">
        <v>3416</v>
      </c>
      <c r="E759" s="139" t="s">
        <v>1304</v>
      </c>
      <c r="F759" t="str">
        <f t="shared" si="13"/>
        <v>93_2</v>
      </c>
    </row>
    <row r="760" spans="1:6">
      <c r="A760">
        <v>132</v>
      </c>
      <c r="B760" s="137">
        <f>COUNTIF($A$2:A760, A760)</f>
        <v>3</v>
      </c>
      <c r="C760" s="136" t="s">
        <v>3418</v>
      </c>
      <c r="D760" s="176" t="s">
        <v>3419</v>
      </c>
      <c r="E760" s="139" t="s">
        <v>1304</v>
      </c>
      <c r="F760" t="str">
        <f t="shared" si="13"/>
        <v>132_3</v>
      </c>
    </row>
    <row r="761" spans="1:6">
      <c r="A761">
        <v>141</v>
      </c>
      <c r="B761" s="137">
        <f>COUNTIF($A$2:A761, A761)</f>
        <v>3</v>
      </c>
      <c r="C761" s="136" t="s">
        <v>3418</v>
      </c>
      <c r="D761" s="176" t="s">
        <v>3419</v>
      </c>
      <c r="E761" s="139" t="s">
        <v>1304</v>
      </c>
      <c r="F761" t="str">
        <f t="shared" si="13"/>
        <v>141_3</v>
      </c>
    </row>
    <row r="762" spans="1:6">
      <c r="A762">
        <v>361</v>
      </c>
      <c r="B762" s="137">
        <f>COUNTIF($A$2:A762, A762)</f>
        <v>3</v>
      </c>
      <c r="C762" s="136" t="s">
        <v>3418</v>
      </c>
      <c r="D762" t="s">
        <v>3417</v>
      </c>
      <c r="E762" s="139" t="s">
        <v>1304</v>
      </c>
      <c r="F762" t="str">
        <f t="shared" si="13"/>
        <v>361_3</v>
      </c>
    </row>
    <row r="763" spans="1:6">
      <c r="A763">
        <v>439</v>
      </c>
      <c r="B763" s="137">
        <f>COUNTIF($A$2:A763, A763)</f>
        <v>3</v>
      </c>
      <c r="C763" s="136" t="s">
        <v>3418</v>
      </c>
      <c r="D763" s="136" t="s">
        <v>3415</v>
      </c>
      <c r="E763" s="139" t="s">
        <v>1304</v>
      </c>
      <c r="F763" t="str">
        <f t="shared" si="13"/>
        <v>439_3</v>
      </c>
    </row>
    <row r="764" spans="1:6">
      <c r="A764">
        <v>466</v>
      </c>
      <c r="B764" s="137">
        <f>COUNTIF($A$2:A764, A764)</f>
        <v>2</v>
      </c>
      <c r="C764" s="136" t="s">
        <v>3418</v>
      </c>
      <c r="D764" s="136" t="s">
        <v>3415</v>
      </c>
      <c r="E764" s="139" t="s">
        <v>1304</v>
      </c>
      <c r="F764" t="str">
        <f t="shared" si="13"/>
        <v>466_2</v>
      </c>
    </row>
    <row r="765" spans="1:6">
      <c r="A765">
        <v>467</v>
      </c>
      <c r="B765" s="137">
        <f>COUNTIF($A$2:A765, A765)</f>
        <v>2</v>
      </c>
      <c r="C765" s="136" t="s">
        <v>3418</v>
      </c>
      <c r="D765" s="136" t="s">
        <v>3415</v>
      </c>
      <c r="E765" s="139" t="s">
        <v>1304</v>
      </c>
      <c r="F765" t="str">
        <f t="shared" si="13"/>
        <v>467_2</v>
      </c>
    </row>
    <row r="766" spans="1:6">
      <c r="A766">
        <v>468</v>
      </c>
      <c r="B766" s="137">
        <f>COUNTIF($A$2:A766, A766)</f>
        <v>2</v>
      </c>
      <c r="C766" s="136" t="s">
        <v>3418</v>
      </c>
      <c r="D766" s="136" t="s">
        <v>3415</v>
      </c>
      <c r="E766" s="139" t="s">
        <v>1304</v>
      </c>
      <c r="F766" t="str">
        <f t="shared" si="13"/>
        <v>468_2</v>
      </c>
    </row>
    <row r="767" spans="1:6">
      <c r="A767">
        <v>469</v>
      </c>
      <c r="B767" s="137">
        <f>COUNTIF($A$2:A767, A767)</f>
        <v>2</v>
      </c>
      <c r="C767" s="136" t="s">
        <v>3418</v>
      </c>
      <c r="D767" s="136" t="s">
        <v>3415</v>
      </c>
      <c r="E767" s="139" t="s">
        <v>1304</v>
      </c>
      <c r="F767" t="str">
        <f t="shared" si="13"/>
        <v>469_2</v>
      </c>
    </row>
    <row r="768" spans="1:6">
      <c r="A768">
        <v>470</v>
      </c>
      <c r="B768" s="137">
        <f>COUNTIF($A$2:A768, A768)</f>
        <v>2</v>
      </c>
      <c r="C768" s="136" t="s">
        <v>3418</v>
      </c>
      <c r="D768" s="136" t="s">
        <v>3415</v>
      </c>
      <c r="E768" s="139" t="s">
        <v>1304</v>
      </c>
      <c r="F768" t="str">
        <f t="shared" si="13"/>
        <v>470_2</v>
      </c>
    </row>
    <row r="769" spans="1:6">
      <c r="A769">
        <v>471</v>
      </c>
      <c r="B769" s="137">
        <f>COUNTIF($A$2:A769, A769)</f>
        <v>2</v>
      </c>
      <c r="C769" s="136" t="s">
        <v>3418</v>
      </c>
      <c r="D769" s="136" t="s">
        <v>3415</v>
      </c>
      <c r="E769" s="139" t="s">
        <v>1304</v>
      </c>
      <c r="F769" t="str">
        <f t="shared" si="13"/>
        <v>471_2</v>
      </c>
    </row>
    <row r="770" spans="1:6">
      <c r="A770">
        <v>472</v>
      </c>
      <c r="B770" s="137">
        <f>COUNTIF($A$2:A770, A770)</f>
        <v>2</v>
      </c>
      <c r="C770" s="136" t="s">
        <v>3418</v>
      </c>
      <c r="D770" s="136" t="s">
        <v>3415</v>
      </c>
      <c r="E770" s="139" t="s">
        <v>1304</v>
      </c>
      <c r="F770" t="str">
        <f t="shared" si="13"/>
        <v>472_2</v>
      </c>
    </row>
    <row r="771" spans="1:6">
      <c r="A771">
        <v>473</v>
      </c>
      <c r="B771" s="137">
        <f>COUNTIF($A$2:A771, A771)</f>
        <v>2</v>
      </c>
      <c r="C771" s="136" t="s">
        <v>3418</v>
      </c>
      <c r="D771" s="136" t="s">
        <v>3415</v>
      </c>
      <c r="E771" s="139" t="s">
        <v>1304</v>
      </c>
      <c r="F771" t="str">
        <f t="shared" si="13"/>
        <v>473_2</v>
      </c>
    </row>
    <row r="772" spans="1:6">
      <c r="A772">
        <v>474</v>
      </c>
      <c r="B772" s="137">
        <f>COUNTIF($A$2:A772, A772)</f>
        <v>2</v>
      </c>
      <c r="C772" s="136" t="s">
        <v>3418</v>
      </c>
      <c r="D772" s="136" t="s">
        <v>3415</v>
      </c>
      <c r="E772" s="139" t="s">
        <v>1304</v>
      </c>
      <c r="F772" t="str">
        <f t="shared" si="13"/>
        <v>474_2</v>
      </c>
    </row>
    <row r="773" spans="1:6">
      <c r="A773">
        <v>475</v>
      </c>
      <c r="B773" s="137">
        <f>COUNTIF($A$2:A773, A773)</f>
        <v>2</v>
      </c>
      <c r="C773" s="136" t="s">
        <v>3418</v>
      </c>
      <c r="D773" s="136" t="s">
        <v>3415</v>
      </c>
      <c r="E773" s="139" t="s">
        <v>1304</v>
      </c>
      <c r="F773" t="str">
        <f t="shared" si="13"/>
        <v>475_2</v>
      </c>
    </row>
    <row r="774" spans="1:6">
      <c r="A774">
        <v>492</v>
      </c>
      <c r="B774" s="137">
        <f>COUNTIF($A$2:A774, A774)</f>
        <v>2</v>
      </c>
      <c r="C774" s="136" t="s">
        <v>3418</v>
      </c>
      <c r="D774" s="136" t="s">
        <v>3415</v>
      </c>
      <c r="E774" s="139" t="s">
        <v>1304</v>
      </c>
      <c r="F774" t="str">
        <f t="shared" si="13"/>
        <v>492_2</v>
      </c>
    </row>
    <row r="775" spans="1:6">
      <c r="A775">
        <v>493</v>
      </c>
      <c r="B775" s="137">
        <f>COUNTIF($A$2:A775, A775)</f>
        <v>2</v>
      </c>
      <c r="C775" s="136" t="s">
        <v>3418</v>
      </c>
      <c r="D775" s="136" t="s">
        <v>3415</v>
      </c>
      <c r="E775" s="139" t="s">
        <v>1304</v>
      </c>
      <c r="F775" t="str">
        <f t="shared" si="13"/>
        <v>493_2</v>
      </c>
    </row>
    <row r="776" spans="1:6">
      <c r="A776">
        <v>497</v>
      </c>
      <c r="B776" s="137">
        <f>COUNTIF($A$2:A776, A776)</f>
        <v>2</v>
      </c>
      <c r="C776" s="136" t="s">
        <v>3418</v>
      </c>
      <c r="D776" s="136" t="s">
        <v>3415</v>
      </c>
      <c r="E776" s="139" t="s">
        <v>1304</v>
      </c>
      <c r="F776" t="str">
        <f t="shared" si="13"/>
        <v>497_2</v>
      </c>
    </row>
    <row r="777" spans="1:6">
      <c r="A777">
        <v>499</v>
      </c>
      <c r="B777" s="137">
        <f>COUNTIF($A$2:A777, A777)</f>
        <v>2</v>
      </c>
      <c r="C777" s="136" t="s">
        <v>3418</v>
      </c>
      <c r="D777" s="136" t="s">
        <v>3415</v>
      </c>
      <c r="E777" s="139" t="s">
        <v>1304</v>
      </c>
      <c r="F777" t="str">
        <f t="shared" si="13"/>
        <v>499_2</v>
      </c>
    </row>
    <row r="778" spans="1:6">
      <c r="A778">
        <v>501</v>
      </c>
      <c r="B778" s="137">
        <f>COUNTIF($A$2:A778, A778)</f>
        <v>2</v>
      </c>
      <c r="C778" s="136" t="s">
        <v>3418</v>
      </c>
      <c r="D778" s="136" t="s">
        <v>3415</v>
      </c>
      <c r="E778" s="139" t="s">
        <v>1304</v>
      </c>
      <c r="F778" t="str">
        <f t="shared" si="13"/>
        <v>501_2</v>
      </c>
    </row>
    <row r="779" spans="1:6">
      <c r="A779">
        <v>505</v>
      </c>
      <c r="B779" s="137">
        <f>COUNTIF($A$2:A779, A779)</f>
        <v>2</v>
      </c>
      <c r="C779" s="136" t="s">
        <v>3418</v>
      </c>
      <c r="D779" s="136" t="s">
        <v>3415</v>
      </c>
      <c r="E779" s="139" t="s">
        <v>1304</v>
      </c>
      <c r="F779" t="str">
        <f t="shared" si="13"/>
        <v>505_2</v>
      </c>
    </row>
    <row r="780" spans="1:6">
      <c r="A780">
        <v>508</v>
      </c>
      <c r="B780" s="137">
        <f>COUNTIF($A$2:A780, A780)</f>
        <v>2</v>
      </c>
      <c r="C780" s="136" t="s">
        <v>3418</v>
      </c>
      <c r="D780" s="136" t="s">
        <v>3415</v>
      </c>
      <c r="E780" s="139" t="s">
        <v>1304</v>
      </c>
      <c r="F780" t="str">
        <f t="shared" si="13"/>
        <v>508_2</v>
      </c>
    </row>
    <row r="781" spans="1:6">
      <c r="A781">
        <v>509</v>
      </c>
      <c r="B781" s="137">
        <f>COUNTIF($A$2:A781, A781)</f>
        <v>2</v>
      </c>
      <c r="C781" s="136" t="s">
        <v>3418</v>
      </c>
      <c r="D781" s="136" t="s">
        <v>3415</v>
      </c>
      <c r="E781" s="139" t="s">
        <v>1304</v>
      </c>
      <c r="F781" t="str">
        <f t="shared" si="13"/>
        <v>509_2</v>
      </c>
    </row>
    <row r="782" spans="1:6">
      <c r="A782">
        <v>514</v>
      </c>
      <c r="B782" s="137">
        <f>COUNTIF($A$2:A782, A782)</f>
        <v>2</v>
      </c>
      <c r="C782" s="136" t="s">
        <v>3418</v>
      </c>
      <c r="D782" s="136" t="s">
        <v>3421</v>
      </c>
      <c r="E782" s="139" t="s">
        <v>1304</v>
      </c>
      <c r="F782" t="str">
        <f t="shared" si="13"/>
        <v>514_2</v>
      </c>
    </row>
    <row r="783" spans="1:6">
      <c r="A783">
        <v>515</v>
      </c>
      <c r="B783" s="137">
        <f>COUNTIF($A$2:A783, A783)</f>
        <v>2</v>
      </c>
      <c r="C783" s="136" t="s">
        <v>3418</v>
      </c>
      <c r="D783" s="136" t="s">
        <v>3421</v>
      </c>
      <c r="E783" s="139" t="s">
        <v>1304</v>
      </c>
      <c r="F783" t="str">
        <f t="shared" si="13"/>
        <v>515_2</v>
      </c>
    </row>
    <row r="784" spans="1:6">
      <c r="A784">
        <v>516</v>
      </c>
      <c r="B784" s="137">
        <f>COUNTIF($A$2:A784, A784)</f>
        <v>2</v>
      </c>
      <c r="C784" s="136" t="s">
        <v>3418</v>
      </c>
      <c r="D784" s="136" t="s">
        <v>3421</v>
      </c>
      <c r="E784" s="139" t="s">
        <v>1304</v>
      </c>
      <c r="F784" t="str">
        <f t="shared" si="13"/>
        <v>516_2</v>
      </c>
    </row>
    <row r="785" spans="1:6">
      <c r="A785">
        <v>527</v>
      </c>
      <c r="B785" s="137">
        <f>COUNTIF($A$2:A785, A785)</f>
        <v>2</v>
      </c>
      <c r="C785" s="136" t="s">
        <v>3418</v>
      </c>
      <c r="D785" t="s">
        <v>3417</v>
      </c>
      <c r="E785" s="139" t="s">
        <v>1304</v>
      </c>
      <c r="F785" t="str">
        <f t="shared" si="13"/>
        <v>527_2</v>
      </c>
    </row>
    <row r="786" spans="1:6">
      <c r="A786">
        <v>530</v>
      </c>
      <c r="B786" s="137">
        <f>COUNTIF($A$2:A786, A786)</f>
        <v>2</v>
      </c>
      <c r="C786" s="136" t="s">
        <v>3418</v>
      </c>
      <c r="D786" s="139" t="s">
        <v>3420</v>
      </c>
      <c r="E786" s="139" t="s">
        <v>1304</v>
      </c>
      <c r="F786" t="str">
        <f t="shared" si="13"/>
        <v>530_2</v>
      </c>
    </row>
    <row r="787" spans="1:6">
      <c r="A787">
        <v>534</v>
      </c>
      <c r="B787" s="137">
        <f>COUNTIF($A$2:A787, A787)</f>
        <v>2</v>
      </c>
      <c r="C787" s="136" t="s">
        <v>3418</v>
      </c>
      <c r="D787" s="139" t="s">
        <v>3420</v>
      </c>
      <c r="E787" s="139" t="s">
        <v>1304</v>
      </c>
      <c r="F787" t="str">
        <f t="shared" si="13"/>
        <v>534_2</v>
      </c>
    </row>
    <row r="788" spans="1:6">
      <c r="A788">
        <v>571</v>
      </c>
      <c r="B788" s="137">
        <f>COUNTIF($A$2:A788, A788)</f>
        <v>2</v>
      </c>
      <c r="C788" s="136" t="s">
        <v>3418</v>
      </c>
      <c r="D788" s="136" t="s">
        <v>3415</v>
      </c>
      <c r="E788" s="139" t="s">
        <v>1304</v>
      </c>
      <c r="F788" t="str">
        <f t="shared" si="13"/>
        <v>571_2</v>
      </c>
    </row>
    <row r="789" spans="1:6">
      <c r="A789">
        <v>573</v>
      </c>
      <c r="B789" s="137">
        <f>COUNTIF($A$2:A789, A789)</f>
        <v>2</v>
      </c>
      <c r="C789" s="136" t="s">
        <v>3418</v>
      </c>
      <c r="D789" s="136" t="s">
        <v>3415</v>
      </c>
      <c r="E789" s="139" t="s">
        <v>1304</v>
      </c>
      <c r="F789" t="str">
        <f t="shared" si="13"/>
        <v>573_2</v>
      </c>
    </row>
    <row r="790" spans="1:6">
      <c r="A790">
        <v>579</v>
      </c>
      <c r="B790" s="137">
        <f>COUNTIF($A$2:A790, A790)</f>
        <v>2</v>
      </c>
      <c r="C790" s="136" t="s">
        <v>3418</v>
      </c>
      <c r="D790" s="136" t="s">
        <v>3415</v>
      </c>
      <c r="E790" s="139" t="s">
        <v>1304</v>
      </c>
      <c r="F790" t="str">
        <f t="shared" si="13"/>
        <v>579_2</v>
      </c>
    </row>
    <row r="791" spans="1:6">
      <c r="A791">
        <v>580</v>
      </c>
      <c r="B791" s="137">
        <f>COUNTIF($A$2:A791, A791)</f>
        <v>2</v>
      </c>
      <c r="C791" s="136" t="s">
        <v>3418</v>
      </c>
      <c r="D791" s="136" t="s">
        <v>3415</v>
      </c>
      <c r="E791" s="139" t="s">
        <v>1304</v>
      </c>
      <c r="F791" t="str">
        <f t="shared" si="13"/>
        <v>580_2</v>
      </c>
    </row>
    <row r="792" spans="1:6">
      <c r="A792">
        <v>581</v>
      </c>
      <c r="B792" s="137">
        <f>COUNTIF($A$2:A792, A792)</f>
        <v>2</v>
      </c>
      <c r="C792" s="136" t="s">
        <v>3418</v>
      </c>
      <c r="D792" s="136" t="s">
        <v>3415</v>
      </c>
      <c r="E792" s="139" t="s">
        <v>1304</v>
      </c>
      <c r="F792" t="str">
        <f t="shared" si="13"/>
        <v>581_2</v>
      </c>
    </row>
    <row r="793" spans="1:6">
      <c r="A793">
        <v>582</v>
      </c>
      <c r="B793" s="137">
        <f>COUNTIF($A$2:A793, A793)</f>
        <v>2</v>
      </c>
      <c r="C793" s="136" t="s">
        <v>3418</v>
      </c>
      <c r="D793" s="136" t="s">
        <v>3415</v>
      </c>
      <c r="E793" s="139" t="s">
        <v>1304</v>
      </c>
      <c r="F793" t="str">
        <f t="shared" si="13"/>
        <v>582_2</v>
      </c>
    </row>
    <row r="794" spans="1:6">
      <c r="A794">
        <v>583</v>
      </c>
      <c r="B794" s="137">
        <f>COUNTIF($A$2:A794, A794)</f>
        <v>2</v>
      </c>
      <c r="C794" s="136" t="s">
        <v>3418</v>
      </c>
      <c r="D794" s="136" t="s">
        <v>3415</v>
      </c>
      <c r="E794" s="139" t="s">
        <v>1304</v>
      </c>
      <c r="F794" t="str">
        <f t="shared" si="13"/>
        <v>583_2</v>
      </c>
    </row>
    <row r="795" spans="1:6">
      <c r="A795">
        <v>584</v>
      </c>
      <c r="B795" s="137">
        <f>COUNTIF($A$2:A795, A795)</f>
        <v>2</v>
      </c>
      <c r="C795" s="136" t="s">
        <v>3418</v>
      </c>
      <c r="D795" s="136" t="s">
        <v>3415</v>
      </c>
      <c r="E795" s="139" t="s">
        <v>1304</v>
      </c>
      <c r="F795" t="str">
        <f t="shared" si="13"/>
        <v>584_2</v>
      </c>
    </row>
    <row r="796" spans="1:6">
      <c r="A796">
        <v>585</v>
      </c>
      <c r="B796" s="137">
        <f>COUNTIF($A$2:A796, A796)</f>
        <v>2</v>
      </c>
      <c r="C796" s="136" t="s">
        <v>3418</v>
      </c>
      <c r="D796" s="136" t="s">
        <v>3415</v>
      </c>
      <c r="E796" s="139" t="s">
        <v>1304</v>
      </c>
      <c r="F796" t="str">
        <f t="shared" si="13"/>
        <v>585_2</v>
      </c>
    </row>
    <row r="797" spans="1:6">
      <c r="A797">
        <v>586</v>
      </c>
      <c r="B797" s="137">
        <f>COUNTIF($A$2:A797, A797)</f>
        <v>2</v>
      </c>
      <c r="C797" s="136" t="s">
        <v>3418</v>
      </c>
      <c r="D797" s="136" t="s">
        <v>3415</v>
      </c>
      <c r="E797" s="139" t="s">
        <v>1304</v>
      </c>
      <c r="F797" t="str">
        <f t="shared" si="13"/>
        <v>586_2</v>
      </c>
    </row>
    <row r="798" spans="1:6">
      <c r="A798">
        <v>595</v>
      </c>
      <c r="B798" s="137">
        <f>COUNTIF($A$2:A798, A798)</f>
        <v>2</v>
      </c>
      <c r="C798" s="136" t="s">
        <v>3418</v>
      </c>
      <c r="D798" s="136" t="s">
        <v>3415</v>
      </c>
      <c r="E798" s="139" t="s">
        <v>1304</v>
      </c>
      <c r="F798" t="str">
        <f t="shared" si="13"/>
        <v>595_2</v>
      </c>
    </row>
    <row r="799" spans="1:6">
      <c r="A799">
        <v>602</v>
      </c>
      <c r="B799" s="137">
        <f>COUNTIF($A$2:A799, A799)</f>
        <v>2</v>
      </c>
      <c r="C799" s="136" t="s">
        <v>3418</v>
      </c>
      <c r="D799" s="136" t="s">
        <v>3415</v>
      </c>
      <c r="E799" s="139" t="s">
        <v>1304</v>
      </c>
      <c r="F799" t="str">
        <f t="shared" si="13"/>
        <v>602_2</v>
      </c>
    </row>
    <row r="800" spans="1:6">
      <c r="A800">
        <v>603</v>
      </c>
      <c r="B800" s="137">
        <f>COUNTIF($A$2:A800, A800)</f>
        <v>2</v>
      </c>
      <c r="C800" s="136" t="s">
        <v>3418</v>
      </c>
      <c r="D800" s="136" t="s">
        <v>3415</v>
      </c>
      <c r="E800" s="139" t="s">
        <v>1304</v>
      </c>
      <c r="F800" t="str">
        <f t="shared" si="13"/>
        <v>603_2</v>
      </c>
    </row>
    <row r="801" spans="1:6">
      <c r="A801">
        <v>604</v>
      </c>
      <c r="B801" s="137">
        <f>COUNTIF($A$2:A801, A801)</f>
        <v>2</v>
      </c>
      <c r="C801" s="136" t="s">
        <v>3418</v>
      </c>
      <c r="D801" s="136" t="s">
        <v>3415</v>
      </c>
      <c r="E801" s="139" t="s">
        <v>1304</v>
      </c>
      <c r="F801" t="str">
        <f t="shared" si="13"/>
        <v>604_2</v>
      </c>
    </row>
    <row r="802" spans="1:6">
      <c r="A802">
        <v>605</v>
      </c>
      <c r="B802" s="137">
        <f>COUNTIF($A$2:A802, A802)</f>
        <v>2</v>
      </c>
      <c r="C802" s="136" t="s">
        <v>3418</v>
      </c>
      <c r="D802" s="136" t="s">
        <v>3415</v>
      </c>
      <c r="E802" s="139" t="s">
        <v>1304</v>
      </c>
      <c r="F802" t="str">
        <f t="shared" si="13"/>
        <v>605_2</v>
      </c>
    </row>
    <row r="803" spans="1:6">
      <c r="A803">
        <v>606</v>
      </c>
      <c r="B803" s="137">
        <f>COUNTIF($A$2:A803, A803)</f>
        <v>2</v>
      </c>
      <c r="C803" s="136" t="s">
        <v>3418</v>
      </c>
      <c r="D803" s="136" t="s">
        <v>3415</v>
      </c>
      <c r="E803" s="139" t="s">
        <v>1304</v>
      </c>
      <c r="F803" t="str">
        <f t="shared" si="13"/>
        <v>606_2</v>
      </c>
    </row>
    <row r="804" spans="1:6">
      <c r="A804">
        <v>607</v>
      </c>
      <c r="B804" s="137">
        <f>COUNTIF($A$2:A804, A804)</f>
        <v>2</v>
      </c>
      <c r="C804" s="136" t="s">
        <v>3418</v>
      </c>
      <c r="D804" s="136" t="s">
        <v>3421</v>
      </c>
      <c r="E804" s="139" t="s">
        <v>1304</v>
      </c>
      <c r="F804" t="str">
        <f t="shared" si="13"/>
        <v>607_2</v>
      </c>
    </row>
    <row r="805" spans="1:6">
      <c r="A805">
        <v>608</v>
      </c>
      <c r="B805" s="137">
        <f>COUNTIF($A$2:A805, A805)</f>
        <v>2</v>
      </c>
      <c r="C805" s="136" t="s">
        <v>3418</v>
      </c>
      <c r="D805" s="136" t="s">
        <v>3421</v>
      </c>
      <c r="E805" s="139" t="s">
        <v>1304</v>
      </c>
      <c r="F805" t="str">
        <f t="shared" ref="F805:F807" si="14">_xlfn.TEXTJOIN("_",TRUE,A805,B805)</f>
        <v>608_2</v>
      </c>
    </row>
    <row r="806" spans="1:6">
      <c r="A806">
        <v>609</v>
      </c>
      <c r="B806" s="137">
        <f>COUNTIF($A$2:A806, A806)</f>
        <v>2</v>
      </c>
      <c r="C806" s="136" t="s">
        <v>3418</v>
      </c>
      <c r="D806" s="136" t="s">
        <v>3421</v>
      </c>
      <c r="E806" s="139" t="s">
        <v>1304</v>
      </c>
      <c r="F806" t="str">
        <f t="shared" si="14"/>
        <v>609_2</v>
      </c>
    </row>
    <row r="807" spans="1:6">
      <c r="A807">
        <v>646</v>
      </c>
      <c r="B807" s="137">
        <f>COUNTIF($A$2:A807, A807)</f>
        <v>1</v>
      </c>
      <c r="C807" s="136" t="s">
        <v>3418</v>
      </c>
      <c r="D807" s="176" t="s">
        <v>3422</v>
      </c>
      <c r="E807" s="139" t="s">
        <v>1304</v>
      </c>
      <c r="F807" t="str">
        <f t="shared" si="14"/>
        <v>646_1</v>
      </c>
    </row>
    <row r="808" spans="1:6">
      <c r="A808">
        <v>148</v>
      </c>
      <c r="B808" s="137">
        <f>COUNTIF($A$2:A808, A808)</f>
        <v>2</v>
      </c>
      <c r="C808" s="136" t="s">
        <v>3428</v>
      </c>
      <c r="D808" s="176" t="s">
        <v>3429</v>
      </c>
      <c r="E808" s="139" t="s">
        <v>1304</v>
      </c>
      <c r="F808" t="str">
        <f t="shared" ref="F808:F839" si="15">_xlfn.TEXTJOIN("_",TRUE,A808,B808)</f>
        <v>148_2</v>
      </c>
    </row>
    <row r="809" spans="1:6">
      <c r="A809">
        <v>149</v>
      </c>
      <c r="B809" s="137">
        <f>COUNTIF($A$2:A809, A809)</f>
        <v>2</v>
      </c>
      <c r="C809" s="136" t="s">
        <v>3428</v>
      </c>
      <c r="D809" s="176" t="s">
        <v>3429</v>
      </c>
      <c r="E809" s="139" t="s">
        <v>1304</v>
      </c>
      <c r="F809" t="str">
        <f t="shared" si="15"/>
        <v>149_2</v>
      </c>
    </row>
    <row r="810" spans="1:6">
      <c r="A810">
        <v>150</v>
      </c>
      <c r="B810" s="137">
        <f>COUNTIF($A$2:A810, A810)</f>
        <v>2</v>
      </c>
      <c r="C810" s="136" t="s">
        <v>3428</v>
      </c>
      <c r="D810" s="176" t="s">
        <v>3429</v>
      </c>
      <c r="E810" s="139" t="s">
        <v>1304</v>
      </c>
      <c r="F810" t="str">
        <f t="shared" si="15"/>
        <v>150_2</v>
      </c>
    </row>
    <row r="811" spans="1:6">
      <c r="A811">
        <v>151</v>
      </c>
      <c r="B811" s="137">
        <f>COUNTIF($A$2:A811, A811)</f>
        <v>2</v>
      </c>
      <c r="C811" s="136" t="s">
        <v>3428</v>
      </c>
      <c r="D811" s="176" t="s">
        <v>3429</v>
      </c>
      <c r="E811" s="139" t="s">
        <v>1304</v>
      </c>
      <c r="F811" t="str">
        <f t="shared" si="15"/>
        <v>151_2</v>
      </c>
    </row>
    <row r="812" spans="1:6">
      <c r="A812">
        <v>152</v>
      </c>
      <c r="B812" s="137">
        <f>COUNTIF($A$2:A812, A812)</f>
        <v>2</v>
      </c>
      <c r="C812" s="136" t="s">
        <v>3428</v>
      </c>
      <c r="D812" s="176" t="s">
        <v>3429</v>
      </c>
      <c r="E812" s="139" t="s">
        <v>1304</v>
      </c>
      <c r="F812" t="str">
        <f t="shared" si="15"/>
        <v>152_2</v>
      </c>
    </row>
    <row r="813" spans="1:6">
      <c r="A813">
        <v>153</v>
      </c>
      <c r="B813" s="137">
        <f>COUNTIF($A$2:A813, A813)</f>
        <v>2</v>
      </c>
      <c r="C813" s="136" t="s">
        <v>3428</v>
      </c>
      <c r="D813" s="176" t="s">
        <v>3429</v>
      </c>
      <c r="E813" s="139" t="s">
        <v>1304</v>
      </c>
      <c r="F813" t="str">
        <f t="shared" si="15"/>
        <v>153_2</v>
      </c>
    </row>
    <row r="814" spans="1:6">
      <c r="A814">
        <v>154</v>
      </c>
      <c r="B814" s="137">
        <f>COUNTIF($A$2:A814, A814)</f>
        <v>2</v>
      </c>
      <c r="C814" s="136" t="s">
        <v>3428</v>
      </c>
      <c r="D814" s="176" t="s">
        <v>3429</v>
      </c>
      <c r="E814" s="139" t="s">
        <v>1304</v>
      </c>
      <c r="F814" t="str">
        <f t="shared" si="15"/>
        <v>154_2</v>
      </c>
    </row>
    <row r="815" spans="1:6">
      <c r="A815">
        <v>276</v>
      </c>
      <c r="B815" s="137">
        <f>COUNTIF($A$2:A815, A815)</f>
        <v>2</v>
      </c>
      <c r="C815" s="136" t="s">
        <v>3428</v>
      </c>
      <c r="D815" s="176" t="s">
        <v>3429</v>
      </c>
      <c r="E815" s="139" t="s">
        <v>1304</v>
      </c>
      <c r="F815" t="str">
        <f t="shared" si="15"/>
        <v>276_2</v>
      </c>
    </row>
    <row r="816" spans="1:6">
      <c r="A816">
        <v>285</v>
      </c>
      <c r="B816" s="137">
        <f>COUNTIF($A$2:A816, A816)</f>
        <v>2</v>
      </c>
      <c r="C816" s="136" t="s">
        <v>3428</v>
      </c>
      <c r="D816" s="176" t="s">
        <v>3429</v>
      </c>
      <c r="E816" s="139" t="s">
        <v>1304</v>
      </c>
      <c r="F816" t="str">
        <f t="shared" si="15"/>
        <v>285_2</v>
      </c>
    </row>
    <row r="817" spans="1:6">
      <c r="A817">
        <v>286</v>
      </c>
      <c r="B817" s="137">
        <f>COUNTIF($A$2:A817, A817)</f>
        <v>2</v>
      </c>
      <c r="C817" s="136" t="s">
        <v>3428</v>
      </c>
      <c r="D817" s="176" t="s">
        <v>3429</v>
      </c>
      <c r="E817" s="139" t="s">
        <v>1304</v>
      </c>
      <c r="F817" t="str">
        <f t="shared" si="15"/>
        <v>286_2</v>
      </c>
    </row>
    <row r="818" spans="1:6">
      <c r="A818">
        <v>287</v>
      </c>
      <c r="B818" s="137">
        <f>COUNTIF($A$2:A818, A818)</f>
        <v>2</v>
      </c>
      <c r="C818" s="136" t="s">
        <v>3428</v>
      </c>
      <c r="D818" s="176" t="s">
        <v>3429</v>
      </c>
      <c r="E818" s="139" t="s">
        <v>1304</v>
      </c>
      <c r="F818" t="str">
        <f t="shared" si="15"/>
        <v>287_2</v>
      </c>
    </row>
    <row r="819" spans="1:6">
      <c r="A819">
        <v>288</v>
      </c>
      <c r="B819" s="137">
        <f>COUNTIF($A$2:A819, A819)</f>
        <v>2</v>
      </c>
      <c r="C819" s="136" t="s">
        <v>3428</v>
      </c>
      <c r="D819" s="176" t="s">
        <v>3429</v>
      </c>
      <c r="E819" s="139" t="s">
        <v>1304</v>
      </c>
      <c r="F819" t="str">
        <f t="shared" si="15"/>
        <v>288_2</v>
      </c>
    </row>
    <row r="820" spans="1:6">
      <c r="A820">
        <v>289</v>
      </c>
      <c r="B820" s="137">
        <f>COUNTIF($A$2:A820, A820)</f>
        <v>2</v>
      </c>
      <c r="C820" s="136" t="s">
        <v>3428</v>
      </c>
      <c r="D820" s="176" t="s">
        <v>3429</v>
      </c>
      <c r="E820" s="139" t="s">
        <v>1304</v>
      </c>
      <c r="F820" t="str">
        <f t="shared" si="15"/>
        <v>289_2</v>
      </c>
    </row>
    <row r="821" spans="1:6">
      <c r="A821">
        <v>290</v>
      </c>
      <c r="B821" s="137">
        <f>COUNTIF($A$2:A821, A821)</f>
        <v>3</v>
      </c>
      <c r="C821" s="136" t="s">
        <v>3428</v>
      </c>
      <c r="D821" s="176" t="s">
        <v>3429</v>
      </c>
      <c r="E821" s="139" t="s">
        <v>1304</v>
      </c>
      <c r="F821" t="str">
        <f t="shared" si="15"/>
        <v>290_3</v>
      </c>
    </row>
    <row r="822" spans="1:6">
      <c r="A822">
        <v>291</v>
      </c>
      <c r="B822" s="137">
        <f>COUNTIF($A$2:A822, A822)</f>
        <v>2</v>
      </c>
      <c r="C822" s="136" t="s">
        <v>3428</v>
      </c>
      <c r="D822" s="176" t="s">
        <v>3429</v>
      </c>
      <c r="E822" s="139" t="s">
        <v>1304</v>
      </c>
      <c r="F822" t="str">
        <f t="shared" si="15"/>
        <v>291_2</v>
      </c>
    </row>
    <row r="823" spans="1:6">
      <c r="A823">
        <v>292</v>
      </c>
      <c r="B823" s="137">
        <f>COUNTIF($A$2:A823, A823)</f>
        <v>2</v>
      </c>
      <c r="C823" s="136" t="s">
        <v>3428</v>
      </c>
      <c r="D823" s="176" t="s">
        <v>3429</v>
      </c>
      <c r="E823" s="139" t="s">
        <v>1304</v>
      </c>
      <c r="F823" t="str">
        <f t="shared" si="15"/>
        <v>292_2</v>
      </c>
    </row>
    <row r="824" spans="1:6">
      <c r="A824">
        <v>293</v>
      </c>
      <c r="B824" s="137">
        <f>COUNTIF($A$2:A824, A824)</f>
        <v>2</v>
      </c>
      <c r="C824" s="136" t="s">
        <v>3428</v>
      </c>
      <c r="D824" s="176" t="s">
        <v>3429</v>
      </c>
      <c r="E824" s="139" t="s">
        <v>1304</v>
      </c>
      <c r="F824" t="str">
        <f t="shared" si="15"/>
        <v>293_2</v>
      </c>
    </row>
    <row r="825" spans="1:6">
      <c r="A825">
        <v>294</v>
      </c>
      <c r="B825" s="137">
        <f>COUNTIF($A$2:A825, A825)</f>
        <v>2</v>
      </c>
      <c r="C825" s="136" t="s">
        <v>3428</v>
      </c>
      <c r="D825" s="176" t="s">
        <v>3429</v>
      </c>
      <c r="E825" s="139" t="s">
        <v>1304</v>
      </c>
      <c r="F825" t="str">
        <f t="shared" si="15"/>
        <v>294_2</v>
      </c>
    </row>
    <row r="826" spans="1:6">
      <c r="A826">
        <v>277</v>
      </c>
      <c r="B826" s="137">
        <f>COUNTIF($A$2:A826, A826)</f>
        <v>2</v>
      </c>
      <c r="C826" s="136" t="s">
        <v>3428</v>
      </c>
      <c r="D826" s="176" t="s">
        <v>3429</v>
      </c>
      <c r="E826" s="139" t="s">
        <v>1304</v>
      </c>
      <c r="F826" t="str">
        <f t="shared" si="15"/>
        <v>277_2</v>
      </c>
    </row>
    <row r="827" spans="1:6">
      <c r="A827">
        <v>295</v>
      </c>
      <c r="B827" s="137">
        <f>COUNTIF($A$2:A827, A827)</f>
        <v>2</v>
      </c>
      <c r="C827" s="136" t="s">
        <v>3428</v>
      </c>
      <c r="D827" s="176" t="s">
        <v>3429</v>
      </c>
      <c r="E827" s="139" t="s">
        <v>1304</v>
      </c>
      <c r="F827" t="str">
        <f t="shared" si="15"/>
        <v>295_2</v>
      </c>
    </row>
    <row r="828" spans="1:6">
      <c r="A828">
        <v>296</v>
      </c>
      <c r="B828" s="137">
        <f>COUNTIF($A$2:A828, A828)</f>
        <v>2</v>
      </c>
      <c r="C828" s="136" t="s">
        <v>3428</v>
      </c>
      <c r="D828" s="176" t="s">
        <v>3429</v>
      </c>
      <c r="E828" s="139" t="s">
        <v>1304</v>
      </c>
      <c r="F828" t="str">
        <f t="shared" si="15"/>
        <v>296_2</v>
      </c>
    </row>
    <row r="829" spans="1:6">
      <c r="A829">
        <v>278</v>
      </c>
      <c r="B829" s="137">
        <f>COUNTIF($A$2:A829, A829)</f>
        <v>2</v>
      </c>
      <c r="C829" s="136" t="s">
        <v>3428</v>
      </c>
      <c r="D829" s="176" t="s">
        <v>3429</v>
      </c>
      <c r="E829" s="139" t="s">
        <v>1304</v>
      </c>
      <c r="F829" t="str">
        <f t="shared" si="15"/>
        <v>278_2</v>
      </c>
    </row>
    <row r="830" spans="1:6">
      <c r="A830">
        <v>279</v>
      </c>
      <c r="B830" s="137">
        <f>COUNTIF($A$2:A830, A830)</f>
        <v>2</v>
      </c>
      <c r="C830" s="136" t="s">
        <v>3428</v>
      </c>
      <c r="D830" s="176" t="s">
        <v>3429</v>
      </c>
      <c r="E830" s="139" t="s">
        <v>1304</v>
      </c>
      <c r="F830" t="str">
        <f t="shared" si="15"/>
        <v>279_2</v>
      </c>
    </row>
    <row r="831" spans="1:6">
      <c r="A831">
        <v>280</v>
      </c>
      <c r="B831" s="137">
        <f>COUNTIF($A$2:A831, A831)</f>
        <v>2</v>
      </c>
      <c r="C831" s="136" t="s">
        <v>3428</v>
      </c>
      <c r="D831" s="176" t="s">
        <v>3429</v>
      </c>
      <c r="E831" s="139" t="s">
        <v>1304</v>
      </c>
      <c r="F831" t="str">
        <f t="shared" si="15"/>
        <v>280_2</v>
      </c>
    </row>
    <row r="832" spans="1:6">
      <c r="A832">
        <v>281</v>
      </c>
      <c r="B832" s="137">
        <f>COUNTIF($A$2:A832, A832)</f>
        <v>2</v>
      </c>
      <c r="C832" s="136" t="s">
        <v>3428</v>
      </c>
      <c r="D832" s="176" t="s">
        <v>3429</v>
      </c>
      <c r="E832" s="139" t="s">
        <v>1304</v>
      </c>
      <c r="F832" t="str">
        <f t="shared" si="15"/>
        <v>281_2</v>
      </c>
    </row>
    <row r="833" spans="1:6">
      <c r="A833">
        <v>282</v>
      </c>
      <c r="B833" s="137">
        <f>COUNTIF($A$2:A833, A833)</f>
        <v>2</v>
      </c>
      <c r="C833" s="136" t="s">
        <v>3428</v>
      </c>
      <c r="D833" s="176" t="s">
        <v>3429</v>
      </c>
      <c r="E833" s="139" t="s">
        <v>1304</v>
      </c>
      <c r="F833" t="str">
        <f t="shared" si="15"/>
        <v>282_2</v>
      </c>
    </row>
    <row r="834" spans="1:6">
      <c r="A834">
        <v>283</v>
      </c>
      <c r="B834" s="137">
        <f>COUNTIF($A$2:A834, A834)</f>
        <v>2</v>
      </c>
      <c r="C834" s="136" t="s">
        <v>3428</v>
      </c>
      <c r="D834" s="176" t="s">
        <v>3429</v>
      </c>
      <c r="E834" s="139" t="s">
        <v>1304</v>
      </c>
      <c r="F834" t="str">
        <f t="shared" si="15"/>
        <v>283_2</v>
      </c>
    </row>
    <row r="835" spans="1:6">
      <c r="A835">
        <v>284</v>
      </c>
      <c r="B835" s="137">
        <f>COUNTIF($A$2:A835, A835)</f>
        <v>2</v>
      </c>
      <c r="C835" s="136" t="s">
        <v>3428</v>
      </c>
      <c r="D835" s="176" t="s">
        <v>3429</v>
      </c>
      <c r="E835" s="139" t="s">
        <v>1304</v>
      </c>
      <c r="F835" t="str">
        <f t="shared" si="15"/>
        <v>284_2</v>
      </c>
    </row>
    <row r="836" spans="1:6">
      <c r="A836">
        <v>385</v>
      </c>
      <c r="B836" s="137">
        <f>COUNTIF($A$2:A836, A836)</f>
        <v>2</v>
      </c>
      <c r="C836" s="136" t="s">
        <v>3428</v>
      </c>
      <c r="D836" s="176" t="s">
        <v>3429</v>
      </c>
      <c r="E836" s="139" t="s">
        <v>1304</v>
      </c>
      <c r="F836" t="str">
        <f t="shared" si="15"/>
        <v>385_2</v>
      </c>
    </row>
    <row r="837" spans="1:6">
      <c r="A837">
        <v>386</v>
      </c>
      <c r="B837" s="137">
        <f>COUNTIF($A$2:A837, A837)</f>
        <v>2</v>
      </c>
      <c r="C837" s="136" t="s">
        <v>3428</v>
      </c>
      <c r="D837" s="176" t="s">
        <v>3429</v>
      </c>
      <c r="E837" s="139" t="s">
        <v>1304</v>
      </c>
      <c r="F837" t="str">
        <f t="shared" si="15"/>
        <v>386_2</v>
      </c>
    </row>
    <row r="838" spans="1:6">
      <c r="A838">
        <v>387</v>
      </c>
      <c r="B838" s="137">
        <f>COUNTIF($A$2:A838, A838)</f>
        <v>2</v>
      </c>
      <c r="C838" s="136" t="s">
        <v>3428</v>
      </c>
      <c r="D838" s="176" t="s">
        <v>3429</v>
      </c>
      <c r="E838" s="139" t="s">
        <v>1304</v>
      </c>
      <c r="F838" t="str">
        <f t="shared" si="15"/>
        <v>387_2</v>
      </c>
    </row>
    <row r="839" spans="1:6">
      <c r="A839" s="136" t="s">
        <v>3427</v>
      </c>
      <c r="B839" s="137">
        <f>COUNTIF($A$2:A839, A839)</f>
        <v>1</v>
      </c>
      <c r="C839" s="136" t="s">
        <v>3428</v>
      </c>
      <c r="D839" s="176" t="s">
        <v>3429</v>
      </c>
      <c r="E839" s="139" t="s">
        <v>1304</v>
      </c>
      <c r="F839" t="str">
        <f t="shared" si="15"/>
        <v>387_1_1</v>
      </c>
    </row>
    <row r="840" spans="1:6">
      <c r="A840" s="136" t="s">
        <v>3435</v>
      </c>
      <c r="B840" s="137">
        <f>COUNTIF($A$2:A840, A840)</f>
        <v>1</v>
      </c>
      <c r="C840" s="136" t="s">
        <v>3428</v>
      </c>
      <c r="D840" s="176" t="s">
        <v>3429</v>
      </c>
      <c r="E840" s="139" t="s">
        <v>1304</v>
      </c>
      <c r="F840" t="str">
        <f t="shared" ref="F840" si="16">_xlfn.TEXTJOIN("_",TRUE,A840,B840)</f>
        <v>125_1_1</v>
      </c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71EFA-EC72-451B-B13B-A7D75111E0B4}">
  <sheetPr codeName="工作表9">
    <tabColor theme="9" tint="0.59999389629810485"/>
  </sheetPr>
  <dimension ref="A1:I26"/>
  <sheetViews>
    <sheetView workbookViewId="0">
      <selection activeCell="F20" sqref="F20"/>
    </sheetView>
  </sheetViews>
  <sheetFormatPr defaultColWidth="8.796875" defaultRowHeight="20.149999999999999" customHeight="1"/>
  <cols>
    <col min="1" max="1" width="15.5" style="123" bestFit="1" customWidth="1"/>
    <col min="2" max="2" width="17.796875" style="123" bestFit="1" customWidth="1"/>
    <col min="3" max="3" width="17.796875" style="123" customWidth="1"/>
    <col min="4" max="4" width="22.69921875" style="123" bestFit="1" customWidth="1"/>
    <col min="5" max="6" width="17.796875" style="123" customWidth="1"/>
    <col min="7" max="7" width="8.796875" style="123"/>
    <col min="8" max="8" width="8.796875" style="120" customWidth="1"/>
    <col min="9" max="9" width="10.69921875" style="120" customWidth="1"/>
    <col min="10" max="16384" width="8.796875" style="123"/>
  </cols>
  <sheetData>
    <row r="1" spans="1:9" s="120" customFormat="1" ht="20.149999999999999" customHeight="1">
      <c r="A1" s="119" t="s">
        <v>1237</v>
      </c>
      <c r="B1" s="119" t="s">
        <v>1238</v>
      </c>
      <c r="C1" s="183" t="s">
        <v>2017</v>
      </c>
      <c r="D1" s="183" t="s">
        <v>2018</v>
      </c>
      <c r="E1" s="183" t="s">
        <v>2019</v>
      </c>
      <c r="H1" s="121" t="s">
        <v>1235</v>
      </c>
      <c r="I1" s="121" t="s">
        <v>1236</v>
      </c>
    </row>
    <row r="2" spans="1:9" ht="20.149999999999999" customHeight="1">
      <c r="A2" s="122" t="s">
        <v>59</v>
      </c>
      <c r="B2" s="122" t="s">
        <v>1239</v>
      </c>
      <c r="C2" s="122" t="s">
        <v>2008</v>
      </c>
      <c r="D2" s="184" t="s">
        <v>2015</v>
      </c>
      <c r="E2" s="185" t="s">
        <v>2016</v>
      </c>
      <c r="H2" s="119" t="s">
        <v>1233</v>
      </c>
      <c r="I2" s="119" t="s">
        <v>1217</v>
      </c>
    </row>
    <row r="3" spans="1:9" ht="20.149999999999999" customHeight="1">
      <c r="A3" s="122" t="s">
        <v>66</v>
      </c>
      <c r="B3" s="122" t="s">
        <v>1240</v>
      </c>
      <c r="C3" s="122"/>
      <c r="D3" s="184" t="s">
        <v>2015</v>
      </c>
      <c r="E3" s="185" t="s">
        <v>2016</v>
      </c>
      <c r="H3" s="119" t="s">
        <v>1233</v>
      </c>
      <c r="I3" s="119" t="s">
        <v>1218</v>
      </c>
    </row>
    <row r="4" spans="1:9" ht="20.149999999999999" customHeight="1">
      <c r="A4" s="122" t="s">
        <v>53</v>
      </c>
      <c r="B4" s="122" t="s">
        <v>1241</v>
      </c>
      <c r="C4" s="122" t="s">
        <v>2009</v>
      </c>
      <c r="D4" s="184"/>
      <c r="E4" s="185" t="s">
        <v>2016</v>
      </c>
      <c r="H4" s="119" t="s">
        <v>1233</v>
      </c>
      <c r="I4" s="119" t="s">
        <v>1219</v>
      </c>
    </row>
    <row r="5" spans="1:9" ht="20.149999999999999" customHeight="1">
      <c r="A5" s="122" t="s">
        <v>61</v>
      </c>
      <c r="B5" s="122" t="s">
        <v>1242</v>
      </c>
      <c r="C5" s="122" t="s">
        <v>2006</v>
      </c>
      <c r="D5" s="184" t="s">
        <v>2015</v>
      </c>
      <c r="E5" s="185" t="s">
        <v>2016</v>
      </c>
      <c r="H5" s="119" t="s">
        <v>1233</v>
      </c>
      <c r="I5" s="119" t="s">
        <v>1220</v>
      </c>
    </row>
    <row r="6" spans="1:9" ht="20.149999999999999" customHeight="1">
      <c r="A6" s="122" t="s">
        <v>55</v>
      </c>
      <c r="B6" s="122" t="s">
        <v>1243</v>
      </c>
      <c r="C6" s="122" t="s">
        <v>2002</v>
      </c>
      <c r="D6" s="185" t="s">
        <v>2014</v>
      </c>
      <c r="E6" s="185" t="s">
        <v>2016</v>
      </c>
      <c r="H6" s="119" t="s">
        <v>1233</v>
      </c>
      <c r="I6" s="119" t="s">
        <v>1221</v>
      </c>
    </row>
    <row r="7" spans="1:9" ht="20.149999999999999" customHeight="1">
      <c r="A7" s="122" t="s">
        <v>68</v>
      </c>
      <c r="B7" s="122" t="s">
        <v>1244</v>
      </c>
      <c r="C7" s="122" t="s">
        <v>2009</v>
      </c>
      <c r="D7" s="122"/>
      <c r="E7" s="185" t="s">
        <v>2016</v>
      </c>
      <c r="H7" s="119" t="s">
        <v>1233</v>
      </c>
      <c r="I7" s="119" t="s">
        <v>1222</v>
      </c>
    </row>
    <row r="8" spans="1:9" ht="20.149999999999999" customHeight="1">
      <c r="A8" s="122" t="s">
        <v>67</v>
      </c>
      <c r="B8" s="122" t="s">
        <v>1245</v>
      </c>
      <c r="C8" s="122" t="s">
        <v>2009</v>
      </c>
      <c r="D8" s="122"/>
      <c r="E8" s="185" t="s">
        <v>2016</v>
      </c>
      <c r="H8" s="119" t="s">
        <v>1233</v>
      </c>
      <c r="I8" s="119" t="s">
        <v>1224</v>
      </c>
    </row>
    <row r="9" spans="1:9" ht="20.149999999999999" customHeight="1">
      <c r="A9" s="122" t="s">
        <v>63</v>
      </c>
      <c r="B9" s="122" t="s">
        <v>1246</v>
      </c>
      <c r="C9" s="122" t="s">
        <v>2009</v>
      </c>
      <c r="D9" s="122"/>
      <c r="E9" s="185" t="s">
        <v>2016</v>
      </c>
      <c r="H9" s="119" t="s">
        <v>1233</v>
      </c>
      <c r="I9" s="119" t="s">
        <v>1225</v>
      </c>
    </row>
    <row r="10" spans="1:9" ht="20.149999999999999" customHeight="1">
      <c r="A10" s="122" t="s">
        <v>72</v>
      </c>
      <c r="B10" s="122" t="s">
        <v>1247</v>
      </c>
      <c r="C10" s="122" t="s">
        <v>2004</v>
      </c>
      <c r="D10" s="185" t="s">
        <v>2014</v>
      </c>
      <c r="E10" s="185" t="s">
        <v>2016</v>
      </c>
      <c r="H10" s="119" t="s">
        <v>1233</v>
      </c>
      <c r="I10" s="119" t="s">
        <v>1226</v>
      </c>
    </row>
    <row r="11" spans="1:9" ht="20.149999999999999" customHeight="1">
      <c r="A11" s="122" t="s">
        <v>64</v>
      </c>
      <c r="B11" s="122" t="s">
        <v>1248</v>
      </c>
      <c r="C11" s="122" t="s">
        <v>2009</v>
      </c>
      <c r="D11" s="122"/>
      <c r="E11" s="185" t="s">
        <v>2016</v>
      </c>
      <c r="H11" s="119" t="s">
        <v>1233</v>
      </c>
      <c r="I11" s="119" t="s">
        <v>1227</v>
      </c>
    </row>
    <row r="12" spans="1:9" ht="20.149999999999999" customHeight="1">
      <c r="A12" s="122" t="s">
        <v>65</v>
      </c>
      <c r="B12" s="122" t="s">
        <v>1249</v>
      </c>
      <c r="C12" s="122" t="s">
        <v>2000</v>
      </c>
      <c r="D12" s="184" t="s">
        <v>2015</v>
      </c>
      <c r="E12" s="185" t="s">
        <v>2016</v>
      </c>
      <c r="H12" s="119" t="s">
        <v>1233</v>
      </c>
      <c r="I12" s="119" t="s">
        <v>1228</v>
      </c>
    </row>
    <row r="13" spans="1:9" ht="20.149999999999999" customHeight="1">
      <c r="A13" s="122" t="s">
        <v>69</v>
      </c>
      <c r="B13" s="122" t="s">
        <v>1250</v>
      </c>
      <c r="C13" s="122" t="s">
        <v>2009</v>
      </c>
      <c r="D13" s="122"/>
      <c r="E13" s="185" t="s">
        <v>2016</v>
      </c>
      <c r="H13" s="119" t="s">
        <v>1233</v>
      </c>
      <c r="I13" s="119" t="s">
        <v>1229</v>
      </c>
    </row>
    <row r="14" spans="1:9" ht="20.149999999999999" customHeight="1">
      <c r="A14" s="122" t="s">
        <v>56</v>
      </c>
      <c r="B14" s="122" t="s">
        <v>1251</v>
      </c>
      <c r="C14" s="122" t="s">
        <v>2003</v>
      </c>
      <c r="D14" s="185" t="s">
        <v>2014</v>
      </c>
      <c r="E14" s="185" t="s">
        <v>2016</v>
      </c>
      <c r="H14" s="119" t="s">
        <v>1233</v>
      </c>
      <c r="I14" s="119" t="s">
        <v>1230</v>
      </c>
    </row>
    <row r="15" spans="1:9" ht="20.149999999999999" customHeight="1">
      <c r="A15" s="122" t="s">
        <v>60</v>
      </c>
      <c r="B15" s="122" t="s">
        <v>1252</v>
      </c>
      <c r="C15" s="122" t="s">
        <v>2007</v>
      </c>
      <c r="D15" s="184" t="s">
        <v>2015</v>
      </c>
      <c r="E15" s="185" t="s">
        <v>2016</v>
      </c>
      <c r="H15" s="119" t="s">
        <v>1233</v>
      </c>
      <c r="I15" s="119" t="s">
        <v>1231</v>
      </c>
    </row>
    <row r="16" spans="1:9" ht="20.149999999999999" customHeight="1">
      <c r="A16" s="122" t="s">
        <v>57</v>
      </c>
      <c r="B16" s="122" t="s">
        <v>1253</v>
      </c>
      <c r="C16" s="122" t="s">
        <v>2001</v>
      </c>
      <c r="D16" s="184" t="s">
        <v>2015</v>
      </c>
      <c r="E16" s="185" t="s">
        <v>2016</v>
      </c>
      <c r="H16" s="119" t="s">
        <v>1233</v>
      </c>
      <c r="I16" s="119" t="s">
        <v>1232</v>
      </c>
    </row>
    <row r="17" spans="1:5" ht="20.149999999999999" customHeight="1">
      <c r="A17" s="122" t="s">
        <v>58</v>
      </c>
      <c r="B17" s="122" t="s">
        <v>1254</v>
      </c>
      <c r="C17" s="122" t="s">
        <v>1999</v>
      </c>
      <c r="D17" s="184" t="s">
        <v>2015</v>
      </c>
      <c r="E17" s="185" t="s">
        <v>2016</v>
      </c>
    </row>
    <row r="18" spans="1:5" ht="20.149999999999999" customHeight="1">
      <c r="A18" s="122" t="s">
        <v>70</v>
      </c>
      <c r="B18" s="122" t="s">
        <v>1255</v>
      </c>
      <c r="C18" s="122"/>
      <c r="D18" s="184" t="s">
        <v>2015</v>
      </c>
      <c r="E18" s="185" t="s">
        <v>2016</v>
      </c>
    </row>
    <row r="19" spans="1:5" ht="20.149999999999999" customHeight="1">
      <c r="A19" s="122" t="s">
        <v>71</v>
      </c>
      <c r="B19" s="122" t="s">
        <v>1256</v>
      </c>
      <c r="C19" s="122"/>
      <c r="D19" s="184" t="s">
        <v>2015</v>
      </c>
      <c r="E19" s="185" t="s">
        <v>2016</v>
      </c>
    </row>
    <row r="20" spans="1:5" ht="20.149999999999999" customHeight="1">
      <c r="A20" s="122" t="s">
        <v>1233</v>
      </c>
      <c r="B20" s="122" t="s">
        <v>1233</v>
      </c>
      <c r="C20" s="122"/>
      <c r="D20" s="122"/>
      <c r="E20" s="185" t="s">
        <v>2016</v>
      </c>
    </row>
    <row r="21" spans="1:5" ht="20.149999999999999" customHeight="1">
      <c r="A21" s="122" t="s">
        <v>54</v>
      </c>
      <c r="B21" s="122" t="s">
        <v>1257</v>
      </c>
      <c r="C21" s="122"/>
      <c r="D21" s="122"/>
      <c r="E21" s="185" t="s">
        <v>2016</v>
      </c>
    </row>
    <row r="22" spans="1:5" ht="20.149999999999999" customHeight="1">
      <c r="A22" s="122" t="s">
        <v>73</v>
      </c>
      <c r="B22" s="122" t="s">
        <v>1258</v>
      </c>
      <c r="C22" s="122"/>
      <c r="D22" s="184" t="s">
        <v>2015</v>
      </c>
      <c r="E22" s="185" t="s">
        <v>2016</v>
      </c>
    </row>
    <row r="23" spans="1:5" ht="20.149999999999999" customHeight="1">
      <c r="A23" s="122" t="s">
        <v>62</v>
      </c>
      <c r="B23" s="122" t="s">
        <v>1259</v>
      </c>
      <c r="C23" s="122" t="s">
        <v>2009</v>
      </c>
      <c r="D23" s="122"/>
      <c r="E23" s="185" t="s">
        <v>2016</v>
      </c>
    </row>
    <row r="24" spans="1:5" ht="20.149999999999999" customHeight="1">
      <c r="A24" s="122" t="s">
        <v>74</v>
      </c>
      <c r="B24" s="122" t="s">
        <v>1260</v>
      </c>
      <c r="C24" s="122" t="s">
        <v>2005</v>
      </c>
      <c r="D24" s="184" t="s">
        <v>2015</v>
      </c>
      <c r="E24" s="185" t="s">
        <v>2016</v>
      </c>
    </row>
    <row r="25" spans="1:5" ht="20.149999999999999" customHeight="1">
      <c r="A25" s="122" t="s">
        <v>2010</v>
      </c>
      <c r="B25" s="186" t="s">
        <v>2011</v>
      </c>
      <c r="C25" s="122" t="s">
        <v>2012</v>
      </c>
      <c r="D25" s="122"/>
      <c r="E25" s="185" t="s">
        <v>2016</v>
      </c>
    </row>
    <row r="26" spans="1:5" ht="20.149999999999999" customHeight="1">
      <c r="A26" s="122" t="s">
        <v>3423</v>
      </c>
      <c r="B26" s="186" t="s">
        <v>3424</v>
      </c>
      <c r="C26" s="122"/>
      <c r="D26" s="122"/>
      <c r="E26" s="185" t="s">
        <v>2016</v>
      </c>
    </row>
  </sheetData>
  <autoFilter ref="A1:E25" xr:uid="{4A271EFA-EC72-451B-B13B-A7D75111E0B4}"/>
  <phoneticPr fontId="4" type="noConversion"/>
  <pageMargins left="0.9055118110236221" right="0.70866141732283472" top="0.74803149606299213" bottom="0.74803149606299213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5A8FA-DA15-499E-87EC-CACFA9C5471B}">
  <sheetPr codeName="工作表10"/>
  <dimension ref="A1:AP35"/>
  <sheetViews>
    <sheetView view="pageBreakPreview" zoomScale="130" zoomScaleNormal="100" zoomScaleSheetLayoutView="130" workbookViewId="0">
      <selection activeCell="U1" sqref="U1:AD4"/>
    </sheetView>
  </sheetViews>
  <sheetFormatPr defaultColWidth="10.796875" defaultRowHeight="15.75" customHeight="1"/>
  <cols>
    <col min="1" max="1" width="2.69921875" style="48" customWidth="1"/>
    <col min="2" max="2" width="3.296875" style="49" customWidth="1"/>
    <col min="3" max="3" width="3" style="49" customWidth="1"/>
    <col min="4" max="4" width="5.5" style="50" customWidth="1"/>
    <col min="5" max="5" width="2.5" style="50" customWidth="1"/>
    <col min="6" max="7" width="2.5" style="51" customWidth="1"/>
    <col min="8" max="8" width="2.19921875" style="51" customWidth="1"/>
    <col min="9" max="9" width="2.69921875" style="51" customWidth="1"/>
    <col min="10" max="31" width="2.69921875" style="49" customWidth="1"/>
    <col min="32" max="35" width="2.69921875" style="52" customWidth="1"/>
    <col min="36" max="36" width="2.69921875" style="53" customWidth="1"/>
    <col min="37" max="42" width="2.69921875" style="45" customWidth="1"/>
    <col min="43" max="16384" width="10.796875" style="45"/>
  </cols>
  <sheetData>
    <row r="1" spans="1:42" ht="23.25" customHeight="1">
      <c r="A1" s="258"/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60"/>
      <c r="U1" s="267" t="s">
        <v>827</v>
      </c>
      <c r="V1" s="268"/>
      <c r="W1" s="268"/>
      <c r="X1" s="268"/>
      <c r="Y1" s="268"/>
      <c r="Z1" s="268"/>
      <c r="AA1" s="268"/>
      <c r="AB1" s="268"/>
      <c r="AC1" s="268"/>
      <c r="AD1" s="269"/>
      <c r="AE1" s="276" t="s">
        <v>828</v>
      </c>
      <c r="AF1" s="276"/>
      <c r="AG1" s="276"/>
      <c r="AH1" s="276"/>
      <c r="AI1" s="277" t="s">
        <v>829</v>
      </c>
      <c r="AJ1" s="277"/>
      <c r="AK1" s="277"/>
      <c r="AL1" s="277"/>
      <c r="AM1" s="277"/>
      <c r="AN1" s="277"/>
      <c r="AO1" s="277"/>
      <c r="AP1" s="277"/>
    </row>
    <row r="2" spans="1:42" ht="23.25" customHeight="1">
      <c r="A2" s="261"/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3"/>
      <c r="U2" s="270"/>
      <c r="V2" s="271"/>
      <c r="W2" s="271"/>
      <c r="X2" s="271"/>
      <c r="Y2" s="271"/>
      <c r="Z2" s="271"/>
      <c r="AA2" s="271"/>
      <c r="AB2" s="271"/>
      <c r="AC2" s="271"/>
      <c r="AD2" s="272"/>
      <c r="AE2" s="276" t="s">
        <v>830</v>
      </c>
      <c r="AF2" s="276"/>
      <c r="AG2" s="276"/>
      <c r="AH2" s="276"/>
      <c r="AI2" s="278" t="s">
        <v>831</v>
      </c>
      <c r="AJ2" s="277"/>
      <c r="AK2" s="277"/>
      <c r="AL2" s="277"/>
      <c r="AM2" s="277"/>
      <c r="AN2" s="277"/>
      <c r="AO2" s="277"/>
      <c r="AP2" s="277"/>
    </row>
    <row r="3" spans="1:42" ht="23.25" customHeight="1">
      <c r="A3" s="261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3"/>
      <c r="U3" s="270"/>
      <c r="V3" s="271"/>
      <c r="W3" s="271"/>
      <c r="X3" s="271"/>
      <c r="Y3" s="271"/>
      <c r="Z3" s="271"/>
      <c r="AA3" s="271"/>
      <c r="AB3" s="271"/>
      <c r="AC3" s="271"/>
      <c r="AD3" s="272"/>
      <c r="AE3" s="279" t="s">
        <v>832</v>
      </c>
      <c r="AF3" s="279"/>
      <c r="AG3" s="279"/>
      <c r="AH3" s="279"/>
      <c r="AI3" s="280" t="s">
        <v>833</v>
      </c>
      <c r="AJ3" s="231"/>
      <c r="AK3" s="231"/>
      <c r="AL3" s="231"/>
      <c r="AM3" s="231"/>
      <c r="AN3" s="231"/>
      <c r="AO3" s="231"/>
      <c r="AP3" s="231"/>
    </row>
    <row r="4" spans="1:42" ht="23.25" customHeight="1">
      <c r="A4" s="264"/>
      <c r="B4" s="265"/>
      <c r="C4" s="265"/>
      <c r="D4" s="265"/>
      <c r="E4" s="265"/>
      <c r="F4" s="265"/>
      <c r="G4" s="265"/>
      <c r="H4" s="265"/>
      <c r="I4" s="265"/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6"/>
      <c r="U4" s="273"/>
      <c r="V4" s="274"/>
      <c r="W4" s="274"/>
      <c r="X4" s="274"/>
      <c r="Y4" s="274"/>
      <c r="Z4" s="274"/>
      <c r="AA4" s="274"/>
      <c r="AB4" s="274"/>
      <c r="AC4" s="274"/>
      <c r="AD4" s="275"/>
      <c r="AE4" s="279" t="s">
        <v>834</v>
      </c>
      <c r="AF4" s="279"/>
      <c r="AG4" s="279"/>
      <c r="AH4" s="279"/>
      <c r="AI4" s="231" t="s">
        <v>835</v>
      </c>
      <c r="AJ4" s="231"/>
      <c r="AK4" s="231"/>
      <c r="AL4" s="231"/>
      <c r="AM4" s="231"/>
      <c r="AN4" s="231"/>
      <c r="AO4" s="231"/>
      <c r="AP4" s="231"/>
    </row>
    <row r="5" spans="1:42" ht="25" customHeight="1">
      <c r="A5" s="302" t="s">
        <v>836</v>
      </c>
      <c r="B5" s="303"/>
      <c r="C5" s="303"/>
      <c r="D5" s="303"/>
      <c r="E5" s="303"/>
      <c r="F5" s="303"/>
      <c r="G5" s="303"/>
      <c r="H5" s="303"/>
      <c r="I5" s="303"/>
      <c r="J5" s="303"/>
      <c r="K5" s="303"/>
      <c r="L5" s="303"/>
      <c r="M5" s="303"/>
      <c r="N5" s="303"/>
      <c r="O5" s="303"/>
      <c r="P5" s="303"/>
      <c r="Q5" s="303"/>
      <c r="R5" s="303"/>
      <c r="S5" s="303"/>
      <c r="T5" s="303"/>
      <c r="U5" s="303"/>
      <c r="V5" s="303"/>
      <c r="W5" s="303"/>
      <c r="X5" s="303"/>
      <c r="Y5" s="303"/>
      <c r="Z5" s="303"/>
      <c r="AA5" s="303"/>
      <c r="AB5" s="303"/>
      <c r="AC5" s="303"/>
      <c r="AD5" s="303"/>
      <c r="AE5" s="303"/>
      <c r="AF5" s="303"/>
      <c r="AG5" s="303"/>
      <c r="AH5" s="303"/>
      <c r="AI5" s="303"/>
      <c r="AJ5" s="303"/>
      <c r="AK5" s="303"/>
      <c r="AL5" s="303"/>
      <c r="AM5" s="303"/>
      <c r="AN5" s="303"/>
      <c r="AO5" s="303"/>
      <c r="AP5" s="304"/>
    </row>
    <row r="6" spans="1:42" ht="25" customHeight="1">
      <c r="A6" s="305"/>
      <c r="B6" s="306"/>
      <c r="C6" s="306"/>
      <c r="D6" s="306"/>
      <c r="E6" s="306"/>
      <c r="F6" s="306"/>
      <c r="G6" s="306"/>
      <c r="H6" s="306"/>
      <c r="I6" s="306"/>
      <c r="J6" s="306"/>
      <c r="K6" s="306"/>
      <c r="L6" s="306"/>
      <c r="M6" s="306"/>
      <c r="N6" s="306"/>
      <c r="O6" s="306"/>
      <c r="P6" s="306"/>
      <c r="Q6" s="306"/>
      <c r="R6" s="306"/>
      <c r="S6" s="306"/>
      <c r="T6" s="306"/>
      <c r="U6" s="306"/>
      <c r="V6" s="306"/>
      <c r="W6" s="306"/>
      <c r="X6" s="306"/>
      <c r="Y6" s="306"/>
      <c r="Z6" s="306"/>
      <c r="AA6" s="306"/>
      <c r="AB6" s="306"/>
      <c r="AC6" s="306"/>
      <c r="AD6" s="306"/>
      <c r="AE6" s="306"/>
      <c r="AF6" s="306"/>
      <c r="AG6" s="306"/>
      <c r="AH6" s="306"/>
      <c r="AI6" s="306"/>
      <c r="AJ6" s="306"/>
      <c r="AK6" s="306"/>
      <c r="AL6" s="306"/>
      <c r="AM6" s="306"/>
      <c r="AN6" s="306"/>
      <c r="AO6" s="306"/>
      <c r="AP6" s="307"/>
    </row>
    <row r="7" spans="1:42" ht="25" customHeight="1">
      <c r="A7" s="305"/>
      <c r="B7" s="306"/>
      <c r="C7" s="306"/>
      <c r="D7" s="306"/>
      <c r="E7" s="306"/>
      <c r="F7" s="306"/>
      <c r="G7" s="306"/>
      <c r="H7" s="306"/>
      <c r="I7" s="306"/>
      <c r="J7" s="306"/>
      <c r="K7" s="306"/>
      <c r="L7" s="306"/>
      <c r="M7" s="306"/>
      <c r="N7" s="306"/>
      <c r="O7" s="306"/>
      <c r="P7" s="306"/>
      <c r="Q7" s="306"/>
      <c r="R7" s="306"/>
      <c r="S7" s="306"/>
      <c r="T7" s="306"/>
      <c r="U7" s="306"/>
      <c r="V7" s="306"/>
      <c r="W7" s="306"/>
      <c r="X7" s="306"/>
      <c r="Y7" s="306"/>
      <c r="Z7" s="306"/>
      <c r="AA7" s="306"/>
      <c r="AB7" s="306"/>
      <c r="AC7" s="306"/>
      <c r="AD7" s="306"/>
      <c r="AE7" s="306"/>
      <c r="AF7" s="306"/>
      <c r="AG7" s="306"/>
      <c r="AH7" s="306"/>
      <c r="AI7" s="306"/>
      <c r="AJ7" s="306"/>
      <c r="AK7" s="306"/>
      <c r="AL7" s="306"/>
      <c r="AM7" s="306"/>
      <c r="AN7" s="306"/>
      <c r="AO7" s="306"/>
      <c r="AP7" s="307"/>
    </row>
    <row r="8" spans="1:42" ht="25" customHeight="1">
      <c r="A8" s="305"/>
      <c r="B8" s="306"/>
      <c r="C8" s="306"/>
      <c r="D8" s="306"/>
      <c r="E8" s="306"/>
      <c r="F8" s="306"/>
      <c r="G8" s="306"/>
      <c r="H8" s="306"/>
      <c r="I8" s="306"/>
      <c r="J8" s="306"/>
      <c r="K8" s="306"/>
      <c r="L8" s="306"/>
      <c r="M8" s="306"/>
      <c r="N8" s="306"/>
      <c r="O8" s="306"/>
      <c r="P8" s="306"/>
      <c r="Q8" s="306"/>
      <c r="R8" s="306"/>
      <c r="S8" s="306"/>
      <c r="T8" s="306"/>
      <c r="U8" s="306"/>
      <c r="V8" s="306"/>
      <c r="W8" s="306"/>
      <c r="X8" s="306"/>
      <c r="Y8" s="306"/>
      <c r="Z8" s="306"/>
      <c r="AA8" s="306"/>
      <c r="AB8" s="306"/>
      <c r="AC8" s="306"/>
      <c r="AD8" s="306"/>
      <c r="AE8" s="306"/>
      <c r="AF8" s="306"/>
      <c r="AG8" s="306"/>
      <c r="AH8" s="306"/>
      <c r="AI8" s="306"/>
      <c r="AJ8" s="306"/>
      <c r="AK8" s="306"/>
      <c r="AL8" s="306"/>
      <c r="AM8" s="306"/>
      <c r="AN8" s="306"/>
      <c r="AO8" s="306"/>
      <c r="AP8" s="307"/>
    </row>
    <row r="9" spans="1:42" ht="25" customHeight="1">
      <c r="A9" s="305"/>
      <c r="B9" s="306"/>
      <c r="C9" s="306"/>
      <c r="D9" s="306"/>
      <c r="E9" s="306"/>
      <c r="F9" s="306"/>
      <c r="G9" s="306"/>
      <c r="H9" s="306"/>
      <c r="I9" s="306"/>
      <c r="J9" s="306"/>
      <c r="K9" s="306"/>
      <c r="L9" s="306"/>
      <c r="M9" s="306"/>
      <c r="N9" s="306"/>
      <c r="O9" s="306"/>
      <c r="P9" s="306"/>
      <c r="Q9" s="306"/>
      <c r="R9" s="306"/>
      <c r="S9" s="306"/>
      <c r="T9" s="306"/>
      <c r="U9" s="306"/>
      <c r="V9" s="306"/>
      <c r="W9" s="306"/>
      <c r="X9" s="306"/>
      <c r="Y9" s="306"/>
      <c r="Z9" s="306"/>
      <c r="AA9" s="306"/>
      <c r="AB9" s="306"/>
      <c r="AC9" s="306"/>
      <c r="AD9" s="306"/>
      <c r="AE9" s="306"/>
      <c r="AF9" s="306"/>
      <c r="AG9" s="306"/>
      <c r="AH9" s="306"/>
      <c r="AI9" s="306"/>
      <c r="AJ9" s="306"/>
      <c r="AK9" s="306"/>
      <c r="AL9" s="306"/>
      <c r="AM9" s="306"/>
      <c r="AN9" s="306"/>
      <c r="AO9" s="306"/>
      <c r="AP9" s="307"/>
    </row>
    <row r="10" spans="1:42" ht="25" customHeight="1">
      <c r="A10" s="305"/>
      <c r="B10" s="306"/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7"/>
    </row>
    <row r="11" spans="1:42" ht="25" customHeight="1">
      <c r="A11" s="305"/>
      <c r="B11" s="306"/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06"/>
      <c r="AH11" s="306"/>
      <c r="AI11" s="306"/>
      <c r="AJ11" s="306"/>
      <c r="AK11" s="306"/>
      <c r="AL11" s="306"/>
      <c r="AM11" s="306"/>
      <c r="AN11" s="306"/>
      <c r="AO11" s="306"/>
      <c r="AP11" s="307"/>
    </row>
    <row r="12" spans="1:42" ht="25" customHeight="1">
      <c r="A12" s="305"/>
      <c r="B12" s="306"/>
      <c r="C12" s="306"/>
      <c r="D12" s="306"/>
      <c r="E12" s="306"/>
      <c r="F12" s="306"/>
      <c r="G12" s="306"/>
      <c r="H12" s="306"/>
      <c r="I12" s="306"/>
      <c r="J12" s="306"/>
      <c r="K12" s="306"/>
      <c r="L12" s="306"/>
      <c r="M12" s="306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306"/>
      <c r="Y12" s="306"/>
      <c r="Z12" s="306"/>
      <c r="AA12" s="306"/>
      <c r="AB12" s="306"/>
      <c r="AC12" s="306"/>
      <c r="AD12" s="306"/>
      <c r="AE12" s="306"/>
      <c r="AF12" s="306"/>
      <c r="AG12" s="306"/>
      <c r="AH12" s="306"/>
      <c r="AI12" s="306"/>
      <c r="AJ12" s="306"/>
      <c r="AK12" s="306"/>
      <c r="AL12" s="306"/>
      <c r="AM12" s="306"/>
      <c r="AN12" s="306"/>
      <c r="AO12" s="306"/>
      <c r="AP12" s="307"/>
    </row>
    <row r="13" spans="1:42" ht="25" customHeight="1">
      <c r="A13" s="297" t="s">
        <v>837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8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8"/>
      <c r="AN13" s="298"/>
      <c r="AO13" s="298"/>
      <c r="AP13" s="299"/>
    </row>
    <row r="14" spans="1:42" ht="25" customHeight="1">
      <c r="A14" s="290"/>
      <c r="B14" s="291"/>
      <c r="C14" s="291"/>
      <c r="D14" s="291"/>
      <c r="E14" s="284" t="s">
        <v>838</v>
      </c>
      <c r="F14" s="284"/>
      <c r="G14" s="284"/>
      <c r="H14" s="284"/>
      <c r="I14" s="284"/>
      <c r="J14" s="284"/>
      <c r="K14" s="284"/>
      <c r="L14" s="284"/>
      <c r="M14" s="284"/>
      <c r="N14" s="284"/>
      <c r="O14" s="284"/>
      <c r="P14" s="284"/>
      <c r="Q14" s="284"/>
      <c r="R14" s="284"/>
      <c r="S14" s="284"/>
      <c r="T14" s="284"/>
      <c r="U14" s="284"/>
      <c r="V14" s="284"/>
      <c r="W14" s="284"/>
      <c r="X14" s="284"/>
      <c r="Y14" s="284"/>
      <c r="Z14" s="284"/>
      <c r="AA14" s="284"/>
      <c r="AB14" s="284"/>
      <c r="AC14" s="284"/>
      <c r="AD14" s="284"/>
      <c r="AE14" s="284"/>
      <c r="AF14" s="284"/>
      <c r="AG14" s="284"/>
      <c r="AH14" s="284"/>
      <c r="AI14" s="284"/>
      <c r="AJ14" s="284"/>
      <c r="AK14" s="284"/>
      <c r="AL14" s="284"/>
      <c r="AM14" s="284"/>
      <c r="AN14" s="284"/>
      <c r="AO14" s="284"/>
      <c r="AP14" s="285"/>
    </row>
    <row r="15" spans="1:42" ht="25" customHeight="1">
      <c r="A15" s="282"/>
      <c r="B15" s="283"/>
      <c r="C15" s="283"/>
      <c r="D15" s="283"/>
      <c r="E15" s="284"/>
      <c r="F15" s="284"/>
      <c r="G15" s="284"/>
      <c r="H15" s="284"/>
      <c r="I15" s="284"/>
      <c r="J15" s="284"/>
      <c r="K15" s="284"/>
      <c r="L15" s="284"/>
      <c r="M15" s="284"/>
      <c r="N15" s="284"/>
      <c r="O15" s="284"/>
      <c r="P15" s="284"/>
      <c r="Q15" s="284"/>
      <c r="R15" s="284"/>
      <c r="S15" s="284"/>
      <c r="T15" s="284"/>
      <c r="U15" s="284"/>
      <c r="V15" s="284"/>
      <c r="W15" s="284"/>
      <c r="X15" s="284"/>
      <c r="Y15" s="284"/>
      <c r="Z15" s="284"/>
      <c r="AA15" s="284"/>
      <c r="AB15" s="284"/>
      <c r="AC15" s="284"/>
      <c r="AD15" s="284"/>
      <c r="AE15" s="284"/>
      <c r="AF15" s="284"/>
      <c r="AG15" s="284"/>
      <c r="AH15" s="284"/>
      <c r="AI15" s="284"/>
      <c r="AJ15" s="284"/>
      <c r="AK15" s="284"/>
      <c r="AL15" s="284"/>
      <c r="AM15" s="284"/>
      <c r="AN15" s="284"/>
      <c r="AO15" s="284"/>
      <c r="AP15" s="285"/>
    </row>
    <row r="16" spans="1:42" ht="25" customHeight="1">
      <c r="A16" s="301"/>
      <c r="B16" s="291"/>
      <c r="C16" s="291"/>
      <c r="D16" s="291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284"/>
      <c r="Y16" s="284"/>
      <c r="Z16" s="284"/>
      <c r="AA16" s="284"/>
      <c r="AB16" s="284"/>
      <c r="AC16" s="284"/>
      <c r="AD16" s="284"/>
      <c r="AE16" s="284"/>
      <c r="AF16" s="284"/>
      <c r="AG16" s="284"/>
      <c r="AH16" s="284"/>
      <c r="AI16" s="284"/>
      <c r="AJ16" s="284"/>
      <c r="AK16" s="284"/>
      <c r="AL16" s="284"/>
      <c r="AM16" s="284"/>
      <c r="AN16" s="284"/>
      <c r="AO16" s="284"/>
      <c r="AP16" s="285"/>
    </row>
    <row r="17" spans="1:42" ht="25" customHeight="1">
      <c r="A17" s="297" t="s">
        <v>839</v>
      </c>
      <c r="B17" s="298"/>
      <c r="C17" s="298"/>
      <c r="D17" s="298"/>
      <c r="E17" s="298"/>
      <c r="F17" s="298"/>
      <c r="G17" s="298"/>
      <c r="H17" s="298"/>
      <c r="I17" s="298"/>
      <c r="J17" s="298"/>
      <c r="K17" s="298"/>
      <c r="L17" s="298"/>
      <c r="M17" s="298"/>
      <c r="N17" s="298"/>
      <c r="O17" s="298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B17" s="298"/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M17" s="298"/>
      <c r="AN17" s="298"/>
      <c r="AO17" s="298"/>
      <c r="AP17" s="299"/>
    </row>
    <row r="18" spans="1:42" ht="25" customHeight="1">
      <c r="A18" s="282" t="s">
        <v>840</v>
      </c>
      <c r="B18" s="283"/>
      <c r="C18" s="283"/>
      <c r="D18" s="283"/>
      <c r="E18" s="283"/>
      <c r="F18" s="283"/>
      <c r="G18" s="283"/>
      <c r="H18" s="283"/>
      <c r="I18" s="283"/>
      <c r="J18" s="283"/>
      <c r="K18" s="283"/>
      <c r="L18" s="283"/>
      <c r="M18" s="283"/>
      <c r="N18" s="283"/>
      <c r="O18" s="283"/>
      <c r="P18" s="284" t="s">
        <v>841</v>
      </c>
      <c r="Q18" s="284"/>
      <c r="R18" s="284"/>
      <c r="S18" s="284"/>
      <c r="T18" s="284"/>
      <c r="U18" s="284"/>
      <c r="V18" s="284"/>
      <c r="W18" s="284"/>
      <c r="X18" s="284"/>
      <c r="Y18" s="284"/>
      <c r="Z18" s="284"/>
      <c r="AA18" s="284"/>
      <c r="AB18" s="283"/>
      <c r="AC18" s="283"/>
      <c r="AD18" s="283"/>
      <c r="AE18" s="283"/>
      <c r="AF18" s="283"/>
      <c r="AG18" s="283"/>
      <c r="AH18" s="283"/>
      <c r="AI18" s="283"/>
      <c r="AJ18" s="283"/>
      <c r="AK18" s="283"/>
      <c r="AL18" s="283"/>
      <c r="AM18" s="283"/>
      <c r="AN18" s="283"/>
      <c r="AO18" s="283"/>
      <c r="AP18" s="293"/>
    </row>
    <row r="19" spans="1:42" ht="25" customHeight="1">
      <c r="A19" s="282" t="s">
        <v>842</v>
      </c>
      <c r="B19" s="283"/>
      <c r="C19" s="283"/>
      <c r="D19" s="283"/>
      <c r="E19" s="283"/>
      <c r="F19" s="283"/>
      <c r="G19" s="283"/>
      <c r="H19" s="283"/>
      <c r="I19" s="283"/>
      <c r="J19" s="283"/>
      <c r="K19" s="283"/>
      <c r="L19" s="283"/>
      <c r="M19" s="283"/>
      <c r="N19" s="283"/>
      <c r="O19" s="283"/>
      <c r="P19" s="284"/>
      <c r="Q19" s="284"/>
      <c r="R19" s="284"/>
      <c r="S19" s="284"/>
      <c r="T19" s="284"/>
      <c r="U19" s="284"/>
      <c r="V19" s="284"/>
      <c r="W19" s="284"/>
      <c r="X19" s="284"/>
      <c r="Y19" s="284"/>
      <c r="Z19" s="284"/>
      <c r="AA19" s="284"/>
      <c r="AB19" s="283"/>
      <c r="AC19" s="283"/>
      <c r="AD19" s="283"/>
      <c r="AE19" s="283"/>
      <c r="AF19" s="283"/>
      <c r="AG19" s="283"/>
      <c r="AH19" s="283"/>
      <c r="AI19" s="283"/>
      <c r="AJ19" s="283"/>
      <c r="AK19" s="283"/>
      <c r="AL19" s="283"/>
      <c r="AM19" s="283"/>
      <c r="AN19" s="283"/>
      <c r="AO19" s="283"/>
      <c r="AP19" s="293"/>
    </row>
    <row r="20" spans="1:42" ht="25" customHeight="1">
      <c r="A20" s="282" t="s">
        <v>843</v>
      </c>
      <c r="B20" s="283"/>
      <c r="C20" s="283"/>
      <c r="D20" s="283"/>
      <c r="E20" s="283"/>
      <c r="F20" s="283"/>
      <c r="G20" s="283"/>
      <c r="H20" s="283"/>
      <c r="I20" s="283"/>
      <c r="J20" s="283"/>
      <c r="K20" s="283"/>
      <c r="L20" s="283"/>
      <c r="M20" s="283"/>
      <c r="N20" s="283"/>
      <c r="O20" s="283"/>
      <c r="P20" s="284"/>
      <c r="Q20" s="284"/>
      <c r="R20" s="284"/>
      <c r="S20" s="284"/>
      <c r="T20" s="284"/>
      <c r="U20" s="284"/>
      <c r="V20" s="284"/>
      <c r="W20" s="284"/>
      <c r="X20" s="284"/>
      <c r="Y20" s="284"/>
      <c r="Z20" s="284"/>
      <c r="AA20" s="284"/>
      <c r="AB20" s="283"/>
      <c r="AC20" s="283"/>
      <c r="AD20" s="283"/>
      <c r="AE20" s="283"/>
      <c r="AF20" s="283"/>
      <c r="AG20" s="283"/>
      <c r="AH20" s="283"/>
      <c r="AI20" s="283"/>
      <c r="AJ20" s="283"/>
      <c r="AK20" s="283"/>
      <c r="AL20" s="283"/>
      <c r="AM20" s="283"/>
      <c r="AN20" s="283"/>
      <c r="AO20" s="283"/>
      <c r="AP20" s="293"/>
    </row>
    <row r="21" spans="1:42" ht="25" customHeight="1">
      <c r="A21" s="282"/>
      <c r="B21" s="283"/>
      <c r="C21" s="283"/>
      <c r="D21" s="283"/>
      <c r="E21" s="283"/>
      <c r="F21" s="283"/>
      <c r="G21" s="283"/>
      <c r="H21" s="283"/>
      <c r="I21" s="283"/>
      <c r="J21" s="283"/>
      <c r="K21" s="283"/>
      <c r="L21" s="283"/>
      <c r="M21" s="283"/>
      <c r="N21" s="283"/>
      <c r="O21" s="283"/>
      <c r="P21" s="284"/>
      <c r="Q21" s="284"/>
      <c r="R21" s="284"/>
      <c r="S21" s="284"/>
      <c r="T21" s="284"/>
      <c r="U21" s="284"/>
      <c r="V21" s="284"/>
      <c r="W21" s="284"/>
      <c r="X21" s="284"/>
      <c r="Y21" s="284"/>
      <c r="Z21" s="284"/>
      <c r="AA21" s="284"/>
      <c r="AB21" s="284"/>
      <c r="AC21" s="284"/>
      <c r="AD21" s="284"/>
      <c r="AE21" s="284"/>
      <c r="AF21" s="284"/>
      <c r="AG21" s="284"/>
      <c r="AH21" s="284"/>
      <c r="AI21" s="284"/>
      <c r="AJ21" s="284"/>
      <c r="AK21" s="284"/>
      <c r="AL21" s="294"/>
      <c r="AM21" s="295"/>
      <c r="AN21" s="295"/>
      <c r="AO21" s="295"/>
      <c r="AP21" s="296"/>
    </row>
    <row r="22" spans="1:42" ht="25" customHeight="1">
      <c r="A22" s="297" t="s">
        <v>844</v>
      </c>
      <c r="B22" s="298"/>
      <c r="C22" s="298"/>
      <c r="D22" s="298"/>
      <c r="E22" s="298"/>
      <c r="F22" s="298"/>
      <c r="G22" s="298"/>
      <c r="H22" s="298"/>
      <c r="I22" s="298"/>
      <c r="J22" s="298"/>
      <c r="K22" s="298"/>
      <c r="L22" s="298"/>
      <c r="M22" s="298"/>
      <c r="N22" s="298"/>
      <c r="O22" s="298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B22" s="298"/>
      <c r="AC22" s="298"/>
      <c r="AD22" s="298"/>
      <c r="AE22" s="298"/>
      <c r="AF22" s="298"/>
      <c r="AG22" s="298"/>
      <c r="AH22" s="298"/>
      <c r="AI22" s="298"/>
      <c r="AJ22" s="298"/>
      <c r="AK22" s="298"/>
      <c r="AL22" s="298"/>
      <c r="AM22" s="298"/>
      <c r="AN22" s="298"/>
      <c r="AO22" s="298"/>
      <c r="AP22" s="299"/>
    </row>
    <row r="23" spans="1:42" ht="25" customHeight="1">
      <c r="A23" s="300" t="s">
        <v>845</v>
      </c>
      <c r="B23" s="284"/>
      <c r="C23" s="284"/>
      <c r="D23" s="284"/>
      <c r="E23" s="284"/>
      <c r="F23" s="284"/>
      <c r="G23" s="284"/>
      <c r="H23" s="284"/>
      <c r="I23" s="284"/>
      <c r="J23" s="284"/>
      <c r="K23" s="284"/>
      <c r="L23" s="284"/>
      <c r="M23" s="284"/>
      <c r="N23" s="284"/>
      <c r="O23" s="284"/>
      <c r="P23" s="284"/>
      <c r="Q23" s="284"/>
      <c r="R23" s="284"/>
      <c r="S23" s="284"/>
      <c r="T23" s="284"/>
      <c r="U23" s="284"/>
      <c r="V23" s="284"/>
      <c r="W23" s="284"/>
      <c r="X23" s="284"/>
      <c r="Y23" s="284"/>
      <c r="Z23" s="284"/>
      <c r="AA23" s="284"/>
      <c r="AB23" s="284"/>
      <c r="AC23" s="284"/>
      <c r="AD23" s="284"/>
      <c r="AE23" s="284"/>
      <c r="AF23" s="284"/>
      <c r="AG23" s="284"/>
      <c r="AH23" s="284"/>
      <c r="AI23" s="284"/>
      <c r="AJ23" s="284"/>
      <c r="AK23" s="284"/>
      <c r="AL23" s="284"/>
      <c r="AM23" s="284"/>
      <c r="AN23" s="284"/>
      <c r="AO23" s="284"/>
      <c r="AP23" s="285"/>
    </row>
    <row r="24" spans="1:42" ht="25" customHeight="1">
      <c r="A24" s="282"/>
      <c r="B24" s="283"/>
      <c r="C24" s="283"/>
      <c r="D24" s="283"/>
      <c r="E24" s="283"/>
      <c r="F24" s="283"/>
      <c r="G24" s="283"/>
      <c r="H24" s="283"/>
      <c r="I24" s="283"/>
      <c r="J24" s="283"/>
      <c r="K24" s="283"/>
      <c r="L24" s="283"/>
      <c r="M24" s="283"/>
      <c r="N24" s="283"/>
      <c r="O24" s="283"/>
      <c r="P24" s="284"/>
      <c r="Q24" s="284"/>
      <c r="R24" s="284"/>
      <c r="S24" s="284"/>
      <c r="T24" s="284"/>
      <c r="U24" s="284"/>
      <c r="V24" s="284"/>
      <c r="W24" s="284"/>
      <c r="X24" s="284"/>
      <c r="Y24" s="284"/>
      <c r="Z24" s="284"/>
      <c r="AA24" s="284"/>
      <c r="AB24" s="284"/>
      <c r="AC24" s="284"/>
      <c r="AD24" s="284"/>
      <c r="AE24" s="284"/>
      <c r="AF24" s="284"/>
      <c r="AG24" s="284"/>
      <c r="AH24" s="284"/>
      <c r="AI24" s="284"/>
      <c r="AJ24" s="284"/>
      <c r="AK24" s="284"/>
      <c r="AL24" s="294"/>
      <c r="AM24" s="295"/>
      <c r="AN24" s="295"/>
      <c r="AO24" s="295"/>
      <c r="AP24" s="296"/>
    </row>
    <row r="25" spans="1:42" ht="25" customHeight="1">
      <c r="A25" s="297" t="s">
        <v>846</v>
      </c>
      <c r="B25" s="298"/>
      <c r="C25" s="298"/>
      <c r="D25" s="298"/>
      <c r="E25" s="298"/>
      <c r="F25" s="298"/>
      <c r="G25" s="298"/>
      <c r="H25" s="298"/>
      <c r="I25" s="298"/>
      <c r="J25" s="298"/>
      <c r="K25" s="298"/>
      <c r="L25" s="298"/>
      <c r="M25" s="298"/>
      <c r="N25" s="298"/>
      <c r="O25" s="298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B25" s="298"/>
      <c r="AC25" s="298"/>
      <c r="AD25" s="298"/>
      <c r="AE25" s="298"/>
      <c r="AF25" s="298"/>
      <c r="AG25" s="298"/>
      <c r="AH25" s="298"/>
      <c r="AI25" s="298"/>
      <c r="AJ25" s="298"/>
      <c r="AK25" s="298"/>
      <c r="AL25" s="298"/>
      <c r="AM25" s="298"/>
      <c r="AN25" s="298"/>
      <c r="AO25" s="298"/>
      <c r="AP25" s="299"/>
    </row>
    <row r="26" spans="1:42" ht="25" customHeight="1">
      <c r="A26" s="282"/>
      <c r="B26" s="283"/>
      <c r="C26" s="283"/>
      <c r="D26" s="283"/>
      <c r="E26" s="284" t="s">
        <v>847</v>
      </c>
      <c r="F26" s="284"/>
      <c r="G26" s="284"/>
      <c r="H26" s="284"/>
      <c r="I26" s="284"/>
      <c r="J26" s="284"/>
      <c r="K26" s="284"/>
      <c r="L26" s="284"/>
      <c r="M26" s="284"/>
      <c r="N26" s="284"/>
      <c r="O26" s="284"/>
      <c r="P26" s="284"/>
      <c r="Q26" s="284"/>
      <c r="R26" s="284"/>
      <c r="S26" s="284"/>
      <c r="T26" s="284"/>
      <c r="U26" s="284"/>
      <c r="V26" s="284"/>
      <c r="W26" s="284"/>
      <c r="X26" s="284"/>
      <c r="Y26" s="284"/>
      <c r="Z26" s="284"/>
      <c r="AA26" s="284"/>
      <c r="AB26" s="284"/>
      <c r="AC26" s="284"/>
      <c r="AD26" s="284"/>
      <c r="AE26" s="284"/>
      <c r="AF26" s="284"/>
      <c r="AG26" s="284"/>
      <c r="AH26" s="284"/>
      <c r="AI26" s="284"/>
      <c r="AJ26" s="284"/>
      <c r="AK26" s="284"/>
      <c r="AL26" s="284"/>
      <c r="AM26" s="284"/>
      <c r="AN26" s="284"/>
      <c r="AO26" s="284"/>
      <c r="AP26" s="285"/>
    </row>
    <row r="27" spans="1:42" ht="25" customHeight="1">
      <c r="A27" s="292"/>
      <c r="B27" s="283"/>
      <c r="C27" s="283"/>
      <c r="D27" s="283"/>
      <c r="E27" s="284" t="s">
        <v>848</v>
      </c>
      <c r="F27" s="284"/>
      <c r="G27" s="284"/>
      <c r="H27" s="284"/>
      <c r="I27" s="284"/>
      <c r="J27" s="284"/>
      <c r="K27" s="284"/>
      <c r="L27" s="284"/>
      <c r="M27" s="284"/>
      <c r="N27" s="284"/>
      <c r="O27" s="284"/>
      <c r="P27" s="284"/>
      <c r="Q27" s="284"/>
      <c r="R27" s="284"/>
      <c r="S27" s="284"/>
      <c r="T27" s="284"/>
      <c r="U27" s="284"/>
      <c r="V27" s="284"/>
      <c r="W27" s="284"/>
      <c r="X27" s="284"/>
      <c r="Y27" s="284"/>
      <c r="Z27" s="284"/>
      <c r="AA27" s="284"/>
      <c r="AB27" s="284"/>
      <c r="AC27" s="284"/>
      <c r="AD27" s="284"/>
      <c r="AE27" s="284"/>
      <c r="AF27" s="284"/>
      <c r="AG27" s="284"/>
      <c r="AH27" s="284"/>
      <c r="AI27" s="284"/>
      <c r="AJ27" s="284"/>
      <c r="AK27" s="284"/>
      <c r="AL27" s="284"/>
      <c r="AM27" s="284"/>
      <c r="AN27" s="284"/>
      <c r="AO27" s="284"/>
      <c r="AP27" s="285"/>
    </row>
    <row r="28" spans="1:42" ht="25" customHeight="1">
      <c r="A28" s="282"/>
      <c r="B28" s="283"/>
      <c r="C28" s="283"/>
      <c r="D28" s="283"/>
      <c r="E28" s="284" t="s">
        <v>849</v>
      </c>
      <c r="F28" s="284"/>
      <c r="G28" s="284"/>
      <c r="H28" s="284"/>
      <c r="I28" s="284"/>
      <c r="J28" s="284"/>
      <c r="K28" s="284"/>
      <c r="L28" s="284"/>
      <c r="M28" s="284"/>
      <c r="N28" s="284"/>
      <c r="O28" s="284"/>
      <c r="P28" s="284"/>
      <c r="Q28" s="284"/>
      <c r="R28" s="284"/>
      <c r="S28" s="284"/>
      <c r="T28" s="284"/>
      <c r="U28" s="284"/>
      <c r="V28" s="284"/>
      <c r="W28" s="284"/>
      <c r="X28" s="284"/>
      <c r="Y28" s="284"/>
      <c r="Z28" s="284"/>
      <c r="AA28" s="284"/>
      <c r="AB28" s="284"/>
      <c r="AC28" s="284"/>
      <c r="AD28" s="284"/>
      <c r="AE28" s="284"/>
      <c r="AF28" s="284"/>
      <c r="AG28" s="284"/>
      <c r="AH28" s="284"/>
      <c r="AI28" s="284"/>
      <c r="AJ28" s="284"/>
      <c r="AK28" s="284"/>
      <c r="AL28" s="284"/>
      <c r="AM28" s="284"/>
      <c r="AN28" s="284"/>
      <c r="AO28" s="284"/>
      <c r="AP28" s="285"/>
    </row>
    <row r="29" spans="1:42" ht="25" customHeight="1">
      <c r="A29" s="282"/>
      <c r="B29" s="283"/>
      <c r="C29" s="283"/>
      <c r="D29" s="283"/>
      <c r="E29" s="284" t="s">
        <v>850</v>
      </c>
      <c r="F29" s="284"/>
      <c r="G29" s="284"/>
      <c r="H29" s="284"/>
      <c r="I29" s="284"/>
      <c r="J29" s="284"/>
      <c r="K29" s="284"/>
      <c r="L29" s="284"/>
      <c r="M29" s="284"/>
      <c r="N29" s="284"/>
      <c r="O29" s="284"/>
      <c r="P29" s="284"/>
      <c r="Q29" s="284"/>
      <c r="R29" s="284"/>
      <c r="S29" s="284"/>
      <c r="T29" s="284"/>
      <c r="U29" s="284"/>
      <c r="V29" s="284"/>
      <c r="W29" s="284"/>
      <c r="X29" s="284"/>
      <c r="Y29" s="284"/>
      <c r="Z29" s="284"/>
      <c r="AA29" s="284"/>
      <c r="AB29" s="284"/>
      <c r="AC29" s="284"/>
      <c r="AD29" s="284"/>
      <c r="AE29" s="284"/>
      <c r="AF29" s="284"/>
      <c r="AG29" s="284"/>
      <c r="AH29" s="284"/>
      <c r="AI29" s="284"/>
      <c r="AJ29" s="284"/>
      <c r="AK29" s="284"/>
      <c r="AL29" s="284"/>
      <c r="AM29" s="284"/>
      <c r="AN29" s="284"/>
      <c r="AO29" s="284"/>
      <c r="AP29" s="285"/>
    </row>
    <row r="30" spans="1:42" ht="25" customHeight="1">
      <c r="A30" s="282"/>
      <c r="B30" s="283"/>
      <c r="C30" s="283"/>
      <c r="D30" s="283"/>
      <c r="E30" s="284" t="s">
        <v>851</v>
      </c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284"/>
      <c r="T30" s="284"/>
      <c r="U30" s="284"/>
      <c r="V30" s="284"/>
      <c r="W30" s="284"/>
      <c r="X30" s="284"/>
      <c r="Y30" s="284"/>
      <c r="Z30" s="284"/>
      <c r="AA30" s="284"/>
      <c r="AB30" s="284"/>
      <c r="AC30" s="284"/>
      <c r="AD30" s="284"/>
      <c r="AE30" s="284"/>
      <c r="AF30" s="284"/>
      <c r="AG30" s="284"/>
      <c r="AH30" s="284"/>
      <c r="AI30" s="284"/>
      <c r="AJ30" s="284"/>
      <c r="AK30" s="284"/>
      <c r="AL30" s="284"/>
      <c r="AM30" s="284"/>
      <c r="AN30" s="284"/>
      <c r="AO30" s="284"/>
      <c r="AP30" s="285"/>
    </row>
    <row r="31" spans="1:42" ht="25" customHeight="1">
      <c r="A31" s="282"/>
      <c r="B31" s="283"/>
      <c r="C31" s="283"/>
      <c r="D31" s="283"/>
      <c r="E31" s="284"/>
      <c r="F31" s="284"/>
      <c r="G31" s="284"/>
      <c r="H31" s="284"/>
      <c r="I31" s="284"/>
      <c r="J31" s="284"/>
      <c r="K31" s="284"/>
      <c r="L31" s="284"/>
      <c r="M31" s="284"/>
      <c r="N31" s="284"/>
      <c r="O31" s="284"/>
      <c r="P31" s="284"/>
      <c r="Q31" s="284"/>
      <c r="R31" s="284"/>
      <c r="S31" s="284"/>
      <c r="T31" s="284"/>
      <c r="U31" s="284"/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5"/>
    </row>
    <row r="32" spans="1:42" ht="25" customHeight="1">
      <c r="A32" s="290"/>
      <c r="B32" s="291"/>
      <c r="C32" s="291"/>
      <c r="D32" s="291"/>
      <c r="E32" s="284"/>
      <c r="F32" s="284"/>
      <c r="G32" s="284"/>
      <c r="H32" s="284"/>
      <c r="I32" s="284"/>
      <c r="J32" s="284"/>
      <c r="K32" s="284"/>
      <c r="L32" s="284"/>
      <c r="M32" s="284"/>
      <c r="N32" s="284"/>
      <c r="O32" s="284"/>
      <c r="P32" s="284"/>
      <c r="Q32" s="284"/>
      <c r="R32" s="284"/>
      <c r="S32" s="284"/>
      <c r="T32" s="284"/>
      <c r="U32" s="284"/>
      <c r="V32" s="284"/>
      <c r="W32" s="284"/>
      <c r="X32" s="284"/>
      <c r="Y32" s="284"/>
      <c r="Z32" s="284"/>
      <c r="AA32" s="284"/>
      <c r="AB32" s="284"/>
      <c r="AC32" s="284"/>
      <c r="AD32" s="284"/>
      <c r="AE32" s="284"/>
      <c r="AF32" s="284"/>
      <c r="AG32" s="284"/>
      <c r="AH32" s="284"/>
      <c r="AI32" s="284"/>
      <c r="AJ32" s="284"/>
      <c r="AK32" s="284"/>
      <c r="AL32" s="284"/>
      <c r="AM32" s="284"/>
      <c r="AN32" s="284"/>
      <c r="AO32" s="284"/>
      <c r="AP32" s="285"/>
    </row>
    <row r="33" spans="1:42" ht="25" customHeight="1">
      <c r="A33" s="290"/>
      <c r="B33" s="291"/>
      <c r="C33" s="291"/>
      <c r="D33" s="291"/>
      <c r="E33" s="284"/>
      <c r="F33" s="284"/>
      <c r="G33" s="284"/>
      <c r="H33" s="284"/>
      <c r="I33" s="284"/>
      <c r="J33" s="284"/>
      <c r="K33" s="284"/>
      <c r="L33" s="284"/>
      <c r="M33" s="284"/>
      <c r="N33" s="284"/>
      <c r="O33" s="284"/>
      <c r="P33" s="284"/>
      <c r="Q33" s="284"/>
      <c r="R33" s="284"/>
      <c r="S33" s="284"/>
      <c r="T33" s="284"/>
      <c r="U33" s="284"/>
      <c r="V33" s="284"/>
      <c r="W33" s="284"/>
      <c r="X33" s="284"/>
      <c r="Y33" s="284"/>
      <c r="Z33" s="284"/>
      <c r="AA33" s="284"/>
      <c r="AB33" s="284"/>
      <c r="AC33" s="284"/>
      <c r="AD33" s="284"/>
      <c r="AE33" s="284"/>
      <c r="AF33" s="284"/>
      <c r="AG33" s="284"/>
      <c r="AH33" s="284"/>
      <c r="AI33" s="284"/>
      <c r="AJ33" s="284"/>
      <c r="AK33" s="284"/>
      <c r="AL33" s="284"/>
      <c r="AM33" s="284"/>
      <c r="AN33" s="284"/>
      <c r="AO33" s="284"/>
      <c r="AP33" s="285"/>
    </row>
    <row r="34" spans="1:42" ht="25" customHeight="1">
      <c r="A34" s="290"/>
      <c r="B34" s="291"/>
      <c r="C34" s="291"/>
      <c r="D34" s="291"/>
      <c r="E34" s="284"/>
      <c r="F34" s="284"/>
      <c r="G34" s="284"/>
      <c r="H34" s="284"/>
      <c r="I34" s="284"/>
      <c r="J34" s="284"/>
      <c r="K34" s="284"/>
      <c r="L34" s="284"/>
      <c r="M34" s="284"/>
      <c r="N34" s="284"/>
      <c r="O34" s="284"/>
      <c r="P34" s="284"/>
      <c r="Q34" s="284"/>
      <c r="R34" s="284"/>
      <c r="S34" s="284"/>
      <c r="T34" s="284"/>
      <c r="U34" s="284"/>
      <c r="V34" s="284"/>
      <c r="W34" s="284"/>
      <c r="X34" s="284"/>
      <c r="Y34" s="284"/>
      <c r="Z34" s="284"/>
      <c r="AA34" s="284"/>
      <c r="AB34" s="284"/>
      <c r="AC34" s="284"/>
      <c r="AD34" s="284"/>
      <c r="AE34" s="284"/>
      <c r="AF34" s="284"/>
      <c r="AG34" s="284"/>
      <c r="AH34" s="284"/>
      <c r="AI34" s="284"/>
      <c r="AJ34" s="284"/>
      <c r="AK34" s="284"/>
      <c r="AL34" s="284"/>
      <c r="AM34" s="284"/>
      <c r="AN34" s="284"/>
      <c r="AO34" s="284"/>
      <c r="AP34" s="285"/>
    </row>
    <row r="35" spans="1:42" ht="25" customHeight="1">
      <c r="A35" s="286"/>
      <c r="B35" s="287"/>
      <c r="C35" s="287"/>
      <c r="D35" s="287"/>
      <c r="E35" s="288"/>
      <c r="F35" s="288"/>
      <c r="G35" s="288"/>
      <c r="H35" s="288"/>
      <c r="I35" s="288"/>
      <c r="J35" s="288"/>
      <c r="K35" s="288"/>
      <c r="L35" s="288"/>
      <c r="M35" s="288"/>
      <c r="N35" s="288"/>
      <c r="O35" s="288"/>
      <c r="P35" s="288"/>
      <c r="Q35" s="288"/>
      <c r="R35" s="288"/>
      <c r="S35" s="288"/>
      <c r="T35" s="288"/>
      <c r="U35" s="288"/>
      <c r="V35" s="288"/>
      <c r="W35" s="288"/>
      <c r="X35" s="288"/>
      <c r="Y35" s="288"/>
      <c r="Z35" s="288"/>
      <c r="AA35" s="288"/>
      <c r="AB35" s="288"/>
      <c r="AC35" s="288"/>
      <c r="AD35" s="288"/>
      <c r="AE35" s="288"/>
      <c r="AF35" s="288"/>
      <c r="AG35" s="288"/>
      <c r="AH35" s="288"/>
      <c r="AI35" s="288"/>
      <c r="AJ35" s="288"/>
      <c r="AK35" s="288"/>
      <c r="AL35" s="288"/>
      <c r="AM35" s="288"/>
      <c r="AN35" s="288"/>
      <c r="AO35" s="288"/>
      <c r="AP35" s="289"/>
    </row>
  </sheetData>
  <mergeCells count="58">
    <mergeCell ref="A5:AP5"/>
    <mergeCell ref="A6:AP12"/>
    <mergeCell ref="A13:AP13"/>
    <mergeCell ref="A14:D14"/>
    <mergeCell ref="A1:T4"/>
    <mergeCell ref="U1:AD4"/>
    <mergeCell ref="AE1:AH1"/>
    <mergeCell ref="AI1:AP1"/>
    <mergeCell ref="AE2:AH2"/>
    <mergeCell ref="AI2:AP2"/>
    <mergeCell ref="AE3:AH3"/>
    <mergeCell ref="AI3:AP3"/>
    <mergeCell ref="AE4:AH4"/>
    <mergeCell ref="AI4:AP4"/>
    <mergeCell ref="E14:AP14"/>
    <mergeCell ref="A15:D15"/>
    <mergeCell ref="E15:AP15"/>
    <mergeCell ref="A19:O19"/>
    <mergeCell ref="P19:AA19"/>
    <mergeCell ref="AB19:AP19"/>
    <mergeCell ref="A16:D16"/>
    <mergeCell ref="E16:AP16"/>
    <mergeCell ref="A17:AP17"/>
    <mergeCell ref="A18:O18"/>
    <mergeCell ref="P18:AA18"/>
    <mergeCell ref="AB18:AP18"/>
    <mergeCell ref="A20:O20"/>
    <mergeCell ref="P20:AA20"/>
    <mergeCell ref="AB20:AP20"/>
    <mergeCell ref="A28:D28"/>
    <mergeCell ref="E28:AP28"/>
    <mergeCell ref="A21:O21"/>
    <mergeCell ref="P21:AK21"/>
    <mergeCell ref="AL21:AP21"/>
    <mergeCell ref="A22:AP22"/>
    <mergeCell ref="A23:AP23"/>
    <mergeCell ref="A24:O24"/>
    <mergeCell ref="P24:AK24"/>
    <mergeCell ref="AL24:AP24"/>
    <mergeCell ref="A25:AP25"/>
    <mergeCell ref="A26:D26"/>
    <mergeCell ref="E26:AP26"/>
    <mergeCell ref="A27:D27"/>
    <mergeCell ref="E27:AP27"/>
    <mergeCell ref="A29:D29"/>
    <mergeCell ref="E29:AP29"/>
    <mergeCell ref="A30:D30"/>
    <mergeCell ref="E30:AP30"/>
    <mergeCell ref="A31:D31"/>
    <mergeCell ref="E31:AP31"/>
    <mergeCell ref="A35:D35"/>
    <mergeCell ref="E35:AP35"/>
    <mergeCell ref="A32:D32"/>
    <mergeCell ref="E32:AP32"/>
    <mergeCell ref="A33:D33"/>
    <mergeCell ref="E33:AP33"/>
    <mergeCell ref="A34:D34"/>
    <mergeCell ref="E34:AP34"/>
  </mergeCells>
  <phoneticPr fontId="4" type="noConversion"/>
  <printOptions horizontalCentered="1"/>
  <pageMargins left="0.59055118110236227" right="0.39370078740157483" top="0.59055118110236227" bottom="0.59055118110236227" header="0.39370078740157483" footer="0.39370078740157483"/>
  <pageSetup paperSize="9" scale="84" orientation="portrait" r:id="rId1"/>
  <headerFooter>
    <oddFooter>&amp;C&amp;10&amp;P /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00F75-57DC-4FB2-901E-8B776CEF438A}">
  <sheetPr codeName="工作表11"/>
  <dimension ref="A1:AQ115"/>
  <sheetViews>
    <sheetView view="pageBreakPreview" zoomScale="130" zoomScaleNormal="100" zoomScaleSheetLayoutView="130" workbookViewId="0">
      <selection activeCell="U1" sqref="U1:AD4"/>
    </sheetView>
  </sheetViews>
  <sheetFormatPr defaultColWidth="10.796875" defaultRowHeight="15.75" customHeight="1"/>
  <cols>
    <col min="1" max="1" width="2.69921875" style="48" customWidth="1"/>
    <col min="2" max="2" width="3.296875" style="49" customWidth="1"/>
    <col min="3" max="3" width="3" style="49" customWidth="1"/>
    <col min="4" max="4" width="5.5" style="50" customWidth="1"/>
    <col min="5" max="5" width="2.5" style="50" customWidth="1"/>
    <col min="6" max="7" width="2.5" style="51" customWidth="1"/>
    <col min="8" max="8" width="2.19921875" style="51" customWidth="1"/>
    <col min="9" max="9" width="2.69921875" style="51" customWidth="1"/>
    <col min="10" max="31" width="2.69921875" style="49" customWidth="1"/>
    <col min="32" max="35" width="2.69921875" style="52" customWidth="1"/>
    <col min="36" max="36" width="2.69921875" style="53" customWidth="1"/>
    <col min="37" max="42" width="2.69921875" style="45" customWidth="1"/>
    <col min="43" max="16384" width="10.796875" style="45"/>
  </cols>
  <sheetData>
    <row r="1" spans="1:42" ht="23.25" customHeight="1">
      <c r="A1" s="258"/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60"/>
      <c r="U1" s="267" t="s">
        <v>827</v>
      </c>
      <c r="V1" s="268"/>
      <c r="W1" s="268"/>
      <c r="X1" s="268"/>
      <c r="Y1" s="268"/>
      <c r="Z1" s="268"/>
      <c r="AA1" s="268"/>
      <c r="AB1" s="268"/>
      <c r="AC1" s="268"/>
      <c r="AD1" s="269"/>
      <c r="AE1" s="276" t="s">
        <v>828</v>
      </c>
      <c r="AF1" s="276"/>
      <c r="AG1" s="276"/>
      <c r="AH1" s="276"/>
      <c r="AI1" s="277" t="s">
        <v>829</v>
      </c>
      <c r="AJ1" s="277"/>
      <c r="AK1" s="277"/>
      <c r="AL1" s="277"/>
      <c r="AM1" s="277"/>
      <c r="AN1" s="277"/>
      <c r="AO1" s="277"/>
      <c r="AP1" s="277"/>
    </row>
    <row r="2" spans="1:42" ht="23.25" customHeight="1">
      <c r="A2" s="261"/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3"/>
      <c r="U2" s="270"/>
      <c r="V2" s="271"/>
      <c r="W2" s="271"/>
      <c r="X2" s="271"/>
      <c r="Y2" s="271"/>
      <c r="Z2" s="271"/>
      <c r="AA2" s="271"/>
      <c r="AB2" s="271"/>
      <c r="AC2" s="271"/>
      <c r="AD2" s="272"/>
      <c r="AE2" s="276" t="s">
        <v>830</v>
      </c>
      <c r="AF2" s="276"/>
      <c r="AG2" s="276"/>
      <c r="AH2" s="276"/>
      <c r="AI2" s="278" t="s">
        <v>831</v>
      </c>
      <c r="AJ2" s="277"/>
      <c r="AK2" s="277"/>
      <c r="AL2" s="277"/>
      <c r="AM2" s="277"/>
      <c r="AN2" s="277"/>
      <c r="AO2" s="277"/>
      <c r="AP2" s="277"/>
    </row>
    <row r="3" spans="1:42" ht="23.25" customHeight="1">
      <c r="A3" s="261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3"/>
      <c r="U3" s="270"/>
      <c r="V3" s="271"/>
      <c r="W3" s="271"/>
      <c r="X3" s="271"/>
      <c r="Y3" s="271"/>
      <c r="Z3" s="271"/>
      <c r="AA3" s="271"/>
      <c r="AB3" s="271"/>
      <c r="AC3" s="271"/>
      <c r="AD3" s="272"/>
      <c r="AE3" s="279" t="s">
        <v>832</v>
      </c>
      <c r="AF3" s="279"/>
      <c r="AG3" s="279"/>
      <c r="AH3" s="279"/>
      <c r="AI3" s="280" t="s">
        <v>833</v>
      </c>
      <c r="AJ3" s="231"/>
      <c r="AK3" s="231"/>
      <c r="AL3" s="231"/>
      <c r="AM3" s="231"/>
      <c r="AN3" s="231"/>
      <c r="AO3" s="231"/>
      <c r="AP3" s="231"/>
    </row>
    <row r="4" spans="1:42" ht="23.25" customHeight="1">
      <c r="A4" s="264"/>
      <c r="B4" s="265"/>
      <c r="C4" s="265"/>
      <c r="D4" s="265"/>
      <c r="E4" s="265"/>
      <c r="F4" s="265"/>
      <c r="G4" s="265"/>
      <c r="H4" s="265"/>
      <c r="I4" s="265"/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6"/>
      <c r="U4" s="273"/>
      <c r="V4" s="274"/>
      <c r="W4" s="274"/>
      <c r="X4" s="274"/>
      <c r="Y4" s="274"/>
      <c r="Z4" s="274"/>
      <c r="AA4" s="274"/>
      <c r="AB4" s="274"/>
      <c r="AC4" s="274"/>
      <c r="AD4" s="275"/>
      <c r="AE4" s="279" t="s">
        <v>834</v>
      </c>
      <c r="AF4" s="279"/>
      <c r="AG4" s="279"/>
      <c r="AH4" s="279"/>
      <c r="AI4" s="231" t="s">
        <v>835</v>
      </c>
      <c r="AJ4" s="231"/>
      <c r="AK4" s="231"/>
      <c r="AL4" s="231"/>
      <c r="AM4" s="231"/>
      <c r="AN4" s="231"/>
      <c r="AO4" s="231"/>
      <c r="AP4" s="231"/>
    </row>
    <row r="5" spans="1:42" ht="23.25" customHeight="1">
      <c r="A5" s="279" t="s">
        <v>852</v>
      </c>
      <c r="B5" s="279"/>
      <c r="C5" s="279"/>
      <c r="D5" s="279"/>
      <c r="E5" s="388" t="s">
        <v>853</v>
      </c>
      <c r="F5" s="388"/>
      <c r="G5" s="388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8"/>
      <c r="U5" s="388"/>
      <c r="V5" s="388"/>
      <c r="W5" s="388"/>
      <c r="X5" s="388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279" t="s">
        <v>854</v>
      </c>
      <c r="AL5" s="279"/>
      <c r="AM5" s="279"/>
      <c r="AN5" s="279"/>
      <c r="AO5" s="279"/>
      <c r="AP5" s="279"/>
    </row>
    <row r="6" spans="1:42" ht="35.25" customHeight="1">
      <c r="A6" s="360" t="s">
        <v>855</v>
      </c>
      <c r="B6" s="361"/>
      <c r="C6" s="361"/>
      <c r="D6" s="361"/>
      <c r="E6" s="389" t="s">
        <v>856</v>
      </c>
      <c r="F6" s="389"/>
      <c r="G6" s="389"/>
      <c r="H6" s="389"/>
      <c r="I6" s="279" t="s">
        <v>857</v>
      </c>
      <c r="J6" s="279"/>
      <c r="K6" s="279"/>
      <c r="L6" s="279"/>
      <c r="M6" s="231">
        <v>1.5</v>
      </c>
      <c r="N6" s="231"/>
      <c r="O6" s="231"/>
      <c r="P6" s="231"/>
      <c r="Q6" s="279" t="s">
        <v>858</v>
      </c>
      <c r="R6" s="279"/>
      <c r="S6" s="279"/>
      <c r="T6" s="279"/>
      <c r="U6" s="231" t="s">
        <v>859</v>
      </c>
      <c r="V6" s="231"/>
      <c r="W6" s="231"/>
      <c r="X6" s="231"/>
      <c r="Y6" s="279" t="s">
        <v>860</v>
      </c>
      <c r="Z6" s="279"/>
      <c r="AA6" s="279"/>
      <c r="AB6" s="279"/>
      <c r="AC6" s="389">
        <v>150</v>
      </c>
      <c r="AD6" s="389"/>
      <c r="AE6" s="389"/>
      <c r="AF6" s="389"/>
      <c r="AG6" s="389"/>
      <c r="AH6" s="389"/>
      <c r="AI6" s="389"/>
      <c r="AJ6" s="389"/>
      <c r="AK6" s="245" t="s">
        <v>861</v>
      </c>
      <c r="AL6" s="245"/>
      <c r="AM6" s="245"/>
      <c r="AN6" s="245"/>
      <c r="AO6" s="245"/>
      <c r="AP6" s="245"/>
    </row>
    <row r="7" spans="1:42" ht="22" customHeight="1">
      <c r="A7" s="391" t="s">
        <v>862</v>
      </c>
      <c r="B7" s="392"/>
      <c r="C7" s="392"/>
      <c r="D7" s="392"/>
      <c r="E7" s="231" t="s">
        <v>863</v>
      </c>
      <c r="F7" s="231"/>
      <c r="G7" s="231"/>
      <c r="H7" s="231"/>
      <c r="I7" s="360" t="s">
        <v>864</v>
      </c>
      <c r="J7" s="362"/>
      <c r="K7" s="360" t="s">
        <v>865</v>
      </c>
      <c r="L7" s="362"/>
      <c r="M7" s="231">
        <v>-29</v>
      </c>
      <c r="N7" s="231"/>
      <c r="O7" s="231">
        <v>38</v>
      </c>
      <c r="P7" s="231"/>
      <c r="Q7" s="231">
        <v>50</v>
      </c>
      <c r="R7" s="231"/>
      <c r="S7" s="231">
        <v>100</v>
      </c>
      <c r="T7" s="231"/>
      <c r="U7" s="231">
        <v>150</v>
      </c>
      <c r="V7" s="231"/>
      <c r="W7" s="231"/>
      <c r="X7" s="231"/>
      <c r="Y7" s="231"/>
      <c r="Z7" s="231"/>
      <c r="AA7" s="231"/>
      <c r="AB7" s="231"/>
      <c r="AC7" s="231"/>
      <c r="AD7" s="231"/>
      <c r="AE7" s="231"/>
      <c r="AF7" s="231"/>
      <c r="AG7" s="231"/>
      <c r="AH7" s="231"/>
      <c r="AI7" s="231"/>
      <c r="AJ7" s="231"/>
      <c r="AK7" s="245"/>
      <c r="AL7" s="245"/>
      <c r="AM7" s="245"/>
      <c r="AN7" s="245"/>
      <c r="AO7" s="245"/>
      <c r="AP7" s="245"/>
    </row>
    <row r="8" spans="1:42" ht="23.25" customHeight="1" thickBot="1">
      <c r="A8" s="393"/>
      <c r="B8" s="394"/>
      <c r="C8" s="394"/>
      <c r="D8" s="394"/>
      <c r="E8" s="383"/>
      <c r="F8" s="383"/>
      <c r="G8" s="383"/>
      <c r="H8" s="383"/>
      <c r="I8" s="384" t="s">
        <v>866</v>
      </c>
      <c r="J8" s="385"/>
      <c r="K8" s="386" t="s">
        <v>867</v>
      </c>
      <c r="L8" s="387"/>
      <c r="M8" s="383">
        <v>1.96</v>
      </c>
      <c r="N8" s="383"/>
      <c r="O8" s="383">
        <v>1.96</v>
      </c>
      <c r="P8" s="383"/>
      <c r="Q8" s="383">
        <v>1.92</v>
      </c>
      <c r="R8" s="383"/>
      <c r="S8" s="383">
        <v>1.77</v>
      </c>
      <c r="T8" s="383"/>
      <c r="U8" s="383">
        <v>1.58</v>
      </c>
      <c r="V8" s="383"/>
      <c r="W8" s="383"/>
      <c r="X8" s="383"/>
      <c r="Y8" s="383"/>
      <c r="Z8" s="383"/>
      <c r="AA8" s="383"/>
      <c r="AB8" s="383"/>
      <c r="AC8" s="383"/>
      <c r="AD8" s="383"/>
      <c r="AE8" s="383"/>
      <c r="AF8" s="383"/>
      <c r="AG8" s="383"/>
      <c r="AH8" s="383"/>
      <c r="AI8" s="383"/>
      <c r="AJ8" s="383"/>
      <c r="AK8" s="390"/>
      <c r="AL8" s="390"/>
      <c r="AM8" s="390"/>
      <c r="AN8" s="390"/>
      <c r="AO8" s="390"/>
      <c r="AP8" s="390"/>
    </row>
    <row r="9" spans="1:42" ht="16" customHeight="1">
      <c r="A9" s="378" t="s">
        <v>868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1"/>
      <c r="N9" s="381"/>
      <c r="O9" s="381"/>
      <c r="P9" s="381"/>
      <c r="Q9" s="381"/>
      <c r="R9" s="381"/>
      <c r="S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D9" s="381"/>
      <c r="AE9" s="381"/>
      <c r="AF9" s="381"/>
      <c r="AG9" s="381"/>
      <c r="AH9" s="381"/>
      <c r="AI9" s="381"/>
      <c r="AJ9" s="381"/>
      <c r="AK9" s="381"/>
      <c r="AL9" s="381"/>
      <c r="AM9" s="381"/>
      <c r="AN9" s="381"/>
      <c r="AO9" s="381"/>
      <c r="AP9" s="382"/>
    </row>
    <row r="10" spans="1:42" ht="16" customHeight="1">
      <c r="A10" s="310">
        <v>15</v>
      </c>
      <c r="B10" s="311"/>
      <c r="C10" s="310">
        <v>20</v>
      </c>
      <c r="D10" s="311"/>
      <c r="E10" s="310">
        <v>25</v>
      </c>
      <c r="F10" s="311"/>
      <c r="G10" s="310">
        <v>32</v>
      </c>
      <c r="H10" s="311"/>
      <c r="I10" s="310">
        <v>40</v>
      </c>
      <c r="J10" s="311"/>
      <c r="K10" s="228">
        <v>50</v>
      </c>
      <c r="L10" s="230"/>
      <c r="M10" s="310">
        <v>65</v>
      </c>
      <c r="N10" s="311"/>
      <c r="O10" s="228">
        <v>80</v>
      </c>
      <c r="P10" s="230"/>
      <c r="Q10" s="228">
        <v>100</v>
      </c>
      <c r="R10" s="230"/>
      <c r="S10" s="228">
        <v>125</v>
      </c>
      <c r="T10" s="230"/>
      <c r="U10" s="228">
        <v>150</v>
      </c>
      <c r="V10" s="230"/>
      <c r="W10" s="228">
        <v>200</v>
      </c>
      <c r="X10" s="230"/>
      <c r="Y10" s="228">
        <v>250</v>
      </c>
      <c r="Z10" s="230"/>
      <c r="AA10" s="228">
        <v>300</v>
      </c>
      <c r="AB10" s="230"/>
      <c r="AC10" s="228">
        <v>350</v>
      </c>
      <c r="AD10" s="230"/>
      <c r="AE10" s="228">
        <v>400</v>
      </c>
      <c r="AF10" s="230"/>
      <c r="AG10" s="228">
        <v>450</v>
      </c>
      <c r="AH10" s="230"/>
      <c r="AI10" s="228">
        <v>500</v>
      </c>
      <c r="AJ10" s="230"/>
      <c r="AK10" s="228">
        <v>600</v>
      </c>
      <c r="AL10" s="230"/>
      <c r="AM10" s="310"/>
      <c r="AN10" s="311"/>
      <c r="AO10" s="310"/>
      <c r="AP10" s="311"/>
    </row>
    <row r="11" spans="1:42" ht="27" customHeight="1">
      <c r="A11" s="310" t="s">
        <v>869</v>
      </c>
      <c r="B11" s="311"/>
      <c r="C11" s="310" t="s">
        <v>869</v>
      </c>
      <c r="D11" s="311"/>
      <c r="E11" s="310" t="s">
        <v>869</v>
      </c>
      <c r="F11" s="311"/>
      <c r="G11" s="310" t="s">
        <v>869</v>
      </c>
      <c r="H11" s="311"/>
      <c r="I11" s="310" t="s">
        <v>869</v>
      </c>
      <c r="J11" s="311"/>
      <c r="K11" s="228" t="s">
        <v>870</v>
      </c>
      <c r="L11" s="230"/>
      <c r="M11" s="310" t="s">
        <v>870</v>
      </c>
      <c r="N11" s="311"/>
      <c r="O11" s="228" t="s">
        <v>870</v>
      </c>
      <c r="P11" s="230"/>
      <c r="Q11" s="228" t="s">
        <v>870</v>
      </c>
      <c r="R11" s="230"/>
      <c r="S11" s="228" t="s">
        <v>870</v>
      </c>
      <c r="T11" s="230"/>
      <c r="U11" s="228" t="s">
        <v>870</v>
      </c>
      <c r="V11" s="230"/>
      <c r="W11" s="228" t="s">
        <v>871</v>
      </c>
      <c r="X11" s="230"/>
      <c r="Y11" s="228" t="s">
        <v>871</v>
      </c>
      <c r="Z11" s="230"/>
      <c r="AA11" s="228" t="s">
        <v>871</v>
      </c>
      <c r="AB11" s="230"/>
      <c r="AC11" s="228" t="s">
        <v>871</v>
      </c>
      <c r="AD11" s="230"/>
      <c r="AE11" s="228" t="s">
        <v>871</v>
      </c>
      <c r="AF11" s="230"/>
      <c r="AG11" s="228" t="s">
        <v>871</v>
      </c>
      <c r="AH11" s="230"/>
      <c r="AI11" s="228" t="s">
        <v>872</v>
      </c>
      <c r="AJ11" s="230"/>
      <c r="AK11" s="228" t="s">
        <v>872</v>
      </c>
      <c r="AL11" s="230"/>
      <c r="AM11" s="310"/>
      <c r="AN11" s="311"/>
      <c r="AO11" s="310"/>
      <c r="AP11" s="311"/>
    </row>
    <row r="12" spans="1:42" ht="25" customHeight="1">
      <c r="A12" s="377" t="s">
        <v>873</v>
      </c>
      <c r="B12" s="377"/>
      <c r="C12" s="377"/>
      <c r="D12" s="377"/>
      <c r="E12" s="377" t="s">
        <v>874</v>
      </c>
      <c r="F12" s="377"/>
      <c r="G12" s="377"/>
      <c r="H12" s="377"/>
      <c r="I12" s="378" t="s">
        <v>875</v>
      </c>
      <c r="J12" s="379"/>
      <c r="K12" s="379"/>
      <c r="L12" s="379"/>
      <c r="M12" s="379"/>
      <c r="N12" s="379"/>
      <c r="O12" s="380"/>
      <c r="P12" s="378" t="s">
        <v>876</v>
      </c>
      <c r="Q12" s="379"/>
      <c r="R12" s="379"/>
      <c r="S12" s="379"/>
      <c r="T12" s="379"/>
      <c r="U12" s="379"/>
      <c r="V12" s="379"/>
      <c r="W12" s="379"/>
      <c r="X12" s="379"/>
      <c r="Y12" s="379"/>
      <c r="Z12" s="379"/>
      <c r="AA12" s="379"/>
      <c r="AB12" s="379"/>
      <c r="AC12" s="379"/>
      <c r="AD12" s="379"/>
      <c r="AE12" s="379"/>
      <c r="AF12" s="379"/>
      <c r="AG12" s="379"/>
      <c r="AH12" s="379"/>
      <c r="AI12" s="379"/>
      <c r="AJ12" s="379"/>
      <c r="AK12" s="380"/>
      <c r="AL12" s="354" t="s">
        <v>877</v>
      </c>
      <c r="AM12" s="355"/>
      <c r="AN12" s="355"/>
      <c r="AO12" s="355"/>
      <c r="AP12" s="355"/>
    </row>
    <row r="13" spans="1:42" ht="25" customHeight="1">
      <c r="A13" s="231" t="s">
        <v>878</v>
      </c>
      <c r="B13" s="231"/>
      <c r="C13" s="231"/>
      <c r="D13" s="231"/>
      <c r="E13" s="231" t="s">
        <v>879</v>
      </c>
      <c r="F13" s="231"/>
      <c r="G13" s="231"/>
      <c r="H13" s="231"/>
      <c r="I13" s="360"/>
      <c r="J13" s="361"/>
      <c r="K13" s="361"/>
      <c r="L13" s="361"/>
      <c r="M13" s="361"/>
      <c r="N13" s="361"/>
      <c r="O13" s="362"/>
      <c r="P13" s="340" t="s">
        <v>880</v>
      </c>
      <c r="Q13" s="371"/>
      <c r="R13" s="371"/>
      <c r="S13" s="371"/>
      <c r="T13" s="371"/>
      <c r="U13" s="371"/>
      <c r="V13" s="371"/>
      <c r="W13" s="371"/>
      <c r="X13" s="371"/>
      <c r="Y13" s="371"/>
      <c r="Z13" s="371"/>
      <c r="AA13" s="371"/>
      <c r="AB13" s="371"/>
      <c r="AC13" s="371"/>
      <c r="AD13" s="371"/>
      <c r="AE13" s="371"/>
      <c r="AF13" s="371"/>
      <c r="AG13" s="371"/>
      <c r="AH13" s="371"/>
      <c r="AI13" s="371"/>
      <c r="AJ13" s="371"/>
      <c r="AK13" s="372"/>
      <c r="AL13" s="354"/>
      <c r="AM13" s="355"/>
      <c r="AN13" s="355"/>
      <c r="AO13" s="355"/>
      <c r="AP13" s="355"/>
    </row>
    <row r="14" spans="1:42" ht="25" customHeight="1">
      <c r="A14" s="279"/>
      <c r="B14" s="231"/>
      <c r="C14" s="231"/>
      <c r="D14" s="231"/>
      <c r="E14" s="231" t="s">
        <v>881</v>
      </c>
      <c r="F14" s="231"/>
      <c r="G14" s="231"/>
      <c r="H14" s="231"/>
      <c r="I14" s="360"/>
      <c r="J14" s="361"/>
      <c r="K14" s="361"/>
      <c r="L14" s="361"/>
      <c r="M14" s="361"/>
      <c r="N14" s="361"/>
      <c r="O14" s="362"/>
      <c r="P14" s="340" t="s">
        <v>882</v>
      </c>
      <c r="Q14" s="371"/>
      <c r="R14" s="371"/>
      <c r="S14" s="371"/>
      <c r="T14" s="371"/>
      <c r="U14" s="371"/>
      <c r="V14" s="371"/>
      <c r="W14" s="371"/>
      <c r="X14" s="371"/>
      <c r="Y14" s="371"/>
      <c r="Z14" s="371"/>
      <c r="AA14" s="371"/>
      <c r="AB14" s="371"/>
      <c r="AC14" s="371"/>
      <c r="AD14" s="371"/>
      <c r="AE14" s="371"/>
      <c r="AF14" s="371"/>
      <c r="AG14" s="371"/>
      <c r="AH14" s="371"/>
      <c r="AI14" s="371"/>
      <c r="AJ14" s="371"/>
      <c r="AK14" s="372"/>
      <c r="AL14" s="354"/>
      <c r="AM14" s="355"/>
      <c r="AN14" s="355"/>
      <c r="AO14" s="355"/>
      <c r="AP14" s="355"/>
    </row>
    <row r="15" spans="1:42" ht="25" customHeight="1">
      <c r="A15" s="279"/>
      <c r="B15" s="231"/>
      <c r="C15" s="231"/>
      <c r="D15" s="231"/>
      <c r="E15" s="231">
        <v>600</v>
      </c>
      <c r="F15" s="231"/>
      <c r="G15" s="231"/>
      <c r="H15" s="231"/>
      <c r="I15" s="360"/>
      <c r="J15" s="361"/>
      <c r="K15" s="361"/>
      <c r="L15" s="361"/>
      <c r="M15" s="361"/>
      <c r="N15" s="361"/>
      <c r="O15" s="362"/>
      <c r="P15" s="353" t="s">
        <v>883</v>
      </c>
      <c r="Q15" s="371"/>
      <c r="R15" s="371"/>
      <c r="S15" s="371"/>
      <c r="T15" s="371"/>
      <c r="U15" s="371"/>
      <c r="V15" s="371"/>
      <c r="W15" s="371"/>
      <c r="X15" s="371"/>
      <c r="Y15" s="371"/>
      <c r="Z15" s="371"/>
      <c r="AA15" s="371"/>
      <c r="AB15" s="371"/>
      <c r="AC15" s="371"/>
      <c r="AD15" s="371"/>
      <c r="AE15" s="371"/>
      <c r="AF15" s="371"/>
      <c r="AG15" s="371"/>
      <c r="AH15" s="371"/>
      <c r="AI15" s="371"/>
      <c r="AJ15" s="371"/>
      <c r="AK15" s="372"/>
      <c r="AL15" s="354"/>
      <c r="AM15" s="355"/>
      <c r="AN15" s="355"/>
      <c r="AO15" s="355"/>
      <c r="AP15" s="355"/>
    </row>
    <row r="16" spans="1:42" ht="25" customHeight="1">
      <c r="A16" s="357" t="s">
        <v>884</v>
      </c>
      <c r="B16" s="358"/>
      <c r="C16" s="358"/>
      <c r="D16" s="358"/>
      <c r="E16" s="358"/>
      <c r="F16" s="358"/>
      <c r="G16" s="358"/>
      <c r="H16" s="358"/>
      <c r="I16" s="358"/>
      <c r="J16" s="358"/>
      <c r="K16" s="358"/>
      <c r="L16" s="358"/>
      <c r="M16" s="358"/>
      <c r="N16" s="358"/>
      <c r="O16" s="358"/>
      <c r="P16" s="358"/>
      <c r="Q16" s="358"/>
      <c r="R16" s="358"/>
      <c r="S16" s="358"/>
      <c r="T16" s="358"/>
      <c r="U16" s="358"/>
      <c r="V16" s="358"/>
      <c r="W16" s="358"/>
      <c r="X16" s="358"/>
      <c r="Y16" s="358"/>
      <c r="Z16" s="358"/>
      <c r="AA16" s="358"/>
      <c r="AB16" s="358"/>
      <c r="AC16" s="358"/>
      <c r="AD16" s="358"/>
      <c r="AE16" s="358"/>
      <c r="AF16" s="358"/>
      <c r="AG16" s="358"/>
      <c r="AH16" s="358"/>
      <c r="AI16" s="358"/>
      <c r="AJ16" s="358"/>
      <c r="AK16" s="358"/>
      <c r="AL16" s="358"/>
      <c r="AM16" s="358"/>
      <c r="AN16" s="358"/>
      <c r="AO16" s="358"/>
      <c r="AP16" s="359"/>
    </row>
    <row r="17" spans="1:42" ht="25" customHeight="1">
      <c r="A17" s="231" t="s">
        <v>885</v>
      </c>
      <c r="B17" s="231"/>
      <c r="C17" s="231"/>
      <c r="D17" s="231"/>
      <c r="E17" s="231" t="s">
        <v>879</v>
      </c>
      <c r="F17" s="231"/>
      <c r="G17" s="231"/>
      <c r="H17" s="231"/>
      <c r="I17" s="360"/>
      <c r="J17" s="361"/>
      <c r="K17" s="361"/>
      <c r="L17" s="361"/>
      <c r="M17" s="361"/>
      <c r="N17" s="361"/>
      <c r="O17" s="362"/>
      <c r="P17" s="353" t="s">
        <v>886</v>
      </c>
      <c r="Q17" s="371"/>
      <c r="R17" s="371"/>
      <c r="S17" s="371"/>
      <c r="T17" s="371"/>
      <c r="U17" s="371"/>
      <c r="V17" s="371"/>
      <c r="W17" s="371"/>
      <c r="X17" s="371"/>
      <c r="Y17" s="371"/>
      <c r="Z17" s="371"/>
      <c r="AA17" s="371"/>
      <c r="AB17" s="371"/>
      <c r="AC17" s="371"/>
      <c r="AD17" s="371"/>
      <c r="AE17" s="371"/>
      <c r="AF17" s="371"/>
      <c r="AG17" s="371"/>
      <c r="AH17" s="371"/>
      <c r="AI17" s="371"/>
      <c r="AJ17" s="371"/>
      <c r="AK17" s="372"/>
      <c r="AL17" s="354"/>
      <c r="AM17" s="355"/>
      <c r="AN17" s="355"/>
      <c r="AO17" s="355"/>
      <c r="AP17" s="355"/>
    </row>
    <row r="18" spans="1:42" ht="25" customHeight="1">
      <c r="A18" s="231" t="s">
        <v>887</v>
      </c>
      <c r="B18" s="231"/>
      <c r="C18" s="231"/>
      <c r="D18" s="231"/>
      <c r="E18" s="231" t="s">
        <v>879</v>
      </c>
      <c r="F18" s="231"/>
      <c r="G18" s="231"/>
      <c r="H18" s="231"/>
      <c r="I18" s="360"/>
      <c r="J18" s="361"/>
      <c r="K18" s="361"/>
      <c r="L18" s="361"/>
      <c r="M18" s="361"/>
      <c r="N18" s="361"/>
      <c r="O18" s="362"/>
      <c r="P18" s="353" t="s">
        <v>888</v>
      </c>
      <c r="Q18" s="371"/>
      <c r="R18" s="371"/>
      <c r="S18" s="371"/>
      <c r="T18" s="371"/>
      <c r="U18" s="371"/>
      <c r="V18" s="371"/>
      <c r="W18" s="371"/>
      <c r="X18" s="371"/>
      <c r="Y18" s="371"/>
      <c r="Z18" s="371"/>
      <c r="AA18" s="371"/>
      <c r="AB18" s="371"/>
      <c r="AC18" s="371"/>
      <c r="AD18" s="371"/>
      <c r="AE18" s="371"/>
      <c r="AF18" s="371"/>
      <c r="AG18" s="371"/>
      <c r="AH18" s="371"/>
      <c r="AI18" s="371"/>
      <c r="AJ18" s="371"/>
      <c r="AK18" s="372"/>
      <c r="AL18" s="354"/>
      <c r="AM18" s="355"/>
      <c r="AN18" s="355"/>
      <c r="AO18" s="355"/>
      <c r="AP18" s="355"/>
    </row>
    <row r="19" spans="1:42" ht="25" customHeight="1">
      <c r="A19" s="231" t="s">
        <v>889</v>
      </c>
      <c r="B19" s="231"/>
      <c r="C19" s="231"/>
      <c r="D19" s="231"/>
      <c r="E19" s="231" t="s">
        <v>879</v>
      </c>
      <c r="F19" s="231"/>
      <c r="G19" s="231"/>
      <c r="H19" s="231"/>
      <c r="I19" s="360"/>
      <c r="J19" s="361"/>
      <c r="K19" s="361"/>
      <c r="L19" s="361"/>
      <c r="M19" s="361"/>
      <c r="N19" s="361"/>
      <c r="O19" s="362"/>
      <c r="P19" s="353" t="s">
        <v>890</v>
      </c>
      <c r="Q19" s="371"/>
      <c r="R19" s="371"/>
      <c r="S19" s="371"/>
      <c r="T19" s="371"/>
      <c r="U19" s="371"/>
      <c r="V19" s="371"/>
      <c r="W19" s="371"/>
      <c r="X19" s="371"/>
      <c r="Y19" s="371"/>
      <c r="Z19" s="371"/>
      <c r="AA19" s="371"/>
      <c r="AB19" s="371"/>
      <c r="AC19" s="371"/>
      <c r="AD19" s="371"/>
      <c r="AE19" s="371"/>
      <c r="AF19" s="371"/>
      <c r="AG19" s="371"/>
      <c r="AH19" s="371"/>
      <c r="AI19" s="371"/>
      <c r="AJ19" s="371"/>
      <c r="AK19" s="372"/>
      <c r="AL19" s="354"/>
      <c r="AM19" s="355"/>
      <c r="AN19" s="355"/>
      <c r="AO19" s="355"/>
      <c r="AP19" s="355"/>
    </row>
    <row r="20" spans="1:42" ht="25" customHeight="1">
      <c r="A20" s="231" t="s">
        <v>891</v>
      </c>
      <c r="B20" s="231"/>
      <c r="C20" s="231"/>
      <c r="D20" s="231"/>
      <c r="E20" s="231" t="s">
        <v>892</v>
      </c>
      <c r="F20" s="231"/>
      <c r="G20" s="231"/>
      <c r="H20" s="231"/>
      <c r="I20" s="360"/>
      <c r="J20" s="361"/>
      <c r="K20" s="361"/>
      <c r="L20" s="361"/>
      <c r="M20" s="361"/>
      <c r="N20" s="361"/>
      <c r="O20" s="362"/>
      <c r="P20" s="353" t="s">
        <v>893</v>
      </c>
      <c r="Q20" s="371"/>
      <c r="R20" s="371"/>
      <c r="S20" s="371"/>
      <c r="T20" s="371"/>
      <c r="U20" s="371"/>
      <c r="V20" s="371"/>
      <c r="W20" s="371"/>
      <c r="X20" s="371"/>
      <c r="Y20" s="371"/>
      <c r="Z20" s="371"/>
      <c r="AA20" s="371"/>
      <c r="AB20" s="371"/>
      <c r="AC20" s="371"/>
      <c r="AD20" s="371"/>
      <c r="AE20" s="371"/>
      <c r="AF20" s="371"/>
      <c r="AG20" s="371"/>
      <c r="AH20" s="371"/>
      <c r="AI20" s="371"/>
      <c r="AJ20" s="371"/>
      <c r="AK20" s="372"/>
      <c r="AL20" s="354"/>
      <c r="AM20" s="355"/>
      <c r="AN20" s="355"/>
      <c r="AO20" s="355"/>
      <c r="AP20" s="355"/>
    </row>
    <row r="21" spans="1:42" ht="25" customHeight="1">
      <c r="A21" s="231" t="s">
        <v>894</v>
      </c>
      <c r="B21" s="231"/>
      <c r="C21" s="231"/>
      <c r="D21" s="231"/>
      <c r="E21" s="231" t="s">
        <v>892</v>
      </c>
      <c r="F21" s="231"/>
      <c r="G21" s="231"/>
      <c r="H21" s="231"/>
      <c r="I21" s="360"/>
      <c r="J21" s="361"/>
      <c r="K21" s="361"/>
      <c r="L21" s="361"/>
      <c r="M21" s="361"/>
      <c r="N21" s="361"/>
      <c r="O21" s="362"/>
      <c r="P21" s="340" t="s">
        <v>895</v>
      </c>
      <c r="Q21" s="371"/>
      <c r="R21" s="371"/>
      <c r="S21" s="371"/>
      <c r="T21" s="371"/>
      <c r="U21" s="371"/>
      <c r="V21" s="371"/>
      <c r="W21" s="371"/>
      <c r="X21" s="371"/>
      <c r="Y21" s="371"/>
      <c r="Z21" s="371"/>
      <c r="AA21" s="371"/>
      <c r="AB21" s="371"/>
      <c r="AC21" s="371"/>
      <c r="AD21" s="371"/>
      <c r="AE21" s="371"/>
      <c r="AF21" s="371"/>
      <c r="AG21" s="371"/>
      <c r="AH21" s="371"/>
      <c r="AI21" s="371"/>
      <c r="AJ21" s="371"/>
      <c r="AK21" s="372"/>
      <c r="AL21" s="354"/>
      <c r="AM21" s="355"/>
      <c r="AN21" s="355"/>
      <c r="AO21" s="355"/>
      <c r="AP21" s="355"/>
    </row>
    <row r="22" spans="1:42" ht="25" customHeight="1">
      <c r="A22" s="231" t="s">
        <v>896</v>
      </c>
      <c r="B22" s="231"/>
      <c r="C22" s="231"/>
      <c r="D22" s="231"/>
      <c r="E22" s="231" t="s">
        <v>892</v>
      </c>
      <c r="F22" s="231"/>
      <c r="G22" s="231"/>
      <c r="H22" s="231"/>
      <c r="I22" s="360"/>
      <c r="J22" s="361"/>
      <c r="K22" s="361"/>
      <c r="L22" s="361"/>
      <c r="M22" s="361"/>
      <c r="N22" s="361"/>
      <c r="O22" s="362"/>
      <c r="P22" s="340" t="s">
        <v>897</v>
      </c>
      <c r="Q22" s="371"/>
      <c r="R22" s="371"/>
      <c r="S22" s="371"/>
      <c r="T22" s="371"/>
      <c r="U22" s="371"/>
      <c r="V22" s="371"/>
      <c r="W22" s="371"/>
      <c r="X22" s="371"/>
      <c r="Y22" s="371"/>
      <c r="Z22" s="371"/>
      <c r="AA22" s="371"/>
      <c r="AB22" s="371"/>
      <c r="AC22" s="371"/>
      <c r="AD22" s="371"/>
      <c r="AE22" s="371"/>
      <c r="AF22" s="371"/>
      <c r="AG22" s="371"/>
      <c r="AH22" s="371"/>
      <c r="AI22" s="371"/>
      <c r="AJ22" s="371"/>
      <c r="AK22" s="372"/>
      <c r="AL22" s="354"/>
      <c r="AM22" s="355"/>
      <c r="AN22" s="355"/>
      <c r="AO22" s="355"/>
      <c r="AP22" s="355"/>
    </row>
    <row r="23" spans="1:42" ht="25" customHeight="1">
      <c r="A23" s="231" t="s">
        <v>898</v>
      </c>
      <c r="B23" s="231"/>
      <c r="C23" s="231"/>
      <c r="D23" s="231"/>
      <c r="E23" s="231" t="s">
        <v>879</v>
      </c>
      <c r="F23" s="231"/>
      <c r="G23" s="231"/>
      <c r="H23" s="231"/>
      <c r="I23" s="360"/>
      <c r="J23" s="361"/>
      <c r="K23" s="361"/>
      <c r="L23" s="361"/>
      <c r="M23" s="361"/>
      <c r="N23" s="361"/>
      <c r="O23" s="362"/>
      <c r="P23" s="353" t="s">
        <v>899</v>
      </c>
      <c r="Q23" s="371"/>
      <c r="R23" s="371"/>
      <c r="S23" s="371"/>
      <c r="T23" s="371"/>
      <c r="U23" s="371"/>
      <c r="V23" s="371"/>
      <c r="W23" s="371"/>
      <c r="X23" s="371"/>
      <c r="Y23" s="371"/>
      <c r="Z23" s="371"/>
      <c r="AA23" s="371"/>
      <c r="AB23" s="371"/>
      <c r="AC23" s="371"/>
      <c r="AD23" s="371"/>
      <c r="AE23" s="371"/>
      <c r="AF23" s="371"/>
      <c r="AG23" s="371"/>
      <c r="AH23" s="371"/>
      <c r="AI23" s="371"/>
      <c r="AJ23" s="371"/>
      <c r="AK23" s="372"/>
      <c r="AL23" s="354"/>
      <c r="AM23" s="355"/>
      <c r="AN23" s="355"/>
      <c r="AO23" s="355"/>
      <c r="AP23" s="355"/>
    </row>
    <row r="24" spans="1:42" ht="25" customHeight="1">
      <c r="A24" s="231" t="s">
        <v>900</v>
      </c>
      <c r="B24" s="231"/>
      <c r="C24" s="231"/>
      <c r="D24" s="231"/>
      <c r="E24" s="231" t="s">
        <v>879</v>
      </c>
      <c r="F24" s="231"/>
      <c r="G24" s="231"/>
      <c r="H24" s="231"/>
      <c r="I24" s="360"/>
      <c r="J24" s="361"/>
      <c r="K24" s="361"/>
      <c r="L24" s="361"/>
      <c r="M24" s="361"/>
      <c r="N24" s="361"/>
      <c r="O24" s="362"/>
      <c r="P24" s="353" t="s">
        <v>901</v>
      </c>
      <c r="Q24" s="371"/>
      <c r="R24" s="371"/>
      <c r="S24" s="371"/>
      <c r="T24" s="371"/>
      <c r="U24" s="371"/>
      <c r="V24" s="371"/>
      <c r="W24" s="371"/>
      <c r="X24" s="371"/>
      <c r="Y24" s="371"/>
      <c r="Z24" s="371"/>
      <c r="AA24" s="371"/>
      <c r="AB24" s="371"/>
      <c r="AC24" s="371"/>
      <c r="AD24" s="371"/>
      <c r="AE24" s="371"/>
      <c r="AF24" s="371"/>
      <c r="AG24" s="371"/>
      <c r="AH24" s="371"/>
      <c r="AI24" s="371"/>
      <c r="AJ24" s="371"/>
      <c r="AK24" s="372"/>
      <c r="AL24" s="354"/>
      <c r="AM24" s="355"/>
      <c r="AN24" s="355"/>
      <c r="AO24" s="355"/>
      <c r="AP24" s="355"/>
    </row>
    <row r="25" spans="1:42" ht="25" customHeight="1">
      <c r="A25" s="231" t="s">
        <v>902</v>
      </c>
      <c r="B25" s="231"/>
      <c r="C25" s="231"/>
      <c r="D25" s="231"/>
      <c r="E25" s="231" t="s">
        <v>903</v>
      </c>
      <c r="F25" s="231"/>
      <c r="G25" s="231"/>
      <c r="H25" s="231"/>
      <c r="I25" s="360"/>
      <c r="J25" s="361"/>
      <c r="K25" s="361"/>
      <c r="L25" s="361"/>
      <c r="M25" s="361"/>
      <c r="N25" s="361"/>
      <c r="O25" s="362"/>
      <c r="P25" s="353" t="s">
        <v>904</v>
      </c>
      <c r="Q25" s="371"/>
      <c r="R25" s="371"/>
      <c r="S25" s="371"/>
      <c r="T25" s="371"/>
      <c r="U25" s="371"/>
      <c r="V25" s="371"/>
      <c r="W25" s="371"/>
      <c r="X25" s="371"/>
      <c r="Y25" s="371"/>
      <c r="Z25" s="371"/>
      <c r="AA25" s="371"/>
      <c r="AB25" s="371"/>
      <c r="AC25" s="371"/>
      <c r="AD25" s="371"/>
      <c r="AE25" s="371"/>
      <c r="AF25" s="371"/>
      <c r="AG25" s="371"/>
      <c r="AH25" s="371"/>
      <c r="AI25" s="371"/>
      <c r="AJ25" s="371"/>
      <c r="AK25" s="372"/>
      <c r="AL25" s="354"/>
      <c r="AM25" s="355"/>
      <c r="AN25" s="355"/>
      <c r="AO25" s="355"/>
      <c r="AP25" s="355"/>
    </row>
    <row r="26" spans="1:42" ht="25" customHeight="1">
      <c r="A26" s="357" t="s">
        <v>905</v>
      </c>
      <c r="B26" s="358"/>
      <c r="C26" s="358"/>
      <c r="D26" s="358"/>
      <c r="E26" s="358"/>
      <c r="F26" s="358"/>
      <c r="G26" s="358"/>
      <c r="H26" s="358"/>
      <c r="I26" s="358"/>
      <c r="J26" s="358"/>
      <c r="K26" s="358"/>
      <c r="L26" s="358"/>
      <c r="M26" s="358"/>
      <c r="N26" s="358"/>
      <c r="O26" s="358"/>
      <c r="P26" s="358"/>
      <c r="Q26" s="358"/>
      <c r="R26" s="358"/>
      <c r="S26" s="358"/>
      <c r="T26" s="358"/>
      <c r="U26" s="358"/>
      <c r="V26" s="358"/>
      <c r="W26" s="358"/>
      <c r="X26" s="358"/>
      <c r="Y26" s="358"/>
      <c r="Z26" s="358"/>
      <c r="AA26" s="358"/>
      <c r="AB26" s="358"/>
      <c r="AC26" s="358"/>
      <c r="AD26" s="358"/>
      <c r="AE26" s="358"/>
      <c r="AF26" s="358"/>
      <c r="AG26" s="358"/>
      <c r="AH26" s="358"/>
      <c r="AI26" s="358"/>
      <c r="AJ26" s="358"/>
      <c r="AK26" s="358"/>
      <c r="AL26" s="358"/>
      <c r="AM26" s="358"/>
      <c r="AN26" s="358"/>
      <c r="AO26" s="358"/>
      <c r="AP26" s="359"/>
    </row>
    <row r="27" spans="1:42" ht="25" customHeight="1">
      <c r="A27" s="231" t="s">
        <v>885</v>
      </c>
      <c r="B27" s="231"/>
      <c r="C27" s="231"/>
      <c r="D27" s="231"/>
      <c r="E27" s="231" t="s">
        <v>881</v>
      </c>
      <c r="F27" s="231"/>
      <c r="G27" s="231"/>
      <c r="H27" s="231"/>
      <c r="I27" s="360"/>
      <c r="J27" s="361"/>
      <c r="K27" s="361"/>
      <c r="L27" s="361"/>
      <c r="M27" s="361"/>
      <c r="N27" s="361"/>
      <c r="O27" s="362"/>
      <c r="P27" s="353" t="s">
        <v>906</v>
      </c>
      <c r="Q27" s="371"/>
      <c r="R27" s="371"/>
      <c r="S27" s="371"/>
      <c r="T27" s="371"/>
      <c r="U27" s="371"/>
      <c r="V27" s="371"/>
      <c r="W27" s="371"/>
      <c r="X27" s="371"/>
      <c r="Y27" s="371"/>
      <c r="Z27" s="371"/>
      <c r="AA27" s="371"/>
      <c r="AB27" s="371"/>
      <c r="AC27" s="371"/>
      <c r="AD27" s="371"/>
      <c r="AE27" s="371"/>
      <c r="AF27" s="371"/>
      <c r="AG27" s="371"/>
      <c r="AH27" s="371"/>
      <c r="AI27" s="371"/>
      <c r="AJ27" s="371"/>
      <c r="AK27" s="372"/>
      <c r="AL27" s="277" t="s">
        <v>907</v>
      </c>
      <c r="AM27" s="373"/>
      <c r="AN27" s="373"/>
      <c r="AO27" s="373"/>
      <c r="AP27" s="373"/>
    </row>
    <row r="28" spans="1:42" ht="25" customHeight="1">
      <c r="A28" s="231"/>
      <c r="B28" s="231"/>
      <c r="C28" s="231"/>
      <c r="D28" s="231"/>
      <c r="E28" s="231">
        <v>600</v>
      </c>
      <c r="F28" s="231"/>
      <c r="G28" s="231"/>
      <c r="H28" s="231"/>
      <c r="I28" s="360"/>
      <c r="J28" s="361"/>
      <c r="K28" s="361"/>
      <c r="L28" s="361"/>
      <c r="M28" s="361"/>
      <c r="N28" s="361"/>
      <c r="O28" s="362"/>
      <c r="P28" s="353" t="s">
        <v>908</v>
      </c>
      <c r="Q28" s="371"/>
      <c r="R28" s="371"/>
      <c r="S28" s="371"/>
      <c r="T28" s="371"/>
      <c r="U28" s="371"/>
      <c r="V28" s="371"/>
      <c r="W28" s="371"/>
      <c r="X28" s="371"/>
      <c r="Y28" s="371"/>
      <c r="Z28" s="371"/>
      <c r="AA28" s="371"/>
      <c r="AB28" s="371"/>
      <c r="AC28" s="371"/>
      <c r="AD28" s="371"/>
      <c r="AE28" s="371"/>
      <c r="AF28" s="371"/>
      <c r="AG28" s="371"/>
      <c r="AH28" s="371"/>
      <c r="AI28" s="371"/>
      <c r="AJ28" s="371"/>
      <c r="AK28" s="372"/>
      <c r="AL28" s="277" t="s">
        <v>907</v>
      </c>
      <c r="AM28" s="373"/>
      <c r="AN28" s="373"/>
      <c r="AO28" s="373"/>
      <c r="AP28" s="373"/>
    </row>
    <row r="29" spans="1:42" ht="25" customHeight="1">
      <c r="A29" s="231" t="s">
        <v>887</v>
      </c>
      <c r="B29" s="231"/>
      <c r="C29" s="231"/>
      <c r="D29" s="231"/>
      <c r="E29" s="231" t="s">
        <v>881</v>
      </c>
      <c r="F29" s="231"/>
      <c r="G29" s="231"/>
      <c r="H29" s="231"/>
      <c r="I29" s="360"/>
      <c r="J29" s="361"/>
      <c r="K29" s="361"/>
      <c r="L29" s="361"/>
      <c r="M29" s="361"/>
      <c r="N29" s="361"/>
      <c r="O29" s="362"/>
      <c r="P29" s="353" t="s">
        <v>909</v>
      </c>
      <c r="Q29" s="371"/>
      <c r="R29" s="371"/>
      <c r="S29" s="371"/>
      <c r="T29" s="371"/>
      <c r="U29" s="371"/>
      <c r="V29" s="371"/>
      <c r="W29" s="371"/>
      <c r="X29" s="371"/>
      <c r="Y29" s="371"/>
      <c r="Z29" s="371"/>
      <c r="AA29" s="371"/>
      <c r="AB29" s="371"/>
      <c r="AC29" s="371"/>
      <c r="AD29" s="371"/>
      <c r="AE29" s="371"/>
      <c r="AF29" s="371"/>
      <c r="AG29" s="371"/>
      <c r="AH29" s="371"/>
      <c r="AI29" s="371"/>
      <c r="AJ29" s="371"/>
      <c r="AK29" s="372"/>
      <c r="AL29" s="277" t="s">
        <v>907</v>
      </c>
      <c r="AM29" s="373"/>
      <c r="AN29" s="373"/>
      <c r="AO29" s="373"/>
      <c r="AP29" s="373"/>
    </row>
    <row r="30" spans="1:42" ht="25" customHeight="1">
      <c r="A30" s="231"/>
      <c r="B30" s="231"/>
      <c r="C30" s="231"/>
      <c r="D30" s="231"/>
      <c r="E30" s="231">
        <v>600</v>
      </c>
      <c r="F30" s="231"/>
      <c r="G30" s="231"/>
      <c r="H30" s="231"/>
      <c r="I30" s="360"/>
      <c r="J30" s="361"/>
      <c r="K30" s="361"/>
      <c r="L30" s="361"/>
      <c r="M30" s="361"/>
      <c r="N30" s="361"/>
      <c r="O30" s="362"/>
      <c r="P30" s="353" t="s">
        <v>910</v>
      </c>
      <c r="Q30" s="371"/>
      <c r="R30" s="371"/>
      <c r="S30" s="371"/>
      <c r="T30" s="371"/>
      <c r="U30" s="371"/>
      <c r="V30" s="371"/>
      <c r="W30" s="371"/>
      <c r="X30" s="371"/>
      <c r="Y30" s="371"/>
      <c r="Z30" s="371"/>
      <c r="AA30" s="371"/>
      <c r="AB30" s="371"/>
      <c r="AC30" s="371"/>
      <c r="AD30" s="371"/>
      <c r="AE30" s="371"/>
      <c r="AF30" s="371"/>
      <c r="AG30" s="371"/>
      <c r="AH30" s="371"/>
      <c r="AI30" s="371"/>
      <c r="AJ30" s="371"/>
      <c r="AK30" s="372"/>
      <c r="AL30" s="277" t="s">
        <v>907</v>
      </c>
      <c r="AM30" s="373"/>
      <c r="AN30" s="373"/>
      <c r="AO30" s="373"/>
      <c r="AP30" s="373"/>
    </row>
    <row r="31" spans="1:42" ht="25" customHeight="1">
      <c r="A31" s="231" t="s">
        <v>889</v>
      </c>
      <c r="B31" s="231"/>
      <c r="C31" s="231"/>
      <c r="D31" s="231"/>
      <c r="E31" s="231" t="s">
        <v>881</v>
      </c>
      <c r="F31" s="231"/>
      <c r="G31" s="231"/>
      <c r="H31" s="231"/>
      <c r="I31" s="360"/>
      <c r="J31" s="361"/>
      <c r="K31" s="361"/>
      <c r="L31" s="361"/>
      <c r="M31" s="361"/>
      <c r="N31" s="361"/>
      <c r="O31" s="362"/>
      <c r="P31" s="340" t="s">
        <v>911</v>
      </c>
      <c r="Q31" s="341"/>
      <c r="R31" s="341"/>
      <c r="S31" s="341"/>
      <c r="T31" s="341"/>
      <c r="U31" s="341"/>
      <c r="V31" s="341"/>
      <c r="W31" s="341"/>
      <c r="X31" s="341"/>
      <c r="Y31" s="341"/>
      <c r="Z31" s="341"/>
      <c r="AA31" s="341"/>
      <c r="AB31" s="341"/>
      <c r="AC31" s="341"/>
      <c r="AD31" s="341"/>
      <c r="AE31" s="341"/>
      <c r="AF31" s="341"/>
      <c r="AG31" s="341"/>
      <c r="AH31" s="341"/>
      <c r="AI31" s="341"/>
      <c r="AJ31" s="341"/>
      <c r="AK31" s="342"/>
      <c r="AL31" s="276"/>
      <c r="AM31" s="373"/>
      <c r="AN31" s="373"/>
      <c r="AO31" s="373"/>
      <c r="AP31" s="373"/>
    </row>
    <row r="32" spans="1:42" ht="25" customHeight="1">
      <c r="A32" s="279"/>
      <c r="B32" s="231"/>
      <c r="C32" s="231"/>
      <c r="D32" s="231"/>
      <c r="E32" s="231">
        <v>600</v>
      </c>
      <c r="F32" s="231"/>
      <c r="G32" s="231"/>
      <c r="H32" s="231"/>
      <c r="I32" s="360"/>
      <c r="J32" s="361"/>
      <c r="K32" s="361"/>
      <c r="L32" s="361"/>
      <c r="M32" s="361"/>
      <c r="N32" s="361"/>
      <c r="O32" s="362"/>
      <c r="P32" s="340" t="s">
        <v>912</v>
      </c>
      <c r="Q32" s="341"/>
      <c r="R32" s="341"/>
      <c r="S32" s="341"/>
      <c r="T32" s="341"/>
      <c r="U32" s="341"/>
      <c r="V32" s="341"/>
      <c r="W32" s="341"/>
      <c r="X32" s="341"/>
      <c r="Y32" s="341"/>
      <c r="Z32" s="341"/>
      <c r="AA32" s="341"/>
      <c r="AB32" s="341"/>
      <c r="AC32" s="341"/>
      <c r="AD32" s="341"/>
      <c r="AE32" s="341"/>
      <c r="AF32" s="341"/>
      <c r="AG32" s="341"/>
      <c r="AH32" s="341"/>
      <c r="AI32" s="341"/>
      <c r="AJ32" s="341"/>
      <c r="AK32" s="342"/>
      <c r="AL32" s="276"/>
      <c r="AM32" s="373"/>
      <c r="AN32" s="373"/>
      <c r="AO32" s="373"/>
      <c r="AP32" s="373"/>
    </row>
    <row r="33" spans="1:43" ht="25" customHeight="1">
      <c r="A33" s="231" t="s">
        <v>891</v>
      </c>
      <c r="B33" s="231"/>
      <c r="C33" s="231"/>
      <c r="D33" s="231"/>
      <c r="E33" s="231" t="s">
        <v>913</v>
      </c>
      <c r="F33" s="231"/>
      <c r="G33" s="231"/>
      <c r="H33" s="231"/>
      <c r="I33" s="360"/>
      <c r="J33" s="361"/>
      <c r="K33" s="361"/>
      <c r="L33" s="361"/>
      <c r="M33" s="361"/>
      <c r="N33" s="361"/>
      <c r="O33" s="362"/>
      <c r="P33" s="340" t="s">
        <v>914</v>
      </c>
      <c r="Q33" s="341"/>
      <c r="R33" s="341"/>
      <c r="S33" s="341"/>
      <c r="T33" s="341"/>
      <c r="U33" s="341"/>
      <c r="V33" s="341"/>
      <c r="W33" s="341"/>
      <c r="X33" s="341"/>
      <c r="Y33" s="341"/>
      <c r="Z33" s="341"/>
      <c r="AA33" s="341"/>
      <c r="AB33" s="341"/>
      <c r="AC33" s="341"/>
      <c r="AD33" s="341"/>
      <c r="AE33" s="341"/>
      <c r="AF33" s="341"/>
      <c r="AG33" s="341"/>
      <c r="AH33" s="341"/>
      <c r="AI33" s="341"/>
      <c r="AJ33" s="341"/>
      <c r="AK33" s="342"/>
      <c r="AL33" s="276"/>
      <c r="AM33" s="373"/>
      <c r="AN33" s="373"/>
      <c r="AO33" s="373"/>
      <c r="AP33" s="373"/>
    </row>
    <row r="34" spans="1:43" ht="25" customHeight="1">
      <c r="A34" s="279"/>
      <c r="B34" s="231"/>
      <c r="C34" s="231"/>
      <c r="D34" s="231"/>
      <c r="E34" s="231" t="s">
        <v>915</v>
      </c>
      <c r="F34" s="231"/>
      <c r="G34" s="231"/>
      <c r="H34" s="231"/>
      <c r="I34" s="360"/>
      <c r="J34" s="361"/>
      <c r="K34" s="361"/>
      <c r="L34" s="361"/>
      <c r="M34" s="361"/>
      <c r="N34" s="361"/>
      <c r="O34" s="362"/>
      <c r="P34" s="340" t="s">
        <v>916</v>
      </c>
      <c r="Q34" s="341"/>
      <c r="R34" s="341"/>
      <c r="S34" s="341"/>
      <c r="T34" s="341"/>
      <c r="U34" s="341"/>
      <c r="V34" s="341"/>
      <c r="W34" s="341"/>
      <c r="X34" s="341"/>
      <c r="Y34" s="341"/>
      <c r="Z34" s="341"/>
      <c r="AA34" s="341"/>
      <c r="AB34" s="341"/>
      <c r="AC34" s="341"/>
      <c r="AD34" s="341"/>
      <c r="AE34" s="341"/>
      <c r="AF34" s="341"/>
      <c r="AG34" s="341"/>
      <c r="AH34" s="341"/>
      <c r="AI34" s="341"/>
      <c r="AJ34" s="341"/>
      <c r="AK34" s="342"/>
      <c r="AL34" s="276"/>
      <c r="AM34" s="373"/>
      <c r="AN34" s="373"/>
      <c r="AO34" s="373"/>
      <c r="AP34" s="373"/>
    </row>
    <row r="35" spans="1:43" ht="25" customHeight="1">
      <c r="A35" s="231" t="s">
        <v>917</v>
      </c>
      <c r="B35" s="231"/>
      <c r="C35" s="231"/>
      <c r="D35" s="231"/>
      <c r="E35" s="231" t="s">
        <v>918</v>
      </c>
      <c r="F35" s="231"/>
      <c r="G35" s="231"/>
      <c r="H35" s="231"/>
      <c r="I35" s="360"/>
      <c r="J35" s="361"/>
      <c r="K35" s="361"/>
      <c r="L35" s="361"/>
      <c r="M35" s="361"/>
      <c r="N35" s="361"/>
      <c r="O35" s="362"/>
      <c r="P35" s="340" t="s">
        <v>919</v>
      </c>
      <c r="Q35" s="341"/>
      <c r="R35" s="341"/>
      <c r="S35" s="341"/>
      <c r="T35" s="341"/>
      <c r="U35" s="341"/>
      <c r="V35" s="341"/>
      <c r="W35" s="341"/>
      <c r="X35" s="341"/>
      <c r="Y35" s="341"/>
      <c r="Z35" s="341"/>
      <c r="AA35" s="341"/>
      <c r="AB35" s="341"/>
      <c r="AC35" s="341"/>
      <c r="AD35" s="341"/>
      <c r="AE35" s="341"/>
      <c r="AF35" s="341"/>
      <c r="AG35" s="341"/>
      <c r="AH35" s="341"/>
      <c r="AI35" s="341"/>
      <c r="AJ35" s="341"/>
      <c r="AK35" s="342"/>
      <c r="AL35" s="276"/>
      <c r="AM35" s="373"/>
      <c r="AN35" s="373"/>
      <c r="AO35" s="373"/>
      <c r="AP35" s="373"/>
    </row>
    <row r="36" spans="1:43" ht="25" customHeight="1">
      <c r="A36" s="231"/>
      <c r="B36" s="231"/>
      <c r="C36" s="231"/>
      <c r="D36" s="231"/>
      <c r="E36" s="231" t="s">
        <v>915</v>
      </c>
      <c r="F36" s="231"/>
      <c r="G36" s="231"/>
      <c r="H36" s="231"/>
      <c r="I36" s="360"/>
      <c r="J36" s="361"/>
      <c r="K36" s="361"/>
      <c r="L36" s="361"/>
      <c r="M36" s="361"/>
      <c r="N36" s="361"/>
      <c r="O36" s="362"/>
      <c r="P36" s="340" t="s">
        <v>920</v>
      </c>
      <c r="Q36" s="341"/>
      <c r="R36" s="341"/>
      <c r="S36" s="341"/>
      <c r="T36" s="341"/>
      <c r="U36" s="341"/>
      <c r="V36" s="341"/>
      <c r="W36" s="341"/>
      <c r="X36" s="341"/>
      <c r="Y36" s="341"/>
      <c r="Z36" s="341"/>
      <c r="AA36" s="341"/>
      <c r="AB36" s="341"/>
      <c r="AC36" s="341"/>
      <c r="AD36" s="341"/>
      <c r="AE36" s="341"/>
      <c r="AF36" s="341"/>
      <c r="AG36" s="341"/>
      <c r="AH36" s="341"/>
      <c r="AI36" s="341"/>
      <c r="AJ36" s="341"/>
      <c r="AK36" s="342"/>
      <c r="AL36" s="276"/>
      <c r="AM36" s="373"/>
      <c r="AN36" s="373"/>
      <c r="AO36" s="373"/>
      <c r="AP36" s="373"/>
    </row>
    <row r="37" spans="1:43" ht="25" customHeight="1">
      <c r="A37" s="231" t="s">
        <v>921</v>
      </c>
      <c r="B37" s="231"/>
      <c r="C37" s="231"/>
      <c r="D37" s="231"/>
      <c r="E37" s="231" t="s">
        <v>918</v>
      </c>
      <c r="F37" s="231"/>
      <c r="G37" s="231"/>
      <c r="H37" s="231"/>
      <c r="I37" s="360"/>
      <c r="J37" s="361"/>
      <c r="K37" s="361"/>
      <c r="L37" s="361"/>
      <c r="M37" s="361"/>
      <c r="N37" s="361"/>
      <c r="O37" s="362"/>
      <c r="P37" s="340" t="s">
        <v>922</v>
      </c>
      <c r="Q37" s="341"/>
      <c r="R37" s="341"/>
      <c r="S37" s="341"/>
      <c r="T37" s="341"/>
      <c r="U37" s="341"/>
      <c r="V37" s="341"/>
      <c r="W37" s="341"/>
      <c r="X37" s="341"/>
      <c r="Y37" s="341"/>
      <c r="Z37" s="341"/>
      <c r="AA37" s="341"/>
      <c r="AB37" s="341"/>
      <c r="AC37" s="341"/>
      <c r="AD37" s="341"/>
      <c r="AE37" s="341"/>
      <c r="AF37" s="341"/>
      <c r="AG37" s="341"/>
      <c r="AH37" s="341"/>
      <c r="AI37" s="341"/>
      <c r="AJ37" s="341"/>
      <c r="AK37" s="342"/>
      <c r="AL37" s="276"/>
      <c r="AM37" s="373"/>
      <c r="AN37" s="373"/>
      <c r="AO37" s="373"/>
      <c r="AP37" s="373"/>
    </row>
    <row r="38" spans="1:43" ht="25" customHeight="1">
      <c r="A38" s="279"/>
      <c r="B38" s="231"/>
      <c r="C38" s="231"/>
      <c r="D38" s="231"/>
      <c r="E38" s="231" t="s">
        <v>915</v>
      </c>
      <c r="F38" s="231"/>
      <c r="G38" s="231"/>
      <c r="H38" s="231"/>
      <c r="I38" s="360"/>
      <c r="J38" s="361"/>
      <c r="K38" s="361"/>
      <c r="L38" s="361"/>
      <c r="M38" s="361"/>
      <c r="N38" s="361"/>
      <c r="O38" s="362"/>
      <c r="P38" s="340" t="s">
        <v>923</v>
      </c>
      <c r="Q38" s="341"/>
      <c r="R38" s="341"/>
      <c r="S38" s="341"/>
      <c r="T38" s="341"/>
      <c r="U38" s="341"/>
      <c r="V38" s="341"/>
      <c r="W38" s="341"/>
      <c r="X38" s="341"/>
      <c r="Y38" s="341"/>
      <c r="Z38" s="341"/>
      <c r="AA38" s="341"/>
      <c r="AB38" s="341"/>
      <c r="AC38" s="341"/>
      <c r="AD38" s="341"/>
      <c r="AE38" s="341"/>
      <c r="AF38" s="341"/>
      <c r="AG38" s="341"/>
      <c r="AH38" s="341"/>
      <c r="AI38" s="341"/>
      <c r="AJ38" s="341"/>
      <c r="AK38" s="342"/>
      <c r="AL38" s="276"/>
      <c r="AM38" s="373"/>
      <c r="AN38" s="373"/>
      <c r="AO38" s="373"/>
      <c r="AP38" s="373"/>
    </row>
    <row r="39" spans="1:43" ht="25" customHeight="1">
      <c r="A39" s="231" t="s">
        <v>898</v>
      </c>
      <c r="B39" s="231"/>
      <c r="C39" s="231"/>
      <c r="D39" s="231"/>
      <c r="E39" s="231" t="s">
        <v>924</v>
      </c>
      <c r="F39" s="231"/>
      <c r="G39" s="231"/>
      <c r="H39" s="231"/>
      <c r="I39" s="360"/>
      <c r="J39" s="361"/>
      <c r="K39" s="361"/>
      <c r="L39" s="361"/>
      <c r="M39" s="361"/>
      <c r="N39" s="361"/>
      <c r="O39" s="362"/>
      <c r="P39" s="353" t="s">
        <v>925</v>
      </c>
      <c r="Q39" s="371"/>
      <c r="R39" s="371"/>
      <c r="S39" s="371"/>
      <c r="T39" s="371"/>
      <c r="U39" s="371"/>
      <c r="V39" s="371"/>
      <c r="W39" s="371"/>
      <c r="X39" s="371"/>
      <c r="Y39" s="371"/>
      <c r="Z39" s="371"/>
      <c r="AA39" s="371"/>
      <c r="AB39" s="371"/>
      <c r="AC39" s="371"/>
      <c r="AD39" s="371"/>
      <c r="AE39" s="371"/>
      <c r="AF39" s="371"/>
      <c r="AG39" s="371"/>
      <c r="AH39" s="371"/>
      <c r="AI39" s="371"/>
      <c r="AJ39" s="371"/>
      <c r="AK39" s="372"/>
      <c r="AL39" s="276"/>
      <c r="AM39" s="373"/>
      <c r="AN39" s="373"/>
      <c r="AO39" s="373"/>
      <c r="AP39" s="373"/>
    </row>
    <row r="40" spans="1:43" ht="25" customHeight="1">
      <c r="A40" s="344" t="s">
        <v>926</v>
      </c>
      <c r="B40" s="344"/>
      <c r="C40" s="344"/>
      <c r="D40" s="344"/>
      <c r="E40" s="344" t="s">
        <v>879</v>
      </c>
      <c r="F40" s="344"/>
      <c r="G40" s="344"/>
      <c r="H40" s="344"/>
      <c r="I40" s="374"/>
      <c r="J40" s="375"/>
      <c r="K40" s="375"/>
      <c r="L40" s="375"/>
      <c r="M40" s="375"/>
      <c r="N40" s="375"/>
      <c r="O40" s="376"/>
      <c r="P40" s="345" t="s">
        <v>927</v>
      </c>
      <c r="Q40" s="346"/>
      <c r="R40" s="346"/>
      <c r="S40" s="346"/>
      <c r="T40" s="346"/>
      <c r="U40" s="346"/>
      <c r="V40" s="346"/>
      <c r="W40" s="346"/>
      <c r="X40" s="346"/>
      <c r="Y40" s="346"/>
      <c r="Z40" s="346"/>
      <c r="AA40" s="346"/>
      <c r="AB40" s="346"/>
      <c r="AC40" s="346"/>
      <c r="AD40" s="346"/>
      <c r="AE40" s="346"/>
      <c r="AF40" s="346"/>
      <c r="AG40" s="346"/>
      <c r="AH40" s="346"/>
      <c r="AI40" s="346"/>
      <c r="AJ40" s="346"/>
      <c r="AK40" s="347"/>
      <c r="AL40" s="276"/>
      <c r="AM40" s="373"/>
      <c r="AN40" s="373"/>
      <c r="AO40" s="373"/>
      <c r="AP40" s="373"/>
      <c r="AQ40" s="54" t="s">
        <v>928</v>
      </c>
    </row>
    <row r="41" spans="1:43" ht="25" customHeight="1">
      <c r="A41" s="357" t="s">
        <v>929</v>
      </c>
      <c r="B41" s="358"/>
      <c r="C41" s="358"/>
      <c r="D41" s="358"/>
      <c r="E41" s="358"/>
      <c r="F41" s="358"/>
      <c r="G41" s="358"/>
      <c r="H41" s="358"/>
      <c r="I41" s="358"/>
      <c r="J41" s="358"/>
      <c r="K41" s="358"/>
      <c r="L41" s="358"/>
      <c r="M41" s="358"/>
      <c r="N41" s="358"/>
      <c r="O41" s="358"/>
      <c r="P41" s="358"/>
      <c r="Q41" s="358"/>
      <c r="R41" s="358"/>
      <c r="S41" s="358"/>
      <c r="T41" s="358"/>
      <c r="U41" s="358"/>
      <c r="V41" s="358"/>
      <c r="W41" s="358"/>
      <c r="X41" s="358"/>
      <c r="Y41" s="358"/>
      <c r="Z41" s="358"/>
      <c r="AA41" s="358"/>
      <c r="AB41" s="358"/>
      <c r="AC41" s="358"/>
      <c r="AD41" s="358"/>
      <c r="AE41" s="358"/>
      <c r="AF41" s="358"/>
      <c r="AG41" s="358"/>
      <c r="AH41" s="358"/>
      <c r="AI41" s="358"/>
      <c r="AJ41" s="358"/>
      <c r="AK41" s="358"/>
      <c r="AL41" s="358"/>
      <c r="AM41" s="358"/>
      <c r="AN41" s="358"/>
      <c r="AO41" s="358"/>
      <c r="AP41" s="359"/>
    </row>
    <row r="42" spans="1:43" ht="25" customHeight="1">
      <c r="A42" s="235" t="s">
        <v>930</v>
      </c>
      <c r="B42" s="236"/>
      <c r="C42" s="236"/>
      <c r="D42" s="237"/>
      <c r="E42" s="231" t="s">
        <v>879</v>
      </c>
      <c r="F42" s="231"/>
      <c r="G42" s="231"/>
      <c r="H42" s="231"/>
      <c r="I42" s="360"/>
      <c r="J42" s="361"/>
      <c r="K42" s="361"/>
      <c r="L42" s="361"/>
      <c r="M42" s="361"/>
      <c r="N42" s="361"/>
      <c r="O42" s="362"/>
      <c r="P42" s="340" t="s">
        <v>931</v>
      </c>
      <c r="Q42" s="341"/>
      <c r="R42" s="341"/>
      <c r="S42" s="341"/>
      <c r="T42" s="341"/>
      <c r="U42" s="341"/>
      <c r="V42" s="341"/>
      <c r="W42" s="341"/>
      <c r="X42" s="341"/>
      <c r="Y42" s="341"/>
      <c r="Z42" s="341"/>
      <c r="AA42" s="341"/>
      <c r="AB42" s="341"/>
      <c r="AC42" s="341"/>
      <c r="AD42" s="341"/>
      <c r="AE42" s="341"/>
      <c r="AF42" s="341"/>
      <c r="AG42" s="341"/>
      <c r="AH42" s="341"/>
      <c r="AI42" s="341"/>
      <c r="AJ42" s="341"/>
      <c r="AK42" s="342"/>
      <c r="AL42" s="354"/>
      <c r="AM42" s="355"/>
      <c r="AN42" s="355"/>
      <c r="AO42" s="355"/>
      <c r="AP42" s="355"/>
    </row>
    <row r="43" spans="1:43" ht="25" customHeight="1">
      <c r="A43" s="340"/>
      <c r="B43" s="341"/>
      <c r="C43" s="341"/>
      <c r="D43" s="342"/>
      <c r="E43" s="231" t="s">
        <v>879</v>
      </c>
      <c r="F43" s="231"/>
      <c r="G43" s="231"/>
      <c r="H43" s="231"/>
      <c r="I43" s="360"/>
      <c r="J43" s="361"/>
      <c r="K43" s="361"/>
      <c r="L43" s="361"/>
      <c r="M43" s="361"/>
      <c r="N43" s="361"/>
      <c r="O43" s="362"/>
      <c r="P43" s="340" t="s">
        <v>932</v>
      </c>
      <c r="Q43" s="341"/>
      <c r="R43" s="341"/>
      <c r="S43" s="341"/>
      <c r="T43" s="341"/>
      <c r="U43" s="341"/>
      <c r="V43" s="341"/>
      <c r="W43" s="341"/>
      <c r="X43" s="341"/>
      <c r="Y43" s="341"/>
      <c r="Z43" s="341"/>
      <c r="AA43" s="341"/>
      <c r="AB43" s="341"/>
      <c r="AC43" s="341"/>
      <c r="AD43" s="341"/>
      <c r="AE43" s="341"/>
      <c r="AF43" s="341"/>
      <c r="AG43" s="341"/>
      <c r="AH43" s="341"/>
      <c r="AI43" s="341"/>
      <c r="AJ43" s="341"/>
      <c r="AK43" s="342"/>
      <c r="AL43" s="370" t="s">
        <v>933</v>
      </c>
      <c r="AM43" s="355"/>
      <c r="AN43" s="355"/>
      <c r="AO43" s="355"/>
      <c r="AP43" s="355"/>
    </row>
    <row r="44" spans="1:43" ht="25" customHeight="1">
      <c r="A44" s="340"/>
      <c r="B44" s="341"/>
      <c r="C44" s="341"/>
      <c r="D44" s="342"/>
      <c r="E44" s="231" t="s">
        <v>924</v>
      </c>
      <c r="F44" s="231"/>
      <c r="G44" s="231"/>
      <c r="H44" s="231"/>
      <c r="I44" s="360"/>
      <c r="J44" s="361"/>
      <c r="K44" s="361"/>
      <c r="L44" s="361"/>
      <c r="M44" s="361"/>
      <c r="N44" s="361"/>
      <c r="O44" s="362"/>
      <c r="P44" s="340" t="s">
        <v>934</v>
      </c>
      <c r="Q44" s="341"/>
      <c r="R44" s="341"/>
      <c r="S44" s="341"/>
      <c r="T44" s="341"/>
      <c r="U44" s="341"/>
      <c r="V44" s="341"/>
      <c r="W44" s="341"/>
      <c r="X44" s="341"/>
      <c r="Y44" s="341"/>
      <c r="Z44" s="341"/>
      <c r="AA44" s="341"/>
      <c r="AB44" s="341"/>
      <c r="AC44" s="341"/>
      <c r="AD44" s="341"/>
      <c r="AE44" s="341"/>
      <c r="AF44" s="341"/>
      <c r="AG44" s="341"/>
      <c r="AH44" s="341"/>
      <c r="AI44" s="341"/>
      <c r="AJ44" s="341"/>
      <c r="AK44" s="342"/>
      <c r="AL44" s="354"/>
      <c r="AM44" s="355"/>
      <c r="AN44" s="355"/>
      <c r="AO44" s="355"/>
      <c r="AP44" s="355"/>
    </row>
    <row r="45" spans="1:43" ht="25" customHeight="1">
      <c r="A45" s="340"/>
      <c r="B45" s="341"/>
      <c r="C45" s="341"/>
      <c r="D45" s="342"/>
      <c r="E45" s="231" t="s">
        <v>924</v>
      </c>
      <c r="F45" s="231"/>
      <c r="G45" s="231"/>
      <c r="H45" s="231"/>
      <c r="I45" s="360"/>
      <c r="J45" s="361"/>
      <c r="K45" s="361"/>
      <c r="L45" s="361"/>
      <c r="M45" s="361"/>
      <c r="N45" s="361"/>
      <c r="O45" s="362"/>
      <c r="P45" s="340" t="s">
        <v>935</v>
      </c>
      <c r="Q45" s="341"/>
      <c r="R45" s="341"/>
      <c r="S45" s="341"/>
      <c r="T45" s="341"/>
      <c r="U45" s="341"/>
      <c r="V45" s="341"/>
      <c r="W45" s="341"/>
      <c r="X45" s="341"/>
      <c r="Y45" s="341"/>
      <c r="Z45" s="341"/>
      <c r="AA45" s="341"/>
      <c r="AB45" s="341"/>
      <c r="AC45" s="341"/>
      <c r="AD45" s="341"/>
      <c r="AE45" s="341"/>
      <c r="AF45" s="341"/>
      <c r="AG45" s="341"/>
      <c r="AH45" s="341"/>
      <c r="AI45" s="341"/>
      <c r="AJ45" s="341"/>
      <c r="AK45" s="342"/>
      <c r="AL45" s="370" t="s">
        <v>933</v>
      </c>
      <c r="AM45" s="355"/>
      <c r="AN45" s="355"/>
      <c r="AO45" s="355"/>
      <c r="AP45" s="355"/>
    </row>
    <row r="46" spans="1:43" ht="25" customHeight="1">
      <c r="A46" s="235" t="s">
        <v>936</v>
      </c>
      <c r="B46" s="236"/>
      <c r="C46" s="236"/>
      <c r="D46" s="237"/>
      <c r="E46" s="231" t="s">
        <v>937</v>
      </c>
      <c r="F46" s="231"/>
      <c r="G46" s="231"/>
      <c r="H46" s="231"/>
      <c r="I46" s="360"/>
      <c r="J46" s="361"/>
      <c r="K46" s="361"/>
      <c r="L46" s="361"/>
      <c r="M46" s="361"/>
      <c r="N46" s="361"/>
      <c r="O46" s="362"/>
      <c r="P46" s="340" t="s">
        <v>938</v>
      </c>
      <c r="Q46" s="341"/>
      <c r="R46" s="341"/>
      <c r="S46" s="341"/>
      <c r="T46" s="341"/>
      <c r="U46" s="341"/>
      <c r="V46" s="341"/>
      <c r="W46" s="341"/>
      <c r="X46" s="341"/>
      <c r="Y46" s="341"/>
      <c r="Z46" s="341"/>
      <c r="AA46" s="341"/>
      <c r="AB46" s="341"/>
      <c r="AC46" s="341"/>
      <c r="AD46" s="341"/>
      <c r="AE46" s="341"/>
      <c r="AF46" s="341"/>
      <c r="AG46" s="341"/>
      <c r="AH46" s="341"/>
      <c r="AI46" s="341"/>
      <c r="AJ46" s="341"/>
      <c r="AK46" s="342"/>
      <c r="AL46" s="354"/>
      <c r="AM46" s="355"/>
      <c r="AN46" s="355"/>
      <c r="AO46" s="355"/>
      <c r="AP46" s="355"/>
    </row>
    <row r="47" spans="1:43" ht="25" customHeight="1">
      <c r="A47" s="357" t="s">
        <v>939</v>
      </c>
      <c r="B47" s="358"/>
      <c r="C47" s="358"/>
      <c r="D47" s="358"/>
      <c r="E47" s="358"/>
      <c r="F47" s="358"/>
      <c r="G47" s="358"/>
      <c r="H47" s="358"/>
      <c r="I47" s="358"/>
      <c r="J47" s="358"/>
      <c r="K47" s="358"/>
      <c r="L47" s="358"/>
      <c r="M47" s="358"/>
      <c r="N47" s="358"/>
      <c r="O47" s="358"/>
      <c r="P47" s="358"/>
      <c r="Q47" s="358"/>
      <c r="R47" s="358"/>
      <c r="S47" s="358"/>
      <c r="T47" s="358"/>
      <c r="U47" s="358"/>
      <c r="V47" s="358"/>
      <c r="W47" s="358"/>
      <c r="X47" s="358"/>
      <c r="Y47" s="358"/>
      <c r="Z47" s="358"/>
      <c r="AA47" s="358"/>
      <c r="AB47" s="358"/>
      <c r="AC47" s="358"/>
      <c r="AD47" s="358"/>
      <c r="AE47" s="358"/>
      <c r="AF47" s="358"/>
      <c r="AG47" s="358"/>
      <c r="AH47" s="358"/>
      <c r="AI47" s="358"/>
      <c r="AJ47" s="358"/>
      <c r="AK47" s="358"/>
      <c r="AL47" s="358"/>
      <c r="AM47" s="358"/>
      <c r="AN47" s="358"/>
      <c r="AO47" s="358"/>
      <c r="AP47" s="359"/>
    </row>
    <row r="48" spans="1:43" ht="25" customHeight="1">
      <c r="A48" s="235" t="s">
        <v>940</v>
      </c>
      <c r="B48" s="236"/>
      <c r="C48" s="236"/>
      <c r="D48" s="237"/>
      <c r="E48" s="231" t="s">
        <v>937</v>
      </c>
      <c r="F48" s="231"/>
      <c r="G48" s="231"/>
      <c r="H48" s="231"/>
      <c r="I48" s="360"/>
      <c r="J48" s="361"/>
      <c r="K48" s="361"/>
      <c r="L48" s="361"/>
      <c r="M48" s="361"/>
      <c r="N48" s="361"/>
      <c r="O48" s="362"/>
      <c r="P48" s="340" t="s">
        <v>941</v>
      </c>
      <c r="Q48" s="341"/>
      <c r="R48" s="341"/>
      <c r="S48" s="341"/>
      <c r="T48" s="341"/>
      <c r="U48" s="341"/>
      <c r="V48" s="341"/>
      <c r="W48" s="341"/>
      <c r="X48" s="341"/>
      <c r="Y48" s="341"/>
      <c r="Z48" s="341"/>
      <c r="AA48" s="341"/>
      <c r="AB48" s="341"/>
      <c r="AC48" s="341"/>
      <c r="AD48" s="341"/>
      <c r="AE48" s="341"/>
      <c r="AF48" s="341"/>
      <c r="AG48" s="341"/>
      <c r="AH48" s="341"/>
      <c r="AI48" s="341"/>
      <c r="AJ48" s="341"/>
      <c r="AK48" s="342"/>
      <c r="AL48" s="354"/>
      <c r="AM48" s="355"/>
      <c r="AN48" s="355"/>
      <c r="AO48" s="355"/>
      <c r="AP48" s="355"/>
    </row>
    <row r="49" spans="1:42" ht="25" customHeight="1">
      <c r="A49" s="357" t="s">
        <v>942</v>
      </c>
      <c r="B49" s="358"/>
      <c r="C49" s="358"/>
      <c r="D49" s="358"/>
      <c r="E49" s="358"/>
      <c r="F49" s="358"/>
      <c r="G49" s="358"/>
      <c r="H49" s="358"/>
      <c r="I49" s="358"/>
      <c r="J49" s="358"/>
      <c r="K49" s="358"/>
      <c r="L49" s="358"/>
      <c r="M49" s="358"/>
      <c r="N49" s="358"/>
      <c r="O49" s="358"/>
      <c r="P49" s="358"/>
      <c r="Q49" s="358"/>
      <c r="R49" s="358"/>
      <c r="S49" s="358"/>
      <c r="T49" s="358"/>
      <c r="U49" s="358"/>
      <c r="V49" s="358"/>
      <c r="W49" s="358"/>
      <c r="X49" s="358"/>
      <c r="Y49" s="358"/>
      <c r="Z49" s="358"/>
      <c r="AA49" s="358"/>
      <c r="AB49" s="358"/>
      <c r="AC49" s="358"/>
      <c r="AD49" s="358"/>
      <c r="AE49" s="358"/>
      <c r="AF49" s="358"/>
      <c r="AG49" s="358"/>
      <c r="AH49" s="358"/>
      <c r="AI49" s="358"/>
      <c r="AJ49" s="358"/>
      <c r="AK49" s="358"/>
      <c r="AL49" s="358"/>
      <c r="AM49" s="358"/>
      <c r="AN49" s="358"/>
      <c r="AO49" s="358"/>
      <c r="AP49" s="359"/>
    </row>
    <row r="50" spans="1:42" ht="25" customHeight="1">
      <c r="A50" s="235" t="s">
        <v>943</v>
      </c>
      <c r="B50" s="236"/>
      <c r="C50" s="236"/>
      <c r="D50" s="237"/>
      <c r="E50" s="231" t="s">
        <v>937</v>
      </c>
      <c r="F50" s="231"/>
      <c r="G50" s="231"/>
      <c r="H50" s="231"/>
      <c r="I50" s="360"/>
      <c r="J50" s="361"/>
      <c r="K50" s="361"/>
      <c r="L50" s="361"/>
      <c r="M50" s="361"/>
      <c r="N50" s="361"/>
      <c r="O50" s="362"/>
      <c r="P50" s="340" t="s">
        <v>944</v>
      </c>
      <c r="Q50" s="341"/>
      <c r="R50" s="341"/>
      <c r="S50" s="341"/>
      <c r="T50" s="341"/>
      <c r="U50" s="341"/>
      <c r="V50" s="341"/>
      <c r="W50" s="341"/>
      <c r="X50" s="341"/>
      <c r="Y50" s="341"/>
      <c r="Z50" s="341"/>
      <c r="AA50" s="341"/>
      <c r="AB50" s="341"/>
      <c r="AC50" s="341"/>
      <c r="AD50" s="341"/>
      <c r="AE50" s="341"/>
      <c r="AF50" s="341"/>
      <c r="AG50" s="341"/>
      <c r="AH50" s="341"/>
      <c r="AI50" s="341"/>
      <c r="AJ50" s="341"/>
      <c r="AK50" s="342"/>
      <c r="AL50" s="354"/>
      <c r="AM50" s="355"/>
      <c r="AN50" s="355"/>
      <c r="AO50" s="355"/>
      <c r="AP50" s="355"/>
    </row>
    <row r="51" spans="1:42" ht="25" customHeight="1">
      <c r="A51" s="235" t="s">
        <v>945</v>
      </c>
      <c r="B51" s="236"/>
      <c r="C51" s="236"/>
      <c r="D51" s="237"/>
      <c r="E51" s="231" t="s">
        <v>937</v>
      </c>
      <c r="F51" s="231"/>
      <c r="G51" s="231"/>
      <c r="H51" s="231"/>
      <c r="I51" s="360"/>
      <c r="J51" s="361"/>
      <c r="K51" s="361"/>
      <c r="L51" s="361"/>
      <c r="M51" s="361"/>
      <c r="N51" s="361"/>
      <c r="O51" s="362"/>
      <c r="P51" s="340" t="s">
        <v>946</v>
      </c>
      <c r="Q51" s="341"/>
      <c r="R51" s="341"/>
      <c r="S51" s="341"/>
      <c r="T51" s="341"/>
      <c r="U51" s="341"/>
      <c r="V51" s="341"/>
      <c r="W51" s="341"/>
      <c r="X51" s="341"/>
      <c r="Y51" s="341"/>
      <c r="Z51" s="341"/>
      <c r="AA51" s="341"/>
      <c r="AB51" s="341"/>
      <c r="AC51" s="341"/>
      <c r="AD51" s="341"/>
      <c r="AE51" s="341"/>
      <c r="AF51" s="341"/>
      <c r="AG51" s="341"/>
      <c r="AH51" s="341"/>
      <c r="AI51" s="341"/>
      <c r="AJ51" s="341"/>
      <c r="AK51" s="342"/>
      <c r="AL51" s="370" t="s">
        <v>933</v>
      </c>
      <c r="AM51" s="355"/>
      <c r="AN51" s="355"/>
      <c r="AO51" s="355"/>
      <c r="AP51" s="355"/>
    </row>
    <row r="52" spans="1:42" ht="25" customHeight="1">
      <c r="A52" s="357" t="s">
        <v>947</v>
      </c>
      <c r="B52" s="358"/>
      <c r="C52" s="358"/>
      <c r="D52" s="358"/>
      <c r="E52" s="358"/>
      <c r="F52" s="358"/>
      <c r="G52" s="358"/>
      <c r="H52" s="358"/>
      <c r="I52" s="358"/>
      <c r="J52" s="358"/>
      <c r="K52" s="358"/>
      <c r="L52" s="358"/>
      <c r="M52" s="358"/>
      <c r="N52" s="358"/>
      <c r="O52" s="358"/>
      <c r="P52" s="358"/>
      <c r="Q52" s="358"/>
      <c r="R52" s="358"/>
      <c r="S52" s="358"/>
      <c r="T52" s="358"/>
      <c r="U52" s="358"/>
      <c r="V52" s="358"/>
      <c r="W52" s="358"/>
      <c r="X52" s="358"/>
      <c r="Y52" s="358"/>
      <c r="Z52" s="358"/>
      <c r="AA52" s="358"/>
      <c r="AB52" s="358"/>
      <c r="AC52" s="358"/>
      <c r="AD52" s="358"/>
      <c r="AE52" s="358"/>
      <c r="AF52" s="358"/>
      <c r="AG52" s="358"/>
      <c r="AH52" s="358"/>
      <c r="AI52" s="358"/>
      <c r="AJ52" s="358"/>
      <c r="AK52" s="358"/>
      <c r="AL52" s="358"/>
      <c r="AM52" s="358"/>
      <c r="AN52" s="358"/>
      <c r="AO52" s="358"/>
      <c r="AP52" s="359"/>
    </row>
    <row r="53" spans="1:42" ht="25" customHeight="1">
      <c r="A53" s="231" t="s">
        <v>948</v>
      </c>
      <c r="B53" s="231"/>
      <c r="C53" s="231"/>
      <c r="D53" s="231"/>
      <c r="E53" s="231" t="s">
        <v>949</v>
      </c>
      <c r="F53" s="231"/>
      <c r="G53" s="231"/>
      <c r="H53" s="231"/>
      <c r="I53" s="360"/>
      <c r="J53" s="361"/>
      <c r="K53" s="361"/>
      <c r="L53" s="361"/>
      <c r="M53" s="361"/>
      <c r="N53" s="361"/>
      <c r="O53" s="362"/>
      <c r="P53" s="363" t="s">
        <v>950</v>
      </c>
      <c r="Q53" s="364"/>
      <c r="R53" s="364"/>
      <c r="S53" s="364"/>
      <c r="T53" s="364"/>
      <c r="U53" s="364"/>
      <c r="V53" s="364"/>
      <c r="W53" s="364"/>
      <c r="X53" s="364"/>
      <c r="Y53" s="364"/>
      <c r="Z53" s="364"/>
      <c r="AA53" s="364"/>
      <c r="AB53" s="364"/>
      <c r="AC53" s="364"/>
      <c r="AD53" s="364"/>
      <c r="AE53" s="364"/>
      <c r="AF53" s="364"/>
      <c r="AG53" s="364"/>
      <c r="AH53" s="364"/>
      <c r="AI53" s="364"/>
      <c r="AJ53" s="364"/>
      <c r="AK53" s="365"/>
      <c r="AL53" s="366" t="s">
        <v>951</v>
      </c>
      <c r="AM53" s="367"/>
      <c r="AN53" s="367"/>
      <c r="AO53" s="367"/>
      <c r="AP53" s="367"/>
    </row>
    <row r="54" spans="1:42" ht="25" customHeight="1">
      <c r="A54" s="231" t="s">
        <v>952</v>
      </c>
      <c r="B54" s="231"/>
      <c r="C54" s="231"/>
      <c r="D54" s="231"/>
      <c r="E54" s="231" t="s">
        <v>949</v>
      </c>
      <c r="F54" s="231"/>
      <c r="G54" s="231"/>
      <c r="H54" s="231"/>
      <c r="I54" s="360"/>
      <c r="J54" s="361"/>
      <c r="K54" s="361"/>
      <c r="L54" s="361"/>
      <c r="M54" s="361"/>
      <c r="N54" s="361"/>
      <c r="O54" s="362"/>
      <c r="P54" s="363" t="s">
        <v>953</v>
      </c>
      <c r="Q54" s="364"/>
      <c r="R54" s="364"/>
      <c r="S54" s="364"/>
      <c r="T54" s="364"/>
      <c r="U54" s="364"/>
      <c r="V54" s="364"/>
      <c r="W54" s="364"/>
      <c r="X54" s="364"/>
      <c r="Y54" s="364"/>
      <c r="Z54" s="364"/>
      <c r="AA54" s="364"/>
      <c r="AB54" s="364"/>
      <c r="AC54" s="364"/>
      <c r="AD54" s="364"/>
      <c r="AE54" s="364"/>
      <c r="AF54" s="364"/>
      <c r="AG54" s="364"/>
      <c r="AH54" s="364"/>
      <c r="AI54" s="364"/>
      <c r="AJ54" s="364"/>
      <c r="AK54" s="365"/>
      <c r="AL54" s="368"/>
      <c r="AM54" s="369"/>
      <c r="AN54" s="369"/>
      <c r="AO54" s="369"/>
      <c r="AP54" s="369"/>
    </row>
    <row r="55" spans="1:42" ht="25" customHeight="1">
      <c r="A55" s="357" t="s">
        <v>954</v>
      </c>
      <c r="B55" s="358"/>
      <c r="C55" s="358"/>
      <c r="D55" s="358"/>
      <c r="E55" s="358"/>
      <c r="F55" s="358"/>
      <c r="G55" s="358"/>
      <c r="H55" s="358"/>
      <c r="I55" s="358"/>
      <c r="J55" s="358"/>
      <c r="K55" s="358"/>
      <c r="L55" s="358"/>
      <c r="M55" s="358"/>
      <c r="N55" s="358"/>
      <c r="O55" s="358"/>
      <c r="P55" s="358"/>
      <c r="Q55" s="358"/>
      <c r="R55" s="358"/>
      <c r="S55" s="358"/>
      <c r="T55" s="358"/>
      <c r="U55" s="358"/>
      <c r="V55" s="358"/>
      <c r="W55" s="358"/>
      <c r="X55" s="358"/>
      <c r="Y55" s="358"/>
      <c r="Z55" s="358"/>
      <c r="AA55" s="358"/>
      <c r="AB55" s="358"/>
      <c r="AC55" s="358"/>
      <c r="AD55" s="358"/>
      <c r="AE55" s="358"/>
      <c r="AF55" s="358"/>
      <c r="AG55" s="358"/>
      <c r="AH55" s="358"/>
      <c r="AI55" s="358"/>
      <c r="AJ55" s="358"/>
      <c r="AK55" s="358"/>
      <c r="AL55" s="358"/>
      <c r="AM55" s="358"/>
      <c r="AN55" s="358"/>
      <c r="AO55" s="358"/>
      <c r="AP55" s="359"/>
    </row>
    <row r="56" spans="1:42" ht="25" customHeight="1">
      <c r="A56" s="231" t="s">
        <v>955</v>
      </c>
      <c r="B56" s="231"/>
      <c r="C56" s="231"/>
      <c r="D56" s="231"/>
      <c r="E56" s="231" t="s">
        <v>879</v>
      </c>
      <c r="F56" s="231"/>
      <c r="G56" s="231"/>
      <c r="H56" s="231"/>
      <c r="I56" s="235" t="s">
        <v>956</v>
      </c>
      <c r="J56" s="236"/>
      <c r="K56" s="236"/>
      <c r="L56" s="236"/>
      <c r="M56" s="236"/>
      <c r="N56" s="236"/>
      <c r="O56" s="237"/>
      <c r="P56" s="340" t="s">
        <v>957</v>
      </c>
      <c r="Q56" s="341"/>
      <c r="R56" s="341"/>
      <c r="S56" s="341"/>
      <c r="T56" s="341"/>
      <c r="U56" s="341"/>
      <c r="V56" s="341"/>
      <c r="W56" s="341"/>
      <c r="X56" s="341"/>
      <c r="Y56" s="341"/>
      <c r="Z56" s="341"/>
      <c r="AA56" s="341"/>
      <c r="AB56" s="341"/>
      <c r="AC56" s="341"/>
      <c r="AD56" s="341"/>
      <c r="AE56" s="341"/>
      <c r="AF56" s="341"/>
      <c r="AG56" s="341"/>
      <c r="AH56" s="341"/>
      <c r="AI56" s="341"/>
      <c r="AJ56" s="341"/>
      <c r="AK56" s="342"/>
      <c r="AL56" s="354"/>
      <c r="AM56" s="355"/>
      <c r="AN56" s="355"/>
      <c r="AO56" s="355"/>
      <c r="AP56" s="355"/>
    </row>
    <row r="57" spans="1:42" ht="25" customHeight="1">
      <c r="A57" s="231"/>
      <c r="B57" s="231"/>
      <c r="C57" s="231"/>
      <c r="D57" s="231"/>
      <c r="E57" s="231" t="s">
        <v>958</v>
      </c>
      <c r="F57" s="231"/>
      <c r="G57" s="231"/>
      <c r="H57" s="231"/>
      <c r="I57" s="235" t="s">
        <v>959</v>
      </c>
      <c r="J57" s="236"/>
      <c r="K57" s="236"/>
      <c r="L57" s="236"/>
      <c r="M57" s="236"/>
      <c r="N57" s="236"/>
      <c r="O57" s="237"/>
      <c r="P57" s="340" t="s">
        <v>960</v>
      </c>
      <c r="Q57" s="341"/>
      <c r="R57" s="341"/>
      <c r="S57" s="341"/>
      <c r="T57" s="341"/>
      <c r="U57" s="341"/>
      <c r="V57" s="341"/>
      <c r="W57" s="341"/>
      <c r="X57" s="341"/>
      <c r="Y57" s="341"/>
      <c r="Z57" s="341"/>
      <c r="AA57" s="341"/>
      <c r="AB57" s="341"/>
      <c r="AC57" s="341"/>
      <c r="AD57" s="341"/>
      <c r="AE57" s="341"/>
      <c r="AF57" s="341"/>
      <c r="AG57" s="341"/>
      <c r="AH57" s="341"/>
      <c r="AI57" s="341"/>
      <c r="AJ57" s="341"/>
      <c r="AK57" s="342"/>
      <c r="AL57" s="354"/>
      <c r="AM57" s="355"/>
      <c r="AN57" s="355"/>
      <c r="AO57" s="355"/>
      <c r="AP57" s="355"/>
    </row>
    <row r="58" spans="1:42" ht="25" customHeight="1">
      <c r="A58" s="231"/>
      <c r="B58" s="231"/>
      <c r="C58" s="231"/>
      <c r="D58" s="231"/>
      <c r="E58" s="231" t="s">
        <v>961</v>
      </c>
      <c r="F58" s="231"/>
      <c r="G58" s="231"/>
      <c r="H58" s="231"/>
      <c r="I58" s="235" t="s">
        <v>959</v>
      </c>
      <c r="J58" s="236"/>
      <c r="K58" s="236"/>
      <c r="L58" s="236"/>
      <c r="M58" s="236"/>
      <c r="N58" s="236"/>
      <c r="O58" s="237"/>
      <c r="P58" s="340" t="s">
        <v>962</v>
      </c>
      <c r="Q58" s="341"/>
      <c r="R58" s="341"/>
      <c r="S58" s="341"/>
      <c r="T58" s="341"/>
      <c r="U58" s="341"/>
      <c r="V58" s="341"/>
      <c r="W58" s="341"/>
      <c r="X58" s="341"/>
      <c r="Y58" s="341"/>
      <c r="Z58" s="341"/>
      <c r="AA58" s="341"/>
      <c r="AB58" s="341"/>
      <c r="AC58" s="341"/>
      <c r="AD58" s="341"/>
      <c r="AE58" s="341"/>
      <c r="AF58" s="341"/>
      <c r="AG58" s="341"/>
      <c r="AH58" s="341"/>
      <c r="AI58" s="341"/>
      <c r="AJ58" s="341"/>
      <c r="AK58" s="342"/>
      <c r="AL58" s="354"/>
      <c r="AM58" s="355"/>
      <c r="AN58" s="355"/>
      <c r="AO58" s="355"/>
      <c r="AP58" s="355"/>
    </row>
    <row r="59" spans="1:42" ht="25" customHeight="1">
      <c r="A59" s="231" t="s">
        <v>963</v>
      </c>
      <c r="B59" s="231"/>
      <c r="C59" s="231"/>
      <c r="D59" s="231"/>
      <c r="E59" s="231" t="s">
        <v>879</v>
      </c>
      <c r="F59" s="231"/>
      <c r="G59" s="231"/>
      <c r="H59" s="231"/>
      <c r="I59" s="235" t="s">
        <v>964</v>
      </c>
      <c r="J59" s="236"/>
      <c r="K59" s="236"/>
      <c r="L59" s="236"/>
      <c r="M59" s="236"/>
      <c r="N59" s="236"/>
      <c r="O59" s="237"/>
      <c r="P59" s="340" t="s">
        <v>965</v>
      </c>
      <c r="Q59" s="341"/>
      <c r="R59" s="341"/>
      <c r="S59" s="341"/>
      <c r="T59" s="341"/>
      <c r="U59" s="341"/>
      <c r="V59" s="341"/>
      <c r="W59" s="341"/>
      <c r="X59" s="341"/>
      <c r="Y59" s="341"/>
      <c r="Z59" s="341"/>
      <c r="AA59" s="341"/>
      <c r="AB59" s="341"/>
      <c r="AC59" s="341"/>
      <c r="AD59" s="341"/>
      <c r="AE59" s="341"/>
      <c r="AF59" s="341"/>
      <c r="AG59" s="341"/>
      <c r="AH59" s="341"/>
      <c r="AI59" s="341"/>
      <c r="AJ59" s="341"/>
      <c r="AK59" s="342"/>
      <c r="AL59" s="354"/>
      <c r="AM59" s="355"/>
      <c r="AN59" s="355"/>
      <c r="AO59" s="355"/>
      <c r="AP59" s="355"/>
    </row>
    <row r="60" spans="1:42" ht="25" customHeight="1">
      <c r="A60" s="231"/>
      <c r="B60" s="231"/>
      <c r="C60" s="231"/>
      <c r="D60" s="231"/>
      <c r="E60" s="231" t="s">
        <v>958</v>
      </c>
      <c r="F60" s="231"/>
      <c r="G60" s="231"/>
      <c r="H60" s="231"/>
      <c r="I60" s="235" t="s">
        <v>966</v>
      </c>
      <c r="J60" s="236"/>
      <c r="K60" s="236"/>
      <c r="L60" s="236"/>
      <c r="M60" s="236"/>
      <c r="N60" s="236"/>
      <c r="O60" s="237"/>
      <c r="P60" s="340" t="s">
        <v>967</v>
      </c>
      <c r="Q60" s="341"/>
      <c r="R60" s="341"/>
      <c r="S60" s="341"/>
      <c r="T60" s="341"/>
      <c r="U60" s="341"/>
      <c r="V60" s="341"/>
      <c r="W60" s="341"/>
      <c r="X60" s="341"/>
      <c r="Y60" s="341"/>
      <c r="Z60" s="341"/>
      <c r="AA60" s="341"/>
      <c r="AB60" s="341"/>
      <c r="AC60" s="341"/>
      <c r="AD60" s="341"/>
      <c r="AE60" s="341"/>
      <c r="AF60" s="341"/>
      <c r="AG60" s="341"/>
      <c r="AH60" s="341"/>
      <c r="AI60" s="341"/>
      <c r="AJ60" s="341"/>
      <c r="AK60" s="342"/>
      <c r="AL60" s="354"/>
      <c r="AM60" s="355"/>
      <c r="AN60" s="355"/>
      <c r="AO60" s="355"/>
      <c r="AP60" s="355"/>
    </row>
    <row r="61" spans="1:42" ht="25" customHeight="1">
      <c r="A61" s="231"/>
      <c r="B61" s="231"/>
      <c r="C61" s="231"/>
      <c r="D61" s="231"/>
      <c r="E61" s="231">
        <v>300</v>
      </c>
      <c r="F61" s="231"/>
      <c r="G61" s="231"/>
      <c r="H61" s="231"/>
      <c r="I61" s="235" t="s">
        <v>966</v>
      </c>
      <c r="J61" s="236"/>
      <c r="K61" s="236"/>
      <c r="L61" s="236"/>
      <c r="M61" s="236"/>
      <c r="N61" s="236"/>
      <c r="O61" s="237"/>
      <c r="P61" s="340" t="s">
        <v>968</v>
      </c>
      <c r="Q61" s="341"/>
      <c r="R61" s="341"/>
      <c r="S61" s="341"/>
      <c r="T61" s="341"/>
      <c r="U61" s="341"/>
      <c r="V61" s="341"/>
      <c r="W61" s="341"/>
      <c r="X61" s="341"/>
      <c r="Y61" s="341"/>
      <c r="Z61" s="341"/>
      <c r="AA61" s="341"/>
      <c r="AB61" s="341"/>
      <c r="AC61" s="341"/>
      <c r="AD61" s="341"/>
      <c r="AE61" s="341"/>
      <c r="AF61" s="341"/>
      <c r="AG61" s="341"/>
      <c r="AH61" s="341"/>
      <c r="AI61" s="341"/>
      <c r="AJ61" s="341"/>
      <c r="AK61" s="342"/>
      <c r="AL61" s="354"/>
      <c r="AM61" s="355"/>
      <c r="AN61" s="355"/>
      <c r="AO61" s="355"/>
      <c r="AP61" s="355"/>
    </row>
    <row r="62" spans="1:42" ht="25" customHeight="1">
      <c r="A62" s="231" t="s">
        <v>969</v>
      </c>
      <c r="B62" s="231"/>
      <c r="C62" s="231"/>
      <c r="D62" s="231"/>
      <c r="E62" s="231" t="s">
        <v>879</v>
      </c>
      <c r="F62" s="231"/>
      <c r="G62" s="231"/>
      <c r="H62" s="231"/>
      <c r="I62" s="235" t="s">
        <v>970</v>
      </c>
      <c r="J62" s="236"/>
      <c r="K62" s="236"/>
      <c r="L62" s="236"/>
      <c r="M62" s="236"/>
      <c r="N62" s="236"/>
      <c r="O62" s="237"/>
      <c r="P62" s="340" t="s">
        <v>971</v>
      </c>
      <c r="Q62" s="341"/>
      <c r="R62" s="341"/>
      <c r="S62" s="341"/>
      <c r="T62" s="341"/>
      <c r="U62" s="341"/>
      <c r="V62" s="341"/>
      <c r="W62" s="341"/>
      <c r="X62" s="341"/>
      <c r="Y62" s="341"/>
      <c r="Z62" s="341"/>
      <c r="AA62" s="341"/>
      <c r="AB62" s="341"/>
      <c r="AC62" s="341"/>
      <c r="AD62" s="341"/>
      <c r="AE62" s="341"/>
      <c r="AF62" s="341"/>
      <c r="AG62" s="341"/>
      <c r="AH62" s="341"/>
      <c r="AI62" s="341"/>
      <c r="AJ62" s="341"/>
      <c r="AK62" s="342"/>
      <c r="AL62" s="356" t="s">
        <v>972</v>
      </c>
      <c r="AM62" s="355"/>
      <c r="AN62" s="355"/>
      <c r="AO62" s="355"/>
      <c r="AP62" s="355"/>
    </row>
    <row r="63" spans="1:42" ht="25" customHeight="1">
      <c r="A63" s="231"/>
      <c r="B63" s="231"/>
      <c r="C63" s="231"/>
      <c r="D63" s="231"/>
      <c r="E63" s="231" t="s">
        <v>879</v>
      </c>
      <c r="F63" s="231"/>
      <c r="G63" s="231"/>
      <c r="H63" s="231"/>
      <c r="I63" s="235" t="s">
        <v>973</v>
      </c>
      <c r="J63" s="236"/>
      <c r="K63" s="236"/>
      <c r="L63" s="236"/>
      <c r="M63" s="236"/>
      <c r="N63" s="236"/>
      <c r="O63" s="237"/>
      <c r="P63" s="353" t="s">
        <v>974</v>
      </c>
      <c r="Q63" s="341"/>
      <c r="R63" s="341"/>
      <c r="S63" s="341"/>
      <c r="T63" s="341"/>
      <c r="U63" s="341"/>
      <c r="V63" s="341"/>
      <c r="W63" s="341"/>
      <c r="X63" s="341"/>
      <c r="Y63" s="341"/>
      <c r="Z63" s="341"/>
      <c r="AA63" s="341"/>
      <c r="AB63" s="341"/>
      <c r="AC63" s="341"/>
      <c r="AD63" s="341"/>
      <c r="AE63" s="341"/>
      <c r="AF63" s="341"/>
      <c r="AG63" s="341"/>
      <c r="AH63" s="341"/>
      <c r="AI63" s="341"/>
      <c r="AJ63" s="341"/>
      <c r="AK63" s="342"/>
      <c r="AL63" s="356" t="s">
        <v>975</v>
      </c>
      <c r="AM63" s="355"/>
      <c r="AN63" s="355"/>
      <c r="AO63" s="355"/>
      <c r="AP63" s="355"/>
    </row>
    <row r="64" spans="1:42" ht="25" customHeight="1">
      <c r="A64" s="231"/>
      <c r="B64" s="231"/>
      <c r="C64" s="231"/>
      <c r="D64" s="231"/>
      <c r="E64" s="231" t="s">
        <v>976</v>
      </c>
      <c r="F64" s="231"/>
      <c r="G64" s="231"/>
      <c r="H64" s="231"/>
      <c r="I64" s="235" t="s">
        <v>977</v>
      </c>
      <c r="J64" s="236"/>
      <c r="K64" s="236"/>
      <c r="L64" s="236"/>
      <c r="M64" s="236"/>
      <c r="N64" s="236"/>
      <c r="O64" s="237"/>
      <c r="P64" s="353" t="s">
        <v>978</v>
      </c>
      <c r="Q64" s="341"/>
      <c r="R64" s="341"/>
      <c r="S64" s="341"/>
      <c r="T64" s="341"/>
      <c r="U64" s="341"/>
      <c r="V64" s="341"/>
      <c r="W64" s="341"/>
      <c r="X64" s="341"/>
      <c r="Y64" s="341"/>
      <c r="Z64" s="341"/>
      <c r="AA64" s="341"/>
      <c r="AB64" s="341"/>
      <c r="AC64" s="341"/>
      <c r="AD64" s="341"/>
      <c r="AE64" s="341"/>
      <c r="AF64" s="341"/>
      <c r="AG64" s="341"/>
      <c r="AH64" s="341"/>
      <c r="AI64" s="341"/>
      <c r="AJ64" s="341"/>
      <c r="AK64" s="342"/>
      <c r="AL64" s="354"/>
      <c r="AM64" s="355"/>
      <c r="AN64" s="355"/>
      <c r="AO64" s="355"/>
      <c r="AP64" s="355"/>
    </row>
    <row r="65" spans="1:43" ht="25" customHeight="1">
      <c r="A65" s="231"/>
      <c r="B65" s="231"/>
      <c r="C65" s="231"/>
      <c r="D65" s="231"/>
      <c r="E65" s="231" t="s">
        <v>979</v>
      </c>
      <c r="F65" s="231"/>
      <c r="G65" s="231"/>
      <c r="H65" s="231"/>
      <c r="I65" s="235" t="s">
        <v>980</v>
      </c>
      <c r="J65" s="236"/>
      <c r="K65" s="236"/>
      <c r="L65" s="236"/>
      <c r="M65" s="236"/>
      <c r="N65" s="236"/>
      <c r="O65" s="237"/>
      <c r="P65" s="353" t="s">
        <v>981</v>
      </c>
      <c r="Q65" s="341"/>
      <c r="R65" s="341"/>
      <c r="S65" s="341"/>
      <c r="T65" s="341"/>
      <c r="U65" s="341"/>
      <c r="V65" s="341"/>
      <c r="W65" s="341"/>
      <c r="X65" s="341"/>
      <c r="Y65" s="341"/>
      <c r="Z65" s="341"/>
      <c r="AA65" s="341"/>
      <c r="AB65" s="341"/>
      <c r="AC65" s="341"/>
      <c r="AD65" s="341"/>
      <c r="AE65" s="341"/>
      <c r="AF65" s="341"/>
      <c r="AG65" s="341"/>
      <c r="AH65" s="341"/>
      <c r="AI65" s="341"/>
      <c r="AJ65" s="341"/>
      <c r="AK65" s="342"/>
      <c r="AL65" s="354"/>
      <c r="AM65" s="355"/>
      <c r="AN65" s="355"/>
      <c r="AO65" s="355"/>
      <c r="AP65" s="355"/>
    </row>
    <row r="66" spans="1:43" ht="25" customHeight="1">
      <c r="A66" s="231" t="s">
        <v>982</v>
      </c>
      <c r="B66" s="231"/>
      <c r="C66" s="231"/>
      <c r="D66" s="231"/>
      <c r="E66" s="310" t="s">
        <v>983</v>
      </c>
      <c r="F66" s="311"/>
      <c r="G66" s="311"/>
      <c r="H66" s="311"/>
      <c r="I66" s="235" t="s">
        <v>984</v>
      </c>
      <c r="J66" s="236"/>
      <c r="K66" s="236"/>
      <c r="L66" s="236"/>
      <c r="M66" s="236"/>
      <c r="N66" s="236"/>
      <c r="O66" s="237"/>
      <c r="P66" s="353" t="s">
        <v>985</v>
      </c>
      <c r="Q66" s="341"/>
      <c r="R66" s="341"/>
      <c r="S66" s="341"/>
      <c r="T66" s="341"/>
      <c r="U66" s="341"/>
      <c r="V66" s="341"/>
      <c r="W66" s="341"/>
      <c r="X66" s="341"/>
      <c r="Y66" s="341"/>
      <c r="Z66" s="341"/>
      <c r="AA66" s="341"/>
      <c r="AB66" s="341"/>
      <c r="AC66" s="341"/>
      <c r="AD66" s="341"/>
      <c r="AE66" s="341"/>
      <c r="AF66" s="341"/>
      <c r="AG66" s="341"/>
      <c r="AH66" s="341"/>
      <c r="AI66" s="341"/>
      <c r="AJ66" s="341"/>
      <c r="AK66" s="342"/>
      <c r="AL66" s="354"/>
      <c r="AM66" s="355"/>
      <c r="AN66" s="355"/>
      <c r="AO66" s="355"/>
      <c r="AP66" s="355"/>
    </row>
    <row r="67" spans="1:43" ht="25" customHeight="1">
      <c r="A67" s="231"/>
      <c r="B67" s="231"/>
      <c r="C67" s="231"/>
      <c r="D67" s="231"/>
      <c r="E67" s="310" t="s">
        <v>986</v>
      </c>
      <c r="F67" s="311"/>
      <c r="G67" s="311"/>
      <c r="H67" s="311"/>
      <c r="I67" s="235" t="s">
        <v>987</v>
      </c>
      <c r="J67" s="236"/>
      <c r="K67" s="236"/>
      <c r="L67" s="236"/>
      <c r="M67" s="236"/>
      <c r="N67" s="236"/>
      <c r="O67" s="237"/>
      <c r="P67" s="353" t="s">
        <v>988</v>
      </c>
      <c r="Q67" s="341"/>
      <c r="R67" s="341"/>
      <c r="S67" s="341"/>
      <c r="T67" s="341"/>
      <c r="U67" s="341"/>
      <c r="V67" s="341"/>
      <c r="W67" s="341"/>
      <c r="X67" s="341"/>
      <c r="Y67" s="341"/>
      <c r="Z67" s="341"/>
      <c r="AA67" s="341"/>
      <c r="AB67" s="341"/>
      <c r="AC67" s="341"/>
      <c r="AD67" s="341"/>
      <c r="AE67" s="341"/>
      <c r="AF67" s="341"/>
      <c r="AG67" s="341"/>
      <c r="AH67" s="341"/>
      <c r="AI67" s="341"/>
      <c r="AJ67" s="341"/>
      <c r="AK67" s="342"/>
      <c r="AL67" s="354"/>
      <c r="AM67" s="355"/>
      <c r="AN67" s="355"/>
      <c r="AO67" s="355"/>
      <c r="AP67" s="355"/>
    </row>
    <row r="68" spans="1:43" ht="25" customHeight="1">
      <c r="A68" s="231" t="s">
        <v>989</v>
      </c>
      <c r="B68" s="231"/>
      <c r="C68" s="231"/>
      <c r="D68" s="231"/>
      <c r="E68" s="310" t="s">
        <v>990</v>
      </c>
      <c r="F68" s="311"/>
      <c r="G68" s="311"/>
      <c r="H68" s="311"/>
      <c r="I68" s="235" t="s">
        <v>991</v>
      </c>
      <c r="J68" s="236"/>
      <c r="K68" s="236"/>
      <c r="L68" s="236"/>
      <c r="M68" s="236"/>
      <c r="N68" s="236"/>
      <c r="O68" s="237"/>
      <c r="P68" s="340" t="s">
        <v>992</v>
      </c>
      <c r="Q68" s="341"/>
      <c r="R68" s="341"/>
      <c r="S68" s="341"/>
      <c r="T68" s="341"/>
      <c r="U68" s="341"/>
      <c r="V68" s="341"/>
      <c r="W68" s="341"/>
      <c r="X68" s="341"/>
      <c r="Y68" s="341"/>
      <c r="Z68" s="341"/>
      <c r="AA68" s="341"/>
      <c r="AB68" s="341"/>
      <c r="AC68" s="341"/>
      <c r="AD68" s="341"/>
      <c r="AE68" s="341"/>
      <c r="AF68" s="341"/>
      <c r="AG68" s="341"/>
      <c r="AH68" s="341"/>
      <c r="AI68" s="341"/>
      <c r="AJ68" s="341"/>
      <c r="AK68" s="342"/>
      <c r="AL68" s="354"/>
      <c r="AM68" s="355"/>
      <c r="AN68" s="355"/>
      <c r="AO68" s="355"/>
      <c r="AP68" s="355"/>
    </row>
    <row r="69" spans="1:43" ht="25" customHeight="1">
      <c r="A69" s="344" t="s">
        <v>993</v>
      </c>
      <c r="B69" s="344"/>
      <c r="C69" s="344"/>
      <c r="D69" s="344"/>
      <c r="E69" s="348" t="s">
        <v>937</v>
      </c>
      <c r="F69" s="349"/>
      <c r="G69" s="349"/>
      <c r="H69" s="349"/>
      <c r="I69" s="246"/>
      <c r="J69" s="247"/>
      <c r="K69" s="247"/>
      <c r="L69" s="247"/>
      <c r="M69" s="247"/>
      <c r="N69" s="247"/>
      <c r="O69" s="248"/>
      <c r="P69" s="350" t="s">
        <v>994</v>
      </c>
      <c r="Q69" s="351"/>
      <c r="R69" s="351"/>
      <c r="S69" s="351"/>
      <c r="T69" s="351"/>
      <c r="U69" s="351"/>
      <c r="V69" s="351"/>
      <c r="W69" s="351"/>
      <c r="X69" s="351"/>
      <c r="Y69" s="351"/>
      <c r="Z69" s="351"/>
      <c r="AA69" s="351"/>
      <c r="AB69" s="351"/>
      <c r="AC69" s="351"/>
      <c r="AD69" s="351"/>
      <c r="AE69" s="351"/>
      <c r="AF69" s="351"/>
      <c r="AG69" s="351"/>
      <c r="AH69" s="351"/>
      <c r="AI69" s="351"/>
      <c r="AJ69" s="351"/>
      <c r="AK69" s="352"/>
      <c r="AL69" s="345" t="s">
        <v>995</v>
      </c>
      <c r="AM69" s="346"/>
      <c r="AN69" s="346"/>
      <c r="AO69" s="346"/>
      <c r="AP69" s="347"/>
      <c r="AQ69" s="56" t="s">
        <v>928</v>
      </c>
    </row>
    <row r="70" spans="1:43" s="57" customFormat="1" ht="25" customHeight="1">
      <c r="A70" s="344" t="s">
        <v>996</v>
      </c>
      <c r="B70" s="344"/>
      <c r="C70" s="344"/>
      <c r="D70" s="344"/>
      <c r="E70" s="344" t="s">
        <v>997</v>
      </c>
      <c r="F70" s="344"/>
      <c r="G70" s="344"/>
      <c r="H70" s="344"/>
      <c r="I70" s="246"/>
      <c r="J70" s="247"/>
      <c r="K70" s="247"/>
      <c r="L70" s="247"/>
      <c r="M70" s="247"/>
      <c r="N70" s="247"/>
      <c r="O70" s="248"/>
      <c r="P70" s="345" t="s">
        <v>998</v>
      </c>
      <c r="Q70" s="346"/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  <c r="AC70" s="346"/>
      <c r="AD70" s="346"/>
      <c r="AE70" s="346"/>
      <c r="AF70" s="346"/>
      <c r="AG70" s="346"/>
      <c r="AH70" s="346"/>
      <c r="AI70" s="346"/>
      <c r="AJ70" s="346"/>
      <c r="AK70" s="347"/>
      <c r="AL70" s="345" t="s">
        <v>995</v>
      </c>
      <c r="AM70" s="346"/>
      <c r="AN70" s="346"/>
      <c r="AO70" s="346"/>
      <c r="AP70" s="347"/>
      <c r="AQ70" s="56" t="s">
        <v>928</v>
      </c>
    </row>
    <row r="71" spans="1:43" s="57" customFormat="1" ht="25" customHeight="1">
      <c r="A71" s="344" t="s">
        <v>999</v>
      </c>
      <c r="B71" s="344"/>
      <c r="C71" s="344"/>
      <c r="D71" s="344"/>
      <c r="E71" s="344" t="s">
        <v>1000</v>
      </c>
      <c r="F71" s="344"/>
      <c r="G71" s="344"/>
      <c r="H71" s="344"/>
      <c r="I71" s="246"/>
      <c r="J71" s="247"/>
      <c r="K71" s="247"/>
      <c r="L71" s="247"/>
      <c r="M71" s="247"/>
      <c r="N71" s="247"/>
      <c r="O71" s="248"/>
      <c r="P71" s="345" t="s">
        <v>1001</v>
      </c>
      <c r="Q71" s="346"/>
      <c r="R71" s="346"/>
      <c r="S71" s="346"/>
      <c r="T71" s="346"/>
      <c r="U71" s="346"/>
      <c r="V71" s="346"/>
      <c r="W71" s="346"/>
      <c r="X71" s="346"/>
      <c r="Y71" s="346"/>
      <c r="Z71" s="346"/>
      <c r="AA71" s="346"/>
      <c r="AB71" s="346"/>
      <c r="AC71" s="346"/>
      <c r="AD71" s="346"/>
      <c r="AE71" s="346"/>
      <c r="AF71" s="346"/>
      <c r="AG71" s="346"/>
      <c r="AH71" s="346"/>
      <c r="AI71" s="346"/>
      <c r="AJ71" s="346"/>
      <c r="AK71" s="347"/>
      <c r="AL71" s="345" t="s">
        <v>995</v>
      </c>
      <c r="AM71" s="346"/>
      <c r="AN71" s="346"/>
      <c r="AO71" s="346"/>
      <c r="AP71" s="347"/>
      <c r="AQ71" s="56" t="s">
        <v>928</v>
      </c>
    </row>
    <row r="72" spans="1:43" s="57" customFormat="1" ht="25" customHeight="1">
      <c r="A72" s="344" t="s">
        <v>1002</v>
      </c>
      <c r="B72" s="344"/>
      <c r="C72" s="344"/>
      <c r="D72" s="344"/>
      <c r="E72" s="344" t="s">
        <v>1003</v>
      </c>
      <c r="F72" s="344"/>
      <c r="G72" s="344"/>
      <c r="H72" s="344"/>
      <c r="I72" s="246"/>
      <c r="J72" s="247"/>
      <c r="K72" s="247"/>
      <c r="L72" s="247"/>
      <c r="M72" s="247"/>
      <c r="N72" s="247"/>
      <c r="O72" s="248"/>
      <c r="P72" s="345" t="s">
        <v>1004</v>
      </c>
      <c r="Q72" s="346"/>
      <c r="R72" s="346"/>
      <c r="S72" s="346"/>
      <c r="T72" s="346"/>
      <c r="U72" s="346"/>
      <c r="V72" s="346"/>
      <c r="W72" s="346"/>
      <c r="X72" s="346"/>
      <c r="Y72" s="346"/>
      <c r="Z72" s="346"/>
      <c r="AA72" s="346"/>
      <c r="AB72" s="346"/>
      <c r="AC72" s="346"/>
      <c r="AD72" s="346"/>
      <c r="AE72" s="346"/>
      <c r="AF72" s="346"/>
      <c r="AG72" s="346"/>
      <c r="AH72" s="346"/>
      <c r="AI72" s="346"/>
      <c r="AJ72" s="346"/>
      <c r="AK72" s="347"/>
      <c r="AL72" s="345" t="s">
        <v>995</v>
      </c>
      <c r="AM72" s="346"/>
      <c r="AN72" s="346"/>
      <c r="AO72" s="346"/>
      <c r="AP72" s="347"/>
      <c r="AQ72" s="56" t="s">
        <v>928</v>
      </c>
    </row>
    <row r="73" spans="1:43" ht="20.25" customHeight="1">
      <c r="A73" s="329" t="s">
        <v>1005</v>
      </c>
      <c r="B73" s="330"/>
      <c r="C73" s="330"/>
      <c r="D73" s="330"/>
      <c r="E73" s="330"/>
      <c r="F73" s="330"/>
      <c r="G73" s="330"/>
      <c r="H73" s="330"/>
      <c r="I73" s="331" t="s">
        <v>1006</v>
      </c>
      <c r="J73" s="331"/>
      <c r="K73" s="331"/>
      <c r="L73" s="331"/>
      <c r="M73" s="331"/>
      <c r="N73" s="331"/>
      <c r="O73" s="331"/>
      <c r="P73" s="58"/>
      <c r="Q73" s="58"/>
      <c r="R73" s="58"/>
      <c r="S73" s="58"/>
      <c r="T73" s="58"/>
      <c r="U73" s="58"/>
      <c r="V73" s="58"/>
      <c r="W73" s="58"/>
      <c r="X73" s="58"/>
      <c r="Y73" s="332" t="s">
        <v>1007</v>
      </c>
      <c r="Z73" s="332"/>
      <c r="AA73" s="332"/>
      <c r="AB73" s="332"/>
      <c r="AC73" s="332"/>
      <c r="AD73" s="332"/>
      <c r="AE73" s="332"/>
      <c r="AF73" s="332"/>
      <c r="AG73" s="332"/>
      <c r="AH73" s="332"/>
      <c r="AI73" s="332"/>
      <c r="AJ73" s="332"/>
      <c r="AK73" s="332"/>
      <c r="AL73" s="333"/>
      <c r="AM73" s="334"/>
      <c r="AN73" s="334"/>
      <c r="AO73" s="334"/>
      <c r="AP73" s="335"/>
    </row>
    <row r="74" spans="1:43" ht="20.25" customHeight="1" thickBot="1">
      <c r="A74" s="336" t="s">
        <v>1008</v>
      </c>
      <c r="B74" s="313"/>
      <c r="C74" s="310">
        <v>15</v>
      </c>
      <c r="D74" s="311"/>
      <c r="E74" s="314" t="s">
        <v>1009</v>
      </c>
      <c r="F74" s="315"/>
      <c r="G74" s="312"/>
      <c r="H74" s="320"/>
      <c r="I74" s="312"/>
      <c r="J74" s="320"/>
      <c r="K74" s="312"/>
      <c r="L74" s="320"/>
      <c r="M74" s="312"/>
      <c r="N74" s="320"/>
      <c r="O74" s="312"/>
      <c r="P74" s="320"/>
      <c r="Q74" s="312"/>
      <c r="R74" s="320"/>
      <c r="S74" s="312"/>
      <c r="T74" s="320"/>
      <c r="U74" s="312"/>
      <c r="V74" s="320"/>
      <c r="W74" s="312"/>
      <c r="X74" s="320"/>
      <c r="Y74" s="231" t="s">
        <v>1010</v>
      </c>
      <c r="Z74" s="231"/>
      <c r="AA74" s="231"/>
      <c r="AB74" s="231"/>
      <c r="AC74" s="231"/>
      <c r="AD74" s="231"/>
      <c r="AE74" s="340" t="s">
        <v>1011</v>
      </c>
      <c r="AF74" s="341"/>
      <c r="AG74" s="342"/>
      <c r="AH74" s="236" t="s">
        <v>1012</v>
      </c>
      <c r="AI74" s="236"/>
      <c r="AJ74" s="236"/>
      <c r="AK74" s="236"/>
      <c r="AL74" s="236"/>
      <c r="AM74" s="236"/>
      <c r="AN74" s="236"/>
      <c r="AO74" s="236"/>
      <c r="AP74" s="237"/>
    </row>
    <row r="75" spans="1:43" ht="20.25" customHeight="1" thickBot="1">
      <c r="A75" s="337"/>
      <c r="B75" s="313"/>
      <c r="C75" s="310">
        <v>20</v>
      </c>
      <c r="D75" s="311"/>
      <c r="E75" s="308" t="s">
        <v>1013</v>
      </c>
      <c r="F75" s="309"/>
      <c r="G75" s="343" t="s">
        <v>1009</v>
      </c>
      <c r="H75" s="315"/>
      <c r="I75" s="312"/>
      <c r="J75" s="320"/>
      <c r="K75" s="312"/>
      <c r="L75" s="320"/>
      <c r="M75" s="312"/>
      <c r="N75" s="320"/>
      <c r="O75" s="312"/>
      <c r="P75" s="320"/>
      <c r="Q75" s="312"/>
      <c r="R75" s="320"/>
      <c r="S75" s="312"/>
      <c r="T75" s="320"/>
      <c r="U75" s="312"/>
      <c r="V75" s="320"/>
      <c r="W75" s="312"/>
      <c r="X75" s="320"/>
      <c r="Y75" s="235" t="s">
        <v>1014</v>
      </c>
      <c r="Z75" s="236"/>
      <c r="AA75" s="236"/>
      <c r="AB75" s="236"/>
      <c r="AC75" s="236"/>
      <c r="AD75" s="237"/>
      <c r="AE75" s="235" t="s">
        <v>1015</v>
      </c>
      <c r="AF75" s="236"/>
      <c r="AG75" s="237"/>
      <c r="AH75" s="235" t="s">
        <v>1016</v>
      </c>
      <c r="AI75" s="236"/>
      <c r="AJ75" s="236"/>
      <c r="AK75" s="236"/>
      <c r="AL75" s="236"/>
      <c r="AM75" s="236"/>
      <c r="AN75" s="236"/>
      <c r="AO75" s="236"/>
      <c r="AP75" s="237"/>
    </row>
    <row r="76" spans="1:43" ht="20.25" customHeight="1" thickBot="1">
      <c r="A76" s="337"/>
      <c r="B76" s="313"/>
      <c r="C76" s="310">
        <v>25</v>
      </c>
      <c r="D76" s="311"/>
      <c r="E76" s="310" t="s">
        <v>1013</v>
      </c>
      <c r="F76" s="311"/>
      <c r="G76" s="308" t="s">
        <v>1013</v>
      </c>
      <c r="H76" s="309"/>
      <c r="I76" s="230" t="s">
        <v>1009</v>
      </c>
      <c r="J76" s="311"/>
      <c r="K76" s="312"/>
      <c r="L76" s="320"/>
      <c r="M76" s="312"/>
      <c r="N76" s="320"/>
      <c r="O76" s="312"/>
      <c r="P76" s="320"/>
      <c r="Q76" s="312"/>
      <c r="R76" s="320"/>
      <c r="S76" s="312"/>
      <c r="T76" s="320"/>
      <c r="U76" s="312"/>
      <c r="V76" s="320"/>
      <c r="W76" s="312"/>
      <c r="X76" s="320"/>
      <c r="Y76" s="235" t="s">
        <v>1014</v>
      </c>
      <c r="Z76" s="236"/>
      <c r="AA76" s="236"/>
      <c r="AB76" s="236"/>
      <c r="AC76" s="236"/>
      <c r="AD76" s="237"/>
      <c r="AE76" s="235" t="s">
        <v>1009</v>
      </c>
      <c r="AF76" s="236"/>
      <c r="AG76" s="236"/>
      <c r="AH76" s="235" t="s">
        <v>1017</v>
      </c>
      <c r="AI76" s="236"/>
      <c r="AJ76" s="236"/>
      <c r="AK76" s="236"/>
      <c r="AL76" s="236"/>
      <c r="AM76" s="236"/>
      <c r="AN76" s="236"/>
      <c r="AO76" s="236"/>
      <c r="AP76" s="237"/>
    </row>
    <row r="77" spans="1:43" ht="20.25" customHeight="1" thickBot="1">
      <c r="A77" s="337"/>
      <c r="B77" s="313"/>
      <c r="C77" s="310">
        <v>32</v>
      </c>
      <c r="D77" s="311"/>
      <c r="E77" s="310" t="s">
        <v>1013</v>
      </c>
      <c r="F77" s="311"/>
      <c r="G77" s="310" t="s">
        <v>1013</v>
      </c>
      <c r="H77" s="311"/>
      <c r="I77" s="308" t="s">
        <v>1013</v>
      </c>
      <c r="J77" s="309"/>
      <c r="K77" s="310" t="s">
        <v>1009</v>
      </c>
      <c r="L77" s="311"/>
      <c r="M77" s="312"/>
      <c r="N77" s="320"/>
      <c r="O77" s="312"/>
      <c r="P77" s="320"/>
      <c r="Q77" s="312"/>
      <c r="R77" s="320"/>
      <c r="S77" s="312"/>
      <c r="T77" s="320"/>
      <c r="U77" s="312"/>
      <c r="V77" s="320"/>
      <c r="W77" s="312"/>
      <c r="X77" s="320"/>
      <c r="Y77" s="231" t="s">
        <v>1014</v>
      </c>
      <c r="Z77" s="231"/>
      <c r="AA77" s="231"/>
      <c r="AB77" s="231"/>
      <c r="AC77" s="231"/>
      <c r="AD77" s="231"/>
      <c r="AE77" s="235" t="s">
        <v>1013</v>
      </c>
      <c r="AF77" s="236"/>
      <c r="AG77" s="236"/>
      <c r="AH77" s="235" t="s">
        <v>1018</v>
      </c>
      <c r="AI77" s="236"/>
      <c r="AJ77" s="236"/>
      <c r="AK77" s="236"/>
      <c r="AL77" s="236"/>
      <c r="AM77" s="236"/>
      <c r="AN77" s="236"/>
      <c r="AO77" s="236"/>
      <c r="AP77" s="237"/>
    </row>
    <row r="78" spans="1:43" ht="20.25" customHeight="1" thickBot="1">
      <c r="A78" s="337"/>
      <c r="B78" s="313"/>
      <c r="C78" s="310">
        <v>40</v>
      </c>
      <c r="D78" s="311"/>
      <c r="E78" s="314" t="s">
        <v>1013</v>
      </c>
      <c r="F78" s="315"/>
      <c r="G78" s="314" t="s">
        <v>1013</v>
      </c>
      <c r="H78" s="315"/>
      <c r="I78" s="310" t="s">
        <v>1013</v>
      </c>
      <c r="J78" s="311"/>
      <c r="K78" s="308" t="s">
        <v>1013</v>
      </c>
      <c r="L78" s="309"/>
      <c r="M78" s="310" t="s">
        <v>1009</v>
      </c>
      <c r="N78" s="311"/>
      <c r="O78" s="312"/>
      <c r="P78" s="320"/>
      <c r="Q78" s="312"/>
      <c r="R78" s="320"/>
      <c r="S78" s="312"/>
      <c r="T78" s="320"/>
      <c r="U78" s="312"/>
      <c r="V78" s="320"/>
      <c r="W78" s="312"/>
      <c r="X78" s="320"/>
      <c r="Y78" s="231" t="s">
        <v>1019</v>
      </c>
      <c r="Z78" s="231"/>
      <c r="AA78" s="231"/>
      <c r="AB78" s="231"/>
      <c r="AC78" s="231"/>
      <c r="AD78" s="231"/>
      <c r="AE78" s="235" t="s">
        <v>1020</v>
      </c>
      <c r="AF78" s="236"/>
      <c r="AG78" s="236"/>
      <c r="AH78" s="235" t="s">
        <v>1021</v>
      </c>
      <c r="AI78" s="236"/>
      <c r="AJ78" s="236"/>
      <c r="AK78" s="236"/>
      <c r="AL78" s="236"/>
      <c r="AM78" s="236"/>
      <c r="AN78" s="236"/>
      <c r="AO78" s="236"/>
      <c r="AP78" s="237"/>
    </row>
    <row r="79" spans="1:43" ht="20.25" customHeight="1" thickBot="1">
      <c r="A79" s="337"/>
      <c r="B79" s="313"/>
      <c r="C79" s="310">
        <v>50</v>
      </c>
      <c r="D79" s="311"/>
      <c r="E79" s="308" t="s">
        <v>1015</v>
      </c>
      <c r="F79" s="325"/>
      <c r="G79" s="308" t="s">
        <v>1015</v>
      </c>
      <c r="H79" s="309"/>
      <c r="I79" s="230" t="s">
        <v>1013</v>
      </c>
      <c r="J79" s="311"/>
      <c r="K79" s="314" t="s">
        <v>1013</v>
      </c>
      <c r="L79" s="315"/>
      <c r="M79" s="327" t="s">
        <v>1013</v>
      </c>
      <c r="N79" s="328"/>
      <c r="O79" s="310" t="s">
        <v>1009</v>
      </c>
      <c r="P79" s="311"/>
      <c r="Q79" s="312"/>
      <c r="R79" s="320"/>
      <c r="S79" s="312"/>
      <c r="T79" s="320"/>
      <c r="U79" s="312"/>
      <c r="V79" s="320"/>
      <c r="W79" s="312"/>
      <c r="X79" s="320"/>
      <c r="Y79" s="231" t="s">
        <v>1019</v>
      </c>
      <c r="Z79" s="231"/>
      <c r="AA79" s="231"/>
      <c r="AB79" s="231"/>
      <c r="AC79" s="231"/>
      <c r="AD79" s="231"/>
      <c r="AE79" s="235" t="s">
        <v>1022</v>
      </c>
      <c r="AF79" s="236"/>
      <c r="AG79" s="236"/>
      <c r="AH79" s="235" t="s">
        <v>1018</v>
      </c>
      <c r="AI79" s="236"/>
      <c r="AJ79" s="236"/>
      <c r="AK79" s="236"/>
      <c r="AL79" s="236"/>
      <c r="AM79" s="236"/>
      <c r="AN79" s="236"/>
      <c r="AO79" s="236"/>
      <c r="AP79" s="237"/>
    </row>
    <row r="80" spans="1:43" ht="20.25" customHeight="1" thickBot="1">
      <c r="A80" s="337"/>
      <c r="B80" s="313"/>
      <c r="C80" s="310">
        <v>65</v>
      </c>
      <c r="D80" s="311"/>
      <c r="E80" s="310" t="s">
        <v>1015</v>
      </c>
      <c r="F80" s="311"/>
      <c r="G80" s="310" t="s">
        <v>1015</v>
      </c>
      <c r="H80" s="311"/>
      <c r="I80" s="308" t="s">
        <v>1015</v>
      </c>
      <c r="J80" s="309"/>
      <c r="K80" s="324" t="s">
        <v>1022</v>
      </c>
      <c r="L80" s="325"/>
      <c r="M80" s="308" t="s">
        <v>1022</v>
      </c>
      <c r="N80" s="325"/>
      <c r="O80" s="326" t="s">
        <v>1022</v>
      </c>
      <c r="P80" s="309"/>
      <c r="Q80" s="310" t="s">
        <v>1023</v>
      </c>
      <c r="R80" s="311"/>
      <c r="S80" s="312"/>
      <c r="T80" s="320"/>
      <c r="U80" s="312"/>
      <c r="V80" s="320"/>
      <c r="W80" s="312"/>
      <c r="X80" s="320"/>
      <c r="Y80" s="231" t="s">
        <v>1019</v>
      </c>
      <c r="Z80" s="231"/>
      <c r="AA80" s="231"/>
      <c r="AB80" s="231"/>
      <c r="AC80" s="231"/>
      <c r="AD80" s="231"/>
      <c r="AE80" s="235" t="s">
        <v>1023</v>
      </c>
      <c r="AF80" s="236"/>
      <c r="AG80" s="236"/>
      <c r="AH80" s="235" t="s">
        <v>1017</v>
      </c>
      <c r="AI80" s="236"/>
      <c r="AJ80" s="236"/>
      <c r="AK80" s="236"/>
      <c r="AL80" s="236"/>
      <c r="AM80" s="236"/>
      <c r="AN80" s="236"/>
      <c r="AO80" s="236"/>
      <c r="AP80" s="237"/>
    </row>
    <row r="81" spans="1:42" ht="20.25" customHeight="1" thickBot="1">
      <c r="A81" s="337"/>
      <c r="B81" s="313"/>
      <c r="C81" s="310">
        <v>80</v>
      </c>
      <c r="D81" s="311"/>
      <c r="E81" s="310" t="s">
        <v>1015</v>
      </c>
      <c r="F81" s="311"/>
      <c r="G81" s="310" t="s">
        <v>1015</v>
      </c>
      <c r="H81" s="311"/>
      <c r="I81" s="310" t="s">
        <v>1015</v>
      </c>
      <c r="J81" s="311"/>
      <c r="K81" s="308" t="s">
        <v>1015</v>
      </c>
      <c r="L81" s="309"/>
      <c r="M81" s="310" t="s">
        <v>1022</v>
      </c>
      <c r="N81" s="311"/>
      <c r="O81" s="310" t="s">
        <v>1022</v>
      </c>
      <c r="P81" s="311"/>
      <c r="Q81" s="308" t="s">
        <v>1022</v>
      </c>
      <c r="R81" s="309"/>
      <c r="S81" s="310" t="s">
        <v>1023</v>
      </c>
      <c r="T81" s="311"/>
      <c r="U81" s="312"/>
      <c r="V81" s="320"/>
      <c r="W81" s="312"/>
      <c r="X81" s="320"/>
      <c r="Y81" s="231" t="s">
        <v>1019</v>
      </c>
      <c r="Z81" s="231"/>
      <c r="AA81" s="231"/>
      <c r="AB81" s="231"/>
      <c r="AC81" s="231"/>
      <c r="AD81" s="231"/>
      <c r="AE81" s="235" t="s">
        <v>1024</v>
      </c>
      <c r="AF81" s="236"/>
      <c r="AG81" s="236"/>
      <c r="AH81" s="235" t="s">
        <v>1025</v>
      </c>
      <c r="AI81" s="236"/>
      <c r="AJ81" s="236"/>
      <c r="AK81" s="236"/>
      <c r="AL81" s="236"/>
      <c r="AM81" s="236"/>
      <c r="AN81" s="236"/>
      <c r="AO81" s="236"/>
      <c r="AP81" s="237"/>
    </row>
    <row r="82" spans="1:42" ht="20.25" customHeight="1" thickBot="1">
      <c r="A82" s="337"/>
      <c r="B82" s="313"/>
      <c r="C82" s="310">
        <v>100</v>
      </c>
      <c r="D82" s="311"/>
      <c r="E82" s="310" t="s">
        <v>1015</v>
      </c>
      <c r="F82" s="311"/>
      <c r="G82" s="310" t="s">
        <v>1015</v>
      </c>
      <c r="H82" s="311"/>
      <c r="I82" s="310" t="s">
        <v>1015</v>
      </c>
      <c r="J82" s="311"/>
      <c r="K82" s="310" t="s">
        <v>1015</v>
      </c>
      <c r="L82" s="311"/>
      <c r="M82" s="308" t="s">
        <v>1015</v>
      </c>
      <c r="N82" s="309"/>
      <c r="O82" s="314" t="s">
        <v>1022</v>
      </c>
      <c r="P82" s="315"/>
      <c r="Q82" s="310" t="s">
        <v>1022</v>
      </c>
      <c r="R82" s="311"/>
      <c r="S82" s="308" t="s">
        <v>1022</v>
      </c>
      <c r="T82" s="309"/>
      <c r="U82" s="310" t="s">
        <v>1023</v>
      </c>
      <c r="V82" s="311"/>
      <c r="W82" s="312"/>
      <c r="X82" s="320"/>
      <c r="Y82" s="312"/>
      <c r="Z82" s="320"/>
      <c r="AA82" s="312"/>
      <c r="AB82" s="320"/>
      <c r="AC82" s="322" t="s">
        <v>1026</v>
      </c>
      <c r="AD82" s="322"/>
      <c r="AE82" s="322"/>
      <c r="AF82" s="322"/>
      <c r="AG82" s="322"/>
      <c r="AH82" s="322"/>
      <c r="AI82" s="322"/>
      <c r="AJ82" s="322"/>
      <c r="AK82" s="322"/>
      <c r="AL82" s="322"/>
      <c r="AM82" s="322"/>
      <c r="AN82" s="322"/>
      <c r="AO82" s="322"/>
      <c r="AP82" s="323"/>
    </row>
    <row r="83" spans="1:42" ht="20.25" customHeight="1" thickBot="1">
      <c r="A83" s="337"/>
      <c r="B83" s="313"/>
      <c r="C83" s="310">
        <v>125</v>
      </c>
      <c r="D83" s="311"/>
      <c r="E83" s="310" t="s">
        <v>1015</v>
      </c>
      <c r="F83" s="311"/>
      <c r="G83" s="310" t="s">
        <v>1015</v>
      </c>
      <c r="H83" s="311"/>
      <c r="I83" s="310" t="s">
        <v>1015</v>
      </c>
      <c r="J83" s="311"/>
      <c r="K83" s="310" t="s">
        <v>1015</v>
      </c>
      <c r="L83" s="311"/>
      <c r="M83" s="310" t="s">
        <v>1015</v>
      </c>
      <c r="N83" s="311"/>
      <c r="O83" s="308" t="s">
        <v>1020</v>
      </c>
      <c r="P83" s="321"/>
      <c r="Q83" s="230" t="s">
        <v>1022</v>
      </c>
      <c r="R83" s="310"/>
      <c r="S83" s="310" t="s">
        <v>1022</v>
      </c>
      <c r="T83" s="311"/>
      <c r="U83" s="308" t="s">
        <v>1022</v>
      </c>
      <c r="V83" s="309"/>
      <c r="W83" s="310" t="s">
        <v>1023</v>
      </c>
      <c r="X83" s="311"/>
      <c r="Y83" s="312"/>
      <c r="Z83" s="320"/>
      <c r="AA83" s="312"/>
      <c r="AB83" s="320"/>
      <c r="AC83" s="318" t="s">
        <v>1027</v>
      </c>
      <c r="AD83" s="318"/>
      <c r="AE83" s="318"/>
      <c r="AF83" s="318"/>
      <c r="AG83" s="318"/>
      <c r="AH83" s="318"/>
      <c r="AI83" s="318"/>
      <c r="AJ83" s="318"/>
      <c r="AK83" s="318"/>
      <c r="AL83" s="318"/>
      <c r="AM83" s="318"/>
      <c r="AN83" s="318"/>
      <c r="AO83" s="318"/>
      <c r="AP83" s="319"/>
    </row>
    <row r="84" spans="1:42" ht="20.25" customHeight="1" thickBot="1">
      <c r="A84" s="337"/>
      <c r="B84" s="313"/>
      <c r="C84" s="310">
        <v>150</v>
      </c>
      <c r="D84" s="311"/>
      <c r="E84" s="310" t="s">
        <v>1015</v>
      </c>
      <c r="F84" s="311"/>
      <c r="G84" s="310" t="s">
        <v>1015</v>
      </c>
      <c r="H84" s="311"/>
      <c r="I84" s="310" t="s">
        <v>1015</v>
      </c>
      <c r="J84" s="311"/>
      <c r="K84" s="310" t="s">
        <v>1015</v>
      </c>
      <c r="L84" s="311"/>
      <c r="M84" s="310" t="s">
        <v>1015</v>
      </c>
      <c r="N84" s="311"/>
      <c r="O84" s="310" t="s">
        <v>1020</v>
      </c>
      <c r="P84" s="310"/>
      <c r="Q84" s="308" t="s">
        <v>1020</v>
      </c>
      <c r="R84" s="321"/>
      <c r="S84" s="310" t="s">
        <v>1022</v>
      </c>
      <c r="T84" s="311"/>
      <c r="U84" s="310" t="s">
        <v>1022</v>
      </c>
      <c r="V84" s="311"/>
      <c r="W84" s="308" t="s">
        <v>1022</v>
      </c>
      <c r="X84" s="309"/>
      <c r="Y84" s="310" t="s">
        <v>1023</v>
      </c>
      <c r="Z84" s="311"/>
      <c r="AA84" s="312"/>
      <c r="AB84" s="320"/>
      <c r="AC84" s="318"/>
      <c r="AD84" s="318"/>
      <c r="AE84" s="318"/>
      <c r="AF84" s="318"/>
      <c r="AG84" s="318"/>
      <c r="AH84" s="318"/>
      <c r="AI84" s="318"/>
      <c r="AJ84" s="318"/>
      <c r="AK84" s="318"/>
      <c r="AL84" s="318"/>
      <c r="AM84" s="318"/>
      <c r="AN84" s="318"/>
      <c r="AO84" s="318"/>
      <c r="AP84" s="319"/>
    </row>
    <row r="85" spans="1:42" ht="20.25" customHeight="1" thickBot="1">
      <c r="A85" s="337"/>
      <c r="B85" s="313"/>
      <c r="C85" s="310">
        <v>200</v>
      </c>
      <c r="D85" s="311"/>
      <c r="E85" s="310" t="s">
        <v>1015</v>
      </c>
      <c r="F85" s="311"/>
      <c r="G85" s="310" t="s">
        <v>1015</v>
      </c>
      <c r="H85" s="311"/>
      <c r="I85" s="310" t="s">
        <v>1015</v>
      </c>
      <c r="J85" s="311"/>
      <c r="K85" s="310" t="s">
        <v>1015</v>
      </c>
      <c r="L85" s="311"/>
      <c r="M85" s="310" t="s">
        <v>1015</v>
      </c>
      <c r="N85" s="311"/>
      <c r="O85" s="310" t="s">
        <v>1020</v>
      </c>
      <c r="P85" s="310"/>
      <c r="Q85" s="310" t="s">
        <v>1020</v>
      </c>
      <c r="R85" s="310"/>
      <c r="S85" s="308" t="s">
        <v>1020</v>
      </c>
      <c r="T85" s="321"/>
      <c r="U85" s="310" t="s">
        <v>1022</v>
      </c>
      <c r="V85" s="310"/>
      <c r="W85" s="310" t="s">
        <v>1022</v>
      </c>
      <c r="X85" s="310"/>
      <c r="Y85" s="308" t="s">
        <v>1022</v>
      </c>
      <c r="Z85" s="321"/>
      <c r="AA85" s="310" t="s">
        <v>1023</v>
      </c>
      <c r="AB85" s="311"/>
      <c r="AC85" s="312"/>
      <c r="AD85" s="320"/>
      <c r="AE85" s="312"/>
      <c r="AF85" s="320"/>
      <c r="AG85" s="312"/>
      <c r="AH85" s="320"/>
      <c r="AI85" s="312"/>
      <c r="AJ85" s="320"/>
      <c r="AK85" s="312"/>
      <c r="AL85" s="320"/>
      <c r="AM85" s="312"/>
      <c r="AN85" s="320"/>
      <c r="AO85" s="312"/>
      <c r="AP85" s="313"/>
    </row>
    <row r="86" spans="1:42" ht="20.25" customHeight="1" thickBot="1">
      <c r="A86" s="337"/>
      <c r="B86" s="313"/>
      <c r="C86" s="310">
        <v>250</v>
      </c>
      <c r="D86" s="311"/>
      <c r="E86" s="310" t="s">
        <v>1015</v>
      </c>
      <c r="F86" s="311"/>
      <c r="G86" s="310" t="s">
        <v>1015</v>
      </c>
      <c r="H86" s="311"/>
      <c r="I86" s="310" t="s">
        <v>1015</v>
      </c>
      <c r="J86" s="311"/>
      <c r="K86" s="310" t="s">
        <v>1015</v>
      </c>
      <c r="L86" s="311"/>
      <c r="M86" s="310" t="s">
        <v>1015</v>
      </c>
      <c r="N86" s="311"/>
      <c r="O86" s="310" t="s">
        <v>1020</v>
      </c>
      <c r="P86" s="310"/>
      <c r="Q86" s="310" t="s">
        <v>1020</v>
      </c>
      <c r="R86" s="310"/>
      <c r="S86" s="310" t="s">
        <v>1020</v>
      </c>
      <c r="T86" s="310"/>
      <c r="U86" s="308" t="s">
        <v>1020</v>
      </c>
      <c r="V86" s="321"/>
      <c r="W86" s="310" t="s">
        <v>1022</v>
      </c>
      <c r="X86" s="310"/>
      <c r="Y86" s="310" t="s">
        <v>1022</v>
      </c>
      <c r="Z86" s="310"/>
      <c r="AA86" s="308" t="s">
        <v>1022</v>
      </c>
      <c r="AB86" s="309"/>
      <c r="AC86" s="310" t="s">
        <v>1023</v>
      </c>
      <c r="AD86" s="311"/>
      <c r="AE86" s="312"/>
      <c r="AF86" s="320"/>
      <c r="AG86" s="312"/>
      <c r="AH86" s="320"/>
      <c r="AI86" s="312"/>
      <c r="AJ86" s="320"/>
      <c r="AK86" s="312"/>
      <c r="AL86" s="320"/>
      <c r="AM86" s="312"/>
      <c r="AN86" s="320"/>
      <c r="AO86" s="312"/>
      <c r="AP86" s="313"/>
    </row>
    <row r="87" spans="1:42" ht="20.25" customHeight="1" thickBot="1">
      <c r="A87" s="337"/>
      <c r="B87" s="313"/>
      <c r="C87" s="310">
        <v>300</v>
      </c>
      <c r="D87" s="311"/>
      <c r="E87" s="310" t="s">
        <v>1015</v>
      </c>
      <c r="F87" s="311"/>
      <c r="G87" s="310" t="s">
        <v>1015</v>
      </c>
      <c r="H87" s="311"/>
      <c r="I87" s="310" t="s">
        <v>1015</v>
      </c>
      <c r="J87" s="311"/>
      <c r="K87" s="310" t="s">
        <v>1015</v>
      </c>
      <c r="L87" s="311"/>
      <c r="M87" s="310" t="s">
        <v>1015</v>
      </c>
      <c r="N87" s="311"/>
      <c r="O87" s="310" t="s">
        <v>1020</v>
      </c>
      <c r="P87" s="310"/>
      <c r="Q87" s="310" t="s">
        <v>1020</v>
      </c>
      <c r="R87" s="310"/>
      <c r="S87" s="310" t="s">
        <v>1020</v>
      </c>
      <c r="T87" s="310"/>
      <c r="U87" s="310" t="s">
        <v>1020</v>
      </c>
      <c r="V87" s="310"/>
      <c r="W87" s="308" t="s">
        <v>1020</v>
      </c>
      <c r="X87" s="321"/>
      <c r="Y87" s="310" t="s">
        <v>1022</v>
      </c>
      <c r="Z87" s="310"/>
      <c r="AA87" s="310" t="s">
        <v>1022</v>
      </c>
      <c r="AB87" s="311"/>
      <c r="AC87" s="308" t="s">
        <v>1022</v>
      </c>
      <c r="AD87" s="309"/>
      <c r="AE87" s="310" t="s">
        <v>1023</v>
      </c>
      <c r="AF87" s="311"/>
      <c r="AG87" s="312"/>
      <c r="AH87" s="320"/>
      <c r="AI87" s="312"/>
      <c r="AJ87" s="320"/>
      <c r="AK87" s="312"/>
      <c r="AL87" s="320"/>
      <c r="AM87" s="312"/>
      <c r="AN87" s="320"/>
      <c r="AO87" s="312"/>
      <c r="AP87" s="313"/>
    </row>
    <row r="88" spans="1:42" ht="20.25" customHeight="1" thickBot="1">
      <c r="A88" s="337"/>
      <c r="B88" s="313"/>
      <c r="C88" s="310">
        <v>350</v>
      </c>
      <c r="D88" s="311"/>
      <c r="E88" s="310" t="s">
        <v>1015</v>
      </c>
      <c r="F88" s="311"/>
      <c r="G88" s="310" t="s">
        <v>1015</v>
      </c>
      <c r="H88" s="311"/>
      <c r="I88" s="310" t="s">
        <v>1015</v>
      </c>
      <c r="J88" s="311"/>
      <c r="K88" s="310" t="s">
        <v>1015</v>
      </c>
      <c r="L88" s="311"/>
      <c r="M88" s="310" t="s">
        <v>1015</v>
      </c>
      <c r="N88" s="311"/>
      <c r="O88" s="310" t="s">
        <v>1020</v>
      </c>
      <c r="P88" s="310"/>
      <c r="Q88" s="310" t="s">
        <v>1020</v>
      </c>
      <c r="R88" s="310"/>
      <c r="S88" s="310" t="s">
        <v>1020</v>
      </c>
      <c r="T88" s="310"/>
      <c r="U88" s="310" t="s">
        <v>1020</v>
      </c>
      <c r="V88" s="310"/>
      <c r="W88" s="310" t="s">
        <v>1020</v>
      </c>
      <c r="X88" s="310"/>
      <c r="Y88" s="308" t="s">
        <v>1020</v>
      </c>
      <c r="Z88" s="321"/>
      <c r="AA88" s="310" t="s">
        <v>1022</v>
      </c>
      <c r="AB88" s="311"/>
      <c r="AC88" s="310" t="s">
        <v>1022</v>
      </c>
      <c r="AD88" s="311"/>
      <c r="AE88" s="308" t="s">
        <v>1022</v>
      </c>
      <c r="AF88" s="309"/>
      <c r="AG88" s="310" t="s">
        <v>1023</v>
      </c>
      <c r="AH88" s="311"/>
      <c r="AI88" s="312"/>
      <c r="AJ88" s="320"/>
      <c r="AK88" s="312"/>
      <c r="AL88" s="320"/>
      <c r="AM88" s="312"/>
      <c r="AN88" s="320"/>
      <c r="AO88" s="312"/>
      <c r="AP88" s="313"/>
    </row>
    <row r="89" spans="1:42" ht="20.25" customHeight="1" thickBot="1">
      <c r="A89" s="337"/>
      <c r="B89" s="313"/>
      <c r="C89" s="310">
        <v>400</v>
      </c>
      <c r="D89" s="311"/>
      <c r="E89" s="310" t="s">
        <v>1015</v>
      </c>
      <c r="F89" s="311"/>
      <c r="G89" s="310" t="s">
        <v>1015</v>
      </c>
      <c r="H89" s="311"/>
      <c r="I89" s="310" t="s">
        <v>1015</v>
      </c>
      <c r="J89" s="311"/>
      <c r="K89" s="310" t="s">
        <v>1015</v>
      </c>
      <c r="L89" s="311"/>
      <c r="M89" s="310" t="s">
        <v>1015</v>
      </c>
      <c r="N89" s="311"/>
      <c r="O89" s="310" t="s">
        <v>1020</v>
      </c>
      <c r="P89" s="310"/>
      <c r="Q89" s="310" t="s">
        <v>1020</v>
      </c>
      <c r="R89" s="310"/>
      <c r="S89" s="310" t="s">
        <v>1020</v>
      </c>
      <c r="T89" s="310"/>
      <c r="U89" s="310" t="s">
        <v>1020</v>
      </c>
      <c r="V89" s="310"/>
      <c r="W89" s="310" t="s">
        <v>1020</v>
      </c>
      <c r="X89" s="310"/>
      <c r="Y89" s="310" t="s">
        <v>1020</v>
      </c>
      <c r="Z89" s="310"/>
      <c r="AA89" s="308" t="s">
        <v>1024</v>
      </c>
      <c r="AB89" s="309"/>
      <c r="AC89" s="310" t="s">
        <v>1022</v>
      </c>
      <c r="AD89" s="311"/>
      <c r="AE89" s="310" t="s">
        <v>1022</v>
      </c>
      <c r="AF89" s="311"/>
      <c r="AG89" s="308" t="s">
        <v>1022</v>
      </c>
      <c r="AH89" s="309"/>
      <c r="AI89" s="310" t="s">
        <v>1023</v>
      </c>
      <c r="AJ89" s="311"/>
      <c r="AK89" s="312"/>
      <c r="AL89" s="320"/>
      <c r="AM89" s="312"/>
      <c r="AN89" s="320"/>
      <c r="AO89" s="312"/>
      <c r="AP89" s="313"/>
    </row>
    <row r="90" spans="1:42" ht="20.25" customHeight="1" thickBot="1">
      <c r="A90" s="337"/>
      <c r="B90" s="313"/>
      <c r="C90" s="310">
        <v>450</v>
      </c>
      <c r="D90" s="311"/>
      <c r="E90" s="310" t="s">
        <v>1015</v>
      </c>
      <c r="F90" s="311"/>
      <c r="G90" s="310" t="s">
        <v>1015</v>
      </c>
      <c r="H90" s="311"/>
      <c r="I90" s="310" t="s">
        <v>1015</v>
      </c>
      <c r="J90" s="311"/>
      <c r="K90" s="310" t="s">
        <v>1015</v>
      </c>
      <c r="L90" s="311"/>
      <c r="M90" s="310" t="s">
        <v>1015</v>
      </c>
      <c r="N90" s="311"/>
      <c r="O90" s="310" t="s">
        <v>1020</v>
      </c>
      <c r="P90" s="310"/>
      <c r="Q90" s="310" t="s">
        <v>1020</v>
      </c>
      <c r="R90" s="310"/>
      <c r="S90" s="310" t="s">
        <v>1020</v>
      </c>
      <c r="T90" s="310"/>
      <c r="U90" s="310" t="s">
        <v>1020</v>
      </c>
      <c r="V90" s="310"/>
      <c r="W90" s="310" t="s">
        <v>1020</v>
      </c>
      <c r="X90" s="310"/>
      <c r="Y90" s="310" t="s">
        <v>1020</v>
      </c>
      <c r="Z90" s="310"/>
      <c r="AA90" s="310" t="s">
        <v>1024</v>
      </c>
      <c r="AB90" s="311"/>
      <c r="AC90" s="308" t="s">
        <v>1024</v>
      </c>
      <c r="AD90" s="309"/>
      <c r="AE90" s="310" t="s">
        <v>1022</v>
      </c>
      <c r="AF90" s="311"/>
      <c r="AG90" s="230" t="s">
        <v>1022</v>
      </c>
      <c r="AH90" s="311"/>
      <c r="AI90" s="308" t="s">
        <v>1022</v>
      </c>
      <c r="AJ90" s="309"/>
      <c r="AK90" s="310" t="s">
        <v>1023</v>
      </c>
      <c r="AL90" s="311"/>
      <c r="AM90" s="312"/>
      <c r="AN90" s="320"/>
      <c r="AO90" s="312"/>
      <c r="AP90" s="313"/>
    </row>
    <row r="91" spans="1:42" ht="20.25" customHeight="1" thickBot="1">
      <c r="A91" s="337"/>
      <c r="B91" s="313"/>
      <c r="C91" s="310">
        <v>500</v>
      </c>
      <c r="D91" s="311"/>
      <c r="E91" s="310" t="s">
        <v>1015</v>
      </c>
      <c r="F91" s="311"/>
      <c r="G91" s="310" t="s">
        <v>1015</v>
      </c>
      <c r="H91" s="311"/>
      <c r="I91" s="310" t="s">
        <v>1015</v>
      </c>
      <c r="J91" s="311"/>
      <c r="K91" s="310" t="s">
        <v>1015</v>
      </c>
      <c r="L91" s="311"/>
      <c r="M91" s="310" t="s">
        <v>1015</v>
      </c>
      <c r="N91" s="311"/>
      <c r="O91" s="310" t="s">
        <v>1020</v>
      </c>
      <c r="P91" s="310"/>
      <c r="Q91" s="310" t="s">
        <v>1020</v>
      </c>
      <c r="R91" s="310"/>
      <c r="S91" s="310" t="s">
        <v>1020</v>
      </c>
      <c r="T91" s="310"/>
      <c r="U91" s="310" t="s">
        <v>1020</v>
      </c>
      <c r="V91" s="310"/>
      <c r="W91" s="310" t="s">
        <v>1020</v>
      </c>
      <c r="X91" s="310"/>
      <c r="Y91" s="310" t="s">
        <v>1020</v>
      </c>
      <c r="Z91" s="310"/>
      <c r="AA91" s="310" t="s">
        <v>1024</v>
      </c>
      <c r="AB91" s="311"/>
      <c r="AC91" s="310" t="s">
        <v>1024</v>
      </c>
      <c r="AD91" s="311"/>
      <c r="AE91" s="308" t="s">
        <v>1024</v>
      </c>
      <c r="AF91" s="309"/>
      <c r="AG91" s="230" t="s">
        <v>1022</v>
      </c>
      <c r="AH91" s="311"/>
      <c r="AI91" s="310" t="s">
        <v>1022</v>
      </c>
      <c r="AJ91" s="311"/>
      <c r="AK91" s="308" t="s">
        <v>1022</v>
      </c>
      <c r="AL91" s="309"/>
      <c r="AM91" s="310" t="s">
        <v>1023</v>
      </c>
      <c r="AN91" s="311"/>
      <c r="AO91" s="312"/>
      <c r="AP91" s="313"/>
    </row>
    <row r="92" spans="1:42" ht="20.25" customHeight="1">
      <c r="A92" s="337"/>
      <c r="B92" s="313"/>
      <c r="C92" s="314">
        <v>600</v>
      </c>
      <c r="D92" s="315"/>
      <c r="E92" s="310" t="s">
        <v>1015</v>
      </c>
      <c r="F92" s="311"/>
      <c r="G92" s="310" t="s">
        <v>1015</v>
      </c>
      <c r="H92" s="311"/>
      <c r="I92" s="310" t="s">
        <v>1015</v>
      </c>
      <c r="J92" s="311"/>
      <c r="K92" s="310" t="s">
        <v>1015</v>
      </c>
      <c r="L92" s="311"/>
      <c r="M92" s="310" t="s">
        <v>1015</v>
      </c>
      <c r="N92" s="311"/>
      <c r="O92" s="310" t="s">
        <v>1020</v>
      </c>
      <c r="P92" s="310"/>
      <c r="Q92" s="310" t="s">
        <v>1020</v>
      </c>
      <c r="R92" s="310"/>
      <c r="S92" s="310" t="s">
        <v>1020</v>
      </c>
      <c r="T92" s="310"/>
      <c r="U92" s="310" t="s">
        <v>1020</v>
      </c>
      <c r="V92" s="310"/>
      <c r="W92" s="310" t="s">
        <v>1020</v>
      </c>
      <c r="X92" s="310"/>
      <c r="Y92" s="310" t="s">
        <v>1020</v>
      </c>
      <c r="Z92" s="310"/>
      <c r="AA92" s="310" t="s">
        <v>1024</v>
      </c>
      <c r="AB92" s="311"/>
      <c r="AC92" s="310" t="s">
        <v>1024</v>
      </c>
      <c r="AD92" s="311"/>
      <c r="AE92" s="310" t="s">
        <v>1024</v>
      </c>
      <c r="AF92" s="311"/>
      <c r="AG92" s="308" t="s">
        <v>1024</v>
      </c>
      <c r="AH92" s="309"/>
      <c r="AI92" s="314" t="s">
        <v>1022</v>
      </c>
      <c r="AJ92" s="315"/>
      <c r="AK92" s="314" t="s">
        <v>1022</v>
      </c>
      <c r="AL92" s="315"/>
      <c r="AM92" s="308" t="s">
        <v>1022</v>
      </c>
      <c r="AN92" s="309"/>
      <c r="AO92" s="310" t="s">
        <v>1023</v>
      </c>
      <c r="AP92" s="311"/>
    </row>
    <row r="93" spans="1:42" ht="20.25" customHeight="1">
      <c r="A93" s="338"/>
      <c r="B93" s="339"/>
      <c r="C93" s="310"/>
      <c r="D93" s="311"/>
      <c r="E93" s="310">
        <v>15</v>
      </c>
      <c r="F93" s="311"/>
      <c r="G93" s="310">
        <v>20</v>
      </c>
      <c r="H93" s="311"/>
      <c r="I93" s="310">
        <v>25</v>
      </c>
      <c r="J93" s="311"/>
      <c r="K93" s="310">
        <v>32</v>
      </c>
      <c r="L93" s="311"/>
      <c r="M93" s="310">
        <v>40</v>
      </c>
      <c r="N93" s="311"/>
      <c r="O93" s="310">
        <v>50</v>
      </c>
      <c r="P93" s="311"/>
      <c r="Q93" s="310">
        <v>65</v>
      </c>
      <c r="R93" s="311"/>
      <c r="S93" s="310">
        <v>80</v>
      </c>
      <c r="T93" s="311"/>
      <c r="U93" s="310">
        <v>100</v>
      </c>
      <c r="V93" s="311"/>
      <c r="W93" s="310">
        <v>125</v>
      </c>
      <c r="X93" s="311"/>
      <c r="Y93" s="310">
        <v>150</v>
      </c>
      <c r="Z93" s="311"/>
      <c r="AA93" s="310">
        <v>200</v>
      </c>
      <c r="AB93" s="311"/>
      <c r="AC93" s="310">
        <v>250</v>
      </c>
      <c r="AD93" s="311"/>
      <c r="AE93" s="310">
        <v>300</v>
      </c>
      <c r="AF93" s="311"/>
      <c r="AG93" s="310">
        <v>350</v>
      </c>
      <c r="AH93" s="311"/>
      <c r="AI93" s="310">
        <v>400</v>
      </c>
      <c r="AJ93" s="311"/>
      <c r="AK93" s="310">
        <v>450</v>
      </c>
      <c r="AL93" s="311"/>
      <c r="AM93" s="310">
        <v>500</v>
      </c>
      <c r="AN93" s="311"/>
      <c r="AO93" s="310">
        <v>600</v>
      </c>
      <c r="AP93" s="311"/>
    </row>
    <row r="94" spans="1:42" ht="20.25" customHeight="1">
      <c r="A94" s="60"/>
      <c r="B94" s="51"/>
      <c r="C94" s="316" t="s">
        <v>1028</v>
      </c>
      <c r="D94" s="316"/>
      <c r="E94" s="316"/>
      <c r="F94" s="316"/>
      <c r="G94" s="316"/>
      <c r="H94" s="316"/>
      <c r="I94" s="316"/>
      <c r="J94" s="316"/>
      <c r="K94" s="316"/>
      <c r="L94" s="316"/>
      <c r="M94" s="316"/>
      <c r="N94" s="316"/>
      <c r="O94" s="316"/>
      <c r="P94" s="316"/>
      <c r="Q94" s="316"/>
      <c r="R94" s="316"/>
      <c r="S94" s="316"/>
      <c r="T94" s="316"/>
      <c r="U94" s="316"/>
      <c r="V94" s="316"/>
      <c r="W94" s="316"/>
      <c r="X94" s="316"/>
      <c r="Y94" s="316"/>
      <c r="Z94" s="316"/>
      <c r="AA94" s="316"/>
      <c r="AB94" s="316"/>
      <c r="AC94" s="316"/>
      <c r="AD94" s="316"/>
      <c r="AE94" s="316"/>
      <c r="AF94" s="316"/>
      <c r="AG94" s="316"/>
      <c r="AH94" s="316"/>
      <c r="AI94" s="316"/>
      <c r="AJ94" s="316"/>
      <c r="AK94" s="316"/>
      <c r="AL94" s="316"/>
      <c r="AM94" s="316"/>
      <c r="AN94" s="316"/>
      <c r="AO94" s="316"/>
      <c r="AP94" s="317"/>
    </row>
    <row r="95" spans="1:42" ht="20.25" customHeight="1">
      <c r="A95" s="61"/>
      <c r="B95" s="318" t="s">
        <v>1029</v>
      </c>
      <c r="C95" s="318"/>
      <c r="D95" s="318"/>
      <c r="E95" s="318"/>
      <c r="F95" s="318"/>
      <c r="G95" s="318"/>
      <c r="H95" s="318"/>
      <c r="I95" s="318"/>
      <c r="J95" s="318"/>
      <c r="K95" s="318"/>
      <c r="L95" s="318"/>
      <c r="M95" s="318"/>
      <c r="N95" s="318"/>
      <c r="O95" s="318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8"/>
      <c r="AA95" s="318"/>
      <c r="AB95" s="318"/>
      <c r="AC95" s="318"/>
      <c r="AD95" s="318"/>
      <c r="AE95" s="318"/>
      <c r="AF95" s="318"/>
      <c r="AG95" s="318"/>
      <c r="AH95" s="318"/>
      <c r="AI95" s="318"/>
      <c r="AJ95" s="318"/>
      <c r="AK95" s="318"/>
      <c r="AL95" s="318"/>
      <c r="AM95" s="318"/>
      <c r="AN95" s="318"/>
      <c r="AO95" s="318"/>
      <c r="AP95" s="319"/>
    </row>
    <row r="96" spans="1:42" ht="15.75" customHeight="1">
      <c r="A96" s="61"/>
      <c r="B96" s="50"/>
      <c r="C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62"/>
      <c r="AJ96" s="59"/>
      <c r="AP96" s="63"/>
    </row>
    <row r="97" spans="1:42" ht="15.75" customHeight="1">
      <c r="A97" s="61"/>
      <c r="B97" s="50"/>
      <c r="C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62"/>
      <c r="AJ97" s="59"/>
      <c r="AP97" s="63"/>
    </row>
    <row r="98" spans="1:42" ht="15.75" customHeight="1">
      <c r="A98" s="61"/>
      <c r="B98" s="50"/>
      <c r="C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62"/>
      <c r="AJ98" s="59"/>
      <c r="AP98" s="63"/>
    </row>
    <row r="99" spans="1:42" ht="15.75" customHeight="1">
      <c r="A99" s="61"/>
      <c r="B99" s="50"/>
      <c r="C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62"/>
      <c r="AJ99" s="59"/>
      <c r="AP99" s="63"/>
    </row>
    <row r="100" spans="1:42" ht="15.75" customHeight="1">
      <c r="A100" s="61"/>
      <c r="B100" s="64"/>
      <c r="C100" s="59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59"/>
      <c r="AP100" s="63"/>
    </row>
    <row r="101" spans="1:42" ht="15.75" customHeight="1">
      <c r="A101" s="61"/>
      <c r="B101" s="50"/>
      <c r="C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62"/>
      <c r="AJ101" s="59"/>
      <c r="AP101" s="63"/>
    </row>
    <row r="102" spans="1:42" ht="15.75" customHeight="1">
      <c r="A102" s="61"/>
      <c r="B102" s="50"/>
      <c r="C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62"/>
      <c r="AJ102" s="59"/>
      <c r="AP102" s="63"/>
    </row>
    <row r="103" spans="1:42" ht="15.75" customHeight="1">
      <c r="A103" s="61"/>
      <c r="B103" s="64"/>
      <c r="C103" s="59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  <c r="AJ103" s="59"/>
      <c r="AP103" s="63"/>
    </row>
    <row r="104" spans="1:42" ht="15.75" customHeight="1">
      <c r="A104" s="61"/>
      <c r="B104" s="50"/>
      <c r="C104" s="50"/>
      <c r="D104" s="59"/>
      <c r="E104" s="59"/>
      <c r="F104" s="59"/>
      <c r="G104" s="59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59"/>
      <c r="AE104" s="59"/>
      <c r="AF104" s="59"/>
      <c r="AG104" s="59"/>
      <c r="AH104" s="59"/>
      <c r="AI104" s="59"/>
      <c r="AJ104" s="59"/>
      <c r="AP104" s="63"/>
    </row>
    <row r="105" spans="1:42" ht="15.75" customHeight="1">
      <c r="A105" s="60"/>
      <c r="B105" s="50"/>
      <c r="C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65"/>
      <c r="AG105" s="65"/>
      <c r="AH105" s="65"/>
      <c r="AI105" s="65"/>
      <c r="AJ105" s="66"/>
      <c r="AP105" s="63"/>
    </row>
    <row r="106" spans="1:42" ht="15.75" customHeight="1">
      <c r="A106" s="60"/>
      <c r="B106" s="50"/>
      <c r="C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65"/>
      <c r="AG106" s="65"/>
      <c r="AH106" s="65"/>
      <c r="AI106" s="65"/>
      <c r="AJ106" s="66"/>
      <c r="AP106" s="63"/>
    </row>
    <row r="107" spans="1:42" ht="15.75" customHeight="1">
      <c r="A107" s="60"/>
      <c r="B107" s="50"/>
      <c r="C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65"/>
      <c r="AG107" s="65"/>
      <c r="AH107" s="65"/>
      <c r="AI107" s="65"/>
      <c r="AJ107" s="66"/>
      <c r="AP107" s="63"/>
    </row>
    <row r="108" spans="1:42" ht="15.75" customHeight="1">
      <c r="A108" s="60"/>
      <c r="B108" s="50"/>
      <c r="C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65"/>
      <c r="AG108" s="65"/>
      <c r="AH108" s="65"/>
      <c r="AI108" s="65"/>
      <c r="AJ108" s="66"/>
      <c r="AP108" s="63"/>
    </row>
    <row r="109" spans="1:42" ht="15.75" customHeight="1">
      <c r="A109" s="60"/>
      <c r="B109" s="50"/>
      <c r="C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65"/>
      <c r="AG109" s="65"/>
      <c r="AH109" s="65"/>
      <c r="AI109" s="65"/>
      <c r="AJ109" s="66"/>
      <c r="AP109" s="63"/>
    </row>
    <row r="110" spans="1:42" ht="15.75" customHeight="1">
      <c r="A110" s="60"/>
      <c r="B110" s="50"/>
      <c r="C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65"/>
      <c r="AG110" s="65"/>
      <c r="AH110" s="65"/>
      <c r="AI110" s="65"/>
      <c r="AJ110" s="66"/>
      <c r="AP110" s="63"/>
    </row>
    <row r="111" spans="1:42" ht="15.75" customHeight="1">
      <c r="A111" s="6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65"/>
      <c r="AG111" s="65"/>
      <c r="AH111" s="65"/>
      <c r="AI111" s="65"/>
      <c r="AJ111" s="66"/>
      <c r="AP111" s="63"/>
    </row>
    <row r="112" spans="1:42" ht="15.75" customHeight="1">
      <c r="A112" s="6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50"/>
      <c r="AB112" s="50"/>
      <c r="AC112" s="50"/>
      <c r="AD112" s="50"/>
      <c r="AE112" s="50"/>
      <c r="AF112" s="65"/>
      <c r="AG112" s="65"/>
      <c r="AH112" s="65"/>
      <c r="AI112" s="65"/>
      <c r="AJ112" s="66"/>
      <c r="AP112" s="63"/>
    </row>
    <row r="113" spans="1:42" ht="15.75" customHeight="1">
      <c r="A113" s="6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65"/>
      <c r="AG113" s="65"/>
      <c r="AH113" s="65"/>
      <c r="AI113" s="65"/>
      <c r="AJ113" s="66"/>
      <c r="AP113" s="63"/>
    </row>
    <row r="114" spans="1:42" ht="15.75" customHeight="1">
      <c r="A114" s="67"/>
      <c r="B114" s="68"/>
      <c r="C114" s="68"/>
      <c r="D114" s="69"/>
      <c r="E114" s="69"/>
      <c r="F114" s="69"/>
      <c r="G114" s="69"/>
      <c r="H114" s="69"/>
      <c r="I114" s="69"/>
      <c r="J114" s="69"/>
      <c r="K114" s="69"/>
      <c r="L114" s="69"/>
      <c r="M114" s="69"/>
      <c r="N114" s="69"/>
      <c r="O114" s="69"/>
      <c r="P114" s="69"/>
      <c r="Q114" s="69"/>
      <c r="R114" s="69"/>
      <c r="S114" s="69"/>
      <c r="T114" s="69"/>
      <c r="U114" s="69"/>
      <c r="V114" s="69"/>
      <c r="W114" s="69"/>
      <c r="X114" s="69"/>
      <c r="Y114" s="69"/>
      <c r="Z114" s="69"/>
      <c r="AA114" s="69"/>
      <c r="AB114" s="69"/>
      <c r="AC114" s="69"/>
      <c r="AD114" s="69"/>
      <c r="AE114" s="69"/>
      <c r="AF114" s="70"/>
      <c r="AG114" s="70"/>
      <c r="AH114" s="70"/>
      <c r="AI114" s="70"/>
      <c r="AJ114" s="71"/>
      <c r="AK114" s="72"/>
      <c r="AL114" s="72"/>
      <c r="AM114" s="72"/>
      <c r="AN114" s="72"/>
      <c r="AO114" s="72"/>
      <c r="AP114" s="73"/>
    </row>
    <row r="115" spans="1:42" ht="15.75" customHeight="1"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65"/>
      <c r="AG115" s="65"/>
      <c r="AH115" s="65"/>
      <c r="AI115" s="65"/>
      <c r="AJ115" s="66"/>
    </row>
  </sheetData>
  <mergeCells count="713">
    <mergeCell ref="A1:T4"/>
    <mergeCell ref="U1:AD4"/>
    <mergeCell ref="AE1:AH1"/>
    <mergeCell ref="AI1:AP1"/>
    <mergeCell ref="AE2:AH2"/>
    <mergeCell ref="AI2:AP2"/>
    <mergeCell ref="AE3:AH3"/>
    <mergeCell ref="AI3:AP3"/>
    <mergeCell ref="AE4:AH4"/>
    <mergeCell ref="AI4:AP4"/>
    <mergeCell ref="A5:D5"/>
    <mergeCell ref="E5:AJ5"/>
    <mergeCell ref="AK5:AP5"/>
    <mergeCell ref="A6:D6"/>
    <mergeCell ref="E6:H6"/>
    <mergeCell ref="I6:L6"/>
    <mergeCell ref="M6:P6"/>
    <mergeCell ref="Q6:T6"/>
    <mergeCell ref="U6:X6"/>
    <mergeCell ref="Y6:AB6"/>
    <mergeCell ref="AC6:AJ6"/>
    <mergeCell ref="AK6:AP8"/>
    <mergeCell ref="A7:D8"/>
    <mergeCell ref="E7:H8"/>
    <mergeCell ref="I7:J7"/>
    <mergeCell ref="K7:L7"/>
    <mergeCell ref="M7:N7"/>
    <mergeCell ref="O7:P7"/>
    <mergeCell ref="Q7:R7"/>
    <mergeCell ref="S7:T7"/>
    <mergeCell ref="Y8:Z8"/>
    <mergeCell ref="AA8:AB8"/>
    <mergeCell ref="AC8:AD8"/>
    <mergeCell ref="AE8:AF8"/>
    <mergeCell ref="AG8:AH8"/>
    <mergeCell ref="AI8:AJ8"/>
    <mergeCell ref="AG7:AH7"/>
    <mergeCell ref="AI7:AJ7"/>
    <mergeCell ref="I8:J8"/>
    <mergeCell ref="K8:L8"/>
    <mergeCell ref="M8:N8"/>
    <mergeCell ref="O8:P8"/>
    <mergeCell ref="Q8:R8"/>
    <mergeCell ref="S8:T8"/>
    <mergeCell ref="U8:V8"/>
    <mergeCell ref="W8:X8"/>
    <mergeCell ref="U7:V7"/>
    <mergeCell ref="W7:X7"/>
    <mergeCell ref="Y7:Z7"/>
    <mergeCell ref="AA7:AB7"/>
    <mergeCell ref="AC7:AD7"/>
    <mergeCell ref="AE7:AF7"/>
    <mergeCell ref="AM11:AN11"/>
    <mergeCell ref="AO11:AP11"/>
    <mergeCell ref="A9:AP9"/>
    <mergeCell ref="A10:B10"/>
    <mergeCell ref="C10:D10"/>
    <mergeCell ref="E10:F10"/>
    <mergeCell ref="G10:H10"/>
    <mergeCell ref="I10:J10"/>
    <mergeCell ref="K10:L10"/>
    <mergeCell ref="M10:N10"/>
    <mergeCell ref="O10:P10"/>
    <mergeCell ref="Q10:R10"/>
    <mergeCell ref="AE10:AF10"/>
    <mergeCell ref="AG10:AH10"/>
    <mergeCell ref="AI10:AJ10"/>
    <mergeCell ref="AK10:AL10"/>
    <mergeCell ref="AM10:AN10"/>
    <mergeCell ref="AO10:AP10"/>
    <mergeCell ref="S10:T10"/>
    <mergeCell ref="U10:V10"/>
    <mergeCell ref="W10:X10"/>
    <mergeCell ref="Y10:Z10"/>
    <mergeCell ref="AA10:AB10"/>
    <mergeCell ref="AC10:AD10"/>
    <mergeCell ref="A12:D12"/>
    <mergeCell ref="E12:H12"/>
    <mergeCell ref="I12:O12"/>
    <mergeCell ref="P12:AK12"/>
    <mergeCell ref="AL12:AP12"/>
    <mergeCell ref="Y11:Z11"/>
    <mergeCell ref="AA11:AB11"/>
    <mergeCell ref="AC11:AD11"/>
    <mergeCell ref="AE11:AF11"/>
    <mergeCell ref="AG11:AH11"/>
    <mergeCell ref="AI11:AJ11"/>
    <mergeCell ref="M11:N11"/>
    <mergeCell ref="O11:P11"/>
    <mergeCell ref="Q11:R11"/>
    <mergeCell ref="S11:T11"/>
    <mergeCell ref="U11:V11"/>
    <mergeCell ref="W11:X11"/>
    <mergeCell ref="A11:B11"/>
    <mergeCell ref="C11:D11"/>
    <mergeCell ref="E11:F11"/>
    <mergeCell ref="G11:H11"/>
    <mergeCell ref="I11:J11"/>
    <mergeCell ref="K11:L11"/>
    <mergeCell ref="AK11:AL11"/>
    <mergeCell ref="A15:D15"/>
    <mergeCell ref="E15:H15"/>
    <mergeCell ref="I15:O15"/>
    <mergeCell ref="P15:AK15"/>
    <mergeCell ref="AL15:AP15"/>
    <mergeCell ref="A16:AP16"/>
    <mergeCell ref="A13:D13"/>
    <mergeCell ref="E13:H13"/>
    <mergeCell ref="I13:O13"/>
    <mergeCell ref="P13:AK13"/>
    <mergeCell ref="AL13:AP13"/>
    <mergeCell ref="A14:D14"/>
    <mergeCell ref="E14:H14"/>
    <mergeCell ref="I14:O14"/>
    <mergeCell ref="P14:AK14"/>
    <mergeCell ref="AL14:AP14"/>
    <mergeCell ref="A17:D17"/>
    <mergeCell ref="E17:H17"/>
    <mergeCell ref="I17:O17"/>
    <mergeCell ref="P17:AK17"/>
    <mergeCell ref="AL17:AP17"/>
    <mergeCell ref="A18:D18"/>
    <mergeCell ref="E18:H18"/>
    <mergeCell ref="I18:O18"/>
    <mergeCell ref="P18:AK18"/>
    <mergeCell ref="AL18:AP18"/>
    <mergeCell ref="A19:D19"/>
    <mergeCell ref="E19:H19"/>
    <mergeCell ref="I19:O19"/>
    <mergeCell ref="P19:AK19"/>
    <mergeCell ref="AL19:AP19"/>
    <mergeCell ref="A20:D20"/>
    <mergeCell ref="E20:H20"/>
    <mergeCell ref="I20:O20"/>
    <mergeCell ref="P20:AK20"/>
    <mergeCell ref="AL20:AP20"/>
    <mergeCell ref="A21:D21"/>
    <mergeCell ref="E21:H21"/>
    <mergeCell ref="I21:O21"/>
    <mergeCell ref="P21:AK21"/>
    <mergeCell ref="AL21:AP21"/>
    <mergeCell ref="A22:D22"/>
    <mergeCell ref="E22:H22"/>
    <mergeCell ref="I22:O22"/>
    <mergeCell ref="P22:AK22"/>
    <mergeCell ref="AL22:AP22"/>
    <mergeCell ref="A25:D25"/>
    <mergeCell ref="E25:H25"/>
    <mergeCell ref="I25:O25"/>
    <mergeCell ref="P25:AK25"/>
    <mergeCell ref="AL25:AP25"/>
    <mergeCell ref="A26:AP26"/>
    <mergeCell ref="A23:D23"/>
    <mergeCell ref="E23:H23"/>
    <mergeCell ref="I23:O23"/>
    <mergeCell ref="P23:AK23"/>
    <mergeCell ref="AL23:AP23"/>
    <mergeCell ref="A24:D24"/>
    <mergeCell ref="E24:H24"/>
    <mergeCell ref="I24:O24"/>
    <mergeCell ref="P24:AK24"/>
    <mergeCell ref="AL24:AP24"/>
    <mergeCell ref="A27:D27"/>
    <mergeCell ref="E27:H27"/>
    <mergeCell ref="I27:O27"/>
    <mergeCell ref="P27:AK27"/>
    <mergeCell ref="AL27:AP27"/>
    <mergeCell ref="A28:D28"/>
    <mergeCell ref="E28:H28"/>
    <mergeCell ref="I28:O28"/>
    <mergeCell ref="P28:AK28"/>
    <mergeCell ref="AL28:AP28"/>
    <mergeCell ref="A29:D29"/>
    <mergeCell ref="E29:H29"/>
    <mergeCell ref="I29:O29"/>
    <mergeCell ref="P29:AK29"/>
    <mergeCell ref="AL29:AP29"/>
    <mergeCell ref="A30:D30"/>
    <mergeCell ref="E30:H30"/>
    <mergeCell ref="I30:O30"/>
    <mergeCell ref="P30:AK30"/>
    <mergeCell ref="AL30:AP30"/>
    <mergeCell ref="A31:D31"/>
    <mergeCell ref="E31:H31"/>
    <mergeCell ref="I31:O31"/>
    <mergeCell ref="P31:AK31"/>
    <mergeCell ref="AL31:AP31"/>
    <mergeCell ref="A32:D32"/>
    <mergeCell ref="E32:H32"/>
    <mergeCell ref="I32:O32"/>
    <mergeCell ref="P32:AK32"/>
    <mergeCell ref="AL32:AP32"/>
    <mergeCell ref="A33:D33"/>
    <mergeCell ref="E33:H33"/>
    <mergeCell ref="I33:O33"/>
    <mergeCell ref="P33:AK33"/>
    <mergeCell ref="AL33:AP33"/>
    <mergeCell ref="A34:D34"/>
    <mergeCell ref="E34:H34"/>
    <mergeCell ref="I34:O34"/>
    <mergeCell ref="P34:AK34"/>
    <mergeCell ref="AL34:AP34"/>
    <mergeCell ref="A35:D35"/>
    <mergeCell ref="E35:H35"/>
    <mergeCell ref="I35:O35"/>
    <mergeCell ref="P35:AK35"/>
    <mergeCell ref="AL35:AP35"/>
    <mergeCell ref="A36:D36"/>
    <mergeCell ref="E36:H36"/>
    <mergeCell ref="I36:O36"/>
    <mergeCell ref="P36:AK36"/>
    <mergeCell ref="AL36:AP36"/>
    <mergeCell ref="A37:D37"/>
    <mergeCell ref="E37:H37"/>
    <mergeCell ref="I37:O37"/>
    <mergeCell ref="P37:AK37"/>
    <mergeCell ref="AL37:AP37"/>
    <mergeCell ref="A38:D38"/>
    <mergeCell ref="E38:H38"/>
    <mergeCell ref="I38:O38"/>
    <mergeCell ref="P38:AK38"/>
    <mergeCell ref="AL38:AP38"/>
    <mergeCell ref="A41:AP41"/>
    <mergeCell ref="A42:D42"/>
    <mergeCell ref="E42:H42"/>
    <mergeCell ref="I42:O42"/>
    <mergeCell ref="P42:AK42"/>
    <mergeCell ref="AL42:AP42"/>
    <mergeCell ref="A39:D39"/>
    <mergeCell ref="E39:H39"/>
    <mergeCell ref="I39:O39"/>
    <mergeCell ref="P39:AK39"/>
    <mergeCell ref="AL39:AP39"/>
    <mergeCell ref="A40:D40"/>
    <mergeCell ref="E40:H40"/>
    <mergeCell ref="I40:O40"/>
    <mergeCell ref="P40:AK40"/>
    <mergeCell ref="AL40:AP40"/>
    <mergeCell ref="A43:D43"/>
    <mergeCell ref="E43:H43"/>
    <mergeCell ref="I43:O43"/>
    <mergeCell ref="P43:AK43"/>
    <mergeCell ref="AL43:AP43"/>
    <mergeCell ref="A44:D44"/>
    <mergeCell ref="E44:H44"/>
    <mergeCell ref="I44:O44"/>
    <mergeCell ref="P44:AK44"/>
    <mergeCell ref="AL44:AP44"/>
    <mergeCell ref="A47:AP47"/>
    <mergeCell ref="A48:D48"/>
    <mergeCell ref="E48:H48"/>
    <mergeCell ref="I48:O48"/>
    <mergeCell ref="P48:AK48"/>
    <mergeCell ref="AL48:AP48"/>
    <mergeCell ref="A45:D45"/>
    <mergeCell ref="E45:H45"/>
    <mergeCell ref="I45:O45"/>
    <mergeCell ref="P45:AK45"/>
    <mergeCell ref="AL45:AP45"/>
    <mergeCell ref="A46:D46"/>
    <mergeCell ref="E46:H46"/>
    <mergeCell ref="I46:O46"/>
    <mergeCell ref="P46:AK46"/>
    <mergeCell ref="AL46:AP46"/>
    <mergeCell ref="A51:D51"/>
    <mergeCell ref="E51:H51"/>
    <mergeCell ref="I51:O51"/>
    <mergeCell ref="P51:AK51"/>
    <mergeCell ref="AL51:AP51"/>
    <mergeCell ref="A52:AP52"/>
    <mergeCell ref="A49:AP49"/>
    <mergeCell ref="A50:D50"/>
    <mergeCell ref="E50:H50"/>
    <mergeCell ref="I50:O50"/>
    <mergeCell ref="P50:AK50"/>
    <mergeCell ref="AL50:AP50"/>
    <mergeCell ref="A55:AP55"/>
    <mergeCell ref="A56:D56"/>
    <mergeCell ref="E56:H56"/>
    <mergeCell ref="I56:O56"/>
    <mergeCell ref="P56:AK56"/>
    <mergeCell ref="AL56:AP56"/>
    <mergeCell ref="A53:D53"/>
    <mergeCell ref="E53:H53"/>
    <mergeCell ref="I53:O53"/>
    <mergeCell ref="P53:AK53"/>
    <mergeCell ref="AL53:AP53"/>
    <mergeCell ref="A54:D54"/>
    <mergeCell ref="E54:H54"/>
    <mergeCell ref="I54:O54"/>
    <mergeCell ref="P54:AK54"/>
    <mergeCell ref="AL54:AP54"/>
    <mergeCell ref="A57:D57"/>
    <mergeCell ref="E57:H57"/>
    <mergeCell ref="I57:O57"/>
    <mergeCell ref="P57:AK57"/>
    <mergeCell ref="AL57:AP57"/>
    <mergeCell ref="A58:D58"/>
    <mergeCell ref="E58:H58"/>
    <mergeCell ref="I58:O58"/>
    <mergeCell ref="P58:AK58"/>
    <mergeCell ref="AL58:AP58"/>
    <mergeCell ref="A59:D59"/>
    <mergeCell ref="E59:H59"/>
    <mergeCell ref="I59:O59"/>
    <mergeCell ref="P59:AK59"/>
    <mergeCell ref="AL59:AP59"/>
    <mergeCell ref="A60:D60"/>
    <mergeCell ref="E60:H60"/>
    <mergeCell ref="I60:O60"/>
    <mergeCell ref="P60:AK60"/>
    <mergeCell ref="AL60:AP60"/>
    <mergeCell ref="A61:D61"/>
    <mergeCell ref="E61:H61"/>
    <mergeCell ref="I61:O61"/>
    <mergeCell ref="P61:AK61"/>
    <mergeCell ref="AL61:AP61"/>
    <mergeCell ref="A62:D62"/>
    <mergeCell ref="E62:H62"/>
    <mergeCell ref="I62:O62"/>
    <mergeCell ref="P62:AK62"/>
    <mergeCell ref="AL62:AP62"/>
    <mergeCell ref="A63:D63"/>
    <mergeCell ref="E63:H63"/>
    <mergeCell ref="I63:O63"/>
    <mergeCell ref="P63:AK63"/>
    <mergeCell ref="AL63:AP63"/>
    <mergeCell ref="A64:D64"/>
    <mergeCell ref="E64:H64"/>
    <mergeCell ref="I64:O64"/>
    <mergeCell ref="P64:AK64"/>
    <mergeCell ref="AL64:AP64"/>
    <mergeCell ref="A65:D65"/>
    <mergeCell ref="E65:H65"/>
    <mergeCell ref="I65:O65"/>
    <mergeCell ref="P65:AK65"/>
    <mergeCell ref="AL65:AP65"/>
    <mergeCell ref="A66:D66"/>
    <mergeCell ref="E66:H66"/>
    <mergeCell ref="I66:O66"/>
    <mergeCell ref="P66:AK66"/>
    <mergeCell ref="AL66:AP66"/>
    <mergeCell ref="A67:D67"/>
    <mergeCell ref="E67:H67"/>
    <mergeCell ref="I67:O67"/>
    <mergeCell ref="P67:AK67"/>
    <mergeCell ref="AL67:AP67"/>
    <mergeCell ref="A68:D68"/>
    <mergeCell ref="E68:H68"/>
    <mergeCell ref="I68:O68"/>
    <mergeCell ref="P68:AK68"/>
    <mergeCell ref="AL68:AP68"/>
    <mergeCell ref="A69:D69"/>
    <mergeCell ref="E69:H69"/>
    <mergeCell ref="I69:O69"/>
    <mergeCell ref="P69:AK69"/>
    <mergeCell ref="AL69:AP69"/>
    <mergeCell ref="A70:D70"/>
    <mergeCell ref="E70:H70"/>
    <mergeCell ref="I70:O70"/>
    <mergeCell ref="P70:AK70"/>
    <mergeCell ref="AL70:AP70"/>
    <mergeCell ref="A71:D71"/>
    <mergeCell ref="E71:H71"/>
    <mergeCell ref="I71:O71"/>
    <mergeCell ref="P71:AK71"/>
    <mergeCell ref="AL71:AP71"/>
    <mergeCell ref="A72:D72"/>
    <mergeCell ref="E72:H72"/>
    <mergeCell ref="I72:O72"/>
    <mergeCell ref="P72:AK72"/>
    <mergeCell ref="AL72:AP72"/>
    <mergeCell ref="A73:H73"/>
    <mergeCell ref="I73:O73"/>
    <mergeCell ref="Y73:AK73"/>
    <mergeCell ref="AL73:AP73"/>
    <mergeCell ref="A74:B93"/>
    <mergeCell ref="C74:D74"/>
    <mergeCell ref="E74:F74"/>
    <mergeCell ref="G74:H74"/>
    <mergeCell ref="I74:J74"/>
    <mergeCell ref="K74:L74"/>
    <mergeCell ref="Y74:AD74"/>
    <mergeCell ref="AE74:AG74"/>
    <mergeCell ref="AH74:AP74"/>
    <mergeCell ref="C75:D75"/>
    <mergeCell ref="E75:F75"/>
    <mergeCell ref="G75:H75"/>
    <mergeCell ref="I75:J75"/>
    <mergeCell ref="K75:L75"/>
    <mergeCell ref="M75:N75"/>
    <mergeCell ref="O75:P75"/>
    <mergeCell ref="M74:N74"/>
    <mergeCell ref="O74:P74"/>
    <mergeCell ref="Q74:R74"/>
    <mergeCell ref="S74:T74"/>
    <mergeCell ref="U74:V74"/>
    <mergeCell ref="W74:X74"/>
    <mergeCell ref="AH75:AP75"/>
    <mergeCell ref="C76:D76"/>
    <mergeCell ref="E76:F76"/>
    <mergeCell ref="G76:H76"/>
    <mergeCell ref="I76:J76"/>
    <mergeCell ref="K76:L76"/>
    <mergeCell ref="M76:N76"/>
    <mergeCell ref="O76:P76"/>
    <mergeCell ref="Q76:R76"/>
    <mergeCell ref="S76:T76"/>
    <mergeCell ref="Q75:R75"/>
    <mergeCell ref="S75:T75"/>
    <mergeCell ref="U75:V75"/>
    <mergeCell ref="W75:X75"/>
    <mergeCell ref="Y75:AD75"/>
    <mergeCell ref="AE75:AG75"/>
    <mergeCell ref="U76:V76"/>
    <mergeCell ref="W76:X76"/>
    <mergeCell ref="Y76:AD76"/>
    <mergeCell ref="AE76:AG76"/>
    <mergeCell ref="AH76:AP76"/>
    <mergeCell ref="C77:D77"/>
    <mergeCell ref="E77:F77"/>
    <mergeCell ref="G77:H77"/>
    <mergeCell ref="I77:J77"/>
    <mergeCell ref="K77:L77"/>
    <mergeCell ref="Y77:AD77"/>
    <mergeCell ref="AE77:AG77"/>
    <mergeCell ref="AH77:AP77"/>
    <mergeCell ref="C78:D78"/>
    <mergeCell ref="E78:F78"/>
    <mergeCell ref="G78:H78"/>
    <mergeCell ref="I78:J78"/>
    <mergeCell ref="K78:L78"/>
    <mergeCell ref="M78:N78"/>
    <mergeCell ref="O78:P78"/>
    <mergeCell ref="M77:N77"/>
    <mergeCell ref="O77:P77"/>
    <mergeCell ref="Q77:R77"/>
    <mergeCell ref="S77:T77"/>
    <mergeCell ref="U77:V77"/>
    <mergeCell ref="W77:X77"/>
    <mergeCell ref="AH78:AP78"/>
    <mergeCell ref="Q78:R78"/>
    <mergeCell ref="S78:T78"/>
    <mergeCell ref="C79:D79"/>
    <mergeCell ref="E79:F79"/>
    <mergeCell ref="G79:H79"/>
    <mergeCell ref="I79:J79"/>
    <mergeCell ref="K79:L79"/>
    <mergeCell ref="M79:N79"/>
    <mergeCell ref="O79:P79"/>
    <mergeCell ref="Q79:R79"/>
    <mergeCell ref="S79:T79"/>
    <mergeCell ref="U78:V78"/>
    <mergeCell ref="W78:X78"/>
    <mergeCell ref="Y78:AD78"/>
    <mergeCell ref="AE78:AG78"/>
    <mergeCell ref="U79:V79"/>
    <mergeCell ref="W79:X79"/>
    <mergeCell ref="Y79:AD79"/>
    <mergeCell ref="AE79:AG79"/>
    <mergeCell ref="AH79:AP79"/>
    <mergeCell ref="C80:D80"/>
    <mergeCell ref="E80:F80"/>
    <mergeCell ref="G80:H80"/>
    <mergeCell ref="I80:J80"/>
    <mergeCell ref="K80:L80"/>
    <mergeCell ref="Y80:AD80"/>
    <mergeCell ref="AE80:AG80"/>
    <mergeCell ref="AH80:AP80"/>
    <mergeCell ref="C81:D81"/>
    <mergeCell ref="E81:F81"/>
    <mergeCell ref="G81:H81"/>
    <mergeCell ref="I81:J81"/>
    <mergeCell ref="K81:L81"/>
    <mergeCell ref="M81:N81"/>
    <mergeCell ref="O81:P81"/>
    <mergeCell ref="M80:N80"/>
    <mergeCell ref="O80:P80"/>
    <mergeCell ref="Q80:R80"/>
    <mergeCell ref="S80:T80"/>
    <mergeCell ref="U80:V80"/>
    <mergeCell ref="W80:X80"/>
    <mergeCell ref="AH81:AP81"/>
    <mergeCell ref="Q81:R81"/>
    <mergeCell ref="S81:T81"/>
    <mergeCell ref="C82:D82"/>
    <mergeCell ref="E82:F82"/>
    <mergeCell ref="G82:H82"/>
    <mergeCell ref="I82:J82"/>
    <mergeCell ref="K82:L82"/>
    <mergeCell ref="M82:N82"/>
    <mergeCell ref="O82:P82"/>
    <mergeCell ref="Q82:R82"/>
    <mergeCell ref="S82:T82"/>
    <mergeCell ref="U81:V81"/>
    <mergeCell ref="W81:X81"/>
    <mergeCell ref="Y81:AD81"/>
    <mergeCell ref="AE81:AG81"/>
    <mergeCell ref="U82:V82"/>
    <mergeCell ref="W82:X82"/>
    <mergeCell ref="Y82:Z82"/>
    <mergeCell ref="AA82:AB82"/>
    <mergeCell ref="AC82:AP82"/>
    <mergeCell ref="C83:D83"/>
    <mergeCell ref="E83:F83"/>
    <mergeCell ref="G83:H83"/>
    <mergeCell ref="I83:J83"/>
    <mergeCell ref="K83:L83"/>
    <mergeCell ref="Y83:Z83"/>
    <mergeCell ref="AA83:AB83"/>
    <mergeCell ref="AC83:AP83"/>
    <mergeCell ref="C84:D84"/>
    <mergeCell ref="E84:F84"/>
    <mergeCell ref="G84:H84"/>
    <mergeCell ref="I84:J84"/>
    <mergeCell ref="K84:L84"/>
    <mergeCell ref="M84:N84"/>
    <mergeCell ref="O84:P84"/>
    <mergeCell ref="M83:N83"/>
    <mergeCell ref="O83:P83"/>
    <mergeCell ref="Q83:R83"/>
    <mergeCell ref="S83:T83"/>
    <mergeCell ref="U83:V83"/>
    <mergeCell ref="W83:X83"/>
    <mergeCell ref="AC84:AP84"/>
    <mergeCell ref="Q84:R84"/>
    <mergeCell ref="S84:T84"/>
    <mergeCell ref="AI85:AJ85"/>
    <mergeCell ref="AK85:AL85"/>
    <mergeCell ref="AM85:AN85"/>
    <mergeCell ref="AO85:AP85"/>
    <mergeCell ref="AC85:AD85"/>
    <mergeCell ref="AE85:AF85"/>
    <mergeCell ref="C85:D85"/>
    <mergeCell ref="E85:F85"/>
    <mergeCell ref="G85:H85"/>
    <mergeCell ref="I85:J85"/>
    <mergeCell ref="K85:L85"/>
    <mergeCell ref="M85:N85"/>
    <mergeCell ref="O85:P85"/>
    <mergeCell ref="Q85:R85"/>
    <mergeCell ref="S85:T85"/>
    <mergeCell ref="U85:V85"/>
    <mergeCell ref="W85:X85"/>
    <mergeCell ref="Y85:Z85"/>
    <mergeCell ref="AA85:AB85"/>
    <mergeCell ref="U84:V84"/>
    <mergeCell ref="W84:X84"/>
    <mergeCell ref="Y84:Z84"/>
    <mergeCell ref="AA84:AB84"/>
    <mergeCell ref="AG85:AH85"/>
    <mergeCell ref="AM86:AN86"/>
    <mergeCell ref="AO86:AP86"/>
    <mergeCell ref="C87:D87"/>
    <mergeCell ref="E87:F87"/>
    <mergeCell ref="G87:H87"/>
    <mergeCell ref="I87:J87"/>
    <mergeCell ref="K87:L87"/>
    <mergeCell ref="M87:N87"/>
    <mergeCell ref="O87:P87"/>
    <mergeCell ref="Y86:Z86"/>
    <mergeCell ref="AA86:AB86"/>
    <mergeCell ref="AC86:AD86"/>
    <mergeCell ref="AE86:AF86"/>
    <mergeCell ref="AG86:AH86"/>
    <mergeCell ref="AI86:AJ86"/>
    <mergeCell ref="M86:N86"/>
    <mergeCell ref="O86:P86"/>
    <mergeCell ref="Q86:R86"/>
    <mergeCell ref="S86:T86"/>
    <mergeCell ref="U86:V86"/>
    <mergeCell ref="W86:X86"/>
    <mergeCell ref="AO87:AP87"/>
    <mergeCell ref="AC87:AD87"/>
    <mergeCell ref="C86:D86"/>
    <mergeCell ref="E88:F88"/>
    <mergeCell ref="G88:H88"/>
    <mergeCell ref="I88:J88"/>
    <mergeCell ref="K88:L88"/>
    <mergeCell ref="M88:N88"/>
    <mergeCell ref="O88:P88"/>
    <mergeCell ref="Q88:R88"/>
    <mergeCell ref="S88:T88"/>
    <mergeCell ref="AK86:AL86"/>
    <mergeCell ref="E86:F86"/>
    <mergeCell ref="G86:H86"/>
    <mergeCell ref="I86:J86"/>
    <mergeCell ref="K86:L86"/>
    <mergeCell ref="AE87:AF87"/>
    <mergeCell ref="AG87:AH87"/>
    <mergeCell ref="AI87:AJ87"/>
    <mergeCell ref="AK87:AL87"/>
    <mergeCell ref="AM87:AN87"/>
    <mergeCell ref="Q87:R87"/>
    <mergeCell ref="S87:T87"/>
    <mergeCell ref="U87:V87"/>
    <mergeCell ref="W87:X87"/>
    <mergeCell ref="Y87:Z87"/>
    <mergeCell ref="AA87:AB87"/>
    <mergeCell ref="AG88:AH88"/>
    <mergeCell ref="AI88:AJ88"/>
    <mergeCell ref="AK88:AL88"/>
    <mergeCell ref="AM88:AN88"/>
    <mergeCell ref="AO88:AP88"/>
    <mergeCell ref="C89:D89"/>
    <mergeCell ref="E89:F89"/>
    <mergeCell ref="G89:H89"/>
    <mergeCell ref="I89:J89"/>
    <mergeCell ref="K89:L89"/>
    <mergeCell ref="U88:V88"/>
    <mergeCell ref="W88:X88"/>
    <mergeCell ref="Y88:Z88"/>
    <mergeCell ref="AA88:AB88"/>
    <mergeCell ref="AC88:AD88"/>
    <mergeCell ref="AE88:AF88"/>
    <mergeCell ref="AK89:AL89"/>
    <mergeCell ref="AM89:AN89"/>
    <mergeCell ref="AO89:AP89"/>
    <mergeCell ref="AC89:AD89"/>
    <mergeCell ref="AE89:AF89"/>
    <mergeCell ref="AG89:AH89"/>
    <mergeCell ref="AI89:AJ89"/>
    <mergeCell ref="C88:D88"/>
    <mergeCell ref="C90:D90"/>
    <mergeCell ref="E90:F90"/>
    <mergeCell ref="G90:H90"/>
    <mergeCell ref="I90:J90"/>
    <mergeCell ref="K90:L90"/>
    <mergeCell ref="M90:N90"/>
    <mergeCell ref="O90:P90"/>
    <mergeCell ref="Y89:Z89"/>
    <mergeCell ref="AA89:AB89"/>
    <mergeCell ref="M89:N89"/>
    <mergeCell ref="O89:P89"/>
    <mergeCell ref="Q89:R89"/>
    <mergeCell ref="S89:T89"/>
    <mergeCell ref="U89:V89"/>
    <mergeCell ref="W89:X89"/>
    <mergeCell ref="AO90:AP90"/>
    <mergeCell ref="C91:D91"/>
    <mergeCell ref="E91:F91"/>
    <mergeCell ref="G91:H91"/>
    <mergeCell ref="I91:J91"/>
    <mergeCell ref="K91:L91"/>
    <mergeCell ref="M91:N91"/>
    <mergeCell ref="O91:P91"/>
    <mergeCell ref="Q91:R91"/>
    <mergeCell ref="S91:T91"/>
    <mergeCell ref="AC90:AD90"/>
    <mergeCell ref="AE90:AF90"/>
    <mergeCell ref="AG90:AH90"/>
    <mergeCell ref="AI90:AJ90"/>
    <mergeCell ref="AK90:AL90"/>
    <mergeCell ref="AM90:AN90"/>
    <mergeCell ref="Q90:R90"/>
    <mergeCell ref="S90:T90"/>
    <mergeCell ref="U90:V90"/>
    <mergeCell ref="W90:X90"/>
    <mergeCell ref="Y90:Z90"/>
    <mergeCell ref="AA90:AB90"/>
    <mergeCell ref="AG91:AH91"/>
    <mergeCell ref="AI91:AJ91"/>
    <mergeCell ref="C92:D92"/>
    <mergeCell ref="E92:F92"/>
    <mergeCell ref="G92:H92"/>
    <mergeCell ref="I92:J92"/>
    <mergeCell ref="K92:L92"/>
    <mergeCell ref="U91:V91"/>
    <mergeCell ref="W91:X91"/>
    <mergeCell ref="Y91:Z91"/>
    <mergeCell ref="AA91:AB91"/>
    <mergeCell ref="Y92:Z92"/>
    <mergeCell ref="AA92:AB92"/>
    <mergeCell ref="M92:N92"/>
    <mergeCell ref="O92:P92"/>
    <mergeCell ref="Q92:R92"/>
    <mergeCell ref="S92:T92"/>
    <mergeCell ref="U92:V92"/>
    <mergeCell ref="W92:X92"/>
    <mergeCell ref="C94:AP94"/>
    <mergeCell ref="B95:AP95"/>
    <mergeCell ref="AC93:AD93"/>
    <mergeCell ref="AE93:AF93"/>
    <mergeCell ref="AG93:AH93"/>
    <mergeCell ref="AI93:AJ93"/>
    <mergeCell ref="AK93:AL93"/>
    <mergeCell ref="AM93:AN93"/>
    <mergeCell ref="Q93:R93"/>
    <mergeCell ref="S93:T93"/>
    <mergeCell ref="U93:V93"/>
    <mergeCell ref="W93:X93"/>
    <mergeCell ref="Y93:Z93"/>
    <mergeCell ref="AA93:AB93"/>
    <mergeCell ref="C93:D93"/>
    <mergeCell ref="E93:F93"/>
    <mergeCell ref="G93:H93"/>
    <mergeCell ref="I93:J93"/>
    <mergeCell ref="K93:L93"/>
    <mergeCell ref="M93:N93"/>
    <mergeCell ref="O93:P93"/>
    <mergeCell ref="AK91:AL91"/>
    <mergeCell ref="AO93:AP93"/>
    <mergeCell ref="AM91:AN91"/>
    <mergeCell ref="AO91:AP91"/>
    <mergeCell ref="AC91:AD91"/>
    <mergeCell ref="AE91:AF91"/>
    <mergeCell ref="AK92:AL92"/>
    <mergeCell ref="AM92:AN92"/>
    <mergeCell ref="AO92:AP92"/>
    <mergeCell ref="AC92:AD92"/>
    <mergeCell ref="AE92:AF92"/>
    <mergeCell ref="AG92:AH92"/>
    <mergeCell ref="AI92:AJ92"/>
  </mergeCells>
  <phoneticPr fontId="4" type="noConversion"/>
  <printOptions horizontalCentered="1"/>
  <pageMargins left="0.59055118110236227" right="0.39370078740157483" top="0.59055118110236227" bottom="0.59055118110236227" header="0.39370078740157483" footer="0.39370078740157483"/>
  <pageSetup paperSize="9" scale="83" orientation="portrait" r:id="rId1"/>
  <headerFooter>
    <oddFooter>&amp;C&amp;10&amp;P / &amp;N</oddFooter>
  </headerFooter>
  <rowBreaks count="1" manualBreakCount="1">
    <brk id="72" max="41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F6A3A-E35D-49D9-BBFD-9ADD9CA3C47C}">
  <sheetPr codeName="工作表12"/>
  <dimension ref="A1:AQ113"/>
  <sheetViews>
    <sheetView view="pageBreakPreview" zoomScale="130" zoomScaleNormal="100" zoomScaleSheetLayoutView="130" workbookViewId="0">
      <selection activeCell="U1" sqref="U1:AD4"/>
    </sheetView>
  </sheetViews>
  <sheetFormatPr defaultColWidth="10.796875" defaultRowHeight="15.75" customHeight="1"/>
  <cols>
    <col min="1" max="1" width="2.69921875" style="48" customWidth="1"/>
    <col min="2" max="2" width="3.296875" style="49" customWidth="1"/>
    <col min="3" max="3" width="3" style="49" customWidth="1"/>
    <col min="4" max="4" width="5.5" style="50" customWidth="1"/>
    <col min="5" max="5" width="2.5" style="50" customWidth="1"/>
    <col min="6" max="7" width="2.5" style="51" customWidth="1"/>
    <col min="8" max="8" width="2.19921875" style="51" customWidth="1"/>
    <col min="9" max="9" width="2.69921875" style="51" customWidth="1"/>
    <col min="10" max="31" width="2.69921875" style="49" customWidth="1"/>
    <col min="32" max="35" width="2.69921875" style="52" customWidth="1"/>
    <col min="36" max="36" width="2.69921875" style="53" customWidth="1"/>
    <col min="37" max="42" width="2.69921875" style="45" customWidth="1"/>
    <col min="43" max="16384" width="10.796875" style="45"/>
  </cols>
  <sheetData>
    <row r="1" spans="1:42" ht="23.25" customHeight="1">
      <c r="A1" s="258"/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60"/>
      <c r="U1" s="267" t="s">
        <v>827</v>
      </c>
      <c r="V1" s="268"/>
      <c r="W1" s="268"/>
      <c r="X1" s="268"/>
      <c r="Y1" s="268"/>
      <c r="Z1" s="268"/>
      <c r="AA1" s="268"/>
      <c r="AB1" s="268"/>
      <c r="AC1" s="268"/>
      <c r="AD1" s="269"/>
      <c r="AE1" s="276" t="s">
        <v>828</v>
      </c>
      <c r="AF1" s="276"/>
      <c r="AG1" s="276"/>
      <c r="AH1" s="276"/>
      <c r="AI1" s="277" t="s">
        <v>829</v>
      </c>
      <c r="AJ1" s="277"/>
      <c r="AK1" s="277"/>
      <c r="AL1" s="277"/>
      <c r="AM1" s="277"/>
      <c r="AN1" s="277"/>
      <c r="AO1" s="277"/>
      <c r="AP1" s="277"/>
    </row>
    <row r="2" spans="1:42" ht="23.25" customHeight="1">
      <c r="A2" s="261"/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3"/>
      <c r="U2" s="270"/>
      <c r="V2" s="271"/>
      <c r="W2" s="271"/>
      <c r="X2" s="271"/>
      <c r="Y2" s="271"/>
      <c r="Z2" s="271"/>
      <c r="AA2" s="271"/>
      <c r="AB2" s="271"/>
      <c r="AC2" s="271"/>
      <c r="AD2" s="272"/>
      <c r="AE2" s="276" t="s">
        <v>830</v>
      </c>
      <c r="AF2" s="276"/>
      <c r="AG2" s="276"/>
      <c r="AH2" s="276"/>
      <c r="AI2" s="278" t="s">
        <v>831</v>
      </c>
      <c r="AJ2" s="277"/>
      <c r="AK2" s="277"/>
      <c r="AL2" s="277"/>
      <c r="AM2" s="277"/>
      <c r="AN2" s="277"/>
      <c r="AO2" s="277"/>
      <c r="AP2" s="277"/>
    </row>
    <row r="3" spans="1:42" ht="23.25" customHeight="1">
      <c r="A3" s="261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3"/>
      <c r="U3" s="270"/>
      <c r="V3" s="271"/>
      <c r="W3" s="271"/>
      <c r="X3" s="271"/>
      <c r="Y3" s="271"/>
      <c r="Z3" s="271"/>
      <c r="AA3" s="271"/>
      <c r="AB3" s="271"/>
      <c r="AC3" s="271"/>
      <c r="AD3" s="272"/>
      <c r="AE3" s="279" t="s">
        <v>832</v>
      </c>
      <c r="AF3" s="279"/>
      <c r="AG3" s="279"/>
      <c r="AH3" s="279"/>
      <c r="AI3" s="280" t="s">
        <v>833</v>
      </c>
      <c r="AJ3" s="231"/>
      <c r="AK3" s="231"/>
      <c r="AL3" s="231"/>
      <c r="AM3" s="231"/>
      <c r="AN3" s="231"/>
      <c r="AO3" s="231"/>
      <c r="AP3" s="231"/>
    </row>
    <row r="4" spans="1:42" ht="23.25" customHeight="1">
      <c r="A4" s="264"/>
      <c r="B4" s="265"/>
      <c r="C4" s="265"/>
      <c r="D4" s="265"/>
      <c r="E4" s="265"/>
      <c r="F4" s="265"/>
      <c r="G4" s="265"/>
      <c r="H4" s="265"/>
      <c r="I4" s="265"/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6"/>
      <c r="U4" s="273"/>
      <c r="V4" s="274"/>
      <c r="W4" s="274"/>
      <c r="X4" s="274"/>
      <c r="Y4" s="274"/>
      <c r="Z4" s="274"/>
      <c r="AA4" s="274"/>
      <c r="AB4" s="274"/>
      <c r="AC4" s="274"/>
      <c r="AD4" s="275"/>
      <c r="AE4" s="279" t="s">
        <v>834</v>
      </c>
      <c r="AF4" s="279"/>
      <c r="AG4" s="279"/>
      <c r="AH4" s="279"/>
      <c r="AI4" s="231" t="s">
        <v>835</v>
      </c>
      <c r="AJ4" s="231"/>
      <c r="AK4" s="231"/>
      <c r="AL4" s="231"/>
      <c r="AM4" s="231"/>
      <c r="AN4" s="231"/>
      <c r="AO4" s="231"/>
      <c r="AP4" s="231"/>
    </row>
    <row r="5" spans="1:42" ht="23.25" customHeight="1">
      <c r="A5" s="279" t="s">
        <v>852</v>
      </c>
      <c r="B5" s="279"/>
      <c r="C5" s="279"/>
      <c r="D5" s="279"/>
      <c r="E5" s="388" t="s">
        <v>1030</v>
      </c>
      <c r="F5" s="388"/>
      <c r="G5" s="388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8"/>
      <c r="U5" s="388"/>
      <c r="V5" s="388"/>
      <c r="W5" s="388"/>
      <c r="X5" s="388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279" t="s">
        <v>854</v>
      </c>
      <c r="AL5" s="279"/>
      <c r="AM5" s="279"/>
      <c r="AN5" s="279"/>
      <c r="AO5" s="279"/>
      <c r="AP5" s="279"/>
    </row>
    <row r="6" spans="1:42" ht="35.25" customHeight="1">
      <c r="A6" s="360" t="s">
        <v>855</v>
      </c>
      <c r="B6" s="361"/>
      <c r="C6" s="361"/>
      <c r="D6" s="361"/>
      <c r="E6" s="389" t="s">
        <v>856</v>
      </c>
      <c r="F6" s="389"/>
      <c r="G6" s="389"/>
      <c r="H6" s="389"/>
      <c r="I6" s="279" t="s">
        <v>857</v>
      </c>
      <c r="J6" s="279"/>
      <c r="K6" s="279"/>
      <c r="L6" s="279"/>
      <c r="M6" s="231">
        <v>1.5</v>
      </c>
      <c r="N6" s="231"/>
      <c r="O6" s="231"/>
      <c r="P6" s="231"/>
      <c r="Q6" s="279" t="s">
        <v>858</v>
      </c>
      <c r="R6" s="279"/>
      <c r="S6" s="279"/>
      <c r="T6" s="279"/>
      <c r="U6" s="231" t="s">
        <v>859</v>
      </c>
      <c r="V6" s="231"/>
      <c r="W6" s="231"/>
      <c r="X6" s="231"/>
      <c r="Y6" s="279" t="s">
        <v>860</v>
      </c>
      <c r="Z6" s="279"/>
      <c r="AA6" s="279"/>
      <c r="AB6" s="279"/>
      <c r="AC6" s="389">
        <v>150</v>
      </c>
      <c r="AD6" s="389"/>
      <c r="AE6" s="389"/>
      <c r="AF6" s="389"/>
      <c r="AG6" s="389"/>
      <c r="AH6" s="389"/>
      <c r="AI6" s="389"/>
      <c r="AJ6" s="389"/>
      <c r="AK6" s="245" t="s">
        <v>1031</v>
      </c>
      <c r="AL6" s="245"/>
      <c r="AM6" s="245"/>
      <c r="AN6" s="245"/>
      <c r="AO6" s="245"/>
      <c r="AP6" s="245"/>
    </row>
    <row r="7" spans="1:42" ht="22" customHeight="1">
      <c r="A7" s="391" t="s">
        <v>862</v>
      </c>
      <c r="B7" s="392"/>
      <c r="C7" s="392"/>
      <c r="D7" s="392"/>
      <c r="E7" s="231" t="s">
        <v>863</v>
      </c>
      <c r="F7" s="231"/>
      <c r="G7" s="231"/>
      <c r="H7" s="231"/>
      <c r="I7" s="360" t="s">
        <v>864</v>
      </c>
      <c r="J7" s="362"/>
      <c r="K7" s="360" t="s">
        <v>865</v>
      </c>
      <c r="L7" s="362"/>
      <c r="M7" s="231">
        <v>-29</v>
      </c>
      <c r="N7" s="231"/>
      <c r="O7" s="231">
        <v>38</v>
      </c>
      <c r="P7" s="231"/>
      <c r="Q7" s="231">
        <v>50</v>
      </c>
      <c r="R7" s="231"/>
      <c r="S7" s="231">
        <v>100</v>
      </c>
      <c r="T7" s="231"/>
      <c r="U7" s="231">
        <v>150</v>
      </c>
      <c r="V7" s="231"/>
      <c r="W7" s="231"/>
      <c r="X7" s="231"/>
      <c r="Y7" s="231"/>
      <c r="Z7" s="231"/>
      <c r="AA7" s="231"/>
      <c r="AB7" s="231"/>
      <c r="AC7" s="231"/>
      <c r="AD7" s="231"/>
      <c r="AE7" s="231"/>
      <c r="AF7" s="231"/>
      <c r="AG7" s="231"/>
      <c r="AH7" s="231"/>
      <c r="AI7" s="231"/>
      <c r="AJ7" s="231"/>
      <c r="AK7" s="245"/>
      <c r="AL7" s="245"/>
      <c r="AM7" s="245"/>
      <c r="AN7" s="245"/>
      <c r="AO7" s="245"/>
      <c r="AP7" s="245"/>
    </row>
    <row r="8" spans="1:42" ht="23.25" customHeight="1" thickBot="1">
      <c r="A8" s="393"/>
      <c r="B8" s="394"/>
      <c r="C8" s="394"/>
      <c r="D8" s="394"/>
      <c r="E8" s="383"/>
      <c r="F8" s="383"/>
      <c r="G8" s="383"/>
      <c r="H8" s="383"/>
      <c r="I8" s="384" t="s">
        <v>866</v>
      </c>
      <c r="J8" s="385"/>
      <c r="K8" s="386" t="s">
        <v>867</v>
      </c>
      <c r="L8" s="387"/>
      <c r="M8" s="383">
        <v>1.96</v>
      </c>
      <c r="N8" s="383"/>
      <c r="O8" s="383">
        <v>1.96</v>
      </c>
      <c r="P8" s="383"/>
      <c r="Q8" s="383">
        <v>1.92</v>
      </c>
      <c r="R8" s="383"/>
      <c r="S8" s="383">
        <v>1.77</v>
      </c>
      <c r="T8" s="383"/>
      <c r="U8" s="383">
        <v>1.58</v>
      </c>
      <c r="V8" s="383"/>
      <c r="W8" s="383"/>
      <c r="X8" s="383"/>
      <c r="Y8" s="383"/>
      <c r="Z8" s="383"/>
      <c r="AA8" s="383"/>
      <c r="AB8" s="383"/>
      <c r="AC8" s="383"/>
      <c r="AD8" s="383"/>
      <c r="AE8" s="383"/>
      <c r="AF8" s="383"/>
      <c r="AG8" s="383"/>
      <c r="AH8" s="383"/>
      <c r="AI8" s="383"/>
      <c r="AJ8" s="383"/>
      <c r="AK8" s="390"/>
      <c r="AL8" s="390"/>
      <c r="AM8" s="390"/>
      <c r="AN8" s="390"/>
      <c r="AO8" s="390"/>
      <c r="AP8" s="390"/>
    </row>
    <row r="9" spans="1:42" ht="16" customHeight="1">
      <c r="A9" s="378" t="s">
        <v>868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1"/>
      <c r="N9" s="381"/>
      <c r="O9" s="381"/>
      <c r="P9" s="381"/>
      <c r="Q9" s="381"/>
      <c r="R9" s="381"/>
      <c r="S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D9" s="381"/>
      <c r="AE9" s="381"/>
      <c r="AF9" s="381"/>
      <c r="AG9" s="381"/>
      <c r="AH9" s="381"/>
      <c r="AI9" s="381"/>
      <c r="AJ9" s="381"/>
      <c r="AK9" s="381"/>
      <c r="AL9" s="381"/>
      <c r="AM9" s="381"/>
      <c r="AN9" s="381"/>
      <c r="AO9" s="381"/>
      <c r="AP9" s="382"/>
    </row>
    <row r="10" spans="1:42" ht="16" customHeight="1">
      <c r="A10" s="310">
        <v>15</v>
      </c>
      <c r="B10" s="311"/>
      <c r="C10" s="310">
        <v>20</v>
      </c>
      <c r="D10" s="311"/>
      <c r="E10" s="310">
        <v>25</v>
      </c>
      <c r="F10" s="311"/>
      <c r="G10" s="310">
        <v>32</v>
      </c>
      <c r="H10" s="311"/>
      <c r="I10" s="310">
        <v>40</v>
      </c>
      <c r="J10" s="311"/>
      <c r="K10" s="228">
        <v>50</v>
      </c>
      <c r="L10" s="230"/>
      <c r="M10" s="310">
        <v>65</v>
      </c>
      <c r="N10" s="311"/>
      <c r="O10" s="228">
        <v>80</v>
      </c>
      <c r="P10" s="230"/>
      <c r="Q10" s="228">
        <v>100</v>
      </c>
      <c r="R10" s="230"/>
      <c r="S10" s="228">
        <v>125</v>
      </c>
      <c r="T10" s="230"/>
      <c r="U10" s="228">
        <v>150</v>
      </c>
      <c r="V10" s="230"/>
      <c r="W10" s="228">
        <v>200</v>
      </c>
      <c r="X10" s="230"/>
      <c r="Y10" s="228">
        <v>250</v>
      </c>
      <c r="Z10" s="230"/>
      <c r="AA10" s="228">
        <v>300</v>
      </c>
      <c r="AB10" s="230"/>
      <c r="AC10" s="228">
        <v>350</v>
      </c>
      <c r="AD10" s="230"/>
      <c r="AE10" s="228">
        <v>400</v>
      </c>
      <c r="AF10" s="230"/>
      <c r="AG10" s="228">
        <v>450</v>
      </c>
      <c r="AH10" s="230"/>
      <c r="AI10" s="228">
        <v>500</v>
      </c>
      <c r="AJ10" s="230"/>
      <c r="AK10" s="228">
        <v>600</v>
      </c>
      <c r="AL10" s="230"/>
      <c r="AM10" s="310"/>
      <c r="AN10" s="311"/>
      <c r="AO10" s="310"/>
      <c r="AP10" s="311"/>
    </row>
    <row r="11" spans="1:42" ht="27" customHeight="1">
      <c r="A11" s="310" t="s">
        <v>869</v>
      </c>
      <c r="B11" s="311"/>
      <c r="C11" s="310" t="s">
        <v>869</v>
      </c>
      <c r="D11" s="311"/>
      <c r="E11" s="310" t="s">
        <v>869</v>
      </c>
      <c r="F11" s="311"/>
      <c r="G11" s="310" t="s">
        <v>869</v>
      </c>
      <c r="H11" s="311"/>
      <c r="I11" s="310" t="s">
        <v>869</v>
      </c>
      <c r="J11" s="311"/>
      <c r="K11" s="228" t="s">
        <v>870</v>
      </c>
      <c r="L11" s="230"/>
      <c r="M11" s="310" t="s">
        <v>870</v>
      </c>
      <c r="N11" s="311"/>
      <c r="O11" s="228" t="s">
        <v>870</v>
      </c>
      <c r="P11" s="230"/>
      <c r="Q11" s="228" t="s">
        <v>870</v>
      </c>
      <c r="R11" s="230"/>
      <c r="S11" s="228" t="s">
        <v>870</v>
      </c>
      <c r="T11" s="230"/>
      <c r="U11" s="228" t="s">
        <v>870</v>
      </c>
      <c r="V11" s="230"/>
      <c r="W11" s="228" t="s">
        <v>871</v>
      </c>
      <c r="X11" s="230"/>
      <c r="Y11" s="228" t="s">
        <v>871</v>
      </c>
      <c r="Z11" s="230"/>
      <c r="AA11" s="228" t="s">
        <v>871</v>
      </c>
      <c r="AB11" s="230"/>
      <c r="AC11" s="228" t="s">
        <v>871</v>
      </c>
      <c r="AD11" s="230"/>
      <c r="AE11" s="228" t="s">
        <v>871</v>
      </c>
      <c r="AF11" s="230"/>
      <c r="AG11" s="228" t="s">
        <v>871</v>
      </c>
      <c r="AH11" s="230"/>
      <c r="AI11" s="228" t="s">
        <v>872</v>
      </c>
      <c r="AJ11" s="230"/>
      <c r="AK11" s="228" t="s">
        <v>872</v>
      </c>
      <c r="AL11" s="230"/>
      <c r="AM11" s="310"/>
      <c r="AN11" s="311"/>
      <c r="AO11" s="310"/>
      <c r="AP11" s="311"/>
    </row>
    <row r="12" spans="1:42" ht="25" customHeight="1">
      <c r="A12" s="377" t="s">
        <v>873</v>
      </c>
      <c r="B12" s="377"/>
      <c r="C12" s="377"/>
      <c r="D12" s="377"/>
      <c r="E12" s="377" t="s">
        <v>874</v>
      </c>
      <c r="F12" s="377"/>
      <c r="G12" s="377"/>
      <c r="H12" s="377"/>
      <c r="I12" s="378" t="s">
        <v>875</v>
      </c>
      <c r="J12" s="379"/>
      <c r="K12" s="379"/>
      <c r="L12" s="379"/>
      <c r="M12" s="379"/>
      <c r="N12" s="379"/>
      <c r="O12" s="380"/>
      <c r="P12" s="378" t="s">
        <v>876</v>
      </c>
      <c r="Q12" s="379"/>
      <c r="R12" s="379"/>
      <c r="S12" s="379"/>
      <c r="T12" s="379"/>
      <c r="U12" s="379"/>
      <c r="V12" s="379"/>
      <c r="W12" s="379"/>
      <c r="X12" s="379"/>
      <c r="Y12" s="379"/>
      <c r="Z12" s="379"/>
      <c r="AA12" s="379"/>
      <c r="AB12" s="379"/>
      <c r="AC12" s="379"/>
      <c r="AD12" s="379"/>
      <c r="AE12" s="379"/>
      <c r="AF12" s="379"/>
      <c r="AG12" s="379"/>
      <c r="AH12" s="379"/>
      <c r="AI12" s="379"/>
      <c r="AJ12" s="379"/>
      <c r="AK12" s="380"/>
      <c r="AL12" s="354" t="s">
        <v>877</v>
      </c>
      <c r="AM12" s="355"/>
      <c r="AN12" s="355"/>
      <c r="AO12" s="355"/>
      <c r="AP12" s="355"/>
    </row>
    <row r="13" spans="1:42" ht="25" customHeight="1">
      <c r="A13" s="231" t="s">
        <v>878</v>
      </c>
      <c r="B13" s="231"/>
      <c r="C13" s="231"/>
      <c r="D13" s="231"/>
      <c r="E13" s="231" t="s">
        <v>879</v>
      </c>
      <c r="F13" s="231"/>
      <c r="G13" s="231"/>
      <c r="H13" s="231"/>
      <c r="I13" s="360"/>
      <c r="J13" s="361"/>
      <c r="K13" s="361"/>
      <c r="L13" s="361"/>
      <c r="M13" s="361"/>
      <c r="N13" s="361"/>
      <c r="O13" s="362"/>
      <c r="P13" s="340" t="s">
        <v>880</v>
      </c>
      <c r="Q13" s="371"/>
      <c r="R13" s="371"/>
      <c r="S13" s="371"/>
      <c r="T13" s="371"/>
      <c r="U13" s="371"/>
      <c r="V13" s="371"/>
      <c r="W13" s="371"/>
      <c r="X13" s="371"/>
      <c r="Y13" s="371"/>
      <c r="Z13" s="371"/>
      <c r="AA13" s="371"/>
      <c r="AB13" s="371"/>
      <c r="AC13" s="371"/>
      <c r="AD13" s="371"/>
      <c r="AE13" s="371"/>
      <c r="AF13" s="371"/>
      <c r="AG13" s="371"/>
      <c r="AH13" s="371"/>
      <c r="AI13" s="371"/>
      <c r="AJ13" s="371"/>
      <c r="AK13" s="372"/>
      <c r="AL13" s="354"/>
      <c r="AM13" s="355"/>
      <c r="AN13" s="355"/>
      <c r="AO13" s="355"/>
      <c r="AP13" s="355"/>
    </row>
    <row r="14" spans="1:42" ht="25" customHeight="1">
      <c r="A14" s="279"/>
      <c r="B14" s="231"/>
      <c r="C14" s="231"/>
      <c r="D14" s="231"/>
      <c r="E14" s="231" t="s">
        <v>881</v>
      </c>
      <c r="F14" s="231"/>
      <c r="G14" s="231"/>
      <c r="H14" s="231"/>
      <c r="I14" s="360"/>
      <c r="J14" s="361"/>
      <c r="K14" s="361"/>
      <c r="L14" s="361"/>
      <c r="M14" s="361"/>
      <c r="N14" s="361"/>
      <c r="O14" s="362"/>
      <c r="P14" s="340" t="s">
        <v>882</v>
      </c>
      <c r="Q14" s="371"/>
      <c r="R14" s="371"/>
      <c r="S14" s="371"/>
      <c r="T14" s="371"/>
      <c r="U14" s="371"/>
      <c r="V14" s="371"/>
      <c r="W14" s="371"/>
      <c r="X14" s="371"/>
      <c r="Y14" s="371"/>
      <c r="Z14" s="371"/>
      <c r="AA14" s="371"/>
      <c r="AB14" s="371"/>
      <c r="AC14" s="371"/>
      <c r="AD14" s="371"/>
      <c r="AE14" s="371"/>
      <c r="AF14" s="371"/>
      <c r="AG14" s="371"/>
      <c r="AH14" s="371"/>
      <c r="AI14" s="371"/>
      <c r="AJ14" s="371"/>
      <c r="AK14" s="372"/>
      <c r="AL14" s="354"/>
      <c r="AM14" s="355"/>
      <c r="AN14" s="355"/>
      <c r="AO14" s="355"/>
      <c r="AP14" s="355"/>
    </row>
    <row r="15" spans="1:42" ht="25" customHeight="1">
      <c r="A15" s="279"/>
      <c r="B15" s="231"/>
      <c r="C15" s="231"/>
      <c r="D15" s="231"/>
      <c r="E15" s="231">
        <v>600</v>
      </c>
      <c r="F15" s="231"/>
      <c r="G15" s="231"/>
      <c r="H15" s="231"/>
      <c r="I15" s="360"/>
      <c r="J15" s="361"/>
      <c r="K15" s="361"/>
      <c r="L15" s="361"/>
      <c r="M15" s="361"/>
      <c r="N15" s="361"/>
      <c r="O15" s="362"/>
      <c r="P15" s="353" t="s">
        <v>883</v>
      </c>
      <c r="Q15" s="371"/>
      <c r="R15" s="371"/>
      <c r="S15" s="371"/>
      <c r="T15" s="371"/>
      <c r="U15" s="371"/>
      <c r="V15" s="371"/>
      <c r="W15" s="371"/>
      <c r="X15" s="371"/>
      <c r="Y15" s="371"/>
      <c r="Z15" s="371"/>
      <c r="AA15" s="371"/>
      <c r="AB15" s="371"/>
      <c r="AC15" s="371"/>
      <c r="AD15" s="371"/>
      <c r="AE15" s="371"/>
      <c r="AF15" s="371"/>
      <c r="AG15" s="371"/>
      <c r="AH15" s="371"/>
      <c r="AI15" s="371"/>
      <c r="AJ15" s="371"/>
      <c r="AK15" s="372"/>
      <c r="AL15" s="354"/>
      <c r="AM15" s="355"/>
      <c r="AN15" s="355"/>
      <c r="AO15" s="355"/>
      <c r="AP15" s="355"/>
    </row>
    <row r="16" spans="1:42" ht="25" customHeight="1">
      <c r="A16" s="357" t="s">
        <v>884</v>
      </c>
      <c r="B16" s="358"/>
      <c r="C16" s="358"/>
      <c r="D16" s="358"/>
      <c r="E16" s="358"/>
      <c r="F16" s="358"/>
      <c r="G16" s="358"/>
      <c r="H16" s="358"/>
      <c r="I16" s="358"/>
      <c r="J16" s="358"/>
      <c r="K16" s="358"/>
      <c r="L16" s="358"/>
      <c r="M16" s="358"/>
      <c r="N16" s="358"/>
      <c r="O16" s="358"/>
      <c r="P16" s="358"/>
      <c r="Q16" s="358"/>
      <c r="R16" s="358"/>
      <c r="S16" s="358"/>
      <c r="T16" s="358"/>
      <c r="U16" s="358"/>
      <c r="V16" s="358"/>
      <c r="W16" s="358"/>
      <c r="X16" s="358"/>
      <c r="Y16" s="358"/>
      <c r="Z16" s="358"/>
      <c r="AA16" s="358"/>
      <c r="AB16" s="358"/>
      <c r="AC16" s="358"/>
      <c r="AD16" s="358"/>
      <c r="AE16" s="358"/>
      <c r="AF16" s="358"/>
      <c r="AG16" s="358"/>
      <c r="AH16" s="358"/>
      <c r="AI16" s="358"/>
      <c r="AJ16" s="358"/>
      <c r="AK16" s="358"/>
      <c r="AL16" s="358"/>
      <c r="AM16" s="358"/>
      <c r="AN16" s="358"/>
      <c r="AO16" s="358"/>
      <c r="AP16" s="359"/>
    </row>
    <row r="17" spans="1:42" ht="25" customHeight="1">
      <c r="A17" s="231" t="s">
        <v>885</v>
      </c>
      <c r="B17" s="231"/>
      <c r="C17" s="231"/>
      <c r="D17" s="231"/>
      <c r="E17" s="231" t="s">
        <v>879</v>
      </c>
      <c r="F17" s="231"/>
      <c r="G17" s="231"/>
      <c r="H17" s="231"/>
      <c r="I17" s="360"/>
      <c r="J17" s="361"/>
      <c r="K17" s="361"/>
      <c r="L17" s="361"/>
      <c r="M17" s="361"/>
      <c r="N17" s="361"/>
      <c r="O17" s="362"/>
      <c r="P17" s="353" t="s">
        <v>886</v>
      </c>
      <c r="Q17" s="371"/>
      <c r="R17" s="371"/>
      <c r="S17" s="371"/>
      <c r="T17" s="371"/>
      <c r="U17" s="371"/>
      <c r="V17" s="371"/>
      <c r="W17" s="371"/>
      <c r="X17" s="371"/>
      <c r="Y17" s="371"/>
      <c r="Z17" s="371"/>
      <c r="AA17" s="371"/>
      <c r="AB17" s="371"/>
      <c r="AC17" s="371"/>
      <c r="AD17" s="371"/>
      <c r="AE17" s="371"/>
      <c r="AF17" s="371"/>
      <c r="AG17" s="371"/>
      <c r="AH17" s="371"/>
      <c r="AI17" s="371"/>
      <c r="AJ17" s="371"/>
      <c r="AK17" s="372"/>
      <c r="AL17" s="354"/>
      <c r="AM17" s="355"/>
      <c r="AN17" s="355"/>
      <c r="AO17" s="355"/>
      <c r="AP17" s="355"/>
    </row>
    <row r="18" spans="1:42" ht="25" customHeight="1">
      <c r="A18" s="231" t="s">
        <v>887</v>
      </c>
      <c r="B18" s="231"/>
      <c r="C18" s="231"/>
      <c r="D18" s="231"/>
      <c r="E18" s="231" t="s">
        <v>879</v>
      </c>
      <c r="F18" s="231"/>
      <c r="G18" s="231"/>
      <c r="H18" s="231"/>
      <c r="I18" s="360"/>
      <c r="J18" s="361"/>
      <c r="K18" s="361"/>
      <c r="L18" s="361"/>
      <c r="M18" s="361"/>
      <c r="N18" s="361"/>
      <c r="O18" s="362"/>
      <c r="P18" s="353" t="s">
        <v>888</v>
      </c>
      <c r="Q18" s="371"/>
      <c r="R18" s="371"/>
      <c r="S18" s="371"/>
      <c r="T18" s="371"/>
      <c r="U18" s="371"/>
      <c r="V18" s="371"/>
      <c r="W18" s="371"/>
      <c r="X18" s="371"/>
      <c r="Y18" s="371"/>
      <c r="Z18" s="371"/>
      <c r="AA18" s="371"/>
      <c r="AB18" s="371"/>
      <c r="AC18" s="371"/>
      <c r="AD18" s="371"/>
      <c r="AE18" s="371"/>
      <c r="AF18" s="371"/>
      <c r="AG18" s="371"/>
      <c r="AH18" s="371"/>
      <c r="AI18" s="371"/>
      <c r="AJ18" s="371"/>
      <c r="AK18" s="372"/>
      <c r="AL18" s="354"/>
      <c r="AM18" s="355"/>
      <c r="AN18" s="355"/>
      <c r="AO18" s="355"/>
      <c r="AP18" s="355"/>
    </row>
    <row r="19" spans="1:42" ht="25" customHeight="1">
      <c r="A19" s="231" t="s">
        <v>889</v>
      </c>
      <c r="B19" s="231"/>
      <c r="C19" s="231"/>
      <c r="D19" s="231"/>
      <c r="E19" s="231" t="s">
        <v>879</v>
      </c>
      <c r="F19" s="231"/>
      <c r="G19" s="231"/>
      <c r="H19" s="231"/>
      <c r="I19" s="360"/>
      <c r="J19" s="361"/>
      <c r="K19" s="361"/>
      <c r="L19" s="361"/>
      <c r="M19" s="361"/>
      <c r="N19" s="361"/>
      <c r="O19" s="362"/>
      <c r="P19" s="353" t="s">
        <v>890</v>
      </c>
      <c r="Q19" s="371"/>
      <c r="R19" s="371"/>
      <c r="S19" s="371"/>
      <c r="T19" s="371"/>
      <c r="U19" s="371"/>
      <c r="V19" s="371"/>
      <c r="W19" s="371"/>
      <c r="X19" s="371"/>
      <c r="Y19" s="371"/>
      <c r="Z19" s="371"/>
      <c r="AA19" s="371"/>
      <c r="AB19" s="371"/>
      <c r="AC19" s="371"/>
      <c r="AD19" s="371"/>
      <c r="AE19" s="371"/>
      <c r="AF19" s="371"/>
      <c r="AG19" s="371"/>
      <c r="AH19" s="371"/>
      <c r="AI19" s="371"/>
      <c r="AJ19" s="371"/>
      <c r="AK19" s="372"/>
      <c r="AL19" s="354"/>
      <c r="AM19" s="355"/>
      <c r="AN19" s="355"/>
      <c r="AO19" s="355"/>
      <c r="AP19" s="355"/>
    </row>
    <row r="20" spans="1:42" ht="25" customHeight="1">
      <c r="A20" s="231" t="s">
        <v>891</v>
      </c>
      <c r="B20" s="231"/>
      <c r="C20" s="231"/>
      <c r="D20" s="231"/>
      <c r="E20" s="231" t="s">
        <v>892</v>
      </c>
      <c r="F20" s="231"/>
      <c r="G20" s="231"/>
      <c r="H20" s="231"/>
      <c r="I20" s="360"/>
      <c r="J20" s="361"/>
      <c r="K20" s="361"/>
      <c r="L20" s="361"/>
      <c r="M20" s="361"/>
      <c r="N20" s="361"/>
      <c r="O20" s="362"/>
      <c r="P20" s="353" t="s">
        <v>893</v>
      </c>
      <c r="Q20" s="371"/>
      <c r="R20" s="371"/>
      <c r="S20" s="371"/>
      <c r="T20" s="371"/>
      <c r="U20" s="371"/>
      <c r="V20" s="371"/>
      <c r="W20" s="371"/>
      <c r="X20" s="371"/>
      <c r="Y20" s="371"/>
      <c r="Z20" s="371"/>
      <c r="AA20" s="371"/>
      <c r="AB20" s="371"/>
      <c r="AC20" s="371"/>
      <c r="AD20" s="371"/>
      <c r="AE20" s="371"/>
      <c r="AF20" s="371"/>
      <c r="AG20" s="371"/>
      <c r="AH20" s="371"/>
      <c r="AI20" s="371"/>
      <c r="AJ20" s="371"/>
      <c r="AK20" s="372"/>
      <c r="AL20" s="354"/>
      <c r="AM20" s="355"/>
      <c r="AN20" s="355"/>
      <c r="AO20" s="355"/>
      <c r="AP20" s="355"/>
    </row>
    <row r="21" spans="1:42" ht="25" customHeight="1">
      <c r="A21" s="231" t="s">
        <v>894</v>
      </c>
      <c r="B21" s="231"/>
      <c r="C21" s="231"/>
      <c r="D21" s="231"/>
      <c r="E21" s="231" t="s">
        <v>892</v>
      </c>
      <c r="F21" s="231"/>
      <c r="G21" s="231"/>
      <c r="H21" s="231"/>
      <c r="I21" s="360"/>
      <c r="J21" s="361"/>
      <c r="K21" s="361"/>
      <c r="L21" s="361"/>
      <c r="M21" s="361"/>
      <c r="N21" s="361"/>
      <c r="O21" s="362"/>
      <c r="P21" s="340" t="s">
        <v>895</v>
      </c>
      <c r="Q21" s="371"/>
      <c r="R21" s="371"/>
      <c r="S21" s="371"/>
      <c r="T21" s="371"/>
      <c r="U21" s="371"/>
      <c r="V21" s="371"/>
      <c r="W21" s="371"/>
      <c r="X21" s="371"/>
      <c r="Y21" s="371"/>
      <c r="Z21" s="371"/>
      <c r="AA21" s="371"/>
      <c r="AB21" s="371"/>
      <c r="AC21" s="371"/>
      <c r="AD21" s="371"/>
      <c r="AE21" s="371"/>
      <c r="AF21" s="371"/>
      <c r="AG21" s="371"/>
      <c r="AH21" s="371"/>
      <c r="AI21" s="371"/>
      <c r="AJ21" s="371"/>
      <c r="AK21" s="372"/>
      <c r="AL21" s="354"/>
      <c r="AM21" s="355"/>
      <c r="AN21" s="355"/>
      <c r="AO21" s="355"/>
      <c r="AP21" s="355"/>
    </row>
    <row r="22" spans="1:42" ht="25" customHeight="1">
      <c r="A22" s="231" t="s">
        <v>896</v>
      </c>
      <c r="B22" s="231"/>
      <c r="C22" s="231"/>
      <c r="D22" s="231"/>
      <c r="E22" s="231" t="s">
        <v>892</v>
      </c>
      <c r="F22" s="231"/>
      <c r="G22" s="231"/>
      <c r="H22" s="231"/>
      <c r="I22" s="360"/>
      <c r="J22" s="361"/>
      <c r="K22" s="361"/>
      <c r="L22" s="361"/>
      <c r="M22" s="361"/>
      <c r="N22" s="361"/>
      <c r="O22" s="362"/>
      <c r="P22" s="340" t="s">
        <v>897</v>
      </c>
      <c r="Q22" s="371"/>
      <c r="R22" s="371"/>
      <c r="S22" s="371"/>
      <c r="T22" s="371"/>
      <c r="U22" s="371"/>
      <c r="V22" s="371"/>
      <c r="W22" s="371"/>
      <c r="X22" s="371"/>
      <c r="Y22" s="371"/>
      <c r="Z22" s="371"/>
      <c r="AA22" s="371"/>
      <c r="AB22" s="371"/>
      <c r="AC22" s="371"/>
      <c r="AD22" s="371"/>
      <c r="AE22" s="371"/>
      <c r="AF22" s="371"/>
      <c r="AG22" s="371"/>
      <c r="AH22" s="371"/>
      <c r="AI22" s="371"/>
      <c r="AJ22" s="371"/>
      <c r="AK22" s="372"/>
      <c r="AL22" s="354"/>
      <c r="AM22" s="355"/>
      <c r="AN22" s="355"/>
      <c r="AO22" s="355"/>
      <c r="AP22" s="355"/>
    </row>
    <row r="23" spans="1:42" ht="25" customHeight="1">
      <c r="A23" s="231" t="s">
        <v>898</v>
      </c>
      <c r="B23" s="231"/>
      <c r="C23" s="231"/>
      <c r="D23" s="231"/>
      <c r="E23" s="231" t="s">
        <v>879</v>
      </c>
      <c r="F23" s="231"/>
      <c r="G23" s="231"/>
      <c r="H23" s="231"/>
      <c r="I23" s="360"/>
      <c r="J23" s="361"/>
      <c r="K23" s="361"/>
      <c r="L23" s="361"/>
      <c r="M23" s="361"/>
      <c r="N23" s="361"/>
      <c r="O23" s="362"/>
      <c r="P23" s="353" t="s">
        <v>899</v>
      </c>
      <c r="Q23" s="371"/>
      <c r="R23" s="371"/>
      <c r="S23" s="371"/>
      <c r="T23" s="371"/>
      <c r="U23" s="371"/>
      <c r="V23" s="371"/>
      <c r="W23" s="371"/>
      <c r="X23" s="371"/>
      <c r="Y23" s="371"/>
      <c r="Z23" s="371"/>
      <c r="AA23" s="371"/>
      <c r="AB23" s="371"/>
      <c r="AC23" s="371"/>
      <c r="AD23" s="371"/>
      <c r="AE23" s="371"/>
      <c r="AF23" s="371"/>
      <c r="AG23" s="371"/>
      <c r="AH23" s="371"/>
      <c r="AI23" s="371"/>
      <c r="AJ23" s="371"/>
      <c r="AK23" s="372"/>
      <c r="AL23" s="354"/>
      <c r="AM23" s="355"/>
      <c r="AN23" s="355"/>
      <c r="AO23" s="355"/>
      <c r="AP23" s="355"/>
    </row>
    <row r="24" spans="1:42" ht="25" customHeight="1">
      <c r="A24" s="231" t="s">
        <v>900</v>
      </c>
      <c r="B24" s="231"/>
      <c r="C24" s="231"/>
      <c r="D24" s="231"/>
      <c r="E24" s="231" t="s">
        <v>879</v>
      </c>
      <c r="F24" s="231"/>
      <c r="G24" s="231"/>
      <c r="H24" s="231"/>
      <c r="I24" s="360"/>
      <c r="J24" s="361"/>
      <c r="K24" s="361"/>
      <c r="L24" s="361"/>
      <c r="M24" s="361"/>
      <c r="N24" s="361"/>
      <c r="O24" s="362"/>
      <c r="P24" s="353" t="s">
        <v>901</v>
      </c>
      <c r="Q24" s="371"/>
      <c r="R24" s="371"/>
      <c r="S24" s="371"/>
      <c r="T24" s="371"/>
      <c r="U24" s="371"/>
      <c r="V24" s="371"/>
      <c r="W24" s="371"/>
      <c r="X24" s="371"/>
      <c r="Y24" s="371"/>
      <c r="Z24" s="371"/>
      <c r="AA24" s="371"/>
      <c r="AB24" s="371"/>
      <c r="AC24" s="371"/>
      <c r="AD24" s="371"/>
      <c r="AE24" s="371"/>
      <c r="AF24" s="371"/>
      <c r="AG24" s="371"/>
      <c r="AH24" s="371"/>
      <c r="AI24" s="371"/>
      <c r="AJ24" s="371"/>
      <c r="AK24" s="372"/>
      <c r="AL24" s="354"/>
      <c r="AM24" s="355"/>
      <c r="AN24" s="355"/>
      <c r="AO24" s="355"/>
      <c r="AP24" s="355"/>
    </row>
    <row r="25" spans="1:42" ht="25" customHeight="1">
      <c r="A25" s="231" t="s">
        <v>902</v>
      </c>
      <c r="B25" s="231"/>
      <c r="C25" s="231"/>
      <c r="D25" s="231"/>
      <c r="E25" s="231" t="s">
        <v>903</v>
      </c>
      <c r="F25" s="231"/>
      <c r="G25" s="231"/>
      <c r="H25" s="231"/>
      <c r="I25" s="360"/>
      <c r="J25" s="361"/>
      <c r="K25" s="361"/>
      <c r="L25" s="361"/>
      <c r="M25" s="361"/>
      <c r="N25" s="361"/>
      <c r="O25" s="362"/>
      <c r="P25" s="353" t="s">
        <v>904</v>
      </c>
      <c r="Q25" s="371"/>
      <c r="R25" s="371"/>
      <c r="S25" s="371"/>
      <c r="T25" s="371"/>
      <c r="U25" s="371"/>
      <c r="V25" s="371"/>
      <c r="W25" s="371"/>
      <c r="X25" s="371"/>
      <c r="Y25" s="371"/>
      <c r="Z25" s="371"/>
      <c r="AA25" s="371"/>
      <c r="AB25" s="371"/>
      <c r="AC25" s="371"/>
      <c r="AD25" s="371"/>
      <c r="AE25" s="371"/>
      <c r="AF25" s="371"/>
      <c r="AG25" s="371"/>
      <c r="AH25" s="371"/>
      <c r="AI25" s="371"/>
      <c r="AJ25" s="371"/>
      <c r="AK25" s="372"/>
      <c r="AL25" s="354"/>
      <c r="AM25" s="355"/>
      <c r="AN25" s="355"/>
      <c r="AO25" s="355"/>
      <c r="AP25" s="355"/>
    </row>
    <row r="26" spans="1:42" ht="25" customHeight="1">
      <c r="A26" s="357" t="s">
        <v>905</v>
      </c>
      <c r="B26" s="358"/>
      <c r="C26" s="358"/>
      <c r="D26" s="358"/>
      <c r="E26" s="358"/>
      <c r="F26" s="358"/>
      <c r="G26" s="358"/>
      <c r="H26" s="358"/>
      <c r="I26" s="358"/>
      <c r="J26" s="358"/>
      <c r="K26" s="358"/>
      <c r="L26" s="358"/>
      <c r="M26" s="358"/>
      <c r="N26" s="358"/>
      <c r="O26" s="358"/>
      <c r="P26" s="358"/>
      <c r="Q26" s="358"/>
      <c r="R26" s="358"/>
      <c r="S26" s="358"/>
      <c r="T26" s="358"/>
      <c r="U26" s="358"/>
      <c r="V26" s="358"/>
      <c r="W26" s="358"/>
      <c r="X26" s="358"/>
      <c r="Y26" s="358"/>
      <c r="Z26" s="358"/>
      <c r="AA26" s="358"/>
      <c r="AB26" s="358"/>
      <c r="AC26" s="358"/>
      <c r="AD26" s="358"/>
      <c r="AE26" s="358"/>
      <c r="AF26" s="358"/>
      <c r="AG26" s="358"/>
      <c r="AH26" s="358"/>
      <c r="AI26" s="358"/>
      <c r="AJ26" s="358"/>
      <c r="AK26" s="358"/>
      <c r="AL26" s="358"/>
      <c r="AM26" s="358"/>
      <c r="AN26" s="358"/>
      <c r="AO26" s="358"/>
      <c r="AP26" s="359"/>
    </row>
    <row r="27" spans="1:42" ht="39.75" customHeight="1">
      <c r="A27" s="231" t="s">
        <v>885</v>
      </c>
      <c r="B27" s="231"/>
      <c r="C27" s="231"/>
      <c r="D27" s="231"/>
      <c r="E27" s="231" t="s">
        <v>881</v>
      </c>
      <c r="F27" s="231"/>
      <c r="G27" s="231"/>
      <c r="H27" s="231"/>
      <c r="I27" s="360"/>
      <c r="J27" s="361"/>
      <c r="K27" s="361"/>
      <c r="L27" s="361"/>
      <c r="M27" s="361"/>
      <c r="N27" s="361"/>
      <c r="O27" s="362"/>
      <c r="P27" s="353" t="s">
        <v>906</v>
      </c>
      <c r="Q27" s="371"/>
      <c r="R27" s="371"/>
      <c r="S27" s="371"/>
      <c r="T27" s="371"/>
      <c r="U27" s="371"/>
      <c r="V27" s="371"/>
      <c r="W27" s="371"/>
      <c r="X27" s="371"/>
      <c r="Y27" s="371"/>
      <c r="Z27" s="371"/>
      <c r="AA27" s="371"/>
      <c r="AB27" s="371"/>
      <c r="AC27" s="371"/>
      <c r="AD27" s="371"/>
      <c r="AE27" s="371"/>
      <c r="AF27" s="371"/>
      <c r="AG27" s="371"/>
      <c r="AH27" s="371"/>
      <c r="AI27" s="371"/>
      <c r="AJ27" s="371"/>
      <c r="AK27" s="372"/>
      <c r="AL27" s="397" t="s">
        <v>1032</v>
      </c>
      <c r="AM27" s="398"/>
      <c r="AN27" s="398"/>
      <c r="AO27" s="398"/>
      <c r="AP27" s="398"/>
    </row>
    <row r="28" spans="1:42" ht="25" customHeight="1">
      <c r="A28" s="231"/>
      <c r="B28" s="231"/>
      <c r="C28" s="231"/>
      <c r="D28" s="231"/>
      <c r="E28" s="231">
        <v>600</v>
      </c>
      <c r="F28" s="231"/>
      <c r="G28" s="231"/>
      <c r="H28" s="231"/>
      <c r="I28" s="360"/>
      <c r="J28" s="361"/>
      <c r="K28" s="361"/>
      <c r="L28" s="361"/>
      <c r="M28" s="361"/>
      <c r="N28" s="361"/>
      <c r="O28" s="362"/>
      <c r="P28" s="353" t="s">
        <v>908</v>
      </c>
      <c r="Q28" s="371"/>
      <c r="R28" s="371"/>
      <c r="S28" s="371"/>
      <c r="T28" s="371"/>
      <c r="U28" s="371"/>
      <c r="V28" s="371"/>
      <c r="W28" s="371"/>
      <c r="X28" s="371"/>
      <c r="Y28" s="371"/>
      <c r="Z28" s="371"/>
      <c r="AA28" s="371"/>
      <c r="AB28" s="371"/>
      <c r="AC28" s="371"/>
      <c r="AD28" s="371"/>
      <c r="AE28" s="371"/>
      <c r="AF28" s="371"/>
      <c r="AG28" s="371"/>
      <c r="AH28" s="371"/>
      <c r="AI28" s="371"/>
      <c r="AJ28" s="371"/>
      <c r="AK28" s="372"/>
      <c r="AL28" s="277" t="s">
        <v>907</v>
      </c>
      <c r="AM28" s="373"/>
      <c r="AN28" s="373"/>
      <c r="AO28" s="373"/>
      <c r="AP28" s="373"/>
    </row>
    <row r="29" spans="1:42" ht="40.5" customHeight="1">
      <c r="A29" s="231" t="s">
        <v>887</v>
      </c>
      <c r="B29" s="231"/>
      <c r="C29" s="231"/>
      <c r="D29" s="231"/>
      <c r="E29" s="231" t="s">
        <v>881</v>
      </c>
      <c r="F29" s="231"/>
      <c r="G29" s="231"/>
      <c r="H29" s="231"/>
      <c r="I29" s="360"/>
      <c r="J29" s="361"/>
      <c r="K29" s="361"/>
      <c r="L29" s="361"/>
      <c r="M29" s="361"/>
      <c r="N29" s="361"/>
      <c r="O29" s="362"/>
      <c r="P29" s="353" t="s">
        <v>909</v>
      </c>
      <c r="Q29" s="371"/>
      <c r="R29" s="371"/>
      <c r="S29" s="371"/>
      <c r="T29" s="371"/>
      <c r="U29" s="371"/>
      <c r="V29" s="371"/>
      <c r="W29" s="371"/>
      <c r="X29" s="371"/>
      <c r="Y29" s="371"/>
      <c r="Z29" s="371"/>
      <c r="AA29" s="371"/>
      <c r="AB29" s="371"/>
      <c r="AC29" s="371"/>
      <c r="AD29" s="371"/>
      <c r="AE29" s="371"/>
      <c r="AF29" s="371"/>
      <c r="AG29" s="371"/>
      <c r="AH29" s="371"/>
      <c r="AI29" s="371"/>
      <c r="AJ29" s="371"/>
      <c r="AK29" s="372"/>
      <c r="AL29" s="397" t="s">
        <v>1032</v>
      </c>
      <c r="AM29" s="398"/>
      <c r="AN29" s="398"/>
      <c r="AO29" s="398"/>
      <c r="AP29" s="398"/>
    </row>
    <row r="30" spans="1:42" ht="25" customHeight="1">
      <c r="A30" s="231"/>
      <c r="B30" s="231"/>
      <c r="C30" s="231"/>
      <c r="D30" s="231"/>
      <c r="E30" s="231">
        <v>600</v>
      </c>
      <c r="F30" s="231"/>
      <c r="G30" s="231"/>
      <c r="H30" s="231"/>
      <c r="I30" s="360"/>
      <c r="J30" s="361"/>
      <c r="K30" s="361"/>
      <c r="L30" s="361"/>
      <c r="M30" s="361"/>
      <c r="N30" s="361"/>
      <c r="O30" s="362"/>
      <c r="P30" s="353" t="s">
        <v>910</v>
      </c>
      <c r="Q30" s="371"/>
      <c r="R30" s="371"/>
      <c r="S30" s="371"/>
      <c r="T30" s="371"/>
      <c r="U30" s="371"/>
      <c r="V30" s="371"/>
      <c r="W30" s="371"/>
      <c r="X30" s="371"/>
      <c r="Y30" s="371"/>
      <c r="Z30" s="371"/>
      <c r="AA30" s="371"/>
      <c r="AB30" s="371"/>
      <c r="AC30" s="371"/>
      <c r="AD30" s="371"/>
      <c r="AE30" s="371"/>
      <c r="AF30" s="371"/>
      <c r="AG30" s="371"/>
      <c r="AH30" s="371"/>
      <c r="AI30" s="371"/>
      <c r="AJ30" s="371"/>
      <c r="AK30" s="372"/>
      <c r="AL30" s="277" t="s">
        <v>907</v>
      </c>
      <c r="AM30" s="373"/>
      <c r="AN30" s="373"/>
      <c r="AO30" s="373"/>
      <c r="AP30" s="373"/>
    </row>
    <row r="31" spans="1:42" ht="25" customHeight="1">
      <c r="A31" s="231" t="s">
        <v>889</v>
      </c>
      <c r="B31" s="231"/>
      <c r="C31" s="231"/>
      <c r="D31" s="231"/>
      <c r="E31" s="231" t="s">
        <v>881</v>
      </c>
      <c r="F31" s="231"/>
      <c r="G31" s="231"/>
      <c r="H31" s="231"/>
      <c r="I31" s="360"/>
      <c r="J31" s="361"/>
      <c r="K31" s="361"/>
      <c r="L31" s="361"/>
      <c r="M31" s="361"/>
      <c r="N31" s="361"/>
      <c r="O31" s="362"/>
      <c r="P31" s="340" t="s">
        <v>911</v>
      </c>
      <c r="Q31" s="341"/>
      <c r="R31" s="341"/>
      <c r="S31" s="341"/>
      <c r="T31" s="341"/>
      <c r="U31" s="341"/>
      <c r="V31" s="341"/>
      <c r="W31" s="341"/>
      <c r="X31" s="341"/>
      <c r="Y31" s="341"/>
      <c r="Z31" s="341"/>
      <c r="AA31" s="341"/>
      <c r="AB31" s="341"/>
      <c r="AC31" s="341"/>
      <c r="AD31" s="341"/>
      <c r="AE31" s="341"/>
      <c r="AF31" s="341"/>
      <c r="AG31" s="341"/>
      <c r="AH31" s="341"/>
      <c r="AI31" s="341"/>
      <c r="AJ31" s="341"/>
      <c r="AK31" s="342"/>
      <c r="AL31" s="276"/>
      <c r="AM31" s="373"/>
      <c r="AN31" s="373"/>
      <c r="AO31" s="373"/>
      <c r="AP31" s="373"/>
    </row>
    <row r="32" spans="1:42" ht="25" customHeight="1">
      <c r="A32" s="279"/>
      <c r="B32" s="231"/>
      <c r="C32" s="231"/>
      <c r="D32" s="231"/>
      <c r="E32" s="231">
        <v>600</v>
      </c>
      <c r="F32" s="231"/>
      <c r="G32" s="231"/>
      <c r="H32" s="231"/>
      <c r="I32" s="360"/>
      <c r="J32" s="361"/>
      <c r="K32" s="361"/>
      <c r="L32" s="361"/>
      <c r="M32" s="361"/>
      <c r="N32" s="361"/>
      <c r="O32" s="362"/>
      <c r="P32" s="340" t="s">
        <v>912</v>
      </c>
      <c r="Q32" s="341"/>
      <c r="R32" s="341"/>
      <c r="S32" s="341"/>
      <c r="T32" s="341"/>
      <c r="U32" s="341"/>
      <c r="V32" s="341"/>
      <c r="W32" s="341"/>
      <c r="X32" s="341"/>
      <c r="Y32" s="341"/>
      <c r="Z32" s="341"/>
      <c r="AA32" s="341"/>
      <c r="AB32" s="341"/>
      <c r="AC32" s="341"/>
      <c r="AD32" s="341"/>
      <c r="AE32" s="341"/>
      <c r="AF32" s="341"/>
      <c r="AG32" s="341"/>
      <c r="AH32" s="341"/>
      <c r="AI32" s="341"/>
      <c r="AJ32" s="341"/>
      <c r="AK32" s="342"/>
      <c r="AL32" s="276"/>
      <c r="AM32" s="373"/>
      <c r="AN32" s="373"/>
      <c r="AO32" s="373"/>
      <c r="AP32" s="373"/>
    </row>
    <row r="33" spans="1:42" ht="25" customHeight="1">
      <c r="A33" s="231" t="s">
        <v>891</v>
      </c>
      <c r="B33" s="231"/>
      <c r="C33" s="231"/>
      <c r="D33" s="231"/>
      <c r="E33" s="231" t="s">
        <v>913</v>
      </c>
      <c r="F33" s="231"/>
      <c r="G33" s="231"/>
      <c r="H33" s="231"/>
      <c r="I33" s="360"/>
      <c r="J33" s="361"/>
      <c r="K33" s="361"/>
      <c r="L33" s="361"/>
      <c r="M33" s="361"/>
      <c r="N33" s="361"/>
      <c r="O33" s="362"/>
      <c r="P33" s="340" t="s">
        <v>914</v>
      </c>
      <c r="Q33" s="341"/>
      <c r="R33" s="341"/>
      <c r="S33" s="341"/>
      <c r="T33" s="341"/>
      <c r="U33" s="341"/>
      <c r="V33" s="341"/>
      <c r="W33" s="341"/>
      <c r="X33" s="341"/>
      <c r="Y33" s="341"/>
      <c r="Z33" s="341"/>
      <c r="AA33" s="341"/>
      <c r="AB33" s="341"/>
      <c r="AC33" s="341"/>
      <c r="AD33" s="341"/>
      <c r="AE33" s="341"/>
      <c r="AF33" s="341"/>
      <c r="AG33" s="341"/>
      <c r="AH33" s="341"/>
      <c r="AI33" s="341"/>
      <c r="AJ33" s="341"/>
      <c r="AK33" s="342"/>
      <c r="AL33" s="276"/>
      <c r="AM33" s="373"/>
      <c r="AN33" s="373"/>
      <c r="AO33" s="373"/>
      <c r="AP33" s="373"/>
    </row>
    <row r="34" spans="1:42" ht="25" customHeight="1">
      <c r="A34" s="279"/>
      <c r="B34" s="231"/>
      <c r="C34" s="231"/>
      <c r="D34" s="231"/>
      <c r="E34" s="231" t="s">
        <v>915</v>
      </c>
      <c r="F34" s="231"/>
      <c r="G34" s="231"/>
      <c r="H34" s="231"/>
      <c r="I34" s="360"/>
      <c r="J34" s="361"/>
      <c r="K34" s="361"/>
      <c r="L34" s="361"/>
      <c r="M34" s="361"/>
      <c r="N34" s="361"/>
      <c r="O34" s="362"/>
      <c r="P34" s="340" t="s">
        <v>916</v>
      </c>
      <c r="Q34" s="341"/>
      <c r="R34" s="341"/>
      <c r="S34" s="341"/>
      <c r="T34" s="341"/>
      <c r="U34" s="341"/>
      <c r="V34" s="341"/>
      <c r="W34" s="341"/>
      <c r="X34" s="341"/>
      <c r="Y34" s="341"/>
      <c r="Z34" s="341"/>
      <c r="AA34" s="341"/>
      <c r="AB34" s="341"/>
      <c r="AC34" s="341"/>
      <c r="AD34" s="341"/>
      <c r="AE34" s="341"/>
      <c r="AF34" s="341"/>
      <c r="AG34" s="341"/>
      <c r="AH34" s="341"/>
      <c r="AI34" s="341"/>
      <c r="AJ34" s="341"/>
      <c r="AK34" s="342"/>
      <c r="AL34" s="276"/>
      <c r="AM34" s="373"/>
      <c r="AN34" s="373"/>
      <c r="AO34" s="373"/>
      <c r="AP34" s="373"/>
    </row>
    <row r="35" spans="1:42" ht="25" customHeight="1">
      <c r="A35" s="231" t="s">
        <v>1033</v>
      </c>
      <c r="B35" s="231"/>
      <c r="C35" s="231"/>
      <c r="D35" s="231"/>
      <c r="E35" s="231" t="s">
        <v>918</v>
      </c>
      <c r="F35" s="231"/>
      <c r="G35" s="231"/>
      <c r="H35" s="231"/>
      <c r="I35" s="360"/>
      <c r="J35" s="361"/>
      <c r="K35" s="361"/>
      <c r="L35" s="361"/>
      <c r="M35" s="361"/>
      <c r="N35" s="361"/>
      <c r="O35" s="362"/>
      <c r="P35" s="340" t="s">
        <v>919</v>
      </c>
      <c r="Q35" s="341"/>
      <c r="R35" s="341"/>
      <c r="S35" s="341"/>
      <c r="T35" s="341"/>
      <c r="U35" s="341"/>
      <c r="V35" s="341"/>
      <c r="W35" s="341"/>
      <c r="X35" s="341"/>
      <c r="Y35" s="341"/>
      <c r="Z35" s="341"/>
      <c r="AA35" s="341"/>
      <c r="AB35" s="341"/>
      <c r="AC35" s="341"/>
      <c r="AD35" s="341"/>
      <c r="AE35" s="341"/>
      <c r="AF35" s="341"/>
      <c r="AG35" s="341"/>
      <c r="AH35" s="341"/>
      <c r="AI35" s="341"/>
      <c r="AJ35" s="341"/>
      <c r="AK35" s="342"/>
      <c r="AL35" s="276"/>
      <c r="AM35" s="373"/>
      <c r="AN35" s="373"/>
      <c r="AO35" s="373"/>
      <c r="AP35" s="373"/>
    </row>
    <row r="36" spans="1:42" ht="25" customHeight="1">
      <c r="A36" s="231"/>
      <c r="B36" s="231"/>
      <c r="C36" s="231"/>
      <c r="D36" s="231"/>
      <c r="E36" s="231" t="s">
        <v>915</v>
      </c>
      <c r="F36" s="231"/>
      <c r="G36" s="231"/>
      <c r="H36" s="231"/>
      <c r="I36" s="360"/>
      <c r="J36" s="361"/>
      <c r="K36" s="361"/>
      <c r="L36" s="361"/>
      <c r="M36" s="361"/>
      <c r="N36" s="361"/>
      <c r="O36" s="362"/>
      <c r="P36" s="340" t="s">
        <v>920</v>
      </c>
      <c r="Q36" s="341"/>
      <c r="R36" s="341"/>
      <c r="S36" s="341"/>
      <c r="T36" s="341"/>
      <c r="U36" s="341"/>
      <c r="V36" s="341"/>
      <c r="W36" s="341"/>
      <c r="X36" s="341"/>
      <c r="Y36" s="341"/>
      <c r="Z36" s="341"/>
      <c r="AA36" s="341"/>
      <c r="AB36" s="341"/>
      <c r="AC36" s="341"/>
      <c r="AD36" s="341"/>
      <c r="AE36" s="341"/>
      <c r="AF36" s="341"/>
      <c r="AG36" s="341"/>
      <c r="AH36" s="341"/>
      <c r="AI36" s="341"/>
      <c r="AJ36" s="341"/>
      <c r="AK36" s="342"/>
      <c r="AL36" s="276"/>
      <c r="AM36" s="373"/>
      <c r="AN36" s="373"/>
      <c r="AO36" s="373"/>
      <c r="AP36" s="373"/>
    </row>
    <row r="37" spans="1:42" ht="25" customHeight="1">
      <c r="A37" s="231" t="s">
        <v>1034</v>
      </c>
      <c r="B37" s="231"/>
      <c r="C37" s="231"/>
      <c r="D37" s="231"/>
      <c r="E37" s="231" t="s">
        <v>918</v>
      </c>
      <c r="F37" s="231"/>
      <c r="G37" s="231"/>
      <c r="H37" s="231"/>
      <c r="I37" s="360"/>
      <c r="J37" s="361"/>
      <c r="K37" s="361"/>
      <c r="L37" s="361"/>
      <c r="M37" s="361"/>
      <c r="N37" s="361"/>
      <c r="O37" s="362"/>
      <c r="P37" s="340" t="s">
        <v>922</v>
      </c>
      <c r="Q37" s="341"/>
      <c r="R37" s="341"/>
      <c r="S37" s="341"/>
      <c r="T37" s="341"/>
      <c r="U37" s="341"/>
      <c r="V37" s="341"/>
      <c r="W37" s="341"/>
      <c r="X37" s="341"/>
      <c r="Y37" s="341"/>
      <c r="Z37" s="341"/>
      <c r="AA37" s="341"/>
      <c r="AB37" s="341"/>
      <c r="AC37" s="341"/>
      <c r="AD37" s="341"/>
      <c r="AE37" s="341"/>
      <c r="AF37" s="341"/>
      <c r="AG37" s="341"/>
      <c r="AH37" s="341"/>
      <c r="AI37" s="341"/>
      <c r="AJ37" s="341"/>
      <c r="AK37" s="342"/>
      <c r="AL37" s="276"/>
      <c r="AM37" s="373"/>
      <c r="AN37" s="373"/>
      <c r="AO37" s="373"/>
      <c r="AP37" s="373"/>
    </row>
    <row r="38" spans="1:42" ht="25" customHeight="1">
      <c r="A38" s="279"/>
      <c r="B38" s="231"/>
      <c r="C38" s="231"/>
      <c r="D38" s="231"/>
      <c r="E38" s="231" t="s">
        <v>915</v>
      </c>
      <c r="F38" s="231"/>
      <c r="G38" s="231"/>
      <c r="H38" s="231"/>
      <c r="I38" s="360"/>
      <c r="J38" s="361"/>
      <c r="K38" s="361"/>
      <c r="L38" s="361"/>
      <c r="M38" s="361"/>
      <c r="N38" s="361"/>
      <c r="O38" s="362"/>
      <c r="P38" s="340" t="s">
        <v>923</v>
      </c>
      <c r="Q38" s="341"/>
      <c r="R38" s="341"/>
      <c r="S38" s="341"/>
      <c r="T38" s="341"/>
      <c r="U38" s="341"/>
      <c r="V38" s="341"/>
      <c r="W38" s="341"/>
      <c r="X38" s="341"/>
      <c r="Y38" s="341"/>
      <c r="Z38" s="341"/>
      <c r="AA38" s="341"/>
      <c r="AB38" s="341"/>
      <c r="AC38" s="341"/>
      <c r="AD38" s="341"/>
      <c r="AE38" s="341"/>
      <c r="AF38" s="341"/>
      <c r="AG38" s="341"/>
      <c r="AH38" s="341"/>
      <c r="AI38" s="341"/>
      <c r="AJ38" s="341"/>
      <c r="AK38" s="342"/>
      <c r="AL38" s="276"/>
      <c r="AM38" s="373"/>
      <c r="AN38" s="373"/>
      <c r="AO38" s="373"/>
      <c r="AP38" s="373"/>
    </row>
    <row r="39" spans="1:42" ht="25" customHeight="1">
      <c r="A39" s="231" t="s">
        <v>898</v>
      </c>
      <c r="B39" s="231"/>
      <c r="C39" s="231"/>
      <c r="D39" s="231"/>
      <c r="E39" s="231" t="s">
        <v>924</v>
      </c>
      <c r="F39" s="231"/>
      <c r="G39" s="231"/>
      <c r="H39" s="231"/>
      <c r="I39" s="360"/>
      <c r="J39" s="361"/>
      <c r="K39" s="361"/>
      <c r="L39" s="361"/>
      <c r="M39" s="361"/>
      <c r="N39" s="361"/>
      <c r="O39" s="362"/>
      <c r="P39" s="353" t="s">
        <v>925</v>
      </c>
      <c r="Q39" s="371"/>
      <c r="R39" s="371"/>
      <c r="S39" s="371"/>
      <c r="T39" s="371"/>
      <c r="U39" s="371"/>
      <c r="V39" s="371"/>
      <c r="W39" s="371"/>
      <c r="X39" s="371"/>
      <c r="Y39" s="371"/>
      <c r="Z39" s="371"/>
      <c r="AA39" s="371"/>
      <c r="AB39" s="371"/>
      <c r="AC39" s="371"/>
      <c r="AD39" s="371"/>
      <c r="AE39" s="371"/>
      <c r="AF39" s="371"/>
      <c r="AG39" s="371"/>
      <c r="AH39" s="371"/>
      <c r="AI39" s="371"/>
      <c r="AJ39" s="371"/>
      <c r="AK39" s="372"/>
      <c r="AL39" s="276"/>
      <c r="AM39" s="373"/>
      <c r="AN39" s="373"/>
      <c r="AO39" s="373"/>
      <c r="AP39" s="373"/>
    </row>
    <row r="40" spans="1:42" ht="25" customHeight="1">
      <c r="A40" s="357" t="s">
        <v>929</v>
      </c>
      <c r="B40" s="358"/>
      <c r="C40" s="358"/>
      <c r="D40" s="358"/>
      <c r="E40" s="358"/>
      <c r="F40" s="358"/>
      <c r="G40" s="358"/>
      <c r="H40" s="358"/>
      <c r="I40" s="358"/>
      <c r="J40" s="358"/>
      <c r="K40" s="358"/>
      <c r="L40" s="358"/>
      <c r="M40" s="358"/>
      <c r="N40" s="358"/>
      <c r="O40" s="358"/>
      <c r="P40" s="358"/>
      <c r="Q40" s="358"/>
      <c r="R40" s="358"/>
      <c r="S40" s="358"/>
      <c r="T40" s="358"/>
      <c r="U40" s="358"/>
      <c r="V40" s="358"/>
      <c r="W40" s="358"/>
      <c r="X40" s="358"/>
      <c r="Y40" s="358"/>
      <c r="Z40" s="358"/>
      <c r="AA40" s="358"/>
      <c r="AB40" s="358"/>
      <c r="AC40" s="358"/>
      <c r="AD40" s="358"/>
      <c r="AE40" s="358"/>
      <c r="AF40" s="358"/>
      <c r="AG40" s="358"/>
      <c r="AH40" s="358"/>
      <c r="AI40" s="358"/>
      <c r="AJ40" s="358"/>
      <c r="AK40" s="358"/>
      <c r="AL40" s="358"/>
      <c r="AM40" s="358"/>
      <c r="AN40" s="358"/>
      <c r="AO40" s="358"/>
      <c r="AP40" s="359"/>
    </row>
    <row r="41" spans="1:42" ht="25" customHeight="1">
      <c r="A41" s="235" t="s">
        <v>930</v>
      </c>
      <c r="B41" s="236"/>
      <c r="C41" s="236"/>
      <c r="D41" s="237"/>
      <c r="E41" s="231" t="s">
        <v>879</v>
      </c>
      <c r="F41" s="231"/>
      <c r="G41" s="231"/>
      <c r="H41" s="231"/>
      <c r="I41" s="360"/>
      <c r="J41" s="361"/>
      <c r="K41" s="361"/>
      <c r="L41" s="361"/>
      <c r="M41" s="361"/>
      <c r="N41" s="361"/>
      <c r="O41" s="362"/>
      <c r="P41" s="340" t="s">
        <v>931</v>
      </c>
      <c r="Q41" s="341"/>
      <c r="R41" s="341"/>
      <c r="S41" s="341"/>
      <c r="T41" s="341"/>
      <c r="U41" s="341"/>
      <c r="V41" s="341"/>
      <c r="W41" s="341"/>
      <c r="X41" s="341"/>
      <c r="Y41" s="341"/>
      <c r="Z41" s="341"/>
      <c r="AA41" s="341"/>
      <c r="AB41" s="341"/>
      <c r="AC41" s="341"/>
      <c r="AD41" s="341"/>
      <c r="AE41" s="341"/>
      <c r="AF41" s="341"/>
      <c r="AG41" s="341"/>
      <c r="AH41" s="341"/>
      <c r="AI41" s="341"/>
      <c r="AJ41" s="341"/>
      <c r="AK41" s="342"/>
      <c r="AL41" s="354"/>
      <c r="AM41" s="355"/>
      <c r="AN41" s="355"/>
      <c r="AO41" s="355"/>
      <c r="AP41" s="355"/>
    </row>
    <row r="42" spans="1:42" ht="25" customHeight="1">
      <c r="A42" s="340"/>
      <c r="B42" s="341"/>
      <c r="C42" s="341"/>
      <c r="D42" s="342"/>
      <c r="E42" s="231" t="s">
        <v>879</v>
      </c>
      <c r="F42" s="231"/>
      <c r="G42" s="231"/>
      <c r="H42" s="231"/>
      <c r="I42" s="360"/>
      <c r="J42" s="361"/>
      <c r="K42" s="361"/>
      <c r="L42" s="361"/>
      <c r="M42" s="361"/>
      <c r="N42" s="361"/>
      <c r="O42" s="362"/>
      <c r="P42" s="340" t="s">
        <v>932</v>
      </c>
      <c r="Q42" s="341"/>
      <c r="R42" s="341"/>
      <c r="S42" s="341"/>
      <c r="T42" s="341"/>
      <c r="U42" s="341"/>
      <c r="V42" s="341"/>
      <c r="W42" s="341"/>
      <c r="X42" s="341"/>
      <c r="Y42" s="341"/>
      <c r="Z42" s="341"/>
      <c r="AA42" s="341"/>
      <c r="AB42" s="341"/>
      <c r="AC42" s="341"/>
      <c r="AD42" s="341"/>
      <c r="AE42" s="341"/>
      <c r="AF42" s="341"/>
      <c r="AG42" s="341"/>
      <c r="AH42" s="341"/>
      <c r="AI42" s="341"/>
      <c r="AJ42" s="341"/>
      <c r="AK42" s="342"/>
      <c r="AL42" s="370" t="s">
        <v>933</v>
      </c>
      <c r="AM42" s="355"/>
      <c r="AN42" s="355"/>
      <c r="AO42" s="355"/>
      <c r="AP42" s="355"/>
    </row>
    <row r="43" spans="1:42" ht="25" customHeight="1">
      <c r="A43" s="340"/>
      <c r="B43" s="341"/>
      <c r="C43" s="341"/>
      <c r="D43" s="342"/>
      <c r="E43" s="231" t="s">
        <v>924</v>
      </c>
      <c r="F43" s="231"/>
      <c r="G43" s="231"/>
      <c r="H43" s="231"/>
      <c r="I43" s="360"/>
      <c r="J43" s="361"/>
      <c r="K43" s="361"/>
      <c r="L43" s="361"/>
      <c r="M43" s="361"/>
      <c r="N43" s="361"/>
      <c r="O43" s="362"/>
      <c r="P43" s="340" t="s">
        <v>934</v>
      </c>
      <c r="Q43" s="341"/>
      <c r="R43" s="341"/>
      <c r="S43" s="341"/>
      <c r="T43" s="341"/>
      <c r="U43" s="341"/>
      <c r="V43" s="341"/>
      <c r="W43" s="341"/>
      <c r="X43" s="341"/>
      <c r="Y43" s="341"/>
      <c r="Z43" s="341"/>
      <c r="AA43" s="341"/>
      <c r="AB43" s="341"/>
      <c r="AC43" s="341"/>
      <c r="AD43" s="341"/>
      <c r="AE43" s="341"/>
      <c r="AF43" s="341"/>
      <c r="AG43" s="341"/>
      <c r="AH43" s="341"/>
      <c r="AI43" s="341"/>
      <c r="AJ43" s="341"/>
      <c r="AK43" s="342"/>
      <c r="AL43" s="354"/>
      <c r="AM43" s="355"/>
      <c r="AN43" s="355"/>
      <c r="AO43" s="355"/>
      <c r="AP43" s="355"/>
    </row>
    <row r="44" spans="1:42" ht="25" customHeight="1">
      <c r="A44" s="340"/>
      <c r="B44" s="341"/>
      <c r="C44" s="341"/>
      <c r="D44" s="342"/>
      <c r="E44" s="231" t="s">
        <v>924</v>
      </c>
      <c r="F44" s="231"/>
      <c r="G44" s="231"/>
      <c r="H44" s="231"/>
      <c r="I44" s="360"/>
      <c r="J44" s="361"/>
      <c r="K44" s="361"/>
      <c r="L44" s="361"/>
      <c r="M44" s="361"/>
      <c r="N44" s="361"/>
      <c r="O44" s="362"/>
      <c r="P44" s="340" t="s">
        <v>935</v>
      </c>
      <c r="Q44" s="341"/>
      <c r="R44" s="341"/>
      <c r="S44" s="341"/>
      <c r="T44" s="341"/>
      <c r="U44" s="341"/>
      <c r="V44" s="341"/>
      <c r="W44" s="341"/>
      <c r="X44" s="341"/>
      <c r="Y44" s="341"/>
      <c r="Z44" s="341"/>
      <c r="AA44" s="341"/>
      <c r="AB44" s="341"/>
      <c r="AC44" s="341"/>
      <c r="AD44" s="341"/>
      <c r="AE44" s="341"/>
      <c r="AF44" s="341"/>
      <c r="AG44" s="341"/>
      <c r="AH44" s="341"/>
      <c r="AI44" s="341"/>
      <c r="AJ44" s="341"/>
      <c r="AK44" s="342"/>
      <c r="AL44" s="370" t="s">
        <v>933</v>
      </c>
      <c r="AM44" s="355"/>
      <c r="AN44" s="355"/>
      <c r="AO44" s="355"/>
      <c r="AP44" s="355"/>
    </row>
    <row r="45" spans="1:42" ht="25" customHeight="1">
      <c r="A45" s="235" t="s">
        <v>936</v>
      </c>
      <c r="B45" s="236"/>
      <c r="C45" s="236"/>
      <c r="D45" s="237"/>
      <c r="E45" s="231" t="s">
        <v>937</v>
      </c>
      <c r="F45" s="231"/>
      <c r="G45" s="231"/>
      <c r="H45" s="231"/>
      <c r="I45" s="360"/>
      <c r="J45" s="361"/>
      <c r="K45" s="361"/>
      <c r="L45" s="361"/>
      <c r="M45" s="361"/>
      <c r="N45" s="361"/>
      <c r="O45" s="362"/>
      <c r="P45" s="340" t="s">
        <v>938</v>
      </c>
      <c r="Q45" s="341"/>
      <c r="R45" s="341"/>
      <c r="S45" s="341"/>
      <c r="T45" s="341"/>
      <c r="U45" s="341"/>
      <c r="V45" s="341"/>
      <c r="W45" s="341"/>
      <c r="X45" s="341"/>
      <c r="Y45" s="341"/>
      <c r="Z45" s="341"/>
      <c r="AA45" s="341"/>
      <c r="AB45" s="341"/>
      <c r="AC45" s="341"/>
      <c r="AD45" s="341"/>
      <c r="AE45" s="341"/>
      <c r="AF45" s="341"/>
      <c r="AG45" s="341"/>
      <c r="AH45" s="341"/>
      <c r="AI45" s="341"/>
      <c r="AJ45" s="341"/>
      <c r="AK45" s="342"/>
      <c r="AL45" s="354"/>
      <c r="AM45" s="355"/>
      <c r="AN45" s="355"/>
      <c r="AO45" s="355"/>
      <c r="AP45" s="355"/>
    </row>
    <row r="46" spans="1:42" ht="25" customHeight="1">
      <c r="A46" s="357" t="s">
        <v>939</v>
      </c>
      <c r="B46" s="358"/>
      <c r="C46" s="358"/>
      <c r="D46" s="358"/>
      <c r="E46" s="358"/>
      <c r="F46" s="358"/>
      <c r="G46" s="358"/>
      <c r="H46" s="358"/>
      <c r="I46" s="358"/>
      <c r="J46" s="358"/>
      <c r="K46" s="358"/>
      <c r="L46" s="358"/>
      <c r="M46" s="358"/>
      <c r="N46" s="358"/>
      <c r="O46" s="358"/>
      <c r="P46" s="358"/>
      <c r="Q46" s="358"/>
      <c r="R46" s="358"/>
      <c r="S46" s="358"/>
      <c r="T46" s="358"/>
      <c r="U46" s="358"/>
      <c r="V46" s="358"/>
      <c r="W46" s="358"/>
      <c r="X46" s="358"/>
      <c r="Y46" s="358"/>
      <c r="Z46" s="358"/>
      <c r="AA46" s="358"/>
      <c r="AB46" s="358"/>
      <c r="AC46" s="358"/>
      <c r="AD46" s="358"/>
      <c r="AE46" s="358"/>
      <c r="AF46" s="358"/>
      <c r="AG46" s="358"/>
      <c r="AH46" s="358"/>
      <c r="AI46" s="358"/>
      <c r="AJ46" s="358"/>
      <c r="AK46" s="358"/>
      <c r="AL46" s="358"/>
      <c r="AM46" s="358"/>
      <c r="AN46" s="358"/>
      <c r="AO46" s="358"/>
      <c r="AP46" s="359"/>
    </row>
    <row r="47" spans="1:42" ht="25" customHeight="1">
      <c r="A47" s="235" t="s">
        <v>940</v>
      </c>
      <c r="B47" s="236"/>
      <c r="C47" s="236"/>
      <c r="D47" s="237"/>
      <c r="E47" s="231" t="s">
        <v>937</v>
      </c>
      <c r="F47" s="231"/>
      <c r="G47" s="231"/>
      <c r="H47" s="231"/>
      <c r="I47" s="360"/>
      <c r="J47" s="361"/>
      <c r="K47" s="361"/>
      <c r="L47" s="361"/>
      <c r="M47" s="361"/>
      <c r="N47" s="361"/>
      <c r="O47" s="362"/>
      <c r="P47" s="340" t="s">
        <v>941</v>
      </c>
      <c r="Q47" s="341"/>
      <c r="R47" s="341"/>
      <c r="S47" s="341"/>
      <c r="T47" s="341"/>
      <c r="U47" s="341"/>
      <c r="V47" s="341"/>
      <c r="W47" s="341"/>
      <c r="X47" s="341"/>
      <c r="Y47" s="341"/>
      <c r="Z47" s="341"/>
      <c r="AA47" s="341"/>
      <c r="AB47" s="341"/>
      <c r="AC47" s="341"/>
      <c r="AD47" s="341"/>
      <c r="AE47" s="341"/>
      <c r="AF47" s="341"/>
      <c r="AG47" s="341"/>
      <c r="AH47" s="341"/>
      <c r="AI47" s="341"/>
      <c r="AJ47" s="341"/>
      <c r="AK47" s="342"/>
      <c r="AL47" s="354"/>
      <c r="AM47" s="355"/>
      <c r="AN47" s="355"/>
      <c r="AO47" s="355"/>
      <c r="AP47" s="355"/>
    </row>
    <row r="48" spans="1:42" ht="25" customHeight="1">
      <c r="A48" s="357" t="s">
        <v>942</v>
      </c>
      <c r="B48" s="358"/>
      <c r="C48" s="358"/>
      <c r="D48" s="358"/>
      <c r="E48" s="358"/>
      <c r="F48" s="358"/>
      <c r="G48" s="358"/>
      <c r="H48" s="358"/>
      <c r="I48" s="358"/>
      <c r="J48" s="358"/>
      <c r="K48" s="358"/>
      <c r="L48" s="358"/>
      <c r="M48" s="358"/>
      <c r="N48" s="358"/>
      <c r="O48" s="358"/>
      <c r="P48" s="358"/>
      <c r="Q48" s="358"/>
      <c r="R48" s="358"/>
      <c r="S48" s="358"/>
      <c r="T48" s="358"/>
      <c r="U48" s="358"/>
      <c r="V48" s="358"/>
      <c r="W48" s="358"/>
      <c r="X48" s="358"/>
      <c r="Y48" s="358"/>
      <c r="Z48" s="358"/>
      <c r="AA48" s="358"/>
      <c r="AB48" s="358"/>
      <c r="AC48" s="358"/>
      <c r="AD48" s="358"/>
      <c r="AE48" s="358"/>
      <c r="AF48" s="358"/>
      <c r="AG48" s="358"/>
      <c r="AH48" s="358"/>
      <c r="AI48" s="358"/>
      <c r="AJ48" s="358"/>
      <c r="AK48" s="358"/>
      <c r="AL48" s="358"/>
      <c r="AM48" s="358"/>
      <c r="AN48" s="358"/>
      <c r="AO48" s="358"/>
      <c r="AP48" s="359"/>
    </row>
    <row r="49" spans="1:42" ht="25" customHeight="1">
      <c r="A49" s="235" t="s">
        <v>943</v>
      </c>
      <c r="B49" s="236"/>
      <c r="C49" s="236"/>
      <c r="D49" s="237"/>
      <c r="E49" s="231" t="s">
        <v>937</v>
      </c>
      <c r="F49" s="231"/>
      <c r="G49" s="231"/>
      <c r="H49" s="231"/>
      <c r="I49" s="360"/>
      <c r="J49" s="361"/>
      <c r="K49" s="361"/>
      <c r="L49" s="361"/>
      <c r="M49" s="361"/>
      <c r="N49" s="361"/>
      <c r="O49" s="362"/>
      <c r="P49" s="340" t="s">
        <v>944</v>
      </c>
      <c r="Q49" s="341"/>
      <c r="R49" s="341"/>
      <c r="S49" s="341"/>
      <c r="T49" s="341"/>
      <c r="U49" s="341"/>
      <c r="V49" s="341"/>
      <c r="W49" s="341"/>
      <c r="X49" s="341"/>
      <c r="Y49" s="341"/>
      <c r="Z49" s="341"/>
      <c r="AA49" s="341"/>
      <c r="AB49" s="341"/>
      <c r="AC49" s="341"/>
      <c r="AD49" s="341"/>
      <c r="AE49" s="341"/>
      <c r="AF49" s="341"/>
      <c r="AG49" s="341"/>
      <c r="AH49" s="341"/>
      <c r="AI49" s="341"/>
      <c r="AJ49" s="341"/>
      <c r="AK49" s="342"/>
      <c r="AL49" s="354"/>
      <c r="AM49" s="355"/>
      <c r="AN49" s="355"/>
      <c r="AO49" s="355"/>
      <c r="AP49" s="355"/>
    </row>
    <row r="50" spans="1:42" ht="25" customHeight="1">
      <c r="A50" s="235" t="s">
        <v>945</v>
      </c>
      <c r="B50" s="236"/>
      <c r="C50" s="236"/>
      <c r="D50" s="237"/>
      <c r="E50" s="231" t="s">
        <v>937</v>
      </c>
      <c r="F50" s="231"/>
      <c r="G50" s="231"/>
      <c r="H50" s="231"/>
      <c r="I50" s="360"/>
      <c r="J50" s="361"/>
      <c r="K50" s="361"/>
      <c r="L50" s="361"/>
      <c r="M50" s="361"/>
      <c r="N50" s="361"/>
      <c r="O50" s="362"/>
      <c r="P50" s="340" t="s">
        <v>946</v>
      </c>
      <c r="Q50" s="341"/>
      <c r="R50" s="341"/>
      <c r="S50" s="341"/>
      <c r="T50" s="341"/>
      <c r="U50" s="341"/>
      <c r="V50" s="341"/>
      <c r="W50" s="341"/>
      <c r="X50" s="341"/>
      <c r="Y50" s="341"/>
      <c r="Z50" s="341"/>
      <c r="AA50" s="341"/>
      <c r="AB50" s="341"/>
      <c r="AC50" s="341"/>
      <c r="AD50" s="341"/>
      <c r="AE50" s="341"/>
      <c r="AF50" s="341"/>
      <c r="AG50" s="341"/>
      <c r="AH50" s="341"/>
      <c r="AI50" s="341"/>
      <c r="AJ50" s="341"/>
      <c r="AK50" s="342"/>
      <c r="AL50" s="370" t="s">
        <v>933</v>
      </c>
      <c r="AM50" s="355"/>
      <c r="AN50" s="355"/>
      <c r="AO50" s="355"/>
      <c r="AP50" s="355"/>
    </row>
    <row r="51" spans="1:42" ht="25" customHeight="1">
      <c r="A51" s="357" t="s">
        <v>947</v>
      </c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58"/>
      <c r="N51" s="358"/>
      <c r="O51" s="358"/>
      <c r="P51" s="358"/>
      <c r="Q51" s="358"/>
      <c r="R51" s="358"/>
      <c r="S51" s="358"/>
      <c r="T51" s="358"/>
      <c r="U51" s="358"/>
      <c r="V51" s="358"/>
      <c r="W51" s="358"/>
      <c r="X51" s="358"/>
      <c r="Y51" s="358"/>
      <c r="Z51" s="358"/>
      <c r="AA51" s="358"/>
      <c r="AB51" s="358"/>
      <c r="AC51" s="358"/>
      <c r="AD51" s="358"/>
      <c r="AE51" s="358"/>
      <c r="AF51" s="358"/>
      <c r="AG51" s="358"/>
      <c r="AH51" s="358"/>
      <c r="AI51" s="358"/>
      <c r="AJ51" s="358"/>
      <c r="AK51" s="358"/>
      <c r="AL51" s="358"/>
      <c r="AM51" s="358"/>
      <c r="AN51" s="358"/>
      <c r="AO51" s="358"/>
      <c r="AP51" s="359"/>
    </row>
    <row r="52" spans="1:42" ht="25" customHeight="1">
      <c r="A52" s="231" t="s">
        <v>948</v>
      </c>
      <c r="B52" s="231"/>
      <c r="C52" s="231"/>
      <c r="D52" s="231"/>
      <c r="E52" s="231" t="s">
        <v>949</v>
      </c>
      <c r="F52" s="231"/>
      <c r="G52" s="231"/>
      <c r="H52" s="231"/>
      <c r="I52" s="360"/>
      <c r="J52" s="361"/>
      <c r="K52" s="361"/>
      <c r="L52" s="361"/>
      <c r="M52" s="361"/>
      <c r="N52" s="361"/>
      <c r="O52" s="362"/>
      <c r="P52" s="363" t="s">
        <v>950</v>
      </c>
      <c r="Q52" s="364"/>
      <c r="R52" s="364"/>
      <c r="S52" s="364"/>
      <c r="T52" s="364"/>
      <c r="U52" s="364"/>
      <c r="V52" s="364"/>
      <c r="W52" s="364"/>
      <c r="X52" s="364"/>
      <c r="Y52" s="364"/>
      <c r="Z52" s="364"/>
      <c r="AA52" s="364"/>
      <c r="AB52" s="364"/>
      <c r="AC52" s="364"/>
      <c r="AD52" s="364"/>
      <c r="AE52" s="364"/>
      <c r="AF52" s="364"/>
      <c r="AG52" s="364"/>
      <c r="AH52" s="364"/>
      <c r="AI52" s="364"/>
      <c r="AJ52" s="364"/>
      <c r="AK52" s="365"/>
      <c r="AL52" s="366" t="s">
        <v>951</v>
      </c>
      <c r="AM52" s="367"/>
      <c r="AN52" s="367"/>
      <c r="AO52" s="367"/>
      <c r="AP52" s="367"/>
    </row>
    <row r="53" spans="1:42" ht="25" customHeight="1">
      <c r="A53" s="231" t="s">
        <v>952</v>
      </c>
      <c r="B53" s="231"/>
      <c r="C53" s="231"/>
      <c r="D53" s="231"/>
      <c r="E53" s="231" t="s">
        <v>949</v>
      </c>
      <c r="F53" s="231"/>
      <c r="G53" s="231"/>
      <c r="H53" s="231"/>
      <c r="I53" s="360"/>
      <c r="J53" s="361"/>
      <c r="K53" s="361"/>
      <c r="L53" s="361"/>
      <c r="M53" s="361"/>
      <c r="N53" s="361"/>
      <c r="O53" s="362"/>
      <c r="P53" s="363" t="s">
        <v>953</v>
      </c>
      <c r="Q53" s="364"/>
      <c r="R53" s="364"/>
      <c r="S53" s="364"/>
      <c r="T53" s="364"/>
      <c r="U53" s="364"/>
      <c r="V53" s="364"/>
      <c r="W53" s="364"/>
      <c r="X53" s="364"/>
      <c r="Y53" s="364"/>
      <c r="Z53" s="364"/>
      <c r="AA53" s="364"/>
      <c r="AB53" s="364"/>
      <c r="AC53" s="364"/>
      <c r="AD53" s="364"/>
      <c r="AE53" s="364"/>
      <c r="AF53" s="364"/>
      <c r="AG53" s="364"/>
      <c r="AH53" s="364"/>
      <c r="AI53" s="364"/>
      <c r="AJ53" s="364"/>
      <c r="AK53" s="365"/>
      <c r="AL53" s="368"/>
      <c r="AM53" s="369"/>
      <c r="AN53" s="369"/>
      <c r="AO53" s="369"/>
      <c r="AP53" s="369"/>
    </row>
    <row r="54" spans="1:42" ht="25" customHeight="1">
      <c r="A54" s="357" t="s">
        <v>954</v>
      </c>
      <c r="B54" s="358"/>
      <c r="C54" s="358"/>
      <c r="D54" s="358"/>
      <c r="E54" s="358"/>
      <c r="F54" s="358"/>
      <c r="G54" s="358"/>
      <c r="H54" s="358"/>
      <c r="I54" s="358"/>
      <c r="J54" s="358"/>
      <c r="K54" s="358"/>
      <c r="L54" s="358"/>
      <c r="M54" s="358"/>
      <c r="N54" s="358"/>
      <c r="O54" s="358"/>
      <c r="P54" s="358"/>
      <c r="Q54" s="358"/>
      <c r="R54" s="358"/>
      <c r="S54" s="358"/>
      <c r="T54" s="358"/>
      <c r="U54" s="358"/>
      <c r="V54" s="358"/>
      <c r="W54" s="358"/>
      <c r="X54" s="358"/>
      <c r="Y54" s="358"/>
      <c r="Z54" s="358"/>
      <c r="AA54" s="358"/>
      <c r="AB54" s="358"/>
      <c r="AC54" s="358"/>
      <c r="AD54" s="358"/>
      <c r="AE54" s="358"/>
      <c r="AF54" s="358"/>
      <c r="AG54" s="358"/>
      <c r="AH54" s="358"/>
      <c r="AI54" s="358"/>
      <c r="AJ54" s="358"/>
      <c r="AK54" s="358"/>
      <c r="AL54" s="358"/>
      <c r="AM54" s="358"/>
      <c r="AN54" s="358"/>
      <c r="AO54" s="358"/>
      <c r="AP54" s="359"/>
    </row>
    <row r="55" spans="1:42" ht="25" customHeight="1">
      <c r="A55" s="231" t="s">
        <v>955</v>
      </c>
      <c r="B55" s="231"/>
      <c r="C55" s="231"/>
      <c r="D55" s="231"/>
      <c r="E55" s="231" t="s">
        <v>879</v>
      </c>
      <c r="F55" s="231"/>
      <c r="G55" s="231"/>
      <c r="H55" s="231"/>
      <c r="I55" s="235" t="s">
        <v>956</v>
      </c>
      <c r="J55" s="236"/>
      <c r="K55" s="236"/>
      <c r="L55" s="236"/>
      <c r="M55" s="236"/>
      <c r="N55" s="236"/>
      <c r="O55" s="237"/>
      <c r="P55" s="340" t="s">
        <v>957</v>
      </c>
      <c r="Q55" s="341"/>
      <c r="R55" s="341"/>
      <c r="S55" s="341"/>
      <c r="T55" s="341"/>
      <c r="U55" s="341"/>
      <c r="V55" s="341"/>
      <c r="W55" s="341"/>
      <c r="X55" s="341"/>
      <c r="Y55" s="341"/>
      <c r="Z55" s="341"/>
      <c r="AA55" s="341"/>
      <c r="AB55" s="341"/>
      <c r="AC55" s="341"/>
      <c r="AD55" s="341"/>
      <c r="AE55" s="341"/>
      <c r="AF55" s="341"/>
      <c r="AG55" s="341"/>
      <c r="AH55" s="341"/>
      <c r="AI55" s="341"/>
      <c r="AJ55" s="341"/>
      <c r="AK55" s="342"/>
      <c r="AL55" s="354"/>
      <c r="AM55" s="355"/>
      <c r="AN55" s="355"/>
      <c r="AO55" s="355"/>
      <c r="AP55" s="355"/>
    </row>
    <row r="56" spans="1:42" ht="25" customHeight="1">
      <c r="A56" s="231"/>
      <c r="B56" s="231"/>
      <c r="C56" s="231"/>
      <c r="D56" s="231"/>
      <c r="E56" s="231" t="s">
        <v>958</v>
      </c>
      <c r="F56" s="231"/>
      <c r="G56" s="231"/>
      <c r="H56" s="231"/>
      <c r="I56" s="235" t="s">
        <v>959</v>
      </c>
      <c r="J56" s="236"/>
      <c r="K56" s="236"/>
      <c r="L56" s="236"/>
      <c r="M56" s="236"/>
      <c r="N56" s="236"/>
      <c r="O56" s="237"/>
      <c r="P56" s="340" t="s">
        <v>960</v>
      </c>
      <c r="Q56" s="341"/>
      <c r="R56" s="341"/>
      <c r="S56" s="341"/>
      <c r="T56" s="341"/>
      <c r="U56" s="341"/>
      <c r="V56" s="341"/>
      <c r="W56" s="341"/>
      <c r="X56" s="341"/>
      <c r="Y56" s="341"/>
      <c r="Z56" s="341"/>
      <c r="AA56" s="341"/>
      <c r="AB56" s="341"/>
      <c r="AC56" s="341"/>
      <c r="AD56" s="341"/>
      <c r="AE56" s="341"/>
      <c r="AF56" s="341"/>
      <c r="AG56" s="341"/>
      <c r="AH56" s="341"/>
      <c r="AI56" s="341"/>
      <c r="AJ56" s="341"/>
      <c r="AK56" s="342"/>
      <c r="AL56" s="354"/>
      <c r="AM56" s="355"/>
      <c r="AN56" s="355"/>
      <c r="AO56" s="355"/>
      <c r="AP56" s="355"/>
    </row>
    <row r="57" spans="1:42" ht="25" customHeight="1">
      <c r="A57" s="231"/>
      <c r="B57" s="231"/>
      <c r="C57" s="231"/>
      <c r="D57" s="231"/>
      <c r="E57" s="231" t="s">
        <v>961</v>
      </c>
      <c r="F57" s="231"/>
      <c r="G57" s="231"/>
      <c r="H57" s="231"/>
      <c r="I57" s="235" t="s">
        <v>959</v>
      </c>
      <c r="J57" s="236"/>
      <c r="K57" s="236"/>
      <c r="L57" s="236"/>
      <c r="M57" s="236"/>
      <c r="N57" s="236"/>
      <c r="O57" s="237"/>
      <c r="P57" s="340" t="s">
        <v>962</v>
      </c>
      <c r="Q57" s="341"/>
      <c r="R57" s="341"/>
      <c r="S57" s="341"/>
      <c r="T57" s="341"/>
      <c r="U57" s="341"/>
      <c r="V57" s="341"/>
      <c r="W57" s="341"/>
      <c r="X57" s="341"/>
      <c r="Y57" s="341"/>
      <c r="Z57" s="341"/>
      <c r="AA57" s="341"/>
      <c r="AB57" s="341"/>
      <c r="AC57" s="341"/>
      <c r="AD57" s="341"/>
      <c r="AE57" s="341"/>
      <c r="AF57" s="341"/>
      <c r="AG57" s="341"/>
      <c r="AH57" s="341"/>
      <c r="AI57" s="341"/>
      <c r="AJ57" s="341"/>
      <c r="AK57" s="342"/>
      <c r="AL57" s="354"/>
      <c r="AM57" s="355"/>
      <c r="AN57" s="355"/>
      <c r="AO57" s="355"/>
      <c r="AP57" s="355"/>
    </row>
    <row r="58" spans="1:42" ht="25" customHeight="1">
      <c r="A58" s="231" t="s">
        <v>963</v>
      </c>
      <c r="B58" s="231"/>
      <c r="C58" s="231"/>
      <c r="D58" s="231"/>
      <c r="E58" s="231" t="s">
        <v>879</v>
      </c>
      <c r="F58" s="231"/>
      <c r="G58" s="231"/>
      <c r="H58" s="231"/>
      <c r="I58" s="235" t="s">
        <v>964</v>
      </c>
      <c r="J58" s="236"/>
      <c r="K58" s="236"/>
      <c r="L58" s="236"/>
      <c r="M58" s="236"/>
      <c r="N58" s="236"/>
      <c r="O58" s="237"/>
      <c r="P58" s="340" t="s">
        <v>965</v>
      </c>
      <c r="Q58" s="341"/>
      <c r="R58" s="341"/>
      <c r="S58" s="341"/>
      <c r="T58" s="341"/>
      <c r="U58" s="341"/>
      <c r="V58" s="341"/>
      <c r="W58" s="341"/>
      <c r="X58" s="341"/>
      <c r="Y58" s="341"/>
      <c r="Z58" s="341"/>
      <c r="AA58" s="341"/>
      <c r="AB58" s="341"/>
      <c r="AC58" s="341"/>
      <c r="AD58" s="341"/>
      <c r="AE58" s="341"/>
      <c r="AF58" s="341"/>
      <c r="AG58" s="341"/>
      <c r="AH58" s="341"/>
      <c r="AI58" s="341"/>
      <c r="AJ58" s="341"/>
      <c r="AK58" s="342"/>
      <c r="AL58" s="354"/>
      <c r="AM58" s="355"/>
      <c r="AN58" s="355"/>
      <c r="AO58" s="355"/>
      <c r="AP58" s="355"/>
    </row>
    <row r="59" spans="1:42" ht="25" customHeight="1">
      <c r="A59" s="231"/>
      <c r="B59" s="231"/>
      <c r="C59" s="231"/>
      <c r="D59" s="231"/>
      <c r="E59" s="231" t="s">
        <v>958</v>
      </c>
      <c r="F59" s="231"/>
      <c r="G59" s="231"/>
      <c r="H59" s="231"/>
      <c r="I59" s="235" t="s">
        <v>966</v>
      </c>
      <c r="J59" s="236"/>
      <c r="K59" s="236"/>
      <c r="L59" s="236"/>
      <c r="M59" s="236"/>
      <c r="N59" s="236"/>
      <c r="O59" s="237"/>
      <c r="P59" s="340" t="s">
        <v>967</v>
      </c>
      <c r="Q59" s="341"/>
      <c r="R59" s="341"/>
      <c r="S59" s="341"/>
      <c r="T59" s="341"/>
      <c r="U59" s="341"/>
      <c r="V59" s="341"/>
      <c r="W59" s="341"/>
      <c r="X59" s="341"/>
      <c r="Y59" s="341"/>
      <c r="Z59" s="341"/>
      <c r="AA59" s="341"/>
      <c r="AB59" s="341"/>
      <c r="AC59" s="341"/>
      <c r="AD59" s="341"/>
      <c r="AE59" s="341"/>
      <c r="AF59" s="341"/>
      <c r="AG59" s="341"/>
      <c r="AH59" s="341"/>
      <c r="AI59" s="341"/>
      <c r="AJ59" s="341"/>
      <c r="AK59" s="342"/>
      <c r="AL59" s="354"/>
      <c r="AM59" s="355"/>
      <c r="AN59" s="355"/>
      <c r="AO59" s="355"/>
      <c r="AP59" s="355"/>
    </row>
    <row r="60" spans="1:42" ht="25" customHeight="1">
      <c r="A60" s="231"/>
      <c r="B60" s="231"/>
      <c r="C60" s="231"/>
      <c r="D60" s="231"/>
      <c r="E60" s="231">
        <v>300</v>
      </c>
      <c r="F60" s="231"/>
      <c r="G60" s="231"/>
      <c r="H60" s="231"/>
      <c r="I60" s="235" t="s">
        <v>966</v>
      </c>
      <c r="J60" s="236"/>
      <c r="K60" s="236"/>
      <c r="L60" s="236"/>
      <c r="M60" s="236"/>
      <c r="N60" s="236"/>
      <c r="O60" s="237"/>
      <c r="P60" s="340" t="s">
        <v>968</v>
      </c>
      <c r="Q60" s="341"/>
      <c r="R60" s="341"/>
      <c r="S60" s="341"/>
      <c r="T60" s="341"/>
      <c r="U60" s="341"/>
      <c r="V60" s="341"/>
      <c r="W60" s="341"/>
      <c r="X60" s="341"/>
      <c r="Y60" s="341"/>
      <c r="Z60" s="341"/>
      <c r="AA60" s="341"/>
      <c r="AB60" s="341"/>
      <c r="AC60" s="341"/>
      <c r="AD60" s="341"/>
      <c r="AE60" s="341"/>
      <c r="AF60" s="341"/>
      <c r="AG60" s="341"/>
      <c r="AH60" s="341"/>
      <c r="AI60" s="341"/>
      <c r="AJ60" s="341"/>
      <c r="AK60" s="342"/>
      <c r="AL60" s="354"/>
      <c r="AM60" s="355"/>
      <c r="AN60" s="355"/>
      <c r="AO60" s="355"/>
      <c r="AP60" s="355"/>
    </row>
    <row r="61" spans="1:42" ht="25" customHeight="1">
      <c r="A61" s="231" t="s">
        <v>969</v>
      </c>
      <c r="B61" s="231"/>
      <c r="C61" s="231"/>
      <c r="D61" s="231"/>
      <c r="E61" s="231" t="s">
        <v>879</v>
      </c>
      <c r="F61" s="231"/>
      <c r="G61" s="231"/>
      <c r="H61" s="231"/>
      <c r="I61" s="235" t="s">
        <v>970</v>
      </c>
      <c r="J61" s="236"/>
      <c r="K61" s="236"/>
      <c r="L61" s="236"/>
      <c r="M61" s="236"/>
      <c r="N61" s="236"/>
      <c r="O61" s="237"/>
      <c r="P61" s="340" t="s">
        <v>971</v>
      </c>
      <c r="Q61" s="341"/>
      <c r="R61" s="341"/>
      <c r="S61" s="341"/>
      <c r="T61" s="341"/>
      <c r="U61" s="341"/>
      <c r="V61" s="341"/>
      <c r="W61" s="341"/>
      <c r="X61" s="341"/>
      <c r="Y61" s="341"/>
      <c r="Z61" s="341"/>
      <c r="AA61" s="341"/>
      <c r="AB61" s="341"/>
      <c r="AC61" s="341"/>
      <c r="AD61" s="341"/>
      <c r="AE61" s="341"/>
      <c r="AF61" s="341"/>
      <c r="AG61" s="341"/>
      <c r="AH61" s="341"/>
      <c r="AI61" s="341"/>
      <c r="AJ61" s="341"/>
      <c r="AK61" s="342"/>
      <c r="AL61" s="354"/>
      <c r="AM61" s="355"/>
      <c r="AN61" s="355"/>
      <c r="AO61" s="355"/>
      <c r="AP61" s="355"/>
    </row>
    <row r="62" spans="1:42" ht="25" customHeight="1">
      <c r="A62" s="231"/>
      <c r="B62" s="231"/>
      <c r="C62" s="231"/>
      <c r="D62" s="231"/>
      <c r="E62" s="231" t="s">
        <v>976</v>
      </c>
      <c r="F62" s="231"/>
      <c r="G62" s="231"/>
      <c r="H62" s="231"/>
      <c r="I62" s="235" t="s">
        <v>977</v>
      </c>
      <c r="J62" s="236"/>
      <c r="K62" s="236"/>
      <c r="L62" s="236"/>
      <c r="M62" s="236"/>
      <c r="N62" s="236"/>
      <c r="O62" s="237"/>
      <c r="P62" s="353" t="s">
        <v>978</v>
      </c>
      <c r="Q62" s="341"/>
      <c r="R62" s="341"/>
      <c r="S62" s="341"/>
      <c r="T62" s="341"/>
      <c r="U62" s="341"/>
      <c r="V62" s="341"/>
      <c r="W62" s="341"/>
      <c r="X62" s="341"/>
      <c r="Y62" s="341"/>
      <c r="Z62" s="341"/>
      <c r="AA62" s="341"/>
      <c r="AB62" s="341"/>
      <c r="AC62" s="341"/>
      <c r="AD62" s="341"/>
      <c r="AE62" s="341"/>
      <c r="AF62" s="341"/>
      <c r="AG62" s="341"/>
      <c r="AH62" s="341"/>
      <c r="AI62" s="341"/>
      <c r="AJ62" s="341"/>
      <c r="AK62" s="342"/>
      <c r="AL62" s="354"/>
      <c r="AM62" s="355"/>
      <c r="AN62" s="355"/>
      <c r="AO62" s="355"/>
      <c r="AP62" s="355"/>
    </row>
    <row r="63" spans="1:42" ht="25" customHeight="1">
      <c r="A63" s="231"/>
      <c r="B63" s="231"/>
      <c r="C63" s="231"/>
      <c r="D63" s="231"/>
      <c r="E63" s="231" t="s">
        <v>979</v>
      </c>
      <c r="F63" s="231"/>
      <c r="G63" s="231"/>
      <c r="H63" s="231"/>
      <c r="I63" s="235" t="s">
        <v>980</v>
      </c>
      <c r="J63" s="236"/>
      <c r="K63" s="236"/>
      <c r="L63" s="236"/>
      <c r="M63" s="236"/>
      <c r="N63" s="236"/>
      <c r="O63" s="237"/>
      <c r="P63" s="353" t="s">
        <v>981</v>
      </c>
      <c r="Q63" s="341"/>
      <c r="R63" s="341"/>
      <c r="S63" s="341"/>
      <c r="T63" s="341"/>
      <c r="U63" s="341"/>
      <c r="V63" s="341"/>
      <c r="W63" s="341"/>
      <c r="X63" s="341"/>
      <c r="Y63" s="341"/>
      <c r="Z63" s="341"/>
      <c r="AA63" s="341"/>
      <c r="AB63" s="341"/>
      <c r="AC63" s="341"/>
      <c r="AD63" s="341"/>
      <c r="AE63" s="341"/>
      <c r="AF63" s="341"/>
      <c r="AG63" s="341"/>
      <c r="AH63" s="341"/>
      <c r="AI63" s="341"/>
      <c r="AJ63" s="341"/>
      <c r="AK63" s="342"/>
      <c r="AL63" s="354"/>
      <c r="AM63" s="355"/>
      <c r="AN63" s="355"/>
      <c r="AO63" s="355"/>
      <c r="AP63" s="355"/>
    </row>
    <row r="64" spans="1:42" ht="25" customHeight="1">
      <c r="A64" s="231" t="s">
        <v>982</v>
      </c>
      <c r="B64" s="231"/>
      <c r="C64" s="231"/>
      <c r="D64" s="231"/>
      <c r="E64" s="310" t="s">
        <v>983</v>
      </c>
      <c r="F64" s="311"/>
      <c r="G64" s="311"/>
      <c r="H64" s="311"/>
      <c r="I64" s="235" t="s">
        <v>984</v>
      </c>
      <c r="J64" s="236"/>
      <c r="K64" s="236"/>
      <c r="L64" s="236"/>
      <c r="M64" s="236"/>
      <c r="N64" s="236"/>
      <c r="O64" s="237"/>
      <c r="P64" s="353" t="s">
        <v>985</v>
      </c>
      <c r="Q64" s="341"/>
      <c r="R64" s="341"/>
      <c r="S64" s="341"/>
      <c r="T64" s="341"/>
      <c r="U64" s="341"/>
      <c r="V64" s="341"/>
      <c r="W64" s="341"/>
      <c r="X64" s="341"/>
      <c r="Y64" s="341"/>
      <c r="Z64" s="341"/>
      <c r="AA64" s="341"/>
      <c r="AB64" s="341"/>
      <c r="AC64" s="341"/>
      <c r="AD64" s="341"/>
      <c r="AE64" s="341"/>
      <c r="AF64" s="341"/>
      <c r="AG64" s="341"/>
      <c r="AH64" s="341"/>
      <c r="AI64" s="341"/>
      <c r="AJ64" s="341"/>
      <c r="AK64" s="342"/>
      <c r="AL64" s="354"/>
      <c r="AM64" s="355"/>
      <c r="AN64" s="355"/>
      <c r="AO64" s="355"/>
      <c r="AP64" s="355"/>
    </row>
    <row r="65" spans="1:43" ht="25" customHeight="1">
      <c r="A65" s="231"/>
      <c r="B65" s="231"/>
      <c r="C65" s="231"/>
      <c r="D65" s="231"/>
      <c r="E65" s="310" t="s">
        <v>986</v>
      </c>
      <c r="F65" s="311"/>
      <c r="G65" s="311"/>
      <c r="H65" s="311"/>
      <c r="I65" s="235" t="s">
        <v>1035</v>
      </c>
      <c r="J65" s="236"/>
      <c r="K65" s="236"/>
      <c r="L65" s="236"/>
      <c r="M65" s="236"/>
      <c r="N65" s="236"/>
      <c r="O65" s="237"/>
      <c r="P65" s="353" t="s">
        <v>988</v>
      </c>
      <c r="Q65" s="341"/>
      <c r="R65" s="341"/>
      <c r="S65" s="341"/>
      <c r="T65" s="341"/>
      <c r="U65" s="341"/>
      <c r="V65" s="341"/>
      <c r="W65" s="341"/>
      <c r="X65" s="341"/>
      <c r="Y65" s="341"/>
      <c r="Z65" s="341"/>
      <c r="AA65" s="341"/>
      <c r="AB65" s="341"/>
      <c r="AC65" s="341"/>
      <c r="AD65" s="341"/>
      <c r="AE65" s="341"/>
      <c r="AF65" s="341"/>
      <c r="AG65" s="341"/>
      <c r="AH65" s="341"/>
      <c r="AI65" s="341"/>
      <c r="AJ65" s="341"/>
      <c r="AK65" s="342"/>
      <c r="AL65" s="354"/>
      <c r="AM65" s="355"/>
      <c r="AN65" s="355"/>
      <c r="AO65" s="355"/>
      <c r="AP65" s="355"/>
    </row>
    <row r="66" spans="1:43" ht="25" customHeight="1">
      <c r="A66" s="231" t="s">
        <v>989</v>
      </c>
      <c r="B66" s="231"/>
      <c r="C66" s="231"/>
      <c r="D66" s="231"/>
      <c r="E66" s="310" t="s">
        <v>990</v>
      </c>
      <c r="F66" s="311"/>
      <c r="G66" s="311"/>
      <c r="H66" s="311"/>
      <c r="I66" s="235" t="s">
        <v>991</v>
      </c>
      <c r="J66" s="236"/>
      <c r="K66" s="236"/>
      <c r="L66" s="236"/>
      <c r="M66" s="236"/>
      <c r="N66" s="236"/>
      <c r="O66" s="237"/>
      <c r="P66" s="340" t="s">
        <v>992</v>
      </c>
      <c r="Q66" s="341"/>
      <c r="R66" s="341"/>
      <c r="S66" s="341"/>
      <c r="T66" s="341"/>
      <c r="U66" s="341"/>
      <c r="V66" s="341"/>
      <c r="W66" s="341"/>
      <c r="X66" s="341"/>
      <c r="Y66" s="341"/>
      <c r="Z66" s="341"/>
      <c r="AA66" s="341"/>
      <c r="AB66" s="341"/>
      <c r="AC66" s="341"/>
      <c r="AD66" s="341"/>
      <c r="AE66" s="341"/>
      <c r="AF66" s="341"/>
      <c r="AG66" s="341"/>
      <c r="AH66" s="341"/>
      <c r="AI66" s="341"/>
      <c r="AJ66" s="341"/>
      <c r="AK66" s="342"/>
      <c r="AL66" s="354"/>
      <c r="AM66" s="355"/>
      <c r="AN66" s="355"/>
      <c r="AO66" s="355"/>
      <c r="AP66" s="355"/>
    </row>
    <row r="67" spans="1:43" ht="25" customHeight="1">
      <c r="A67" s="344" t="s">
        <v>993</v>
      </c>
      <c r="B67" s="344"/>
      <c r="C67" s="344"/>
      <c r="D67" s="344"/>
      <c r="E67" s="348" t="s">
        <v>937</v>
      </c>
      <c r="F67" s="349"/>
      <c r="G67" s="349"/>
      <c r="H67" s="349"/>
      <c r="I67" s="246"/>
      <c r="J67" s="247"/>
      <c r="K67" s="247"/>
      <c r="L67" s="247"/>
      <c r="M67" s="247"/>
      <c r="N67" s="247"/>
      <c r="O67" s="248"/>
      <c r="P67" s="350" t="s">
        <v>994</v>
      </c>
      <c r="Q67" s="351"/>
      <c r="R67" s="351"/>
      <c r="S67" s="351"/>
      <c r="T67" s="351"/>
      <c r="U67" s="351"/>
      <c r="V67" s="351"/>
      <c r="W67" s="351"/>
      <c r="X67" s="351"/>
      <c r="Y67" s="351"/>
      <c r="Z67" s="351"/>
      <c r="AA67" s="351"/>
      <c r="AB67" s="351"/>
      <c r="AC67" s="351"/>
      <c r="AD67" s="351"/>
      <c r="AE67" s="351"/>
      <c r="AF67" s="351"/>
      <c r="AG67" s="351"/>
      <c r="AH67" s="351"/>
      <c r="AI67" s="351"/>
      <c r="AJ67" s="351"/>
      <c r="AK67" s="352"/>
      <c r="AL67" s="395"/>
      <c r="AM67" s="396"/>
      <c r="AN67" s="396"/>
      <c r="AO67" s="396"/>
      <c r="AP67" s="396"/>
      <c r="AQ67" s="56" t="s">
        <v>928</v>
      </c>
    </row>
    <row r="68" spans="1:43" s="57" customFormat="1" ht="25" customHeight="1">
      <c r="A68" s="344" t="s">
        <v>996</v>
      </c>
      <c r="B68" s="344"/>
      <c r="C68" s="344"/>
      <c r="D68" s="344"/>
      <c r="E68" s="344" t="s">
        <v>997</v>
      </c>
      <c r="F68" s="344"/>
      <c r="G68" s="344"/>
      <c r="H68" s="344"/>
      <c r="I68" s="246"/>
      <c r="J68" s="247"/>
      <c r="K68" s="247"/>
      <c r="L68" s="247"/>
      <c r="M68" s="247"/>
      <c r="N68" s="247"/>
      <c r="O68" s="248"/>
      <c r="P68" s="345" t="s">
        <v>998</v>
      </c>
      <c r="Q68" s="346"/>
      <c r="R68" s="346"/>
      <c r="S68" s="346"/>
      <c r="T68" s="346"/>
      <c r="U68" s="346"/>
      <c r="V68" s="346"/>
      <c r="W68" s="346"/>
      <c r="X68" s="346"/>
      <c r="Y68" s="346"/>
      <c r="Z68" s="346"/>
      <c r="AA68" s="346"/>
      <c r="AB68" s="346"/>
      <c r="AC68" s="346"/>
      <c r="AD68" s="346"/>
      <c r="AE68" s="346"/>
      <c r="AF68" s="346"/>
      <c r="AG68" s="346"/>
      <c r="AH68" s="346"/>
      <c r="AI68" s="346"/>
      <c r="AJ68" s="346"/>
      <c r="AK68" s="347"/>
      <c r="AL68" s="345" t="s">
        <v>995</v>
      </c>
      <c r="AM68" s="346"/>
      <c r="AN68" s="346"/>
      <c r="AO68" s="346"/>
      <c r="AP68" s="347"/>
      <c r="AQ68" s="56" t="s">
        <v>928</v>
      </c>
    </row>
    <row r="69" spans="1:43" s="57" customFormat="1" ht="25" customHeight="1">
      <c r="A69" s="344" t="s">
        <v>999</v>
      </c>
      <c r="B69" s="344"/>
      <c r="C69" s="344"/>
      <c r="D69" s="344"/>
      <c r="E69" s="344" t="s">
        <v>1000</v>
      </c>
      <c r="F69" s="344"/>
      <c r="G69" s="344"/>
      <c r="H69" s="344"/>
      <c r="I69" s="246"/>
      <c r="J69" s="247"/>
      <c r="K69" s="247"/>
      <c r="L69" s="247"/>
      <c r="M69" s="247"/>
      <c r="N69" s="247"/>
      <c r="O69" s="248"/>
      <c r="P69" s="345" t="s">
        <v>1001</v>
      </c>
      <c r="Q69" s="346"/>
      <c r="R69" s="346"/>
      <c r="S69" s="346"/>
      <c r="T69" s="346"/>
      <c r="U69" s="346"/>
      <c r="V69" s="346"/>
      <c r="W69" s="346"/>
      <c r="X69" s="346"/>
      <c r="Y69" s="346"/>
      <c r="Z69" s="346"/>
      <c r="AA69" s="346"/>
      <c r="AB69" s="346"/>
      <c r="AC69" s="346"/>
      <c r="AD69" s="346"/>
      <c r="AE69" s="346"/>
      <c r="AF69" s="346"/>
      <c r="AG69" s="346"/>
      <c r="AH69" s="346"/>
      <c r="AI69" s="346"/>
      <c r="AJ69" s="346"/>
      <c r="AK69" s="347"/>
      <c r="AL69" s="345" t="s">
        <v>995</v>
      </c>
      <c r="AM69" s="346"/>
      <c r="AN69" s="346"/>
      <c r="AO69" s="346"/>
      <c r="AP69" s="347"/>
      <c r="AQ69" s="56" t="s">
        <v>928</v>
      </c>
    </row>
    <row r="70" spans="1:43" s="57" customFormat="1" ht="25" customHeight="1">
      <c r="A70" s="344" t="s">
        <v>1002</v>
      </c>
      <c r="B70" s="344"/>
      <c r="C70" s="344"/>
      <c r="D70" s="344"/>
      <c r="E70" s="344" t="s">
        <v>1003</v>
      </c>
      <c r="F70" s="344"/>
      <c r="G70" s="344"/>
      <c r="H70" s="344"/>
      <c r="I70" s="246"/>
      <c r="J70" s="247"/>
      <c r="K70" s="247"/>
      <c r="L70" s="247"/>
      <c r="M70" s="247"/>
      <c r="N70" s="247"/>
      <c r="O70" s="248"/>
      <c r="P70" s="345" t="s">
        <v>1004</v>
      </c>
      <c r="Q70" s="346"/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  <c r="AC70" s="346"/>
      <c r="AD70" s="346"/>
      <c r="AE70" s="346"/>
      <c r="AF70" s="346"/>
      <c r="AG70" s="346"/>
      <c r="AH70" s="346"/>
      <c r="AI70" s="346"/>
      <c r="AJ70" s="346"/>
      <c r="AK70" s="347"/>
      <c r="AL70" s="345" t="s">
        <v>995</v>
      </c>
      <c r="AM70" s="346"/>
      <c r="AN70" s="346"/>
      <c r="AO70" s="346"/>
      <c r="AP70" s="347"/>
      <c r="AQ70" s="56" t="s">
        <v>928</v>
      </c>
    </row>
    <row r="71" spans="1:43" ht="20.25" customHeight="1">
      <c r="A71" s="329" t="s">
        <v>1005</v>
      </c>
      <c r="B71" s="330"/>
      <c r="C71" s="330"/>
      <c r="D71" s="330"/>
      <c r="E71" s="330"/>
      <c r="F71" s="330"/>
      <c r="G71" s="330"/>
      <c r="H71" s="330"/>
      <c r="I71" s="331" t="s">
        <v>1036</v>
      </c>
      <c r="J71" s="331"/>
      <c r="K71" s="331"/>
      <c r="L71" s="331"/>
      <c r="M71" s="331"/>
      <c r="N71" s="331"/>
      <c r="O71" s="331"/>
      <c r="P71" s="58"/>
      <c r="Q71" s="58"/>
      <c r="R71" s="58"/>
      <c r="S71" s="58"/>
      <c r="T71" s="58"/>
      <c r="U71" s="58"/>
      <c r="V71" s="58"/>
      <c r="W71" s="58"/>
      <c r="X71" s="58"/>
      <c r="Y71" s="332" t="s">
        <v>1007</v>
      </c>
      <c r="Z71" s="332"/>
      <c r="AA71" s="332"/>
      <c r="AB71" s="332"/>
      <c r="AC71" s="332"/>
      <c r="AD71" s="332"/>
      <c r="AE71" s="332"/>
      <c r="AF71" s="332"/>
      <c r="AG71" s="332"/>
      <c r="AH71" s="332"/>
      <c r="AI71" s="332"/>
      <c r="AJ71" s="332"/>
      <c r="AK71" s="332"/>
      <c r="AL71" s="333"/>
      <c r="AM71" s="334"/>
      <c r="AN71" s="334"/>
      <c r="AO71" s="334"/>
      <c r="AP71" s="335"/>
    </row>
    <row r="72" spans="1:43" ht="20.25" customHeight="1" thickBot="1">
      <c r="A72" s="336" t="s">
        <v>1008</v>
      </c>
      <c r="B72" s="313"/>
      <c r="C72" s="310">
        <v>15</v>
      </c>
      <c r="D72" s="311"/>
      <c r="E72" s="314" t="s">
        <v>1009</v>
      </c>
      <c r="F72" s="315"/>
      <c r="G72" s="312"/>
      <c r="H72" s="320"/>
      <c r="I72" s="312"/>
      <c r="J72" s="320"/>
      <c r="K72" s="312"/>
      <c r="L72" s="320"/>
      <c r="M72" s="312"/>
      <c r="N72" s="320"/>
      <c r="O72" s="312"/>
      <c r="P72" s="320"/>
      <c r="Q72" s="312"/>
      <c r="R72" s="320"/>
      <c r="S72" s="312"/>
      <c r="T72" s="320"/>
      <c r="U72" s="312"/>
      <c r="V72" s="320"/>
      <c r="W72" s="312"/>
      <c r="X72" s="320"/>
      <c r="Y72" s="231" t="s">
        <v>1010</v>
      </c>
      <c r="Z72" s="231"/>
      <c r="AA72" s="231"/>
      <c r="AB72" s="231"/>
      <c r="AC72" s="231"/>
      <c r="AD72" s="231"/>
      <c r="AE72" s="340" t="s">
        <v>1011</v>
      </c>
      <c r="AF72" s="341"/>
      <c r="AG72" s="342"/>
      <c r="AH72" s="236" t="s">
        <v>1012</v>
      </c>
      <c r="AI72" s="236"/>
      <c r="AJ72" s="236"/>
      <c r="AK72" s="236"/>
      <c r="AL72" s="236"/>
      <c r="AM72" s="236"/>
      <c r="AN72" s="236"/>
      <c r="AO72" s="236"/>
      <c r="AP72" s="237"/>
    </row>
    <row r="73" spans="1:43" ht="20.25" customHeight="1" thickBot="1">
      <c r="A73" s="337"/>
      <c r="B73" s="313"/>
      <c r="C73" s="310">
        <v>20</v>
      </c>
      <c r="D73" s="311"/>
      <c r="E73" s="308" t="s">
        <v>1013</v>
      </c>
      <c r="F73" s="309"/>
      <c r="G73" s="343" t="s">
        <v>1009</v>
      </c>
      <c r="H73" s="315"/>
      <c r="I73" s="312"/>
      <c r="J73" s="320"/>
      <c r="K73" s="312"/>
      <c r="L73" s="320"/>
      <c r="M73" s="312"/>
      <c r="N73" s="320"/>
      <c r="O73" s="312"/>
      <c r="P73" s="320"/>
      <c r="Q73" s="312"/>
      <c r="R73" s="320"/>
      <c r="S73" s="312"/>
      <c r="T73" s="320"/>
      <c r="U73" s="312"/>
      <c r="V73" s="320"/>
      <c r="W73" s="312"/>
      <c r="X73" s="320"/>
      <c r="Y73" s="235" t="s">
        <v>1014</v>
      </c>
      <c r="Z73" s="236"/>
      <c r="AA73" s="236"/>
      <c r="AB73" s="236"/>
      <c r="AC73" s="236"/>
      <c r="AD73" s="237"/>
      <c r="AE73" s="235" t="s">
        <v>1015</v>
      </c>
      <c r="AF73" s="236"/>
      <c r="AG73" s="237"/>
      <c r="AH73" s="235" t="s">
        <v>1016</v>
      </c>
      <c r="AI73" s="236"/>
      <c r="AJ73" s="236"/>
      <c r="AK73" s="236"/>
      <c r="AL73" s="236"/>
      <c r="AM73" s="236"/>
      <c r="AN73" s="236"/>
      <c r="AO73" s="236"/>
      <c r="AP73" s="237"/>
    </row>
    <row r="74" spans="1:43" ht="20.25" customHeight="1" thickBot="1">
      <c r="A74" s="337"/>
      <c r="B74" s="313"/>
      <c r="C74" s="310">
        <v>25</v>
      </c>
      <c r="D74" s="311"/>
      <c r="E74" s="310" t="s">
        <v>1013</v>
      </c>
      <c r="F74" s="311"/>
      <c r="G74" s="308" t="s">
        <v>1013</v>
      </c>
      <c r="H74" s="309"/>
      <c r="I74" s="230" t="s">
        <v>1009</v>
      </c>
      <c r="J74" s="311"/>
      <c r="K74" s="312"/>
      <c r="L74" s="320"/>
      <c r="M74" s="312"/>
      <c r="N74" s="320"/>
      <c r="O74" s="312"/>
      <c r="P74" s="320"/>
      <c r="Q74" s="312"/>
      <c r="R74" s="320"/>
      <c r="S74" s="312"/>
      <c r="T74" s="320"/>
      <c r="U74" s="312"/>
      <c r="V74" s="320"/>
      <c r="W74" s="312"/>
      <c r="X74" s="320"/>
      <c r="Y74" s="235" t="s">
        <v>1014</v>
      </c>
      <c r="Z74" s="236"/>
      <c r="AA74" s="236"/>
      <c r="AB74" s="236"/>
      <c r="AC74" s="236"/>
      <c r="AD74" s="237"/>
      <c r="AE74" s="235" t="s">
        <v>1009</v>
      </c>
      <c r="AF74" s="236"/>
      <c r="AG74" s="236"/>
      <c r="AH74" s="235" t="s">
        <v>1017</v>
      </c>
      <c r="AI74" s="236"/>
      <c r="AJ74" s="236"/>
      <c r="AK74" s="236"/>
      <c r="AL74" s="236"/>
      <c r="AM74" s="236"/>
      <c r="AN74" s="236"/>
      <c r="AO74" s="236"/>
      <c r="AP74" s="237"/>
    </row>
    <row r="75" spans="1:43" ht="20.25" customHeight="1" thickBot="1">
      <c r="A75" s="337"/>
      <c r="B75" s="313"/>
      <c r="C75" s="310">
        <v>32</v>
      </c>
      <c r="D75" s="311"/>
      <c r="E75" s="310" t="s">
        <v>1013</v>
      </c>
      <c r="F75" s="311"/>
      <c r="G75" s="310" t="s">
        <v>1013</v>
      </c>
      <c r="H75" s="311"/>
      <c r="I75" s="308" t="s">
        <v>1013</v>
      </c>
      <c r="J75" s="309"/>
      <c r="K75" s="310" t="s">
        <v>1009</v>
      </c>
      <c r="L75" s="311"/>
      <c r="M75" s="312"/>
      <c r="N75" s="320"/>
      <c r="O75" s="312"/>
      <c r="P75" s="320"/>
      <c r="Q75" s="312"/>
      <c r="R75" s="320"/>
      <c r="S75" s="312"/>
      <c r="T75" s="320"/>
      <c r="U75" s="312"/>
      <c r="V75" s="320"/>
      <c r="W75" s="312"/>
      <c r="X75" s="320"/>
      <c r="Y75" s="231" t="s">
        <v>1014</v>
      </c>
      <c r="Z75" s="231"/>
      <c r="AA75" s="231"/>
      <c r="AB75" s="231"/>
      <c r="AC75" s="231"/>
      <c r="AD75" s="231"/>
      <c r="AE75" s="235" t="s">
        <v>1013</v>
      </c>
      <c r="AF75" s="236"/>
      <c r="AG75" s="236"/>
      <c r="AH75" s="235" t="s">
        <v>1018</v>
      </c>
      <c r="AI75" s="236"/>
      <c r="AJ75" s="236"/>
      <c r="AK75" s="236"/>
      <c r="AL75" s="236"/>
      <c r="AM75" s="236"/>
      <c r="AN75" s="236"/>
      <c r="AO75" s="236"/>
      <c r="AP75" s="237"/>
    </row>
    <row r="76" spans="1:43" ht="20.25" customHeight="1" thickBot="1">
      <c r="A76" s="337"/>
      <c r="B76" s="313"/>
      <c r="C76" s="310">
        <v>40</v>
      </c>
      <c r="D76" s="311"/>
      <c r="E76" s="314" t="s">
        <v>1013</v>
      </c>
      <c r="F76" s="315"/>
      <c r="G76" s="314" t="s">
        <v>1013</v>
      </c>
      <c r="H76" s="315"/>
      <c r="I76" s="310" t="s">
        <v>1013</v>
      </c>
      <c r="J76" s="311"/>
      <c r="K76" s="308" t="s">
        <v>1013</v>
      </c>
      <c r="L76" s="309"/>
      <c r="M76" s="310" t="s">
        <v>1009</v>
      </c>
      <c r="N76" s="311"/>
      <c r="O76" s="312"/>
      <c r="P76" s="320"/>
      <c r="Q76" s="312"/>
      <c r="R76" s="320"/>
      <c r="S76" s="312"/>
      <c r="T76" s="320"/>
      <c r="U76" s="312"/>
      <c r="V76" s="320"/>
      <c r="W76" s="312"/>
      <c r="X76" s="320"/>
      <c r="Y76" s="231" t="s">
        <v>1019</v>
      </c>
      <c r="Z76" s="231"/>
      <c r="AA76" s="231"/>
      <c r="AB76" s="231"/>
      <c r="AC76" s="231"/>
      <c r="AD76" s="231"/>
      <c r="AE76" s="235" t="s">
        <v>1020</v>
      </c>
      <c r="AF76" s="236"/>
      <c r="AG76" s="236"/>
      <c r="AH76" s="235" t="s">
        <v>1021</v>
      </c>
      <c r="AI76" s="236"/>
      <c r="AJ76" s="236"/>
      <c r="AK76" s="236"/>
      <c r="AL76" s="236"/>
      <c r="AM76" s="236"/>
      <c r="AN76" s="236"/>
      <c r="AO76" s="236"/>
      <c r="AP76" s="237"/>
    </row>
    <row r="77" spans="1:43" ht="20.25" customHeight="1" thickBot="1">
      <c r="A77" s="337"/>
      <c r="B77" s="313"/>
      <c r="C77" s="310">
        <v>50</v>
      </c>
      <c r="D77" s="311"/>
      <c r="E77" s="308" t="s">
        <v>1015</v>
      </c>
      <c r="F77" s="325"/>
      <c r="G77" s="308" t="s">
        <v>1015</v>
      </c>
      <c r="H77" s="309"/>
      <c r="I77" s="230" t="s">
        <v>1013</v>
      </c>
      <c r="J77" s="311"/>
      <c r="K77" s="314" t="s">
        <v>1013</v>
      </c>
      <c r="L77" s="315"/>
      <c r="M77" s="327" t="s">
        <v>1013</v>
      </c>
      <c r="N77" s="328"/>
      <c r="O77" s="310" t="s">
        <v>1009</v>
      </c>
      <c r="P77" s="311"/>
      <c r="Q77" s="312"/>
      <c r="R77" s="320"/>
      <c r="S77" s="312"/>
      <c r="T77" s="320"/>
      <c r="U77" s="312"/>
      <c r="V77" s="320"/>
      <c r="W77" s="312"/>
      <c r="X77" s="320"/>
      <c r="Y77" s="231" t="s">
        <v>1019</v>
      </c>
      <c r="Z77" s="231"/>
      <c r="AA77" s="231"/>
      <c r="AB77" s="231"/>
      <c r="AC77" s="231"/>
      <c r="AD77" s="231"/>
      <c r="AE77" s="235" t="s">
        <v>1022</v>
      </c>
      <c r="AF77" s="236"/>
      <c r="AG77" s="236"/>
      <c r="AH77" s="235" t="s">
        <v>1018</v>
      </c>
      <c r="AI77" s="236"/>
      <c r="AJ77" s="236"/>
      <c r="AK77" s="236"/>
      <c r="AL77" s="236"/>
      <c r="AM77" s="236"/>
      <c r="AN77" s="236"/>
      <c r="AO77" s="236"/>
      <c r="AP77" s="237"/>
    </row>
    <row r="78" spans="1:43" ht="20.25" customHeight="1" thickBot="1">
      <c r="A78" s="337"/>
      <c r="B78" s="313"/>
      <c r="C78" s="310">
        <v>65</v>
      </c>
      <c r="D78" s="311"/>
      <c r="E78" s="310" t="s">
        <v>1015</v>
      </c>
      <c r="F78" s="311"/>
      <c r="G78" s="310" t="s">
        <v>1015</v>
      </c>
      <c r="H78" s="311"/>
      <c r="I78" s="308" t="s">
        <v>1015</v>
      </c>
      <c r="J78" s="309"/>
      <c r="K78" s="324" t="s">
        <v>1022</v>
      </c>
      <c r="L78" s="325"/>
      <c r="M78" s="308" t="s">
        <v>1022</v>
      </c>
      <c r="N78" s="325"/>
      <c r="O78" s="326" t="s">
        <v>1022</v>
      </c>
      <c r="P78" s="309"/>
      <c r="Q78" s="310" t="s">
        <v>1023</v>
      </c>
      <c r="R78" s="311"/>
      <c r="S78" s="312"/>
      <c r="T78" s="320"/>
      <c r="U78" s="312"/>
      <c r="V78" s="320"/>
      <c r="W78" s="312"/>
      <c r="X78" s="320"/>
      <c r="Y78" s="231" t="s">
        <v>1019</v>
      </c>
      <c r="Z78" s="231"/>
      <c r="AA78" s="231"/>
      <c r="AB78" s="231"/>
      <c r="AC78" s="231"/>
      <c r="AD78" s="231"/>
      <c r="AE78" s="235" t="s">
        <v>1023</v>
      </c>
      <c r="AF78" s="236"/>
      <c r="AG78" s="236"/>
      <c r="AH78" s="235" t="s">
        <v>1017</v>
      </c>
      <c r="AI78" s="236"/>
      <c r="AJ78" s="236"/>
      <c r="AK78" s="236"/>
      <c r="AL78" s="236"/>
      <c r="AM78" s="236"/>
      <c r="AN78" s="236"/>
      <c r="AO78" s="236"/>
      <c r="AP78" s="237"/>
    </row>
    <row r="79" spans="1:43" ht="20.25" customHeight="1" thickBot="1">
      <c r="A79" s="337"/>
      <c r="B79" s="313"/>
      <c r="C79" s="310">
        <v>80</v>
      </c>
      <c r="D79" s="311"/>
      <c r="E79" s="310" t="s">
        <v>1015</v>
      </c>
      <c r="F79" s="311"/>
      <c r="G79" s="310" t="s">
        <v>1015</v>
      </c>
      <c r="H79" s="311"/>
      <c r="I79" s="310" t="s">
        <v>1015</v>
      </c>
      <c r="J79" s="311"/>
      <c r="K79" s="308" t="s">
        <v>1015</v>
      </c>
      <c r="L79" s="309"/>
      <c r="M79" s="310" t="s">
        <v>1022</v>
      </c>
      <c r="N79" s="311"/>
      <c r="O79" s="310" t="s">
        <v>1022</v>
      </c>
      <c r="P79" s="311"/>
      <c r="Q79" s="308" t="s">
        <v>1022</v>
      </c>
      <c r="R79" s="309"/>
      <c r="S79" s="310" t="s">
        <v>1023</v>
      </c>
      <c r="T79" s="311"/>
      <c r="U79" s="312"/>
      <c r="V79" s="320"/>
      <c r="W79" s="312"/>
      <c r="X79" s="320"/>
      <c r="Y79" s="231" t="s">
        <v>1019</v>
      </c>
      <c r="Z79" s="231"/>
      <c r="AA79" s="231"/>
      <c r="AB79" s="231"/>
      <c r="AC79" s="231"/>
      <c r="AD79" s="231"/>
      <c r="AE79" s="235" t="s">
        <v>1024</v>
      </c>
      <c r="AF79" s="236"/>
      <c r="AG79" s="236"/>
      <c r="AH79" s="235" t="s">
        <v>1025</v>
      </c>
      <c r="AI79" s="236"/>
      <c r="AJ79" s="236"/>
      <c r="AK79" s="236"/>
      <c r="AL79" s="236"/>
      <c r="AM79" s="236"/>
      <c r="AN79" s="236"/>
      <c r="AO79" s="236"/>
      <c r="AP79" s="237"/>
    </row>
    <row r="80" spans="1:43" ht="20.25" customHeight="1" thickBot="1">
      <c r="A80" s="337"/>
      <c r="B80" s="313"/>
      <c r="C80" s="310">
        <v>100</v>
      </c>
      <c r="D80" s="311"/>
      <c r="E80" s="310" t="s">
        <v>1015</v>
      </c>
      <c r="F80" s="311"/>
      <c r="G80" s="310" t="s">
        <v>1015</v>
      </c>
      <c r="H80" s="311"/>
      <c r="I80" s="310" t="s">
        <v>1015</v>
      </c>
      <c r="J80" s="311"/>
      <c r="K80" s="310" t="s">
        <v>1015</v>
      </c>
      <c r="L80" s="311"/>
      <c r="M80" s="308" t="s">
        <v>1015</v>
      </c>
      <c r="N80" s="309"/>
      <c r="O80" s="314" t="s">
        <v>1022</v>
      </c>
      <c r="P80" s="315"/>
      <c r="Q80" s="310" t="s">
        <v>1022</v>
      </c>
      <c r="R80" s="311"/>
      <c r="S80" s="308" t="s">
        <v>1022</v>
      </c>
      <c r="T80" s="309"/>
      <c r="U80" s="310" t="s">
        <v>1023</v>
      </c>
      <c r="V80" s="311"/>
      <c r="W80" s="312"/>
      <c r="X80" s="320"/>
      <c r="Y80" s="312"/>
      <c r="Z80" s="320"/>
      <c r="AA80" s="312"/>
      <c r="AB80" s="320"/>
      <c r="AC80" s="322" t="s">
        <v>1026</v>
      </c>
      <c r="AD80" s="322"/>
      <c r="AE80" s="322"/>
      <c r="AF80" s="322"/>
      <c r="AG80" s="322"/>
      <c r="AH80" s="322"/>
      <c r="AI80" s="322"/>
      <c r="AJ80" s="322"/>
      <c r="AK80" s="322"/>
      <c r="AL80" s="322"/>
      <c r="AM80" s="322"/>
      <c r="AN80" s="322"/>
      <c r="AO80" s="322"/>
      <c r="AP80" s="323"/>
    </row>
    <row r="81" spans="1:42" ht="20.25" customHeight="1" thickBot="1">
      <c r="A81" s="337"/>
      <c r="B81" s="313"/>
      <c r="C81" s="310">
        <v>125</v>
      </c>
      <c r="D81" s="311"/>
      <c r="E81" s="310" t="s">
        <v>1015</v>
      </c>
      <c r="F81" s="311"/>
      <c r="G81" s="310" t="s">
        <v>1015</v>
      </c>
      <c r="H81" s="311"/>
      <c r="I81" s="310" t="s">
        <v>1015</v>
      </c>
      <c r="J81" s="311"/>
      <c r="K81" s="310" t="s">
        <v>1015</v>
      </c>
      <c r="L81" s="311"/>
      <c r="M81" s="310" t="s">
        <v>1015</v>
      </c>
      <c r="N81" s="311"/>
      <c r="O81" s="308" t="s">
        <v>1020</v>
      </c>
      <c r="P81" s="321"/>
      <c r="Q81" s="230" t="s">
        <v>1022</v>
      </c>
      <c r="R81" s="310"/>
      <c r="S81" s="310" t="s">
        <v>1022</v>
      </c>
      <c r="T81" s="311"/>
      <c r="U81" s="308" t="s">
        <v>1022</v>
      </c>
      <c r="V81" s="309"/>
      <c r="W81" s="310" t="s">
        <v>1023</v>
      </c>
      <c r="X81" s="311"/>
      <c r="Y81" s="312"/>
      <c r="Z81" s="320"/>
      <c r="AA81" s="312"/>
      <c r="AB81" s="320"/>
      <c r="AC81" s="318" t="s">
        <v>1027</v>
      </c>
      <c r="AD81" s="318"/>
      <c r="AE81" s="318"/>
      <c r="AF81" s="318"/>
      <c r="AG81" s="318"/>
      <c r="AH81" s="318"/>
      <c r="AI81" s="318"/>
      <c r="AJ81" s="318"/>
      <c r="AK81" s="318"/>
      <c r="AL81" s="318"/>
      <c r="AM81" s="318"/>
      <c r="AN81" s="318"/>
      <c r="AO81" s="318"/>
      <c r="AP81" s="319"/>
    </row>
    <row r="82" spans="1:42" ht="20.25" customHeight="1" thickBot="1">
      <c r="A82" s="337"/>
      <c r="B82" s="313"/>
      <c r="C82" s="310">
        <v>150</v>
      </c>
      <c r="D82" s="311"/>
      <c r="E82" s="310" t="s">
        <v>1015</v>
      </c>
      <c r="F82" s="311"/>
      <c r="G82" s="310" t="s">
        <v>1015</v>
      </c>
      <c r="H82" s="311"/>
      <c r="I82" s="310" t="s">
        <v>1015</v>
      </c>
      <c r="J82" s="311"/>
      <c r="K82" s="310" t="s">
        <v>1015</v>
      </c>
      <c r="L82" s="311"/>
      <c r="M82" s="310" t="s">
        <v>1015</v>
      </c>
      <c r="N82" s="311"/>
      <c r="O82" s="310" t="s">
        <v>1020</v>
      </c>
      <c r="P82" s="310"/>
      <c r="Q82" s="308" t="s">
        <v>1020</v>
      </c>
      <c r="R82" s="321"/>
      <c r="S82" s="310" t="s">
        <v>1022</v>
      </c>
      <c r="T82" s="311"/>
      <c r="U82" s="310" t="s">
        <v>1022</v>
      </c>
      <c r="V82" s="311"/>
      <c r="W82" s="308" t="s">
        <v>1022</v>
      </c>
      <c r="X82" s="309"/>
      <c r="Y82" s="310" t="s">
        <v>1023</v>
      </c>
      <c r="Z82" s="311"/>
      <c r="AA82" s="312"/>
      <c r="AB82" s="320"/>
      <c r="AC82" s="318"/>
      <c r="AD82" s="318"/>
      <c r="AE82" s="318"/>
      <c r="AF82" s="318"/>
      <c r="AG82" s="318"/>
      <c r="AH82" s="318"/>
      <c r="AI82" s="318"/>
      <c r="AJ82" s="318"/>
      <c r="AK82" s="318"/>
      <c r="AL82" s="318"/>
      <c r="AM82" s="318"/>
      <c r="AN82" s="318"/>
      <c r="AO82" s="318"/>
      <c r="AP82" s="319"/>
    </row>
    <row r="83" spans="1:42" ht="20.25" customHeight="1" thickBot="1">
      <c r="A83" s="337"/>
      <c r="B83" s="313"/>
      <c r="C83" s="310">
        <v>200</v>
      </c>
      <c r="D83" s="311"/>
      <c r="E83" s="310" t="s">
        <v>1015</v>
      </c>
      <c r="F83" s="311"/>
      <c r="G83" s="310" t="s">
        <v>1015</v>
      </c>
      <c r="H83" s="311"/>
      <c r="I83" s="310" t="s">
        <v>1015</v>
      </c>
      <c r="J83" s="311"/>
      <c r="K83" s="310" t="s">
        <v>1015</v>
      </c>
      <c r="L83" s="311"/>
      <c r="M83" s="310" t="s">
        <v>1015</v>
      </c>
      <c r="N83" s="311"/>
      <c r="O83" s="310" t="s">
        <v>1020</v>
      </c>
      <c r="P83" s="310"/>
      <c r="Q83" s="310" t="s">
        <v>1020</v>
      </c>
      <c r="R83" s="310"/>
      <c r="S83" s="308" t="s">
        <v>1020</v>
      </c>
      <c r="T83" s="321"/>
      <c r="U83" s="310" t="s">
        <v>1022</v>
      </c>
      <c r="V83" s="310"/>
      <c r="W83" s="310" t="s">
        <v>1022</v>
      </c>
      <c r="X83" s="310"/>
      <c r="Y83" s="308" t="s">
        <v>1022</v>
      </c>
      <c r="Z83" s="321"/>
      <c r="AA83" s="310" t="s">
        <v>1023</v>
      </c>
      <c r="AB83" s="311"/>
      <c r="AC83" s="312"/>
      <c r="AD83" s="320"/>
      <c r="AE83" s="312"/>
      <c r="AF83" s="320"/>
      <c r="AG83" s="312"/>
      <c r="AH83" s="320"/>
      <c r="AI83" s="312"/>
      <c r="AJ83" s="320"/>
      <c r="AK83" s="312"/>
      <c r="AL83" s="320"/>
      <c r="AM83" s="312"/>
      <c r="AN83" s="320"/>
      <c r="AO83" s="312"/>
      <c r="AP83" s="313"/>
    </row>
    <row r="84" spans="1:42" ht="20.25" customHeight="1" thickBot="1">
      <c r="A84" s="337"/>
      <c r="B84" s="313"/>
      <c r="C84" s="310">
        <v>250</v>
      </c>
      <c r="D84" s="311"/>
      <c r="E84" s="310" t="s">
        <v>1015</v>
      </c>
      <c r="F84" s="311"/>
      <c r="G84" s="310" t="s">
        <v>1015</v>
      </c>
      <c r="H84" s="311"/>
      <c r="I84" s="310" t="s">
        <v>1015</v>
      </c>
      <c r="J84" s="311"/>
      <c r="K84" s="310" t="s">
        <v>1015</v>
      </c>
      <c r="L84" s="311"/>
      <c r="M84" s="310" t="s">
        <v>1015</v>
      </c>
      <c r="N84" s="311"/>
      <c r="O84" s="310" t="s">
        <v>1020</v>
      </c>
      <c r="P84" s="310"/>
      <c r="Q84" s="310" t="s">
        <v>1020</v>
      </c>
      <c r="R84" s="310"/>
      <c r="S84" s="310" t="s">
        <v>1020</v>
      </c>
      <c r="T84" s="310"/>
      <c r="U84" s="308" t="s">
        <v>1020</v>
      </c>
      <c r="V84" s="321"/>
      <c r="W84" s="310" t="s">
        <v>1022</v>
      </c>
      <c r="X84" s="310"/>
      <c r="Y84" s="310" t="s">
        <v>1022</v>
      </c>
      <c r="Z84" s="310"/>
      <c r="AA84" s="308" t="s">
        <v>1022</v>
      </c>
      <c r="AB84" s="309"/>
      <c r="AC84" s="310" t="s">
        <v>1023</v>
      </c>
      <c r="AD84" s="311"/>
      <c r="AE84" s="312"/>
      <c r="AF84" s="320"/>
      <c r="AG84" s="312"/>
      <c r="AH84" s="320"/>
      <c r="AI84" s="312"/>
      <c r="AJ84" s="320"/>
      <c r="AK84" s="312"/>
      <c r="AL84" s="320"/>
      <c r="AM84" s="312"/>
      <c r="AN84" s="320"/>
      <c r="AO84" s="312"/>
      <c r="AP84" s="313"/>
    </row>
    <row r="85" spans="1:42" ht="20.25" customHeight="1" thickBot="1">
      <c r="A85" s="337"/>
      <c r="B85" s="313"/>
      <c r="C85" s="310">
        <v>300</v>
      </c>
      <c r="D85" s="311"/>
      <c r="E85" s="310" t="s">
        <v>1015</v>
      </c>
      <c r="F85" s="311"/>
      <c r="G85" s="310" t="s">
        <v>1015</v>
      </c>
      <c r="H85" s="311"/>
      <c r="I85" s="310" t="s">
        <v>1015</v>
      </c>
      <c r="J85" s="311"/>
      <c r="K85" s="310" t="s">
        <v>1015</v>
      </c>
      <c r="L85" s="311"/>
      <c r="M85" s="310" t="s">
        <v>1015</v>
      </c>
      <c r="N85" s="311"/>
      <c r="O85" s="310" t="s">
        <v>1020</v>
      </c>
      <c r="P85" s="310"/>
      <c r="Q85" s="310" t="s">
        <v>1020</v>
      </c>
      <c r="R85" s="310"/>
      <c r="S85" s="310" t="s">
        <v>1020</v>
      </c>
      <c r="T85" s="310"/>
      <c r="U85" s="310" t="s">
        <v>1020</v>
      </c>
      <c r="V85" s="310"/>
      <c r="W85" s="308" t="s">
        <v>1020</v>
      </c>
      <c r="X85" s="321"/>
      <c r="Y85" s="310" t="s">
        <v>1022</v>
      </c>
      <c r="Z85" s="310"/>
      <c r="AA85" s="310" t="s">
        <v>1022</v>
      </c>
      <c r="AB85" s="311"/>
      <c r="AC85" s="308" t="s">
        <v>1022</v>
      </c>
      <c r="AD85" s="309"/>
      <c r="AE85" s="310" t="s">
        <v>1023</v>
      </c>
      <c r="AF85" s="311"/>
      <c r="AG85" s="312"/>
      <c r="AH85" s="320"/>
      <c r="AI85" s="312"/>
      <c r="AJ85" s="320"/>
      <c r="AK85" s="312"/>
      <c r="AL85" s="320"/>
      <c r="AM85" s="312"/>
      <c r="AN85" s="320"/>
      <c r="AO85" s="312"/>
      <c r="AP85" s="313"/>
    </row>
    <row r="86" spans="1:42" ht="20.25" customHeight="1" thickBot="1">
      <c r="A86" s="337"/>
      <c r="B86" s="313"/>
      <c r="C86" s="310">
        <v>350</v>
      </c>
      <c r="D86" s="311"/>
      <c r="E86" s="310" t="s">
        <v>1015</v>
      </c>
      <c r="F86" s="311"/>
      <c r="G86" s="310" t="s">
        <v>1015</v>
      </c>
      <c r="H86" s="311"/>
      <c r="I86" s="310" t="s">
        <v>1015</v>
      </c>
      <c r="J86" s="311"/>
      <c r="K86" s="310" t="s">
        <v>1015</v>
      </c>
      <c r="L86" s="311"/>
      <c r="M86" s="310" t="s">
        <v>1015</v>
      </c>
      <c r="N86" s="311"/>
      <c r="O86" s="310" t="s">
        <v>1020</v>
      </c>
      <c r="P86" s="310"/>
      <c r="Q86" s="310" t="s">
        <v>1020</v>
      </c>
      <c r="R86" s="310"/>
      <c r="S86" s="310" t="s">
        <v>1020</v>
      </c>
      <c r="T86" s="310"/>
      <c r="U86" s="310" t="s">
        <v>1020</v>
      </c>
      <c r="V86" s="310"/>
      <c r="W86" s="310" t="s">
        <v>1020</v>
      </c>
      <c r="X86" s="310"/>
      <c r="Y86" s="308" t="s">
        <v>1020</v>
      </c>
      <c r="Z86" s="321"/>
      <c r="AA86" s="310" t="s">
        <v>1022</v>
      </c>
      <c r="AB86" s="311"/>
      <c r="AC86" s="310" t="s">
        <v>1022</v>
      </c>
      <c r="AD86" s="311"/>
      <c r="AE86" s="308" t="s">
        <v>1022</v>
      </c>
      <c r="AF86" s="309"/>
      <c r="AG86" s="310" t="s">
        <v>1023</v>
      </c>
      <c r="AH86" s="311"/>
      <c r="AI86" s="312"/>
      <c r="AJ86" s="320"/>
      <c r="AK86" s="312"/>
      <c r="AL86" s="320"/>
      <c r="AM86" s="312"/>
      <c r="AN86" s="320"/>
      <c r="AO86" s="312"/>
      <c r="AP86" s="313"/>
    </row>
    <row r="87" spans="1:42" ht="20.25" customHeight="1" thickBot="1">
      <c r="A87" s="337"/>
      <c r="B87" s="313"/>
      <c r="C87" s="310">
        <v>400</v>
      </c>
      <c r="D87" s="311"/>
      <c r="E87" s="310" t="s">
        <v>1015</v>
      </c>
      <c r="F87" s="311"/>
      <c r="G87" s="310" t="s">
        <v>1015</v>
      </c>
      <c r="H87" s="311"/>
      <c r="I87" s="310" t="s">
        <v>1015</v>
      </c>
      <c r="J87" s="311"/>
      <c r="K87" s="310" t="s">
        <v>1015</v>
      </c>
      <c r="L87" s="311"/>
      <c r="M87" s="310" t="s">
        <v>1015</v>
      </c>
      <c r="N87" s="311"/>
      <c r="O87" s="310" t="s">
        <v>1020</v>
      </c>
      <c r="P87" s="310"/>
      <c r="Q87" s="310" t="s">
        <v>1020</v>
      </c>
      <c r="R87" s="310"/>
      <c r="S87" s="310" t="s">
        <v>1020</v>
      </c>
      <c r="T87" s="310"/>
      <c r="U87" s="310" t="s">
        <v>1020</v>
      </c>
      <c r="V87" s="310"/>
      <c r="W87" s="310" t="s">
        <v>1020</v>
      </c>
      <c r="X87" s="310"/>
      <c r="Y87" s="310" t="s">
        <v>1020</v>
      </c>
      <c r="Z87" s="310"/>
      <c r="AA87" s="308" t="s">
        <v>1024</v>
      </c>
      <c r="AB87" s="309"/>
      <c r="AC87" s="310" t="s">
        <v>1022</v>
      </c>
      <c r="AD87" s="311"/>
      <c r="AE87" s="310" t="s">
        <v>1022</v>
      </c>
      <c r="AF87" s="311"/>
      <c r="AG87" s="308" t="s">
        <v>1022</v>
      </c>
      <c r="AH87" s="309"/>
      <c r="AI87" s="310" t="s">
        <v>1023</v>
      </c>
      <c r="AJ87" s="311"/>
      <c r="AK87" s="312"/>
      <c r="AL87" s="320"/>
      <c r="AM87" s="312"/>
      <c r="AN87" s="320"/>
      <c r="AO87" s="312"/>
      <c r="AP87" s="313"/>
    </row>
    <row r="88" spans="1:42" ht="20.25" customHeight="1" thickBot="1">
      <c r="A88" s="337"/>
      <c r="B88" s="313"/>
      <c r="C88" s="310">
        <v>450</v>
      </c>
      <c r="D88" s="311"/>
      <c r="E88" s="310" t="s">
        <v>1015</v>
      </c>
      <c r="F88" s="311"/>
      <c r="G88" s="310" t="s">
        <v>1015</v>
      </c>
      <c r="H88" s="311"/>
      <c r="I88" s="310" t="s">
        <v>1015</v>
      </c>
      <c r="J88" s="311"/>
      <c r="K88" s="310" t="s">
        <v>1015</v>
      </c>
      <c r="L88" s="311"/>
      <c r="M88" s="310" t="s">
        <v>1015</v>
      </c>
      <c r="N88" s="311"/>
      <c r="O88" s="310" t="s">
        <v>1020</v>
      </c>
      <c r="P88" s="310"/>
      <c r="Q88" s="310" t="s">
        <v>1020</v>
      </c>
      <c r="R88" s="310"/>
      <c r="S88" s="310" t="s">
        <v>1020</v>
      </c>
      <c r="T88" s="310"/>
      <c r="U88" s="310" t="s">
        <v>1020</v>
      </c>
      <c r="V88" s="310"/>
      <c r="W88" s="310" t="s">
        <v>1020</v>
      </c>
      <c r="X88" s="310"/>
      <c r="Y88" s="310" t="s">
        <v>1020</v>
      </c>
      <c r="Z88" s="310"/>
      <c r="AA88" s="310" t="s">
        <v>1024</v>
      </c>
      <c r="AB88" s="311"/>
      <c r="AC88" s="308" t="s">
        <v>1024</v>
      </c>
      <c r="AD88" s="309"/>
      <c r="AE88" s="310" t="s">
        <v>1022</v>
      </c>
      <c r="AF88" s="311"/>
      <c r="AG88" s="230" t="s">
        <v>1022</v>
      </c>
      <c r="AH88" s="311"/>
      <c r="AI88" s="308" t="s">
        <v>1022</v>
      </c>
      <c r="AJ88" s="309"/>
      <c r="AK88" s="310" t="s">
        <v>1023</v>
      </c>
      <c r="AL88" s="311"/>
      <c r="AM88" s="312"/>
      <c r="AN88" s="320"/>
      <c r="AO88" s="312"/>
      <c r="AP88" s="313"/>
    </row>
    <row r="89" spans="1:42" ht="20.25" customHeight="1" thickBot="1">
      <c r="A89" s="337"/>
      <c r="B89" s="313"/>
      <c r="C89" s="310">
        <v>500</v>
      </c>
      <c r="D89" s="311"/>
      <c r="E89" s="310" t="s">
        <v>1015</v>
      </c>
      <c r="F89" s="311"/>
      <c r="G89" s="310" t="s">
        <v>1015</v>
      </c>
      <c r="H89" s="311"/>
      <c r="I89" s="310" t="s">
        <v>1015</v>
      </c>
      <c r="J89" s="311"/>
      <c r="K89" s="310" t="s">
        <v>1015</v>
      </c>
      <c r="L89" s="311"/>
      <c r="M89" s="310" t="s">
        <v>1015</v>
      </c>
      <c r="N89" s="311"/>
      <c r="O89" s="310" t="s">
        <v>1020</v>
      </c>
      <c r="P89" s="310"/>
      <c r="Q89" s="310" t="s">
        <v>1020</v>
      </c>
      <c r="R89" s="310"/>
      <c r="S89" s="310" t="s">
        <v>1020</v>
      </c>
      <c r="T89" s="310"/>
      <c r="U89" s="310" t="s">
        <v>1020</v>
      </c>
      <c r="V89" s="310"/>
      <c r="W89" s="310" t="s">
        <v>1020</v>
      </c>
      <c r="X89" s="310"/>
      <c r="Y89" s="310" t="s">
        <v>1020</v>
      </c>
      <c r="Z89" s="310"/>
      <c r="AA89" s="310" t="s">
        <v>1024</v>
      </c>
      <c r="AB89" s="311"/>
      <c r="AC89" s="310" t="s">
        <v>1024</v>
      </c>
      <c r="AD89" s="311"/>
      <c r="AE89" s="308" t="s">
        <v>1024</v>
      </c>
      <c r="AF89" s="309"/>
      <c r="AG89" s="230" t="s">
        <v>1022</v>
      </c>
      <c r="AH89" s="311"/>
      <c r="AI89" s="310" t="s">
        <v>1022</v>
      </c>
      <c r="AJ89" s="311"/>
      <c r="AK89" s="308" t="s">
        <v>1022</v>
      </c>
      <c r="AL89" s="309"/>
      <c r="AM89" s="310" t="s">
        <v>1023</v>
      </c>
      <c r="AN89" s="311"/>
      <c r="AO89" s="312"/>
      <c r="AP89" s="313"/>
    </row>
    <row r="90" spans="1:42" ht="20.25" customHeight="1">
      <c r="A90" s="337"/>
      <c r="B90" s="313"/>
      <c r="C90" s="314">
        <v>600</v>
      </c>
      <c r="D90" s="315"/>
      <c r="E90" s="310" t="s">
        <v>1015</v>
      </c>
      <c r="F90" s="311"/>
      <c r="G90" s="310" t="s">
        <v>1015</v>
      </c>
      <c r="H90" s="311"/>
      <c r="I90" s="310" t="s">
        <v>1015</v>
      </c>
      <c r="J90" s="311"/>
      <c r="K90" s="310" t="s">
        <v>1015</v>
      </c>
      <c r="L90" s="311"/>
      <c r="M90" s="310" t="s">
        <v>1015</v>
      </c>
      <c r="N90" s="311"/>
      <c r="O90" s="310" t="s">
        <v>1020</v>
      </c>
      <c r="P90" s="310"/>
      <c r="Q90" s="310" t="s">
        <v>1020</v>
      </c>
      <c r="R90" s="310"/>
      <c r="S90" s="310" t="s">
        <v>1020</v>
      </c>
      <c r="T90" s="310"/>
      <c r="U90" s="310" t="s">
        <v>1020</v>
      </c>
      <c r="V90" s="310"/>
      <c r="W90" s="310" t="s">
        <v>1020</v>
      </c>
      <c r="X90" s="310"/>
      <c r="Y90" s="310" t="s">
        <v>1020</v>
      </c>
      <c r="Z90" s="310"/>
      <c r="AA90" s="310" t="s">
        <v>1024</v>
      </c>
      <c r="AB90" s="311"/>
      <c r="AC90" s="310" t="s">
        <v>1024</v>
      </c>
      <c r="AD90" s="311"/>
      <c r="AE90" s="310" t="s">
        <v>1024</v>
      </c>
      <c r="AF90" s="311"/>
      <c r="AG90" s="308" t="s">
        <v>1024</v>
      </c>
      <c r="AH90" s="309"/>
      <c r="AI90" s="314" t="s">
        <v>1022</v>
      </c>
      <c r="AJ90" s="315"/>
      <c r="AK90" s="314" t="s">
        <v>1022</v>
      </c>
      <c r="AL90" s="315"/>
      <c r="AM90" s="308" t="s">
        <v>1022</v>
      </c>
      <c r="AN90" s="309"/>
      <c r="AO90" s="310" t="s">
        <v>1023</v>
      </c>
      <c r="AP90" s="311"/>
    </row>
    <row r="91" spans="1:42" ht="20.25" customHeight="1">
      <c r="A91" s="338"/>
      <c r="B91" s="339"/>
      <c r="C91" s="310"/>
      <c r="D91" s="311"/>
      <c r="E91" s="310">
        <v>15</v>
      </c>
      <c r="F91" s="311"/>
      <c r="G91" s="310">
        <v>20</v>
      </c>
      <c r="H91" s="311"/>
      <c r="I91" s="310">
        <v>25</v>
      </c>
      <c r="J91" s="311"/>
      <c r="K91" s="310">
        <v>32</v>
      </c>
      <c r="L91" s="311"/>
      <c r="M91" s="310">
        <v>40</v>
      </c>
      <c r="N91" s="311"/>
      <c r="O91" s="310">
        <v>50</v>
      </c>
      <c r="P91" s="311"/>
      <c r="Q91" s="310">
        <v>65</v>
      </c>
      <c r="R91" s="311"/>
      <c r="S91" s="310">
        <v>80</v>
      </c>
      <c r="T91" s="311"/>
      <c r="U91" s="310">
        <v>100</v>
      </c>
      <c r="V91" s="311"/>
      <c r="W91" s="310">
        <v>125</v>
      </c>
      <c r="X91" s="311"/>
      <c r="Y91" s="310">
        <v>150</v>
      </c>
      <c r="Z91" s="311"/>
      <c r="AA91" s="310">
        <v>200</v>
      </c>
      <c r="AB91" s="311"/>
      <c r="AC91" s="310">
        <v>250</v>
      </c>
      <c r="AD91" s="311"/>
      <c r="AE91" s="310">
        <v>300</v>
      </c>
      <c r="AF91" s="311"/>
      <c r="AG91" s="310">
        <v>350</v>
      </c>
      <c r="AH91" s="311"/>
      <c r="AI91" s="310">
        <v>400</v>
      </c>
      <c r="AJ91" s="311"/>
      <c r="AK91" s="310">
        <v>450</v>
      </c>
      <c r="AL91" s="311"/>
      <c r="AM91" s="310">
        <v>500</v>
      </c>
      <c r="AN91" s="311"/>
      <c r="AO91" s="310">
        <v>600</v>
      </c>
      <c r="AP91" s="311"/>
    </row>
    <row r="92" spans="1:42" ht="20.25" customHeight="1">
      <c r="A92" s="60"/>
      <c r="B92" s="51"/>
      <c r="C92" s="316" t="s">
        <v>1028</v>
      </c>
      <c r="D92" s="316"/>
      <c r="E92" s="316"/>
      <c r="F92" s="316"/>
      <c r="G92" s="316"/>
      <c r="H92" s="316"/>
      <c r="I92" s="316"/>
      <c r="J92" s="316"/>
      <c r="K92" s="316"/>
      <c r="L92" s="316"/>
      <c r="M92" s="316"/>
      <c r="N92" s="316"/>
      <c r="O92" s="316"/>
      <c r="P92" s="316"/>
      <c r="Q92" s="316"/>
      <c r="R92" s="316"/>
      <c r="S92" s="316"/>
      <c r="T92" s="316"/>
      <c r="U92" s="316"/>
      <c r="V92" s="316"/>
      <c r="W92" s="316"/>
      <c r="X92" s="316"/>
      <c r="Y92" s="316"/>
      <c r="Z92" s="316"/>
      <c r="AA92" s="316"/>
      <c r="AB92" s="316"/>
      <c r="AC92" s="316"/>
      <c r="AD92" s="316"/>
      <c r="AE92" s="316"/>
      <c r="AF92" s="316"/>
      <c r="AG92" s="316"/>
      <c r="AH92" s="316"/>
      <c r="AI92" s="316"/>
      <c r="AJ92" s="316"/>
      <c r="AK92" s="316"/>
      <c r="AL92" s="316"/>
      <c r="AM92" s="316"/>
      <c r="AN92" s="316"/>
      <c r="AO92" s="316"/>
      <c r="AP92" s="317"/>
    </row>
    <row r="93" spans="1:42" ht="20.25" customHeight="1">
      <c r="A93" s="61"/>
      <c r="B93" s="318" t="s">
        <v>1029</v>
      </c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8"/>
      <c r="AA93" s="318"/>
      <c r="AB93" s="318"/>
      <c r="AC93" s="318"/>
      <c r="AD93" s="318"/>
      <c r="AE93" s="318"/>
      <c r="AF93" s="318"/>
      <c r="AG93" s="318"/>
      <c r="AH93" s="318"/>
      <c r="AI93" s="318"/>
      <c r="AJ93" s="318"/>
      <c r="AK93" s="318"/>
      <c r="AL93" s="318"/>
      <c r="AM93" s="318"/>
      <c r="AN93" s="318"/>
      <c r="AO93" s="318"/>
      <c r="AP93" s="319"/>
    </row>
    <row r="94" spans="1:42" ht="15.75" customHeight="1">
      <c r="A94" s="61"/>
      <c r="B94" s="50"/>
      <c r="C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62"/>
      <c r="AJ94" s="59"/>
      <c r="AP94" s="63"/>
    </row>
    <row r="95" spans="1:42" ht="15.75" customHeight="1">
      <c r="A95" s="61"/>
      <c r="B95" s="50"/>
      <c r="C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62"/>
      <c r="AJ95" s="59"/>
      <c r="AP95" s="63"/>
    </row>
    <row r="96" spans="1:42" ht="15.75" customHeight="1">
      <c r="A96" s="61"/>
      <c r="B96" s="50"/>
      <c r="C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62"/>
      <c r="AJ96" s="59"/>
      <c r="AP96" s="63"/>
    </row>
    <row r="97" spans="1:42" ht="15.75" customHeight="1">
      <c r="A97" s="61"/>
      <c r="B97" s="50"/>
      <c r="C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62"/>
      <c r="AJ97" s="59"/>
      <c r="AP97" s="63"/>
    </row>
    <row r="98" spans="1:42" ht="15.75" customHeight="1">
      <c r="A98" s="61"/>
      <c r="B98" s="64"/>
      <c r="C98" s="59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59"/>
      <c r="AP98" s="63"/>
    </row>
    <row r="99" spans="1:42" ht="15.75" customHeight="1">
      <c r="A99" s="61"/>
      <c r="B99" s="50"/>
      <c r="C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62"/>
      <c r="AJ99" s="59"/>
      <c r="AP99" s="63"/>
    </row>
    <row r="100" spans="1:42" ht="15.75" customHeight="1">
      <c r="A100" s="61"/>
      <c r="B100" s="50"/>
      <c r="C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62"/>
      <c r="AJ100" s="59"/>
      <c r="AP100" s="63"/>
    </row>
    <row r="101" spans="1:42" ht="15.75" customHeight="1">
      <c r="A101" s="61"/>
      <c r="B101" s="64"/>
      <c r="C101" s="59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59"/>
      <c r="AP101" s="63"/>
    </row>
    <row r="102" spans="1:42" ht="15.75" customHeight="1">
      <c r="A102" s="61"/>
      <c r="B102" s="50"/>
      <c r="C102" s="50"/>
      <c r="D102" s="59"/>
      <c r="E102" s="59"/>
      <c r="F102" s="59"/>
      <c r="G102" s="59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59"/>
      <c r="AE102" s="59"/>
      <c r="AF102" s="59"/>
      <c r="AG102" s="59"/>
      <c r="AH102" s="59"/>
      <c r="AI102" s="59"/>
      <c r="AJ102" s="59"/>
      <c r="AP102" s="63"/>
    </row>
    <row r="103" spans="1:42" ht="15.75" customHeight="1">
      <c r="A103" s="60"/>
      <c r="B103" s="50"/>
      <c r="C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  <c r="AC103" s="50"/>
      <c r="AD103" s="50"/>
      <c r="AE103" s="50"/>
      <c r="AF103" s="65"/>
      <c r="AG103" s="65"/>
      <c r="AH103" s="65"/>
      <c r="AI103" s="65"/>
      <c r="AJ103" s="66"/>
      <c r="AP103" s="63"/>
    </row>
    <row r="104" spans="1:42" ht="15.75" customHeight="1">
      <c r="A104" s="60"/>
      <c r="B104" s="50"/>
      <c r="C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  <c r="AB104" s="50"/>
      <c r="AC104" s="50"/>
      <c r="AD104" s="50"/>
      <c r="AE104" s="50"/>
      <c r="AF104" s="65"/>
      <c r="AG104" s="65"/>
      <c r="AH104" s="65"/>
      <c r="AI104" s="65"/>
      <c r="AJ104" s="66"/>
      <c r="AP104" s="63"/>
    </row>
    <row r="105" spans="1:42" ht="15.75" customHeight="1">
      <c r="A105" s="60"/>
      <c r="B105" s="50"/>
      <c r="C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65"/>
      <c r="AG105" s="65"/>
      <c r="AH105" s="65"/>
      <c r="AI105" s="65"/>
      <c r="AJ105" s="66"/>
      <c r="AP105" s="63"/>
    </row>
    <row r="106" spans="1:42" ht="15.75" customHeight="1">
      <c r="A106" s="60"/>
      <c r="B106" s="50"/>
      <c r="C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65"/>
      <c r="AG106" s="65"/>
      <c r="AH106" s="65"/>
      <c r="AI106" s="65"/>
      <c r="AJ106" s="66"/>
      <c r="AP106" s="63"/>
    </row>
    <row r="107" spans="1:42" ht="15.75" customHeight="1">
      <c r="A107" s="60"/>
      <c r="B107" s="50"/>
      <c r="C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65"/>
      <c r="AG107" s="65"/>
      <c r="AH107" s="65"/>
      <c r="AI107" s="65"/>
      <c r="AJ107" s="66"/>
      <c r="AP107" s="63"/>
    </row>
    <row r="108" spans="1:42" ht="15.75" customHeight="1">
      <c r="A108" s="60"/>
      <c r="B108" s="50"/>
      <c r="C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65"/>
      <c r="AG108" s="65"/>
      <c r="AH108" s="65"/>
      <c r="AI108" s="65"/>
      <c r="AJ108" s="66"/>
      <c r="AP108" s="63"/>
    </row>
    <row r="109" spans="1:42" ht="15.75" customHeight="1">
      <c r="A109" s="6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65"/>
      <c r="AG109" s="65"/>
      <c r="AH109" s="65"/>
      <c r="AI109" s="65"/>
      <c r="AJ109" s="66"/>
      <c r="AP109" s="63"/>
    </row>
    <row r="110" spans="1:42" ht="15.75" customHeight="1">
      <c r="A110" s="6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65"/>
      <c r="AG110" s="65"/>
      <c r="AH110" s="65"/>
      <c r="AI110" s="65"/>
      <c r="AJ110" s="66"/>
      <c r="AP110" s="63"/>
    </row>
    <row r="111" spans="1:42" ht="15.75" customHeight="1">
      <c r="A111" s="6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65"/>
      <c r="AG111" s="65"/>
      <c r="AH111" s="65"/>
      <c r="AI111" s="65"/>
      <c r="AJ111" s="66"/>
      <c r="AP111" s="63"/>
    </row>
    <row r="112" spans="1:42" ht="15.75" customHeight="1">
      <c r="A112" s="67"/>
      <c r="B112" s="68"/>
      <c r="C112" s="68"/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69"/>
      <c r="S112" s="69"/>
      <c r="T112" s="69"/>
      <c r="U112" s="69"/>
      <c r="V112" s="69"/>
      <c r="W112" s="69"/>
      <c r="X112" s="69"/>
      <c r="Y112" s="69"/>
      <c r="Z112" s="69"/>
      <c r="AA112" s="69"/>
      <c r="AB112" s="69"/>
      <c r="AC112" s="69"/>
      <c r="AD112" s="69"/>
      <c r="AE112" s="69"/>
      <c r="AF112" s="70"/>
      <c r="AG112" s="70"/>
      <c r="AH112" s="70"/>
      <c r="AI112" s="70"/>
      <c r="AJ112" s="71"/>
      <c r="AK112" s="72"/>
      <c r="AL112" s="72"/>
      <c r="AM112" s="72"/>
      <c r="AN112" s="72"/>
      <c r="AO112" s="72"/>
      <c r="AP112" s="73"/>
    </row>
    <row r="113" spans="6:36" ht="15.75" customHeight="1"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65"/>
      <c r="AG113" s="65"/>
      <c r="AH113" s="65"/>
      <c r="AI113" s="65"/>
      <c r="AJ113" s="66"/>
    </row>
  </sheetData>
  <mergeCells count="703">
    <mergeCell ref="A1:T4"/>
    <mergeCell ref="U1:AD4"/>
    <mergeCell ref="AE1:AH1"/>
    <mergeCell ref="AI1:AP1"/>
    <mergeCell ref="AE2:AH2"/>
    <mergeCell ref="AI2:AP2"/>
    <mergeCell ref="AE3:AH3"/>
    <mergeCell ref="AI3:AP3"/>
    <mergeCell ref="AE4:AH4"/>
    <mergeCell ref="AI4:AP4"/>
    <mergeCell ref="A5:D5"/>
    <mergeCell ref="E5:AJ5"/>
    <mergeCell ref="AK5:AP5"/>
    <mergeCell ref="A6:D6"/>
    <mergeCell ref="E6:H6"/>
    <mergeCell ref="I6:L6"/>
    <mergeCell ref="M6:P6"/>
    <mergeCell ref="Q6:T6"/>
    <mergeCell ref="U6:X6"/>
    <mergeCell ref="Y6:AB6"/>
    <mergeCell ref="AC6:AJ6"/>
    <mergeCell ref="AK6:AP8"/>
    <mergeCell ref="A7:D8"/>
    <mergeCell ref="E7:H8"/>
    <mergeCell ref="I7:J7"/>
    <mergeCell ref="K7:L7"/>
    <mergeCell ref="M7:N7"/>
    <mergeCell ref="O7:P7"/>
    <mergeCell ref="Q7:R7"/>
    <mergeCell ref="S7:T7"/>
    <mergeCell ref="Y8:Z8"/>
    <mergeCell ref="AA8:AB8"/>
    <mergeCell ref="AC8:AD8"/>
    <mergeCell ref="AE8:AF8"/>
    <mergeCell ref="AG8:AH8"/>
    <mergeCell ref="AI8:AJ8"/>
    <mergeCell ref="AG7:AH7"/>
    <mergeCell ref="AI7:AJ7"/>
    <mergeCell ref="I8:J8"/>
    <mergeCell ref="K8:L8"/>
    <mergeCell ref="M8:N8"/>
    <mergeCell ref="O8:P8"/>
    <mergeCell ref="Q8:R8"/>
    <mergeCell ref="S8:T8"/>
    <mergeCell ref="U8:V8"/>
    <mergeCell ref="W8:X8"/>
    <mergeCell ref="U7:V7"/>
    <mergeCell ref="W7:X7"/>
    <mergeCell ref="Y7:Z7"/>
    <mergeCell ref="AA7:AB7"/>
    <mergeCell ref="AC7:AD7"/>
    <mergeCell ref="AE7:AF7"/>
    <mergeCell ref="AM11:AN11"/>
    <mergeCell ref="AO11:AP11"/>
    <mergeCell ref="A9:AP9"/>
    <mergeCell ref="A10:B10"/>
    <mergeCell ref="C10:D10"/>
    <mergeCell ref="E10:F10"/>
    <mergeCell ref="G10:H10"/>
    <mergeCell ref="I10:J10"/>
    <mergeCell ref="K10:L10"/>
    <mergeCell ref="M10:N10"/>
    <mergeCell ref="O10:P10"/>
    <mergeCell ref="Q10:R10"/>
    <mergeCell ref="AE10:AF10"/>
    <mergeCell ref="AG10:AH10"/>
    <mergeCell ref="AI10:AJ10"/>
    <mergeCell ref="AK10:AL10"/>
    <mergeCell ref="AM10:AN10"/>
    <mergeCell ref="AO10:AP10"/>
    <mergeCell ref="S10:T10"/>
    <mergeCell ref="U10:V10"/>
    <mergeCell ref="W10:X10"/>
    <mergeCell ref="Y10:Z10"/>
    <mergeCell ref="AA10:AB10"/>
    <mergeCell ref="AC10:AD10"/>
    <mergeCell ref="A12:D12"/>
    <mergeCell ref="E12:H12"/>
    <mergeCell ref="I12:O12"/>
    <mergeCell ref="P12:AK12"/>
    <mergeCell ref="AL12:AP12"/>
    <mergeCell ref="Y11:Z11"/>
    <mergeCell ref="AA11:AB11"/>
    <mergeCell ref="AC11:AD11"/>
    <mergeCell ref="AE11:AF11"/>
    <mergeCell ref="AG11:AH11"/>
    <mergeCell ref="AI11:AJ11"/>
    <mergeCell ref="M11:N11"/>
    <mergeCell ref="O11:P11"/>
    <mergeCell ref="Q11:R11"/>
    <mergeCell ref="S11:T11"/>
    <mergeCell ref="U11:V11"/>
    <mergeCell ref="W11:X11"/>
    <mergeCell ref="A11:B11"/>
    <mergeCell ref="C11:D11"/>
    <mergeCell ref="E11:F11"/>
    <mergeCell ref="G11:H11"/>
    <mergeCell ref="I11:J11"/>
    <mergeCell ref="K11:L11"/>
    <mergeCell ref="AK11:AL11"/>
    <mergeCell ref="A15:D15"/>
    <mergeCell ref="E15:H15"/>
    <mergeCell ref="I15:O15"/>
    <mergeCell ref="P15:AK15"/>
    <mergeCell ref="AL15:AP15"/>
    <mergeCell ref="A16:AP16"/>
    <mergeCell ref="A13:D13"/>
    <mergeCell ref="E13:H13"/>
    <mergeCell ref="I13:O13"/>
    <mergeCell ref="P13:AK13"/>
    <mergeCell ref="AL13:AP13"/>
    <mergeCell ref="A14:D14"/>
    <mergeCell ref="E14:H14"/>
    <mergeCell ref="I14:O14"/>
    <mergeCell ref="P14:AK14"/>
    <mergeCell ref="AL14:AP14"/>
    <mergeCell ref="A17:D17"/>
    <mergeCell ref="E17:H17"/>
    <mergeCell ref="I17:O17"/>
    <mergeCell ref="P17:AK17"/>
    <mergeCell ref="AL17:AP17"/>
    <mergeCell ref="A18:D18"/>
    <mergeCell ref="E18:H18"/>
    <mergeCell ref="I18:O18"/>
    <mergeCell ref="P18:AK18"/>
    <mergeCell ref="AL18:AP18"/>
    <mergeCell ref="A19:D19"/>
    <mergeCell ref="E19:H19"/>
    <mergeCell ref="I19:O19"/>
    <mergeCell ref="P19:AK19"/>
    <mergeCell ref="AL19:AP19"/>
    <mergeCell ref="A20:D20"/>
    <mergeCell ref="E20:H20"/>
    <mergeCell ref="I20:O20"/>
    <mergeCell ref="P20:AK20"/>
    <mergeCell ref="AL20:AP20"/>
    <mergeCell ref="A21:D21"/>
    <mergeCell ref="E21:H21"/>
    <mergeCell ref="I21:O21"/>
    <mergeCell ref="P21:AK21"/>
    <mergeCell ref="AL21:AP21"/>
    <mergeCell ref="A22:D22"/>
    <mergeCell ref="E22:H22"/>
    <mergeCell ref="I22:O22"/>
    <mergeCell ref="P22:AK22"/>
    <mergeCell ref="AL22:AP22"/>
    <mergeCell ref="A25:D25"/>
    <mergeCell ref="E25:H25"/>
    <mergeCell ref="I25:O25"/>
    <mergeCell ref="P25:AK25"/>
    <mergeCell ref="AL25:AP25"/>
    <mergeCell ref="A26:AP26"/>
    <mergeCell ref="A23:D23"/>
    <mergeCell ref="E23:H23"/>
    <mergeCell ref="I23:O23"/>
    <mergeCell ref="P23:AK23"/>
    <mergeCell ref="AL23:AP23"/>
    <mergeCell ref="A24:D24"/>
    <mergeCell ref="E24:H24"/>
    <mergeCell ref="I24:O24"/>
    <mergeCell ref="P24:AK24"/>
    <mergeCell ref="AL24:AP24"/>
    <mergeCell ref="A27:D27"/>
    <mergeCell ref="E27:H27"/>
    <mergeCell ref="I27:O27"/>
    <mergeCell ref="P27:AK27"/>
    <mergeCell ref="AL27:AP27"/>
    <mergeCell ref="A28:D28"/>
    <mergeCell ref="E28:H28"/>
    <mergeCell ref="I28:O28"/>
    <mergeCell ref="P28:AK28"/>
    <mergeCell ref="AL28:AP28"/>
    <mergeCell ref="A29:D29"/>
    <mergeCell ref="E29:H29"/>
    <mergeCell ref="I29:O29"/>
    <mergeCell ref="P29:AK29"/>
    <mergeCell ref="AL29:AP29"/>
    <mergeCell ref="A30:D30"/>
    <mergeCell ref="E30:H30"/>
    <mergeCell ref="I30:O30"/>
    <mergeCell ref="P30:AK30"/>
    <mergeCell ref="AL30:AP30"/>
    <mergeCell ref="A31:D31"/>
    <mergeCell ref="E31:H31"/>
    <mergeCell ref="I31:O31"/>
    <mergeCell ref="P31:AK31"/>
    <mergeCell ref="AL31:AP31"/>
    <mergeCell ref="A32:D32"/>
    <mergeCell ref="E32:H32"/>
    <mergeCell ref="I32:O32"/>
    <mergeCell ref="P32:AK32"/>
    <mergeCell ref="AL32:AP32"/>
    <mergeCell ref="A33:D33"/>
    <mergeCell ref="E33:H33"/>
    <mergeCell ref="I33:O33"/>
    <mergeCell ref="P33:AK33"/>
    <mergeCell ref="AL33:AP33"/>
    <mergeCell ref="A34:D34"/>
    <mergeCell ref="E34:H34"/>
    <mergeCell ref="I34:O34"/>
    <mergeCell ref="P34:AK34"/>
    <mergeCell ref="AL34:AP34"/>
    <mergeCell ref="A35:D35"/>
    <mergeCell ref="E35:H35"/>
    <mergeCell ref="I35:O35"/>
    <mergeCell ref="P35:AK35"/>
    <mergeCell ref="AL35:AP35"/>
    <mergeCell ref="A36:D36"/>
    <mergeCell ref="E36:H36"/>
    <mergeCell ref="I36:O36"/>
    <mergeCell ref="P36:AK36"/>
    <mergeCell ref="AL36:AP36"/>
    <mergeCell ref="A39:D39"/>
    <mergeCell ref="E39:H39"/>
    <mergeCell ref="I39:O39"/>
    <mergeCell ref="P39:AK39"/>
    <mergeCell ref="AL39:AP39"/>
    <mergeCell ref="A40:AP40"/>
    <mergeCell ref="A37:D37"/>
    <mergeCell ref="E37:H37"/>
    <mergeCell ref="I37:O37"/>
    <mergeCell ref="P37:AK37"/>
    <mergeCell ref="AL37:AP37"/>
    <mergeCell ref="A38:D38"/>
    <mergeCell ref="E38:H38"/>
    <mergeCell ref="I38:O38"/>
    <mergeCell ref="P38:AK38"/>
    <mergeCell ref="AL38:AP38"/>
    <mergeCell ref="A41:D41"/>
    <mergeCell ref="E41:H41"/>
    <mergeCell ref="I41:O41"/>
    <mergeCell ref="P41:AK41"/>
    <mergeCell ref="AL41:AP41"/>
    <mergeCell ref="A42:D42"/>
    <mergeCell ref="E42:H42"/>
    <mergeCell ref="I42:O42"/>
    <mergeCell ref="P42:AK42"/>
    <mergeCell ref="AL42:AP42"/>
    <mergeCell ref="A43:D43"/>
    <mergeCell ref="E43:H43"/>
    <mergeCell ref="I43:O43"/>
    <mergeCell ref="P43:AK43"/>
    <mergeCell ref="AL43:AP43"/>
    <mergeCell ref="A44:D44"/>
    <mergeCell ref="E44:H44"/>
    <mergeCell ref="I44:O44"/>
    <mergeCell ref="P44:AK44"/>
    <mergeCell ref="AL44:AP44"/>
    <mergeCell ref="A47:D47"/>
    <mergeCell ref="E47:H47"/>
    <mergeCell ref="I47:O47"/>
    <mergeCell ref="P47:AK47"/>
    <mergeCell ref="AL47:AP47"/>
    <mergeCell ref="A48:AP48"/>
    <mergeCell ref="A45:D45"/>
    <mergeCell ref="E45:H45"/>
    <mergeCell ref="I45:O45"/>
    <mergeCell ref="P45:AK45"/>
    <mergeCell ref="AL45:AP45"/>
    <mergeCell ref="A46:AP46"/>
    <mergeCell ref="A49:D49"/>
    <mergeCell ref="E49:H49"/>
    <mergeCell ref="I49:O49"/>
    <mergeCell ref="P49:AK49"/>
    <mergeCell ref="AL49:AP49"/>
    <mergeCell ref="A50:D50"/>
    <mergeCell ref="E50:H50"/>
    <mergeCell ref="I50:O50"/>
    <mergeCell ref="P50:AK50"/>
    <mergeCell ref="AL50:AP50"/>
    <mergeCell ref="A53:D53"/>
    <mergeCell ref="E53:H53"/>
    <mergeCell ref="I53:O53"/>
    <mergeCell ref="P53:AK53"/>
    <mergeCell ref="AL53:AP53"/>
    <mergeCell ref="A54:AP54"/>
    <mergeCell ref="A51:AP51"/>
    <mergeCell ref="A52:D52"/>
    <mergeCell ref="E52:H52"/>
    <mergeCell ref="I52:O52"/>
    <mergeCell ref="P52:AK52"/>
    <mergeCell ref="AL52:AP52"/>
    <mergeCell ref="A55:D55"/>
    <mergeCell ref="E55:H55"/>
    <mergeCell ref="I55:O55"/>
    <mergeCell ref="P55:AK55"/>
    <mergeCell ref="AL55:AP55"/>
    <mergeCell ref="A56:D56"/>
    <mergeCell ref="E56:H56"/>
    <mergeCell ref="I56:O56"/>
    <mergeCell ref="P56:AK56"/>
    <mergeCell ref="AL56:AP56"/>
    <mergeCell ref="A57:D57"/>
    <mergeCell ref="E57:H57"/>
    <mergeCell ref="I57:O57"/>
    <mergeCell ref="P57:AK57"/>
    <mergeCell ref="AL57:AP57"/>
    <mergeCell ref="A58:D58"/>
    <mergeCell ref="E58:H58"/>
    <mergeCell ref="I58:O58"/>
    <mergeCell ref="P58:AK58"/>
    <mergeCell ref="AL58:AP58"/>
    <mergeCell ref="A59:D59"/>
    <mergeCell ref="E59:H59"/>
    <mergeCell ref="I59:O59"/>
    <mergeCell ref="P59:AK59"/>
    <mergeCell ref="AL59:AP59"/>
    <mergeCell ref="A60:D60"/>
    <mergeCell ref="E60:H60"/>
    <mergeCell ref="I60:O60"/>
    <mergeCell ref="P60:AK60"/>
    <mergeCell ref="AL60:AP60"/>
    <mergeCell ref="A61:D61"/>
    <mergeCell ref="E61:H61"/>
    <mergeCell ref="I61:O61"/>
    <mergeCell ref="P61:AK61"/>
    <mergeCell ref="AL61:AP61"/>
    <mergeCell ref="A62:D62"/>
    <mergeCell ref="E62:H62"/>
    <mergeCell ref="I62:O62"/>
    <mergeCell ref="P62:AK62"/>
    <mergeCell ref="AL62:AP62"/>
    <mergeCell ref="A63:D63"/>
    <mergeCell ref="E63:H63"/>
    <mergeCell ref="I63:O63"/>
    <mergeCell ref="P63:AK63"/>
    <mergeCell ref="AL63:AP63"/>
    <mergeCell ref="A64:D64"/>
    <mergeCell ref="E64:H64"/>
    <mergeCell ref="I64:O64"/>
    <mergeCell ref="P64:AK64"/>
    <mergeCell ref="AL64:AP64"/>
    <mergeCell ref="A65:D65"/>
    <mergeCell ref="E65:H65"/>
    <mergeCell ref="I65:O65"/>
    <mergeCell ref="P65:AK65"/>
    <mergeCell ref="AL65:AP65"/>
    <mergeCell ref="A66:D66"/>
    <mergeCell ref="E66:H66"/>
    <mergeCell ref="I66:O66"/>
    <mergeCell ref="P66:AK66"/>
    <mergeCell ref="AL66:AP66"/>
    <mergeCell ref="A67:D67"/>
    <mergeCell ref="E67:H67"/>
    <mergeCell ref="I67:O67"/>
    <mergeCell ref="P67:AK67"/>
    <mergeCell ref="AL67:AP67"/>
    <mergeCell ref="A68:D68"/>
    <mergeCell ref="E68:H68"/>
    <mergeCell ref="I68:O68"/>
    <mergeCell ref="P68:AK68"/>
    <mergeCell ref="AL68:AP68"/>
    <mergeCell ref="A69:D69"/>
    <mergeCell ref="E69:H69"/>
    <mergeCell ref="I69:O69"/>
    <mergeCell ref="P69:AK69"/>
    <mergeCell ref="AL69:AP69"/>
    <mergeCell ref="A70:D70"/>
    <mergeCell ref="E70:H70"/>
    <mergeCell ref="I70:O70"/>
    <mergeCell ref="P70:AK70"/>
    <mergeCell ref="AL70:AP70"/>
    <mergeCell ref="A71:H71"/>
    <mergeCell ref="I71:O71"/>
    <mergeCell ref="Y71:AK71"/>
    <mergeCell ref="AL71:AP71"/>
    <mergeCell ref="A72:B91"/>
    <mergeCell ref="C72:D72"/>
    <mergeCell ref="E72:F72"/>
    <mergeCell ref="G72:H72"/>
    <mergeCell ref="I72:J72"/>
    <mergeCell ref="K72:L72"/>
    <mergeCell ref="Y72:AD72"/>
    <mergeCell ref="AE72:AG72"/>
    <mergeCell ref="AH72:AP72"/>
    <mergeCell ref="C73:D73"/>
    <mergeCell ref="E73:F73"/>
    <mergeCell ref="G73:H73"/>
    <mergeCell ref="I73:J73"/>
    <mergeCell ref="K73:L73"/>
    <mergeCell ref="M73:N73"/>
    <mergeCell ref="O73:P73"/>
    <mergeCell ref="M72:N72"/>
    <mergeCell ref="O72:P72"/>
    <mergeCell ref="Q72:R72"/>
    <mergeCell ref="S72:T72"/>
    <mergeCell ref="U72:V72"/>
    <mergeCell ref="W72:X72"/>
    <mergeCell ref="AH73:AP73"/>
    <mergeCell ref="C74:D74"/>
    <mergeCell ref="E74:F74"/>
    <mergeCell ref="G74:H74"/>
    <mergeCell ref="I74:J74"/>
    <mergeCell ref="K74:L74"/>
    <mergeCell ref="M74:N74"/>
    <mergeCell ref="O74:P74"/>
    <mergeCell ref="Q74:R74"/>
    <mergeCell ref="S74:T74"/>
    <mergeCell ref="Q73:R73"/>
    <mergeCell ref="S73:T73"/>
    <mergeCell ref="U73:V73"/>
    <mergeCell ref="W73:X73"/>
    <mergeCell ref="Y73:AD73"/>
    <mergeCell ref="AE73:AG73"/>
    <mergeCell ref="U74:V74"/>
    <mergeCell ref="W74:X74"/>
    <mergeCell ref="Y74:AD74"/>
    <mergeCell ref="AE74:AG74"/>
    <mergeCell ref="AH74:AP74"/>
    <mergeCell ref="C75:D75"/>
    <mergeCell ref="E75:F75"/>
    <mergeCell ref="G75:H75"/>
    <mergeCell ref="I75:J75"/>
    <mergeCell ref="K75:L75"/>
    <mergeCell ref="Y75:AD75"/>
    <mergeCell ref="AE75:AG75"/>
    <mergeCell ref="AH75:AP75"/>
    <mergeCell ref="C76:D76"/>
    <mergeCell ref="E76:F76"/>
    <mergeCell ref="G76:H76"/>
    <mergeCell ref="I76:J76"/>
    <mergeCell ref="K76:L76"/>
    <mergeCell ref="M76:N76"/>
    <mergeCell ref="O76:P76"/>
    <mergeCell ref="M75:N75"/>
    <mergeCell ref="O75:P75"/>
    <mergeCell ref="Q75:R75"/>
    <mergeCell ref="S75:T75"/>
    <mergeCell ref="U75:V75"/>
    <mergeCell ref="W75:X75"/>
    <mergeCell ref="AH76:AP76"/>
    <mergeCell ref="Q76:R76"/>
    <mergeCell ref="S76:T76"/>
    <mergeCell ref="C77:D77"/>
    <mergeCell ref="E77:F77"/>
    <mergeCell ref="G77:H77"/>
    <mergeCell ref="I77:J77"/>
    <mergeCell ref="K77:L77"/>
    <mergeCell ref="M77:N77"/>
    <mergeCell ref="O77:P77"/>
    <mergeCell ref="Q77:R77"/>
    <mergeCell ref="S77:T77"/>
    <mergeCell ref="U76:V76"/>
    <mergeCell ref="W76:X76"/>
    <mergeCell ref="Y76:AD76"/>
    <mergeCell ref="AE76:AG76"/>
    <mergeCell ref="U77:V77"/>
    <mergeCell ref="W77:X77"/>
    <mergeCell ref="Y77:AD77"/>
    <mergeCell ref="AE77:AG77"/>
    <mergeCell ref="AH77:AP77"/>
    <mergeCell ref="C78:D78"/>
    <mergeCell ref="E78:F78"/>
    <mergeCell ref="G78:H78"/>
    <mergeCell ref="I78:J78"/>
    <mergeCell ref="K78:L78"/>
    <mergeCell ref="Y78:AD78"/>
    <mergeCell ref="AE78:AG78"/>
    <mergeCell ref="AH78:AP78"/>
    <mergeCell ref="C79:D79"/>
    <mergeCell ref="E79:F79"/>
    <mergeCell ref="G79:H79"/>
    <mergeCell ref="I79:J79"/>
    <mergeCell ref="K79:L79"/>
    <mergeCell ref="M79:N79"/>
    <mergeCell ref="O79:P79"/>
    <mergeCell ref="M78:N78"/>
    <mergeCell ref="O78:P78"/>
    <mergeCell ref="Q78:R78"/>
    <mergeCell ref="S78:T78"/>
    <mergeCell ref="U78:V78"/>
    <mergeCell ref="W78:X78"/>
    <mergeCell ref="AH79:AP79"/>
    <mergeCell ref="Q79:R79"/>
    <mergeCell ref="S79:T79"/>
    <mergeCell ref="C80:D80"/>
    <mergeCell ref="E80:F80"/>
    <mergeCell ref="G80:H80"/>
    <mergeCell ref="I80:J80"/>
    <mergeCell ref="K80:L80"/>
    <mergeCell ref="M80:N80"/>
    <mergeCell ref="O80:P80"/>
    <mergeCell ref="Q80:R80"/>
    <mergeCell ref="S80:T80"/>
    <mergeCell ref="U79:V79"/>
    <mergeCell ref="W79:X79"/>
    <mergeCell ref="Y79:AD79"/>
    <mergeCell ref="AE79:AG79"/>
    <mergeCell ref="U80:V80"/>
    <mergeCell ref="W80:X80"/>
    <mergeCell ref="Y80:Z80"/>
    <mergeCell ref="AA80:AB80"/>
    <mergeCell ref="AC80:AP80"/>
    <mergeCell ref="C81:D81"/>
    <mergeCell ref="E81:F81"/>
    <mergeCell ref="G81:H81"/>
    <mergeCell ref="I81:J81"/>
    <mergeCell ref="K81:L81"/>
    <mergeCell ref="Y81:Z81"/>
    <mergeCell ref="AA81:AB81"/>
    <mergeCell ref="AC81:AP81"/>
    <mergeCell ref="C82:D82"/>
    <mergeCell ref="E82:F82"/>
    <mergeCell ref="G82:H82"/>
    <mergeCell ref="I82:J82"/>
    <mergeCell ref="K82:L82"/>
    <mergeCell ref="M82:N82"/>
    <mergeCell ref="O82:P82"/>
    <mergeCell ref="M81:N81"/>
    <mergeCell ref="O81:P81"/>
    <mergeCell ref="Q81:R81"/>
    <mergeCell ref="S81:T81"/>
    <mergeCell ref="U81:V81"/>
    <mergeCell ref="W81:X81"/>
    <mergeCell ref="AC82:AP82"/>
    <mergeCell ref="Q82:R82"/>
    <mergeCell ref="S82:T82"/>
    <mergeCell ref="AI83:AJ83"/>
    <mergeCell ref="AK83:AL83"/>
    <mergeCell ref="AM83:AN83"/>
    <mergeCell ref="AO83:AP83"/>
    <mergeCell ref="AC83:AD83"/>
    <mergeCell ref="AE83:AF83"/>
    <mergeCell ref="C83:D83"/>
    <mergeCell ref="E83:F83"/>
    <mergeCell ref="G83:H83"/>
    <mergeCell ref="I83:J83"/>
    <mergeCell ref="K83:L83"/>
    <mergeCell ref="M83:N83"/>
    <mergeCell ref="O83:P83"/>
    <mergeCell ref="Q83:R83"/>
    <mergeCell ref="S83:T83"/>
    <mergeCell ref="U83:V83"/>
    <mergeCell ref="W83:X83"/>
    <mergeCell ref="Y83:Z83"/>
    <mergeCell ref="AA83:AB83"/>
    <mergeCell ref="U82:V82"/>
    <mergeCell ref="W82:X82"/>
    <mergeCell ref="Y82:Z82"/>
    <mergeCell ref="AA82:AB82"/>
    <mergeCell ref="AG83:AH83"/>
    <mergeCell ref="AM84:AN84"/>
    <mergeCell ref="AO84:AP84"/>
    <mergeCell ref="C85:D85"/>
    <mergeCell ref="E85:F85"/>
    <mergeCell ref="G85:H85"/>
    <mergeCell ref="I85:J85"/>
    <mergeCell ref="K85:L85"/>
    <mergeCell ref="M85:N85"/>
    <mergeCell ref="O85:P85"/>
    <mergeCell ref="Y84:Z84"/>
    <mergeCell ref="AA84:AB84"/>
    <mergeCell ref="AC84:AD84"/>
    <mergeCell ref="AE84:AF84"/>
    <mergeCell ref="AG84:AH84"/>
    <mergeCell ref="AI84:AJ84"/>
    <mergeCell ref="M84:N84"/>
    <mergeCell ref="O84:P84"/>
    <mergeCell ref="Q84:R84"/>
    <mergeCell ref="S84:T84"/>
    <mergeCell ref="U84:V84"/>
    <mergeCell ref="W84:X84"/>
    <mergeCell ref="AO85:AP85"/>
    <mergeCell ref="AC85:AD85"/>
    <mergeCell ref="C84:D84"/>
    <mergeCell ref="E86:F86"/>
    <mergeCell ref="G86:H86"/>
    <mergeCell ref="I86:J86"/>
    <mergeCell ref="K86:L86"/>
    <mergeCell ref="M86:N86"/>
    <mergeCell ref="O86:P86"/>
    <mergeCell ref="Q86:R86"/>
    <mergeCell ref="S86:T86"/>
    <mergeCell ref="AK84:AL84"/>
    <mergeCell ref="E84:F84"/>
    <mergeCell ref="G84:H84"/>
    <mergeCell ref="I84:J84"/>
    <mergeCell ref="K84:L84"/>
    <mergeCell ref="AE85:AF85"/>
    <mergeCell ref="AG85:AH85"/>
    <mergeCell ref="AI85:AJ85"/>
    <mergeCell ref="AK85:AL85"/>
    <mergeCell ref="AM85:AN85"/>
    <mergeCell ref="Q85:R85"/>
    <mergeCell ref="S85:T85"/>
    <mergeCell ref="U85:V85"/>
    <mergeCell ref="W85:X85"/>
    <mergeCell ref="Y85:Z85"/>
    <mergeCell ref="AA85:AB85"/>
    <mergeCell ref="AG86:AH86"/>
    <mergeCell ref="AI86:AJ86"/>
    <mergeCell ref="AK86:AL86"/>
    <mergeCell ref="AM86:AN86"/>
    <mergeCell ref="AO86:AP86"/>
    <mergeCell ref="C87:D87"/>
    <mergeCell ref="E87:F87"/>
    <mergeCell ref="G87:H87"/>
    <mergeCell ref="I87:J87"/>
    <mergeCell ref="K87:L87"/>
    <mergeCell ref="U86:V86"/>
    <mergeCell ref="W86:X86"/>
    <mergeCell ref="Y86:Z86"/>
    <mergeCell ref="AA86:AB86"/>
    <mergeCell ref="AC86:AD86"/>
    <mergeCell ref="AE86:AF86"/>
    <mergeCell ref="AK87:AL87"/>
    <mergeCell ref="AM87:AN87"/>
    <mergeCell ref="AO87:AP87"/>
    <mergeCell ref="AC87:AD87"/>
    <mergeCell ref="AE87:AF87"/>
    <mergeCell ref="AG87:AH87"/>
    <mergeCell ref="AI87:AJ87"/>
    <mergeCell ref="C86:D86"/>
    <mergeCell ref="C88:D88"/>
    <mergeCell ref="E88:F88"/>
    <mergeCell ref="G88:H88"/>
    <mergeCell ref="I88:J88"/>
    <mergeCell ref="K88:L88"/>
    <mergeCell ref="M88:N88"/>
    <mergeCell ref="O88:P88"/>
    <mergeCell ref="Y87:Z87"/>
    <mergeCell ref="AA87:AB87"/>
    <mergeCell ref="M87:N87"/>
    <mergeCell ref="O87:P87"/>
    <mergeCell ref="Q87:R87"/>
    <mergeCell ref="S87:T87"/>
    <mergeCell ref="U87:V87"/>
    <mergeCell ref="W87:X87"/>
    <mergeCell ref="AO88:AP88"/>
    <mergeCell ref="C89:D89"/>
    <mergeCell ref="E89:F89"/>
    <mergeCell ref="G89:H89"/>
    <mergeCell ref="I89:J89"/>
    <mergeCell ref="K89:L89"/>
    <mergeCell ref="M89:N89"/>
    <mergeCell ref="O89:P89"/>
    <mergeCell ref="Q89:R89"/>
    <mergeCell ref="S89:T89"/>
    <mergeCell ref="AC88:AD88"/>
    <mergeCell ref="AE88:AF88"/>
    <mergeCell ref="AG88:AH88"/>
    <mergeCell ref="AI88:AJ88"/>
    <mergeCell ref="AK88:AL88"/>
    <mergeCell ref="AM88:AN88"/>
    <mergeCell ref="Q88:R88"/>
    <mergeCell ref="S88:T88"/>
    <mergeCell ref="U88:V88"/>
    <mergeCell ref="W88:X88"/>
    <mergeCell ref="Y88:Z88"/>
    <mergeCell ref="AA88:AB88"/>
    <mergeCell ref="AG89:AH89"/>
    <mergeCell ref="AI89:AJ89"/>
    <mergeCell ref="C90:D90"/>
    <mergeCell ref="E90:F90"/>
    <mergeCell ref="G90:H90"/>
    <mergeCell ref="I90:J90"/>
    <mergeCell ref="K90:L90"/>
    <mergeCell ref="U89:V89"/>
    <mergeCell ref="W89:X89"/>
    <mergeCell ref="Y89:Z89"/>
    <mergeCell ref="AA89:AB89"/>
    <mergeCell ref="Y90:Z90"/>
    <mergeCell ref="AA90:AB90"/>
    <mergeCell ref="M90:N90"/>
    <mergeCell ref="O90:P90"/>
    <mergeCell ref="Q90:R90"/>
    <mergeCell ref="S90:T90"/>
    <mergeCell ref="U90:V90"/>
    <mergeCell ref="W90:X90"/>
    <mergeCell ref="C92:AP92"/>
    <mergeCell ref="B93:AP93"/>
    <mergeCell ref="AC91:AD91"/>
    <mergeCell ref="AE91:AF91"/>
    <mergeCell ref="AG91:AH91"/>
    <mergeCell ref="AI91:AJ91"/>
    <mergeCell ref="AK91:AL91"/>
    <mergeCell ref="AM91:AN91"/>
    <mergeCell ref="Q91:R91"/>
    <mergeCell ref="S91:T91"/>
    <mergeCell ref="U91:V91"/>
    <mergeCell ref="W91:X91"/>
    <mergeCell ref="Y91:Z91"/>
    <mergeCell ref="AA91:AB91"/>
    <mergeCell ref="C91:D91"/>
    <mergeCell ref="E91:F91"/>
    <mergeCell ref="G91:H91"/>
    <mergeCell ref="I91:J91"/>
    <mergeCell ref="K91:L91"/>
    <mergeCell ref="M91:N91"/>
    <mergeCell ref="O91:P91"/>
    <mergeCell ref="AK89:AL89"/>
    <mergeCell ref="AO91:AP91"/>
    <mergeCell ref="AM89:AN89"/>
    <mergeCell ref="AO89:AP89"/>
    <mergeCell ref="AC89:AD89"/>
    <mergeCell ref="AE89:AF89"/>
    <mergeCell ref="AK90:AL90"/>
    <mergeCell ref="AM90:AN90"/>
    <mergeCell ref="AO90:AP90"/>
    <mergeCell ref="AC90:AD90"/>
    <mergeCell ref="AE90:AF90"/>
    <mergeCell ref="AG90:AH90"/>
    <mergeCell ref="AI90:AJ90"/>
  </mergeCells>
  <phoneticPr fontId="4" type="noConversion"/>
  <printOptions horizontalCentered="1"/>
  <pageMargins left="0.59055118110236227" right="0.39370078740157483" top="0.59055118110236227" bottom="0.59055118110236227" header="0.39370078740157483" footer="0.39370078740157483"/>
  <pageSetup paperSize="9" scale="83" orientation="portrait" r:id="rId1"/>
  <headerFooter>
    <oddFooter>&amp;C&amp;10&amp;P / &amp;N</oddFooter>
  </headerFooter>
  <rowBreaks count="1" manualBreakCount="1">
    <brk id="70" max="41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FF292-42EE-4942-8AFB-443F26E8E4DC}">
  <sheetPr codeName="工作表13"/>
  <dimension ref="A1:AQ109"/>
  <sheetViews>
    <sheetView view="pageBreakPreview" zoomScale="130" zoomScaleNormal="100" zoomScaleSheetLayoutView="130" workbookViewId="0">
      <selection activeCell="AK6" sqref="AK6:AP8"/>
    </sheetView>
  </sheetViews>
  <sheetFormatPr defaultColWidth="10.796875" defaultRowHeight="15.75" customHeight="1"/>
  <cols>
    <col min="1" max="1" width="2.69921875" style="48" customWidth="1"/>
    <col min="2" max="2" width="3.296875" style="49" customWidth="1"/>
    <col min="3" max="3" width="3" style="49" customWidth="1"/>
    <col min="4" max="4" width="5.5" style="50" customWidth="1"/>
    <col min="5" max="5" width="2.5" style="50" customWidth="1"/>
    <col min="6" max="6" width="2.5" style="51" customWidth="1"/>
    <col min="7" max="9" width="2.69921875" style="51" customWidth="1"/>
    <col min="10" max="31" width="2.69921875" style="49" customWidth="1"/>
    <col min="32" max="35" width="2.69921875" style="52" customWidth="1"/>
    <col min="36" max="36" width="2.69921875" style="53" customWidth="1"/>
    <col min="37" max="42" width="2.69921875" style="45" customWidth="1"/>
    <col min="43" max="16384" width="10.796875" style="45"/>
  </cols>
  <sheetData>
    <row r="1" spans="1:42" ht="23.25" customHeight="1">
      <c r="A1" s="258"/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60"/>
      <c r="U1" s="267" t="s">
        <v>827</v>
      </c>
      <c r="V1" s="268"/>
      <c r="W1" s="268"/>
      <c r="X1" s="268"/>
      <c r="Y1" s="268"/>
      <c r="Z1" s="268"/>
      <c r="AA1" s="268"/>
      <c r="AB1" s="268"/>
      <c r="AC1" s="268"/>
      <c r="AD1" s="269"/>
      <c r="AE1" s="276" t="s">
        <v>828</v>
      </c>
      <c r="AF1" s="276"/>
      <c r="AG1" s="276"/>
      <c r="AH1" s="276"/>
      <c r="AI1" s="277" t="s">
        <v>829</v>
      </c>
      <c r="AJ1" s="277"/>
      <c r="AK1" s="277"/>
      <c r="AL1" s="277"/>
      <c r="AM1" s="277"/>
      <c r="AN1" s="277"/>
      <c r="AO1" s="277"/>
      <c r="AP1" s="277"/>
    </row>
    <row r="2" spans="1:42" ht="23.25" customHeight="1">
      <c r="A2" s="261"/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3"/>
      <c r="U2" s="270"/>
      <c r="V2" s="271"/>
      <c r="W2" s="271"/>
      <c r="X2" s="271"/>
      <c r="Y2" s="271"/>
      <c r="Z2" s="271"/>
      <c r="AA2" s="271"/>
      <c r="AB2" s="271"/>
      <c r="AC2" s="271"/>
      <c r="AD2" s="272"/>
      <c r="AE2" s="276" t="s">
        <v>830</v>
      </c>
      <c r="AF2" s="276"/>
      <c r="AG2" s="276"/>
      <c r="AH2" s="276"/>
      <c r="AI2" s="278" t="s">
        <v>831</v>
      </c>
      <c r="AJ2" s="277"/>
      <c r="AK2" s="277"/>
      <c r="AL2" s="277"/>
      <c r="AM2" s="277"/>
      <c r="AN2" s="277"/>
      <c r="AO2" s="277"/>
      <c r="AP2" s="277"/>
    </row>
    <row r="3" spans="1:42" ht="23.25" customHeight="1">
      <c r="A3" s="261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3"/>
      <c r="U3" s="270"/>
      <c r="V3" s="271"/>
      <c r="W3" s="271"/>
      <c r="X3" s="271"/>
      <c r="Y3" s="271"/>
      <c r="Z3" s="271"/>
      <c r="AA3" s="271"/>
      <c r="AB3" s="271"/>
      <c r="AC3" s="271"/>
      <c r="AD3" s="272"/>
      <c r="AE3" s="279" t="s">
        <v>832</v>
      </c>
      <c r="AF3" s="279"/>
      <c r="AG3" s="279"/>
      <c r="AH3" s="279"/>
      <c r="AI3" s="280" t="s">
        <v>833</v>
      </c>
      <c r="AJ3" s="231"/>
      <c r="AK3" s="231"/>
      <c r="AL3" s="231"/>
      <c r="AM3" s="231"/>
      <c r="AN3" s="231"/>
      <c r="AO3" s="231"/>
      <c r="AP3" s="231"/>
    </row>
    <row r="4" spans="1:42" ht="23.25" customHeight="1">
      <c r="A4" s="264"/>
      <c r="B4" s="265"/>
      <c r="C4" s="265"/>
      <c r="D4" s="265"/>
      <c r="E4" s="265"/>
      <c r="F4" s="265"/>
      <c r="G4" s="265"/>
      <c r="H4" s="265"/>
      <c r="I4" s="265"/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6"/>
      <c r="U4" s="273"/>
      <c r="V4" s="274"/>
      <c r="W4" s="274"/>
      <c r="X4" s="274"/>
      <c r="Y4" s="274"/>
      <c r="Z4" s="274"/>
      <c r="AA4" s="274"/>
      <c r="AB4" s="274"/>
      <c r="AC4" s="274"/>
      <c r="AD4" s="275"/>
      <c r="AE4" s="279" t="s">
        <v>834</v>
      </c>
      <c r="AF4" s="279"/>
      <c r="AG4" s="279"/>
      <c r="AH4" s="279"/>
      <c r="AI4" s="231" t="s">
        <v>835</v>
      </c>
      <c r="AJ4" s="231"/>
      <c r="AK4" s="231"/>
      <c r="AL4" s="231"/>
      <c r="AM4" s="231"/>
      <c r="AN4" s="231"/>
      <c r="AO4" s="231"/>
      <c r="AP4" s="231"/>
    </row>
    <row r="5" spans="1:42" ht="23.25" customHeight="1">
      <c r="A5" s="279" t="s">
        <v>852</v>
      </c>
      <c r="B5" s="279"/>
      <c r="C5" s="279"/>
      <c r="D5" s="279"/>
      <c r="E5" s="388" t="s">
        <v>1037</v>
      </c>
      <c r="F5" s="388"/>
      <c r="G5" s="388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8"/>
      <c r="U5" s="388"/>
      <c r="V5" s="388"/>
      <c r="W5" s="388"/>
      <c r="X5" s="388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279" t="s">
        <v>854</v>
      </c>
      <c r="AL5" s="279"/>
      <c r="AM5" s="279"/>
      <c r="AN5" s="279"/>
      <c r="AO5" s="279"/>
      <c r="AP5" s="279"/>
    </row>
    <row r="6" spans="1:42" ht="35.25" customHeight="1">
      <c r="A6" s="360" t="s">
        <v>855</v>
      </c>
      <c r="B6" s="361"/>
      <c r="C6" s="361"/>
      <c r="D6" s="361"/>
      <c r="E6" s="231" t="s">
        <v>856</v>
      </c>
      <c r="F6" s="231"/>
      <c r="G6" s="231"/>
      <c r="H6" s="231"/>
      <c r="I6" s="279" t="s">
        <v>857</v>
      </c>
      <c r="J6" s="279"/>
      <c r="K6" s="279"/>
      <c r="L6" s="279"/>
      <c r="M6" s="231">
        <v>1.5</v>
      </c>
      <c r="N6" s="231"/>
      <c r="O6" s="231"/>
      <c r="P6" s="231"/>
      <c r="Q6" s="279" t="s">
        <v>858</v>
      </c>
      <c r="R6" s="279"/>
      <c r="S6" s="279"/>
      <c r="T6" s="279"/>
      <c r="U6" s="231" t="s">
        <v>859</v>
      </c>
      <c r="V6" s="231"/>
      <c r="W6" s="231"/>
      <c r="X6" s="231"/>
      <c r="Y6" s="279" t="s">
        <v>860</v>
      </c>
      <c r="Z6" s="279"/>
      <c r="AA6" s="279"/>
      <c r="AB6" s="279"/>
      <c r="AC6" s="389">
        <v>325</v>
      </c>
      <c r="AD6" s="389"/>
      <c r="AE6" s="389"/>
      <c r="AF6" s="389"/>
      <c r="AG6" s="389"/>
      <c r="AH6" s="389"/>
      <c r="AI6" s="389"/>
      <c r="AJ6" s="389"/>
      <c r="AK6" s="409" t="s">
        <v>1155</v>
      </c>
      <c r="AL6" s="409"/>
      <c r="AM6" s="409"/>
      <c r="AN6" s="409"/>
      <c r="AO6" s="409"/>
      <c r="AP6" s="409"/>
    </row>
    <row r="7" spans="1:42" ht="22" customHeight="1">
      <c r="A7" s="391" t="s">
        <v>862</v>
      </c>
      <c r="B7" s="392"/>
      <c r="C7" s="392"/>
      <c r="D7" s="392"/>
      <c r="E7" s="231" t="s">
        <v>863</v>
      </c>
      <c r="F7" s="231"/>
      <c r="G7" s="231"/>
      <c r="H7" s="231"/>
      <c r="I7" s="360" t="s">
        <v>1038</v>
      </c>
      <c r="J7" s="362"/>
      <c r="K7" s="360" t="s">
        <v>865</v>
      </c>
      <c r="L7" s="362"/>
      <c r="M7" s="231">
        <v>-29</v>
      </c>
      <c r="N7" s="231"/>
      <c r="O7" s="231">
        <v>38</v>
      </c>
      <c r="P7" s="231"/>
      <c r="Q7" s="231">
        <v>50</v>
      </c>
      <c r="R7" s="231"/>
      <c r="S7" s="231">
        <v>100</v>
      </c>
      <c r="T7" s="231"/>
      <c r="U7" s="231">
        <v>150</v>
      </c>
      <c r="V7" s="231"/>
      <c r="W7" s="231">
        <v>200</v>
      </c>
      <c r="X7" s="231"/>
      <c r="Y7" s="231">
        <v>250</v>
      </c>
      <c r="Z7" s="231"/>
      <c r="AA7" s="231">
        <v>300</v>
      </c>
      <c r="AB7" s="231"/>
      <c r="AC7" s="231">
        <v>325</v>
      </c>
      <c r="AD7" s="231"/>
      <c r="AE7" s="231"/>
      <c r="AF7" s="231"/>
      <c r="AG7" s="231"/>
      <c r="AH7" s="231"/>
      <c r="AI7" s="231"/>
      <c r="AJ7" s="231"/>
      <c r="AK7" s="409"/>
      <c r="AL7" s="409"/>
      <c r="AM7" s="409"/>
      <c r="AN7" s="409"/>
      <c r="AO7" s="409"/>
      <c r="AP7" s="409"/>
    </row>
    <row r="8" spans="1:42" ht="23.25" customHeight="1" thickBot="1">
      <c r="A8" s="393"/>
      <c r="B8" s="394"/>
      <c r="C8" s="394"/>
      <c r="D8" s="394"/>
      <c r="E8" s="383"/>
      <c r="F8" s="383"/>
      <c r="G8" s="383"/>
      <c r="H8" s="383"/>
      <c r="I8" s="384" t="s">
        <v>866</v>
      </c>
      <c r="J8" s="385"/>
      <c r="K8" s="386" t="s">
        <v>867</v>
      </c>
      <c r="L8" s="387"/>
      <c r="M8" s="383">
        <v>1.96</v>
      </c>
      <c r="N8" s="383"/>
      <c r="O8" s="383">
        <v>1.96</v>
      </c>
      <c r="P8" s="383"/>
      <c r="Q8" s="383">
        <v>1.92</v>
      </c>
      <c r="R8" s="383"/>
      <c r="S8" s="383">
        <v>1.77</v>
      </c>
      <c r="T8" s="383"/>
      <c r="U8" s="383">
        <v>1.58</v>
      </c>
      <c r="V8" s="383"/>
      <c r="W8" s="383">
        <v>1.38</v>
      </c>
      <c r="X8" s="383"/>
      <c r="Y8" s="383">
        <v>1.21</v>
      </c>
      <c r="Z8" s="383"/>
      <c r="AA8" s="383">
        <v>1.02</v>
      </c>
      <c r="AB8" s="383"/>
      <c r="AC8" s="383">
        <v>0.93</v>
      </c>
      <c r="AD8" s="383"/>
      <c r="AE8" s="383"/>
      <c r="AF8" s="383"/>
      <c r="AG8" s="383"/>
      <c r="AH8" s="383"/>
      <c r="AI8" s="383"/>
      <c r="AJ8" s="383"/>
      <c r="AK8" s="410"/>
      <c r="AL8" s="410"/>
      <c r="AM8" s="410"/>
      <c r="AN8" s="410"/>
      <c r="AO8" s="410"/>
      <c r="AP8" s="410"/>
    </row>
    <row r="9" spans="1:42" ht="16" customHeight="1">
      <c r="A9" s="378" t="s">
        <v>868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1"/>
      <c r="N9" s="381"/>
      <c r="O9" s="381"/>
      <c r="P9" s="381"/>
      <c r="Q9" s="381"/>
      <c r="R9" s="381"/>
      <c r="S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D9" s="381"/>
      <c r="AE9" s="381"/>
      <c r="AF9" s="381"/>
      <c r="AG9" s="381"/>
      <c r="AH9" s="381"/>
      <c r="AI9" s="381"/>
      <c r="AJ9" s="381"/>
      <c r="AK9" s="381"/>
      <c r="AL9" s="381"/>
      <c r="AM9" s="381"/>
      <c r="AN9" s="381"/>
      <c r="AO9" s="381"/>
      <c r="AP9" s="382"/>
    </row>
    <row r="10" spans="1:42" ht="16" customHeight="1">
      <c r="A10" s="310">
        <v>15</v>
      </c>
      <c r="B10" s="311"/>
      <c r="C10" s="310">
        <v>20</v>
      </c>
      <c r="D10" s="311"/>
      <c r="E10" s="310">
        <v>25</v>
      </c>
      <c r="F10" s="311"/>
      <c r="G10" s="310">
        <v>32</v>
      </c>
      <c r="H10" s="311"/>
      <c r="I10" s="310">
        <v>40</v>
      </c>
      <c r="J10" s="311"/>
      <c r="K10" s="228">
        <v>50</v>
      </c>
      <c r="L10" s="230"/>
      <c r="M10" s="310">
        <v>65</v>
      </c>
      <c r="N10" s="311"/>
      <c r="O10" s="228">
        <v>80</v>
      </c>
      <c r="P10" s="230"/>
      <c r="Q10" s="228">
        <v>100</v>
      </c>
      <c r="R10" s="230"/>
      <c r="S10" s="228">
        <v>125</v>
      </c>
      <c r="T10" s="230"/>
      <c r="U10" s="228">
        <v>150</v>
      </c>
      <c r="V10" s="230"/>
      <c r="W10" s="228">
        <v>200</v>
      </c>
      <c r="X10" s="230"/>
      <c r="Y10" s="228">
        <v>250</v>
      </c>
      <c r="Z10" s="230"/>
      <c r="AA10" s="228">
        <v>300</v>
      </c>
      <c r="AB10" s="230"/>
      <c r="AC10" s="228">
        <v>350</v>
      </c>
      <c r="AD10" s="230"/>
      <c r="AE10" s="228">
        <v>400</v>
      </c>
      <c r="AF10" s="230"/>
      <c r="AG10" s="228">
        <v>450</v>
      </c>
      <c r="AH10" s="230"/>
      <c r="AI10" s="228">
        <v>500</v>
      </c>
      <c r="AJ10" s="230"/>
      <c r="AK10" s="228">
        <v>600</v>
      </c>
      <c r="AL10" s="230"/>
      <c r="AM10" s="310"/>
      <c r="AN10" s="311"/>
      <c r="AO10" s="310"/>
      <c r="AP10" s="311"/>
    </row>
    <row r="11" spans="1:42" ht="27" customHeight="1">
      <c r="A11" s="310" t="s">
        <v>869</v>
      </c>
      <c r="B11" s="311"/>
      <c r="C11" s="310" t="s">
        <v>869</v>
      </c>
      <c r="D11" s="311"/>
      <c r="E11" s="310" t="s">
        <v>869</v>
      </c>
      <c r="F11" s="311"/>
      <c r="G11" s="310" t="s">
        <v>869</v>
      </c>
      <c r="H11" s="311"/>
      <c r="I11" s="310" t="s">
        <v>869</v>
      </c>
      <c r="J11" s="311"/>
      <c r="K11" s="228" t="s">
        <v>870</v>
      </c>
      <c r="L11" s="230"/>
      <c r="M11" s="310" t="s">
        <v>870</v>
      </c>
      <c r="N11" s="311"/>
      <c r="O11" s="228" t="s">
        <v>870</v>
      </c>
      <c r="P11" s="230"/>
      <c r="Q11" s="228" t="s">
        <v>870</v>
      </c>
      <c r="R11" s="230"/>
      <c r="S11" s="228" t="s">
        <v>870</v>
      </c>
      <c r="T11" s="230"/>
      <c r="U11" s="228" t="s">
        <v>870</v>
      </c>
      <c r="V11" s="230"/>
      <c r="W11" s="228" t="s">
        <v>871</v>
      </c>
      <c r="X11" s="230"/>
      <c r="Y11" s="228" t="s">
        <v>871</v>
      </c>
      <c r="Z11" s="230"/>
      <c r="AA11" s="228" t="s">
        <v>871</v>
      </c>
      <c r="AB11" s="230"/>
      <c r="AC11" s="228" t="s">
        <v>871</v>
      </c>
      <c r="AD11" s="230"/>
      <c r="AE11" s="228" t="s">
        <v>871</v>
      </c>
      <c r="AF11" s="230"/>
      <c r="AG11" s="228" t="s">
        <v>871</v>
      </c>
      <c r="AH11" s="230"/>
      <c r="AI11" s="228" t="s">
        <v>872</v>
      </c>
      <c r="AJ11" s="230"/>
      <c r="AK11" s="228" t="s">
        <v>872</v>
      </c>
      <c r="AL11" s="230"/>
      <c r="AM11" s="310"/>
      <c r="AN11" s="311"/>
      <c r="AO11" s="310"/>
      <c r="AP11" s="311"/>
    </row>
    <row r="12" spans="1:42" ht="25" customHeight="1">
      <c r="A12" s="377" t="s">
        <v>873</v>
      </c>
      <c r="B12" s="377"/>
      <c r="C12" s="377"/>
      <c r="D12" s="377"/>
      <c r="E12" s="377" t="s">
        <v>874</v>
      </c>
      <c r="F12" s="377"/>
      <c r="G12" s="377"/>
      <c r="H12" s="377"/>
      <c r="I12" s="378" t="s">
        <v>875</v>
      </c>
      <c r="J12" s="379"/>
      <c r="K12" s="379"/>
      <c r="L12" s="379"/>
      <c r="M12" s="379"/>
      <c r="N12" s="379"/>
      <c r="O12" s="380"/>
      <c r="P12" s="378" t="s">
        <v>876</v>
      </c>
      <c r="Q12" s="379"/>
      <c r="R12" s="379"/>
      <c r="S12" s="379"/>
      <c r="T12" s="379"/>
      <c r="U12" s="379"/>
      <c r="V12" s="379"/>
      <c r="W12" s="379"/>
      <c r="X12" s="379"/>
      <c r="Y12" s="379"/>
      <c r="Z12" s="379"/>
      <c r="AA12" s="379"/>
      <c r="AB12" s="379"/>
      <c r="AC12" s="379"/>
      <c r="AD12" s="379"/>
      <c r="AE12" s="379"/>
      <c r="AF12" s="379"/>
      <c r="AG12" s="379"/>
      <c r="AH12" s="379"/>
      <c r="AI12" s="379"/>
      <c r="AJ12" s="379"/>
      <c r="AK12" s="380"/>
      <c r="AL12" s="354" t="s">
        <v>877</v>
      </c>
      <c r="AM12" s="355"/>
      <c r="AN12" s="355"/>
      <c r="AO12" s="355"/>
      <c r="AP12" s="355"/>
    </row>
    <row r="13" spans="1:42" ht="25" customHeight="1">
      <c r="A13" s="231" t="s">
        <v>878</v>
      </c>
      <c r="B13" s="231"/>
      <c r="C13" s="231"/>
      <c r="D13" s="231"/>
      <c r="E13" s="231" t="s">
        <v>879</v>
      </c>
      <c r="F13" s="231"/>
      <c r="G13" s="231"/>
      <c r="H13" s="231"/>
      <c r="I13" s="360"/>
      <c r="J13" s="361"/>
      <c r="K13" s="361"/>
      <c r="L13" s="361"/>
      <c r="M13" s="361"/>
      <c r="N13" s="361"/>
      <c r="O13" s="362"/>
      <c r="P13" s="340" t="s">
        <v>880</v>
      </c>
      <c r="Q13" s="371"/>
      <c r="R13" s="371"/>
      <c r="S13" s="371"/>
      <c r="T13" s="371"/>
      <c r="U13" s="371"/>
      <c r="V13" s="371"/>
      <c r="W13" s="371"/>
      <c r="X13" s="371"/>
      <c r="Y13" s="371"/>
      <c r="Z13" s="371"/>
      <c r="AA13" s="371"/>
      <c r="AB13" s="371"/>
      <c r="AC13" s="371"/>
      <c r="AD13" s="371"/>
      <c r="AE13" s="371"/>
      <c r="AF13" s="371"/>
      <c r="AG13" s="371"/>
      <c r="AH13" s="371"/>
      <c r="AI13" s="371"/>
      <c r="AJ13" s="371"/>
      <c r="AK13" s="372"/>
      <c r="AL13" s="354"/>
      <c r="AM13" s="355"/>
      <c r="AN13" s="355"/>
      <c r="AO13" s="355"/>
      <c r="AP13" s="355"/>
    </row>
    <row r="14" spans="1:42" ht="25" customHeight="1">
      <c r="A14" s="279"/>
      <c r="B14" s="231"/>
      <c r="C14" s="231"/>
      <c r="D14" s="231"/>
      <c r="E14" s="231" t="s">
        <v>924</v>
      </c>
      <c r="F14" s="231"/>
      <c r="G14" s="231"/>
      <c r="H14" s="231"/>
      <c r="I14" s="360"/>
      <c r="J14" s="361"/>
      <c r="K14" s="361"/>
      <c r="L14" s="361"/>
      <c r="M14" s="361"/>
      <c r="N14" s="361"/>
      <c r="O14" s="362"/>
      <c r="P14" s="340" t="s">
        <v>882</v>
      </c>
      <c r="Q14" s="371"/>
      <c r="R14" s="371"/>
      <c r="S14" s="371"/>
      <c r="T14" s="371"/>
      <c r="U14" s="371"/>
      <c r="V14" s="371"/>
      <c r="W14" s="371"/>
      <c r="X14" s="371"/>
      <c r="Y14" s="371"/>
      <c r="Z14" s="371"/>
      <c r="AA14" s="371"/>
      <c r="AB14" s="371"/>
      <c r="AC14" s="371"/>
      <c r="AD14" s="371"/>
      <c r="AE14" s="371"/>
      <c r="AF14" s="371"/>
      <c r="AG14" s="371"/>
      <c r="AH14" s="371"/>
      <c r="AI14" s="371"/>
      <c r="AJ14" s="371"/>
      <c r="AK14" s="372"/>
      <c r="AL14" s="354"/>
      <c r="AM14" s="355"/>
      <c r="AN14" s="355"/>
      <c r="AO14" s="355"/>
      <c r="AP14" s="355"/>
    </row>
    <row r="15" spans="1:42" ht="25" customHeight="1">
      <c r="A15" s="279"/>
      <c r="B15" s="231"/>
      <c r="C15" s="231"/>
      <c r="D15" s="231"/>
      <c r="E15" s="231"/>
      <c r="F15" s="231"/>
      <c r="G15" s="231"/>
      <c r="H15" s="231"/>
      <c r="I15" s="360"/>
      <c r="J15" s="361"/>
      <c r="K15" s="361"/>
      <c r="L15" s="361"/>
      <c r="M15" s="361"/>
      <c r="N15" s="361"/>
      <c r="O15" s="362"/>
      <c r="P15" s="353"/>
      <c r="Q15" s="371"/>
      <c r="R15" s="371"/>
      <c r="S15" s="371"/>
      <c r="T15" s="371"/>
      <c r="U15" s="371"/>
      <c r="V15" s="371"/>
      <c r="W15" s="371"/>
      <c r="X15" s="371"/>
      <c r="Y15" s="371"/>
      <c r="Z15" s="371"/>
      <c r="AA15" s="371"/>
      <c r="AB15" s="371"/>
      <c r="AC15" s="371"/>
      <c r="AD15" s="371"/>
      <c r="AE15" s="371"/>
      <c r="AF15" s="371"/>
      <c r="AG15" s="371"/>
      <c r="AH15" s="371"/>
      <c r="AI15" s="371"/>
      <c r="AJ15" s="371"/>
      <c r="AK15" s="372"/>
      <c r="AL15" s="354"/>
      <c r="AM15" s="355"/>
      <c r="AN15" s="355"/>
      <c r="AO15" s="355"/>
      <c r="AP15" s="355"/>
    </row>
    <row r="16" spans="1:42" ht="25" customHeight="1">
      <c r="A16" s="357" t="s">
        <v>905</v>
      </c>
      <c r="B16" s="358"/>
      <c r="C16" s="358"/>
      <c r="D16" s="358"/>
      <c r="E16" s="358"/>
      <c r="F16" s="358"/>
      <c r="G16" s="358"/>
      <c r="H16" s="358"/>
      <c r="I16" s="358"/>
      <c r="J16" s="358"/>
      <c r="K16" s="358"/>
      <c r="L16" s="358"/>
      <c r="M16" s="358"/>
      <c r="N16" s="358"/>
      <c r="O16" s="358"/>
      <c r="P16" s="358"/>
      <c r="Q16" s="358"/>
      <c r="R16" s="358"/>
      <c r="S16" s="358"/>
      <c r="T16" s="358"/>
      <c r="U16" s="358"/>
      <c r="V16" s="358"/>
      <c r="W16" s="358"/>
      <c r="X16" s="358"/>
      <c r="Y16" s="358"/>
      <c r="Z16" s="358"/>
      <c r="AA16" s="358"/>
      <c r="AB16" s="358"/>
      <c r="AC16" s="358"/>
      <c r="AD16" s="358"/>
      <c r="AE16" s="358"/>
      <c r="AF16" s="358"/>
      <c r="AG16" s="358"/>
      <c r="AH16" s="358"/>
      <c r="AI16" s="358"/>
      <c r="AJ16" s="358"/>
      <c r="AK16" s="358"/>
      <c r="AL16" s="358"/>
      <c r="AM16" s="358"/>
      <c r="AN16" s="358"/>
      <c r="AO16" s="358"/>
      <c r="AP16" s="359"/>
    </row>
    <row r="17" spans="1:42" ht="25" customHeight="1">
      <c r="A17" s="231" t="s">
        <v>885</v>
      </c>
      <c r="B17" s="231"/>
      <c r="C17" s="231"/>
      <c r="D17" s="231"/>
      <c r="E17" s="231" t="s">
        <v>937</v>
      </c>
      <c r="F17" s="231"/>
      <c r="G17" s="231"/>
      <c r="H17" s="231"/>
      <c r="I17" s="360"/>
      <c r="J17" s="361"/>
      <c r="K17" s="361"/>
      <c r="L17" s="361"/>
      <c r="M17" s="361"/>
      <c r="N17" s="361"/>
      <c r="O17" s="362"/>
      <c r="P17" s="353" t="s">
        <v>906</v>
      </c>
      <c r="Q17" s="371"/>
      <c r="R17" s="371"/>
      <c r="S17" s="371"/>
      <c r="T17" s="371"/>
      <c r="U17" s="371"/>
      <c r="V17" s="371"/>
      <c r="W17" s="371"/>
      <c r="X17" s="371"/>
      <c r="Y17" s="371"/>
      <c r="Z17" s="371"/>
      <c r="AA17" s="371"/>
      <c r="AB17" s="371"/>
      <c r="AC17" s="371"/>
      <c r="AD17" s="371"/>
      <c r="AE17" s="371"/>
      <c r="AF17" s="371"/>
      <c r="AG17" s="371"/>
      <c r="AH17" s="371"/>
      <c r="AI17" s="371"/>
      <c r="AJ17" s="371"/>
      <c r="AK17" s="372"/>
      <c r="AL17" s="277" t="s">
        <v>907</v>
      </c>
      <c r="AM17" s="373"/>
      <c r="AN17" s="373"/>
      <c r="AO17" s="373"/>
      <c r="AP17" s="373"/>
    </row>
    <row r="18" spans="1:42" ht="25" customHeight="1">
      <c r="A18" s="231" t="s">
        <v>887</v>
      </c>
      <c r="B18" s="231"/>
      <c r="C18" s="231"/>
      <c r="D18" s="231"/>
      <c r="E18" s="231" t="s">
        <v>937</v>
      </c>
      <c r="F18" s="231"/>
      <c r="G18" s="231"/>
      <c r="H18" s="231"/>
      <c r="I18" s="360"/>
      <c r="J18" s="361"/>
      <c r="K18" s="361"/>
      <c r="L18" s="361"/>
      <c r="M18" s="361"/>
      <c r="N18" s="361"/>
      <c r="O18" s="362"/>
      <c r="P18" s="353" t="s">
        <v>909</v>
      </c>
      <c r="Q18" s="371"/>
      <c r="R18" s="371"/>
      <c r="S18" s="371"/>
      <c r="T18" s="371"/>
      <c r="U18" s="371"/>
      <c r="V18" s="371"/>
      <c r="W18" s="371"/>
      <c r="X18" s="371"/>
      <c r="Y18" s="371"/>
      <c r="Z18" s="371"/>
      <c r="AA18" s="371"/>
      <c r="AB18" s="371"/>
      <c r="AC18" s="371"/>
      <c r="AD18" s="371"/>
      <c r="AE18" s="371"/>
      <c r="AF18" s="371"/>
      <c r="AG18" s="371"/>
      <c r="AH18" s="371"/>
      <c r="AI18" s="371"/>
      <c r="AJ18" s="371"/>
      <c r="AK18" s="372"/>
      <c r="AL18" s="277" t="s">
        <v>907</v>
      </c>
      <c r="AM18" s="373"/>
      <c r="AN18" s="373"/>
      <c r="AO18" s="373"/>
      <c r="AP18" s="373"/>
    </row>
    <row r="19" spans="1:42" ht="25" customHeight="1">
      <c r="A19" s="231" t="s">
        <v>1039</v>
      </c>
      <c r="B19" s="231"/>
      <c r="C19" s="231"/>
      <c r="D19" s="231"/>
      <c r="E19" s="231" t="s">
        <v>1000</v>
      </c>
      <c r="F19" s="231"/>
      <c r="G19" s="231"/>
      <c r="H19" s="231"/>
      <c r="I19" s="360"/>
      <c r="J19" s="361"/>
      <c r="K19" s="361"/>
      <c r="L19" s="361"/>
      <c r="M19" s="361"/>
      <c r="N19" s="361"/>
      <c r="O19" s="362"/>
      <c r="P19" s="353" t="s">
        <v>1040</v>
      </c>
      <c r="Q19" s="371"/>
      <c r="R19" s="371"/>
      <c r="S19" s="371"/>
      <c r="T19" s="371"/>
      <c r="U19" s="371"/>
      <c r="V19" s="371"/>
      <c r="W19" s="371"/>
      <c r="X19" s="371"/>
      <c r="Y19" s="371"/>
      <c r="Z19" s="371"/>
      <c r="AA19" s="371"/>
      <c r="AB19" s="371"/>
      <c r="AC19" s="371"/>
      <c r="AD19" s="371"/>
      <c r="AE19" s="371"/>
      <c r="AF19" s="371"/>
      <c r="AG19" s="371"/>
      <c r="AH19" s="371"/>
      <c r="AI19" s="371"/>
      <c r="AJ19" s="371"/>
      <c r="AK19" s="372"/>
      <c r="AL19" s="277"/>
      <c r="AM19" s="373"/>
      <c r="AN19" s="373"/>
      <c r="AO19" s="373"/>
      <c r="AP19" s="373"/>
    </row>
    <row r="20" spans="1:42" ht="25" customHeight="1">
      <c r="A20" s="231" t="s">
        <v>1041</v>
      </c>
      <c r="B20" s="231"/>
      <c r="C20" s="231"/>
      <c r="D20" s="231"/>
      <c r="E20" s="231" t="s">
        <v>1000</v>
      </c>
      <c r="F20" s="231"/>
      <c r="G20" s="231"/>
      <c r="H20" s="231"/>
      <c r="I20" s="360"/>
      <c r="J20" s="361"/>
      <c r="K20" s="361"/>
      <c r="L20" s="361"/>
      <c r="M20" s="361"/>
      <c r="N20" s="361"/>
      <c r="O20" s="362"/>
      <c r="P20" s="353" t="s">
        <v>1042</v>
      </c>
      <c r="Q20" s="371"/>
      <c r="R20" s="371"/>
      <c r="S20" s="371"/>
      <c r="T20" s="371"/>
      <c r="U20" s="371"/>
      <c r="V20" s="371"/>
      <c r="W20" s="371"/>
      <c r="X20" s="371"/>
      <c r="Y20" s="371"/>
      <c r="Z20" s="371"/>
      <c r="AA20" s="371"/>
      <c r="AB20" s="371"/>
      <c r="AC20" s="371"/>
      <c r="AD20" s="371"/>
      <c r="AE20" s="371"/>
      <c r="AF20" s="371"/>
      <c r="AG20" s="371"/>
      <c r="AH20" s="371"/>
      <c r="AI20" s="371"/>
      <c r="AJ20" s="371"/>
      <c r="AK20" s="372"/>
      <c r="AL20" s="277"/>
      <c r="AM20" s="373"/>
      <c r="AN20" s="373"/>
      <c r="AO20" s="373"/>
      <c r="AP20" s="373"/>
    </row>
    <row r="21" spans="1:42" ht="25" customHeight="1">
      <c r="A21" s="231" t="s">
        <v>889</v>
      </c>
      <c r="B21" s="231"/>
      <c r="C21" s="231"/>
      <c r="D21" s="231"/>
      <c r="E21" s="231" t="s">
        <v>937</v>
      </c>
      <c r="F21" s="231"/>
      <c r="G21" s="231"/>
      <c r="H21" s="231"/>
      <c r="I21" s="360"/>
      <c r="J21" s="361"/>
      <c r="K21" s="361"/>
      <c r="L21" s="361"/>
      <c r="M21" s="361"/>
      <c r="N21" s="361"/>
      <c r="O21" s="362"/>
      <c r="P21" s="340" t="s">
        <v>911</v>
      </c>
      <c r="Q21" s="341"/>
      <c r="R21" s="341"/>
      <c r="S21" s="341"/>
      <c r="T21" s="341"/>
      <c r="U21" s="341"/>
      <c r="V21" s="341"/>
      <c r="W21" s="341"/>
      <c r="X21" s="341"/>
      <c r="Y21" s="341"/>
      <c r="Z21" s="341"/>
      <c r="AA21" s="341"/>
      <c r="AB21" s="341"/>
      <c r="AC21" s="341"/>
      <c r="AD21" s="341"/>
      <c r="AE21" s="341"/>
      <c r="AF21" s="341"/>
      <c r="AG21" s="341"/>
      <c r="AH21" s="341"/>
      <c r="AI21" s="341"/>
      <c r="AJ21" s="341"/>
      <c r="AK21" s="342"/>
      <c r="AL21" s="276"/>
      <c r="AM21" s="373"/>
      <c r="AN21" s="373"/>
      <c r="AO21" s="373"/>
      <c r="AP21" s="373"/>
    </row>
    <row r="22" spans="1:42" ht="25" customHeight="1">
      <c r="A22" s="279"/>
      <c r="B22" s="231"/>
      <c r="C22" s="231"/>
      <c r="D22" s="231"/>
      <c r="E22" s="231"/>
      <c r="F22" s="231"/>
      <c r="G22" s="231"/>
      <c r="H22" s="231"/>
      <c r="I22" s="360"/>
      <c r="J22" s="361"/>
      <c r="K22" s="361"/>
      <c r="L22" s="361"/>
      <c r="M22" s="361"/>
      <c r="N22" s="361"/>
      <c r="O22" s="362"/>
      <c r="P22" s="340"/>
      <c r="Q22" s="341"/>
      <c r="R22" s="341"/>
      <c r="S22" s="341"/>
      <c r="T22" s="341"/>
      <c r="U22" s="341"/>
      <c r="V22" s="341"/>
      <c r="W22" s="341"/>
      <c r="X22" s="341"/>
      <c r="Y22" s="341"/>
      <c r="Z22" s="341"/>
      <c r="AA22" s="341"/>
      <c r="AB22" s="341"/>
      <c r="AC22" s="341"/>
      <c r="AD22" s="341"/>
      <c r="AE22" s="341"/>
      <c r="AF22" s="341"/>
      <c r="AG22" s="341"/>
      <c r="AH22" s="341"/>
      <c r="AI22" s="341"/>
      <c r="AJ22" s="341"/>
      <c r="AK22" s="342"/>
      <c r="AL22" s="276"/>
      <c r="AM22" s="373"/>
      <c r="AN22" s="373"/>
      <c r="AO22" s="373"/>
      <c r="AP22" s="373"/>
    </row>
    <row r="23" spans="1:42" ht="25" customHeight="1">
      <c r="A23" s="231" t="s">
        <v>891</v>
      </c>
      <c r="B23" s="231"/>
      <c r="C23" s="231"/>
      <c r="D23" s="231"/>
      <c r="E23" s="231" t="s">
        <v>1043</v>
      </c>
      <c r="F23" s="231"/>
      <c r="G23" s="231"/>
      <c r="H23" s="231"/>
      <c r="I23" s="360"/>
      <c r="J23" s="361"/>
      <c r="K23" s="361"/>
      <c r="L23" s="361"/>
      <c r="M23" s="361"/>
      <c r="N23" s="361"/>
      <c r="O23" s="362"/>
      <c r="P23" s="340" t="s">
        <v>914</v>
      </c>
      <c r="Q23" s="341"/>
      <c r="R23" s="341"/>
      <c r="S23" s="341"/>
      <c r="T23" s="341"/>
      <c r="U23" s="341"/>
      <c r="V23" s="341"/>
      <c r="W23" s="341"/>
      <c r="X23" s="341"/>
      <c r="Y23" s="341"/>
      <c r="Z23" s="341"/>
      <c r="AA23" s="341"/>
      <c r="AB23" s="341"/>
      <c r="AC23" s="341"/>
      <c r="AD23" s="341"/>
      <c r="AE23" s="341"/>
      <c r="AF23" s="341"/>
      <c r="AG23" s="341"/>
      <c r="AH23" s="341"/>
      <c r="AI23" s="341"/>
      <c r="AJ23" s="341"/>
      <c r="AK23" s="342"/>
      <c r="AL23" s="276"/>
      <c r="AM23" s="373"/>
      <c r="AN23" s="373"/>
      <c r="AO23" s="373"/>
      <c r="AP23" s="373"/>
    </row>
    <row r="24" spans="1:42" ht="25" customHeight="1">
      <c r="A24" s="279"/>
      <c r="B24" s="231"/>
      <c r="C24" s="231"/>
      <c r="D24" s="231"/>
      <c r="E24" s="231" t="s">
        <v>1044</v>
      </c>
      <c r="F24" s="231"/>
      <c r="G24" s="231"/>
      <c r="H24" s="231"/>
      <c r="I24" s="360"/>
      <c r="J24" s="361"/>
      <c r="K24" s="361"/>
      <c r="L24" s="361"/>
      <c r="M24" s="361"/>
      <c r="N24" s="361"/>
      <c r="O24" s="362"/>
      <c r="P24" s="340"/>
      <c r="Q24" s="341"/>
      <c r="R24" s="341"/>
      <c r="S24" s="341"/>
      <c r="T24" s="341"/>
      <c r="U24" s="341"/>
      <c r="V24" s="341"/>
      <c r="W24" s="341"/>
      <c r="X24" s="341"/>
      <c r="Y24" s="341"/>
      <c r="Z24" s="341"/>
      <c r="AA24" s="341"/>
      <c r="AB24" s="341"/>
      <c r="AC24" s="341"/>
      <c r="AD24" s="341"/>
      <c r="AE24" s="341"/>
      <c r="AF24" s="341"/>
      <c r="AG24" s="341"/>
      <c r="AH24" s="341"/>
      <c r="AI24" s="341"/>
      <c r="AJ24" s="341"/>
      <c r="AK24" s="342"/>
      <c r="AL24" s="276"/>
      <c r="AM24" s="373"/>
      <c r="AN24" s="373"/>
      <c r="AO24" s="373"/>
      <c r="AP24" s="373"/>
    </row>
    <row r="25" spans="1:42" ht="25" customHeight="1">
      <c r="A25" s="231" t="s">
        <v>1033</v>
      </c>
      <c r="B25" s="231"/>
      <c r="C25" s="231"/>
      <c r="D25" s="231"/>
      <c r="E25" s="231" t="s">
        <v>1043</v>
      </c>
      <c r="F25" s="231"/>
      <c r="G25" s="231"/>
      <c r="H25" s="231"/>
      <c r="I25" s="360"/>
      <c r="J25" s="361"/>
      <c r="K25" s="361"/>
      <c r="L25" s="361"/>
      <c r="M25" s="361"/>
      <c r="N25" s="361"/>
      <c r="O25" s="362"/>
      <c r="P25" s="340" t="s">
        <v>919</v>
      </c>
      <c r="Q25" s="341"/>
      <c r="R25" s="341"/>
      <c r="S25" s="341"/>
      <c r="T25" s="341"/>
      <c r="U25" s="341"/>
      <c r="V25" s="341"/>
      <c r="W25" s="341"/>
      <c r="X25" s="341"/>
      <c r="Y25" s="341"/>
      <c r="Z25" s="341"/>
      <c r="AA25" s="341"/>
      <c r="AB25" s="341"/>
      <c r="AC25" s="341"/>
      <c r="AD25" s="341"/>
      <c r="AE25" s="341"/>
      <c r="AF25" s="341"/>
      <c r="AG25" s="341"/>
      <c r="AH25" s="341"/>
      <c r="AI25" s="341"/>
      <c r="AJ25" s="341"/>
      <c r="AK25" s="342"/>
      <c r="AL25" s="276"/>
      <c r="AM25" s="373"/>
      <c r="AN25" s="373"/>
      <c r="AO25" s="373"/>
      <c r="AP25" s="373"/>
    </row>
    <row r="26" spans="1:42" ht="25" customHeight="1">
      <c r="A26" s="231"/>
      <c r="B26" s="231"/>
      <c r="C26" s="231"/>
      <c r="D26" s="231"/>
      <c r="E26" s="231" t="s">
        <v>1044</v>
      </c>
      <c r="F26" s="231"/>
      <c r="G26" s="231"/>
      <c r="H26" s="231"/>
      <c r="I26" s="360"/>
      <c r="J26" s="361"/>
      <c r="K26" s="361"/>
      <c r="L26" s="361"/>
      <c r="M26" s="361"/>
      <c r="N26" s="361"/>
      <c r="O26" s="362"/>
      <c r="P26" s="340"/>
      <c r="Q26" s="341"/>
      <c r="R26" s="341"/>
      <c r="S26" s="341"/>
      <c r="T26" s="341"/>
      <c r="U26" s="341"/>
      <c r="V26" s="341"/>
      <c r="W26" s="341"/>
      <c r="X26" s="341"/>
      <c r="Y26" s="341"/>
      <c r="Z26" s="341"/>
      <c r="AA26" s="341"/>
      <c r="AB26" s="341"/>
      <c r="AC26" s="341"/>
      <c r="AD26" s="341"/>
      <c r="AE26" s="341"/>
      <c r="AF26" s="341"/>
      <c r="AG26" s="341"/>
      <c r="AH26" s="341"/>
      <c r="AI26" s="341"/>
      <c r="AJ26" s="341"/>
      <c r="AK26" s="342"/>
      <c r="AL26" s="276"/>
      <c r="AM26" s="373"/>
      <c r="AN26" s="373"/>
      <c r="AO26" s="373"/>
      <c r="AP26" s="373"/>
    </row>
    <row r="27" spans="1:42" ht="25" customHeight="1">
      <c r="A27" s="231" t="s">
        <v>1045</v>
      </c>
      <c r="B27" s="231"/>
      <c r="C27" s="231"/>
      <c r="D27" s="231"/>
      <c r="E27" s="231" t="s">
        <v>1043</v>
      </c>
      <c r="F27" s="231"/>
      <c r="G27" s="231"/>
      <c r="H27" s="231"/>
      <c r="I27" s="360"/>
      <c r="J27" s="361"/>
      <c r="K27" s="361"/>
      <c r="L27" s="361"/>
      <c r="M27" s="361"/>
      <c r="N27" s="361"/>
      <c r="O27" s="362"/>
      <c r="P27" s="340" t="s">
        <v>922</v>
      </c>
      <c r="Q27" s="341"/>
      <c r="R27" s="341"/>
      <c r="S27" s="341"/>
      <c r="T27" s="341"/>
      <c r="U27" s="341"/>
      <c r="V27" s="341"/>
      <c r="W27" s="341"/>
      <c r="X27" s="341"/>
      <c r="Y27" s="341"/>
      <c r="Z27" s="341"/>
      <c r="AA27" s="341"/>
      <c r="AB27" s="341"/>
      <c r="AC27" s="341"/>
      <c r="AD27" s="341"/>
      <c r="AE27" s="341"/>
      <c r="AF27" s="341"/>
      <c r="AG27" s="341"/>
      <c r="AH27" s="341"/>
      <c r="AI27" s="341"/>
      <c r="AJ27" s="341"/>
      <c r="AK27" s="342"/>
      <c r="AL27" s="276"/>
      <c r="AM27" s="373"/>
      <c r="AN27" s="373"/>
      <c r="AO27" s="373"/>
      <c r="AP27" s="373"/>
    </row>
    <row r="28" spans="1:42" ht="25" customHeight="1">
      <c r="A28" s="279"/>
      <c r="B28" s="231"/>
      <c r="C28" s="231"/>
      <c r="D28" s="231"/>
      <c r="E28" s="231" t="s">
        <v>1044</v>
      </c>
      <c r="F28" s="231"/>
      <c r="G28" s="231"/>
      <c r="H28" s="231"/>
      <c r="I28" s="360"/>
      <c r="J28" s="361"/>
      <c r="K28" s="361"/>
      <c r="L28" s="361"/>
      <c r="M28" s="361"/>
      <c r="N28" s="361"/>
      <c r="O28" s="362"/>
      <c r="P28" s="340"/>
      <c r="Q28" s="341"/>
      <c r="R28" s="341"/>
      <c r="S28" s="341"/>
      <c r="T28" s="341"/>
      <c r="U28" s="341"/>
      <c r="V28" s="341"/>
      <c r="W28" s="341"/>
      <c r="X28" s="341"/>
      <c r="Y28" s="341"/>
      <c r="Z28" s="341"/>
      <c r="AA28" s="341"/>
      <c r="AB28" s="341"/>
      <c r="AC28" s="341"/>
      <c r="AD28" s="341"/>
      <c r="AE28" s="341"/>
      <c r="AF28" s="341"/>
      <c r="AG28" s="341"/>
      <c r="AH28" s="341"/>
      <c r="AI28" s="341"/>
      <c r="AJ28" s="341"/>
      <c r="AK28" s="342"/>
      <c r="AL28" s="276"/>
      <c r="AM28" s="373"/>
      <c r="AN28" s="373"/>
      <c r="AO28" s="373"/>
      <c r="AP28" s="373"/>
    </row>
    <row r="29" spans="1:42" ht="25" customHeight="1">
      <c r="A29" s="231" t="s">
        <v>898</v>
      </c>
      <c r="B29" s="231"/>
      <c r="C29" s="231"/>
      <c r="D29" s="231"/>
      <c r="E29" s="231" t="s">
        <v>937</v>
      </c>
      <c r="F29" s="231"/>
      <c r="G29" s="231"/>
      <c r="H29" s="231"/>
      <c r="I29" s="360"/>
      <c r="J29" s="361"/>
      <c r="K29" s="361"/>
      <c r="L29" s="361"/>
      <c r="M29" s="361"/>
      <c r="N29" s="361"/>
      <c r="O29" s="362"/>
      <c r="P29" s="353" t="s">
        <v>925</v>
      </c>
      <c r="Q29" s="371"/>
      <c r="R29" s="371"/>
      <c r="S29" s="371"/>
      <c r="T29" s="371"/>
      <c r="U29" s="371"/>
      <c r="V29" s="371"/>
      <c r="W29" s="371"/>
      <c r="X29" s="371"/>
      <c r="Y29" s="371"/>
      <c r="Z29" s="371"/>
      <c r="AA29" s="371"/>
      <c r="AB29" s="371"/>
      <c r="AC29" s="371"/>
      <c r="AD29" s="371"/>
      <c r="AE29" s="371"/>
      <c r="AF29" s="371"/>
      <c r="AG29" s="371"/>
      <c r="AH29" s="371"/>
      <c r="AI29" s="371"/>
      <c r="AJ29" s="371"/>
      <c r="AK29" s="372"/>
      <c r="AL29" s="276"/>
      <c r="AM29" s="373"/>
      <c r="AN29" s="373"/>
      <c r="AO29" s="373"/>
      <c r="AP29" s="373"/>
    </row>
    <row r="30" spans="1:42" ht="25" customHeight="1">
      <c r="A30" s="231" t="s">
        <v>1046</v>
      </c>
      <c r="B30" s="231"/>
      <c r="C30" s="231"/>
      <c r="D30" s="231"/>
      <c r="E30" s="231" t="s">
        <v>924</v>
      </c>
      <c r="F30" s="231"/>
      <c r="G30" s="231"/>
      <c r="H30" s="231"/>
      <c r="I30" s="360"/>
      <c r="J30" s="361"/>
      <c r="K30" s="361"/>
      <c r="L30" s="361"/>
      <c r="M30" s="361"/>
      <c r="N30" s="361"/>
      <c r="O30" s="362"/>
      <c r="P30" s="353" t="s">
        <v>1047</v>
      </c>
      <c r="Q30" s="371"/>
      <c r="R30" s="371"/>
      <c r="S30" s="371"/>
      <c r="T30" s="371"/>
      <c r="U30" s="371"/>
      <c r="V30" s="371"/>
      <c r="W30" s="371"/>
      <c r="X30" s="371"/>
      <c r="Y30" s="371"/>
      <c r="Z30" s="371"/>
      <c r="AA30" s="371"/>
      <c r="AB30" s="371"/>
      <c r="AC30" s="371"/>
      <c r="AD30" s="371"/>
      <c r="AE30" s="371"/>
      <c r="AF30" s="371"/>
      <c r="AG30" s="371"/>
      <c r="AH30" s="371"/>
      <c r="AI30" s="371"/>
      <c r="AJ30" s="371"/>
      <c r="AK30" s="372"/>
      <c r="AL30" s="354"/>
      <c r="AM30" s="355"/>
      <c r="AN30" s="355"/>
      <c r="AO30" s="355"/>
      <c r="AP30" s="355"/>
    </row>
    <row r="31" spans="1:42" ht="25" customHeight="1">
      <c r="A31" s="231"/>
      <c r="B31" s="231"/>
      <c r="C31" s="231"/>
      <c r="D31" s="231"/>
      <c r="E31" s="231" t="s">
        <v>1048</v>
      </c>
      <c r="F31" s="231"/>
      <c r="G31" s="231"/>
      <c r="H31" s="231"/>
      <c r="I31" s="360"/>
      <c r="J31" s="361"/>
      <c r="K31" s="361"/>
      <c r="L31" s="361"/>
      <c r="M31" s="361"/>
      <c r="N31" s="361"/>
      <c r="O31" s="362"/>
      <c r="P31" s="340"/>
      <c r="Q31" s="371"/>
      <c r="R31" s="371"/>
      <c r="S31" s="371"/>
      <c r="T31" s="371"/>
      <c r="U31" s="371"/>
      <c r="V31" s="371"/>
      <c r="W31" s="371"/>
      <c r="X31" s="371"/>
      <c r="Y31" s="371"/>
      <c r="Z31" s="371"/>
      <c r="AA31" s="371"/>
      <c r="AB31" s="371"/>
      <c r="AC31" s="371"/>
      <c r="AD31" s="371"/>
      <c r="AE31" s="371"/>
      <c r="AF31" s="371"/>
      <c r="AG31" s="371"/>
      <c r="AH31" s="371"/>
      <c r="AI31" s="371"/>
      <c r="AJ31" s="371"/>
      <c r="AK31" s="372"/>
      <c r="AL31" s="354"/>
      <c r="AM31" s="355"/>
      <c r="AN31" s="355"/>
      <c r="AO31" s="355"/>
      <c r="AP31" s="355"/>
    </row>
    <row r="32" spans="1:42" ht="25" customHeight="1">
      <c r="A32" s="357" t="s">
        <v>929</v>
      </c>
      <c r="B32" s="358"/>
      <c r="C32" s="358"/>
      <c r="D32" s="358"/>
      <c r="E32" s="358"/>
      <c r="F32" s="358"/>
      <c r="G32" s="358"/>
      <c r="H32" s="358"/>
      <c r="I32" s="358"/>
      <c r="J32" s="358"/>
      <c r="K32" s="358"/>
      <c r="L32" s="358"/>
      <c r="M32" s="358"/>
      <c r="N32" s="358"/>
      <c r="O32" s="358"/>
      <c r="P32" s="358"/>
      <c r="Q32" s="358"/>
      <c r="R32" s="358"/>
      <c r="S32" s="358"/>
      <c r="T32" s="358"/>
      <c r="U32" s="358"/>
      <c r="V32" s="358"/>
      <c r="W32" s="358"/>
      <c r="X32" s="358"/>
      <c r="Y32" s="358"/>
      <c r="Z32" s="358"/>
      <c r="AA32" s="358"/>
      <c r="AB32" s="358"/>
      <c r="AC32" s="358"/>
      <c r="AD32" s="358"/>
      <c r="AE32" s="358"/>
      <c r="AF32" s="358"/>
      <c r="AG32" s="358"/>
      <c r="AH32" s="358"/>
      <c r="AI32" s="358"/>
      <c r="AJ32" s="358"/>
      <c r="AK32" s="358"/>
      <c r="AL32" s="358"/>
      <c r="AM32" s="358"/>
      <c r="AN32" s="358"/>
      <c r="AO32" s="358"/>
      <c r="AP32" s="359"/>
    </row>
    <row r="33" spans="1:42" ht="25" customHeight="1">
      <c r="A33" s="235" t="s">
        <v>930</v>
      </c>
      <c r="B33" s="236"/>
      <c r="C33" s="236"/>
      <c r="D33" s="237"/>
      <c r="E33" s="231" t="s">
        <v>937</v>
      </c>
      <c r="F33" s="231"/>
      <c r="G33" s="231"/>
      <c r="H33" s="231"/>
      <c r="I33" s="360"/>
      <c r="J33" s="361"/>
      <c r="K33" s="361"/>
      <c r="L33" s="361"/>
      <c r="M33" s="361"/>
      <c r="N33" s="361"/>
      <c r="O33" s="362"/>
      <c r="P33" s="340" t="s">
        <v>1049</v>
      </c>
      <c r="Q33" s="341"/>
      <c r="R33" s="341"/>
      <c r="S33" s="341"/>
      <c r="T33" s="341"/>
      <c r="U33" s="341"/>
      <c r="V33" s="341"/>
      <c r="W33" s="341"/>
      <c r="X33" s="341"/>
      <c r="Y33" s="341"/>
      <c r="Z33" s="341"/>
      <c r="AA33" s="341"/>
      <c r="AB33" s="341"/>
      <c r="AC33" s="341"/>
      <c r="AD33" s="341"/>
      <c r="AE33" s="341"/>
      <c r="AF33" s="341"/>
      <c r="AG33" s="341"/>
      <c r="AH33" s="341"/>
      <c r="AI33" s="341"/>
      <c r="AJ33" s="341"/>
      <c r="AK33" s="342"/>
      <c r="AL33" s="354"/>
      <c r="AM33" s="355"/>
      <c r="AN33" s="355"/>
      <c r="AO33" s="355"/>
      <c r="AP33" s="355"/>
    </row>
    <row r="34" spans="1:42" ht="25" customHeight="1">
      <c r="A34" s="340"/>
      <c r="B34" s="341"/>
      <c r="C34" s="341"/>
      <c r="D34" s="342"/>
      <c r="E34" s="231"/>
      <c r="F34" s="231"/>
      <c r="G34" s="231"/>
      <c r="H34" s="231"/>
      <c r="I34" s="360"/>
      <c r="J34" s="361"/>
      <c r="K34" s="361"/>
      <c r="L34" s="361"/>
      <c r="M34" s="361"/>
      <c r="N34" s="361"/>
      <c r="O34" s="362"/>
      <c r="P34" s="340"/>
      <c r="Q34" s="341"/>
      <c r="R34" s="341"/>
      <c r="S34" s="341"/>
      <c r="T34" s="341"/>
      <c r="U34" s="341"/>
      <c r="V34" s="341"/>
      <c r="W34" s="341"/>
      <c r="X34" s="341"/>
      <c r="Y34" s="341"/>
      <c r="Z34" s="341"/>
      <c r="AA34" s="341"/>
      <c r="AB34" s="341"/>
      <c r="AC34" s="341"/>
      <c r="AD34" s="341"/>
      <c r="AE34" s="341"/>
      <c r="AF34" s="341"/>
      <c r="AG34" s="341"/>
      <c r="AH34" s="341"/>
      <c r="AI34" s="341"/>
      <c r="AJ34" s="341"/>
      <c r="AK34" s="342"/>
      <c r="AL34" s="370"/>
      <c r="AM34" s="355"/>
      <c r="AN34" s="355"/>
      <c r="AO34" s="355"/>
      <c r="AP34" s="355"/>
    </row>
    <row r="35" spans="1:42" ht="25" customHeight="1">
      <c r="A35" s="340"/>
      <c r="B35" s="341"/>
      <c r="C35" s="341"/>
      <c r="D35" s="342"/>
      <c r="E35" s="231" t="s">
        <v>937</v>
      </c>
      <c r="F35" s="231"/>
      <c r="G35" s="231"/>
      <c r="H35" s="231"/>
      <c r="I35" s="360"/>
      <c r="J35" s="361"/>
      <c r="K35" s="361"/>
      <c r="L35" s="361"/>
      <c r="M35" s="361"/>
      <c r="N35" s="361"/>
      <c r="O35" s="362"/>
      <c r="P35" s="340" t="s">
        <v>935</v>
      </c>
      <c r="Q35" s="341"/>
      <c r="R35" s="341"/>
      <c r="S35" s="341"/>
      <c r="T35" s="341"/>
      <c r="U35" s="341"/>
      <c r="V35" s="341"/>
      <c r="W35" s="341"/>
      <c r="X35" s="341"/>
      <c r="Y35" s="341"/>
      <c r="Z35" s="341"/>
      <c r="AA35" s="341"/>
      <c r="AB35" s="341"/>
      <c r="AC35" s="341"/>
      <c r="AD35" s="341"/>
      <c r="AE35" s="341"/>
      <c r="AF35" s="341"/>
      <c r="AG35" s="341"/>
      <c r="AH35" s="341"/>
      <c r="AI35" s="341"/>
      <c r="AJ35" s="341"/>
      <c r="AK35" s="342"/>
      <c r="AL35" s="370" t="s">
        <v>933</v>
      </c>
      <c r="AM35" s="355"/>
      <c r="AN35" s="355"/>
      <c r="AO35" s="355"/>
      <c r="AP35" s="355"/>
    </row>
    <row r="36" spans="1:42" ht="25" customHeight="1">
      <c r="A36" s="340"/>
      <c r="B36" s="341"/>
      <c r="C36" s="341"/>
      <c r="D36" s="342"/>
      <c r="E36" s="231"/>
      <c r="F36" s="231"/>
      <c r="G36" s="231"/>
      <c r="H36" s="231"/>
      <c r="I36" s="360"/>
      <c r="J36" s="361"/>
      <c r="K36" s="361"/>
      <c r="L36" s="361"/>
      <c r="M36" s="361"/>
      <c r="N36" s="361"/>
      <c r="O36" s="362"/>
      <c r="P36" s="340"/>
      <c r="Q36" s="341"/>
      <c r="R36" s="341"/>
      <c r="S36" s="341"/>
      <c r="T36" s="341"/>
      <c r="U36" s="341"/>
      <c r="V36" s="341"/>
      <c r="W36" s="341"/>
      <c r="X36" s="341"/>
      <c r="Y36" s="341"/>
      <c r="Z36" s="341"/>
      <c r="AA36" s="341"/>
      <c r="AB36" s="341"/>
      <c r="AC36" s="341"/>
      <c r="AD36" s="341"/>
      <c r="AE36" s="341"/>
      <c r="AF36" s="341"/>
      <c r="AG36" s="341"/>
      <c r="AH36" s="341"/>
      <c r="AI36" s="341"/>
      <c r="AJ36" s="341"/>
      <c r="AK36" s="342"/>
      <c r="AL36" s="370"/>
      <c r="AM36" s="355"/>
      <c r="AN36" s="355"/>
      <c r="AO36" s="355"/>
      <c r="AP36" s="355"/>
    </row>
    <row r="37" spans="1:42" ht="25" customHeight="1">
      <c r="A37" s="235" t="s">
        <v>936</v>
      </c>
      <c r="B37" s="236"/>
      <c r="C37" s="236"/>
      <c r="D37" s="237"/>
      <c r="E37" s="231" t="s">
        <v>937</v>
      </c>
      <c r="F37" s="231"/>
      <c r="G37" s="231"/>
      <c r="H37" s="231"/>
      <c r="I37" s="360"/>
      <c r="J37" s="361"/>
      <c r="K37" s="361"/>
      <c r="L37" s="361"/>
      <c r="M37" s="361"/>
      <c r="N37" s="361"/>
      <c r="O37" s="362"/>
      <c r="P37" s="340" t="s">
        <v>938</v>
      </c>
      <c r="Q37" s="341"/>
      <c r="R37" s="341"/>
      <c r="S37" s="341"/>
      <c r="T37" s="341"/>
      <c r="U37" s="341"/>
      <c r="V37" s="341"/>
      <c r="W37" s="341"/>
      <c r="X37" s="341"/>
      <c r="Y37" s="341"/>
      <c r="Z37" s="341"/>
      <c r="AA37" s="341"/>
      <c r="AB37" s="341"/>
      <c r="AC37" s="341"/>
      <c r="AD37" s="341"/>
      <c r="AE37" s="341"/>
      <c r="AF37" s="341"/>
      <c r="AG37" s="341"/>
      <c r="AH37" s="341"/>
      <c r="AI37" s="341"/>
      <c r="AJ37" s="341"/>
      <c r="AK37" s="342"/>
      <c r="AL37" s="354"/>
      <c r="AM37" s="355"/>
      <c r="AN37" s="355"/>
      <c r="AO37" s="355"/>
      <c r="AP37" s="355"/>
    </row>
    <row r="38" spans="1:42" ht="25" customHeight="1">
      <c r="A38" s="357" t="s">
        <v>939</v>
      </c>
      <c r="B38" s="358"/>
      <c r="C38" s="358"/>
      <c r="D38" s="358"/>
      <c r="E38" s="358"/>
      <c r="F38" s="358"/>
      <c r="G38" s="358"/>
      <c r="H38" s="358"/>
      <c r="I38" s="358"/>
      <c r="J38" s="358"/>
      <c r="K38" s="358"/>
      <c r="L38" s="358"/>
      <c r="M38" s="358"/>
      <c r="N38" s="358"/>
      <c r="O38" s="358"/>
      <c r="P38" s="358"/>
      <c r="Q38" s="358"/>
      <c r="R38" s="358"/>
      <c r="S38" s="358"/>
      <c r="T38" s="358"/>
      <c r="U38" s="358"/>
      <c r="V38" s="358"/>
      <c r="W38" s="358"/>
      <c r="X38" s="358"/>
      <c r="Y38" s="358"/>
      <c r="Z38" s="358"/>
      <c r="AA38" s="358"/>
      <c r="AB38" s="358"/>
      <c r="AC38" s="358"/>
      <c r="AD38" s="358"/>
      <c r="AE38" s="358"/>
      <c r="AF38" s="358"/>
      <c r="AG38" s="358"/>
      <c r="AH38" s="358"/>
      <c r="AI38" s="358"/>
      <c r="AJ38" s="358"/>
      <c r="AK38" s="358"/>
      <c r="AL38" s="358"/>
      <c r="AM38" s="358"/>
      <c r="AN38" s="358"/>
      <c r="AO38" s="358"/>
      <c r="AP38" s="359"/>
    </row>
    <row r="39" spans="1:42" ht="25" customHeight="1">
      <c r="A39" s="235" t="s">
        <v>940</v>
      </c>
      <c r="B39" s="236"/>
      <c r="C39" s="236"/>
      <c r="D39" s="237"/>
      <c r="E39" s="231" t="s">
        <v>1050</v>
      </c>
      <c r="F39" s="231"/>
      <c r="G39" s="231"/>
      <c r="H39" s="231"/>
      <c r="I39" s="360"/>
      <c r="J39" s="361"/>
      <c r="K39" s="361"/>
      <c r="L39" s="361"/>
      <c r="M39" s="361"/>
      <c r="N39" s="361"/>
      <c r="O39" s="362"/>
      <c r="P39" s="340" t="s">
        <v>941</v>
      </c>
      <c r="Q39" s="341"/>
      <c r="R39" s="341"/>
      <c r="S39" s="341"/>
      <c r="T39" s="341"/>
      <c r="U39" s="341"/>
      <c r="V39" s="341"/>
      <c r="W39" s="341"/>
      <c r="X39" s="341"/>
      <c r="Y39" s="341"/>
      <c r="Z39" s="341"/>
      <c r="AA39" s="341"/>
      <c r="AB39" s="341"/>
      <c r="AC39" s="341"/>
      <c r="AD39" s="341"/>
      <c r="AE39" s="341"/>
      <c r="AF39" s="341"/>
      <c r="AG39" s="341"/>
      <c r="AH39" s="341"/>
      <c r="AI39" s="341"/>
      <c r="AJ39" s="341"/>
      <c r="AK39" s="342"/>
      <c r="AL39" s="354"/>
      <c r="AM39" s="355"/>
      <c r="AN39" s="355"/>
      <c r="AO39" s="355"/>
      <c r="AP39" s="355"/>
    </row>
    <row r="40" spans="1:42" ht="25" customHeight="1">
      <c r="A40" s="357" t="s">
        <v>942</v>
      </c>
      <c r="B40" s="358"/>
      <c r="C40" s="358"/>
      <c r="D40" s="358"/>
      <c r="E40" s="358"/>
      <c r="F40" s="358"/>
      <c r="G40" s="358"/>
      <c r="H40" s="358"/>
      <c r="I40" s="358"/>
      <c r="J40" s="358"/>
      <c r="K40" s="358"/>
      <c r="L40" s="358"/>
      <c r="M40" s="358"/>
      <c r="N40" s="358"/>
      <c r="O40" s="358"/>
      <c r="P40" s="358"/>
      <c r="Q40" s="358"/>
      <c r="R40" s="358"/>
      <c r="S40" s="358"/>
      <c r="T40" s="358"/>
      <c r="U40" s="358"/>
      <c r="V40" s="358"/>
      <c r="W40" s="358"/>
      <c r="X40" s="358"/>
      <c r="Y40" s="358"/>
      <c r="Z40" s="358"/>
      <c r="AA40" s="358"/>
      <c r="AB40" s="358"/>
      <c r="AC40" s="358"/>
      <c r="AD40" s="358"/>
      <c r="AE40" s="358"/>
      <c r="AF40" s="358"/>
      <c r="AG40" s="358"/>
      <c r="AH40" s="358"/>
      <c r="AI40" s="358"/>
      <c r="AJ40" s="358"/>
      <c r="AK40" s="358"/>
      <c r="AL40" s="358"/>
      <c r="AM40" s="358"/>
      <c r="AN40" s="358"/>
      <c r="AO40" s="358"/>
      <c r="AP40" s="359"/>
    </row>
    <row r="41" spans="1:42" ht="25" customHeight="1">
      <c r="A41" s="235" t="s">
        <v>945</v>
      </c>
      <c r="B41" s="236"/>
      <c r="C41" s="236"/>
      <c r="D41" s="237"/>
      <c r="E41" s="231" t="s">
        <v>937</v>
      </c>
      <c r="F41" s="231"/>
      <c r="G41" s="231"/>
      <c r="H41" s="231"/>
      <c r="I41" s="360"/>
      <c r="J41" s="361"/>
      <c r="K41" s="361"/>
      <c r="L41" s="361"/>
      <c r="M41" s="361"/>
      <c r="N41" s="361"/>
      <c r="O41" s="362"/>
      <c r="P41" s="340" t="s">
        <v>1051</v>
      </c>
      <c r="Q41" s="341"/>
      <c r="R41" s="341"/>
      <c r="S41" s="341"/>
      <c r="T41" s="341"/>
      <c r="U41" s="341"/>
      <c r="V41" s="341"/>
      <c r="W41" s="341"/>
      <c r="X41" s="341"/>
      <c r="Y41" s="341"/>
      <c r="Z41" s="341"/>
      <c r="AA41" s="341"/>
      <c r="AB41" s="341"/>
      <c r="AC41" s="341"/>
      <c r="AD41" s="341"/>
      <c r="AE41" s="341"/>
      <c r="AF41" s="341"/>
      <c r="AG41" s="341"/>
      <c r="AH41" s="341"/>
      <c r="AI41" s="341"/>
      <c r="AJ41" s="341"/>
      <c r="AK41" s="342"/>
      <c r="AL41" s="354"/>
      <c r="AM41" s="355"/>
      <c r="AN41" s="355"/>
      <c r="AO41" s="355"/>
      <c r="AP41" s="355"/>
    </row>
    <row r="42" spans="1:42" ht="25" customHeight="1">
      <c r="A42" s="235" t="s">
        <v>945</v>
      </c>
      <c r="B42" s="236"/>
      <c r="C42" s="236"/>
      <c r="D42" s="237"/>
      <c r="E42" s="231" t="s">
        <v>937</v>
      </c>
      <c r="F42" s="231"/>
      <c r="G42" s="231"/>
      <c r="H42" s="231"/>
      <c r="I42" s="360"/>
      <c r="J42" s="361"/>
      <c r="K42" s="361"/>
      <c r="L42" s="361"/>
      <c r="M42" s="361"/>
      <c r="N42" s="361"/>
      <c r="O42" s="362"/>
      <c r="P42" s="340" t="s">
        <v>946</v>
      </c>
      <c r="Q42" s="341"/>
      <c r="R42" s="341"/>
      <c r="S42" s="341"/>
      <c r="T42" s="341"/>
      <c r="U42" s="341"/>
      <c r="V42" s="341"/>
      <c r="W42" s="341"/>
      <c r="X42" s="341"/>
      <c r="Y42" s="341"/>
      <c r="Z42" s="341"/>
      <c r="AA42" s="341"/>
      <c r="AB42" s="341"/>
      <c r="AC42" s="341"/>
      <c r="AD42" s="341"/>
      <c r="AE42" s="341"/>
      <c r="AF42" s="341"/>
      <c r="AG42" s="341"/>
      <c r="AH42" s="341"/>
      <c r="AI42" s="341"/>
      <c r="AJ42" s="341"/>
      <c r="AK42" s="342"/>
      <c r="AL42" s="370" t="s">
        <v>933</v>
      </c>
      <c r="AM42" s="355"/>
      <c r="AN42" s="355"/>
      <c r="AO42" s="355"/>
      <c r="AP42" s="355"/>
    </row>
    <row r="43" spans="1:42" ht="25" customHeight="1">
      <c r="A43" s="357" t="s">
        <v>947</v>
      </c>
      <c r="B43" s="358"/>
      <c r="C43" s="358"/>
      <c r="D43" s="358"/>
      <c r="E43" s="358"/>
      <c r="F43" s="358"/>
      <c r="G43" s="358"/>
      <c r="H43" s="358"/>
      <c r="I43" s="358"/>
      <c r="J43" s="358"/>
      <c r="K43" s="358"/>
      <c r="L43" s="358"/>
      <c r="M43" s="358"/>
      <c r="N43" s="358"/>
      <c r="O43" s="358"/>
      <c r="P43" s="358"/>
      <c r="Q43" s="358"/>
      <c r="R43" s="358"/>
      <c r="S43" s="358"/>
      <c r="T43" s="358"/>
      <c r="U43" s="358"/>
      <c r="V43" s="358"/>
      <c r="W43" s="358"/>
      <c r="X43" s="358"/>
      <c r="Y43" s="358"/>
      <c r="Z43" s="358"/>
      <c r="AA43" s="358"/>
      <c r="AB43" s="358"/>
      <c r="AC43" s="358"/>
      <c r="AD43" s="358"/>
      <c r="AE43" s="358"/>
      <c r="AF43" s="358"/>
      <c r="AG43" s="358"/>
      <c r="AH43" s="358"/>
      <c r="AI43" s="358"/>
      <c r="AJ43" s="358"/>
      <c r="AK43" s="358"/>
      <c r="AL43" s="358"/>
      <c r="AM43" s="358"/>
      <c r="AN43" s="358"/>
      <c r="AO43" s="358"/>
      <c r="AP43" s="359"/>
    </row>
    <row r="44" spans="1:42" ht="25" customHeight="1">
      <c r="A44" s="231" t="s">
        <v>948</v>
      </c>
      <c r="B44" s="231"/>
      <c r="C44" s="231"/>
      <c r="D44" s="231"/>
      <c r="E44" s="231" t="s">
        <v>949</v>
      </c>
      <c r="F44" s="231"/>
      <c r="G44" s="231"/>
      <c r="H44" s="231"/>
      <c r="I44" s="360"/>
      <c r="J44" s="361"/>
      <c r="K44" s="361"/>
      <c r="L44" s="361"/>
      <c r="M44" s="361"/>
      <c r="N44" s="361"/>
      <c r="O44" s="362"/>
      <c r="P44" s="363" t="s">
        <v>950</v>
      </c>
      <c r="Q44" s="364"/>
      <c r="R44" s="364"/>
      <c r="S44" s="364"/>
      <c r="T44" s="364"/>
      <c r="U44" s="364"/>
      <c r="V44" s="364"/>
      <c r="W44" s="364"/>
      <c r="X44" s="364"/>
      <c r="Y44" s="364"/>
      <c r="Z44" s="364"/>
      <c r="AA44" s="364"/>
      <c r="AB44" s="364"/>
      <c r="AC44" s="364"/>
      <c r="AD44" s="364"/>
      <c r="AE44" s="364"/>
      <c r="AF44" s="364"/>
      <c r="AG44" s="364"/>
      <c r="AH44" s="364"/>
      <c r="AI44" s="364"/>
      <c r="AJ44" s="364"/>
      <c r="AK44" s="365"/>
      <c r="AL44" s="366" t="s">
        <v>951</v>
      </c>
      <c r="AM44" s="367"/>
      <c r="AN44" s="367"/>
      <c r="AO44" s="367"/>
      <c r="AP44" s="367"/>
    </row>
    <row r="45" spans="1:42" ht="25" customHeight="1">
      <c r="A45" s="231" t="s">
        <v>952</v>
      </c>
      <c r="B45" s="231"/>
      <c r="C45" s="231"/>
      <c r="D45" s="231"/>
      <c r="E45" s="231" t="s">
        <v>949</v>
      </c>
      <c r="F45" s="231"/>
      <c r="G45" s="231"/>
      <c r="H45" s="231"/>
      <c r="I45" s="360"/>
      <c r="J45" s="361"/>
      <c r="K45" s="361"/>
      <c r="L45" s="361"/>
      <c r="M45" s="361"/>
      <c r="N45" s="361"/>
      <c r="O45" s="362"/>
      <c r="P45" s="363" t="s">
        <v>953</v>
      </c>
      <c r="Q45" s="364"/>
      <c r="R45" s="364"/>
      <c r="S45" s="364"/>
      <c r="T45" s="364"/>
      <c r="U45" s="364"/>
      <c r="V45" s="364"/>
      <c r="W45" s="364"/>
      <c r="X45" s="364"/>
      <c r="Y45" s="364"/>
      <c r="Z45" s="364"/>
      <c r="AA45" s="364"/>
      <c r="AB45" s="364"/>
      <c r="AC45" s="364"/>
      <c r="AD45" s="364"/>
      <c r="AE45" s="364"/>
      <c r="AF45" s="364"/>
      <c r="AG45" s="364"/>
      <c r="AH45" s="364"/>
      <c r="AI45" s="364"/>
      <c r="AJ45" s="364"/>
      <c r="AK45" s="365"/>
      <c r="AL45" s="368"/>
      <c r="AM45" s="369"/>
      <c r="AN45" s="369"/>
      <c r="AO45" s="369"/>
      <c r="AP45" s="369"/>
    </row>
    <row r="46" spans="1:42" ht="25" customHeight="1">
      <c r="A46" s="357" t="s">
        <v>954</v>
      </c>
      <c r="B46" s="358"/>
      <c r="C46" s="358"/>
      <c r="D46" s="358"/>
      <c r="E46" s="358"/>
      <c r="F46" s="358"/>
      <c r="G46" s="358"/>
      <c r="H46" s="358"/>
      <c r="I46" s="358"/>
      <c r="J46" s="358"/>
      <c r="K46" s="358"/>
      <c r="L46" s="358"/>
      <c r="M46" s="358"/>
      <c r="N46" s="358"/>
      <c r="O46" s="358"/>
      <c r="P46" s="358"/>
      <c r="Q46" s="358"/>
      <c r="R46" s="358"/>
      <c r="S46" s="358"/>
      <c r="T46" s="358"/>
      <c r="U46" s="358"/>
      <c r="V46" s="358"/>
      <c r="W46" s="358"/>
      <c r="X46" s="358"/>
      <c r="Y46" s="358"/>
      <c r="Z46" s="358"/>
      <c r="AA46" s="358"/>
      <c r="AB46" s="358"/>
      <c r="AC46" s="358"/>
      <c r="AD46" s="358"/>
      <c r="AE46" s="358"/>
      <c r="AF46" s="358"/>
      <c r="AG46" s="358"/>
      <c r="AH46" s="358"/>
      <c r="AI46" s="358"/>
      <c r="AJ46" s="358"/>
      <c r="AK46" s="358"/>
      <c r="AL46" s="358"/>
      <c r="AM46" s="358"/>
      <c r="AN46" s="358"/>
      <c r="AO46" s="358"/>
      <c r="AP46" s="359"/>
    </row>
    <row r="47" spans="1:42" ht="25" customHeight="1">
      <c r="A47" s="231" t="s">
        <v>955</v>
      </c>
      <c r="B47" s="231"/>
      <c r="C47" s="231"/>
      <c r="D47" s="231"/>
      <c r="E47" s="231" t="s">
        <v>879</v>
      </c>
      <c r="F47" s="231"/>
      <c r="G47" s="231"/>
      <c r="H47" s="231"/>
      <c r="I47" s="235" t="s">
        <v>956</v>
      </c>
      <c r="J47" s="236"/>
      <c r="K47" s="236"/>
      <c r="L47" s="236"/>
      <c r="M47" s="236"/>
      <c r="N47" s="236"/>
      <c r="O47" s="237"/>
      <c r="P47" s="340" t="s">
        <v>957</v>
      </c>
      <c r="Q47" s="341"/>
      <c r="R47" s="341"/>
      <c r="S47" s="341"/>
      <c r="T47" s="341"/>
      <c r="U47" s="341"/>
      <c r="V47" s="341"/>
      <c r="W47" s="341"/>
      <c r="X47" s="341"/>
      <c r="Y47" s="341"/>
      <c r="Z47" s="341"/>
      <c r="AA47" s="341"/>
      <c r="AB47" s="341"/>
      <c r="AC47" s="341"/>
      <c r="AD47" s="341"/>
      <c r="AE47" s="341"/>
      <c r="AF47" s="341"/>
      <c r="AG47" s="341"/>
      <c r="AH47" s="341"/>
      <c r="AI47" s="341"/>
      <c r="AJ47" s="341"/>
      <c r="AK47" s="342"/>
      <c r="AL47" s="354"/>
      <c r="AM47" s="355"/>
      <c r="AN47" s="355"/>
      <c r="AO47" s="355"/>
      <c r="AP47" s="355"/>
    </row>
    <row r="48" spans="1:42" ht="25" customHeight="1">
      <c r="A48" s="231"/>
      <c r="B48" s="231"/>
      <c r="C48" s="231"/>
      <c r="D48" s="231"/>
      <c r="E48" s="231" t="s">
        <v>958</v>
      </c>
      <c r="F48" s="231"/>
      <c r="G48" s="231"/>
      <c r="H48" s="231"/>
      <c r="I48" s="235" t="s">
        <v>959</v>
      </c>
      <c r="J48" s="236"/>
      <c r="K48" s="236"/>
      <c r="L48" s="236"/>
      <c r="M48" s="236"/>
      <c r="N48" s="236"/>
      <c r="O48" s="237"/>
      <c r="P48" s="340" t="s">
        <v>960</v>
      </c>
      <c r="Q48" s="341"/>
      <c r="R48" s="341"/>
      <c r="S48" s="341"/>
      <c r="T48" s="341"/>
      <c r="U48" s="341"/>
      <c r="V48" s="341"/>
      <c r="W48" s="341"/>
      <c r="X48" s="341"/>
      <c r="Y48" s="341"/>
      <c r="Z48" s="341"/>
      <c r="AA48" s="341"/>
      <c r="AB48" s="341"/>
      <c r="AC48" s="341"/>
      <c r="AD48" s="341"/>
      <c r="AE48" s="341"/>
      <c r="AF48" s="341"/>
      <c r="AG48" s="341"/>
      <c r="AH48" s="341"/>
      <c r="AI48" s="341"/>
      <c r="AJ48" s="341"/>
      <c r="AK48" s="342"/>
      <c r="AL48" s="354"/>
      <c r="AM48" s="355"/>
      <c r="AN48" s="355"/>
      <c r="AO48" s="355"/>
      <c r="AP48" s="355"/>
    </row>
    <row r="49" spans="1:43" ht="25" customHeight="1">
      <c r="A49" s="231"/>
      <c r="B49" s="231"/>
      <c r="C49" s="231"/>
      <c r="D49" s="231"/>
      <c r="E49" s="231" t="s">
        <v>961</v>
      </c>
      <c r="F49" s="231"/>
      <c r="G49" s="231"/>
      <c r="H49" s="231"/>
      <c r="I49" s="235" t="s">
        <v>959</v>
      </c>
      <c r="J49" s="236"/>
      <c r="K49" s="236"/>
      <c r="L49" s="236"/>
      <c r="M49" s="236"/>
      <c r="N49" s="236"/>
      <c r="O49" s="237"/>
      <c r="P49" s="340" t="s">
        <v>1052</v>
      </c>
      <c r="Q49" s="341"/>
      <c r="R49" s="341"/>
      <c r="S49" s="341"/>
      <c r="T49" s="341"/>
      <c r="U49" s="341"/>
      <c r="V49" s="341"/>
      <c r="W49" s="341"/>
      <c r="X49" s="341"/>
      <c r="Y49" s="341"/>
      <c r="Z49" s="341"/>
      <c r="AA49" s="341"/>
      <c r="AB49" s="341"/>
      <c r="AC49" s="341"/>
      <c r="AD49" s="341"/>
      <c r="AE49" s="341"/>
      <c r="AF49" s="341"/>
      <c r="AG49" s="341"/>
      <c r="AH49" s="341"/>
      <c r="AI49" s="341"/>
      <c r="AJ49" s="341"/>
      <c r="AK49" s="342"/>
      <c r="AL49" s="354"/>
      <c r="AM49" s="355"/>
      <c r="AN49" s="355"/>
      <c r="AO49" s="355"/>
      <c r="AP49" s="355"/>
    </row>
    <row r="50" spans="1:43" ht="25" customHeight="1">
      <c r="A50" s="231" t="s">
        <v>963</v>
      </c>
      <c r="B50" s="231"/>
      <c r="C50" s="231"/>
      <c r="D50" s="231"/>
      <c r="E50" s="231" t="s">
        <v>879</v>
      </c>
      <c r="F50" s="231"/>
      <c r="G50" s="231"/>
      <c r="H50" s="231"/>
      <c r="I50" s="235" t="s">
        <v>964</v>
      </c>
      <c r="J50" s="236"/>
      <c r="K50" s="236"/>
      <c r="L50" s="236"/>
      <c r="M50" s="236"/>
      <c r="N50" s="236"/>
      <c r="O50" s="237"/>
      <c r="P50" s="340" t="s">
        <v>965</v>
      </c>
      <c r="Q50" s="341"/>
      <c r="R50" s="341"/>
      <c r="S50" s="341"/>
      <c r="T50" s="341"/>
      <c r="U50" s="341"/>
      <c r="V50" s="341"/>
      <c r="W50" s="341"/>
      <c r="X50" s="341"/>
      <c r="Y50" s="341"/>
      <c r="Z50" s="341"/>
      <c r="AA50" s="341"/>
      <c r="AB50" s="341"/>
      <c r="AC50" s="341"/>
      <c r="AD50" s="341"/>
      <c r="AE50" s="341"/>
      <c r="AF50" s="341"/>
      <c r="AG50" s="341"/>
      <c r="AH50" s="341"/>
      <c r="AI50" s="341"/>
      <c r="AJ50" s="341"/>
      <c r="AK50" s="342"/>
      <c r="AL50" s="354"/>
      <c r="AM50" s="355"/>
      <c r="AN50" s="355"/>
      <c r="AO50" s="355"/>
      <c r="AP50" s="355"/>
    </row>
    <row r="51" spans="1:43" ht="25" customHeight="1">
      <c r="A51" s="231"/>
      <c r="B51" s="231"/>
      <c r="C51" s="231"/>
      <c r="D51" s="231"/>
      <c r="E51" s="231" t="s">
        <v>958</v>
      </c>
      <c r="F51" s="231"/>
      <c r="G51" s="231"/>
      <c r="H51" s="231"/>
      <c r="I51" s="235" t="s">
        <v>966</v>
      </c>
      <c r="J51" s="236"/>
      <c r="K51" s="236"/>
      <c r="L51" s="236"/>
      <c r="M51" s="236"/>
      <c r="N51" s="236"/>
      <c r="O51" s="237"/>
      <c r="P51" s="340" t="s">
        <v>967</v>
      </c>
      <c r="Q51" s="341"/>
      <c r="R51" s="341"/>
      <c r="S51" s="341"/>
      <c r="T51" s="341"/>
      <c r="U51" s="341"/>
      <c r="V51" s="341"/>
      <c r="W51" s="341"/>
      <c r="X51" s="341"/>
      <c r="Y51" s="341"/>
      <c r="Z51" s="341"/>
      <c r="AA51" s="341"/>
      <c r="AB51" s="341"/>
      <c r="AC51" s="341"/>
      <c r="AD51" s="341"/>
      <c r="AE51" s="341"/>
      <c r="AF51" s="341"/>
      <c r="AG51" s="341"/>
      <c r="AH51" s="341"/>
      <c r="AI51" s="341"/>
      <c r="AJ51" s="341"/>
      <c r="AK51" s="342"/>
      <c r="AL51" s="354"/>
      <c r="AM51" s="355"/>
      <c r="AN51" s="355"/>
      <c r="AO51" s="355"/>
      <c r="AP51" s="355"/>
    </row>
    <row r="52" spans="1:43" ht="25" customHeight="1">
      <c r="A52" s="231"/>
      <c r="B52" s="231"/>
      <c r="C52" s="231"/>
      <c r="D52" s="231"/>
      <c r="E52" s="231">
        <v>300</v>
      </c>
      <c r="F52" s="231"/>
      <c r="G52" s="231"/>
      <c r="H52" s="231"/>
      <c r="I52" s="235" t="s">
        <v>966</v>
      </c>
      <c r="J52" s="236"/>
      <c r="K52" s="236"/>
      <c r="L52" s="236"/>
      <c r="M52" s="236"/>
      <c r="N52" s="236"/>
      <c r="O52" s="237"/>
      <c r="P52" s="340" t="s">
        <v>968</v>
      </c>
      <c r="Q52" s="341"/>
      <c r="R52" s="341"/>
      <c r="S52" s="341"/>
      <c r="T52" s="341"/>
      <c r="U52" s="341"/>
      <c r="V52" s="341"/>
      <c r="W52" s="341"/>
      <c r="X52" s="341"/>
      <c r="Y52" s="341"/>
      <c r="Z52" s="341"/>
      <c r="AA52" s="341"/>
      <c r="AB52" s="341"/>
      <c r="AC52" s="341"/>
      <c r="AD52" s="341"/>
      <c r="AE52" s="341"/>
      <c r="AF52" s="341"/>
      <c r="AG52" s="341"/>
      <c r="AH52" s="341"/>
      <c r="AI52" s="341"/>
      <c r="AJ52" s="341"/>
      <c r="AK52" s="342"/>
      <c r="AL52" s="354"/>
      <c r="AM52" s="355"/>
      <c r="AN52" s="355"/>
      <c r="AO52" s="355"/>
      <c r="AP52" s="355"/>
    </row>
    <row r="53" spans="1:43" ht="25" customHeight="1">
      <c r="A53" s="231" t="s">
        <v>969</v>
      </c>
      <c r="B53" s="231"/>
      <c r="C53" s="231"/>
      <c r="D53" s="231"/>
      <c r="E53" s="231" t="s">
        <v>879</v>
      </c>
      <c r="F53" s="231"/>
      <c r="G53" s="231"/>
      <c r="H53" s="231"/>
      <c r="I53" s="235" t="s">
        <v>970</v>
      </c>
      <c r="J53" s="236"/>
      <c r="K53" s="236"/>
      <c r="L53" s="236"/>
      <c r="M53" s="236"/>
      <c r="N53" s="236"/>
      <c r="O53" s="237"/>
      <c r="P53" s="340" t="s">
        <v>971</v>
      </c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  <c r="AD53" s="341"/>
      <c r="AE53" s="341"/>
      <c r="AF53" s="341"/>
      <c r="AG53" s="341"/>
      <c r="AH53" s="341"/>
      <c r="AI53" s="341"/>
      <c r="AJ53" s="341"/>
      <c r="AK53" s="342"/>
      <c r="AL53" s="354"/>
      <c r="AM53" s="355"/>
      <c r="AN53" s="355"/>
      <c r="AO53" s="355"/>
      <c r="AP53" s="355"/>
    </row>
    <row r="54" spans="1:43" ht="25" customHeight="1">
      <c r="A54" s="231"/>
      <c r="B54" s="231"/>
      <c r="C54" s="231"/>
      <c r="D54" s="231"/>
      <c r="E54" s="231" t="s">
        <v>976</v>
      </c>
      <c r="F54" s="231"/>
      <c r="G54" s="231"/>
      <c r="H54" s="231"/>
      <c r="I54" s="235" t="s">
        <v>977</v>
      </c>
      <c r="J54" s="236"/>
      <c r="K54" s="236"/>
      <c r="L54" s="236"/>
      <c r="M54" s="236"/>
      <c r="N54" s="236"/>
      <c r="O54" s="237"/>
      <c r="P54" s="353" t="s">
        <v>978</v>
      </c>
      <c r="Q54" s="371"/>
      <c r="R54" s="371"/>
      <c r="S54" s="371"/>
      <c r="T54" s="371"/>
      <c r="U54" s="371"/>
      <c r="V54" s="371"/>
      <c r="W54" s="371"/>
      <c r="X54" s="371"/>
      <c r="Y54" s="371"/>
      <c r="Z54" s="371"/>
      <c r="AA54" s="371"/>
      <c r="AB54" s="371"/>
      <c r="AC54" s="371"/>
      <c r="AD54" s="371"/>
      <c r="AE54" s="371"/>
      <c r="AF54" s="371"/>
      <c r="AG54" s="371"/>
      <c r="AH54" s="371"/>
      <c r="AI54" s="371"/>
      <c r="AJ54" s="371"/>
      <c r="AK54" s="372"/>
      <c r="AL54" s="354"/>
      <c r="AM54" s="355"/>
      <c r="AN54" s="355"/>
      <c r="AO54" s="355"/>
      <c r="AP54" s="355"/>
    </row>
    <row r="55" spans="1:43" ht="25" customHeight="1">
      <c r="A55" s="231"/>
      <c r="B55" s="231"/>
      <c r="C55" s="231"/>
      <c r="D55" s="231"/>
      <c r="E55" s="231" t="s">
        <v>979</v>
      </c>
      <c r="F55" s="231"/>
      <c r="G55" s="231"/>
      <c r="H55" s="231"/>
      <c r="I55" s="235" t="s">
        <v>1053</v>
      </c>
      <c r="J55" s="236"/>
      <c r="K55" s="236"/>
      <c r="L55" s="236"/>
      <c r="M55" s="236"/>
      <c r="N55" s="236"/>
      <c r="O55" s="237"/>
      <c r="P55" s="353" t="s">
        <v>1054</v>
      </c>
      <c r="Q55" s="371"/>
      <c r="R55" s="371"/>
      <c r="S55" s="371"/>
      <c r="T55" s="371"/>
      <c r="U55" s="371"/>
      <c r="V55" s="371"/>
      <c r="W55" s="371"/>
      <c r="X55" s="371"/>
      <c r="Y55" s="371"/>
      <c r="Z55" s="371"/>
      <c r="AA55" s="371"/>
      <c r="AB55" s="371"/>
      <c r="AC55" s="371"/>
      <c r="AD55" s="371"/>
      <c r="AE55" s="371"/>
      <c r="AF55" s="371"/>
      <c r="AG55" s="371"/>
      <c r="AH55" s="371"/>
      <c r="AI55" s="371"/>
      <c r="AJ55" s="371"/>
      <c r="AK55" s="372"/>
      <c r="AL55" s="354"/>
      <c r="AM55" s="355"/>
      <c r="AN55" s="355"/>
      <c r="AO55" s="355"/>
      <c r="AP55" s="355"/>
    </row>
    <row r="56" spans="1:43" ht="25" customHeight="1">
      <c r="A56" s="231" t="s">
        <v>982</v>
      </c>
      <c r="B56" s="231"/>
      <c r="C56" s="231"/>
      <c r="D56" s="231"/>
      <c r="E56" s="310" t="s">
        <v>983</v>
      </c>
      <c r="F56" s="311"/>
      <c r="G56" s="311"/>
      <c r="H56" s="311"/>
      <c r="I56" s="235" t="s">
        <v>1055</v>
      </c>
      <c r="J56" s="236"/>
      <c r="K56" s="236"/>
      <c r="L56" s="236"/>
      <c r="M56" s="236"/>
      <c r="N56" s="236"/>
      <c r="O56" s="237"/>
      <c r="P56" s="353" t="s">
        <v>1056</v>
      </c>
      <c r="Q56" s="371"/>
      <c r="R56" s="371"/>
      <c r="S56" s="371"/>
      <c r="T56" s="371"/>
      <c r="U56" s="371"/>
      <c r="V56" s="371"/>
      <c r="W56" s="371"/>
      <c r="X56" s="371"/>
      <c r="Y56" s="371"/>
      <c r="Z56" s="371"/>
      <c r="AA56" s="371"/>
      <c r="AB56" s="371"/>
      <c r="AC56" s="371"/>
      <c r="AD56" s="371"/>
      <c r="AE56" s="371"/>
      <c r="AF56" s="371"/>
      <c r="AG56" s="371"/>
      <c r="AH56" s="371"/>
      <c r="AI56" s="371"/>
      <c r="AJ56" s="371"/>
      <c r="AK56" s="372"/>
      <c r="AL56" s="354"/>
      <c r="AM56" s="355"/>
      <c r="AN56" s="355"/>
      <c r="AO56" s="355"/>
      <c r="AP56" s="355"/>
    </row>
    <row r="57" spans="1:43" ht="25" customHeight="1">
      <c r="A57" s="231"/>
      <c r="B57" s="231"/>
      <c r="C57" s="231"/>
      <c r="D57" s="231"/>
      <c r="E57" s="310" t="s">
        <v>986</v>
      </c>
      <c r="F57" s="311"/>
      <c r="G57" s="311"/>
      <c r="H57" s="311"/>
      <c r="I57" s="235" t="s">
        <v>1057</v>
      </c>
      <c r="J57" s="236"/>
      <c r="K57" s="236"/>
      <c r="L57" s="236"/>
      <c r="M57" s="236"/>
      <c r="N57" s="236"/>
      <c r="O57" s="237"/>
      <c r="P57" s="353" t="s">
        <v>1058</v>
      </c>
      <c r="Q57" s="371"/>
      <c r="R57" s="371"/>
      <c r="S57" s="371"/>
      <c r="T57" s="371"/>
      <c r="U57" s="371"/>
      <c r="V57" s="371"/>
      <c r="W57" s="371"/>
      <c r="X57" s="371"/>
      <c r="Y57" s="371"/>
      <c r="Z57" s="371"/>
      <c r="AA57" s="371"/>
      <c r="AB57" s="371"/>
      <c r="AC57" s="371"/>
      <c r="AD57" s="371"/>
      <c r="AE57" s="371"/>
      <c r="AF57" s="371"/>
      <c r="AG57" s="371"/>
      <c r="AH57" s="371"/>
      <c r="AI57" s="371"/>
      <c r="AJ57" s="371"/>
      <c r="AK57" s="372"/>
      <c r="AL57" s="354"/>
      <c r="AM57" s="355"/>
      <c r="AN57" s="355"/>
      <c r="AO57" s="355"/>
      <c r="AP57" s="355"/>
    </row>
    <row r="58" spans="1:43" ht="25" customHeight="1">
      <c r="A58" s="231"/>
      <c r="B58" s="231"/>
      <c r="C58" s="231"/>
      <c r="D58" s="231"/>
      <c r="E58" s="310" t="s">
        <v>983</v>
      </c>
      <c r="F58" s="311"/>
      <c r="G58" s="311"/>
      <c r="H58" s="311"/>
      <c r="I58" s="235" t="s">
        <v>1059</v>
      </c>
      <c r="J58" s="236"/>
      <c r="K58" s="236"/>
      <c r="L58" s="236"/>
      <c r="M58" s="236"/>
      <c r="N58" s="236"/>
      <c r="O58" s="237"/>
      <c r="P58" s="353" t="s">
        <v>1060</v>
      </c>
      <c r="Q58" s="371"/>
      <c r="R58" s="371"/>
      <c r="S58" s="371"/>
      <c r="T58" s="371"/>
      <c r="U58" s="371"/>
      <c r="V58" s="371"/>
      <c r="W58" s="371"/>
      <c r="X58" s="371"/>
      <c r="Y58" s="371"/>
      <c r="Z58" s="371"/>
      <c r="AA58" s="371"/>
      <c r="AB58" s="371"/>
      <c r="AC58" s="371"/>
      <c r="AD58" s="371"/>
      <c r="AE58" s="371"/>
      <c r="AF58" s="371"/>
      <c r="AG58" s="371"/>
      <c r="AH58" s="371"/>
      <c r="AI58" s="371"/>
      <c r="AJ58" s="371"/>
      <c r="AK58" s="372"/>
      <c r="AL58" s="353" t="s">
        <v>1061</v>
      </c>
      <c r="AM58" s="371"/>
      <c r="AN58" s="371"/>
      <c r="AO58" s="371"/>
      <c r="AP58" s="371"/>
    </row>
    <row r="59" spans="1:43" ht="25" customHeight="1">
      <c r="A59" s="231" t="s">
        <v>989</v>
      </c>
      <c r="B59" s="231"/>
      <c r="C59" s="231"/>
      <c r="D59" s="231"/>
      <c r="E59" s="310" t="s">
        <v>990</v>
      </c>
      <c r="F59" s="311"/>
      <c r="G59" s="311"/>
      <c r="H59" s="311"/>
      <c r="I59" s="235" t="s">
        <v>1062</v>
      </c>
      <c r="J59" s="236"/>
      <c r="K59" s="236"/>
      <c r="L59" s="236"/>
      <c r="M59" s="236"/>
      <c r="N59" s="236"/>
      <c r="O59" s="237"/>
      <c r="P59" s="353" t="s">
        <v>1063</v>
      </c>
      <c r="Q59" s="371"/>
      <c r="R59" s="371"/>
      <c r="S59" s="371"/>
      <c r="T59" s="371"/>
      <c r="U59" s="371"/>
      <c r="V59" s="371"/>
      <c r="W59" s="371"/>
      <c r="X59" s="371"/>
      <c r="Y59" s="371"/>
      <c r="Z59" s="371"/>
      <c r="AA59" s="371"/>
      <c r="AB59" s="371"/>
      <c r="AC59" s="371"/>
      <c r="AD59" s="371"/>
      <c r="AE59" s="371"/>
      <c r="AF59" s="371"/>
      <c r="AG59" s="371"/>
      <c r="AH59" s="371"/>
      <c r="AI59" s="371"/>
      <c r="AJ59" s="371"/>
      <c r="AK59" s="372"/>
      <c r="AL59" s="354"/>
      <c r="AM59" s="355"/>
      <c r="AN59" s="355"/>
      <c r="AO59" s="355"/>
      <c r="AP59" s="355"/>
    </row>
    <row r="60" spans="1:43" s="57" customFormat="1" ht="25" customHeight="1">
      <c r="A60" s="344" t="s">
        <v>996</v>
      </c>
      <c r="B60" s="344"/>
      <c r="C60" s="344"/>
      <c r="D60" s="344"/>
      <c r="E60" s="344" t="s">
        <v>997</v>
      </c>
      <c r="F60" s="344"/>
      <c r="G60" s="344"/>
      <c r="H60" s="344"/>
      <c r="I60" s="246"/>
      <c r="J60" s="247"/>
      <c r="K60" s="247"/>
      <c r="L60" s="247"/>
      <c r="M60" s="247"/>
      <c r="N60" s="247"/>
      <c r="O60" s="248"/>
      <c r="P60" s="345" t="s">
        <v>998</v>
      </c>
      <c r="Q60" s="346"/>
      <c r="R60" s="346"/>
      <c r="S60" s="346"/>
      <c r="T60" s="346"/>
      <c r="U60" s="346"/>
      <c r="V60" s="346"/>
      <c r="W60" s="346"/>
      <c r="X60" s="346"/>
      <c r="Y60" s="346"/>
      <c r="Z60" s="346"/>
      <c r="AA60" s="346"/>
      <c r="AB60" s="346"/>
      <c r="AC60" s="346"/>
      <c r="AD60" s="346"/>
      <c r="AE60" s="346"/>
      <c r="AF60" s="346"/>
      <c r="AG60" s="346"/>
      <c r="AH60" s="346"/>
      <c r="AI60" s="346"/>
      <c r="AJ60" s="346"/>
      <c r="AK60" s="347"/>
      <c r="AL60" s="345" t="s">
        <v>995</v>
      </c>
      <c r="AM60" s="346"/>
      <c r="AN60" s="346"/>
      <c r="AO60" s="346"/>
      <c r="AP60" s="347"/>
      <c r="AQ60" s="56" t="s">
        <v>928</v>
      </c>
    </row>
    <row r="61" spans="1:43" s="57" customFormat="1" ht="25" customHeight="1">
      <c r="A61" s="344" t="s">
        <v>999</v>
      </c>
      <c r="B61" s="344"/>
      <c r="C61" s="344"/>
      <c r="D61" s="344"/>
      <c r="E61" s="344" t="s">
        <v>1000</v>
      </c>
      <c r="F61" s="344"/>
      <c r="G61" s="344"/>
      <c r="H61" s="344"/>
      <c r="I61" s="246"/>
      <c r="J61" s="247"/>
      <c r="K61" s="247"/>
      <c r="L61" s="247"/>
      <c r="M61" s="247"/>
      <c r="N61" s="247"/>
      <c r="O61" s="248"/>
      <c r="P61" s="345" t="s">
        <v>1001</v>
      </c>
      <c r="Q61" s="346"/>
      <c r="R61" s="346"/>
      <c r="S61" s="346"/>
      <c r="T61" s="346"/>
      <c r="U61" s="346"/>
      <c r="V61" s="346"/>
      <c r="W61" s="346"/>
      <c r="X61" s="346"/>
      <c r="Y61" s="346"/>
      <c r="Z61" s="346"/>
      <c r="AA61" s="346"/>
      <c r="AB61" s="346"/>
      <c r="AC61" s="346"/>
      <c r="AD61" s="346"/>
      <c r="AE61" s="346"/>
      <c r="AF61" s="346"/>
      <c r="AG61" s="346"/>
      <c r="AH61" s="346"/>
      <c r="AI61" s="346"/>
      <c r="AJ61" s="346"/>
      <c r="AK61" s="347"/>
      <c r="AL61" s="345" t="s">
        <v>995</v>
      </c>
      <c r="AM61" s="346"/>
      <c r="AN61" s="346"/>
      <c r="AO61" s="346"/>
      <c r="AP61" s="347"/>
      <c r="AQ61" s="56" t="s">
        <v>928</v>
      </c>
    </row>
    <row r="62" spans="1:43" s="57" customFormat="1" ht="25" customHeight="1">
      <c r="A62" s="344" t="s">
        <v>1002</v>
      </c>
      <c r="B62" s="344"/>
      <c r="C62" s="344"/>
      <c r="D62" s="344"/>
      <c r="E62" s="344" t="s">
        <v>1003</v>
      </c>
      <c r="F62" s="344"/>
      <c r="G62" s="344"/>
      <c r="H62" s="344"/>
      <c r="I62" s="246"/>
      <c r="J62" s="247"/>
      <c r="K62" s="247"/>
      <c r="L62" s="247"/>
      <c r="M62" s="247"/>
      <c r="N62" s="247"/>
      <c r="O62" s="248"/>
      <c r="P62" s="345" t="s">
        <v>1004</v>
      </c>
      <c r="Q62" s="346"/>
      <c r="R62" s="346"/>
      <c r="S62" s="346"/>
      <c r="T62" s="346"/>
      <c r="U62" s="346"/>
      <c r="V62" s="346"/>
      <c r="W62" s="346"/>
      <c r="X62" s="346"/>
      <c r="Y62" s="346"/>
      <c r="Z62" s="346"/>
      <c r="AA62" s="346"/>
      <c r="AB62" s="346"/>
      <c r="AC62" s="346"/>
      <c r="AD62" s="346"/>
      <c r="AE62" s="346"/>
      <c r="AF62" s="346"/>
      <c r="AG62" s="346"/>
      <c r="AH62" s="346"/>
      <c r="AI62" s="346"/>
      <c r="AJ62" s="346"/>
      <c r="AK62" s="347"/>
      <c r="AL62" s="345" t="s">
        <v>995</v>
      </c>
      <c r="AM62" s="346"/>
      <c r="AN62" s="346"/>
      <c r="AO62" s="346"/>
      <c r="AP62" s="347"/>
      <c r="AQ62" s="56" t="s">
        <v>928</v>
      </c>
    </row>
    <row r="63" spans="1:43" ht="25" customHeight="1">
      <c r="A63" s="231"/>
      <c r="B63" s="231"/>
      <c r="C63" s="231"/>
      <c r="D63" s="231"/>
      <c r="E63" s="231"/>
      <c r="F63" s="231"/>
      <c r="G63" s="231"/>
      <c r="H63" s="231"/>
      <c r="I63" s="360"/>
      <c r="J63" s="361"/>
      <c r="K63" s="361"/>
      <c r="L63" s="361"/>
      <c r="M63" s="361"/>
      <c r="N63" s="361"/>
      <c r="O63" s="362"/>
      <c r="P63" s="353"/>
      <c r="Q63" s="371"/>
      <c r="R63" s="371"/>
      <c r="S63" s="371"/>
      <c r="T63" s="371"/>
      <c r="U63" s="371"/>
      <c r="V63" s="371"/>
      <c r="W63" s="371"/>
      <c r="X63" s="371"/>
      <c r="Y63" s="371"/>
      <c r="Z63" s="371"/>
      <c r="AA63" s="371"/>
      <c r="AB63" s="371"/>
      <c r="AC63" s="371"/>
      <c r="AD63" s="371"/>
      <c r="AE63" s="371"/>
      <c r="AF63" s="371"/>
      <c r="AG63" s="371"/>
      <c r="AH63" s="371"/>
      <c r="AI63" s="371"/>
      <c r="AJ63" s="371"/>
      <c r="AK63" s="372"/>
      <c r="AL63" s="354"/>
      <c r="AM63" s="355"/>
      <c r="AN63" s="355"/>
      <c r="AO63" s="355"/>
      <c r="AP63" s="355"/>
    </row>
    <row r="64" spans="1:43" ht="25" customHeight="1">
      <c r="A64" s="231"/>
      <c r="B64" s="231"/>
      <c r="C64" s="231"/>
      <c r="D64" s="231"/>
      <c r="E64" s="231"/>
      <c r="F64" s="231"/>
      <c r="G64" s="231"/>
      <c r="H64" s="231"/>
      <c r="I64" s="360"/>
      <c r="J64" s="361"/>
      <c r="K64" s="361"/>
      <c r="L64" s="361"/>
      <c r="M64" s="361"/>
      <c r="N64" s="361"/>
      <c r="O64" s="362"/>
      <c r="P64" s="353"/>
      <c r="Q64" s="371"/>
      <c r="R64" s="371"/>
      <c r="S64" s="371"/>
      <c r="T64" s="371"/>
      <c r="U64" s="371"/>
      <c r="V64" s="371"/>
      <c r="W64" s="371"/>
      <c r="X64" s="371"/>
      <c r="Y64" s="371"/>
      <c r="Z64" s="371"/>
      <c r="AA64" s="371"/>
      <c r="AB64" s="371"/>
      <c r="AC64" s="371"/>
      <c r="AD64" s="371"/>
      <c r="AE64" s="371"/>
      <c r="AF64" s="371"/>
      <c r="AG64" s="371"/>
      <c r="AH64" s="371"/>
      <c r="AI64" s="371"/>
      <c r="AJ64" s="371"/>
      <c r="AK64" s="372"/>
      <c r="AL64" s="354"/>
      <c r="AM64" s="355"/>
      <c r="AN64" s="355"/>
      <c r="AO64" s="355"/>
      <c r="AP64" s="355"/>
    </row>
    <row r="65" spans="1:42" ht="25" customHeight="1">
      <c r="A65" s="231"/>
      <c r="B65" s="231"/>
      <c r="C65" s="231"/>
      <c r="D65" s="231"/>
      <c r="E65" s="231"/>
      <c r="F65" s="231"/>
      <c r="G65" s="231"/>
      <c r="H65" s="231"/>
      <c r="I65" s="360"/>
      <c r="J65" s="361"/>
      <c r="K65" s="361"/>
      <c r="L65" s="361"/>
      <c r="M65" s="361"/>
      <c r="N65" s="361"/>
      <c r="O65" s="362"/>
      <c r="P65" s="353"/>
      <c r="Q65" s="371"/>
      <c r="R65" s="371"/>
      <c r="S65" s="371"/>
      <c r="T65" s="371"/>
      <c r="U65" s="371"/>
      <c r="V65" s="371"/>
      <c r="W65" s="371"/>
      <c r="X65" s="371"/>
      <c r="Y65" s="371"/>
      <c r="Z65" s="371"/>
      <c r="AA65" s="371"/>
      <c r="AB65" s="371"/>
      <c r="AC65" s="371"/>
      <c r="AD65" s="371"/>
      <c r="AE65" s="371"/>
      <c r="AF65" s="371"/>
      <c r="AG65" s="371"/>
      <c r="AH65" s="371"/>
      <c r="AI65" s="371"/>
      <c r="AJ65" s="371"/>
      <c r="AK65" s="372"/>
      <c r="AL65" s="354"/>
      <c r="AM65" s="355"/>
      <c r="AN65" s="355"/>
      <c r="AO65" s="355"/>
      <c r="AP65" s="355"/>
    </row>
    <row r="66" spans="1:42" ht="25" customHeight="1">
      <c r="A66" s="231"/>
      <c r="B66" s="231"/>
      <c r="C66" s="231"/>
      <c r="D66" s="231"/>
      <c r="E66" s="310"/>
      <c r="F66" s="311"/>
      <c r="G66" s="311"/>
      <c r="H66" s="311"/>
      <c r="I66" s="235"/>
      <c r="J66" s="236"/>
      <c r="K66" s="236"/>
      <c r="L66" s="236"/>
      <c r="M66" s="236"/>
      <c r="N66" s="236"/>
      <c r="O66" s="237"/>
      <c r="P66" s="340"/>
      <c r="Q66" s="341"/>
      <c r="R66" s="341"/>
      <c r="S66" s="341"/>
      <c r="T66" s="341"/>
      <c r="U66" s="341"/>
      <c r="V66" s="341"/>
      <c r="W66" s="341"/>
      <c r="X66" s="341"/>
      <c r="Y66" s="341"/>
      <c r="Z66" s="341"/>
      <c r="AA66" s="341"/>
      <c r="AB66" s="341"/>
      <c r="AC66" s="341"/>
      <c r="AD66" s="341"/>
      <c r="AE66" s="341"/>
      <c r="AF66" s="341"/>
      <c r="AG66" s="341"/>
      <c r="AH66" s="341"/>
      <c r="AI66" s="341"/>
      <c r="AJ66" s="341"/>
      <c r="AK66" s="342"/>
      <c r="AL66" s="354"/>
      <c r="AM66" s="355"/>
      <c r="AN66" s="355"/>
      <c r="AO66" s="355"/>
      <c r="AP66" s="355"/>
    </row>
    <row r="67" spans="1:42" ht="20.25" customHeight="1">
      <c r="A67" s="329" t="s">
        <v>1005</v>
      </c>
      <c r="B67" s="330"/>
      <c r="C67" s="330"/>
      <c r="D67" s="330"/>
      <c r="E67" s="330"/>
      <c r="F67" s="330"/>
      <c r="G67" s="330"/>
      <c r="H67" s="330"/>
      <c r="I67" s="331" t="s">
        <v>1064</v>
      </c>
      <c r="J67" s="331"/>
      <c r="K67" s="331"/>
      <c r="L67" s="331"/>
      <c r="M67" s="331"/>
      <c r="N67" s="331"/>
      <c r="O67" s="331"/>
      <c r="P67" s="58"/>
      <c r="Q67" s="58"/>
      <c r="R67" s="58"/>
      <c r="S67" s="58"/>
      <c r="T67" s="58"/>
      <c r="U67" s="58"/>
      <c r="V67" s="58"/>
      <c r="W67" s="58"/>
      <c r="X67" s="58"/>
      <c r="Y67" s="332" t="s">
        <v>1007</v>
      </c>
      <c r="Z67" s="332"/>
      <c r="AA67" s="332"/>
      <c r="AB67" s="332"/>
      <c r="AC67" s="332"/>
      <c r="AD67" s="332"/>
      <c r="AE67" s="332"/>
      <c r="AF67" s="332"/>
      <c r="AG67" s="332"/>
      <c r="AH67" s="332"/>
      <c r="AI67" s="332"/>
      <c r="AJ67" s="332"/>
      <c r="AK67" s="332"/>
      <c r="AL67" s="333"/>
      <c r="AM67" s="334"/>
      <c r="AN67" s="334"/>
      <c r="AO67" s="334"/>
      <c r="AP67" s="335"/>
    </row>
    <row r="68" spans="1:42" ht="20.25" customHeight="1" thickBot="1">
      <c r="A68" s="336" t="s">
        <v>1008</v>
      </c>
      <c r="B68" s="313"/>
      <c r="C68" s="310">
        <v>15</v>
      </c>
      <c r="D68" s="311"/>
      <c r="E68" s="314" t="s">
        <v>1023</v>
      </c>
      <c r="F68" s="315"/>
      <c r="G68" s="312"/>
      <c r="H68" s="320"/>
      <c r="I68" s="312"/>
      <c r="J68" s="320"/>
      <c r="K68" s="312"/>
      <c r="L68" s="320"/>
      <c r="M68" s="312"/>
      <c r="N68" s="320"/>
      <c r="O68" s="312"/>
      <c r="P68" s="320"/>
      <c r="Q68" s="312"/>
      <c r="R68" s="320"/>
      <c r="S68" s="312"/>
      <c r="T68" s="320"/>
      <c r="U68" s="312"/>
      <c r="V68" s="320"/>
      <c r="W68" s="312"/>
      <c r="X68" s="320"/>
      <c r="Y68" s="231" t="s">
        <v>1010</v>
      </c>
      <c r="Z68" s="231"/>
      <c r="AA68" s="231"/>
      <c r="AB68" s="231"/>
      <c r="AC68" s="231"/>
      <c r="AD68" s="231"/>
      <c r="AE68" s="235" t="s">
        <v>1065</v>
      </c>
      <c r="AF68" s="236"/>
      <c r="AG68" s="237"/>
      <c r="AH68" s="236" t="s">
        <v>1012</v>
      </c>
      <c r="AI68" s="236"/>
      <c r="AJ68" s="236"/>
      <c r="AK68" s="236"/>
      <c r="AL68" s="236"/>
      <c r="AM68" s="236"/>
      <c r="AN68" s="236"/>
      <c r="AO68" s="236"/>
      <c r="AP68" s="237"/>
    </row>
    <row r="69" spans="1:42" ht="20.25" customHeight="1" thickBot="1">
      <c r="A69" s="337"/>
      <c r="B69" s="313"/>
      <c r="C69" s="310">
        <v>20</v>
      </c>
      <c r="D69" s="311"/>
      <c r="E69" s="308" t="s">
        <v>1022</v>
      </c>
      <c r="F69" s="309"/>
      <c r="G69" s="343" t="s">
        <v>1023</v>
      </c>
      <c r="H69" s="315"/>
      <c r="I69" s="312"/>
      <c r="J69" s="320"/>
      <c r="K69" s="312"/>
      <c r="L69" s="320"/>
      <c r="M69" s="312"/>
      <c r="N69" s="320"/>
      <c r="O69" s="312"/>
      <c r="P69" s="320"/>
      <c r="Q69" s="312"/>
      <c r="R69" s="320"/>
      <c r="S69" s="312"/>
      <c r="T69" s="320"/>
      <c r="U69" s="312"/>
      <c r="V69" s="320"/>
      <c r="W69" s="312"/>
      <c r="X69" s="320"/>
      <c r="Y69" s="235" t="s">
        <v>1019</v>
      </c>
      <c r="Z69" s="236"/>
      <c r="AA69" s="236"/>
      <c r="AB69" s="236"/>
      <c r="AC69" s="236"/>
      <c r="AD69" s="237"/>
      <c r="AE69" s="235" t="s">
        <v>1023</v>
      </c>
      <c r="AF69" s="236"/>
      <c r="AG69" s="237"/>
      <c r="AH69" s="235" t="s">
        <v>1017</v>
      </c>
      <c r="AI69" s="236"/>
      <c r="AJ69" s="236"/>
      <c r="AK69" s="236"/>
      <c r="AL69" s="236"/>
      <c r="AM69" s="236"/>
      <c r="AN69" s="236"/>
      <c r="AO69" s="236"/>
      <c r="AP69" s="237"/>
    </row>
    <row r="70" spans="1:42" ht="20.25" customHeight="1" thickBot="1">
      <c r="A70" s="337"/>
      <c r="B70" s="313"/>
      <c r="C70" s="310">
        <v>25</v>
      </c>
      <c r="D70" s="311"/>
      <c r="E70" s="310" t="s">
        <v>1022</v>
      </c>
      <c r="F70" s="311"/>
      <c r="G70" s="308" t="s">
        <v>1022</v>
      </c>
      <c r="H70" s="309"/>
      <c r="I70" s="230" t="s">
        <v>1023</v>
      </c>
      <c r="J70" s="311"/>
      <c r="K70" s="312"/>
      <c r="L70" s="320"/>
      <c r="M70" s="312"/>
      <c r="N70" s="320"/>
      <c r="O70" s="312"/>
      <c r="P70" s="320"/>
      <c r="Q70" s="312"/>
      <c r="R70" s="320"/>
      <c r="S70" s="312"/>
      <c r="T70" s="320"/>
      <c r="U70" s="312"/>
      <c r="V70" s="320"/>
      <c r="W70" s="312"/>
      <c r="X70" s="320"/>
      <c r="Y70" s="235" t="s">
        <v>1019</v>
      </c>
      <c r="Z70" s="236"/>
      <c r="AA70" s="236"/>
      <c r="AB70" s="236"/>
      <c r="AC70" s="236"/>
      <c r="AD70" s="237"/>
      <c r="AE70" s="235" t="s">
        <v>1024</v>
      </c>
      <c r="AF70" s="236"/>
      <c r="AG70" s="236"/>
      <c r="AH70" s="235" t="s">
        <v>1025</v>
      </c>
      <c r="AI70" s="236"/>
      <c r="AJ70" s="236"/>
      <c r="AK70" s="236"/>
      <c r="AL70" s="236"/>
      <c r="AM70" s="236"/>
      <c r="AN70" s="236"/>
      <c r="AO70" s="236"/>
      <c r="AP70" s="237"/>
    </row>
    <row r="71" spans="1:42" ht="20.25" customHeight="1" thickBot="1">
      <c r="A71" s="337"/>
      <c r="B71" s="313"/>
      <c r="C71" s="310">
        <v>32</v>
      </c>
      <c r="D71" s="311"/>
      <c r="E71" s="310" t="s">
        <v>1022</v>
      </c>
      <c r="F71" s="311"/>
      <c r="G71" s="310" t="s">
        <v>1022</v>
      </c>
      <c r="H71" s="311"/>
      <c r="I71" s="308" t="s">
        <v>1022</v>
      </c>
      <c r="J71" s="309"/>
      <c r="K71" s="310" t="s">
        <v>1023</v>
      </c>
      <c r="L71" s="311"/>
      <c r="M71" s="312"/>
      <c r="N71" s="320"/>
      <c r="O71" s="312"/>
      <c r="P71" s="320"/>
      <c r="Q71" s="312"/>
      <c r="R71" s="320"/>
      <c r="S71" s="312"/>
      <c r="T71" s="320"/>
      <c r="U71" s="312"/>
      <c r="V71" s="320"/>
      <c r="W71" s="312"/>
      <c r="X71" s="320"/>
      <c r="Y71" s="231" t="s">
        <v>1019</v>
      </c>
      <c r="Z71" s="231"/>
      <c r="AA71" s="231"/>
      <c r="AB71" s="231"/>
      <c r="AC71" s="231"/>
      <c r="AD71" s="231"/>
      <c r="AE71" s="235" t="s">
        <v>1022</v>
      </c>
      <c r="AF71" s="236"/>
      <c r="AG71" s="236"/>
      <c r="AH71" s="235" t="s">
        <v>1018</v>
      </c>
      <c r="AI71" s="236"/>
      <c r="AJ71" s="236"/>
      <c r="AK71" s="236"/>
      <c r="AL71" s="236"/>
      <c r="AM71" s="236"/>
      <c r="AN71" s="236"/>
      <c r="AO71" s="236"/>
      <c r="AP71" s="237"/>
    </row>
    <row r="72" spans="1:42" ht="20.25" customHeight="1" thickBot="1">
      <c r="A72" s="337"/>
      <c r="B72" s="313"/>
      <c r="C72" s="310">
        <v>40</v>
      </c>
      <c r="D72" s="311"/>
      <c r="E72" s="314" t="s">
        <v>1022</v>
      </c>
      <c r="F72" s="315"/>
      <c r="G72" s="314" t="s">
        <v>1022</v>
      </c>
      <c r="H72" s="315"/>
      <c r="I72" s="310" t="s">
        <v>1022</v>
      </c>
      <c r="J72" s="311"/>
      <c r="K72" s="308" t="s">
        <v>1022</v>
      </c>
      <c r="L72" s="309"/>
      <c r="M72" s="310" t="s">
        <v>1023</v>
      </c>
      <c r="N72" s="311"/>
      <c r="O72" s="312"/>
      <c r="P72" s="320"/>
      <c r="Q72" s="312"/>
      <c r="R72" s="320"/>
      <c r="S72" s="312"/>
      <c r="T72" s="320"/>
      <c r="U72" s="312"/>
      <c r="V72" s="320"/>
      <c r="W72" s="312"/>
      <c r="X72" s="320"/>
      <c r="Y72" s="231" t="s">
        <v>1019</v>
      </c>
      <c r="Z72" s="231"/>
      <c r="AA72" s="231"/>
      <c r="AB72" s="231"/>
      <c r="AC72" s="231"/>
      <c r="AD72" s="231"/>
      <c r="AE72" s="235" t="s">
        <v>1066</v>
      </c>
      <c r="AF72" s="236"/>
      <c r="AG72" s="236"/>
      <c r="AH72" s="235" t="s">
        <v>1067</v>
      </c>
      <c r="AI72" s="236"/>
      <c r="AJ72" s="236"/>
      <c r="AK72" s="236"/>
      <c r="AL72" s="236"/>
      <c r="AM72" s="236"/>
      <c r="AN72" s="236"/>
      <c r="AO72" s="236"/>
      <c r="AP72" s="237"/>
    </row>
    <row r="73" spans="1:42" ht="20.25" customHeight="1" thickBot="1">
      <c r="A73" s="337"/>
      <c r="B73" s="313"/>
      <c r="C73" s="310">
        <v>50</v>
      </c>
      <c r="D73" s="311"/>
      <c r="E73" s="308" t="s">
        <v>1066</v>
      </c>
      <c r="F73" s="325"/>
      <c r="G73" s="308" t="s">
        <v>1066</v>
      </c>
      <c r="H73" s="321"/>
      <c r="I73" s="230" t="s">
        <v>1022</v>
      </c>
      <c r="J73" s="311"/>
      <c r="K73" s="314" t="s">
        <v>1022</v>
      </c>
      <c r="L73" s="315"/>
      <c r="M73" s="327" t="s">
        <v>1022</v>
      </c>
      <c r="N73" s="328"/>
      <c r="O73" s="310" t="s">
        <v>1023</v>
      </c>
      <c r="P73" s="311"/>
      <c r="Q73" s="312"/>
      <c r="R73" s="320"/>
      <c r="S73" s="312"/>
      <c r="T73" s="320"/>
      <c r="U73" s="312"/>
      <c r="V73" s="320"/>
      <c r="W73" s="312"/>
      <c r="X73" s="320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M73" s="74"/>
      <c r="AN73" s="74"/>
      <c r="AO73" s="74"/>
      <c r="AP73" s="75"/>
    </row>
    <row r="74" spans="1:42" ht="20.25" customHeight="1" thickBot="1">
      <c r="A74" s="337"/>
      <c r="B74" s="313"/>
      <c r="C74" s="310">
        <v>65</v>
      </c>
      <c r="D74" s="311"/>
      <c r="E74" s="310" t="s">
        <v>1068</v>
      </c>
      <c r="F74" s="310"/>
      <c r="G74" s="310" t="s">
        <v>1068</v>
      </c>
      <c r="H74" s="310"/>
      <c r="I74" s="308" t="s">
        <v>1066</v>
      </c>
      <c r="J74" s="309"/>
      <c r="K74" s="324" t="s">
        <v>1022</v>
      </c>
      <c r="L74" s="325"/>
      <c r="M74" s="308" t="s">
        <v>1022</v>
      </c>
      <c r="N74" s="325"/>
      <c r="O74" s="326" t="s">
        <v>1022</v>
      </c>
      <c r="P74" s="309"/>
      <c r="Q74" s="310" t="s">
        <v>1023</v>
      </c>
      <c r="R74" s="311"/>
      <c r="S74" s="312"/>
      <c r="T74" s="320"/>
      <c r="U74" s="312"/>
      <c r="V74" s="320"/>
      <c r="W74" s="312"/>
      <c r="X74" s="320"/>
      <c r="Y74" s="76"/>
      <c r="Z74" s="76"/>
      <c r="AA74" s="76"/>
      <c r="AB74" s="76"/>
      <c r="AC74" s="318" t="s">
        <v>1027</v>
      </c>
      <c r="AD74" s="318"/>
      <c r="AE74" s="318"/>
      <c r="AF74" s="318"/>
      <c r="AG74" s="318"/>
      <c r="AH74" s="318"/>
      <c r="AI74" s="318"/>
      <c r="AJ74" s="318"/>
      <c r="AK74" s="318"/>
      <c r="AL74" s="318"/>
      <c r="AM74" s="318"/>
      <c r="AN74" s="318"/>
      <c r="AO74" s="318"/>
      <c r="AP74" s="319"/>
    </row>
    <row r="75" spans="1:42" ht="20.25" customHeight="1" thickBot="1">
      <c r="A75" s="337"/>
      <c r="B75" s="313"/>
      <c r="C75" s="310">
        <v>80</v>
      </c>
      <c r="D75" s="311"/>
      <c r="E75" s="310" t="s">
        <v>1068</v>
      </c>
      <c r="F75" s="310"/>
      <c r="G75" s="310" t="s">
        <v>1068</v>
      </c>
      <c r="H75" s="310"/>
      <c r="I75" s="310" t="s">
        <v>1068</v>
      </c>
      <c r="J75" s="310"/>
      <c r="K75" s="308" t="s">
        <v>1066</v>
      </c>
      <c r="L75" s="309"/>
      <c r="M75" s="310" t="s">
        <v>1022</v>
      </c>
      <c r="N75" s="311"/>
      <c r="O75" s="310" t="s">
        <v>1022</v>
      </c>
      <c r="P75" s="311"/>
      <c r="Q75" s="308" t="s">
        <v>1022</v>
      </c>
      <c r="R75" s="309"/>
      <c r="S75" s="310" t="s">
        <v>1023</v>
      </c>
      <c r="T75" s="311"/>
      <c r="U75" s="312"/>
      <c r="V75" s="320"/>
      <c r="W75" s="312"/>
      <c r="X75" s="320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  <c r="AJ75" s="76"/>
      <c r="AK75" s="76"/>
      <c r="AL75" s="76"/>
      <c r="AM75" s="76"/>
      <c r="AN75" s="76"/>
      <c r="AO75" s="76"/>
      <c r="AP75" s="77"/>
    </row>
    <row r="76" spans="1:42" ht="20.25" customHeight="1" thickBot="1">
      <c r="A76" s="337"/>
      <c r="B76" s="313"/>
      <c r="C76" s="310">
        <v>100</v>
      </c>
      <c r="D76" s="311"/>
      <c r="E76" s="310" t="s">
        <v>1068</v>
      </c>
      <c r="F76" s="311"/>
      <c r="G76" s="310" t="s">
        <v>1068</v>
      </c>
      <c r="H76" s="310"/>
      <c r="I76" s="310" t="s">
        <v>1068</v>
      </c>
      <c r="J76" s="311"/>
      <c r="K76" s="310" t="s">
        <v>1068</v>
      </c>
      <c r="L76" s="311"/>
      <c r="M76" s="308" t="s">
        <v>1068</v>
      </c>
      <c r="N76" s="309"/>
      <c r="O76" s="314" t="s">
        <v>1022</v>
      </c>
      <c r="P76" s="315"/>
      <c r="Q76" s="310" t="s">
        <v>1022</v>
      </c>
      <c r="R76" s="311"/>
      <c r="S76" s="308" t="s">
        <v>1022</v>
      </c>
      <c r="T76" s="309"/>
      <c r="U76" s="310" t="s">
        <v>1023</v>
      </c>
      <c r="V76" s="311"/>
      <c r="W76" s="312"/>
      <c r="X76" s="320"/>
      <c r="Y76" s="312"/>
      <c r="Z76" s="320"/>
      <c r="AA76" s="312"/>
      <c r="AB76" s="320"/>
      <c r="AC76" s="318"/>
      <c r="AD76" s="318"/>
      <c r="AE76" s="318"/>
      <c r="AF76" s="318"/>
      <c r="AG76" s="318"/>
      <c r="AH76" s="318"/>
      <c r="AI76" s="318"/>
      <c r="AJ76" s="318"/>
      <c r="AK76" s="318"/>
      <c r="AL76" s="318"/>
      <c r="AM76" s="318"/>
      <c r="AN76" s="318"/>
      <c r="AO76" s="318"/>
      <c r="AP76" s="319"/>
    </row>
    <row r="77" spans="1:42" ht="20.25" customHeight="1" thickBot="1">
      <c r="A77" s="337"/>
      <c r="B77" s="313"/>
      <c r="C77" s="310">
        <v>125</v>
      </c>
      <c r="D77" s="311"/>
      <c r="E77" s="310" t="s">
        <v>1068</v>
      </c>
      <c r="F77" s="311"/>
      <c r="G77" s="310" t="s">
        <v>1068</v>
      </c>
      <c r="H77" s="310"/>
      <c r="I77" s="310" t="s">
        <v>1068</v>
      </c>
      <c r="J77" s="311"/>
      <c r="K77" s="310" t="s">
        <v>1068</v>
      </c>
      <c r="L77" s="311"/>
      <c r="M77" s="310" t="s">
        <v>1068</v>
      </c>
      <c r="N77" s="405"/>
      <c r="O77" s="402" t="s">
        <v>1022</v>
      </c>
      <c r="P77" s="408"/>
      <c r="Q77" s="343" t="s">
        <v>1022</v>
      </c>
      <c r="R77" s="315"/>
      <c r="S77" s="310" t="s">
        <v>1022</v>
      </c>
      <c r="T77" s="311"/>
      <c r="U77" s="308" t="s">
        <v>1022</v>
      </c>
      <c r="V77" s="309"/>
      <c r="W77" s="310" t="s">
        <v>1023</v>
      </c>
      <c r="X77" s="311"/>
      <c r="Y77" s="312"/>
      <c r="Z77" s="320"/>
      <c r="AA77" s="312"/>
      <c r="AB77" s="320"/>
      <c r="AC77" s="312"/>
      <c r="AD77" s="320"/>
      <c r="AE77" s="45"/>
      <c r="AF77" s="318"/>
      <c r="AG77" s="318"/>
      <c r="AH77" s="318"/>
      <c r="AI77" s="318"/>
      <c r="AJ77" s="318"/>
      <c r="AK77" s="318"/>
      <c r="AL77" s="318"/>
      <c r="AM77" s="318"/>
      <c r="AN77" s="318"/>
      <c r="AO77" s="318"/>
      <c r="AP77" s="319"/>
    </row>
    <row r="78" spans="1:42" ht="20.25" customHeight="1" thickBot="1">
      <c r="A78" s="337"/>
      <c r="B78" s="313"/>
      <c r="C78" s="310">
        <v>150</v>
      </c>
      <c r="D78" s="311"/>
      <c r="E78" s="310" t="s">
        <v>1068</v>
      </c>
      <c r="F78" s="311"/>
      <c r="G78" s="310" t="s">
        <v>1068</v>
      </c>
      <c r="H78" s="310"/>
      <c r="I78" s="310" t="s">
        <v>1068</v>
      </c>
      <c r="J78" s="311"/>
      <c r="K78" s="310" t="s">
        <v>1068</v>
      </c>
      <c r="L78" s="311"/>
      <c r="M78" s="310" t="s">
        <v>1068</v>
      </c>
      <c r="N78" s="311"/>
      <c r="O78" s="399" t="s">
        <v>1068</v>
      </c>
      <c r="P78" s="338"/>
      <c r="Q78" s="407" t="s">
        <v>1022</v>
      </c>
      <c r="R78" s="383"/>
      <c r="S78" s="230" t="s">
        <v>1022</v>
      </c>
      <c r="T78" s="311"/>
      <c r="U78" s="310" t="s">
        <v>1022</v>
      </c>
      <c r="V78" s="311"/>
      <c r="W78" s="308" t="s">
        <v>1022</v>
      </c>
      <c r="X78" s="309"/>
      <c r="Y78" s="310" t="s">
        <v>1023</v>
      </c>
      <c r="Z78" s="311"/>
      <c r="AA78" s="312"/>
      <c r="AB78" s="320"/>
      <c r="AC78" s="318"/>
      <c r="AD78" s="318"/>
      <c r="AE78" s="318"/>
      <c r="AF78" s="318"/>
      <c r="AG78" s="318"/>
      <c r="AH78" s="318"/>
      <c r="AI78" s="318"/>
      <c r="AJ78" s="318"/>
      <c r="AK78" s="318"/>
      <c r="AL78" s="318"/>
      <c r="AM78" s="318"/>
      <c r="AN78" s="318"/>
      <c r="AO78" s="318"/>
      <c r="AP78" s="319"/>
    </row>
    <row r="79" spans="1:42" ht="20.25" customHeight="1" thickBot="1">
      <c r="A79" s="337"/>
      <c r="B79" s="313"/>
      <c r="C79" s="310">
        <v>200</v>
      </c>
      <c r="D79" s="311"/>
      <c r="E79" s="310" t="s">
        <v>1068</v>
      </c>
      <c r="F79" s="311"/>
      <c r="G79" s="310" t="s">
        <v>1068</v>
      </c>
      <c r="H79" s="310"/>
      <c r="I79" s="310" t="s">
        <v>1068</v>
      </c>
      <c r="J79" s="311"/>
      <c r="K79" s="310" t="s">
        <v>1068</v>
      </c>
      <c r="L79" s="311"/>
      <c r="M79" s="310" t="s">
        <v>1068</v>
      </c>
      <c r="N79" s="311"/>
      <c r="O79" s="310" t="s">
        <v>1068</v>
      </c>
      <c r="P79" s="311"/>
      <c r="Q79" s="308" t="s">
        <v>1066</v>
      </c>
      <c r="R79" s="406"/>
      <c r="S79" s="308" t="s">
        <v>1066</v>
      </c>
      <c r="T79" s="321"/>
      <c r="U79" s="314" t="s">
        <v>1022</v>
      </c>
      <c r="V79" s="315"/>
      <c r="W79" s="310" t="s">
        <v>1022</v>
      </c>
      <c r="X79" s="311"/>
      <c r="Y79" s="308" t="s">
        <v>1022</v>
      </c>
      <c r="Z79" s="309"/>
      <c r="AA79" s="310" t="s">
        <v>1023</v>
      </c>
      <c r="AB79" s="311"/>
      <c r="AC79" s="312"/>
      <c r="AD79" s="320"/>
      <c r="AE79" s="312"/>
      <c r="AF79" s="320"/>
      <c r="AG79" s="312"/>
      <c r="AH79" s="320"/>
      <c r="AI79" s="312"/>
      <c r="AJ79" s="320"/>
      <c r="AK79" s="312"/>
      <c r="AL79" s="320"/>
      <c r="AM79" s="312"/>
      <c r="AN79" s="320"/>
      <c r="AO79" s="312"/>
      <c r="AP79" s="313"/>
    </row>
    <row r="80" spans="1:42" ht="20.25" customHeight="1" thickBot="1">
      <c r="A80" s="337"/>
      <c r="B80" s="313"/>
      <c r="C80" s="310">
        <v>250</v>
      </c>
      <c r="D80" s="311"/>
      <c r="E80" s="310" t="s">
        <v>1068</v>
      </c>
      <c r="F80" s="311"/>
      <c r="G80" s="310" t="s">
        <v>1068</v>
      </c>
      <c r="H80" s="310"/>
      <c r="I80" s="310" t="s">
        <v>1068</v>
      </c>
      <c r="J80" s="311"/>
      <c r="K80" s="310" t="s">
        <v>1068</v>
      </c>
      <c r="L80" s="311"/>
      <c r="M80" s="310" t="s">
        <v>1068</v>
      </c>
      <c r="N80" s="311"/>
      <c r="O80" s="310" t="s">
        <v>1068</v>
      </c>
      <c r="P80" s="311"/>
      <c r="Q80" s="310" t="s">
        <v>1068</v>
      </c>
      <c r="R80" s="311"/>
      <c r="S80" s="310" t="s">
        <v>1068</v>
      </c>
      <c r="T80" s="405"/>
      <c r="U80" s="402" t="s">
        <v>1022</v>
      </c>
      <c r="V80" s="403"/>
      <c r="W80" s="230" t="s">
        <v>1022</v>
      </c>
      <c r="X80" s="311"/>
      <c r="Y80" s="310" t="s">
        <v>1022</v>
      </c>
      <c r="Z80" s="311"/>
      <c r="AA80" s="308" t="s">
        <v>1022</v>
      </c>
      <c r="AB80" s="309"/>
      <c r="AC80" s="310" t="s">
        <v>1023</v>
      </c>
      <c r="AD80" s="311"/>
      <c r="AE80" s="312"/>
      <c r="AF80" s="320"/>
      <c r="AG80" s="312"/>
      <c r="AH80" s="320"/>
      <c r="AI80" s="312"/>
      <c r="AJ80" s="320"/>
      <c r="AK80" s="312"/>
      <c r="AL80" s="320"/>
      <c r="AM80" s="312"/>
      <c r="AN80" s="320"/>
      <c r="AO80" s="312"/>
      <c r="AP80" s="313"/>
    </row>
    <row r="81" spans="1:42" ht="20.25" customHeight="1" thickBot="1">
      <c r="A81" s="337"/>
      <c r="B81" s="313"/>
      <c r="C81" s="310">
        <v>300</v>
      </c>
      <c r="D81" s="311"/>
      <c r="E81" s="310" t="s">
        <v>1068</v>
      </c>
      <c r="F81" s="311"/>
      <c r="G81" s="310" t="s">
        <v>1068</v>
      </c>
      <c r="H81" s="310"/>
      <c r="I81" s="310" t="s">
        <v>1068</v>
      </c>
      <c r="J81" s="311"/>
      <c r="K81" s="310" t="s">
        <v>1068</v>
      </c>
      <c r="L81" s="311"/>
      <c r="M81" s="310" t="s">
        <v>1068</v>
      </c>
      <c r="N81" s="311"/>
      <c r="O81" s="310" t="s">
        <v>1068</v>
      </c>
      <c r="P81" s="311"/>
      <c r="Q81" s="310" t="s">
        <v>1068</v>
      </c>
      <c r="R81" s="311"/>
      <c r="S81" s="310" t="s">
        <v>1066</v>
      </c>
      <c r="T81" s="311"/>
      <c r="U81" s="399" t="s">
        <v>1068</v>
      </c>
      <c r="V81" s="400"/>
      <c r="W81" s="402" t="s">
        <v>1022</v>
      </c>
      <c r="X81" s="403"/>
      <c r="Y81" s="310" t="s">
        <v>1022</v>
      </c>
      <c r="Z81" s="311"/>
      <c r="AA81" s="310" t="s">
        <v>1022</v>
      </c>
      <c r="AB81" s="311"/>
      <c r="AC81" s="308" t="s">
        <v>1022</v>
      </c>
      <c r="AD81" s="309"/>
      <c r="AE81" s="310" t="s">
        <v>1023</v>
      </c>
      <c r="AF81" s="311"/>
      <c r="AG81" s="312"/>
      <c r="AH81" s="320"/>
      <c r="AI81" s="312"/>
      <c r="AJ81" s="320"/>
      <c r="AK81" s="312"/>
      <c r="AL81" s="320"/>
      <c r="AM81" s="312"/>
      <c r="AN81" s="320"/>
      <c r="AO81" s="312"/>
      <c r="AP81" s="313"/>
    </row>
    <row r="82" spans="1:42" ht="20.25" customHeight="1" thickBot="1">
      <c r="A82" s="337"/>
      <c r="B82" s="313"/>
      <c r="C82" s="310">
        <v>350</v>
      </c>
      <c r="D82" s="311"/>
      <c r="E82" s="310" t="s">
        <v>1068</v>
      </c>
      <c r="F82" s="311"/>
      <c r="G82" s="310" t="s">
        <v>1068</v>
      </c>
      <c r="H82" s="310"/>
      <c r="I82" s="310" t="s">
        <v>1068</v>
      </c>
      <c r="J82" s="311"/>
      <c r="K82" s="310" t="s">
        <v>1068</v>
      </c>
      <c r="L82" s="311"/>
      <c r="M82" s="310" t="s">
        <v>1068</v>
      </c>
      <c r="N82" s="311"/>
      <c r="O82" s="310" t="s">
        <v>1068</v>
      </c>
      <c r="P82" s="311"/>
      <c r="Q82" s="310" t="s">
        <v>1068</v>
      </c>
      <c r="R82" s="311"/>
      <c r="S82" s="310" t="s">
        <v>1068</v>
      </c>
      <c r="T82" s="311"/>
      <c r="U82" s="310" t="s">
        <v>1068</v>
      </c>
      <c r="V82" s="311"/>
      <c r="W82" s="310" t="s">
        <v>1066</v>
      </c>
      <c r="X82" s="310"/>
      <c r="Y82" s="404" t="s">
        <v>1022</v>
      </c>
      <c r="Z82" s="314"/>
      <c r="AA82" s="310" t="s">
        <v>1022</v>
      </c>
      <c r="AB82" s="311"/>
      <c r="AC82" s="310" t="s">
        <v>1022</v>
      </c>
      <c r="AD82" s="311"/>
      <c r="AE82" s="308" t="s">
        <v>1022</v>
      </c>
      <c r="AF82" s="309"/>
      <c r="AG82" s="310" t="s">
        <v>1023</v>
      </c>
      <c r="AH82" s="311"/>
      <c r="AI82" s="312"/>
      <c r="AJ82" s="320"/>
      <c r="AK82" s="312"/>
      <c r="AL82" s="320"/>
      <c r="AM82" s="312"/>
      <c r="AN82" s="320"/>
      <c r="AO82" s="312"/>
      <c r="AP82" s="313"/>
    </row>
    <row r="83" spans="1:42" ht="20.25" customHeight="1" thickBot="1">
      <c r="A83" s="337"/>
      <c r="B83" s="313"/>
      <c r="C83" s="310">
        <v>400</v>
      </c>
      <c r="D83" s="311"/>
      <c r="E83" s="310" t="s">
        <v>1068</v>
      </c>
      <c r="F83" s="311"/>
      <c r="G83" s="310" t="s">
        <v>1068</v>
      </c>
      <c r="H83" s="310"/>
      <c r="I83" s="310" t="s">
        <v>1068</v>
      </c>
      <c r="J83" s="311"/>
      <c r="K83" s="310" t="s">
        <v>1068</v>
      </c>
      <c r="L83" s="311"/>
      <c r="M83" s="310" t="s">
        <v>1068</v>
      </c>
      <c r="N83" s="311"/>
      <c r="O83" s="310" t="s">
        <v>1068</v>
      </c>
      <c r="P83" s="311"/>
      <c r="Q83" s="310" t="s">
        <v>1068</v>
      </c>
      <c r="R83" s="311"/>
      <c r="S83" s="310" t="s">
        <v>1068</v>
      </c>
      <c r="T83" s="311"/>
      <c r="U83" s="310" t="s">
        <v>1068</v>
      </c>
      <c r="V83" s="311"/>
      <c r="W83" s="310" t="s">
        <v>1066</v>
      </c>
      <c r="X83" s="310"/>
      <c r="Y83" s="402" t="s">
        <v>1022</v>
      </c>
      <c r="Z83" s="403"/>
      <c r="AA83" s="314" t="s">
        <v>1022</v>
      </c>
      <c r="AB83" s="315"/>
      <c r="AC83" s="310" t="s">
        <v>1022</v>
      </c>
      <c r="AD83" s="311"/>
      <c r="AE83" s="310" t="s">
        <v>1022</v>
      </c>
      <c r="AF83" s="311"/>
      <c r="AG83" s="308" t="s">
        <v>1022</v>
      </c>
      <c r="AH83" s="309"/>
      <c r="AI83" s="310" t="s">
        <v>1023</v>
      </c>
      <c r="AJ83" s="311"/>
      <c r="AK83" s="312"/>
      <c r="AL83" s="320"/>
      <c r="AM83" s="312"/>
      <c r="AN83" s="320"/>
      <c r="AO83" s="312"/>
      <c r="AP83" s="313"/>
    </row>
    <row r="84" spans="1:42" ht="20.25" customHeight="1" thickBot="1">
      <c r="A84" s="337"/>
      <c r="B84" s="313"/>
      <c r="C84" s="310">
        <v>450</v>
      </c>
      <c r="D84" s="311"/>
      <c r="E84" s="310" t="s">
        <v>1068</v>
      </c>
      <c r="F84" s="311"/>
      <c r="G84" s="310" t="s">
        <v>1068</v>
      </c>
      <c r="H84" s="310"/>
      <c r="I84" s="310" t="s">
        <v>1068</v>
      </c>
      <c r="J84" s="311"/>
      <c r="K84" s="310" t="s">
        <v>1068</v>
      </c>
      <c r="L84" s="311"/>
      <c r="M84" s="310" t="s">
        <v>1068</v>
      </c>
      <c r="N84" s="311"/>
      <c r="O84" s="310" t="s">
        <v>1068</v>
      </c>
      <c r="P84" s="311"/>
      <c r="Q84" s="310" t="s">
        <v>1068</v>
      </c>
      <c r="R84" s="311"/>
      <c r="S84" s="310" t="s">
        <v>1068</v>
      </c>
      <c r="T84" s="311"/>
      <c r="U84" s="310" t="s">
        <v>1068</v>
      </c>
      <c r="V84" s="311"/>
      <c r="W84" s="310" t="s">
        <v>1066</v>
      </c>
      <c r="X84" s="310"/>
      <c r="Y84" s="310" t="s">
        <v>1066</v>
      </c>
      <c r="Z84" s="310"/>
      <c r="AA84" s="401" t="s">
        <v>1022</v>
      </c>
      <c r="AB84" s="310"/>
      <c r="AC84" s="310" t="s">
        <v>1022</v>
      </c>
      <c r="AD84" s="310"/>
      <c r="AE84" s="310" t="s">
        <v>1022</v>
      </c>
      <c r="AF84" s="310"/>
      <c r="AG84" s="230" t="s">
        <v>1022</v>
      </c>
      <c r="AH84" s="311"/>
      <c r="AI84" s="308" t="s">
        <v>1022</v>
      </c>
      <c r="AJ84" s="309"/>
      <c r="AK84" s="310" t="s">
        <v>1023</v>
      </c>
      <c r="AL84" s="311"/>
      <c r="AM84" s="312"/>
      <c r="AN84" s="320"/>
      <c r="AO84" s="312"/>
      <c r="AP84" s="313"/>
    </row>
    <row r="85" spans="1:42" ht="20.25" customHeight="1" thickBot="1">
      <c r="A85" s="337"/>
      <c r="B85" s="313"/>
      <c r="C85" s="310">
        <v>500</v>
      </c>
      <c r="D85" s="311"/>
      <c r="E85" s="310" t="s">
        <v>1068</v>
      </c>
      <c r="F85" s="311"/>
      <c r="G85" s="310" t="s">
        <v>1068</v>
      </c>
      <c r="H85" s="310"/>
      <c r="I85" s="310" t="s">
        <v>1068</v>
      </c>
      <c r="J85" s="311"/>
      <c r="K85" s="310" t="s">
        <v>1068</v>
      </c>
      <c r="L85" s="311"/>
      <c r="M85" s="310" t="s">
        <v>1068</v>
      </c>
      <c r="N85" s="311"/>
      <c r="O85" s="310" t="s">
        <v>1068</v>
      </c>
      <c r="P85" s="311"/>
      <c r="Q85" s="310" t="s">
        <v>1068</v>
      </c>
      <c r="R85" s="311"/>
      <c r="S85" s="310" t="s">
        <v>1068</v>
      </c>
      <c r="T85" s="311"/>
      <c r="U85" s="310" t="s">
        <v>1068</v>
      </c>
      <c r="V85" s="311"/>
      <c r="W85" s="310" t="s">
        <v>1066</v>
      </c>
      <c r="X85" s="310"/>
      <c r="Y85" s="310" t="s">
        <v>1066</v>
      </c>
      <c r="Z85" s="310"/>
      <c r="AA85" s="402" t="s">
        <v>1022</v>
      </c>
      <c r="AB85" s="403"/>
      <c r="AC85" s="314" t="s">
        <v>1022</v>
      </c>
      <c r="AD85" s="314"/>
      <c r="AE85" s="314" t="s">
        <v>1022</v>
      </c>
      <c r="AF85" s="314"/>
      <c r="AG85" s="343" t="s">
        <v>1022</v>
      </c>
      <c r="AH85" s="315"/>
      <c r="AI85" s="310" t="s">
        <v>1022</v>
      </c>
      <c r="AJ85" s="311"/>
      <c r="AK85" s="308" t="s">
        <v>1022</v>
      </c>
      <c r="AL85" s="309"/>
      <c r="AM85" s="310" t="s">
        <v>1023</v>
      </c>
      <c r="AN85" s="311"/>
      <c r="AO85" s="312"/>
      <c r="AP85" s="313"/>
    </row>
    <row r="86" spans="1:42" ht="20.25" customHeight="1">
      <c r="A86" s="337"/>
      <c r="B86" s="313"/>
      <c r="C86" s="314">
        <v>600</v>
      </c>
      <c r="D86" s="315"/>
      <c r="E86" s="310" t="s">
        <v>1068</v>
      </c>
      <c r="F86" s="311"/>
      <c r="G86" s="310" t="s">
        <v>1068</v>
      </c>
      <c r="H86" s="310"/>
      <c r="I86" s="310" t="s">
        <v>1068</v>
      </c>
      <c r="J86" s="311"/>
      <c r="K86" s="310" t="s">
        <v>1068</v>
      </c>
      <c r="L86" s="311"/>
      <c r="M86" s="310" t="s">
        <v>1068</v>
      </c>
      <c r="N86" s="311"/>
      <c r="O86" s="310" t="s">
        <v>1068</v>
      </c>
      <c r="P86" s="311"/>
      <c r="Q86" s="310" t="s">
        <v>1068</v>
      </c>
      <c r="R86" s="311"/>
      <c r="S86" s="310" t="s">
        <v>1068</v>
      </c>
      <c r="T86" s="311"/>
      <c r="U86" s="310" t="s">
        <v>1068</v>
      </c>
      <c r="V86" s="311"/>
      <c r="W86" s="310" t="s">
        <v>1066</v>
      </c>
      <c r="X86" s="310"/>
      <c r="Y86" s="310" t="s">
        <v>1066</v>
      </c>
      <c r="Z86" s="310"/>
      <c r="AA86" s="399" t="s">
        <v>1024</v>
      </c>
      <c r="AB86" s="338"/>
      <c r="AC86" s="401" t="s">
        <v>1022</v>
      </c>
      <c r="AD86" s="311"/>
      <c r="AE86" s="310" t="s">
        <v>1022</v>
      </c>
      <c r="AF86" s="311"/>
      <c r="AG86" s="310" t="s">
        <v>1022</v>
      </c>
      <c r="AH86" s="311"/>
      <c r="AI86" s="343" t="s">
        <v>1022</v>
      </c>
      <c r="AJ86" s="315"/>
      <c r="AK86" s="314" t="s">
        <v>1022</v>
      </c>
      <c r="AL86" s="315"/>
      <c r="AM86" s="308" t="s">
        <v>1022</v>
      </c>
      <c r="AN86" s="309"/>
      <c r="AO86" s="310" t="s">
        <v>1023</v>
      </c>
      <c r="AP86" s="311"/>
    </row>
    <row r="87" spans="1:42" ht="20.25" customHeight="1">
      <c r="A87" s="338"/>
      <c r="B87" s="339"/>
      <c r="C87" s="310"/>
      <c r="D87" s="311"/>
      <c r="E87" s="310">
        <v>15</v>
      </c>
      <c r="F87" s="311"/>
      <c r="G87" s="310">
        <v>20</v>
      </c>
      <c r="H87" s="311"/>
      <c r="I87" s="310">
        <v>25</v>
      </c>
      <c r="J87" s="311"/>
      <c r="K87" s="310">
        <v>32</v>
      </c>
      <c r="L87" s="311"/>
      <c r="M87" s="310">
        <v>40</v>
      </c>
      <c r="N87" s="311"/>
      <c r="O87" s="310">
        <v>50</v>
      </c>
      <c r="P87" s="311"/>
      <c r="Q87" s="310">
        <v>65</v>
      </c>
      <c r="R87" s="311"/>
      <c r="S87" s="310">
        <v>80</v>
      </c>
      <c r="T87" s="311"/>
      <c r="U87" s="310">
        <v>100</v>
      </c>
      <c r="V87" s="311"/>
      <c r="W87" s="310">
        <v>125</v>
      </c>
      <c r="X87" s="311"/>
      <c r="Y87" s="310">
        <v>150</v>
      </c>
      <c r="Z87" s="311"/>
      <c r="AA87" s="310">
        <v>200</v>
      </c>
      <c r="AB87" s="311"/>
      <c r="AC87" s="399">
        <v>250</v>
      </c>
      <c r="AD87" s="400"/>
      <c r="AE87" s="399">
        <v>300</v>
      </c>
      <c r="AF87" s="400"/>
      <c r="AG87" s="399">
        <v>350</v>
      </c>
      <c r="AH87" s="400"/>
      <c r="AI87" s="310">
        <v>400</v>
      </c>
      <c r="AJ87" s="311"/>
      <c r="AK87" s="310">
        <v>450</v>
      </c>
      <c r="AL87" s="311"/>
      <c r="AM87" s="310">
        <v>500</v>
      </c>
      <c r="AN87" s="311"/>
      <c r="AO87" s="310">
        <v>600</v>
      </c>
      <c r="AP87" s="311"/>
    </row>
    <row r="88" spans="1:42" ht="20.25" customHeight="1">
      <c r="A88" s="60"/>
      <c r="B88" s="51"/>
      <c r="C88" s="316" t="s">
        <v>1028</v>
      </c>
      <c r="D88" s="316"/>
      <c r="E88" s="316"/>
      <c r="F88" s="316"/>
      <c r="G88" s="316"/>
      <c r="H88" s="316"/>
      <c r="I88" s="316"/>
      <c r="J88" s="316"/>
      <c r="K88" s="316"/>
      <c r="L88" s="316"/>
      <c r="M88" s="316"/>
      <c r="N88" s="316"/>
      <c r="O88" s="316"/>
      <c r="P88" s="316"/>
      <c r="Q88" s="316"/>
      <c r="R88" s="316"/>
      <c r="S88" s="316"/>
      <c r="T88" s="316"/>
      <c r="U88" s="316"/>
      <c r="V88" s="316"/>
      <c r="W88" s="316"/>
      <c r="X88" s="316"/>
      <c r="Y88" s="316"/>
      <c r="Z88" s="316"/>
      <c r="AA88" s="316"/>
      <c r="AB88" s="316"/>
      <c r="AC88" s="316"/>
      <c r="AD88" s="316"/>
      <c r="AE88" s="316"/>
      <c r="AF88" s="316"/>
      <c r="AG88" s="316"/>
      <c r="AH88" s="316"/>
      <c r="AI88" s="316"/>
      <c r="AJ88" s="316"/>
      <c r="AK88" s="316"/>
      <c r="AL88" s="316"/>
      <c r="AM88" s="316"/>
      <c r="AN88" s="316"/>
      <c r="AO88" s="316"/>
      <c r="AP88" s="317"/>
    </row>
    <row r="89" spans="1:42" ht="15.75" customHeight="1">
      <c r="A89" s="61"/>
      <c r="B89" s="318" t="s">
        <v>1029</v>
      </c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8"/>
      <c r="AA89" s="318"/>
      <c r="AB89" s="318"/>
      <c r="AC89" s="318"/>
      <c r="AD89" s="318"/>
      <c r="AE89" s="318"/>
      <c r="AF89" s="318"/>
      <c r="AG89" s="318"/>
      <c r="AH89" s="318"/>
      <c r="AI89" s="318"/>
      <c r="AJ89" s="318"/>
      <c r="AK89" s="318"/>
      <c r="AL89" s="318"/>
      <c r="AM89" s="318"/>
      <c r="AN89" s="318"/>
      <c r="AO89" s="318"/>
      <c r="AP89" s="319"/>
    </row>
    <row r="90" spans="1:42" ht="15.75" customHeight="1">
      <c r="A90" s="61"/>
      <c r="B90" s="50"/>
      <c r="C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62"/>
      <c r="AJ90" s="59"/>
      <c r="AP90" s="63"/>
    </row>
    <row r="91" spans="1:42" ht="15.75" customHeight="1">
      <c r="A91" s="61"/>
      <c r="B91" s="50"/>
      <c r="C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62"/>
      <c r="AJ91" s="59"/>
      <c r="AP91" s="63"/>
    </row>
    <row r="92" spans="1:42" ht="15.75" customHeight="1">
      <c r="A92" s="61"/>
      <c r="B92" s="50"/>
      <c r="C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62"/>
      <c r="AJ92" s="59"/>
      <c r="AP92" s="63"/>
    </row>
    <row r="93" spans="1:42" ht="15.75" customHeight="1">
      <c r="A93" s="61"/>
      <c r="B93" s="50"/>
      <c r="C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62"/>
      <c r="AJ93" s="59"/>
      <c r="AP93" s="63"/>
    </row>
    <row r="94" spans="1:42" ht="15.75" customHeight="1">
      <c r="A94" s="61"/>
      <c r="B94" s="64"/>
      <c r="C94" s="59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59"/>
      <c r="AP94" s="63"/>
    </row>
    <row r="95" spans="1:42" ht="15.75" customHeight="1">
      <c r="A95" s="61"/>
      <c r="B95" s="50"/>
      <c r="C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62"/>
      <c r="AJ95" s="59"/>
      <c r="AP95" s="63"/>
    </row>
    <row r="96" spans="1:42" ht="15.75" customHeight="1">
      <c r="A96" s="61"/>
      <c r="B96" s="50"/>
      <c r="C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62"/>
      <c r="AJ96" s="59"/>
      <c r="AP96" s="63"/>
    </row>
    <row r="97" spans="1:42" ht="15.75" customHeight="1">
      <c r="A97" s="61"/>
      <c r="B97" s="64"/>
      <c r="C97" s="59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59"/>
      <c r="AP97" s="63"/>
    </row>
    <row r="98" spans="1:42" ht="15.75" customHeight="1">
      <c r="A98" s="61"/>
      <c r="B98" s="50"/>
      <c r="C98" s="50"/>
      <c r="D98" s="59"/>
      <c r="E98" s="59"/>
      <c r="F98" s="59"/>
      <c r="G98" s="59"/>
      <c r="H98" s="59"/>
      <c r="I98" s="59"/>
      <c r="J98" s="59"/>
      <c r="K98" s="59"/>
      <c r="L98" s="59"/>
      <c r="M98" s="59"/>
      <c r="N98" s="59"/>
      <c r="O98" s="59"/>
      <c r="P98" s="59"/>
      <c r="Q98" s="59"/>
      <c r="R98" s="59"/>
      <c r="S98" s="59"/>
      <c r="T98" s="59"/>
      <c r="U98" s="59"/>
      <c r="V98" s="59"/>
      <c r="W98" s="59"/>
      <c r="X98" s="59"/>
      <c r="Y98" s="59"/>
      <c r="Z98" s="59"/>
      <c r="AA98" s="59"/>
      <c r="AB98" s="59"/>
      <c r="AC98" s="59"/>
      <c r="AD98" s="59"/>
      <c r="AE98" s="59"/>
      <c r="AF98" s="59"/>
      <c r="AG98" s="59"/>
      <c r="AH98" s="59"/>
      <c r="AI98" s="59"/>
      <c r="AJ98" s="59"/>
      <c r="AP98" s="63"/>
    </row>
    <row r="99" spans="1:42" ht="15.75" customHeight="1">
      <c r="A99" s="60"/>
      <c r="B99" s="50"/>
      <c r="C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65"/>
      <c r="AG99" s="65"/>
      <c r="AH99" s="65"/>
      <c r="AI99" s="65"/>
      <c r="AJ99" s="66"/>
      <c r="AP99" s="63"/>
    </row>
    <row r="100" spans="1:42" ht="15.75" customHeight="1">
      <c r="A100" s="60"/>
      <c r="B100" s="50"/>
      <c r="C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65"/>
      <c r="AG100" s="65"/>
      <c r="AH100" s="65"/>
      <c r="AI100" s="65"/>
      <c r="AJ100" s="66"/>
      <c r="AP100" s="63"/>
    </row>
    <row r="101" spans="1:42" ht="15.75" customHeight="1">
      <c r="A101" s="60"/>
      <c r="B101" s="50"/>
      <c r="C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65"/>
      <c r="AG101" s="65"/>
      <c r="AH101" s="65"/>
      <c r="AI101" s="65"/>
      <c r="AJ101" s="66"/>
      <c r="AP101" s="63"/>
    </row>
    <row r="102" spans="1:42" ht="15.75" customHeight="1">
      <c r="A102" s="60"/>
      <c r="B102" s="50"/>
      <c r="C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50"/>
      <c r="AF102" s="65"/>
      <c r="AG102" s="65"/>
      <c r="AH102" s="65"/>
      <c r="AI102" s="65"/>
      <c r="AJ102" s="66"/>
      <c r="AP102" s="63"/>
    </row>
    <row r="103" spans="1:42" ht="15.75" customHeight="1">
      <c r="A103" s="60"/>
      <c r="B103" s="50"/>
      <c r="C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  <c r="AC103" s="50"/>
      <c r="AD103" s="50"/>
      <c r="AE103" s="50"/>
      <c r="AF103" s="65"/>
      <c r="AG103" s="65"/>
      <c r="AH103" s="65"/>
      <c r="AI103" s="65"/>
      <c r="AJ103" s="66"/>
      <c r="AP103" s="63"/>
    </row>
    <row r="104" spans="1:42" ht="15.75" customHeight="1">
      <c r="A104" s="60"/>
      <c r="B104" s="50"/>
      <c r="C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  <c r="AB104" s="50"/>
      <c r="AC104" s="50"/>
      <c r="AD104" s="50"/>
      <c r="AE104" s="50"/>
      <c r="AF104" s="65"/>
      <c r="AG104" s="65"/>
      <c r="AH104" s="65"/>
      <c r="AI104" s="65"/>
      <c r="AJ104" s="66"/>
      <c r="AP104" s="63"/>
    </row>
    <row r="105" spans="1:42" ht="15.75" customHeight="1">
      <c r="A105" s="6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65"/>
      <c r="AG105" s="65"/>
      <c r="AH105" s="65"/>
      <c r="AI105" s="65"/>
      <c r="AJ105" s="66"/>
      <c r="AP105" s="63"/>
    </row>
    <row r="106" spans="1:42" ht="15.75" customHeight="1">
      <c r="A106" s="6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65"/>
      <c r="AG106" s="65"/>
      <c r="AH106" s="65"/>
      <c r="AI106" s="65"/>
      <c r="AJ106" s="66"/>
      <c r="AP106" s="63"/>
    </row>
    <row r="107" spans="1:42" ht="15.75" customHeight="1">
      <c r="A107" s="6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65"/>
      <c r="AG107" s="65"/>
      <c r="AH107" s="65"/>
      <c r="AI107" s="65"/>
      <c r="AJ107" s="66"/>
      <c r="AP107" s="63"/>
    </row>
    <row r="108" spans="1:42" ht="15.75" customHeight="1">
      <c r="A108" s="67"/>
      <c r="B108" s="68"/>
      <c r="C108" s="68"/>
      <c r="D108" s="69"/>
      <c r="E108" s="69"/>
      <c r="F108" s="69"/>
      <c r="G108" s="69"/>
      <c r="H108" s="69"/>
      <c r="I108" s="69"/>
      <c r="J108" s="69"/>
      <c r="K108" s="69"/>
      <c r="L108" s="69"/>
      <c r="M108" s="69"/>
      <c r="N108" s="69"/>
      <c r="O108" s="69"/>
      <c r="P108" s="69"/>
      <c r="Q108" s="69"/>
      <c r="R108" s="69"/>
      <c r="S108" s="69"/>
      <c r="T108" s="69"/>
      <c r="U108" s="69"/>
      <c r="V108" s="69"/>
      <c r="W108" s="69"/>
      <c r="X108" s="69"/>
      <c r="Y108" s="69"/>
      <c r="Z108" s="69"/>
      <c r="AA108" s="69"/>
      <c r="AB108" s="69"/>
      <c r="AC108" s="69"/>
      <c r="AD108" s="69"/>
      <c r="AE108" s="69"/>
      <c r="AF108" s="70"/>
      <c r="AG108" s="70"/>
      <c r="AH108" s="70"/>
      <c r="AI108" s="70"/>
      <c r="AJ108" s="71"/>
      <c r="AK108" s="72"/>
      <c r="AL108" s="72"/>
      <c r="AM108" s="72"/>
      <c r="AN108" s="72"/>
      <c r="AO108" s="72"/>
      <c r="AP108" s="73"/>
    </row>
    <row r="109" spans="1:42" ht="15.75" customHeight="1"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65"/>
      <c r="AG109" s="65"/>
      <c r="AH109" s="65"/>
      <c r="AI109" s="65"/>
      <c r="AJ109" s="66"/>
    </row>
  </sheetData>
  <mergeCells count="680">
    <mergeCell ref="A1:T4"/>
    <mergeCell ref="U1:AD4"/>
    <mergeCell ref="AE1:AH1"/>
    <mergeCell ref="AI1:AP1"/>
    <mergeCell ref="AE2:AH2"/>
    <mergeCell ref="AI2:AP2"/>
    <mergeCell ref="AE3:AH3"/>
    <mergeCell ref="AI3:AP3"/>
    <mergeCell ref="AE4:AH4"/>
    <mergeCell ref="AI4:AP4"/>
    <mergeCell ref="A5:D5"/>
    <mergeCell ref="E5:AJ5"/>
    <mergeCell ref="AK5:AP5"/>
    <mergeCell ref="A6:D6"/>
    <mergeCell ref="E6:H6"/>
    <mergeCell ref="I6:L6"/>
    <mergeCell ref="M6:P6"/>
    <mergeCell ref="Q6:T6"/>
    <mergeCell ref="U6:X6"/>
    <mergeCell ref="Y6:AB6"/>
    <mergeCell ref="AC6:AJ6"/>
    <mergeCell ref="AK6:AP8"/>
    <mergeCell ref="A7:D8"/>
    <mergeCell ref="E7:H8"/>
    <mergeCell ref="I7:J7"/>
    <mergeCell ref="K7:L7"/>
    <mergeCell ref="M7:N7"/>
    <mergeCell ref="O7:P7"/>
    <mergeCell ref="Q7:R7"/>
    <mergeCell ref="S7:T7"/>
    <mergeCell ref="Y8:Z8"/>
    <mergeCell ref="AA8:AB8"/>
    <mergeCell ref="AC8:AD8"/>
    <mergeCell ref="AE8:AF8"/>
    <mergeCell ref="AG8:AH8"/>
    <mergeCell ref="AI8:AJ8"/>
    <mergeCell ref="AG7:AH7"/>
    <mergeCell ref="AI7:AJ7"/>
    <mergeCell ref="I8:J8"/>
    <mergeCell ref="K8:L8"/>
    <mergeCell ref="M8:N8"/>
    <mergeCell ref="O8:P8"/>
    <mergeCell ref="Q8:R8"/>
    <mergeCell ref="S8:T8"/>
    <mergeCell ref="U8:V8"/>
    <mergeCell ref="W8:X8"/>
    <mergeCell ref="U7:V7"/>
    <mergeCell ref="W7:X7"/>
    <mergeCell ref="Y7:Z7"/>
    <mergeCell ref="AA7:AB7"/>
    <mergeCell ref="AC7:AD7"/>
    <mergeCell ref="AE7:AF7"/>
    <mergeCell ref="AM11:AN11"/>
    <mergeCell ref="AO11:AP11"/>
    <mergeCell ref="A9:AP9"/>
    <mergeCell ref="A10:B10"/>
    <mergeCell ref="C10:D10"/>
    <mergeCell ref="E10:F10"/>
    <mergeCell ref="G10:H10"/>
    <mergeCell ref="I10:J10"/>
    <mergeCell ref="K10:L10"/>
    <mergeCell ref="M10:N10"/>
    <mergeCell ref="O10:P10"/>
    <mergeCell ref="Q10:R10"/>
    <mergeCell ref="AE10:AF10"/>
    <mergeCell ref="AG10:AH10"/>
    <mergeCell ref="AI10:AJ10"/>
    <mergeCell ref="AK10:AL10"/>
    <mergeCell ref="AM10:AN10"/>
    <mergeCell ref="AO10:AP10"/>
    <mergeCell ref="S10:T10"/>
    <mergeCell ref="U10:V10"/>
    <mergeCell ref="W10:X10"/>
    <mergeCell ref="Y10:Z10"/>
    <mergeCell ref="AA10:AB10"/>
    <mergeCell ref="AC10:AD10"/>
    <mergeCell ref="A12:D12"/>
    <mergeCell ref="E12:H12"/>
    <mergeCell ref="I12:O12"/>
    <mergeCell ref="P12:AK12"/>
    <mergeCell ref="AL12:AP12"/>
    <mergeCell ref="Y11:Z11"/>
    <mergeCell ref="AA11:AB11"/>
    <mergeCell ref="AC11:AD11"/>
    <mergeCell ref="AE11:AF11"/>
    <mergeCell ref="AG11:AH11"/>
    <mergeCell ref="AI11:AJ11"/>
    <mergeCell ref="M11:N11"/>
    <mergeCell ref="O11:P11"/>
    <mergeCell ref="Q11:R11"/>
    <mergeCell ref="S11:T11"/>
    <mergeCell ref="U11:V11"/>
    <mergeCell ref="W11:X11"/>
    <mergeCell ref="A11:B11"/>
    <mergeCell ref="C11:D11"/>
    <mergeCell ref="E11:F11"/>
    <mergeCell ref="G11:H11"/>
    <mergeCell ref="I11:J11"/>
    <mergeCell ref="K11:L11"/>
    <mergeCell ref="AK11:AL11"/>
    <mergeCell ref="A15:D15"/>
    <mergeCell ref="E15:H15"/>
    <mergeCell ref="I15:O15"/>
    <mergeCell ref="P15:AK15"/>
    <mergeCell ref="AL15:AP15"/>
    <mergeCell ref="A16:AP16"/>
    <mergeCell ref="A13:D13"/>
    <mergeCell ref="E13:H13"/>
    <mergeCell ref="I13:O13"/>
    <mergeCell ref="P13:AK13"/>
    <mergeCell ref="AL13:AP13"/>
    <mergeCell ref="A14:D14"/>
    <mergeCell ref="E14:H14"/>
    <mergeCell ref="I14:O14"/>
    <mergeCell ref="P14:AK14"/>
    <mergeCell ref="AL14:AP14"/>
    <mergeCell ref="A17:D17"/>
    <mergeCell ref="E17:H17"/>
    <mergeCell ref="I17:O17"/>
    <mergeCell ref="P17:AK17"/>
    <mergeCell ref="AL17:AP17"/>
    <mergeCell ref="A18:D18"/>
    <mergeCell ref="E18:H18"/>
    <mergeCell ref="I18:O18"/>
    <mergeCell ref="P18:AK18"/>
    <mergeCell ref="AL18:AP18"/>
    <mergeCell ref="A19:D19"/>
    <mergeCell ref="E19:H19"/>
    <mergeCell ref="I19:O19"/>
    <mergeCell ref="P19:AK19"/>
    <mergeCell ref="AL19:AP19"/>
    <mergeCell ref="A20:D20"/>
    <mergeCell ref="E20:H20"/>
    <mergeCell ref="I20:O20"/>
    <mergeCell ref="P20:AK20"/>
    <mergeCell ref="AL20:AP20"/>
    <mergeCell ref="A21:D21"/>
    <mergeCell ref="E21:H21"/>
    <mergeCell ref="I21:O21"/>
    <mergeCell ref="P21:AK21"/>
    <mergeCell ref="AL21:AP21"/>
    <mergeCell ref="A22:D22"/>
    <mergeCell ref="E22:H22"/>
    <mergeCell ref="I22:O22"/>
    <mergeCell ref="P22:AK22"/>
    <mergeCell ref="AL22:AP22"/>
    <mergeCell ref="A23:D23"/>
    <mergeCell ref="E23:H23"/>
    <mergeCell ref="I23:O23"/>
    <mergeCell ref="P23:AK23"/>
    <mergeCell ref="AL23:AP23"/>
    <mergeCell ref="A24:D24"/>
    <mergeCell ref="E24:H24"/>
    <mergeCell ref="I24:O24"/>
    <mergeCell ref="P24:AK24"/>
    <mergeCell ref="AL24:AP24"/>
    <mergeCell ref="A25:D25"/>
    <mergeCell ref="E25:H25"/>
    <mergeCell ref="I25:O25"/>
    <mergeCell ref="P25:AK25"/>
    <mergeCell ref="AL25:AP25"/>
    <mergeCell ref="A26:D26"/>
    <mergeCell ref="E26:H26"/>
    <mergeCell ref="I26:O26"/>
    <mergeCell ref="P26:AK26"/>
    <mergeCell ref="AL26:AP26"/>
    <mergeCell ref="A27:D27"/>
    <mergeCell ref="E27:H27"/>
    <mergeCell ref="I27:O27"/>
    <mergeCell ref="P27:AK27"/>
    <mergeCell ref="AL27:AP27"/>
    <mergeCell ref="A28:D28"/>
    <mergeCell ref="E28:H28"/>
    <mergeCell ref="I28:O28"/>
    <mergeCell ref="P28:AK28"/>
    <mergeCell ref="AL28:AP28"/>
    <mergeCell ref="A31:D31"/>
    <mergeCell ref="E31:H31"/>
    <mergeCell ref="I31:O31"/>
    <mergeCell ref="P31:AK31"/>
    <mergeCell ref="AL31:AP31"/>
    <mergeCell ref="A32:AP32"/>
    <mergeCell ref="A29:D29"/>
    <mergeCell ref="E29:H29"/>
    <mergeCell ref="I29:O29"/>
    <mergeCell ref="P29:AK29"/>
    <mergeCell ref="AL29:AP29"/>
    <mergeCell ref="A30:D30"/>
    <mergeCell ref="E30:H30"/>
    <mergeCell ref="I30:O30"/>
    <mergeCell ref="P30:AK30"/>
    <mergeCell ref="AL30:AP30"/>
    <mergeCell ref="A33:D33"/>
    <mergeCell ref="E33:H33"/>
    <mergeCell ref="I33:O33"/>
    <mergeCell ref="P33:AK33"/>
    <mergeCell ref="AL33:AP33"/>
    <mergeCell ref="A34:D34"/>
    <mergeCell ref="E34:H34"/>
    <mergeCell ref="I34:O34"/>
    <mergeCell ref="P34:AK34"/>
    <mergeCell ref="AL34:AP34"/>
    <mergeCell ref="A35:D35"/>
    <mergeCell ref="E35:H35"/>
    <mergeCell ref="I35:O35"/>
    <mergeCell ref="P35:AK35"/>
    <mergeCell ref="AL35:AP35"/>
    <mergeCell ref="A36:D36"/>
    <mergeCell ref="E36:H36"/>
    <mergeCell ref="I36:O36"/>
    <mergeCell ref="P36:AK36"/>
    <mergeCell ref="AL36:AP36"/>
    <mergeCell ref="A39:D39"/>
    <mergeCell ref="E39:H39"/>
    <mergeCell ref="I39:O39"/>
    <mergeCell ref="P39:AK39"/>
    <mergeCell ref="AL39:AP39"/>
    <mergeCell ref="A40:AP40"/>
    <mergeCell ref="A37:D37"/>
    <mergeCell ref="E37:H37"/>
    <mergeCell ref="I37:O37"/>
    <mergeCell ref="P37:AK37"/>
    <mergeCell ref="AL37:AP37"/>
    <mergeCell ref="A38:AP38"/>
    <mergeCell ref="A41:D41"/>
    <mergeCell ref="E41:H41"/>
    <mergeCell ref="I41:O41"/>
    <mergeCell ref="P41:AK41"/>
    <mergeCell ref="AL41:AP41"/>
    <mergeCell ref="A42:D42"/>
    <mergeCell ref="E42:H42"/>
    <mergeCell ref="I42:O42"/>
    <mergeCell ref="P42:AK42"/>
    <mergeCell ref="AL42:AP42"/>
    <mergeCell ref="A45:D45"/>
    <mergeCell ref="E45:H45"/>
    <mergeCell ref="I45:O45"/>
    <mergeCell ref="P45:AK45"/>
    <mergeCell ref="AL45:AP45"/>
    <mergeCell ref="A46:AP46"/>
    <mergeCell ref="A43:AP43"/>
    <mergeCell ref="A44:D44"/>
    <mergeCell ref="E44:H44"/>
    <mergeCell ref="I44:O44"/>
    <mergeCell ref="P44:AK44"/>
    <mergeCell ref="AL44:AP44"/>
    <mergeCell ref="A47:D47"/>
    <mergeCell ref="E47:H47"/>
    <mergeCell ref="I47:O47"/>
    <mergeCell ref="P47:AK47"/>
    <mergeCell ref="AL47:AP47"/>
    <mergeCell ref="A48:D48"/>
    <mergeCell ref="E48:H48"/>
    <mergeCell ref="I48:O48"/>
    <mergeCell ref="P48:AK48"/>
    <mergeCell ref="AL48:AP48"/>
    <mergeCell ref="A49:D49"/>
    <mergeCell ref="E49:H49"/>
    <mergeCell ref="I49:O49"/>
    <mergeCell ref="P49:AK49"/>
    <mergeCell ref="AL49:AP49"/>
    <mergeCell ref="A50:D50"/>
    <mergeCell ref="E50:H50"/>
    <mergeCell ref="I50:O50"/>
    <mergeCell ref="P50:AK50"/>
    <mergeCell ref="AL50:AP50"/>
    <mergeCell ref="A51:D51"/>
    <mergeCell ref="E51:H51"/>
    <mergeCell ref="I51:O51"/>
    <mergeCell ref="P51:AK51"/>
    <mergeCell ref="AL51:AP51"/>
    <mergeCell ref="A52:D52"/>
    <mergeCell ref="E52:H52"/>
    <mergeCell ref="I52:O52"/>
    <mergeCell ref="P52:AK52"/>
    <mergeCell ref="AL52:AP52"/>
    <mergeCell ref="A53:D53"/>
    <mergeCell ref="E53:H53"/>
    <mergeCell ref="I53:O53"/>
    <mergeCell ref="P53:AK53"/>
    <mergeCell ref="AL53:AP53"/>
    <mergeCell ref="A54:D54"/>
    <mergeCell ref="E54:H54"/>
    <mergeCell ref="I54:O54"/>
    <mergeCell ref="P54:AK54"/>
    <mergeCell ref="AL54:AP54"/>
    <mergeCell ref="A55:D55"/>
    <mergeCell ref="E55:H55"/>
    <mergeCell ref="I55:O55"/>
    <mergeCell ref="P55:AK55"/>
    <mergeCell ref="AL55:AP55"/>
    <mergeCell ref="A56:D56"/>
    <mergeCell ref="E56:H56"/>
    <mergeCell ref="I56:O56"/>
    <mergeCell ref="P56:AK56"/>
    <mergeCell ref="AL56:AP56"/>
    <mergeCell ref="A57:D57"/>
    <mergeCell ref="E57:H57"/>
    <mergeCell ref="I57:O57"/>
    <mergeCell ref="P57:AK57"/>
    <mergeCell ref="AL57:AP57"/>
    <mergeCell ref="A58:D58"/>
    <mergeCell ref="E58:H58"/>
    <mergeCell ref="I58:O58"/>
    <mergeCell ref="P58:AK58"/>
    <mergeCell ref="AL58:AP58"/>
    <mergeCell ref="A59:D59"/>
    <mergeCell ref="E59:H59"/>
    <mergeCell ref="I59:O59"/>
    <mergeCell ref="P59:AK59"/>
    <mergeCell ref="AL59:AP59"/>
    <mergeCell ref="A60:D60"/>
    <mergeCell ref="E60:H60"/>
    <mergeCell ref="I60:O60"/>
    <mergeCell ref="P60:AK60"/>
    <mergeCell ref="AL60:AP60"/>
    <mergeCell ref="A61:D61"/>
    <mergeCell ref="E61:H61"/>
    <mergeCell ref="I61:O61"/>
    <mergeCell ref="P61:AK61"/>
    <mergeCell ref="AL61:AP61"/>
    <mergeCell ref="A62:D62"/>
    <mergeCell ref="E62:H62"/>
    <mergeCell ref="I62:O62"/>
    <mergeCell ref="P62:AK62"/>
    <mergeCell ref="AL62:AP62"/>
    <mergeCell ref="A63:D63"/>
    <mergeCell ref="E63:H63"/>
    <mergeCell ref="I63:O63"/>
    <mergeCell ref="P63:AK63"/>
    <mergeCell ref="AL63:AP63"/>
    <mergeCell ref="A64:D64"/>
    <mergeCell ref="E64:H64"/>
    <mergeCell ref="I64:O64"/>
    <mergeCell ref="P64:AK64"/>
    <mergeCell ref="AL64:AP64"/>
    <mergeCell ref="A65:D65"/>
    <mergeCell ref="E65:H65"/>
    <mergeCell ref="I65:O65"/>
    <mergeCell ref="P65:AK65"/>
    <mergeCell ref="AL65:AP65"/>
    <mergeCell ref="A66:D66"/>
    <mergeCell ref="E66:H66"/>
    <mergeCell ref="I66:O66"/>
    <mergeCell ref="P66:AK66"/>
    <mergeCell ref="AL66:AP66"/>
    <mergeCell ref="A67:H67"/>
    <mergeCell ref="I67:O67"/>
    <mergeCell ref="Y67:AK67"/>
    <mergeCell ref="AL67:AP67"/>
    <mergeCell ref="A68:B87"/>
    <mergeCell ref="C68:D68"/>
    <mergeCell ref="E68:F68"/>
    <mergeCell ref="G68:H68"/>
    <mergeCell ref="I68:J68"/>
    <mergeCell ref="K68:L68"/>
    <mergeCell ref="Y68:AD68"/>
    <mergeCell ref="AE68:AG68"/>
    <mergeCell ref="AH68:AP68"/>
    <mergeCell ref="C69:D69"/>
    <mergeCell ref="E69:F69"/>
    <mergeCell ref="G69:H69"/>
    <mergeCell ref="I69:J69"/>
    <mergeCell ref="K69:L69"/>
    <mergeCell ref="M69:N69"/>
    <mergeCell ref="O69:P69"/>
    <mergeCell ref="M68:N68"/>
    <mergeCell ref="O68:P68"/>
    <mergeCell ref="Q68:R68"/>
    <mergeCell ref="S68:T68"/>
    <mergeCell ref="U68:V68"/>
    <mergeCell ref="W68:X68"/>
    <mergeCell ref="AH69:AP69"/>
    <mergeCell ref="C70:D70"/>
    <mergeCell ref="E70:F70"/>
    <mergeCell ref="G70:H70"/>
    <mergeCell ref="I70:J70"/>
    <mergeCell ref="K70:L70"/>
    <mergeCell ref="M70:N70"/>
    <mergeCell ref="O70:P70"/>
    <mergeCell ref="Q70:R70"/>
    <mergeCell ref="S70:T70"/>
    <mergeCell ref="Q69:R69"/>
    <mergeCell ref="S69:T69"/>
    <mergeCell ref="U69:V69"/>
    <mergeCell ref="W69:X69"/>
    <mergeCell ref="Y69:AD69"/>
    <mergeCell ref="AE69:AG69"/>
    <mergeCell ref="U70:V70"/>
    <mergeCell ref="W70:X70"/>
    <mergeCell ref="Y70:AD70"/>
    <mergeCell ref="AE70:AG70"/>
    <mergeCell ref="AH70:AP70"/>
    <mergeCell ref="AE71:AG71"/>
    <mergeCell ref="AH71:AP71"/>
    <mergeCell ref="C72:D72"/>
    <mergeCell ref="E72:F72"/>
    <mergeCell ref="G72:H72"/>
    <mergeCell ref="I72:J72"/>
    <mergeCell ref="K72:L72"/>
    <mergeCell ref="M72:N72"/>
    <mergeCell ref="O72:P72"/>
    <mergeCell ref="M71:N71"/>
    <mergeCell ref="O71:P71"/>
    <mergeCell ref="Q71:R71"/>
    <mergeCell ref="S71:T71"/>
    <mergeCell ref="U71:V71"/>
    <mergeCell ref="W71:X71"/>
    <mergeCell ref="AH72:AP72"/>
    <mergeCell ref="Q72:R72"/>
    <mergeCell ref="S72:T72"/>
    <mergeCell ref="AE72:AG72"/>
    <mergeCell ref="C71:D71"/>
    <mergeCell ref="E71:F71"/>
    <mergeCell ref="G71:H71"/>
    <mergeCell ref="I71:J71"/>
    <mergeCell ref="K71:L71"/>
    <mergeCell ref="Y71:AD71"/>
    <mergeCell ref="U72:V72"/>
    <mergeCell ref="W72:X72"/>
    <mergeCell ref="Y72:AD72"/>
    <mergeCell ref="U74:V74"/>
    <mergeCell ref="W74:X74"/>
    <mergeCell ref="AC74:AP74"/>
    <mergeCell ref="C73:D73"/>
    <mergeCell ref="E73:F73"/>
    <mergeCell ref="G73:H73"/>
    <mergeCell ref="I73:J73"/>
    <mergeCell ref="K73:L73"/>
    <mergeCell ref="M73:N73"/>
    <mergeCell ref="C74:D74"/>
    <mergeCell ref="E74:F74"/>
    <mergeCell ref="G74:H74"/>
    <mergeCell ref="I74:J74"/>
    <mergeCell ref="K74:L74"/>
    <mergeCell ref="M74:N74"/>
    <mergeCell ref="O74:P74"/>
    <mergeCell ref="Q74:R74"/>
    <mergeCell ref="S74:T74"/>
    <mergeCell ref="O73:P73"/>
    <mergeCell ref="Q73:R73"/>
    <mergeCell ref="S73:T73"/>
    <mergeCell ref="U73:V73"/>
    <mergeCell ref="W73:X73"/>
    <mergeCell ref="U75:V75"/>
    <mergeCell ref="W75:X75"/>
    <mergeCell ref="C76:D76"/>
    <mergeCell ref="E76:F76"/>
    <mergeCell ref="G76:H76"/>
    <mergeCell ref="I76:J76"/>
    <mergeCell ref="K76:L76"/>
    <mergeCell ref="C75:D75"/>
    <mergeCell ref="E75:F75"/>
    <mergeCell ref="G75:H75"/>
    <mergeCell ref="I75:J75"/>
    <mergeCell ref="K75:L75"/>
    <mergeCell ref="M75:N75"/>
    <mergeCell ref="O75:P75"/>
    <mergeCell ref="Q75:R75"/>
    <mergeCell ref="S75:T75"/>
    <mergeCell ref="AC76:AP76"/>
    <mergeCell ref="C77:D77"/>
    <mergeCell ref="E77:F77"/>
    <mergeCell ref="G77:H77"/>
    <mergeCell ref="I77:J77"/>
    <mergeCell ref="K77:L77"/>
    <mergeCell ref="M77:N77"/>
    <mergeCell ref="O77:P77"/>
    <mergeCell ref="M76:N76"/>
    <mergeCell ref="O76:P76"/>
    <mergeCell ref="Q76:R76"/>
    <mergeCell ref="S76:T76"/>
    <mergeCell ref="U76:V76"/>
    <mergeCell ref="W76:X76"/>
    <mergeCell ref="Y76:Z76"/>
    <mergeCell ref="AA76:AB76"/>
    <mergeCell ref="S78:T78"/>
    <mergeCell ref="U78:V78"/>
    <mergeCell ref="W78:X78"/>
    <mergeCell ref="Y78:Z78"/>
    <mergeCell ref="AA78:AB78"/>
    <mergeCell ref="AC78:AP78"/>
    <mergeCell ref="AC77:AD77"/>
    <mergeCell ref="AF77:AP77"/>
    <mergeCell ref="C78:D78"/>
    <mergeCell ref="E78:F78"/>
    <mergeCell ref="G78:H78"/>
    <mergeCell ref="I78:J78"/>
    <mergeCell ref="K78:L78"/>
    <mergeCell ref="M78:N78"/>
    <mergeCell ref="O78:P78"/>
    <mergeCell ref="Q78:R78"/>
    <mergeCell ref="Q77:R77"/>
    <mergeCell ref="S77:T77"/>
    <mergeCell ref="U77:V77"/>
    <mergeCell ref="W77:X77"/>
    <mergeCell ref="Y77:Z77"/>
    <mergeCell ref="AA77:AB77"/>
    <mergeCell ref="C80:D80"/>
    <mergeCell ref="E80:F80"/>
    <mergeCell ref="G80:H80"/>
    <mergeCell ref="I80:J80"/>
    <mergeCell ref="K80:L80"/>
    <mergeCell ref="M80:N80"/>
    <mergeCell ref="O80:P80"/>
    <mergeCell ref="Q80:R80"/>
    <mergeCell ref="AA79:AB79"/>
    <mergeCell ref="O79:P79"/>
    <mergeCell ref="Q79:R79"/>
    <mergeCell ref="S79:T79"/>
    <mergeCell ref="U79:V79"/>
    <mergeCell ref="W79:X79"/>
    <mergeCell ref="Y79:Z79"/>
    <mergeCell ref="C79:D79"/>
    <mergeCell ref="E79:F79"/>
    <mergeCell ref="G79:H79"/>
    <mergeCell ref="I79:J79"/>
    <mergeCell ref="K79:L79"/>
    <mergeCell ref="M79:N79"/>
    <mergeCell ref="AO80:AP80"/>
    <mergeCell ref="S80:T80"/>
    <mergeCell ref="U80:V80"/>
    <mergeCell ref="W80:X80"/>
    <mergeCell ref="Y80:Z80"/>
    <mergeCell ref="AA80:AB80"/>
    <mergeCell ref="AC80:AD80"/>
    <mergeCell ref="AM79:AN79"/>
    <mergeCell ref="AO79:AP79"/>
    <mergeCell ref="AC79:AD79"/>
    <mergeCell ref="AE79:AF79"/>
    <mergeCell ref="AG79:AH79"/>
    <mergeCell ref="AI79:AJ79"/>
    <mergeCell ref="AK79:AL79"/>
    <mergeCell ref="G81:H81"/>
    <mergeCell ref="I81:J81"/>
    <mergeCell ref="K81:L81"/>
    <mergeCell ref="M81:N81"/>
    <mergeCell ref="AE80:AF80"/>
    <mergeCell ref="AG80:AH80"/>
    <mergeCell ref="AI80:AJ80"/>
    <mergeCell ref="AK80:AL80"/>
    <mergeCell ref="AM80:AN80"/>
    <mergeCell ref="AM81:AN81"/>
    <mergeCell ref="AO81:AP81"/>
    <mergeCell ref="C82:D82"/>
    <mergeCell ref="E82:F82"/>
    <mergeCell ref="G82:H82"/>
    <mergeCell ref="I82:J82"/>
    <mergeCell ref="K82:L82"/>
    <mergeCell ref="M82:N82"/>
    <mergeCell ref="O82:P82"/>
    <mergeCell ref="Q82:R82"/>
    <mergeCell ref="AA81:AB81"/>
    <mergeCell ref="AC81:AD81"/>
    <mergeCell ref="AE81:AF81"/>
    <mergeCell ref="AG81:AH81"/>
    <mergeCell ref="AI81:AJ81"/>
    <mergeCell ref="AK81:AL81"/>
    <mergeCell ref="O81:P81"/>
    <mergeCell ref="Q81:R81"/>
    <mergeCell ref="S81:T81"/>
    <mergeCell ref="U81:V81"/>
    <mergeCell ref="W81:X81"/>
    <mergeCell ref="Y81:Z81"/>
    <mergeCell ref="C81:D81"/>
    <mergeCell ref="E81:F81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C84:D84"/>
    <mergeCell ref="E84:F84"/>
    <mergeCell ref="G84:H84"/>
    <mergeCell ref="I84:J84"/>
    <mergeCell ref="K84:L84"/>
    <mergeCell ref="M84:N84"/>
    <mergeCell ref="O84:P84"/>
    <mergeCell ref="Q84:R84"/>
    <mergeCell ref="AA83:AB83"/>
    <mergeCell ref="O83:P83"/>
    <mergeCell ref="Q83:R83"/>
    <mergeCell ref="S83:T83"/>
    <mergeCell ref="U83:V83"/>
    <mergeCell ref="W83:X83"/>
    <mergeCell ref="Y83:Z83"/>
    <mergeCell ref="C83:D83"/>
    <mergeCell ref="E83:F83"/>
    <mergeCell ref="G83:H83"/>
    <mergeCell ref="I83:J83"/>
    <mergeCell ref="K83:L83"/>
    <mergeCell ref="M83:N83"/>
    <mergeCell ref="AO84:AP84"/>
    <mergeCell ref="S84:T84"/>
    <mergeCell ref="U84:V84"/>
    <mergeCell ref="W84:X84"/>
    <mergeCell ref="Y84:Z84"/>
    <mergeCell ref="AA84:AB84"/>
    <mergeCell ref="AC84:AD84"/>
    <mergeCell ref="AM83:AN83"/>
    <mergeCell ref="AO83:AP83"/>
    <mergeCell ref="AC83:AD83"/>
    <mergeCell ref="AE83:AF83"/>
    <mergeCell ref="AG83:AH83"/>
    <mergeCell ref="AI83:AJ83"/>
    <mergeCell ref="AK83:AL83"/>
    <mergeCell ref="G85:H85"/>
    <mergeCell ref="I85:J85"/>
    <mergeCell ref="K85:L85"/>
    <mergeCell ref="M85:N85"/>
    <mergeCell ref="AE84:AF84"/>
    <mergeCell ref="AG84:AH84"/>
    <mergeCell ref="AI84:AJ84"/>
    <mergeCell ref="AK84:AL84"/>
    <mergeCell ref="AM84:AN84"/>
    <mergeCell ref="AM85:AN85"/>
    <mergeCell ref="AO85:AP85"/>
    <mergeCell ref="C86:D86"/>
    <mergeCell ref="E86:F86"/>
    <mergeCell ref="G86:H86"/>
    <mergeCell ref="I86:J86"/>
    <mergeCell ref="K86:L86"/>
    <mergeCell ref="M86:N86"/>
    <mergeCell ref="O86:P86"/>
    <mergeCell ref="Q86:R86"/>
    <mergeCell ref="AA85:AB85"/>
    <mergeCell ref="AC85:AD85"/>
    <mergeCell ref="AE85:AF85"/>
    <mergeCell ref="AG85:AH85"/>
    <mergeCell ref="AI85:AJ85"/>
    <mergeCell ref="AK85:AL85"/>
    <mergeCell ref="O85:P85"/>
    <mergeCell ref="Q85:R85"/>
    <mergeCell ref="S85:T85"/>
    <mergeCell ref="U85:V85"/>
    <mergeCell ref="W85:X85"/>
    <mergeCell ref="Y85:Z85"/>
    <mergeCell ref="C85:D85"/>
    <mergeCell ref="E85:F85"/>
    <mergeCell ref="AE86:AF86"/>
    <mergeCell ref="AG86:AH86"/>
    <mergeCell ref="AI86:AJ86"/>
    <mergeCell ref="AK86:AL86"/>
    <mergeCell ref="AM86:AN86"/>
    <mergeCell ref="AO86:AP86"/>
    <mergeCell ref="S86:T86"/>
    <mergeCell ref="U86:V86"/>
    <mergeCell ref="W86:X86"/>
    <mergeCell ref="Y86:Z86"/>
    <mergeCell ref="AA86:AB86"/>
    <mergeCell ref="AC86:AD86"/>
    <mergeCell ref="AM87:AN87"/>
    <mergeCell ref="AO87:AP87"/>
    <mergeCell ref="C88:AP88"/>
    <mergeCell ref="B89:AP89"/>
    <mergeCell ref="AA87:AB87"/>
    <mergeCell ref="AC87:AD87"/>
    <mergeCell ref="AE87:AF87"/>
    <mergeCell ref="AG87:AH87"/>
    <mergeCell ref="AI87:AJ87"/>
    <mergeCell ref="AK87:AL87"/>
    <mergeCell ref="O87:P87"/>
    <mergeCell ref="Q87:R87"/>
    <mergeCell ref="S87:T87"/>
    <mergeCell ref="U87:V87"/>
    <mergeCell ref="W87:X87"/>
    <mergeCell ref="Y87:Z87"/>
    <mergeCell ref="C87:D87"/>
    <mergeCell ref="E87:F87"/>
    <mergeCell ref="G87:H87"/>
    <mergeCell ref="I87:J87"/>
    <mergeCell ref="K87:L87"/>
    <mergeCell ref="M87:N87"/>
  </mergeCells>
  <phoneticPr fontId="4" type="noConversion"/>
  <printOptions horizontalCentered="1"/>
  <pageMargins left="0.59055118110236227" right="0.39370078740157483" top="0.59055118110236227" bottom="0.59055118110236227" header="0.39370078740157483" footer="0.39370078740157483"/>
  <pageSetup paperSize="9" scale="83" orientation="portrait" r:id="rId1"/>
  <headerFooter>
    <oddFooter>&amp;C&amp;10&amp;P / &amp;N</oddFooter>
  </headerFooter>
  <rowBreaks count="1" manualBreakCount="1">
    <brk id="66" max="4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92E5F-D75A-4F3E-A136-4DC5D75F684F}">
  <sheetPr codeName="工作表14"/>
  <dimension ref="A1:AQ112"/>
  <sheetViews>
    <sheetView view="pageBreakPreview" zoomScale="130" zoomScaleNormal="100" zoomScaleSheetLayoutView="130" workbookViewId="0">
      <selection activeCell="U1" sqref="U1:AD4"/>
    </sheetView>
  </sheetViews>
  <sheetFormatPr defaultColWidth="10.796875" defaultRowHeight="15.75" customHeight="1"/>
  <cols>
    <col min="1" max="1" width="2.69921875" style="48" customWidth="1"/>
    <col min="2" max="2" width="3.296875" style="49" customWidth="1"/>
    <col min="3" max="3" width="3" style="49" customWidth="1"/>
    <col min="4" max="4" width="5.5" style="50" customWidth="1"/>
    <col min="5" max="5" width="2.5" style="50" customWidth="1"/>
    <col min="6" max="6" width="2.5" style="51" customWidth="1"/>
    <col min="7" max="9" width="2.69921875" style="51" customWidth="1"/>
    <col min="10" max="31" width="2.69921875" style="49" customWidth="1"/>
    <col min="32" max="35" width="2.69921875" style="52" customWidth="1"/>
    <col min="36" max="36" width="2.69921875" style="53" customWidth="1"/>
    <col min="37" max="42" width="2.69921875" style="45" customWidth="1"/>
    <col min="43" max="16384" width="10.796875" style="45"/>
  </cols>
  <sheetData>
    <row r="1" spans="1:42" ht="23.25" customHeight="1">
      <c r="A1" s="258"/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60"/>
      <c r="U1" s="267" t="s">
        <v>827</v>
      </c>
      <c r="V1" s="268"/>
      <c r="W1" s="268"/>
      <c r="X1" s="268"/>
      <c r="Y1" s="268"/>
      <c r="Z1" s="268"/>
      <c r="AA1" s="268"/>
      <c r="AB1" s="268"/>
      <c r="AC1" s="268"/>
      <c r="AD1" s="269"/>
      <c r="AE1" s="276" t="s">
        <v>828</v>
      </c>
      <c r="AF1" s="276"/>
      <c r="AG1" s="276"/>
      <c r="AH1" s="276"/>
      <c r="AI1" s="277" t="s">
        <v>829</v>
      </c>
      <c r="AJ1" s="277"/>
      <c r="AK1" s="277"/>
      <c r="AL1" s="277"/>
      <c r="AM1" s="277"/>
      <c r="AN1" s="277"/>
      <c r="AO1" s="277"/>
      <c r="AP1" s="277"/>
    </row>
    <row r="2" spans="1:42" ht="23.25" customHeight="1">
      <c r="A2" s="261"/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3"/>
      <c r="U2" s="270"/>
      <c r="V2" s="271"/>
      <c r="W2" s="271"/>
      <c r="X2" s="271"/>
      <c r="Y2" s="271"/>
      <c r="Z2" s="271"/>
      <c r="AA2" s="271"/>
      <c r="AB2" s="271"/>
      <c r="AC2" s="271"/>
      <c r="AD2" s="272"/>
      <c r="AE2" s="276" t="s">
        <v>830</v>
      </c>
      <c r="AF2" s="276"/>
      <c r="AG2" s="276"/>
      <c r="AH2" s="276"/>
      <c r="AI2" s="278" t="s">
        <v>831</v>
      </c>
      <c r="AJ2" s="277"/>
      <c r="AK2" s="277"/>
      <c r="AL2" s="277"/>
      <c r="AM2" s="277"/>
      <c r="AN2" s="277"/>
      <c r="AO2" s="277"/>
      <c r="AP2" s="277"/>
    </row>
    <row r="3" spans="1:42" ht="23.25" customHeight="1">
      <c r="A3" s="261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3"/>
      <c r="U3" s="270"/>
      <c r="V3" s="271"/>
      <c r="W3" s="271"/>
      <c r="X3" s="271"/>
      <c r="Y3" s="271"/>
      <c r="Z3" s="271"/>
      <c r="AA3" s="271"/>
      <c r="AB3" s="271"/>
      <c r="AC3" s="271"/>
      <c r="AD3" s="272"/>
      <c r="AE3" s="279" t="s">
        <v>832</v>
      </c>
      <c r="AF3" s="279"/>
      <c r="AG3" s="279"/>
      <c r="AH3" s="279"/>
      <c r="AI3" s="280" t="s">
        <v>833</v>
      </c>
      <c r="AJ3" s="231"/>
      <c r="AK3" s="231"/>
      <c r="AL3" s="231"/>
      <c r="AM3" s="231"/>
      <c r="AN3" s="231"/>
      <c r="AO3" s="231"/>
      <c r="AP3" s="231"/>
    </row>
    <row r="4" spans="1:42" ht="23.25" customHeight="1">
      <c r="A4" s="264"/>
      <c r="B4" s="265"/>
      <c r="C4" s="265"/>
      <c r="D4" s="265"/>
      <c r="E4" s="265"/>
      <c r="F4" s="265"/>
      <c r="G4" s="265"/>
      <c r="H4" s="265"/>
      <c r="I4" s="265"/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6"/>
      <c r="U4" s="273"/>
      <c r="V4" s="274"/>
      <c r="W4" s="274"/>
      <c r="X4" s="274"/>
      <c r="Y4" s="274"/>
      <c r="Z4" s="274"/>
      <c r="AA4" s="274"/>
      <c r="AB4" s="274"/>
      <c r="AC4" s="274"/>
      <c r="AD4" s="275"/>
      <c r="AE4" s="279" t="s">
        <v>834</v>
      </c>
      <c r="AF4" s="279"/>
      <c r="AG4" s="279"/>
      <c r="AH4" s="279"/>
      <c r="AI4" s="231" t="s">
        <v>835</v>
      </c>
      <c r="AJ4" s="231"/>
      <c r="AK4" s="231"/>
      <c r="AL4" s="231"/>
      <c r="AM4" s="231"/>
      <c r="AN4" s="231"/>
      <c r="AO4" s="231"/>
      <c r="AP4" s="231"/>
    </row>
    <row r="5" spans="1:42" ht="23.25" customHeight="1">
      <c r="A5" s="279" t="s">
        <v>852</v>
      </c>
      <c r="B5" s="279"/>
      <c r="C5" s="279"/>
      <c r="D5" s="279"/>
      <c r="E5" s="388" t="s">
        <v>1069</v>
      </c>
      <c r="F5" s="388"/>
      <c r="G5" s="388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8"/>
      <c r="U5" s="388"/>
      <c r="V5" s="388"/>
      <c r="W5" s="388"/>
      <c r="X5" s="388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279" t="s">
        <v>854</v>
      </c>
      <c r="AL5" s="279"/>
      <c r="AM5" s="279"/>
      <c r="AN5" s="279"/>
      <c r="AO5" s="279"/>
      <c r="AP5" s="279"/>
    </row>
    <row r="6" spans="1:42" ht="35.25" customHeight="1">
      <c r="A6" s="360" t="s">
        <v>855</v>
      </c>
      <c r="B6" s="361"/>
      <c r="C6" s="361"/>
      <c r="D6" s="361"/>
      <c r="E6" s="231">
        <v>304</v>
      </c>
      <c r="F6" s="231"/>
      <c r="G6" s="231"/>
      <c r="H6" s="231"/>
      <c r="I6" s="279" t="s">
        <v>857</v>
      </c>
      <c r="J6" s="279"/>
      <c r="K6" s="279"/>
      <c r="L6" s="279"/>
      <c r="M6" s="231">
        <v>0</v>
      </c>
      <c r="N6" s="231"/>
      <c r="O6" s="231"/>
      <c r="P6" s="231"/>
      <c r="Q6" s="279" t="s">
        <v>858</v>
      </c>
      <c r="R6" s="279"/>
      <c r="S6" s="279"/>
      <c r="T6" s="279"/>
      <c r="U6" s="231" t="s">
        <v>859</v>
      </c>
      <c r="V6" s="231"/>
      <c r="W6" s="231"/>
      <c r="X6" s="231"/>
      <c r="Y6" s="279" t="s">
        <v>860</v>
      </c>
      <c r="Z6" s="279"/>
      <c r="AA6" s="279"/>
      <c r="AB6" s="279"/>
      <c r="AC6" s="389">
        <v>200</v>
      </c>
      <c r="AD6" s="389"/>
      <c r="AE6" s="389"/>
      <c r="AF6" s="389"/>
      <c r="AG6" s="389"/>
      <c r="AH6" s="389"/>
      <c r="AI6" s="389"/>
      <c r="AJ6" s="389"/>
      <c r="AK6" s="245" t="s">
        <v>1070</v>
      </c>
      <c r="AL6" s="245"/>
      <c r="AM6" s="245"/>
      <c r="AN6" s="245"/>
      <c r="AO6" s="245"/>
      <c r="AP6" s="245"/>
    </row>
    <row r="7" spans="1:42" ht="22" customHeight="1">
      <c r="A7" s="391" t="s">
        <v>862</v>
      </c>
      <c r="B7" s="392"/>
      <c r="C7" s="392"/>
      <c r="D7" s="392"/>
      <c r="E7" s="231" t="s">
        <v>863</v>
      </c>
      <c r="F7" s="231"/>
      <c r="G7" s="231"/>
      <c r="H7" s="231"/>
      <c r="I7" s="360" t="s">
        <v>1071</v>
      </c>
      <c r="J7" s="362"/>
      <c r="K7" s="360" t="s">
        <v>865</v>
      </c>
      <c r="L7" s="362"/>
      <c r="M7" s="231">
        <v>-29</v>
      </c>
      <c r="N7" s="231"/>
      <c r="O7" s="231">
        <v>38</v>
      </c>
      <c r="P7" s="231"/>
      <c r="Q7" s="231">
        <v>50</v>
      </c>
      <c r="R7" s="231"/>
      <c r="S7" s="231">
        <v>100</v>
      </c>
      <c r="T7" s="231"/>
      <c r="U7" s="231">
        <v>150</v>
      </c>
      <c r="V7" s="231"/>
      <c r="W7" s="231">
        <v>200</v>
      </c>
      <c r="X7" s="231"/>
      <c r="Y7" s="231"/>
      <c r="Z7" s="231"/>
      <c r="AA7" s="231"/>
      <c r="AB7" s="231"/>
      <c r="AC7" s="231"/>
      <c r="AD7" s="231"/>
      <c r="AE7" s="231"/>
      <c r="AF7" s="231"/>
      <c r="AG7" s="231"/>
      <c r="AH7" s="231"/>
      <c r="AI7" s="231"/>
      <c r="AJ7" s="231"/>
      <c r="AK7" s="245"/>
      <c r="AL7" s="245"/>
      <c r="AM7" s="245"/>
      <c r="AN7" s="245"/>
      <c r="AO7" s="245"/>
      <c r="AP7" s="245"/>
    </row>
    <row r="8" spans="1:42" ht="23.25" customHeight="1" thickBot="1">
      <c r="A8" s="393"/>
      <c r="B8" s="394"/>
      <c r="C8" s="394"/>
      <c r="D8" s="394"/>
      <c r="E8" s="383"/>
      <c r="F8" s="383"/>
      <c r="G8" s="383"/>
      <c r="H8" s="383"/>
      <c r="I8" s="384" t="s">
        <v>866</v>
      </c>
      <c r="J8" s="385"/>
      <c r="K8" s="386" t="s">
        <v>867</v>
      </c>
      <c r="L8" s="387"/>
      <c r="M8" s="383">
        <v>1.9</v>
      </c>
      <c r="N8" s="383"/>
      <c r="O8" s="383">
        <v>1.9</v>
      </c>
      <c r="P8" s="383"/>
      <c r="Q8" s="383">
        <v>1.83</v>
      </c>
      <c r="R8" s="383"/>
      <c r="S8" s="383">
        <v>1.57</v>
      </c>
      <c r="T8" s="383"/>
      <c r="U8" s="383">
        <v>1.42</v>
      </c>
      <c r="V8" s="383"/>
      <c r="W8" s="383">
        <v>1.32</v>
      </c>
      <c r="X8" s="383"/>
      <c r="Y8" s="383"/>
      <c r="Z8" s="383"/>
      <c r="AA8" s="383"/>
      <c r="AB8" s="383"/>
      <c r="AC8" s="383"/>
      <c r="AD8" s="383"/>
      <c r="AE8" s="383"/>
      <c r="AF8" s="383"/>
      <c r="AG8" s="383"/>
      <c r="AH8" s="383"/>
      <c r="AI8" s="383"/>
      <c r="AJ8" s="383"/>
      <c r="AK8" s="390"/>
      <c r="AL8" s="390"/>
      <c r="AM8" s="390"/>
      <c r="AN8" s="390"/>
      <c r="AO8" s="390"/>
      <c r="AP8" s="390"/>
    </row>
    <row r="9" spans="1:42" ht="16" customHeight="1">
      <c r="A9" s="378" t="s">
        <v>868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1"/>
      <c r="N9" s="381"/>
      <c r="O9" s="381"/>
      <c r="P9" s="381"/>
      <c r="Q9" s="381"/>
      <c r="R9" s="381"/>
      <c r="S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D9" s="381"/>
      <c r="AE9" s="381"/>
      <c r="AF9" s="381"/>
      <c r="AG9" s="381"/>
      <c r="AH9" s="381"/>
      <c r="AI9" s="381"/>
      <c r="AJ9" s="381"/>
      <c r="AK9" s="381"/>
      <c r="AL9" s="381"/>
      <c r="AM9" s="381"/>
      <c r="AN9" s="381"/>
      <c r="AO9" s="381"/>
      <c r="AP9" s="382"/>
    </row>
    <row r="10" spans="1:42" ht="16" customHeight="1">
      <c r="A10" s="310">
        <v>15</v>
      </c>
      <c r="B10" s="311"/>
      <c r="C10" s="310">
        <v>20</v>
      </c>
      <c r="D10" s="311"/>
      <c r="E10" s="310">
        <v>25</v>
      </c>
      <c r="F10" s="311"/>
      <c r="G10" s="310">
        <v>32</v>
      </c>
      <c r="H10" s="311"/>
      <c r="I10" s="310">
        <v>40</v>
      </c>
      <c r="J10" s="311"/>
      <c r="K10" s="228">
        <v>50</v>
      </c>
      <c r="L10" s="230"/>
      <c r="M10" s="310">
        <v>65</v>
      </c>
      <c r="N10" s="311"/>
      <c r="O10" s="228">
        <v>80</v>
      </c>
      <c r="P10" s="230"/>
      <c r="Q10" s="228">
        <v>100</v>
      </c>
      <c r="R10" s="230"/>
      <c r="S10" s="228">
        <v>125</v>
      </c>
      <c r="T10" s="230"/>
      <c r="U10" s="228">
        <v>150</v>
      </c>
      <c r="V10" s="230"/>
      <c r="W10" s="228">
        <v>200</v>
      </c>
      <c r="X10" s="230"/>
      <c r="Y10" s="228">
        <v>250</v>
      </c>
      <c r="Z10" s="230"/>
      <c r="AA10" s="228">
        <v>300</v>
      </c>
      <c r="AB10" s="230"/>
      <c r="AC10" s="228">
        <v>350</v>
      </c>
      <c r="AD10" s="230"/>
      <c r="AE10" s="228">
        <v>400</v>
      </c>
      <c r="AF10" s="230"/>
      <c r="AG10" s="228">
        <v>450</v>
      </c>
      <c r="AH10" s="230"/>
      <c r="AI10" s="228">
        <v>500</v>
      </c>
      <c r="AJ10" s="230"/>
      <c r="AK10" s="228">
        <v>600</v>
      </c>
      <c r="AL10" s="230"/>
      <c r="AM10" s="310"/>
      <c r="AN10" s="311"/>
      <c r="AO10" s="310"/>
      <c r="AP10" s="311"/>
    </row>
    <row r="11" spans="1:42" ht="27" customHeight="1">
      <c r="A11" s="231" t="s">
        <v>1072</v>
      </c>
      <c r="B11" s="231"/>
      <c r="C11" s="231" t="s">
        <v>1072</v>
      </c>
      <c r="D11" s="231"/>
      <c r="E11" s="231" t="s">
        <v>1072</v>
      </c>
      <c r="F11" s="231"/>
      <c r="G11" s="231" t="s">
        <v>1072</v>
      </c>
      <c r="H11" s="231"/>
      <c r="I11" s="231" t="s">
        <v>1072</v>
      </c>
      <c r="J11" s="231"/>
      <c r="K11" s="231" t="s">
        <v>1073</v>
      </c>
      <c r="L11" s="231"/>
      <c r="M11" s="231" t="s">
        <v>1073</v>
      </c>
      <c r="N11" s="231"/>
      <c r="O11" s="231" t="s">
        <v>1073</v>
      </c>
      <c r="P11" s="231"/>
      <c r="Q11" s="231" t="s">
        <v>1073</v>
      </c>
      <c r="R11" s="231"/>
      <c r="S11" s="231" t="s">
        <v>1073</v>
      </c>
      <c r="T11" s="231"/>
      <c r="U11" s="231" t="s">
        <v>1073</v>
      </c>
      <c r="V11" s="231"/>
      <c r="W11" s="231" t="s">
        <v>1073</v>
      </c>
      <c r="X11" s="231"/>
      <c r="Y11" s="231" t="s">
        <v>1073</v>
      </c>
      <c r="Z11" s="231"/>
      <c r="AA11" s="231" t="s">
        <v>1073</v>
      </c>
      <c r="AB11" s="231"/>
      <c r="AC11" s="231" t="s">
        <v>1073</v>
      </c>
      <c r="AD11" s="231"/>
      <c r="AE11" s="231" t="s">
        <v>1073</v>
      </c>
      <c r="AF11" s="231"/>
      <c r="AG11" s="231" t="s">
        <v>1073</v>
      </c>
      <c r="AH11" s="231"/>
      <c r="AI11" s="231" t="s">
        <v>1073</v>
      </c>
      <c r="AJ11" s="231"/>
      <c r="AK11" s="231" t="s">
        <v>1073</v>
      </c>
      <c r="AL11" s="231"/>
      <c r="AM11" s="310"/>
      <c r="AN11" s="311"/>
      <c r="AO11" s="310"/>
      <c r="AP11" s="311"/>
    </row>
    <row r="12" spans="1:42" ht="25" customHeight="1">
      <c r="A12" s="377" t="s">
        <v>873</v>
      </c>
      <c r="B12" s="377"/>
      <c r="C12" s="377"/>
      <c r="D12" s="377"/>
      <c r="E12" s="377" t="s">
        <v>874</v>
      </c>
      <c r="F12" s="377"/>
      <c r="G12" s="377"/>
      <c r="H12" s="377"/>
      <c r="I12" s="378" t="s">
        <v>875</v>
      </c>
      <c r="J12" s="379"/>
      <c r="K12" s="379"/>
      <c r="L12" s="379"/>
      <c r="M12" s="379"/>
      <c r="N12" s="379"/>
      <c r="O12" s="380"/>
      <c r="P12" s="378" t="s">
        <v>876</v>
      </c>
      <c r="Q12" s="379"/>
      <c r="R12" s="379"/>
      <c r="S12" s="379"/>
      <c r="T12" s="379"/>
      <c r="U12" s="379"/>
      <c r="V12" s="379"/>
      <c r="W12" s="379"/>
      <c r="X12" s="379"/>
      <c r="Y12" s="379"/>
      <c r="Z12" s="379"/>
      <c r="AA12" s="379"/>
      <c r="AB12" s="379"/>
      <c r="AC12" s="379"/>
      <c r="AD12" s="379"/>
      <c r="AE12" s="379"/>
      <c r="AF12" s="379"/>
      <c r="AG12" s="379"/>
      <c r="AH12" s="379"/>
      <c r="AI12" s="379"/>
      <c r="AJ12" s="379"/>
      <c r="AK12" s="380"/>
      <c r="AL12" s="354" t="s">
        <v>877</v>
      </c>
      <c r="AM12" s="355"/>
      <c r="AN12" s="355"/>
      <c r="AO12" s="355"/>
      <c r="AP12" s="355"/>
    </row>
    <row r="13" spans="1:42" ht="25" customHeight="1">
      <c r="A13" s="231" t="s">
        <v>878</v>
      </c>
      <c r="B13" s="231"/>
      <c r="C13" s="231"/>
      <c r="D13" s="231"/>
      <c r="E13" s="231" t="s">
        <v>879</v>
      </c>
      <c r="F13" s="231"/>
      <c r="G13" s="231"/>
      <c r="H13" s="231"/>
      <c r="I13" s="360"/>
      <c r="J13" s="361"/>
      <c r="K13" s="361"/>
      <c r="L13" s="361"/>
      <c r="M13" s="361"/>
      <c r="N13" s="361"/>
      <c r="O13" s="362"/>
      <c r="P13" s="340" t="s">
        <v>1074</v>
      </c>
      <c r="Q13" s="371"/>
      <c r="R13" s="371"/>
      <c r="S13" s="371"/>
      <c r="T13" s="371"/>
      <c r="U13" s="371"/>
      <c r="V13" s="371"/>
      <c r="W13" s="371"/>
      <c r="X13" s="371"/>
      <c r="Y13" s="371"/>
      <c r="Z13" s="371"/>
      <c r="AA13" s="371"/>
      <c r="AB13" s="371"/>
      <c r="AC13" s="371"/>
      <c r="AD13" s="371"/>
      <c r="AE13" s="371"/>
      <c r="AF13" s="371"/>
      <c r="AG13" s="371"/>
      <c r="AH13" s="371"/>
      <c r="AI13" s="371"/>
      <c r="AJ13" s="371"/>
      <c r="AK13" s="372"/>
      <c r="AL13" s="354"/>
      <c r="AM13" s="355"/>
      <c r="AN13" s="355"/>
      <c r="AO13" s="355"/>
      <c r="AP13" s="355"/>
    </row>
    <row r="14" spans="1:42" ht="25" customHeight="1">
      <c r="A14" s="279"/>
      <c r="B14" s="231"/>
      <c r="C14" s="231"/>
      <c r="D14" s="231"/>
      <c r="E14" s="231" t="s">
        <v>1075</v>
      </c>
      <c r="F14" s="231"/>
      <c r="G14" s="231"/>
      <c r="H14" s="231"/>
      <c r="I14" s="360"/>
      <c r="J14" s="361"/>
      <c r="K14" s="361"/>
      <c r="L14" s="361"/>
      <c r="M14" s="361"/>
      <c r="N14" s="361"/>
      <c r="O14" s="362"/>
      <c r="P14" s="340" t="s">
        <v>1074</v>
      </c>
      <c r="Q14" s="371"/>
      <c r="R14" s="371"/>
      <c r="S14" s="371"/>
      <c r="T14" s="371"/>
      <c r="U14" s="371"/>
      <c r="V14" s="371"/>
      <c r="W14" s="371"/>
      <c r="X14" s="371"/>
      <c r="Y14" s="371"/>
      <c r="Z14" s="371"/>
      <c r="AA14" s="371"/>
      <c r="AB14" s="371"/>
      <c r="AC14" s="371"/>
      <c r="AD14" s="371"/>
      <c r="AE14" s="371"/>
      <c r="AF14" s="371"/>
      <c r="AG14" s="371"/>
      <c r="AH14" s="371"/>
      <c r="AI14" s="371"/>
      <c r="AJ14" s="371"/>
      <c r="AK14" s="372"/>
      <c r="AL14" s="354"/>
      <c r="AM14" s="355"/>
      <c r="AN14" s="355"/>
      <c r="AO14" s="355"/>
      <c r="AP14" s="355"/>
    </row>
    <row r="15" spans="1:42" ht="25" customHeight="1">
      <c r="A15" s="279"/>
      <c r="B15" s="231"/>
      <c r="C15" s="231"/>
      <c r="D15" s="231"/>
      <c r="E15" s="231" t="s">
        <v>990</v>
      </c>
      <c r="F15" s="231"/>
      <c r="G15" s="231"/>
      <c r="H15" s="231"/>
      <c r="I15" s="360"/>
      <c r="J15" s="361"/>
      <c r="K15" s="361"/>
      <c r="L15" s="361"/>
      <c r="M15" s="361"/>
      <c r="N15" s="361"/>
      <c r="O15" s="362"/>
      <c r="P15" s="340" t="s">
        <v>1076</v>
      </c>
      <c r="Q15" s="371"/>
      <c r="R15" s="371"/>
      <c r="S15" s="371"/>
      <c r="T15" s="371"/>
      <c r="U15" s="371"/>
      <c r="V15" s="371"/>
      <c r="W15" s="371"/>
      <c r="X15" s="371"/>
      <c r="Y15" s="371"/>
      <c r="Z15" s="371"/>
      <c r="AA15" s="371"/>
      <c r="AB15" s="371"/>
      <c r="AC15" s="371"/>
      <c r="AD15" s="371"/>
      <c r="AE15" s="371"/>
      <c r="AF15" s="371"/>
      <c r="AG15" s="371"/>
      <c r="AH15" s="371"/>
      <c r="AI15" s="371"/>
      <c r="AJ15" s="371"/>
      <c r="AK15" s="372"/>
      <c r="AL15" s="354"/>
      <c r="AM15" s="355"/>
      <c r="AN15" s="355"/>
      <c r="AO15" s="355"/>
      <c r="AP15" s="355"/>
    </row>
    <row r="16" spans="1:42" ht="25" customHeight="1">
      <c r="A16" s="357" t="s">
        <v>884</v>
      </c>
      <c r="B16" s="358"/>
      <c r="C16" s="358"/>
      <c r="D16" s="358"/>
      <c r="E16" s="358"/>
      <c r="F16" s="358"/>
      <c r="G16" s="358"/>
      <c r="H16" s="358"/>
      <c r="I16" s="358"/>
      <c r="J16" s="358"/>
      <c r="K16" s="358"/>
      <c r="L16" s="358"/>
      <c r="M16" s="358"/>
      <c r="N16" s="358"/>
      <c r="O16" s="358"/>
      <c r="P16" s="358"/>
      <c r="Q16" s="358"/>
      <c r="R16" s="358"/>
      <c r="S16" s="358"/>
      <c r="T16" s="358"/>
      <c r="U16" s="358"/>
      <c r="V16" s="358"/>
      <c r="W16" s="358"/>
      <c r="X16" s="358"/>
      <c r="Y16" s="358"/>
      <c r="Z16" s="358"/>
      <c r="AA16" s="358"/>
      <c r="AB16" s="358"/>
      <c r="AC16" s="358"/>
      <c r="AD16" s="358"/>
      <c r="AE16" s="358"/>
      <c r="AF16" s="358"/>
      <c r="AG16" s="358"/>
      <c r="AH16" s="358"/>
      <c r="AI16" s="358"/>
      <c r="AJ16" s="358"/>
      <c r="AK16" s="358"/>
      <c r="AL16" s="358"/>
      <c r="AM16" s="358"/>
      <c r="AN16" s="358"/>
      <c r="AO16" s="358"/>
      <c r="AP16" s="359"/>
    </row>
    <row r="17" spans="1:43" ht="25" customHeight="1">
      <c r="A17" s="231" t="s">
        <v>885</v>
      </c>
      <c r="B17" s="231"/>
      <c r="C17" s="231"/>
      <c r="D17" s="231"/>
      <c r="E17" s="231" t="s">
        <v>879</v>
      </c>
      <c r="F17" s="231"/>
      <c r="G17" s="231"/>
      <c r="H17" s="231"/>
      <c r="I17" s="360"/>
      <c r="J17" s="361"/>
      <c r="K17" s="361"/>
      <c r="L17" s="361"/>
      <c r="M17" s="361"/>
      <c r="N17" s="361"/>
      <c r="O17" s="362"/>
      <c r="P17" s="353" t="s">
        <v>1077</v>
      </c>
      <c r="Q17" s="371"/>
      <c r="R17" s="371"/>
      <c r="S17" s="371"/>
      <c r="T17" s="371"/>
      <c r="U17" s="371"/>
      <c r="V17" s="371"/>
      <c r="W17" s="371"/>
      <c r="X17" s="371"/>
      <c r="Y17" s="371"/>
      <c r="Z17" s="371"/>
      <c r="AA17" s="371"/>
      <c r="AB17" s="371"/>
      <c r="AC17" s="371"/>
      <c r="AD17" s="371"/>
      <c r="AE17" s="371"/>
      <c r="AF17" s="371"/>
      <c r="AG17" s="371"/>
      <c r="AH17" s="371"/>
      <c r="AI17" s="371"/>
      <c r="AJ17" s="371"/>
      <c r="AK17" s="372"/>
      <c r="AL17" s="354"/>
      <c r="AM17" s="355"/>
      <c r="AN17" s="355"/>
      <c r="AO17" s="355"/>
      <c r="AP17" s="355"/>
    </row>
    <row r="18" spans="1:43" ht="25" customHeight="1">
      <c r="A18" s="231" t="s">
        <v>887</v>
      </c>
      <c r="B18" s="231"/>
      <c r="C18" s="231"/>
      <c r="D18" s="231"/>
      <c r="E18" s="231" t="s">
        <v>879</v>
      </c>
      <c r="F18" s="231"/>
      <c r="G18" s="231"/>
      <c r="H18" s="231"/>
      <c r="I18" s="360"/>
      <c r="J18" s="361"/>
      <c r="K18" s="361"/>
      <c r="L18" s="361"/>
      <c r="M18" s="361"/>
      <c r="N18" s="361"/>
      <c r="O18" s="362"/>
      <c r="P18" s="353" t="s">
        <v>1078</v>
      </c>
      <c r="Q18" s="371"/>
      <c r="R18" s="371"/>
      <c r="S18" s="371"/>
      <c r="T18" s="371"/>
      <c r="U18" s="371"/>
      <c r="V18" s="371"/>
      <c r="W18" s="371"/>
      <c r="X18" s="371"/>
      <c r="Y18" s="371"/>
      <c r="Z18" s="371"/>
      <c r="AA18" s="371"/>
      <c r="AB18" s="371"/>
      <c r="AC18" s="371"/>
      <c r="AD18" s="371"/>
      <c r="AE18" s="371"/>
      <c r="AF18" s="371"/>
      <c r="AG18" s="371"/>
      <c r="AH18" s="371"/>
      <c r="AI18" s="371"/>
      <c r="AJ18" s="371"/>
      <c r="AK18" s="372"/>
      <c r="AL18" s="354"/>
      <c r="AM18" s="355"/>
      <c r="AN18" s="355"/>
      <c r="AO18" s="355"/>
      <c r="AP18" s="355"/>
    </row>
    <row r="19" spans="1:43" ht="25" customHeight="1">
      <c r="A19" s="231" t="s">
        <v>889</v>
      </c>
      <c r="B19" s="231"/>
      <c r="C19" s="231"/>
      <c r="D19" s="231"/>
      <c r="E19" s="231" t="s">
        <v>879</v>
      </c>
      <c r="F19" s="231"/>
      <c r="G19" s="231"/>
      <c r="H19" s="231"/>
      <c r="I19" s="360"/>
      <c r="J19" s="361"/>
      <c r="K19" s="361"/>
      <c r="L19" s="361"/>
      <c r="M19" s="361"/>
      <c r="N19" s="361"/>
      <c r="O19" s="362"/>
      <c r="P19" s="353" t="s">
        <v>1079</v>
      </c>
      <c r="Q19" s="371"/>
      <c r="R19" s="371"/>
      <c r="S19" s="371"/>
      <c r="T19" s="371"/>
      <c r="U19" s="371"/>
      <c r="V19" s="371"/>
      <c r="W19" s="371"/>
      <c r="X19" s="371"/>
      <c r="Y19" s="371"/>
      <c r="Z19" s="371"/>
      <c r="AA19" s="371"/>
      <c r="AB19" s="371"/>
      <c r="AC19" s="371"/>
      <c r="AD19" s="371"/>
      <c r="AE19" s="371"/>
      <c r="AF19" s="371"/>
      <c r="AG19" s="371"/>
      <c r="AH19" s="371"/>
      <c r="AI19" s="371"/>
      <c r="AJ19" s="371"/>
      <c r="AK19" s="372"/>
      <c r="AL19" s="354"/>
      <c r="AM19" s="355"/>
      <c r="AN19" s="355"/>
      <c r="AO19" s="355"/>
      <c r="AP19" s="355"/>
    </row>
    <row r="20" spans="1:43" ht="25" customHeight="1">
      <c r="A20" s="231" t="s">
        <v>891</v>
      </c>
      <c r="B20" s="231"/>
      <c r="C20" s="231"/>
      <c r="D20" s="231"/>
      <c r="E20" s="231" t="s">
        <v>892</v>
      </c>
      <c r="F20" s="231"/>
      <c r="G20" s="231"/>
      <c r="H20" s="231"/>
      <c r="I20" s="360"/>
      <c r="J20" s="361"/>
      <c r="K20" s="361"/>
      <c r="L20" s="361"/>
      <c r="M20" s="361"/>
      <c r="N20" s="361"/>
      <c r="O20" s="362"/>
      <c r="P20" s="353" t="s">
        <v>1080</v>
      </c>
      <c r="Q20" s="371"/>
      <c r="R20" s="371"/>
      <c r="S20" s="371"/>
      <c r="T20" s="371"/>
      <c r="U20" s="371"/>
      <c r="V20" s="371"/>
      <c r="W20" s="371"/>
      <c r="X20" s="371"/>
      <c r="Y20" s="371"/>
      <c r="Z20" s="371"/>
      <c r="AA20" s="371"/>
      <c r="AB20" s="371"/>
      <c r="AC20" s="371"/>
      <c r="AD20" s="371"/>
      <c r="AE20" s="371"/>
      <c r="AF20" s="371"/>
      <c r="AG20" s="371"/>
      <c r="AH20" s="371"/>
      <c r="AI20" s="371"/>
      <c r="AJ20" s="371"/>
      <c r="AK20" s="372"/>
      <c r="AL20" s="354"/>
      <c r="AM20" s="355"/>
      <c r="AN20" s="355"/>
      <c r="AO20" s="355"/>
      <c r="AP20" s="355"/>
    </row>
    <row r="21" spans="1:43" ht="25" customHeight="1">
      <c r="A21" s="231" t="s">
        <v>894</v>
      </c>
      <c r="B21" s="231"/>
      <c r="C21" s="231"/>
      <c r="D21" s="231"/>
      <c r="E21" s="231" t="s">
        <v>892</v>
      </c>
      <c r="F21" s="231"/>
      <c r="G21" s="231"/>
      <c r="H21" s="231"/>
      <c r="I21" s="360"/>
      <c r="J21" s="361"/>
      <c r="K21" s="361"/>
      <c r="L21" s="361"/>
      <c r="M21" s="361"/>
      <c r="N21" s="361"/>
      <c r="O21" s="362"/>
      <c r="P21" s="340" t="s">
        <v>1081</v>
      </c>
      <c r="Q21" s="371"/>
      <c r="R21" s="371"/>
      <c r="S21" s="371"/>
      <c r="T21" s="371"/>
      <c r="U21" s="371"/>
      <c r="V21" s="371"/>
      <c r="W21" s="371"/>
      <c r="X21" s="371"/>
      <c r="Y21" s="371"/>
      <c r="Z21" s="371"/>
      <c r="AA21" s="371"/>
      <c r="AB21" s="371"/>
      <c r="AC21" s="371"/>
      <c r="AD21" s="371"/>
      <c r="AE21" s="371"/>
      <c r="AF21" s="371"/>
      <c r="AG21" s="371"/>
      <c r="AH21" s="371"/>
      <c r="AI21" s="371"/>
      <c r="AJ21" s="371"/>
      <c r="AK21" s="372"/>
      <c r="AL21" s="354"/>
      <c r="AM21" s="355"/>
      <c r="AN21" s="355"/>
      <c r="AO21" s="355"/>
      <c r="AP21" s="355"/>
    </row>
    <row r="22" spans="1:43" ht="25" customHeight="1">
      <c r="A22" s="231" t="s">
        <v>896</v>
      </c>
      <c r="B22" s="231"/>
      <c r="C22" s="231"/>
      <c r="D22" s="231"/>
      <c r="E22" s="231" t="s">
        <v>892</v>
      </c>
      <c r="F22" s="231"/>
      <c r="G22" s="231"/>
      <c r="H22" s="231"/>
      <c r="I22" s="360"/>
      <c r="J22" s="361"/>
      <c r="K22" s="361"/>
      <c r="L22" s="361"/>
      <c r="M22" s="361"/>
      <c r="N22" s="361"/>
      <c r="O22" s="362"/>
      <c r="P22" s="340" t="s">
        <v>1082</v>
      </c>
      <c r="Q22" s="371"/>
      <c r="R22" s="371"/>
      <c r="S22" s="371"/>
      <c r="T22" s="371"/>
      <c r="U22" s="371"/>
      <c r="V22" s="371"/>
      <c r="W22" s="371"/>
      <c r="X22" s="371"/>
      <c r="Y22" s="371"/>
      <c r="Z22" s="371"/>
      <c r="AA22" s="371"/>
      <c r="AB22" s="371"/>
      <c r="AC22" s="371"/>
      <c r="AD22" s="371"/>
      <c r="AE22" s="371"/>
      <c r="AF22" s="371"/>
      <c r="AG22" s="371"/>
      <c r="AH22" s="371"/>
      <c r="AI22" s="371"/>
      <c r="AJ22" s="371"/>
      <c r="AK22" s="372"/>
      <c r="AL22" s="354"/>
      <c r="AM22" s="355"/>
      <c r="AN22" s="355"/>
      <c r="AO22" s="355"/>
      <c r="AP22" s="355"/>
    </row>
    <row r="23" spans="1:43" ht="25" customHeight="1">
      <c r="A23" s="231" t="s">
        <v>898</v>
      </c>
      <c r="B23" s="231"/>
      <c r="C23" s="231"/>
      <c r="D23" s="231"/>
      <c r="E23" s="231" t="s">
        <v>879</v>
      </c>
      <c r="F23" s="231"/>
      <c r="G23" s="231"/>
      <c r="H23" s="231"/>
      <c r="I23" s="360"/>
      <c r="J23" s="361"/>
      <c r="K23" s="361"/>
      <c r="L23" s="361"/>
      <c r="M23" s="361"/>
      <c r="N23" s="361"/>
      <c r="O23" s="362"/>
      <c r="P23" s="353" t="s">
        <v>1083</v>
      </c>
      <c r="Q23" s="371"/>
      <c r="R23" s="371"/>
      <c r="S23" s="371"/>
      <c r="T23" s="371"/>
      <c r="U23" s="371"/>
      <c r="V23" s="371"/>
      <c r="W23" s="371"/>
      <c r="X23" s="371"/>
      <c r="Y23" s="371"/>
      <c r="Z23" s="371"/>
      <c r="AA23" s="371"/>
      <c r="AB23" s="371"/>
      <c r="AC23" s="371"/>
      <c r="AD23" s="371"/>
      <c r="AE23" s="371"/>
      <c r="AF23" s="371"/>
      <c r="AG23" s="371"/>
      <c r="AH23" s="371"/>
      <c r="AI23" s="371"/>
      <c r="AJ23" s="371"/>
      <c r="AK23" s="372"/>
      <c r="AL23" s="354"/>
      <c r="AM23" s="355"/>
      <c r="AN23" s="355"/>
      <c r="AO23" s="355"/>
      <c r="AP23" s="355"/>
    </row>
    <row r="24" spans="1:43" ht="25" customHeight="1">
      <c r="A24" s="231" t="s">
        <v>1084</v>
      </c>
      <c r="B24" s="231"/>
      <c r="C24" s="231"/>
      <c r="D24" s="231"/>
      <c r="E24" s="231" t="s">
        <v>879</v>
      </c>
      <c r="F24" s="231"/>
      <c r="G24" s="231"/>
      <c r="H24" s="231"/>
      <c r="I24" s="360"/>
      <c r="J24" s="361"/>
      <c r="K24" s="361"/>
      <c r="L24" s="361"/>
      <c r="M24" s="361"/>
      <c r="N24" s="361"/>
      <c r="O24" s="362"/>
      <c r="P24" s="353" t="s">
        <v>1085</v>
      </c>
      <c r="Q24" s="371"/>
      <c r="R24" s="371"/>
      <c r="S24" s="371"/>
      <c r="T24" s="371"/>
      <c r="U24" s="371"/>
      <c r="V24" s="371"/>
      <c r="W24" s="371"/>
      <c r="X24" s="371"/>
      <c r="Y24" s="371"/>
      <c r="Z24" s="371"/>
      <c r="AA24" s="371"/>
      <c r="AB24" s="371"/>
      <c r="AC24" s="371"/>
      <c r="AD24" s="371"/>
      <c r="AE24" s="371"/>
      <c r="AF24" s="371"/>
      <c r="AG24" s="371"/>
      <c r="AH24" s="371"/>
      <c r="AI24" s="371"/>
      <c r="AJ24" s="371"/>
      <c r="AK24" s="372"/>
      <c r="AL24" s="354"/>
      <c r="AM24" s="355"/>
      <c r="AN24" s="355"/>
      <c r="AO24" s="355"/>
      <c r="AP24" s="355"/>
    </row>
    <row r="25" spans="1:43" ht="25" customHeight="1">
      <c r="A25" s="231" t="s">
        <v>902</v>
      </c>
      <c r="B25" s="231"/>
      <c r="C25" s="231"/>
      <c r="D25" s="231"/>
      <c r="E25" s="231" t="s">
        <v>1086</v>
      </c>
      <c r="F25" s="231"/>
      <c r="G25" s="231"/>
      <c r="H25" s="231"/>
      <c r="I25" s="360"/>
      <c r="J25" s="361"/>
      <c r="K25" s="361"/>
      <c r="L25" s="361"/>
      <c r="M25" s="361"/>
      <c r="N25" s="361"/>
      <c r="O25" s="362"/>
      <c r="P25" s="353" t="s">
        <v>1087</v>
      </c>
      <c r="Q25" s="371"/>
      <c r="R25" s="371"/>
      <c r="S25" s="371"/>
      <c r="T25" s="371"/>
      <c r="U25" s="371"/>
      <c r="V25" s="371"/>
      <c r="W25" s="371"/>
      <c r="X25" s="371"/>
      <c r="Y25" s="371"/>
      <c r="Z25" s="371"/>
      <c r="AA25" s="371"/>
      <c r="AB25" s="371"/>
      <c r="AC25" s="371"/>
      <c r="AD25" s="371"/>
      <c r="AE25" s="371"/>
      <c r="AF25" s="371"/>
      <c r="AG25" s="371"/>
      <c r="AH25" s="371"/>
      <c r="AI25" s="371"/>
      <c r="AJ25" s="371"/>
      <c r="AK25" s="372"/>
      <c r="AL25" s="354"/>
      <c r="AM25" s="355"/>
      <c r="AN25" s="355"/>
      <c r="AO25" s="355"/>
      <c r="AP25" s="355"/>
    </row>
    <row r="26" spans="1:43" ht="25" customHeight="1">
      <c r="A26" s="344" t="s">
        <v>926</v>
      </c>
      <c r="B26" s="344"/>
      <c r="C26" s="344"/>
      <c r="D26" s="344"/>
      <c r="E26" s="344" t="s">
        <v>879</v>
      </c>
      <c r="F26" s="344"/>
      <c r="G26" s="344"/>
      <c r="H26" s="344"/>
      <c r="I26" s="374"/>
      <c r="J26" s="375"/>
      <c r="K26" s="375"/>
      <c r="L26" s="375"/>
      <c r="M26" s="375"/>
      <c r="N26" s="375"/>
      <c r="O26" s="376"/>
      <c r="P26" s="345" t="s">
        <v>1088</v>
      </c>
      <c r="Q26" s="346"/>
      <c r="R26" s="346"/>
      <c r="S26" s="346"/>
      <c r="T26" s="346"/>
      <c r="U26" s="346"/>
      <c r="V26" s="346"/>
      <c r="W26" s="346"/>
      <c r="X26" s="346"/>
      <c r="Y26" s="346"/>
      <c r="Z26" s="346"/>
      <c r="AA26" s="346"/>
      <c r="AB26" s="346"/>
      <c r="AC26" s="346"/>
      <c r="AD26" s="346"/>
      <c r="AE26" s="346"/>
      <c r="AF26" s="346"/>
      <c r="AG26" s="346"/>
      <c r="AH26" s="346"/>
      <c r="AI26" s="346"/>
      <c r="AJ26" s="346"/>
      <c r="AK26" s="347"/>
      <c r="AL26" s="276"/>
      <c r="AM26" s="373"/>
      <c r="AN26" s="373"/>
      <c r="AO26" s="373"/>
      <c r="AP26" s="373"/>
      <c r="AQ26" s="54" t="s">
        <v>1089</v>
      </c>
    </row>
    <row r="27" spans="1:43" ht="25" customHeight="1">
      <c r="A27" s="357" t="s">
        <v>905</v>
      </c>
      <c r="B27" s="358"/>
      <c r="C27" s="358"/>
      <c r="D27" s="358"/>
      <c r="E27" s="358"/>
      <c r="F27" s="358"/>
      <c r="G27" s="358"/>
      <c r="H27" s="358"/>
      <c r="I27" s="358"/>
      <c r="J27" s="358"/>
      <c r="K27" s="358"/>
      <c r="L27" s="358"/>
      <c r="M27" s="358"/>
      <c r="N27" s="358"/>
      <c r="O27" s="358"/>
      <c r="P27" s="358"/>
      <c r="Q27" s="358"/>
      <c r="R27" s="358"/>
      <c r="S27" s="358"/>
      <c r="T27" s="358"/>
      <c r="U27" s="358"/>
      <c r="V27" s="358"/>
      <c r="W27" s="358"/>
      <c r="X27" s="358"/>
      <c r="Y27" s="358"/>
      <c r="Z27" s="358"/>
      <c r="AA27" s="358"/>
      <c r="AB27" s="358"/>
      <c r="AC27" s="358"/>
      <c r="AD27" s="358"/>
      <c r="AE27" s="358"/>
      <c r="AF27" s="358"/>
      <c r="AG27" s="358"/>
      <c r="AH27" s="358"/>
      <c r="AI27" s="358"/>
      <c r="AJ27" s="358"/>
      <c r="AK27" s="358"/>
      <c r="AL27" s="358"/>
      <c r="AM27" s="358"/>
      <c r="AN27" s="358"/>
      <c r="AO27" s="358"/>
      <c r="AP27" s="359"/>
    </row>
    <row r="28" spans="1:43" ht="25" customHeight="1">
      <c r="A28" s="231" t="s">
        <v>885</v>
      </c>
      <c r="B28" s="231"/>
      <c r="C28" s="231"/>
      <c r="D28" s="231"/>
      <c r="E28" s="231" t="s">
        <v>1075</v>
      </c>
      <c r="F28" s="231"/>
      <c r="G28" s="231"/>
      <c r="H28" s="231"/>
      <c r="I28" s="360"/>
      <c r="J28" s="361"/>
      <c r="K28" s="361"/>
      <c r="L28" s="361"/>
      <c r="M28" s="361"/>
      <c r="N28" s="361"/>
      <c r="O28" s="362"/>
      <c r="P28" s="353" t="s">
        <v>1090</v>
      </c>
      <c r="Q28" s="371"/>
      <c r="R28" s="371"/>
      <c r="S28" s="371"/>
      <c r="T28" s="371"/>
      <c r="U28" s="371"/>
      <c r="V28" s="371"/>
      <c r="W28" s="371"/>
      <c r="X28" s="371"/>
      <c r="Y28" s="371"/>
      <c r="Z28" s="371"/>
      <c r="AA28" s="371"/>
      <c r="AB28" s="371"/>
      <c r="AC28" s="371"/>
      <c r="AD28" s="371"/>
      <c r="AE28" s="371"/>
      <c r="AF28" s="371"/>
      <c r="AG28" s="371"/>
      <c r="AH28" s="371"/>
      <c r="AI28" s="371"/>
      <c r="AJ28" s="371"/>
      <c r="AK28" s="372"/>
      <c r="AL28" s="277" t="s">
        <v>907</v>
      </c>
      <c r="AM28" s="373"/>
      <c r="AN28" s="373"/>
      <c r="AO28" s="373"/>
      <c r="AP28" s="373"/>
    </row>
    <row r="29" spans="1:43" ht="25" customHeight="1">
      <c r="A29" s="231"/>
      <c r="B29" s="231"/>
      <c r="C29" s="231"/>
      <c r="D29" s="231"/>
      <c r="E29" s="231" t="s">
        <v>990</v>
      </c>
      <c r="F29" s="231"/>
      <c r="G29" s="231"/>
      <c r="H29" s="231"/>
      <c r="I29" s="360"/>
      <c r="J29" s="361"/>
      <c r="K29" s="361"/>
      <c r="L29" s="361"/>
      <c r="M29" s="361"/>
      <c r="N29" s="361"/>
      <c r="O29" s="362"/>
      <c r="P29" s="353" t="s">
        <v>1091</v>
      </c>
      <c r="Q29" s="371"/>
      <c r="R29" s="371"/>
      <c r="S29" s="371"/>
      <c r="T29" s="371"/>
      <c r="U29" s="371"/>
      <c r="V29" s="371"/>
      <c r="W29" s="371"/>
      <c r="X29" s="371"/>
      <c r="Y29" s="371"/>
      <c r="Z29" s="371"/>
      <c r="AA29" s="371"/>
      <c r="AB29" s="371"/>
      <c r="AC29" s="371"/>
      <c r="AD29" s="371"/>
      <c r="AE29" s="371"/>
      <c r="AF29" s="371"/>
      <c r="AG29" s="371"/>
      <c r="AH29" s="371"/>
      <c r="AI29" s="371"/>
      <c r="AJ29" s="371"/>
      <c r="AK29" s="372"/>
      <c r="AL29" s="277" t="s">
        <v>907</v>
      </c>
      <c r="AM29" s="373"/>
      <c r="AN29" s="373"/>
      <c r="AO29" s="373"/>
      <c r="AP29" s="373"/>
    </row>
    <row r="30" spans="1:43" ht="25" customHeight="1">
      <c r="A30" s="231" t="s">
        <v>887</v>
      </c>
      <c r="B30" s="231"/>
      <c r="C30" s="231"/>
      <c r="D30" s="231"/>
      <c r="E30" s="231" t="s">
        <v>1075</v>
      </c>
      <c r="F30" s="231"/>
      <c r="G30" s="231"/>
      <c r="H30" s="231"/>
      <c r="I30" s="360"/>
      <c r="J30" s="361"/>
      <c r="K30" s="361"/>
      <c r="L30" s="361"/>
      <c r="M30" s="361"/>
      <c r="N30" s="361"/>
      <c r="O30" s="362"/>
      <c r="P30" s="353" t="s">
        <v>1092</v>
      </c>
      <c r="Q30" s="371"/>
      <c r="R30" s="371"/>
      <c r="S30" s="371"/>
      <c r="T30" s="371"/>
      <c r="U30" s="371"/>
      <c r="V30" s="371"/>
      <c r="W30" s="371"/>
      <c r="X30" s="371"/>
      <c r="Y30" s="371"/>
      <c r="Z30" s="371"/>
      <c r="AA30" s="371"/>
      <c r="AB30" s="371"/>
      <c r="AC30" s="371"/>
      <c r="AD30" s="371"/>
      <c r="AE30" s="371"/>
      <c r="AF30" s="371"/>
      <c r="AG30" s="371"/>
      <c r="AH30" s="371"/>
      <c r="AI30" s="371"/>
      <c r="AJ30" s="371"/>
      <c r="AK30" s="372"/>
      <c r="AL30" s="277" t="s">
        <v>907</v>
      </c>
      <c r="AM30" s="373"/>
      <c r="AN30" s="373"/>
      <c r="AO30" s="373"/>
      <c r="AP30" s="373"/>
    </row>
    <row r="31" spans="1:43" ht="25" customHeight="1">
      <c r="A31" s="231"/>
      <c r="B31" s="231"/>
      <c r="C31" s="231"/>
      <c r="D31" s="231"/>
      <c r="E31" s="231" t="s">
        <v>990</v>
      </c>
      <c r="F31" s="231"/>
      <c r="G31" s="231"/>
      <c r="H31" s="231"/>
      <c r="I31" s="360"/>
      <c r="J31" s="361"/>
      <c r="K31" s="361"/>
      <c r="L31" s="361"/>
      <c r="M31" s="361"/>
      <c r="N31" s="361"/>
      <c r="O31" s="362"/>
      <c r="P31" s="353" t="s">
        <v>1093</v>
      </c>
      <c r="Q31" s="371"/>
      <c r="R31" s="371"/>
      <c r="S31" s="371"/>
      <c r="T31" s="371"/>
      <c r="U31" s="371"/>
      <c r="V31" s="371"/>
      <c r="W31" s="371"/>
      <c r="X31" s="371"/>
      <c r="Y31" s="371"/>
      <c r="Z31" s="371"/>
      <c r="AA31" s="371"/>
      <c r="AB31" s="371"/>
      <c r="AC31" s="371"/>
      <c r="AD31" s="371"/>
      <c r="AE31" s="371"/>
      <c r="AF31" s="371"/>
      <c r="AG31" s="371"/>
      <c r="AH31" s="371"/>
      <c r="AI31" s="371"/>
      <c r="AJ31" s="371"/>
      <c r="AK31" s="372"/>
      <c r="AL31" s="277" t="s">
        <v>907</v>
      </c>
      <c r="AM31" s="373"/>
      <c r="AN31" s="373"/>
      <c r="AO31" s="373"/>
      <c r="AP31" s="373"/>
    </row>
    <row r="32" spans="1:43" ht="25" customHeight="1">
      <c r="A32" s="231" t="s">
        <v>889</v>
      </c>
      <c r="B32" s="231"/>
      <c r="C32" s="231"/>
      <c r="D32" s="231"/>
      <c r="E32" s="231" t="s">
        <v>1075</v>
      </c>
      <c r="F32" s="231"/>
      <c r="G32" s="231"/>
      <c r="H32" s="231"/>
      <c r="I32" s="360"/>
      <c r="J32" s="361"/>
      <c r="K32" s="361"/>
      <c r="L32" s="361"/>
      <c r="M32" s="361"/>
      <c r="N32" s="361"/>
      <c r="O32" s="362"/>
      <c r="P32" s="340" t="s">
        <v>1094</v>
      </c>
      <c r="Q32" s="341"/>
      <c r="R32" s="341"/>
      <c r="S32" s="341"/>
      <c r="T32" s="341"/>
      <c r="U32" s="341"/>
      <c r="V32" s="341"/>
      <c r="W32" s="341"/>
      <c r="X32" s="341"/>
      <c r="Y32" s="341"/>
      <c r="Z32" s="341"/>
      <c r="AA32" s="341"/>
      <c r="AB32" s="341"/>
      <c r="AC32" s="341"/>
      <c r="AD32" s="341"/>
      <c r="AE32" s="341"/>
      <c r="AF32" s="341"/>
      <c r="AG32" s="341"/>
      <c r="AH32" s="341"/>
      <c r="AI32" s="341"/>
      <c r="AJ32" s="341"/>
      <c r="AK32" s="342"/>
      <c r="AL32" s="276"/>
      <c r="AM32" s="373"/>
      <c r="AN32" s="373"/>
      <c r="AO32" s="373"/>
      <c r="AP32" s="373"/>
    </row>
    <row r="33" spans="1:42" ht="25" customHeight="1">
      <c r="A33" s="231"/>
      <c r="B33" s="231"/>
      <c r="C33" s="231"/>
      <c r="D33" s="231"/>
      <c r="E33" s="231" t="s">
        <v>990</v>
      </c>
      <c r="F33" s="231"/>
      <c r="G33" s="231"/>
      <c r="H33" s="231"/>
      <c r="I33" s="360"/>
      <c r="J33" s="361"/>
      <c r="K33" s="361"/>
      <c r="L33" s="361"/>
      <c r="M33" s="361"/>
      <c r="N33" s="361"/>
      <c r="O33" s="362"/>
      <c r="P33" s="340" t="s">
        <v>1095</v>
      </c>
      <c r="Q33" s="341"/>
      <c r="R33" s="341"/>
      <c r="S33" s="341"/>
      <c r="T33" s="341"/>
      <c r="U33" s="341"/>
      <c r="V33" s="341"/>
      <c r="W33" s="341"/>
      <c r="X33" s="341"/>
      <c r="Y33" s="341"/>
      <c r="Z33" s="341"/>
      <c r="AA33" s="341"/>
      <c r="AB33" s="341"/>
      <c r="AC33" s="341"/>
      <c r="AD33" s="341"/>
      <c r="AE33" s="341"/>
      <c r="AF33" s="341"/>
      <c r="AG33" s="341"/>
      <c r="AH33" s="341"/>
      <c r="AI33" s="341"/>
      <c r="AJ33" s="341"/>
      <c r="AK33" s="342"/>
      <c r="AL33" s="276"/>
      <c r="AM33" s="373"/>
      <c r="AN33" s="373"/>
      <c r="AO33" s="373"/>
      <c r="AP33" s="373"/>
    </row>
    <row r="34" spans="1:42" ht="25" customHeight="1">
      <c r="A34" s="231" t="s">
        <v>891</v>
      </c>
      <c r="B34" s="231"/>
      <c r="C34" s="231"/>
      <c r="D34" s="231"/>
      <c r="E34" s="231" t="s">
        <v>1096</v>
      </c>
      <c r="F34" s="231"/>
      <c r="G34" s="231"/>
      <c r="H34" s="231"/>
      <c r="I34" s="360"/>
      <c r="J34" s="361"/>
      <c r="K34" s="361"/>
      <c r="L34" s="361"/>
      <c r="M34" s="361"/>
      <c r="N34" s="361"/>
      <c r="O34" s="362"/>
      <c r="P34" s="340" t="s">
        <v>1097</v>
      </c>
      <c r="Q34" s="341"/>
      <c r="R34" s="341"/>
      <c r="S34" s="341"/>
      <c r="T34" s="341"/>
      <c r="U34" s="341"/>
      <c r="V34" s="341"/>
      <c r="W34" s="341"/>
      <c r="X34" s="341"/>
      <c r="Y34" s="341"/>
      <c r="Z34" s="341"/>
      <c r="AA34" s="341"/>
      <c r="AB34" s="341"/>
      <c r="AC34" s="341"/>
      <c r="AD34" s="341"/>
      <c r="AE34" s="341"/>
      <c r="AF34" s="341"/>
      <c r="AG34" s="341"/>
      <c r="AH34" s="341"/>
      <c r="AI34" s="341"/>
      <c r="AJ34" s="341"/>
      <c r="AK34" s="342"/>
      <c r="AL34" s="276"/>
      <c r="AM34" s="373"/>
      <c r="AN34" s="373"/>
      <c r="AO34" s="373"/>
      <c r="AP34" s="373"/>
    </row>
    <row r="35" spans="1:42" ht="25" customHeight="1">
      <c r="A35" s="231"/>
      <c r="B35" s="231"/>
      <c r="C35" s="231"/>
      <c r="D35" s="231"/>
      <c r="E35" s="231" t="s">
        <v>1098</v>
      </c>
      <c r="F35" s="231"/>
      <c r="G35" s="231"/>
      <c r="H35" s="231"/>
      <c r="I35" s="360"/>
      <c r="J35" s="361"/>
      <c r="K35" s="361"/>
      <c r="L35" s="361"/>
      <c r="M35" s="361"/>
      <c r="N35" s="361"/>
      <c r="O35" s="362"/>
      <c r="P35" s="340" t="s">
        <v>1099</v>
      </c>
      <c r="Q35" s="341"/>
      <c r="R35" s="341"/>
      <c r="S35" s="341"/>
      <c r="T35" s="341"/>
      <c r="U35" s="341"/>
      <c r="V35" s="341"/>
      <c r="W35" s="341"/>
      <c r="X35" s="341"/>
      <c r="Y35" s="341"/>
      <c r="Z35" s="341"/>
      <c r="AA35" s="341"/>
      <c r="AB35" s="341"/>
      <c r="AC35" s="341"/>
      <c r="AD35" s="341"/>
      <c r="AE35" s="341"/>
      <c r="AF35" s="341"/>
      <c r="AG35" s="341"/>
      <c r="AH35" s="341"/>
      <c r="AI35" s="341"/>
      <c r="AJ35" s="341"/>
      <c r="AK35" s="342"/>
      <c r="AL35" s="276"/>
      <c r="AM35" s="373"/>
      <c r="AN35" s="373"/>
      <c r="AO35" s="373"/>
      <c r="AP35" s="373"/>
    </row>
    <row r="36" spans="1:42" ht="25" customHeight="1">
      <c r="A36" s="231" t="s">
        <v>1033</v>
      </c>
      <c r="B36" s="231"/>
      <c r="C36" s="231"/>
      <c r="D36" s="231"/>
      <c r="E36" s="231" t="s">
        <v>1100</v>
      </c>
      <c r="F36" s="231"/>
      <c r="G36" s="231"/>
      <c r="H36" s="231"/>
      <c r="I36" s="360"/>
      <c r="J36" s="361"/>
      <c r="K36" s="361"/>
      <c r="L36" s="361"/>
      <c r="M36" s="361"/>
      <c r="N36" s="361"/>
      <c r="O36" s="362"/>
      <c r="P36" s="340" t="s">
        <v>1101</v>
      </c>
      <c r="Q36" s="341"/>
      <c r="R36" s="341"/>
      <c r="S36" s="341"/>
      <c r="T36" s="341"/>
      <c r="U36" s="341"/>
      <c r="V36" s="341"/>
      <c r="W36" s="341"/>
      <c r="X36" s="341"/>
      <c r="Y36" s="341"/>
      <c r="Z36" s="341"/>
      <c r="AA36" s="341"/>
      <c r="AB36" s="341"/>
      <c r="AC36" s="341"/>
      <c r="AD36" s="341"/>
      <c r="AE36" s="341"/>
      <c r="AF36" s="341"/>
      <c r="AG36" s="341"/>
      <c r="AH36" s="341"/>
      <c r="AI36" s="341"/>
      <c r="AJ36" s="341"/>
      <c r="AK36" s="342"/>
      <c r="AL36" s="276"/>
      <c r="AM36" s="373"/>
      <c r="AN36" s="373"/>
      <c r="AO36" s="373"/>
      <c r="AP36" s="373"/>
    </row>
    <row r="37" spans="1:42" ht="25" customHeight="1">
      <c r="A37" s="231"/>
      <c r="B37" s="231"/>
      <c r="C37" s="231"/>
      <c r="D37" s="231"/>
      <c r="E37" s="231" t="s">
        <v>1098</v>
      </c>
      <c r="F37" s="231"/>
      <c r="G37" s="231"/>
      <c r="H37" s="231"/>
      <c r="I37" s="360"/>
      <c r="J37" s="361"/>
      <c r="K37" s="361"/>
      <c r="L37" s="361"/>
      <c r="M37" s="361"/>
      <c r="N37" s="361"/>
      <c r="O37" s="362"/>
      <c r="P37" s="340" t="s">
        <v>1102</v>
      </c>
      <c r="Q37" s="341"/>
      <c r="R37" s="341"/>
      <c r="S37" s="341"/>
      <c r="T37" s="341"/>
      <c r="U37" s="341"/>
      <c r="V37" s="341"/>
      <c r="W37" s="341"/>
      <c r="X37" s="341"/>
      <c r="Y37" s="341"/>
      <c r="Z37" s="341"/>
      <c r="AA37" s="341"/>
      <c r="AB37" s="341"/>
      <c r="AC37" s="341"/>
      <c r="AD37" s="341"/>
      <c r="AE37" s="341"/>
      <c r="AF37" s="341"/>
      <c r="AG37" s="341"/>
      <c r="AH37" s="341"/>
      <c r="AI37" s="341"/>
      <c r="AJ37" s="341"/>
      <c r="AK37" s="342"/>
      <c r="AL37" s="276"/>
      <c r="AM37" s="373"/>
      <c r="AN37" s="373"/>
      <c r="AO37" s="373"/>
      <c r="AP37" s="373"/>
    </row>
    <row r="38" spans="1:42" ht="25" customHeight="1">
      <c r="A38" s="231" t="s">
        <v>1045</v>
      </c>
      <c r="B38" s="231"/>
      <c r="C38" s="231"/>
      <c r="D38" s="231"/>
      <c r="E38" s="231" t="s">
        <v>1100</v>
      </c>
      <c r="F38" s="231"/>
      <c r="G38" s="231"/>
      <c r="H38" s="231"/>
      <c r="I38" s="360"/>
      <c r="J38" s="361"/>
      <c r="K38" s="361"/>
      <c r="L38" s="361"/>
      <c r="M38" s="361"/>
      <c r="N38" s="361"/>
      <c r="O38" s="362"/>
      <c r="P38" s="340" t="s">
        <v>1103</v>
      </c>
      <c r="Q38" s="341"/>
      <c r="R38" s="341"/>
      <c r="S38" s="341"/>
      <c r="T38" s="341"/>
      <c r="U38" s="341"/>
      <c r="V38" s="341"/>
      <c r="W38" s="341"/>
      <c r="X38" s="341"/>
      <c r="Y38" s="341"/>
      <c r="Z38" s="341"/>
      <c r="AA38" s="341"/>
      <c r="AB38" s="341"/>
      <c r="AC38" s="341"/>
      <c r="AD38" s="341"/>
      <c r="AE38" s="341"/>
      <c r="AF38" s="341"/>
      <c r="AG38" s="341"/>
      <c r="AH38" s="341"/>
      <c r="AI38" s="341"/>
      <c r="AJ38" s="341"/>
      <c r="AK38" s="342"/>
      <c r="AL38" s="276"/>
      <c r="AM38" s="373"/>
      <c r="AN38" s="373"/>
      <c r="AO38" s="373"/>
      <c r="AP38" s="373"/>
    </row>
    <row r="39" spans="1:42" ht="25" customHeight="1">
      <c r="A39" s="231"/>
      <c r="B39" s="231"/>
      <c r="C39" s="231"/>
      <c r="D39" s="231"/>
      <c r="E39" s="231" t="s">
        <v>1098</v>
      </c>
      <c r="F39" s="231"/>
      <c r="G39" s="231"/>
      <c r="H39" s="231"/>
      <c r="I39" s="360"/>
      <c r="J39" s="361"/>
      <c r="K39" s="361"/>
      <c r="L39" s="361"/>
      <c r="M39" s="361"/>
      <c r="N39" s="361"/>
      <c r="O39" s="362"/>
      <c r="P39" s="340" t="s">
        <v>1104</v>
      </c>
      <c r="Q39" s="341"/>
      <c r="R39" s="341"/>
      <c r="S39" s="341"/>
      <c r="T39" s="341"/>
      <c r="U39" s="341"/>
      <c r="V39" s="341"/>
      <c r="W39" s="341"/>
      <c r="X39" s="341"/>
      <c r="Y39" s="341"/>
      <c r="Z39" s="341"/>
      <c r="AA39" s="341"/>
      <c r="AB39" s="341"/>
      <c r="AC39" s="341"/>
      <c r="AD39" s="341"/>
      <c r="AE39" s="341"/>
      <c r="AF39" s="341"/>
      <c r="AG39" s="341"/>
      <c r="AH39" s="341"/>
      <c r="AI39" s="341"/>
      <c r="AJ39" s="341"/>
      <c r="AK39" s="342"/>
      <c r="AL39" s="276"/>
      <c r="AM39" s="373"/>
      <c r="AN39" s="373"/>
      <c r="AO39" s="373"/>
      <c r="AP39" s="373"/>
    </row>
    <row r="40" spans="1:42" ht="25" customHeight="1">
      <c r="A40" s="231" t="s">
        <v>898</v>
      </c>
      <c r="B40" s="231"/>
      <c r="C40" s="231"/>
      <c r="D40" s="231"/>
      <c r="E40" s="231" t="s">
        <v>1105</v>
      </c>
      <c r="F40" s="231"/>
      <c r="G40" s="231"/>
      <c r="H40" s="231"/>
      <c r="I40" s="360"/>
      <c r="J40" s="361"/>
      <c r="K40" s="361"/>
      <c r="L40" s="361"/>
      <c r="M40" s="361"/>
      <c r="N40" s="361"/>
      <c r="O40" s="362"/>
      <c r="P40" s="353" t="s">
        <v>1106</v>
      </c>
      <c r="Q40" s="371"/>
      <c r="R40" s="371"/>
      <c r="S40" s="371"/>
      <c r="T40" s="371"/>
      <c r="U40" s="371"/>
      <c r="V40" s="371"/>
      <c r="W40" s="371"/>
      <c r="X40" s="371"/>
      <c r="Y40" s="371"/>
      <c r="Z40" s="371"/>
      <c r="AA40" s="371"/>
      <c r="AB40" s="371"/>
      <c r="AC40" s="371"/>
      <c r="AD40" s="371"/>
      <c r="AE40" s="371"/>
      <c r="AF40" s="371"/>
      <c r="AG40" s="371"/>
      <c r="AH40" s="371"/>
      <c r="AI40" s="371"/>
      <c r="AJ40" s="371"/>
      <c r="AK40" s="372"/>
      <c r="AL40" s="276"/>
      <c r="AM40" s="373"/>
      <c r="AN40" s="373"/>
      <c r="AO40" s="373"/>
      <c r="AP40" s="373"/>
    </row>
    <row r="41" spans="1:42" ht="25" customHeight="1">
      <c r="A41" s="357" t="s">
        <v>929</v>
      </c>
      <c r="B41" s="358"/>
      <c r="C41" s="358"/>
      <c r="D41" s="358"/>
      <c r="E41" s="358"/>
      <c r="F41" s="358"/>
      <c r="G41" s="358"/>
      <c r="H41" s="358"/>
      <c r="I41" s="358"/>
      <c r="J41" s="358"/>
      <c r="K41" s="358"/>
      <c r="L41" s="358"/>
      <c r="M41" s="358"/>
      <c r="N41" s="358"/>
      <c r="O41" s="358"/>
      <c r="P41" s="358"/>
      <c r="Q41" s="358"/>
      <c r="R41" s="358"/>
      <c r="S41" s="358"/>
      <c r="T41" s="358"/>
      <c r="U41" s="358"/>
      <c r="V41" s="358"/>
      <c r="W41" s="358"/>
      <c r="X41" s="358"/>
      <c r="Y41" s="358"/>
      <c r="Z41" s="358"/>
      <c r="AA41" s="358"/>
      <c r="AB41" s="358"/>
      <c r="AC41" s="358"/>
      <c r="AD41" s="358"/>
      <c r="AE41" s="358"/>
      <c r="AF41" s="358"/>
      <c r="AG41" s="358"/>
      <c r="AH41" s="358"/>
      <c r="AI41" s="358"/>
      <c r="AJ41" s="358"/>
      <c r="AK41" s="358"/>
      <c r="AL41" s="358"/>
      <c r="AM41" s="358"/>
      <c r="AN41" s="358"/>
      <c r="AO41" s="358"/>
      <c r="AP41" s="359"/>
    </row>
    <row r="42" spans="1:42" ht="25" customHeight="1">
      <c r="A42" s="235" t="s">
        <v>930</v>
      </c>
      <c r="B42" s="236"/>
      <c r="C42" s="236"/>
      <c r="D42" s="237"/>
      <c r="E42" s="231" t="s">
        <v>879</v>
      </c>
      <c r="F42" s="231"/>
      <c r="G42" s="231"/>
      <c r="H42" s="231"/>
      <c r="I42" s="360"/>
      <c r="J42" s="361"/>
      <c r="K42" s="361"/>
      <c r="L42" s="361"/>
      <c r="M42" s="361"/>
      <c r="N42" s="361"/>
      <c r="O42" s="362"/>
      <c r="P42" s="340" t="s">
        <v>1107</v>
      </c>
      <c r="Q42" s="341"/>
      <c r="R42" s="341"/>
      <c r="S42" s="341"/>
      <c r="T42" s="341"/>
      <c r="U42" s="341"/>
      <c r="V42" s="341"/>
      <c r="W42" s="341"/>
      <c r="X42" s="341"/>
      <c r="Y42" s="341"/>
      <c r="Z42" s="341"/>
      <c r="AA42" s="341"/>
      <c r="AB42" s="341"/>
      <c r="AC42" s="341"/>
      <c r="AD42" s="341"/>
      <c r="AE42" s="341"/>
      <c r="AF42" s="341"/>
      <c r="AG42" s="341"/>
      <c r="AH42" s="341"/>
      <c r="AI42" s="341"/>
      <c r="AJ42" s="341"/>
      <c r="AK42" s="342"/>
      <c r="AL42" s="354"/>
      <c r="AM42" s="355"/>
      <c r="AN42" s="355"/>
      <c r="AO42" s="355"/>
      <c r="AP42" s="355"/>
    </row>
    <row r="43" spans="1:42" ht="25" customHeight="1">
      <c r="A43" s="340"/>
      <c r="B43" s="341"/>
      <c r="C43" s="341"/>
      <c r="D43" s="342"/>
      <c r="E43" s="231" t="s">
        <v>924</v>
      </c>
      <c r="F43" s="231"/>
      <c r="G43" s="231"/>
      <c r="H43" s="231"/>
      <c r="I43" s="360"/>
      <c r="J43" s="361"/>
      <c r="K43" s="361"/>
      <c r="L43" s="361"/>
      <c r="M43" s="361"/>
      <c r="N43" s="361"/>
      <c r="O43" s="362"/>
      <c r="P43" s="340" t="s">
        <v>1108</v>
      </c>
      <c r="Q43" s="341"/>
      <c r="R43" s="341"/>
      <c r="S43" s="341"/>
      <c r="T43" s="341"/>
      <c r="U43" s="341"/>
      <c r="V43" s="341"/>
      <c r="W43" s="341"/>
      <c r="X43" s="341"/>
      <c r="Y43" s="341"/>
      <c r="Z43" s="341"/>
      <c r="AA43" s="341"/>
      <c r="AB43" s="341"/>
      <c r="AC43" s="341"/>
      <c r="AD43" s="341"/>
      <c r="AE43" s="341"/>
      <c r="AF43" s="341"/>
      <c r="AG43" s="341"/>
      <c r="AH43" s="341"/>
      <c r="AI43" s="341"/>
      <c r="AJ43" s="341"/>
      <c r="AK43" s="342"/>
      <c r="AL43" s="370"/>
      <c r="AM43" s="355"/>
      <c r="AN43" s="355"/>
      <c r="AO43" s="355"/>
      <c r="AP43" s="355"/>
    </row>
    <row r="44" spans="1:42" ht="25" customHeight="1">
      <c r="A44" s="340"/>
      <c r="B44" s="341"/>
      <c r="C44" s="341"/>
      <c r="D44" s="342"/>
      <c r="E44" s="231" t="s">
        <v>879</v>
      </c>
      <c r="F44" s="231"/>
      <c r="G44" s="231"/>
      <c r="H44" s="231"/>
      <c r="I44" s="360"/>
      <c r="J44" s="361"/>
      <c r="K44" s="361"/>
      <c r="L44" s="361"/>
      <c r="M44" s="361"/>
      <c r="N44" s="361"/>
      <c r="O44" s="362"/>
      <c r="P44" s="340" t="s">
        <v>1109</v>
      </c>
      <c r="Q44" s="341"/>
      <c r="R44" s="341"/>
      <c r="S44" s="341"/>
      <c r="T44" s="341"/>
      <c r="U44" s="341"/>
      <c r="V44" s="341"/>
      <c r="W44" s="341"/>
      <c r="X44" s="341"/>
      <c r="Y44" s="341"/>
      <c r="Z44" s="341"/>
      <c r="AA44" s="341"/>
      <c r="AB44" s="341"/>
      <c r="AC44" s="341"/>
      <c r="AD44" s="341"/>
      <c r="AE44" s="341"/>
      <c r="AF44" s="341"/>
      <c r="AG44" s="341"/>
      <c r="AH44" s="341"/>
      <c r="AI44" s="341"/>
      <c r="AJ44" s="341"/>
      <c r="AK44" s="342"/>
      <c r="AL44" s="370" t="s">
        <v>933</v>
      </c>
      <c r="AM44" s="355"/>
      <c r="AN44" s="355"/>
      <c r="AO44" s="355"/>
      <c r="AP44" s="355"/>
    </row>
    <row r="45" spans="1:42" ht="25" customHeight="1">
      <c r="A45" s="340"/>
      <c r="B45" s="341"/>
      <c r="C45" s="341"/>
      <c r="D45" s="342"/>
      <c r="E45" s="231" t="s">
        <v>924</v>
      </c>
      <c r="F45" s="231"/>
      <c r="G45" s="231"/>
      <c r="H45" s="231"/>
      <c r="I45" s="360"/>
      <c r="J45" s="361"/>
      <c r="K45" s="361"/>
      <c r="L45" s="361"/>
      <c r="M45" s="361"/>
      <c r="N45" s="361"/>
      <c r="O45" s="362"/>
      <c r="P45" s="340" t="s">
        <v>1110</v>
      </c>
      <c r="Q45" s="341"/>
      <c r="R45" s="341"/>
      <c r="S45" s="341"/>
      <c r="T45" s="341"/>
      <c r="U45" s="341"/>
      <c r="V45" s="341"/>
      <c r="W45" s="341"/>
      <c r="X45" s="341"/>
      <c r="Y45" s="341"/>
      <c r="Z45" s="341"/>
      <c r="AA45" s="341"/>
      <c r="AB45" s="341"/>
      <c r="AC45" s="341"/>
      <c r="AD45" s="341"/>
      <c r="AE45" s="341"/>
      <c r="AF45" s="341"/>
      <c r="AG45" s="341"/>
      <c r="AH45" s="341"/>
      <c r="AI45" s="341"/>
      <c r="AJ45" s="341"/>
      <c r="AK45" s="342"/>
      <c r="AL45" s="370" t="s">
        <v>933</v>
      </c>
      <c r="AM45" s="355"/>
      <c r="AN45" s="355"/>
      <c r="AO45" s="355"/>
      <c r="AP45" s="355"/>
    </row>
    <row r="46" spans="1:42" ht="25" customHeight="1">
      <c r="A46" s="235" t="s">
        <v>1111</v>
      </c>
      <c r="B46" s="236"/>
      <c r="C46" s="236"/>
      <c r="D46" s="237"/>
      <c r="E46" s="231" t="s">
        <v>937</v>
      </c>
      <c r="F46" s="231"/>
      <c r="G46" s="231"/>
      <c r="H46" s="231"/>
      <c r="I46" s="360"/>
      <c r="J46" s="361"/>
      <c r="K46" s="361"/>
      <c r="L46" s="361"/>
      <c r="M46" s="361"/>
      <c r="N46" s="361"/>
      <c r="O46" s="362"/>
      <c r="P46" s="340" t="s">
        <v>1112</v>
      </c>
      <c r="Q46" s="341"/>
      <c r="R46" s="341"/>
      <c r="S46" s="341"/>
      <c r="T46" s="341"/>
      <c r="U46" s="341"/>
      <c r="V46" s="341"/>
      <c r="W46" s="341"/>
      <c r="X46" s="341"/>
      <c r="Y46" s="341"/>
      <c r="Z46" s="341"/>
      <c r="AA46" s="341"/>
      <c r="AB46" s="341"/>
      <c r="AC46" s="341"/>
      <c r="AD46" s="341"/>
      <c r="AE46" s="341"/>
      <c r="AF46" s="341"/>
      <c r="AG46" s="341"/>
      <c r="AH46" s="341"/>
      <c r="AI46" s="341"/>
      <c r="AJ46" s="341"/>
      <c r="AK46" s="342"/>
      <c r="AL46" s="354"/>
      <c r="AM46" s="355"/>
      <c r="AN46" s="355"/>
      <c r="AO46" s="355"/>
      <c r="AP46" s="355"/>
    </row>
    <row r="47" spans="1:42" ht="25" customHeight="1">
      <c r="A47" s="357" t="s">
        <v>939</v>
      </c>
      <c r="B47" s="358"/>
      <c r="C47" s="358"/>
      <c r="D47" s="358"/>
      <c r="E47" s="358"/>
      <c r="F47" s="358"/>
      <c r="G47" s="358"/>
      <c r="H47" s="358"/>
      <c r="I47" s="358"/>
      <c r="J47" s="358"/>
      <c r="K47" s="358"/>
      <c r="L47" s="358"/>
      <c r="M47" s="358"/>
      <c r="N47" s="358"/>
      <c r="O47" s="358"/>
      <c r="P47" s="358"/>
      <c r="Q47" s="358"/>
      <c r="R47" s="358"/>
      <c r="S47" s="358"/>
      <c r="T47" s="358"/>
      <c r="U47" s="358"/>
      <c r="V47" s="358"/>
      <c r="W47" s="358"/>
      <c r="X47" s="358"/>
      <c r="Y47" s="358"/>
      <c r="Z47" s="358"/>
      <c r="AA47" s="358"/>
      <c r="AB47" s="358"/>
      <c r="AC47" s="358"/>
      <c r="AD47" s="358"/>
      <c r="AE47" s="358"/>
      <c r="AF47" s="358"/>
      <c r="AG47" s="358"/>
      <c r="AH47" s="358"/>
      <c r="AI47" s="358"/>
      <c r="AJ47" s="358"/>
      <c r="AK47" s="358"/>
      <c r="AL47" s="358"/>
      <c r="AM47" s="358"/>
      <c r="AN47" s="358"/>
      <c r="AO47" s="358"/>
      <c r="AP47" s="359"/>
    </row>
    <row r="48" spans="1:42" ht="25" customHeight="1">
      <c r="A48" s="235" t="s">
        <v>940</v>
      </c>
      <c r="B48" s="236"/>
      <c r="C48" s="236"/>
      <c r="D48" s="237"/>
      <c r="E48" s="231" t="s">
        <v>1003</v>
      </c>
      <c r="F48" s="231"/>
      <c r="G48" s="231"/>
      <c r="H48" s="231"/>
      <c r="I48" s="360"/>
      <c r="J48" s="361"/>
      <c r="K48" s="361"/>
      <c r="L48" s="361"/>
      <c r="M48" s="361"/>
      <c r="N48" s="361"/>
      <c r="O48" s="362"/>
      <c r="P48" s="340" t="s">
        <v>1113</v>
      </c>
      <c r="Q48" s="341"/>
      <c r="R48" s="341"/>
      <c r="S48" s="341"/>
      <c r="T48" s="341"/>
      <c r="U48" s="341"/>
      <c r="V48" s="341"/>
      <c r="W48" s="341"/>
      <c r="X48" s="341"/>
      <c r="Y48" s="341"/>
      <c r="Z48" s="341"/>
      <c r="AA48" s="341"/>
      <c r="AB48" s="341"/>
      <c r="AC48" s="341"/>
      <c r="AD48" s="341"/>
      <c r="AE48" s="341"/>
      <c r="AF48" s="341"/>
      <c r="AG48" s="341"/>
      <c r="AH48" s="341"/>
      <c r="AI48" s="341"/>
      <c r="AJ48" s="341"/>
      <c r="AK48" s="342"/>
      <c r="AL48" s="354"/>
      <c r="AM48" s="355"/>
      <c r="AN48" s="355"/>
      <c r="AO48" s="355"/>
      <c r="AP48" s="355"/>
    </row>
    <row r="49" spans="1:43" ht="25" customHeight="1">
      <c r="A49" s="357" t="s">
        <v>942</v>
      </c>
      <c r="B49" s="358"/>
      <c r="C49" s="358"/>
      <c r="D49" s="358"/>
      <c r="E49" s="358"/>
      <c r="F49" s="358"/>
      <c r="G49" s="358"/>
      <c r="H49" s="358"/>
      <c r="I49" s="358"/>
      <c r="J49" s="358"/>
      <c r="K49" s="358"/>
      <c r="L49" s="358"/>
      <c r="M49" s="358"/>
      <c r="N49" s="358"/>
      <c r="O49" s="358"/>
      <c r="P49" s="358"/>
      <c r="Q49" s="358"/>
      <c r="R49" s="358"/>
      <c r="S49" s="358"/>
      <c r="T49" s="358"/>
      <c r="U49" s="358"/>
      <c r="V49" s="358"/>
      <c r="W49" s="358"/>
      <c r="X49" s="358"/>
      <c r="Y49" s="358"/>
      <c r="Z49" s="358"/>
      <c r="AA49" s="358"/>
      <c r="AB49" s="358"/>
      <c r="AC49" s="358"/>
      <c r="AD49" s="358"/>
      <c r="AE49" s="358"/>
      <c r="AF49" s="358"/>
      <c r="AG49" s="358"/>
      <c r="AH49" s="358"/>
      <c r="AI49" s="358"/>
      <c r="AJ49" s="358"/>
      <c r="AK49" s="358"/>
      <c r="AL49" s="358"/>
      <c r="AM49" s="358"/>
      <c r="AN49" s="358"/>
      <c r="AO49" s="358"/>
      <c r="AP49" s="359"/>
    </row>
    <row r="50" spans="1:43" ht="25" customHeight="1">
      <c r="A50" s="235" t="s">
        <v>943</v>
      </c>
      <c r="B50" s="236"/>
      <c r="C50" s="236"/>
      <c r="D50" s="237"/>
      <c r="E50" s="231" t="s">
        <v>937</v>
      </c>
      <c r="F50" s="231"/>
      <c r="G50" s="231"/>
      <c r="H50" s="231"/>
      <c r="I50" s="360"/>
      <c r="J50" s="361"/>
      <c r="K50" s="361"/>
      <c r="L50" s="361"/>
      <c r="M50" s="361"/>
      <c r="N50" s="361"/>
      <c r="O50" s="362"/>
      <c r="P50" s="340" t="s">
        <v>944</v>
      </c>
      <c r="Q50" s="341"/>
      <c r="R50" s="341"/>
      <c r="S50" s="341"/>
      <c r="T50" s="341"/>
      <c r="U50" s="341"/>
      <c r="V50" s="341"/>
      <c r="W50" s="341"/>
      <c r="X50" s="341"/>
      <c r="Y50" s="341"/>
      <c r="Z50" s="341"/>
      <c r="AA50" s="341"/>
      <c r="AB50" s="341"/>
      <c r="AC50" s="341"/>
      <c r="AD50" s="341"/>
      <c r="AE50" s="341"/>
      <c r="AF50" s="341"/>
      <c r="AG50" s="341"/>
      <c r="AH50" s="341"/>
      <c r="AI50" s="341"/>
      <c r="AJ50" s="341"/>
      <c r="AK50" s="342"/>
      <c r="AL50" s="354"/>
      <c r="AM50" s="355"/>
      <c r="AN50" s="355"/>
      <c r="AO50" s="355"/>
      <c r="AP50" s="355"/>
    </row>
    <row r="51" spans="1:43" ht="25" customHeight="1">
      <c r="A51" s="235" t="s">
        <v>1114</v>
      </c>
      <c r="B51" s="236"/>
      <c r="C51" s="236"/>
      <c r="D51" s="237"/>
      <c r="E51" s="235" t="s">
        <v>937</v>
      </c>
      <c r="F51" s="236"/>
      <c r="G51" s="236"/>
      <c r="H51" s="237"/>
      <c r="I51" s="360"/>
      <c r="J51" s="361"/>
      <c r="K51" s="361"/>
      <c r="L51" s="361"/>
      <c r="M51" s="361"/>
      <c r="N51" s="361"/>
      <c r="O51" s="362"/>
      <c r="P51" s="340" t="s">
        <v>1115</v>
      </c>
      <c r="Q51" s="341"/>
      <c r="R51" s="341"/>
      <c r="S51" s="341"/>
      <c r="T51" s="341"/>
      <c r="U51" s="341"/>
      <c r="V51" s="341"/>
      <c r="W51" s="341"/>
      <c r="X51" s="341"/>
      <c r="Y51" s="341"/>
      <c r="Z51" s="341"/>
      <c r="AA51" s="341"/>
      <c r="AB51" s="341"/>
      <c r="AC51" s="341"/>
      <c r="AD51" s="341"/>
      <c r="AE51" s="341"/>
      <c r="AF51" s="341"/>
      <c r="AG51" s="341"/>
      <c r="AH51" s="341"/>
      <c r="AI51" s="341"/>
      <c r="AJ51" s="341"/>
      <c r="AK51" s="342"/>
      <c r="AL51" s="370" t="s">
        <v>933</v>
      </c>
      <c r="AM51" s="355"/>
      <c r="AN51" s="355"/>
      <c r="AO51" s="355"/>
      <c r="AP51" s="355"/>
    </row>
    <row r="52" spans="1:43" ht="25" customHeight="1">
      <c r="A52" s="357" t="s">
        <v>947</v>
      </c>
      <c r="B52" s="358"/>
      <c r="C52" s="358"/>
      <c r="D52" s="358"/>
      <c r="E52" s="358"/>
      <c r="F52" s="358"/>
      <c r="G52" s="358"/>
      <c r="H52" s="358"/>
      <c r="I52" s="358"/>
      <c r="J52" s="358"/>
      <c r="K52" s="358"/>
      <c r="L52" s="358"/>
      <c r="M52" s="358"/>
      <c r="N52" s="358"/>
      <c r="O52" s="358"/>
      <c r="P52" s="358"/>
      <c r="Q52" s="358"/>
      <c r="R52" s="358"/>
      <c r="S52" s="358"/>
      <c r="T52" s="358"/>
      <c r="U52" s="358"/>
      <c r="V52" s="358"/>
      <c r="W52" s="358"/>
      <c r="X52" s="358"/>
      <c r="Y52" s="358"/>
      <c r="Z52" s="358"/>
      <c r="AA52" s="358"/>
      <c r="AB52" s="358"/>
      <c r="AC52" s="358"/>
      <c r="AD52" s="358"/>
      <c r="AE52" s="358"/>
      <c r="AF52" s="358"/>
      <c r="AG52" s="358"/>
      <c r="AH52" s="358"/>
      <c r="AI52" s="358"/>
      <c r="AJ52" s="358"/>
      <c r="AK52" s="358"/>
      <c r="AL52" s="358"/>
      <c r="AM52" s="358"/>
      <c r="AN52" s="358"/>
      <c r="AO52" s="358"/>
      <c r="AP52" s="359"/>
    </row>
    <row r="53" spans="1:43" ht="25" customHeight="1">
      <c r="A53" s="231" t="s">
        <v>948</v>
      </c>
      <c r="B53" s="231"/>
      <c r="C53" s="231"/>
      <c r="D53" s="231"/>
      <c r="E53" s="231" t="s">
        <v>949</v>
      </c>
      <c r="F53" s="231"/>
      <c r="G53" s="231"/>
      <c r="H53" s="231"/>
      <c r="I53" s="360"/>
      <c r="J53" s="361"/>
      <c r="K53" s="361"/>
      <c r="L53" s="361"/>
      <c r="M53" s="361"/>
      <c r="N53" s="361"/>
      <c r="O53" s="362"/>
      <c r="P53" s="363" t="s">
        <v>950</v>
      </c>
      <c r="Q53" s="364"/>
      <c r="R53" s="364"/>
      <c r="S53" s="364"/>
      <c r="T53" s="364"/>
      <c r="U53" s="364"/>
      <c r="V53" s="364"/>
      <c r="W53" s="364"/>
      <c r="X53" s="364"/>
      <c r="Y53" s="364"/>
      <c r="Z53" s="364"/>
      <c r="AA53" s="364"/>
      <c r="AB53" s="364"/>
      <c r="AC53" s="364"/>
      <c r="AD53" s="364"/>
      <c r="AE53" s="364"/>
      <c r="AF53" s="364"/>
      <c r="AG53" s="364"/>
      <c r="AH53" s="364"/>
      <c r="AI53" s="364"/>
      <c r="AJ53" s="364"/>
      <c r="AK53" s="365"/>
      <c r="AL53" s="366" t="s">
        <v>951</v>
      </c>
      <c r="AM53" s="367"/>
      <c r="AN53" s="367"/>
      <c r="AO53" s="367"/>
      <c r="AP53" s="367"/>
    </row>
    <row r="54" spans="1:43" ht="25" customHeight="1">
      <c r="A54" s="231" t="s">
        <v>952</v>
      </c>
      <c r="B54" s="231"/>
      <c r="C54" s="231"/>
      <c r="D54" s="231"/>
      <c r="E54" s="231" t="s">
        <v>949</v>
      </c>
      <c r="F54" s="231"/>
      <c r="G54" s="231"/>
      <c r="H54" s="231"/>
      <c r="I54" s="360"/>
      <c r="J54" s="361"/>
      <c r="K54" s="361"/>
      <c r="L54" s="361"/>
      <c r="M54" s="361"/>
      <c r="N54" s="361"/>
      <c r="O54" s="362"/>
      <c r="P54" s="363" t="s">
        <v>953</v>
      </c>
      <c r="Q54" s="364"/>
      <c r="R54" s="364"/>
      <c r="S54" s="364"/>
      <c r="T54" s="364"/>
      <c r="U54" s="364"/>
      <c r="V54" s="364"/>
      <c r="W54" s="364"/>
      <c r="X54" s="364"/>
      <c r="Y54" s="364"/>
      <c r="Z54" s="364"/>
      <c r="AA54" s="364"/>
      <c r="AB54" s="364"/>
      <c r="AC54" s="364"/>
      <c r="AD54" s="364"/>
      <c r="AE54" s="364"/>
      <c r="AF54" s="364"/>
      <c r="AG54" s="364"/>
      <c r="AH54" s="364"/>
      <c r="AI54" s="364"/>
      <c r="AJ54" s="364"/>
      <c r="AK54" s="365"/>
      <c r="AL54" s="368"/>
      <c r="AM54" s="369"/>
      <c r="AN54" s="369"/>
      <c r="AO54" s="369"/>
      <c r="AP54" s="369"/>
    </row>
    <row r="55" spans="1:43" ht="25" customHeight="1">
      <c r="A55" s="357" t="s">
        <v>954</v>
      </c>
      <c r="B55" s="358"/>
      <c r="C55" s="358"/>
      <c r="D55" s="358"/>
      <c r="E55" s="358"/>
      <c r="F55" s="358"/>
      <c r="G55" s="358"/>
      <c r="H55" s="358"/>
      <c r="I55" s="358"/>
      <c r="J55" s="358"/>
      <c r="K55" s="358"/>
      <c r="L55" s="358"/>
      <c r="M55" s="358"/>
      <c r="N55" s="358"/>
      <c r="O55" s="358"/>
      <c r="P55" s="358"/>
      <c r="Q55" s="358"/>
      <c r="R55" s="358"/>
      <c r="S55" s="358"/>
      <c r="T55" s="358"/>
      <c r="U55" s="358"/>
      <c r="V55" s="358"/>
      <c r="W55" s="358"/>
      <c r="X55" s="358"/>
      <c r="Y55" s="358"/>
      <c r="Z55" s="358"/>
      <c r="AA55" s="358"/>
      <c r="AB55" s="358"/>
      <c r="AC55" s="358"/>
      <c r="AD55" s="358"/>
      <c r="AE55" s="358"/>
      <c r="AF55" s="358"/>
      <c r="AG55" s="358"/>
      <c r="AH55" s="358"/>
      <c r="AI55" s="358"/>
      <c r="AJ55" s="358"/>
      <c r="AK55" s="358"/>
      <c r="AL55" s="358"/>
      <c r="AM55" s="358"/>
      <c r="AN55" s="358"/>
      <c r="AO55" s="358"/>
      <c r="AP55" s="359"/>
    </row>
    <row r="56" spans="1:43" ht="25" customHeight="1">
      <c r="A56" s="231" t="s">
        <v>955</v>
      </c>
      <c r="B56" s="231"/>
      <c r="C56" s="231"/>
      <c r="D56" s="231"/>
      <c r="E56" s="231" t="s">
        <v>879</v>
      </c>
      <c r="F56" s="231"/>
      <c r="G56" s="231"/>
      <c r="H56" s="231"/>
      <c r="I56" s="235" t="s">
        <v>1116</v>
      </c>
      <c r="J56" s="236"/>
      <c r="K56" s="236"/>
      <c r="L56" s="236"/>
      <c r="M56" s="236"/>
      <c r="N56" s="236"/>
      <c r="O56" s="237"/>
      <c r="P56" s="340" t="s">
        <v>1117</v>
      </c>
      <c r="Q56" s="341"/>
      <c r="R56" s="341"/>
      <c r="S56" s="341"/>
      <c r="T56" s="341"/>
      <c r="U56" s="341"/>
      <c r="V56" s="341"/>
      <c r="W56" s="341"/>
      <c r="X56" s="341"/>
      <c r="Y56" s="341"/>
      <c r="Z56" s="341"/>
      <c r="AA56" s="341"/>
      <c r="AB56" s="341"/>
      <c r="AC56" s="341"/>
      <c r="AD56" s="341"/>
      <c r="AE56" s="341"/>
      <c r="AF56" s="341"/>
      <c r="AG56" s="341"/>
      <c r="AH56" s="341"/>
      <c r="AI56" s="341"/>
      <c r="AJ56" s="341"/>
      <c r="AK56" s="342"/>
      <c r="AL56" s="354"/>
      <c r="AM56" s="355"/>
      <c r="AN56" s="355"/>
      <c r="AO56" s="355"/>
      <c r="AP56" s="355"/>
    </row>
    <row r="57" spans="1:43" ht="25" customHeight="1">
      <c r="A57" s="231"/>
      <c r="B57" s="231"/>
      <c r="C57" s="231"/>
      <c r="D57" s="231"/>
      <c r="E57" s="231" t="s">
        <v>958</v>
      </c>
      <c r="F57" s="231"/>
      <c r="G57" s="231"/>
      <c r="H57" s="231"/>
      <c r="I57" s="235" t="s">
        <v>1118</v>
      </c>
      <c r="J57" s="236"/>
      <c r="K57" s="236"/>
      <c r="L57" s="236"/>
      <c r="M57" s="236"/>
      <c r="N57" s="236"/>
      <c r="O57" s="237"/>
      <c r="P57" s="340" t="s">
        <v>1119</v>
      </c>
      <c r="Q57" s="341"/>
      <c r="R57" s="341"/>
      <c r="S57" s="341"/>
      <c r="T57" s="341"/>
      <c r="U57" s="341"/>
      <c r="V57" s="341"/>
      <c r="W57" s="341"/>
      <c r="X57" s="341"/>
      <c r="Y57" s="341"/>
      <c r="Z57" s="341"/>
      <c r="AA57" s="341"/>
      <c r="AB57" s="341"/>
      <c r="AC57" s="341"/>
      <c r="AD57" s="341"/>
      <c r="AE57" s="341"/>
      <c r="AF57" s="341"/>
      <c r="AG57" s="341"/>
      <c r="AH57" s="341"/>
      <c r="AI57" s="341"/>
      <c r="AJ57" s="341"/>
      <c r="AK57" s="342"/>
      <c r="AL57" s="354"/>
      <c r="AM57" s="355"/>
      <c r="AN57" s="355"/>
      <c r="AO57" s="355"/>
      <c r="AP57" s="355"/>
    </row>
    <row r="58" spans="1:43" ht="25" customHeight="1">
      <c r="A58" s="231" t="s">
        <v>1120</v>
      </c>
      <c r="B58" s="231"/>
      <c r="C58" s="231"/>
      <c r="D58" s="231"/>
      <c r="E58" s="231" t="s">
        <v>879</v>
      </c>
      <c r="F58" s="231"/>
      <c r="G58" s="231"/>
      <c r="H58" s="231"/>
      <c r="I58" s="235" t="s">
        <v>1121</v>
      </c>
      <c r="J58" s="236"/>
      <c r="K58" s="236"/>
      <c r="L58" s="236"/>
      <c r="M58" s="236"/>
      <c r="N58" s="236"/>
      <c r="O58" s="237"/>
      <c r="P58" s="340" t="s">
        <v>1122</v>
      </c>
      <c r="Q58" s="341"/>
      <c r="R58" s="341"/>
      <c r="S58" s="341"/>
      <c r="T58" s="341"/>
      <c r="U58" s="341"/>
      <c r="V58" s="341"/>
      <c r="W58" s="341"/>
      <c r="X58" s="341"/>
      <c r="Y58" s="341"/>
      <c r="Z58" s="341"/>
      <c r="AA58" s="341"/>
      <c r="AB58" s="341"/>
      <c r="AC58" s="341"/>
      <c r="AD58" s="341"/>
      <c r="AE58" s="341"/>
      <c r="AF58" s="341"/>
      <c r="AG58" s="341"/>
      <c r="AH58" s="341"/>
      <c r="AI58" s="341"/>
      <c r="AJ58" s="341"/>
      <c r="AK58" s="342"/>
      <c r="AL58" s="354"/>
      <c r="AM58" s="355"/>
      <c r="AN58" s="355"/>
      <c r="AO58" s="355"/>
      <c r="AP58" s="355"/>
    </row>
    <row r="59" spans="1:43" ht="25" customHeight="1">
      <c r="A59" s="231"/>
      <c r="B59" s="231"/>
      <c r="C59" s="231"/>
      <c r="D59" s="231"/>
      <c r="E59" s="231" t="s">
        <v>958</v>
      </c>
      <c r="F59" s="231"/>
      <c r="G59" s="231"/>
      <c r="H59" s="231"/>
      <c r="I59" s="235" t="s">
        <v>1123</v>
      </c>
      <c r="J59" s="236"/>
      <c r="K59" s="236"/>
      <c r="L59" s="236"/>
      <c r="M59" s="236"/>
      <c r="N59" s="236"/>
      <c r="O59" s="237"/>
      <c r="P59" s="340" t="s">
        <v>1124</v>
      </c>
      <c r="Q59" s="341"/>
      <c r="R59" s="341"/>
      <c r="S59" s="341"/>
      <c r="T59" s="341"/>
      <c r="U59" s="341"/>
      <c r="V59" s="341"/>
      <c r="W59" s="341"/>
      <c r="X59" s="341"/>
      <c r="Y59" s="341"/>
      <c r="Z59" s="341"/>
      <c r="AA59" s="341"/>
      <c r="AB59" s="341"/>
      <c r="AC59" s="341"/>
      <c r="AD59" s="341"/>
      <c r="AE59" s="341"/>
      <c r="AF59" s="341"/>
      <c r="AG59" s="341"/>
      <c r="AH59" s="341"/>
      <c r="AI59" s="341"/>
      <c r="AJ59" s="341"/>
      <c r="AK59" s="342"/>
      <c r="AL59" s="354"/>
      <c r="AM59" s="355"/>
      <c r="AN59" s="355"/>
      <c r="AO59" s="355"/>
      <c r="AP59" s="355"/>
    </row>
    <row r="60" spans="1:43" ht="25" customHeight="1">
      <c r="A60" s="231" t="s">
        <v>969</v>
      </c>
      <c r="B60" s="231"/>
      <c r="C60" s="231"/>
      <c r="D60" s="231"/>
      <c r="E60" s="231" t="s">
        <v>879</v>
      </c>
      <c r="F60" s="231"/>
      <c r="G60" s="231"/>
      <c r="H60" s="231"/>
      <c r="I60" s="235" t="s">
        <v>1125</v>
      </c>
      <c r="J60" s="236"/>
      <c r="K60" s="236"/>
      <c r="L60" s="236"/>
      <c r="M60" s="236"/>
      <c r="N60" s="236"/>
      <c r="O60" s="237"/>
      <c r="P60" s="340" t="s">
        <v>1126</v>
      </c>
      <c r="Q60" s="341"/>
      <c r="R60" s="341"/>
      <c r="S60" s="341"/>
      <c r="T60" s="341"/>
      <c r="U60" s="341"/>
      <c r="V60" s="341"/>
      <c r="W60" s="341"/>
      <c r="X60" s="341"/>
      <c r="Y60" s="341"/>
      <c r="Z60" s="341"/>
      <c r="AA60" s="341"/>
      <c r="AB60" s="341"/>
      <c r="AC60" s="341"/>
      <c r="AD60" s="341"/>
      <c r="AE60" s="341"/>
      <c r="AF60" s="341"/>
      <c r="AG60" s="341"/>
      <c r="AH60" s="341"/>
      <c r="AI60" s="341"/>
      <c r="AJ60" s="341"/>
      <c r="AK60" s="342"/>
      <c r="AL60" s="356" t="s">
        <v>972</v>
      </c>
      <c r="AM60" s="355"/>
      <c r="AN60" s="355"/>
      <c r="AO60" s="355"/>
      <c r="AP60" s="355"/>
    </row>
    <row r="61" spans="1:43" s="57" customFormat="1" ht="25" customHeight="1">
      <c r="A61" s="389"/>
      <c r="B61" s="389"/>
      <c r="C61" s="389"/>
      <c r="D61" s="389"/>
      <c r="E61" s="389" t="s">
        <v>879</v>
      </c>
      <c r="F61" s="389"/>
      <c r="G61" s="389"/>
      <c r="H61" s="389"/>
      <c r="I61" s="436" t="s">
        <v>973</v>
      </c>
      <c r="J61" s="437"/>
      <c r="K61" s="437"/>
      <c r="L61" s="437"/>
      <c r="M61" s="437"/>
      <c r="N61" s="437"/>
      <c r="O61" s="438"/>
      <c r="P61" s="439" t="s">
        <v>1127</v>
      </c>
      <c r="Q61" s="440"/>
      <c r="R61" s="440"/>
      <c r="S61" s="440"/>
      <c r="T61" s="440"/>
      <c r="U61" s="440"/>
      <c r="V61" s="440"/>
      <c r="W61" s="440"/>
      <c r="X61" s="440"/>
      <c r="Y61" s="440"/>
      <c r="Z61" s="440"/>
      <c r="AA61" s="440"/>
      <c r="AB61" s="440"/>
      <c r="AC61" s="440"/>
      <c r="AD61" s="440"/>
      <c r="AE61" s="440"/>
      <c r="AF61" s="440"/>
      <c r="AG61" s="440"/>
      <c r="AH61" s="440"/>
      <c r="AI61" s="440"/>
      <c r="AJ61" s="440"/>
      <c r="AK61" s="441"/>
      <c r="AL61" s="442" t="s">
        <v>975</v>
      </c>
      <c r="AM61" s="440"/>
      <c r="AN61" s="440"/>
      <c r="AO61" s="440"/>
      <c r="AP61" s="441"/>
      <c r="AQ61" s="56" t="s">
        <v>928</v>
      </c>
    </row>
    <row r="62" spans="1:43" ht="25" customHeight="1">
      <c r="A62" s="231"/>
      <c r="B62" s="231"/>
      <c r="C62" s="231"/>
      <c r="D62" s="231"/>
      <c r="E62" s="231" t="s">
        <v>976</v>
      </c>
      <c r="F62" s="231"/>
      <c r="G62" s="231"/>
      <c r="H62" s="231"/>
      <c r="I62" s="235" t="s">
        <v>1128</v>
      </c>
      <c r="J62" s="236"/>
      <c r="K62" s="236"/>
      <c r="L62" s="236"/>
      <c r="M62" s="236"/>
      <c r="N62" s="236"/>
      <c r="O62" s="237"/>
      <c r="P62" s="353" t="s">
        <v>1129</v>
      </c>
      <c r="Q62" s="371"/>
      <c r="R62" s="371"/>
      <c r="S62" s="371"/>
      <c r="T62" s="371"/>
      <c r="U62" s="371"/>
      <c r="V62" s="371"/>
      <c r="W62" s="371"/>
      <c r="X62" s="371"/>
      <c r="Y62" s="371"/>
      <c r="Z62" s="371"/>
      <c r="AA62" s="371"/>
      <c r="AB62" s="371"/>
      <c r="AC62" s="371"/>
      <c r="AD62" s="371"/>
      <c r="AE62" s="371"/>
      <c r="AF62" s="371"/>
      <c r="AG62" s="371"/>
      <c r="AH62" s="371"/>
      <c r="AI62" s="371"/>
      <c r="AJ62" s="371"/>
      <c r="AK62" s="372"/>
      <c r="AL62" s="354"/>
      <c r="AM62" s="355"/>
      <c r="AN62" s="355"/>
      <c r="AO62" s="355"/>
      <c r="AP62" s="355"/>
    </row>
    <row r="63" spans="1:43" ht="25" customHeight="1">
      <c r="A63" s="231"/>
      <c r="B63" s="231"/>
      <c r="C63" s="231"/>
      <c r="D63" s="231"/>
      <c r="E63" s="231" t="s">
        <v>1130</v>
      </c>
      <c r="F63" s="231"/>
      <c r="G63" s="231"/>
      <c r="H63" s="231"/>
      <c r="I63" s="235" t="s">
        <v>1131</v>
      </c>
      <c r="J63" s="236"/>
      <c r="K63" s="236"/>
      <c r="L63" s="236"/>
      <c r="M63" s="236"/>
      <c r="N63" s="236"/>
      <c r="O63" s="237"/>
      <c r="P63" s="353" t="s">
        <v>1132</v>
      </c>
      <c r="Q63" s="371"/>
      <c r="R63" s="371"/>
      <c r="S63" s="371"/>
      <c r="T63" s="371"/>
      <c r="U63" s="371"/>
      <c r="V63" s="371"/>
      <c r="W63" s="371"/>
      <c r="X63" s="371"/>
      <c r="Y63" s="371"/>
      <c r="Z63" s="371"/>
      <c r="AA63" s="371"/>
      <c r="AB63" s="371"/>
      <c r="AC63" s="371"/>
      <c r="AD63" s="371"/>
      <c r="AE63" s="371"/>
      <c r="AF63" s="371"/>
      <c r="AG63" s="371"/>
      <c r="AH63" s="371"/>
      <c r="AI63" s="371"/>
      <c r="AJ63" s="371"/>
      <c r="AK63" s="372"/>
      <c r="AL63" s="354"/>
      <c r="AM63" s="355"/>
      <c r="AN63" s="355"/>
      <c r="AO63" s="355"/>
      <c r="AP63" s="355"/>
    </row>
    <row r="64" spans="1:43" ht="25" customHeight="1">
      <c r="A64" s="231" t="s">
        <v>982</v>
      </c>
      <c r="B64" s="231"/>
      <c r="C64" s="231"/>
      <c r="D64" s="231"/>
      <c r="E64" s="310" t="s">
        <v>983</v>
      </c>
      <c r="F64" s="311"/>
      <c r="G64" s="311"/>
      <c r="H64" s="311"/>
      <c r="I64" s="235" t="s">
        <v>1133</v>
      </c>
      <c r="J64" s="236"/>
      <c r="K64" s="236"/>
      <c r="L64" s="236"/>
      <c r="M64" s="236"/>
      <c r="N64" s="236"/>
      <c r="O64" s="237"/>
      <c r="P64" s="353" t="s">
        <v>1134</v>
      </c>
      <c r="Q64" s="371"/>
      <c r="R64" s="371"/>
      <c r="S64" s="371"/>
      <c r="T64" s="371"/>
      <c r="U64" s="371"/>
      <c r="V64" s="371"/>
      <c r="W64" s="371"/>
      <c r="X64" s="371"/>
      <c r="Y64" s="371"/>
      <c r="Z64" s="371"/>
      <c r="AA64" s="371"/>
      <c r="AB64" s="371"/>
      <c r="AC64" s="371"/>
      <c r="AD64" s="371"/>
      <c r="AE64" s="371"/>
      <c r="AF64" s="371"/>
      <c r="AG64" s="371"/>
      <c r="AH64" s="371"/>
      <c r="AI64" s="371"/>
      <c r="AJ64" s="371"/>
      <c r="AK64" s="372"/>
      <c r="AL64" s="354"/>
      <c r="AM64" s="355"/>
      <c r="AN64" s="355"/>
      <c r="AO64" s="355"/>
      <c r="AP64" s="355"/>
    </row>
    <row r="65" spans="1:43" ht="25" customHeight="1">
      <c r="A65" s="231"/>
      <c r="B65" s="231"/>
      <c r="C65" s="231"/>
      <c r="D65" s="231"/>
      <c r="E65" s="310" t="s">
        <v>986</v>
      </c>
      <c r="F65" s="311"/>
      <c r="G65" s="311"/>
      <c r="H65" s="311"/>
      <c r="I65" s="235" t="s">
        <v>1135</v>
      </c>
      <c r="J65" s="236"/>
      <c r="K65" s="236"/>
      <c r="L65" s="236"/>
      <c r="M65" s="236"/>
      <c r="N65" s="236"/>
      <c r="O65" s="237"/>
      <c r="P65" s="340" t="s">
        <v>1136</v>
      </c>
      <c r="Q65" s="341"/>
      <c r="R65" s="341"/>
      <c r="S65" s="341"/>
      <c r="T65" s="341"/>
      <c r="U65" s="341"/>
      <c r="V65" s="341"/>
      <c r="W65" s="341"/>
      <c r="X65" s="341"/>
      <c r="Y65" s="341"/>
      <c r="Z65" s="341"/>
      <c r="AA65" s="341"/>
      <c r="AB65" s="341"/>
      <c r="AC65" s="341"/>
      <c r="AD65" s="341"/>
      <c r="AE65" s="341"/>
      <c r="AF65" s="341"/>
      <c r="AG65" s="341"/>
      <c r="AH65" s="341"/>
      <c r="AI65" s="341"/>
      <c r="AJ65" s="341"/>
      <c r="AK65" s="342"/>
      <c r="AL65" s="354"/>
      <c r="AM65" s="355"/>
      <c r="AN65" s="355"/>
      <c r="AO65" s="355"/>
      <c r="AP65" s="355"/>
    </row>
    <row r="66" spans="1:43" ht="25" customHeight="1">
      <c r="A66" s="231"/>
      <c r="B66" s="231"/>
      <c r="C66" s="231"/>
      <c r="D66" s="231"/>
      <c r="E66" s="310" t="s">
        <v>983</v>
      </c>
      <c r="F66" s="311"/>
      <c r="G66" s="311"/>
      <c r="H66" s="311"/>
      <c r="I66" s="235" t="s">
        <v>1137</v>
      </c>
      <c r="J66" s="236"/>
      <c r="K66" s="236"/>
      <c r="L66" s="236"/>
      <c r="M66" s="236"/>
      <c r="N66" s="236"/>
      <c r="O66" s="237"/>
      <c r="P66" s="353" t="s">
        <v>1138</v>
      </c>
      <c r="Q66" s="371"/>
      <c r="R66" s="371"/>
      <c r="S66" s="371"/>
      <c r="T66" s="371"/>
      <c r="U66" s="371"/>
      <c r="V66" s="371"/>
      <c r="W66" s="371"/>
      <c r="X66" s="371"/>
      <c r="Y66" s="371"/>
      <c r="Z66" s="371"/>
      <c r="AA66" s="371"/>
      <c r="AB66" s="371"/>
      <c r="AC66" s="371"/>
      <c r="AD66" s="371"/>
      <c r="AE66" s="371"/>
      <c r="AF66" s="371"/>
      <c r="AG66" s="371"/>
      <c r="AH66" s="371"/>
      <c r="AI66" s="371"/>
      <c r="AJ66" s="371"/>
      <c r="AK66" s="372"/>
      <c r="AL66" s="353" t="s">
        <v>1061</v>
      </c>
      <c r="AM66" s="371"/>
      <c r="AN66" s="371"/>
      <c r="AO66" s="371"/>
      <c r="AP66" s="372"/>
    </row>
    <row r="67" spans="1:43" ht="25" customHeight="1">
      <c r="A67" s="231" t="s">
        <v>989</v>
      </c>
      <c r="B67" s="231"/>
      <c r="C67" s="231"/>
      <c r="D67" s="231"/>
      <c r="E67" s="310" t="s">
        <v>990</v>
      </c>
      <c r="F67" s="311"/>
      <c r="G67" s="311"/>
      <c r="H67" s="311"/>
      <c r="I67" s="235" t="s">
        <v>1139</v>
      </c>
      <c r="J67" s="236"/>
      <c r="K67" s="236"/>
      <c r="L67" s="236"/>
      <c r="M67" s="236"/>
      <c r="N67" s="236"/>
      <c r="O67" s="237"/>
      <c r="P67" s="353" t="s">
        <v>1140</v>
      </c>
      <c r="Q67" s="371"/>
      <c r="R67" s="371"/>
      <c r="S67" s="371"/>
      <c r="T67" s="371"/>
      <c r="U67" s="371"/>
      <c r="V67" s="371"/>
      <c r="W67" s="371"/>
      <c r="X67" s="371"/>
      <c r="Y67" s="371"/>
      <c r="Z67" s="371"/>
      <c r="AA67" s="371"/>
      <c r="AB67" s="371"/>
      <c r="AC67" s="371"/>
      <c r="AD67" s="371"/>
      <c r="AE67" s="371"/>
      <c r="AF67" s="371"/>
      <c r="AG67" s="371"/>
      <c r="AH67" s="371"/>
      <c r="AI67" s="371"/>
      <c r="AJ67" s="371"/>
      <c r="AK67" s="372"/>
      <c r="AL67" s="354"/>
      <c r="AM67" s="355"/>
      <c r="AN67" s="355"/>
      <c r="AO67" s="355"/>
      <c r="AP67" s="355"/>
    </row>
    <row r="68" spans="1:43" ht="25" customHeight="1">
      <c r="A68" s="231" t="s">
        <v>1141</v>
      </c>
      <c r="B68" s="231"/>
      <c r="C68" s="231"/>
      <c r="D68" s="231"/>
      <c r="E68" s="231" t="s">
        <v>879</v>
      </c>
      <c r="F68" s="231"/>
      <c r="G68" s="231"/>
      <c r="H68" s="231"/>
      <c r="I68" s="235" t="s">
        <v>1142</v>
      </c>
      <c r="J68" s="236"/>
      <c r="K68" s="236"/>
      <c r="L68" s="236"/>
      <c r="M68" s="236"/>
      <c r="N68" s="236"/>
      <c r="O68" s="237"/>
      <c r="P68" s="353" t="s">
        <v>1143</v>
      </c>
      <c r="Q68" s="371"/>
      <c r="R68" s="371"/>
      <c r="S68" s="371"/>
      <c r="T68" s="371"/>
      <c r="U68" s="371"/>
      <c r="V68" s="371"/>
      <c r="W68" s="371"/>
      <c r="X68" s="371"/>
      <c r="Y68" s="371"/>
      <c r="Z68" s="371"/>
      <c r="AA68" s="371"/>
      <c r="AB68" s="371"/>
      <c r="AC68" s="371"/>
      <c r="AD68" s="371"/>
      <c r="AE68" s="371"/>
      <c r="AF68" s="371"/>
      <c r="AG68" s="371"/>
      <c r="AH68" s="371"/>
      <c r="AI68" s="371"/>
      <c r="AJ68" s="371"/>
      <c r="AK68" s="372"/>
      <c r="AL68" s="354"/>
      <c r="AM68" s="355"/>
      <c r="AN68" s="355"/>
      <c r="AO68" s="355"/>
      <c r="AP68" s="355"/>
    </row>
    <row r="69" spans="1:43" s="57" customFormat="1" ht="25" customHeight="1">
      <c r="A69" s="344" t="s">
        <v>996</v>
      </c>
      <c r="B69" s="344"/>
      <c r="C69" s="344"/>
      <c r="D69" s="344"/>
      <c r="E69" s="344" t="s">
        <v>997</v>
      </c>
      <c r="F69" s="344"/>
      <c r="G69" s="344"/>
      <c r="H69" s="344"/>
      <c r="I69" s="246"/>
      <c r="J69" s="247"/>
      <c r="K69" s="247"/>
      <c r="L69" s="247"/>
      <c r="M69" s="247"/>
      <c r="N69" s="247"/>
      <c r="O69" s="248"/>
      <c r="P69" s="345" t="s">
        <v>1144</v>
      </c>
      <c r="Q69" s="346"/>
      <c r="R69" s="346"/>
      <c r="S69" s="346"/>
      <c r="T69" s="346"/>
      <c r="U69" s="346"/>
      <c r="V69" s="346"/>
      <c r="W69" s="346"/>
      <c r="X69" s="346"/>
      <c r="Y69" s="346"/>
      <c r="Z69" s="346"/>
      <c r="AA69" s="346"/>
      <c r="AB69" s="346"/>
      <c r="AC69" s="346"/>
      <c r="AD69" s="346"/>
      <c r="AE69" s="346"/>
      <c r="AF69" s="346"/>
      <c r="AG69" s="346"/>
      <c r="AH69" s="346"/>
      <c r="AI69" s="346"/>
      <c r="AJ69" s="346"/>
      <c r="AK69" s="347"/>
      <c r="AL69" s="345" t="s">
        <v>995</v>
      </c>
      <c r="AM69" s="346"/>
      <c r="AN69" s="346"/>
      <c r="AO69" s="346"/>
      <c r="AP69" s="347"/>
      <c r="AQ69" s="56" t="s">
        <v>928</v>
      </c>
    </row>
    <row r="70" spans="1:43" s="57" customFormat="1" ht="25" customHeight="1">
      <c r="A70" s="344" t="s">
        <v>1002</v>
      </c>
      <c r="B70" s="344"/>
      <c r="C70" s="344"/>
      <c r="D70" s="344"/>
      <c r="E70" s="344" t="s">
        <v>1003</v>
      </c>
      <c r="F70" s="344"/>
      <c r="G70" s="344"/>
      <c r="H70" s="344"/>
      <c r="I70" s="246"/>
      <c r="J70" s="247"/>
      <c r="K70" s="247"/>
      <c r="L70" s="247"/>
      <c r="M70" s="247"/>
      <c r="N70" s="247"/>
      <c r="O70" s="248"/>
      <c r="P70" s="345" t="s">
        <v>1145</v>
      </c>
      <c r="Q70" s="346"/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  <c r="AC70" s="346"/>
      <c r="AD70" s="346"/>
      <c r="AE70" s="346"/>
      <c r="AF70" s="346"/>
      <c r="AG70" s="346"/>
      <c r="AH70" s="346"/>
      <c r="AI70" s="346"/>
      <c r="AJ70" s="346"/>
      <c r="AK70" s="347"/>
      <c r="AL70" s="345" t="s">
        <v>995</v>
      </c>
      <c r="AM70" s="346"/>
      <c r="AN70" s="346"/>
      <c r="AO70" s="346"/>
      <c r="AP70" s="347"/>
      <c r="AQ70" s="56" t="s">
        <v>928</v>
      </c>
    </row>
    <row r="71" spans="1:43" ht="20.25" customHeight="1">
      <c r="A71" s="329" t="s">
        <v>1005</v>
      </c>
      <c r="B71" s="316"/>
      <c r="C71" s="316"/>
      <c r="D71" s="316"/>
      <c r="E71" s="316"/>
      <c r="F71" s="316"/>
      <c r="G71" s="316"/>
      <c r="H71" s="316"/>
      <c r="I71" s="331" t="s">
        <v>1146</v>
      </c>
      <c r="J71" s="331"/>
      <c r="K71" s="331"/>
      <c r="L71" s="331"/>
      <c r="M71" s="331"/>
      <c r="N71" s="331"/>
      <c r="O71" s="331"/>
      <c r="P71" s="58"/>
      <c r="Q71" s="58"/>
      <c r="R71" s="58"/>
      <c r="S71" s="58"/>
      <c r="T71" s="58"/>
      <c r="U71" s="58"/>
      <c r="V71" s="58"/>
      <c r="W71" s="58"/>
      <c r="X71" s="58"/>
      <c r="Y71" s="358" t="s">
        <v>1007</v>
      </c>
      <c r="Z71" s="358"/>
      <c r="AA71" s="358"/>
      <c r="AB71" s="358"/>
      <c r="AC71" s="358"/>
      <c r="AD71" s="358"/>
      <c r="AE71" s="358"/>
      <c r="AF71" s="358"/>
      <c r="AG71" s="358"/>
      <c r="AH71" s="358"/>
      <c r="AI71" s="358"/>
      <c r="AJ71" s="358"/>
      <c r="AK71" s="358"/>
      <c r="AL71" s="431"/>
      <c r="AM71" s="431"/>
      <c r="AN71" s="431"/>
      <c r="AO71" s="431"/>
      <c r="AP71" s="432"/>
    </row>
    <row r="72" spans="1:43" ht="20.25" customHeight="1" thickBot="1">
      <c r="A72" s="336" t="s">
        <v>1008</v>
      </c>
      <c r="B72" s="433"/>
      <c r="C72" s="228">
        <v>15</v>
      </c>
      <c r="D72" s="230"/>
      <c r="E72" s="423" t="s">
        <v>1009</v>
      </c>
      <c r="F72" s="413"/>
      <c r="G72" s="414"/>
      <c r="H72" s="417"/>
      <c r="I72" s="312"/>
      <c r="J72" s="312"/>
      <c r="K72" s="312"/>
      <c r="L72" s="312"/>
      <c r="M72" s="312"/>
      <c r="N72" s="312"/>
      <c r="O72" s="312"/>
      <c r="P72" s="312"/>
      <c r="Q72" s="312"/>
      <c r="R72" s="312"/>
      <c r="S72" s="312"/>
      <c r="T72" s="312"/>
      <c r="U72" s="312"/>
      <c r="V72" s="312"/>
      <c r="W72" s="312"/>
      <c r="X72" s="418"/>
      <c r="Y72" s="231" t="s">
        <v>1010</v>
      </c>
      <c r="Z72" s="231"/>
      <c r="AA72" s="231"/>
      <c r="AB72" s="231"/>
      <c r="AC72" s="231"/>
      <c r="AD72" s="231"/>
      <c r="AE72" s="340" t="s">
        <v>1011</v>
      </c>
      <c r="AF72" s="341"/>
      <c r="AG72" s="342"/>
      <c r="AH72" s="236" t="s">
        <v>1012</v>
      </c>
      <c r="AI72" s="236"/>
      <c r="AJ72" s="236"/>
      <c r="AK72" s="236"/>
      <c r="AL72" s="236"/>
      <c r="AM72" s="236"/>
      <c r="AN72" s="236"/>
      <c r="AO72" s="236"/>
      <c r="AP72" s="237"/>
    </row>
    <row r="73" spans="1:43" ht="20.25" customHeight="1" thickBot="1">
      <c r="A73" s="336"/>
      <c r="B73" s="433"/>
      <c r="C73" s="228">
        <v>20</v>
      </c>
      <c r="D73" s="230"/>
      <c r="E73" s="406" t="s">
        <v>1013</v>
      </c>
      <c r="F73" s="411"/>
      <c r="G73" s="423" t="s">
        <v>1009</v>
      </c>
      <c r="H73" s="413"/>
      <c r="I73" s="414"/>
      <c r="J73" s="417"/>
      <c r="K73" s="312"/>
      <c r="L73" s="312"/>
      <c r="M73" s="312"/>
      <c r="N73" s="312"/>
      <c r="O73" s="312"/>
      <c r="P73" s="312"/>
      <c r="Q73" s="312"/>
      <c r="R73" s="312"/>
      <c r="S73" s="312"/>
      <c r="T73" s="312"/>
      <c r="U73" s="312"/>
      <c r="V73" s="312"/>
      <c r="W73" s="312"/>
      <c r="X73" s="418"/>
      <c r="Y73" s="235" t="s">
        <v>1014</v>
      </c>
      <c r="Z73" s="236"/>
      <c r="AA73" s="236"/>
      <c r="AB73" s="236"/>
      <c r="AC73" s="236"/>
      <c r="AD73" s="237"/>
      <c r="AE73" s="235" t="s">
        <v>1015</v>
      </c>
      <c r="AF73" s="236"/>
      <c r="AG73" s="237"/>
      <c r="AH73" s="235" t="s">
        <v>1016</v>
      </c>
      <c r="AI73" s="236"/>
      <c r="AJ73" s="236"/>
      <c r="AK73" s="236"/>
      <c r="AL73" s="236"/>
      <c r="AM73" s="236"/>
      <c r="AN73" s="236"/>
      <c r="AO73" s="236"/>
      <c r="AP73" s="237"/>
    </row>
    <row r="74" spans="1:43" ht="20.25" customHeight="1" thickBot="1">
      <c r="A74" s="336"/>
      <c r="B74" s="433"/>
      <c r="C74" s="228">
        <v>25</v>
      </c>
      <c r="D74" s="230"/>
      <c r="E74" s="228" t="s">
        <v>1013</v>
      </c>
      <c r="F74" s="230"/>
      <c r="G74" s="406" t="s">
        <v>1147</v>
      </c>
      <c r="H74" s="411"/>
      <c r="I74" s="412" t="s">
        <v>1009</v>
      </c>
      <c r="J74" s="413"/>
      <c r="K74" s="414"/>
      <c r="L74" s="417"/>
      <c r="M74" s="312"/>
      <c r="N74" s="312"/>
      <c r="O74" s="312"/>
      <c r="P74" s="312"/>
      <c r="Q74" s="312"/>
      <c r="R74" s="312"/>
      <c r="S74" s="312"/>
      <c r="T74" s="312"/>
      <c r="U74" s="312"/>
      <c r="V74" s="312"/>
      <c r="W74" s="312"/>
      <c r="X74" s="418"/>
      <c r="Y74" s="235" t="s">
        <v>1014</v>
      </c>
      <c r="Z74" s="236"/>
      <c r="AA74" s="236"/>
      <c r="AB74" s="236"/>
      <c r="AC74" s="236"/>
      <c r="AD74" s="237"/>
      <c r="AE74" s="235" t="s">
        <v>1009</v>
      </c>
      <c r="AF74" s="236"/>
      <c r="AG74" s="236"/>
      <c r="AH74" s="235" t="s">
        <v>1017</v>
      </c>
      <c r="AI74" s="236"/>
      <c r="AJ74" s="236"/>
      <c r="AK74" s="236"/>
      <c r="AL74" s="236"/>
      <c r="AM74" s="236"/>
      <c r="AN74" s="236"/>
      <c r="AO74" s="236"/>
      <c r="AP74" s="237"/>
    </row>
    <row r="75" spans="1:43" ht="20.25" customHeight="1" thickBot="1">
      <c r="A75" s="336"/>
      <c r="B75" s="433"/>
      <c r="C75" s="228">
        <v>32</v>
      </c>
      <c r="D75" s="230"/>
      <c r="E75" s="228" t="s">
        <v>1013</v>
      </c>
      <c r="F75" s="230"/>
      <c r="G75" s="228" t="s">
        <v>1147</v>
      </c>
      <c r="H75" s="230"/>
      <c r="I75" s="406" t="s">
        <v>1147</v>
      </c>
      <c r="J75" s="411"/>
      <c r="K75" s="412" t="s">
        <v>1009</v>
      </c>
      <c r="L75" s="413"/>
      <c r="M75" s="414"/>
      <c r="N75" s="417"/>
      <c r="O75" s="312"/>
      <c r="P75" s="312"/>
      <c r="Q75" s="312"/>
      <c r="R75" s="312"/>
      <c r="S75" s="312"/>
      <c r="T75" s="312"/>
      <c r="U75" s="312"/>
      <c r="V75" s="312"/>
      <c r="W75" s="312"/>
      <c r="X75" s="418"/>
      <c r="Y75" s="231" t="s">
        <v>1014</v>
      </c>
      <c r="Z75" s="231"/>
      <c r="AA75" s="231"/>
      <c r="AB75" s="231"/>
      <c r="AC75" s="231"/>
      <c r="AD75" s="231"/>
      <c r="AE75" s="235" t="s">
        <v>1013</v>
      </c>
      <c r="AF75" s="236"/>
      <c r="AG75" s="236"/>
      <c r="AH75" s="235" t="s">
        <v>1018</v>
      </c>
      <c r="AI75" s="236"/>
      <c r="AJ75" s="236"/>
      <c r="AK75" s="236"/>
      <c r="AL75" s="236"/>
      <c r="AM75" s="236"/>
      <c r="AN75" s="236"/>
      <c r="AO75" s="236"/>
      <c r="AP75" s="237"/>
    </row>
    <row r="76" spans="1:43" ht="20.25" customHeight="1" thickBot="1">
      <c r="A76" s="336"/>
      <c r="B76" s="433"/>
      <c r="C76" s="228">
        <v>40</v>
      </c>
      <c r="D76" s="230"/>
      <c r="E76" s="423" t="s">
        <v>1013</v>
      </c>
      <c r="F76" s="413"/>
      <c r="G76" s="423" t="s">
        <v>1147</v>
      </c>
      <c r="H76" s="413"/>
      <c r="I76" s="419" t="s">
        <v>1147</v>
      </c>
      <c r="J76" s="343"/>
      <c r="K76" s="429" t="s">
        <v>1147</v>
      </c>
      <c r="L76" s="430"/>
      <c r="M76" s="412" t="s">
        <v>1009</v>
      </c>
      <c r="N76" s="413"/>
      <c r="O76" s="414"/>
      <c r="P76" s="417"/>
      <c r="Q76" s="312"/>
      <c r="R76" s="312"/>
      <c r="S76" s="312"/>
      <c r="T76" s="312"/>
      <c r="U76" s="312"/>
      <c r="V76" s="312"/>
      <c r="W76" s="312"/>
      <c r="X76" s="418"/>
      <c r="Y76" s="231" t="s">
        <v>1019</v>
      </c>
      <c r="Z76" s="231"/>
      <c r="AA76" s="231"/>
      <c r="AB76" s="231"/>
      <c r="AC76" s="231"/>
      <c r="AD76" s="231"/>
      <c r="AE76" s="235" t="s">
        <v>1020</v>
      </c>
      <c r="AF76" s="236"/>
      <c r="AG76" s="236"/>
      <c r="AH76" s="235" t="s">
        <v>1021</v>
      </c>
      <c r="AI76" s="236"/>
      <c r="AJ76" s="236"/>
      <c r="AK76" s="236"/>
      <c r="AL76" s="236"/>
      <c r="AM76" s="236"/>
      <c r="AN76" s="236"/>
      <c r="AO76" s="236"/>
      <c r="AP76" s="237"/>
    </row>
    <row r="77" spans="1:43" ht="20.25" customHeight="1" thickBot="1">
      <c r="A77" s="336"/>
      <c r="B77" s="433"/>
      <c r="C77" s="228">
        <v>50</v>
      </c>
      <c r="D77" s="230"/>
      <c r="E77" s="406" t="s">
        <v>1148</v>
      </c>
      <c r="F77" s="326"/>
      <c r="G77" s="406" t="s">
        <v>1148</v>
      </c>
      <c r="H77" s="411"/>
      <c r="I77" s="427" t="s">
        <v>1022</v>
      </c>
      <c r="J77" s="428"/>
      <c r="K77" s="406" t="s">
        <v>1022</v>
      </c>
      <c r="L77" s="326"/>
      <c r="M77" s="406" t="s">
        <v>1022</v>
      </c>
      <c r="N77" s="411"/>
      <c r="O77" s="412" t="s">
        <v>1023</v>
      </c>
      <c r="P77" s="413"/>
      <c r="Q77" s="414"/>
      <c r="R77" s="417"/>
      <c r="S77" s="312"/>
      <c r="T77" s="312"/>
      <c r="U77" s="312"/>
      <c r="V77" s="312"/>
      <c r="W77" s="312"/>
      <c r="X77" s="312"/>
      <c r="Y77" s="231" t="s">
        <v>1019</v>
      </c>
      <c r="Z77" s="231"/>
      <c r="AA77" s="231"/>
      <c r="AB77" s="231"/>
      <c r="AC77" s="231"/>
      <c r="AD77" s="231"/>
      <c r="AE77" s="235" t="s">
        <v>1022</v>
      </c>
      <c r="AF77" s="236"/>
      <c r="AG77" s="236"/>
      <c r="AH77" s="235" t="s">
        <v>1018</v>
      </c>
      <c r="AI77" s="236"/>
      <c r="AJ77" s="236"/>
      <c r="AK77" s="236"/>
      <c r="AL77" s="236"/>
      <c r="AM77" s="236"/>
      <c r="AN77" s="236"/>
      <c r="AO77" s="236"/>
      <c r="AP77" s="237"/>
    </row>
    <row r="78" spans="1:43" ht="20.25" customHeight="1" thickBot="1">
      <c r="A78" s="336"/>
      <c r="B78" s="433"/>
      <c r="C78" s="228">
        <v>65</v>
      </c>
      <c r="D78" s="230"/>
      <c r="E78" s="228" t="s">
        <v>1148</v>
      </c>
      <c r="F78" s="230"/>
      <c r="G78" s="228" t="s">
        <v>1148</v>
      </c>
      <c r="H78" s="230"/>
      <c r="I78" s="406" t="s">
        <v>1148</v>
      </c>
      <c r="J78" s="411"/>
      <c r="K78" s="425" t="s">
        <v>1022</v>
      </c>
      <c r="L78" s="426"/>
      <c r="M78" s="414" t="s">
        <v>1022</v>
      </c>
      <c r="N78" s="415"/>
      <c r="O78" s="406" t="s">
        <v>1022</v>
      </c>
      <c r="P78" s="411"/>
      <c r="Q78" s="412" t="s">
        <v>1023</v>
      </c>
      <c r="R78" s="413"/>
      <c r="S78" s="414"/>
      <c r="T78" s="417"/>
      <c r="U78" s="312"/>
      <c r="V78" s="312"/>
      <c r="W78" s="312"/>
      <c r="X78" s="312"/>
      <c r="Y78" s="231" t="s">
        <v>1019</v>
      </c>
      <c r="Z78" s="231"/>
      <c r="AA78" s="231"/>
      <c r="AB78" s="231"/>
      <c r="AC78" s="231"/>
      <c r="AD78" s="231"/>
      <c r="AE78" s="235" t="s">
        <v>1023</v>
      </c>
      <c r="AF78" s="236"/>
      <c r="AG78" s="236"/>
      <c r="AH78" s="235" t="s">
        <v>1017</v>
      </c>
      <c r="AI78" s="236"/>
      <c r="AJ78" s="236"/>
      <c r="AK78" s="236"/>
      <c r="AL78" s="236"/>
      <c r="AM78" s="236"/>
      <c r="AN78" s="236"/>
      <c r="AO78" s="236"/>
      <c r="AP78" s="237"/>
    </row>
    <row r="79" spans="1:43" ht="20.25" customHeight="1" thickBot="1">
      <c r="A79" s="336"/>
      <c r="B79" s="433"/>
      <c r="C79" s="228">
        <v>80</v>
      </c>
      <c r="D79" s="230"/>
      <c r="E79" s="228" t="s">
        <v>1148</v>
      </c>
      <c r="F79" s="230"/>
      <c r="G79" s="228" t="s">
        <v>1148</v>
      </c>
      <c r="H79" s="230"/>
      <c r="I79" s="228" t="s">
        <v>1148</v>
      </c>
      <c r="J79" s="230"/>
      <c r="K79" s="406" t="s">
        <v>1148</v>
      </c>
      <c r="L79" s="411"/>
      <c r="M79" s="412" t="s">
        <v>1022</v>
      </c>
      <c r="N79" s="413"/>
      <c r="O79" s="228" t="s">
        <v>1022</v>
      </c>
      <c r="P79" s="230"/>
      <c r="Q79" s="406" t="s">
        <v>1022</v>
      </c>
      <c r="R79" s="411"/>
      <c r="S79" s="412" t="s">
        <v>1023</v>
      </c>
      <c r="T79" s="413"/>
      <c r="U79" s="414"/>
      <c r="V79" s="417"/>
      <c r="W79" s="312"/>
      <c r="X79" s="312"/>
      <c r="Y79" s="231" t="s">
        <v>1019</v>
      </c>
      <c r="Z79" s="231"/>
      <c r="AA79" s="231"/>
      <c r="AB79" s="231"/>
      <c r="AC79" s="231"/>
      <c r="AD79" s="231"/>
      <c r="AE79" s="235" t="s">
        <v>1024</v>
      </c>
      <c r="AF79" s="236"/>
      <c r="AG79" s="236"/>
      <c r="AH79" s="235" t="s">
        <v>1025</v>
      </c>
      <c r="AI79" s="236"/>
      <c r="AJ79" s="236"/>
      <c r="AK79" s="236"/>
      <c r="AL79" s="236"/>
      <c r="AM79" s="236"/>
      <c r="AN79" s="236"/>
      <c r="AO79" s="236"/>
      <c r="AP79" s="237"/>
    </row>
    <row r="80" spans="1:43" ht="20.25" customHeight="1" thickBot="1">
      <c r="A80" s="336"/>
      <c r="B80" s="433"/>
      <c r="C80" s="228">
        <v>100</v>
      </c>
      <c r="D80" s="230"/>
      <c r="E80" s="228" t="s">
        <v>1148</v>
      </c>
      <c r="F80" s="230"/>
      <c r="G80" s="228" t="s">
        <v>1148</v>
      </c>
      <c r="H80" s="230"/>
      <c r="I80" s="228" t="s">
        <v>1148</v>
      </c>
      <c r="J80" s="230"/>
      <c r="K80" s="228" t="s">
        <v>1148</v>
      </c>
      <c r="L80" s="230"/>
      <c r="M80" s="406" t="s">
        <v>1148</v>
      </c>
      <c r="N80" s="411"/>
      <c r="O80" s="424" t="s">
        <v>1022</v>
      </c>
      <c r="P80" s="343"/>
      <c r="Q80" s="228" t="s">
        <v>1022</v>
      </c>
      <c r="R80" s="230"/>
      <c r="S80" s="406" t="s">
        <v>1022</v>
      </c>
      <c r="T80" s="411"/>
      <c r="U80" s="412" t="s">
        <v>1023</v>
      </c>
      <c r="V80" s="413"/>
      <c r="W80" s="414"/>
      <c r="X80" s="417"/>
      <c r="Y80" s="312"/>
      <c r="Z80" s="320"/>
      <c r="AA80" s="312"/>
      <c r="AB80" s="320"/>
      <c r="AC80" s="322" t="s">
        <v>1026</v>
      </c>
      <c r="AD80" s="322"/>
      <c r="AE80" s="322"/>
      <c r="AF80" s="322"/>
      <c r="AG80" s="322"/>
      <c r="AH80" s="322"/>
      <c r="AI80" s="322"/>
      <c r="AJ80" s="322"/>
      <c r="AK80" s="322"/>
      <c r="AL80" s="322"/>
      <c r="AM80" s="322"/>
      <c r="AN80" s="322"/>
      <c r="AO80" s="322"/>
      <c r="AP80" s="323"/>
    </row>
    <row r="81" spans="1:42" ht="20.25" customHeight="1" thickBot="1">
      <c r="A81" s="336"/>
      <c r="B81" s="433"/>
      <c r="C81" s="228">
        <v>125</v>
      </c>
      <c r="D81" s="230"/>
      <c r="E81" s="228" t="s">
        <v>1148</v>
      </c>
      <c r="F81" s="230"/>
      <c r="G81" s="228" t="s">
        <v>1148</v>
      </c>
      <c r="H81" s="230"/>
      <c r="I81" s="228" t="s">
        <v>1148</v>
      </c>
      <c r="J81" s="230"/>
      <c r="K81" s="228" t="s">
        <v>1148</v>
      </c>
      <c r="L81" s="230"/>
      <c r="M81" s="228" t="s">
        <v>1148</v>
      </c>
      <c r="N81" s="230"/>
      <c r="O81" s="422" t="s">
        <v>1022</v>
      </c>
      <c r="P81" s="387"/>
      <c r="Q81" s="229" t="s">
        <v>1022</v>
      </c>
      <c r="R81" s="230"/>
      <c r="S81" s="228" t="s">
        <v>1022</v>
      </c>
      <c r="T81" s="230"/>
      <c r="U81" s="406" t="s">
        <v>1022</v>
      </c>
      <c r="V81" s="411"/>
      <c r="W81" s="412" t="s">
        <v>1023</v>
      </c>
      <c r="X81" s="413"/>
      <c r="Y81" s="312"/>
      <c r="Z81" s="320"/>
      <c r="AA81" s="312"/>
      <c r="AB81" s="320"/>
      <c r="AC81" s="318" t="s">
        <v>1027</v>
      </c>
      <c r="AD81" s="318"/>
      <c r="AE81" s="318"/>
      <c r="AF81" s="318"/>
      <c r="AG81" s="318"/>
      <c r="AH81" s="318"/>
      <c r="AI81" s="318"/>
      <c r="AJ81" s="318"/>
      <c r="AK81" s="318"/>
      <c r="AL81" s="318"/>
      <c r="AM81" s="318"/>
      <c r="AN81" s="318"/>
      <c r="AO81" s="318"/>
      <c r="AP81" s="319"/>
    </row>
    <row r="82" spans="1:42" ht="20.25" customHeight="1" thickBot="1">
      <c r="A82" s="336"/>
      <c r="B82" s="433"/>
      <c r="C82" s="228">
        <v>150</v>
      </c>
      <c r="D82" s="230"/>
      <c r="E82" s="228" t="s">
        <v>1148</v>
      </c>
      <c r="F82" s="230"/>
      <c r="G82" s="228" t="s">
        <v>1148</v>
      </c>
      <c r="H82" s="230"/>
      <c r="I82" s="228" t="s">
        <v>1148</v>
      </c>
      <c r="J82" s="230"/>
      <c r="K82" s="228" t="s">
        <v>1148</v>
      </c>
      <c r="L82" s="230"/>
      <c r="M82" s="228" t="s">
        <v>1148</v>
      </c>
      <c r="N82" s="229"/>
      <c r="O82" s="420" t="s">
        <v>1149</v>
      </c>
      <c r="P82" s="421"/>
      <c r="Q82" s="406" t="s">
        <v>1024</v>
      </c>
      <c r="R82" s="411"/>
      <c r="S82" s="423" t="s">
        <v>1022</v>
      </c>
      <c r="T82" s="413"/>
      <c r="U82" s="228" t="s">
        <v>1022</v>
      </c>
      <c r="V82" s="230"/>
      <c r="W82" s="406" t="s">
        <v>1022</v>
      </c>
      <c r="X82" s="411"/>
      <c r="Y82" s="412" t="s">
        <v>1023</v>
      </c>
      <c r="Z82" s="413"/>
      <c r="AA82" s="414"/>
      <c r="AB82" s="417"/>
      <c r="AC82" s="318"/>
      <c r="AD82" s="318"/>
      <c r="AE82" s="318"/>
      <c r="AF82" s="318"/>
      <c r="AG82" s="318"/>
      <c r="AH82" s="318"/>
      <c r="AI82" s="318"/>
      <c r="AJ82" s="318"/>
      <c r="AK82" s="318"/>
      <c r="AL82" s="318"/>
      <c r="AM82" s="318"/>
      <c r="AN82" s="318"/>
      <c r="AO82" s="318"/>
      <c r="AP82" s="319"/>
    </row>
    <row r="83" spans="1:42" ht="20.25" customHeight="1" thickBot="1">
      <c r="A83" s="336"/>
      <c r="B83" s="433"/>
      <c r="C83" s="228">
        <v>200</v>
      </c>
      <c r="D83" s="230"/>
      <c r="E83" s="228" t="s">
        <v>1148</v>
      </c>
      <c r="F83" s="230"/>
      <c r="G83" s="228" t="s">
        <v>1148</v>
      </c>
      <c r="H83" s="230"/>
      <c r="I83" s="228" t="s">
        <v>1148</v>
      </c>
      <c r="J83" s="230"/>
      <c r="K83" s="228" t="s">
        <v>1148</v>
      </c>
      <c r="L83" s="230"/>
      <c r="M83" s="228" t="s">
        <v>1148</v>
      </c>
      <c r="N83" s="229"/>
      <c r="O83" s="416" t="s">
        <v>1149</v>
      </c>
      <c r="P83" s="230"/>
      <c r="Q83" s="414" t="s">
        <v>1149</v>
      </c>
      <c r="R83" s="415"/>
      <c r="S83" s="406" t="s">
        <v>1149</v>
      </c>
      <c r="T83" s="411"/>
      <c r="U83" s="416" t="s">
        <v>1022</v>
      </c>
      <c r="V83" s="230"/>
      <c r="W83" s="228" t="s">
        <v>1022</v>
      </c>
      <c r="X83" s="230"/>
      <c r="Y83" s="406" t="s">
        <v>1022</v>
      </c>
      <c r="Z83" s="411"/>
      <c r="AA83" s="412" t="s">
        <v>1023</v>
      </c>
      <c r="AB83" s="413"/>
      <c r="AC83" s="414"/>
      <c r="AD83" s="417"/>
      <c r="AE83" s="312"/>
      <c r="AF83" s="312"/>
      <c r="AG83" s="312"/>
      <c r="AH83" s="312"/>
      <c r="AI83" s="312"/>
      <c r="AJ83" s="312"/>
      <c r="AK83" s="312"/>
      <c r="AL83" s="312"/>
      <c r="AM83" s="312"/>
      <c r="AN83" s="312"/>
      <c r="AO83" s="312"/>
      <c r="AP83" s="418"/>
    </row>
    <row r="84" spans="1:42" ht="20.25" customHeight="1" thickBot="1">
      <c r="A84" s="336"/>
      <c r="B84" s="433"/>
      <c r="C84" s="228">
        <v>250</v>
      </c>
      <c r="D84" s="230"/>
      <c r="E84" s="228" t="s">
        <v>1148</v>
      </c>
      <c r="F84" s="230"/>
      <c r="G84" s="228" t="s">
        <v>1148</v>
      </c>
      <c r="H84" s="230"/>
      <c r="I84" s="228" t="s">
        <v>1148</v>
      </c>
      <c r="J84" s="230"/>
      <c r="K84" s="228" t="s">
        <v>1148</v>
      </c>
      <c r="L84" s="230"/>
      <c r="M84" s="228" t="s">
        <v>1148</v>
      </c>
      <c r="N84" s="229"/>
      <c r="O84" s="416" t="s">
        <v>1149</v>
      </c>
      <c r="P84" s="230"/>
      <c r="Q84" s="228" t="s">
        <v>1149</v>
      </c>
      <c r="R84" s="230"/>
      <c r="S84" s="228" t="s">
        <v>1149</v>
      </c>
      <c r="T84" s="229"/>
      <c r="U84" s="406" t="s">
        <v>1024</v>
      </c>
      <c r="V84" s="411"/>
      <c r="W84" s="228" t="s">
        <v>1022</v>
      </c>
      <c r="X84" s="230"/>
      <c r="Y84" s="228" t="s">
        <v>1022</v>
      </c>
      <c r="Z84" s="230"/>
      <c r="AA84" s="406" t="s">
        <v>1022</v>
      </c>
      <c r="AB84" s="411"/>
      <c r="AC84" s="412" t="s">
        <v>1023</v>
      </c>
      <c r="AD84" s="413"/>
      <c r="AE84" s="414"/>
      <c r="AF84" s="417"/>
      <c r="AG84" s="312"/>
      <c r="AH84" s="312"/>
      <c r="AI84" s="312"/>
      <c r="AJ84" s="312"/>
      <c r="AK84" s="312"/>
      <c r="AL84" s="312"/>
      <c r="AM84" s="312"/>
      <c r="AN84" s="312"/>
      <c r="AO84" s="312"/>
      <c r="AP84" s="418"/>
    </row>
    <row r="85" spans="1:42" ht="20.25" customHeight="1" thickBot="1">
      <c r="A85" s="336"/>
      <c r="B85" s="433"/>
      <c r="C85" s="228">
        <v>300</v>
      </c>
      <c r="D85" s="230"/>
      <c r="E85" s="228" t="s">
        <v>1148</v>
      </c>
      <c r="F85" s="230"/>
      <c r="G85" s="228" t="s">
        <v>1148</v>
      </c>
      <c r="H85" s="230"/>
      <c r="I85" s="228" t="s">
        <v>1148</v>
      </c>
      <c r="J85" s="230"/>
      <c r="K85" s="228" t="s">
        <v>1148</v>
      </c>
      <c r="L85" s="230"/>
      <c r="M85" s="228" t="s">
        <v>1148</v>
      </c>
      <c r="N85" s="229"/>
      <c r="O85" s="416" t="s">
        <v>1149</v>
      </c>
      <c r="P85" s="230"/>
      <c r="Q85" s="228" t="s">
        <v>1149</v>
      </c>
      <c r="R85" s="230"/>
      <c r="S85" s="228" t="s">
        <v>1149</v>
      </c>
      <c r="T85" s="230"/>
      <c r="U85" s="414" t="s">
        <v>1149</v>
      </c>
      <c r="V85" s="417"/>
      <c r="W85" s="406" t="s">
        <v>1024</v>
      </c>
      <c r="X85" s="411"/>
      <c r="Y85" s="228" t="s">
        <v>1022</v>
      </c>
      <c r="Z85" s="230"/>
      <c r="AA85" s="228" t="s">
        <v>1022</v>
      </c>
      <c r="AB85" s="230"/>
      <c r="AC85" s="406" t="s">
        <v>1022</v>
      </c>
      <c r="AD85" s="411"/>
      <c r="AE85" s="412" t="s">
        <v>1023</v>
      </c>
      <c r="AF85" s="413"/>
      <c r="AG85" s="414"/>
      <c r="AH85" s="417"/>
      <c r="AI85" s="312"/>
      <c r="AJ85" s="312"/>
      <c r="AK85" s="312"/>
      <c r="AL85" s="312"/>
      <c r="AM85" s="312"/>
      <c r="AN85" s="312"/>
      <c r="AO85" s="312"/>
      <c r="AP85" s="418"/>
    </row>
    <row r="86" spans="1:42" ht="20.25" customHeight="1" thickBot="1">
      <c r="A86" s="336"/>
      <c r="B86" s="433"/>
      <c r="C86" s="228">
        <v>350</v>
      </c>
      <c r="D86" s="230"/>
      <c r="E86" s="228" t="s">
        <v>1148</v>
      </c>
      <c r="F86" s="230"/>
      <c r="G86" s="228" t="s">
        <v>1148</v>
      </c>
      <c r="H86" s="230"/>
      <c r="I86" s="228" t="s">
        <v>1148</v>
      </c>
      <c r="J86" s="230"/>
      <c r="K86" s="228" t="s">
        <v>1148</v>
      </c>
      <c r="L86" s="230"/>
      <c r="M86" s="228" t="s">
        <v>1148</v>
      </c>
      <c r="N86" s="229"/>
      <c r="O86" s="416" t="s">
        <v>1149</v>
      </c>
      <c r="P86" s="230"/>
      <c r="Q86" s="228" t="s">
        <v>1149</v>
      </c>
      <c r="R86" s="230"/>
      <c r="S86" s="228" t="s">
        <v>1149</v>
      </c>
      <c r="T86" s="230"/>
      <c r="U86" s="310" t="s">
        <v>1149</v>
      </c>
      <c r="V86" s="310"/>
      <c r="W86" s="399" t="s">
        <v>1024</v>
      </c>
      <c r="X86" s="414"/>
      <c r="Y86" s="406" t="s">
        <v>1024</v>
      </c>
      <c r="Z86" s="411"/>
      <c r="AA86" s="228" t="s">
        <v>1022</v>
      </c>
      <c r="AB86" s="230"/>
      <c r="AC86" s="228" t="s">
        <v>1022</v>
      </c>
      <c r="AD86" s="230"/>
      <c r="AE86" s="406" t="s">
        <v>1022</v>
      </c>
      <c r="AF86" s="411"/>
      <c r="AG86" s="412" t="s">
        <v>1023</v>
      </c>
      <c r="AH86" s="413"/>
      <c r="AI86" s="414"/>
      <c r="AJ86" s="417"/>
      <c r="AK86" s="312"/>
      <c r="AL86" s="312"/>
      <c r="AM86" s="312"/>
      <c r="AN86" s="312"/>
      <c r="AO86" s="312"/>
      <c r="AP86" s="418"/>
    </row>
    <row r="87" spans="1:42" ht="20.25" customHeight="1" thickBot="1">
      <c r="A87" s="336"/>
      <c r="B87" s="433"/>
      <c r="C87" s="228">
        <v>400</v>
      </c>
      <c r="D87" s="230"/>
      <c r="E87" s="228" t="s">
        <v>1148</v>
      </c>
      <c r="F87" s="230"/>
      <c r="G87" s="228" t="s">
        <v>1148</v>
      </c>
      <c r="H87" s="230"/>
      <c r="I87" s="228" t="s">
        <v>1148</v>
      </c>
      <c r="J87" s="230"/>
      <c r="K87" s="228" t="s">
        <v>1148</v>
      </c>
      <c r="L87" s="230"/>
      <c r="M87" s="228" t="s">
        <v>1148</v>
      </c>
      <c r="N87" s="229"/>
      <c r="O87" s="416" t="s">
        <v>1149</v>
      </c>
      <c r="P87" s="230"/>
      <c r="Q87" s="228" t="s">
        <v>1149</v>
      </c>
      <c r="R87" s="230"/>
      <c r="S87" s="228" t="s">
        <v>1149</v>
      </c>
      <c r="T87" s="230"/>
      <c r="U87" s="310" t="s">
        <v>1149</v>
      </c>
      <c r="V87" s="310"/>
      <c r="W87" s="310" t="s">
        <v>1024</v>
      </c>
      <c r="X87" s="228"/>
      <c r="Y87" s="310" t="s">
        <v>1024</v>
      </c>
      <c r="Z87" s="228"/>
      <c r="AA87" s="406" t="s">
        <v>1024</v>
      </c>
      <c r="AB87" s="411"/>
      <c r="AC87" s="419" t="s">
        <v>1022</v>
      </c>
      <c r="AD87" s="343"/>
      <c r="AE87" s="228" t="s">
        <v>1022</v>
      </c>
      <c r="AF87" s="230"/>
      <c r="AG87" s="406" t="s">
        <v>1022</v>
      </c>
      <c r="AH87" s="411"/>
      <c r="AI87" s="412" t="s">
        <v>1023</v>
      </c>
      <c r="AJ87" s="413"/>
      <c r="AK87" s="414"/>
      <c r="AL87" s="417"/>
      <c r="AM87" s="312"/>
      <c r="AN87" s="312"/>
      <c r="AO87" s="312"/>
      <c r="AP87" s="418"/>
    </row>
    <row r="88" spans="1:42" ht="20.25" customHeight="1" thickBot="1">
      <c r="A88" s="336"/>
      <c r="B88" s="433"/>
      <c r="C88" s="228">
        <v>450</v>
      </c>
      <c r="D88" s="230"/>
      <c r="E88" s="228" t="s">
        <v>1148</v>
      </c>
      <c r="F88" s="230"/>
      <c r="G88" s="228" t="s">
        <v>1148</v>
      </c>
      <c r="H88" s="230"/>
      <c r="I88" s="228" t="s">
        <v>1148</v>
      </c>
      <c r="J88" s="230"/>
      <c r="K88" s="228" t="s">
        <v>1148</v>
      </c>
      <c r="L88" s="230"/>
      <c r="M88" s="228" t="s">
        <v>1148</v>
      </c>
      <c r="N88" s="229"/>
      <c r="O88" s="416" t="s">
        <v>1149</v>
      </c>
      <c r="P88" s="230"/>
      <c r="Q88" s="228" t="s">
        <v>1149</v>
      </c>
      <c r="R88" s="230"/>
      <c r="S88" s="228" t="s">
        <v>1149</v>
      </c>
      <c r="T88" s="230"/>
      <c r="U88" s="310" t="s">
        <v>1149</v>
      </c>
      <c r="V88" s="310"/>
      <c r="W88" s="310" t="s">
        <v>1024</v>
      </c>
      <c r="X88" s="310"/>
      <c r="Y88" s="414" t="s">
        <v>1024</v>
      </c>
      <c r="Z88" s="417"/>
      <c r="AA88" s="228" t="s">
        <v>1024</v>
      </c>
      <c r="AB88" s="229"/>
      <c r="AC88" s="406" t="s">
        <v>1024</v>
      </c>
      <c r="AD88" s="411"/>
      <c r="AE88" s="419" t="s">
        <v>1022</v>
      </c>
      <c r="AF88" s="343"/>
      <c r="AG88" s="228" t="s">
        <v>1022</v>
      </c>
      <c r="AH88" s="230"/>
      <c r="AI88" s="406" t="s">
        <v>1022</v>
      </c>
      <c r="AJ88" s="411"/>
      <c r="AK88" s="412" t="s">
        <v>1023</v>
      </c>
      <c r="AL88" s="413"/>
      <c r="AM88" s="414"/>
      <c r="AN88" s="417"/>
      <c r="AO88" s="312"/>
      <c r="AP88" s="418"/>
    </row>
    <row r="89" spans="1:42" ht="20.25" customHeight="1" thickBot="1">
      <c r="A89" s="336"/>
      <c r="B89" s="433"/>
      <c r="C89" s="228">
        <v>500</v>
      </c>
      <c r="D89" s="230"/>
      <c r="E89" s="228" t="s">
        <v>1148</v>
      </c>
      <c r="F89" s="230"/>
      <c r="G89" s="228" t="s">
        <v>1148</v>
      </c>
      <c r="H89" s="230"/>
      <c r="I89" s="228" t="s">
        <v>1148</v>
      </c>
      <c r="J89" s="230"/>
      <c r="K89" s="228" t="s">
        <v>1148</v>
      </c>
      <c r="L89" s="230"/>
      <c r="M89" s="228" t="s">
        <v>1148</v>
      </c>
      <c r="N89" s="229"/>
      <c r="O89" s="416" t="s">
        <v>1149</v>
      </c>
      <c r="P89" s="230"/>
      <c r="Q89" s="228" t="s">
        <v>1149</v>
      </c>
      <c r="R89" s="230"/>
      <c r="S89" s="228" t="s">
        <v>1149</v>
      </c>
      <c r="T89" s="230"/>
      <c r="U89" s="310" t="s">
        <v>1149</v>
      </c>
      <c r="V89" s="310"/>
      <c r="W89" s="310" t="s">
        <v>1024</v>
      </c>
      <c r="X89" s="310"/>
      <c r="Y89" s="228" t="s">
        <v>1024</v>
      </c>
      <c r="Z89" s="229"/>
      <c r="AA89" s="228" t="s">
        <v>1024</v>
      </c>
      <c r="AB89" s="229"/>
      <c r="AC89" s="228" t="s">
        <v>1024</v>
      </c>
      <c r="AD89" s="229"/>
      <c r="AE89" s="406" t="s">
        <v>1024</v>
      </c>
      <c r="AF89" s="411"/>
      <c r="AG89" s="419" t="s">
        <v>1022</v>
      </c>
      <c r="AH89" s="343"/>
      <c r="AI89" s="228" t="s">
        <v>1022</v>
      </c>
      <c r="AJ89" s="230"/>
      <c r="AK89" s="406" t="s">
        <v>1022</v>
      </c>
      <c r="AL89" s="411"/>
      <c r="AM89" s="412" t="s">
        <v>1023</v>
      </c>
      <c r="AN89" s="413"/>
      <c r="AO89" s="414"/>
      <c r="AP89" s="415"/>
    </row>
    <row r="90" spans="1:42" ht="20.25" customHeight="1">
      <c r="A90" s="336"/>
      <c r="B90" s="433"/>
      <c r="C90" s="228">
        <v>600</v>
      </c>
      <c r="D90" s="230"/>
      <c r="E90" s="228" t="s">
        <v>1148</v>
      </c>
      <c r="F90" s="230"/>
      <c r="G90" s="228" t="s">
        <v>1148</v>
      </c>
      <c r="H90" s="230"/>
      <c r="I90" s="228" t="s">
        <v>1148</v>
      </c>
      <c r="J90" s="230"/>
      <c r="K90" s="228" t="s">
        <v>1148</v>
      </c>
      <c r="L90" s="230"/>
      <c r="M90" s="228" t="s">
        <v>1148</v>
      </c>
      <c r="N90" s="229"/>
      <c r="O90" s="416" t="s">
        <v>1149</v>
      </c>
      <c r="P90" s="230"/>
      <c r="Q90" s="228" t="s">
        <v>1149</v>
      </c>
      <c r="R90" s="230"/>
      <c r="S90" s="228" t="s">
        <v>1149</v>
      </c>
      <c r="T90" s="230"/>
      <c r="U90" s="310" t="s">
        <v>1149</v>
      </c>
      <c r="V90" s="310"/>
      <c r="W90" s="310" t="s">
        <v>1024</v>
      </c>
      <c r="X90" s="310"/>
      <c r="Y90" s="228" t="s">
        <v>1024</v>
      </c>
      <c r="Z90" s="230"/>
      <c r="AA90" s="414" t="s">
        <v>1024</v>
      </c>
      <c r="AB90" s="417"/>
      <c r="AC90" s="414" t="s">
        <v>1024</v>
      </c>
      <c r="AD90" s="417"/>
      <c r="AE90" s="228" t="s">
        <v>1024</v>
      </c>
      <c r="AF90" s="229"/>
      <c r="AG90" s="406" t="s">
        <v>1024</v>
      </c>
      <c r="AH90" s="411"/>
      <c r="AI90" s="229" t="s">
        <v>1022</v>
      </c>
      <c r="AJ90" s="230"/>
      <c r="AK90" s="228" t="s">
        <v>1022</v>
      </c>
      <c r="AL90" s="230"/>
      <c r="AM90" s="406" t="s">
        <v>1022</v>
      </c>
      <c r="AN90" s="411"/>
      <c r="AO90" s="416" t="s">
        <v>1023</v>
      </c>
      <c r="AP90" s="230"/>
    </row>
    <row r="91" spans="1:42" ht="20.25" customHeight="1">
      <c r="A91" s="434"/>
      <c r="B91" s="435"/>
      <c r="C91" s="228"/>
      <c r="D91" s="230"/>
      <c r="E91" s="228">
        <v>15</v>
      </c>
      <c r="F91" s="230"/>
      <c r="G91" s="228">
        <v>20</v>
      </c>
      <c r="H91" s="230"/>
      <c r="I91" s="228">
        <v>25</v>
      </c>
      <c r="J91" s="230"/>
      <c r="K91" s="228">
        <v>32</v>
      </c>
      <c r="L91" s="230"/>
      <c r="M91" s="228">
        <v>40</v>
      </c>
      <c r="N91" s="230"/>
      <c r="O91" s="228">
        <v>50</v>
      </c>
      <c r="P91" s="230"/>
      <c r="Q91" s="228">
        <v>65</v>
      </c>
      <c r="R91" s="230"/>
      <c r="S91" s="228">
        <v>80</v>
      </c>
      <c r="T91" s="230"/>
      <c r="U91" s="228">
        <v>100</v>
      </c>
      <c r="V91" s="230"/>
      <c r="W91" s="228">
        <v>125</v>
      </c>
      <c r="X91" s="230"/>
      <c r="Y91" s="228">
        <v>150</v>
      </c>
      <c r="Z91" s="230"/>
      <c r="AA91" s="228">
        <v>200</v>
      </c>
      <c r="AB91" s="230"/>
      <c r="AC91" s="228">
        <v>250</v>
      </c>
      <c r="AD91" s="230"/>
      <c r="AE91" s="228">
        <v>300</v>
      </c>
      <c r="AF91" s="230"/>
      <c r="AG91" s="228">
        <v>350</v>
      </c>
      <c r="AH91" s="230"/>
      <c r="AI91" s="228">
        <v>400</v>
      </c>
      <c r="AJ91" s="230"/>
      <c r="AK91" s="228">
        <v>450</v>
      </c>
      <c r="AL91" s="230"/>
      <c r="AM91" s="228">
        <v>500</v>
      </c>
      <c r="AN91" s="230"/>
      <c r="AO91" s="228">
        <v>600</v>
      </c>
      <c r="AP91" s="230"/>
    </row>
    <row r="92" spans="1:42" ht="20.25" customHeight="1">
      <c r="A92" s="60"/>
      <c r="B92" s="51"/>
      <c r="C92" s="316" t="s">
        <v>1028</v>
      </c>
      <c r="D92" s="316"/>
      <c r="E92" s="316"/>
      <c r="F92" s="316"/>
      <c r="G92" s="316"/>
      <c r="H92" s="316"/>
      <c r="I92" s="316"/>
      <c r="J92" s="316"/>
      <c r="K92" s="316"/>
      <c r="L92" s="316"/>
      <c r="M92" s="316"/>
      <c r="N92" s="316"/>
      <c r="O92" s="316"/>
      <c r="P92" s="316"/>
      <c r="Q92" s="316"/>
      <c r="R92" s="316"/>
      <c r="S92" s="316"/>
      <c r="T92" s="316"/>
      <c r="U92" s="316"/>
      <c r="V92" s="316"/>
      <c r="W92" s="316"/>
      <c r="X92" s="316"/>
      <c r="Y92" s="316"/>
      <c r="Z92" s="316"/>
      <c r="AA92" s="316"/>
      <c r="AB92" s="316"/>
      <c r="AC92" s="316"/>
      <c r="AD92" s="316"/>
      <c r="AE92" s="316"/>
      <c r="AF92" s="316"/>
      <c r="AG92" s="316"/>
      <c r="AH92" s="316"/>
      <c r="AI92" s="316"/>
      <c r="AJ92" s="316"/>
      <c r="AK92" s="316"/>
      <c r="AL92" s="316"/>
      <c r="AM92" s="316"/>
      <c r="AN92" s="316"/>
      <c r="AO92" s="316"/>
      <c r="AP92" s="317"/>
    </row>
    <row r="93" spans="1:42" ht="15.75" customHeight="1">
      <c r="A93" s="61"/>
      <c r="B93" s="318" t="s">
        <v>1029</v>
      </c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8"/>
      <c r="AA93" s="318"/>
      <c r="AB93" s="318"/>
      <c r="AC93" s="318"/>
      <c r="AD93" s="318"/>
      <c r="AE93" s="318"/>
      <c r="AF93" s="318"/>
      <c r="AG93" s="318"/>
      <c r="AH93" s="318"/>
      <c r="AI93" s="318"/>
      <c r="AJ93" s="318"/>
      <c r="AK93" s="318"/>
      <c r="AL93" s="318"/>
      <c r="AM93" s="318"/>
      <c r="AN93" s="318"/>
      <c r="AO93" s="318"/>
      <c r="AP93" s="319"/>
    </row>
    <row r="94" spans="1:42" ht="15.75" customHeight="1">
      <c r="A94" s="61"/>
      <c r="B94" s="50"/>
      <c r="C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62"/>
      <c r="AJ94" s="59"/>
      <c r="AP94" s="63"/>
    </row>
    <row r="95" spans="1:42" ht="15.75" customHeight="1">
      <c r="A95" s="61"/>
      <c r="B95" s="50"/>
      <c r="C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62"/>
      <c r="AJ95" s="59"/>
      <c r="AP95" s="63"/>
    </row>
    <row r="96" spans="1:42" ht="15.75" customHeight="1">
      <c r="A96" s="61"/>
      <c r="B96" s="50"/>
      <c r="C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62"/>
      <c r="AJ96" s="59"/>
      <c r="AP96" s="63"/>
    </row>
    <row r="97" spans="1:42" ht="15.75" customHeight="1">
      <c r="A97" s="61"/>
      <c r="B97" s="50"/>
      <c r="C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62"/>
      <c r="AJ97" s="59"/>
      <c r="AP97" s="63"/>
    </row>
    <row r="98" spans="1:42" ht="15.75" customHeight="1">
      <c r="A98" s="61"/>
      <c r="B98" s="64"/>
      <c r="C98" s="59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59"/>
      <c r="AP98" s="63"/>
    </row>
    <row r="99" spans="1:42" ht="15.75" customHeight="1">
      <c r="A99" s="61"/>
      <c r="B99" s="50"/>
      <c r="C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62"/>
      <c r="AJ99" s="59"/>
      <c r="AP99" s="63"/>
    </row>
    <row r="100" spans="1:42" ht="15.75" customHeight="1">
      <c r="A100" s="61"/>
      <c r="B100" s="50"/>
      <c r="C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62"/>
      <c r="AJ100" s="59"/>
      <c r="AP100" s="63"/>
    </row>
    <row r="101" spans="1:42" ht="15.75" customHeight="1">
      <c r="A101" s="61"/>
      <c r="B101" s="64"/>
      <c r="C101" s="59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59"/>
      <c r="AP101" s="63"/>
    </row>
    <row r="102" spans="1:42" ht="15.75" customHeight="1">
      <c r="A102" s="61"/>
      <c r="B102" s="50"/>
      <c r="C102" s="50"/>
      <c r="D102" s="59"/>
      <c r="E102" s="59"/>
      <c r="F102" s="59"/>
      <c r="G102" s="59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59"/>
      <c r="AE102" s="59"/>
      <c r="AF102" s="59"/>
      <c r="AG102" s="59"/>
      <c r="AH102" s="59"/>
      <c r="AI102" s="59"/>
      <c r="AJ102" s="59"/>
      <c r="AP102" s="63"/>
    </row>
    <row r="103" spans="1:42" ht="15.75" customHeight="1">
      <c r="A103" s="60"/>
      <c r="B103" s="50"/>
      <c r="C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  <c r="AC103" s="50"/>
      <c r="AD103" s="50"/>
      <c r="AE103" s="50"/>
      <c r="AF103" s="65"/>
      <c r="AG103" s="65"/>
      <c r="AH103" s="65"/>
      <c r="AI103" s="65"/>
      <c r="AJ103" s="66"/>
      <c r="AP103" s="63"/>
    </row>
    <row r="104" spans="1:42" ht="15.75" customHeight="1">
      <c r="A104" s="60"/>
      <c r="B104" s="50"/>
      <c r="C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  <c r="AB104" s="50"/>
      <c r="AC104" s="50"/>
      <c r="AD104" s="50"/>
      <c r="AE104" s="50"/>
      <c r="AF104" s="65"/>
      <c r="AG104" s="65"/>
      <c r="AH104" s="65"/>
      <c r="AI104" s="65"/>
      <c r="AJ104" s="66"/>
      <c r="AP104" s="63"/>
    </row>
    <row r="105" spans="1:42" ht="15.75" customHeight="1">
      <c r="A105" s="60"/>
      <c r="B105" s="50"/>
      <c r="C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65"/>
      <c r="AG105" s="65"/>
      <c r="AH105" s="65"/>
      <c r="AI105" s="65"/>
      <c r="AJ105" s="66"/>
      <c r="AP105" s="63"/>
    </row>
    <row r="106" spans="1:42" ht="15.75" customHeight="1">
      <c r="A106" s="60"/>
      <c r="B106" s="50"/>
      <c r="C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65"/>
      <c r="AG106" s="65"/>
      <c r="AH106" s="65"/>
      <c r="AI106" s="65"/>
      <c r="AJ106" s="66"/>
      <c r="AP106" s="63"/>
    </row>
    <row r="107" spans="1:42" ht="15.75" customHeight="1">
      <c r="A107" s="60"/>
      <c r="B107" s="50"/>
      <c r="C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65"/>
      <c r="AG107" s="65"/>
      <c r="AH107" s="65"/>
      <c r="AI107" s="65"/>
      <c r="AJ107" s="66"/>
      <c r="AP107" s="63"/>
    </row>
    <row r="108" spans="1:42" ht="15.75" customHeight="1">
      <c r="A108" s="60"/>
      <c r="B108" s="50"/>
      <c r="C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65"/>
      <c r="AG108" s="65"/>
      <c r="AH108" s="65"/>
      <c r="AI108" s="65"/>
      <c r="AJ108" s="66"/>
      <c r="AP108" s="63"/>
    </row>
    <row r="109" spans="1:42" ht="15.75" customHeight="1">
      <c r="A109" s="6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65"/>
      <c r="AG109" s="65"/>
      <c r="AH109" s="65"/>
      <c r="AI109" s="65"/>
      <c r="AJ109" s="66"/>
      <c r="AP109" s="63"/>
    </row>
    <row r="110" spans="1:42" ht="15.75" customHeight="1">
      <c r="A110" s="6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65"/>
      <c r="AG110" s="65"/>
      <c r="AH110" s="65"/>
      <c r="AI110" s="65"/>
      <c r="AJ110" s="66"/>
      <c r="AP110" s="63"/>
    </row>
    <row r="111" spans="1:42" ht="15.75" customHeight="1">
      <c r="A111" s="6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65"/>
      <c r="AG111" s="65"/>
      <c r="AH111" s="65"/>
      <c r="AI111" s="65"/>
      <c r="AJ111" s="66"/>
      <c r="AP111" s="63"/>
    </row>
    <row r="112" spans="1:42" ht="15.75" customHeight="1">
      <c r="A112" s="67"/>
      <c r="B112" s="68"/>
      <c r="C112" s="68"/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69"/>
      <c r="S112" s="69"/>
      <c r="T112" s="69"/>
      <c r="U112" s="69"/>
      <c r="V112" s="69"/>
      <c r="W112" s="69"/>
      <c r="X112" s="69"/>
      <c r="Y112" s="69"/>
      <c r="Z112" s="69"/>
      <c r="AA112" s="69"/>
      <c r="AB112" s="69"/>
      <c r="AC112" s="69"/>
      <c r="AD112" s="69"/>
      <c r="AE112" s="69"/>
      <c r="AF112" s="70"/>
      <c r="AG112" s="70"/>
      <c r="AH112" s="70"/>
      <c r="AI112" s="70"/>
      <c r="AJ112" s="71"/>
      <c r="AK112" s="72"/>
      <c r="AL112" s="72"/>
      <c r="AM112" s="72"/>
      <c r="AN112" s="72"/>
      <c r="AO112" s="72"/>
      <c r="AP112" s="73"/>
    </row>
  </sheetData>
  <mergeCells count="703">
    <mergeCell ref="A1:T4"/>
    <mergeCell ref="U1:AD4"/>
    <mergeCell ref="AE1:AH1"/>
    <mergeCell ref="AI1:AP1"/>
    <mergeCell ref="AE2:AH2"/>
    <mergeCell ref="AI2:AP2"/>
    <mergeCell ref="AE3:AH3"/>
    <mergeCell ref="AI3:AP3"/>
    <mergeCell ref="AE4:AH4"/>
    <mergeCell ref="AI4:AP4"/>
    <mergeCell ref="A5:D5"/>
    <mergeCell ref="E5:AJ5"/>
    <mergeCell ref="AK5:AP5"/>
    <mergeCell ref="A6:D6"/>
    <mergeCell ref="E6:H6"/>
    <mergeCell ref="I6:L6"/>
    <mergeCell ref="M6:P6"/>
    <mergeCell ref="Q6:T6"/>
    <mergeCell ref="U6:X6"/>
    <mergeCell ref="Y6:AB6"/>
    <mergeCell ref="AC6:AJ6"/>
    <mergeCell ref="AK6:AP8"/>
    <mergeCell ref="A7:D8"/>
    <mergeCell ref="E7:H8"/>
    <mergeCell ref="I7:J7"/>
    <mergeCell ref="K7:L7"/>
    <mergeCell ref="M7:N7"/>
    <mergeCell ref="O7:P7"/>
    <mergeCell ref="Q7:R7"/>
    <mergeCell ref="S7:T7"/>
    <mergeCell ref="Y8:Z8"/>
    <mergeCell ref="AA8:AB8"/>
    <mergeCell ref="AC8:AD8"/>
    <mergeCell ref="AE8:AF8"/>
    <mergeCell ref="AG8:AH8"/>
    <mergeCell ref="AI8:AJ8"/>
    <mergeCell ref="AG7:AH7"/>
    <mergeCell ref="AI7:AJ7"/>
    <mergeCell ref="I8:J8"/>
    <mergeCell ref="K8:L8"/>
    <mergeCell ref="M8:N8"/>
    <mergeCell ref="O8:P8"/>
    <mergeCell ref="Q8:R8"/>
    <mergeCell ref="S8:T8"/>
    <mergeCell ref="U8:V8"/>
    <mergeCell ref="W8:X8"/>
    <mergeCell ref="U7:V7"/>
    <mergeCell ref="W7:X7"/>
    <mergeCell ref="Y7:Z7"/>
    <mergeCell ref="AA7:AB7"/>
    <mergeCell ref="AC7:AD7"/>
    <mergeCell ref="AE7:AF7"/>
    <mergeCell ref="AM11:AN11"/>
    <mergeCell ref="AO11:AP11"/>
    <mergeCell ref="A9:AP9"/>
    <mergeCell ref="A10:B10"/>
    <mergeCell ref="C10:D10"/>
    <mergeCell ref="E10:F10"/>
    <mergeCell ref="G10:H10"/>
    <mergeCell ref="I10:J10"/>
    <mergeCell ref="K10:L10"/>
    <mergeCell ref="M10:N10"/>
    <mergeCell ref="O10:P10"/>
    <mergeCell ref="Q10:R10"/>
    <mergeCell ref="AE10:AF10"/>
    <mergeCell ref="AG10:AH10"/>
    <mergeCell ref="AI10:AJ10"/>
    <mergeCell ref="AK10:AL10"/>
    <mergeCell ref="AM10:AN10"/>
    <mergeCell ref="AO10:AP10"/>
    <mergeCell ref="S10:T10"/>
    <mergeCell ref="U10:V10"/>
    <mergeCell ref="W10:X10"/>
    <mergeCell ref="Y10:Z10"/>
    <mergeCell ref="AA10:AB10"/>
    <mergeCell ref="AC10:AD10"/>
    <mergeCell ref="A12:D12"/>
    <mergeCell ref="E12:H12"/>
    <mergeCell ref="I12:O12"/>
    <mergeCell ref="P12:AK12"/>
    <mergeCell ref="AL12:AP12"/>
    <mergeCell ref="Y11:Z11"/>
    <mergeCell ref="AA11:AB11"/>
    <mergeCell ref="AC11:AD11"/>
    <mergeCell ref="AE11:AF11"/>
    <mergeCell ref="AG11:AH11"/>
    <mergeCell ref="AI11:AJ11"/>
    <mergeCell ref="M11:N11"/>
    <mergeCell ref="O11:P11"/>
    <mergeCell ref="Q11:R11"/>
    <mergeCell ref="S11:T11"/>
    <mergeCell ref="U11:V11"/>
    <mergeCell ref="W11:X11"/>
    <mergeCell ref="A11:B11"/>
    <mergeCell ref="C11:D11"/>
    <mergeCell ref="E11:F11"/>
    <mergeCell ref="G11:H11"/>
    <mergeCell ref="I11:J11"/>
    <mergeCell ref="K11:L11"/>
    <mergeCell ref="AK11:AL11"/>
    <mergeCell ref="A15:D15"/>
    <mergeCell ref="E15:H15"/>
    <mergeCell ref="I15:O15"/>
    <mergeCell ref="P15:AK15"/>
    <mergeCell ref="AL15:AP15"/>
    <mergeCell ref="A16:AP16"/>
    <mergeCell ref="A13:D13"/>
    <mergeCell ref="E13:H13"/>
    <mergeCell ref="I13:O13"/>
    <mergeCell ref="P13:AK13"/>
    <mergeCell ref="AL13:AP13"/>
    <mergeCell ref="A14:D14"/>
    <mergeCell ref="E14:H14"/>
    <mergeCell ref="I14:O14"/>
    <mergeCell ref="P14:AK14"/>
    <mergeCell ref="AL14:AP14"/>
    <mergeCell ref="A17:D17"/>
    <mergeCell ref="E17:H17"/>
    <mergeCell ref="I17:O17"/>
    <mergeCell ref="P17:AK17"/>
    <mergeCell ref="AL17:AP17"/>
    <mergeCell ref="A18:D18"/>
    <mergeCell ref="E18:H18"/>
    <mergeCell ref="I18:O18"/>
    <mergeCell ref="P18:AK18"/>
    <mergeCell ref="AL18:AP18"/>
    <mergeCell ref="A19:D19"/>
    <mergeCell ref="E19:H19"/>
    <mergeCell ref="I19:O19"/>
    <mergeCell ref="P19:AK19"/>
    <mergeCell ref="AL19:AP19"/>
    <mergeCell ref="A20:D20"/>
    <mergeCell ref="E20:H20"/>
    <mergeCell ref="I20:O20"/>
    <mergeCell ref="P20:AK20"/>
    <mergeCell ref="AL20:AP20"/>
    <mergeCell ref="A21:D21"/>
    <mergeCell ref="E21:H21"/>
    <mergeCell ref="I21:O21"/>
    <mergeCell ref="P21:AK21"/>
    <mergeCell ref="AL21:AP21"/>
    <mergeCell ref="A22:D22"/>
    <mergeCell ref="E22:H22"/>
    <mergeCell ref="I22:O22"/>
    <mergeCell ref="P22:AK22"/>
    <mergeCell ref="AL22:AP22"/>
    <mergeCell ref="A23:D23"/>
    <mergeCell ref="E23:H23"/>
    <mergeCell ref="I23:O23"/>
    <mergeCell ref="P23:AK23"/>
    <mergeCell ref="AL23:AP23"/>
    <mergeCell ref="A24:D24"/>
    <mergeCell ref="E24:H24"/>
    <mergeCell ref="I24:O24"/>
    <mergeCell ref="P24:AK24"/>
    <mergeCell ref="AL24:AP24"/>
    <mergeCell ref="A27:AP27"/>
    <mergeCell ref="A28:D28"/>
    <mergeCell ref="E28:H28"/>
    <mergeCell ref="I28:O28"/>
    <mergeCell ref="P28:AK28"/>
    <mergeCell ref="AL28:AP28"/>
    <mergeCell ref="A25:D25"/>
    <mergeCell ref="E25:H25"/>
    <mergeCell ref="I25:O25"/>
    <mergeCell ref="P25:AK25"/>
    <mergeCell ref="AL25:AP25"/>
    <mergeCell ref="A26:D26"/>
    <mergeCell ref="E26:H26"/>
    <mergeCell ref="I26:O26"/>
    <mergeCell ref="P26:AK26"/>
    <mergeCell ref="AL26:AP26"/>
    <mergeCell ref="A29:D29"/>
    <mergeCell ref="E29:H29"/>
    <mergeCell ref="I29:O29"/>
    <mergeCell ref="P29:AK29"/>
    <mergeCell ref="AL29:AP29"/>
    <mergeCell ref="A30:D30"/>
    <mergeCell ref="E30:H30"/>
    <mergeCell ref="I30:O30"/>
    <mergeCell ref="P30:AK30"/>
    <mergeCell ref="AL30:AP30"/>
    <mergeCell ref="A31:D31"/>
    <mergeCell ref="E31:H31"/>
    <mergeCell ref="I31:O31"/>
    <mergeCell ref="P31:AK31"/>
    <mergeCell ref="AL31:AP31"/>
    <mergeCell ref="A32:D32"/>
    <mergeCell ref="E32:H32"/>
    <mergeCell ref="I32:O32"/>
    <mergeCell ref="P32:AK32"/>
    <mergeCell ref="AL32:AP32"/>
    <mergeCell ref="A33:D33"/>
    <mergeCell ref="E33:H33"/>
    <mergeCell ref="I33:O33"/>
    <mergeCell ref="P33:AK33"/>
    <mergeCell ref="AL33:AP33"/>
    <mergeCell ref="A34:D34"/>
    <mergeCell ref="E34:H34"/>
    <mergeCell ref="I34:O34"/>
    <mergeCell ref="P34:AK34"/>
    <mergeCell ref="AL34:AP34"/>
    <mergeCell ref="A35:D35"/>
    <mergeCell ref="E35:H35"/>
    <mergeCell ref="I35:O35"/>
    <mergeCell ref="P35:AK35"/>
    <mergeCell ref="AL35:AP35"/>
    <mergeCell ref="A36:D36"/>
    <mergeCell ref="E36:H36"/>
    <mergeCell ref="I36:O36"/>
    <mergeCell ref="P36:AK36"/>
    <mergeCell ref="AL36:AP36"/>
    <mergeCell ref="A37:D37"/>
    <mergeCell ref="E37:H37"/>
    <mergeCell ref="I37:O37"/>
    <mergeCell ref="P37:AK37"/>
    <mergeCell ref="AL37:AP37"/>
    <mergeCell ref="A38:D38"/>
    <mergeCell ref="E38:H38"/>
    <mergeCell ref="I38:O38"/>
    <mergeCell ref="P38:AK38"/>
    <mergeCell ref="AL38:AP38"/>
    <mergeCell ref="A41:AP41"/>
    <mergeCell ref="A42:D42"/>
    <mergeCell ref="E42:H42"/>
    <mergeCell ref="I42:O42"/>
    <mergeCell ref="P42:AK42"/>
    <mergeCell ref="AL42:AP42"/>
    <mergeCell ref="A39:D39"/>
    <mergeCell ref="E39:H39"/>
    <mergeCell ref="I39:O39"/>
    <mergeCell ref="P39:AK39"/>
    <mergeCell ref="AL39:AP39"/>
    <mergeCell ref="A40:D40"/>
    <mergeCell ref="E40:H40"/>
    <mergeCell ref="I40:O40"/>
    <mergeCell ref="P40:AK40"/>
    <mergeCell ref="AL40:AP40"/>
    <mergeCell ref="A43:D43"/>
    <mergeCell ref="E43:H43"/>
    <mergeCell ref="I43:O43"/>
    <mergeCell ref="P43:AK43"/>
    <mergeCell ref="AL43:AP43"/>
    <mergeCell ref="A44:D44"/>
    <mergeCell ref="E44:H44"/>
    <mergeCell ref="I44:O44"/>
    <mergeCell ref="P44:AK44"/>
    <mergeCell ref="AL44:AP44"/>
    <mergeCell ref="A47:AP47"/>
    <mergeCell ref="A48:D48"/>
    <mergeCell ref="E48:H48"/>
    <mergeCell ref="I48:O48"/>
    <mergeCell ref="P48:AK48"/>
    <mergeCell ref="AL48:AP48"/>
    <mergeCell ref="A45:D45"/>
    <mergeCell ref="E45:H45"/>
    <mergeCell ref="I45:O45"/>
    <mergeCell ref="P45:AK45"/>
    <mergeCell ref="AL45:AP45"/>
    <mergeCell ref="A46:D46"/>
    <mergeCell ref="E46:H46"/>
    <mergeCell ref="I46:O46"/>
    <mergeCell ref="P46:AK46"/>
    <mergeCell ref="AL46:AP46"/>
    <mergeCell ref="A51:D51"/>
    <mergeCell ref="E51:H51"/>
    <mergeCell ref="I51:O51"/>
    <mergeCell ref="P51:AK51"/>
    <mergeCell ref="AL51:AP51"/>
    <mergeCell ref="A52:AP52"/>
    <mergeCell ref="A49:AP49"/>
    <mergeCell ref="A50:D50"/>
    <mergeCell ref="E50:H50"/>
    <mergeCell ref="I50:O50"/>
    <mergeCell ref="P50:AK50"/>
    <mergeCell ref="AL50:AP50"/>
    <mergeCell ref="A55:AP55"/>
    <mergeCell ref="A56:D56"/>
    <mergeCell ref="E56:H56"/>
    <mergeCell ref="I56:O56"/>
    <mergeCell ref="P56:AK56"/>
    <mergeCell ref="AL56:AP56"/>
    <mergeCell ref="A53:D53"/>
    <mergeCell ref="E53:H53"/>
    <mergeCell ref="I53:O53"/>
    <mergeCell ref="P53:AK53"/>
    <mergeCell ref="AL53:AP53"/>
    <mergeCell ref="A54:D54"/>
    <mergeCell ref="E54:H54"/>
    <mergeCell ref="I54:O54"/>
    <mergeCell ref="P54:AK54"/>
    <mergeCell ref="AL54:AP54"/>
    <mergeCell ref="A57:D57"/>
    <mergeCell ref="E57:H57"/>
    <mergeCell ref="I57:O57"/>
    <mergeCell ref="P57:AK57"/>
    <mergeCell ref="AL57:AP57"/>
    <mergeCell ref="A58:D58"/>
    <mergeCell ref="E58:H58"/>
    <mergeCell ref="I58:O58"/>
    <mergeCell ref="P58:AK58"/>
    <mergeCell ref="AL58:AP58"/>
    <mergeCell ref="A59:D59"/>
    <mergeCell ref="E59:H59"/>
    <mergeCell ref="I59:O59"/>
    <mergeCell ref="P59:AK59"/>
    <mergeCell ref="AL59:AP59"/>
    <mergeCell ref="A60:D60"/>
    <mergeCell ref="E60:H60"/>
    <mergeCell ref="I60:O60"/>
    <mergeCell ref="P60:AK60"/>
    <mergeCell ref="AL60:AP60"/>
    <mergeCell ref="A61:D61"/>
    <mergeCell ref="E61:H61"/>
    <mergeCell ref="I61:O61"/>
    <mergeCell ref="P61:AK61"/>
    <mergeCell ref="AL61:AP61"/>
    <mergeCell ref="A62:D62"/>
    <mergeCell ref="E62:H62"/>
    <mergeCell ref="I62:O62"/>
    <mergeCell ref="P62:AK62"/>
    <mergeCell ref="AL62:AP62"/>
    <mergeCell ref="A63:D63"/>
    <mergeCell ref="E63:H63"/>
    <mergeCell ref="I63:O63"/>
    <mergeCell ref="P63:AK63"/>
    <mergeCell ref="AL63:AP63"/>
    <mergeCell ref="A64:D64"/>
    <mergeCell ref="E64:H64"/>
    <mergeCell ref="I64:O64"/>
    <mergeCell ref="P64:AK64"/>
    <mergeCell ref="AL64:AP64"/>
    <mergeCell ref="A65:D65"/>
    <mergeCell ref="E65:H65"/>
    <mergeCell ref="I65:O65"/>
    <mergeCell ref="P65:AK65"/>
    <mergeCell ref="AL65:AP65"/>
    <mergeCell ref="A66:D66"/>
    <mergeCell ref="E66:H66"/>
    <mergeCell ref="I66:O66"/>
    <mergeCell ref="P66:AK66"/>
    <mergeCell ref="AL66:AP66"/>
    <mergeCell ref="A67:D67"/>
    <mergeCell ref="E67:H67"/>
    <mergeCell ref="I67:O67"/>
    <mergeCell ref="P67:AK67"/>
    <mergeCell ref="AL67:AP67"/>
    <mergeCell ref="A68:D68"/>
    <mergeCell ref="E68:H68"/>
    <mergeCell ref="I68:O68"/>
    <mergeCell ref="P68:AK68"/>
    <mergeCell ref="AL68:AP68"/>
    <mergeCell ref="A69:D69"/>
    <mergeCell ref="E69:H69"/>
    <mergeCell ref="I69:O69"/>
    <mergeCell ref="P69:AK69"/>
    <mergeCell ref="AL69:AP69"/>
    <mergeCell ref="A70:D70"/>
    <mergeCell ref="E70:H70"/>
    <mergeCell ref="I70:O70"/>
    <mergeCell ref="P70:AK70"/>
    <mergeCell ref="AL70:AP70"/>
    <mergeCell ref="A71:H71"/>
    <mergeCell ref="I71:O71"/>
    <mergeCell ref="Y71:AK71"/>
    <mergeCell ref="AL71:AP71"/>
    <mergeCell ref="A72:B91"/>
    <mergeCell ref="C72:D72"/>
    <mergeCell ref="E72:F72"/>
    <mergeCell ref="G72:H72"/>
    <mergeCell ref="I72:J72"/>
    <mergeCell ref="K72:L72"/>
    <mergeCell ref="Y72:AD72"/>
    <mergeCell ref="AE72:AG72"/>
    <mergeCell ref="AH72:AP72"/>
    <mergeCell ref="C73:D73"/>
    <mergeCell ref="E73:F73"/>
    <mergeCell ref="G73:H73"/>
    <mergeCell ref="I73:J73"/>
    <mergeCell ref="K73:L73"/>
    <mergeCell ref="M73:N73"/>
    <mergeCell ref="O73:P73"/>
    <mergeCell ref="M72:N72"/>
    <mergeCell ref="O72:P72"/>
    <mergeCell ref="Q72:R72"/>
    <mergeCell ref="S72:T72"/>
    <mergeCell ref="U72:V72"/>
    <mergeCell ref="W72:X72"/>
    <mergeCell ref="AH73:AP73"/>
    <mergeCell ref="C74:D74"/>
    <mergeCell ref="E74:F74"/>
    <mergeCell ref="G74:H74"/>
    <mergeCell ref="I74:J74"/>
    <mergeCell ref="K74:L74"/>
    <mergeCell ref="M74:N74"/>
    <mergeCell ref="O74:P74"/>
    <mergeCell ref="Q74:R74"/>
    <mergeCell ref="S74:T74"/>
    <mergeCell ref="Q73:R73"/>
    <mergeCell ref="S73:T73"/>
    <mergeCell ref="U73:V73"/>
    <mergeCell ref="W73:X73"/>
    <mergeCell ref="Y73:AD73"/>
    <mergeCell ref="AE73:AG73"/>
    <mergeCell ref="U74:V74"/>
    <mergeCell ref="W74:X74"/>
    <mergeCell ref="Y74:AD74"/>
    <mergeCell ref="AE74:AG74"/>
    <mergeCell ref="AH74:AP74"/>
    <mergeCell ref="C75:D75"/>
    <mergeCell ref="E75:F75"/>
    <mergeCell ref="G75:H75"/>
    <mergeCell ref="I75:J75"/>
    <mergeCell ref="K75:L75"/>
    <mergeCell ref="Y75:AD75"/>
    <mergeCell ref="AE75:AG75"/>
    <mergeCell ref="AH75:AP75"/>
    <mergeCell ref="C76:D76"/>
    <mergeCell ref="E76:F76"/>
    <mergeCell ref="G76:H76"/>
    <mergeCell ref="I76:J76"/>
    <mergeCell ref="K76:L76"/>
    <mergeCell ref="M76:N76"/>
    <mergeCell ref="O76:P76"/>
    <mergeCell ref="M75:N75"/>
    <mergeCell ref="O75:P75"/>
    <mergeCell ref="Q75:R75"/>
    <mergeCell ref="S75:T75"/>
    <mergeCell ref="U75:V75"/>
    <mergeCell ref="W75:X75"/>
    <mergeCell ref="AH76:AP76"/>
    <mergeCell ref="Q76:R76"/>
    <mergeCell ref="S76:T76"/>
    <mergeCell ref="C77:D77"/>
    <mergeCell ref="E77:F77"/>
    <mergeCell ref="G77:H77"/>
    <mergeCell ref="I77:J77"/>
    <mergeCell ref="K77:L77"/>
    <mergeCell ref="M77:N77"/>
    <mergeCell ref="O77:P77"/>
    <mergeCell ref="Q77:R77"/>
    <mergeCell ref="S77:T77"/>
    <mergeCell ref="U76:V76"/>
    <mergeCell ref="W76:X76"/>
    <mergeCell ref="Y76:AD76"/>
    <mergeCell ref="AE76:AG76"/>
    <mergeCell ref="U77:V77"/>
    <mergeCell ref="W77:X77"/>
    <mergeCell ref="Y77:AD77"/>
    <mergeCell ref="AE77:AG77"/>
    <mergeCell ref="AH77:AP77"/>
    <mergeCell ref="C78:D78"/>
    <mergeCell ref="E78:F78"/>
    <mergeCell ref="G78:H78"/>
    <mergeCell ref="I78:J78"/>
    <mergeCell ref="K78:L78"/>
    <mergeCell ref="Y78:AD78"/>
    <mergeCell ref="AE78:AG78"/>
    <mergeCell ref="AH78:AP78"/>
    <mergeCell ref="C79:D79"/>
    <mergeCell ref="E79:F79"/>
    <mergeCell ref="G79:H79"/>
    <mergeCell ref="I79:J79"/>
    <mergeCell ref="K79:L79"/>
    <mergeCell ref="M79:N79"/>
    <mergeCell ref="O79:P79"/>
    <mergeCell ref="M78:N78"/>
    <mergeCell ref="O78:P78"/>
    <mergeCell ref="Q78:R78"/>
    <mergeCell ref="S78:T78"/>
    <mergeCell ref="U78:V78"/>
    <mergeCell ref="W78:X78"/>
    <mergeCell ref="AH79:AP79"/>
    <mergeCell ref="Q79:R79"/>
    <mergeCell ref="S79:T79"/>
    <mergeCell ref="C80:D80"/>
    <mergeCell ref="E80:F80"/>
    <mergeCell ref="G80:H80"/>
    <mergeCell ref="I80:J80"/>
    <mergeCell ref="K80:L80"/>
    <mergeCell ref="M80:N80"/>
    <mergeCell ref="O80:P80"/>
    <mergeCell ref="Q80:R80"/>
    <mergeCell ref="S80:T80"/>
    <mergeCell ref="U79:V79"/>
    <mergeCell ref="W79:X79"/>
    <mergeCell ref="Y79:AD79"/>
    <mergeCell ref="AE79:AG79"/>
    <mergeCell ref="U80:V80"/>
    <mergeCell ref="W80:X80"/>
    <mergeCell ref="Y80:Z80"/>
    <mergeCell ref="AA80:AB80"/>
    <mergeCell ref="AC80:AP80"/>
    <mergeCell ref="C81:D81"/>
    <mergeCell ref="E81:F81"/>
    <mergeCell ref="G81:H81"/>
    <mergeCell ref="I81:J81"/>
    <mergeCell ref="K81:L81"/>
    <mergeCell ref="Y81:Z81"/>
    <mergeCell ref="AA81:AB81"/>
    <mergeCell ref="AC81:AP81"/>
    <mergeCell ref="C82:D82"/>
    <mergeCell ref="E82:F82"/>
    <mergeCell ref="G82:H82"/>
    <mergeCell ref="I82:J82"/>
    <mergeCell ref="K82:L82"/>
    <mergeCell ref="M82:N82"/>
    <mergeCell ref="O82:P82"/>
    <mergeCell ref="M81:N81"/>
    <mergeCell ref="O81:P81"/>
    <mergeCell ref="Q81:R81"/>
    <mergeCell ref="S81:T81"/>
    <mergeCell ref="U81:V81"/>
    <mergeCell ref="W81:X81"/>
    <mergeCell ref="AC82:AP82"/>
    <mergeCell ref="Q82:R82"/>
    <mergeCell ref="S82:T82"/>
    <mergeCell ref="AI83:AJ83"/>
    <mergeCell ref="AK83:AL83"/>
    <mergeCell ref="AM83:AN83"/>
    <mergeCell ref="AO83:AP83"/>
    <mergeCell ref="AC83:AD83"/>
    <mergeCell ref="AE83:AF83"/>
    <mergeCell ref="C83:D83"/>
    <mergeCell ref="E83:F83"/>
    <mergeCell ref="G83:H83"/>
    <mergeCell ref="I83:J83"/>
    <mergeCell ref="K83:L83"/>
    <mergeCell ref="M83:N83"/>
    <mergeCell ref="O83:P83"/>
    <mergeCell ref="Q83:R83"/>
    <mergeCell ref="S83:T83"/>
    <mergeCell ref="U83:V83"/>
    <mergeCell ref="W83:X83"/>
    <mergeCell ref="Y83:Z83"/>
    <mergeCell ref="AA83:AB83"/>
    <mergeCell ref="U82:V82"/>
    <mergeCell ref="W82:X82"/>
    <mergeCell ref="Y82:Z82"/>
    <mergeCell ref="AA82:AB82"/>
    <mergeCell ref="AG83:AH83"/>
    <mergeCell ref="AM84:AN84"/>
    <mergeCell ref="AO84:AP84"/>
    <mergeCell ref="C85:D85"/>
    <mergeCell ref="E85:F85"/>
    <mergeCell ref="G85:H85"/>
    <mergeCell ref="I85:J85"/>
    <mergeCell ref="K85:L85"/>
    <mergeCell ref="M85:N85"/>
    <mergeCell ref="O85:P85"/>
    <mergeCell ref="Y84:Z84"/>
    <mergeCell ref="AA84:AB84"/>
    <mergeCell ref="AC84:AD84"/>
    <mergeCell ref="AE84:AF84"/>
    <mergeCell ref="AG84:AH84"/>
    <mergeCell ref="AI84:AJ84"/>
    <mergeCell ref="M84:N84"/>
    <mergeCell ref="O84:P84"/>
    <mergeCell ref="Q84:R84"/>
    <mergeCell ref="S84:T84"/>
    <mergeCell ref="U84:V84"/>
    <mergeCell ref="W84:X84"/>
    <mergeCell ref="AO85:AP85"/>
    <mergeCell ref="AC85:AD85"/>
    <mergeCell ref="C84:D84"/>
    <mergeCell ref="E86:F86"/>
    <mergeCell ref="G86:H86"/>
    <mergeCell ref="I86:J86"/>
    <mergeCell ref="K86:L86"/>
    <mergeCell ref="M86:N86"/>
    <mergeCell ref="O86:P86"/>
    <mergeCell ref="Q86:R86"/>
    <mergeCell ref="S86:T86"/>
    <mergeCell ref="AK84:AL84"/>
    <mergeCell ref="E84:F84"/>
    <mergeCell ref="G84:H84"/>
    <mergeCell ref="I84:J84"/>
    <mergeCell ref="K84:L84"/>
    <mergeCell ref="AE85:AF85"/>
    <mergeCell ref="AG85:AH85"/>
    <mergeCell ref="AI85:AJ85"/>
    <mergeCell ref="AK85:AL85"/>
    <mergeCell ref="AM85:AN85"/>
    <mergeCell ref="Q85:R85"/>
    <mergeCell ref="S85:T85"/>
    <mergeCell ref="U85:V85"/>
    <mergeCell ref="W85:X85"/>
    <mergeCell ref="Y85:Z85"/>
    <mergeCell ref="AA85:AB85"/>
    <mergeCell ref="AG86:AH86"/>
    <mergeCell ref="AI86:AJ86"/>
    <mergeCell ref="AK86:AL86"/>
    <mergeCell ref="AM86:AN86"/>
    <mergeCell ref="AO86:AP86"/>
    <mergeCell ref="C87:D87"/>
    <mergeCell ref="E87:F87"/>
    <mergeCell ref="G87:H87"/>
    <mergeCell ref="I87:J87"/>
    <mergeCell ref="K87:L87"/>
    <mergeCell ref="U86:V86"/>
    <mergeCell ref="W86:X86"/>
    <mergeCell ref="Y86:Z86"/>
    <mergeCell ref="AA86:AB86"/>
    <mergeCell ref="AC86:AD86"/>
    <mergeCell ref="AE86:AF86"/>
    <mergeCell ref="AK87:AL87"/>
    <mergeCell ref="AM87:AN87"/>
    <mergeCell ref="AO87:AP87"/>
    <mergeCell ref="AC87:AD87"/>
    <mergeCell ref="AE87:AF87"/>
    <mergeCell ref="AG87:AH87"/>
    <mergeCell ref="AI87:AJ87"/>
    <mergeCell ref="C86:D86"/>
    <mergeCell ref="C88:D88"/>
    <mergeCell ref="E88:F88"/>
    <mergeCell ref="G88:H88"/>
    <mergeCell ref="I88:J88"/>
    <mergeCell ref="K88:L88"/>
    <mergeCell ref="M88:N88"/>
    <mergeCell ref="O88:P88"/>
    <mergeCell ref="Y87:Z87"/>
    <mergeCell ref="AA87:AB87"/>
    <mergeCell ref="M87:N87"/>
    <mergeCell ref="O87:P87"/>
    <mergeCell ref="Q87:R87"/>
    <mergeCell ref="S87:T87"/>
    <mergeCell ref="U87:V87"/>
    <mergeCell ref="W87:X87"/>
    <mergeCell ref="AO88:AP88"/>
    <mergeCell ref="C89:D89"/>
    <mergeCell ref="E89:F89"/>
    <mergeCell ref="G89:H89"/>
    <mergeCell ref="I89:J89"/>
    <mergeCell ref="K89:L89"/>
    <mergeCell ref="M89:N89"/>
    <mergeCell ref="O89:P89"/>
    <mergeCell ref="Q89:R89"/>
    <mergeCell ref="S89:T89"/>
    <mergeCell ref="AC88:AD88"/>
    <mergeCell ref="AE88:AF88"/>
    <mergeCell ref="AG88:AH88"/>
    <mergeCell ref="AI88:AJ88"/>
    <mergeCell ref="AK88:AL88"/>
    <mergeCell ref="AM88:AN88"/>
    <mergeCell ref="Q88:R88"/>
    <mergeCell ref="S88:T88"/>
    <mergeCell ref="U88:V88"/>
    <mergeCell ref="W88:X88"/>
    <mergeCell ref="Y88:Z88"/>
    <mergeCell ref="AA88:AB88"/>
    <mergeCell ref="AG89:AH89"/>
    <mergeCell ref="AI89:AJ89"/>
    <mergeCell ref="C90:D90"/>
    <mergeCell ref="E90:F90"/>
    <mergeCell ref="G90:H90"/>
    <mergeCell ref="I90:J90"/>
    <mergeCell ref="K90:L90"/>
    <mergeCell ref="U89:V89"/>
    <mergeCell ref="W89:X89"/>
    <mergeCell ref="Y89:Z89"/>
    <mergeCell ref="AA89:AB89"/>
    <mergeCell ref="Y90:Z90"/>
    <mergeCell ref="AA90:AB90"/>
    <mergeCell ref="M90:N90"/>
    <mergeCell ref="O90:P90"/>
    <mergeCell ref="Q90:R90"/>
    <mergeCell ref="S90:T90"/>
    <mergeCell ref="U90:V90"/>
    <mergeCell ref="W90:X90"/>
    <mergeCell ref="C92:AP92"/>
    <mergeCell ref="B93:AP93"/>
    <mergeCell ref="AC91:AD91"/>
    <mergeCell ref="AE91:AF91"/>
    <mergeCell ref="AG91:AH91"/>
    <mergeCell ref="AI91:AJ91"/>
    <mergeCell ref="AK91:AL91"/>
    <mergeCell ref="AM91:AN91"/>
    <mergeCell ref="Q91:R91"/>
    <mergeCell ref="S91:T91"/>
    <mergeCell ref="U91:V91"/>
    <mergeCell ref="W91:X91"/>
    <mergeCell ref="Y91:Z91"/>
    <mergeCell ref="AA91:AB91"/>
    <mergeCell ref="C91:D91"/>
    <mergeCell ref="E91:F91"/>
    <mergeCell ref="G91:H91"/>
    <mergeCell ref="I91:J91"/>
    <mergeCell ref="K91:L91"/>
    <mergeCell ref="M91:N91"/>
    <mergeCell ref="O91:P91"/>
    <mergeCell ref="AK89:AL89"/>
    <mergeCell ref="AO91:AP91"/>
    <mergeCell ref="AM89:AN89"/>
    <mergeCell ref="AO89:AP89"/>
    <mergeCell ref="AC89:AD89"/>
    <mergeCell ref="AE89:AF89"/>
    <mergeCell ref="AK90:AL90"/>
    <mergeCell ref="AM90:AN90"/>
    <mergeCell ref="AO90:AP90"/>
    <mergeCell ref="AC90:AD90"/>
    <mergeCell ref="AE90:AF90"/>
    <mergeCell ref="AG90:AH90"/>
    <mergeCell ref="AI90:AJ90"/>
  </mergeCells>
  <phoneticPr fontId="4" type="noConversion"/>
  <printOptions horizontalCentered="1"/>
  <pageMargins left="0.59055118110236227" right="0.39370078740157483" top="0.59055118110236227" bottom="0.59055118110236227" header="0.39370078740157483" footer="0.39370078740157483"/>
  <pageSetup paperSize="9" scale="83" orientation="portrait" r:id="rId1"/>
  <headerFooter>
    <oddFooter>&amp;C&amp;10&amp;P / &amp;N</oddFooter>
  </headerFooter>
  <rowBreaks count="1" manualBreakCount="1">
    <brk id="70" max="16383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23DE8-1071-4BE2-9C91-104DE7AD6243}">
  <sheetPr codeName="工作表15">
    <tabColor rgb="FFFFFF00"/>
    <pageSetUpPr fitToPage="1"/>
  </sheetPr>
  <dimension ref="A1:X319"/>
  <sheetViews>
    <sheetView zoomScaleNormal="100" workbookViewId="0">
      <pane ySplit="2" topLeftCell="A109" activePane="bottomLeft" state="frozen"/>
      <selection pane="bottomLeft" activeCell="I112" sqref="I112"/>
    </sheetView>
  </sheetViews>
  <sheetFormatPr defaultColWidth="8.796875" defaultRowHeight="17"/>
  <cols>
    <col min="1" max="1" width="13" style="173" bestFit="1" customWidth="1"/>
    <col min="2" max="2" width="13.796875" style="173" bestFit="1" customWidth="1"/>
    <col min="3" max="3" width="12.69921875" style="173" bestFit="1" customWidth="1"/>
    <col min="4" max="4" width="14.296875" style="173" bestFit="1" customWidth="1"/>
    <col min="5" max="6" width="8.69921875" style="173" bestFit="1" customWidth="1"/>
    <col min="7" max="8" width="10.796875" style="173" bestFit="1" customWidth="1"/>
    <col min="9" max="9" width="8.69921875" style="173" bestFit="1" customWidth="1"/>
    <col min="10" max="10" width="10.19921875" style="173" bestFit="1" customWidth="1"/>
    <col min="11" max="11" width="8.69921875" style="173" bestFit="1" customWidth="1"/>
    <col min="12" max="12" width="10.19921875" style="173" bestFit="1" customWidth="1"/>
    <col min="13" max="13" width="8.296875" style="173" bestFit="1" customWidth="1"/>
    <col min="14" max="14" width="8.19921875" style="173" bestFit="1" customWidth="1"/>
    <col min="15" max="15" width="4.5" style="173" bestFit="1" customWidth="1"/>
    <col min="16" max="16" width="8.296875" style="173" bestFit="1" customWidth="1"/>
    <col min="17" max="17" width="10.19921875" style="173" bestFit="1" customWidth="1"/>
    <col min="18" max="18" width="14.19921875" style="173" bestFit="1" customWidth="1"/>
    <col min="19" max="19" width="13.796875" style="173" bestFit="1" customWidth="1"/>
    <col min="20" max="20" width="12.69921875" style="173" bestFit="1" customWidth="1"/>
    <col min="21" max="21" width="13.19921875" style="173" bestFit="1" customWidth="1"/>
    <col min="22" max="22" width="12.69921875" style="173" bestFit="1" customWidth="1"/>
    <col min="23" max="23" width="9.296875" style="173" hidden="1" customWidth="1"/>
    <col min="24" max="24" width="12.19921875" style="171" hidden="1" customWidth="1"/>
    <col min="25" max="16384" width="8.796875" style="171"/>
  </cols>
  <sheetData>
    <row r="1" spans="1:24" ht="36.65" customHeight="1">
      <c r="A1" s="443" t="s">
        <v>1319</v>
      </c>
      <c r="B1" s="443" t="s">
        <v>1320</v>
      </c>
      <c r="C1" s="443" t="s">
        <v>1321</v>
      </c>
      <c r="D1" s="443" t="s">
        <v>1322</v>
      </c>
      <c r="E1" s="443" t="s">
        <v>1323</v>
      </c>
      <c r="F1" s="443"/>
      <c r="G1" s="443"/>
      <c r="H1" s="443"/>
      <c r="I1" s="443" t="s">
        <v>1324</v>
      </c>
      <c r="J1" s="443"/>
      <c r="K1" s="443" t="s">
        <v>1325</v>
      </c>
      <c r="L1" s="443"/>
      <c r="M1" s="443" t="s">
        <v>1326</v>
      </c>
      <c r="N1" s="443"/>
      <c r="O1" s="443"/>
      <c r="P1" s="443" t="s">
        <v>1327</v>
      </c>
      <c r="Q1" s="443"/>
      <c r="R1" s="445" t="s">
        <v>1328</v>
      </c>
      <c r="S1" s="446" t="s">
        <v>1329</v>
      </c>
      <c r="T1" s="443" t="s">
        <v>1330</v>
      </c>
      <c r="U1" s="443" t="s">
        <v>1331</v>
      </c>
      <c r="V1" s="443" t="s">
        <v>1332</v>
      </c>
      <c r="W1" s="444" t="s">
        <v>1333</v>
      </c>
      <c r="X1" s="444" t="s">
        <v>1334</v>
      </c>
    </row>
    <row r="2" spans="1:24" ht="18">
      <c r="A2" s="443"/>
      <c r="B2" s="443"/>
      <c r="C2" s="443"/>
      <c r="D2" s="443"/>
      <c r="E2" s="163" t="s">
        <v>1335</v>
      </c>
      <c r="F2" s="163" t="s">
        <v>1336</v>
      </c>
      <c r="G2" s="163" t="s">
        <v>1337</v>
      </c>
      <c r="H2" s="163" t="s">
        <v>1338</v>
      </c>
      <c r="I2" s="163" t="s">
        <v>1339</v>
      </c>
      <c r="J2" s="163" t="s">
        <v>1340</v>
      </c>
      <c r="K2" s="163" t="s">
        <v>1339</v>
      </c>
      <c r="L2" s="163" t="s">
        <v>1340</v>
      </c>
      <c r="M2" s="163" t="s">
        <v>1341</v>
      </c>
      <c r="N2" s="163" t="s">
        <v>1342</v>
      </c>
      <c r="O2" s="164" t="s">
        <v>1343</v>
      </c>
      <c r="P2" s="163" t="s">
        <v>1344</v>
      </c>
      <c r="Q2" s="163" t="s">
        <v>1340</v>
      </c>
      <c r="R2" s="445"/>
      <c r="S2" s="446"/>
      <c r="T2" s="443"/>
      <c r="U2" s="443"/>
      <c r="V2" s="443"/>
      <c r="W2" s="444"/>
      <c r="X2" s="444"/>
    </row>
    <row r="3" spans="1:24" ht="18">
      <c r="A3" s="165" t="s">
        <v>282</v>
      </c>
      <c r="B3" s="165" t="s">
        <v>1345</v>
      </c>
      <c r="C3" s="165" t="s">
        <v>1216</v>
      </c>
      <c r="D3" s="165" t="s">
        <v>1346</v>
      </c>
      <c r="E3" s="165" t="s">
        <v>1347</v>
      </c>
      <c r="F3" s="165" t="s">
        <v>1348</v>
      </c>
      <c r="G3" s="165" t="s">
        <v>1349</v>
      </c>
      <c r="H3" s="165" t="s">
        <v>1350</v>
      </c>
      <c r="I3" s="165" t="s">
        <v>1351</v>
      </c>
      <c r="J3" s="165">
        <v>0.4</v>
      </c>
      <c r="K3" s="165">
        <v>50</v>
      </c>
      <c r="L3" s="165">
        <v>0.5</v>
      </c>
      <c r="M3" s="165" t="s">
        <v>1346</v>
      </c>
      <c r="N3" s="165" t="s">
        <v>1346</v>
      </c>
      <c r="O3" s="165" t="s">
        <v>1352</v>
      </c>
      <c r="P3" s="165" t="s">
        <v>1353</v>
      </c>
      <c r="Q3" s="165">
        <v>0.75</v>
      </c>
      <c r="R3" s="165" t="s">
        <v>1346</v>
      </c>
      <c r="S3" s="165" t="s">
        <v>1354</v>
      </c>
      <c r="T3" s="165" t="s">
        <v>1353</v>
      </c>
      <c r="U3" s="165" t="s">
        <v>1355</v>
      </c>
      <c r="V3" s="165"/>
      <c r="W3" s="172" t="s">
        <v>1356</v>
      </c>
      <c r="X3" s="171">
        <f t="shared" ref="X3:X66" si="0">VALUE(SUBSTITUTE(W3,"p",""))</f>
        <v>6</v>
      </c>
    </row>
    <row r="4" spans="1:24" ht="18">
      <c r="A4" s="165" t="s">
        <v>1357</v>
      </c>
      <c r="B4" s="165" t="s">
        <v>1358</v>
      </c>
      <c r="C4" s="165">
        <v>304</v>
      </c>
      <c r="D4" s="165" t="s">
        <v>1346</v>
      </c>
      <c r="E4" s="165" t="s">
        <v>1359</v>
      </c>
      <c r="F4" s="165" t="s">
        <v>1360</v>
      </c>
      <c r="G4" s="165" t="s">
        <v>1361</v>
      </c>
      <c r="H4" s="165" t="s">
        <v>1362</v>
      </c>
      <c r="I4" s="165" t="s">
        <v>1363</v>
      </c>
      <c r="J4" s="165" t="s">
        <v>1364</v>
      </c>
      <c r="K4" s="165">
        <v>120</v>
      </c>
      <c r="L4" s="165">
        <v>-0.01</v>
      </c>
      <c r="M4" s="165" t="s">
        <v>1346</v>
      </c>
      <c r="N4" s="165" t="s">
        <v>1346</v>
      </c>
      <c r="O4" s="165" t="s">
        <v>1352</v>
      </c>
      <c r="P4" s="165" t="s">
        <v>1346</v>
      </c>
      <c r="Q4" s="165" t="s">
        <v>1346</v>
      </c>
      <c r="R4" s="165" t="s">
        <v>1346</v>
      </c>
      <c r="S4" s="165" t="s">
        <v>1354</v>
      </c>
      <c r="T4" s="166" t="s">
        <v>1996</v>
      </c>
      <c r="U4" s="165" t="s">
        <v>1355</v>
      </c>
      <c r="V4" s="165"/>
      <c r="W4" s="172" t="s">
        <v>1356</v>
      </c>
      <c r="X4" s="171">
        <f t="shared" si="0"/>
        <v>6</v>
      </c>
    </row>
    <row r="5" spans="1:24" ht="18">
      <c r="A5" s="165" t="s">
        <v>1365</v>
      </c>
      <c r="B5" s="165" t="s">
        <v>1358</v>
      </c>
      <c r="C5" s="165">
        <v>304</v>
      </c>
      <c r="D5" s="165" t="s">
        <v>1346</v>
      </c>
      <c r="E5" s="165" t="s">
        <v>1359</v>
      </c>
      <c r="F5" s="165" t="s">
        <v>1360</v>
      </c>
      <c r="G5" s="165" t="s">
        <v>1366</v>
      </c>
      <c r="H5" s="165" t="s">
        <v>1350</v>
      </c>
      <c r="I5" s="165" t="s">
        <v>1363</v>
      </c>
      <c r="J5" s="165">
        <v>2.5000000000000001E-3</v>
      </c>
      <c r="K5" s="165">
        <v>120</v>
      </c>
      <c r="L5" s="165">
        <v>0.1</v>
      </c>
      <c r="M5" s="165" t="s">
        <v>1346</v>
      </c>
      <c r="N5" s="165" t="s">
        <v>1346</v>
      </c>
      <c r="O5" s="165" t="s">
        <v>1352</v>
      </c>
      <c r="P5" s="165" t="s">
        <v>1346</v>
      </c>
      <c r="Q5" s="165" t="s">
        <v>1346</v>
      </c>
      <c r="R5" s="165" t="s">
        <v>1346</v>
      </c>
      <c r="S5" s="165" t="s">
        <v>1354</v>
      </c>
      <c r="T5" s="166" t="s">
        <v>1996</v>
      </c>
      <c r="U5" s="165" t="s">
        <v>1355</v>
      </c>
      <c r="V5" s="165"/>
      <c r="W5" s="172" t="s">
        <v>1356</v>
      </c>
      <c r="X5" s="171">
        <f t="shared" si="0"/>
        <v>6</v>
      </c>
    </row>
    <row r="6" spans="1:24" ht="18">
      <c r="A6" s="165" t="s">
        <v>1367</v>
      </c>
      <c r="B6" s="165" t="s">
        <v>1358</v>
      </c>
      <c r="C6" s="165">
        <v>304</v>
      </c>
      <c r="D6" s="165" t="s">
        <v>1346</v>
      </c>
      <c r="E6" s="165" t="s">
        <v>1359</v>
      </c>
      <c r="F6" s="165" t="s">
        <v>1360</v>
      </c>
      <c r="G6" s="165" t="s">
        <v>1368</v>
      </c>
      <c r="H6" s="165" t="s">
        <v>1369</v>
      </c>
      <c r="I6" s="165" t="s">
        <v>1370</v>
      </c>
      <c r="J6" s="165" t="s">
        <v>1364</v>
      </c>
      <c r="K6" s="165">
        <v>120</v>
      </c>
      <c r="L6" s="165">
        <v>-0.01</v>
      </c>
      <c r="M6" s="165" t="s">
        <v>1346</v>
      </c>
      <c r="N6" s="165" t="s">
        <v>1346</v>
      </c>
      <c r="O6" s="165" t="s">
        <v>1352</v>
      </c>
      <c r="P6" s="165" t="s">
        <v>1346</v>
      </c>
      <c r="Q6" s="165" t="s">
        <v>1346</v>
      </c>
      <c r="R6" s="165" t="s">
        <v>1346</v>
      </c>
      <c r="S6" s="165" t="s">
        <v>1354</v>
      </c>
      <c r="T6" s="166" t="s">
        <v>1996</v>
      </c>
      <c r="U6" s="165" t="s">
        <v>1355</v>
      </c>
      <c r="V6" s="165"/>
      <c r="W6" s="172" t="s">
        <v>1356</v>
      </c>
      <c r="X6" s="171">
        <f t="shared" si="0"/>
        <v>6</v>
      </c>
    </row>
    <row r="7" spans="1:24" ht="18">
      <c r="A7" s="165" t="s">
        <v>1371</v>
      </c>
      <c r="B7" s="165" t="s">
        <v>1358</v>
      </c>
      <c r="C7" s="165">
        <v>304</v>
      </c>
      <c r="D7" s="165" t="s">
        <v>1346</v>
      </c>
      <c r="E7" s="165" t="s">
        <v>1359</v>
      </c>
      <c r="F7" s="165" t="s">
        <v>1360</v>
      </c>
      <c r="G7" s="165" t="s">
        <v>1372</v>
      </c>
      <c r="H7" s="165" t="s">
        <v>1373</v>
      </c>
      <c r="I7" s="165" t="s">
        <v>1363</v>
      </c>
      <c r="J7" s="165" t="s">
        <v>1364</v>
      </c>
      <c r="K7" s="165">
        <v>120</v>
      </c>
      <c r="L7" s="165">
        <v>-0.01</v>
      </c>
      <c r="M7" s="165" t="s">
        <v>1346</v>
      </c>
      <c r="N7" s="165" t="s">
        <v>1346</v>
      </c>
      <c r="O7" s="165" t="s">
        <v>1352</v>
      </c>
      <c r="P7" s="165" t="s">
        <v>1346</v>
      </c>
      <c r="Q7" s="165" t="s">
        <v>1346</v>
      </c>
      <c r="R7" s="165" t="s">
        <v>1346</v>
      </c>
      <c r="S7" s="165" t="s">
        <v>1354</v>
      </c>
      <c r="T7" s="166" t="s">
        <v>1996</v>
      </c>
      <c r="U7" s="165" t="s">
        <v>1355</v>
      </c>
      <c r="V7" s="165"/>
      <c r="W7" s="172" t="s">
        <v>1356</v>
      </c>
      <c r="X7" s="171">
        <f t="shared" si="0"/>
        <v>6</v>
      </c>
    </row>
    <row r="8" spans="1:24" ht="18">
      <c r="A8" s="165" t="s">
        <v>1374</v>
      </c>
      <c r="B8" s="165" t="s">
        <v>1358</v>
      </c>
      <c r="C8" s="165">
        <v>304</v>
      </c>
      <c r="D8" s="165" t="s">
        <v>1346</v>
      </c>
      <c r="E8" s="165" t="s">
        <v>1359</v>
      </c>
      <c r="F8" s="165" t="s">
        <v>1360</v>
      </c>
      <c r="G8" s="165" t="s">
        <v>1373</v>
      </c>
      <c r="H8" s="165" t="s">
        <v>1375</v>
      </c>
      <c r="I8" s="165" t="s">
        <v>1363</v>
      </c>
      <c r="J8" s="165" t="s">
        <v>1364</v>
      </c>
      <c r="K8" s="165">
        <v>120</v>
      </c>
      <c r="L8" s="165">
        <v>-0.01</v>
      </c>
      <c r="M8" s="165" t="s">
        <v>1346</v>
      </c>
      <c r="N8" s="165" t="s">
        <v>1346</v>
      </c>
      <c r="O8" s="165" t="s">
        <v>1352</v>
      </c>
      <c r="P8" s="165" t="s">
        <v>1346</v>
      </c>
      <c r="Q8" s="165" t="s">
        <v>1346</v>
      </c>
      <c r="R8" s="165" t="s">
        <v>1346</v>
      </c>
      <c r="S8" s="165" t="s">
        <v>1354</v>
      </c>
      <c r="T8" s="166" t="s">
        <v>1996</v>
      </c>
      <c r="U8" s="165" t="s">
        <v>1355</v>
      </c>
      <c r="V8" s="165"/>
      <c r="W8" s="172" t="s">
        <v>1356</v>
      </c>
      <c r="X8" s="171">
        <f t="shared" si="0"/>
        <v>6</v>
      </c>
    </row>
    <row r="9" spans="1:24" ht="18">
      <c r="A9" s="165" t="s">
        <v>1376</v>
      </c>
      <c r="B9" s="165" t="s">
        <v>1358</v>
      </c>
      <c r="C9" s="165">
        <v>304</v>
      </c>
      <c r="D9" s="165" t="s">
        <v>1346</v>
      </c>
      <c r="E9" s="165" t="s">
        <v>1359</v>
      </c>
      <c r="F9" s="165" t="s">
        <v>1360</v>
      </c>
      <c r="G9" s="165" t="s">
        <v>1373</v>
      </c>
      <c r="H9" s="165" t="s">
        <v>1377</v>
      </c>
      <c r="I9" s="165" t="s">
        <v>1363</v>
      </c>
      <c r="J9" s="165" t="s">
        <v>1364</v>
      </c>
      <c r="K9" s="165">
        <v>120</v>
      </c>
      <c r="L9" s="165">
        <v>-0.01</v>
      </c>
      <c r="M9" s="165" t="s">
        <v>1346</v>
      </c>
      <c r="N9" s="165" t="s">
        <v>1346</v>
      </c>
      <c r="O9" s="165" t="s">
        <v>1352</v>
      </c>
      <c r="P9" s="165" t="s">
        <v>1346</v>
      </c>
      <c r="Q9" s="165" t="s">
        <v>1346</v>
      </c>
      <c r="R9" s="165" t="s">
        <v>1346</v>
      </c>
      <c r="S9" s="165" t="s">
        <v>1354</v>
      </c>
      <c r="T9" s="166" t="s">
        <v>1996</v>
      </c>
      <c r="U9" s="165" t="s">
        <v>1355</v>
      </c>
      <c r="V9" s="165"/>
      <c r="W9" s="172" t="s">
        <v>1356</v>
      </c>
      <c r="X9" s="171">
        <f t="shared" si="0"/>
        <v>6</v>
      </c>
    </row>
    <row r="10" spans="1:24" ht="18">
      <c r="A10" s="165" t="s">
        <v>1378</v>
      </c>
      <c r="B10" s="165" t="s">
        <v>1379</v>
      </c>
      <c r="C10" s="165">
        <v>304</v>
      </c>
      <c r="D10" s="165" t="s">
        <v>1346</v>
      </c>
      <c r="E10" s="165" t="s">
        <v>1380</v>
      </c>
      <c r="F10" s="165" t="s">
        <v>1360</v>
      </c>
      <c r="G10" s="165" t="s">
        <v>1381</v>
      </c>
      <c r="H10" s="165" t="s">
        <v>1373</v>
      </c>
      <c r="I10" s="165" t="s">
        <v>1363</v>
      </c>
      <c r="J10" s="165" t="s">
        <v>1382</v>
      </c>
      <c r="K10" s="165">
        <v>120</v>
      </c>
      <c r="L10" s="165">
        <v>-0.01</v>
      </c>
      <c r="M10" s="165" t="s">
        <v>1383</v>
      </c>
      <c r="N10" s="165">
        <v>30</v>
      </c>
      <c r="O10" s="165" t="s">
        <v>1352</v>
      </c>
      <c r="P10" s="165" t="s">
        <v>1346</v>
      </c>
      <c r="Q10" s="165" t="s">
        <v>1346</v>
      </c>
      <c r="R10" s="165" t="s">
        <v>1346</v>
      </c>
      <c r="S10" s="165" t="s">
        <v>1354</v>
      </c>
      <c r="T10" s="166" t="s">
        <v>1996</v>
      </c>
      <c r="U10" s="165" t="s">
        <v>1355</v>
      </c>
      <c r="V10" s="165"/>
      <c r="W10" s="172" t="s">
        <v>1356</v>
      </c>
      <c r="X10" s="171">
        <f t="shared" si="0"/>
        <v>6</v>
      </c>
    </row>
    <row r="11" spans="1:24" ht="18">
      <c r="A11" s="165" t="s">
        <v>627</v>
      </c>
      <c r="B11" s="165" t="s">
        <v>1384</v>
      </c>
      <c r="C11" s="165">
        <v>304</v>
      </c>
      <c r="D11" s="165" t="s">
        <v>1346</v>
      </c>
      <c r="E11" s="165" t="s">
        <v>1385</v>
      </c>
      <c r="F11" s="165" t="s">
        <v>1348</v>
      </c>
      <c r="G11" s="165" t="s">
        <v>1386</v>
      </c>
      <c r="H11" s="165" t="s">
        <v>1387</v>
      </c>
      <c r="I11" s="165" t="s">
        <v>1351</v>
      </c>
      <c r="J11" s="165" t="s">
        <v>1388</v>
      </c>
      <c r="K11" s="165">
        <v>100</v>
      </c>
      <c r="L11" s="165">
        <v>0.1</v>
      </c>
      <c r="M11" s="165" t="s">
        <v>1346</v>
      </c>
      <c r="N11" s="165" t="s">
        <v>1346</v>
      </c>
      <c r="O11" s="165" t="s">
        <v>1352</v>
      </c>
      <c r="P11" s="165" t="s">
        <v>1346</v>
      </c>
      <c r="Q11" s="165" t="s">
        <v>1346</v>
      </c>
      <c r="R11" s="165" t="s">
        <v>1346</v>
      </c>
      <c r="S11" s="165" t="s">
        <v>1354</v>
      </c>
      <c r="T11" s="165" t="s">
        <v>1353</v>
      </c>
      <c r="U11" s="165" t="s">
        <v>1355</v>
      </c>
      <c r="V11" s="165"/>
      <c r="W11" s="172" t="s">
        <v>1356</v>
      </c>
      <c r="X11" s="171">
        <f t="shared" si="0"/>
        <v>6</v>
      </c>
    </row>
    <row r="12" spans="1:24" ht="18">
      <c r="A12" s="165" t="s">
        <v>1389</v>
      </c>
      <c r="B12" s="165" t="s">
        <v>1358</v>
      </c>
      <c r="C12" s="165">
        <v>304</v>
      </c>
      <c r="D12" s="165" t="s">
        <v>1346</v>
      </c>
      <c r="E12" s="165" t="s">
        <v>1359</v>
      </c>
      <c r="F12" s="165" t="s">
        <v>1360</v>
      </c>
      <c r="G12" s="165" t="s">
        <v>1361</v>
      </c>
      <c r="H12" s="165" t="s">
        <v>1390</v>
      </c>
      <c r="I12" s="165" t="s">
        <v>1363</v>
      </c>
      <c r="J12" s="165" t="s">
        <v>1364</v>
      </c>
      <c r="K12" s="165">
        <v>120</v>
      </c>
      <c r="L12" s="165">
        <v>-0.01</v>
      </c>
      <c r="M12" s="165" t="s">
        <v>1346</v>
      </c>
      <c r="N12" s="165" t="s">
        <v>1346</v>
      </c>
      <c r="O12" s="165" t="s">
        <v>1352</v>
      </c>
      <c r="P12" s="165" t="s">
        <v>1346</v>
      </c>
      <c r="Q12" s="165" t="s">
        <v>1346</v>
      </c>
      <c r="R12" s="165" t="s">
        <v>1346</v>
      </c>
      <c r="S12" s="165" t="s">
        <v>1354</v>
      </c>
      <c r="T12" s="166" t="s">
        <v>1996</v>
      </c>
      <c r="U12" s="165" t="s">
        <v>1391</v>
      </c>
      <c r="V12" s="165"/>
      <c r="W12" s="172" t="s">
        <v>1356</v>
      </c>
      <c r="X12" s="171">
        <f t="shared" si="0"/>
        <v>6</v>
      </c>
    </row>
    <row r="13" spans="1:24" ht="18">
      <c r="A13" s="165" t="s">
        <v>1392</v>
      </c>
      <c r="B13" s="165" t="s">
        <v>1358</v>
      </c>
      <c r="C13" s="165">
        <v>304</v>
      </c>
      <c r="D13" s="165" t="s">
        <v>1346</v>
      </c>
      <c r="E13" s="165" t="s">
        <v>1393</v>
      </c>
      <c r="F13" s="165" t="s">
        <v>1394</v>
      </c>
      <c r="G13" s="165" t="s">
        <v>1395</v>
      </c>
      <c r="H13" s="165" t="s">
        <v>1396</v>
      </c>
      <c r="I13" s="165" t="s">
        <v>1351</v>
      </c>
      <c r="J13" s="165" t="s">
        <v>1388</v>
      </c>
      <c r="K13" s="165" t="s">
        <v>1351</v>
      </c>
      <c r="L13" s="165" t="s">
        <v>1388</v>
      </c>
      <c r="M13" s="165" t="s">
        <v>1346</v>
      </c>
      <c r="N13" s="165" t="s">
        <v>1346</v>
      </c>
      <c r="O13" s="165" t="s">
        <v>1352</v>
      </c>
      <c r="P13" s="165" t="s">
        <v>1346</v>
      </c>
      <c r="Q13" s="165" t="s">
        <v>1346</v>
      </c>
      <c r="R13" s="165" t="s">
        <v>1346</v>
      </c>
      <c r="S13" s="165" t="s">
        <v>1354</v>
      </c>
      <c r="T13" s="166" t="s">
        <v>1996</v>
      </c>
      <c r="U13" s="165" t="s">
        <v>1391</v>
      </c>
      <c r="V13" s="165"/>
      <c r="W13" s="172" t="s">
        <v>1356</v>
      </c>
      <c r="X13" s="171">
        <f t="shared" si="0"/>
        <v>6</v>
      </c>
    </row>
    <row r="14" spans="1:24" ht="18">
      <c r="A14" s="165" t="s">
        <v>1397</v>
      </c>
      <c r="B14" s="165" t="s">
        <v>1358</v>
      </c>
      <c r="C14" s="165">
        <v>304</v>
      </c>
      <c r="D14" s="165" t="s">
        <v>1346</v>
      </c>
      <c r="E14" s="165" t="s">
        <v>1393</v>
      </c>
      <c r="F14" s="165" t="s">
        <v>1394</v>
      </c>
      <c r="G14" s="165" t="s">
        <v>1398</v>
      </c>
      <c r="H14" s="165" t="s">
        <v>1396</v>
      </c>
      <c r="I14" s="165" t="s">
        <v>1351</v>
      </c>
      <c r="J14" s="165" t="s">
        <v>1388</v>
      </c>
      <c r="K14" s="165" t="s">
        <v>1351</v>
      </c>
      <c r="L14" s="165" t="s">
        <v>1388</v>
      </c>
      <c r="M14" s="165" t="s">
        <v>1346</v>
      </c>
      <c r="N14" s="165" t="s">
        <v>1346</v>
      </c>
      <c r="O14" s="165" t="s">
        <v>1352</v>
      </c>
      <c r="P14" s="165" t="s">
        <v>1346</v>
      </c>
      <c r="Q14" s="165" t="s">
        <v>1346</v>
      </c>
      <c r="R14" s="165" t="s">
        <v>1346</v>
      </c>
      <c r="S14" s="165" t="s">
        <v>1354</v>
      </c>
      <c r="T14" s="166" t="s">
        <v>1996</v>
      </c>
      <c r="U14" s="165" t="s">
        <v>1391</v>
      </c>
      <c r="V14" s="165"/>
      <c r="W14" s="172" t="s">
        <v>1356</v>
      </c>
      <c r="X14" s="171">
        <f t="shared" si="0"/>
        <v>6</v>
      </c>
    </row>
    <row r="15" spans="1:24" ht="18">
      <c r="A15" s="165" t="s">
        <v>1399</v>
      </c>
      <c r="B15" s="165" t="s">
        <v>1358</v>
      </c>
      <c r="C15" s="165">
        <v>304</v>
      </c>
      <c r="D15" s="165" t="s">
        <v>1346</v>
      </c>
      <c r="E15" s="165" t="s">
        <v>1393</v>
      </c>
      <c r="F15" s="165" t="s">
        <v>1394</v>
      </c>
      <c r="G15" s="165" t="s">
        <v>1400</v>
      </c>
      <c r="H15" s="165" t="s">
        <v>1401</v>
      </c>
      <c r="I15" s="165" t="s">
        <v>1351</v>
      </c>
      <c r="J15" s="165" t="s">
        <v>1388</v>
      </c>
      <c r="K15" s="165" t="s">
        <v>1351</v>
      </c>
      <c r="L15" s="165" t="s">
        <v>1388</v>
      </c>
      <c r="M15" s="165" t="s">
        <v>1346</v>
      </c>
      <c r="N15" s="165" t="s">
        <v>1346</v>
      </c>
      <c r="O15" s="165" t="s">
        <v>1352</v>
      </c>
      <c r="P15" s="165" t="s">
        <v>1346</v>
      </c>
      <c r="Q15" s="165" t="s">
        <v>1346</v>
      </c>
      <c r="R15" s="165" t="s">
        <v>1346</v>
      </c>
      <c r="S15" s="165" t="s">
        <v>1354</v>
      </c>
      <c r="T15" s="166" t="s">
        <v>1996</v>
      </c>
      <c r="U15" s="165" t="s">
        <v>1391</v>
      </c>
      <c r="V15" s="165"/>
      <c r="W15" s="172" t="s">
        <v>1356</v>
      </c>
      <c r="X15" s="171">
        <f t="shared" si="0"/>
        <v>6</v>
      </c>
    </row>
    <row r="16" spans="1:24" ht="18">
      <c r="A16" s="165" t="s">
        <v>283</v>
      </c>
      <c r="B16" s="165" t="s">
        <v>1402</v>
      </c>
      <c r="C16" s="165" t="s">
        <v>1216</v>
      </c>
      <c r="D16" s="165" t="s">
        <v>1346</v>
      </c>
      <c r="E16" s="165" t="s">
        <v>1347</v>
      </c>
      <c r="F16" s="165" t="s">
        <v>1348</v>
      </c>
      <c r="G16" s="165" t="s">
        <v>1403</v>
      </c>
      <c r="H16" s="165" t="s">
        <v>1404</v>
      </c>
      <c r="I16" s="165" t="s">
        <v>1351</v>
      </c>
      <c r="J16" s="165">
        <v>0.4</v>
      </c>
      <c r="K16" s="165">
        <v>50</v>
      </c>
      <c r="L16" s="165">
        <v>0.5</v>
      </c>
      <c r="M16" s="165" t="s">
        <v>1346</v>
      </c>
      <c r="N16" s="165" t="s">
        <v>1346</v>
      </c>
      <c r="O16" s="165" t="s">
        <v>1352</v>
      </c>
      <c r="P16" s="165" t="s">
        <v>1353</v>
      </c>
      <c r="Q16" s="165">
        <v>0.75</v>
      </c>
      <c r="R16" s="165" t="s">
        <v>1346</v>
      </c>
      <c r="S16" s="165" t="s">
        <v>1354</v>
      </c>
      <c r="T16" s="165" t="s">
        <v>1353</v>
      </c>
      <c r="U16" s="165" t="s">
        <v>1405</v>
      </c>
      <c r="V16" s="165"/>
      <c r="W16" s="172" t="s">
        <v>1356</v>
      </c>
      <c r="X16" s="171">
        <f t="shared" si="0"/>
        <v>6</v>
      </c>
    </row>
    <row r="17" spans="1:24" ht="18">
      <c r="A17" s="165" t="s">
        <v>478</v>
      </c>
      <c r="B17" s="165" t="s">
        <v>1345</v>
      </c>
      <c r="C17" s="165" t="s">
        <v>1223</v>
      </c>
      <c r="D17" s="165" t="s">
        <v>1406</v>
      </c>
      <c r="E17" s="165" t="s">
        <v>1407</v>
      </c>
      <c r="F17" s="165" t="s">
        <v>1360</v>
      </c>
      <c r="G17" s="165" t="s">
        <v>1408</v>
      </c>
      <c r="H17" s="165" t="s">
        <v>1409</v>
      </c>
      <c r="I17" s="165" t="s">
        <v>1351</v>
      </c>
      <c r="J17" s="165">
        <v>0.15</v>
      </c>
      <c r="K17" s="165">
        <v>50</v>
      </c>
      <c r="L17" s="165">
        <v>0.2</v>
      </c>
      <c r="M17" s="165" t="s">
        <v>1346</v>
      </c>
      <c r="N17" s="165" t="s">
        <v>1346</v>
      </c>
      <c r="O17" s="165" t="s">
        <v>1352</v>
      </c>
      <c r="P17" s="165" t="s">
        <v>1353</v>
      </c>
      <c r="Q17" s="165">
        <v>0.3</v>
      </c>
      <c r="R17" s="167">
        <v>0.1</v>
      </c>
      <c r="S17" s="165" t="s">
        <v>1410</v>
      </c>
      <c r="T17" s="165" t="s">
        <v>1353</v>
      </c>
      <c r="U17" s="165" t="s">
        <v>1405</v>
      </c>
      <c r="V17" s="165"/>
      <c r="W17" s="172" t="s">
        <v>1356</v>
      </c>
      <c r="X17" s="171">
        <f t="shared" si="0"/>
        <v>6</v>
      </c>
    </row>
    <row r="18" spans="1:24" ht="18">
      <c r="A18" s="165" t="s">
        <v>253</v>
      </c>
      <c r="B18" s="165" t="s">
        <v>1411</v>
      </c>
      <c r="C18" s="165" t="s">
        <v>1215</v>
      </c>
      <c r="D18" s="165" t="s">
        <v>1346</v>
      </c>
      <c r="E18" s="165" t="s">
        <v>1412</v>
      </c>
      <c r="F18" s="165" t="s">
        <v>1348</v>
      </c>
      <c r="G18" s="165" t="s">
        <v>1413</v>
      </c>
      <c r="H18" s="165" t="s">
        <v>1414</v>
      </c>
      <c r="I18" s="165">
        <v>32</v>
      </c>
      <c r="J18" s="165">
        <v>0.45</v>
      </c>
      <c r="K18" s="165">
        <v>100</v>
      </c>
      <c r="L18" s="165">
        <v>0.7</v>
      </c>
      <c r="M18" s="165" t="s">
        <v>1346</v>
      </c>
      <c r="N18" s="165" t="s">
        <v>1346</v>
      </c>
      <c r="O18" s="165" t="s">
        <v>1352</v>
      </c>
      <c r="P18" s="165" t="s">
        <v>1353</v>
      </c>
      <c r="Q18" s="165">
        <v>1.05</v>
      </c>
      <c r="R18" s="165" t="s">
        <v>1346</v>
      </c>
      <c r="S18" s="165" t="s">
        <v>1354</v>
      </c>
      <c r="T18" s="165" t="s">
        <v>1353</v>
      </c>
      <c r="U18" s="165" t="s">
        <v>1405</v>
      </c>
      <c r="V18" s="165"/>
      <c r="W18" s="172" t="s">
        <v>1356</v>
      </c>
      <c r="X18" s="171">
        <f t="shared" si="0"/>
        <v>6</v>
      </c>
    </row>
    <row r="19" spans="1:24" ht="18">
      <c r="A19" s="165" t="s">
        <v>1415</v>
      </c>
      <c r="B19" s="165" t="s">
        <v>1411</v>
      </c>
      <c r="C19" s="165" t="s">
        <v>1215</v>
      </c>
      <c r="D19" s="165" t="s">
        <v>1346</v>
      </c>
      <c r="E19" s="165" t="s">
        <v>1416</v>
      </c>
      <c r="F19" s="165" t="s">
        <v>1348</v>
      </c>
      <c r="G19" s="165" t="s">
        <v>1417</v>
      </c>
      <c r="H19" s="165" t="s">
        <v>1418</v>
      </c>
      <c r="I19" s="165">
        <v>42</v>
      </c>
      <c r="J19" s="165">
        <v>0.45</v>
      </c>
      <c r="K19" s="165">
        <v>100</v>
      </c>
      <c r="L19" s="165">
        <v>0.7</v>
      </c>
      <c r="M19" s="165" t="s">
        <v>1346</v>
      </c>
      <c r="N19" s="165" t="s">
        <v>1346</v>
      </c>
      <c r="O19" s="165" t="s">
        <v>1352</v>
      </c>
      <c r="P19" s="165" t="s">
        <v>1353</v>
      </c>
      <c r="Q19" s="165">
        <v>1.05</v>
      </c>
      <c r="R19" s="165" t="s">
        <v>1346</v>
      </c>
      <c r="S19" s="165" t="s">
        <v>1354</v>
      </c>
      <c r="T19" s="165" t="s">
        <v>1353</v>
      </c>
      <c r="U19" s="165" t="s">
        <v>1405</v>
      </c>
      <c r="V19" s="165"/>
      <c r="W19" s="172" t="s">
        <v>1356</v>
      </c>
      <c r="X19" s="171">
        <f t="shared" si="0"/>
        <v>6</v>
      </c>
    </row>
    <row r="20" spans="1:24" ht="18">
      <c r="A20" s="165" t="s">
        <v>383</v>
      </c>
      <c r="B20" s="165" t="s">
        <v>1419</v>
      </c>
      <c r="C20" s="165" t="s">
        <v>1215</v>
      </c>
      <c r="D20" s="165" t="s">
        <v>1346</v>
      </c>
      <c r="E20" s="165" t="s">
        <v>1420</v>
      </c>
      <c r="F20" s="165" t="s">
        <v>1360</v>
      </c>
      <c r="G20" s="165" t="s">
        <v>1421</v>
      </c>
      <c r="H20" s="165" t="s">
        <v>1422</v>
      </c>
      <c r="I20" s="165" t="s">
        <v>1423</v>
      </c>
      <c r="J20" s="165">
        <v>0.7</v>
      </c>
      <c r="K20" s="165">
        <v>60</v>
      </c>
      <c r="L20" s="165">
        <v>1</v>
      </c>
      <c r="M20" s="165" t="s">
        <v>1346</v>
      </c>
      <c r="N20" s="165" t="s">
        <v>1346</v>
      </c>
      <c r="O20" s="165" t="s">
        <v>1352</v>
      </c>
      <c r="P20" s="165" t="s">
        <v>1424</v>
      </c>
      <c r="Q20" s="165">
        <v>1.1499999999999999</v>
      </c>
      <c r="R20" s="165" t="s">
        <v>1346</v>
      </c>
      <c r="S20" s="165" t="s">
        <v>1354</v>
      </c>
      <c r="T20" s="165" t="s">
        <v>1353</v>
      </c>
      <c r="U20" s="165" t="s">
        <v>1405</v>
      </c>
      <c r="V20" s="165"/>
      <c r="W20" s="172" t="s">
        <v>1356</v>
      </c>
      <c r="X20" s="171">
        <f t="shared" si="0"/>
        <v>6</v>
      </c>
    </row>
    <row r="21" spans="1:24" ht="18">
      <c r="A21" s="165" t="s">
        <v>1425</v>
      </c>
      <c r="B21" s="165" t="s">
        <v>1358</v>
      </c>
      <c r="C21" s="165">
        <v>304</v>
      </c>
      <c r="D21" s="165" t="s">
        <v>1346</v>
      </c>
      <c r="E21" s="165" t="s">
        <v>1380</v>
      </c>
      <c r="F21" s="165" t="s">
        <v>1360</v>
      </c>
      <c r="G21" s="165" t="s">
        <v>1381</v>
      </c>
      <c r="H21" s="165" t="s">
        <v>1426</v>
      </c>
      <c r="I21" s="165" t="s">
        <v>1427</v>
      </c>
      <c r="J21" s="165" t="s">
        <v>1428</v>
      </c>
      <c r="K21" s="165">
        <v>280</v>
      </c>
      <c r="L21" s="165" t="s">
        <v>1382</v>
      </c>
      <c r="M21" s="165" t="s">
        <v>1429</v>
      </c>
      <c r="N21" s="165">
        <v>140</v>
      </c>
      <c r="O21" s="165" t="s">
        <v>1352</v>
      </c>
      <c r="P21" s="165" t="s">
        <v>1346</v>
      </c>
      <c r="Q21" s="165" t="s">
        <v>1346</v>
      </c>
      <c r="R21" s="165" t="s">
        <v>1346</v>
      </c>
      <c r="S21" s="165" t="s">
        <v>1354</v>
      </c>
      <c r="T21" s="166" t="s">
        <v>1996</v>
      </c>
      <c r="U21" s="165" t="s">
        <v>1405</v>
      </c>
      <c r="V21" s="165"/>
      <c r="W21" s="172" t="s">
        <v>1356</v>
      </c>
      <c r="X21" s="171">
        <f t="shared" si="0"/>
        <v>6</v>
      </c>
    </row>
    <row r="22" spans="1:24" ht="18">
      <c r="A22" s="165" t="s">
        <v>1430</v>
      </c>
      <c r="B22" s="165" t="s">
        <v>1431</v>
      </c>
      <c r="C22" s="165">
        <v>304</v>
      </c>
      <c r="D22" s="165" t="s">
        <v>1346</v>
      </c>
      <c r="E22" s="165" t="s">
        <v>1380</v>
      </c>
      <c r="F22" s="165" t="s">
        <v>1360</v>
      </c>
      <c r="G22" s="165" t="s">
        <v>1426</v>
      </c>
      <c r="H22" s="165" t="s">
        <v>1432</v>
      </c>
      <c r="I22" s="165" t="s">
        <v>1433</v>
      </c>
      <c r="J22" s="165" t="s">
        <v>1428</v>
      </c>
      <c r="K22" s="165">
        <v>280</v>
      </c>
      <c r="L22" s="165" t="s">
        <v>1382</v>
      </c>
      <c r="M22" s="165" t="s">
        <v>1429</v>
      </c>
      <c r="N22" s="165">
        <v>140</v>
      </c>
      <c r="O22" s="165" t="s">
        <v>1352</v>
      </c>
      <c r="P22" s="165" t="s">
        <v>1346</v>
      </c>
      <c r="Q22" s="165" t="s">
        <v>1346</v>
      </c>
      <c r="R22" s="165" t="s">
        <v>1346</v>
      </c>
      <c r="S22" s="165" t="s">
        <v>1354</v>
      </c>
      <c r="T22" s="166" t="s">
        <v>1996</v>
      </c>
      <c r="U22" s="165" t="s">
        <v>1405</v>
      </c>
      <c r="V22" s="165"/>
      <c r="W22" s="172" t="s">
        <v>1356</v>
      </c>
      <c r="X22" s="171">
        <f t="shared" si="0"/>
        <v>6</v>
      </c>
    </row>
    <row r="23" spans="1:24" ht="18">
      <c r="A23" s="165" t="s">
        <v>1434</v>
      </c>
      <c r="B23" s="165" t="s">
        <v>1358</v>
      </c>
      <c r="C23" s="165">
        <v>304</v>
      </c>
      <c r="D23" s="165" t="s">
        <v>1346</v>
      </c>
      <c r="E23" s="165" t="s">
        <v>1424</v>
      </c>
      <c r="F23" s="165" t="s">
        <v>1360</v>
      </c>
      <c r="G23" s="165" t="s">
        <v>1435</v>
      </c>
      <c r="H23" s="165" t="s">
        <v>1436</v>
      </c>
      <c r="I23" s="165" t="s">
        <v>1351</v>
      </c>
      <c r="J23" s="165" t="s">
        <v>1388</v>
      </c>
      <c r="K23" s="165">
        <v>50</v>
      </c>
      <c r="L23" s="165">
        <v>0.1</v>
      </c>
      <c r="M23" s="165" t="s">
        <v>1346</v>
      </c>
      <c r="N23" s="165" t="s">
        <v>1346</v>
      </c>
      <c r="O23" s="165" t="s">
        <v>1352</v>
      </c>
      <c r="P23" s="165" t="s">
        <v>1346</v>
      </c>
      <c r="Q23" s="165" t="s">
        <v>1346</v>
      </c>
      <c r="R23" s="165" t="s">
        <v>1346</v>
      </c>
      <c r="S23" s="165" t="s">
        <v>1354</v>
      </c>
      <c r="T23" s="166" t="s">
        <v>1996</v>
      </c>
      <c r="U23" s="165" t="s">
        <v>1405</v>
      </c>
      <c r="V23" s="165"/>
      <c r="W23" s="172" t="s">
        <v>1356</v>
      </c>
      <c r="X23" s="171">
        <f t="shared" si="0"/>
        <v>6</v>
      </c>
    </row>
    <row r="24" spans="1:24" ht="18">
      <c r="A24" s="165" t="s">
        <v>1437</v>
      </c>
      <c r="B24" s="165" t="s">
        <v>1438</v>
      </c>
      <c r="C24" s="165">
        <v>304</v>
      </c>
      <c r="D24" s="165" t="s">
        <v>1346</v>
      </c>
      <c r="E24" s="165" t="s">
        <v>1380</v>
      </c>
      <c r="F24" s="165" t="s">
        <v>1360</v>
      </c>
      <c r="G24" s="165" t="s">
        <v>1439</v>
      </c>
      <c r="H24" s="165" t="s">
        <v>1440</v>
      </c>
      <c r="I24" s="165" t="s">
        <v>1427</v>
      </c>
      <c r="J24" s="165" t="s">
        <v>1441</v>
      </c>
      <c r="K24" s="165">
        <v>280</v>
      </c>
      <c r="L24" s="165">
        <v>0.01</v>
      </c>
      <c r="M24" s="165" t="s">
        <v>1429</v>
      </c>
      <c r="N24" s="165">
        <v>140</v>
      </c>
      <c r="O24" s="165" t="s">
        <v>1352</v>
      </c>
      <c r="P24" s="165" t="s">
        <v>1346</v>
      </c>
      <c r="Q24" s="165" t="s">
        <v>1346</v>
      </c>
      <c r="R24" s="165" t="s">
        <v>1346</v>
      </c>
      <c r="S24" s="165" t="s">
        <v>1354</v>
      </c>
      <c r="T24" s="166" t="s">
        <v>1996</v>
      </c>
      <c r="U24" s="165" t="s">
        <v>1405</v>
      </c>
      <c r="V24" s="165"/>
      <c r="W24" s="172" t="s">
        <v>1356</v>
      </c>
      <c r="X24" s="171">
        <f t="shared" si="0"/>
        <v>6</v>
      </c>
    </row>
    <row r="25" spans="1:24" ht="18">
      <c r="A25" s="165" t="s">
        <v>1442</v>
      </c>
      <c r="B25" s="165" t="s">
        <v>1358</v>
      </c>
      <c r="C25" s="165">
        <v>304</v>
      </c>
      <c r="D25" s="165" t="s">
        <v>1346</v>
      </c>
      <c r="E25" s="165" t="s">
        <v>1443</v>
      </c>
      <c r="F25" s="165" t="s">
        <v>1394</v>
      </c>
      <c r="G25" s="165" t="s">
        <v>1444</v>
      </c>
      <c r="H25" s="165" t="s">
        <v>1445</v>
      </c>
      <c r="I25" s="165">
        <v>150</v>
      </c>
      <c r="J25" s="165"/>
      <c r="K25" s="165">
        <v>180</v>
      </c>
      <c r="L25" s="165">
        <v>0.1</v>
      </c>
      <c r="M25" s="165" t="s">
        <v>1383</v>
      </c>
      <c r="N25" s="165">
        <v>30</v>
      </c>
      <c r="O25" s="165" t="s">
        <v>1352</v>
      </c>
      <c r="P25" s="165" t="s">
        <v>1346</v>
      </c>
      <c r="Q25" s="165" t="s">
        <v>1346</v>
      </c>
      <c r="R25" s="165" t="s">
        <v>1346</v>
      </c>
      <c r="S25" s="165" t="s">
        <v>1354</v>
      </c>
      <c r="T25" s="166" t="s">
        <v>1996</v>
      </c>
      <c r="U25" s="165" t="s">
        <v>1405</v>
      </c>
      <c r="V25" s="165"/>
      <c r="W25" s="172" t="s">
        <v>1356</v>
      </c>
      <c r="X25" s="171">
        <f t="shared" si="0"/>
        <v>6</v>
      </c>
    </row>
    <row r="26" spans="1:24" ht="18">
      <c r="A26" s="165" t="s">
        <v>1446</v>
      </c>
      <c r="B26" s="165" t="s">
        <v>1447</v>
      </c>
      <c r="C26" s="165">
        <v>304</v>
      </c>
      <c r="D26" s="165" t="s">
        <v>1346</v>
      </c>
      <c r="E26" s="165" t="s">
        <v>1380</v>
      </c>
      <c r="F26" s="165" t="s">
        <v>1360</v>
      </c>
      <c r="G26" s="165" t="s">
        <v>1448</v>
      </c>
      <c r="H26" s="165" t="s">
        <v>1449</v>
      </c>
      <c r="I26" s="165" t="s">
        <v>1427</v>
      </c>
      <c r="J26" s="165" t="s">
        <v>1441</v>
      </c>
      <c r="K26" s="165">
        <v>280</v>
      </c>
      <c r="L26" s="165">
        <v>0.01</v>
      </c>
      <c r="M26" s="165" t="s">
        <v>1429</v>
      </c>
      <c r="N26" s="165">
        <v>100</v>
      </c>
      <c r="O26" s="165" t="s">
        <v>1352</v>
      </c>
      <c r="P26" s="165" t="s">
        <v>1346</v>
      </c>
      <c r="Q26" s="165" t="s">
        <v>1346</v>
      </c>
      <c r="R26" s="165" t="s">
        <v>1346</v>
      </c>
      <c r="S26" s="165" t="s">
        <v>1354</v>
      </c>
      <c r="T26" s="166" t="s">
        <v>1996</v>
      </c>
      <c r="U26" s="165" t="s">
        <v>1405</v>
      </c>
      <c r="V26" s="165"/>
      <c r="W26" s="172" t="s">
        <v>1356</v>
      </c>
      <c r="X26" s="171">
        <f t="shared" si="0"/>
        <v>6</v>
      </c>
    </row>
    <row r="27" spans="1:24" ht="18">
      <c r="A27" s="165" t="s">
        <v>1450</v>
      </c>
      <c r="B27" s="165" t="s">
        <v>1451</v>
      </c>
      <c r="C27" s="165">
        <v>304</v>
      </c>
      <c r="D27" s="165" t="s">
        <v>1346</v>
      </c>
      <c r="E27" s="165" t="s">
        <v>1380</v>
      </c>
      <c r="F27" s="165" t="s">
        <v>1360</v>
      </c>
      <c r="G27" s="165" t="s">
        <v>1448</v>
      </c>
      <c r="H27" s="165" t="s">
        <v>1452</v>
      </c>
      <c r="I27" s="165" t="s">
        <v>1427</v>
      </c>
      <c r="J27" s="165" t="s">
        <v>1441</v>
      </c>
      <c r="K27" s="165">
        <v>280</v>
      </c>
      <c r="L27" s="165">
        <v>0.01</v>
      </c>
      <c r="M27" s="165" t="s">
        <v>1429</v>
      </c>
      <c r="N27" s="165">
        <v>140</v>
      </c>
      <c r="O27" s="165" t="s">
        <v>1352</v>
      </c>
      <c r="P27" s="165" t="s">
        <v>1346</v>
      </c>
      <c r="Q27" s="165" t="s">
        <v>1346</v>
      </c>
      <c r="R27" s="165" t="s">
        <v>1346</v>
      </c>
      <c r="S27" s="165" t="s">
        <v>1354</v>
      </c>
      <c r="T27" s="166" t="s">
        <v>1996</v>
      </c>
      <c r="U27" s="165" t="s">
        <v>1405</v>
      </c>
      <c r="V27" s="165"/>
      <c r="W27" s="172" t="s">
        <v>1356</v>
      </c>
      <c r="X27" s="171">
        <f t="shared" si="0"/>
        <v>6</v>
      </c>
    </row>
    <row r="28" spans="1:24" ht="18">
      <c r="A28" s="165" t="s">
        <v>1453</v>
      </c>
      <c r="B28" s="165" t="s">
        <v>1358</v>
      </c>
      <c r="C28" s="165">
        <v>304</v>
      </c>
      <c r="D28" s="165" t="s">
        <v>1346</v>
      </c>
      <c r="E28" s="165" t="s">
        <v>1454</v>
      </c>
      <c r="F28" s="165" t="s">
        <v>1394</v>
      </c>
      <c r="G28" s="165" t="s">
        <v>1455</v>
      </c>
      <c r="H28" s="165" t="s">
        <v>1456</v>
      </c>
      <c r="I28" s="165">
        <v>150</v>
      </c>
      <c r="J28" s="165" t="s">
        <v>1388</v>
      </c>
      <c r="K28" s="165">
        <v>180</v>
      </c>
      <c r="L28" s="165">
        <v>0.1</v>
      </c>
      <c r="M28" s="165" t="s">
        <v>1346</v>
      </c>
      <c r="N28" s="165" t="s">
        <v>1346</v>
      </c>
      <c r="O28" s="165" t="s">
        <v>1352</v>
      </c>
      <c r="P28" s="165" t="s">
        <v>1346</v>
      </c>
      <c r="Q28" s="165" t="s">
        <v>1346</v>
      </c>
      <c r="R28" s="165" t="s">
        <v>1346</v>
      </c>
      <c r="S28" s="165" t="s">
        <v>1354</v>
      </c>
      <c r="T28" s="166" t="s">
        <v>1996</v>
      </c>
      <c r="U28" s="165" t="s">
        <v>1457</v>
      </c>
      <c r="V28" s="165"/>
      <c r="W28" s="172" t="s">
        <v>1356</v>
      </c>
      <c r="X28" s="171">
        <f t="shared" si="0"/>
        <v>6</v>
      </c>
    </row>
    <row r="29" spans="1:24" ht="18">
      <c r="A29" s="165" t="s">
        <v>1458</v>
      </c>
      <c r="B29" s="165" t="s">
        <v>1358</v>
      </c>
      <c r="C29" s="165">
        <v>304</v>
      </c>
      <c r="D29" s="165" t="s">
        <v>1346</v>
      </c>
      <c r="E29" s="165" t="s">
        <v>1454</v>
      </c>
      <c r="F29" s="165" t="s">
        <v>1394</v>
      </c>
      <c r="G29" s="165" t="s">
        <v>1455</v>
      </c>
      <c r="H29" s="165" t="s">
        <v>1459</v>
      </c>
      <c r="I29" s="165">
        <v>150</v>
      </c>
      <c r="J29" s="165" t="s">
        <v>1388</v>
      </c>
      <c r="K29" s="165">
        <v>180</v>
      </c>
      <c r="L29" s="165">
        <v>0.1</v>
      </c>
      <c r="M29" s="165" t="s">
        <v>1346</v>
      </c>
      <c r="N29" s="165" t="s">
        <v>1346</v>
      </c>
      <c r="O29" s="165" t="s">
        <v>1352</v>
      </c>
      <c r="P29" s="165" t="s">
        <v>1346</v>
      </c>
      <c r="Q29" s="165" t="s">
        <v>1346</v>
      </c>
      <c r="R29" s="165" t="s">
        <v>1346</v>
      </c>
      <c r="S29" s="165" t="s">
        <v>1354</v>
      </c>
      <c r="T29" s="166" t="s">
        <v>1996</v>
      </c>
      <c r="U29" s="165" t="s">
        <v>1457</v>
      </c>
      <c r="V29" s="165"/>
      <c r="W29" s="172" t="s">
        <v>1356</v>
      </c>
      <c r="X29" s="171">
        <f t="shared" si="0"/>
        <v>6</v>
      </c>
    </row>
    <row r="30" spans="1:24" ht="18">
      <c r="A30" s="165" t="s">
        <v>1460</v>
      </c>
      <c r="B30" s="165" t="s">
        <v>1358</v>
      </c>
      <c r="C30" s="165">
        <v>304</v>
      </c>
      <c r="D30" s="165" t="s">
        <v>1346</v>
      </c>
      <c r="E30" s="165" t="s">
        <v>1359</v>
      </c>
      <c r="F30" s="165" t="s">
        <v>1360</v>
      </c>
      <c r="G30" s="165" t="s">
        <v>1461</v>
      </c>
      <c r="H30" s="165" t="s">
        <v>1462</v>
      </c>
      <c r="I30" s="165" t="s">
        <v>1351</v>
      </c>
      <c r="J30" s="165" t="s">
        <v>1364</v>
      </c>
      <c r="K30" s="165">
        <v>120</v>
      </c>
      <c r="L30" s="165">
        <v>-0.01</v>
      </c>
      <c r="M30" s="165" t="s">
        <v>1463</v>
      </c>
      <c r="N30" s="165" t="s">
        <v>1463</v>
      </c>
      <c r="O30" s="168" t="s">
        <v>1352</v>
      </c>
      <c r="P30" s="165" t="s">
        <v>1463</v>
      </c>
      <c r="Q30" s="165" t="s">
        <v>1463</v>
      </c>
      <c r="R30" s="165" t="s">
        <v>1463</v>
      </c>
      <c r="S30" s="165" t="s">
        <v>1354</v>
      </c>
      <c r="T30" s="166" t="s">
        <v>1996</v>
      </c>
      <c r="U30" s="165" t="s">
        <v>1457</v>
      </c>
      <c r="V30" s="165"/>
      <c r="W30" s="172" t="s">
        <v>1464</v>
      </c>
      <c r="X30" s="171">
        <f t="shared" si="0"/>
        <v>7</v>
      </c>
    </row>
    <row r="31" spans="1:24" ht="18">
      <c r="A31" s="165" t="s">
        <v>1465</v>
      </c>
      <c r="B31" s="165" t="s">
        <v>1358</v>
      </c>
      <c r="C31" s="165">
        <v>304</v>
      </c>
      <c r="D31" s="165" t="s">
        <v>1346</v>
      </c>
      <c r="E31" s="165" t="s">
        <v>1359</v>
      </c>
      <c r="F31" s="165" t="s">
        <v>1360</v>
      </c>
      <c r="G31" s="165" t="s">
        <v>1466</v>
      </c>
      <c r="H31" s="165" t="s">
        <v>1462</v>
      </c>
      <c r="I31" s="165" t="s">
        <v>1351</v>
      </c>
      <c r="J31" s="165" t="s">
        <v>1364</v>
      </c>
      <c r="K31" s="165">
        <v>120</v>
      </c>
      <c r="L31" s="165">
        <v>-0.01</v>
      </c>
      <c r="M31" s="165" t="s">
        <v>1463</v>
      </c>
      <c r="N31" s="165" t="s">
        <v>1463</v>
      </c>
      <c r="O31" s="168" t="s">
        <v>1352</v>
      </c>
      <c r="P31" s="165" t="s">
        <v>1463</v>
      </c>
      <c r="Q31" s="165" t="s">
        <v>1463</v>
      </c>
      <c r="R31" s="165" t="s">
        <v>1463</v>
      </c>
      <c r="S31" s="165" t="s">
        <v>1354</v>
      </c>
      <c r="T31" s="166" t="s">
        <v>1996</v>
      </c>
      <c r="U31" s="165" t="s">
        <v>1457</v>
      </c>
      <c r="V31" s="165"/>
      <c r="W31" s="172" t="s">
        <v>1464</v>
      </c>
      <c r="X31" s="171">
        <f t="shared" si="0"/>
        <v>7</v>
      </c>
    </row>
    <row r="32" spans="1:24" ht="18">
      <c r="A32" s="165" t="s">
        <v>1467</v>
      </c>
      <c r="B32" s="165" t="s">
        <v>1358</v>
      </c>
      <c r="C32" s="165">
        <v>304</v>
      </c>
      <c r="D32" s="165" t="s">
        <v>1346</v>
      </c>
      <c r="E32" s="165" t="s">
        <v>1359</v>
      </c>
      <c r="F32" s="165" t="s">
        <v>1360</v>
      </c>
      <c r="G32" s="165" t="s">
        <v>1468</v>
      </c>
      <c r="H32" s="165" t="s">
        <v>1462</v>
      </c>
      <c r="I32" s="165" t="s">
        <v>1351</v>
      </c>
      <c r="J32" s="165" t="s">
        <v>1364</v>
      </c>
      <c r="K32" s="165">
        <v>120</v>
      </c>
      <c r="L32" s="165">
        <v>-0.01</v>
      </c>
      <c r="M32" s="165" t="s">
        <v>1463</v>
      </c>
      <c r="N32" s="165" t="s">
        <v>1463</v>
      </c>
      <c r="O32" s="168" t="s">
        <v>1352</v>
      </c>
      <c r="P32" s="165" t="s">
        <v>1463</v>
      </c>
      <c r="Q32" s="165" t="s">
        <v>1463</v>
      </c>
      <c r="R32" s="165" t="s">
        <v>1463</v>
      </c>
      <c r="S32" s="165" t="s">
        <v>1354</v>
      </c>
      <c r="T32" s="166" t="s">
        <v>1996</v>
      </c>
      <c r="U32" s="165" t="s">
        <v>1457</v>
      </c>
      <c r="V32" s="165"/>
      <c r="W32" s="172" t="s">
        <v>1464</v>
      </c>
      <c r="X32" s="171">
        <f t="shared" si="0"/>
        <v>7</v>
      </c>
    </row>
    <row r="33" spans="1:24" ht="18">
      <c r="A33" s="165" t="s">
        <v>1469</v>
      </c>
      <c r="B33" s="165" t="s">
        <v>1358</v>
      </c>
      <c r="C33" s="165">
        <v>304</v>
      </c>
      <c r="D33" s="165" t="s">
        <v>1346</v>
      </c>
      <c r="E33" s="165" t="s">
        <v>1359</v>
      </c>
      <c r="F33" s="165" t="s">
        <v>1360</v>
      </c>
      <c r="G33" s="165" t="s">
        <v>1470</v>
      </c>
      <c r="H33" s="165" t="s">
        <v>1462</v>
      </c>
      <c r="I33" s="165" t="s">
        <v>1351</v>
      </c>
      <c r="J33" s="165" t="s">
        <v>1364</v>
      </c>
      <c r="K33" s="165">
        <v>120</v>
      </c>
      <c r="L33" s="165">
        <v>-0.01</v>
      </c>
      <c r="M33" s="165" t="s">
        <v>1463</v>
      </c>
      <c r="N33" s="165" t="s">
        <v>1463</v>
      </c>
      <c r="O33" s="168" t="s">
        <v>1352</v>
      </c>
      <c r="P33" s="165" t="s">
        <v>1463</v>
      </c>
      <c r="Q33" s="165" t="s">
        <v>1463</v>
      </c>
      <c r="R33" s="165" t="s">
        <v>1463</v>
      </c>
      <c r="S33" s="165" t="s">
        <v>1354</v>
      </c>
      <c r="T33" s="166" t="s">
        <v>1996</v>
      </c>
      <c r="U33" s="165" t="s">
        <v>1457</v>
      </c>
      <c r="V33" s="165"/>
      <c r="W33" s="172" t="s">
        <v>1464</v>
      </c>
      <c r="X33" s="171">
        <f t="shared" si="0"/>
        <v>7</v>
      </c>
    </row>
    <row r="34" spans="1:24" ht="18">
      <c r="A34" s="165" t="s">
        <v>1471</v>
      </c>
      <c r="B34" s="165" t="s">
        <v>1358</v>
      </c>
      <c r="C34" s="165">
        <v>304</v>
      </c>
      <c r="D34" s="165" t="s">
        <v>1346</v>
      </c>
      <c r="E34" s="165" t="s">
        <v>1472</v>
      </c>
      <c r="F34" s="165" t="s">
        <v>1394</v>
      </c>
      <c r="G34" s="165" t="s">
        <v>1473</v>
      </c>
      <c r="H34" s="165" t="s">
        <v>1474</v>
      </c>
      <c r="I34" s="165" t="s">
        <v>1475</v>
      </c>
      <c r="J34" s="165" t="s">
        <v>1388</v>
      </c>
      <c r="K34" s="165">
        <v>180</v>
      </c>
      <c r="L34" s="165">
        <v>0.01</v>
      </c>
      <c r="M34" s="165" t="s">
        <v>1463</v>
      </c>
      <c r="N34" s="165" t="s">
        <v>1463</v>
      </c>
      <c r="O34" s="168" t="s">
        <v>1352</v>
      </c>
      <c r="P34" s="165" t="s">
        <v>1463</v>
      </c>
      <c r="Q34" s="165" t="s">
        <v>1463</v>
      </c>
      <c r="R34" s="165" t="s">
        <v>1463</v>
      </c>
      <c r="S34" s="165" t="s">
        <v>1354</v>
      </c>
      <c r="T34" s="166" t="s">
        <v>1996</v>
      </c>
      <c r="U34" s="165" t="s">
        <v>1457</v>
      </c>
      <c r="V34" s="165"/>
      <c r="W34" s="172" t="s">
        <v>1464</v>
      </c>
      <c r="X34" s="171">
        <f t="shared" si="0"/>
        <v>7</v>
      </c>
    </row>
    <row r="35" spans="1:24" ht="18">
      <c r="A35" s="165" t="s">
        <v>1476</v>
      </c>
      <c r="B35" s="165" t="s">
        <v>1358</v>
      </c>
      <c r="C35" s="165">
        <v>304</v>
      </c>
      <c r="D35" s="165" t="s">
        <v>1346</v>
      </c>
      <c r="E35" s="165" t="s">
        <v>1477</v>
      </c>
      <c r="F35" s="165" t="s">
        <v>1394</v>
      </c>
      <c r="G35" s="165" t="s">
        <v>1478</v>
      </c>
      <c r="H35" s="165" t="s">
        <v>1479</v>
      </c>
      <c r="I35" s="165" t="s">
        <v>1475</v>
      </c>
      <c r="J35" s="165" t="s">
        <v>1388</v>
      </c>
      <c r="K35" s="165">
        <v>180</v>
      </c>
      <c r="L35" s="165">
        <v>0.01</v>
      </c>
      <c r="M35" s="165" t="s">
        <v>1463</v>
      </c>
      <c r="N35" s="165" t="s">
        <v>1463</v>
      </c>
      <c r="O35" s="168" t="s">
        <v>1352</v>
      </c>
      <c r="P35" s="165" t="s">
        <v>1463</v>
      </c>
      <c r="Q35" s="165" t="s">
        <v>1463</v>
      </c>
      <c r="R35" s="165" t="s">
        <v>1463</v>
      </c>
      <c r="S35" s="165" t="s">
        <v>1354</v>
      </c>
      <c r="T35" s="166" t="s">
        <v>1996</v>
      </c>
      <c r="U35" s="165" t="s">
        <v>1457</v>
      </c>
      <c r="V35" s="165"/>
      <c r="W35" s="172" t="s">
        <v>1464</v>
      </c>
      <c r="X35" s="171">
        <f t="shared" si="0"/>
        <v>7</v>
      </c>
    </row>
    <row r="36" spans="1:24" ht="18">
      <c r="A36" s="165" t="s">
        <v>1480</v>
      </c>
      <c r="B36" s="165" t="s">
        <v>1358</v>
      </c>
      <c r="C36" s="165">
        <v>304</v>
      </c>
      <c r="D36" s="165" t="s">
        <v>1346</v>
      </c>
      <c r="E36" s="165" t="s">
        <v>1454</v>
      </c>
      <c r="F36" s="165" t="s">
        <v>1394</v>
      </c>
      <c r="G36" s="165" t="s">
        <v>1481</v>
      </c>
      <c r="H36" s="165" t="s">
        <v>1482</v>
      </c>
      <c r="I36" s="165" t="s">
        <v>1483</v>
      </c>
      <c r="J36" s="165" t="s">
        <v>1388</v>
      </c>
      <c r="K36" s="165">
        <v>180</v>
      </c>
      <c r="L36" s="165">
        <v>0.01</v>
      </c>
      <c r="M36" s="165" t="s">
        <v>1463</v>
      </c>
      <c r="N36" s="165" t="s">
        <v>1463</v>
      </c>
      <c r="O36" s="168" t="s">
        <v>1352</v>
      </c>
      <c r="P36" s="165" t="s">
        <v>1463</v>
      </c>
      <c r="Q36" s="165" t="s">
        <v>1463</v>
      </c>
      <c r="R36" s="165" t="s">
        <v>1463</v>
      </c>
      <c r="S36" s="165" t="s">
        <v>1354</v>
      </c>
      <c r="T36" s="166" t="s">
        <v>1996</v>
      </c>
      <c r="U36" s="165" t="s">
        <v>1457</v>
      </c>
      <c r="V36" s="165"/>
      <c r="W36" s="172" t="s">
        <v>1464</v>
      </c>
      <c r="X36" s="171">
        <f t="shared" si="0"/>
        <v>7</v>
      </c>
    </row>
    <row r="37" spans="1:24" ht="18">
      <c r="A37" s="165" t="s">
        <v>1484</v>
      </c>
      <c r="B37" s="165" t="s">
        <v>1358</v>
      </c>
      <c r="C37" s="165">
        <v>304</v>
      </c>
      <c r="D37" s="165" t="s">
        <v>1346</v>
      </c>
      <c r="E37" s="165" t="s">
        <v>1454</v>
      </c>
      <c r="F37" s="165" t="s">
        <v>1394</v>
      </c>
      <c r="G37" s="165" t="s">
        <v>1485</v>
      </c>
      <c r="H37" s="165" t="s">
        <v>1482</v>
      </c>
      <c r="I37" s="165" t="s">
        <v>1351</v>
      </c>
      <c r="J37" s="165" t="s">
        <v>1388</v>
      </c>
      <c r="K37" s="165" t="s">
        <v>1351</v>
      </c>
      <c r="L37" s="165">
        <v>0.01</v>
      </c>
      <c r="M37" s="165" t="s">
        <v>1463</v>
      </c>
      <c r="N37" s="165" t="s">
        <v>1463</v>
      </c>
      <c r="O37" s="168" t="s">
        <v>1352</v>
      </c>
      <c r="P37" s="165" t="s">
        <v>1463</v>
      </c>
      <c r="Q37" s="165" t="s">
        <v>1463</v>
      </c>
      <c r="R37" s="165" t="s">
        <v>1463</v>
      </c>
      <c r="S37" s="165" t="s">
        <v>1354</v>
      </c>
      <c r="T37" s="166" t="s">
        <v>1996</v>
      </c>
      <c r="U37" s="165" t="s">
        <v>1457</v>
      </c>
      <c r="V37" s="165"/>
      <c r="W37" s="172" t="s">
        <v>1464</v>
      </c>
      <c r="X37" s="171">
        <f t="shared" si="0"/>
        <v>7</v>
      </c>
    </row>
    <row r="38" spans="1:24" ht="18">
      <c r="A38" s="165" t="s">
        <v>1486</v>
      </c>
      <c r="B38" s="165" t="s">
        <v>1345</v>
      </c>
      <c r="C38" s="165" t="s">
        <v>1216</v>
      </c>
      <c r="D38" s="165" t="s">
        <v>1346</v>
      </c>
      <c r="E38" s="165" t="s">
        <v>1347</v>
      </c>
      <c r="F38" s="165" t="s">
        <v>1348</v>
      </c>
      <c r="G38" s="165" t="s">
        <v>1487</v>
      </c>
      <c r="H38" s="165" t="s">
        <v>1488</v>
      </c>
      <c r="I38" s="165" t="s">
        <v>1351</v>
      </c>
      <c r="J38" s="165">
        <v>0.4</v>
      </c>
      <c r="K38" s="165">
        <v>50</v>
      </c>
      <c r="L38" s="165">
        <v>0.5</v>
      </c>
      <c r="M38" s="165" t="s">
        <v>1463</v>
      </c>
      <c r="N38" s="165" t="s">
        <v>1463</v>
      </c>
      <c r="O38" s="168" t="s">
        <v>1352</v>
      </c>
      <c r="P38" s="165" t="s">
        <v>1353</v>
      </c>
      <c r="Q38" s="165">
        <v>0.75</v>
      </c>
      <c r="R38" s="165" t="s">
        <v>1463</v>
      </c>
      <c r="S38" s="165" t="s">
        <v>1354</v>
      </c>
      <c r="T38" s="165" t="s">
        <v>1353</v>
      </c>
      <c r="U38" s="165" t="s">
        <v>1457</v>
      </c>
      <c r="V38" s="165"/>
      <c r="W38" s="172" t="s">
        <v>1464</v>
      </c>
      <c r="X38" s="171">
        <f t="shared" si="0"/>
        <v>7</v>
      </c>
    </row>
    <row r="39" spans="1:24" ht="18">
      <c r="A39" s="165" t="s">
        <v>293</v>
      </c>
      <c r="B39" s="165" t="s">
        <v>1402</v>
      </c>
      <c r="C39" s="165" t="s">
        <v>1216</v>
      </c>
      <c r="D39" s="165" t="s">
        <v>1346</v>
      </c>
      <c r="E39" s="165" t="s">
        <v>1347</v>
      </c>
      <c r="F39" s="165" t="s">
        <v>1348</v>
      </c>
      <c r="G39" s="165" t="s">
        <v>1403</v>
      </c>
      <c r="H39" s="165" t="s">
        <v>1489</v>
      </c>
      <c r="I39" s="165" t="s">
        <v>1351</v>
      </c>
      <c r="J39" s="165">
        <v>0.4</v>
      </c>
      <c r="K39" s="165">
        <v>50</v>
      </c>
      <c r="L39" s="165">
        <v>0.5</v>
      </c>
      <c r="M39" s="165" t="s">
        <v>1463</v>
      </c>
      <c r="N39" s="165" t="s">
        <v>1463</v>
      </c>
      <c r="O39" s="168" t="s">
        <v>1352</v>
      </c>
      <c r="P39" s="165" t="s">
        <v>1353</v>
      </c>
      <c r="Q39" s="165">
        <v>0.75</v>
      </c>
      <c r="R39" s="165" t="s">
        <v>1463</v>
      </c>
      <c r="S39" s="165" t="s">
        <v>1354</v>
      </c>
      <c r="T39" s="165" t="s">
        <v>1353</v>
      </c>
      <c r="U39" s="165" t="s">
        <v>1457</v>
      </c>
      <c r="V39" s="165"/>
      <c r="W39" s="172" t="s">
        <v>1464</v>
      </c>
      <c r="X39" s="171">
        <f t="shared" si="0"/>
        <v>7</v>
      </c>
    </row>
    <row r="40" spans="1:24" ht="18">
      <c r="A40" s="165" t="s">
        <v>294</v>
      </c>
      <c r="B40" s="165" t="s">
        <v>1402</v>
      </c>
      <c r="C40" s="165" t="s">
        <v>1216</v>
      </c>
      <c r="D40" s="165" t="s">
        <v>1346</v>
      </c>
      <c r="E40" s="165" t="s">
        <v>1347</v>
      </c>
      <c r="F40" s="165" t="s">
        <v>1348</v>
      </c>
      <c r="G40" s="165" t="s">
        <v>1403</v>
      </c>
      <c r="H40" s="165" t="s">
        <v>1490</v>
      </c>
      <c r="I40" s="165" t="s">
        <v>1351</v>
      </c>
      <c r="J40" s="165">
        <v>0.4</v>
      </c>
      <c r="K40" s="165">
        <v>50</v>
      </c>
      <c r="L40" s="165">
        <v>0.5</v>
      </c>
      <c r="M40" s="165" t="s">
        <v>1463</v>
      </c>
      <c r="N40" s="165" t="s">
        <v>1463</v>
      </c>
      <c r="O40" s="168" t="s">
        <v>1352</v>
      </c>
      <c r="P40" s="165" t="s">
        <v>1353</v>
      </c>
      <c r="Q40" s="165">
        <v>0.75</v>
      </c>
      <c r="R40" s="165" t="s">
        <v>1463</v>
      </c>
      <c r="S40" s="165" t="s">
        <v>1354</v>
      </c>
      <c r="T40" s="165" t="s">
        <v>1353</v>
      </c>
      <c r="U40" s="165" t="s">
        <v>1457</v>
      </c>
      <c r="V40" s="165"/>
      <c r="W40" s="172" t="s">
        <v>1464</v>
      </c>
      <c r="X40" s="171">
        <f t="shared" si="0"/>
        <v>7</v>
      </c>
    </row>
    <row r="41" spans="1:24" ht="18">
      <c r="A41" s="165" t="s">
        <v>295</v>
      </c>
      <c r="B41" s="165" t="s">
        <v>1402</v>
      </c>
      <c r="C41" s="165" t="s">
        <v>1216</v>
      </c>
      <c r="D41" s="165" t="s">
        <v>1346</v>
      </c>
      <c r="E41" s="165" t="s">
        <v>1347</v>
      </c>
      <c r="F41" s="165" t="s">
        <v>1348</v>
      </c>
      <c r="G41" s="165" t="s">
        <v>1403</v>
      </c>
      <c r="H41" s="165" t="s">
        <v>1490</v>
      </c>
      <c r="I41" s="165" t="s">
        <v>1351</v>
      </c>
      <c r="J41" s="165">
        <v>0.4</v>
      </c>
      <c r="K41" s="165">
        <v>50</v>
      </c>
      <c r="L41" s="165">
        <v>0.5</v>
      </c>
      <c r="M41" s="165" t="s">
        <v>1463</v>
      </c>
      <c r="N41" s="165" t="s">
        <v>1463</v>
      </c>
      <c r="O41" s="168" t="s">
        <v>1352</v>
      </c>
      <c r="P41" s="165" t="s">
        <v>1353</v>
      </c>
      <c r="Q41" s="165">
        <v>0.75</v>
      </c>
      <c r="R41" s="165" t="s">
        <v>1463</v>
      </c>
      <c r="S41" s="165" t="s">
        <v>1354</v>
      </c>
      <c r="T41" s="165" t="s">
        <v>1353</v>
      </c>
      <c r="U41" s="165" t="s">
        <v>1457</v>
      </c>
      <c r="V41" s="165"/>
      <c r="W41" s="172" t="s">
        <v>1464</v>
      </c>
      <c r="X41" s="171">
        <f t="shared" si="0"/>
        <v>7</v>
      </c>
    </row>
    <row r="42" spans="1:24" ht="18">
      <c r="A42" s="165" t="s">
        <v>296</v>
      </c>
      <c r="B42" s="165" t="s">
        <v>1402</v>
      </c>
      <c r="C42" s="165" t="s">
        <v>1216</v>
      </c>
      <c r="D42" s="165" t="s">
        <v>1346</v>
      </c>
      <c r="E42" s="165" t="s">
        <v>1347</v>
      </c>
      <c r="F42" s="165" t="s">
        <v>1348</v>
      </c>
      <c r="G42" s="165" t="s">
        <v>1403</v>
      </c>
      <c r="H42" s="165" t="s">
        <v>1470</v>
      </c>
      <c r="I42" s="165" t="s">
        <v>1351</v>
      </c>
      <c r="J42" s="165">
        <v>0.4</v>
      </c>
      <c r="K42" s="165">
        <v>50</v>
      </c>
      <c r="L42" s="165">
        <v>0.5</v>
      </c>
      <c r="M42" s="165" t="s">
        <v>1463</v>
      </c>
      <c r="N42" s="165" t="s">
        <v>1463</v>
      </c>
      <c r="O42" s="168" t="s">
        <v>1352</v>
      </c>
      <c r="P42" s="165" t="s">
        <v>1353</v>
      </c>
      <c r="Q42" s="165">
        <v>0.75</v>
      </c>
      <c r="R42" s="165" t="s">
        <v>1463</v>
      </c>
      <c r="S42" s="165" t="s">
        <v>1354</v>
      </c>
      <c r="T42" s="165" t="s">
        <v>1353</v>
      </c>
      <c r="U42" s="165" t="s">
        <v>1457</v>
      </c>
      <c r="V42" s="165"/>
      <c r="W42" s="172" t="s">
        <v>1464</v>
      </c>
      <c r="X42" s="171">
        <f t="shared" si="0"/>
        <v>7</v>
      </c>
    </row>
    <row r="43" spans="1:24" ht="18">
      <c r="A43" s="165" t="s">
        <v>1491</v>
      </c>
      <c r="B43" s="165" t="s">
        <v>1492</v>
      </c>
      <c r="C43" s="165">
        <v>304</v>
      </c>
      <c r="D43" s="165" t="s">
        <v>1346</v>
      </c>
      <c r="E43" s="165" t="s">
        <v>1380</v>
      </c>
      <c r="F43" s="165" t="s">
        <v>1360</v>
      </c>
      <c r="G43" s="165" t="s">
        <v>1452</v>
      </c>
      <c r="H43" s="165" t="s">
        <v>1493</v>
      </c>
      <c r="I43" s="165">
        <v>500</v>
      </c>
      <c r="J43" s="165" t="s">
        <v>1388</v>
      </c>
      <c r="K43" s="165">
        <v>600</v>
      </c>
      <c r="L43" s="165">
        <v>0.01</v>
      </c>
      <c r="M43" s="165" t="s">
        <v>1429</v>
      </c>
      <c r="N43" s="165">
        <v>220</v>
      </c>
      <c r="O43" s="168" t="s">
        <v>1352</v>
      </c>
      <c r="P43" s="165" t="s">
        <v>1463</v>
      </c>
      <c r="Q43" s="165" t="s">
        <v>1463</v>
      </c>
      <c r="R43" s="165" t="s">
        <v>1463</v>
      </c>
      <c r="S43" s="165" t="s">
        <v>1354</v>
      </c>
      <c r="T43" s="166" t="s">
        <v>1996</v>
      </c>
      <c r="U43" s="165" t="s">
        <v>1494</v>
      </c>
      <c r="V43" s="165"/>
      <c r="W43" s="172" t="s">
        <v>1464</v>
      </c>
      <c r="X43" s="171">
        <f t="shared" si="0"/>
        <v>7</v>
      </c>
    </row>
    <row r="44" spans="1:24" ht="18">
      <c r="A44" s="165" t="s">
        <v>1495</v>
      </c>
      <c r="B44" s="165" t="s">
        <v>1496</v>
      </c>
      <c r="C44" s="165">
        <v>304</v>
      </c>
      <c r="D44" s="165" t="s">
        <v>1346</v>
      </c>
      <c r="E44" s="165" t="s">
        <v>1380</v>
      </c>
      <c r="F44" s="165" t="s">
        <v>1360</v>
      </c>
      <c r="G44" s="165" t="s">
        <v>1497</v>
      </c>
      <c r="H44" s="165" t="s">
        <v>1498</v>
      </c>
      <c r="I44" s="165">
        <v>500</v>
      </c>
      <c r="J44" s="165" t="s">
        <v>1388</v>
      </c>
      <c r="K44" s="165">
        <v>600</v>
      </c>
      <c r="L44" s="165">
        <v>0.01</v>
      </c>
      <c r="M44" s="165" t="s">
        <v>1429</v>
      </c>
      <c r="N44" s="165">
        <v>180</v>
      </c>
      <c r="O44" s="168" t="s">
        <v>1352</v>
      </c>
      <c r="P44" s="165" t="s">
        <v>1463</v>
      </c>
      <c r="Q44" s="165" t="s">
        <v>1463</v>
      </c>
      <c r="R44" s="165" t="s">
        <v>1463</v>
      </c>
      <c r="S44" s="165" t="s">
        <v>1354</v>
      </c>
      <c r="T44" s="166" t="s">
        <v>1996</v>
      </c>
      <c r="U44" s="165" t="s">
        <v>1494</v>
      </c>
      <c r="V44" s="165"/>
      <c r="W44" s="172" t="s">
        <v>1464</v>
      </c>
      <c r="X44" s="171">
        <f t="shared" si="0"/>
        <v>7</v>
      </c>
    </row>
    <row r="45" spans="1:24" ht="18">
      <c r="A45" s="165" t="s">
        <v>1499</v>
      </c>
      <c r="B45" s="165" t="s">
        <v>1496</v>
      </c>
      <c r="C45" s="165">
        <v>304</v>
      </c>
      <c r="D45" s="165" t="s">
        <v>1346</v>
      </c>
      <c r="E45" s="165" t="s">
        <v>1380</v>
      </c>
      <c r="F45" s="165" t="s">
        <v>1360</v>
      </c>
      <c r="G45" s="165" t="s">
        <v>1497</v>
      </c>
      <c r="H45" s="165" t="s">
        <v>1498</v>
      </c>
      <c r="I45" s="165">
        <v>500</v>
      </c>
      <c r="J45" s="165" t="s">
        <v>1388</v>
      </c>
      <c r="K45" s="165">
        <v>600</v>
      </c>
      <c r="L45" s="165">
        <v>0.01</v>
      </c>
      <c r="M45" s="165" t="s">
        <v>1429</v>
      </c>
      <c r="N45" s="165">
        <v>180</v>
      </c>
      <c r="O45" s="168" t="s">
        <v>1352</v>
      </c>
      <c r="P45" s="165" t="s">
        <v>1463</v>
      </c>
      <c r="Q45" s="165" t="s">
        <v>1463</v>
      </c>
      <c r="R45" s="165" t="s">
        <v>1463</v>
      </c>
      <c r="S45" s="165" t="s">
        <v>1354</v>
      </c>
      <c r="T45" s="166" t="s">
        <v>1996</v>
      </c>
      <c r="U45" s="165" t="s">
        <v>1494</v>
      </c>
      <c r="V45" s="165"/>
      <c r="W45" s="172" t="s">
        <v>1464</v>
      </c>
      <c r="X45" s="171">
        <f t="shared" si="0"/>
        <v>7</v>
      </c>
    </row>
    <row r="46" spans="1:24" ht="18">
      <c r="A46" s="165" t="s">
        <v>1500</v>
      </c>
      <c r="B46" s="165" t="s">
        <v>1496</v>
      </c>
      <c r="C46" s="165">
        <v>304</v>
      </c>
      <c r="D46" s="165" t="s">
        <v>1346</v>
      </c>
      <c r="E46" s="165" t="s">
        <v>1380</v>
      </c>
      <c r="F46" s="165" t="s">
        <v>1360</v>
      </c>
      <c r="G46" s="165" t="s">
        <v>1497</v>
      </c>
      <c r="H46" s="165" t="s">
        <v>1498</v>
      </c>
      <c r="I46" s="165">
        <v>500</v>
      </c>
      <c r="J46" s="165" t="s">
        <v>1388</v>
      </c>
      <c r="K46" s="165">
        <v>600</v>
      </c>
      <c r="L46" s="165">
        <v>0.01</v>
      </c>
      <c r="M46" s="165" t="s">
        <v>1429</v>
      </c>
      <c r="N46" s="165">
        <v>180</v>
      </c>
      <c r="O46" s="168" t="s">
        <v>1352</v>
      </c>
      <c r="P46" s="165" t="s">
        <v>1463</v>
      </c>
      <c r="Q46" s="165" t="s">
        <v>1463</v>
      </c>
      <c r="R46" s="165" t="s">
        <v>1463</v>
      </c>
      <c r="S46" s="165" t="s">
        <v>1354</v>
      </c>
      <c r="T46" s="166" t="s">
        <v>1996</v>
      </c>
      <c r="U46" s="165" t="s">
        <v>1494</v>
      </c>
      <c r="V46" s="165"/>
      <c r="W46" s="172" t="s">
        <v>1464</v>
      </c>
      <c r="X46" s="171">
        <f t="shared" si="0"/>
        <v>7</v>
      </c>
    </row>
    <row r="47" spans="1:24" ht="18">
      <c r="A47" s="165" t="s">
        <v>1501</v>
      </c>
      <c r="B47" s="165" t="s">
        <v>1496</v>
      </c>
      <c r="C47" s="165">
        <v>304</v>
      </c>
      <c r="D47" s="165" t="s">
        <v>1346</v>
      </c>
      <c r="E47" s="165" t="s">
        <v>1380</v>
      </c>
      <c r="F47" s="165" t="s">
        <v>1360</v>
      </c>
      <c r="G47" s="165" t="s">
        <v>1497</v>
      </c>
      <c r="H47" s="165" t="s">
        <v>1498</v>
      </c>
      <c r="I47" s="165">
        <v>500</v>
      </c>
      <c r="J47" s="165" t="s">
        <v>1388</v>
      </c>
      <c r="K47" s="165">
        <v>600</v>
      </c>
      <c r="L47" s="165">
        <v>0.01</v>
      </c>
      <c r="M47" s="165" t="s">
        <v>1429</v>
      </c>
      <c r="N47" s="165">
        <v>180</v>
      </c>
      <c r="O47" s="168" t="s">
        <v>1352</v>
      </c>
      <c r="P47" s="165" t="s">
        <v>1463</v>
      </c>
      <c r="Q47" s="165" t="s">
        <v>1463</v>
      </c>
      <c r="R47" s="165" t="s">
        <v>1463</v>
      </c>
      <c r="S47" s="165" t="s">
        <v>1354</v>
      </c>
      <c r="T47" s="166" t="s">
        <v>1996</v>
      </c>
      <c r="U47" s="165" t="s">
        <v>1494</v>
      </c>
      <c r="V47" s="165"/>
      <c r="W47" s="172" t="s">
        <v>1464</v>
      </c>
      <c r="X47" s="171">
        <f t="shared" si="0"/>
        <v>7</v>
      </c>
    </row>
    <row r="48" spans="1:24" ht="18">
      <c r="A48" s="165" t="s">
        <v>1502</v>
      </c>
      <c r="B48" s="165" t="s">
        <v>1358</v>
      </c>
      <c r="C48" s="165" t="s">
        <v>1503</v>
      </c>
      <c r="D48" s="165" t="s">
        <v>1346</v>
      </c>
      <c r="E48" s="165" t="s">
        <v>1380</v>
      </c>
      <c r="F48" s="165" t="s">
        <v>1360</v>
      </c>
      <c r="G48" s="165" t="s">
        <v>1504</v>
      </c>
      <c r="H48" s="165" t="s">
        <v>1498</v>
      </c>
      <c r="I48" s="165">
        <v>400</v>
      </c>
      <c r="J48" s="165">
        <v>2E-3</v>
      </c>
      <c r="K48" s="165">
        <v>500</v>
      </c>
      <c r="L48" s="165">
        <v>0.01</v>
      </c>
      <c r="M48" s="165" t="s">
        <v>1429</v>
      </c>
      <c r="N48" s="165">
        <v>160</v>
      </c>
      <c r="O48" s="168" t="s">
        <v>1352</v>
      </c>
      <c r="P48" s="165" t="s">
        <v>1463</v>
      </c>
      <c r="Q48" s="165" t="s">
        <v>1463</v>
      </c>
      <c r="R48" s="165" t="s">
        <v>1463</v>
      </c>
      <c r="S48" s="165" t="s">
        <v>1354</v>
      </c>
      <c r="T48" s="166" t="s">
        <v>1996</v>
      </c>
      <c r="U48" s="165" t="s">
        <v>1494</v>
      </c>
      <c r="V48" s="165"/>
      <c r="W48" s="172" t="s">
        <v>1464</v>
      </c>
      <c r="X48" s="171">
        <f t="shared" si="0"/>
        <v>7</v>
      </c>
    </row>
    <row r="49" spans="1:24" ht="18">
      <c r="A49" s="165" t="s">
        <v>1505</v>
      </c>
      <c r="B49" s="165" t="s">
        <v>1506</v>
      </c>
      <c r="C49" s="165" t="s">
        <v>1503</v>
      </c>
      <c r="D49" s="165" t="s">
        <v>1346</v>
      </c>
      <c r="E49" s="165" t="s">
        <v>1380</v>
      </c>
      <c r="F49" s="165" t="s">
        <v>1360</v>
      </c>
      <c r="G49" s="165" t="s">
        <v>1507</v>
      </c>
      <c r="H49" s="165" t="s">
        <v>1498</v>
      </c>
      <c r="I49" s="165">
        <v>400</v>
      </c>
      <c r="J49" s="165">
        <v>2E-3</v>
      </c>
      <c r="K49" s="165">
        <v>500</v>
      </c>
      <c r="L49" s="165">
        <v>0.01</v>
      </c>
      <c r="M49" s="165" t="s">
        <v>1429</v>
      </c>
      <c r="N49" s="165">
        <v>180</v>
      </c>
      <c r="O49" s="168" t="s">
        <v>1352</v>
      </c>
      <c r="P49" s="165" t="s">
        <v>1463</v>
      </c>
      <c r="Q49" s="165" t="s">
        <v>1463</v>
      </c>
      <c r="R49" s="165" t="s">
        <v>1463</v>
      </c>
      <c r="S49" s="165" t="s">
        <v>1354</v>
      </c>
      <c r="T49" s="166" t="s">
        <v>1996</v>
      </c>
      <c r="U49" s="165" t="s">
        <v>1494</v>
      </c>
      <c r="V49" s="165"/>
      <c r="W49" s="172" t="s">
        <v>1464</v>
      </c>
      <c r="X49" s="171">
        <f t="shared" si="0"/>
        <v>7</v>
      </c>
    </row>
    <row r="50" spans="1:24" ht="18">
      <c r="A50" s="165" t="s">
        <v>1508</v>
      </c>
      <c r="B50" s="165" t="s">
        <v>1358</v>
      </c>
      <c r="C50" s="165" t="s">
        <v>1503</v>
      </c>
      <c r="D50" s="165" t="s">
        <v>1346</v>
      </c>
      <c r="E50" s="165" t="s">
        <v>1380</v>
      </c>
      <c r="F50" s="165" t="s">
        <v>1360</v>
      </c>
      <c r="G50" s="165" t="s">
        <v>1504</v>
      </c>
      <c r="H50" s="165" t="s">
        <v>1498</v>
      </c>
      <c r="I50" s="165">
        <v>400</v>
      </c>
      <c r="J50" s="165">
        <v>2E-3</v>
      </c>
      <c r="K50" s="165">
        <v>500</v>
      </c>
      <c r="L50" s="165">
        <v>0.01</v>
      </c>
      <c r="M50" s="165" t="s">
        <v>1429</v>
      </c>
      <c r="N50" s="165">
        <v>160</v>
      </c>
      <c r="O50" s="168" t="s">
        <v>1352</v>
      </c>
      <c r="P50" s="165" t="s">
        <v>1463</v>
      </c>
      <c r="Q50" s="165" t="s">
        <v>1463</v>
      </c>
      <c r="R50" s="165" t="s">
        <v>1463</v>
      </c>
      <c r="S50" s="165" t="s">
        <v>1354</v>
      </c>
      <c r="T50" s="166" t="s">
        <v>1996</v>
      </c>
      <c r="U50" s="165" t="s">
        <v>1494</v>
      </c>
      <c r="V50" s="165"/>
      <c r="W50" s="172" t="s">
        <v>1464</v>
      </c>
      <c r="X50" s="171">
        <f t="shared" si="0"/>
        <v>7</v>
      </c>
    </row>
    <row r="51" spans="1:24" ht="18">
      <c r="A51" s="165" t="s">
        <v>1509</v>
      </c>
      <c r="B51" s="165" t="s">
        <v>1358</v>
      </c>
      <c r="C51" s="165">
        <v>304</v>
      </c>
      <c r="D51" s="165" t="s">
        <v>1346</v>
      </c>
      <c r="E51" s="165" t="s">
        <v>1424</v>
      </c>
      <c r="F51" s="165" t="s">
        <v>1360</v>
      </c>
      <c r="G51" s="165" t="s">
        <v>1435</v>
      </c>
      <c r="H51" s="165" t="s">
        <v>1510</v>
      </c>
      <c r="I51" s="165" t="s">
        <v>1351</v>
      </c>
      <c r="J51" s="165" t="s">
        <v>1388</v>
      </c>
      <c r="K51" s="165">
        <v>50</v>
      </c>
      <c r="L51" s="165">
        <v>0.01</v>
      </c>
      <c r="M51" s="165" t="s">
        <v>1463</v>
      </c>
      <c r="N51" s="165" t="s">
        <v>1463</v>
      </c>
      <c r="O51" s="168" t="s">
        <v>1352</v>
      </c>
      <c r="P51" s="165" t="s">
        <v>1463</v>
      </c>
      <c r="Q51" s="165" t="s">
        <v>1463</v>
      </c>
      <c r="R51" s="165" t="s">
        <v>1463</v>
      </c>
      <c r="S51" s="165" t="s">
        <v>1354</v>
      </c>
      <c r="T51" s="166" t="s">
        <v>1996</v>
      </c>
      <c r="U51" s="165" t="s">
        <v>1494</v>
      </c>
      <c r="V51" s="165"/>
      <c r="W51" s="172" t="s">
        <v>1464</v>
      </c>
      <c r="X51" s="171">
        <f t="shared" si="0"/>
        <v>7</v>
      </c>
    </row>
    <row r="52" spans="1:24" ht="18">
      <c r="A52" s="165" t="s">
        <v>1511</v>
      </c>
      <c r="B52" s="165" t="s">
        <v>1358</v>
      </c>
      <c r="C52" s="165">
        <v>304</v>
      </c>
      <c r="D52" s="165" t="s">
        <v>1346</v>
      </c>
      <c r="E52" s="165" t="s">
        <v>1359</v>
      </c>
      <c r="F52" s="165" t="s">
        <v>1360</v>
      </c>
      <c r="G52" s="165" t="s">
        <v>1377</v>
      </c>
      <c r="H52" s="165" t="s">
        <v>1498</v>
      </c>
      <c r="I52" s="165" t="s">
        <v>1351</v>
      </c>
      <c r="J52" s="165">
        <v>2E-3</v>
      </c>
      <c r="K52" s="165">
        <v>50</v>
      </c>
      <c r="L52" s="165">
        <v>0.1</v>
      </c>
      <c r="M52" s="165" t="s">
        <v>1463</v>
      </c>
      <c r="N52" s="165" t="s">
        <v>1463</v>
      </c>
      <c r="O52" s="168" t="s">
        <v>1352</v>
      </c>
      <c r="P52" s="165" t="s">
        <v>1463</v>
      </c>
      <c r="Q52" s="165" t="s">
        <v>1463</v>
      </c>
      <c r="R52" s="165" t="s">
        <v>1463</v>
      </c>
      <c r="S52" s="165" t="s">
        <v>1354</v>
      </c>
      <c r="T52" s="166" t="s">
        <v>1996</v>
      </c>
      <c r="U52" s="165" t="s">
        <v>1494</v>
      </c>
      <c r="V52" s="165"/>
      <c r="W52" s="172" t="s">
        <v>1464</v>
      </c>
      <c r="X52" s="171">
        <f t="shared" si="0"/>
        <v>7</v>
      </c>
    </row>
    <row r="53" spans="1:24" ht="18">
      <c r="A53" s="165" t="s">
        <v>1512</v>
      </c>
      <c r="B53" s="165" t="s">
        <v>1513</v>
      </c>
      <c r="C53" s="165" t="s">
        <v>1215</v>
      </c>
      <c r="D53" s="165" t="s">
        <v>1346</v>
      </c>
      <c r="E53" s="165" t="s">
        <v>1412</v>
      </c>
      <c r="F53" s="165" t="s">
        <v>1348</v>
      </c>
      <c r="G53" s="165" t="s">
        <v>1514</v>
      </c>
      <c r="H53" s="165" t="s">
        <v>1515</v>
      </c>
      <c r="I53" s="165">
        <v>32</v>
      </c>
      <c r="J53" s="165">
        <v>0.45</v>
      </c>
      <c r="K53" s="165">
        <v>100</v>
      </c>
      <c r="L53" s="165">
        <v>0.7</v>
      </c>
      <c r="M53" s="165" t="s">
        <v>1463</v>
      </c>
      <c r="N53" s="165" t="s">
        <v>1463</v>
      </c>
      <c r="O53" s="168" t="s">
        <v>1352</v>
      </c>
      <c r="P53" s="165" t="s">
        <v>1353</v>
      </c>
      <c r="Q53" s="165">
        <v>1.05</v>
      </c>
      <c r="R53" s="165" t="s">
        <v>1463</v>
      </c>
      <c r="S53" s="165" t="s">
        <v>1354</v>
      </c>
      <c r="T53" s="165" t="s">
        <v>1353</v>
      </c>
      <c r="U53" s="165" t="s">
        <v>1494</v>
      </c>
      <c r="V53" s="165"/>
      <c r="W53" s="172" t="s">
        <v>1464</v>
      </c>
      <c r="X53" s="171">
        <f t="shared" si="0"/>
        <v>7</v>
      </c>
    </row>
    <row r="54" spans="1:24" ht="18">
      <c r="A54" s="165" t="s">
        <v>257</v>
      </c>
      <c r="B54" s="165" t="s">
        <v>1516</v>
      </c>
      <c r="C54" s="165" t="s">
        <v>1215</v>
      </c>
      <c r="D54" s="165" t="s">
        <v>1346</v>
      </c>
      <c r="E54" s="165" t="s">
        <v>1412</v>
      </c>
      <c r="F54" s="165" t="s">
        <v>1348</v>
      </c>
      <c r="G54" s="165" t="s">
        <v>1413</v>
      </c>
      <c r="H54" s="165" t="s">
        <v>1517</v>
      </c>
      <c r="I54" s="165">
        <v>32</v>
      </c>
      <c r="J54" s="165">
        <v>0.45</v>
      </c>
      <c r="K54" s="165">
        <v>100</v>
      </c>
      <c r="L54" s="165">
        <v>0.7</v>
      </c>
      <c r="M54" s="165" t="s">
        <v>1463</v>
      </c>
      <c r="N54" s="165" t="s">
        <v>1463</v>
      </c>
      <c r="O54" s="168" t="s">
        <v>1352</v>
      </c>
      <c r="P54" s="165" t="s">
        <v>1353</v>
      </c>
      <c r="Q54" s="165">
        <v>1.05</v>
      </c>
      <c r="R54" s="165" t="s">
        <v>1463</v>
      </c>
      <c r="S54" s="165" t="s">
        <v>1354</v>
      </c>
      <c r="T54" s="165" t="s">
        <v>1353</v>
      </c>
      <c r="U54" s="165" t="s">
        <v>1494</v>
      </c>
      <c r="V54" s="165"/>
      <c r="W54" s="172" t="s">
        <v>1464</v>
      </c>
      <c r="X54" s="171">
        <f t="shared" si="0"/>
        <v>7</v>
      </c>
    </row>
    <row r="55" spans="1:24" ht="18">
      <c r="A55" s="165" t="s">
        <v>1518</v>
      </c>
      <c r="B55" s="165" t="s">
        <v>1411</v>
      </c>
      <c r="C55" s="165" t="s">
        <v>1215</v>
      </c>
      <c r="D55" s="165" t="s">
        <v>1346</v>
      </c>
      <c r="E55" s="165" t="s">
        <v>1412</v>
      </c>
      <c r="F55" s="165" t="s">
        <v>1348</v>
      </c>
      <c r="G55" s="165" t="s">
        <v>1413</v>
      </c>
      <c r="H55" s="165" t="s">
        <v>1517</v>
      </c>
      <c r="I55" s="165">
        <v>32</v>
      </c>
      <c r="J55" s="165">
        <v>0.45</v>
      </c>
      <c r="K55" s="165">
        <v>100</v>
      </c>
      <c r="L55" s="165">
        <v>0.7</v>
      </c>
      <c r="M55" s="165" t="s">
        <v>1463</v>
      </c>
      <c r="N55" s="165" t="s">
        <v>1463</v>
      </c>
      <c r="O55" s="168" t="s">
        <v>1352</v>
      </c>
      <c r="P55" s="165" t="s">
        <v>1353</v>
      </c>
      <c r="Q55" s="165">
        <v>1.05</v>
      </c>
      <c r="R55" s="165" t="s">
        <v>1463</v>
      </c>
      <c r="S55" s="165" t="s">
        <v>1354</v>
      </c>
      <c r="T55" s="165" t="s">
        <v>1353</v>
      </c>
      <c r="U55" s="165" t="s">
        <v>1494</v>
      </c>
      <c r="V55" s="165"/>
      <c r="W55" s="172" t="s">
        <v>1464</v>
      </c>
      <c r="X55" s="171">
        <f t="shared" si="0"/>
        <v>7</v>
      </c>
    </row>
    <row r="56" spans="1:24" ht="18">
      <c r="A56" s="165" t="s">
        <v>260</v>
      </c>
      <c r="B56" s="165" t="s">
        <v>1411</v>
      </c>
      <c r="C56" s="165" t="s">
        <v>1215</v>
      </c>
      <c r="D56" s="165" t="s">
        <v>1346</v>
      </c>
      <c r="E56" s="165" t="s">
        <v>1412</v>
      </c>
      <c r="F56" s="165" t="s">
        <v>1348</v>
      </c>
      <c r="G56" s="165" t="s">
        <v>1413</v>
      </c>
      <c r="H56" s="165" t="s">
        <v>1519</v>
      </c>
      <c r="I56" s="165">
        <v>32</v>
      </c>
      <c r="J56" s="165">
        <v>0.45</v>
      </c>
      <c r="K56" s="165">
        <v>100</v>
      </c>
      <c r="L56" s="165">
        <v>0.7</v>
      </c>
      <c r="M56" s="165" t="s">
        <v>1463</v>
      </c>
      <c r="N56" s="165" t="s">
        <v>1463</v>
      </c>
      <c r="O56" s="168" t="s">
        <v>1352</v>
      </c>
      <c r="P56" s="165" t="s">
        <v>1353</v>
      </c>
      <c r="Q56" s="165">
        <v>1.05</v>
      </c>
      <c r="R56" s="165" t="s">
        <v>1463</v>
      </c>
      <c r="S56" s="165" t="s">
        <v>1354</v>
      </c>
      <c r="T56" s="165" t="s">
        <v>1353</v>
      </c>
      <c r="U56" s="165" t="s">
        <v>1494</v>
      </c>
      <c r="V56" s="165"/>
      <c r="W56" s="172" t="s">
        <v>1464</v>
      </c>
      <c r="X56" s="171">
        <f t="shared" si="0"/>
        <v>7</v>
      </c>
    </row>
    <row r="57" spans="1:24" ht="18">
      <c r="A57" s="165" t="s">
        <v>1520</v>
      </c>
      <c r="B57" s="165" t="s">
        <v>1411</v>
      </c>
      <c r="C57" s="165" t="s">
        <v>1215</v>
      </c>
      <c r="D57" s="165" t="s">
        <v>1346</v>
      </c>
      <c r="E57" s="165" t="s">
        <v>1412</v>
      </c>
      <c r="F57" s="165" t="s">
        <v>1348</v>
      </c>
      <c r="G57" s="165" t="s">
        <v>1413</v>
      </c>
      <c r="H57" s="165" t="s">
        <v>1521</v>
      </c>
      <c r="I57" s="165">
        <v>32</v>
      </c>
      <c r="J57" s="165">
        <v>0.45</v>
      </c>
      <c r="K57" s="165">
        <v>100</v>
      </c>
      <c r="L57" s="165">
        <v>0.7</v>
      </c>
      <c r="M57" s="165" t="s">
        <v>1463</v>
      </c>
      <c r="N57" s="165" t="s">
        <v>1463</v>
      </c>
      <c r="O57" s="168" t="s">
        <v>1352</v>
      </c>
      <c r="P57" s="165" t="s">
        <v>1353</v>
      </c>
      <c r="Q57" s="165">
        <v>1.05</v>
      </c>
      <c r="R57" s="165" t="s">
        <v>1463</v>
      </c>
      <c r="S57" s="165" t="s">
        <v>1354</v>
      </c>
      <c r="T57" s="165" t="s">
        <v>1353</v>
      </c>
      <c r="U57" s="165" t="s">
        <v>1494</v>
      </c>
      <c r="V57" s="165"/>
      <c r="W57" s="172" t="s">
        <v>1464</v>
      </c>
      <c r="X57" s="171">
        <f t="shared" si="0"/>
        <v>7</v>
      </c>
    </row>
    <row r="58" spans="1:24" ht="18">
      <c r="A58" s="165" t="s">
        <v>1522</v>
      </c>
      <c r="B58" s="165" t="s">
        <v>1411</v>
      </c>
      <c r="C58" s="165" t="s">
        <v>1215</v>
      </c>
      <c r="D58" s="165" t="s">
        <v>1346</v>
      </c>
      <c r="E58" s="165" t="s">
        <v>1385</v>
      </c>
      <c r="F58" s="165" t="s">
        <v>1348</v>
      </c>
      <c r="G58" s="165" t="s">
        <v>1517</v>
      </c>
      <c r="H58" s="165" t="s">
        <v>1387</v>
      </c>
      <c r="I58" s="165" t="s">
        <v>1351</v>
      </c>
      <c r="J58" s="165" t="s">
        <v>1388</v>
      </c>
      <c r="K58" s="165">
        <v>100</v>
      </c>
      <c r="L58" s="165">
        <v>0.01</v>
      </c>
      <c r="M58" s="165" t="s">
        <v>1463</v>
      </c>
      <c r="N58" s="165" t="s">
        <v>1463</v>
      </c>
      <c r="O58" s="168" t="s">
        <v>1352</v>
      </c>
      <c r="P58" s="165" t="s">
        <v>1463</v>
      </c>
      <c r="Q58" s="165" t="s">
        <v>1463</v>
      </c>
      <c r="R58" s="165" t="s">
        <v>1463</v>
      </c>
      <c r="S58" s="165" t="s">
        <v>1354</v>
      </c>
      <c r="T58" s="165" t="s">
        <v>1353</v>
      </c>
      <c r="U58" s="165" t="s">
        <v>1494</v>
      </c>
      <c r="V58" s="165"/>
      <c r="W58" s="172" t="s">
        <v>1464</v>
      </c>
      <c r="X58" s="171">
        <f t="shared" si="0"/>
        <v>7</v>
      </c>
    </row>
    <row r="59" spans="1:24" ht="18">
      <c r="A59" s="165" t="s">
        <v>1523</v>
      </c>
      <c r="B59" s="165" t="s">
        <v>1513</v>
      </c>
      <c r="C59" s="165" t="s">
        <v>1215</v>
      </c>
      <c r="D59" s="165" t="s">
        <v>1346</v>
      </c>
      <c r="E59" s="165" t="s">
        <v>1416</v>
      </c>
      <c r="F59" s="165" t="s">
        <v>1348</v>
      </c>
      <c r="G59" s="165" t="s">
        <v>1517</v>
      </c>
      <c r="H59" s="165" t="s">
        <v>1524</v>
      </c>
      <c r="I59" s="165">
        <v>42</v>
      </c>
      <c r="J59" s="165">
        <v>0.45</v>
      </c>
      <c r="K59" s="165">
        <v>100</v>
      </c>
      <c r="L59" s="165">
        <v>0.7</v>
      </c>
      <c r="M59" s="165" t="s">
        <v>1346</v>
      </c>
      <c r="N59" s="165" t="s">
        <v>1346</v>
      </c>
      <c r="O59" s="165" t="s">
        <v>1352</v>
      </c>
      <c r="P59" s="165" t="s">
        <v>1353</v>
      </c>
      <c r="Q59" s="165">
        <v>1.05</v>
      </c>
      <c r="R59" s="165" t="s">
        <v>1463</v>
      </c>
      <c r="S59" s="165" t="s">
        <v>1354</v>
      </c>
      <c r="T59" s="165" t="s">
        <v>1353</v>
      </c>
      <c r="U59" s="165" t="s">
        <v>1494</v>
      </c>
      <c r="V59" s="165"/>
      <c r="W59" s="172" t="s">
        <v>1525</v>
      </c>
      <c r="X59" s="171">
        <f t="shared" si="0"/>
        <v>8</v>
      </c>
    </row>
    <row r="60" spans="1:24" ht="18">
      <c r="A60" s="165" t="s">
        <v>1526</v>
      </c>
      <c r="B60" s="165" t="s">
        <v>1527</v>
      </c>
      <c r="C60" s="165" t="s">
        <v>1223</v>
      </c>
      <c r="D60" s="165" t="s">
        <v>1406</v>
      </c>
      <c r="E60" s="165" t="s">
        <v>1407</v>
      </c>
      <c r="F60" s="165" t="s">
        <v>1360</v>
      </c>
      <c r="G60" s="165" t="s">
        <v>1528</v>
      </c>
      <c r="H60" s="165" t="s">
        <v>1529</v>
      </c>
      <c r="I60" s="165" t="s">
        <v>1351</v>
      </c>
      <c r="J60" s="165">
        <v>0.15</v>
      </c>
      <c r="K60" s="165">
        <v>50</v>
      </c>
      <c r="L60" s="165">
        <v>0.2</v>
      </c>
      <c r="M60" s="165" t="s">
        <v>1346</v>
      </c>
      <c r="N60" s="165" t="s">
        <v>1346</v>
      </c>
      <c r="O60" s="165" t="s">
        <v>1352</v>
      </c>
      <c r="P60" s="165" t="s">
        <v>1353</v>
      </c>
      <c r="Q60" s="165">
        <v>0.3</v>
      </c>
      <c r="R60" s="167">
        <v>0.1</v>
      </c>
      <c r="S60" s="165" t="s">
        <v>1410</v>
      </c>
      <c r="T60" s="165" t="s">
        <v>1353</v>
      </c>
      <c r="U60" s="165" t="s">
        <v>1494</v>
      </c>
      <c r="V60" s="165"/>
      <c r="W60" s="172" t="s">
        <v>1525</v>
      </c>
      <c r="X60" s="171">
        <f t="shared" si="0"/>
        <v>8</v>
      </c>
    </row>
    <row r="61" spans="1:24" ht="18">
      <c r="A61" s="165" t="s">
        <v>795</v>
      </c>
      <c r="B61" s="165" t="s">
        <v>1402</v>
      </c>
      <c r="C61" s="165" t="s">
        <v>1223</v>
      </c>
      <c r="D61" s="165" t="s">
        <v>1346</v>
      </c>
      <c r="E61" s="165" t="s">
        <v>1407</v>
      </c>
      <c r="F61" s="165" t="s">
        <v>1360</v>
      </c>
      <c r="G61" s="165" t="s">
        <v>1530</v>
      </c>
      <c r="H61" s="165" t="s">
        <v>1435</v>
      </c>
      <c r="I61" s="165" t="s">
        <v>1351</v>
      </c>
      <c r="J61" s="165">
        <v>0.15</v>
      </c>
      <c r="K61" s="165">
        <v>50</v>
      </c>
      <c r="L61" s="165">
        <v>0.2</v>
      </c>
      <c r="M61" s="165" t="s">
        <v>1346</v>
      </c>
      <c r="N61" s="165" t="s">
        <v>1346</v>
      </c>
      <c r="O61" s="165" t="s">
        <v>1352</v>
      </c>
      <c r="P61" s="165" t="s">
        <v>1463</v>
      </c>
      <c r="Q61" s="165" t="s">
        <v>1463</v>
      </c>
      <c r="R61" s="165" t="s">
        <v>1463</v>
      </c>
      <c r="S61" s="165" t="s">
        <v>1354</v>
      </c>
      <c r="T61" s="165" t="s">
        <v>1353</v>
      </c>
      <c r="U61" s="165" t="s">
        <v>1494</v>
      </c>
      <c r="V61" s="165"/>
      <c r="W61" s="172" t="s">
        <v>1525</v>
      </c>
      <c r="X61" s="171">
        <f t="shared" si="0"/>
        <v>8</v>
      </c>
    </row>
    <row r="62" spans="1:24" ht="18">
      <c r="A62" s="165" t="s">
        <v>488</v>
      </c>
      <c r="B62" s="165" t="s">
        <v>1345</v>
      </c>
      <c r="C62" s="165" t="s">
        <v>1223</v>
      </c>
      <c r="D62" s="165" t="s">
        <v>1406</v>
      </c>
      <c r="E62" s="165" t="s">
        <v>1407</v>
      </c>
      <c r="F62" s="165" t="s">
        <v>1360</v>
      </c>
      <c r="G62" s="165" t="s">
        <v>1530</v>
      </c>
      <c r="H62" s="165" t="s">
        <v>1531</v>
      </c>
      <c r="I62" s="165" t="s">
        <v>1351</v>
      </c>
      <c r="J62" s="165">
        <v>0.15</v>
      </c>
      <c r="K62" s="165">
        <v>50</v>
      </c>
      <c r="L62" s="165">
        <v>0.2</v>
      </c>
      <c r="M62" s="165" t="s">
        <v>1346</v>
      </c>
      <c r="N62" s="165" t="s">
        <v>1346</v>
      </c>
      <c r="O62" s="165" t="s">
        <v>1352</v>
      </c>
      <c r="P62" s="165" t="s">
        <v>1353</v>
      </c>
      <c r="Q62" s="165">
        <v>0.3</v>
      </c>
      <c r="R62" s="167">
        <v>0.1</v>
      </c>
      <c r="S62" s="165" t="s">
        <v>1410</v>
      </c>
      <c r="T62" s="165" t="s">
        <v>1353</v>
      </c>
      <c r="U62" s="165" t="s">
        <v>1494</v>
      </c>
      <c r="V62" s="165"/>
      <c r="W62" s="172" t="s">
        <v>1525</v>
      </c>
      <c r="X62" s="171">
        <f t="shared" si="0"/>
        <v>8</v>
      </c>
    </row>
    <row r="63" spans="1:24" ht="18">
      <c r="A63" s="165" t="s">
        <v>489</v>
      </c>
      <c r="B63" s="165" t="s">
        <v>1345</v>
      </c>
      <c r="C63" s="165" t="s">
        <v>1223</v>
      </c>
      <c r="D63" s="165" t="s">
        <v>1406</v>
      </c>
      <c r="E63" s="165" t="s">
        <v>1407</v>
      </c>
      <c r="F63" s="165" t="s">
        <v>1360</v>
      </c>
      <c r="G63" s="165" t="s">
        <v>1530</v>
      </c>
      <c r="H63" s="165" t="s">
        <v>1532</v>
      </c>
      <c r="I63" s="165" t="s">
        <v>1351</v>
      </c>
      <c r="J63" s="165">
        <v>0.15</v>
      </c>
      <c r="K63" s="165">
        <v>50</v>
      </c>
      <c r="L63" s="165">
        <v>0.2</v>
      </c>
      <c r="M63" s="165" t="s">
        <v>1346</v>
      </c>
      <c r="N63" s="165" t="s">
        <v>1346</v>
      </c>
      <c r="O63" s="165" t="s">
        <v>1352</v>
      </c>
      <c r="P63" s="165" t="s">
        <v>1353</v>
      </c>
      <c r="Q63" s="165">
        <v>0.3</v>
      </c>
      <c r="R63" s="167">
        <v>0.1</v>
      </c>
      <c r="S63" s="165" t="s">
        <v>1410</v>
      </c>
      <c r="T63" s="165" t="s">
        <v>1353</v>
      </c>
      <c r="U63" s="165" t="s">
        <v>1494</v>
      </c>
      <c r="V63" s="165"/>
      <c r="W63" s="172" t="s">
        <v>1525</v>
      </c>
      <c r="X63" s="171">
        <f t="shared" si="0"/>
        <v>8</v>
      </c>
    </row>
    <row r="64" spans="1:24" ht="18">
      <c r="A64" s="165" t="s">
        <v>490</v>
      </c>
      <c r="B64" s="165" t="s">
        <v>1345</v>
      </c>
      <c r="C64" s="165" t="s">
        <v>1223</v>
      </c>
      <c r="D64" s="165" t="s">
        <v>1406</v>
      </c>
      <c r="E64" s="165" t="s">
        <v>1407</v>
      </c>
      <c r="F64" s="165" t="s">
        <v>1360</v>
      </c>
      <c r="G64" s="165" t="s">
        <v>1530</v>
      </c>
      <c r="H64" s="165" t="s">
        <v>1533</v>
      </c>
      <c r="I64" s="165" t="s">
        <v>1351</v>
      </c>
      <c r="J64" s="165">
        <v>0.15</v>
      </c>
      <c r="K64" s="165">
        <v>50</v>
      </c>
      <c r="L64" s="165">
        <v>0.2</v>
      </c>
      <c r="M64" s="165" t="s">
        <v>1346</v>
      </c>
      <c r="N64" s="165" t="s">
        <v>1346</v>
      </c>
      <c r="O64" s="165" t="s">
        <v>1352</v>
      </c>
      <c r="P64" s="165" t="s">
        <v>1353</v>
      </c>
      <c r="Q64" s="165">
        <v>0.3</v>
      </c>
      <c r="R64" s="167">
        <v>0.1</v>
      </c>
      <c r="S64" s="165" t="s">
        <v>1410</v>
      </c>
      <c r="T64" s="165" t="s">
        <v>1353</v>
      </c>
      <c r="U64" s="165" t="s">
        <v>1494</v>
      </c>
      <c r="V64" s="165"/>
      <c r="W64" s="172" t="s">
        <v>1525</v>
      </c>
      <c r="X64" s="171">
        <f t="shared" si="0"/>
        <v>8</v>
      </c>
    </row>
    <row r="65" spans="1:24" ht="18">
      <c r="A65" s="165" t="s">
        <v>237</v>
      </c>
      <c r="B65" s="165" t="s">
        <v>1411</v>
      </c>
      <c r="C65" s="165" t="s">
        <v>1215</v>
      </c>
      <c r="D65" s="165" t="s">
        <v>1346</v>
      </c>
      <c r="E65" s="165" t="s">
        <v>1416</v>
      </c>
      <c r="F65" s="165" t="s">
        <v>1348</v>
      </c>
      <c r="G65" s="165" t="s">
        <v>1521</v>
      </c>
      <c r="H65" s="165" t="s">
        <v>1534</v>
      </c>
      <c r="I65" s="165">
        <v>42</v>
      </c>
      <c r="J65" s="165">
        <v>0.45</v>
      </c>
      <c r="K65" s="165">
        <v>100</v>
      </c>
      <c r="L65" s="165">
        <v>0.7</v>
      </c>
      <c r="M65" s="165" t="s">
        <v>1346</v>
      </c>
      <c r="N65" s="165" t="s">
        <v>1346</v>
      </c>
      <c r="O65" s="165" t="s">
        <v>1352</v>
      </c>
      <c r="P65" s="165" t="s">
        <v>1353</v>
      </c>
      <c r="Q65" s="165">
        <v>1.05</v>
      </c>
      <c r="R65" s="165" t="s">
        <v>1463</v>
      </c>
      <c r="S65" s="165" t="s">
        <v>1354</v>
      </c>
      <c r="T65" s="165" t="s">
        <v>1353</v>
      </c>
      <c r="U65" s="165" t="s">
        <v>1535</v>
      </c>
      <c r="V65" s="165"/>
      <c r="W65" s="172" t="s">
        <v>1525</v>
      </c>
      <c r="X65" s="171">
        <f t="shared" si="0"/>
        <v>8</v>
      </c>
    </row>
    <row r="66" spans="1:24" ht="18">
      <c r="A66" s="165" t="s">
        <v>1536</v>
      </c>
      <c r="B66" s="165" t="s">
        <v>1411</v>
      </c>
      <c r="C66" s="165" t="s">
        <v>1215</v>
      </c>
      <c r="D66" s="165" t="s">
        <v>1346</v>
      </c>
      <c r="E66" s="165" t="s">
        <v>1416</v>
      </c>
      <c r="F66" s="165" t="s">
        <v>1348</v>
      </c>
      <c r="G66" s="165" t="s">
        <v>1519</v>
      </c>
      <c r="H66" s="165" t="s">
        <v>1524</v>
      </c>
      <c r="I66" s="165">
        <v>42</v>
      </c>
      <c r="J66" s="165">
        <v>0.45</v>
      </c>
      <c r="K66" s="165">
        <v>100</v>
      </c>
      <c r="L66" s="165">
        <v>0.7</v>
      </c>
      <c r="M66" s="165" t="s">
        <v>1346</v>
      </c>
      <c r="N66" s="165" t="s">
        <v>1346</v>
      </c>
      <c r="O66" s="165" t="s">
        <v>1352</v>
      </c>
      <c r="P66" s="165" t="s">
        <v>1353</v>
      </c>
      <c r="Q66" s="165">
        <v>1.05</v>
      </c>
      <c r="R66" s="165" t="s">
        <v>1463</v>
      </c>
      <c r="S66" s="165" t="s">
        <v>1354</v>
      </c>
      <c r="T66" s="165" t="s">
        <v>1353</v>
      </c>
      <c r="U66" s="165" t="s">
        <v>1494</v>
      </c>
      <c r="V66" s="165"/>
      <c r="W66" s="172" t="s">
        <v>1525</v>
      </c>
      <c r="X66" s="171">
        <f t="shared" si="0"/>
        <v>8</v>
      </c>
    </row>
    <row r="67" spans="1:24" ht="18">
      <c r="A67" s="165" t="s">
        <v>1537</v>
      </c>
      <c r="B67" s="165" t="s">
        <v>1538</v>
      </c>
      <c r="C67" s="165" t="s">
        <v>1216</v>
      </c>
      <c r="D67" s="165" t="s">
        <v>1346</v>
      </c>
      <c r="E67" s="165" t="s">
        <v>1539</v>
      </c>
      <c r="F67" s="165" t="s">
        <v>1360</v>
      </c>
      <c r="G67" s="165" t="s">
        <v>1540</v>
      </c>
      <c r="H67" s="165" t="s">
        <v>1519</v>
      </c>
      <c r="I67" s="165" t="s">
        <v>1423</v>
      </c>
      <c r="J67" s="165">
        <v>0.7</v>
      </c>
      <c r="K67" s="165">
        <v>60</v>
      </c>
      <c r="L67" s="165">
        <v>1</v>
      </c>
      <c r="M67" s="165" t="s">
        <v>1346</v>
      </c>
      <c r="N67" s="165" t="s">
        <v>1346</v>
      </c>
      <c r="O67" s="165" t="s">
        <v>1352</v>
      </c>
      <c r="P67" s="165" t="s">
        <v>1353</v>
      </c>
      <c r="Q67" s="165">
        <v>1.5</v>
      </c>
      <c r="R67" s="165" t="s">
        <v>1463</v>
      </c>
      <c r="S67" s="165" t="s">
        <v>1354</v>
      </c>
      <c r="T67" s="165" t="s">
        <v>1353</v>
      </c>
      <c r="U67" s="165" t="s">
        <v>1494</v>
      </c>
      <c r="V67" s="165"/>
      <c r="W67" s="172" t="s">
        <v>1525</v>
      </c>
      <c r="X67" s="171">
        <f t="shared" ref="X67:X130" si="1">VALUE(SUBSTITUTE(W67,"p",""))</f>
        <v>8</v>
      </c>
    </row>
    <row r="68" spans="1:24" ht="18">
      <c r="A68" s="165" t="s">
        <v>1541</v>
      </c>
      <c r="B68" s="165" t="s">
        <v>1358</v>
      </c>
      <c r="C68" s="165">
        <v>304</v>
      </c>
      <c r="D68" s="165" t="s">
        <v>1346</v>
      </c>
      <c r="E68" s="165" t="s">
        <v>1424</v>
      </c>
      <c r="F68" s="165" t="s">
        <v>1360</v>
      </c>
      <c r="G68" s="165" t="s">
        <v>1435</v>
      </c>
      <c r="H68" s="165" t="s">
        <v>1542</v>
      </c>
      <c r="I68" s="165" t="s">
        <v>1351</v>
      </c>
      <c r="J68" s="165" t="s">
        <v>1388</v>
      </c>
      <c r="K68" s="165">
        <v>50</v>
      </c>
      <c r="L68" s="165">
        <v>0.01</v>
      </c>
      <c r="M68" s="165" t="s">
        <v>1346</v>
      </c>
      <c r="N68" s="165" t="s">
        <v>1346</v>
      </c>
      <c r="O68" s="165" t="s">
        <v>1352</v>
      </c>
      <c r="P68" s="165" t="s">
        <v>1463</v>
      </c>
      <c r="Q68" s="165" t="s">
        <v>1463</v>
      </c>
      <c r="R68" s="165" t="s">
        <v>1463</v>
      </c>
      <c r="S68" s="165" t="s">
        <v>1354</v>
      </c>
      <c r="T68" s="166" t="s">
        <v>1996</v>
      </c>
      <c r="U68" s="165" t="s">
        <v>1543</v>
      </c>
      <c r="V68" s="165"/>
      <c r="W68" s="172" t="s">
        <v>1525</v>
      </c>
      <c r="X68" s="171">
        <f t="shared" si="1"/>
        <v>8</v>
      </c>
    </row>
    <row r="69" spans="1:24" ht="18">
      <c r="A69" s="165" t="s">
        <v>1544</v>
      </c>
      <c r="B69" s="165" t="s">
        <v>1358</v>
      </c>
      <c r="C69" s="165">
        <v>304</v>
      </c>
      <c r="D69" s="165" t="s">
        <v>1346</v>
      </c>
      <c r="E69" s="165" t="s">
        <v>1359</v>
      </c>
      <c r="F69" s="165" t="s">
        <v>1360</v>
      </c>
      <c r="G69" s="165" t="s">
        <v>1375</v>
      </c>
      <c r="H69" s="165" t="s">
        <v>1545</v>
      </c>
      <c r="I69" s="165" t="s">
        <v>1351</v>
      </c>
      <c r="J69" s="165">
        <v>2E-3</v>
      </c>
      <c r="K69" s="165">
        <v>50</v>
      </c>
      <c r="L69" s="165">
        <v>0.01</v>
      </c>
      <c r="M69" s="165" t="s">
        <v>1346</v>
      </c>
      <c r="N69" s="165" t="s">
        <v>1346</v>
      </c>
      <c r="O69" s="165" t="s">
        <v>1352</v>
      </c>
      <c r="P69" s="165" t="s">
        <v>1463</v>
      </c>
      <c r="Q69" s="165" t="s">
        <v>1463</v>
      </c>
      <c r="R69" s="165" t="s">
        <v>1463</v>
      </c>
      <c r="S69" s="165" t="s">
        <v>1354</v>
      </c>
      <c r="T69" s="166" t="s">
        <v>1996</v>
      </c>
      <c r="U69" s="165" t="s">
        <v>1543</v>
      </c>
      <c r="V69" s="165"/>
      <c r="W69" s="172" t="s">
        <v>1525</v>
      </c>
      <c r="X69" s="171">
        <f t="shared" si="1"/>
        <v>8</v>
      </c>
    </row>
    <row r="70" spans="1:24" ht="18">
      <c r="A70" s="165" t="s">
        <v>1546</v>
      </c>
      <c r="B70" s="165" t="s">
        <v>1547</v>
      </c>
      <c r="C70" s="165">
        <v>304</v>
      </c>
      <c r="D70" s="165" t="s">
        <v>1346</v>
      </c>
      <c r="E70" s="165" t="s">
        <v>1380</v>
      </c>
      <c r="F70" s="165" t="s">
        <v>1360</v>
      </c>
      <c r="G70" s="165" t="s">
        <v>1548</v>
      </c>
      <c r="H70" s="165" t="s">
        <v>1545</v>
      </c>
      <c r="I70" s="165">
        <v>500</v>
      </c>
      <c r="J70" s="165" t="s">
        <v>1388</v>
      </c>
      <c r="K70" s="165">
        <v>600</v>
      </c>
      <c r="L70" s="165">
        <v>0.01</v>
      </c>
      <c r="M70" s="165" t="s">
        <v>1429</v>
      </c>
      <c r="N70" s="165">
        <v>220</v>
      </c>
      <c r="O70" s="165" t="s">
        <v>1352</v>
      </c>
      <c r="P70" s="165" t="s">
        <v>1463</v>
      </c>
      <c r="Q70" s="165" t="s">
        <v>1463</v>
      </c>
      <c r="R70" s="165" t="s">
        <v>1463</v>
      </c>
      <c r="S70" s="165" t="s">
        <v>1354</v>
      </c>
      <c r="T70" s="166" t="s">
        <v>1996</v>
      </c>
      <c r="U70" s="165" t="s">
        <v>1543</v>
      </c>
      <c r="V70" s="165"/>
      <c r="W70" s="172" t="s">
        <v>1525</v>
      </c>
      <c r="X70" s="171">
        <f t="shared" si="1"/>
        <v>8</v>
      </c>
    </row>
    <row r="71" spans="1:24" ht="18">
      <c r="A71" s="165" t="s">
        <v>1549</v>
      </c>
      <c r="B71" s="165" t="s">
        <v>1411</v>
      </c>
      <c r="C71" s="165" t="s">
        <v>1215</v>
      </c>
      <c r="D71" s="165" t="s">
        <v>1346</v>
      </c>
      <c r="E71" s="165" t="s">
        <v>1412</v>
      </c>
      <c r="F71" s="165" t="s">
        <v>1348</v>
      </c>
      <c r="G71" s="165" t="s">
        <v>1550</v>
      </c>
      <c r="H71" s="165" t="s">
        <v>1551</v>
      </c>
      <c r="I71" s="165">
        <v>32</v>
      </c>
      <c r="J71" s="165">
        <v>0.45</v>
      </c>
      <c r="K71" s="165">
        <v>100</v>
      </c>
      <c r="L71" s="165">
        <v>0.7</v>
      </c>
      <c r="M71" s="165" t="s">
        <v>1346</v>
      </c>
      <c r="N71" s="165" t="s">
        <v>1346</v>
      </c>
      <c r="O71" s="165" t="s">
        <v>1352</v>
      </c>
      <c r="P71" s="165" t="s">
        <v>1353</v>
      </c>
      <c r="Q71" s="165">
        <v>1.05</v>
      </c>
      <c r="R71" s="165" t="s">
        <v>1463</v>
      </c>
      <c r="S71" s="165" t="s">
        <v>1354</v>
      </c>
      <c r="T71" s="165" t="s">
        <v>1353</v>
      </c>
      <c r="U71" s="165" t="s">
        <v>1543</v>
      </c>
      <c r="V71" s="165"/>
      <c r="W71" s="172" t="s">
        <v>1525</v>
      </c>
      <c r="X71" s="171">
        <f t="shared" si="1"/>
        <v>8</v>
      </c>
    </row>
    <row r="72" spans="1:24" ht="18">
      <c r="A72" s="165" t="s">
        <v>1552</v>
      </c>
      <c r="B72" s="165" t="s">
        <v>1411</v>
      </c>
      <c r="C72" s="165" t="s">
        <v>1215</v>
      </c>
      <c r="D72" s="165" t="s">
        <v>1346</v>
      </c>
      <c r="E72" s="165" t="s">
        <v>1553</v>
      </c>
      <c r="F72" s="165" t="s">
        <v>1348</v>
      </c>
      <c r="G72" s="165" t="s">
        <v>1554</v>
      </c>
      <c r="H72" s="165" t="s">
        <v>1555</v>
      </c>
      <c r="I72" s="165" t="s">
        <v>1351</v>
      </c>
      <c r="J72" s="165">
        <v>0.4</v>
      </c>
      <c r="K72" s="165">
        <v>50</v>
      </c>
      <c r="L72" s="165">
        <v>0.6</v>
      </c>
      <c r="M72" s="165" t="s">
        <v>1346</v>
      </c>
      <c r="N72" s="165" t="s">
        <v>1346</v>
      </c>
      <c r="O72" s="165" t="s">
        <v>1352</v>
      </c>
      <c r="P72" s="165" t="s">
        <v>1353</v>
      </c>
      <c r="Q72" s="165">
        <v>0.9</v>
      </c>
      <c r="R72" s="167">
        <v>0.05</v>
      </c>
      <c r="S72" s="165" t="s">
        <v>1410</v>
      </c>
      <c r="T72" s="165" t="s">
        <v>1353</v>
      </c>
      <c r="U72" s="165" t="s">
        <v>1543</v>
      </c>
      <c r="V72" s="165"/>
      <c r="W72" s="172" t="s">
        <v>1525</v>
      </c>
      <c r="X72" s="171">
        <f t="shared" si="1"/>
        <v>8</v>
      </c>
    </row>
    <row r="73" spans="1:24" ht="18">
      <c r="A73" s="165" t="s">
        <v>1556</v>
      </c>
      <c r="B73" s="165" t="s">
        <v>1411</v>
      </c>
      <c r="C73" s="165" t="s">
        <v>1215</v>
      </c>
      <c r="D73" s="165" t="s">
        <v>1346</v>
      </c>
      <c r="E73" s="165" t="s">
        <v>1553</v>
      </c>
      <c r="F73" s="165" t="s">
        <v>1348</v>
      </c>
      <c r="G73" s="165" t="s">
        <v>1557</v>
      </c>
      <c r="H73" s="165" t="s">
        <v>1488</v>
      </c>
      <c r="I73" s="165" t="s">
        <v>1351</v>
      </c>
      <c r="J73" s="165">
        <v>0.4</v>
      </c>
      <c r="K73" s="165">
        <v>50</v>
      </c>
      <c r="L73" s="165">
        <v>0.6</v>
      </c>
      <c r="M73" s="165" t="s">
        <v>1346</v>
      </c>
      <c r="N73" s="165" t="s">
        <v>1346</v>
      </c>
      <c r="O73" s="165" t="s">
        <v>1352</v>
      </c>
      <c r="P73" s="165" t="s">
        <v>1353</v>
      </c>
      <c r="Q73" s="165">
        <v>0.9</v>
      </c>
      <c r="R73" s="167">
        <v>0.05</v>
      </c>
      <c r="S73" s="165" t="s">
        <v>1410</v>
      </c>
      <c r="T73" s="165" t="s">
        <v>1353</v>
      </c>
      <c r="U73" s="165" t="s">
        <v>1543</v>
      </c>
      <c r="V73" s="165"/>
      <c r="W73" s="172" t="s">
        <v>1525</v>
      </c>
      <c r="X73" s="171">
        <f t="shared" si="1"/>
        <v>8</v>
      </c>
    </row>
    <row r="74" spans="1:24" ht="18">
      <c r="A74" s="165" t="s">
        <v>80</v>
      </c>
      <c r="B74" s="165" t="s">
        <v>1419</v>
      </c>
      <c r="C74" s="165" t="s">
        <v>1215</v>
      </c>
      <c r="D74" s="165" t="s">
        <v>1346</v>
      </c>
      <c r="E74" s="165" t="s">
        <v>1553</v>
      </c>
      <c r="F74" s="165" t="s">
        <v>1348</v>
      </c>
      <c r="G74" s="165" t="s">
        <v>1555</v>
      </c>
      <c r="H74" s="165" t="s">
        <v>1558</v>
      </c>
      <c r="I74" s="165" t="s">
        <v>1351</v>
      </c>
      <c r="J74" s="165">
        <v>0.4</v>
      </c>
      <c r="K74" s="165">
        <v>50</v>
      </c>
      <c r="L74" s="165">
        <v>0.6</v>
      </c>
      <c r="M74" s="165" t="s">
        <v>1346</v>
      </c>
      <c r="N74" s="165" t="s">
        <v>1346</v>
      </c>
      <c r="O74" s="165" t="s">
        <v>1352</v>
      </c>
      <c r="P74" s="165" t="s">
        <v>1353</v>
      </c>
      <c r="Q74" s="165">
        <v>0.9</v>
      </c>
      <c r="R74" s="167">
        <v>0.05</v>
      </c>
      <c r="S74" s="165" t="s">
        <v>1410</v>
      </c>
      <c r="T74" s="165" t="s">
        <v>1353</v>
      </c>
      <c r="U74" s="165" t="s">
        <v>1543</v>
      </c>
      <c r="V74" s="165"/>
      <c r="W74" s="172" t="s">
        <v>1525</v>
      </c>
      <c r="X74" s="171">
        <f t="shared" si="1"/>
        <v>8</v>
      </c>
    </row>
    <row r="75" spans="1:24" ht="18">
      <c r="A75" s="165" t="s">
        <v>81</v>
      </c>
      <c r="B75" s="165" t="s">
        <v>1419</v>
      </c>
      <c r="C75" s="165" t="s">
        <v>1215</v>
      </c>
      <c r="D75" s="165" t="s">
        <v>1346</v>
      </c>
      <c r="E75" s="165" t="s">
        <v>1553</v>
      </c>
      <c r="F75" s="165" t="s">
        <v>1348</v>
      </c>
      <c r="G75" s="165" t="s">
        <v>1555</v>
      </c>
      <c r="H75" s="165" t="s">
        <v>1559</v>
      </c>
      <c r="I75" s="165" t="s">
        <v>1351</v>
      </c>
      <c r="J75" s="165">
        <v>0.4</v>
      </c>
      <c r="K75" s="165">
        <v>50</v>
      </c>
      <c r="L75" s="165">
        <v>0.6</v>
      </c>
      <c r="M75" s="165" t="s">
        <v>1346</v>
      </c>
      <c r="N75" s="165" t="s">
        <v>1346</v>
      </c>
      <c r="O75" s="165" t="s">
        <v>1352</v>
      </c>
      <c r="P75" s="165" t="s">
        <v>1353</v>
      </c>
      <c r="Q75" s="165">
        <v>0.9</v>
      </c>
      <c r="R75" s="167">
        <v>0.05</v>
      </c>
      <c r="S75" s="165" t="s">
        <v>1410</v>
      </c>
      <c r="T75" s="165" t="s">
        <v>1353</v>
      </c>
      <c r="U75" s="165" t="s">
        <v>1543</v>
      </c>
      <c r="V75" s="165"/>
      <c r="W75" s="172" t="s">
        <v>1525</v>
      </c>
      <c r="X75" s="171">
        <f t="shared" si="1"/>
        <v>8</v>
      </c>
    </row>
    <row r="76" spans="1:24" ht="18">
      <c r="A76" s="165" t="s">
        <v>82</v>
      </c>
      <c r="B76" s="165" t="s">
        <v>1419</v>
      </c>
      <c r="C76" s="165" t="s">
        <v>1215</v>
      </c>
      <c r="D76" s="165" t="s">
        <v>1346</v>
      </c>
      <c r="E76" s="165" t="s">
        <v>1553</v>
      </c>
      <c r="F76" s="165" t="s">
        <v>1348</v>
      </c>
      <c r="G76" s="165" t="s">
        <v>1555</v>
      </c>
      <c r="H76" s="165" t="s">
        <v>1560</v>
      </c>
      <c r="I76" s="165" t="s">
        <v>1351</v>
      </c>
      <c r="J76" s="165">
        <v>0.4</v>
      </c>
      <c r="K76" s="165">
        <v>50</v>
      </c>
      <c r="L76" s="165">
        <v>0.6</v>
      </c>
      <c r="M76" s="165" t="s">
        <v>1346</v>
      </c>
      <c r="N76" s="165" t="s">
        <v>1346</v>
      </c>
      <c r="O76" s="165" t="s">
        <v>1352</v>
      </c>
      <c r="P76" s="165" t="s">
        <v>1353</v>
      </c>
      <c r="Q76" s="165">
        <v>0.9</v>
      </c>
      <c r="R76" s="167">
        <v>0.05</v>
      </c>
      <c r="S76" s="165" t="s">
        <v>1410</v>
      </c>
      <c r="T76" s="165" t="s">
        <v>1353</v>
      </c>
      <c r="U76" s="165" t="s">
        <v>1543</v>
      </c>
      <c r="V76" s="165"/>
      <c r="W76" s="172" t="s">
        <v>1525</v>
      </c>
      <c r="X76" s="171">
        <f t="shared" si="1"/>
        <v>8</v>
      </c>
    </row>
    <row r="77" spans="1:24" ht="18">
      <c r="A77" s="165" t="s">
        <v>1561</v>
      </c>
      <c r="B77" s="165" t="s">
        <v>1402</v>
      </c>
      <c r="C77" s="165" t="s">
        <v>1216</v>
      </c>
      <c r="D77" s="165" t="s">
        <v>1346</v>
      </c>
      <c r="E77" s="165" t="s">
        <v>1539</v>
      </c>
      <c r="F77" s="165" t="s">
        <v>1360</v>
      </c>
      <c r="G77" s="165" t="s">
        <v>1562</v>
      </c>
      <c r="H77" s="165" t="s">
        <v>1488</v>
      </c>
      <c r="I77" s="165" t="s">
        <v>1423</v>
      </c>
      <c r="J77" s="165">
        <v>0.7</v>
      </c>
      <c r="K77" s="165">
        <v>60</v>
      </c>
      <c r="L77" s="165">
        <v>1</v>
      </c>
      <c r="M77" s="165" t="s">
        <v>1346</v>
      </c>
      <c r="N77" s="165" t="s">
        <v>1346</v>
      </c>
      <c r="O77" s="165" t="s">
        <v>1352</v>
      </c>
      <c r="P77" s="165" t="s">
        <v>1353</v>
      </c>
      <c r="Q77" s="165">
        <v>1.5</v>
      </c>
      <c r="R77" s="165" t="s">
        <v>1463</v>
      </c>
      <c r="S77" s="165" t="s">
        <v>1354</v>
      </c>
      <c r="T77" s="165" t="s">
        <v>1353</v>
      </c>
      <c r="U77" s="165" t="s">
        <v>1543</v>
      </c>
      <c r="V77" s="165"/>
      <c r="W77" s="172" t="s">
        <v>1525</v>
      </c>
      <c r="X77" s="171">
        <f t="shared" si="1"/>
        <v>8</v>
      </c>
    </row>
    <row r="78" spans="1:24" ht="18">
      <c r="A78" s="165" t="s">
        <v>122</v>
      </c>
      <c r="B78" s="165" t="s">
        <v>1538</v>
      </c>
      <c r="C78" s="165" t="s">
        <v>1216</v>
      </c>
      <c r="D78" s="165" t="s">
        <v>1346</v>
      </c>
      <c r="E78" s="165" t="s">
        <v>1539</v>
      </c>
      <c r="F78" s="165" t="s">
        <v>1360</v>
      </c>
      <c r="G78" s="165" t="s">
        <v>1563</v>
      </c>
      <c r="H78" s="165" t="s">
        <v>1558</v>
      </c>
      <c r="I78" s="165" t="s">
        <v>1423</v>
      </c>
      <c r="J78" s="165">
        <v>0.7</v>
      </c>
      <c r="K78" s="165">
        <v>60</v>
      </c>
      <c r="L78" s="165">
        <v>1</v>
      </c>
      <c r="M78" s="165" t="s">
        <v>1346</v>
      </c>
      <c r="N78" s="165" t="s">
        <v>1346</v>
      </c>
      <c r="O78" s="165" t="s">
        <v>1352</v>
      </c>
      <c r="P78" s="165" t="s">
        <v>1353</v>
      </c>
      <c r="Q78" s="165">
        <v>1.5</v>
      </c>
      <c r="R78" s="165" t="s">
        <v>1463</v>
      </c>
      <c r="S78" s="165" t="s">
        <v>1354</v>
      </c>
      <c r="T78" s="165" t="s">
        <v>1353</v>
      </c>
      <c r="U78" s="165" t="s">
        <v>1543</v>
      </c>
      <c r="V78" s="165"/>
      <c r="W78" s="172" t="s">
        <v>1525</v>
      </c>
      <c r="X78" s="171">
        <f t="shared" si="1"/>
        <v>8</v>
      </c>
    </row>
    <row r="79" spans="1:24" ht="18">
      <c r="A79" s="165" t="s">
        <v>713</v>
      </c>
      <c r="B79" s="165" t="s">
        <v>1538</v>
      </c>
      <c r="C79" s="165" t="s">
        <v>1216</v>
      </c>
      <c r="D79" s="165" t="s">
        <v>1346</v>
      </c>
      <c r="E79" s="165" t="s">
        <v>1539</v>
      </c>
      <c r="F79" s="165" t="s">
        <v>1360</v>
      </c>
      <c r="G79" s="165" t="s">
        <v>1563</v>
      </c>
      <c r="H79" s="165" t="s">
        <v>1559</v>
      </c>
      <c r="I79" s="165" t="s">
        <v>1423</v>
      </c>
      <c r="J79" s="165">
        <v>0.7</v>
      </c>
      <c r="K79" s="165">
        <v>60</v>
      </c>
      <c r="L79" s="165">
        <v>1</v>
      </c>
      <c r="M79" s="165" t="s">
        <v>1346</v>
      </c>
      <c r="N79" s="165" t="s">
        <v>1346</v>
      </c>
      <c r="O79" s="165" t="s">
        <v>1352</v>
      </c>
      <c r="P79" s="165" t="s">
        <v>1353</v>
      </c>
      <c r="Q79" s="165">
        <v>1.5</v>
      </c>
      <c r="R79" s="165" t="s">
        <v>1463</v>
      </c>
      <c r="S79" s="165" t="s">
        <v>1354</v>
      </c>
      <c r="T79" s="165" t="s">
        <v>1353</v>
      </c>
      <c r="U79" s="165" t="s">
        <v>1543</v>
      </c>
      <c r="V79" s="165"/>
      <c r="W79" s="172" t="s">
        <v>1525</v>
      </c>
      <c r="X79" s="171">
        <f t="shared" si="1"/>
        <v>8</v>
      </c>
    </row>
    <row r="80" spans="1:24" ht="18">
      <c r="A80" s="165" t="s">
        <v>125</v>
      </c>
      <c r="B80" s="165" t="s">
        <v>1538</v>
      </c>
      <c r="C80" s="165" t="s">
        <v>1216</v>
      </c>
      <c r="D80" s="165" t="s">
        <v>1346</v>
      </c>
      <c r="E80" s="165" t="s">
        <v>1539</v>
      </c>
      <c r="F80" s="165" t="s">
        <v>1360</v>
      </c>
      <c r="G80" s="165" t="s">
        <v>1563</v>
      </c>
      <c r="H80" s="165" t="s">
        <v>1560</v>
      </c>
      <c r="I80" s="165" t="s">
        <v>1423</v>
      </c>
      <c r="J80" s="165">
        <v>0.7</v>
      </c>
      <c r="K80" s="165">
        <v>60</v>
      </c>
      <c r="L80" s="165">
        <v>1</v>
      </c>
      <c r="M80" s="165" t="s">
        <v>1346</v>
      </c>
      <c r="N80" s="165" t="s">
        <v>1346</v>
      </c>
      <c r="O80" s="165" t="s">
        <v>1352</v>
      </c>
      <c r="P80" s="165" t="s">
        <v>1353</v>
      </c>
      <c r="Q80" s="165">
        <v>1.5</v>
      </c>
      <c r="R80" s="165" t="s">
        <v>1463</v>
      </c>
      <c r="S80" s="165" t="s">
        <v>1354</v>
      </c>
      <c r="T80" s="165" t="s">
        <v>1353</v>
      </c>
      <c r="U80" s="165" t="s">
        <v>1543</v>
      </c>
      <c r="V80" s="165"/>
      <c r="W80" s="172" t="s">
        <v>1525</v>
      </c>
      <c r="X80" s="171">
        <f t="shared" si="1"/>
        <v>8</v>
      </c>
    </row>
    <row r="81" spans="1:24" ht="18">
      <c r="A81" s="165" t="s">
        <v>1564</v>
      </c>
      <c r="B81" s="165" t="s">
        <v>1527</v>
      </c>
      <c r="C81" s="165" t="s">
        <v>1223</v>
      </c>
      <c r="D81" s="165" t="s">
        <v>1406</v>
      </c>
      <c r="E81" s="165" t="s">
        <v>1407</v>
      </c>
      <c r="F81" s="165" t="s">
        <v>1360</v>
      </c>
      <c r="G81" s="165" t="s">
        <v>1528</v>
      </c>
      <c r="H81" s="165" t="s">
        <v>1565</v>
      </c>
      <c r="I81" s="165" t="s">
        <v>1351</v>
      </c>
      <c r="J81" s="165">
        <v>0.15</v>
      </c>
      <c r="K81" s="165">
        <v>50</v>
      </c>
      <c r="L81" s="165">
        <v>0.2</v>
      </c>
      <c r="M81" s="165" t="s">
        <v>1346</v>
      </c>
      <c r="N81" s="165" t="s">
        <v>1346</v>
      </c>
      <c r="O81" s="165" t="s">
        <v>1352</v>
      </c>
      <c r="P81" s="165" t="s">
        <v>1353</v>
      </c>
      <c r="Q81" s="165">
        <v>0.3</v>
      </c>
      <c r="R81" s="167">
        <v>0.1</v>
      </c>
      <c r="S81" s="165" t="s">
        <v>1410</v>
      </c>
      <c r="T81" s="165" t="s">
        <v>1353</v>
      </c>
      <c r="U81" s="165" t="s">
        <v>1543</v>
      </c>
      <c r="V81" s="165"/>
      <c r="W81" s="172" t="s">
        <v>1525</v>
      </c>
      <c r="X81" s="171">
        <f t="shared" si="1"/>
        <v>8</v>
      </c>
    </row>
    <row r="82" spans="1:24" ht="18">
      <c r="A82" s="165" t="s">
        <v>1566</v>
      </c>
      <c r="B82" s="165" t="s">
        <v>1567</v>
      </c>
      <c r="C82" s="165">
        <v>304</v>
      </c>
      <c r="D82" s="165" t="s">
        <v>1346</v>
      </c>
      <c r="E82" s="165" t="s">
        <v>1380</v>
      </c>
      <c r="F82" s="165" t="s">
        <v>1360</v>
      </c>
      <c r="G82" s="165" t="s">
        <v>1548</v>
      </c>
      <c r="H82" s="165" t="s">
        <v>1568</v>
      </c>
      <c r="I82" s="165">
        <v>534</v>
      </c>
      <c r="J82" s="165" t="s">
        <v>1569</v>
      </c>
      <c r="K82" s="165">
        <v>600</v>
      </c>
      <c r="L82" s="165">
        <v>-0.01</v>
      </c>
      <c r="M82" s="165" t="s">
        <v>1429</v>
      </c>
      <c r="N82" s="165">
        <v>220</v>
      </c>
      <c r="O82" s="165" t="s">
        <v>1352</v>
      </c>
      <c r="P82" s="165" t="s">
        <v>1463</v>
      </c>
      <c r="Q82" s="165" t="s">
        <v>1463</v>
      </c>
      <c r="R82" s="165" t="s">
        <v>1463</v>
      </c>
      <c r="S82" s="165" t="s">
        <v>1354</v>
      </c>
      <c r="T82" s="166" t="s">
        <v>1996</v>
      </c>
      <c r="U82" s="165" t="s">
        <v>1535</v>
      </c>
      <c r="V82" s="165"/>
      <c r="W82" s="172" t="s">
        <v>1525</v>
      </c>
      <c r="X82" s="171">
        <f t="shared" si="1"/>
        <v>8</v>
      </c>
    </row>
    <row r="83" spans="1:24" ht="18">
      <c r="A83" s="165" t="s">
        <v>1570</v>
      </c>
      <c r="B83" s="165" t="s">
        <v>1571</v>
      </c>
      <c r="C83" s="165" t="s">
        <v>1503</v>
      </c>
      <c r="D83" s="165" t="s">
        <v>1346</v>
      </c>
      <c r="E83" s="165" t="s">
        <v>1380</v>
      </c>
      <c r="F83" s="165" t="s">
        <v>1360</v>
      </c>
      <c r="G83" s="165" t="s">
        <v>1568</v>
      </c>
      <c r="H83" s="165" t="s">
        <v>1572</v>
      </c>
      <c r="I83" s="165">
        <v>391</v>
      </c>
      <c r="J83" s="165" t="s">
        <v>1573</v>
      </c>
      <c r="K83" s="165">
        <v>450</v>
      </c>
      <c r="L83" s="165">
        <v>-0.01</v>
      </c>
      <c r="M83" s="165" t="s">
        <v>1429</v>
      </c>
      <c r="N83" s="165">
        <v>200</v>
      </c>
      <c r="O83" s="165" t="s">
        <v>1352</v>
      </c>
      <c r="P83" s="165" t="s">
        <v>1463</v>
      </c>
      <c r="Q83" s="165" t="s">
        <v>1463</v>
      </c>
      <c r="R83" s="165" t="s">
        <v>1463</v>
      </c>
      <c r="S83" s="165" t="s">
        <v>1354</v>
      </c>
      <c r="T83" s="166" t="s">
        <v>1996</v>
      </c>
      <c r="U83" s="165" t="s">
        <v>1535</v>
      </c>
      <c r="V83" s="165"/>
      <c r="W83" s="172" t="s">
        <v>1525</v>
      </c>
      <c r="X83" s="171">
        <f t="shared" si="1"/>
        <v>8</v>
      </c>
    </row>
    <row r="84" spans="1:24" ht="18">
      <c r="A84" s="165" t="s">
        <v>1574</v>
      </c>
      <c r="B84" s="165" t="s">
        <v>1575</v>
      </c>
      <c r="C84" s="165" t="s">
        <v>1503</v>
      </c>
      <c r="D84" s="165" t="s">
        <v>1346</v>
      </c>
      <c r="E84" s="165" t="s">
        <v>1380</v>
      </c>
      <c r="F84" s="165" t="s">
        <v>1360</v>
      </c>
      <c r="G84" s="165" t="s">
        <v>1568</v>
      </c>
      <c r="H84" s="165" t="s">
        <v>1576</v>
      </c>
      <c r="I84" s="165">
        <v>400</v>
      </c>
      <c r="J84" s="165">
        <v>2E-3</v>
      </c>
      <c r="K84" s="165">
        <v>450</v>
      </c>
      <c r="L84" s="165">
        <v>0.01</v>
      </c>
      <c r="M84" s="165" t="s">
        <v>1429</v>
      </c>
      <c r="N84" s="165">
        <v>200</v>
      </c>
      <c r="O84" s="165" t="s">
        <v>1352</v>
      </c>
      <c r="P84" s="165" t="s">
        <v>1463</v>
      </c>
      <c r="Q84" s="165" t="s">
        <v>1463</v>
      </c>
      <c r="R84" s="165" t="s">
        <v>1463</v>
      </c>
      <c r="S84" s="165" t="s">
        <v>1354</v>
      </c>
      <c r="T84" s="166" t="s">
        <v>1996</v>
      </c>
      <c r="U84" s="165" t="s">
        <v>1535</v>
      </c>
      <c r="V84" s="165"/>
      <c r="W84" s="172" t="s">
        <v>1525</v>
      </c>
      <c r="X84" s="171">
        <f t="shared" si="1"/>
        <v>8</v>
      </c>
    </row>
    <row r="85" spans="1:24" ht="18">
      <c r="A85" s="165" t="s">
        <v>1577</v>
      </c>
      <c r="B85" s="165" t="s">
        <v>1578</v>
      </c>
      <c r="C85" s="165" t="s">
        <v>1503</v>
      </c>
      <c r="D85" s="165" t="s">
        <v>1346</v>
      </c>
      <c r="E85" s="165" t="s">
        <v>1380</v>
      </c>
      <c r="F85" s="165" t="s">
        <v>1360</v>
      </c>
      <c r="G85" s="165" t="s">
        <v>1579</v>
      </c>
      <c r="H85" s="165" t="s">
        <v>1580</v>
      </c>
      <c r="I85" s="165">
        <v>400</v>
      </c>
      <c r="J85" s="165">
        <v>2E-3</v>
      </c>
      <c r="K85" s="165">
        <v>450</v>
      </c>
      <c r="L85" s="165">
        <v>0.01</v>
      </c>
      <c r="M85" s="165" t="s">
        <v>1429</v>
      </c>
      <c r="N85" s="165">
        <v>180</v>
      </c>
      <c r="O85" s="165" t="s">
        <v>1352</v>
      </c>
      <c r="P85" s="165" t="s">
        <v>1463</v>
      </c>
      <c r="Q85" s="165" t="s">
        <v>1463</v>
      </c>
      <c r="R85" s="165" t="s">
        <v>1463</v>
      </c>
      <c r="S85" s="165" t="s">
        <v>1354</v>
      </c>
      <c r="T85" s="166" t="s">
        <v>1996</v>
      </c>
      <c r="U85" s="165" t="s">
        <v>1535</v>
      </c>
      <c r="V85" s="165"/>
      <c r="W85" s="172" t="s">
        <v>1525</v>
      </c>
      <c r="X85" s="171">
        <f t="shared" si="1"/>
        <v>8</v>
      </c>
    </row>
    <row r="86" spans="1:24" ht="18">
      <c r="A86" s="165" t="s">
        <v>1581</v>
      </c>
      <c r="B86" s="165" t="s">
        <v>1582</v>
      </c>
      <c r="C86" s="165" t="s">
        <v>1503</v>
      </c>
      <c r="D86" s="165" t="s">
        <v>1346</v>
      </c>
      <c r="E86" s="165" t="s">
        <v>1380</v>
      </c>
      <c r="F86" s="165" t="s">
        <v>1360</v>
      </c>
      <c r="G86" s="165" t="s">
        <v>1568</v>
      </c>
      <c r="H86" s="165" t="s">
        <v>1583</v>
      </c>
      <c r="I86" s="165">
        <v>400</v>
      </c>
      <c r="J86" s="165">
        <v>2E-3</v>
      </c>
      <c r="K86" s="165">
        <v>450</v>
      </c>
      <c r="L86" s="165">
        <v>0.01</v>
      </c>
      <c r="M86" s="165" t="s">
        <v>1429</v>
      </c>
      <c r="N86" s="165">
        <v>180</v>
      </c>
      <c r="O86" s="165" t="s">
        <v>1352</v>
      </c>
      <c r="P86" s="165" t="s">
        <v>1463</v>
      </c>
      <c r="Q86" s="165" t="s">
        <v>1463</v>
      </c>
      <c r="R86" s="165" t="s">
        <v>1463</v>
      </c>
      <c r="S86" s="165" t="s">
        <v>1354</v>
      </c>
      <c r="T86" s="166" t="s">
        <v>1996</v>
      </c>
      <c r="U86" s="165" t="s">
        <v>1535</v>
      </c>
      <c r="V86" s="165"/>
      <c r="W86" s="172" t="s">
        <v>1525</v>
      </c>
      <c r="X86" s="171">
        <f t="shared" si="1"/>
        <v>8</v>
      </c>
    </row>
    <row r="87" spans="1:24" ht="18">
      <c r="A87" s="165" t="s">
        <v>1584</v>
      </c>
      <c r="B87" s="165" t="s">
        <v>1585</v>
      </c>
      <c r="C87" s="165" t="s">
        <v>1586</v>
      </c>
      <c r="D87" s="165" t="s">
        <v>1346</v>
      </c>
      <c r="E87" s="165" t="s">
        <v>1424</v>
      </c>
      <c r="F87" s="165" t="s">
        <v>1360</v>
      </c>
      <c r="G87" s="165" t="s">
        <v>1587</v>
      </c>
      <c r="H87" s="165" t="s">
        <v>1568</v>
      </c>
      <c r="I87" s="165" t="s">
        <v>1351</v>
      </c>
      <c r="J87" s="165">
        <v>3.5000000000000001E-3</v>
      </c>
      <c r="K87" s="165">
        <v>50</v>
      </c>
      <c r="L87" s="165">
        <v>0.01</v>
      </c>
      <c r="M87" s="165" t="s">
        <v>1463</v>
      </c>
      <c r="N87" s="165" t="s">
        <v>1463</v>
      </c>
      <c r="O87" s="168" t="s">
        <v>1352</v>
      </c>
      <c r="P87" s="165" t="s">
        <v>1463</v>
      </c>
      <c r="Q87" s="165" t="s">
        <v>1463</v>
      </c>
      <c r="R87" s="165" t="s">
        <v>1463</v>
      </c>
      <c r="S87" s="165" t="s">
        <v>1354</v>
      </c>
      <c r="T87" s="166" t="s">
        <v>1996</v>
      </c>
      <c r="U87" s="165" t="s">
        <v>1535</v>
      </c>
      <c r="V87" s="165"/>
      <c r="W87" s="172" t="s">
        <v>1525</v>
      </c>
      <c r="X87" s="171">
        <f t="shared" si="1"/>
        <v>8</v>
      </c>
    </row>
    <row r="88" spans="1:24" ht="18">
      <c r="A88" s="165" t="s">
        <v>1588</v>
      </c>
      <c r="B88" s="165" t="s">
        <v>1513</v>
      </c>
      <c r="C88" s="165" t="s">
        <v>1215</v>
      </c>
      <c r="D88" s="165" t="s">
        <v>1346</v>
      </c>
      <c r="E88" s="165" t="s">
        <v>1412</v>
      </c>
      <c r="F88" s="165" t="s">
        <v>1348</v>
      </c>
      <c r="G88" s="165" t="s">
        <v>1589</v>
      </c>
      <c r="H88" s="165" t="s">
        <v>1488</v>
      </c>
      <c r="I88" s="165">
        <v>32</v>
      </c>
      <c r="J88" s="165">
        <v>0.45</v>
      </c>
      <c r="K88" s="165">
        <v>100</v>
      </c>
      <c r="L88" s="165">
        <v>0.7</v>
      </c>
      <c r="M88" s="165" t="s">
        <v>1346</v>
      </c>
      <c r="N88" s="165" t="s">
        <v>1346</v>
      </c>
      <c r="O88" s="165" t="s">
        <v>1352</v>
      </c>
      <c r="P88" s="165" t="s">
        <v>1353</v>
      </c>
      <c r="Q88" s="165">
        <v>1.05</v>
      </c>
      <c r="R88" s="165" t="s">
        <v>1346</v>
      </c>
      <c r="S88" s="165" t="s">
        <v>1354</v>
      </c>
      <c r="T88" s="165" t="s">
        <v>1353</v>
      </c>
      <c r="U88" s="165" t="s">
        <v>1535</v>
      </c>
      <c r="V88" s="165"/>
      <c r="W88" s="172" t="s">
        <v>1590</v>
      </c>
      <c r="X88" s="171">
        <f t="shared" si="1"/>
        <v>9</v>
      </c>
    </row>
    <row r="89" spans="1:24" ht="18">
      <c r="A89" s="165" t="s">
        <v>264</v>
      </c>
      <c r="B89" s="165" t="s">
        <v>1411</v>
      </c>
      <c r="C89" s="165" t="s">
        <v>1215</v>
      </c>
      <c r="D89" s="165" t="s">
        <v>1346</v>
      </c>
      <c r="E89" s="165" t="s">
        <v>1412</v>
      </c>
      <c r="F89" s="165" t="s">
        <v>1348</v>
      </c>
      <c r="G89" s="165" t="s">
        <v>1591</v>
      </c>
      <c r="H89" s="165" t="s">
        <v>1592</v>
      </c>
      <c r="I89" s="165">
        <v>32</v>
      </c>
      <c r="J89" s="165">
        <v>0.45</v>
      </c>
      <c r="K89" s="165">
        <v>100</v>
      </c>
      <c r="L89" s="165">
        <v>0.7</v>
      </c>
      <c r="M89" s="165" t="s">
        <v>1346</v>
      </c>
      <c r="N89" s="165" t="s">
        <v>1346</v>
      </c>
      <c r="O89" s="165" t="s">
        <v>1352</v>
      </c>
      <c r="P89" s="165" t="s">
        <v>1353</v>
      </c>
      <c r="Q89" s="165">
        <v>1.05</v>
      </c>
      <c r="R89" s="165" t="s">
        <v>1346</v>
      </c>
      <c r="S89" s="165" t="s">
        <v>1354</v>
      </c>
      <c r="T89" s="165" t="s">
        <v>1353</v>
      </c>
      <c r="U89" s="165" t="s">
        <v>1535</v>
      </c>
      <c r="V89" s="165"/>
      <c r="W89" s="172" t="s">
        <v>1590</v>
      </c>
      <c r="X89" s="171">
        <f t="shared" si="1"/>
        <v>9</v>
      </c>
    </row>
    <row r="90" spans="1:24" ht="18">
      <c r="A90" s="165" t="s">
        <v>265</v>
      </c>
      <c r="B90" s="165" t="s">
        <v>1411</v>
      </c>
      <c r="C90" s="165" t="s">
        <v>1215</v>
      </c>
      <c r="D90" s="165" t="s">
        <v>1346</v>
      </c>
      <c r="E90" s="165" t="s">
        <v>1412</v>
      </c>
      <c r="F90" s="165" t="s">
        <v>1348</v>
      </c>
      <c r="G90" s="165" t="s">
        <v>1591</v>
      </c>
      <c r="H90" s="165" t="s">
        <v>1593</v>
      </c>
      <c r="I90" s="165">
        <v>32</v>
      </c>
      <c r="J90" s="165">
        <v>0.45</v>
      </c>
      <c r="K90" s="165">
        <v>100</v>
      </c>
      <c r="L90" s="165">
        <v>0.7</v>
      </c>
      <c r="M90" s="165" t="s">
        <v>1346</v>
      </c>
      <c r="N90" s="165" t="s">
        <v>1346</v>
      </c>
      <c r="O90" s="165" t="s">
        <v>1352</v>
      </c>
      <c r="P90" s="165" t="s">
        <v>1353</v>
      </c>
      <c r="Q90" s="165">
        <v>1.05</v>
      </c>
      <c r="R90" s="165" t="s">
        <v>1346</v>
      </c>
      <c r="S90" s="165" t="s">
        <v>1354</v>
      </c>
      <c r="T90" s="165" t="s">
        <v>1353</v>
      </c>
      <c r="U90" s="165" t="s">
        <v>1535</v>
      </c>
      <c r="V90" s="165"/>
      <c r="W90" s="172" t="s">
        <v>1590</v>
      </c>
      <c r="X90" s="171">
        <f t="shared" si="1"/>
        <v>9</v>
      </c>
    </row>
    <row r="91" spans="1:24" ht="18">
      <c r="A91" s="165" t="s">
        <v>266</v>
      </c>
      <c r="B91" s="165" t="s">
        <v>1411</v>
      </c>
      <c r="C91" s="165" t="s">
        <v>1215</v>
      </c>
      <c r="D91" s="165" t="s">
        <v>1346</v>
      </c>
      <c r="E91" s="165" t="s">
        <v>1412</v>
      </c>
      <c r="F91" s="165" t="s">
        <v>1348</v>
      </c>
      <c r="G91" s="165" t="s">
        <v>1591</v>
      </c>
      <c r="H91" s="165" t="s">
        <v>1594</v>
      </c>
      <c r="I91" s="165">
        <v>32</v>
      </c>
      <c r="J91" s="165">
        <v>0.45</v>
      </c>
      <c r="K91" s="165">
        <v>100</v>
      </c>
      <c r="L91" s="165">
        <v>0.7</v>
      </c>
      <c r="M91" s="165" t="s">
        <v>1346</v>
      </c>
      <c r="N91" s="165" t="s">
        <v>1346</v>
      </c>
      <c r="O91" s="165" t="s">
        <v>1352</v>
      </c>
      <c r="P91" s="165" t="s">
        <v>1353</v>
      </c>
      <c r="Q91" s="165">
        <v>1.05</v>
      </c>
      <c r="R91" s="165" t="s">
        <v>1346</v>
      </c>
      <c r="S91" s="165" t="s">
        <v>1354</v>
      </c>
      <c r="T91" s="165" t="s">
        <v>1353</v>
      </c>
      <c r="U91" s="165" t="s">
        <v>1535</v>
      </c>
      <c r="V91" s="165"/>
      <c r="W91" s="172" t="s">
        <v>1590</v>
      </c>
      <c r="X91" s="171">
        <f t="shared" si="1"/>
        <v>9</v>
      </c>
    </row>
    <row r="92" spans="1:24" ht="18">
      <c r="A92" s="165" t="s">
        <v>267</v>
      </c>
      <c r="B92" s="165" t="s">
        <v>1411</v>
      </c>
      <c r="C92" s="165" t="s">
        <v>1215</v>
      </c>
      <c r="D92" s="165" t="s">
        <v>1346</v>
      </c>
      <c r="E92" s="165" t="s">
        <v>1412</v>
      </c>
      <c r="F92" s="165" t="s">
        <v>1348</v>
      </c>
      <c r="G92" s="165" t="s">
        <v>1591</v>
      </c>
      <c r="H92" s="165" t="s">
        <v>1595</v>
      </c>
      <c r="I92" s="165">
        <v>32</v>
      </c>
      <c r="J92" s="165">
        <v>0.45</v>
      </c>
      <c r="K92" s="165">
        <v>100</v>
      </c>
      <c r="L92" s="165">
        <v>0.7</v>
      </c>
      <c r="M92" s="165" t="s">
        <v>1346</v>
      </c>
      <c r="N92" s="165" t="s">
        <v>1346</v>
      </c>
      <c r="O92" s="165" t="s">
        <v>1352</v>
      </c>
      <c r="P92" s="165" t="s">
        <v>1353</v>
      </c>
      <c r="Q92" s="165">
        <v>1.05</v>
      </c>
      <c r="R92" s="165" t="s">
        <v>1346</v>
      </c>
      <c r="S92" s="165" t="s">
        <v>1354</v>
      </c>
      <c r="T92" s="165" t="s">
        <v>1353</v>
      </c>
      <c r="U92" s="165" t="s">
        <v>1535</v>
      </c>
      <c r="V92" s="165"/>
      <c r="W92" s="172" t="s">
        <v>1590</v>
      </c>
      <c r="X92" s="171">
        <f t="shared" si="1"/>
        <v>9</v>
      </c>
    </row>
    <row r="93" spans="1:24" ht="18">
      <c r="A93" s="165" t="s">
        <v>1596</v>
      </c>
      <c r="B93" s="165" t="s">
        <v>1513</v>
      </c>
      <c r="C93" s="165" t="s">
        <v>1215</v>
      </c>
      <c r="D93" s="165" t="s">
        <v>1346</v>
      </c>
      <c r="E93" s="165" t="s">
        <v>1416</v>
      </c>
      <c r="F93" s="165" t="s">
        <v>1348</v>
      </c>
      <c r="G93" s="165" t="s">
        <v>1488</v>
      </c>
      <c r="H93" s="165" t="s">
        <v>1597</v>
      </c>
      <c r="I93" s="165">
        <v>42</v>
      </c>
      <c r="J93" s="165">
        <v>0.45</v>
      </c>
      <c r="K93" s="165">
        <v>100</v>
      </c>
      <c r="L93" s="165">
        <v>0.7</v>
      </c>
      <c r="M93" s="165" t="s">
        <v>1346</v>
      </c>
      <c r="N93" s="165" t="s">
        <v>1346</v>
      </c>
      <c r="O93" s="165" t="s">
        <v>1352</v>
      </c>
      <c r="P93" s="165" t="s">
        <v>1353</v>
      </c>
      <c r="Q93" s="165">
        <v>1.05</v>
      </c>
      <c r="R93" s="165" t="s">
        <v>1346</v>
      </c>
      <c r="S93" s="165" t="s">
        <v>1354</v>
      </c>
      <c r="T93" s="165" t="s">
        <v>1353</v>
      </c>
      <c r="U93" s="165" t="s">
        <v>1535</v>
      </c>
      <c r="V93" s="165"/>
      <c r="W93" s="172" t="s">
        <v>1590</v>
      </c>
      <c r="X93" s="171">
        <f t="shared" si="1"/>
        <v>9</v>
      </c>
    </row>
    <row r="94" spans="1:24" ht="18">
      <c r="A94" s="165" t="s">
        <v>240</v>
      </c>
      <c r="B94" s="165" t="s">
        <v>1411</v>
      </c>
      <c r="C94" s="165" t="s">
        <v>1215</v>
      </c>
      <c r="D94" s="165" t="s">
        <v>1346</v>
      </c>
      <c r="E94" s="165" t="s">
        <v>1416</v>
      </c>
      <c r="F94" s="165" t="s">
        <v>1348</v>
      </c>
      <c r="G94" s="165" t="s">
        <v>1592</v>
      </c>
      <c r="H94" s="165" t="s">
        <v>1598</v>
      </c>
      <c r="I94" s="165">
        <v>42</v>
      </c>
      <c r="J94" s="165">
        <v>0.45</v>
      </c>
      <c r="K94" s="165">
        <v>100</v>
      </c>
      <c r="L94" s="165">
        <v>0.7</v>
      </c>
      <c r="M94" s="165" t="s">
        <v>1346</v>
      </c>
      <c r="N94" s="165" t="s">
        <v>1346</v>
      </c>
      <c r="O94" s="165" t="s">
        <v>1352</v>
      </c>
      <c r="P94" s="165" t="s">
        <v>1353</v>
      </c>
      <c r="Q94" s="165">
        <v>1.05</v>
      </c>
      <c r="R94" s="165" t="s">
        <v>1346</v>
      </c>
      <c r="S94" s="165" t="s">
        <v>1354</v>
      </c>
      <c r="T94" s="165" t="s">
        <v>1353</v>
      </c>
      <c r="U94" s="165" t="s">
        <v>1535</v>
      </c>
      <c r="V94" s="165"/>
      <c r="W94" s="172" t="s">
        <v>1590</v>
      </c>
      <c r="X94" s="171">
        <f t="shared" si="1"/>
        <v>9</v>
      </c>
    </row>
    <row r="95" spans="1:24" ht="18">
      <c r="A95" s="165" t="s">
        <v>241</v>
      </c>
      <c r="B95" s="165" t="s">
        <v>1411</v>
      </c>
      <c r="C95" s="165" t="s">
        <v>1215</v>
      </c>
      <c r="D95" s="165" t="s">
        <v>1346</v>
      </c>
      <c r="E95" s="165" t="s">
        <v>1416</v>
      </c>
      <c r="F95" s="165" t="s">
        <v>1348</v>
      </c>
      <c r="G95" s="165" t="s">
        <v>1593</v>
      </c>
      <c r="H95" s="165" t="s">
        <v>1598</v>
      </c>
      <c r="I95" s="165">
        <v>42</v>
      </c>
      <c r="J95" s="165">
        <v>0.45</v>
      </c>
      <c r="K95" s="165">
        <v>100</v>
      </c>
      <c r="L95" s="165">
        <v>0.7</v>
      </c>
      <c r="M95" s="165" t="s">
        <v>1346</v>
      </c>
      <c r="N95" s="165" t="s">
        <v>1346</v>
      </c>
      <c r="O95" s="165" t="s">
        <v>1352</v>
      </c>
      <c r="P95" s="165" t="s">
        <v>1353</v>
      </c>
      <c r="Q95" s="165">
        <v>1.05</v>
      </c>
      <c r="R95" s="165" t="s">
        <v>1346</v>
      </c>
      <c r="S95" s="165" t="s">
        <v>1354</v>
      </c>
      <c r="T95" s="165" t="s">
        <v>1353</v>
      </c>
      <c r="U95" s="165" t="s">
        <v>1535</v>
      </c>
      <c r="V95" s="165"/>
      <c r="W95" s="172" t="s">
        <v>1590</v>
      </c>
      <c r="X95" s="171">
        <f t="shared" si="1"/>
        <v>9</v>
      </c>
    </row>
    <row r="96" spans="1:24" ht="18">
      <c r="A96" s="165" t="s">
        <v>242</v>
      </c>
      <c r="B96" s="165" t="s">
        <v>1411</v>
      </c>
      <c r="C96" s="165" t="s">
        <v>1215</v>
      </c>
      <c r="D96" s="165" t="s">
        <v>1346</v>
      </c>
      <c r="E96" s="165" t="s">
        <v>1416</v>
      </c>
      <c r="F96" s="165" t="s">
        <v>1348</v>
      </c>
      <c r="G96" s="165" t="s">
        <v>1599</v>
      </c>
      <c r="H96" s="165" t="s">
        <v>1598</v>
      </c>
      <c r="I96" s="165">
        <v>42</v>
      </c>
      <c r="J96" s="165">
        <v>0.45</v>
      </c>
      <c r="K96" s="165">
        <v>100</v>
      </c>
      <c r="L96" s="165">
        <v>0.7</v>
      </c>
      <c r="M96" s="165" t="s">
        <v>1346</v>
      </c>
      <c r="N96" s="165" t="s">
        <v>1346</v>
      </c>
      <c r="O96" s="165" t="s">
        <v>1352</v>
      </c>
      <c r="P96" s="165" t="s">
        <v>1353</v>
      </c>
      <c r="Q96" s="165">
        <v>1.05</v>
      </c>
      <c r="R96" s="165" t="s">
        <v>1346</v>
      </c>
      <c r="S96" s="165" t="s">
        <v>1354</v>
      </c>
      <c r="T96" s="165" t="s">
        <v>1353</v>
      </c>
      <c r="U96" s="165" t="s">
        <v>1535</v>
      </c>
      <c r="V96" s="165"/>
      <c r="W96" s="172" t="s">
        <v>1590</v>
      </c>
      <c r="X96" s="171">
        <f t="shared" si="1"/>
        <v>9</v>
      </c>
    </row>
    <row r="97" spans="1:24" ht="18">
      <c r="A97" s="165" t="s">
        <v>243</v>
      </c>
      <c r="B97" s="165" t="s">
        <v>1411</v>
      </c>
      <c r="C97" s="165" t="s">
        <v>1215</v>
      </c>
      <c r="D97" s="165" t="s">
        <v>1346</v>
      </c>
      <c r="E97" s="165" t="s">
        <v>1416</v>
      </c>
      <c r="F97" s="165" t="s">
        <v>1348</v>
      </c>
      <c r="G97" s="165" t="s">
        <v>1600</v>
      </c>
      <c r="H97" s="165" t="s">
        <v>1598</v>
      </c>
      <c r="I97" s="165">
        <v>42</v>
      </c>
      <c r="J97" s="165">
        <v>0.45</v>
      </c>
      <c r="K97" s="165">
        <v>100</v>
      </c>
      <c r="L97" s="165">
        <v>0.7</v>
      </c>
      <c r="M97" s="165" t="s">
        <v>1346</v>
      </c>
      <c r="N97" s="165" t="s">
        <v>1346</v>
      </c>
      <c r="O97" s="165" t="s">
        <v>1352</v>
      </c>
      <c r="P97" s="165" t="s">
        <v>1353</v>
      </c>
      <c r="Q97" s="165">
        <v>1.05</v>
      </c>
      <c r="R97" s="165" t="s">
        <v>1346</v>
      </c>
      <c r="S97" s="165" t="s">
        <v>1354</v>
      </c>
      <c r="T97" s="165" t="s">
        <v>1353</v>
      </c>
      <c r="U97" s="165" t="s">
        <v>1535</v>
      </c>
      <c r="V97" s="165"/>
      <c r="W97" s="172" t="s">
        <v>1590</v>
      </c>
      <c r="X97" s="171">
        <f t="shared" si="1"/>
        <v>9</v>
      </c>
    </row>
    <row r="98" spans="1:24" ht="18">
      <c r="A98" s="165" t="s">
        <v>1601</v>
      </c>
      <c r="B98" s="165" t="s">
        <v>1358</v>
      </c>
      <c r="C98" s="165">
        <v>304</v>
      </c>
      <c r="D98" s="165" t="s">
        <v>1346</v>
      </c>
      <c r="E98" s="165" t="s">
        <v>1443</v>
      </c>
      <c r="F98" s="165" t="s">
        <v>1394</v>
      </c>
      <c r="G98" s="165" t="s">
        <v>1602</v>
      </c>
      <c r="H98" s="165" t="s">
        <v>1603</v>
      </c>
      <c r="I98" s="165">
        <v>650</v>
      </c>
      <c r="J98" s="165" t="s">
        <v>1388</v>
      </c>
      <c r="K98" s="165">
        <v>700</v>
      </c>
      <c r="L98" s="165">
        <v>0.01</v>
      </c>
      <c r="M98" s="165" t="s">
        <v>1429</v>
      </c>
      <c r="N98" s="165">
        <v>60</v>
      </c>
      <c r="O98" s="165" t="s">
        <v>1352</v>
      </c>
      <c r="P98" s="165" t="s">
        <v>1463</v>
      </c>
      <c r="Q98" s="165" t="s">
        <v>1346</v>
      </c>
      <c r="R98" s="165" t="s">
        <v>1346</v>
      </c>
      <c r="S98" s="165" t="s">
        <v>1354</v>
      </c>
      <c r="T98" s="166" t="s">
        <v>1996</v>
      </c>
      <c r="U98" s="165" t="s">
        <v>1535</v>
      </c>
      <c r="V98" s="165"/>
      <c r="W98" s="172" t="s">
        <v>1590</v>
      </c>
      <c r="X98" s="171">
        <f t="shared" si="1"/>
        <v>9</v>
      </c>
    </row>
    <row r="99" spans="1:24" ht="18">
      <c r="A99" s="165" t="s">
        <v>1604</v>
      </c>
      <c r="B99" s="165" t="s">
        <v>1358</v>
      </c>
      <c r="C99" s="165">
        <v>304</v>
      </c>
      <c r="D99" s="165" t="s">
        <v>1346</v>
      </c>
      <c r="E99" s="165" t="s">
        <v>1443</v>
      </c>
      <c r="F99" s="165" t="s">
        <v>1394</v>
      </c>
      <c r="G99" s="165" t="s">
        <v>1605</v>
      </c>
      <c r="H99" s="165" t="s">
        <v>1603</v>
      </c>
      <c r="I99" s="165">
        <v>650</v>
      </c>
      <c r="J99" s="165" t="s">
        <v>1388</v>
      </c>
      <c r="K99" s="165">
        <v>700</v>
      </c>
      <c r="L99" s="165">
        <v>0.01</v>
      </c>
      <c r="M99" s="165" t="s">
        <v>1429</v>
      </c>
      <c r="N99" s="165">
        <v>60</v>
      </c>
      <c r="O99" s="165" t="s">
        <v>1352</v>
      </c>
      <c r="P99" s="165" t="s">
        <v>1463</v>
      </c>
      <c r="Q99" s="165" t="s">
        <v>1346</v>
      </c>
      <c r="R99" s="165" t="s">
        <v>1346</v>
      </c>
      <c r="S99" s="165" t="s">
        <v>1354</v>
      </c>
      <c r="T99" s="166" t="s">
        <v>1996</v>
      </c>
      <c r="U99" s="165" t="s">
        <v>1535</v>
      </c>
      <c r="V99" s="165"/>
      <c r="W99" s="172" t="s">
        <v>1590</v>
      </c>
      <c r="X99" s="171">
        <f t="shared" si="1"/>
        <v>9</v>
      </c>
    </row>
    <row r="100" spans="1:24" ht="18">
      <c r="A100" s="165" t="s">
        <v>1606</v>
      </c>
      <c r="B100" s="165" t="s">
        <v>1358</v>
      </c>
      <c r="C100" s="165">
        <v>304</v>
      </c>
      <c r="D100" s="165" t="s">
        <v>1346</v>
      </c>
      <c r="E100" s="165" t="s">
        <v>1443</v>
      </c>
      <c r="F100" s="165" t="s">
        <v>1394</v>
      </c>
      <c r="G100" s="165" t="s">
        <v>1600</v>
      </c>
      <c r="H100" s="165" t="s">
        <v>1607</v>
      </c>
      <c r="I100" s="165">
        <v>550</v>
      </c>
      <c r="J100" s="165" t="s">
        <v>1388</v>
      </c>
      <c r="K100" s="165">
        <v>600</v>
      </c>
      <c r="L100" s="165">
        <v>0.01</v>
      </c>
      <c r="M100" s="165" t="s">
        <v>1429</v>
      </c>
      <c r="N100" s="165">
        <v>60</v>
      </c>
      <c r="O100" s="165" t="s">
        <v>1352</v>
      </c>
      <c r="P100" s="165" t="s">
        <v>1463</v>
      </c>
      <c r="Q100" s="165" t="s">
        <v>1346</v>
      </c>
      <c r="R100" s="165" t="s">
        <v>1346</v>
      </c>
      <c r="S100" s="165" t="s">
        <v>1354</v>
      </c>
      <c r="T100" s="166" t="s">
        <v>1996</v>
      </c>
      <c r="U100" s="165" t="s">
        <v>1535</v>
      </c>
      <c r="V100" s="165"/>
      <c r="W100" s="172" t="s">
        <v>1590</v>
      </c>
      <c r="X100" s="171">
        <f t="shared" si="1"/>
        <v>9</v>
      </c>
    </row>
    <row r="101" spans="1:24" ht="18">
      <c r="A101" s="165" t="s">
        <v>1608</v>
      </c>
      <c r="B101" s="165" t="s">
        <v>1358</v>
      </c>
      <c r="C101" s="165">
        <v>304</v>
      </c>
      <c r="D101" s="165" t="s">
        <v>1346</v>
      </c>
      <c r="E101" s="165" t="s">
        <v>1443</v>
      </c>
      <c r="F101" s="165" t="s">
        <v>1394</v>
      </c>
      <c r="G101" s="165" t="s">
        <v>1599</v>
      </c>
      <c r="H101" s="165" t="s">
        <v>1607</v>
      </c>
      <c r="I101" s="165">
        <v>430</v>
      </c>
      <c r="J101" s="165" t="s">
        <v>1388</v>
      </c>
      <c r="K101" s="165">
        <v>550</v>
      </c>
      <c r="L101" s="165">
        <v>0.01</v>
      </c>
      <c r="M101" s="165" t="s">
        <v>1429</v>
      </c>
      <c r="N101" s="165">
        <v>60</v>
      </c>
      <c r="O101" s="165" t="s">
        <v>1352</v>
      </c>
      <c r="P101" s="165" t="s">
        <v>1463</v>
      </c>
      <c r="Q101" s="165" t="s">
        <v>1346</v>
      </c>
      <c r="R101" s="165" t="s">
        <v>1346</v>
      </c>
      <c r="S101" s="165" t="s">
        <v>1354</v>
      </c>
      <c r="T101" s="166" t="s">
        <v>1996</v>
      </c>
      <c r="U101" s="165" t="s">
        <v>1535</v>
      </c>
      <c r="V101" s="165"/>
      <c r="W101" s="172" t="s">
        <v>1590</v>
      </c>
      <c r="X101" s="171">
        <f t="shared" si="1"/>
        <v>9</v>
      </c>
    </row>
    <row r="102" spans="1:24" ht="18">
      <c r="A102" s="165" t="s">
        <v>1609</v>
      </c>
      <c r="B102" s="165" t="s">
        <v>1358</v>
      </c>
      <c r="C102" s="165" t="s">
        <v>1610</v>
      </c>
      <c r="D102" s="165" t="s">
        <v>1346</v>
      </c>
      <c r="E102" s="165" t="s">
        <v>1424</v>
      </c>
      <c r="F102" s="165" t="s">
        <v>1360</v>
      </c>
      <c r="G102" s="165" t="s">
        <v>1435</v>
      </c>
      <c r="H102" s="165" t="s">
        <v>1572</v>
      </c>
      <c r="I102" s="165" t="s">
        <v>1351</v>
      </c>
      <c r="J102" s="165" t="s">
        <v>1388</v>
      </c>
      <c r="K102" s="165">
        <v>50</v>
      </c>
      <c r="L102" s="165">
        <v>0.01</v>
      </c>
      <c r="M102" s="165" t="s">
        <v>1346</v>
      </c>
      <c r="N102" s="165" t="s">
        <v>1346</v>
      </c>
      <c r="O102" s="165" t="s">
        <v>1352</v>
      </c>
      <c r="P102" s="165" t="s">
        <v>1463</v>
      </c>
      <c r="Q102" s="165" t="s">
        <v>1346</v>
      </c>
      <c r="R102" s="165" t="s">
        <v>1346</v>
      </c>
      <c r="S102" s="165" t="s">
        <v>1354</v>
      </c>
      <c r="T102" s="166" t="s">
        <v>1996</v>
      </c>
      <c r="U102" s="165" t="s">
        <v>1611</v>
      </c>
      <c r="V102" s="165"/>
      <c r="W102" s="172" t="s">
        <v>1590</v>
      </c>
      <c r="X102" s="171">
        <f t="shared" si="1"/>
        <v>9</v>
      </c>
    </row>
    <row r="103" spans="1:24" ht="18">
      <c r="A103" s="165" t="s">
        <v>1612</v>
      </c>
      <c r="B103" s="165" t="s">
        <v>1345</v>
      </c>
      <c r="C103" s="165" t="s">
        <v>1031</v>
      </c>
      <c r="D103" s="165" t="s">
        <v>1346</v>
      </c>
      <c r="E103" s="165" t="s">
        <v>1613</v>
      </c>
      <c r="F103" s="165" t="s">
        <v>1394</v>
      </c>
      <c r="G103" s="165" t="s">
        <v>1614</v>
      </c>
      <c r="H103" s="165" t="s">
        <v>1615</v>
      </c>
      <c r="I103" s="165" t="s">
        <v>1351</v>
      </c>
      <c r="J103" s="165" t="s">
        <v>1388</v>
      </c>
      <c r="K103" s="165">
        <v>50</v>
      </c>
      <c r="L103" s="165">
        <v>0.1</v>
      </c>
      <c r="M103" s="165" t="s">
        <v>1346</v>
      </c>
      <c r="N103" s="165" t="s">
        <v>1346</v>
      </c>
      <c r="O103" s="165" t="s">
        <v>1352</v>
      </c>
      <c r="P103" s="165" t="s">
        <v>1463</v>
      </c>
      <c r="Q103" s="165" t="s">
        <v>1346</v>
      </c>
      <c r="R103" s="165" t="s">
        <v>1346</v>
      </c>
      <c r="S103" s="165" t="s">
        <v>1354</v>
      </c>
      <c r="T103" s="165" t="s">
        <v>1353</v>
      </c>
      <c r="U103" s="165" t="s">
        <v>1611</v>
      </c>
      <c r="V103" s="165"/>
      <c r="W103" s="172" t="s">
        <v>1590</v>
      </c>
      <c r="X103" s="171">
        <f t="shared" si="1"/>
        <v>9</v>
      </c>
    </row>
    <row r="104" spans="1:24" ht="18">
      <c r="A104" s="165" t="s">
        <v>1316</v>
      </c>
      <c r="B104" s="165" t="s">
        <v>1616</v>
      </c>
      <c r="C104" s="165" t="s">
        <v>1031</v>
      </c>
      <c r="D104" s="165" t="s">
        <v>1346</v>
      </c>
      <c r="E104" s="165" t="s">
        <v>1617</v>
      </c>
      <c r="F104" s="165" t="s">
        <v>1394</v>
      </c>
      <c r="G104" s="165" t="s">
        <v>1618</v>
      </c>
      <c r="H104" s="165" t="s">
        <v>1615</v>
      </c>
      <c r="I104" s="165" t="s">
        <v>1351</v>
      </c>
      <c r="J104" s="165" t="s">
        <v>1388</v>
      </c>
      <c r="K104" s="165">
        <v>50</v>
      </c>
      <c r="L104" s="165">
        <v>0.1</v>
      </c>
      <c r="M104" s="165" t="s">
        <v>1346</v>
      </c>
      <c r="N104" s="165" t="s">
        <v>1346</v>
      </c>
      <c r="O104" s="165" t="s">
        <v>1352</v>
      </c>
      <c r="P104" s="165" t="s">
        <v>1463</v>
      </c>
      <c r="Q104" s="165" t="s">
        <v>1346</v>
      </c>
      <c r="R104" s="165" t="s">
        <v>1346</v>
      </c>
      <c r="S104" s="165" t="s">
        <v>1354</v>
      </c>
      <c r="T104" s="165" t="s">
        <v>1353</v>
      </c>
      <c r="U104" s="165" t="s">
        <v>1611</v>
      </c>
      <c r="V104" s="165"/>
      <c r="W104" s="172" t="s">
        <v>1590</v>
      </c>
      <c r="X104" s="171">
        <f t="shared" si="1"/>
        <v>9</v>
      </c>
    </row>
    <row r="105" spans="1:24" ht="18">
      <c r="A105" s="165" t="s">
        <v>1317</v>
      </c>
      <c r="B105" s="165" t="s">
        <v>1616</v>
      </c>
      <c r="C105" s="165" t="s">
        <v>1031</v>
      </c>
      <c r="D105" s="165" t="s">
        <v>1346</v>
      </c>
      <c r="E105" s="165" t="s">
        <v>1617</v>
      </c>
      <c r="F105" s="165" t="s">
        <v>1394</v>
      </c>
      <c r="G105" s="165" t="s">
        <v>1619</v>
      </c>
      <c r="H105" s="165" t="s">
        <v>1615</v>
      </c>
      <c r="I105" s="165" t="s">
        <v>1351</v>
      </c>
      <c r="J105" s="165" t="s">
        <v>1388</v>
      </c>
      <c r="K105" s="165">
        <v>50</v>
      </c>
      <c r="L105" s="165">
        <v>0.1</v>
      </c>
      <c r="M105" s="165" t="s">
        <v>1346</v>
      </c>
      <c r="N105" s="165" t="s">
        <v>1346</v>
      </c>
      <c r="O105" s="165" t="s">
        <v>1352</v>
      </c>
      <c r="P105" s="165" t="s">
        <v>1463</v>
      </c>
      <c r="Q105" s="165" t="s">
        <v>1346</v>
      </c>
      <c r="R105" s="165" t="s">
        <v>1346</v>
      </c>
      <c r="S105" s="165" t="s">
        <v>1354</v>
      </c>
      <c r="T105" s="165" t="s">
        <v>1353</v>
      </c>
      <c r="U105" s="165" t="s">
        <v>1611</v>
      </c>
      <c r="V105" s="165"/>
      <c r="W105" s="172" t="s">
        <v>1590</v>
      </c>
      <c r="X105" s="171">
        <f t="shared" si="1"/>
        <v>9</v>
      </c>
    </row>
    <row r="106" spans="1:24" ht="18">
      <c r="A106" s="165" t="s">
        <v>1620</v>
      </c>
      <c r="B106" s="165" t="s">
        <v>1527</v>
      </c>
      <c r="C106" s="165" t="s">
        <v>1031</v>
      </c>
      <c r="D106" s="165" t="s">
        <v>1346</v>
      </c>
      <c r="E106" s="165" t="s">
        <v>1621</v>
      </c>
      <c r="F106" s="165" t="s">
        <v>1394</v>
      </c>
      <c r="G106" s="165" t="s">
        <v>1622</v>
      </c>
      <c r="H106" s="165" t="s">
        <v>1615</v>
      </c>
      <c r="I106" s="165">
        <v>90</v>
      </c>
      <c r="J106" s="165">
        <v>0.06</v>
      </c>
      <c r="K106" s="165">
        <v>120</v>
      </c>
      <c r="L106" s="165">
        <v>0.1</v>
      </c>
      <c r="M106" s="165" t="s">
        <v>1429</v>
      </c>
      <c r="N106" s="165">
        <v>50</v>
      </c>
      <c r="O106" s="165" t="s">
        <v>1352</v>
      </c>
      <c r="P106" s="165" t="s">
        <v>1463</v>
      </c>
      <c r="Q106" s="165" t="s">
        <v>1346</v>
      </c>
      <c r="R106" s="165" t="s">
        <v>1346</v>
      </c>
      <c r="S106" s="165" t="s">
        <v>1354</v>
      </c>
      <c r="T106" s="166" t="s">
        <v>1996</v>
      </c>
      <c r="U106" s="165" t="s">
        <v>1611</v>
      </c>
      <c r="V106" s="165"/>
      <c r="W106" s="172" t="s">
        <v>1590</v>
      </c>
      <c r="X106" s="171">
        <f t="shared" si="1"/>
        <v>9</v>
      </c>
    </row>
    <row r="107" spans="1:24" ht="18">
      <c r="A107" s="165" t="s">
        <v>1623</v>
      </c>
      <c r="B107" s="165" t="s">
        <v>1345</v>
      </c>
      <c r="C107" s="165" t="s">
        <v>1216</v>
      </c>
      <c r="D107" s="165" t="s">
        <v>1346</v>
      </c>
      <c r="E107" s="165" t="s">
        <v>1539</v>
      </c>
      <c r="F107" s="165" t="s">
        <v>1360</v>
      </c>
      <c r="G107" s="165" t="s">
        <v>1624</v>
      </c>
      <c r="H107" s="165" t="s">
        <v>1625</v>
      </c>
      <c r="I107" s="165" t="s">
        <v>1423</v>
      </c>
      <c r="J107" s="165">
        <v>0.7</v>
      </c>
      <c r="K107" s="165">
        <v>60</v>
      </c>
      <c r="L107" s="165">
        <v>1</v>
      </c>
      <c r="M107" s="165" t="s">
        <v>1346</v>
      </c>
      <c r="N107" s="165" t="s">
        <v>1346</v>
      </c>
      <c r="O107" s="165" t="s">
        <v>1352</v>
      </c>
      <c r="P107" s="165" t="s">
        <v>1353</v>
      </c>
      <c r="Q107" s="165">
        <v>1.5</v>
      </c>
      <c r="R107" s="165" t="s">
        <v>1346</v>
      </c>
      <c r="S107" s="165" t="s">
        <v>1354</v>
      </c>
      <c r="T107" s="165" t="s">
        <v>1353</v>
      </c>
      <c r="U107" s="165" t="s">
        <v>1626</v>
      </c>
      <c r="V107" s="165"/>
      <c r="W107" s="172" t="s">
        <v>1590</v>
      </c>
      <c r="X107" s="171">
        <f t="shared" si="1"/>
        <v>9</v>
      </c>
    </row>
    <row r="108" spans="1:24" ht="18">
      <c r="A108" s="165" t="s">
        <v>1627</v>
      </c>
      <c r="B108" s="165" t="s">
        <v>1345</v>
      </c>
      <c r="C108" s="165" t="s">
        <v>1216</v>
      </c>
      <c r="D108" s="165" t="s">
        <v>1346</v>
      </c>
      <c r="E108" s="165" t="s">
        <v>1539</v>
      </c>
      <c r="F108" s="165" t="s">
        <v>1360</v>
      </c>
      <c r="G108" s="165" t="s">
        <v>1625</v>
      </c>
      <c r="H108" s="165" t="s">
        <v>1488</v>
      </c>
      <c r="I108" s="165" t="s">
        <v>1423</v>
      </c>
      <c r="J108" s="165">
        <v>0.7</v>
      </c>
      <c r="K108" s="165">
        <v>60</v>
      </c>
      <c r="L108" s="165">
        <v>1</v>
      </c>
      <c r="M108" s="165" t="s">
        <v>1346</v>
      </c>
      <c r="N108" s="165" t="s">
        <v>1346</v>
      </c>
      <c r="O108" s="165" t="s">
        <v>1352</v>
      </c>
      <c r="P108" s="165" t="s">
        <v>1353</v>
      </c>
      <c r="Q108" s="165">
        <v>1.5</v>
      </c>
      <c r="R108" s="165" t="s">
        <v>1346</v>
      </c>
      <c r="S108" s="165" t="s">
        <v>1354</v>
      </c>
      <c r="T108" s="165" t="s">
        <v>1353</v>
      </c>
      <c r="U108" s="165" t="s">
        <v>1626</v>
      </c>
      <c r="V108" s="165"/>
      <c r="W108" s="172" t="s">
        <v>1590</v>
      </c>
      <c r="X108" s="171">
        <f t="shared" si="1"/>
        <v>9</v>
      </c>
    </row>
    <row r="109" spans="1:24" ht="18">
      <c r="A109" s="165" t="s">
        <v>1628</v>
      </c>
      <c r="B109" s="165" t="s">
        <v>1411</v>
      </c>
      <c r="C109" s="165" t="s">
        <v>1215</v>
      </c>
      <c r="D109" s="165" t="s">
        <v>1346</v>
      </c>
      <c r="E109" s="165" t="s">
        <v>1420</v>
      </c>
      <c r="F109" s="165" t="s">
        <v>1360</v>
      </c>
      <c r="G109" s="165" t="s">
        <v>1629</v>
      </c>
      <c r="H109" s="165" t="s">
        <v>1488</v>
      </c>
      <c r="I109" s="165" t="s">
        <v>1423</v>
      </c>
      <c r="J109" s="165">
        <v>0.7</v>
      </c>
      <c r="K109" s="165">
        <v>60</v>
      </c>
      <c r="L109" s="165">
        <v>1</v>
      </c>
      <c r="M109" s="165" t="s">
        <v>1346</v>
      </c>
      <c r="N109" s="165" t="s">
        <v>1346</v>
      </c>
      <c r="O109" s="165" t="s">
        <v>1352</v>
      </c>
      <c r="P109" s="165" t="s">
        <v>1424</v>
      </c>
      <c r="Q109" s="165">
        <v>1.1499999999999999</v>
      </c>
      <c r="R109" s="165" t="s">
        <v>1346</v>
      </c>
      <c r="S109" s="165" t="s">
        <v>1354</v>
      </c>
      <c r="T109" s="165" t="s">
        <v>1353</v>
      </c>
      <c r="U109" s="165" t="s">
        <v>1626</v>
      </c>
      <c r="V109" s="165"/>
      <c r="W109" s="172" t="s">
        <v>1590</v>
      </c>
      <c r="X109" s="171">
        <f t="shared" si="1"/>
        <v>9</v>
      </c>
    </row>
    <row r="110" spans="1:24" ht="18">
      <c r="A110" s="165" t="s">
        <v>1630</v>
      </c>
      <c r="B110" s="165" t="s">
        <v>1571</v>
      </c>
      <c r="C110" s="165" t="s">
        <v>1586</v>
      </c>
      <c r="D110" s="165" t="s">
        <v>1346</v>
      </c>
      <c r="E110" s="165" t="s">
        <v>1380</v>
      </c>
      <c r="F110" s="165" t="s">
        <v>1360</v>
      </c>
      <c r="G110" s="165" t="s">
        <v>1631</v>
      </c>
      <c r="H110" s="165" t="s">
        <v>1632</v>
      </c>
      <c r="I110" s="165">
        <v>185</v>
      </c>
      <c r="J110" s="165" t="s">
        <v>1633</v>
      </c>
      <c r="K110" s="165">
        <v>230</v>
      </c>
      <c r="L110" s="165">
        <v>-0.01</v>
      </c>
      <c r="M110" s="165" t="s">
        <v>1429</v>
      </c>
      <c r="N110" s="165">
        <v>120</v>
      </c>
      <c r="O110" s="165" t="s">
        <v>1352</v>
      </c>
      <c r="P110" s="165" t="s">
        <v>1463</v>
      </c>
      <c r="Q110" s="165" t="s">
        <v>1346</v>
      </c>
      <c r="R110" s="165" t="s">
        <v>1346</v>
      </c>
      <c r="S110" s="165" t="s">
        <v>1354</v>
      </c>
      <c r="T110" s="166" t="s">
        <v>1996</v>
      </c>
      <c r="U110" s="165" t="s">
        <v>1626</v>
      </c>
      <c r="V110" s="165"/>
      <c r="W110" s="172" t="s">
        <v>1590</v>
      </c>
      <c r="X110" s="171">
        <f t="shared" si="1"/>
        <v>9</v>
      </c>
    </row>
    <row r="111" spans="1:24" ht="18">
      <c r="A111" s="165" t="s">
        <v>1634</v>
      </c>
      <c r="B111" s="165" t="s">
        <v>1358</v>
      </c>
      <c r="C111" s="165">
        <v>304</v>
      </c>
      <c r="D111" s="165" t="s">
        <v>1346</v>
      </c>
      <c r="E111" s="165" t="s">
        <v>1443</v>
      </c>
      <c r="F111" s="165" t="s">
        <v>1394</v>
      </c>
      <c r="G111" s="165" t="s">
        <v>1635</v>
      </c>
      <c r="H111" s="165" t="s">
        <v>1636</v>
      </c>
      <c r="I111" s="165">
        <v>120</v>
      </c>
      <c r="J111" s="165" t="s">
        <v>1388</v>
      </c>
      <c r="K111" s="165">
        <v>150</v>
      </c>
      <c r="L111" s="165">
        <v>0.01</v>
      </c>
      <c r="M111" s="165" t="s">
        <v>1429</v>
      </c>
      <c r="N111" s="165">
        <v>80</v>
      </c>
      <c r="O111" s="165" t="s">
        <v>1352</v>
      </c>
      <c r="P111" s="165" t="s">
        <v>1463</v>
      </c>
      <c r="Q111" s="165" t="s">
        <v>1346</v>
      </c>
      <c r="R111" s="165" t="s">
        <v>1346</v>
      </c>
      <c r="S111" s="165" t="s">
        <v>1354</v>
      </c>
      <c r="T111" s="166" t="s">
        <v>1996</v>
      </c>
      <c r="U111" s="165" t="s">
        <v>1626</v>
      </c>
      <c r="V111" s="165"/>
      <c r="W111" s="172" t="s">
        <v>1590</v>
      </c>
      <c r="X111" s="171">
        <f t="shared" si="1"/>
        <v>9</v>
      </c>
    </row>
    <row r="112" spans="1:24" ht="18">
      <c r="A112" s="165" t="s">
        <v>1637</v>
      </c>
      <c r="B112" s="165" t="s">
        <v>1358</v>
      </c>
      <c r="C112" s="165">
        <v>304</v>
      </c>
      <c r="D112" s="165" t="s">
        <v>1346</v>
      </c>
      <c r="E112" s="165" t="s">
        <v>1443</v>
      </c>
      <c r="F112" s="165" t="s">
        <v>1394</v>
      </c>
      <c r="G112" s="165" t="s">
        <v>1638</v>
      </c>
      <c r="H112" s="165" t="s">
        <v>1636</v>
      </c>
      <c r="I112" s="165">
        <v>120</v>
      </c>
      <c r="J112" s="165" t="s">
        <v>1388</v>
      </c>
      <c r="K112" s="165">
        <v>150</v>
      </c>
      <c r="L112" s="165">
        <v>0.01</v>
      </c>
      <c r="M112" s="165" t="s">
        <v>1429</v>
      </c>
      <c r="N112" s="165">
        <v>80</v>
      </c>
      <c r="O112" s="165" t="s">
        <v>1352</v>
      </c>
      <c r="P112" s="165" t="s">
        <v>1463</v>
      </c>
      <c r="Q112" s="165" t="s">
        <v>1346</v>
      </c>
      <c r="R112" s="165" t="s">
        <v>1346</v>
      </c>
      <c r="S112" s="165" t="s">
        <v>1354</v>
      </c>
      <c r="T112" s="166" t="s">
        <v>1996</v>
      </c>
      <c r="U112" s="165" t="s">
        <v>1626</v>
      </c>
      <c r="V112" s="165"/>
      <c r="W112" s="172" t="s">
        <v>1590</v>
      </c>
      <c r="X112" s="171">
        <f t="shared" si="1"/>
        <v>9</v>
      </c>
    </row>
    <row r="113" spans="1:24" ht="18">
      <c r="A113" s="165" t="s">
        <v>1639</v>
      </c>
      <c r="B113" s="165" t="s">
        <v>1358</v>
      </c>
      <c r="C113" s="165">
        <v>304</v>
      </c>
      <c r="D113" s="165" t="s">
        <v>1346</v>
      </c>
      <c r="E113" s="165" t="s">
        <v>1443</v>
      </c>
      <c r="F113" s="165" t="s">
        <v>1394</v>
      </c>
      <c r="G113" s="165" t="s">
        <v>1640</v>
      </c>
      <c r="H113" s="165" t="s">
        <v>1636</v>
      </c>
      <c r="I113" s="165">
        <v>120</v>
      </c>
      <c r="J113" s="165" t="s">
        <v>1388</v>
      </c>
      <c r="K113" s="165">
        <v>150</v>
      </c>
      <c r="L113" s="165">
        <v>0.01</v>
      </c>
      <c r="M113" s="165" t="s">
        <v>1429</v>
      </c>
      <c r="N113" s="165">
        <v>80</v>
      </c>
      <c r="O113" s="165" t="s">
        <v>1352</v>
      </c>
      <c r="P113" s="165" t="s">
        <v>1463</v>
      </c>
      <c r="Q113" s="165" t="s">
        <v>1346</v>
      </c>
      <c r="R113" s="165" t="s">
        <v>1346</v>
      </c>
      <c r="S113" s="165" t="s">
        <v>1354</v>
      </c>
      <c r="T113" s="166" t="s">
        <v>1996</v>
      </c>
      <c r="U113" s="165" t="s">
        <v>1626</v>
      </c>
      <c r="V113" s="165"/>
      <c r="W113" s="172" t="s">
        <v>1590</v>
      </c>
      <c r="X113" s="171">
        <f t="shared" si="1"/>
        <v>9</v>
      </c>
    </row>
    <row r="114" spans="1:24" ht="18">
      <c r="A114" s="165" t="s">
        <v>1641</v>
      </c>
      <c r="B114" s="165" t="s">
        <v>1358</v>
      </c>
      <c r="C114" s="165">
        <v>304</v>
      </c>
      <c r="D114" s="165" t="s">
        <v>1346</v>
      </c>
      <c r="E114" s="165" t="s">
        <v>1443</v>
      </c>
      <c r="F114" s="165" t="s">
        <v>1394</v>
      </c>
      <c r="G114" s="165" t="s">
        <v>1635</v>
      </c>
      <c r="H114" s="165" t="s">
        <v>1636</v>
      </c>
      <c r="I114" s="165">
        <v>120</v>
      </c>
      <c r="J114" s="165" t="s">
        <v>1388</v>
      </c>
      <c r="K114" s="165">
        <v>150</v>
      </c>
      <c r="L114" s="165">
        <v>0.01</v>
      </c>
      <c r="M114" s="165" t="s">
        <v>1429</v>
      </c>
      <c r="N114" s="165">
        <v>80</v>
      </c>
      <c r="O114" s="165" t="s">
        <v>1352</v>
      </c>
      <c r="P114" s="165" t="s">
        <v>1463</v>
      </c>
      <c r="Q114" s="165" t="s">
        <v>1346</v>
      </c>
      <c r="R114" s="165" t="s">
        <v>1346</v>
      </c>
      <c r="S114" s="165" t="s">
        <v>1354</v>
      </c>
      <c r="T114" s="166" t="s">
        <v>1996</v>
      </c>
      <c r="U114" s="165" t="s">
        <v>1626</v>
      </c>
      <c r="V114" s="165"/>
      <c r="W114" s="172" t="s">
        <v>1590</v>
      </c>
      <c r="X114" s="171">
        <f t="shared" si="1"/>
        <v>9</v>
      </c>
    </row>
    <row r="115" spans="1:24" ht="18">
      <c r="A115" s="165" t="s">
        <v>1642</v>
      </c>
      <c r="B115" s="165" t="s">
        <v>1411</v>
      </c>
      <c r="C115" s="165" t="s">
        <v>1215</v>
      </c>
      <c r="D115" s="165" t="s">
        <v>1346</v>
      </c>
      <c r="E115" s="165" t="s">
        <v>1553</v>
      </c>
      <c r="F115" s="165" t="s">
        <v>1348</v>
      </c>
      <c r="G115" s="165" t="s">
        <v>1643</v>
      </c>
      <c r="H115" s="165" t="s">
        <v>1644</v>
      </c>
      <c r="I115" s="165" t="s">
        <v>1351</v>
      </c>
      <c r="J115" s="165">
        <v>0.4</v>
      </c>
      <c r="K115" s="165">
        <v>50</v>
      </c>
      <c r="L115" s="165">
        <v>0.6</v>
      </c>
      <c r="M115" s="165" t="s">
        <v>1346</v>
      </c>
      <c r="N115" s="165" t="s">
        <v>1346</v>
      </c>
      <c r="O115" s="165" t="s">
        <v>1352</v>
      </c>
      <c r="P115" s="165" t="s">
        <v>1353</v>
      </c>
      <c r="Q115" s="165">
        <v>0.9</v>
      </c>
      <c r="R115" s="167">
        <v>0.05</v>
      </c>
      <c r="S115" s="165" t="s">
        <v>1410</v>
      </c>
      <c r="T115" s="165" t="s">
        <v>1353</v>
      </c>
      <c r="U115" s="165" t="s">
        <v>1645</v>
      </c>
      <c r="V115" s="165"/>
      <c r="W115" s="172" t="s">
        <v>1590</v>
      </c>
      <c r="X115" s="171">
        <f t="shared" si="1"/>
        <v>9</v>
      </c>
    </row>
    <row r="116" spans="1:24" ht="18">
      <c r="A116" s="165" t="s">
        <v>1646</v>
      </c>
      <c r="B116" s="165" t="s">
        <v>1538</v>
      </c>
      <c r="C116" s="165" t="s">
        <v>1216</v>
      </c>
      <c r="D116" s="165" t="s">
        <v>1346</v>
      </c>
      <c r="E116" s="165" t="s">
        <v>1539</v>
      </c>
      <c r="F116" s="165" t="s">
        <v>1360</v>
      </c>
      <c r="G116" s="165" t="s">
        <v>1647</v>
      </c>
      <c r="H116" s="165" t="s">
        <v>1644</v>
      </c>
      <c r="I116" s="165" t="s">
        <v>1423</v>
      </c>
      <c r="J116" s="165">
        <v>0.7</v>
      </c>
      <c r="K116" s="165">
        <v>60</v>
      </c>
      <c r="L116" s="165">
        <v>1</v>
      </c>
      <c r="M116" s="165" t="s">
        <v>1346</v>
      </c>
      <c r="N116" s="165" t="s">
        <v>1346</v>
      </c>
      <c r="O116" s="165" t="s">
        <v>1352</v>
      </c>
      <c r="P116" s="165" t="s">
        <v>1353</v>
      </c>
      <c r="Q116" s="165">
        <v>1.5</v>
      </c>
      <c r="R116" s="165" t="s">
        <v>1463</v>
      </c>
      <c r="S116" s="165" t="s">
        <v>1354</v>
      </c>
      <c r="T116" s="165" t="s">
        <v>1353</v>
      </c>
      <c r="U116" s="165" t="s">
        <v>1645</v>
      </c>
      <c r="V116" s="168"/>
      <c r="W116" s="172" t="s">
        <v>1590</v>
      </c>
      <c r="X116" s="171">
        <f t="shared" si="1"/>
        <v>9</v>
      </c>
    </row>
    <row r="117" spans="1:24" ht="18">
      <c r="A117" s="165" t="s">
        <v>1648</v>
      </c>
      <c r="B117" s="165" t="s">
        <v>1649</v>
      </c>
      <c r="C117" s="165" t="s">
        <v>1503</v>
      </c>
      <c r="D117" s="165" t="s">
        <v>1346</v>
      </c>
      <c r="E117" s="165" t="s">
        <v>1380</v>
      </c>
      <c r="F117" s="165" t="s">
        <v>1360</v>
      </c>
      <c r="G117" s="165" t="s">
        <v>1632</v>
      </c>
      <c r="H117" s="165" t="s">
        <v>1650</v>
      </c>
      <c r="I117" s="165" t="s">
        <v>1651</v>
      </c>
      <c r="J117" s="165" t="s">
        <v>1652</v>
      </c>
      <c r="K117" s="165">
        <v>250</v>
      </c>
      <c r="L117" s="165">
        <v>-0.01</v>
      </c>
      <c r="M117" s="165" t="s">
        <v>1429</v>
      </c>
      <c r="N117" s="165">
        <v>140</v>
      </c>
      <c r="O117" s="165" t="s">
        <v>1352</v>
      </c>
      <c r="P117" s="165" t="s">
        <v>1346</v>
      </c>
      <c r="Q117" s="165" t="s">
        <v>1346</v>
      </c>
      <c r="R117" s="165" t="s">
        <v>1346</v>
      </c>
      <c r="S117" s="165" t="s">
        <v>1354</v>
      </c>
      <c r="T117" s="166" t="s">
        <v>1996</v>
      </c>
      <c r="U117" s="165" t="s">
        <v>1645</v>
      </c>
      <c r="V117" s="165"/>
      <c r="W117" s="172" t="s">
        <v>1653</v>
      </c>
      <c r="X117" s="171">
        <f t="shared" si="1"/>
        <v>10</v>
      </c>
    </row>
    <row r="118" spans="1:24" ht="18">
      <c r="A118" s="165" t="s">
        <v>1654</v>
      </c>
      <c r="B118" s="165" t="s">
        <v>1649</v>
      </c>
      <c r="C118" s="165" t="s">
        <v>1586</v>
      </c>
      <c r="D118" s="165" t="s">
        <v>1346</v>
      </c>
      <c r="E118" s="165" t="s">
        <v>1380</v>
      </c>
      <c r="F118" s="165" t="s">
        <v>1360</v>
      </c>
      <c r="G118" s="165" t="s">
        <v>1650</v>
      </c>
      <c r="H118" s="165" t="s">
        <v>1655</v>
      </c>
      <c r="I118" s="165" t="s">
        <v>1651</v>
      </c>
      <c r="J118" s="165" t="s">
        <v>1652</v>
      </c>
      <c r="K118" s="165">
        <v>250</v>
      </c>
      <c r="L118" s="165">
        <v>-0.01</v>
      </c>
      <c r="M118" s="165" t="s">
        <v>1429</v>
      </c>
      <c r="N118" s="165">
        <v>140</v>
      </c>
      <c r="O118" s="165" t="s">
        <v>1352</v>
      </c>
      <c r="P118" s="165" t="s">
        <v>1346</v>
      </c>
      <c r="Q118" s="165" t="s">
        <v>1346</v>
      </c>
      <c r="R118" s="165" t="s">
        <v>1346</v>
      </c>
      <c r="S118" s="165" t="s">
        <v>1354</v>
      </c>
      <c r="T118" s="166" t="s">
        <v>1996</v>
      </c>
      <c r="U118" s="165" t="s">
        <v>1645</v>
      </c>
      <c r="V118" s="165"/>
      <c r="W118" s="172" t="s">
        <v>1653</v>
      </c>
      <c r="X118" s="171">
        <f t="shared" si="1"/>
        <v>10</v>
      </c>
    </row>
    <row r="119" spans="1:24" ht="18">
      <c r="A119" s="165" t="s">
        <v>1656</v>
      </c>
      <c r="B119" s="165" t="s">
        <v>1649</v>
      </c>
      <c r="C119" s="165" t="s">
        <v>1586</v>
      </c>
      <c r="D119" s="165" t="s">
        <v>1346</v>
      </c>
      <c r="E119" s="165" t="s">
        <v>1380</v>
      </c>
      <c r="F119" s="165" t="s">
        <v>1360</v>
      </c>
      <c r="G119" s="165" t="s">
        <v>1655</v>
      </c>
      <c r="H119" s="165" t="s">
        <v>1657</v>
      </c>
      <c r="I119" s="165">
        <v>208</v>
      </c>
      <c r="J119" s="165" t="s">
        <v>1658</v>
      </c>
      <c r="K119" s="165">
        <v>250</v>
      </c>
      <c r="L119" s="165">
        <v>-0.01</v>
      </c>
      <c r="M119" s="165" t="s">
        <v>1429</v>
      </c>
      <c r="N119" s="165">
        <v>140</v>
      </c>
      <c r="O119" s="165" t="s">
        <v>1352</v>
      </c>
      <c r="P119" s="165" t="s">
        <v>1346</v>
      </c>
      <c r="Q119" s="165" t="s">
        <v>1346</v>
      </c>
      <c r="R119" s="165" t="s">
        <v>1346</v>
      </c>
      <c r="S119" s="165" t="s">
        <v>1354</v>
      </c>
      <c r="T119" s="166" t="s">
        <v>1996</v>
      </c>
      <c r="U119" s="165" t="s">
        <v>1645</v>
      </c>
      <c r="V119" s="165"/>
      <c r="W119" s="172" t="s">
        <v>1653</v>
      </c>
      <c r="X119" s="171">
        <f t="shared" si="1"/>
        <v>10</v>
      </c>
    </row>
    <row r="120" spans="1:24" ht="18">
      <c r="A120" s="165" t="s">
        <v>1659</v>
      </c>
      <c r="B120" s="165" t="s">
        <v>1358</v>
      </c>
      <c r="C120" s="165" t="s">
        <v>1586</v>
      </c>
      <c r="D120" s="165" t="s">
        <v>1346</v>
      </c>
      <c r="E120" s="165" t="s">
        <v>1380</v>
      </c>
      <c r="F120" s="165" t="s">
        <v>1360</v>
      </c>
      <c r="G120" s="165" t="s">
        <v>1657</v>
      </c>
      <c r="H120" s="165" t="s">
        <v>1583</v>
      </c>
      <c r="I120" s="165">
        <v>208</v>
      </c>
      <c r="J120" s="165" t="s">
        <v>1660</v>
      </c>
      <c r="K120" s="165">
        <v>250</v>
      </c>
      <c r="L120" s="165">
        <v>0.01</v>
      </c>
      <c r="M120" s="165" t="s">
        <v>1429</v>
      </c>
      <c r="N120" s="165">
        <v>140</v>
      </c>
      <c r="O120" s="165" t="s">
        <v>1352</v>
      </c>
      <c r="P120" s="165" t="s">
        <v>1346</v>
      </c>
      <c r="Q120" s="165" t="s">
        <v>1346</v>
      </c>
      <c r="R120" s="165" t="s">
        <v>1346</v>
      </c>
      <c r="S120" s="165" t="s">
        <v>1354</v>
      </c>
      <c r="T120" s="166" t="s">
        <v>1996</v>
      </c>
      <c r="U120" s="165" t="s">
        <v>1645</v>
      </c>
      <c r="V120" s="165"/>
      <c r="W120" s="172" t="s">
        <v>1653</v>
      </c>
      <c r="X120" s="171">
        <f t="shared" si="1"/>
        <v>10</v>
      </c>
    </row>
    <row r="121" spans="1:24" ht="18">
      <c r="A121" s="165" t="s">
        <v>1661</v>
      </c>
      <c r="B121" s="165" t="s">
        <v>1358</v>
      </c>
      <c r="C121" s="165">
        <v>304</v>
      </c>
      <c r="D121" s="165" t="s">
        <v>1346</v>
      </c>
      <c r="E121" s="165" t="s">
        <v>1385</v>
      </c>
      <c r="F121" s="165" t="s">
        <v>1348</v>
      </c>
      <c r="G121" s="165" t="s">
        <v>1583</v>
      </c>
      <c r="H121" s="165" t="s">
        <v>1387</v>
      </c>
      <c r="I121" s="165" t="s">
        <v>1351</v>
      </c>
      <c r="J121" s="165" t="s">
        <v>1388</v>
      </c>
      <c r="K121" s="165">
        <v>100</v>
      </c>
      <c r="L121" s="165">
        <v>0.1</v>
      </c>
      <c r="M121" s="165" t="s">
        <v>1346</v>
      </c>
      <c r="N121" s="165" t="s">
        <v>1346</v>
      </c>
      <c r="O121" s="165" t="s">
        <v>1352</v>
      </c>
      <c r="P121" s="165" t="s">
        <v>1346</v>
      </c>
      <c r="Q121" s="165" t="s">
        <v>1346</v>
      </c>
      <c r="R121" s="165" t="s">
        <v>1346</v>
      </c>
      <c r="S121" s="165" t="s">
        <v>1354</v>
      </c>
      <c r="T121" s="165" t="s">
        <v>1353</v>
      </c>
      <c r="U121" s="165" t="s">
        <v>1645</v>
      </c>
      <c r="V121" s="165"/>
      <c r="W121" s="172" t="s">
        <v>1653</v>
      </c>
      <c r="X121" s="171">
        <f t="shared" si="1"/>
        <v>10</v>
      </c>
    </row>
    <row r="122" spans="1:24" ht="18">
      <c r="A122" s="165" t="s">
        <v>767</v>
      </c>
      <c r="B122" s="165" t="s">
        <v>1662</v>
      </c>
      <c r="C122" s="165" t="s">
        <v>1216</v>
      </c>
      <c r="D122" s="165" t="s">
        <v>1346</v>
      </c>
      <c r="E122" s="165" t="s">
        <v>1380</v>
      </c>
      <c r="F122" s="165" t="s">
        <v>1360</v>
      </c>
      <c r="G122" s="165" t="s">
        <v>1655</v>
      </c>
      <c r="H122" s="165" t="s">
        <v>1663</v>
      </c>
      <c r="I122" s="165">
        <v>208</v>
      </c>
      <c r="J122" s="165" t="s">
        <v>1664</v>
      </c>
      <c r="K122" s="165">
        <v>250</v>
      </c>
      <c r="L122" s="165">
        <v>-0.01</v>
      </c>
      <c r="M122" s="165" t="s">
        <v>1429</v>
      </c>
      <c r="N122" s="165">
        <v>100</v>
      </c>
      <c r="O122" s="165" t="s">
        <v>1352</v>
      </c>
      <c r="P122" s="165" t="s">
        <v>1346</v>
      </c>
      <c r="Q122" s="165" t="s">
        <v>1346</v>
      </c>
      <c r="R122" s="165" t="s">
        <v>1346</v>
      </c>
      <c r="S122" s="165" t="s">
        <v>1354</v>
      </c>
      <c r="T122" s="166" t="s">
        <v>1996</v>
      </c>
      <c r="U122" s="165" t="s">
        <v>1645</v>
      </c>
      <c r="V122" s="165"/>
      <c r="W122" s="172" t="s">
        <v>1653</v>
      </c>
      <c r="X122" s="171">
        <f t="shared" si="1"/>
        <v>10</v>
      </c>
    </row>
    <row r="123" spans="1:24" ht="18">
      <c r="A123" s="165" t="s">
        <v>1665</v>
      </c>
      <c r="B123" s="165" t="s">
        <v>1662</v>
      </c>
      <c r="C123" s="165" t="s">
        <v>1216</v>
      </c>
      <c r="D123" s="165" t="s">
        <v>1346</v>
      </c>
      <c r="E123" s="165" t="s">
        <v>1380</v>
      </c>
      <c r="F123" s="165" t="s">
        <v>1360</v>
      </c>
      <c r="G123" s="165" t="s">
        <v>1663</v>
      </c>
      <c r="H123" s="165" t="s">
        <v>1666</v>
      </c>
      <c r="I123" s="165">
        <v>208</v>
      </c>
      <c r="J123" s="165" t="s">
        <v>1667</v>
      </c>
      <c r="K123" s="165">
        <v>250</v>
      </c>
      <c r="L123" s="165" t="str">
        <f>"+-0.005"</f>
        <v>+-0.005</v>
      </c>
      <c r="M123" s="165" t="s">
        <v>1429</v>
      </c>
      <c r="N123" s="165">
        <v>100</v>
      </c>
      <c r="O123" s="165" t="s">
        <v>1352</v>
      </c>
      <c r="P123" s="165" t="s">
        <v>1346</v>
      </c>
      <c r="Q123" s="165" t="s">
        <v>1346</v>
      </c>
      <c r="R123" s="165" t="s">
        <v>1346</v>
      </c>
      <c r="S123" s="165" t="s">
        <v>1354</v>
      </c>
      <c r="T123" s="166" t="s">
        <v>1996</v>
      </c>
      <c r="U123" s="165" t="s">
        <v>1645</v>
      </c>
      <c r="V123" s="165"/>
      <c r="W123" s="172" t="s">
        <v>1653</v>
      </c>
      <c r="X123" s="171">
        <f t="shared" si="1"/>
        <v>10</v>
      </c>
    </row>
    <row r="124" spans="1:24" ht="18">
      <c r="A124" s="165" t="s">
        <v>1668</v>
      </c>
      <c r="B124" s="165" t="s">
        <v>1669</v>
      </c>
      <c r="C124" s="165" t="s">
        <v>1215</v>
      </c>
      <c r="D124" s="165" t="s">
        <v>1346</v>
      </c>
      <c r="E124" s="165" t="s">
        <v>1380</v>
      </c>
      <c r="F124" s="165" t="s">
        <v>1360</v>
      </c>
      <c r="G124" s="165" t="s">
        <v>1666</v>
      </c>
      <c r="H124" s="165" t="s">
        <v>1650</v>
      </c>
      <c r="I124" s="165">
        <v>208</v>
      </c>
      <c r="J124" s="165" t="s">
        <v>1667</v>
      </c>
      <c r="K124" s="165">
        <v>250</v>
      </c>
      <c r="L124" s="165" t="str">
        <f>"+-0.005"</f>
        <v>+-0.005</v>
      </c>
      <c r="M124" s="165" t="s">
        <v>1429</v>
      </c>
      <c r="N124" s="165">
        <v>100</v>
      </c>
      <c r="O124" s="165" t="s">
        <v>1352</v>
      </c>
      <c r="P124" s="165" t="s">
        <v>1346</v>
      </c>
      <c r="Q124" s="165" t="s">
        <v>1346</v>
      </c>
      <c r="R124" s="165" t="s">
        <v>1346</v>
      </c>
      <c r="S124" s="165" t="s">
        <v>1354</v>
      </c>
      <c r="T124" s="166" t="s">
        <v>1996</v>
      </c>
      <c r="U124" s="165" t="s">
        <v>1645</v>
      </c>
      <c r="V124" s="165"/>
      <c r="W124" s="172" t="s">
        <v>1653</v>
      </c>
      <c r="X124" s="171">
        <f t="shared" si="1"/>
        <v>10</v>
      </c>
    </row>
    <row r="125" spans="1:24" ht="18">
      <c r="A125" s="165" t="s">
        <v>268</v>
      </c>
      <c r="B125" s="165" t="s">
        <v>1513</v>
      </c>
      <c r="C125" s="165" t="s">
        <v>1215</v>
      </c>
      <c r="D125" s="165" t="s">
        <v>1346</v>
      </c>
      <c r="E125" s="165" t="s">
        <v>1412</v>
      </c>
      <c r="F125" s="165" t="s">
        <v>1348</v>
      </c>
      <c r="G125" s="165" t="s">
        <v>1670</v>
      </c>
      <c r="H125" s="165" t="s">
        <v>1603</v>
      </c>
      <c r="I125" s="165">
        <v>32</v>
      </c>
      <c r="J125" s="165">
        <v>0.45</v>
      </c>
      <c r="K125" s="165">
        <v>100</v>
      </c>
      <c r="L125" s="165">
        <v>0.7</v>
      </c>
      <c r="M125" s="165" t="s">
        <v>1346</v>
      </c>
      <c r="N125" s="165" t="s">
        <v>1346</v>
      </c>
      <c r="O125" s="165" t="s">
        <v>1352</v>
      </c>
      <c r="P125" s="165" t="s">
        <v>1353</v>
      </c>
      <c r="Q125" s="165">
        <v>1.05</v>
      </c>
      <c r="R125" s="165" t="s">
        <v>1346</v>
      </c>
      <c r="S125" s="165" t="s">
        <v>1354</v>
      </c>
      <c r="T125" s="165" t="s">
        <v>1353</v>
      </c>
      <c r="U125" s="165" t="s">
        <v>1671</v>
      </c>
      <c r="V125" s="165"/>
      <c r="W125" s="172" t="s">
        <v>1653</v>
      </c>
      <c r="X125" s="171">
        <f t="shared" si="1"/>
        <v>10</v>
      </c>
    </row>
    <row r="126" spans="1:24" ht="18">
      <c r="A126" s="165" t="s">
        <v>1672</v>
      </c>
      <c r="B126" s="165" t="s">
        <v>1513</v>
      </c>
      <c r="C126" s="165" t="s">
        <v>1215</v>
      </c>
      <c r="D126" s="165" t="s">
        <v>1346</v>
      </c>
      <c r="E126" s="165" t="s">
        <v>1416</v>
      </c>
      <c r="F126" s="165" t="s">
        <v>1348</v>
      </c>
      <c r="G126" s="165" t="s">
        <v>1603</v>
      </c>
      <c r="H126" s="165" t="s">
        <v>1673</v>
      </c>
      <c r="I126" s="165">
        <v>42</v>
      </c>
      <c r="J126" s="165">
        <v>0.45</v>
      </c>
      <c r="K126" s="165">
        <v>100</v>
      </c>
      <c r="L126" s="165">
        <v>0.7</v>
      </c>
      <c r="M126" s="165" t="s">
        <v>1346</v>
      </c>
      <c r="N126" s="165" t="s">
        <v>1346</v>
      </c>
      <c r="O126" s="165" t="s">
        <v>1352</v>
      </c>
      <c r="P126" s="165" t="s">
        <v>1353</v>
      </c>
      <c r="Q126" s="165">
        <v>1.05</v>
      </c>
      <c r="R126" s="165" t="s">
        <v>1346</v>
      </c>
      <c r="S126" s="165" t="s">
        <v>1354</v>
      </c>
      <c r="T126" s="165" t="s">
        <v>1353</v>
      </c>
      <c r="U126" s="165" t="s">
        <v>1671</v>
      </c>
      <c r="V126" s="165"/>
      <c r="W126" s="172" t="s">
        <v>1653</v>
      </c>
      <c r="X126" s="171">
        <f t="shared" si="1"/>
        <v>10</v>
      </c>
    </row>
    <row r="127" spans="1:24" ht="18">
      <c r="A127" s="165" t="s">
        <v>1674</v>
      </c>
      <c r="B127" s="165" t="s">
        <v>1358</v>
      </c>
      <c r="C127" s="165">
        <v>304</v>
      </c>
      <c r="D127" s="165" t="s">
        <v>1346</v>
      </c>
      <c r="E127" s="165" t="s">
        <v>1443</v>
      </c>
      <c r="F127" s="165" t="s">
        <v>1394</v>
      </c>
      <c r="G127" s="165" t="s">
        <v>1636</v>
      </c>
      <c r="H127" s="165" t="s">
        <v>1675</v>
      </c>
      <c r="I127" s="165">
        <v>120</v>
      </c>
      <c r="J127" s="165" t="s">
        <v>1388</v>
      </c>
      <c r="K127" s="165">
        <v>150</v>
      </c>
      <c r="L127" s="165">
        <v>0.01</v>
      </c>
      <c r="M127" s="165" t="s">
        <v>1429</v>
      </c>
      <c r="N127" s="165">
        <v>60</v>
      </c>
      <c r="O127" s="165" t="s">
        <v>1352</v>
      </c>
      <c r="P127" s="165" t="s">
        <v>1346</v>
      </c>
      <c r="Q127" s="165" t="s">
        <v>1346</v>
      </c>
      <c r="R127" s="165" t="s">
        <v>1346</v>
      </c>
      <c r="S127" s="165" t="s">
        <v>1354</v>
      </c>
      <c r="T127" s="166" t="s">
        <v>1996</v>
      </c>
      <c r="U127" s="165" t="s">
        <v>1671</v>
      </c>
      <c r="V127" s="165"/>
      <c r="W127" s="172" t="s">
        <v>1653</v>
      </c>
      <c r="X127" s="171">
        <f t="shared" si="1"/>
        <v>10</v>
      </c>
    </row>
    <row r="128" spans="1:24" ht="18">
      <c r="A128" s="165" t="s">
        <v>1676</v>
      </c>
      <c r="B128" s="165" t="s">
        <v>1358</v>
      </c>
      <c r="C128" s="165">
        <v>304</v>
      </c>
      <c r="D128" s="165" t="s">
        <v>1346</v>
      </c>
      <c r="E128" s="165" t="s">
        <v>1443</v>
      </c>
      <c r="F128" s="165" t="s">
        <v>1394</v>
      </c>
      <c r="G128" s="165" t="s">
        <v>1675</v>
      </c>
      <c r="H128" s="165" t="s">
        <v>1677</v>
      </c>
      <c r="I128" s="165">
        <v>120</v>
      </c>
      <c r="J128" s="165" t="s">
        <v>1388</v>
      </c>
      <c r="K128" s="165">
        <v>150</v>
      </c>
      <c r="L128" s="165">
        <v>0.01</v>
      </c>
      <c r="M128" s="165" t="s">
        <v>1346</v>
      </c>
      <c r="N128" s="165" t="s">
        <v>1346</v>
      </c>
      <c r="O128" s="165" t="s">
        <v>1352</v>
      </c>
      <c r="P128" s="165" t="s">
        <v>1463</v>
      </c>
      <c r="Q128" s="165" t="s">
        <v>1346</v>
      </c>
      <c r="R128" s="165" t="s">
        <v>1346</v>
      </c>
      <c r="S128" s="165" t="s">
        <v>1354</v>
      </c>
      <c r="T128" s="166" t="s">
        <v>1996</v>
      </c>
      <c r="U128" s="165" t="s">
        <v>1671</v>
      </c>
      <c r="V128" s="165"/>
      <c r="W128" s="172" t="s">
        <v>1653</v>
      </c>
      <c r="X128" s="171">
        <f t="shared" si="1"/>
        <v>10</v>
      </c>
    </row>
    <row r="129" spans="1:24" ht="18">
      <c r="A129" s="165" t="s">
        <v>1678</v>
      </c>
      <c r="B129" s="165" t="s">
        <v>1345</v>
      </c>
      <c r="C129" s="165" t="s">
        <v>1216</v>
      </c>
      <c r="D129" s="165" t="s">
        <v>1346</v>
      </c>
      <c r="E129" s="165" t="s">
        <v>1539</v>
      </c>
      <c r="F129" s="165" t="s">
        <v>1360</v>
      </c>
      <c r="G129" s="165" t="s">
        <v>1647</v>
      </c>
      <c r="H129" s="165" t="s">
        <v>1679</v>
      </c>
      <c r="I129" s="165" t="s">
        <v>1423</v>
      </c>
      <c r="J129" s="165">
        <v>0.7</v>
      </c>
      <c r="K129" s="165">
        <v>60</v>
      </c>
      <c r="L129" s="165">
        <v>1</v>
      </c>
      <c r="M129" s="165" t="s">
        <v>1346</v>
      </c>
      <c r="N129" s="165" t="s">
        <v>1346</v>
      </c>
      <c r="O129" s="165" t="s">
        <v>1352</v>
      </c>
      <c r="P129" s="165" t="s">
        <v>1353</v>
      </c>
      <c r="Q129" s="165">
        <v>1.5</v>
      </c>
      <c r="R129" s="165" t="s">
        <v>1346</v>
      </c>
      <c r="S129" s="165" t="s">
        <v>1354</v>
      </c>
      <c r="T129" s="165" t="s">
        <v>1353</v>
      </c>
      <c r="U129" s="165" t="s">
        <v>1680</v>
      </c>
      <c r="V129" s="165"/>
      <c r="W129" s="172" t="s">
        <v>1653</v>
      </c>
      <c r="X129" s="171">
        <f t="shared" si="1"/>
        <v>10</v>
      </c>
    </row>
    <row r="130" spans="1:24" ht="18">
      <c r="A130" s="165" t="s">
        <v>144</v>
      </c>
      <c r="B130" s="165" t="s">
        <v>1402</v>
      </c>
      <c r="C130" s="165" t="s">
        <v>1216</v>
      </c>
      <c r="D130" s="165" t="s">
        <v>1346</v>
      </c>
      <c r="E130" s="165" t="s">
        <v>1539</v>
      </c>
      <c r="F130" s="165" t="s">
        <v>1360</v>
      </c>
      <c r="G130" s="165" t="s">
        <v>1681</v>
      </c>
      <c r="H130" s="165" t="s">
        <v>1682</v>
      </c>
      <c r="I130" s="165" t="s">
        <v>1423</v>
      </c>
      <c r="J130" s="165">
        <v>0.7</v>
      </c>
      <c r="K130" s="165">
        <v>60</v>
      </c>
      <c r="L130" s="165">
        <v>1</v>
      </c>
      <c r="M130" s="165" t="s">
        <v>1346</v>
      </c>
      <c r="N130" s="165" t="s">
        <v>1346</v>
      </c>
      <c r="O130" s="165" t="s">
        <v>1352</v>
      </c>
      <c r="P130" s="165" t="s">
        <v>1353</v>
      </c>
      <c r="Q130" s="165">
        <v>1.5</v>
      </c>
      <c r="R130" s="165" t="s">
        <v>1346</v>
      </c>
      <c r="S130" s="165" t="s">
        <v>1354</v>
      </c>
      <c r="T130" s="165" t="s">
        <v>1353</v>
      </c>
      <c r="U130" s="165" t="s">
        <v>1680</v>
      </c>
      <c r="V130" s="165"/>
      <c r="W130" s="172" t="s">
        <v>1653</v>
      </c>
      <c r="X130" s="171">
        <f t="shared" si="1"/>
        <v>10</v>
      </c>
    </row>
    <row r="131" spans="1:24" ht="18">
      <c r="A131" s="165" t="s">
        <v>1683</v>
      </c>
      <c r="B131" s="165" t="s">
        <v>1402</v>
      </c>
      <c r="C131" s="165" t="s">
        <v>1216</v>
      </c>
      <c r="D131" s="165" t="s">
        <v>1346</v>
      </c>
      <c r="E131" s="165" t="s">
        <v>1539</v>
      </c>
      <c r="F131" s="165" t="s">
        <v>1360</v>
      </c>
      <c r="G131" s="165" t="s">
        <v>1681</v>
      </c>
      <c r="H131" s="165" t="s">
        <v>1684</v>
      </c>
      <c r="I131" s="165" t="s">
        <v>1423</v>
      </c>
      <c r="J131" s="165">
        <v>0.7</v>
      </c>
      <c r="K131" s="165">
        <v>60</v>
      </c>
      <c r="L131" s="165">
        <v>1</v>
      </c>
      <c r="M131" s="165" t="s">
        <v>1346</v>
      </c>
      <c r="N131" s="165" t="s">
        <v>1346</v>
      </c>
      <c r="O131" s="165" t="s">
        <v>1352</v>
      </c>
      <c r="P131" s="165" t="s">
        <v>1353</v>
      </c>
      <c r="Q131" s="165">
        <v>1.5</v>
      </c>
      <c r="R131" s="165" t="s">
        <v>1346</v>
      </c>
      <c r="S131" s="165" t="s">
        <v>1354</v>
      </c>
      <c r="T131" s="165" t="s">
        <v>1353</v>
      </c>
      <c r="U131" s="165" t="s">
        <v>1680</v>
      </c>
      <c r="V131" s="165"/>
      <c r="W131" s="172" t="s">
        <v>1653</v>
      </c>
      <c r="X131" s="171">
        <f t="shared" ref="X131:X194" si="2">VALUE(SUBSTITUTE(W131,"p",""))</f>
        <v>10</v>
      </c>
    </row>
    <row r="132" spans="1:24" ht="18">
      <c r="A132" s="165" t="s">
        <v>147</v>
      </c>
      <c r="B132" s="165" t="s">
        <v>1402</v>
      </c>
      <c r="C132" s="165" t="s">
        <v>1216</v>
      </c>
      <c r="D132" s="165" t="s">
        <v>1346</v>
      </c>
      <c r="E132" s="165" t="s">
        <v>1539</v>
      </c>
      <c r="F132" s="165" t="s">
        <v>1360</v>
      </c>
      <c r="G132" s="165" t="s">
        <v>1681</v>
      </c>
      <c r="H132" s="165" t="s">
        <v>1685</v>
      </c>
      <c r="I132" s="165" t="s">
        <v>1423</v>
      </c>
      <c r="J132" s="165">
        <v>0.7</v>
      </c>
      <c r="K132" s="165">
        <v>60</v>
      </c>
      <c r="L132" s="165">
        <v>1</v>
      </c>
      <c r="M132" s="165" t="s">
        <v>1346</v>
      </c>
      <c r="N132" s="165" t="s">
        <v>1346</v>
      </c>
      <c r="O132" s="165" t="s">
        <v>1352</v>
      </c>
      <c r="P132" s="165" t="s">
        <v>1353</v>
      </c>
      <c r="Q132" s="165">
        <v>1.5</v>
      </c>
      <c r="R132" s="165" t="s">
        <v>1346</v>
      </c>
      <c r="S132" s="165" t="s">
        <v>1354</v>
      </c>
      <c r="T132" s="165" t="s">
        <v>1353</v>
      </c>
      <c r="U132" s="165" t="s">
        <v>1680</v>
      </c>
      <c r="V132" s="165"/>
      <c r="W132" s="172" t="s">
        <v>1653</v>
      </c>
      <c r="X132" s="171">
        <f t="shared" si="2"/>
        <v>10</v>
      </c>
    </row>
    <row r="133" spans="1:24" ht="18">
      <c r="A133" s="165" t="s">
        <v>1686</v>
      </c>
      <c r="B133" s="165" t="s">
        <v>1402</v>
      </c>
      <c r="C133" s="165" t="s">
        <v>1216</v>
      </c>
      <c r="D133" s="165" t="s">
        <v>1346</v>
      </c>
      <c r="E133" s="165" t="s">
        <v>1539</v>
      </c>
      <c r="F133" s="165" t="s">
        <v>1360</v>
      </c>
      <c r="G133" s="165" t="s">
        <v>1681</v>
      </c>
      <c r="H133" s="165" t="s">
        <v>1687</v>
      </c>
      <c r="I133" s="165" t="s">
        <v>1423</v>
      </c>
      <c r="J133" s="165">
        <v>0.7</v>
      </c>
      <c r="K133" s="165">
        <v>60</v>
      </c>
      <c r="L133" s="165">
        <v>1</v>
      </c>
      <c r="M133" s="165" t="s">
        <v>1346</v>
      </c>
      <c r="N133" s="165" t="s">
        <v>1346</v>
      </c>
      <c r="O133" s="165" t="s">
        <v>1352</v>
      </c>
      <c r="P133" s="165" t="s">
        <v>1353</v>
      </c>
      <c r="Q133" s="165">
        <v>1.5</v>
      </c>
      <c r="R133" s="165" t="s">
        <v>1346</v>
      </c>
      <c r="S133" s="165" t="s">
        <v>1354</v>
      </c>
      <c r="T133" s="165" t="s">
        <v>1353</v>
      </c>
      <c r="U133" s="165" t="s">
        <v>1680</v>
      </c>
      <c r="V133" s="165"/>
      <c r="W133" s="172" t="s">
        <v>1653</v>
      </c>
      <c r="X133" s="171">
        <f t="shared" si="2"/>
        <v>10</v>
      </c>
    </row>
    <row r="134" spans="1:24" ht="18">
      <c r="A134" s="165" t="s">
        <v>390</v>
      </c>
      <c r="B134" s="165" t="s">
        <v>1411</v>
      </c>
      <c r="C134" s="165" t="s">
        <v>1215</v>
      </c>
      <c r="D134" s="165" t="s">
        <v>1346</v>
      </c>
      <c r="E134" s="165" t="s">
        <v>1420</v>
      </c>
      <c r="F134" s="165" t="s">
        <v>1360</v>
      </c>
      <c r="G134" s="165" t="s">
        <v>1629</v>
      </c>
      <c r="H134" s="165" t="s">
        <v>1688</v>
      </c>
      <c r="I134" s="165" t="s">
        <v>1423</v>
      </c>
      <c r="J134" s="165">
        <v>0.7</v>
      </c>
      <c r="K134" s="165">
        <v>60</v>
      </c>
      <c r="L134" s="165">
        <v>1</v>
      </c>
      <c r="M134" s="165" t="s">
        <v>1346</v>
      </c>
      <c r="N134" s="165" t="s">
        <v>1346</v>
      </c>
      <c r="O134" s="165" t="s">
        <v>1352</v>
      </c>
      <c r="P134" s="165" t="s">
        <v>1424</v>
      </c>
      <c r="Q134" s="165">
        <v>1.1499999999999999</v>
      </c>
      <c r="R134" s="165" t="s">
        <v>1346</v>
      </c>
      <c r="S134" s="165" t="s">
        <v>1354</v>
      </c>
      <c r="T134" s="165" t="s">
        <v>1353</v>
      </c>
      <c r="U134" s="165" t="s">
        <v>1680</v>
      </c>
      <c r="V134" s="165"/>
      <c r="W134" s="172" t="s">
        <v>1653</v>
      </c>
      <c r="X134" s="171">
        <f t="shared" si="2"/>
        <v>10</v>
      </c>
    </row>
    <row r="135" spans="1:24" ht="18">
      <c r="A135" s="165" t="s">
        <v>1689</v>
      </c>
      <c r="B135" s="165" t="s">
        <v>1411</v>
      </c>
      <c r="C135" s="165" t="s">
        <v>1215</v>
      </c>
      <c r="D135" s="165" t="s">
        <v>1346</v>
      </c>
      <c r="E135" s="165" t="s">
        <v>1690</v>
      </c>
      <c r="F135" s="165" t="s">
        <v>1360</v>
      </c>
      <c r="G135" s="165" t="s">
        <v>1688</v>
      </c>
      <c r="H135" s="165" t="s">
        <v>1435</v>
      </c>
      <c r="I135" s="165" t="s">
        <v>1351</v>
      </c>
      <c r="J135" s="165"/>
      <c r="K135" s="165">
        <v>100</v>
      </c>
      <c r="L135" s="165">
        <v>0.1</v>
      </c>
      <c r="M135" s="165" t="s">
        <v>1346</v>
      </c>
      <c r="N135" s="165" t="s">
        <v>1346</v>
      </c>
      <c r="O135" s="165" t="s">
        <v>1352</v>
      </c>
      <c r="P135" s="165" t="s">
        <v>1463</v>
      </c>
      <c r="Q135" s="165" t="s">
        <v>1346</v>
      </c>
      <c r="R135" s="165" t="s">
        <v>1346</v>
      </c>
      <c r="S135" s="165" t="s">
        <v>1354</v>
      </c>
      <c r="T135" s="165" t="s">
        <v>1353</v>
      </c>
      <c r="U135" s="165" t="s">
        <v>1680</v>
      </c>
      <c r="V135" s="165"/>
      <c r="W135" s="172" t="s">
        <v>1653</v>
      </c>
      <c r="X135" s="171">
        <f t="shared" si="2"/>
        <v>10</v>
      </c>
    </row>
    <row r="136" spans="1:24" ht="18">
      <c r="A136" s="165" t="s">
        <v>1691</v>
      </c>
      <c r="B136" s="165" t="s">
        <v>1411</v>
      </c>
      <c r="C136" s="165" t="s">
        <v>1215</v>
      </c>
      <c r="D136" s="165" t="s">
        <v>1346</v>
      </c>
      <c r="E136" s="165" t="s">
        <v>1692</v>
      </c>
      <c r="F136" s="165" t="s">
        <v>1348</v>
      </c>
      <c r="G136" s="165" t="s">
        <v>1693</v>
      </c>
      <c r="H136" s="165" t="s">
        <v>1694</v>
      </c>
      <c r="I136" s="165" t="s">
        <v>1351</v>
      </c>
      <c r="J136" s="165">
        <v>0.7</v>
      </c>
      <c r="K136" s="165">
        <v>50</v>
      </c>
      <c r="L136" s="165">
        <v>1</v>
      </c>
      <c r="M136" s="165" t="s">
        <v>1346</v>
      </c>
      <c r="N136" s="165" t="s">
        <v>1346</v>
      </c>
      <c r="O136" s="165" t="s">
        <v>1352</v>
      </c>
      <c r="P136" s="165" t="s">
        <v>1353</v>
      </c>
      <c r="Q136" s="165">
        <v>1.5</v>
      </c>
      <c r="R136" s="167">
        <v>0.05</v>
      </c>
      <c r="S136" s="165" t="s">
        <v>1410</v>
      </c>
      <c r="T136" s="165" t="s">
        <v>1353</v>
      </c>
      <c r="U136" s="165" t="s">
        <v>1680</v>
      </c>
      <c r="V136" s="165"/>
      <c r="W136" s="172" t="s">
        <v>1653</v>
      </c>
      <c r="X136" s="171">
        <f t="shared" si="2"/>
        <v>10</v>
      </c>
    </row>
    <row r="137" spans="1:24" ht="18">
      <c r="A137" s="165" t="s">
        <v>1695</v>
      </c>
      <c r="B137" s="165" t="s">
        <v>1345</v>
      </c>
      <c r="C137" s="165" t="s">
        <v>1216</v>
      </c>
      <c r="D137" s="165" t="s">
        <v>1346</v>
      </c>
      <c r="E137" s="165" t="s">
        <v>1347</v>
      </c>
      <c r="F137" s="165" t="s">
        <v>1348</v>
      </c>
      <c r="G137" s="165" t="s">
        <v>1696</v>
      </c>
      <c r="H137" s="165" t="s">
        <v>1697</v>
      </c>
      <c r="I137" s="165" t="s">
        <v>1351</v>
      </c>
      <c r="J137" s="165">
        <v>0.4</v>
      </c>
      <c r="K137" s="165">
        <v>50</v>
      </c>
      <c r="L137" s="165">
        <v>0.5</v>
      </c>
      <c r="M137" s="165" t="s">
        <v>1346</v>
      </c>
      <c r="N137" s="165" t="s">
        <v>1346</v>
      </c>
      <c r="O137" s="165" t="s">
        <v>1352</v>
      </c>
      <c r="P137" s="165" t="s">
        <v>1353</v>
      </c>
      <c r="Q137" s="165">
        <v>0.75</v>
      </c>
      <c r="R137" s="165" t="s">
        <v>1346</v>
      </c>
      <c r="S137" s="165" t="s">
        <v>1354</v>
      </c>
      <c r="T137" s="165" t="s">
        <v>1353</v>
      </c>
      <c r="U137" s="165" t="s">
        <v>1680</v>
      </c>
      <c r="V137" s="165"/>
      <c r="W137" s="172" t="s">
        <v>1653</v>
      </c>
      <c r="X137" s="171">
        <f t="shared" si="2"/>
        <v>10</v>
      </c>
    </row>
    <row r="138" spans="1:24" ht="18">
      <c r="A138" s="165" t="s">
        <v>1698</v>
      </c>
      <c r="B138" s="165" t="s">
        <v>1699</v>
      </c>
      <c r="C138" s="165" t="s">
        <v>1215</v>
      </c>
      <c r="D138" s="165" t="s">
        <v>1346</v>
      </c>
      <c r="E138" s="165" t="s">
        <v>1385</v>
      </c>
      <c r="F138" s="165" t="s">
        <v>1348</v>
      </c>
      <c r="G138" s="165" t="s">
        <v>1688</v>
      </c>
      <c r="H138" s="165" t="s">
        <v>1387</v>
      </c>
      <c r="I138" s="165" t="s">
        <v>1351</v>
      </c>
      <c r="J138" s="165" t="s">
        <v>1388</v>
      </c>
      <c r="K138" s="165">
        <v>100</v>
      </c>
      <c r="L138" s="165">
        <v>0.1</v>
      </c>
      <c r="M138" s="165" t="s">
        <v>1346</v>
      </c>
      <c r="N138" s="165" t="s">
        <v>1346</v>
      </c>
      <c r="O138" s="165" t="s">
        <v>1352</v>
      </c>
      <c r="P138" s="165" t="s">
        <v>1463</v>
      </c>
      <c r="Q138" s="165" t="s">
        <v>1346</v>
      </c>
      <c r="R138" s="165" t="s">
        <v>1346</v>
      </c>
      <c r="S138" s="165" t="s">
        <v>1354</v>
      </c>
      <c r="T138" s="165" t="s">
        <v>1353</v>
      </c>
      <c r="U138" s="165" t="s">
        <v>1680</v>
      </c>
      <c r="V138" s="165"/>
      <c r="W138" s="172" t="s">
        <v>1653</v>
      </c>
      <c r="X138" s="171">
        <f t="shared" si="2"/>
        <v>10</v>
      </c>
    </row>
    <row r="139" spans="1:24" ht="18">
      <c r="A139" s="165" t="s">
        <v>1700</v>
      </c>
      <c r="B139" s="165" t="s">
        <v>1402</v>
      </c>
      <c r="C139" s="165" t="s">
        <v>1216</v>
      </c>
      <c r="D139" s="165" t="s">
        <v>1346</v>
      </c>
      <c r="E139" s="165" t="s">
        <v>1347</v>
      </c>
      <c r="F139" s="165" t="s">
        <v>1348</v>
      </c>
      <c r="G139" s="165" t="s">
        <v>1688</v>
      </c>
      <c r="H139" s="165" t="s">
        <v>1694</v>
      </c>
      <c r="I139" s="165" t="s">
        <v>1351</v>
      </c>
      <c r="J139" s="165">
        <v>0.4</v>
      </c>
      <c r="K139" s="165">
        <v>50</v>
      </c>
      <c r="L139" s="165">
        <v>0.5</v>
      </c>
      <c r="M139" s="165" t="s">
        <v>1346</v>
      </c>
      <c r="N139" s="165" t="s">
        <v>1346</v>
      </c>
      <c r="O139" s="165" t="s">
        <v>1352</v>
      </c>
      <c r="P139" s="165" t="s">
        <v>1353</v>
      </c>
      <c r="Q139" s="165">
        <v>0.75</v>
      </c>
      <c r="R139" s="165" t="s">
        <v>1346</v>
      </c>
      <c r="S139" s="165" t="s">
        <v>1354</v>
      </c>
      <c r="T139" s="165" t="s">
        <v>1353</v>
      </c>
      <c r="U139" s="165" t="s">
        <v>1680</v>
      </c>
      <c r="V139" s="165"/>
      <c r="W139" s="172" t="s">
        <v>1653</v>
      </c>
      <c r="X139" s="171">
        <f t="shared" si="2"/>
        <v>10</v>
      </c>
    </row>
    <row r="140" spans="1:24" ht="18">
      <c r="A140" s="165" t="s">
        <v>1701</v>
      </c>
      <c r="B140" s="165" t="s">
        <v>1402</v>
      </c>
      <c r="C140" s="165" t="s">
        <v>1216</v>
      </c>
      <c r="D140" s="165" t="s">
        <v>1346</v>
      </c>
      <c r="E140" s="165" t="s">
        <v>1347</v>
      </c>
      <c r="F140" s="165" t="s">
        <v>1348</v>
      </c>
      <c r="G140" s="165" t="s">
        <v>1702</v>
      </c>
      <c r="H140" s="165" t="s">
        <v>1703</v>
      </c>
      <c r="I140" s="165" t="s">
        <v>1351</v>
      </c>
      <c r="J140" s="165">
        <v>0.4</v>
      </c>
      <c r="K140" s="165">
        <v>50</v>
      </c>
      <c r="L140" s="165">
        <v>0.5</v>
      </c>
      <c r="M140" s="165" t="s">
        <v>1346</v>
      </c>
      <c r="N140" s="165" t="s">
        <v>1346</v>
      </c>
      <c r="O140" s="165" t="s">
        <v>1352</v>
      </c>
      <c r="P140" s="165" t="s">
        <v>1353</v>
      </c>
      <c r="Q140" s="165">
        <v>0.75</v>
      </c>
      <c r="R140" s="165" t="s">
        <v>1346</v>
      </c>
      <c r="S140" s="165" t="s">
        <v>1354</v>
      </c>
      <c r="T140" s="165" t="s">
        <v>1353</v>
      </c>
      <c r="U140" s="165" t="s">
        <v>1680</v>
      </c>
      <c r="V140" s="165"/>
      <c r="W140" s="172" t="s">
        <v>1653</v>
      </c>
      <c r="X140" s="171">
        <f t="shared" si="2"/>
        <v>10</v>
      </c>
    </row>
    <row r="141" spans="1:24" ht="18">
      <c r="A141" s="165" t="s">
        <v>307</v>
      </c>
      <c r="B141" s="165" t="s">
        <v>1345</v>
      </c>
      <c r="C141" s="165" t="s">
        <v>1216</v>
      </c>
      <c r="D141" s="165" t="s">
        <v>1346</v>
      </c>
      <c r="E141" s="165" t="s">
        <v>1347</v>
      </c>
      <c r="F141" s="165" t="s">
        <v>1348</v>
      </c>
      <c r="G141" s="165" t="s">
        <v>1704</v>
      </c>
      <c r="H141" s="165" t="s">
        <v>1703</v>
      </c>
      <c r="I141" s="165" t="s">
        <v>1351</v>
      </c>
      <c r="J141" s="165">
        <v>0.4</v>
      </c>
      <c r="K141" s="165">
        <v>50</v>
      </c>
      <c r="L141" s="165">
        <v>0.5</v>
      </c>
      <c r="M141" s="165" t="s">
        <v>1346</v>
      </c>
      <c r="N141" s="165" t="s">
        <v>1346</v>
      </c>
      <c r="O141" s="165" t="s">
        <v>1352</v>
      </c>
      <c r="P141" s="165" t="s">
        <v>1353</v>
      </c>
      <c r="Q141" s="165">
        <v>0.75</v>
      </c>
      <c r="R141" s="165" t="s">
        <v>1346</v>
      </c>
      <c r="S141" s="165" t="s">
        <v>1354</v>
      </c>
      <c r="T141" s="165" t="s">
        <v>1353</v>
      </c>
      <c r="U141" s="165" t="s">
        <v>1680</v>
      </c>
      <c r="V141" s="165"/>
      <c r="W141" s="172" t="s">
        <v>1653</v>
      </c>
      <c r="X141" s="171">
        <f t="shared" si="2"/>
        <v>10</v>
      </c>
    </row>
    <row r="142" spans="1:24" ht="18">
      <c r="A142" s="165" t="s">
        <v>1705</v>
      </c>
      <c r="B142" s="165" t="s">
        <v>1527</v>
      </c>
      <c r="C142" s="165" t="s">
        <v>1216</v>
      </c>
      <c r="D142" s="165" t="s">
        <v>1346</v>
      </c>
      <c r="E142" s="165" t="s">
        <v>1690</v>
      </c>
      <c r="F142" s="165" t="s">
        <v>1360</v>
      </c>
      <c r="G142" s="165" t="s">
        <v>1703</v>
      </c>
      <c r="H142" s="165" t="s">
        <v>1435</v>
      </c>
      <c r="I142" s="165" t="s">
        <v>1351</v>
      </c>
      <c r="J142" s="165" t="s">
        <v>1388</v>
      </c>
      <c r="K142" s="165">
        <v>100</v>
      </c>
      <c r="L142" s="165">
        <v>0.1</v>
      </c>
      <c r="M142" s="165" t="s">
        <v>1346</v>
      </c>
      <c r="N142" s="165" t="s">
        <v>1346</v>
      </c>
      <c r="O142" s="165" t="s">
        <v>1352</v>
      </c>
      <c r="P142" s="165" t="s">
        <v>1463</v>
      </c>
      <c r="Q142" s="165" t="s">
        <v>1346</v>
      </c>
      <c r="R142" s="165" t="s">
        <v>1346</v>
      </c>
      <c r="S142" s="165" t="s">
        <v>1354</v>
      </c>
      <c r="T142" s="165" t="s">
        <v>1353</v>
      </c>
      <c r="U142" s="165" t="s">
        <v>1680</v>
      </c>
      <c r="V142" s="165"/>
      <c r="W142" s="172" t="s">
        <v>1653</v>
      </c>
      <c r="X142" s="171">
        <f t="shared" si="2"/>
        <v>10</v>
      </c>
    </row>
    <row r="143" spans="1:24" ht="18">
      <c r="A143" s="165" t="s">
        <v>632</v>
      </c>
      <c r="B143" s="165" t="s">
        <v>1706</v>
      </c>
      <c r="C143" s="165" t="s">
        <v>1215</v>
      </c>
      <c r="D143" s="165" t="s">
        <v>1346</v>
      </c>
      <c r="E143" s="165" t="s">
        <v>1385</v>
      </c>
      <c r="F143" s="165" t="s">
        <v>1348</v>
      </c>
      <c r="G143" s="165" t="s">
        <v>1703</v>
      </c>
      <c r="H143" s="165" t="s">
        <v>1387</v>
      </c>
      <c r="I143" s="165" t="s">
        <v>1351</v>
      </c>
      <c r="J143" s="165" t="s">
        <v>1388</v>
      </c>
      <c r="K143" s="165">
        <v>100</v>
      </c>
      <c r="L143" s="165">
        <v>0.1</v>
      </c>
      <c r="M143" s="165" t="s">
        <v>1346</v>
      </c>
      <c r="N143" s="165" t="s">
        <v>1346</v>
      </c>
      <c r="O143" s="165" t="s">
        <v>1352</v>
      </c>
      <c r="P143" s="165" t="s">
        <v>1463</v>
      </c>
      <c r="Q143" s="165" t="s">
        <v>1346</v>
      </c>
      <c r="R143" s="165" t="s">
        <v>1346</v>
      </c>
      <c r="S143" s="165" t="s">
        <v>1354</v>
      </c>
      <c r="T143" s="165" t="s">
        <v>1353</v>
      </c>
      <c r="U143" s="165" t="s">
        <v>1680</v>
      </c>
      <c r="V143" s="165"/>
      <c r="W143" s="172" t="s">
        <v>1653</v>
      </c>
      <c r="X143" s="171">
        <f t="shared" si="2"/>
        <v>10</v>
      </c>
    </row>
    <row r="144" spans="1:24" ht="18">
      <c r="A144" s="165" t="s">
        <v>1707</v>
      </c>
      <c r="B144" s="165" t="s">
        <v>1345</v>
      </c>
      <c r="C144" s="165" t="s">
        <v>1216</v>
      </c>
      <c r="D144" s="165" t="s">
        <v>1346</v>
      </c>
      <c r="E144" s="165" t="s">
        <v>1385</v>
      </c>
      <c r="F144" s="165" t="s">
        <v>1348</v>
      </c>
      <c r="G144" s="165" t="s">
        <v>1703</v>
      </c>
      <c r="H144" s="165" t="s">
        <v>1708</v>
      </c>
      <c r="I144" s="165" t="s">
        <v>1351</v>
      </c>
      <c r="J144" s="165">
        <v>0.35</v>
      </c>
      <c r="K144" s="165">
        <v>50</v>
      </c>
      <c r="L144" s="165">
        <v>0.5</v>
      </c>
      <c r="M144" s="165" t="s">
        <v>1346</v>
      </c>
      <c r="N144" s="165" t="s">
        <v>1346</v>
      </c>
      <c r="O144" s="165" t="s">
        <v>1352</v>
      </c>
      <c r="P144" s="165" t="s">
        <v>1463</v>
      </c>
      <c r="Q144" s="165" t="s">
        <v>1346</v>
      </c>
      <c r="R144" s="165" t="s">
        <v>1346</v>
      </c>
      <c r="S144" s="165" t="s">
        <v>1354</v>
      </c>
      <c r="T144" s="165" t="s">
        <v>1353</v>
      </c>
      <c r="U144" s="165" t="s">
        <v>1680</v>
      </c>
      <c r="V144" s="165"/>
      <c r="W144" s="172" t="s">
        <v>1653</v>
      </c>
      <c r="X144" s="171">
        <f t="shared" si="2"/>
        <v>10</v>
      </c>
    </row>
    <row r="145" spans="1:24" ht="18">
      <c r="A145" s="165" t="s">
        <v>750</v>
      </c>
      <c r="B145" s="165" t="s">
        <v>1513</v>
      </c>
      <c r="C145" s="165" t="s">
        <v>1215</v>
      </c>
      <c r="D145" s="165" t="s">
        <v>1346</v>
      </c>
      <c r="E145" s="165" t="s">
        <v>1347</v>
      </c>
      <c r="F145" s="165" t="s">
        <v>1348</v>
      </c>
      <c r="G145" s="165" t="s">
        <v>1703</v>
      </c>
      <c r="H145" s="165" t="s">
        <v>1709</v>
      </c>
      <c r="I145" s="165" t="s">
        <v>1351</v>
      </c>
      <c r="J145" s="165">
        <v>0.4</v>
      </c>
      <c r="K145" s="165">
        <v>50</v>
      </c>
      <c r="L145" s="165">
        <v>0.5</v>
      </c>
      <c r="M145" s="165" t="s">
        <v>1346</v>
      </c>
      <c r="N145" s="165" t="s">
        <v>1346</v>
      </c>
      <c r="O145" s="165" t="s">
        <v>1352</v>
      </c>
      <c r="P145" s="165" t="s">
        <v>1353</v>
      </c>
      <c r="Q145" s="165">
        <v>0.75</v>
      </c>
      <c r="R145" s="165" t="s">
        <v>1346</v>
      </c>
      <c r="S145" s="165" t="s">
        <v>1354</v>
      </c>
      <c r="T145" s="165" t="s">
        <v>1353</v>
      </c>
      <c r="U145" s="165" t="s">
        <v>1680</v>
      </c>
      <c r="V145" s="165"/>
      <c r="W145" s="172" t="s">
        <v>1653</v>
      </c>
      <c r="X145" s="171">
        <f t="shared" si="2"/>
        <v>10</v>
      </c>
    </row>
    <row r="146" spans="1:24" ht="18">
      <c r="A146" s="165" t="s">
        <v>751</v>
      </c>
      <c r="B146" s="165" t="s">
        <v>1513</v>
      </c>
      <c r="C146" s="165" t="s">
        <v>1215</v>
      </c>
      <c r="D146" s="165" t="s">
        <v>1346</v>
      </c>
      <c r="E146" s="165" t="s">
        <v>1347</v>
      </c>
      <c r="F146" s="165" t="s">
        <v>1348</v>
      </c>
      <c r="G146" s="165" t="s">
        <v>1710</v>
      </c>
      <c r="H146" s="165" t="s">
        <v>1711</v>
      </c>
      <c r="I146" s="165" t="s">
        <v>1351</v>
      </c>
      <c r="J146" s="165">
        <v>0.4</v>
      </c>
      <c r="K146" s="165">
        <v>50</v>
      </c>
      <c r="L146" s="165">
        <v>0.5</v>
      </c>
      <c r="M146" s="165" t="s">
        <v>1346</v>
      </c>
      <c r="N146" s="165" t="s">
        <v>1346</v>
      </c>
      <c r="O146" s="165" t="s">
        <v>1352</v>
      </c>
      <c r="P146" s="165" t="s">
        <v>1353</v>
      </c>
      <c r="Q146" s="165">
        <v>0.75</v>
      </c>
      <c r="R146" s="165" t="s">
        <v>1346</v>
      </c>
      <c r="S146" s="165" t="s">
        <v>1354</v>
      </c>
      <c r="T146" s="165" t="s">
        <v>1353</v>
      </c>
      <c r="U146" s="165" t="s">
        <v>1680</v>
      </c>
      <c r="V146" s="165"/>
      <c r="W146" s="172" t="s">
        <v>1712</v>
      </c>
      <c r="X146" s="171">
        <f t="shared" si="2"/>
        <v>11</v>
      </c>
    </row>
    <row r="147" spans="1:24" ht="18">
      <c r="A147" s="165" t="s">
        <v>1713</v>
      </c>
      <c r="B147" s="165" t="s">
        <v>1513</v>
      </c>
      <c r="C147" s="165" t="s">
        <v>1215</v>
      </c>
      <c r="D147" s="165" t="s">
        <v>1346</v>
      </c>
      <c r="E147" s="165" t="s">
        <v>1347</v>
      </c>
      <c r="F147" s="165" t="s">
        <v>1348</v>
      </c>
      <c r="G147" s="165" t="s">
        <v>1709</v>
      </c>
      <c r="H147" s="165" t="s">
        <v>1694</v>
      </c>
      <c r="I147" s="165" t="s">
        <v>1351</v>
      </c>
      <c r="J147" s="165">
        <v>0.4</v>
      </c>
      <c r="K147" s="165">
        <v>50</v>
      </c>
      <c r="L147" s="165">
        <v>0.5</v>
      </c>
      <c r="M147" s="165" t="s">
        <v>1346</v>
      </c>
      <c r="N147" s="165" t="s">
        <v>1346</v>
      </c>
      <c r="O147" s="165" t="s">
        <v>1352</v>
      </c>
      <c r="P147" s="165" t="s">
        <v>1353</v>
      </c>
      <c r="Q147" s="165">
        <v>0.75</v>
      </c>
      <c r="R147" s="165" t="s">
        <v>1346</v>
      </c>
      <c r="S147" s="165" t="s">
        <v>1354</v>
      </c>
      <c r="T147" s="165" t="s">
        <v>1353</v>
      </c>
      <c r="U147" s="165" t="s">
        <v>1680</v>
      </c>
      <c r="V147" s="165"/>
      <c r="W147" s="172" t="s">
        <v>1712</v>
      </c>
      <c r="X147" s="171">
        <f t="shared" si="2"/>
        <v>11</v>
      </c>
    </row>
    <row r="148" spans="1:24" ht="18">
      <c r="A148" s="165" t="s">
        <v>1714</v>
      </c>
      <c r="B148" s="165" t="s">
        <v>1513</v>
      </c>
      <c r="C148" s="165" t="s">
        <v>1215</v>
      </c>
      <c r="D148" s="165" t="s">
        <v>1346</v>
      </c>
      <c r="E148" s="165" t="s">
        <v>1347</v>
      </c>
      <c r="F148" s="165" t="s">
        <v>1348</v>
      </c>
      <c r="G148" s="165" t="s">
        <v>1711</v>
      </c>
      <c r="H148" s="165" t="s">
        <v>1694</v>
      </c>
      <c r="I148" s="165" t="s">
        <v>1351</v>
      </c>
      <c r="J148" s="165">
        <v>0.4</v>
      </c>
      <c r="K148" s="165">
        <v>50</v>
      </c>
      <c r="L148" s="165">
        <v>0.5</v>
      </c>
      <c r="M148" s="165" t="s">
        <v>1346</v>
      </c>
      <c r="N148" s="165" t="s">
        <v>1346</v>
      </c>
      <c r="O148" s="165" t="s">
        <v>1352</v>
      </c>
      <c r="P148" s="165" t="s">
        <v>1353</v>
      </c>
      <c r="Q148" s="165">
        <v>0.75</v>
      </c>
      <c r="R148" s="165" t="s">
        <v>1346</v>
      </c>
      <c r="S148" s="165" t="s">
        <v>1354</v>
      </c>
      <c r="T148" s="165" t="s">
        <v>1353</v>
      </c>
      <c r="U148" s="165" t="s">
        <v>1680</v>
      </c>
      <c r="V148" s="165"/>
      <c r="W148" s="172" t="s">
        <v>1712</v>
      </c>
      <c r="X148" s="171">
        <f t="shared" si="2"/>
        <v>11</v>
      </c>
    </row>
    <row r="149" spans="1:24" ht="18">
      <c r="A149" s="165" t="s">
        <v>320</v>
      </c>
      <c r="B149" s="165" t="s">
        <v>1411</v>
      </c>
      <c r="C149" s="165" t="s">
        <v>1215</v>
      </c>
      <c r="D149" s="165" t="s">
        <v>1346</v>
      </c>
      <c r="E149" s="165" t="s">
        <v>1347</v>
      </c>
      <c r="F149" s="165" t="s">
        <v>1348</v>
      </c>
      <c r="G149" s="165" t="s">
        <v>1694</v>
      </c>
      <c r="H149" s="165" t="s">
        <v>1703</v>
      </c>
      <c r="I149" s="165" t="s">
        <v>1351</v>
      </c>
      <c r="J149" s="165">
        <v>0.4</v>
      </c>
      <c r="K149" s="165">
        <v>50</v>
      </c>
      <c r="L149" s="165">
        <v>0.5</v>
      </c>
      <c r="M149" s="165" t="s">
        <v>1346</v>
      </c>
      <c r="N149" s="165" t="s">
        <v>1346</v>
      </c>
      <c r="O149" s="165" t="s">
        <v>1352</v>
      </c>
      <c r="P149" s="165" t="s">
        <v>1353</v>
      </c>
      <c r="Q149" s="165">
        <v>0.75</v>
      </c>
      <c r="R149" s="165" t="s">
        <v>1346</v>
      </c>
      <c r="S149" s="165" t="s">
        <v>1354</v>
      </c>
      <c r="T149" s="165" t="s">
        <v>1353</v>
      </c>
      <c r="U149" s="165" t="s">
        <v>1680</v>
      </c>
      <c r="V149" s="165"/>
      <c r="W149" s="172" t="s">
        <v>1712</v>
      </c>
      <c r="X149" s="171">
        <f t="shared" si="2"/>
        <v>11</v>
      </c>
    </row>
    <row r="150" spans="1:24" ht="18">
      <c r="A150" s="165" t="s">
        <v>1715</v>
      </c>
      <c r="B150" s="165" t="s">
        <v>1411</v>
      </c>
      <c r="C150" s="165" t="s">
        <v>1215</v>
      </c>
      <c r="D150" s="165" t="s">
        <v>1346</v>
      </c>
      <c r="E150" s="165" t="s">
        <v>1347</v>
      </c>
      <c r="F150" s="165" t="s">
        <v>1348</v>
      </c>
      <c r="G150" s="165" t="s">
        <v>1716</v>
      </c>
      <c r="H150" s="165" t="s">
        <v>1717</v>
      </c>
      <c r="I150" s="165" t="s">
        <v>1351</v>
      </c>
      <c r="J150" s="165">
        <v>0.4</v>
      </c>
      <c r="K150" s="165">
        <v>50</v>
      </c>
      <c r="L150" s="165">
        <v>0.5</v>
      </c>
      <c r="M150" s="165" t="s">
        <v>1346</v>
      </c>
      <c r="N150" s="165" t="s">
        <v>1346</v>
      </c>
      <c r="O150" s="165" t="s">
        <v>1352</v>
      </c>
      <c r="P150" s="165" t="s">
        <v>1353</v>
      </c>
      <c r="Q150" s="165">
        <v>0.75</v>
      </c>
      <c r="R150" s="165" t="s">
        <v>1346</v>
      </c>
      <c r="S150" s="165" t="s">
        <v>1354</v>
      </c>
      <c r="T150" s="165" t="s">
        <v>1353</v>
      </c>
      <c r="U150" s="165" t="s">
        <v>1680</v>
      </c>
      <c r="V150" s="165"/>
      <c r="W150" s="172" t="s">
        <v>1712</v>
      </c>
      <c r="X150" s="171">
        <f t="shared" si="2"/>
        <v>11</v>
      </c>
    </row>
    <row r="151" spans="1:24" ht="18">
      <c r="A151" s="165" t="s">
        <v>538</v>
      </c>
      <c r="B151" s="165" t="s">
        <v>1419</v>
      </c>
      <c r="C151" s="165" t="s">
        <v>1215</v>
      </c>
      <c r="D151" s="165" t="s">
        <v>1346</v>
      </c>
      <c r="E151" s="165" t="s">
        <v>1692</v>
      </c>
      <c r="F151" s="165" t="s">
        <v>1348</v>
      </c>
      <c r="G151" s="165" t="s">
        <v>1718</v>
      </c>
      <c r="H151" s="165" t="s">
        <v>1682</v>
      </c>
      <c r="I151" s="165" t="s">
        <v>1351</v>
      </c>
      <c r="J151" s="165">
        <v>0.7</v>
      </c>
      <c r="K151" s="165">
        <v>50</v>
      </c>
      <c r="L151" s="165">
        <v>1</v>
      </c>
      <c r="M151" s="165" t="s">
        <v>1346</v>
      </c>
      <c r="N151" s="165" t="s">
        <v>1346</v>
      </c>
      <c r="O151" s="165" t="s">
        <v>1352</v>
      </c>
      <c r="P151" s="165" t="s">
        <v>1353</v>
      </c>
      <c r="Q151" s="165">
        <v>1.5</v>
      </c>
      <c r="R151" s="167">
        <v>0.05</v>
      </c>
      <c r="S151" s="165" t="s">
        <v>1410</v>
      </c>
      <c r="T151" s="165" t="s">
        <v>1353</v>
      </c>
      <c r="U151" s="165" t="s">
        <v>1680</v>
      </c>
      <c r="V151" s="165"/>
      <c r="W151" s="172" t="s">
        <v>1712</v>
      </c>
      <c r="X151" s="171">
        <f t="shared" si="2"/>
        <v>11</v>
      </c>
    </row>
    <row r="152" spans="1:24" ht="18">
      <c r="A152" s="165" t="s">
        <v>1719</v>
      </c>
      <c r="B152" s="165" t="s">
        <v>1419</v>
      </c>
      <c r="C152" s="165" t="s">
        <v>1215</v>
      </c>
      <c r="D152" s="165" t="s">
        <v>1346</v>
      </c>
      <c r="E152" s="165" t="s">
        <v>1692</v>
      </c>
      <c r="F152" s="165" t="s">
        <v>1348</v>
      </c>
      <c r="G152" s="165" t="s">
        <v>1718</v>
      </c>
      <c r="H152" s="165" t="s">
        <v>1684</v>
      </c>
      <c r="I152" s="165" t="s">
        <v>1351</v>
      </c>
      <c r="J152" s="165">
        <v>0.7</v>
      </c>
      <c r="K152" s="165">
        <v>50</v>
      </c>
      <c r="L152" s="165">
        <v>1</v>
      </c>
      <c r="M152" s="165" t="s">
        <v>1346</v>
      </c>
      <c r="N152" s="165" t="s">
        <v>1346</v>
      </c>
      <c r="O152" s="165" t="s">
        <v>1352</v>
      </c>
      <c r="P152" s="165" t="s">
        <v>1353</v>
      </c>
      <c r="Q152" s="165">
        <v>1.5</v>
      </c>
      <c r="R152" s="167">
        <v>0.05</v>
      </c>
      <c r="S152" s="165" t="s">
        <v>1410</v>
      </c>
      <c r="T152" s="165" t="s">
        <v>1353</v>
      </c>
      <c r="U152" s="165" t="s">
        <v>1680</v>
      </c>
      <c r="V152" s="165"/>
      <c r="W152" s="172" t="s">
        <v>1712</v>
      </c>
      <c r="X152" s="171">
        <f t="shared" si="2"/>
        <v>11</v>
      </c>
    </row>
    <row r="153" spans="1:24" ht="18">
      <c r="A153" s="165" t="s">
        <v>541</v>
      </c>
      <c r="B153" s="165" t="s">
        <v>1419</v>
      </c>
      <c r="C153" s="165" t="s">
        <v>1215</v>
      </c>
      <c r="D153" s="165" t="s">
        <v>1346</v>
      </c>
      <c r="E153" s="165" t="s">
        <v>1692</v>
      </c>
      <c r="F153" s="165" t="s">
        <v>1348</v>
      </c>
      <c r="G153" s="165" t="s">
        <v>1718</v>
      </c>
      <c r="H153" s="165" t="s">
        <v>1685</v>
      </c>
      <c r="I153" s="165" t="s">
        <v>1351</v>
      </c>
      <c r="J153" s="165">
        <v>0.7</v>
      </c>
      <c r="K153" s="165">
        <v>50</v>
      </c>
      <c r="L153" s="165">
        <v>1</v>
      </c>
      <c r="M153" s="165" t="s">
        <v>1346</v>
      </c>
      <c r="N153" s="165" t="s">
        <v>1346</v>
      </c>
      <c r="O153" s="165" t="s">
        <v>1352</v>
      </c>
      <c r="P153" s="165" t="s">
        <v>1353</v>
      </c>
      <c r="Q153" s="165">
        <v>1.5</v>
      </c>
      <c r="R153" s="167">
        <v>0.05</v>
      </c>
      <c r="S153" s="165" t="s">
        <v>1410</v>
      </c>
      <c r="T153" s="165" t="s">
        <v>1353</v>
      </c>
      <c r="U153" s="165" t="s">
        <v>1680</v>
      </c>
      <c r="V153" s="165"/>
      <c r="W153" s="172" t="s">
        <v>1712</v>
      </c>
      <c r="X153" s="171">
        <f t="shared" si="2"/>
        <v>11</v>
      </c>
    </row>
    <row r="154" spans="1:24" ht="18">
      <c r="A154" s="165" t="s">
        <v>542</v>
      </c>
      <c r="B154" s="165" t="s">
        <v>1419</v>
      </c>
      <c r="C154" s="165" t="s">
        <v>1215</v>
      </c>
      <c r="D154" s="165" t="s">
        <v>1346</v>
      </c>
      <c r="E154" s="165" t="s">
        <v>1692</v>
      </c>
      <c r="F154" s="165" t="s">
        <v>1348</v>
      </c>
      <c r="G154" s="165" t="s">
        <v>1718</v>
      </c>
      <c r="H154" s="165" t="s">
        <v>1687</v>
      </c>
      <c r="I154" s="165" t="s">
        <v>1351</v>
      </c>
      <c r="J154" s="165">
        <v>0.7</v>
      </c>
      <c r="K154" s="165">
        <v>50</v>
      </c>
      <c r="L154" s="165">
        <v>1</v>
      </c>
      <c r="M154" s="165" t="s">
        <v>1346</v>
      </c>
      <c r="N154" s="165" t="s">
        <v>1346</v>
      </c>
      <c r="O154" s="165" t="s">
        <v>1352</v>
      </c>
      <c r="P154" s="165" t="s">
        <v>1353</v>
      </c>
      <c r="Q154" s="165">
        <v>1.5</v>
      </c>
      <c r="R154" s="167">
        <v>0.05</v>
      </c>
      <c r="S154" s="165" t="s">
        <v>1410</v>
      </c>
      <c r="T154" s="165" t="s">
        <v>1353</v>
      </c>
      <c r="U154" s="165" t="s">
        <v>1680</v>
      </c>
      <c r="V154" s="165"/>
      <c r="W154" s="172" t="s">
        <v>1712</v>
      </c>
      <c r="X154" s="171">
        <f t="shared" si="2"/>
        <v>11</v>
      </c>
    </row>
    <row r="155" spans="1:24" ht="18">
      <c r="A155" s="165" t="s">
        <v>1720</v>
      </c>
      <c r="B155" s="165" t="s">
        <v>1721</v>
      </c>
      <c r="C155" s="165" t="s">
        <v>1215</v>
      </c>
      <c r="D155" s="165" t="s">
        <v>1346</v>
      </c>
      <c r="E155" s="165" t="s">
        <v>1692</v>
      </c>
      <c r="F155" s="165" t="s">
        <v>1348</v>
      </c>
      <c r="G155" s="165" t="s">
        <v>1717</v>
      </c>
      <c r="H155" s="165" t="s">
        <v>1722</v>
      </c>
      <c r="I155" s="165" t="s">
        <v>1351</v>
      </c>
      <c r="J155" s="165">
        <v>0.7</v>
      </c>
      <c r="K155" s="165">
        <v>50</v>
      </c>
      <c r="L155" s="165">
        <v>1</v>
      </c>
      <c r="M155" s="165" t="s">
        <v>1346</v>
      </c>
      <c r="N155" s="165" t="s">
        <v>1346</v>
      </c>
      <c r="O155" s="165" t="s">
        <v>1352</v>
      </c>
      <c r="P155" s="165" t="s">
        <v>1353</v>
      </c>
      <c r="Q155" s="165">
        <v>1.5</v>
      </c>
      <c r="R155" s="167">
        <v>0.05</v>
      </c>
      <c r="S155" s="165" t="s">
        <v>1410</v>
      </c>
      <c r="T155" s="165" t="s">
        <v>1353</v>
      </c>
      <c r="U155" s="165" t="s">
        <v>1680</v>
      </c>
      <c r="V155" s="165"/>
      <c r="W155" s="172" t="s">
        <v>1712</v>
      </c>
      <c r="X155" s="171">
        <f t="shared" si="2"/>
        <v>11</v>
      </c>
    </row>
    <row r="156" spans="1:24" ht="18">
      <c r="A156" s="165" t="s">
        <v>573</v>
      </c>
      <c r="B156" s="165" t="s">
        <v>1411</v>
      </c>
      <c r="C156" s="165" t="s">
        <v>1215</v>
      </c>
      <c r="D156" s="165" t="s">
        <v>1346</v>
      </c>
      <c r="E156" s="165" t="s">
        <v>1723</v>
      </c>
      <c r="F156" s="165" t="s">
        <v>1348</v>
      </c>
      <c r="G156" s="165" t="s">
        <v>1724</v>
      </c>
      <c r="H156" s="165" t="s">
        <v>1725</v>
      </c>
      <c r="I156" s="165" t="s">
        <v>1351</v>
      </c>
      <c r="J156" s="165">
        <v>0.3</v>
      </c>
      <c r="K156" s="165">
        <v>50</v>
      </c>
      <c r="L156" s="165">
        <v>0.4</v>
      </c>
      <c r="M156" s="165" t="s">
        <v>1346</v>
      </c>
      <c r="N156" s="165" t="s">
        <v>1346</v>
      </c>
      <c r="O156" s="165" t="s">
        <v>1352</v>
      </c>
      <c r="P156" s="165" t="s">
        <v>1353</v>
      </c>
      <c r="Q156" s="165">
        <v>0.6</v>
      </c>
      <c r="R156" s="165" t="s">
        <v>1346</v>
      </c>
      <c r="S156" s="165" t="s">
        <v>1354</v>
      </c>
      <c r="T156" s="165" t="s">
        <v>1353</v>
      </c>
      <c r="U156" s="165" t="s">
        <v>1726</v>
      </c>
      <c r="V156" s="165"/>
      <c r="W156" s="172" t="s">
        <v>1712</v>
      </c>
      <c r="X156" s="171">
        <f t="shared" si="2"/>
        <v>11</v>
      </c>
    </row>
    <row r="157" spans="1:24" ht="18">
      <c r="A157" s="165" t="s">
        <v>1727</v>
      </c>
      <c r="B157" s="165" t="s">
        <v>1706</v>
      </c>
      <c r="C157" s="165" t="s">
        <v>1215</v>
      </c>
      <c r="D157" s="165" t="s">
        <v>1346</v>
      </c>
      <c r="E157" s="165" t="s">
        <v>1692</v>
      </c>
      <c r="F157" s="165" t="s">
        <v>1348</v>
      </c>
      <c r="G157" s="165" t="s">
        <v>1728</v>
      </c>
      <c r="H157" s="165" t="s">
        <v>1725</v>
      </c>
      <c r="I157" s="165" t="s">
        <v>1351</v>
      </c>
      <c r="J157" s="165">
        <v>0.3</v>
      </c>
      <c r="K157" s="165">
        <v>50</v>
      </c>
      <c r="L157" s="165">
        <v>0.4</v>
      </c>
      <c r="M157" s="165" t="s">
        <v>1346</v>
      </c>
      <c r="N157" s="165" t="s">
        <v>1346</v>
      </c>
      <c r="O157" s="165" t="s">
        <v>1352</v>
      </c>
      <c r="P157" s="165" t="s">
        <v>1353</v>
      </c>
      <c r="Q157" s="165">
        <v>0.6</v>
      </c>
      <c r="R157" s="167">
        <v>0.05</v>
      </c>
      <c r="S157" s="165" t="s">
        <v>1410</v>
      </c>
      <c r="T157" s="165" t="s">
        <v>1353</v>
      </c>
      <c r="U157" s="165" t="s">
        <v>1726</v>
      </c>
      <c r="V157" s="165"/>
      <c r="W157" s="172" t="s">
        <v>1712</v>
      </c>
      <c r="X157" s="171">
        <f t="shared" si="2"/>
        <v>11</v>
      </c>
    </row>
    <row r="158" spans="1:24" ht="18">
      <c r="A158" s="165" t="s">
        <v>552</v>
      </c>
      <c r="B158" s="165" t="s">
        <v>1699</v>
      </c>
      <c r="C158" s="165" t="s">
        <v>1215</v>
      </c>
      <c r="D158" s="165" t="s">
        <v>1346</v>
      </c>
      <c r="E158" s="165" t="s">
        <v>1692</v>
      </c>
      <c r="F158" s="165" t="s">
        <v>1348</v>
      </c>
      <c r="G158" s="165" t="s">
        <v>1725</v>
      </c>
      <c r="H158" s="165" t="s">
        <v>1729</v>
      </c>
      <c r="I158" s="165" t="s">
        <v>1351</v>
      </c>
      <c r="J158" s="165">
        <v>0.7</v>
      </c>
      <c r="K158" s="165">
        <v>50</v>
      </c>
      <c r="L158" s="165">
        <v>1</v>
      </c>
      <c r="M158" s="165" t="s">
        <v>1346</v>
      </c>
      <c r="N158" s="165" t="s">
        <v>1346</v>
      </c>
      <c r="O158" s="165" t="s">
        <v>1352</v>
      </c>
      <c r="P158" s="165" t="s">
        <v>1353</v>
      </c>
      <c r="Q158" s="165">
        <v>1.5</v>
      </c>
      <c r="R158" s="167">
        <v>0.05</v>
      </c>
      <c r="S158" s="165" t="s">
        <v>1410</v>
      </c>
      <c r="T158" s="165" t="s">
        <v>1353</v>
      </c>
      <c r="U158" s="165" t="s">
        <v>1726</v>
      </c>
      <c r="V158" s="165"/>
      <c r="W158" s="172" t="s">
        <v>1712</v>
      </c>
      <c r="X158" s="171">
        <f t="shared" si="2"/>
        <v>11</v>
      </c>
    </row>
    <row r="159" spans="1:24" ht="18">
      <c r="A159" s="165" t="s">
        <v>553</v>
      </c>
      <c r="B159" s="165" t="s">
        <v>1730</v>
      </c>
      <c r="C159" s="165" t="s">
        <v>1215</v>
      </c>
      <c r="D159" s="165" t="s">
        <v>1346</v>
      </c>
      <c r="E159" s="165" t="s">
        <v>1692</v>
      </c>
      <c r="F159" s="165" t="s">
        <v>1348</v>
      </c>
      <c r="G159" s="165" t="s">
        <v>1725</v>
      </c>
      <c r="H159" s="165" t="s">
        <v>1387</v>
      </c>
      <c r="I159" s="165" t="s">
        <v>1351</v>
      </c>
      <c r="J159" s="165" t="s">
        <v>1388</v>
      </c>
      <c r="K159" s="165">
        <v>100</v>
      </c>
      <c r="L159" s="165">
        <v>0.1</v>
      </c>
      <c r="M159" s="165" t="s">
        <v>1346</v>
      </c>
      <c r="N159" s="165" t="s">
        <v>1346</v>
      </c>
      <c r="O159" s="165" t="s">
        <v>1352</v>
      </c>
      <c r="P159" s="165" t="s">
        <v>1346</v>
      </c>
      <c r="Q159" s="165" t="s">
        <v>1346</v>
      </c>
      <c r="R159" s="165" t="s">
        <v>1346</v>
      </c>
      <c r="S159" s="165" t="s">
        <v>1354</v>
      </c>
      <c r="T159" s="165" t="s">
        <v>1353</v>
      </c>
      <c r="U159" s="165" t="s">
        <v>1726</v>
      </c>
      <c r="V159" s="165"/>
      <c r="W159" s="172" t="s">
        <v>1712</v>
      </c>
      <c r="X159" s="171">
        <f t="shared" si="2"/>
        <v>11</v>
      </c>
    </row>
    <row r="160" spans="1:24" ht="18">
      <c r="A160" s="165" t="s">
        <v>622</v>
      </c>
      <c r="B160" s="165" t="s">
        <v>1699</v>
      </c>
      <c r="C160" s="165" t="s">
        <v>1215</v>
      </c>
      <c r="D160" s="165" t="s">
        <v>1346</v>
      </c>
      <c r="E160" s="165" t="s">
        <v>1690</v>
      </c>
      <c r="F160" s="165" t="s">
        <v>1360</v>
      </c>
      <c r="G160" s="165" t="s">
        <v>1725</v>
      </c>
      <c r="H160" s="165" t="s">
        <v>1435</v>
      </c>
      <c r="I160" s="165" t="s">
        <v>1351</v>
      </c>
      <c r="J160" s="165" t="s">
        <v>1388</v>
      </c>
      <c r="K160" s="165">
        <v>100</v>
      </c>
      <c r="L160" s="165">
        <v>0.1</v>
      </c>
      <c r="M160" s="165" t="s">
        <v>1346</v>
      </c>
      <c r="N160" s="165" t="s">
        <v>1346</v>
      </c>
      <c r="O160" s="165" t="s">
        <v>1352</v>
      </c>
      <c r="P160" s="165" t="s">
        <v>1346</v>
      </c>
      <c r="Q160" s="165" t="s">
        <v>1346</v>
      </c>
      <c r="R160" s="165" t="s">
        <v>1346</v>
      </c>
      <c r="S160" s="165" t="s">
        <v>1354</v>
      </c>
      <c r="T160" s="165" t="s">
        <v>1353</v>
      </c>
      <c r="U160" s="165" t="s">
        <v>1726</v>
      </c>
      <c r="V160" s="165"/>
      <c r="W160" s="172" t="s">
        <v>1712</v>
      </c>
      <c r="X160" s="171">
        <f t="shared" si="2"/>
        <v>11</v>
      </c>
    </row>
    <row r="161" spans="1:24" ht="18">
      <c r="A161" s="165" t="s">
        <v>1731</v>
      </c>
      <c r="B161" s="165" t="s">
        <v>1402</v>
      </c>
      <c r="C161" s="165" t="s">
        <v>1216</v>
      </c>
      <c r="D161" s="165" t="s">
        <v>1346</v>
      </c>
      <c r="E161" s="165" t="s">
        <v>1347</v>
      </c>
      <c r="F161" s="165" t="s">
        <v>1348</v>
      </c>
      <c r="G161" s="165" t="s">
        <v>1696</v>
      </c>
      <c r="H161" s="165" t="s">
        <v>1702</v>
      </c>
      <c r="I161" s="165" t="s">
        <v>1351</v>
      </c>
      <c r="J161" s="165">
        <v>0.4</v>
      </c>
      <c r="K161" s="165">
        <v>50</v>
      </c>
      <c r="L161" s="165">
        <v>0.5</v>
      </c>
      <c r="M161" s="165" t="s">
        <v>1346</v>
      </c>
      <c r="N161" s="165" t="s">
        <v>1346</v>
      </c>
      <c r="O161" s="165" t="s">
        <v>1352</v>
      </c>
      <c r="P161" s="165" t="s">
        <v>1353</v>
      </c>
      <c r="Q161" s="165">
        <v>0.75</v>
      </c>
      <c r="R161" s="165" t="s">
        <v>1346</v>
      </c>
      <c r="S161" s="165" t="s">
        <v>1354</v>
      </c>
      <c r="T161" s="165" t="s">
        <v>1353</v>
      </c>
      <c r="U161" s="165" t="s">
        <v>1726</v>
      </c>
      <c r="V161" s="165"/>
      <c r="W161" s="172" t="s">
        <v>1712</v>
      </c>
      <c r="X161" s="171">
        <f t="shared" si="2"/>
        <v>11</v>
      </c>
    </row>
    <row r="162" spans="1:24" ht="18">
      <c r="A162" s="165" t="s">
        <v>546</v>
      </c>
      <c r="B162" s="165" t="s">
        <v>1513</v>
      </c>
      <c r="C162" s="165" t="s">
        <v>1215</v>
      </c>
      <c r="D162" s="165" t="s">
        <v>1346</v>
      </c>
      <c r="E162" s="165" t="s">
        <v>1692</v>
      </c>
      <c r="F162" s="165" t="s">
        <v>1348</v>
      </c>
      <c r="G162" s="165" t="s">
        <v>1725</v>
      </c>
      <c r="H162" s="165" t="s">
        <v>1732</v>
      </c>
      <c r="I162" s="165" t="s">
        <v>1351</v>
      </c>
      <c r="J162" s="165">
        <v>0.7</v>
      </c>
      <c r="K162" s="165">
        <v>50</v>
      </c>
      <c r="L162" s="165">
        <v>1</v>
      </c>
      <c r="M162" s="165" t="s">
        <v>1346</v>
      </c>
      <c r="N162" s="165" t="s">
        <v>1346</v>
      </c>
      <c r="O162" s="165" t="s">
        <v>1352</v>
      </c>
      <c r="P162" s="165" t="s">
        <v>1353</v>
      </c>
      <c r="Q162" s="165">
        <v>1.5</v>
      </c>
      <c r="R162" s="167">
        <v>0.05</v>
      </c>
      <c r="S162" s="165" t="s">
        <v>1410</v>
      </c>
      <c r="T162" s="165" t="s">
        <v>1353</v>
      </c>
      <c r="U162" s="165" t="s">
        <v>1726</v>
      </c>
      <c r="V162" s="165"/>
      <c r="W162" s="172" t="s">
        <v>1712</v>
      </c>
      <c r="X162" s="171">
        <f t="shared" si="2"/>
        <v>11</v>
      </c>
    </row>
    <row r="163" spans="1:24" ht="18">
      <c r="A163" s="165" t="s">
        <v>1733</v>
      </c>
      <c r="B163" s="165" t="s">
        <v>1411</v>
      </c>
      <c r="C163" s="165" t="s">
        <v>1215</v>
      </c>
      <c r="D163" s="165" t="s">
        <v>1346</v>
      </c>
      <c r="E163" s="165" t="s">
        <v>1692</v>
      </c>
      <c r="F163" s="165" t="s">
        <v>1348</v>
      </c>
      <c r="G163" s="165" t="s">
        <v>1734</v>
      </c>
      <c r="H163" s="165" t="s">
        <v>1735</v>
      </c>
      <c r="I163" s="165" t="s">
        <v>1351</v>
      </c>
      <c r="J163" s="165">
        <v>0.7</v>
      </c>
      <c r="K163" s="165">
        <v>50</v>
      </c>
      <c r="L163" s="165">
        <v>1</v>
      </c>
      <c r="M163" s="165" t="s">
        <v>1346</v>
      </c>
      <c r="N163" s="165" t="s">
        <v>1346</v>
      </c>
      <c r="O163" s="165" t="s">
        <v>1352</v>
      </c>
      <c r="P163" s="165" t="s">
        <v>1353</v>
      </c>
      <c r="Q163" s="165">
        <v>1.5</v>
      </c>
      <c r="R163" s="167">
        <v>0.05</v>
      </c>
      <c r="S163" s="165" t="s">
        <v>1410</v>
      </c>
      <c r="T163" s="165" t="s">
        <v>1353</v>
      </c>
      <c r="U163" s="165" t="s">
        <v>1726</v>
      </c>
      <c r="V163" s="165"/>
      <c r="W163" s="172" t="s">
        <v>1712</v>
      </c>
      <c r="X163" s="171">
        <f t="shared" si="2"/>
        <v>11</v>
      </c>
    </row>
    <row r="164" spans="1:24" ht="18">
      <c r="A164" s="165" t="s">
        <v>549</v>
      </c>
      <c r="B164" s="165" t="s">
        <v>1513</v>
      </c>
      <c r="C164" s="165" t="s">
        <v>1215</v>
      </c>
      <c r="D164" s="165" t="s">
        <v>1346</v>
      </c>
      <c r="E164" s="165" t="s">
        <v>1692</v>
      </c>
      <c r="F164" s="165" t="s">
        <v>1348</v>
      </c>
      <c r="G164" s="165" t="s">
        <v>1736</v>
      </c>
      <c r="H164" s="165" t="s">
        <v>1737</v>
      </c>
      <c r="I164" s="165" t="s">
        <v>1351</v>
      </c>
      <c r="J164" s="165">
        <v>0.7</v>
      </c>
      <c r="K164" s="165">
        <v>50</v>
      </c>
      <c r="L164" s="165">
        <v>1</v>
      </c>
      <c r="M164" s="165" t="s">
        <v>1346</v>
      </c>
      <c r="N164" s="165" t="s">
        <v>1346</v>
      </c>
      <c r="O164" s="165" t="s">
        <v>1352</v>
      </c>
      <c r="P164" s="165" t="s">
        <v>1353</v>
      </c>
      <c r="Q164" s="165">
        <v>1.5</v>
      </c>
      <c r="R164" s="167">
        <v>0.05</v>
      </c>
      <c r="S164" s="165" t="s">
        <v>1410</v>
      </c>
      <c r="T164" s="165" t="s">
        <v>1353</v>
      </c>
      <c r="U164" s="165" t="s">
        <v>1726</v>
      </c>
      <c r="V164" s="165"/>
      <c r="W164" s="172" t="s">
        <v>1712</v>
      </c>
      <c r="X164" s="171">
        <f t="shared" si="2"/>
        <v>11</v>
      </c>
    </row>
    <row r="165" spans="1:24" ht="18">
      <c r="A165" s="165" t="s">
        <v>550</v>
      </c>
      <c r="B165" s="165" t="s">
        <v>1411</v>
      </c>
      <c r="C165" s="165" t="s">
        <v>1215</v>
      </c>
      <c r="D165" s="165" t="s">
        <v>1346</v>
      </c>
      <c r="E165" s="165" t="s">
        <v>1692</v>
      </c>
      <c r="F165" s="165" t="s">
        <v>1348</v>
      </c>
      <c r="G165" s="165" t="s">
        <v>1738</v>
      </c>
      <c r="H165" s="165" t="s">
        <v>1693</v>
      </c>
      <c r="I165" s="165" t="s">
        <v>1351</v>
      </c>
      <c r="J165" s="165">
        <v>0.7</v>
      </c>
      <c r="K165" s="165">
        <v>50</v>
      </c>
      <c r="L165" s="165">
        <v>1</v>
      </c>
      <c r="M165" s="165" t="s">
        <v>1346</v>
      </c>
      <c r="N165" s="165" t="s">
        <v>1346</v>
      </c>
      <c r="O165" s="165" t="s">
        <v>1352</v>
      </c>
      <c r="P165" s="165" t="s">
        <v>1353</v>
      </c>
      <c r="Q165" s="165">
        <v>1.5</v>
      </c>
      <c r="R165" s="167">
        <v>0.05</v>
      </c>
      <c r="S165" s="165" t="s">
        <v>1410</v>
      </c>
      <c r="T165" s="165" t="s">
        <v>1353</v>
      </c>
      <c r="U165" s="165" t="s">
        <v>1726</v>
      </c>
      <c r="V165" s="165"/>
      <c r="W165" s="172" t="s">
        <v>1712</v>
      </c>
      <c r="X165" s="171">
        <f t="shared" si="2"/>
        <v>11</v>
      </c>
    </row>
    <row r="166" spans="1:24" ht="18">
      <c r="A166" s="165" t="s">
        <v>551</v>
      </c>
      <c r="B166" s="165" t="s">
        <v>1411</v>
      </c>
      <c r="C166" s="165" t="s">
        <v>1215</v>
      </c>
      <c r="D166" s="165" t="s">
        <v>1346</v>
      </c>
      <c r="E166" s="165" t="s">
        <v>1692</v>
      </c>
      <c r="F166" s="165" t="s">
        <v>1348</v>
      </c>
      <c r="G166" s="165" t="s">
        <v>1693</v>
      </c>
      <c r="H166" s="165" t="s">
        <v>1735</v>
      </c>
      <c r="I166" s="165" t="s">
        <v>1351</v>
      </c>
      <c r="J166" s="165">
        <v>0.7</v>
      </c>
      <c r="K166" s="165">
        <v>50</v>
      </c>
      <c r="L166" s="165">
        <v>1</v>
      </c>
      <c r="M166" s="165" t="s">
        <v>1346</v>
      </c>
      <c r="N166" s="165" t="s">
        <v>1346</v>
      </c>
      <c r="O166" s="165" t="s">
        <v>1352</v>
      </c>
      <c r="P166" s="165" t="s">
        <v>1353</v>
      </c>
      <c r="Q166" s="165">
        <v>1.5</v>
      </c>
      <c r="R166" s="167">
        <v>0.05</v>
      </c>
      <c r="S166" s="165" t="s">
        <v>1410</v>
      </c>
      <c r="T166" s="165" t="s">
        <v>1353</v>
      </c>
      <c r="U166" s="165" t="s">
        <v>1726</v>
      </c>
      <c r="V166" s="165"/>
      <c r="W166" s="172" t="s">
        <v>1712</v>
      </c>
      <c r="X166" s="171">
        <f t="shared" si="2"/>
        <v>11</v>
      </c>
    </row>
    <row r="167" spans="1:24" ht="18">
      <c r="A167" s="165" t="s">
        <v>572</v>
      </c>
      <c r="B167" s="165" t="s">
        <v>1411</v>
      </c>
      <c r="C167" s="165" t="s">
        <v>1215</v>
      </c>
      <c r="D167" s="165" t="s">
        <v>1346</v>
      </c>
      <c r="E167" s="165" t="s">
        <v>1723</v>
      </c>
      <c r="F167" s="165" t="s">
        <v>1348</v>
      </c>
      <c r="G167" s="165" t="s">
        <v>1724</v>
      </c>
      <c r="H167" s="165" t="s">
        <v>1739</v>
      </c>
      <c r="I167" s="165" t="s">
        <v>1351</v>
      </c>
      <c r="J167" s="165">
        <v>0.3</v>
      </c>
      <c r="K167" s="165">
        <v>50</v>
      </c>
      <c r="L167" s="165">
        <v>0.4</v>
      </c>
      <c r="M167" s="165" t="s">
        <v>1346</v>
      </c>
      <c r="N167" s="165" t="s">
        <v>1346</v>
      </c>
      <c r="O167" s="165" t="s">
        <v>1352</v>
      </c>
      <c r="P167" s="165" t="s">
        <v>1353</v>
      </c>
      <c r="Q167" s="165">
        <v>0.6</v>
      </c>
      <c r="R167" s="165" t="s">
        <v>1346</v>
      </c>
      <c r="S167" s="165" t="s">
        <v>1354</v>
      </c>
      <c r="T167" s="165" t="s">
        <v>1353</v>
      </c>
      <c r="U167" s="165" t="s">
        <v>1740</v>
      </c>
      <c r="V167" s="165"/>
      <c r="W167" s="172" t="s">
        <v>1712</v>
      </c>
      <c r="X167" s="171">
        <f t="shared" si="2"/>
        <v>11</v>
      </c>
    </row>
    <row r="168" spans="1:24" ht="18">
      <c r="A168" s="165" t="s">
        <v>623</v>
      </c>
      <c r="B168" s="165" t="s">
        <v>1411</v>
      </c>
      <c r="C168" s="165" t="s">
        <v>1215</v>
      </c>
      <c r="D168" s="165" t="s">
        <v>1346</v>
      </c>
      <c r="E168" s="165" t="s">
        <v>1690</v>
      </c>
      <c r="F168" s="165" t="s">
        <v>1360</v>
      </c>
      <c r="G168" s="165" t="s">
        <v>1739</v>
      </c>
      <c r="H168" s="165" t="s">
        <v>1435</v>
      </c>
      <c r="I168" s="165" t="s">
        <v>1351</v>
      </c>
      <c r="J168" s="165" t="s">
        <v>1388</v>
      </c>
      <c r="K168" s="165">
        <v>50</v>
      </c>
      <c r="L168" s="165">
        <v>0.1</v>
      </c>
      <c r="M168" s="165" t="s">
        <v>1346</v>
      </c>
      <c r="N168" s="165" t="s">
        <v>1346</v>
      </c>
      <c r="O168" s="165" t="s">
        <v>1352</v>
      </c>
      <c r="P168" s="165" t="s">
        <v>1346</v>
      </c>
      <c r="Q168" s="165" t="s">
        <v>1346</v>
      </c>
      <c r="R168" s="165" t="s">
        <v>1346</v>
      </c>
      <c r="S168" s="165" t="s">
        <v>1354</v>
      </c>
      <c r="T168" s="165" t="s">
        <v>1353</v>
      </c>
      <c r="U168" s="165" t="s">
        <v>1740</v>
      </c>
      <c r="V168" s="165" t="s">
        <v>1741</v>
      </c>
      <c r="W168" s="172" t="s">
        <v>1712</v>
      </c>
      <c r="X168" s="171">
        <f t="shared" si="2"/>
        <v>11</v>
      </c>
    </row>
    <row r="169" spans="1:24" ht="18">
      <c r="A169" s="165" t="s">
        <v>624</v>
      </c>
      <c r="B169" s="165" t="s">
        <v>1411</v>
      </c>
      <c r="C169" s="165" t="s">
        <v>1215</v>
      </c>
      <c r="D169" s="165" t="s">
        <v>1346</v>
      </c>
      <c r="E169" s="165" t="s">
        <v>1690</v>
      </c>
      <c r="F169" s="165" t="s">
        <v>1360</v>
      </c>
      <c r="G169" s="165" t="s">
        <v>1739</v>
      </c>
      <c r="H169" s="165" t="s">
        <v>1435</v>
      </c>
      <c r="I169" s="165" t="s">
        <v>1351</v>
      </c>
      <c r="J169" s="165" t="s">
        <v>1388</v>
      </c>
      <c r="K169" s="165">
        <v>50</v>
      </c>
      <c r="L169" s="165">
        <v>0.1</v>
      </c>
      <c r="M169" s="165" t="s">
        <v>1346</v>
      </c>
      <c r="N169" s="165" t="s">
        <v>1346</v>
      </c>
      <c r="O169" s="165" t="s">
        <v>1352</v>
      </c>
      <c r="P169" s="165" t="s">
        <v>1346</v>
      </c>
      <c r="Q169" s="165" t="s">
        <v>1346</v>
      </c>
      <c r="R169" s="165" t="s">
        <v>1346</v>
      </c>
      <c r="S169" s="165" t="s">
        <v>1354</v>
      </c>
      <c r="T169" s="165" t="s">
        <v>1353</v>
      </c>
      <c r="U169" s="165" t="s">
        <v>1740</v>
      </c>
      <c r="V169" s="165" t="s">
        <v>1741</v>
      </c>
      <c r="W169" s="172" t="s">
        <v>1712</v>
      </c>
      <c r="X169" s="171">
        <f t="shared" si="2"/>
        <v>11</v>
      </c>
    </row>
    <row r="170" spans="1:24" ht="18">
      <c r="A170" s="165" t="s">
        <v>1742</v>
      </c>
      <c r="B170" s="165" t="s">
        <v>1411</v>
      </c>
      <c r="C170" s="165" t="s">
        <v>1215</v>
      </c>
      <c r="D170" s="165" t="s">
        <v>1346</v>
      </c>
      <c r="E170" s="165" t="s">
        <v>1743</v>
      </c>
      <c r="F170" s="165" t="s">
        <v>1360</v>
      </c>
      <c r="G170" s="165" t="s">
        <v>1744</v>
      </c>
      <c r="H170" s="165" t="s">
        <v>1739</v>
      </c>
      <c r="I170" s="165" t="s">
        <v>1351</v>
      </c>
      <c r="J170" s="165" t="s">
        <v>1388</v>
      </c>
      <c r="K170" s="165">
        <v>50</v>
      </c>
      <c r="L170" s="165">
        <v>0.1</v>
      </c>
      <c r="M170" s="165" t="s">
        <v>1346</v>
      </c>
      <c r="N170" s="165" t="s">
        <v>1346</v>
      </c>
      <c r="O170" s="165" t="s">
        <v>1352</v>
      </c>
      <c r="P170" s="165" t="s">
        <v>1353</v>
      </c>
      <c r="Q170" s="165">
        <v>0.15</v>
      </c>
      <c r="R170" s="167">
        <v>0.05</v>
      </c>
      <c r="S170" s="165" t="s">
        <v>1410</v>
      </c>
      <c r="T170" s="165" t="s">
        <v>1353</v>
      </c>
      <c r="U170" s="165" t="s">
        <v>1740</v>
      </c>
      <c r="V170" s="165" t="s">
        <v>1741</v>
      </c>
      <c r="W170" s="172" t="s">
        <v>1712</v>
      </c>
      <c r="X170" s="171">
        <f t="shared" si="2"/>
        <v>11</v>
      </c>
    </row>
    <row r="171" spans="1:24" ht="18">
      <c r="A171" s="165" t="s">
        <v>1745</v>
      </c>
      <c r="B171" s="165" t="s">
        <v>1411</v>
      </c>
      <c r="C171" s="165" t="s">
        <v>1215</v>
      </c>
      <c r="D171" s="165" t="s">
        <v>1346</v>
      </c>
      <c r="E171" s="165" t="s">
        <v>1553</v>
      </c>
      <c r="F171" s="165" t="s">
        <v>1348</v>
      </c>
      <c r="G171" s="165" t="s">
        <v>1739</v>
      </c>
      <c r="H171" s="165" t="s">
        <v>1744</v>
      </c>
      <c r="I171" s="165" t="s">
        <v>1351</v>
      </c>
      <c r="J171" s="165">
        <v>0.4</v>
      </c>
      <c r="K171" s="165">
        <v>50</v>
      </c>
      <c r="L171" s="165">
        <v>0.6</v>
      </c>
      <c r="M171" s="165" t="s">
        <v>1346</v>
      </c>
      <c r="N171" s="165" t="s">
        <v>1346</v>
      </c>
      <c r="O171" s="165" t="s">
        <v>1352</v>
      </c>
      <c r="P171" s="165" t="s">
        <v>1353</v>
      </c>
      <c r="Q171" s="165">
        <v>0.9</v>
      </c>
      <c r="R171" s="167">
        <v>0.05</v>
      </c>
      <c r="S171" s="165" t="s">
        <v>1410</v>
      </c>
      <c r="T171" s="165" t="s">
        <v>1353</v>
      </c>
      <c r="U171" s="165" t="s">
        <v>1740</v>
      </c>
      <c r="V171" s="165" t="s">
        <v>1741</v>
      </c>
      <c r="W171" s="172" t="s">
        <v>1712</v>
      </c>
      <c r="X171" s="171">
        <f t="shared" si="2"/>
        <v>11</v>
      </c>
    </row>
    <row r="172" spans="1:24" ht="18">
      <c r="A172" s="165" t="s">
        <v>1746</v>
      </c>
      <c r="B172" s="165" t="s">
        <v>1513</v>
      </c>
      <c r="C172" s="165" t="s">
        <v>1215</v>
      </c>
      <c r="D172" s="165" t="s">
        <v>1346</v>
      </c>
      <c r="E172" s="165" t="s">
        <v>1553</v>
      </c>
      <c r="F172" s="165" t="s">
        <v>1348</v>
      </c>
      <c r="G172" s="165" t="s">
        <v>1739</v>
      </c>
      <c r="H172" s="165" t="s">
        <v>1744</v>
      </c>
      <c r="I172" s="165" t="s">
        <v>1351</v>
      </c>
      <c r="J172" s="165">
        <v>0.4</v>
      </c>
      <c r="K172" s="165">
        <v>50</v>
      </c>
      <c r="L172" s="165">
        <v>0.6</v>
      </c>
      <c r="M172" s="165" t="s">
        <v>1346</v>
      </c>
      <c r="N172" s="165" t="s">
        <v>1346</v>
      </c>
      <c r="O172" s="165" t="s">
        <v>1352</v>
      </c>
      <c r="P172" s="165" t="s">
        <v>1353</v>
      </c>
      <c r="Q172" s="165">
        <v>0.9</v>
      </c>
      <c r="R172" s="167">
        <v>0.05</v>
      </c>
      <c r="S172" s="165" t="s">
        <v>1410</v>
      </c>
      <c r="T172" s="165" t="s">
        <v>1353</v>
      </c>
      <c r="U172" s="165" t="s">
        <v>1740</v>
      </c>
      <c r="V172" s="165" t="s">
        <v>1741</v>
      </c>
      <c r="W172" s="172" t="s">
        <v>1712</v>
      </c>
      <c r="X172" s="171">
        <f t="shared" si="2"/>
        <v>11</v>
      </c>
    </row>
    <row r="173" spans="1:24" ht="18">
      <c r="A173" s="165" t="s">
        <v>1747</v>
      </c>
      <c r="B173" s="165" t="s">
        <v>1402</v>
      </c>
      <c r="C173" s="165" t="s">
        <v>1216</v>
      </c>
      <c r="D173" s="165" t="s">
        <v>1346</v>
      </c>
      <c r="E173" s="165" t="s">
        <v>1748</v>
      </c>
      <c r="F173" s="165" t="s">
        <v>1360</v>
      </c>
      <c r="G173" s="165" t="s">
        <v>1749</v>
      </c>
      <c r="H173" s="165" t="s">
        <v>1744</v>
      </c>
      <c r="I173" s="165" t="s">
        <v>1351</v>
      </c>
      <c r="J173" s="165">
        <v>0.2</v>
      </c>
      <c r="K173" s="165">
        <v>50</v>
      </c>
      <c r="L173" s="165">
        <v>1</v>
      </c>
      <c r="M173" s="165" t="s">
        <v>1346</v>
      </c>
      <c r="N173" s="165" t="s">
        <v>1346</v>
      </c>
      <c r="O173" s="165" t="s">
        <v>1352</v>
      </c>
      <c r="P173" s="165" t="s">
        <v>1353</v>
      </c>
      <c r="Q173" s="165">
        <v>1.5</v>
      </c>
      <c r="R173" s="165" t="s">
        <v>1346</v>
      </c>
      <c r="S173" s="165" t="s">
        <v>1354</v>
      </c>
      <c r="T173" s="165" t="s">
        <v>1353</v>
      </c>
      <c r="U173" s="165" t="s">
        <v>1740</v>
      </c>
      <c r="V173" s="165"/>
      <c r="W173" s="172" t="s">
        <v>1712</v>
      </c>
      <c r="X173" s="171">
        <f t="shared" si="2"/>
        <v>11</v>
      </c>
    </row>
    <row r="174" spans="1:24" ht="18">
      <c r="A174" s="165" t="s">
        <v>1750</v>
      </c>
      <c r="B174" s="165" t="s">
        <v>1411</v>
      </c>
      <c r="C174" s="165" t="s">
        <v>1215</v>
      </c>
      <c r="D174" s="165" t="s">
        <v>1346</v>
      </c>
      <c r="E174" s="165" t="s">
        <v>1723</v>
      </c>
      <c r="F174" s="165" t="s">
        <v>1348</v>
      </c>
      <c r="G174" s="165" t="s">
        <v>1724</v>
      </c>
      <c r="H174" s="165" t="s">
        <v>1744</v>
      </c>
      <c r="I174" s="165" t="s">
        <v>1351</v>
      </c>
      <c r="J174" s="165">
        <v>0.3</v>
      </c>
      <c r="K174" s="165">
        <v>50</v>
      </c>
      <c r="L174" s="165">
        <v>0.4</v>
      </c>
      <c r="M174" s="165" t="s">
        <v>1346</v>
      </c>
      <c r="N174" s="165" t="s">
        <v>1346</v>
      </c>
      <c r="O174" s="165" t="s">
        <v>1352</v>
      </c>
      <c r="P174" s="165" t="s">
        <v>1353</v>
      </c>
      <c r="Q174" s="165">
        <v>0.6</v>
      </c>
      <c r="R174" s="165" t="s">
        <v>1346</v>
      </c>
      <c r="S174" s="165" t="s">
        <v>1354</v>
      </c>
      <c r="T174" s="165" t="s">
        <v>1353</v>
      </c>
      <c r="U174" s="165" t="s">
        <v>1740</v>
      </c>
      <c r="V174" s="165"/>
      <c r="W174" s="172" t="s">
        <v>1712</v>
      </c>
      <c r="X174" s="171">
        <f t="shared" si="2"/>
        <v>11</v>
      </c>
    </row>
    <row r="175" spans="1:24" ht="18">
      <c r="A175" s="165" t="s">
        <v>1751</v>
      </c>
      <c r="B175" s="165" t="s">
        <v>1411</v>
      </c>
      <c r="C175" s="165" t="s">
        <v>1215</v>
      </c>
      <c r="D175" s="165" t="s">
        <v>1346</v>
      </c>
      <c r="E175" s="165" t="s">
        <v>1752</v>
      </c>
      <c r="F175" s="165" t="s">
        <v>1360</v>
      </c>
      <c r="G175" s="165" t="s">
        <v>1744</v>
      </c>
      <c r="H175" s="165" t="s">
        <v>1753</v>
      </c>
      <c r="I175" s="165" t="s">
        <v>1351</v>
      </c>
      <c r="J175" s="165" t="s">
        <v>1388</v>
      </c>
      <c r="K175" s="165">
        <v>50</v>
      </c>
      <c r="L175" s="165">
        <v>0.1</v>
      </c>
      <c r="M175" s="165" t="s">
        <v>1346</v>
      </c>
      <c r="N175" s="165" t="s">
        <v>1346</v>
      </c>
      <c r="O175" s="165" t="s">
        <v>1352</v>
      </c>
      <c r="P175" s="165" t="s">
        <v>1346</v>
      </c>
      <c r="Q175" s="165" t="s">
        <v>1346</v>
      </c>
      <c r="R175" s="165" t="s">
        <v>1346</v>
      </c>
      <c r="S175" s="165" t="s">
        <v>1354</v>
      </c>
      <c r="T175" s="165" t="s">
        <v>1353</v>
      </c>
      <c r="U175" s="165" t="s">
        <v>1740</v>
      </c>
      <c r="V175" s="165" t="s">
        <v>1741</v>
      </c>
      <c r="W175" s="172" t="s">
        <v>1754</v>
      </c>
      <c r="X175" s="171">
        <f t="shared" si="2"/>
        <v>12</v>
      </c>
    </row>
    <row r="176" spans="1:24" ht="18">
      <c r="A176" s="165" t="s">
        <v>1755</v>
      </c>
      <c r="B176" s="165" t="s">
        <v>1411</v>
      </c>
      <c r="C176" s="165" t="s">
        <v>1215</v>
      </c>
      <c r="D176" s="165" t="s">
        <v>1346</v>
      </c>
      <c r="E176" s="165" t="s">
        <v>1553</v>
      </c>
      <c r="F176" s="165" t="s">
        <v>1348</v>
      </c>
      <c r="G176" s="165" t="s">
        <v>1753</v>
      </c>
      <c r="H176" s="165" t="s">
        <v>1756</v>
      </c>
      <c r="I176" s="165" t="s">
        <v>1351</v>
      </c>
      <c r="J176" s="165">
        <v>0.4</v>
      </c>
      <c r="K176" s="165">
        <v>50</v>
      </c>
      <c r="L176" s="165">
        <v>0.6</v>
      </c>
      <c r="M176" s="165" t="s">
        <v>1346</v>
      </c>
      <c r="N176" s="165" t="s">
        <v>1346</v>
      </c>
      <c r="O176" s="165" t="s">
        <v>1352</v>
      </c>
      <c r="P176" s="165" t="s">
        <v>1353</v>
      </c>
      <c r="Q176" s="165">
        <v>0.9</v>
      </c>
      <c r="R176" s="167">
        <v>0.05</v>
      </c>
      <c r="S176" s="165" t="s">
        <v>1410</v>
      </c>
      <c r="T176" s="165" t="s">
        <v>1353</v>
      </c>
      <c r="U176" s="165" t="s">
        <v>1740</v>
      </c>
      <c r="V176" s="165" t="s">
        <v>1741</v>
      </c>
      <c r="W176" s="172" t="s">
        <v>1754</v>
      </c>
      <c r="X176" s="171">
        <f t="shared" si="2"/>
        <v>12</v>
      </c>
    </row>
    <row r="177" spans="1:24" ht="18">
      <c r="A177" s="165" t="s">
        <v>1757</v>
      </c>
      <c r="B177" s="165" t="s">
        <v>1411</v>
      </c>
      <c r="C177" s="165" t="s">
        <v>1215</v>
      </c>
      <c r="D177" s="165" t="s">
        <v>1346</v>
      </c>
      <c r="E177" s="165" t="s">
        <v>1553</v>
      </c>
      <c r="F177" s="165" t="s">
        <v>1348</v>
      </c>
      <c r="G177" s="165" t="s">
        <v>1756</v>
      </c>
      <c r="H177" s="165" t="s">
        <v>1744</v>
      </c>
      <c r="I177" s="165" t="s">
        <v>1351</v>
      </c>
      <c r="J177" s="165">
        <v>0.4</v>
      </c>
      <c r="K177" s="165">
        <v>50</v>
      </c>
      <c r="L177" s="165">
        <v>0.6</v>
      </c>
      <c r="M177" s="165" t="s">
        <v>1346</v>
      </c>
      <c r="N177" s="165" t="s">
        <v>1346</v>
      </c>
      <c r="O177" s="165" t="s">
        <v>1352</v>
      </c>
      <c r="P177" s="165" t="s">
        <v>1353</v>
      </c>
      <c r="Q177" s="165">
        <v>0.9</v>
      </c>
      <c r="R177" s="167">
        <v>0.05</v>
      </c>
      <c r="S177" s="165" t="s">
        <v>1410</v>
      </c>
      <c r="T177" s="165" t="s">
        <v>1353</v>
      </c>
      <c r="U177" s="165" t="s">
        <v>1740</v>
      </c>
      <c r="V177" s="165" t="s">
        <v>1741</v>
      </c>
      <c r="W177" s="172" t="s">
        <v>1754</v>
      </c>
      <c r="X177" s="171">
        <f t="shared" si="2"/>
        <v>12</v>
      </c>
    </row>
    <row r="178" spans="1:24" ht="18">
      <c r="A178" s="165" t="s">
        <v>1758</v>
      </c>
      <c r="B178" s="165" t="s">
        <v>1402</v>
      </c>
      <c r="C178" s="165" t="s">
        <v>1216</v>
      </c>
      <c r="D178" s="165" t="s">
        <v>1346</v>
      </c>
      <c r="E178" s="165" t="s">
        <v>1539</v>
      </c>
      <c r="F178" s="165" t="s">
        <v>1360</v>
      </c>
      <c r="G178" s="165" t="s">
        <v>1647</v>
      </c>
      <c r="H178" s="165" t="s">
        <v>1756</v>
      </c>
      <c r="I178" s="165" t="s">
        <v>1423</v>
      </c>
      <c r="J178" s="165">
        <v>0.7</v>
      </c>
      <c r="K178" s="165">
        <v>60</v>
      </c>
      <c r="L178" s="165">
        <v>1</v>
      </c>
      <c r="M178" s="165" t="s">
        <v>1346</v>
      </c>
      <c r="N178" s="165" t="s">
        <v>1346</v>
      </c>
      <c r="O178" s="165" t="s">
        <v>1352</v>
      </c>
      <c r="P178" s="165" t="s">
        <v>1353</v>
      </c>
      <c r="Q178" s="165">
        <v>1.5</v>
      </c>
      <c r="R178" s="165" t="s">
        <v>1346</v>
      </c>
      <c r="S178" s="165" t="s">
        <v>1354</v>
      </c>
      <c r="T178" s="165" t="s">
        <v>1353</v>
      </c>
      <c r="U178" s="165" t="s">
        <v>1740</v>
      </c>
      <c r="V178" s="165"/>
      <c r="W178" s="172" t="s">
        <v>1754</v>
      </c>
      <c r="X178" s="171">
        <f t="shared" si="2"/>
        <v>12</v>
      </c>
    </row>
    <row r="179" spans="1:24" ht="18">
      <c r="A179" s="165" t="s">
        <v>1759</v>
      </c>
      <c r="B179" s="165" t="s">
        <v>1699</v>
      </c>
      <c r="C179" s="165" t="s">
        <v>1215</v>
      </c>
      <c r="D179" s="165" t="s">
        <v>1346</v>
      </c>
      <c r="E179" s="165" t="s">
        <v>1385</v>
      </c>
      <c r="F179" s="165" t="s">
        <v>1348</v>
      </c>
      <c r="G179" s="165" t="s">
        <v>1760</v>
      </c>
      <c r="H179" s="165" t="s">
        <v>1387</v>
      </c>
      <c r="I179" s="165" t="s">
        <v>1351</v>
      </c>
      <c r="J179" s="165" t="s">
        <v>1388</v>
      </c>
      <c r="K179" s="165">
        <v>50</v>
      </c>
      <c r="L179" s="165">
        <v>0.1</v>
      </c>
      <c r="M179" s="165" t="s">
        <v>1346</v>
      </c>
      <c r="N179" s="165" t="s">
        <v>1346</v>
      </c>
      <c r="O179" s="165" t="s">
        <v>1352</v>
      </c>
      <c r="P179" s="165" t="s">
        <v>1346</v>
      </c>
      <c r="Q179" s="165" t="s">
        <v>1346</v>
      </c>
      <c r="R179" s="165" t="s">
        <v>1346</v>
      </c>
      <c r="S179" s="165" t="s">
        <v>1354</v>
      </c>
      <c r="T179" s="165" t="s">
        <v>1353</v>
      </c>
      <c r="U179" s="165" t="s">
        <v>1740</v>
      </c>
      <c r="V179" s="165" t="s">
        <v>1741</v>
      </c>
      <c r="W179" s="172" t="s">
        <v>1754</v>
      </c>
      <c r="X179" s="171">
        <f t="shared" si="2"/>
        <v>12</v>
      </c>
    </row>
    <row r="180" spans="1:24" ht="18">
      <c r="A180" s="165" t="s">
        <v>1761</v>
      </c>
      <c r="B180" s="165" t="s">
        <v>1699</v>
      </c>
      <c r="C180" s="165" t="s">
        <v>1215</v>
      </c>
      <c r="D180" s="165" t="s">
        <v>1346</v>
      </c>
      <c r="E180" s="165" t="s">
        <v>1385</v>
      </c>
      <c r="F180" s="165" t="s">
        <v>1348</v>
      </c>
      <c r="G180" s="165" t="s">
        <v>1744</v>
      </c>
      <c r="H180" s="165" t="s">
        <v>1762</v>
      </c>
      <c r="I180" s="165" t="s">
        <v>1351</v>
      </c>
      <c r="J180" s="165" t="s">
        <v>1388</v>
      </c>
      <c r="K180" s="165">
        <v>50</v>
      </c>
      <c r="L180" s="165">
        <v>0.1</v>
      </c>
      <c r="M180" s="165" t="s">
        <v>1346</v>
      </c>
      <c r="N180" s="165" t="s">
        <v>1346</v>
      </c>
      <c r="O180" s="165" t="s">
        <v>1352</v>
      </c>
      <c r="P180" s="165" t="s">
        <v>1346</v>
      </c>
      <c r="Q180" s="165" t="s">
        <v>1346</v>
      </c>
      <c r="R180" s="165" t="s">
        <v>1346</v>
      </c>
      <c r="S180" s="165" t="s">
        <v>1354</v>
      </c>
      <c r="T180" s="165" t="s">
        <v>1353</v>
      </c>
      <c r="U180" s="165" t="s">
        <v>1740</v>
      </c>
      <c r="V180" s="165" t="s">
        <v>1741</v>
      </c>
      <c r="W180" s="172" t="s">
        <v>1754</v>
      </c>
      <c r="X180" s="171">
        <f t="shared" si="2"/>
        <v>12</v>
      </c>
    </row>
    <row r="181" spans="1:24" ht="18">
      <c r="A181" s="165" t="s">
        <v>1763</v>
      </c>
      <c r="B181" s="165" t="s">
        <v>1419</v>
      </c>
      <c r="C181" s="165" t="s">
        <v>1215</v>
      </c>
      <c r="D181" s="165" t="s">
        <v>1346</v>
      </c>
      <c r="E181" s="165" t="s">
        <v>1385</v>
      </c>
      <c r="F181" s="165" t="s">
        <v>1348</v>
      </c>
      <c r="G181" s="165" t="s">
        <v>1643</v>
      </c>
      <c r="H181" s="165" t="s">
        <v>1762</v>
      </c>
      <c r="I181" s="165" t="s">
        <v>1351</v>
      </c>
      <c r="J181" s="165" t="s">
        <v>1388</v>
      </c>
      <c r="K181" s="165">
        <v>50</v>
      </c>
      <c r="L181" s="165">
        <v>0.1</v>
      </c>
      <c r="M181" s="165" t="s">
        <v>1346</v>
      </c>
      <c r="N181" s="165" t="s">
        <v>1346</v>
      </c>
      <c r="O181" s="165" t="s">
        <v>1352</v>
      </c>
      <c r="P181" s="165" t="s">
        <v>1346</v>
      </c>
      <c r="Q181" s="165" t="s">
        <v>1346</v>
      </c>
      <c r="R181" s="165" t="s">
        <v>1346</v>
      </c>
      <c r="S181" s="165" t="s">
        <v>1354</v>
      </c>
      <c r="T181" s="165" t="s">
        <v>1353</v>
      </c>
      <c r="U181" s="165" t="s">
        <v>1740</v>
      </c>
      <c r="V181" s="165" t="s">
        <v>1741</v>
      </c>
      <c r="W181" s="172" t="s">
        <v>1754</v>
      </c>
      <c r="X181" s="171">
        <f t="shared" si="2"/>
        <v>12</v>
      </c>
    </row>
    <row r="182" spans="1:24" ht="18">
      <c r="A182" s="165" t="s">
        <v>634</v>
      </c>
      <c r="B182" s="165" t="s">
        <v>1699</v>
      </c>
      <c r="C182" s="165" t="s">
        <v>1215</v>
      </c>
      <c r="D182" s="165" t="s">
        <v>1346</v>
      </c>
      <c r="E182" s="165" t="s">
        <v>1385</v>
      </c>
      <c r="F182" s="165" t="s">
        <v>1348</v>
      </c>
      <c r="G182" s="165" t="s">
        <v>1764</v>
      </c>
      <c r="H182" s="165" t="s">
        <v>1387</v>
      </c>
      <c r="I182" s="165" t="s">
        <v>1351</v>
      </c>
      <c r="J182" s="165" t="s">
        <v>1388</v>
      </c>
      <c r="K182" s="165">
        <v>50</v>
      </c>
      <c r="L182" s="165">
        <v>0.1</v>
      </c>
      <c r="M182" s="165" t="s">
        <v>1346</v>
      </c>
      <c r="N182" s="165" t="s">
        <v>1346</v>
      </c>
      <c r="O182" s="165" t="s">
        <v>1352</v>
      </c>
      <c r="P182" s="165" t="s">
        <v>1346</v>
      </c>
      <c r="Q182" s="165" t="s">
        <v>1346</v>
      </c>
      <c r="R182" s="165" t="s">
        <v>1346</v>
      </c>
      <c r="S182" s="165" t="s">
        <v>1354</v>
      </c>
      <c r="T182" s="165" t="s">
        <v>1353</v>
      </c>
      <c r="U182" s="165" t="s">
        <v>1740</v>
      </c>
      <c r="V182" s="165"/>
      <c r="W182" s="172" t="s">
        <v>1754</v>
      </c>
      <c r="X182" s="171">
        <f t="shared" si="2"/>
        <v>12</v>
      </c>
    </row>
    <row r="183" spans="1:24" ht="18">
      <c r="A183" s="165" t="s">
        <v>1765</v>
      </c>
      <c r="B183" s="165" t="s">
        <v>1419</v>
      </c>
      <c r="C183" s="165" t="s">
        <v>1215</v>
      </c>
      <c r="D183" s="165" t="s">
        <v>1346</v>
      </c>
      <c r="E183" s="165" t="s">
        <v>1553</v>
      </c>
      <c r="F183" s="165" t="s">
        <v>1348</v>
      </c>
      <c r="G183" s="165" t="s">
        <v>1744</v>
      </c>
      <c r="H183" s="165" t="s">
        <v>1766</v>
      </c>
      <c r="I183" s="165" t="s">
        <v>1351</v>
      </c>
      <c r="J183" s="165">
        <v>0.4</v>
      </c>
      <c r="K183" s="165">
        <v>50</v>
      </c>
      <c r="L183" s="165">
        <v>0.6</v>
      </c>
      <c r="M183" s="165" t="s">
        <v>1346</v>
      </c>
      <c r="N183" s="165" t="s">
        <v>1346</v>
      </c>
      <c r="O183" s="165" t="s">
        <v>1352</v>
      </c>
      <c r="P183" s="165" t="s">
        <v>1353</v>
      </c>
      <c r="Q183" s="165">
        <v>0.9</v>
      </c>
      <c r="R183" s="167">
        <v>0.05</v>
      </c>
      <c r="S183" s="165" t="s">
        <v>1410</v>
      </c>
      <c r="T183" s="165" t="s">
        <v>1353</v>
      </c>
      <c r="U183" s="165" t="s">
        <v>1740</v>
      </c>
      <c r="V183" s="165" t="s">
        <v>1741</v>
      </c>
      <c r="W183" s="172" t="s">
        <v>1754</v>
      </c>
      <c r="X183" s="171">
        <f t="shared" si="2"/>
        <v>12</v>
      </c>
    </row>
    <row r="184" spans="1:24" ht="18">
      <c r="A184" s="165" t="s">
        <v>1767</v>
      </c>
      <c r="B184" s="165" t="s">
        <v>1419</v>
      </c>
      <c r="C184" s="165" t="s">
        <v>1215</v>
      </c>
      <c r="D184" s="165" t="s">
        <v>1346</v>
      </c>
      <c r="E184" s="165" t="s">
        <v>1553</v>
      </c>
      <c r="F184" s="165" t="s">
        <v>1348</v>
      </c>
      <c r="G184" s="165" t="s">
        <v>1766</v>
      </c>
      <c r="H184" s="165" t="s">
        <v>1554</v>
      </c>
      <c r="I184" s="165" t="s">
        <v>1351</v>
      </c>
      <c r="J184" s="165">
        <v>0.4</v>
      </c>
      <c r="K184" s="165">
        <v>50</v>
      </c>
      <c r="L184" s="165">
        <v>0.6</v>
      </c>
      <c r="M184" s="165" t="s">
        <v>1346</v>
      </c>
      <c r="N184" s="165" t="s">
        <v>1346</v>
      </c>
      <c r="O184" s="165" t="s">
        <v>1352</v>
      </c>
      <c r="P184" s="165" t="s">
        <v>1353</v>
      </c>
      <c r="Q184" s="165">
        <v>0.9</v>
      </c>
      <c r="R184" s="167">
        <v>0.05</v>
      </c>
      <c r="S184" s="165" t="s">
        <v>1410</v>
      </c>
      <c r="T184" s="165" t="s">
        <v>1353</v>
      </c>
      <c r="U184" s="165" t="s">
        <v>1740</v>
      </c>
      <c r="V184" s="165" t="s">
        <v>1741</v>
      </c>
      <c r="W184" s="172" t="s">
        <v>1754</v>
      </c>
      <c r="X184" s="171">
        <f t="shared" si="2"/>
        <v>12</v>
      </c>
    </row>
    <row r="185" spans="1:24" ht="18">
      <c r="A185" s="165" t="s">
        <v>1768</v>
      </c>
      <c r="B185" s="165" t="s">
        <v>1419</v>
      </c>
      <c r="C185" s="165" t="s">
        <v>1215</v>
      </c>
      <c r="D185" s="165" t="s">
        <v>1346</v>
      </c>
      <c r="E185" s="165" t="s">
        <v>1553</v>
      </c>
      <c r="F185" s="165" t="s">
        <v>1348</v>
      </c>
      <c r="G185" s="165" t="s">
        <v>1769</v>
      </c>
      <c r="H185" s="165" t="s">
        <v>1770</v>
      </c>
      <c r="I185" s="165" t="s">
        <v>1351</v>
      </c>
      <c r="J185" s="165">
        <v>0.4</v>
      </c>
      <c r="K185" s="165">
        <v>50</v>
      </c>
      <c r="L185" s="165">
        <v>0.6</v>
      </c>
      <c r="M185" s="165" t="s">
        <v>1346</v>
      </c>
      <c r="N185" s="165" t="s">
        <v>1346</v>
      </c>
      <c r="O185" s="165" t="s">
        <v>1352</v>
      </c>
      <c r="P185" s="165" t="s">
        <v>1353</v>
      </c>
      <c r="Q185" s="165">
        <v>0.9</v>
      </c>
      <c r="R185" s="167">
        <v>0.05</v>
      </c>
      <c r="S185" s="165" t="s">
        <v>1410</v>
      </c>
      <c r="T185" s="165" t="s">
        <v>1353</v>
      </c>
      <c r="U185" s="165" t="s">
        <v>1740</v>
      </c>
      <c r="V185" s="165" t="s">
        <v>1741</v>
      </c>
      <c r="W185" s="172" t="s">
        <v>1754</v>
      </c>
      <c r="X185" s="171">
        <f t="shared" si="2"/>
        <v>12</v>
      </c>
    </row>
    <row r="186" spans="1:24" ht="18">
      <c r="A186" s="165" t="s">
        <v>1771</v>
      </c>
      <c r="B186" s="165" t="s">
        <v>1419</v>
      </c>
      <c r="C186" s="165" t="s">
        <v>1215</v>
      </c>
      <c r="D186" s="165" t="s">
        <v>1346</v>
      </c>
      <c r="E186" s="165" t="s">
        <v>1553</v>
      </c>
      <c r="F186" s="165" t="s">
        <v>1348</v>
      </c>
      <c r="G186" s="165" t="s">
        <v>1766</v>
      </c>
      <c r="H186" s="165" t="s">
        <v>1554</v>
      </c>
      <c r="I186" s="165" t="s">
        <v>1351</v>
      </c>
      <c r="J186" s="165">
        <v>0.4</v>
      </c>
      <c r="K186" s="165">
        <v>50</v>
      </c>
      <c r="L186" s="165">
        <v>0.6</v>
      </c>
      <c r="M186" s="165" t="s">
        <v>1346</v>
      </c>
      <c r="N186" s="165" t="s">
        <v>1346</v>
      </c>
      <c r="O186" s="165" t="s">
        <v>1352</v>
      </c>
      <c r="P186" s="165" t="s">
        <v>1353</v>
      </c>
      <c r="Q186" s="165">
        <v>0.9</v>
      </c>
      <c r="R186" s="167">
        <v>0.05</v>
      </c>
      <c r="S186" s="165" t="s">
        <v>1410</v>
      </c>
      <c r="T186" s="165" t="s">
        <v>1353</v>
      </c>
      <c r="U186" s="165" t="s">
        <v>1740</v>
      </c>
      <c r="V186" s="165" t="s">
        <v>1741</v>
      </c>
      <c r="W186" s="172" t="s">
        <v>1754</v>
      </c>
      <c r="X186" s="171">
        <f t="shared" si="2"/>
        <v>12</v>
      </c>
    </row>
    <row r="187" spans="1:24" ht="18">
      <c r="A187" s="165" t="s">
        <v>1772</v>
      </c>
      <c r="B187" s="165" t="s">
        <v>1419</v>
      </c>
      <c r="C187" s="165" t="s">
        <v>1215</v>
      </c>
      <c r="D187" s="165" t="s">
        <v>1346</v>
      </c>
      <c r="E187" s="165" t="s">
        <v>1553</v>
      </c>
      <c r="F187" s="165" t="s">
        <v>1348</v>
      </c>
      <c r="G187" s="165" t="s">
        <v>1769</v>
      </c>
      <c r="H187" s="165" t="s">
        <v>1744</v>
      </c>
      <c r="I187" s="165" t="s">
        <v>1351</v>
      </c>
      <c r="J187" s="165">
        <v>0.4</v>
      </c>
      <c r="K187" s="165">
        <v>50</v>
      </c>
      <c r="L187" s="165">
        <v>0.6</v>
      </c>
      <c r="M187" s="165" t="s">
        <v>1346</v>
      </c>
      <c r="N187" s="165" t="s">
        <v>1346</v>
      </c>
      <c r="O187" s="165" t="s">
        <v>1352</v>
      </c>
      <c r="P187" s="165" t="s">
        <v>1353</v>
      </c>
      <c r="Q187" s="165">
        <v>0.9</v>
      </c>
      <c r="R187" s="167">
        <v>0.05</v>
      </c>
      <c r="S187" s="165" t="s">
        <v>1410</v>
      </c>
      <c r="T187" s="165" t="s">
        <v>1353</v>
      </c>
      <c r="U187" s="165" t="s">
        <v>1740</v>
      </c>
      <c r="V187" s="165" t="s">
        <v>1741</v>
      </c>
      <c r="W187" s="172" t="s">
        <v>1754</v>
      </c>
      <c r="X187" s="171">
        <f t="shared" si="2"/>
        <v>12</v>
      </c>
    </row>
    <row r="188" spans="1:24" ht="18">
      <c r="A188" s="165" t="s">
        <v>1773</v>
      </c>
      <c r="B188" s="165" t="s">
        <v>1419</v>
      </c>
      <c r="C188" s="165" t="s">
        <v>1215</v>
      </c>
      <c r="D188" s="165" t="s">
        <v>1346</v>
      </c>
      <c r="E188" s="165" t="s">
        <v>1553</v>
      </c>
      <c r="F188" s="165" t="s">
        <v>1348</v>
      </c>
      <c r="G188" s="165" t="s">
        <v>1774</v>
      </c>
      <c r="H188" s="165" t="s">
        <v>1744</v>
      </c>
      <c r="I188" s="165" t="s">
        <v>1351</v>
      </c>
      <c r="J188" s="165">
        <v>0.4</v>
      </c>
      <c r="K188" s="165">
        <v>50</v>
      </c>
      <c r="L188" s="165">
        <v>0.6</v>
      </c>
      <c r="M188" s="165" t="s">
        <v>1346</v>
      </c>
      <c r="N188" s="165" t="s">
        <v>1346</v>
      </c>
      <c r="O188" s="165" t="s">
        <v>1352</v>
      </c>
      <c r="P188" s="165" t="s">
        <v>1353</v>
      </c>
      <c r="Q188" s="165">
        <v>0.9</v>
      </c>
      <c r="R188" s="167">
        <v>0.05</v>
      </c>
      <c r="S188" s="165" t="s">
        <v>1410</v>
      </c>
      <c r="T188" s="165" t="s">
        <v>1353</v>
      </c>
      <c r="U188" s="165" t="s">
        <v>1740</v>
      </c>
      <c r="V188" s="165" t="s">
        <v>1741</v>
      </c>
      <c r="W188" s="172" t="s">
        <v>1754</v>
      </c>
      <c r="X188" s="171">
        <f t="shared" si="2"/>
        <v>12</v>
      </c>
    </row>
    <row r="189" spans="1:24" ht="18">
      <c r="A189" s="165" t="s">
        <v>155</v>
      </c>
      <c r="B189" s="165" t="s">
        <v>1402</v>
      </c>
      <c r="C189" s="165" t="s">
        <v>1216</v>
      </c>
      <c r="D189" s="165" t="s">
        <v>1346</v>
      </c>
      <c r="E189" s="165" t="s">
        <v>1539</v>
      </c>
      <c r="F189" s="165" t="s">
        <v>1360</v>
      </c>
      <c r="G189" s="165" t="s">
        <v>1647</v>
      </c>
      <c r="H189" s="165" t="s">
        <v>1775</v>
      </c>
      <c r="I189" s="165" t="s">
        <v>1423</v>
      </c>
      <c r="J189" s="165">
        <v>0.7</v>
      </c>
      <c r="K189" s="165">
        <v>60</v>
      </c>
      <c r="L189" s="165">
        <v>1</v>
      </c>
      <c r="M189" s="165" t="s">
        <v>1346</v>
      </c>
      <c r="N189" s="165" t="s">
        <v>1346</v>
      </c>
      <c r="O189" s="165" t="s">
        <v>1352</v>
      </c>
      <c r="P189" s="165" t="s">
        <v>1353</v>
      </c>
      <c r="Q189" s="165">
        <v>1.5</v>
      </c>
      <c r="R189" s="165" t="s">
        <v>1346</v>
      </c>
      <c r="S189" s="165" t="s">
        <v>1354</v>
      </c>
      <c r="T189" s="165" t="s">
        <v>1353</v>
      </c>
      <c r="U189" s="165" t="s">
        <v>1776</v>
      </c>
      <c r="V189" s="165"/>
      <c r="W189" s="172" t="s">
        <v>1754</v>
      </c>
      <c r="X189" s="171">
        <f t="shared" si="2"/>
        <v>12</v>
      </c>
    </row>
    <row r="190" spans="1:24" ht="18">
      <c r="A190" s="165" t="s">
        <v>1777</v>
      </c>
      <c r="B190" s="165" t="s">
        <v>1616</v>
      </c>
      <c r="C190" s="165" t="s">
        <v>1031</v>
      </c>
      <c r="D190" s="165" t="s">
        <v>1346</v>
      </c>
      <c r="E190" s="165" t="s">
        <v>1617</v>
      </c>
      <c r="F190" s="165" t="s">
        <v>1394</v>
      </c>
      <c r="G190" s="165" t="s">
        <v>1778</v>
      </c>
      <c r="H190" s="165" t="s">
        <v>1779</v>
      </c>
      <c r="I190" s="165" t="s">
        <v>1351</v>
      </c>
      <c r="J190" s="165" t="s">
        <v>1388</v>
      </c>
      <c r="K190" s="165">
        <v>50</v>
      </c>
      <c r="L190" s="165">
        <v>0.1</v>
      </c>
      <c r="M190" s="165" t="s">
        <v>1346</v>
      </c>
      <c r="N190" s="165" t="s">
        <v>1346</v>
      </c>
      <c r="O190" s="165" t="s">
        <v>1352</v>
      </c>
      <c r="P190" s="165" t="s">
        <v>1346</v>
      </c>
      <c r="Q190" s="165" t="s">
        <v>1346</v>
      </c>
      <c r="R190" s="165" t="s">
        <v>1346</v>
      </c>
      <c r="S190" s="165" t="s">
        <v>1354</v>
      </c>
      <c r="T190" s="165" t="s">
        <v>1353</v>
      </c>
      <c r="U190" s="165" t="s">
        <v>1776</v>
      </c>
      <c r="V190" s="165"/>
      <c r="W190" s="172" t="s">
        <v>1754</v>
      </c>
      <c r="X190" s="171">
        <f t="shared" si="2"/>
        <v>12</v>
      </c>
    </row>
    <row r="191" spans="1:24" ht="18">
      <c r="A191" s="165" t="s">
        <v>391</v>
      </c>
      <c r="B191" s="165" t="s">
        <v>1411</v>
      </c>
      <c r="C191" s="165" t="s">
        <v>1215</v>
      </c>
      <c r="D191" s="165" t="s">
        <v>1346</v>
      </c>
      <c r="E191" s="165" t="s">
        <v>1420</v>
      </c>
      <c r="F191" s="165" t="s">
        <v>1360</v>
      </c>
      <c r="G191" s="165" t="s">
        <v>1629</v>
      </c>
      <c r="H191" s="165" t="s">
        <v>1780</v>
      </c>
      <c r="I191" s="165" t="s">
        <v>1423</v>
      </c>
      <c r="J191" s="165">
        <v>0.7</v>
      </c>
      <c r="K191" s="165">
        <v>60</v>
      </c>
      <c r="L191" s="165">
        <v>1</v>
      </c>
      <c r="M191" s="165" t="s">
        <v>1346</v>
      </c>
      <c r="N191" s="165" t="s">
        <v>1346</v>
      </c>
      <c r="O191" s="165" t="s">
        <v>1352</v>
      </c>
      <c r="P191" s="165" t="s">
        <v>1424</v>
      </c>
      <c r="Q191" s="165">
        <v>1.1499999999999999</v>
      </c>
      <c r="R191" s="165" t="s">
        <v>1346</v>
      </c>
      <c r="S191" s="165" t="s">
        <v>1354</v>
      </c>
      <c r="T191" s="165" t="s">
        <v>1353</v>
      </c>
      <c r="U191" s="165" t="s">
        <v>1776</v>
      </c>
      <c r="V191" s="165"/>
      <c r="W191" s="172" t="s">
        <v>1754</v>
      </c>
      <c r="X191" s="171">
        <f t="shared" si="2"/>
        <v>12</v>
      </c>
    </row>
    <row r="192" spans="1:24" ht="18">
      <c r="A192" s="165" t="s">
        <v>1781</v>
      </c>
      <c r="B192" s="165" t="s">
        <v>1402</v>
      </c>
      <c r="C192" s="165" t="s">
        <v>1216</v>
      </c>
      <c r="D192" s="165" t="s">
        <v>1346</v>
      </c>
      <c r="E192" s="165" t="s">
        <v>1539</v>
      </c>
      <c r="F192" s="165" t="s">
        <v>1360</v>
      </c>
      <c r="G192" s="165" t="s">
        <v>1647</v>
      </c>
      <c r="H192" s="165" t="s">
        <v>1782</v>
      </c>
      <c r="I192" s="165" t="s">
        <v>1423</v>
      </c>
      <c r="J192" s="165">
        <v>0.7</v>
      </c>
      <c r="K192" s="165">
        <v>60</v>
      </c>
      <c r="L192" s="165">
        <v>1</v>
      </c>
      <c r="M192" s="165" t="s">
        <v>1346</v>
      </c>
      <c r="N192" s="165" t="s">
        <v>1346</v>
      </c>
      <c r="O192" s="165" t="s">
        <v>1352</v>
      </c>
      <c r="P192" s="165" t="s">
        <v>1353</v>
      </c>
      <c r="Q192" s="165">
        <v>1.5</v>
      </c>
      <c r="R192" s="165" t="s">
        <v>1346</v>
      </c>
      <c r="S192" s="165" t="s">
        <v>1354</v>
      </c>
      <c r="T192" s="165" t="s">
        <v>1353</v>
      </c>
      <c r="U192" s="165" t="s">
        <v>1776</v>
      </c>
      <c r="V192" s="165"/>
      <c r="W192" s="172" t="s">
        <v>1754</v>
      </c>
      <c r="X192" s="171">
        <f t="shared" si="2"/>
        <v>12</v>
      </c>
    </row>
    <row r="193" spans="1:24" ht="18">
      <c r="A193" s="165" t="s">
        <v>1783</v>
      </c>
      <c r="B193" s="165" t="s">
        <v>1402</v>
      </c>
      <c r="C193" s="165" t="s">
        <v>1216</v>
      </c>
      <c r="D193" s="165" t="s">
        <v>1346</v>
      </c>
      <c r="E193" s="165" t="s">
        <v>1539</v>
      </c>
      <c r="F193" s="165" t="s">
        <v>1360</v>
      </c>
      <c r="G193" s="165" t="s">
        <v>1784</v>
      </c>
      <c r="H193" s="165" t="s">
        <v>1785</v>
      </c>
      <c r="I193" s="165" t="s">
        <v>1423</v>
      </c>
      <c r="J193" s="165">
        <v>0.7</v>
      </c>
      <c r="K193" s="165">
        <v>60</v>
      </c>
      <c r="L193" s="165">
        <v>1</v>
      </c>
      <c r="M193" s="165" t="s">
        <v>1346</v>
      </c>
      <c r="N193" s="165" t="s">
        <v>1346</v>
      </c>
      <c r="O193" s="165" t="s">
        <v>1352</v>
      </c>
      <c r="P193" s="165" t="s">
        <v>1353</v>
      </c>
      <c r="Q193" s="165">
        <v>1.5</v>
      </c>
      <c r="R193" s="165" t="s">
        <v>1346</v>
      </c>
      <c r="S193" s="165" t="s">
        <v>1354</v>
      </c>
      <c r="T193" s="165" t="s">
        <v>1353</v>
      </c>
      <c r="U193" s="165" t="s">
        <v>1776</v>
      </c>
      <c r="V193" s="165"/>
      <c r="W193" s="172" t="s">
        <v>1754</v>
      </c>
      <c r="X193" s="171">
        <f t="shared" si="2"/>
        <v>12</v>
      </c>
    </row>
    <row r="194" spans="1:24" ht="18">
      <c r="A194" s="165" t="s">
        <v>159</v>
      </c>
      <c r="B194" s="165" t="s">
        <v>1402</v>
      </c>
      <c r="C194" s="165" t="s">
        <v>1216</v>
      </c>
      <c r="D194" s="165" t="s">
        <v>1346</v>
      </c>
      <c r="E194" s="165" t="s">
        <v>1539</v>
      </c>
      <c r="F194" s="165" t="s">
        <v>1360</v>
      </c>
      <c r="G194" s="165" t="s">
        <v>1647</v>
      </c>
      <c r="H194" s="165" t="s">
        <v>1786</v>
      </c>
      <c r="I194" s="165" t="s">
        <v>1423</v>
      </c>
      <c r="J194" s="165">
        <v>0.7</v>
      </c>
      <c r="K194" s="165">
        <v>60</v>
      </c>
      <c r="L194" s="165">
        <v>1</v>
      </c>
      <c r="M194" s="165" t="s">
        <v>1346</v>
      </c>
      <c r="N194" s="165" t="s">
        <v>1346</v>
      </c>
      <c r="O194" s="165" t="s">
        <v>1352</v>
      </c>
      <c r="P194" s="165" t="s">
        <v>1353</v>
      </c>
      <c r="Q194" s="165">
        <v>1.5</v>
      </c>
      <c r="R194" s="165" t="s">
        <v>1346</v>
      </c>
      <c r="S194" s="165" t="s">
        <v>1354</v>
      </c>
      <c r="T194" s="165" t="s">
        <v>1353</v>
      </c>
      <c r="U194" s="165" t="s">
        <v>1787</v>
      </c>
      <c r="V194" s="165"/>
      <c r="W194" s="172" t="s">
        <v>1754</v>
      </c>
      <c r="X194" s="171">
        <f t="shared" si="2"/>
        <v>12</v>
      </c>
    </row>
    <row r="195" spans="1:24" ht="18">
      <c r="A195" s="165" t="s">
        <v>1788</v>
      </c>
      <c r="B195" s="165" t="s">
        <v>1616</v>
      </c>
      <c r="C195" s="165" t="s">
        <v>1031</v>
      </c>
      <c r="D195" s="165" t="s">
        <v>1346</v>
      </c>
      <c r="E195" s="165" t="s">
        <v>1621</v>
      </c>
      <c r="F195" s="165" t="s">
        <v>1394</v>
      </c>
      <c r="G195" s="165" t="s">
        <v>1789</v>
      </c>
      <c r="H195" s="165" t="s">
        <v>1790</v>
      </c>
      <c r="I195" s="165" t="s">
        <v>1351</v>
      </c>
      <c r="J195" s="165" t="s">
        <v>1388</v>
      </c>
      <c r="K195" s="165">
        <v>50</v>
      </c>
      <c r="L195" s="165">
        <v>0.1</v>
      </c>
      <c r="M195" s="165" t="s">
        <v>1346</v>
      </c>
      <c r="N195" s="165" t="s">
        <v>1346</v>
      </c>
      <c r="O195" s="165" t="s">
        <v>1352</v>
      </c>
      <c r="P195" s="165" t="s">
        <v>1346</v>
      </c>
      <c r="Q195" s="165" t="s">
        <v>1346</v>
      </c>
      <c r="R195" s="165" t="s">
        <v>1346</v>
      </c>
      <c r="S195" s="165" t="s">
        <v>1354</v>
      </c>
      <c r="T195" s="166" t="s">
        <v>1996</v>
      </c>
      <c r="U195" s="165" t="s">
        <v>1787</v>
      </c>
      <c r="V195" s="165"/>
      <c r="W195" s="172" t="s">
        <v>1754</v>
      </c>
      <c r="X195" s="171">
        <f t="shared" ref="X195:X258" si="3">VALUE(SUBSTITUTE(W195,"p",""))</f>
        <v>12</v>
      </c>
    </row>
    <row r="196" spans="1:24" ht="18">
      <c r="A196" s="165" t="s">
        <v>392</v>
      </c>
      <c r="B196" s="165" t="s">
        <v>1411</v>
      </c>
      <c r="C196" s="165" t="s">
        <v>1215</v>
      </c>
      <c r="D196" s="165" t="s">
        <v>1346</v>
      </c>
      <c r="E196" s="165" t="s">
        <v>1420</v>
      </c>
      <c r="F196" s="165" t="s">
        <v>1360</v>
      </c>
      <c r="G196" s="165" t="s">
        <v>1629</v>
      </c>
      <c r="H196" s="165" t="s">
        <v>1791</v>
      </c>
      <c r="I196" s="165" t="s">
        <v>1423</v>
      </c>
      <c r="J196" s="165">
        <v>0.7</v>
      </c>
      <c r="K196" s="165">
        <v>60</v>
      </c>
      <c r="L196" s="165">
        <v>1</v>
      </c>
      <c r="M196" s="165" t="s">
        <v>1346</v>
      </c>
      <c r="N196" s="165" t="s">
        <v>1346</v>
      </c>
      <c r="O196" s="165" t="s">
        <v>1352</v>
      </c>
      <c r="P196" s="165" t="s">
        <v>1424</v>
      </c>
      <c r="Q196" s="165">
        <v>1.1499999999999999</v>
      </c>
      <c r="R196" s="165" t="s">
        <v>1346</v>
      </c>
      <c r="S196" s="165" t="s">
        <v>1354</v>
      </c>
      <c r="T196" s="165" t="s">
        <v>1353</v>
      </c>
      <c r="U196" s="165" t="s">
        <v>1787</v>
      </c>
      <c r="V196" s="165"/>
      <c r="W196" s="172" t="s">
        <v>1754</v>
      </c>
      <c r="X196" s="171">
        <f t="shared" si="3"/>
        <v>12</v>
      </c>
    </row>
    <row r="197" spans="1:24" ht="18">
      <c r="A197" s="165" t="s">
        <v>393</v>
      </c>
      <c r="B197" s="165" t="s">
        <v>1419</v>
      </c>
      <c r="C197" s="165" t="s">
        <v>1215</v>
      </c>
      <c r="D197" s="165" t="s">
        <v>1346</v>
      </c>
      <c r="E197" s="165" t="s">
        <v>1420</v>
      </c>
      <c r="F197" s="165" t="s">
        <v>1360</v>
      </c>
      <c r="G197" s="165" t="s">
        <v>1792</v>
      </c>
      <c r="H197" s="165" t="s">
        <v>1793</v>
      </c>
      <c r="I197" s="165" t="s">
        <v>1423</v>
      </c>
      <c r="J197" s="165">
        <v>0.7</v>
      </c>
      <c r="K197" s="165">
        <v>60</v>
      </c>
      <c r="L197" s="165">
        <v>1</v>
      </c>
      <c r="M197" s="165" t="s">
        <v>1346</v>
      </c>
      <c r="N197" s="165" t="s">
        <v>1346</v>
      </c>
      <c r="O197" s="165" t="s">
        <v>1352</v>
      </c>
      <c r="P197" s="165" t="s">
        <v>1424</v>
      </c>
      <c r="Q197" s="165">
        <v>1.1499999999999999</v>
      </c>
      <c r="R197" s="165" t="s">
        <v>1346</v>
      </c>
      <c r="S197" s="165" t="s">
        <v>1354</v>
      </c>
      <c r="T197" s="165" t="s">
        <v>1353</v>
      </c>
      <c r="U197" s="165" t="s">
        <v>1787</v>
      </c>
      <c r="V197" s="165"/>
      <c r="W197" s="172" t="s">
        <v>1754</v>
      </c>
      <c r="X197" s="171">
        <f t="shared" si="3"/>
        <v>12</v>
      </c>
    </row>
    <row r="198" spans="1:24" ht="18">
      <c r="A198" s="165" t="s">
        <v>97</v>
      </c>
      <c r="B198" s="165" t="s">
        <v>1616</v>
      </c>
      <c r="C198" s="165" t="s">
        <v>1216</v>
      </c>
      <c r="D198" s="165" t="s">
        <v>1346</v>
      </c>
      <c r="E198" s="165" t="s">
        <v>1424</v>
      </c>
      <c r="F198" s="165" t="s">
        <v>1360</v>
      </c>
      <c r="G198" s="165" t="s">
        <v>1794</v>
      </c>
      <c r="H198" s="165" t="s">
        <v>1795</v>
      </c>
      <c r="I198" s="165" t="s">
        <v>1351</v>
      </c>
      <c r="J198" s="165">
        <v>0.06</v>
      </c>
      <c r="K198" s="165">
        <v>50</v>
      </c>
      <c r="L198" s="165">
        <v>0.08</v>
      </c>
      <c r="M198" s="165" t="s">
        <v>1346</v>
      </c>
      <c r="N198" s="165" t="s">
        <v>1346</v>
      </c>
      <c r="O198" s="165" t="s">
        <v>1352</v>
      </c>
      <c r="P198" s="165" t="s">
        <v>1346</v>
      </c>
      <c r="Q198" s="165" t="s">
        <v>1346</v>
      </c>
      <c r="R198" s="165" t="s">
        <v>1346</v>
      </c>
      <c r="S198" s="165" t="s">
        <v>1354</v>
      </c>
      <c r="T198" s="166" t="s">
        <v>1996</v>
      </c>
      <c r="U198" s="165" t="s">
        <v>1787</v>
      </c>
      <c r="V198" s="165"/>
      <c r="W198" s="172" t="s">
        <v>1754</v>
      </c>
      <c r="X198" s="171">
        <f t="shared" si="3"/>
        <v>12</v>
      </c>
    </row>
    <row r="199" spans="1:24" ht="18">
      <c r="A199" s="165" t="s">
        <v>98</v>
      </c>
      <c r="B199" s="165" t="s">
        <v>1616</v>
      </c>
      <c r="C199" s="165" t="s">
        <v>1216</v>
      </c>
      <c r="D199" s="165" t="s">
        <v>1346</v>
      </c>
      <c r="E199" s="165" t="s">
        <v>1424</v>
      </c>
      <c r="F199" s="165" t="s">
        <v>1360</v>
      </c>
      <c r="G199" s="165" t="s">
        <v>1796</v>
      </c>
      <c r="H199" s="165" t="s">
        <v>1797</v>
      </c>
      <c r="I199" s="165" t="s">
        <v>1351</v>
      </c>
      <c r="J199" s="165">
        <v>0.06</v>
      </c>
      <c r="K199" s="165">
        <v>50</v>
      </c>
      <c r="L199" s="165">
        <v>0.08</v>
      </c>
      <c r="M199" s="165" t="s">
        <v>1346</v>
      </c>
      <c r="N199" s="165" t="s">
        <v>1346</v>
      </c>
      <c r="O199" s="165" t="s">
        <v>1352</v>
      </c>
      <c r="P199" s="165" t="s">
        <v>1346</v>
      </c>
      <c r="Q199" s="165" t="s">
        <v>1346</v>
      </c>
      <c r="R199" s="165" t="s">
        <v>1346</v>
      </c>
      <c r="S199" s="165" t="s">
        <v>1354</v>
      </c>
      <c r="T199" s="166" t="s">
        <v>1996</v>
      </c>
      <c r="U199" s="165" t="s">
        <v>1787</v>
      </c>
      <c r="V199" s="165"/>
      <c r="W199" s="172" t="s">
        <v>1754</v>
      </c>
      <c r="X199" s="171">
        <f t="shared" si="3"/>
        <v>12</v>
      </c>
    </row>
    <row r="200" spans="1:24" ht="18">
      <c r="A200" s="165" t="s">
        <v>99</v>
      </c>
      <c r="B200" s="165" t="s">
        <v>1527</v>
      </c>
      <c r="C200" s="165" t="s">
        <v>1216</v>
      </c>
      <c r="D200" s="165" t="s">
        <v>1346</v>
      </c>
      <c r="E200" s="165" t="s">
        <v>1424</v>
      </c>
      <c r="F200" s="165" t="s">
        <v>1360</v>
      </c>
      <c r="G200" s="165" t="s">
        <v>1798</v>
      </c>
      <c r="H200" s="165" t="s">
        <v>1622</v>
      </c>
      <c r="I200" s="165">
        <v>90</v>
      </c>
      <c r="J200" s="165">
        <v>0.06</v>
      </c>
      <c r="K200" s="165">
        <v>110</v>
      </c>
      <c r="L200" s="165">
        <v>0.08</v>
      </c>
      <c r="M200" s="165" t="s">
        <v>1429</v>
      </c>
      <c r="N200" s="165">
        <v>50</v>
      </c>
      <c r="O200" s="165"/>
      <c r="P200" s="165" t="s">
        <v>1346</v>
      </c>
      <c r="Q200" s="165" t="s">
        <v>1346</v>
      </c>
      <c r="R200" s="165" t="s">
        <v>1346</v>
      </c>
      <c r="S200" s="165" t="s">
        <v>1354</v>
      </c>
      <c r="T200" s="166" t="s">
        <v>1996</v>
      </c>
      <c r="U200" s="165" t="s">
        <v>1787</v>
      </c>
      <c r="V200" s="165"/>
      <c r="W200" s="172" t="s">
        <v>1754</v>
      </c>
      <c r="X200" s="171">
        <f t="shared" si="3"/>
        <v>12</v>
      </c>
    </row>
    <row r="201" spans="1:24" ht="18">
      <c r="A201" s="165" t="s">
        <v>1799</v>
      </c>
      <c r="B201" s="165" t="s">
        <v>1402</v>
      </c>
      <c r="C201" s="165" t="s">
        <v>1031</v>
      </c>
      <c r="D201" s="165" t="s">
        <v>1346</v>
      </c>
      <c r="E201" s="165" t="s">
        <v>1800</v>
      </c>
      <c r="F201" s="165" t="s">
        <v>1360</v>
      </c>
      <c r="G201" s="165" t="s">
        <v>1801</v>
      </c>
      <c r="H201" s="165" t="s">
        <v>1802</v>
      </c>
      <c r="I201" s="165" t="s">
        <v>1351</v>
      </c>
      <c r="J201" s="165" t="s">
        <v>1388</v>
      </c>
      <c r="K201" s="165">
        <v>50</v>
      </c>
      <c r="L201" s="165">
        <v>0.1</v>
      </c>
      <c r="M201" s="165" t="s">
        <v>1346</v>
      </c>
      <c r="N201" s="165" t="s">
        <v>1346</v>
      </c>
      <c r="O201" s="165" t="s">
        <v>1352</v>
      </c>
      <c r="P201" s="165" t="s">
        <v>1346</v>
      </c>
      <c r="Q201" s="165" t="s">
        <v>1346</v>
      </c>
      <c r="R201" s="165" t="s">
        <v>1346</v>
      </c>
      <c r="S201" s="165" t="s">
        <v>1354</v>
      </c>
      <c r="T201" s="166" t="s">
        <v>1996</v>
      </c>
      <c r="U201" s="165" t="s">
        <v>1787</v>
      </c>
      <c r="V201" s="165"/>
      <c r="W201" s="172" t="s">
        <v>1754</v>
      </c>
      <c r="X201" s="171">
        <f t="shared" si="3"/>
        <v>12</v>
      </c>
    </row>
    <row r="202" spans="1:24" ht="18">
      <c r="A202" s="165" t="s">
        <v>1803</v>
      </c>
      <c r="B202" s="165" t="s">
        <v>1402</v>
      </c>
      <c r="C202" s="165" t="s">
        <v>1216</v>
      </c>
      <c r="D202" s="165" t="s">
        <v>1346</v>
      </c>
      <c r="E202" s="165" t="s">
        <v>1539</v>
      </c>
      <c r="F202" s="165" t="s">
        <v>1360</v>
      </c>
      <c r="G202" s="165" t="s">
        <v>1647</v>
      </c>
      <c r="H202" s="165" t="s">
        <v>1804</v>
      </c>
      <c r="I202" s="165" t="s">
        <v>1423</v>
      </c>
      <c r="J202" s="165">
        <v>0.7</v>
      </c>
      <c r="K202" s="165">
        <v>60</v>
      </c>
      <c r="L202" s="165">
        <v>1</v>
      </c>
      <c r="M202" s="165" t="s">
        <v>1346</v>
      </c>
      <c r="N202" s="165" t="s">
        <v>1346</v>
      </c>
      <c r="O202" s="165" t="s">
        <v>1352</v>
      </c>
      <c r="P202" s="165" t="s">
        <v>1353</v>
      </c>
      <c r="Q202" s="165">
        <v>1.5</v>
      </c>
      <c r="R202" s="165" t="s">
        <v>1346</v>
      </c>
      <c r="S202" s="165" t="s">
        <v>1354</v>
      </c>
      <c r="T202" s="165" t="s">
        <v>1353</v>
      </c>
      <c r="U202" s="165" t="s">
        <v>1805</v>
      </c>
      <c r="V202" s="165"/>
      <c r="W202" s="172" t="s">
        <v>1754</v>
      </c>
      <c r="X202" s="171">
        <f t="shared" si="3"/>
        <v>12</v>
      </c>
    </row>
    <row r="203" spans="1:24" ht="18">
      <c r="A203" s="165" t="s">
        <v>77</v>
      </c>
      <c r="B203" s="165" t="s">
        <v>1806</v>
      </c>
      <c r="C203" s="165" t="s">
        <v>1031</v>
      </c>
      <c r="D203" s="165" t="s">
        <v>1346</v>
      </c>
      <c r="E203" s="165" t="s">
        <v>1613</v>
      </c>
      <c r="F203" s="165" t="s">
        <v>1394</v>
      </c>
      <c r="G203" s="165" t="s">
        <v>1807</v>
      </c>
      <c r="H203" s="165" t="s">
        <v>1808</v>
      </c>
      <c r="I203" s="165" t="s">
        <v>1351</v>
      </c>
      <c r="J203" s="165" t="s">
        <v>1388</v>
      </c>
      <c r="K203" s="165">
        <v>50</v>
      </c>
      <c r="L203" s="165">
        <v>0.1</v>
      </c>
      <c r="M203" s="165" t="s">
        <v>1346</v>
      </c>
      <c r="N203" s="165" t="s">
        <v>1346</v>
      </c>
      <c r="O203" s="165" t="s">
        <v>1352</v>
      </c>
      <c r="P203" s="165" t="s">
        <v>1346</v>
      </c>
      <c r="Q203" s="165" t="s">
        <v>1346</v>
      </c>
      <c r="R203" s="165" t="s">
        <v>1346</v>
      </c>
      <c r="S203" s="165" t="s">
        <v>1354</v>
      </c>
      <c r="T203" s="165" t="s">
        <v>1353</v>
      </c>
      <c r="U203" s="165" t="s">
        <v>1805</v>
      </c>
      <c r="V203" s="165"/>
      <c r="W203" s="172" t="s">
        <v>1754</v>
      </c>
      <c r="X203" s="171">
        <f t="shared" si="3"/>
        <v>12</v>
      </c>
    </row>
    <row r="204" spans="1:24" ht="18">
      <c r="A204" s="165" t="s">
        <v>100</v>
      </c>
      <c r="B204" s="165" t="s">
        <v>1345</v>
      </c>
      <c r="C204" s="165" t="s">
        <v>1216</v>
      </c>
      <c r="D204" s="165" t="s">
        <v>1346</v>
      </c>
      <c r="E204" s="165" t="s">
        <v>1424</v>
      </c>
      <c r="F204" s="165" t="s">
        <v>1360</v>
      </c>
      <c r="G204" s="165" t="s">
        <v>1809</v>
      </c>
      <c r="H204" s="165" t="s">
        <v>1810</v>
      </c>
      <c r="I204" s="165" t="s">
        <v>1351</v>
      </c>
      <c r="J204" s="165">
        <v>0.03</v>
      </c>
      <c r="K204" s="165">
        <v>50</v>
      </c>
      <c r="L204" s="165">
        <v>0.08</v>
      </c>
      <c r="M204" s="165" t="s">
        <v>1346</v>
      </c>
      <c r="N204" s="165" t="s">
        <v>1346</v>
      </c>
      <c r="O204" s="165" t="s">
        <v>1352</v>
      </c>
      <c r="P204" s="165" t="s">
        <v>1346</v>
      </c>
      <c r="Q204" s="165" t="s">
        <v>1346</v>
      </c>
      <c r="R204" s="165" t="s">
        <v>1346</v>
      </c>
      <c r="S204" s="165" t="s">
        <v>1354</v>
      </c>
      <c r="T204" s="166" t="s">
        <v>1996</v>
      </c>
      <c r="U204" s="165" t="s">
        <v>1805</v>
      </c>
      <c r="V204" s="165"/>
      <c r="W204" s="172" t="s">
        <v>1811</v>
      </c>
      <c r="X204" s="171">
        <f t="shared" si="3"/>
        <v>13</v>
      </c>
    </row>
    <row r="205" spans="1:24" ht="18">
      <c r="A205" s="165" t="s">
        <v>101</v>
      </c>
      <c r="B205" s="165" t="s">
        <v>1345</v>
      </c>
      <c r="C205" s="165" t="s">
        <v>1216</v>
      </c>
      <c r="D205" s="165" t="s">
        <v>1346</v>
      </c>
      <c r="E205" s="165" t="s">
        <v>1424</v>
      </c>
      <c r="F205" s="165" t="s">
        <v>1360</v>
      </c>
      <c r="G205" s="165" t="s">
        <v>1812</v>
      </c>
      <c r="H205" s="165" t="s">
        <v>1813</v>
      </c>
      <c r="I205" s="165" t="s">
        <v>1351</v>
      </c>
      <c r="J205" s="165">
        <v>0.03</v>
      </c>
      <c r="K205" s="165">
        <v>50</v>
      </c>
      <c r="L205" s="165">
        <v>0.08</v>
      </c>
      <c r="M205" s="165" t="s">
        <v>1346</v>
      </c>
      <c r="N205" s="165" t="s">
        <v>1346</v>
      </c>
      <c r="O205" s="165" t="s">
        <v>1352</v>
      </c>
      <c r="P205" s="165" t="s">
        <v>1346</v>
      </c>
      <c r="Q205" s="165" t="s">
        <v>1346</v>
      </c>
      <c r="R205" s="165" t="s">
        <v>1346</v>
      </c>
      <c r="S205" s="165" t="s">
        <v>1354</v>
      </c>
      <c r="T205" s="166" t="s">
        <v>1996</v>
      </c>
      <c r="U205" s="165" t="s">
        <v>1805</v>
      </c>
      <c r="V205" s="165"/>
      <c r="W205" s="172" t="s">
        <v>1811</v>
      </c>
      <c r="X205" s="171">
        <f t="shared" si="3"/>
        <v>13</v>
      </c>
    </row>
    <row r="206" spans="1:24" ht="18">
      <c r="A206" s="165" t="s">
        <v>1814</v>
      </c>
      <c r="B206" s="165" t="s">
        <v>1345</v>
      </c>
      <c r="C206" s="165" t="s">
        <v>1216</v>
      </c>
      <c r="D206" s="165" t="s">
        <v>1346</v>
      </c>
      <c r="E206" s="165" t="s">
        <v>1424</v>
      </c>
      <c r="F206" s="165" t="s">
        <v>1360</v>
      </c>
      <c r="G206" s="165" t="s">
        <v>1810</v>
      </c>
      <c r="H206" s="165" t="s">
        <v>1614</v>
      </c>
      <c r="I206" s="165" t="s">
        <v>1351</v>
      </c>
      <c r="J206" s="165">
        <v>0.03</v>
      </c>
      <c r="K206" s="165">
        <v>50</v>
      </c>
      <c r="L206" s="165">
        <v>0.08</v>
      </c>
      <c r="M206" s="165" t="s">
        <v>1346</v>
      </c>
      <c r="N206" s="165" t="s">
        <v>1346</v>
      </c>
      <c r="O206" s="165" t="s">
        <v>1352</v>
      </c>
      <c r="P206" s="165" t="s">
        <v>1346</v>
      </c>
      <c r="Q206" s="165" t="s">
        <v>1346</v>
      </c>
      <c r="R206" s="165" t="s">
        <v>1346</v>
      </c>
      <c r="S206" s="165" t="s">
        <v>1354</v>
      </c>
      <c r="T206" s="166" t="s">
        <v>1996</v>
      </c>
      <c r="U206" s="165" t="s">
        <v>1805</v>
      </c>
      <c r="V206" s="165"/>
      <c r="W206" s="172" t="s">
        <v>1811</v>
      </c>
      <c r="X206" s="171">
        <f t="shared" si="3"/>
        <v>13</v>
      </c>
    </row>
    <row r="207" spans="1:24" ht="18">
      <c r="A207" s="165" t="s">
        <v>332</v>
      </c>
      <c r="B207" s="165" t="s">
        <v>1402</v>
      </c>
      <c r="C207" s="165" t="s">
        <v>1216</v>
      </c>
      <c r="D207" s="165" t="s">
        <v>1346</v>
      </c>
      <c r="E207" s="165" t="s">
        <v>1347</v>
      </c>
      <c r="F207" s="165" t="s">
        <v>1348</v>
      </c>
      <c r="G207" s="165" t="s">
        <v>1696</v>
      </c>
      <c r="H207" s="165" t="s">
        <v>1815</v>
      </c>
      <c r="I207" s="165" t="s">
        <v>1351</v>
      </c>
      <c r="J207" s="165">
        <v>0.4</v>
      </c>
      <c r="K207" s="165">
        <v>50</v>
      </c>
      <c r="L207" s="165">
        <v>0.5</v>
      </c>
      <c r="M207" s="165" t="s">
        <v>1346</v>
      </c>
      <c r="N207" s="165" t="s">
        <v>1346</v>
      </c>
      <c r="O207" s="165" t="s">
        <v>1352</v>
      </c>
      <c r="P207" s="165" t="s">
        <v>1353</v>
      </c>
      <c r="Q207" s="165">
        <v>0.75</v>
      </c>
      <c r="R207" s="165" t="s">
        <v>1346</v>
      </c>
      <c r="S207" s="165" t="s">
        <v>1354</v>
      </c>
      <c r="T207" s="165" t="s">
        <v>1353</v>
      </c>
      <c r="U207" s="165" t="s">
        <v>1816</v>
      </c>
      <c r="V207" s="165"/>
      <c r="W207" s="172" t="s">
        <v>1811</v>
      </c>
      <c r="X207" s="171">
        <f t="shared" si="3"/>
        <v>13</v>
      </c>
    </row>
    <row r="208" spans="1:24" ht="18">
      <c r="A208" s="165" t="s">
        <v>637</v>
      </c>
      <c r="B208" s="165" t="s">
        <v>1411</v>
      </c>
      <c r="C208" s="165" t="s">
        <v>1215</v>
      </c>
      <c r="D208" s="165" t="s">
        <v>1346</v>
      </c>
      <c r="E208" s="165" t="s">
        <v>1385</v>
      </c>
      <c r="F208" s="165" t="s">
        <v>1348</v>
      </c>
      <c r="G208" s="165" t="s">
        <v>1817</v>
      </c>
      <c r="H208" s="165" t="s">
        <v>1818</v>
      </c>
      <c r="I208" s="165" t="s">
        <v>1351</v>
      </c>
      <c r="J208" s="165" t="s">
        <v>1388</v>
      </c>
      <c r="K208" s="165">
        <v>50</v>
      </c>
      <c r="L208" s="165">
        <v>0.1</v>
      </c>
      <c r="M208" s="165" t="s">
        <v>1346</v>
      </c>
      <c r="N208" s="165" t="s">
        <v>1346</v>
      </c>
      <c r="O208" s="165" t="s">
        <v>1352</v>
      </c>
      <c r="P208" s="165" t="s">
        <v>1353</v>
      </c>
      <c r="Q208" s="165">
        <v>0.15</v>
      </c>
      <c r="R208" s="165" t="s">
        <v>1346</v>
      </c>
      <c r="S208" s="165" t="s">
        <v>1354</v>
      </c>
      <c r="T208" s="165" t="s">
        <v>1353</v>
      </c>
      <c r="U208" s="165" t="s">
        <v>1816</v>
      </c>
      <c r="V208" s="165"/>
      <c r="W208" s="172" t="s">
        <v>1811</v>
      </c>
      <c r="X208" s="171">
        <f t="shared" si="3"/>
        <v>13</v>
      </c>
    </row>
    <row r="209" spans="1:24" ht="18">
      <c r="A209" s="165" t="s">
        <v>559</v>
      </c>
      <c r="B209" s="165" t="s">
        <v>1411</v>
      </c>
      <c r="C209" s="165" t="s">
        <v>1215</v>
      </c>
      <c r="D209" s="165" t="s">
        <v>1346</v>
      </c>
      <c r="E209" s="165" t="s">
        <v>1723</v>
      </c>
      <c r="F209" s="165" t="s">
        <v>1348</v>
      </c>
      <c r="G209" s="165" t="s">
        <v>1819</v>
      </c>
      <c r="H209" s="165" t="s">
        <v>1820</v>
      </c>
      <c r="I209" s="165" t="s">
        <v>1351</v>
      </c>
      <c r="J209" s="165">
        <v>0.3</v>
      </c>
      <c r="K209" s="165">
        <v>50</v>
      </c>
      <c r="L209" s="165">
        <v>0.4</v>
      </c>
      <c r="M209" s="165" t="s">
        <v>1346</v>
      </c>
      <c r="N209" s="165" t="s">
        <v>1346</v>
      </c>
      <c r="O209" s="165" t="s">
        <v>1352</v>
      </c>
      <c r="P209" s="165" t="s">
        <v>1353</v>
      </c>
      <c r="Q209" s="165">
        <v>0.6</v>
      </c>
      <c r="R209" s="165" t="s">
        <v>1346</v>
      </c>
      <c r="S209" s="165" t="s">
        <v>1354</v>
      </c>
      <c r="T209" s="165" t="s">
        <v>1353</v>
      </c>
      <c r="U209" s="165" t="s">
        <v>1816</v>
      </c>
      <c r="V209" s="165"/>
      <c r="W209" s="172" t="s">
        <v>1811</v>
      </c>
      <c r="X209" s="171">
        <f t="shared" si="3"/>
        <v>13</v>
      </c>
    </row>
    <row r="210" spans="1:24" ht="18">
      <c r="A210" s="165" t="s">
        <v>625</v>
      </c>
      <c r="B210" s="165" t="s">
        <v>1411</v>
      </c>
      <c r="C210" s="165" t="s">
        <v>1215</v>
      </c>
      <c r="D210" s="165" t="s">
        <v>1346</v>
      </c>
      <c r="E210" s="165" t="s">
        <v>1690</v>
      </c>
      <c r="F210" s="165" t="s">
        <v>1360</v>
      </c>
      <c r="G210" s="165" t="s">
        <v>1821</v>
      </c>
      <c r="H210" s="165" t="s">
        <v>1435</v>
      </c>
      <c r="I210" s="165" t="s">
        <v>1351</v>
      </c>
      <c r="J210" s="165"/>
      <c r="K210" s="165">
        <v>100</v>
      </c>
      <c r="L210" s="165">
        <v>0.1</v>
      </c>
      <c r="M210" s="165" t="s">
        <v>1346</v>
      </c>
      <c r="N210" s="165" t="s">
        <v>1346</v>
      </c>
      <c r="O210" s="165" t="s">
        <v>1352</v>
      </c>
      <c r="P210" s="165" t="s">
        <v>1346</v>
      </c>
      <c r="Q210" s="165" t="s">
        <v>1346</v>
      </c>
      <c r="R210" s="165" t="s">
        <v>1346</v>
      </c>
      <c r="S210" s="165" t="s">
        <v>1354</v>
      </c>
      <c r="T210" s="165" t="s">
        <v>1353</v>
      </c>
      <c r="U210" s="165" t="s">
        <v>1816</v>
      </c>
      <c r="V210" s="165"/>
      <c r="W210" s="172" t="s">
        <v>1811</v>
      </c>
      <c r="X210" s="171">
        <f t="shared" si="3"/>
        <v>13</v>
      </c>
    </row>
    <row r="211" spans="1:24" ht="18">
      <c r="A211" s="165" t="s">
        <v>635</v>
      </c>
      <c r="B211" s="165" t="s">
        <v>1699</v>
      </c>
      <c r="C211" s="165" t="s">
        <v>1215</v>
      </c>
      <c r="D211" s="165" t="s">
        <v>1346</v>
      </c>
      <c r="E211" s="165" t="s">
        <v>1385</v>
      </c>
      <c r="F211" s="165" t="s">
        <v>1348</v>
      </c>
      <c r="G211" s="165" t="s">
        <v>1821</v>
      </c>
      <c r="H211" s="165" t="s">
        <v>1822</v>
      </c>
      <c r="I211" s="165" t="s">
        <v>1351</v>
      </c>
      <c r="J211" s="165" t="s">
        <v>1388</v>
      </c>
      <c r="K211" s="165">
        <v>50</v>
      </c>
      <c r="L211" s="165">
        <v>0.1</v>
      </c>
      <c r="M211" s="165" t="s">
        <v>1346</v>
      </c>
      <c r="N211" s="165" t="s">
        <v>1346</v>
      </c>
      <c r="O211" s="165" t="s">
        <v>1352</v>
      </c>
      <c r="P211" s="165" t="s">
        <v>1346</v>
      </c>
      <c r="Q211" s="165" t="s">
        <v>1346</v>
      </c>
      <c r="R211" s="165" t="s">
        <v>1346</v>
      </c>
      <c r="S211" s="165" t="s">
        <v>1354</v>
      </c>
      <c r="T211" s="165" t="s">
        <v>1353</v>
      </c>
      <c r="U211" s="165" t="s">
        <v>1816</v>
      </c>
      <c r="V211" s="165"/>
      <c r="W211" s="172" t="s">
        <v>1811</v>
      </c>
      <c r="X211" s="171">
        <f t="shared" si="3"/>
        <v>13</v>
      </c>
    </row>
    <row r="212" spans="1:24" ht="18">
      <c r="A212" s="165" t="s">
        <v>636</v>
      </c>
      <c r="B212" s="165" t="s">
        <v>1699</v>
      </c>
      <c r="C212" s="165" t="s">
        <v>1215</v>
      </c>
      <c r="D212" s="165" t="s">
        <v>1346</v>
      </c>
      <c r="E212" s="165" t="s">
        <v>1385</v>
      </c>
      <c r="F212" s="165" t="s">
        <v>1348</v>
      </c>
      <c r="G212" s="165" t="s">
        <v>1821</v>
      </c>
      <c r="H212" s="165" t="s">
        <v>1387</v>
      </c>
      <c r="I212" s="165" t="s">
        <v>1351</v>
      </c>
      <c r="J212" s="165" t="s">
        <v>1388</v>
      </c>
      <c r="K212" s="165">
        <v>100</v>
      </c>
      <c r="L212" s="165">
        <v>0.1</v>
      </c>
      <c r="M212" s="165" t="s">
        <v>1346</v>
      </c>
      <c r="N212" s="165" t="s">
        <v>1346</v>
      </c>
      <c r="O212" s="165" t="s">
        <v>1352</v>
      </c>
      <c r="P212" s="165" t="s">
        <v>1346</v>
      </c>
      <c r="Q212" s="165" t="s">
        <v>1346</v>
      </c>
      <c r="R212" s="165" t="s">
        <v>1346</v>
      </c>
      <c r="S212" s="165" t="s">
        <v>1354</v>
      </c>
      <c r="T212" s="165" t="s">
        <v>1353</v>
      </c>
      <c r="U212" s="165" t="s">
        <v>1816</v>
      </c>
      <c r="V212" s="165"/>
      <c r="W212" s="172" t="s">
        <v>1811</v>
      </c>
      <c r="X212" s="171">
        <f t="shared" si="3"/>
        <v>13</v>
      </c>
    </row>
    <row r="213" spans="1:24" ht="18">
      <c r="A213" s="165" t="s">
        <v>1823</v>
      </c>
      <c r="B213" s="165" t="s">
        <v>1699</v>
      </c>
      <c r="C213" s="165" t="s">
        <v>1215</v>
      </c>
      <c r="D213" s="165" t="s">
        <v>1346</v>
      </c>
      <c r="E213" s="165" t="s">
        <v>1723</v>
      </c>
      <c r="F213" s="165" t="s">
        <v>1348</v>
      </c>
      <c r="G213" s="165" t="s">
        <v>1821</v>
      </c>
      <c r="H213" s="165" t="s">
        <v>1824</v>
      </c>
      <c r="I213" s="165" t="s">
        <v>1351</v>
      </c>
      <c r="J213" s="165">
        <v>0.3</v>
      </c>
      <c r="K213" s="165">
        <v>50</v>
      </c>
      <c r="L213" s="165">
        <v>0.4</v>
      </c>
      <c r="M213" s="165" t="s">
        <v>1346</v>
      </c>
      <c r="N213" s="165" t="s">
        <v>1346</v>
      </c>
      <c r="O213" s="165" t="s">
        <v>1352</v>
      </c>
      <c r="P213" s="165" t="s">
        <v>1353</v>
      </c>
      <c r="Q213" s="165">
        <v>0.6</v>
      </c>
      <c r="R213" s="165" t="s">
        <v>1346</v>
      </c>
      <c r="S213" s="165" t="s">
        <v>1354</v>
      </c>
      <c r="T213" s="165" t="s">
        <v>1353</v>
      </c>
      <c r="U213" s="165" t="s">
        <v>1816</v>
      </c>
      <c r="V213" s="165"/>
      <c r="W213" s="172" t="s">
        <v>1811</v>
      </c>
      <c r="X213" s="171">
        <f t="shared" si="3"/>
        <v>13</v>
      </c>
    </row>
    <row r="214" spans="1:24" ht="18">
      <c r="A214" s="165" t="s">
        <v>560</v>
      </c>
      <c r="B214" s="165" t="s">
        <v>1411</v>
      </c>
      <c r="C214" s="165" t="s">
        <v>1215</v>
      </c>
      <c r="D214" s="165" t="s">
        <v>1346</v>
      </c>
      <c r="E214" s="165" t="s">
        <v>1723</v>
      </c>
      <c r="F214" s="165" t="s">
        <v>1348</v>
      </c>
      <c r="G214" s="165" t="s">
        <v>1825</v>
      </c>
      <c r="H214" s="165" t="s">
        <v>1724</v>
      </c>
      <c r="I214" s="165" t="s">
        <v>1351</v>
      </c>
      <c r="J214" s="165">
        <v>0.3</v>
      </c>
      <c r="K214" s="165">
        <v>50</v>
      </c>
      <c r="L214" s="165">
        <v>0.4</v>
      </c>
      <c r="M214" s="165" t="s">
        <v>1346</v>
      </c>
      <c r="N214" s="165" t="s">
        <v>1346</v>
      </c>
      <c r="O214" s="165" t="s">
        <v>1352</v>
      </c>
      <c r="P214" s="165" t="s">
        <v>1353</v>
      </c>
      <c r="Q214" s="165">
        <v>0.6</v>
      </c>
      <c r="R214" s="165" t="s">
        <v>1346</v>
      </c>
      <c r="S214" s="165" t="s">
        <v>1354</v>
      </c>
      <c r="T214" s="165" t="s">
        <v>1353</v>
      </c>
      <c r="U214" s="165" t="s">
        <v>1816</v>
      </c>
      <c r="V214" s="165"/>
      <c r="W214" s="172" t="s">
        <v>1811</v>
      </c>
      <c r="X214" s="171">
        <f t="shared" si="3"/>
        <v>13</v>
      </c>
    </row>
    <row r="215" spans="1:24" ht="18">
      <c r="A215" s="165" t="s">
        <v>566</v>
      </c>
      <c r="B215" s="165" t="s">
        <v>1411</v>
      </c>
      <c r="C215" s="165" t="s">
        <v>1215</v>
      </c>
      <c r="D215" s="165" t="s">
        <v>1346</v>
      </c>
      <c r="E215" s="165" t="s">
        <v>1723</v>
      </c>
      <c r="F215" s="165" t="s">
        <v>1348</v>
      </c>
      <c r="G215" s="165" t="s">
        <v>1826</v>
      </c>
      <c r="H215" s="165" t="s">
        <v>1827</v>
      </c>
      <c r="I215" s="165" t="s">
        <v>1351</v>
      </c>
      <c r="J215" s="165">
        <v>0.3</v>
      </c>
      <c r="K215" s="165">
        <v>50</v>
      </c>
      <c r="L215" s="165">
        <v>0.4</v>
      </c>
      <c r="M215" s="165" t="s">
        <v>1346</v>
      </c>
      <c r="N215" s="165" t="s">
        <v>1346</v>
      </c>
      <c r="O215" s="165" t="s">
        <v>1352</v>
      </c>
      <c r="P215" s="165" t="s">
        <v>1353</v>
      </c>
      <c r="Q215" s="165">
        <v>0.6</v>
      </c>
      <c r="R215" s="165" t="s">
        <v>1346</v>
      </c>
      <c r="S215" s="165" t="s">
        <v>1354</v>
      </c>
      <c r="T215" s="165" t="s">
        <v>1353</v>
      </c>
      <c r="U215" s="165" t="s">
        <v>1816</v>
      </c>
      <c r="V215" s="165"/>
      <c r="W215" s="172" t="s">
        <v>1811</v>
      </c>
      <c r="X215" s="171">
        <f t="shared" si="3"/>
        <v>13</v>
      </c>
    </row>
    <row r="216" spans="1:24" ht="18">
      <c r="A216" s="165" t="s">
        <v>567</v>
      </c>
      <c r="B216" s="165" t="s">
        <v>1411</v>
      </c>
      <c r="C216" s="165" t="s">
        <v>1215</v>
      </c>
      <c r="D216" s="165" t="s">
        <v>1346</v>
      </c>
      <c r="E216" s="165" t="s">
        <v>1723</v>
      </c>
      <c r="F216" s="165" t="s">
        <v>1348</v>
      </c>
      <c r="G216" s="165" t="s">
        <v>1724</v>
      </c>
      <c r="H216" s="165" t="s">
        <v>1821</v>
      </c>
      <c r="I216" s="165" t="s">
        <v>1351</v>
      </c>
      <c r="J216" s="165">
        <v>0.3</v>
      </c>
      <c r="K216" s="165">
        <v>50</v>
      </c>
      <c r="L216" s="165">
        <v>0.4</v>
      </c>
      <c r="M216" s="165" t="s">
        <v>1346</v>
      </c>
      <c r="N216" s="165" t="s">
        <v>1346</v>
      </c>
      <c r="O216" s="165" t="s">
        <v>1352</v>
      </c>
      <c r="P216" s="165" t="s">
        <v>1353</v>
      </c>
      <c r="Q216" s="165">
        <v>0.6</v>
      </c>
      <c r="R216" s="165" t="s">
        <v>1346</v>
      </c>
      <c r="S216" s="165" t="s">
        <v>1354</v>
      </c>
      <c r="T216" s="165" t="s">
        <v>1353</v>
      </c>
      <c r="U216" s="165" t="s">
        <v>1816</v>
      </c>
      <c r="V216" s="165"/>
      <c r="W216" s="172" t="s">
        <v>1811</v>
      </c>
      <c r="X216" s="171">
        <f t="shared" si="3"/>
        <v>13</v>
      </c>
    </row>
    <row r="217" spans="1:24" ht="18">
      <c r="A217" s="165" t="s">
        <v>1828</v>
      </c>
      <c r="B217" s="165" t="s">
        <v>1411</v>
      </c>
      <c r="C217" s="165" t="s">
        <v>1215</v>
      </c>
      <c r="D217" s="165" t="s">
        <v>1346</v>
      </c>
      <c r="E217" s="165" t="s">
        <v>1723</v>
      </c>
      <c r="F217" s="165" t="s">
        <v>1348</v>
      </c>
      <c r="G217" s="165" t="s">
        <v>1827</v>
      </c>
      <c r="H217" s="165" t="s">
        <v>1488</v>
      </c>
      <c r="I217" s="165" t="s">
        <v>1351</v>
      </c>
      <c r="J217" s="165">
        <v>0.3</v>
      </c>
      <c r="K217" s="165">
        <v>50</v>
      </c>
      <c r="L217" s="165">
        <v>0.4</v>
      </c>
      <c r="M217" s="165" t="s">
        <v>1346</v>
      </c>
      <c r="N217" s="165" t="s">
        <v>1346</v>
      </c>
      <c r="O217" s="165" t="s">
        <v>1352</v>
      </c>
      <c r="P217" s="165" t="s">
        <v>1353</v>
      </c>
      <c r="Q217" s="165">
        <v>0.6</v>
      </c>
      <c r="R217" s="165" t="s">
        <v>1346</v>
      </c>
      <c r="S217" s="165" t="s">
        <v>1354</v>
      </c>
      <c r="T217" s="165" t="s">
        <v>1353</v>
      </c>
      <c r="U217" s="165" t="s">
        <v>1816</v>
      </c>
      <c r="V217" s="165"/>
      <c r="W217" s="172" t="s">
        <v>1811</v>
      </c>
      <c r="X217" s="171">
        <f t="shared" si="3"/>
        <v>13</v>
      </c>
    </row>
    <row r="218" spans="1:24" ht="18">
      <c r="A218" s="165" t="s">
        <v>1829</v>
      </c>
      <c r="B218" s="165" t="s">
        <v>1706</v>
      </c>
      <c r="C218" s="165" t="s">
        <v>1215</v>
      </c>
      <c r="D218" s="165" t="s">
        <v>1346</v>
      </c>
      <c r="E218" s="165" t="s">
        <v>1420</v>
      </c>
      <c r="F218" s="165" t="s">
        <v>1360</v>
      </c>
      <c r="G218" s="165" t="s">
        <v>1830</v>
      </c>
      <c r="H218" s="165" t="s">
        <v>1488</v>
      </c>
      <c r="I218" s="165" t="s">
        <v>1423</v>
      </c>
      <c r="J218" s="165">
        <v>0.7</v>
      </c>
      <c r="K218" s="165">
        <v>60</v>
      </c>
      <c r="L218" s="165">
        <v>1</v>
      </c>
      <c r="M218" s="165" t="s">
        <v>1346</v>
      </c>
      <c r="N218" s="165" t="s">
        <v>1346</v>
      </c>
      <c r="O218" s="165" t="s">
        <v>1352</v>
      </c>
      <c r="P218" s="165" t="s">
        <v>1424</v>
      </c>
      <c r="Q218" s="165">
        <v>1.1499999999999999</v>
      </c>
      <c r="R218" s="165" t="s">
        <v>1346</v>
      </c>
      <c r="S218" s="165" t="s">
        <v>1354</v>
      </c>
      <c r="T218" s="165" t="s">
        <v>1353</v>
      </c>
      <c r="U218" s="165" t="s">
        <v>1831</v>
      </c>
      <c r="V218" s="165"/>
      <c r="W218" s="172" t="s">
        <v>1811</v>
      </c>
      <c r="X218" s="171">
        <f t="shared" si="3"/>
        <v>13</v>
      </c>
    </row>
    <row r="219" spans="1:24" ht="18">
      <c r="A219" s="165" t="s">
        <v>1832</v>
      </c>
      <c r="B219" s="165" t="s">
        <v>1616</v>
      </c>
      <c r="C219" s="165" t="s">
        <v>1216</v>
      </c>
      <c r="D219" s="165" t="s">
        <v>1346</v>
      </c>
      <c r="E219" s="165" t="s">
        <v>1539</v>
      </c>
      <c r="F219" s="165" t="s">
        <v>1360</v>
      </c>
      <c r="G219" s="165" t="s">
        <v>1833</v>
      </c>
      <c r="H219" s="165" t="s">
        <v>1488</v>
      </c>
      <c r="I219" s="165" t="s">
        <v>1423</v>
      </c>
      <c r="J219" s="165">
        <v>0.7</v>
      </c>
      <c r="K219" s="165">
        <v>60</v>
      </c>
      <c r="L219" s="165">
        <v>1</v>
      </c>
      <c r="M219" s="165" t="s">
        <v>1346</v>
      </c>
      <c r="N219" s="165" t="s">
        <v>1346</v>
      </c>
      <c r="O219" s="165" t="s">
        <v>1352</v>
      </c>
      <c r="P219" s="165" t="s">
        <v>1353</v>
      </c>
      <c r="Q219" s="165">
        <v>1.5</v>
      </c>
      <c r="R219" s="165" t="s">
        <v>1346</v>
      </c>
      <c r="S219" s="165" t="s">
        <v>1354</v>
      </c>
      <c r="T219" s="165" t="s">
        <v>1353</v>
      </c>
      <c r="U219" s="165" t="s">
        <v>1831</v>
      </c>
      <c r="V219" s="165"/>
      <c r="W219" s="172" t="s">
        <v>1811</v>
      </c>
      <c r="X219" s="171">
        <f t="shared" si="3"/>
        <v>13</v>
      </c>
    </row>
    <row r="220" spans="1:24" ht="18">
      <c r="A220" s="165" t="s">
        <v>169</v>
      </c>
      <c r="B220" s="165" t="s">
        <v>1345</v>
      </c>
      <c r="C220" s="165" t="s">
        <v>1216</v>
      </c>
      <c r="D220" s="165" t="s">
        <v>1346</v>
      </c>
      <c r="E220" s="165" t="s">
        <v>1539</v>
      </c>
      <c r="F220" s="165" t="s">
        <v>1360</v>
      </c>
      <c r="G220" s="165" t="s">
        <v>1834</v>
      </c>
      <c r="H220" s="165" t="s">
        <v>1835</v>
      </c>
      <c r="I220" s="165" t="s">
        <v>1423</v>
      </c>
      <c r="J220" s="165">
        <v>0.7</v>
      </c>
      <c r="K220" s="165">
        <v>60</v>
      </c>
      <c r="L220" s="165">
        <v>1</v>
      </c>
      <c r="M220" s="165" t="s">
        <v>1346</v>
      </c>
      <c r="N220" s="165" t="s">
        <v>1346</v>
      </c>
      <c r="O220" s="165" t="s">
        <v>1352</v>
      </c>
      <c r="P220" s="165" t="s">
        <v>1353</v>
      </c>
      <c r="Q220" s="165">
        <v>1.5</v>
      </c>
      <c r="R220" s="165" t="s">
        <v>1346</v>
      </c>
      <c r="S220" s="165" t="s">
        <v>1354</v>
      </c>
      <c r="T220" s="165" t="s">
        <v>1353</v>
      </c>
      <c r="U220" s="165" t="s">
        <v>1831</v>
      </c>
      <c r="V220" s="165"/>
      <c r="W220" s="172" t="s">
        <v>1811</v>
      </c>
      <c r="X220" s="171">
        <f t="shared" si="3"/>
        <v>13</v>
      </c>
    </row>
    <row r="221" spans="1:24" ht="18">
      <c r="A221" s="165" t="s">
        <v>170</v>
      </c>
      <c r="B221" s="165" t="s">
        <v>1345</v>
      </c>
      <c r="C221" s="165" t="s">
        <v>1216</v>
      </c>
      <c r="D221" s="165" t="s">
        <v>1346</v>
      </c>
      <c r="E221" s="165" t="s">
        <v>1539</v>
      </c>
      <c r="F221" s="165" t="s">
        <v>1360</v>
      </c>
      <c r="G221" s="165" t="s">
        <v>1836</v>
      </c>
      <c r="H221" s="165" t="s">
        <v>1835</v>
      </c>
      <c r="I221" s="165" t="s">
        <v>1423</v>
      </c>
      <c r="J221" s="165">
        <v>0.7</v>
      </c>
      <c r="K221" s="165">
        <v>60</v>
      </c>
      <c r="L221" s="165">
        <v>1</v>
      </c>
      <c r="M221" s="165" t="s">
        <v>1346</v>
      </c>
      <c r="N221" s="165" t="s">
        <v>1346</v>
      </c>
      <c r="O221" s="165" t="s">
        <v>1352</v>
      </c>
      <c r="P221" s="165" t="s">
        <v>1353</v>
      </c>
      <c r="Q221" s="165">
        <v>1.5</v>
      </c>
      <c r="R221" s="165" t="s">
        <v>1346</v>
      </c>
      <c r="S221" s="165" t="s">
        <v>1354</v>
      </c>
      <c r="T221" s="165" t="s">
        <v>1353</v>
      </c>
      <c r="U221" s="165" t="s">
        <v>1831</v>
      </c>
      <c r="V221" s="165"/>
      <c r="W221" s="172" t="s">
        <v>1811</v>
      </c>
      <c r="X221" s="171">
        <f t="shared" si="3"/>
        <v>13</v>
      </c>
    </row>
    <row r="222" spans="1:24" ht="18">
      <c r="A222" s="165" t="s">
        <v>171</v>
      </c>
      <c r="B222" s="165" t="s">
        <v>1345</v>
      </c>
      <c r="C222" s="165" t="s">
        <v>1216</v>
      </c>
      <c r="D222" s="165" t="s">
        <v>1346</v>
      </c>
      <c r="E222" s="165" t="s">
        <v>1539</v>
      </c>
      <c r="F222" s="165" t="s">
        <v>1360</v>
      </c>
      <c r="G222" s="165" t="s">
        <v>1837</v>
      </c>
      <c r="H222" s="165" t="s">
        <v>1835</v>
      </c>
      <c r="I222" s="165" t="s">
        <v>1423</v>
      </c>
      <c r="J222" s="165">
        <v>0.7</v>
      </c>
      <c r="K222" s="165">
        <v>60</v>
      </c>
      <c r="L222" s="165">
        <v>1</v>
      </c>
      <c r="M222" s="165" t="s">
        <v>1346</v>
      </c>
      <c r="N222" s="165" t="s">
        <v>1346</v>
      </c>
      <c r="O222" s="165" t="s">
        <v>1352</v>
      </c>
      <c r="P222" s="165" t="s">
        <v>1353</v>
      </c>
      <c r="Q222" s="165">
        <v>1.5</v>
      </c>
      <c r="R222" s="165" t="s">
        <v>1346</v>
      </c>
      <c r="S222" s="165" t="s">
        <v>1354</v>
      </c>
      <c r="T222" s="165" t="s">
        <v>1353</v>
      </c>
      <c r="U222" s="165" t="s">
        <v>1831</v>
      </c>
      <c r="V222" s="165"/>
      <c r="W222" s="172" t="s">
        <v>1811</v>
      </c>
      <c r="X222" s="171">
        <f t="shared" si="3"/>
        <v>13</v>
      </c>
    </row>
    <row r="223" spans="1:24" ht="18">
      <c r="A223" s="165" t="s">
        <v>172</v>
      </c>
      <c r="B223" s="165" t="s">
        <v>1616</v>
      </c>
      <c r="C223" s="165" t="s">
        <v>1216</v>
      </c>
      <c r="D223" s="165" t="s">
        <v>1346</v>
      </c>
      <c r="E223" s="165" t="s">
        <v>1539</v>
      </c>
      <c r="F223" s="165" t="s">
        <v>1360</v>
      </c>
      <c r="G223" s="165" t="s">
        <v>1837</v>
      </c>
      <c r="H223" s="165" t="s">
        <v>1835</v>
      </c>
      <c r="I223" s="165" t="s">
        <v>1423</v>
      </c>
      <c r="J223" s="165">
        <v>0.7</v>
      </c>
      <c r="K223" s="165">
        <v>60</v>
      </c>
      <c r="L223" s="165">
        <v>1</v>
      </c>
      <c r="M223" s="165" t="s">
        <v>1346</v>
      </c>
      <c r="N223" s="165" t="s">
        <v>1346</v>
      </c>
      <c r="O223" s="165" t="s">
        <v>1352</v>
      </c>
      <c r="P223" s="165" t="s">
        <v>1353</v>
      </c>
      <c r="Q223" s="165">
        <v>1.5</v>
      </c>
      <c r="R223" s="165" t="s">
        <v>1346</v>
      </c>
      <c r="S223" s="165" t="s">
        <v>1354</v>
      </c>
      <c r="T223" s="165" t="s">
        <v>1353</v>
      </c>
      <c r="U223" s="165" t="s">
        <v>1831</v>
      </c>
      <c r="V223" s="165"/>
      <c r="W223" s="172" t="s">
        <v>1811</v>
      </c>
      <c r="X223" s="171">
        <f t="shared" si="3"/>
        <v>13</v>
      </c>
    </row>
    <row r="224" spans="1:24" ht="18">
      <c r="A224" s="165" t="s">
        <v>1838</v>
      </c>
      <c r="B224" s="165" t="s">
        <v>1616</v>
      </c>
      <c r="C224" s="165" t="s">
        <v>1216</v>
      </c>
      <c r="D224" s="165" t="s">
        <v>1346</v>
      </c>
      <c r="E224" s="165" t="s">
        <v>1539</v>
      </c>
      <c r="F224" s="165" t="s">
        <v>1360</v>
      </c>
      <c r="G224" s="165" t="s">
        <v>1839</v>
      </c>
      <c r="H224" s="165" t="s">
        <v>1840</v>
      </c>
      <c r="I224" s="165" t="s">
        <v>1423</v>
      </c>
      <c r="J224" s="165">
        <v>0.7</v>
      </c>
      <c r="K224" s="165">
        <v>60</v>
      </c>
      <c r="L224" s="165">
        <v>1</v>
      </c>
      <c r="M224" s="165" t="s">
        <v>1346</v>
      </c>
      <c r="N224" s="165" t="s">
        <v>1346</v>
      </c>
      <c r="O224" s="165" t="s">
        <v>1352</v>
      </c>
      <c r="P224" s="165" t="s">
        <v>1353</v>
      </c>
      <c r="Q224" s="165">
        <v>1.5</v>
      </c>
      <c r="R224" s="165" t="s">
        <v>1346</v>
      </c>
      <c r="S224" s="165" t="s">
        <v>1354</v>
      </c>
      <c r="T224" s="165" t="s">
        <v>1353</v>
      </c>
      <c r="U224" s="165" t="s">
        <v>1831</v>
      </c>
      <c r="V224" s="165"/>
      <c r="W224" s="172" t="s">
        <v>1811</v>
      </c>
      <c r="X224" s="171">
        <f t="shared" si="3"/>
        <v>13</v>
      </c>
    </row>
    <row r="225" spans="1:24" ht="36">
      <c r="A225" s="165" t="s">
        <v>1841</v>
      </c>
      <c r="B225" s="165" t="s">
        <v>1616</v>
      </c>
      <c r="C225" s="165" t="s">
        <v>1216</v>
      </c>
      <c r="D225" s="165" t="s">
        <v>1346</v>
      </c>
      <c r="E225" s="165" t="s">
        <v>1539</v>
      </c>
      <c r="F225" s="165" t="s">
        <v>1360</v>
      </c>
      <c r="G225" s="165" t="s">
        <v>1842</v>
      </c>
      <c r="H225" s="165" t="s">
        <v>1843</v>
      </c>
      <c r="I225" s="165" t="s">
        <v>1423</v>
      </c>
      <c r="J225" s="165">
        <v>0.7</v>
      </c>
      <c r="K225" s="165">
        <v>60</v>
      </c>
      <c r="L225" s="165">
        <v>1</v>
      </c>
      <c r="M225" s="165" t="s">
        <v>1346</v>
      </c>
      <c r="N225" s="165" t="s">
        <v>1346</v>
      </c>
      <c r="O225" s="165" t="s">
        <v>1352</v>
      </c>
      <c r="P225" s="165" t="s">
        <v>1353</v>
      </c>
      <c r="Q225" s="165">
        <v>1.5</v>
      </c>
      <c r="R225" s="165" t="s">
        <v>1346</v>
      </c>
      <c r="S225" s="165" t="s">
        <v>1354</v>
      </c>
      <c r="T225" s="165" t="s">
        <v>1353</v>
      </c>
      <c r="U225" s="165" t="s">
        <v>1831</v>
      </c>
      <c r="V225" s="165"/>
      <c r="W225" s="172" t="s">
        <v>1811</v>
      </c>
      <c r="X225" s="171">
        <f t="shared" si="3"/>
        <v>13</v>
      </c>
    </row>
    <row r="226" spans="1:24" ht="36">
      <c r="A226" s="165" t="s">
        <v>1844</v>
      </c>
      <c r="B226" s="165" t="s">
        <v>1616</v>
      </c>
      <c r="C226" s="165" t="s">
        <v>1216</v>
      </c>
      <c r="D226" s="165" t="s">
        <v>1346</v>
      </c>
      <c r="E226" s="165" t="s">
        <v>1539</v>
      </c>
      <c r="F226" s="165" t="s">
        <v>1360</v>
      </c>
      <c r="G226" s="165" t="s">
        <v>1845</v>
      </c>
      <c r="H226" s="165" t="s">
        <v>1846</v>
      </c>
      <c r="I226" s="165" t="s">
        <v>1423</v>
      </c>
      <c r="J226" s="165">
        <v>0.7</v>
      </c>
      <c r="K226" s="165">
        <v>60</v>
      </c>
      <c r="L226" s="165">
        <v>1</v>
      </c>
      <c r="M226" s="165" t="s">
        <v>1346</v>
      </c>
      <c r="N226" s="165" t="s">
        <v>1346</v>
      </c>
      <c r="O226" s="165" t="s">
        <v>1352</v>
      </c>
      <c r="P226" s="165" t="s">
        <v>1353</v>
      </c>
      <c r="Q226" s="165">
        <v>1.5</v>
      </c>
      <c r="R226" s="165" t="s">
        <v>1346</v>
      </c>
      <c r="S226" s="165" t="s">
        <v>1354</v>
      </c>
      <c r="T226" s="165" t="s">
        <v>1353</v>
      </c>
      <c r="U226" s="165" t="s">
        <v>1831</v>
      </c>
      <c r="V226" s="165"/>
      <c r="W226" s="172" t="s">
        <v>1811</v>
      </c>
      <c r="X226" s="171">
        <f t="shared" si="3"/>
        <v>13</v>
      </c>
    </row>
    <row r="227" spans="1:24" ht="18">
      <c r="A227" s="165" t="s">
        <v>183</v>
      </c>
      <c r="B227" s="165" t="s">
        <v>1527</v>
      </c>
      <c r="C227" s="165" t="s">
        <v>1216</v>
      </c>
      <c r="D227" s="165" t="s">
        <v>1346</v>
      </c>
      <c r="E227" s="165" t="s">
        <v>1539</v>
      </c>
      <c r="F227" s="165" t="s">
        <v>1360</v>
      </c>
      <c r="G227" s="165" t="s">
        <v>1846</v>
      </c>
      <c r="H227" s="165" t="s">
        <v>1847</v>
      </c>
      <c r="I227" s="165" t="s">
        <v>1423</v>
      </c>
      <c r="J227" s="165">
        <v>0.7</v>
      </c>
      <c r="K227" s="165">
        <v>60</v>
      </c>
      <c r="L227" s="165">
        <v>1</v>
      </c>
      <c r="M227" s="165" t="s">
        <v>1346</v>
      </c>
      <c r="N227" s="165" t="s">
        <v>1346</v>
      </c>
      <c r="O227" s="165" t="s">
        <v>1352</v>
      </c>
      <c r="P227" s="165" t="s">
        <v>1353</v>
      </c>
      <c r="Q227" s="165">
        <v>1.5</v>
      </c>
      <c r="R227" s="165" t="s">
        <v>1346</v>
      </c>
      <c r="S227" s="165" t="s">
        <v>1354</v>
      </c>
      <c r="T227" s="165" t="s">
        <v>1353</v>
      </c>
      <c r="U227" s="165" t="s">
        <v>1831</v>
      </c>
      <c r="V227" s="165"/>
      <c r="W227" s="172" t="s">
        <v>1811</v>
      </c>
      <c r="X227" s="171">
        <f t="shared" si="3"/>
        <v>13</v>
      </c>
    </row>
    <row r="228" spans="1:24" ht="18">
      <c r="A228" s="165" t="s">
        <v>184</v>
      </c>
      <c r="B228" s="165" t="s">
        <v>1616</v>
      </c>
      <c r="C228" s="165" t="s">
        <v>1216</v>
      </c>
      <c r="D228" s="165" t="s">
        <v>1346</v>
      </c>
      <c r="E228" s="165" t="s">
        <v>1539</v>
      </c>
      <c r="F228" s="165" t="s">
        <v>1360</v>
      </c>
      <c r="G228" s="165" t="s">
        <v>1848</v>
      </c>
      <c r="H228" s="165" t="s">
        <v>1833</v>
      </c>
      <c r="I228" s="165" t="s">
        <v>1423</v>
      </c>
      <c r="J228" s="165">
        <v>0.7</v>
      </c>
      <c r="K228" s="165">
        <v>60</v>
      </c>
      <c r="L228" s="165">
        <v>1</v>
      </c>
      <c r="M228" s="165" t="s">
        <v>1346</v>
      </c>
      <c r="N228" s="165" t="s">
        <v>1346</v>
      </c>
      <c r="O228" s="165" t="s">
        <v>1352</v>
      </c>
      <c r="P228" s="165" t="s">
        <v>1353</v>
      </c>
      <c r="Q228" s="165">
        <v>1.5</v>
      </c>
      <c r="R228" s="165" t="s">
        <v>1346</v>
      </c>
      <c r="S228" s="165" t="s">
        <v>1354</v>
      </c>
      <c r="T228" s="165" t="s">
        <v>1353</v>
      </c>
      <c r="U228" s="165" t="s">
        <v>1831</v>
      </c>
      <c r="V228" s="165"/>
      <c r="W228" s="172" t="s">
        <v>1811</v>
      </c>
      <c r="X228" s="171">
        <f t="shared" si="3"/>
        <v>13</v>
      </c>
    </row>
    <row r="229" spans="1:24" ht="18">
      <c r="A229" s="165" t="s">
        <v>1849</v>
      </c>
      <c r="B229" s="165" t="s">
        <v>1345</v>
      </c>
      <c r="C229" s="165" t="s">
        <v>1216</v>
      </c>
      <c r="D229" s="165" t="s">
        <v>1346</v>
      </c>
      <c r="E229" s="165" t="s">
        <v>1539</v>
      </c>
      <c r="F229" s="165" t="s">
        <v>1360</v>
      </c>
      <c r="G229" s="165" t="s">
        <v>1850</v>
      </c>
      <c r="H229" s="165" t="s">
        <v>1488</v>
      </c>
      <c r="I229" s="165" t="s">
        <v>1423</v>
      </c>
      <c r="J229" s="165">
        <v>0.7</v>
      </c>
      <c r="K229" s="165">
        <v>60</v>
      </c>
      <c r="L229" s="165">
        <v>1</v>
      </c>
      <c r="M229" s="165" t="s">
        <v>1346</v>
      </c>
      <c r="N229" s="165" t="s">
        <v>1346</v>
      </c>
      <c r="O229" s="165" t="s">
        <v>1352</v>
      </c>
      <c r="P229" s="165" t="s">
        <v>1353</v>
      </c>
      <c r="Q229" s="165">
        <v>1.5</v>
      </c>
      <c r="R229" s="165" t="s">
        <v>1346</v>
      </c>
      <c r="S229" s="165" t="s">
        <v>1354</v>
      </c>
      <c r="T229" s="165" t="s">
        <v>1353</v>
      </c>
      <c r="U229" s="165" t="s">
        <v>1831</v>
      </c>
      <c r="V229" s="165"/>
      <c r="W229" s="172" t="s">
        <v>1811</v>
      </c>
      <c r="X229" s="171">
        <f t="shared" si="3"/>
        <v>13</v>
      </c>
    </row>
    <row r="230" spans="1:24" ht="18">
      <c r="A230" s="165" t="s">
        <v>188</v>
      </c>
      <c r="B230" s="165" t="s">
        <v>1851</v>
      </c>
      <c r="C230" s="165" t="s">
        <v>1216</v>
      </c>
      <c r="D230" s="165" t="s">
        <v>1346</v>
      </c>
      <c r="E230" s="165" t="s">
        <v>1539</v>
      </c>
      <c r="F230" s="165" t="s">
        <v>1360</v>
      </c>
      <c r="G230" s="165" t="s">
        <v>1833</v>
      </c>
      <c r="H230" s="165" t="s">
        <v>1852</v>
      </c>
      <c r="I230" s="165" t="s">
        <v>1423</v>
      </c>
      <c r="J230" s="165">
        <v>0.7</v>
      </c>
      <c r="K230" s="165">
        <v>60</v>
      </c>
      <c r="L230" s="165">
        <v>1</v>
      </c>
      <c r="M230" s="165" t="s">
        <v>1346</v>
      </c>
      <c r="N230" s="165" t="s">
        <v>1346</v>
      </c>
      <c r="O230" s="165" t="s">
        <v>1352</v>
      </c>
      <c r="P230" s="165" t="s">
        <v>1353</v>
      </c>
      <c r="Q230" s="165">
        <v>1.5</v>
      </c>
      <c r="R230" s="165" t="s">
        <v>1346</v>
      </c>
      <c r="S230" s="165" t="s">
        <v>1354</v>
      </c>
      <c r="T230" s="165" t="s">
        <v>1353</v>
      </c>
      <c r="U230" s="165" t="s">
        <v>1831</v>
      </c>
      <c r="V230" s="165"/>
      <c r="W230" s="172" t="s">
        <v>1811</v>
      </c>
      <c r="X230" s="171">
        <f t="shared" si="3"/>
        <v>13</v>
      </c>
    </row>
    <row r="231" spans="1:24" ht="36">
      <c r="A231" s="165" t="s">
        <v>189</v>
      </c>
      <c r="B231" s="165" t="s">
        <v>1851</v>
      </c>
      <c r="C231" s="165" t="s">
        <v>1216</v>
      </c>
      <c r="D231" s="165" t="s">
        <v>1346</v>
      </c>
      <c r="E231" s="165" t="s">
        <v>1539</v>
      </c>
      <c r="F231" s="165" t="s">
        <v>1360</v>
      </c>
      <c r="G231" s="165" t="s">
        <v>1853</v>
      </c>
      <c r="H231" s="165" t="s">
        <v>1854</v>
      </c>
      <c r="I231" s="165" t="s">
        <v>1423</v>
      </c>
      <c r="J231" s="165">
        <v>0.7</v>
      </c>
      <c r="K231" s="165">
        <v>60</v>
      </c>
      <c r="L231" s="165">
        <v>1</v>
      </c>
      <c r="M231" s="165" t="s">
        <v>1346</v>
      </c>
      <c r="N231" s="165" t="s">
        <v>1346</v>
      </c>
      <c r="O231" s="165" t="s">
        <v>1352</v>
      </c>
      <c r="P231" s="165" t="s">
        <v>1353</v>
      </c>
      <c r="Q231" s="165">
        <v>1.5</v>
      </c>
      <c r="R231" s="165" t="s">
        <v>1346</v>
      </c>
      <c r="S231" s="165" t="s">
        <v>1354</v>
      </c>
      <c r="T231" s="165" t="s">
        <v>1353</v>
      </c>
      <c r="U231" s="165" t="s">
        <v>1831</v>
      </c>
      <c r="V231" s="165"/>
      <c r="W231" s="172" t="s">
        <v>1811</v>
      </c>
      <c r="X231" s="171">
        <f t="shared" si="3"/>
        <v>13</v>
      </c>
    </row>
    <row r="232" spans="1:24" ht="18">
      <c r="A232" s="165" t="s">
        <v>726</v>
      </c>
      <c r="B232" s="165" t="s">
        <v>1851</v>
      </c>
      <c r="C232" s="165" t="s">
        <v>1216</v>
      </c>
      <c r="D232" s="165" t="s">
        <v>1346</v>
      </c>
      <c r="E232" s="165" t="s">
        <v>1539</v>
      </c>
      <c r="F232" s="165" t="s">
        <v>1360</v>
      </c>
      <c r="G232" s="165" t="s">
        <v>1855</v>
      </c>
      <c r="H232" s="165" t="s">
        <v>1856</v>
      </c>
      <c r="I232" s="165" t="s">
        <v>1423</v>
      </c>
      <c r="J232" s="165">
        <v>0.7</v>
      </c>
      <c r="K232" s="165">
        <v>60</v>
      </c>
      <c r="L232" s="165">
        <v>1</v>
      </c>
      <c r="M232" s="165" t="s">
        <v>1346</v>
      </c>
      <c r="N232" s="165" t="s">
        <v>1346</v>
      </c>
      <c r="O232" s="165" t="s">
        <v>1352</v>
      </c>
      <c r="P232" s="165" t="s">
        <v>1353</v>
      </c>
      <c r="Q232" s="165">
        <v>1.5</v>
      </c>
      <c r="R232" s="165" t="s">
        <v>1346</v>
      </c>
      <c r="S232" s="165" t="s">
        <v>1354</v>
      </c>
      <c r="T232" s="165" t="s">
        <v>1353</v>
      </c>
      <c r="U232" s="165" t="s">
        <v>1831</v>
      </c>
      <c r="V232" s="165"/>
      <c r="W232" s="172" t="s">
        <v>1857</v>
      </c>
      <c r="X232" s="171">
        <f t="shared" si="3"/>
        <v>14</v>
      </c>
    </row>
    <row r="233" spans="1:24" ht="18">
      <c r="A233" s="165" t="s">
        <v>191</v>
      </c>
      <c r="B233" s="165" t="s">
        <v>1851</v>
      </c>
      <c r="C233" s="165" t="s">
        <v>1216</v>
      </c>
      <c r="D233" s="165" t="s">
        <v>1346</v>
      </c>
      <c r="E233" s="165" t="s">
        <v>1539</v>
      </c>
      <c r="F233" s="165" t="s">
        <v>1360</v>
      </c>
      <c r="G233" s="165" t="s">
        <v>1852</v>
      </c>
      <c r="H233" s="165" t="s">
        <v>1858</v>
      </c>
      <c r="I233" s="165" t="s">
        <v>1423</v>
      </c>
      <c r="J233" s="165">
        <v>0.7</v>
      </c>
      <c r="K233" s="165">
        <v>60</v>
      </c>
      <c r="L233" s="165">
        <v>1</v>
      </c>
      <c r="M233" s="165" t="s">
        <v>1346</v>
      </c>
      <c r="N233" s="165" t="s">
        <v>1346</v>
      </c>
      <c r="O233" s="165" t="s">
        <v>1352</v>
      </c>
      <c r="P233" s="165" t="s">
        <v>1353</v>
      </c>
      <c r="Q233" s="165">
        <v>1.5</v>
      </c>
      <c r="R233" s="165" t="s">
        <v>1346</v>
      </c>
      <c r="S233" s="165" t="s">
        <v>1354</v>
      </c>
      <c r="T233" s="165" t="s">
        <v>1353</v>
      </c>
      <c r="U233" s="165" t="s">
        <v>1831</v>
      </c>
      <c r="V233" s="165"/>
      <c r="W233" s="172" t="s">
        <v>1857</v>
      </c>
      <c r="X233" s="171">
        <f t="shared" si="3"/>
        <v>14</v>
      </c>
    </row>
    <row r="234" spans="1:24" ht="18">
      <c r="A234" s="165" t="s">
        <v>727</v>
      </c>
      <c r="B234" s="165" t="s">
        <v>1851</v>
      </c>
      <c r="C234" s="165" t="s">
        <v>1216</v>
      </c>
      <c r="D234" s="165" t="s">
        <v>1346</v>
      </c>
      <c r="E234" s="165" t="s">
        <v>1539</v>
      </c>
      <c r="F234" s="165" t="s">
        <v>1360</v>
      </c>
      <c r="G234" s="165" t="s">
        <v>1859</v>
      </c>
      <c r="H234" s="165" t="s">
        <v>1860</v>
      </c>
      <c r="I234" s="165" t="s">
        <v>1423</v>
      </c>
      <c r="J234" s="165">
        <v>0.7</v>
      </c>
      <c r="K234" s="165">
        <v>60</v>
      </c>
      <c r="L234" s="165">
        <v>1</v>
      </c>
      <c r="M234" s="165" t="s">
        <v>1346</v>
      </c>
      <c r="N234" s="165" t="s">
        <v>1346</v>
      </c>
      <c r="O234" s="165" t="s">
        <v>1352</v>
      </c>
      <c r="P234" s="165" t="s">
        <v>1353</v>
      </c>
      <c r="Q234" s="165">
        <v>1.5</v>
      </c>
      <c r="R234" s="165" t="s">
        <v>1346</v>
      </c>
      <c r="S234" s="165" t="s">
        <v>1354</v>
      </c>
      <c r="T234" s="165" t="s">
        <v>1353</v>
      </c>
      <c r="U234" s="165" t="s">
        <v>1831</v>
      </c>
      <c r="V234" s="165"/>
      <c r="W234" s="172" t="s">
        <v>1857</v>
      </c>
      <c r="X234" s="171">
        <f t="shared" si="3"/>
        <v>14</v>
      </c>
    </row>
    <row r="235" spans="1:24" ht="18">
      <c r="A235" s="165" t="s">
        <v>1861</v>
      </c>
      <c r="B235" s="165" t="s">
        <v>1345</v>
      </c>
      <c r="C235" s="165" t="s">
        <v>1216</v>
      </c>
      <c r="D235" s="165" t="s">
        <v>1346</v>
      </c>
      <c r="E235" s="165" t="s">
        <v>1385</v>
      </c>
      <c r="F235" s="165" t="s">
        <v>1348</v>
      </c>
      <c r="G235" s="165" t="s">
        <v>1488</v>
      </c>
      <c r="H235" s="165" t="s">
        <v>1862</v>
      </c>
      <c r="I235" s="165" t="s">
        <v>1423</v>
      </c>
      <c r="J235" s="165" t="s">
        <v>1388</v>
      </c>
      <c r="K235" s="165">
        <v>60</v>
      </c>
      <c r="L235" s="165">
        <v>0.1</v>
      </c>
      <c r="M235" s="165" t="s">
        <v>1346</v>
      </c>
      <c r="N235" s="165" t="s">
        <v>1346</v>
      </c>
      <c r="O235" s="165" t="s">
        <v>1352</v>
      </c>
      <c r="P235" s="165" t="s">
        <v>1346</v>
      </c>
      <c r="Q235" s="165" t="s">
        <v>1346</v>
      </c>
      <c r="R235" s="165" t="s">
        <v>1346</v>
      </c>
      <c r="S235" s="165" t="s">
        <v>1354</v>
      </c>
      <c r="T235" s="165" t="s">
        <v>1353</v>
      </c>
      <c r="U235" s="165" t="s">
        <v>1831</v>
      </c>
      <c r="V235" s="165"/>
      <c r="W235" s="172" t="s">
        <v>1857</v>
      </c>
      <c r="X235" s="171">
        <f t="shared" si="3"/>
        <v>14</v>
      </c>
    </row>
    <row r="236" spans="1:24" ht="18">
      <c r="A236" s="165" t="s">
        <v>644</v>
      </c>
      <c r="B236" s="165" t="s">
        <v>1402</v>
      </c>
      <c r="C236" s="165" t="s">
        <v>1216</v>
      </c>
      <c r="D236" s="165" t="s">
        <v>1346</v>
      </c>
      <c r="E236" s="165" t="s">
        <v>1385</v>
      </c>
      <c r="F236" s="165" t="s">
        <v>1348</v>
      </c>
      <c r="G236" s="165" t="s">
        <v>1839</v>
      </c>
      <c r="H236" s="165" t="s">
        <v>1863</v>
      </c>
      <c r="I236" s="165" t="s">
        <v>1423</v>
      </c>
      <c r="J236" s="165" t="s">
        <v>1388</v>
      </c>
      <c r="K236" s="165">
        <v>60</v>
      </c>
      <c r="L236" s="165">
        <v>0.1</v>
      </c>
      <c r="M236" s="165" t="s">
        <v>1346</v>
      </c>
      <c r="N236" s="165" t="s">
        <v>1346</v>
      </c>
      <c r="O236" s="165" t="s">
        <v>1352</v>
      </c>
      <c r="P236" s="165" t="s">
        <v>1346</v>
      </c>
      <c r="Q236" s="165" t="s">
        <v>1346</v>
      </c>
      <c r="R236" s="165" t="s">
        <v>1346</v>
      </c>
      <c r="S236" s="165" t="s">
        <v>1354</v>
      </c>
      <c r="T236" s="165" t="s">
        <v>1353</v>
      </c>
      <c r="U236" s="165" t="s">
        <v>1831</v>
      </c>
      <c r="V236" s="165"/>
      <c r="W236" s="172" t="s">
        <v>1857</v>
      </c>
      <c r="X236" s="171">
        <f t="shared" si="3"/>
        <v>14</v>
      </c>
    </row>
    <row r="237" spans="1:24" ht="18">
      <c r="A237" s="165" t="s">
        <v>645</v>
      </c>
      <c r="B237" s="165" t="s">
        <v>1402</v>
      </c>
      <c r="C237" s="165" t="s">
        <v>1216</v>
      </c>
      <c r="D237" s="165" t="s">
        <v>1346</v>
      </c>
      <c r="E237" s="165" t="s">
        <v>1385</v>
      </c>
      <c r="F237" s="165" t="s">
        <v>1348</v>
      </c>
      <c r="G237" s="165" t="s">
        <v>1864</v>
      </c>
      <c r="H237" s="165" t="s">
        <v>1865</v>
      </c>
      <c r="I237" s="165" t="s">
        <v>1423</v>
      </c>
      <c r="J237" s="165" t="s">
        <v>1388</v>
      </c>
      <c r="K237" s="165">
        <v>60</v>
      </c>
      <c r="L237" s="165">
        <v>0.1</v>
      </c>
      <c r="M237" s="165" t="s">
        <v>1346</v>
      </c>
      <c r="N237" s="165" t="s">
        <v>1346</v>
      </c>
      <c r="O237" s="165" t="s">
        <v>1352</v>
      </c>
      <c r="P237" s="165" t="s">
        <v>1346</v>
      </c>
      <c r="Q237" s="165" t="s">
        <v>1346</v>
      </c>
      <c r="R237" s="165" t="s">
        <v>1346</v>
      </c>
      <c r="S237" s="165" t="s">
        <v>1354</v>
      </c>
      <c r="T237" s="165" t="s">
        <v>1353</v>
      </c>
      <c r="U237" s="165" t="s">
        <v>1831</v>
      </c>
      <c r="V237" s="165"/>
      <c r="W237" s="172" t="s">
        <v>1857</v>
      </c>
      <c r="X237" s="171">
        <f t="shared" si="3"/>
        <v>14</v>
      </c>
    </row>
    <row r="238" spans="1:24" ht="18">
      <c r="A238" s="165" t="s">
        <v>646</v>
      </c>
      <c r="B238" s="165" t="s">
        <v>1402</v>
      </c>
      <c r="C238" s="165" t="s">
        <v>1216</v>
      </c>
      <c r="D238" s="165" t="s">
        <v>1346</v>
      </c>
      <c r="E238" s="165" t="s">
        <v>1385</v>
      </c>
      <c r="F238" s="165" t="s">
        <v>1348</v>
      </c>
      <c r="G238" s="165" t="s">
        <v>1830</v>
      </c>
      <c r="H238" s="165" t="s">
        <v>1865</v>
      </c>
      <c r="I238" s="165" t="s">
        <v>1423</v>
      </c>
      <c r="J238" s="165" t="s">
        <v>1388</v>
      </c>
      <c r="K238" s="165">
        <v>60</v>
      </c>
      <c r="L238" s="165">
        <v>0.1</v>
      </c>
      <c r="M238" s="165" t="s">
        <v>1346</v>
      </c>
      <c r="N238" s="165" t="s">
        <v>1346</v>
      </c>
      <c r="O238" s="165" t="s">
        <v>1352</v>
      </c>
      <c r="P238" s="165" t="s">
        <v>1346</v>
      </c>
      <c r="Q238" s="165" t="s">
        <v>1346</v>
      </c>
      <c r="R238" s="165" t="s">
        <v>1346</v>
      </c>
      <c r="S238" s="165" t="s">
        <v>1354</v>
      </c>
      <c r="T238" s="165" t="s">
        <v>1353</v>
      </c>
      <c r="U238" s="165" t="s">
        <v>1831</v>
      </c>
      <c r="V238" s="165"/>
      <c r="W238" s="172" t="s">
        <v>1857</v>
      </c>
      <c r="X238" s="171">
        <f t="shared" si="3"/>
        <v>14</v>
      </c>
    </row>
    <row r="239" spans="1:24" ht="18">
      <c r="A239" s="165" t="s">
        <v>1866</v>
      </c>
      <c r="B239" s="165" t="s">
        <v>1527</v>
      </c>
      <c r="C239" s="165" t="s">
        <v>1216</v>
      </c>
      <c r="D239" s="165" t="s">
        <v>1346</v>
      </c>
      <c r="E239" s="165" t="s">
        <v>1347</v>
      </c>
      <c r="F239" s="165" t="s">
        <v>1348</v>
      </c>
      <c r="G239" s="165" t="s">
        <v>1867</v>
      </c>
      <c r="H239" s="165" t="s">
        <v>1488</v>
      </c>
      <c r="I239" s="165" t="s">
        <v>1351</v>
      </c>
      <c r="J239" s="165">
        <v>0.4</v>
      </c>
      <c r="K239" s="165">
        <v>50</v>
      </c>
      <c r="L239" s="165">
        <v>0.5</v>
      </c>
      <c r="M239" s="165" t="s">
        <v>1346</v>
      </c>
      <c r="N239" s="165" t="s">
        <v>1346</v>
      </c>
      <c r="O239" s="165" t="s">
        <v>1352</v>
      </c>
      <c r="P239" s="165" t="s">
        <v>1353</v>
      </c>
      <c r="Q239" s="165">
        <v>0.75</v>
      </c>
      <c r="R239" s="165" t="s">
        <v>1346</v>
      </c>
      <c r="S239" s="165" t="s">
        <v>1354</v>
      </c>
      <c r="T239" s="165" t="s">
        <v>1353</v>
      </c>
      <c r="U239" s="165" t="s">
        <v>1868</v>
      </c>
      <c r="V239" s="165"/>
      <c r="W239" s="172" t="s">
        <v>1857</v>
      </c>
      <c r="X239" s="171">
        <f t="shared" si="3"/>
        <v>14</v>
      </c>
    </row>
    <row r="240" spans="1:24" ht="18">
      <c r="A240" s="165" t="s">
        <v>347</v>
      </c>
      <c r="B240" s="165" t="s">
        <v>1402</v>
      </c>
      <c r="C240" s="165" t="s">
        <v>1216</v>
      </c>
      <c r="D240" s="165" t="s">
        <v>1346</v>
      </c>
      <c r="E240" s="165" t="s">
        <v>1347</v>
      </c>
      <c r="F240" s="165" t="s">
        <v>1348</v>
      </c>
      <c r="G240" s="165" t="s">
        <v>1349</v>
      </c>
      <c r="H240" s="165" t="s">
        <v>1869</v>
      </c>
      <c r="I240" s="165" t="s">
        <v>1351</v>
      </c>
      <c r="J240" s="165">
        <v>0.4</v>
      </c>
      <c r="K240" s="165">
        <v>50</v>
      </c>
      <c r="L240" s="165">
        <v>0.5</v>
      </c>
      <c r="M240" s="165" t="s">
        <v>1346</v>
      </c>
      <c r="N240" s="165" t="s">
        <v>1346</v>
      </c>
      <c r="O240" s="165" t="s">
        <v>1352</v>
      </c>
      <c r="P240" s="165" t="s">
        <v>1353</v>
      </c>
      <c r="Q240" s="165">
        <v>0.75</v>
      </c>
      <c r="R240" s="165" t="s">
        <v>1346</v>
      </c>
      <c r="S240" s="165" t="s">
        <v>1354</v>
      </c>
      <c r="T240" s="165" t="s">
        <v>1353</v>
      </c>
      <c r="U240" s="165" t="s">
        <v>1868</v>
      </c>
      <c r="V240" s="165"/>
      <c r="W240" s="172" t="s">
        <v>1857</v>
      </c>
      <c r="X240" s="171">
        <f t="shared" si="3"/>
        <v>14</v>
      </c>
    </row>
    <row r="241" spans="1:24" ht="18">
      <c r="A241" s="165" t="s">
        <v>363</v>
      </c>
      <c r="B241" s="165" t="s">
        <v>1402</v>
      </c>
      <c r="C241" s="165" t="s">
        <v>1216</v>
      </c>
      <c r="D241" s="165" t="s">
        <v>1346</v>
      </c>
      <c r="E241" s="165" t="s">
        <v>1347</v>
      </c>
      <c r="F241" s="165" t="s">
        <v>1348</v>
      </c>
      <c r="G241" s="165" t="s">
        <v>1696</v>
      </c>
      <c r="H241" s="165" t="s">
        <v>1870</v>
      </c>
      <c r="I241" s="165" t="s">
        <v>1351</v>
      </c>
      <c r="J241" s="165">
        <v>0.4</v>
      </c>
      <c r="K241" s="165">
        <v>50</v>
      </c>
      <c r="L241" s="165">
        <v>0.5</v>
      </c>
      <c r="M241" s="165" t="s">
        <v>1346</v>
      </c>
      <c r="N241" s="165" t="s">
        <v>1346</v>
      </c>
      <c r="O241" s="165" t="s">
        <v>1352</v>
      </c>
      <c r="P241" s="165" t="s">
        <v>1353</v>
      </c>
      <c r="Q241" s="165">
        <v>0.75</v>
      </c>
      <c r="R241" s="165" t="s">
        <v>1346</v>
      </c>
      <c r="S241" s="165" t="s">
        <v>1354</v>
      </c>
      <c r="T241" s="165" t="s">
        <v>1353</v>
      </c>
      <c r="U241" s="165" t="s">
        <v>1868</v>
      </c>
      <c r="V241" s="165"/>
      <c r="W241" s="172" t="s">
        <v>1857</v>
      </c>
      <c r="X241" s="171">
        <f t="shared" si="3"/>
        <v>14</v>
      </c>
    </row>
    <row r="242" spans="1:24" ht="18">
      <c r="A242" s="165" t="s">
        <v>348</v>
      </c>
      <c r="B242" s="165" t="s">
        <v>1402</v>
      </c>
      <c r="C242" s="165" t="s">
        <v>1216</v>
      </c>
      <c r="D242" s="165" t="s">
        <v>1346</v>
      </c>
      <c r="E242" s="165" t="s">
        <v>1347</v>
      </c>
      <c r="F242" s="165" t="s">
        <v>1348</v>
      </c>
      <c r="G242" s="165" t="s">
        <v>1696</v>
      </c>
      <c r="H242" s="165" t="s">
        <v>1871</v>
      </c>
      <c r="I242" s="165" t="s">
        <v>1351</v>
      </c>
      <c r="J242" s="165">
        <v>0.4</v>
      </c>
      <c r="K242" s="165">
        <v>50</v>
      </c>
      <c r="L242" s="165">
        <v>0.5</v>
      </c>
      <c r="M242" s="165" t="s">
        <v>1346</v>
      </c>
      <c r="N242" s="165" t="s">
        <v>1346</v>
      </c>
      <c r="O242" s="165" t="s">
        <v>1352</v>
      </c>
      <c r="P242" s="165" t="s">
        <v>1353</v>
      </c>
      <c r="Q242" s="165">
        <v>0.75</v>
      </c>
      <c r="R242" s="165" t="s">
        <v>1346</v>
      </c>
      <c r="S242" s="165" t="s">
        <v>1354</v>
      </c>
      <c r="T242" s="165" t="s">
        <v>1353</v>
      </c>
      <c r="U242" s="165" t="s">
        <v>1868</v>
      </c>
      <c r="V242" s="165"/>
      <c r="W242" s="172" t="s">
        <v>1857</v>
      </c>
      <c r="X242" s="171">
        <f t="shared" si="3"/>
        <v>14</v>
      </c>
    </row>
    <row r="243" spans="1:24" ht="27">
      <c r="A243" s="165" t="s">
        <v>349</v>
      </c>
      <c r="B243" s="165" t="s">
        <v>1402</v>
      </c>
      <c r="C243" s="165" t="s">
        <v>1216</v>
      </c>
      <c r="D243" s="165" t="s">
        <v>1346</v>
      </c>
      <c r="E243" s="165" t="s">
        <v>1347</v>
      </c>
      <c r="F243" s="165" t="s">
        <v>1348</v>
      </c>
      <c r="G243" s="165" t="s">
        <v>1696</v>
      </c>
      <c r="H243" s="165" t="s">
        <v>1872</v>
      </c>
      <c r="I243" s="165" t="s">
        <v>1351</v>
      </c>
      <c r="J243" s="165">
        <v>0.4</v>
      </c>
      <c r="K243" s="165">
        <v>50</v>
      </c>
      <c r="L243" s="165">
        <v>0.5</v>
      </c>
      <c r="M243" s="165" t="s">
        <v>1346</v>
      </c>
      <c r="N243" s="165" t="s">
        <v>1346</v>
      </c>
      <c r="O243" s="165" t="s">
        <v>1352</v>
      </c>
      <c r="P243" s="165" t="s">
        <v>1353</v>
      </c>
      <c r="Q243" s="165">
        <v>0.75</v>
      </c>
      <c r="R243" s="165" t="s">
        <v>1346</v>
      </c>
      <c r="S243" s="165" t="s">
        <v>1354</v>
      </c>
      <c r="T243" s="165" t="s">
        <v>1353</v>
      </c>
      <c r="U243" s="165" t="s">
        <v>1868</v>
      </c>
      <c r="V243" s="165"/>
      <c r="W243" s="172" t="s">
        <v>1857</v>
      </c>
      <c r="X243" s="171">
        <f t="shared" si="3"/>
        <v>14</v>
      </c>
    </row>
    <row r="244" spans="1:24" ht="18">
      <c r="A244" s="165" t="s">
        <v>1873</v>
      </c>
      <c r="B244" s="165" t="s">
        <v>1402</v>
      </c>
      <c r="C244" s="165" t="s">
        <v>1216</v>
      </c>
      <c r="D244" s="165" t="s">
        <v>1346</v>
      </c>
      <c r="E244" s="165" t="s">
        <v>1347</v>
      </c>
      <c r="F244" s="165" t="s">
        <v>1348</v>
      </c>
      <c r="G244" s="165" t="s">
        <v>1696</v>
      </c>
      <c r="H244" s="165" t="s">
        <v>1874</v>
      </c>
      <c r="I244" s="165" t="s">
        <v>1351</v>
      </c>
      <c r="J244" s="165">
        <v>0.4</v>
      </c>
      <c r="K244" s="165">
        <v>50</v>
      </c>
      <c r="L244" s="165">
        <v>0.5</v>
      </c>
      <c r="M244" s="165" t="s">
        <v>1346</v>
      </c>
      <c r="N244" s="165" t="s">
        <v>1346</v>
      </c>
      <c r="O244" s="165" t="s">
        <v>1352</v>
      </c>
      <c r="P244" s="165" t="s">
        <v>1353</v>
      </c>
      <c r="Q244" s="165">
        <v>0.75</v>
      </c>
      <c r="R244" s="165" t="s">
        <v>1346</v>
      </c>
      <c r="S244" s="165" t="s">
        <v>1354</v>
      </c>
      <c r="T244" s="165" t="s">
        <v>1353</v>
      </c>
      <c r="U244" s="165" t="s">
        <v>1868</v>
      </c>
      <c r="V244" s="165"/>
      <c r="W244" s="172" t="s">
        <v>1857</v>
      </c>
      <c r="X244" s="171">
        <f t="shared" si="3"/>
        <v>14</v>
      </c>
    </row>
    <row r="245" spans="1:24" ht="18">
      <c r="A245" s="165" t="s">
        <v>352</v>
      </c>
      <c r="B245" s="165" t="s">
        <v>1402</v>
      </c>
      <c r="C245" s="165" t="s">
        <v>1216</v>
      </c>
      <c r="D245" s="165" t="s">
        <v>1346</v>
      </c>
      <c r="E245" s="165" t="s">
        <v>1347</v>
      </c>
      <c r="F245" s="165" t="s">
        <v>1348</v>
      </c>
      <c r="G245" s="165" t="s">
        <v>1875</v>
      </c>
      <c r="H245" s="165" t="s">
        <v>1876</v>
      </c>
      <c r="I245" s="165" t="s">
        <v>1351</v>
      </c>
      <c r="J245" s="165">
        <v>0.4</v>
      </c>
      <c r="K245" s="165">
        <v>50</v>
      </c>
      <c r="L245" s="165">
        <v>0.5</v>
      </c>
      <c r="M245" s="165" t="s">
        <v>1346</v>
      </c>
      <c r="N245" s="165" t="s">
        <v>1346</v>
      </c>
      <c r="O245" s="165" t="s">
        <v>1352</v>
      </c>
      <c r="P245" s="165" t="s">
        <v>1353</v>
      </c>
      <c r="Q245" s="165">
        <v>0.75</v>
      </c>
      <c r="R245" s="165" t="s">
        <v>1346</v>
      </c>
      <c r="S245" s="165" t="s">
        <v>1354</v>
      </c>
      <c r="T245" s="165" t="s">
        <v>1353</v>
      </c>
      <c r="U245" s="165" t="s">
        <v>1868</v>
      </c>
      <c r="V245" s="165"/>
      <c r="W245" s="172" t="s">
        <v>1857</v>
      </c>
      <c r="X245" s="171">
        <f t="shared" si="3"/>
        <v>14</v>
      </c>
    </row>
    <row r="246" spans="1:24" ht="18">
      <c r="A246" s="165" t="s">
        <v>353</v>
      </c>
      <c r="B246" s="165" t="s">
        <v>1402</v>
      </c>
      <c r="C246" s="165" t="s">
        <v>1216</v>
      </c>
      <c r="D246" s="165" t="s">
        <v>1346</v>
      </c>
      <c r="E246" s="165" t="s">
        <v>1347</v>
      </c>
      <c r="F246" s="165" t="s">
        <v>1348</v>
      </c>
      <c r="G246" s="165" t="s">
        <v>1877</v>
      </c>
      <c r="H246" s="165" t="s">
        <v>1878</v>
      </c>
      <c r="I246" s="165" t="s">
        <v>1351</v>
      </c>
      <c r="J246" s="165">
        <v>0.4</v>
      </c>
      <c r="K246" s="165">
        <v>50</v>
      </c>
      <c r="L246" s="165">
        <v>0.5</v>
      </c>
      <c r="M246" s="165" t="s">
        <v>1346</v>
      </c>
      <c r="N246" s="165" t="s">
        <v>1346</v>
      </c>
      <c r="O246" s="165" t="s">
        <v>1352</v>
      </c>
      <c r="P246" s="165" t="s">
        <v>1353</v>
      </c>
      <c r="Q246" s="165">
        <v>0.75</v>
      </c>
      <c r="R246" s="165" t="s">
        <v>1346</v>
      </c>
      <c r="S246" s="165" t="s">
        <v>1354</v>
      </c>
      <c r="T246" s="165" t="s">
        <v>1353</v>
      </c>
      <c r="U246" s="165" t="s">
        <v>1868</v>
      </c>
      <c r="V246" s="165"/>
      <c r="W246" s="172" t="s">
        <v>1857</v>
      </c>
      <c r="X246" s="171">
        <f t="shared" si="3"/>
        <v>14</v>
      </c>
    </row>
    <row r="247" spans="1:24" ht="27">
      <c r="A247" s="165" t="s">
        <v>354</v>
      </c>
      <c r="B247" s="165" t="s">
        <v>1402</v>
      </c>
      <c r="C247" s="165" t="s">
        <v>1216</v>
      </c>
      <c r="D247" s="165" t="s">
        <v>1346</v>
      </c>
      <c r="E247" s="165" t="s">
        <v>1347</v>
      </c>
      <c r="F247" s="165" t="s">
        <v>1348</v>
      </c>
      <c r="G247" s="165" t="s">
        <v>1877</v>
      </c>
      <c r="H247" s="165" t="s">
        <v>1879</v>
      </c>
      <c r="I247" s="165" t="s">
        <v>1351</v>
      </c>
      <c r="J247" s="165">
        <v>0.4</v>
      </c>
      <c r="K247" s="165">
        <v>50</v>
      </c>
      <c r="L247" s="165">
        <v>0.5</v>
      </c>
      <c r="M247" s="165" t="s">
        <v>1346</v>
      </c>
      <c r="N247" s="165" t="s">
        <v>1346</v>
      </c>
      <c r="O247" s="165" t="s">
        <v>1352</v>
      </c>
      <c r="P247" s="165" t="s">
        <v>1353</v>
      </c>
      <c r="Q247" s="165">
        <v>0.75</v>
      </c>
      <c r="R247" s="165" t="s">
        <v>1346</v>
      </c>
      <c r="S247" s="165" t="s">
        <v>1354</v>
      </c>
      <c r="T247" s="165" t="s">
        <v>1353</v>
      </c>
      <c r="U247" s="165" t="s">
        <v>1868</v>
      </c>
      <c r="V247" s="165"/>
      <c r="W247" s="172" t="s">
        <v>1857</v>
      </c>
      <c r="X247" s="171">
        <f t="shared" si="3"/>
        <v>14</v>
      </c>
    </row>
    <row r="248" spans="1:24" ht="18">
      <c r="A248" s="165" t="s">
        <v>1880</v>
      </c>
      <c r="B248" s="165" t="s">
        <v>1527</v>
      </c>
      <c r="C248" s="165" t="s">
        <v>1216</v>
      </c>
      <c r="D248" s="165" t="s">
        <v>1346</v>
      </c>
      <c r="E248" s="165" t="s">
        <v>1347</v>
      </c>
      <c r="F248" s="165" t="s">
        <v>1348</v>
      </c>
      <c r="G248" s="165" t="s">
        <v>1696</v>
      </c>
      <c r="H248" s="165" t="s">
        <v>1881</v>
      </c>
      <c r="I248" s="165" t="s">
        <v>1351</v>
      </c>
      <c r="J248" s="165">
        <v>0.4</v>
      </c>
      <c r="K248" s="165">
        <v>50</v>
      </c>
      <c r="L248" s="165">
        <v>0.5</v>
      </c>
      <c r="M248" s="165" t="s">
        <v>1346</v>
      </c>
      <c r="N248" s="165" t="s">
        <v>1346</v>
      </c>
      <c r="O248" s="165" t="s">
        <v>1352</v>
      </c>
      <c r="P248" s="165" t="s">
        <v>1353</v>
      </c>
      <c r="Q248" s="165">
        <v>0.75</v>
      </c>
      <c r="R248" s="165" t="s">
        <v>1346</v>
      </c>
      <c r="S248" s="165" t="s">
        <v>1354</v>
      </c>
      <c r="T248" s="165" t="s">
        <v>1353</v>
      </c>
      <c r="U248" s="165" t="s">
        <v>1868</v>
      </c>
      <c r="V248" s="165"/>
      <c r="W248" s="172" t="s">
        <v>1857</v>
      </c>
      <c r="X248" s="171">
        <f t="shared" si="3"/>
        <v>14</v>
      </c>
    </row>
    <row r="249" spans="1:24" ht="27">
      <c r="A249" s="165" t="s">
        <v>357</v>
      </c>
      <c r="B249" s="165" t="s">
        <v>1402</v>
      </c>
      <c r="C249" s="165" t="s">
        <v>1216</v>
      </c>
      <c r="D249" s="165" t="s">
        <v>1346</v>
      </c>
      <c r="E249" s="165" t="s">
        <v>1347</v>
      </c>
      <c r="F249" s="165" t="s">
        <v>1348</v>
      </c>
      <c r="G249" s="165" t="s">
        <v>1882</v>
      </c>
      <c r="H249" s="165" t="s">
        <v>1883</v>
      </c>
      <c r="I249" s="165" t="s">
        <v>1351</v>
      </c>
      <c r="J249" s="165">
        <v>0.4</v>
      </c>
      <c r="K249" s="165">
        <v>50</v>
      </c>
      <c r="L249" s="165">
        <v>0.5</v>
      </c>
      <c r="M249" s="165" t="s">
        <v>1346</v>
      </c>
      <c r="N249" s="165" t="s">
        <v>1346</v>
      </c>
      <c r="O249" s="165" t="s">
        <v>1352</v>
      </c>
      <c r="P249" s="165" t="s">
        <v>1353</v>
      </c>
      <c r="Q249" s="165">
        <v>0.75</v>
      </c>
      <c r="R249" s="165" t="s">
        <v>1346</v>
      </c>
      <c r="S249" s="165" t="s">
        <v>1354</v>
      </c>
      <c r="T249" s="165" t="s">
        <v>1353</v>
      </c>
      <c r="U249" s="165" t="s">
        <v>1868</v>
      </c>
      <c r="V249" s="165"/>
      <c r="W249" s="172" t="s">
        <v>1857</v>
      </c>
      <c r="X249" s="171">
        <f t="shared" si="3"/>
        <v>14</v>
      </c>
    </row>
    <row r="250" spans="1:24" ht="18">
      <c r="A250" s="165" t="s">
        <v>358</v>
      </c>
      <c r="B250" s="165" t="s">
        <v>1402</v>
      </c>
      <c r="C250" s="165" t="s">
        <v>1216</v>
      </c>
      <c r="D250" s="165" t="s">
        <v>1346</v>
      </c>
      <c r="E250" s="165" t="s">
        <v>1347</v>
      </c>
      <c r="F250" s="165" t="s">
        <v>1348</v>
      </c>
      <c r="G250" s="165" t="s">
        <v>1882</v>
      </c>
      <c r="H250" s="165" t="s">
        <v>1884</v>
      </c>
      <c r="I250" s="165" t="s">
        <v>1351</v>
      </c>
      <c r="J250" s="165">
        <v>0.4</v>
      </c>
      <c r="K250" s="165">
        <v>50</v>
      </c>
      <c r="L250" s="165">
        <v>0.5</v>
      </c>
      <c r="M250" s="165" t="s">
        <v>1346</v>
      </c>
      <c r="N250" s="165" t="s">
        <v>1346</v>
      </c>
      <c r="O250" s="165" t="s">
        <v>1352</v>
      </c>
      <c r="P250" s="165" t="s">
        <v>1353</v>
      </c>
      <c r="Q250" s="165">
        <v>0.75</v>
      </c>
      <c r="R250" s="165" t="s">
        <v>1346</v>
      </c>
      <c r="S250" s="165" t="s">
        <v>1354</v>
      </c>
      <c r="T250" s="165" t="s">
        <v>1353</v>
      </c>
      <c r="U250" s="165" t="s">
        <v>1868</v>
      </c>
      <c r="V250" s="165"/>
      <c r="W250" s="172" t="s">
        <v>1857</v>
      </c>
      <c r="X250" s="171">
        <f t="shared" si="3"/>
        <v>14</v>
      </c>
    </row>
    <row r="251" spans="1:24" ht="18">
      <c r="A251" s="165" t="s">
        <v>359</v>
      </c>
      <c r="B251" s="165" t="s">
        <v>1402</v>
      </c>
      <c r="C251" s="165" t="s">
        <v>1216</v>
      </c>
      <c r="D251" s="165" t="s">
        <v>1346</v>
      </c>
      <c r="E251" s="165" t="s">
        <v>1347</v>
      </c>
      <c r="F251" s="165" t="s">
        <v>1348</v>
      </c>
      <c r="G251" s="165" t="s">
        <v>1882</v>
      </c>
      <c r="H251" s="165" t="s">
        <v>1885</v>
      </c>
      <c r="I251" s="165" t="s">
        <v>1351</v>
      </c>
      <c r="J251" s="165">
        <v>0.4</v>
      </c>
      <c r="K251" s="165">
        <v>50</v>
      </c>
      <c r="L251" s="165">
        <v>0.5</v>
      </c>
      <c r="M251" s="165" t="s">
        <v>1346</v>
      </c>
      <c r="N251" s="165" t="s">
        <v>1346</v>
      </c>
      <c r="O251" s="165" t="s">
        <v>1352</v>
      </c>
      <c r="P251" s="165" t="s">
        <v>1353</v>
      </c>
      <c r="Q251" s="165">
        <v>0.75</v>
      </c>
      <c r="R251" s="165" t="s">
        <v>1346</v>
      </c>
      <c r="S251" s="165" t="s">
        <v>1354</v>
      </c>
      <c r="T251" s="165" t="s">
        <v>1353</v>
      </c>
      <c r="U251" s="165" t="s">
        <v>1868</v>
      </c>
      <c r="V251" s="165"/>
      <c r="W251" s="172" t="s">
        <v>1857</v>
      </c>
      <c r="X251" s="171">
        <f t="shared" si="3"/>
        <v>14</v>
      </c>
    </row>
    <row r="252" spans="1:24" ht="18">
      <c r="A252" s="165" t="s">
        <v>1886</v>
      </c>
      <c r="B252" s="165" t="s">
        <v>1402</v>
      </c>
      <c r="C252" s="165" t="s">
        <v>1216</v>
      </c>
      <c r="D252" s="165" t="s">
        <v>1346</v>
      </c>
      <c r="E252" s="165" t="s">
        <v>1347</v>
      </c>
      <c r="F252" s="165" t="s">
        <v>1348</v>
      </c>
      <c r="G252" s="165" t="s">
        <v>1882</v>
      </c>
      <c r="H252" s="165" t="s">
        <v>1887</v>
      </c>
      <c r="I252" s="165" t="s">
        <v>1351</v>
      </c>
      <c r="J252" s="165">
        <v>0.4</v>
      </c>
      <c r="K252" s="165">
        <v>50</v>
      </c>
      <c r="L252" s="165">
        <v>0.5</v>
      </c>
      <c r="M252" s="165" t="s">
        <v>1346</v>
      </c>
      <c r="N252" s="165" t="s">
        <v>1346</v>
      </c>
      <c r="O252" s="165" t="s">
        <v>1352</v>
      </c>
      <c r="P252" s="165" t="s">
        <v>1353</v>
      </c>
      <c r="Q252" s="165">
        <v>0.75</v>
      </c>
      <c r="R252" s="165" t="s">
        <v>1346</v>
      </c>
      <c r="S252" s="165" t="s">
        <v>1354</v>
      </c>
      <c r="T252" s="165" t="s">
        <v>1353</v>
      </c>
      <c r="U252" s="165" t="s">
        <v>1868</v>
      </c>
      <c r="V252" s="165"/>
      <c r="W252" s="172" t="s">
        <v>1857</v>
      </c>
      <c r="X252" s="171">
        <f t="shared" si="3"/>
        <v>14</v>
      </c>
    </row>
    <row r="253" spans="1:24" ht="18">
      <c r="A253" s="165" t="s">
        <v>362</v>
      </c>
      <c r="B253" s="165" t="s">
        <v>1402</v>
      </c>
      <c r="C253" s="165" t="s">
        <v>1216</v>
      </c>
      <c r="D253" s="165" t="s">
        <v>1346</v>
      </c>
      <c r="E253" s="165" t="s">
        <v>1347</v>
      </c>
      <c r="F253" s="165" t="s">
        <v>1348</v>
      </c>
      <c r="G253" s="165" t="s">
        <v>1696</v>
      </c>
      <c r="H253" s="165" t="s">
        <v>1888</v>
      </c>
      <c r="I253" s="165" t="s">
        <v>1351</v>
      </c>
      <c r="J253" s="165">
        <v>0.4</v>
      </c>
      <c r="K253" s="165">
        <v>50</v>
      </c>
      <c r="L253" s="165">
        <v>0.5</v>
      </c>
      <c r="M253" s="165" t="s">
        <v>1346</v>
      </c>
      <c r="N253" s="165" t="s">
        <v>1346</v>
      </c>
      <c r="O253" s="165" t="s">
        <v>1352</v>
      </c>
      <c r="P253" s="165" t="s">
        <v>1353</v>
      </c>
      <c r="Q253" s="165">
        <v>0.75</v>
      </c>
      <c r="R253" s="165" t="s">
        <v>1346</v>
      </c>
      <c r="S253" s="165" t="s">
        <v>1354</v>
      </c>
      <c r="T253" s="165" t="s">
        <v>1353</v>
      </c>
      <c r="U253" s="165" t="s">
        <v>1868</v>
      </c>
      <c r="V253" s="165"/>
      <c r="W253" s="172" t="s">
        <v>1857</v>
      </c>
      <c r="X253" s="171">
        <f t="shared" si="3"/>
        <v>14</v>
      </c>
    </row>
    <row r="254" spans="1:24" ht="18">
      <c r="A254" s="165" t="s">
        <v>1889</v>
      </c>
      <c r="B254" s="165" t="s">
        <v>1527</v>
      </c>
      <c r="C254" s="165" t="s">
        <v>1223</v>
      </c>
      <c r="D254" s="165" t="s">
        <v>1406</v>
      </c>
      <c r="E254" s="165" t="s">
        <v>1407</v>
      </c>
      <c r="F254" s="165" t="s">
        <v>1360</v>
      </c>
      <c r="G254" s="165" t="s">
        <v>1867</v>
      </c>
      <c r="H254" s="165" t="s">
        <v>1488</v>
      </c>
      <c r="I254" s="165" t="s">
        <v>1351</v>
      </c>
      <c r="J254" s="165">
        <v>0.15</v>
      </c>
      <c r="K254" s="165">
        <v>50</v>
      </c>
      <c r="L254" s="165">
        <v>0.2</v>
      </c>
      <c r="M254" s="165" t="s">
        <v>1346</v>
      </c>
      <c r="N254" s="165" t="s">
        <v>1346</v>
      </c>
      <c r="O254" s="165" t="s">
        <v>1352</v>
      </c>
      <c r="P254" s="165" t="s">
        <v>1353</v>
      </c>
      <c r="Q254" s="165">
        <v>0.3</v>
      </c>
      <c r="R254" s="167">
        <v>0.1</v>
      </c>
      <c r="S254" s="165" t="s">
        <v>1410</v>
      </c>
      <c r="T254" s="165" t="s">
        <v>1353</v>
      </c>
      <c r="U254" s="165" t="s">
        <v>1868</v>
      </c>
      <c r="V254" s="165"/>
      <c r="W254" s="172" t="s">
        <v>1857</v>
      </c>
      <c r="X254" s="171">
        <f t="shared" si="3"/>
        <v>14</v>
      </c>
    </row>
    <row r="255" spans="1:24" ht="18">
      <c r="A255" s="165" t="s">
        <v>796</v>
      </c>
      <c r="B255" s="165" t="s">
        <v>1402</v>
      </c>
      <c r="C255" s="165" t="s">
        <v>1223</v>
      </c>
      <c r="D255" s="165" t="s">
        <v>1346</v>
      </c>
      <c r="E255" s="165" t="s">
        <v>1407</v>
      </c>
      <c r="F255" s="165" t="s">
        <v>1360</v>
      </c>
      <c r="G255" s="165" t="s">
        <v>1890</v>
      </c>
      <c r="H255" s="165" t="s">
        <v>1891</v>
      </c>
      <c r="I255" s="165" t="s">
        <v>1351</v>
      </c>
      <c r="J255" s="165">
        <v>0.15</v>
      </c>
      <c r="K255" s="165">
        <v>50</v>
      </c>
      <c r="L255" s="165">
        <v>0.2</v>
      </c>
      <c r="M255" s="165" t="s">
        <v>1346</v>
      </c>
      <c r="N255" s="165" t="s">
        <v>1346</v>
      </c>
      <c r="O255" s="165" t="s">
        <v>1352</v>
      </c>
      <c r="P255" s="165" t="s">
        <v>1346</v>
      </c>
      <c r="Q255" s="165" t="s">
        <v>1346</v>
      </c>
      <c r="R255" s="165" t="s">
        <v>1346</v>
      </c>
      <c r="S255" s="165" t="s">
        <v>1354</v>
      </c>
      <c r="T255" s="165" t="s">
        <v>1353</v>
      </c>
      <c r="U255" s="165" t="s">
        <v>1868</v>
      </c>
      <c r="V255" s="165"/>
      <c r="W255" s="172" t="s">
        <v>1857</v>
      </c>
      <c r="X255" s="171">
        <f t="shared" si="3"/>
        <v>14</v>
      </c>
    </row>
    <row r="256" spans="1:24" ht="18">
      <c r="A256" s="165" t="s">
        <v>792</v>
      </c>
      <c r="B256" s="165" t="s">
        <v>1402</v>
      </c>
      <c r="C256" s="165" t="s">
        <v>1216</v>
      </c>
      <c r="D256" s="165" t="s">
        <v>1346</v>
      </c>
      <c r="E256" s="165" t="s">
        <v>1748</v>
      </c>
      <c r="F256" s="165" t="s">
        <v>1360</v>
      </c>
      <c r="G256" s="165" t="s">
        <v>1867</v>
      </c>
      <c r="H256" s="165" t="s">
        <v>1488</v>
      </c>
      <c r="I256" s="165" t="s">
        <v>1351</v>
      </c>
      <c r="J256" s="165">
        <v>0.2</v>
      </c>
      <c r="K256" s="165">
        <v>50</v>
      </c>
      <c r="L256" s="165">
        <v>1</v>
      </c>
      <c r="M256" s="165" t="s">
        <v>1346</v>
      </c>
      <c r="N256" s="165" t="s">
        <v>1346</v>
      </c>
      <c r="O256" s="165" t="s">
        <v>1352</v>
      </c>
      <c r="P256" s="165" t="s">
        <v>1353</v>
      </c>
      <c r="Q256" s="165">
        <v>1.5</v>
      </c>
      <c r="R256" s="165" t="s">
        <v>1346</v>
      </c>
      <c r="S256" s="165" t="s">
        <v>1354</v>
      </c>
      <c r="T256" s="165" t="s">
        <v>1353</v>
      </c>
      <c r="U256" s="165" t="s">
        <v>1868</v>
      </c>
      <c r="V256" s="165"/>
      <c r="W256" s="172" t="s">
        <v>1857</v>
      </c>
      <c r="X256" s="171">
        <f t="shared" si="3"/>
        <v>14</v>
      </c>
    </row>
    <row r="257" spans="1:24" ht="18">
      <c r="A257" s="165" t="s">
        <v>1892</v>
      </c>
      <c r="B257" s="165" t="s">
        <v>1411</v>
      </c>
      <c r="C257" s="165" t="s">
        <v>1215</v>
      </c>
      <c r="D257" s="165" t="s">
        <v>1346</v>
      </c>
      <c r="E257" s="165" t="s">
        <v>1420</v>
      </c>
      <c r="F257" s="165" t="s">
        <v>1360</v>
      </c>
      <c r="G257" s="165" t="s">
        <v>1421</v>
      </c>
      <c r="H257" s="165" t="s">
        <v>1893</v>
      </c>
      <c r="I257" s="165" t="s">
        <v>1423</v>
      </c>
      <c r="J257" s="165">
        <v>0.7</v>
      </c>
      <c r="K257" s="165">
        <v>60</v>
      </c>
      <c r="L257" s="165">
        <v>1</v>
      </c>
      <c r="M257" s="165" t="s">
        <v>1346</v>
      </c>
      <c r="N257" s="165" t="s">
        <v>1346</v>
      </c>
      <c r="O257" s="165" t="s">
        <v>1352</v>
      </c>
      <c r="P257" s="165" t="s">
        <v>1424</v>
      </c>
      <c r="Q257" s="165">
        <v>1.1499999999999999</v>
      </c>
      <c r="R257" s="165" t="s">
        <v>1346</v>
      </c>
      <c r="S257" s="165" t="s">
        <v>1354</v>
      </c>
      <c r="T257" s="165" t="s">
        <v>1353</v>
      </c>
      <c r="U257" s="165" t="s">
        <v>1868</v>
      </c>
      <c r="V257" s="165"/>
      <c r="W257" s="172" t="s">
        <v>1857</v>
      </c>
      <c r="X257" s="171">
        <f t="shared" si="3"/>
        <v>14</v>
      </c>
    </row>
    <row r="258" spans="1:24" ht="18">
      <c r="A258" s="165" t="s">
        <v>403</v>
      </c>
      <c r="B258" s="165" t="s">
        <v>1411</v>
      </c>
      <c r="C258" s="165" t="s">
        <v>1215</v>
      </c>
      <c r="D258" s="165" t="s">
        <v>1346</v>
      </c>
      <c r="E258" s="165" t="s">
        <v>1420</v>
      </c>
      <c r="F258" s="165" t="s">
        <v>1360</v>
      </c>
      <c r="G258" s="165" t="s">
        <v>1421</v>
      </c>
      <c r="H258" s="165" t="s">
        <v>1894</v>
      </c>
      <c r="I258" s="165" t="s">
        <v>1423</v>
      </c>
      <c r="J258" s="165">
        <v>0.7</v>
      </c>
      <c r="K258" s="165">
        <v>60</v>
      </c>
      <c r="L258" s="165">
        <v>1</v>
      </c>
      <c r="M258" s="165" t="s">
        <v>1346</v>
      </c>
      <c r="N258" s="165" t="s">
        <v>1346</v>
      </c>
      <c r="O258" s="165" t="s">
        <v>1352</v>
      </c>
      <c r="P258" s="165" t="s">
        <v>1424</v>
      </c>
      <c r="Q258" s="165">
        <v>1.1499999999999999</v>
      </c>
      <c r="R258" s="165" t="s">
        <v>1346</v>
      </c>
      <c r="S258" s="165" t="s">
        <v>1354</v>
      </c>
      <c r="T258" s="165" t="s">
        <v>1353</v>
      </c>
      <c r="U258" s="165" t="s">
        <v>1868</v>
      </c>
      <c r="V258" s="165"/>
      <c r="W258" s="172" t="s">
        <v>1857</v>
      </c>
      <c r="X258" s="171">
        <f t="shared" si="3"/>
        <v>14</v>
      </c>
    </row>
    <row r="259" spans="1:24" ht="18">
      <c r="A259" s="165" t="s">
        <v>404</v>
      </c>
      <c r="B259" s="165" t="s">
        <v>1699</v>
      </c>
      <c r="C259" s="165" t="s">
        <v>1215</v>
      </c>
      <c r="D259" s="165" t="s">
        <v>1346</v>
      </c>
      <c r="E259" s="165" t="s">
        <v>1420</v>
      </c>
      <c r="F259" s="165" t="s">
        <v>1360</v>
      </c>
      <c r="G259" s="165" t="s">
        <v>1421</v>
      </c>
      <c r="H259" s="165" t="s">
        <v>1895</v>
      </c>
      <c r="I259" s="165" t="s">
        <v>1423</v>
      </c>
      <c r="J259" s="165">
        <v>0.7</v>
      </c>
      <c r="K259" s="165">
        <v>60</v>
      </c>
      <c r="L259" s="165">
        <v>1</v>
      </c>
      <c r="M259" s="165" t="s">
        <v>1346</v>
      </c>
      <c r="N259" s="165" t="s">
        <v>1346</v>
      </c>
      <c r="O259" s="165" t="s">
        <v>1352</v>
      </c>
      <c r="P259" s="165" t="s">
        <v>1424</v>
      </c>
      <c r="Q259" s="165">
        <v>1.1499999999999999</v>
      </c>
      <c r="R259" s="165" t="s">
        <v>1346</v>
      </c>
      <c r="S259" s="165" t="s">
        <v>1354</v>
      </c>
      <c r="T259" s="165" t="s">
        <v>1353</v>
      </c>
      <c r="U259" s="165" t="s">
        <v>1868</v>
      </c>
      <c r="V259" s="165"/>
      <c r="W259" s="172" t="s">
        <v>1857</v>
      </c>
      <c r="X259" s="171">
        <f t="shared" ref="X259:X319" si="4">VALUE(SUBSTITUTE(W259,"p",""))</f>
        <v>14</v>
      </c>
    </row>
    <row r="260" spans="1:24" ht="18">
      <c r="A260" s="165" t="s">
        <v>405</v>
      </c>
      <c r="B260" s="165" t="s">
        <v>1411</v>
      </c>
      <c r="C260" s="165" t="s">
        <v>1215</v>
      </c>
      <c r="D260" s="165" t="s">
        <v>1346</v>
      </c>
      <c r="E260" s="165" t="s">
        <v>1420</v>
      </c>
      <c r="F260" s="165" t="s">
        <v>1360</v>
      </c>
      <c r="G260" s="165" t="s">
        <v>1896</v>
      </c>
      <c r="H260" s="165" t="s">
        <v>1897</v>
      </c>
      <c r="I260" s="165" t="s">
        <v>1423</v>
      </c>
      <c r="J260" s="165">
        <v>0.7</v>
      </c>
      <c r="K260" s="165">
        <v>60</v>
      </c>
      <c r="L260" s="165">
        <v>1</v>
      </c>
      <c r="M260" s="165" t="s">
        <v>1346</v>
      </c>
      <c r="N260" s="165" t="s">
        <v>1346</v>
      </c>
      <c r="O260" s="165" t="s">
        <v>1352</v>
      </c>
      <c r="P260" s="165" t="s">
        <v>1424</v>
      </c>
      <c r="Q260" s="165">
        <v>1.1499999999999999</v>
      </c>
      <c r="R260" s="165" t="s">
        <v>1346</v>
      </c>
      <c r="S260" s="165" t="s">
        <v>1354</v>
      </c>
      <c r="T260" s="165" t="s">
        <v>1353</v>
      </c>
      <c r="U260" s="165" t="s">
        <v>1868</v>
      </c>
      <c r="V260" s="165"/>
      <c r="W260" s="172" t="s">
        <v>1857</v>
      </c>
      <c r="X260" s="171">
        <f t="shared" si="4"/>
        <v>14</v>
      </c>
    </row>
    <row r="261" spans="1:24" ht="18">
      <c r="A261" s="165" t="s">
        <v>406</v>
      </c>
      <c r="B261" s="165" t="s">
        <v>1411</v>
      </c>
      <c r="C261" s="165" t="s">
        <v>1215</v>
      </c>
      <c r="D261" s="165" t="s">
        <v>1346</v>
      </c>
      <c r="E261" s="165" t="s">
        <v>1420</v>
      </c>
      <c r="F261" s="165" t="s">
        <v>1360</v>
      </c>
      <c r="G261" s="165" t="s">
        <v>1896</v>
      </c>
      <c r="H261" s="165" t="s">
        <v>1898</v>
      </c>
      <c r="I261" s="165" t="s">
        <v>1423</v>
      </c>
      <c r="J261" s="165">
        <v>0.7</v>
      </c>
      <c r="K261" s="165">
        <v>60</v>
      </c>
      <c r="L261" s="165">
        <v>1</v>
      </c>
      <c r="M261" s="165" t="s">
        <v>1346</v>
      </c>
      <c r="N261" s="165" t="s">
        <v>1346</v>
      </c>
      <c r="O261" s="165" t="s">
        <v>1352</v>
      </c>
      <c r="P261" s="165" t="s">
        <v>1424</v>
      </c>
      <c r="Q261" s="165">
        <v>1.1499999999999999</v>
      </c>
      <c r="R261" s="165" t="s">
        <v>1346</v>
      </c>
      <c r="S261" s="165" t="s">
        <v>1354</v>
      </c>
      <c r="T261" s="165" t="s">
        <v>1353</v>
      </c>
      <c r="U261" s="165" t="s">
        <v>1868</v>
      </c>
      <c r="V261" s="165"/>
      <c r="W261" s="172" t="s">
        <v>1899</v>
      </c>
      <c r="X261" s="171">
        <f t="shared" si="4"/>
        <v>15</v>
      </c>
    </row>
    <row r="262" spans="1:24" ht="18">
      <c r="A262" s="165" t="s">
        <v>1900</v>
      </c>
      <c r="B262" s="165" t="s">
        <v>1411</v>
      </c>
      <c r="C262" s="165" t="s">
        <v>1215</v>
      </c>
      <c r="D262" s="165" t="s">
        <v>1346</v>
      </c>
      <c r="E262" s="165" t="s">
        <v>1420</v>
      </c>
      <c r="F262" s="165" t="s">
        <v>1360</v>
      </c>
      <c r="G262" s="165" t="s">
        <v>1896</v>
      </c>
      <c r="H262" s="165" t="s">
        <v>1901</v>
      </c>
      <c r="I262" s="165" t="s">
        <v>1423</v>
      </c>
      <c r="J262" s="165">
        <v>0.7</v>
      </c>
      <c r="K262" s="165">
        <v>60</v>
      </c>
      <c r="L262" s="165">
        <v>1</v>
      </c>
      <c r="M262" s="165" t="s">
        <v>1346</v>
      </c>
      <c r="N262" s="165" t="s">
        <v>1346</v>
      </c>
      <c r="O262" s="165" t="s">
        <v>1352</v>
      </c>
      <c r="P262" s="165" t="s">
        <v>1424</v>
      </c>
      <c r="Q262" s="165">
        <v>1.1499999999999999</v>
      </c>
      <c r="R262" s="165" t="s">
        <v>1346</v>
      </c>
      <c r="S262" s="165" t="s">
        <v>1354</v>
      </c>
      <c r="T262" s="165" t="s">
        <v>1353</v>
      </c>
      <c r="U262" s="165" t="s">
        <v>1868</v>
      </c>
      <c r="V262" s="165"/>
      <c r="W262" s="172" t="s">
        <v>1899</v>
      </c>
      <c r="X262" s="171">
        <f t="shared" si="4"/>
        <v>15</v>
      </c>
    </row>
    <row r="263" spans="1:24" ht="18">
      <c r="A263" s="165" t="s">
        <v>410</v>
      </c>
      <c r="B263" s="165" t="s">
        <v>1411</v>
      </c>
      <c r="C263" s="165" t="s">
        <v>1215</v>
      </c>
      <c r="D263" s="165" t="s">
        <v>1346</v>
      </c>
      <c r="E263" s="165" t="s">
        <v>1420</v>
      </c>
      <c r="F263" s="165" t="s">
        <v>1360</v>
      </c>
      <c r="G263" s="165" t="s">
        <v>1896</v>
      </c>
      <c r="H263" s="165" t="s">
        <v>1902</v>
      </c>
      <c r="I263" s="165" t="s">
        <v>1423</v>
      </c>
      <c r="J263" s="165">
        <v>0.7</v>
      </c>
      <c r="K263" s="165">
        <v>60</v>
      </c>
      <c r="L263" s="165">
        <v>1</v>
      </c>
      <c r="M263" s="165" t="s">
        <v>1346</v>
      </c>
      <c r="N263" s="165" t="s">
        <v>1346</v>
      </c>
      <c r="O263" s="165" t="s">
        <v>1352</v>
      </c>
      <c r="P263" s="165" t="s">
        <v>1424</v>
      </c>
      <c r="Q263" s="165">
        <v>1.1499999999999999</v>
      </c>
      <c r="R263" s="165" t="s">
        <v>1346</v>
      </c>
      <c r="S263" s="165" t="s">
        <v>1354</v>
      </c>
      <c r="T263" s="165" t="s">
        <v>1353</v>
      </c>
      <c r="U263" s="165" t="s">
        <v>1868</v>
      </c>
      <c r="V263" s="165"/>
      <c r="W263" s="172" t="s">
        <v>1899</v>
      </c>
      <c r="X263" s="171">
        <f t="shared" si="4"/>
        <v>15</v>
      </c>
    </row>
    <row r="264" spans="1:24" ht="18">
      <c r="A264" s="165" t="s">
        <v>411</v>
      </c>
      <c r="B264" s="165" t="s">
        <v>1411</v>
      </c>
      <c r="C264" s="165" t="s">
        <v>1215</v>
      </c>
      <c r="D264" s="165" t="s">
        <v>1346</v>
      </c>
      <c r="E264" s="165" t="s">
        <v>1420</v>
      </c>
      <c r="F264" s="165" t="s">
        <v>1360</v>
      </c>
      <c r="G264" s="165" t="s">
        <v>1896</v>
      </c>
      <c r="H264" s="165" t="s">
        <v>1901</v>
      </c>
      <c r="I264" s="165" t="s">
        <v>1423</v>
      </c>
      <c r="J264" s="165">
        <v>0.7</v>
      </c>
      <c r="K264" s="165">
        <v>60</v>
      </c>
      <c r="L264" s="165">
        <v>1</v>
      </c>
      <c r="M264" s="165" t="s">
        <v>1346</v>
      </c>
      <c r="N264" s="165" t="s">
        <v>1346</v>
      </c>
      <c r="O264" s="165" t="s">
        <v>1352</v>
      </c>
      <c r="P264" s="165" t="s">
        <v>1424</v>
      </c>
      <c r="Q264" s="165">
        <v>1.1499999999999999</v>
      </c>
      <c r="R264" s="165" t="s">
        <v>1346</v>
      </c>
      <c r="S264" s="165" t="s">
        <v>1354</v>
      </c>
      <c r="T264" s="165" t="s">
        <v>1353</v>
      </c>
      <c r="U264" s="165" t="s">
        <v>1868</v>
      </c>
      <c r="V264" s="165"/>
      <c r="W264" s="172" t="s">
        <v>1899</v>
      </c>
      <c r="X264" s="171">
        <f t="shared" si="4"/>
        <v>15</v>
      </c>
    </row>
    <row r="265" spans="1:24" ht="18">
      <c r="A265" s="165" t="s">
        <v>1903</v>
      </c>
      <c r="B265" s="165" t="s">
        <v>1411</v>
      </c>
      <c r="C265" s="165" t="s">
        <v>1215</v>
      </c>
      <c r="D265" s="165" t="s">
        <v>1346</v>
      </c>
      <c r="E265" s="165" t="s">
        <v>1420</v>
      </c>
      <c r="F265" s="165" t="s">
        <v>1360</v>
      </c>
      <c r="G265" s="165" t="s">
        <v>1896</v>
      </c>
      <c r="H265" s="165" t="s">
        <v>1904</v>
      </c>
      <c r="I265" s="165" t="s">
        <v>1423</v>
      </c>
      <c r="J265" s="165">
        <v>0.7</v>
      </c>
      <c r="K265" s="165">
        <v>60</v>
      </c>
      <c r="L265" s="165">
        <v>1</v>
      </c>
      <c r="M265" s="165" t="s">
        <v>1346</v>
      </c>
      <c r="N265" s="165" t="s">
        <v>1346</v>
      </c>
      <c r="O265" s="165" t="s">
        <v>1352</v>
      </c>
      <c r="P265" s="165" t="s">
        <v>1424</v>
      </c>
      <c r="Q265" s="165">
        <v>1.1499999999999999</v>
      </c>
      <c r="R265" s="165" t="s">
        <v>1346</v>
      </c>
      <c r="S265" s="165" t="s">
        <v>1354</v>
      </c>
      <c r="T265" s="165" t="s">
        <v>1353</v>
      </c>
      <c r="U265" s="165" t="s">
        <v>1868</v>
      </c>
      <c r="V265" s="165"/>
      <c r="W265" s="172" t="s">
        <v>1899</v>
      </c>
      <c r="X265" s="171">
        <f t="shared" si="4"/>
        <v>15</v>
      </c>
    </row>
    <row r="266" spans="1:24" ht="18">
      <c r="A266" s="165" t="s">
        <v>414</v>
      </c>
      <c r="B266" s="165" t="s">
        <v>1411</v>
      </c>
      <c r="C266" s="165" t="s">
        <v>1215</v>
      </c>
      <c r="D266" s="165" t="s">
        <v>1346</v>
      </c>
      <c r="E266" s="165" t="s">
        <v>1420</v>
      </c>
      <c r="F266" s="165" t="s">
        <v>1360</v>
      </c>
      <c r="G266" s="165" t="s">
        <v>1421</v>
      </c>
      <c r="H266" s="165" t="s">
        <v>1905</v>
      </c>
      <c r="I266" s="165" t="s">
        <v>1423</v>
      </c>
      <c r="J266" s="165">
        <v>0.7</v>
      </c>
      <c r="K266" s="165">
        <v>60</v>
      </c>
      <c r="L266" s="165">
        <v>1</v>
      </c>
      <c r="M266" s="165" t="s">
        <v>1346</v>
      </c>
      <c r="N266" s="165" t="s">
        <v>1346</v>
      </c>
      <c r="O266" s="165" t="s">
        <v>1352</v>
      </c>
      <c r="P266" s="165" t="s">
        <v>1424</v>
      </c>
      <c r="Q266" s="165">
        <v>1.1499999999999999</v>
      </c>
      <c r="R266" s="165" t="s">
        <v>1346</v>
      </c>
      <c r="S266" s="165" t="s">
        <v>1354</v>
      </c>
      <c r="T266" s="165" t="s">
        <v>1353</v>
      </c>
      <c r="U266" s="165" t="s">
        <v>1868</v>
      </c>
      <c r="V266" s="165"/>
      <c r="W266" s="172" t="s">
        <v>1899</v>
      </c>
      <c r="X266" s="171">
        <f t="shared" si="4"/>
        <v>15</v>
      </c>
    </row>
    <row r="267" spans="1:24" ht="18">
      <c r="A267" s="165" t="s">
        <v>415</v>
      </c>
      <c r="B267" s="165" t="s">
        <v>1411</v>
      </c>
      <c r="C267" s="165" t="s">
        <v>1215</v>
      </c>
      <c r="D267" s="165" t="s">
        <v>1346</v>
      </c>
      <c r="E267" s="165" t="s">
        <v>1420</v>
      </c>
      <c r="F267" s="165" t="s">
        <v>1360</v>
      </c>
      <c r="G267" s="165" t="s">
        <v>1906</v>
      </c>
      <c r="H267" s="165" t="s">
        <v>1907</v>
      </c>
      <c r="I267" s="165" t="s">
        <v>1423</v>
      </c>
      <c r="J267" s="165">
        <v>0.7</v>
      </c>
      <c r="K267" s="165">
        <v>60</v>
      </c>
      <c r="L267" s="165">
        <v>1</v>
      </c>
      <c r="M267" s="165" t="s">
        <v>1346</v>
      </c>
      <c r="N267" s="165" t="s">
        <v>1346</v>
      </c>
      <c r="O267" s="165" t="s">
        <v>1352</v>
      </c>
      <c r="P267" s="165" t="s">
        <v>1424</v>
      </c>
      <c r="Q267" s="165">
        <v>1.1499999999999999</v>
      </c>
      <c r="R267" s="165" t="s">
        <v>1346</v>
      </c>
      <c r="S267" s="165" t="s">
        <v>1354</v>
      </c>
      <c r="T267" s="165" t="s">
        <v>1353</v>
      </c>
      <c r="U267" s="165" t="s">
        <v>1868</v>
      </c>
      <c r="V267" s="165"/>
      <c r="W267" s="172" t="s">
        <v>1899</v>
      </c>
      <c r="X267" s="171">
        <f t="shared" si="4"/>
        <v>15</v>
      </c>
    </row>
    <row r="268" spans="1:24" ht="18">
      <c r="A268" s="165" t="s">
        <v>416</v>
      </c>
      <c r="B268" s="165" t="s">
        <v>1411</v>
      </c>
      <c r="C268" s="165" t="s">
        <v>1215</v>
      </c>
      <c r="D268" s="165" t="s">
        <v>1346</v>
      </c>
      <c r="E268" s="165" t="s">
        <v>1420</v>
      </c>
      <c r="F268" s="165" t="s">
        <v>1360</v>
      </c>
      <c r="G268" s="165" t="s">
        <v>1421</v>
      </c>
      <c r="H268" s="165" t="s">
        <v>1908</v>
      </c>
      <c r="I268" s="165" t="s">
        <v>1423</v>
      </c>
      <c r="J268" s="165">
        <v>0.7</v>
      </c>
      <c r="K268" s="165">
        <v>60</v>
      </c>
      <c r="L268" s="165">
        <v>1</v>
      </c>
      <c r="M268" s="165" t="s">
        <v>1346</v>
      </c>
      <c r="N268" s="165" t="s">
        <v>1346</v>
      </c>
      <c r="O268" s="165" t="s">
        <v>1352</v>
      </c>
      <c r="P268" s="165" t="s">
        <v>1424</v>
      </c>
      <c r="Q268" s="165">
        <v>1.1499999999999999</v>
      </c>
      <c r="R268" s="165" t="s">
        <v>1346</v>
      </c>
      <c r="S268" s="165" t="s">
        <v>1354</v>
      </c>
      <c r="T268" s="165" t="s">
        <v>1353</v>
      </c>
      <c r="U268" s="165" t="s">
        <v>1868</v>
      </c>
      <c r="V268" s="165"/>
      <c r="W268" s="172" t="s">
        <v>1899</v>
      </c>
      <c r="X268" s="171">
        <f t="shared" si="4"/>
        <v>15</v>
      </c>
    </row>
    <row r="269" spans="1:24" ht="18">
      <c r="A269" s="165" t="s">
        <v>417</v>
      </c>
      <c r="B269" s="165" t="s">
        <v>1411</v>
      </c>
      <c r="C269" s="165" t="s">
        <v>1215</v>
      </c>
      <c r="D269" s="165" t="s">
        <v>1346</v>
      </c>
      <c r="E269" s="165" t="s">
        <v>1420</v>
      </c>
      <c r="F269" s="165" t="s">
        <v>1360</v>
      </c>
      <c r="G269" s="165" t="s">
        <v>1909</v>
      </c>
      <c r="H269" s="165" t="s">
        <v>1910</v>
      </c>
      <c r="I269" s="165" t="s">
        <v>1423</v>
      </c>
      <c r="J269" s="165">
        <v>0.7</v>
      </c>
      <c r="K269" s="165">
        <v>60</v>
      </c>
      <c r="L269" s="165">
        <v>1</v>
      </c>
      <c r="M269" s="165" t="s">
        <v>1346</v>
      </c>
      <c r="N269" s="165" t="s">
        <v>1346</v>
      </c>
      <c r="O269" s="165" t="s">
        <v>1352</v>
      </c>
      <c r="P269" s="165" t="s">
        <v>1424</v>
      </c>
      <c r="Q269" s="165">
        <v>1.1499999999999999</v>
      </c>
      <c r="R269" s="165" t="s">
        <v>1346</v>
      </c>
      <c r="S269" s="165" t="s">
        <v>1354</v>
      </c>
      <c r="T269" s="165" t="s">
        <v>1353</v>
      </c>
      <c r="U269" s="165" t="s">
        <v>1868</v>
      </c>
      <c r="V269" s="165"/>
      <c r="W269" s="172" t="s">
        <v>1899</v>
      </c>
      <c r="X269" s="171">
        <f t="shared" si="4"/>
        <v>15</v>
      </c>
    </row>
    <row r="270" spans="1:24" ht="18">
      <c r="A270" s="165" t="s">
        <v>1911</v>
      </c>
      <c r="B270" s="165" t="s">
        <v>1411</v>
      </c>
      <c r="C270" s="165" t="s">
        <v>1215</v>
      </c>
      <c r="D270" s="165" t="s">
        <v>1346</v>
      </c>
      <c r="E270" s="165" t="s">
        <v>1420</v>
      </c>
      <c r="F270" s="165" t="s">
        <v>1360</v>
      </c>
      <c r="G270" s="165" t="s">
        <v>1912</v>
      </c>
      <c r="H270" s="165" t="s">
        <v>1901</v>
      </c>
      <c r="I270" s="165" t="s">
        <v>1423</v>
      </c>
      <c r="J270" s="165">
        <v>0.7</v>
      </c>
      <c r="K270" s="165">
        <v>60</v>
      </c>
      <c r="L270" s="165">
        <v>1</v>
      </c>
      <c r="M270" s="165" t="s">
        <v>1346</v>
      </c>
      <c r="N270" s="165" t="s">
        <v>1346</v>
      </c>
      <c r="O270" s="165" t="s">
        <v>1352</v>
      </c>
      <c r="P270" s="165" t="s">
        <v>1424</v>
      </c>
      <c r="Q270" s="165">
        <v>1.1499999999999999</v>
      </c>
      <c r="R270" s="165" t="s">
        <v>1346</v>
      </c>
      <c r="S270" s="165" t="s">
        <v>1354</v>
      </c>
      <c r="T270" s="165" t="s">
        <v>1353</v>
      </c>
      <c r="U270" s="165" t="s">
        <v>1868</v>
      </c>
      <c r="V270" s="165"/>
      <c r="W270" s="172" t="s">
        <v>1899</v>
      </c>
      <c r="X270" s="171">
        <f t="shared" si="4"/>
        <v>15</v>
      </c>
    </row>
    <row r="271" spans="1:24" ht="18">
      <c r="A271" s="165" t="s">
        <v>420</v>
      </c>
      <c r="B271" s="165" t="s">
        <v>1411</v>
      </c>
      <c r="C271" s="165" t="s">
        <v>1215</v>
      </c>
      <c r="D271" s="165" t="s">
        <v>1346</v>
      </c>
      <c r="E271" s="165" t="s">
        <v>1420</v>
      </c>
      <c r="F271" s="165" t="s">
        <v>1360</v>
      </c>
      <c r="G271" s="165" t="s">
        <v>1421</v>
      </c>
      <c r="H271" s="165" t="s">
        <v>1901</v>
      </c>
      <c r="I271" s="165" t="s">
        <v>1423</v>
      </c>
      <c r="J271" s="165">
        <v>0.7</v>
      </c>
      <c r="K271" s="165">
        <v>60</v>
      </c>
      <c r="L271" s="165">
        <v>1</v>
      </c>
      <c r="M271" s="165" t="s">
        <v>1346</v>
      </c>
      <c r="N271" s="165" t="s">
        <v>1346</v>
      </c>
      <c r="O271" s="165" t="s">
        <v>1352</v>
      </c>
      <c r="P271" s="165" t="s">
        <v>1424</v>
      </c>
      <c r="Q271" s="165">
        <v>1.1499999999999999</v>
      </c>
      <c r="R271" s="165" t="s">
        <v>1346</v>
      </c>
      <c r="S271" s="165" t="s">
        <v>1354</v>
      </c>
      <c r="T271" s="165" t="s">
        <v>1353</v>
      </c>
      <c r="U271" s="165" t="s">
        <v>1868</v>
      </c>
      <c r="V271" s="165"/>
      <c r="W271" s="172" t="s">
        <v>1899</v>
      </c>
      <c r="X271" s="171">
        <f t="shared" si="4"/>
        <v>15</v>
      </c>
    </row>
    <row r="272" spans="1:24" ht="18">
      <c r="A272" s="165" t="s">
        <v>389</v>
      </c>
      <c r="B272" s="165" t="s">
        <v>1699</v>
      </c>
      <c r="C272" s="165" t="s">
        <v>1215</v>
      </c>
      <c r="D272" s="165" t="s">
        <v>1346</v>
      </c>
      <c r="E272" s="165" t="s">
        <v>1420</v>
      </c>
      <c r="F272" s="165" t="s">
        <v>1360</v>
      </c>
      <c r="G272" s="165" t="s">
        <v>1421</v>
      </c>
      <c r="H272" s="165" t="s">
        <v>1913</v>
      </c>
      <c r="I272" s="165" t="s">
        <v>1423</v>
      </c>
      <c r="J272" s="165">
        <v>0.7</v>
      </c>
      <c r="K272" s="165">
        <v>60</v>
      </c>
      <c r="L272" s="165">
        <v>1</v>
      </c>
      <c r="M272" s="165" t="s">
        <v>1346</v>
      </c>
      <c r="N272" s="165" t="s">
        <v>1346</v>
      </c>
      <c r="O272" s="165" t="s">
        <v>1352</v>
      </c>
      <c r="P272" s="165" t="s">
        <v>1424</v>
      </c>
      <c r="Q272" s="165">
        <v>1.1499999999999999</v>
      </c>
      <c r="R272" s="165" t="s">
        <v>1346</v>
      </c>
      <c r="S272" s="165" t="s">
        <v>1354</v>
      </c>
      <c r="T272" s="165" t="s">
        <v>1353</v>
      </c>
      <c r="U272" s="165" t="s">
        <v>1868</v>
      </c>
      <c r="V272" s="165"/>
      <c r="W272" s="172" t="s">
        <v>1899</v>
      </c>
      <c r="X272" s="171">
        <f t="shared" si="4"/>
        <v>15</v>
      </c>
    </row>
    <row r="273" spans="1:24" ht="18">
      <c r="A273" s="165" t="s">
        <v>420</v>
      </c>
      <c r="B273" s="165" t="s">
        <v>1411</v>
      </c>
      <c r="C273" s="165" t="s">
        <v>1215</v>
      </c>
      <c r="D273" s="165" t="s">
        <v>1346</v>
      </c>
      <c r="E273" s="165" t="s">
        <v>1420</v>
      </c>
      <c r="F273" s="165" t="s">
        <v>1360</v>
      </c>
      <c r="G273" s="165" t="s">
        <v>1914</v>
      </c>
      <c r="H273" s="165" t="s">
        <v>1901</v>
      </c>
      <c r="I273" s="165" t="s">
        <v>1423</v>
      </c>
      <c r="J273" s="165">
        <v>0.7</v>
      </c>
      <c r="K273" s="165">
        <v>60</v>
      </c>
      <c r="L273" s="165">
        <v>1</v>
      </c>
      <c r="M273" s="165" t="s">
        <v>1346</v>
      </c>
      <c r="N273" s="165" t="s">
        <v>1346</v>
      </c>
      <c r="O273" s="165" t="s">
        <v>1352</v>
      </c>
      <c r="P273" s="165" t="s">
        <v>1424</v>
      </c>
      <c r="Q273" s="165">
        <v>1.1499999999999999</v>
      </c>
      <c r="R273" s="165" t="s">
        <v>1346</v>
      </c>
      <c r="S273" s="165" t="s">
        <v>1354</v>
      </c>
      <c r="T273" s="165" t="s">
        <v>1353</v>
      </c>
      <c r="U273" s="165" t="s">
        <v>1868</v>
      </c>
      <c r="V273" s="165"/>
      <c r="W273" s="172" t="s">
        <v>1899</v>
      </c>
      <c r="X273" s="171">
        <f t="shared" si="4"/>
        <v>15</v>
      </c>
    </row>
    <row r="274" spans="1:24" ht="18">
      <c r="A274" s="165" t="s">
        <v>421</v>
      </c>
      <c r="B274" s="165" t="s">
        <v>1411</v>
      </c>
      <c r="C274" s="165" t="s">
        <v>1215</v>
      </c>
      <c r="D274" s="165" t="s">
        <v>1346</v>
      </c>
      <c r="E274" s="165" t="s">
        <v>1420</v>
      </c>
      <c r="F274" s="165" t="s">
        <v>1360</v>
      </c>
      <c r="G274" s="165" t="s">
        <v>1421</v>
      </c>
      <c r="H274" s="165" t="s">
        <v>1901</v>
      </c>
      <c r="I274" s="165" t="s">
        <v>1423</v>
      </c>
      <c r="J274" s="165">
        <v>0.7</v>
      </c>
      <c r="K274" s="165">
        <v>60</v>
      </c>
      <c r="L274" s="165">
        <v>1</v>
      </c>
      <c r="M274" s="165" t="s">
        <v>1346</v>
      </c>
      <c r="N274" s="165" t="s">
        <v>1346</v>
      </c>
      <c r="O274" s="165" t="s">
        <v>1352</v>
      </c>
      <c r="P274" s="165" t="s">
        <v>1424</v>
      </c>
      <c r="Q274" s="165">
        <v>1.1499999999999999</v>
      </c>
      <c r="R274" s="165" t="s">
        <v>1346</v>
      </c>
      <c r="S274" s="165" t="s">
        <v>1354</v>
      </c>
      <c r="T274" s="165" t="s">
        <v>1353</v>
      </c>
      <c r="U274" s="165" t="s">
        <v>1868</v>
      </c>
      <c r="V274" s="165"/>
      <c r="W274" s="172" t="s">
        <v>1899</v>
      </c>
      <c r="X274" s="171">
        <f t="shared" si="4"/>
        <v>15</v>
      </c>
    </row>
    <row r="275" spans="1:24" ht="18">
      <c r="A275" s="165" t="s">
        <v>1915</v>
      </c>
      <c r="B275" s="165" t="s">
        <v>1411</v>
      </c>
      <c r="C275" s="165" t="s">
        <v>1215</v>
      </c>
      <c r="D275" s="165" t="s">
        <v>1346</v>
      </c>
      <c r="E275" s="165" t="s">
        <v>1420</v>
      </c>
      <c r="F275" s="165" t="s">
        <v>1360</v>
      </c>
      <c r="G275" s="165" t="s">
        <v>1916</v>
      </c>
      <c r="H275" s="165" t="s">
        <v>1917</v>
      </c>
      <c r="I275" s="165" t="s">
        <v>1423</v>
      </c>
      <c r="J275" s="165">
        <v>0.7</v>
      </c>
      <c r="K275" s="165">
        <v>60</v>
      </c>
      <c r="L275" s="165">
        <v>1</v>
      </c>
      <c r="M275" s="165" t="s">
        <v>1346</v>
      </c>
      <c r="N275" s="165" t="s">
        <v>1346</v>
      </c>
      <c r="O275" s="165" t="s">
        <v>1352</v>
      </c>
      <c r="P275" s="165" t="s">
        <v>1424</v>
      </c>
      <c r="Q275" s="165">
        <v>1.1499999999999999</v>
      </c>
      <c r="R275" s="165" t="s">
        <v>1346</v>
      </c>
      <c r="S275" s="165" t="s">
        <v>1354</v>
      </c>
      <c r="T275" s="165" t="s">
        <v>1353</v>
      </c>
      <c r="U275" s="165" t="s">
        <v>1868</v>
      </c>
      <c r="V275" s="165"/>
      <c r="W275" s="172" t="s">
        <v>1899</v>
      </c>
      <c r="X275" s="171">
        <f t="shared" si="4"/>
        <v>15</v>
      </c>
    </row>
    <row r="276" spans="1:24" ht="18">
      <c r="A276" s="165" t="s">
        <v>424</v>
      </c>
      <c r="B276" s="165" t="s">
        <v>1411</v>
      </c>
      <c r="C276" s="165" t="s">
        <v>1215</v>
      </c>
      <c r="D276" s="165" t="s">
        <v>1346</v>
      </c>
      <c r="E276" s="165" t="s">
        <v>1420</v>
      </c>
      <c r="F276" s="165" t="s">
        <v>1360</v>
      </c>
      <c r="G276" s="165" t="s">
        <v>1916</v>
      </c>
      <c r="H276" s="165" t="s">
        <v>1918</v>
      </c>
      <c r="I276" s="165" t="s">
        <v>1423</v>
      </c>
      <c r="J276" s="165">
        <v>0.7</v>
      </c>
      <c r="K276" s="165">
        <v>60</v>
      </c>
      <c r="L276" s="165">
        <v>1</v>
      </c>
      <c r="M276" s="165" t="s">
        <v>1346</v>
      </c>
      <c r="N276" s="165" t="s">
        <v>1346</v>
      </c>
      <c r="O276" s="165" t="s">
        <v>1352</v>
      </c>
      <c r="P276" s="165" t="s">
        <v>1424</v>
      </c>
      <c r="Q276" s="165">
        <v>1.1499999999999999</v>
      </c>
      <c r="R276" s="165" t="s">
        <v>1346</v>
      </c>
      <c r="S276" s="165" t="s">
        <v>1354</v>
      </c>
      <c r="T276" s="165" t="s">
        <v>1353</v>
      </c>
      <c r="U276" s="165" t="s">
        <v>1868</v>
      </c>
      <c r="V276" s="165"/>
      <c r="W276" s="172" t="s">
        <v>1899</v>
      </c>
      <c r="X276" s="171">
        <f t="shared" si="4"/>
        <v>15</v>
      </c>
    </row>
    <row r="277" spans="1:24" ht="18">
      <c r="A277" s="165" t="s">
        <v>425</v>
      </c>
      <c r="B277" s="165" t="s">
        <v>1411</v>
      </c>
      <c r="C277" s="165" t="s">
        <v>1215</v>
      </c>
      <c r="D277" s="165" t="s">
        <v>1346</v>
      </c>
      <c r="E277" s="165" t="s">
        <v>1420</v>
      </c>
      <c r="F277" s="165" t="s">
        <v>1360</v>
      </c>
      <c r="G277" s="165" t="s">
        <v>1421</v>
      </c>
      <c r="H277" s="165" t="s">
        <v>1901</v>
      </c>
      <c r="I277" s="165" t="s">
        <v>1423</v>
      </c>
      <c r="J277" s="165">
        <v>0.7</v>
      </c>
      <c r="K277" s="165">
        <v>60</v>
      </c>
      <c r="L277" s="165">
        <v>1</v>
      </c>
      <c r="M277" s="165" t="s">
        <v>1346</v>
      </c>
      <c r="N277" s="165" t="s">
        <v>1346</v>
      </c>
      <c r="O277" s="165" t="s">
        <v>1352</v>
      </c>
      <c r="P277" s="165" t="s">
        <v>1424</v>
      </c>
      <c r="Q277" s="165">
        <v>1.1499999999999999</v>
      </c>
      <c r="R277" s="165" t="s">
        <v>1346</v>
      </c>
      <c r="S277" s="165" t="s">
        <v>1354</v>
      </c>
      <c r="T277" s="165" t="s">
        <v>1353</v>
      </c>
      <c r="U277" s="165" t="s">
        <v>1868</v>
      </c>
      <c r="V277" s="165"/>
      <c r="W277" s="172" t="s">
        <v>1899</v>
      </c>
      <c r="X277" s="171">
        <f t="shared" si="4"/>
        <v>15</v>
      </c>
    </row>
    <row r="278" spans="1:24" ht="18">
      <c r="A278" s="165" t="s">
        <v>426</v>
      </c>
      <c r="B278" s="165" t="s">
        <v>1411</v>
      </c>
      <c r="C278" s="165" t="s">
        <v>1215</v>
      </c>
      <c r="D278" s="165" t="s">
        <v>1346</v>
      </c>
      <c r="E278" s="165" t="s">
        <v>1420</v>
      </c>
      <c r="F278" s="165" t="s">
        <v>1360</v>
      </c>
      <c r="G278" s="165" t="s">
        <v>1914</v>
      </c>
      <c r="H278" s="165" t="s">
        <v>1919</v>
      </c>
      <c r="I278" s="165" t="s">
        <v>1423</v>
      </c>
      <c r="J278" s="165">
        <v>0.7</v>
      </c>
      <c r="K278" s="165">
        <v>60</v>
      </c>
      <c r="L278" s="165">
        <v>1</v>
      </c>
      <c r="M278" s="165" t="s">
        <v>1346</v>
      </c>
      <c r="N278" s="165" t="s">
        <v>1346</v>
      </c>
      <c r="O278" s="165" t="s">
        <v>1352</v>
      </c>
      <c r="P278" s="165" t="s">
        <v>1424</v>
      </c>
      <c r="Q278" s="165">
        <v>1.1499999999999999</v>
      </c>
      <c r="R278" s="165" t="s">
        <v>1346</v>
      </c>
      <c r="S278" s="165" t="s">
        <v>1354</v>
      </c>
      <c r="T278" s="165" t="s">
        <v>1353</v>
      </c>
      <c r="U278" s="165" t="s">
        <v>1868</v>
      </c>
      <c r="V278" s="165"/>
      <c r="W278" s="172" t="s">
        <v>1899</v>
      </c>
      <c r="X278" s="171">
        <f t="shared" si="4"/>
        <v>15</v>
      </c>
    </row>
    <row r="279" spans="1:24" ht="18">
      <c r="A279" s="165" t="s">
        <v>430</v>
      </c>
      <c r="B279" s="165" t="s">
        <v>1411</v>
      </c>
      <c r="C279" s="165" t="s">
        <v>1215</v>
      </c>
      <c r="D279" s="165" t="s">
        <v>1346</v>
      </c>
      <c r="E279" s="165" t="s">
        <v>1420</v>
      </c>
      <c r="F279" s="165" t="s">
        <v>1360</v>
      </c>
      <c r="G279" s="165" t="s">
        <v>1421</v>
      </c>
      <c r="H279" s="165" t="s">
        <v>1920</v>
      </c>
      <c r="I279" s="165" t="s">
        <v>1423</v>
      </c>
      <c r="J279" s="165">
        <v>0.7</v>
      </c>
      <c r="K279" s="165">
        <v>60</v>
      </c>
      <c r="L279" s="165">
        <v>1</v>
      </c>
      <c r="M279" s="165" t="s">
        <v>1346</v>
      </c>
      <c r="N279" s="165" t="s">
        <v>1346</v>
      </c>
      <c r="O279" s="165" t="s">
        <v>1352</v>
      </c>
      <c r="P279" s="165" t="s">
        <v>1424</v>
      </c>
      <c r="Q279" s="165">
        <v>1.1499999999999999</v>
      </c>
      <c r="R279" s="165" t="s">
        <v>1346</v>
      </c>
      <c r="S279" s="165" t="s">
        <v>1354</v>
      </c>
      <c r="T279" s="165" t="s">
        <v>1353</v>
      </c>
      <c r="U279" s="165" t="s">
        <v>1868</v>
      </c>
      <c r="V279" s="165"/>
      <c r="W279" s="172" t="s">
        <v>1899</v>
      </c>
      <c r="X279" s="171">
        <f t="shared" si="4"/>
        <v>15</v>
      </c>
    </row>
    <row r="280" spans="1:24" ht="18">
      <c r="A280" s="165" t="s">
        <v>1921</v>
      </c>
      <c r="B280" s="165" t="s">
        <v>1411</v>
      </c>
      <c r="C280" s="165" t="s">
        <v>1215</v>
      </c>
      <c r="D280" s="165" t="s">
        <v>1346</v>
      </c>
      <c r="E280" s="165" t="s">
        <v>1420</v>
      </c>
      <c r="F280" s="165" t="s">
        <v>1360</v>
      </c>
      <c r="G280" s="165" t="s">
        <v>1421</v>
      </c>
      <c r="H280" s="165" t="s">
        <v>1922</v>
      </c>
      <c r="I280" s="165" t="s">
        <v>1423</v>
      </c>
      <c r="J280" s="165">
        <v>0.7</v>
      </c>
      <c r="K280" s="165">
        <v>60</v>
      </c>
      <c r="L280" s="165">
        <v>1</v>
      </c>
      <c r="M280" s="165" t="s">
        <v>1346</v>
      </c>
      <c r="N280" s="165" t="s">
        <v>1346</v>
      </c>
      <c r="O280" s="165" t="s">
        <v>1352</v>
      </c>
      <c r="P280" s="165" t="s">
        <v>1424</v>
      </c>
      <c r="Q280" s="165">
        <v>1.1499999999999999</v>
      </c>
      <c r="R280" s="165" t="s">
        <v>1346</v>
      </c>
      <c r="S280" s="165" t="s">
        <v>1354</v>
      </c>
      <c r="T280" s="165" t="s">
        <v>1353</v>
      </c>
      <c r="U280" s="165" t="s">
        <v>1868</v>
      </c>
      <c r="V280" s="165"/>
      <c r="W280" s="172" t="s">
        <v>1899</v>
      </c>
      <c r="X280" s="171">
        <f t="shared" si="4"/>
        <v>15</v>
      </c>
    </row>
    <row r="281" spans="1:24" ht="18">
      <c r="A281" s="165" t="s">
        <v>1923</v>
      </c>
      <c r="B281" s="165" t="s">
        <v>1411</v>
      </c>
      <c r="C281" s="165" t="s">
        <v>1215</v>
      </c>
      <c r="D281" s="165" t="s">
        <v>1346</v>
      </c>
      <c r="E281" s="165" t="s">
        <v>1420</v>
      </c>
      <c r="F281" s="165" t="s">
        <v>1360</v>
      </c>
      <c r="G281" s="165" t="s">
        <v>1421</v>
      </c>
      <c r="H281" s="165" t="s">
        <v>1924</v>
      </c>
      <c r="I281" s="165" t="s">
        <v>1423</v>
      </c>
      <c r="J281" s="165">
        <v>0.7</v>
      </c>
      <c r="K281" s="165">
        <v>60</v>
      </c>
      <c r="L281" s="165">
        <v>1</v>
      </c>
      <c r="M281" s="165" t="s">
        <v>1346</v>
      </c>
      <c r="N281" s="165" t="s">
        <v>1346</v>
      </c>
      <c r="O281" s="165" t="s">
        <v>1352</v>
      </c>
      <c r="P281" s="165" t="s">
        <v>1424</v>
      </c>
      <c r="Q281" s="165">
        <v>1.1499999999999999</v>
      </c>
      <c r="R281" s="165" t="s">
        <v>1346</v>
      </c>
      <c r="S281" s="165" t="s">
        <v>1354</v>
      </c>
      <c r="T281" s="165" t="s">
        <v>1353</v>
      </c>
      <c r="U281" s="165" t="s">
        <v>1868</v>
      </c>
      <c r="V281" s="165"/>
      <c r="W281" s="172" t="s">
        <v>1899</v>
      </c>
      <c r="X281" s="171">
        <f t="shared" si="4"/>
        <v>15</v>
      </c>
    </row>
    <row r="282" spans="1:24" ht="18">
      <c r="A282" s="165" t="s">
        <v>1832</v>
      </c>
      <c r="B282" s="165" t="s">
        <v>1616</v>
      </c>
      <c r="C282" s="165" t="s">
        <v>1216</v>
      </c>
      <c r="D282" s="165" t="s">
        <v>1346</v>
      </c>
      <c r="E282" s="165" t="s">
        <v>1539</v>
      </c>
      <c r="F282" s="165" t="s">
        <v>1360</v>
      </c>
      <c r="G282" s="165" t="s">
        <v>1925</v>
      </c>
      <c r="H282" s="165" t="s">
        <v>1488</v>
      </c>
      <c r="I282" s="165" t="s">
        <v>1423</v>
      </c>
      <c r="J282" s="165">
        <v>0.7</v>
      </c>
      <c r="K282" s="165">
        <v>60</v>
      </c>
      <c r="L282" s="165">
        <v>1</v>
      </c>
      <c r="M282" s="165" t="s">
        <v>1346</v>
      </c>
      <c r="N282" s="165" t="s">
        <v>1346</v>
      </c>
      <c r="O282" s="165" t="s">
        <v>1352</v>
      </c>
      <c r="P282" s="165" t="s">
        <v>1353</v>
      </c>
      <c r="Q282" s="165">
        <v>1.5</v>
      </c>
      <c r="R282" s="165" t="s">
        <v>1346</v>
      </c>
      <c r="S282" s="165" t="s">
        <v>1354</v>
      </c>
      <c r="T282" s="165" t="s">
        <v>1353</v>
      </c>
      <c r="U282" s="165" t="s">
        <v>1868</v>
      </c>
      <c r="V282" s="165"/>
      <c r="W282" s="172" t="s">
        <v>1899</v>
      </c>
      <c r="X282" s="171">
        <f t="shared" si="4"/>
        <v>15</v>
      </c>
    </row>
    <row r="283" spans="1:24" ht="18">
      <c r="A283" s="165" t="s">
        <v>1926</v>
      </c>
      <c r="B283" s="165" t="s">
        <v>1345</v>
      </c>
      <c r="C283" s="165" t="s">
        <v>1216</v>
      </c>
      <c r="D283" s="165" t="s">
        <v>1346</v>
      </c>
      <c r="E283" s="165" t="s">
        <v>1539</v>
      </c>
      <c r="F283" s="165" t="s">
        <v>1360</v>
      </c>
      <c r="G283" s="165" t="s">
        <v>1647</v>
      </c>
      <c r="H283" s="165" t="s">
        <v>1927</v>
      </c>
      <c r="I283" s="165" t="s">
        <v>1423</v>
      </c>
      <c r="J283" s="165">
        <v>0.7</v>
      </c>
      <c r="K283" s="165">
        <v>60</v>
      </c>
      <c r="L283" s="165">
        <v>1</v>
      </c>
      <c r="M283" s="165" t="s">
        <v>1346</v>
      </c>
      <c r="N283" s="165" t="s">
        <v>1346</v>
      </c>
      <c r="O283" s="165" t="s">
        <v>1352</v>
      </c>
      <c r="P283" s="165" t="s">
        <v>1353</v>
      </c>
      <c r="Q283" s="165">
        <v>1.5</v>
      </c>
      <c r="R283" s="165" t="s">
        <v>1346</v>
      </c>
      <c r="S283" s="165" t="s">
        <v>1354</v>
      </c>
      <c r="T283" s="165" t="s">
        <v>1353</v>
      </c>
      <c r="U283" s="165" t="s">
        <v>1868</v>
      </c>
      <c r="V283" s="165"/>
      <c r="W283" s="172" t="s">
        <v>1899</v>
      </c>
      <c r="X283" s="171">
        <f t="shared" si="4"/>
        <v>15</v>
      </c>
    </row>
    <row r="284" spans="1:24" ht="18">
      <c r="A284" s="165" t="s">
        <v>1928</v>
      </c>
      <c r="B284" s="165" t="s">
        <v>1345</v>
      </c>
      <c r="C284" s="165" t="s">
        <v>1216</v>
      </c>
      <c r="D284" s="165" t="s">
        <v>1346</v>
      </c>
      <c r="E284" s="165" t="s">
        <v>1539</v>
      </c>
      <c r="F284" s="165" t="s">
        <v>1360</v>
      </c>
      <c r="G284" s="165" t="s">
        <v>1647</v>
      </c>
      <c r="H284" s="165" t="s">
        <v>1929</v>
      </c>
      <c r="I284" s="165" t="s">
        <v>1423</v>
      </c>
      <c r="J284" s="165">
        <v>0.7</v>
      </c>
      <c r="K284" s="165">
        <v>60</v>
      </c>
      <c r="L284" s="165">
        <v>1</v>
      </c>
      <c r="M284" s="165" t="s">
        <v>1346</v>
      </c>
      <c r="N284" s="165" t="s">
        <v>1346</v>
      </c>
      <c r="O284" s="165" t="s">
        <v>1352</v>
      </c>
      <c r="P284" s="165" t="s">
        <v>1353</v>
      </c>
      <c r="Q284" s="165">
        <v>1.5</v>
      </c>
      <c r="R284" s="165" t="s">
        <v>1346</v>
      </c>
      <c r="S284" s="165" t="s">
        <v>1354</v>
      </c>
      <c r="T284" s="165" t="s">
        <v>1353</v>
      </c>
      <c r="U284" s="165" t="s">
        <v>1868</v>
      </c>
      <c r="V284" s="165"/>
      <c r="W284" s="172" t="s">
        <v>1899</v>
      </c>
      <c r="X284" s="171">
        <f t="shared" si="4"/>
        <v>15</v>
      </c>
    </row>
    <row r="285" spans="1:24" ht="18">
      <c r="A285" s="165" t="s">
        <v>199</v>
      </c>
      <c r="B285" s="165" t="s">
        <v>1402</v>
      </c>
      <c r="C285" s="165" t="s">
        <v>1216</v>
      </c>
      <c r="D285" s="165" t="s">
        <v>1346</v>
      </c>
      <c r="E285" s="165" t="s">
        <v>1539</v>
      </c>
      <c r="F285" s="165" t="s">
        <v>1360</v>
      </c>
      <c r="G285" s="165" t="s">
        <v>1647</v>
      </c>
      <c r="H285" s="165" t="s">
        <v>1930</v>
      </c>
      <c r="I285" s="165" t="s">
        <v>1423</v>
      </c>
      <c r="J285" s="165">
        <v>0.7</v>
      </c>
      <c r="K285" s="165">
        <v>60</v>
      </c>
      <c r="L285" s="165">
        <v>1</v>
      </c>
      <c r="M285" s="165" t="s">
        <v>1346</v>
      </c>
      <c r="N285" s="165" t="s">
        <v>1346</v>
      </c>
      <c r="O285" s="165" t="s">
        <v>1352</v>
      </c>
      <c r="P285" s="165" t="s">
        <v>1353</v>
      </c>
      <c r="Q285" s="165">
        <v>1.5</v>
      </c>
      <c r="R285" s="165" t="s">
        <v>1346</v>
      </c>
      <c r="S285" s="165" t="s">
        <v>1354</v>
      </c>
      <c r="T285" s="165" t="s">
        <v>1353</v>
      </c>
      <c r="U285" s="165" t="s">
        <v>1868</v>
      </c>
      <c r="V285" s="165"/>
      <c r="W285" s="172" t="s">
        <v>1899</v>
      </c>
      <c r="X285" s="171">
        <f t="shared" si="4"/>
        <v>15</v>
      </c>
    </row>
    <row r="286" spans="1:24" ht="18">
      <c r="A286" s="165" t="s">
        <v>200</v>
      </c>
      <c r="B286" s="165" t="s">
        <v>1402</v>
      </c>
      <c r="C286" s="165" t="s">
        <v>1216</v>
      </c>
      <c r="D286" s="165" t="s">
        <v>1346</v>
      </c>
      <c r="E286" s="165" t="s">
        <v>1539</v>
      </c>
      <c r="F286" s="165" t="s">
        <v>1360</v>
      </c>
      <c r="G286" s="165" t="s">
        <v>1647</v>
      </c>
      <c r="H286" s="165" t="s">
        <v>1931</v>
      </c>
      <c r="I286" s="165" t="s">
        <v>1423</v>
      </c>
      <c r="J286" s="165">
        <v>0.7</v>
      </c>
      <c r="K286" s="165">
        <v>60</v>
      </c>
      <c r="L286" s="165">
        <v>1</v>
      </c>
      <c r="M286" s="165" t="s">
        <v>1346</v>
      </c>
      <c r="N286" s="165" t="s">
        <v>1346</v>
      </c>
      <c r="O286" s="165" t="s">
        <v>1352</v>
      </c>
      <c r="P286" s="165" t="s">
        <v>1353</v>
      </c>
      <c r="Q286" s="165">
        <v>1.5</v>
      </c>
      <c r="R286" s="165" t="s">
        <v>1346</v>
      </c>
      <c r="S286" s="165" t="s">
        <v>1354</v>
      </c>
      <c r="T286" s="165" t="s">
        <v>1353</v>
      </c>
      <c r="U286" s="165" t="s">
        <v>1868</v>
      </c>
      <c r="V286" s="165"/>
      <c r="W286" s="172" t="s">
        <v>1899</v>
      </c>
      <c r="X286" s="171">
        <f t="shared" si="4"/>
        <v>15</v>
      </c>
    </row>
    <row r="287" spans="1:24" ht="18">
      <c r="A287" s="165" t="s">
        <v>201</v>
      </c>
      <c r="B287" s="165" t="s">
        <v>1402</v>
      </c>
      <c r="C287" s="165" t="s">
        <v>1216</v>
      </c>
      <c r="D287" s="165" t="s">
        <v>1346</v>
      </c>
      <c r="E287" s="165" t="s">
        <v>1539</v>
      </c>
      <c r="F287" s="165" t="s">
        <v>1360</v>
      </c>
      <c r="G287" s="165" t="s">
        <v>1647</v>
      </c>
      <c r="H287" s="165" t="s">
        <v>1932</v>
      </c>
      <c r="I287" s="165" t="s">
        <v>1423</v>
      </c>
      <c r="J287" s="165">
        <v>0.7</v>
      </c>
      <c r="K287" s="165">
        <v>60</v>
      </c>
      <c r="L287" s="165">
        <v>1</v>
      </c>
      <c r="M287" s="165" t="s">
        <v>1346</v>
      </c>
      <c r="N287" s="165" t="s">
        <v>1346</v>
      </c>
      <c r="O287" s="165" t="s">
        <v>1352</v>
      </c>
      <c r="P287" s="165" t="s">
        <v>1353</v>
      </c>
      <c r="Q287" s="165">
        <v>1.5</v>
      </c>
      <c r="R287" s="165" t="s">
        <v>1346</v>
      </c>
      <c r="S287" s="165" t="s">
        <v>1354</v>
      </c>
      <c r="T287" s="165" t="s">
        <v>1353</v>
      </c>
      <c r="U287" s="165" t="s">
        <v>1868</v>
      </c>
      <c r="V287" s="165"/>
      <c r="W287" s="172" t="s">
        <v>1899</v>
      </c>
      <c r="X287" s="171">
        <f t="shared" si="4"/>
        <v>15</v>
      </c>
    </row>
    <row r="288" spans="1:24" ht="18">
      <c r="A288" s="165" t="s">
        <v>1933</v>
      </c>
      <c r="B288" s="165" t="s">
        <v>1402</v>
      </c>
      <c r="C288" s="165" t="s">
        <v>1216</v>
      </c>
      <c r="D288" s="165" t="s">
        <v>1346</v>
      </c>
      <c r="E288" s="165" t="s">
        <v>1539</v>
      </c>
      <c r="F288" s="165" t="s">
        <v>1360</v>
      </c>
      <c r="G288" s="165" t="s">
        <v>1647</v>
      </c>
      <c r="H288" s="165" t="s">
        <v>1932</v>
      </c>
      <c r="I288" s="165" t="s">
        <v>1423</v>
      </c>
      <c r="J288" s="165">
        <v>0.7</v>
      </c>
      <c r="K288" s="165">
        <v>60</v>
      </c>
      <c r="L288" s="165">
        <v>1</v>
      </c>
      <c r="M288" s="165" t="s">
        <v>1346</v>
      </c>
      <c r="N288" s="165" t="s">
        <v>1346</v>
      </c>
      <c r="O288" s="165" t="s">
        <v>1352</v>
      </c>
      <c r="P288" s="165" t="s">
        <v>1353</v>
      </c>
      <c r="Q288" s="165">
        <v>1.5</v>
      </c>
      <c r="R288" s="165" t="s">
        <v>1346</v>
      </c>
      <c r="S288" s="165" t="s">
        <v>1354</v>
      </c>
      <c r="T288" s="165" t="s">
        <v>1353</v>
      </c>
      <c r="U288" s="165" t="s">
        <v>1868</v>
      </c>
      <c r="V288" s="165"/>
      <c r="W288" s="172" t="s">
        <v>1899</v>
      </c>
      <c r="X288" s="171">
        <f t="shared" si="4"/>
        <v>15</v>
      </c>
    </row>
    <row r="289" spans="1:24" ht="18">
      <c r="A289" s="165" t="s">
        <v>205</v>
      </c>
      <c r="B289" s="165" t="s">
        <v>1402</v>
      </c>
      <c r="C289" s="165" t="s">
        <v>1216</v>
      </c>
      <c r="D289" s="165" t="s">
        <v>1346</v>
      </c>
      <c r="E289" s="165" t="s">
        <v>1539</v>
      </c>
      <c r="F289" s="165" t="s">
        <v>1360</v>
      </c>
      <c r="G289" s="165" t="s">
        <v>1934</v>
      </c>
      <c r="H289" s="165" t="s">
        <v>1920</v>
      </c>
      <c r="I289" s="165" t="s">
        <v>1423</v>
      </c>
      <c r="J289" s="165">
        <v>0.7</v>
      </c>
      <c r="K289" s="165">
        <v>60</v>
      </c>
      <c r="L289" s="165">
        <v>1</v>
      </c>
      <c r="M289" s="165" t="s">
        <v>1346</v>
      </c>
      <c r="N289" s="165" t="s">
        <v>1346</v>
      </c>
      <c r="O289" s="165" t="s">
        <v>1352</v>
      </c>
      <c r="P289" s="165" t="s">
        <v>1353</v>
      </c>
      <c r="Q289" s="165">
        <v>1.5</v>
      </c>
      <c r="R289" s="165" t="s">
        <v>1346</v>
      </c>
      <c r="S289" s="165" t="s">
        <v>1354</v>
      </c>
      <c r="T289" s="165" t="s">
        <v>1353</v>
      </c>
      <c r="U289" s="165" t="s">
        <v>1868</v>
      </c>
      <c r="V289" s="165"/>
      <c r="W289" s="172" t="s">
        <v>1899</v>
      </c>
      <c r="X289" s="171">
        <f t="shared" si="4"/>
        <v>15</v>
      </c>
    </row>
    <row r="290" spans="1:24" ht="18">
      <c r="A290" s="165" t="s">
        <v>1935</v>
      </c>
      <c r="B290" s="165" t="s">
        <v>1402</v>
      </c>
      <c r="C290" s="165" t="s">
        <v>1216</v>
      </c>
      <c r="D290" s="165" t="s">
        <v>1346</v>
      </c>
      <c r="E290" s="165" t="s">
        <v>1539</v>
      </c>
      <c r="F290" s="165" t="s">
        <v>1360</v>
      </c>
      <c r="G290" s="165" t="s">
        <v>1647</v>
      </c>
      <c r="H290" s="165" t="s">
        <v>1920</v>
      </c>
      <c r="I290" s="165" t="s">
        <v>1423</v>
      </c>
      <c r="J290" s="165">
        <v>0.7</v>
      </c>
      <c r="K290" s="165">
        <v>60</v>
      </c>
      <c r="L290" s="165">
        <v>1</v>
      </c>
      <c r="M290" s="165" t="s">
        <v>1346</v>
      </c>
      <c r="N290" s="165" t="s">
        <v>1346</v>
      </c>
      <c r="O290" s="165" t="s">
        <v>1352</v>
      </c>
      <c r="P290" s="165" t="s">
        <v>1353</v>
      </c>
      <c r="Q290" s="165">
        <v>1.5</v>
      </c>
      <c r="R290" s="165" t="s">
        <v>1346</v>
      </c>
      <c r="S290" s="165" t="s">
        <v>1354</v>
      </c>
      <c r="T290" s="165" t="s">
        <v>1353</v>
      </c>
      <c r="U290" s="165" t="s">
        <v>1868</v>
      </c>
      <c r="V290" s="165"/>
      <c r="W290" s="172" t="s">
        <v>1936</v>
      </c>
      <c r="X290" s="171">
        <f t="shared" si="4"/>
        <v>16</v>
      </c>
    </row>
    <row r="291" spans="1:24" ht="18">
      <c r="A291" s="165" t="s">
        <v>208</v>
      </c>
      <c r="B291" s="165" t="s">
        <v>1402</v>
      </c>
      <c r="C291" s="165" t="s">
        <v>1216</v>
      </c>
      <c r="D291" s="165" t="s">
        <v>1346</v>
      </c>
      <c r="E291" s="165" t="s">
        <v>1539</v>
      </c>
      <c r="F291" s="165" t="s">
        <v>1360</v>
      </c>
      <c r="G291" s="165" t="s">
        <v>1937</v>
      </c>
      <c r="H291" s="165" t="s">
        <v>1920</v>
      </c>
      <c r="I291" s="165" t="s">
        <v>1423</v>
      </c>
      <c r="J291" s="165">
        <v>0.7</v>
      </c>
      <c r="K291" s="165">
        <v>60</v>
      </c>
      <c r="L291" s="165">
        <v>1</v>
      </c>
      <c r="M291" s="165" t="s">
        <v>1346</v>
      </c>
      <c r="N291" s="165" t="s">
        <v>1346</v>
      </c>
      <c r="O291" s="165" t="s">
        <v>1352</v>
      </c>
      <c r="P291" s="165" t="s">
        <v>1353</v>
      </c>
      <c r="Q291" s="165">
        <v>1.5</v>
      </c>
      <c r="R291" s="165" t="s">
        <v>1346</v>
      </c>
      <c r="S291" s="165" t="s">
        <v>1354</v>
      </c>
      <c r="T291" s="165" t="s">
        <v>1353</v>
      </c>
      <c r="U291" s="165" t="s">
        <v>1868</v>
      </c>
      <c r="V291" s="165"/>
      <c r="W291" s="172" t="s">
        <v>1936</v>
      </c>
      <c r="X291" s="171">
        <f t="shared" si="4"/>
        <v>16</v>
      </c>
    </row>
    <row r="292" spans="1:24" ht="18">
      <c r="A292" s="165" t="s">
        <v>209</v>
      </c>
      <c r="B292" s="165" t="s">
        <v>1402</v>
      </c>
      <c r="C292" s="165" t="s">
        <v>1216</v>
      </c>
      <c r="D292" s="165" t="s">
        <v>1346</v>
      </c>
      <c r="E292" s="165" t="s">
        <v>1539</v>
      </c>
      <c r="F292" s="165" t="s">
        <v>1360</v>
      </c>
      <c r="G292" s="165" t="s">
        <v>1938</v>
      </c>
      <c r="H292" s="165" t="s">
        <v>1920</v>
      </c>
      <c r="I292" s="165" t="s">
        <v>1423</v>
      </c>
      <c r="J292" s="165">
        <v>0.7</v>
      </c>
      <c r="K292" s="165">
        <v>60</v>
      </c>
      <c r="L292" s="165">
        <v>1</v>
      </c>
      <c r="M292" s="165" t="s">
        <v>1346</v>
      </c>
      <c r="N292" s="165" t="s">
        <v>1346</v>
      </c>
      <c r="O292" s="165" t="s">
        <v>1352</v>
      </c>
      <c r="P292" s="165" t="s">
        <v>1353</v>
      </c>
      <c r="Q292" s="165">
        <v>1.5</v>
      </c>
      <c r="R292" s="165" t="s">
        <v>1346</v>
      </c>
      <c r="S292" s="165" t="s">
        <v>1354</v>
      </c>
      <c r="T292" s="165" t="s">
        <v>1353</v>
      </c>
      <c r="U292" s="165" t="s">
        <v>1868</v>
      </c>
      <c r="V292" s="165"/>
      <c r="W292" s="172" t="s">
        <v>1936</v>
      </c>
      <c r="X292" s="171">
        <f t="shared" si="4"/>
        <v>16</v>
      </c>
    </row>
    <row r="293" spans="1:24" ht="18">
      <c r="A293" s="165" t="s">
        <v>210</v>
      </c>
      <c r="B293" s="165" t="s">
        <v>1402</v>
      </c>
      <c r="C293" s="165" t="s">
        <v>1216</v>
      </c>
      <c r="D293" s="165" t="s">
        <v>1346</v>
      </c>
      <c r="E293" s="165" t="s">
        <v>1539</v>
      </c>
      <c r="F293" s="165" t="s">
        <v>1360</v>
      </c>
      <c r="G293" s="165" t="s">
        <v>1939</v>
      </c>
      <c r="H293" s="165" t="s">
        <v>1920</v>
      </c>
      <c r="I293" s="165" t="s">
        <v>1423</v>
      </c>
      <c r="J293" s="165">
        <v>0.7</v>
      </c>
      <c r="K293" s="165">
        <v>60</v>
      </c>
      <c r="L293" s="165">
        <v>1</v>
      </c>
      <c r="M293" s="165" t="s">
        <v>1346</v>
      </c>
      <c r="N293" s="165" t="s">
        <v>1346</v>
      </c>
      <c r="O293" s="165" t="s">
        <v>1352</v>
      </c>
      <c r="P293" s="165" t="s">
        <v>1353</v>
      </c>
      <c r="Q293" s="165">
        <v>1.5</v>
      </c>
      <c r="R293" s="165" t="s">
        <v>1346</v>
      </c>
      <c r="S293" s="165" t="s">
        <v>1354</v>
      </c>
      <c r="T293" s="165" t="s">
        <v>1353</v>
      </c>
      <c r="U293" s="165" t="s">
        <v>1868</v>
      </c>
      <c r="V293" s="165"/>
      <c r="W293" s="172" t="s">
        <v>1936</v>
      </c>
      <c r="X293" s="171">
        <f t="shared" si="4"/>
        <v>16</v>
      </c>
    </row>
    <row r="294" spans="1:24" ht="18">
      <c r="A294" s="165" t="s">
        <v>211</v>
      </c>
      <c r="B294" s="165" t="s">
        <v>1402</v>
      </c>
      <c r="C294" s="165" t="s">
        <v>1216</v>
      </c>
      <c r="D294" s="165" t="s">
        <v>1346</v>
      </c>
      <c r="E294" s="165" t="s">
        <v>1539</v>
      </c>
      <c r="F294" s="165" t="s">
        <v>1360</v>
      </c>
      <c r="G294" s="165" t="s">
        <v>1647</v>
      </c>
      <c r="H294" s="165" t="s">
        <v>1920</v>
      </c>
      <c r="I294" s="165" t="s">
        <v>1423</v>
      </c>
      <c r="J294" s="165">
        <v>0.7</v>
      </c>
      <c r="K294" s="165">
        <v>60</v>
      </c>
      <c r="L294" s="165">
        <v>1</v>
      </c>
      <c r="M294" s="165" t="s">
        <v>1346</v>
      </c>
      <c r="N294" s="165" t="s">
        <v>1346</v>
      </c>
      <c r="O294" s="165" t="s">
        <v>1352</v>
      </c>
      <c r="P294" s="165" t="s">
        <v>1353</v>
      </c>
      <c r="Q294" s="165">
        <v>1.5</v>
      </c>
      <c r="R294" s="165" t="s">
        <v>1346</v>
      </c>
      <c r="S294" s="165" t="s">
        <v>1354</v>
      </c>
      <c r="T294" s="165" t="s">
        <v>1353</v>
      </c>
      <c r="U294" s="165" t="s">
        <v>1868</v>
      </c>
      <c r="V294" s="165"/>
      <c r="W294" s="172" t="s">
        <v>1936</v>
      </c>
      <c r="X294" s="171">
        <f t="shared" si="4"/>
        <v>16</v>
      </c>
    </row>
    <row r="295" spans="1:24" ht="18">
      <c r="A295" s="165" t="s">
        <v>212</v>
      </c>
      <c r="B295" s="165" t="s">
        <v>1402</v>
      </c>
      <c r="C295" s="165" t="s">
        <v>1216</v>
      </c>
      <c r="D295" s="165" t="s">
        <v>1346</v>
      </c>
      <c r="E295" s="165" t="s">
        <v>1539</v>
      </c>
      <c r="F295" s="165" t="s">
        <v>1360</v>
      </c>
      <c r="G295" s="165" t="s">
        <v>1940</v>
      </c>
      <c r="H295" s="165" t="s">
        <v>1941</v>
      </c>
      <c r="I295" s="165" t="s">
        <v>1423</v>
      </c>
      <c r="J295" s="165">
        <v>0.7</v>
      </c>
      <c r="K295" s="165">
        <v>60</v>
      </c>
      <c r="L295" s="165">
        <v>1</v>
      </c>
      <c r="M295" s="165" t="s">
        <v>1346</v>
      </c>
      <c r="N295" s="165" t="s">
        <v>1346</v>
      </c>
      <c r="O295" s="165" t="s">
        <v>1352</v>
      </c>
      <c r="P295" s="165" t="s">
        <v>1353</v>
      </c>
      <c r="Q295" s="165">
        <v>1.5</v>
      </c>
      <c r="R295" s="165" t="s">
        <v>1346</v>
      </c>
      <c r="S295" s="165" t="s">
        <v>1354</v>
      </c>
      <c r="T295" s="165" t="s">
        <v>1353</v>
      </c>
      <c r="U295" s="165" t="s">
        <v>1868</v>
      </c>
      <c r="V295" s="165"/>
      <c r="W295" s="172" t="s">
        <v>1936</v>
      </c>
      <c r="X295" s="171">
        <f t="shared" si="4"/>
        <v>16</v>
      </c>
    </row>
    <row r="296" spans="1:24" ht="18">
      <c r="A296" s="165" t="s">
        <v>213</v>
      </c>
      <c r="B296" s="165" t="s">
        <v>1402</v>
      </c>
      <c r="C296" s="165" t="s">
        <v>1216</v>
      </c>
      <c r="D296" s="165" t="s">
        <v>1346</v>
      </c>
      <c r="E296" s="165" t="s">
        <v>1539</v>
      </c>
      <c r="F296" s="165" t="s">
        <v>1360</v>
      </c>
      <c r="G296" s="165" t="s">
        <v>1784</v>
      </c>
      <c r="H296" s="165" t="s">
        <v>1920</v>
      </c>
      <c r="I296" s="165" t="s">
        <v>1423</v>
      </c>
      <c r="J296" s="165">
        <v>0.7</v>
      </c>
      <c r="K296" s="165">
        <v>60</v>
      </c>
      <c r="L296" s="165">
        <v>1</v>
      </c>
      <c r="M296" s="165" t="s">
        <v>1346</v>
      </c>
      <c r="N296" s="165" t="s">
        <v>1346</v>
      </c>
      <c r="O296" s="165" t="s">
        <v>1352</v>
      </c>
      <c r="P296" s="165" t="s">
        <v>1353</v>
      </c>
      <c r="Q296" s="165">
        <v>1.5</v>
      </c>
      <c r="R296" s="165" t="s">
        <v>1346</v>
      </c>
      <c r="S296" s="165" t="s">
        <v>1354</v>
      </c>
      <c r="T296" s="165" t="s">
        <v>1353</v>
      </c>
      <c r="U296" s="165" t="s">
        <v>1868</v>
      </c>
      <c r="V296" s="165"/>
      <c r="W296" s="172" t="s">
        <v>1936</v>
      </c>
      <c r="X296" s="171">
        <f t="shared" si="4"/>
        <v>16</v>
      </c>
    </row>
    <row r="297" spans="1:24" ht="18">
      <c r="A297" s="165" t="s">
        <v>214</v>
      </c>
      <c r="B297" s="165" t="s">
        <v>1402</v>
      </c>
      <c r="C297" s="165" t="s">
        <v>1216</v>
      </c>
      <c r="D297" s="165" t="s">
        <v>1346</v>
      </c>
      <c r="E297" s="165" t="s">
        <v>1539</v>
      </c>
      <c r="F297" s="165" t="s">
        <v>1360</v>
      </c>
      <c r="G297" s="165" t="s">
        <v>1942</v>
      </c>
      <c r="H297" s="165" t="s">
        <v>1756</v>
      </c>
      <c r="I297" s="165" t="s">
        <v>1423</v>
      </c>
      <c r="J297" s="165">
        <v>0.7</v>
      </c>
      <c r="K297" s="165">
        <v>60</v>
      </c>
      <c r="L297" s="165">
        <v>1</v>
      </c>
      <c r="M297" s="165" t="s">
        <v>1346</v>
      </c>
      <c r="N297" s="165" t="s">
        <v>1346</v>
      </c>
      <c r="O297" s="165" t="s">
        <v>1352</v>
      </c>
      <c r="P297" s="165" t="s">
        <v>1353</v>
      </c>
      <c r="Q297" s="165">
        <v>1.5</v>
      </c>
      <c r="R297" s="165" t="s">
        <v>1346</v>
      </c>
      <c r="S297" s="165" t="s">
        <v>1354</v>
      </c>
      <c r="T297" s="165" t="s">
        <v>1353</v>
      </c>
      <c r="U297" s="165" t="s">
        <v>1868</v>
      </c>
      <c r="V297" s="165"/>
      <c r="W297" s="172" t="s">
        <v>1936</v>
      </c>
      <c r="X297" s="171">
        <f t="shared" si="4"/>
        <v>16</v>
      </c>
    </row>
    <row r="298" spans="1:24" ht="18">
      <c r="A298" s="165" t="s">
        <v>215</v>
      </c>
      <c r="B298" s="165" t="s">
        <v>1402</v>
      </c>
      <c r="C298" s="165" t="s">
        <v>1216</v>
      </c>
      <c r="D298" s="165" t="s">
        <v>1346</v>
      </c>
      <c r="E298" s="165" t="s">
        <v>1539</v>
      </c>
      <c r="F298" s="165" t="s">
        <v>1360</v>
      </c>
      <c r="G298" s="165" t="s">
        <v>1647</v>
      </c>
      <c r="H298" s="165" t="s">
        <v>1943</v>
      </c>
      <c r="I298" s="165" t="s">
        <v>1423</v>
      </c>
      <c r="J298" s="165">
        <v>0.7</v>
      </c>
      <c r="K298" s="165">
        <v>60</v>
      </c>
      <c r="L298" s="165">
        <v>1</v>
      </c>
      <c r="M298" s="165" t="s">
        <v>1346</v>
      </c>
      <c r="N298" s="165" t="s">
        <v>1346</v>
      </c>
      <c r="O298" s="165" t="s">
        <v>1352</v>
      </c>
      <c r="P298" s="165" t="s">
        <v>1353</v>
      </c>
      <c r="Q298" s="165">
        <v>1.5</v>
      </c>
      <c r="R298" s="165" t="s">
        <v>1346</v>
      </c>
      <c r="S298" s="165" t="s">
        <v>1354</v>
      </c>
      <c r="T298" s="165" t="s">
        <v>1353</v>
      </c>
      <c r="U298" s="165" t="s">
        <v>1868</v>
      </c>
      <c r="V298" s="165"/>
      <c r="W298" s="172" t="s">
        <v>1936</v>
      </c>
      <c r="X298" s="171">
        <f t="shared" si="4"/>
        <v>16</v>
      </c>
    </row>
    <row r="299" spans="1:24" ht="18">
      <c r="A299" s="165" t="s">
        <v>216</v>
      </c>
      <c r="B299" s="165" t="s">
        <v>1402</v>
      </c>
      <c r="C299" s="165" t="s">
        <v>1216</v>
      </c>
      <c r="D299" s="165" t="s">
        <v>1346</v>
      </c>
      <c r="E299" s="165" t="s">
        <v>1539</v>
      </c>
      <c r="F299" s="165" t="s">
        <v>1360</v>
      </c>
      <c r="G299" s="165" t="s">
        <v>1944</v>
      </c>
      <c r="H299" s="165" t="s">
        <v>1945</v>
      </c>
      <c r="I299" s="165" t="s">
        <v>1423</v>
      </c>
      <c r="J299" s="165">
        <v>0.7</v>
      </c>
      <c r="K299" s="165">
        <v>60</v>
      </c>
      <c r="L299" s="165">
        <v>1</v>
      </c>
      <c r="M299" s="165" t="s">
        <v>1346</v>
      </c>
      <c r="N299" s="165" t="s">
        <v>1346</v>
      </c>
      <c r="O299" s="165" t="s">
        <v>1352</v>
      </c>
      <c r="P299" s="165" t="s">
        <v>1353</v>
      </c>
      <c r="Q299" s="165">
        <v>1.5</v>
      </c>
      <c r="R299" s="165" t="s">
        <v>1346</v>
      </c>
      <c r="S299" s="165" t="s">
        <v>1354</v>
      </c>
      <c r="T299" s="165" t="s">
        <v>1353</v>
      </c>
      <c r="U299" s="165" t="s">
        <v>1868</v>
      </c>
      <c r="V299" s="165"/>
      <c r="W299" s="172" t="s">
        <v>1936</v>
      </c>
      <c r="X299" s="171">
        <f t="shared" si="4"/>
        <v>16</v>
      </c>
    </row>
    <row r="300" spans="1:24" ht="18">
      <c r="A300" s="165" t="s">
        <v>204</v>
      </c>
      <c r="B300" s="165" t="s">
        <v>1402</v>
      </c>
      <c r="C300" s="165" t="s">
        <v>1216</v>
      </c>
      <c r="D300" s="165" t="s">
        <v>1346</v>
      </c>
      <c r="E300" s="165" t="s">
        <v>1539</v>
      </c>
      <c r="F300" s="165" t="s">
        <v>1360</v>
      </c>
      <c r="G300" s="165" t="s">
        <v>1647</v>
      </c>
      <c r="H300" s="165" t="s">
        <v>1946</v>
      </c>
      <c r="I300" s="165" t="s">
        <v>1423</v>
      </c>
      <c r="J300" s="165">
        <v>0.7</v>
      </c>
      <c r="K300" s="165">
        <v>60</v>
      </c>
      <c r="L300" s="165">
        <v>1</v>
      </c>
      <c r="M300" s="165" t="s">
        <v>1346</v>
      </c>
      <c r="N300" s="165" t="s">
        <v>1346</v>
      </c>
      <c r="O300" s="165" t="s">
        <v>1352</v>
      </c>
      <c r="P300" s="165" t="s">
        <v>1353</v>
      </c>
      <c r="Q300" s="165">
        <v>1.5</v>
      </c>
      <c r="R300" s="165" t="s">
        <v>1346</v>
      </c>
      <c r="S300" s="165" t="s">
        <v>1354</v>
      </c>
      <c r="T300" s="165" t="s">
        <v>1353</v>
      </c>
      <c r="U300" s="165" t="s">
        <v>1868</v>
      </c>
      <c r="V300" s="165"/>
      <c r="W300" s="172" t="s">
        <v>1936</v>
      </c>
      <c r="X300" s="171">
        <f t="shared" si="4"/>
        <v>16</v>
      </c>
    </row>
    <row r="301" spans="1:24" ht="18">
      <c r="A301" s="165" t="s">
        <v>577</v>
      </c>
      <c r="B301" s="165" t="s">
        <v>1411</v>
      </c>
      <c r="C301" s="165" t="s">
        <v>1215</v>
      </c>
      <c r="D301" s="165" t="s">
        <v>1346</v>
      </c>
      <c r="E301" s="165" t="s">
        <v>1723</v>
      </c>
      <c r="F301" s="165" t="s">
        <v>1348</v>
      </c>
      <c r="G301" s="165" t="s">
        <v>1724</v>
      </c>
      <c r="H301" s="165" t="s">
        <v>1947</v>
      </c>
      <c r="I301" s="165" t="s">
        <v>1351</v>
      </c>
      <c r="J301" s="165">
        <v>0.3</v>
      </c>
      <c r="K301" s="165">
        <v>50</v>
      </c>
      <c r="L301" s="165">
        <v>0.4</v>
      </c>
      <c r="M301" s="165" t="s">
        <v>1346</v>
      </c>
      <c r="N301" s="165" t="s">
        <v>1346</v>
      </c>
      <c r="O301" s="165" t="s">
        <v>1352</v>
      </c>
      <c r="P301" s="165" t="s">
        <v>1353</v>
      </c>
      <c r="Q301" s="165">
        <v>0.6</v>
      </c>
      <c r="R301" s="165" t="s">
        <v>1346</v>
      </c>
      <c r="S301" s="165" t="s">
        <v>1354</v>
      </c>
      <c r="T301" s="165" t="s">
        <v>1353</v>
      </c>
      <c r="U301" s="165" t="s">
        <v>1868</v>
      </c>
      <c r="V301" s="165"/>
      <c r="W301" s="172" t="s">
        <v>1936</v>
      </c>
      <c r="X301" s="171">
        <f t="shared" si="4"/>
        <v>16</v>
      </c>
    </row>
    <row r="302" spans="1:24" ht="18">
      <c r="A302" s="165" t="s">
        <v>571</v>
      </c>
      <c r="B302" s="165" t="s">
        <v>1411</v>
      </c>
      <c r="C302" s="165" t="s">
        <v>1215</v>
      </c>
      <c r="D302" s="165" t="s">
        <v>1346</v>
      </c>
      <c r="E302" s="165" t="s">
        <v>1723</v>
      </c>
      <c r="F302" s="165" t="s">
        <v>1348</v>
      </c>
      <c r="G302" s="165" t="s">
        <v>1724</v>
      </c>
      <c r="H302" s="165" t="s">
        <v>1948</v>
      </c>
      <c r="I302" s="165" t="s">
        <v>1351</v>
      </c>
      <c r="J302" s="165">
        <v>0.3</v>
      </c>
      <c r="K302" s="165">
        <v>50</v>
      </c>
      <c r="L302" s="165">
        <v>0.4</v>
      </c>
      <c r="M302" s="165" t="s">
        <v>1346</v>
      </c>
      <c r="N302" s="165" t="s">
        <v>1346</v>
      </c>
      <c r="O302" s="165" t="s">
        <v>1352</v>
      </c>
      <c r="P302" s="165" t="s">
        <v>1353</v>
      </c>
      <c r="Q302" s="165">
        <v>0.6</v>
      </c>
      <c r="R302" s="165" t="s">
        <v>1346</v>
      </c>
      <c r="S302" s="165" t="s">
        <v>1354</v>
      </c>
      <c r="T302" s="165" t="s">
        <v>1353</v>
      </c>
      <c r="U302" s="165" t="s">
        <v>1868</v>
      </c>
      <c r="V302" s="165"/>
      <c r="W302" s="172" t="s">
        <v>1936</v>
      </c>
      <c r="X302" s="171">
        <f t="shared" si="4"/>
        <v>16</v>
      </c>
    </row>
    <row r="303" spans="1:24" ht="18">
      <c r="A303" s="165" t="s">
        <v>626</v>
      </c>
      <c r="B303" s="165" t="s">
        <v>1411</v>
      </c>
      <c r="C303" s="165" t="s">
        <v>1215</v>
      </c>
      <c r="D303" s="165" t="s">
        <v>1346</v>
      </c>
      <c r="E303" s="165" t="s">
        <v>1690</v>
      </c>
      <c r="F303" s="165" t="s">
        <v>1360</v>
      </c>
      <c r="G303" s="165" t="s">
        <v>1948</v>
      </c>
      <c r="H303" s="165" t="s">
        <v>1435</v>
      </c>
      <c r="I303" s="165" t="s">
        <v>1351</v>
      </c>
      <c r="J303" s="165" t="s">
        <v>1388</v>
      </c>
      <c r="K303" s="165">
        <v>100</v>
      </c>
      <c r="L303" s="165">
        <v>0.1</v>
      </c>
      <c r="M303" s="165" t="s">
        <v>1346</v>
      </c>
      <c r="N303" s="165" t="s">
        <v>1346</v>
      </c>
      <c r="O303" s="165" t="s">
        <v>1352</v>
      </c>
      <c r="P303" s="165" t="s">
        <v>1463</v>
      </c>
      <c r="Q303" s="165" t="s">
        <v>1346</v>
      </c>
      <c r="R303" s="165" t="s">
        <v>1346</v>
      </c>
      <c r="S303" s="165" t="s">
        <v>1354</v>
      </c>
      <c r="T303" s="165" t="s">
        <v>1353</v>
      </c>
      <c r="U303" s="165" t="s">
        <v>1949</v>
      </c>
      <c r="V303" s="165"/>
      <c r="W303" s="172" t="s">
        <v>1936</v>
      </c>
      <c r="X303" s="171">
        <f t="shared" si="4"/>
        <v>16</v>
      </c>
    </row>
    <row r="304" spans="1:24" ht="18">
      <c r="A304" s="165" t="s">
        <v>649</v>
      </c>
      <c r="B304" s="165" t="s">
        <v>1699</v>
      </c>
      <c r="C304" s="165" t="s">
        <v>1215</v>
      </c>
      <c r="D304" s="165" t="s">
        <v>1346</v>
      </c>
      <c r="E304" s="165" t="s">
        <v>1723</v>
      </c>
      <c r="F304" s="165" t="s">
        <v>1348</v>
      </c>
      <c r="G304" s="165" t="s">
        <v>1948</v>
      </c>
      <c r="H304" s="165" t="s">
        <v>1387</v>
      </c>
      <c r="I304" s="165" t="s">
        <v>1351</v>
      </c>
      <c r="J304" s="165" t="s">
        <v>1388</v>
      </c>
      <c r="K304" s="165">
        <v>100</v>
      </c>
      <c r="L304" s="165">
        <v>0.1</v>
      </c>
      <c r="M304" s="165" t="s">
        <v>1346</v>
      </c>
      <c r="N304" s="165" t="s">
        <v>1346</v>
      </c>
      <c r="O304" s="165" t="s">
        <v>1352</v>
      </c>
      <c r="P304" s="165" t="s">
        <v>1463</v>
      </c>
      <c r="Q304" s="165" t="s">
        <v>1346</v>
      </c>
      <c r="R304" s="165" t="s">
        <v>1346</v>
      </c>
      <c r="S304" s="165" t="s">
        <v>1354</v>
      </c>
      <c r="T304" s="165" t="s">
        <v>1353</v>
      </c>
      <c r="U304" s="165" t="s">
        <v>1949</v>
      </c>
      <c r="V304" s="165"/>
      <c r="W304" s="172" t="s">
        <v>1936</v>
      </c>
      <c r="X304" s="171">
        <f t="shared" si="4"/>
        <v>16</v>
      </c>
    </row>
    <row r="305" spans="1:24" ht="18">
      <c r="A305" s="165" t="s">
        <v>1950</v>
      </c>
      <c r="B305" s="165" t="s">
        <v>1411</v>
      </c>
      <c r="C305" s="165" t="s">
        <v>1215</v>
      </c>
      <c r="D305" s="165" t="s">
        <v>1346</v>
      </c>
      <c r="E305" s="165" t="s">
        <v>1723</v>
      </c>
      <c r="F305" s="165" t="s">
        <v>1348</v>
      </c>
      <c r="G305" s="165" t="s">
        <v>1724</v>
      </c>
      <c r="H305" s="165" t="s">
        <v>1948</v>
      </c>
      <c r="I305" s="165" t="s">
        <v>1351</v>
      </c>
      <c r="J305" s="165">
        <v>0.3</v>
      </c>
      <c r="K305" s="165">
        <v>50</v>
      </c>
      <c r="L305" s="165">
        <v>0.4</v>
      </c>
      <c r="M305" s="165" t="s">
        <v>1346</v>
      </c>
      <c r="N305" s="165" t="s">
        <v>1346</v>
      </c>
      <c r="O305" s="165" t="s">
        <v>1352</v>
      </c>
      <c r="P305" s="165" t="s">
        <v>1353</v>
      </c>
      <c r="Q305" s="165">
        <v>0.6</v>
      </c>
      <c r="R305" s="165" t="s">
        <v>1346</v>
      </c>
      <c r="S305" s="165" t="s">
        <v>1354</v>
      </c>
      <c r="T305" s="165" t="s">
        <v>1353</v>
      </c>
      <c r="U305" s="165" t="s">
        <v>1868</v>
      </c>
      <c r="V305" s="165"/>
      <c r="W305" s="172" t="s">
        <v>1936</v>
      </c>
      <c r="X305" s="171">
        <f t="shared" si="4"/>
        <v>16</v>
      </c>
    </row>
    <row r="306" spans="1:24" ht="18">
      <c r="A306" s="165" t="s">
        <v>1951</v>
      </c>
      <c r="B306" s="165" t="s">
        <v>1513</v>
      </c>
      <c r="C306" s="165" t="s">
        <v>1215</v>
      </c>
      <c r="D306" s="165" t="s">
        <v>1346</v>
      </c>
      <c r="E306" s="165" t="s">
        <v>1723</v>
      </c>
      <c r="F306" s="165" t="s">
        <v>1348</v>
      </c>
      <c r="G306" s="165" t="s">
        <v>1948</v>
      </c>
      <c r="H306" s="165" t="s">
        <v>1673</v>
      </c>
      <c r="I306" s="165" t="s">
        <v>1351</v>
      </c>
      <c r="J306" s="165">
        <v>0.3</v>
      </c>
      <c r="K306" s="165">
        <v>50</v>
      </c>
      <c r="L306" s="165">
        <v>0.4</v>
      </c>
      <c r="M306" s="165" t="s">
        <v>1346</v>
      </c>
      <c r="N306" s="165" t="s">
        <v>1346</v>
      </c>
      <c r="O306" s="165" t="s">
        <v>1352</v>
      </c>
      <c r="P306" s="165" t="s">
        <v>1353</v>
      </c>
      <c r="Q306" s="165">
        <v>0.6</v>
      </c>
      <c r="R306" s="165" t="s">
        <v>1346</v>
      </c>
      <c r="S306" s="165" t="s">
        <v>1354</v>
      </c>
      <c r="T306" s="165" t="s">
        <v>1353</v>
      </c>
      <c r="U306" s="165" t="s">
        <v>1868</v>
      </c>
      <c r="V306" s="165"/>
      <c r="W306" s="172" t="s">
        <v>1936</v>
      </c>
      <c r="X306" s="171">
        <f t="shared" si="4"/>
        <v>16</v>
      </c>
    </row>
    <row r="307" spans="1:24" ht="18">
      <c r="A307" s="165" t="s">
        <v>1952</v>
      </c>
      <c r="B307" s="165" t="s">
        <v>1953</v>
      </c>
      <c r="C307" s="165" t="s">
        <v>1215</v>
      </c>
      <c r="D307" s="165" t="s">
        <v>1346</v>
      </c>
      <c r="E307" s="165" t="s">
        <v>1416</v>
      </c>
      <c r="F307" s="165" t="s">
        <v>1348</v>
      </c>
      <c r="G307" s="165" t="s">
        <v>1954</v>
      </c>
      <c r="H307" s="165" t="s">
        <v>1955</v>
      </c>
      <c r="I307" s="165">
        <v>42</v>
      </c>
      <c r="J307" s="165">
        <v>0.45</v>
      </c>
      <c r="K307" s="165">
        <v>100</v>
      </c>
      <c r="L307" s="165">
        <v>0.7</v>
      </c>
      <c r="M307" s="165" t="s">
        <v>1346</v>
      </c>
      <c r="N307" s="165" t="s">
        <v>1346</v>
      </c>
      <c r="O307" s="165" t="s">
        <v>1352</v>
      </c>
      <c r="P307" s="165" t="s">
        <v>1353</v>
      </c>
      <c r="Q307" s="165">
        <v>1.05</v>
      </c>
      <c r="R307" s="165" t="s">
        <v>1346</v>
      </c>
      <c r="S307" s="165" t="s">
        <v>1354</v>
      </c>
      <c r="T307" s="165" t="s">
        <v>1353</v>
      </c>
      <c r="U307" s="165" t="s">
        <v>1949</v>
      </c>
      <c r="V307" s="165"/>
      <c r="W307" s="172" t="s">
        <v>1936</v>
      </c>
      <c r="X307" s="171">
        <f t="shared" si="4"/>
        <v>16</v>
      </c>
    </row>
    <row r="308" spans="1:24" ht="18">
      <c r="A308" s="165" t="s">
        <v>252</v>
      </c>
      <c r="B308" s="165" t="s">
        <v>1953</v>
      </c>
      <c r="C308" s="165" t="s">
        <v>1215</v>
      </c>
      <c r="D308" s="165" t="s">
        <v>1346</v>
      </c>
      <c r="E308" s="165" t="s">
        <v>1416</v>
      </c>
      <c r="F308" s="165" t="s">
        <v>1348</v>
      </c>
      <c r="G308" s="165" t="s">
        <v>1954</v>
      </c>
      <c r="H308" s="165" t="s">
        <v>1956</v>
      </c>
      <c r="I308" s="165">
        <v>42</v>
      </c>
      <c r="J308" s="165">
        <v>0.45</v>
      </c>
      <c r="K308" s="165">
        <v>100</v>
      </c>
      <c r="L308" s="165">
        <v>0.7</v>
      </c>
      <c r="M308" s="165" t="s">
        <v>1346</v>
      </c>
      <c r="N308" s="165" t="s">
        <v>1346</v>
      </c>
      <c r="O308" s="165" t="s">
        <v>1352</v>
      </c>
      <c r="P308" s="165" t="s">
        <v>1353</v>
      </c>
      <c r="Q308" s="165">
        <v>1.05</v>
      </c>
      <c r="R308" s="165" t="s">
        <v>1346</v>
      </c>
      <c r="S308" s="165" t="s">
        <v>1354</v>
      </c>
      <c r="T308" s="165" t="s">
        <v>1353</v>
      </c>
      <c r="U308" s="165" t="s">
        <v>1949</v>
      </c>
      <c r="V308" s="165"/>
      <c r="W308" s="172" t="s">
        <v>1936</v>
      </c>
      <c r="X308" s="171">
        <f t="shared" si="4"/>
        <v>16</v>
      </c>
    </row>
    <row r="309" spans="1:24" ht="18">
      <c r="A309" s="165" t="s">
        <v>1957</v>
      </c>
      <c r="B309" s="165" t="s">
        <v>1953</v>
      </c>
      <c r="C309" s="165" t="s">
        <v>1215</v>
      </c>
      <c r="D309" s="165" t="s">
        <v>1346</v>
      </c>
      <c r="E309" s="165" t="s">
        <v>1416</v>
      </c>
      <c r="F309" s="165" t="s">
        <v>1348</v>
      </c>
      <c r="G309" s="165" t="s">
        <v>1958</v>
      </c>
      <c r="H309" s="165" t="s">
        <v>1959</v>
      </c>
      <c r="I309" s="165">
        <v>32</v>
      </c>
      <c r="J309" s="165">
        <v>0.45</v>
      </c>
      <c r="K309" s="165">
        <v>100</v>
      </c>
      <c r="L309" s="165">
        <v>0.7</v>
      </c>
      <c r="M309" s="165" t="s">
        <v>1346</v>
      </c>
      <c r="N309" s="165" t="s">
        <v>1346</v>
      </c>
      <c r="O309" s="165" t="s">
        <v>1352</v>
      </c>
      <c r="P309" s="165" t="s">
        <v>1353</v>
      </c>
      <c r="Q309" s="165">
        <v>1.05</v>
      </c>
      <c r="R309" s="165" t="s">
        <v>1346</v>
      </c>
      <c r="S309" s="165" t="s">
        <v>1354</v>
      </c>
      <c r="T309" s="165" t="s">
        <v>1353</v>
      </c>
      <c r="U309" s="165" t="s">
        <v>1949</v>
      </c>
      <c r="V309" s="165"/>
      <c r="W309" s="172" t="s">
        <v>1936</v>
      </c>
      <c r="X309" s="171">
        <f t="shared" si="4"/>
        <v>16</v>
      </c>
    </row>
    <row r="310" spans="1:24" ht="18">
      <c r="A310" s="165" t="s">
        <v>277</v>
      </c>
      <c r="B310" s="165" t="s">
        <v>1953</v>
      </c>
      <c r="C310" s="165" t="s">
        <v>1215</v>
      </c>
      <c r="D310" s="165" t="s">
        <v>1346</v>
      </c>
      <c r="E310" s="165" t="s">
        <v>1416</v>
      </c>
      <c r="F310" s="165" t="s">
        <v>1348</v>
      </c>
      <c r="G310" s="165" t="s">
        <v>1960</v>
      </c>
      <c r="H310" s="165" t="s">
        <v>1961</v>
      </c>
      <c r="I310" s="165">
        <v>32</v>
      </c>
      <c r="J310" s="165">
        <v>0.45</v>
      </c>
      <c r="K310" s="165">
        <v>100</v>
      </c>
      <c r="L310" s="165">
        <v>0.7</v>
      </c>
      <c r="M310" s="165" t="s">
        <v>1346</v>
      </c>
      <c r="N310" s="165" t="s">
        <v>1346</v>
      </c>
      <c r="O310" s="165" t="s">
        <v>1352</v>
      </c>
      <c r="P310" s="165" t="s">
        <v>1353</v>
      </c>
      <c r="Q310" s="165">
        <v>1.05</v>
      </c>
      <c r="R310" s="165" t="s">
        <v>1346</v>
      </c>
      <c r="S310" s="165" t="s">
        <v>1354</v>
      </c>
      <c r="T310" s="165" t="s">
        <v>1353</v>
      </c>
      <c r="U310" s="165" t="s">
        <v>1949</v>
      </c>
      <c r="V310" s="165"/>
      <c r="W310" s="172" t="s">
        <v>1936</v>
      </c>
      <c r="X310" s="171">
        <f t="shared" si="4"/>
        <v>16</v>
      </c>
    </row>
    <row r="311" spans="1:24" ht="18">
      <c r="A311" s="165" t="s">
        <v>1962</v>
      </c>
      <c r="B311" s="165" t="s">
        <v>1699</v>
      </c>
      <c r="C311" s="165" t="s">
        <v>1215</v>
      </c>
      <c r="D311" s="165" t="s">
        <v>1346</v>
      </c>
      <c r="E311" s="165" t="s">
        <v>1385</v>
      </c>
      <c r="F311" s="165" t="s">
        <v>1348</v>
      </c>
      <c r="G311" s="165" t="s">
        <v>1959</v>
      </c>
      <c r="H311" s="165" t="s">
        <v>1387</v>
      </c>
      <c r="I311" s="165" t="s">
        <v>1351</v>
      </c>
      <c r="J311" s="165" t="s">
        <v>1388</v>
      </c>
      <c r="K311" s="165">
        <v>100</v>
      </c>
      <c r="L311" s="165">
        <v>0.1</v>
      </c>
      <c r="M311" s="165" t="s">
        <v>1346</v>
      </c>
      <c r="N311" s="165" t="s">
        <v>1346</v>
      </c>
      <c r="O311" s="165" t="s">
        <v>1352</v>
      </c>
      <c r="P311" s="165" t="s">
        <v>1463</v>
      </c>
      <c r="Q311" s="165" t="s">
        <v>1346</v>
      </c>
      <c r="R311" s="165" t="s">
        <v>1346</v>
      </c>
      <c r="S311" s="165" t="s">
        <v>1354</v>
      </c>
      <c r="T311" s="165" t="s">
        <v>1353</v>
      </c>
      <c r="U311" s="165" t="s">
        <v>1949</v>
      </c>
      <c r="V311" s="165"/>
      <c r="W311" s="172" t="s">
        <v>1936</v>
      </c>
      <c r="X311" s="171">
        <f t="shared" si="4"/>
        <v>16</v>
      </c>
    </row>
    <row r="312" spans="1:24" ht="18">
      <c r="A312" s="165" t="s">
        <v>1963</v>
      </c>
      <c r="B312" s="165" t="s">
        <v>1953</v>
      </c>
      <c r="C312" s="165" t="s">
        <v>1215</v>
      </c>
      <c r="D312" s="165" t="s">
        <v>1346</v>
      </c>
      <c r="E312" s="165" t="s">
        <v>1412</v>
      </c>
      <c r="F312" s="165" t="s">
        <v>1348</v>
      </c>
      <c r="G312" s="165" t="s">
        <v>1959</v>
      </c>
      <c r="H312" s="165" t="s">
        <v>1964</v>
      </c>
      <c r="I312" s="165">
        <v>32</v>
      </c>
      <c r="J312" s="165">
        <v>0.45</v>
      </c>
      <c r="K312" s="165">
        <v>100</v>
      </c>
      <c r="L312" s="165">
        <v>0.7</v>
      </c>
      <c r="M312" s="165" t="s">
        <v>1346</v>
      </c>
      <c r="N312" s="165" t="s">
        <v>1346</v>
      </c>
      <c r="O312" s="165" t="s">
        <v>1352</v>
      </c>
      <c r="P312" s="165" t="s">
        <v>1353</v>
      </c>
      <c r="Q312" s="165">
        <v>1.05</v>
      </c>
      <c r="R312" s="165" t="s">
        <v>1346</v>
      </c>
      <c r="S312" s="165" t="s">
        <v>1354</v>
      </c>
      <c r="T312" s="165" t="s">
        <v>1353</v>
      </c>
      <c r="U312" s="165" t="s">
        <v>1949</v>
      </c>
      <c r="V312" s="165"/>
      <c r="W312" s="172" t="s">
        <v>1936</v>
      </c>
      <c r="X312" s="171">
        <f t="shared" si="4"/>
        <v>16</v>
      </c>
    </row>
    <row r="313" spans="1:24" ht="18">
      <c r="A313" s="165" t="s">
        <v>1965</v>
      </c>
      <c r="B313" s="165" t="s">
        <v>1953</v>
      </c>
      <c r="C313" s="165" t="s">
        <v>1215</v>
      </c>
      <c r="D313" s="165" t="s">
        <v>1346</v>
      </c>
      <c r="E313" s="165" t="s">
        <v>1412</v>
      </c>
      <c r="F313" s="165" t="s">
        <v>1348</v>
      </c>
      <c r="G313" s="165" t="s">
        <v>1670</v>
      </c>
      <c r="H313" s="165" t="s">
        <v>1954</v>
      </c>
      <c r="I313" s="165">
        <v>32</v>
      </c>
      <c r="J313" s="165">
        <v>0.45</v>
      </c>
      <c r="K313" s="165">
        <v>100</v>
      </c>
      <c r="L313" s="165">
        <v>0.7</v>
      </c>
      <c r="M313" s="165" t="s">
        <v>1346</v>
      </c>
      <c r="N313" s="165" t="s">
        <v>1346</v>
      </c>
      <c r="O313" s="165" t="s">
        <v>1352</v>
      </c>
      <c r="P313" s="165" t="s">
        <v>1353</v>
      </c>
      <c r="Q313" s="165">
        <v>1.05</v>
      </c>
      <c r="R313" s="165" t="s">
        <v>1346</v>
      </c>
      <c r="S313" s="165" t="s">
        <v>1354</v>
      </c>
      <c r="T313" s="165" t="s">
        <v>1353</v>
      </c>
      <c r="U313" s="165" t="s">
        <v>1949</v>
      </c>
      <c r="V313" s="165"/>
      <c r="W313" s="172" t="s">
        <v>1936</v>
      </c>
      <c r="X313" s="171">
        <f t="shared" si="4"/>
        <v>16</v>
      </c>
    </row>
    <row r="314" spans="1:24" ht="18">
      <c r="A314" s="165" t="s">
        <v>1966</v>
      </c>
      <c r="B314" s="165" t="s">
        <v>1345</v>
      </c>
      <c r="C314" s="165" t="s">
        <v>1216</v>
      </c>
      <c r="D314" s="165" t="s">
        <v>1346</v>
      </c>
      <c r="E314" s="165" t="s">
        <v>1539</v>
      </c>
      <c r="F314" s="165" t="s">
        <v>1360</v>
      </c>
      <c r="G314" s="165" t="s">
        <v>1967</v>
      </c>
      <c r="H314" s="165" t="s">
        <v>1968</v>
      </c>
      <c r="I314" s="165" t="s">
        <v>1423</v>
      </c>
      <c r="J314" s="165">
        <v>0.7</v>
      </c>
      <c r="K314" s="165">
        <v>60</v>
      </c>
      <c r="L314" s="165">
        <v>1</v>
      </c>
      <c r="M314" s="165" t="s">
        <v>1346</v>
      </c>
      <c r="N314" s="165" t="s">
        <v>1346</v>
      </c>
      <c r="O314" s="165" t="s">
        <v>1352</v>
      </c>
      <c r="P314" s="165" t="s">
        <v>1353</v>
      </c>
      <c r="Q314" s="165">
        <v>1.5</v>
      </c>
      <c r="R314" s="165" t="s">
        <v>1346</v>
      </c>
      <c r="S314" s="165" t="s">
        <v>1354</v>
      </c>
      <c r="T314" s="165" t="s">
        <v>1353</v>
      </c>
      <c r="U314" s="165" t="s">
        <v>1969</v>
      </c>
      <c r="V314" s="165"/>
      <c r="W314" s="172" t="s">
        <v>1936</v>
      </c>
      <c r="X314" s="171">
        <f t="shared" si="4"/>
        <v>16</v>
      </c>
    </row>
    <row r="315" spans="1:24" ht="18">
      <c r="A315" s="165" t="s">
        <v>1970</v>
      </c>
      <c r="B315" s="165" t="s">
        <v>1971</v>
      </c>
      <c r="C315" s="165" t="s">
        <v>1586</v>
      </c>
      <c r="D315" s="165" t="s">
        <v>1346</v>
      </c>
      <c r="E315" s="165" t="s">
        <v>1380</v>
      </c>
      <c r="F315" s="165" t="s">
        <v>1360</v>
      </c>
      <c r="G315" s="165" t="s">
        <v>1867</v>
      </c>
      <c r="H315" s="165" t="s">
        <v>1927</v>
      </c>
      <c r="I315" s="165" t="s">
        <v>1351</v>
      </c>
      <c r="J315" s="165" t="s">
        <v>1633</v>
      </c>
      <c r="K315" s="165">
        <v>50</v>
      </c>
      <c r="L315" s="165" t="s">
        <v>1972</v>
      </c>
      <c r="M315" s="165" t="s">
        <v>1346</v>
      </c>
      <c r="N315" s="165" t="s">
        <v>1346</v>
      </c>
      <c r="O315" s="165" t="s">
        <v>1352</v>
      </c>
      <c r="P315" s="165" t="s">
        <v>1463</v>
      </c>
      <c r="Q315" s="165" t="s">
        <v>1346</v>
      </c>
      <c r="R315" s="165" t="s">
        <v>1346</v>
      </c>
      <c r="S315" s="165" t="s">
        <v>1354</v>
      </c>
      <c r="T315" s="166" t="s">
        <v>1996</v>
      </c>
      <c r="U315" s="165" t="s">
        <v>1969</v>
      </c>
      <c r="V315" s="165"/>
      <c r="W315" s="172" t="s">
        <v>1936</v>
      </c>
      <c r="X315" s="171">
        <f t="shared" si="4"/>
        <v>16</v>
      </c>
    </row>
    <row r="316" spans="1:24" ht="18">
      <c r="A316" s="165" t="s">
        <v>1973</v>
      </c>
      <c r="B316" s="165" t="s">
        <v>1358</v>
      </c>
      <c r="C316" s="165" t="s">
        <v>1586</v>
      </c>
      <c r="D316" s="165" t="s">
        <v>1346</v>
      </c>
      <c r="E316" s="165" t="s">
        <v>1443</v>
      </c>
      <c r="F316" s="165" t="s">
        <v>1394</v>
      </c>
      <c r="G316" s="165" t="s">
        <v>1927</v>
      </c>
      <c r="H316" s="165" t="s">
        <v>1974</v>
      </c>
      <c r="I316" s="165" t="s">
        <v>1351</v>
      </c>
      <c r="J316" s="165" t="s">
        <v>1388</v>
      </c>
      <c r="K316" s="165">
        <v>50</v>
      </c>
      <c r="L316" s="165">
        <v>0.01</v>
      </c>
      <c r="M316" s="165" t="s">
        <v>1346</v>
      </c>
      <c r="N316" s="165" t="s">
        <v>1346</v>
      </c>
      <c r="O316" s="165" t="s">
        <v>1352</v>
      </c>
      <c r="P316" s="165" t="s">
        <v>1463</v>
      </c>
      <c r="Q316" s="165" t="s">
        <v>1346</v>
      </c>
      <c r="R316" s="165" t="s">
        <v>1346</v>
      </c>
      <c r="S316" s="165" t="s">
        <v>1354</v>
      </c>
      <c r="T316" s="166" t="s">
        <v>1996</v>
      </c>
      <c r="U316" s="165" t="s">
        <v>1969</v>
      </c>
      <c r="V316" s="165"/>
      <c r="W316" s="172" t="s">
        <v>1936</v>
      </c>
      <c r="X316" s="171">
        <f t="shared" si="4"/>
        <v>16</v>
      </c>
    </row>
    <row r="317" spans="1:24" ht="18">
      <c r="A317" s="165" t="s">
        <v>1975</v>
      </c>
      <c r="B317" s="165" t="s">
        <v>1567</v>
      </c>
      <c r="C317" s="165" t="s">
        <v>1586</v>
      </c>
      <c r="D317" s="165" t="s">
        <v>1346</v>
      </c>
      <c r="E317" s="165" t="s">
        <v>1380</v>
      </c>
      <c r="F317" s="165" t="s">
        <v>1360</v>
      </c>
      <c r="G317" s="165" t="s">
        <v>1927</v>
      </c>
      <c r="H317" s="165" t="s">
        <v>1976</v>
      </c>
      <c r="I317" s="165" t="s">
        <v>1351</v>
      </c>
      <c r="J317" s="165" t="s">
        <v>1977</v>
      </c>
      <c r="K317" s="165">
        <v>50</v>
      </c>
      <c r="L317" s="165" t="s">
        <v>1972</v>
      </c>
      <c r="M317" s="165" t="s">
        <v>1346</v>
      </c>
      <c r="N317" s="165" t="s">
        <v>1346</v>
      </c>
      <c r="O317" s="165" t="s">
        <v>1352</v>
      </c>
      <c r="P317" s="165" t="s">
        <v>1463</v>
      </c>
      <c r="Q317" s="165" t="s">
        <v>1346</v>
      </c>
      <c r="R317" s="165" t="s">
        <v>1346</v>
      </c>
      <c r="S317" s="165" t="s">
        <v>1354</v>
      </c>
      <c r="T317" s="166" t="s">
        <v>1996</v>
      </c>
      <c r="U317" s="165" t="s">
        <v>1969</v>
      </c>
      <c r="V317" s="165"/>
      <c r="W317" s="172" t="s">
        <v>1936</v>
      </c>
      <c r="X317" s="171">
        <f t="shared" si="4"/>
        <v>16</v>
      </c>
    </row>
    <row r="318" spans="1:24" ht="18">
      <c r="A318" s="165" t="s">
        <v>1978</v>
      </c>
      <c r="B318" s="165" t="s">
        <v>1979</v>
      </c>
      <c r="C318" s="165" t="s">
        <v>1980</v>
      </c>
      <c r="D318" s="165" t="s">
        <v>1346</v>
      </c>
      <c r="E318" s="165" t="s">
        <v>1380</v>
      </c>
      <c r="F318" s="165" t="s">
        <v>1360</v>
      </c>
      <c r="G318" s="169" t="s">
        <v>1981</v>
      </c>
      <c r="H318" s="169" t="s">
        <v>1982</v>
      </c>
      <c r="I318" s="170" t="s">
        <v>1983</v>
      </c>
      <c r="J318" s="165" t="s">
        <v>1984</v>
      </c>
      <c r="K318" s="165">
        <v>50</v>
      </c>
      <c r="L318" s="165" t="s">
        <v>1985</v>
      </c>
      <c r="M318" s="165" t="s">
        <v>1346</v>
      </c>
      <c r="N318" s="165" t="s">
        <v>1463</v>
      </c>
      <c r="O318" s="165" t="s">
        <v>1352</v>
      </c>
      <c r="P318" s="165" t="s">
        <v>1463</v>
      </c>
      <c r="Q318" s="165" t="s">
        <v>1463</v>
      </c>
      <c r="R318" s="165" t="s">
        <v>1463</v>
      </c>
      <c r="S318" s="165" t="s">
        <v>1354</v>
      </c>
      <c r="T318" s="166" t="s">
        <v>1996</v>
      </c>
      <c r="U318" s="165" t="s">
        <v>1986</v>
      </c>
      <c r="V318" s="165"/>
      <c r="W318" s="172" t="s">
        <v>1987</v>
      </c>
      <c r="X318" s="171">
        <f t="shared" si="4"/>
        <v>17</v>
      </c>
    </row>
    <row r="319" spans="1:24" ht="18">
      <c r="A319" s="165" t="s">
        <v>1988</v>
      </c>
      <c r="B319" s="165" t="s">
        <v>1989</v>
      </c>
      <c r="C319" s="165" t="s">
        <v>1990</v>
      </c>
      <c r="D319" s="165" t="s">
        <v>1346</v>
      </c>
      <c r="E319" s="170" t="s">
        <v>1991</v>
      </c>
      <c r="F319" s="165" t="s">
        <v>1348</v>
      </c>
      <c r="G319" s="169" t="s">
        <v>1992</v>
      </c>
      <c r="H319" s="170" t="s">
        <v>1993</v>
      </c>
      <c r="I319" s="165" t="s">
        <v>1351</v>
      </c>
      <c r="J319" s="170" t="s">
        <v>1994</v>
      </c>
      <c r="K319" s="165">
        <v>100</v>
      </c>
      <c r="L319" s="165">
        <v>0.1</v>
      </c>
      <c r="M319" s="165" t="s">
        <v>1346</v>
      </c>
      <c r="N319" s="165" t="s">
        <v>1463</v>
      </c>
      <c r="O319" s="165" t="s">
        <v>1352</v>
      </c>
      <c r="P319" s="165" t="s">
        <v>1463</v>
      </c>
      <c r="Q319" s="165" t="s">
        <v>1463</v>
      </c>
      <c r="R319" s="165" t="s">
        <v>1463</v>
      </c>
      <c r="S319" s="165" t="s">
        <v>1354</v>
      </c>
      <c r="T319" s="165" t="s">
        <v>1353</v>
      </c>
      <c r="U319" s="165" t="s">
        <v>1986</v>
      </c>
      <c r="V319" s="165"/>
      <c r="W319" s="172" t="s">
        <v>1987</v>
      </c>
      <c r="X319" s="171">
        <f t="shared" si="4"/>
        <v>17</v>
      </c>
    </row>
  </sheetData>
  <autoFilter ref="A1:X319" xr:uid="{B97C3AB6-8703-41B5-9DED-C2584ED27DE8}">
    <filterColumn colId="4" showButton="0"/>
    <filterColumn colId="5" showButton="0"/>
    <filterColumn colId="6" showButton="0"/>
    <filterColumn colId="8" showButton="0"/>
    <filterColumn colId="10" showButton="0"/>
    <filterColumn colId="12" showButton="0"/>
    <filterColumn colId="13" showButton="0"/>
    <filterColumn colId="15" showButton="0"/>
  </autoFilter>
  <mergeCells count="16">
    <mergeCell ref="U1:U2"/>
    <mergeCell ref="V1:V2"/>
    <mergeCell ref="W1:W2"/>
    <mergeCell ref="X1:X2"/>
    <mergeCell ref="K1:L1"/>
    <mergeCell ref="M1:O1"/>
    <mergeCell ref="P1:Q1"/>
    <mergeCell ref="R1:R2"/>
    <mergeCell ref="S1:S2"/>
    <mergeCell ref="T1:T2"/>
    <mergeCell ref="I1:J1"/>
    <mergeCell ref="A1:A2"/>
    <mergeCell ref="B1:B2"/>
    <mergeCell ref="C1:C2"/>
    <mergeCell ref="D1:D2"/>
    <mergeCell ref="E1:H1"/>
  </mergeCells>
  <phoneticPr fontId="4" type="noConversion"/>
  <printOptions horizontalCentered="1" gridLines="1"/>
  <pageMargins left="0.31496062992125984" right="0.31496062992125984" top="0.55118110236220474" bottom="0.55118110236220474" header="0.31496062992125984" footer="0.31496062992125984"/>
  <pageSetup paperSize="8" scale="95" fitToHeight="0" orientation="landscape" r:id="rId1"/>
  <headerFooter>
    <oddFooter>第 &amp;P 頁，共 &amp;N 頁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22076-87FA-4C11-87C2-44AB020E1E2B}">
  <sheetPr codeName="工作表17" filterMode="1"/>
  <dimension ref="A1:J2550"/>
  <sheetViews>
    <sheetView workbookViewId="0">
      <selection activeCell="B1" sqref="B1:B2"/>
    </sheetView>
  </sheetViews>
  <sheetFormatPr defaultColWidth="8.796875" defaultRowHeight="17"/>
  <cols>
    <col min="1" max="1" width="8.796875" style="155"/>
    <col min="2" max="2" width="16.69921875" style="155" bestFit="1" customWidth="1"/>
    <col min="3" max="3" width="31.69921875" style="155" bestFit="1" customWidth="1"/>
    <col min="4" max="6" width="8.796875" style="155"/>
    <col min="7" max="7" width="13.69921875" style="155" bestFit="1" customWidth="1"/>
    <col min="8" max="8" width="12.5" style="155" bestFit="1" customWidth="1"/>
    <col min="9" max="9" width="14.5" style="155" bestFit="1" customWidth="1"/>
    <col min="10" max="16384" width="8.796875" style="155"/>
  </cols>
  <sheetData>
    <row r="1" spans="1:10">
      <c r="A1" s="155" t="s">
        <v>2021</v>
      </c>
      <c r="B1" s="155" t="s">
        <v>2022</v>
      </c>
      <c r="C1" s="155" t="s">
        <v>2023</v>
      </c>
      <c r="D1" s="155" t="s">
        <v>2024</v>
      </c>
      <c r="E1" s="155" t="s">
        <v>2025</v>
      </c>
      <c r="F1" s="155" t="s">
        <v>2026</v>
      </c>
      <c r="G1" s="155" t="s">
        <v>2027</v>
      </c>
      <c r="H1" s="155" t="s">
        <v>2028</v>
      </c>
      <c r="I1" s="155" t="s">
        <v>2029</v>
      </c>
    </row>
    <row r="2" spans="1:10" hidden="1">
      <c r="A2" s="155">
        <v>15</v>
      </c>
      <c r="B2" s="155" t="s">
        <v>2030</v>
      </c>
      <c r="C2" s="155" t="s">
        <v>711</v>
      </c>
      <c r="D2" s="155">
        <v>21.3</v>
      </c>
      <c r="E2" s="155">
        <v>100</v>
      </c>
      <c r="F2" s="155">
        <v>66.915923521462602</v>
      </c>
      <c r="G2" s="155">
        <v>6691.5923521462601</v>
      </c>
      <c r="H2" s="155">
        <v>6.6915923521462597E-3</v>
      </c>
      <c r="I2" s="155" t="str">
        <f>_xlfn.XLOOKUP(C2,'DRAWING LIST'!B:B,'DRAWING LIST'!AJ:AJ,,0)</f>
        <v>1-05 大洋綠</v>
      </c>
      <c r="J2" s="155">
        <f>(D2*PI()*E2)*10^-6</f>
        <v>6.6915923521462597E-3</v>
      </c>
    </row>
    <row r="3" spans="1:10" hidden="1">
      <c r="A3" s="155">
        <v>15</v>
      </c>
      <c r="B3" s="155" t="s">
        <v>2030</v>
      </c>
      <c r="C3" s="155" t="s">
        <v>141</v>
      </c>
      <c r="D3" s="155">
        <v>21.3</v>
      </c>
      <c r="E3" s="155">
        <v>100</v>
      </c>
      <c r="F3" s="155">
        <v>66.915923521462602</v>
      </c>
      <c r="G3" s="155">
        <v>6691.5923521462601</v>
      </c>
      <c r="H3" s="155">
        <v>6.6915923521462597E-3</v>
      </c>
      <c r="I3" s="155" t="str">
        <f>_xlfn.XLOOKUP(C3,'DRAWING LIST'!B:B,'DRAWING LIST'!AJ:AJ,,0)</f>
        <v>1-05 大洋綠</v>
      </c>
      <c r="J3" s="155">
        <f t="shared" ref="J3:J66" si="0">(D3*PI()*E3)*10^-6</f>
        <v>6.6915923521462597E-3</v>
      </c>
    </row>
    <row r="4" spans="1:10" hidden="1">
      <c r="A4" s="155">
        <v>15</v>
      </c>
      <c r="B4" s="155" t="s">
        <v>2030</v>
      </c>
      <c r="C4" s="155" t="s">
        <v>714</v>
      </c>
      <c r="D4" s="155">
        <v>21.3</v>
      </c>
      <c r="E4" s="155">
        <v>100</v>
      </c>
      <c r="F4" s="155">
        <v>66.915923521462602</v>
      </c>
      <c r="G4" s="155">
        <v>6691.5923521462601</v>
      </c>
      <c r="H4" s="155">
        <v>6.6915923521462597E-3</v>
      </c>
      <c r="I4" s="155" t="str">
        <f>_xlfn.XLOOKUP(C4,'DRAWING LIST'!B:B,'DRAWING LIST'!AJ:AJ,,0)</f>
        <v>1-05 大洋綠</v>
      </c>
      <c r="J4" s="155">
        <f t="shared" si="0"/>
        <v>6.6915923521462597E-3</v>
      </c>
    </row>
    <row r="5" spans="1:10" hidden="1">
      <c r="A5" s="155">
        <v>15</v>
      </c>
      <c r="B5" s="155" t="s">
        <v>2030</v>
      </c>
      <c r="C5" s="155" t="s">
        <v>715</v>
      </c>
      <c r="D5" s="155">
        <v>21.3</v>
      </c>
      <c r="E5" s="155">
        <v>100</v>
      </c>
      <c r="F5" s="155">
        <v>66.915923521462602</v>
      </c>
      <c r="G5" s="155">
        <v>6691.5923521462601</v>
      </c>
      <c r="H5" s="155">
        <v>6.6915923521462597E-3</v>
      </c>
      <c r="I5" s="155" t="str">
        <f>_xlfn.XLOOKUP(C5,'DRAWING LIST'!B:B,'DRAWING LIST'!AJ:AJ,,0)</f>
        <v>1-05 大洋綠</v>
      </c>
      <c r="J5" s="155">
        <f t="shared" si="0"/>
        <v>6.6915923521462597E-3</v>
      </c>
    </row>
    <row r="6" spans="1:10" hidden="1">
      <c r="A6" s="155">
        <v>15</v>
      </c>
      <c r="B6" s="155" t="s">
        <v>2030</v>
      </c>
      <c r="C6" s="155" t="s">
        <v>144</v>
      </c>
      <c r="D6" s="155">
        <v>21.3</v>
      </c>
      <c r="E6" s="155">
        <v>100</v>
      </c>
      <c r="F6" s="155">
        <v>66.915923521462602</v>
      </c>
      <c r="G6" s="155">
        <v>6691.5923521462601</v>
      </c>
      <c r="H6" s="155">
        <v>6.6915923521462597E-3</v>
      </c>
      <c r="I6" s="155" t="str">
        <f>_xlfn.XLOOKUP(C6,'DRAWING LIST'!B:B,'DRAWING LIST'!AJ:AJ,,0)</f>
        <v>1-05 大洋綠</v>
      </c>
      <c r="J6" s="155">
        <f t="shared" si="0"/>
        <v>6.6915923521462597E-3</v>
      </c>
    </row>
    <row r="7" spans="1:10" hidden="1">
      <c r="A7" s="155">
        <v>15</v>
      </c>
      <c r="B7" s="155" t="s">
        <v>2030</v>
      </c>
      <c r="C7" s="155" t="s">
        <v>146</v>
      </c>
      <c r="D7" s="155">
        <v>21.3</v>
      </c>
      <c r="E7" s="155">
        <v>100</v>
      </c>
      <c r="F7" s="155">
        <v>66.915923521462602</v>
      </c>
      <c r="G7" s="155">
        <v>6691.5923521462601</v>
      </c>
      <c r="H7" s="155">
        <v>6.6915923521462597E-3</v>
      </c>
      <c r="I7" s="155" t="str">
        <f>_xlfn.XLOOKUP(C7,'DRAWING LIST'!B:B,'DRAWING LIST'!AJ:AJ,,0)</f>
        <v>1-05 大洋綠</v>
      </c>
      <c r="J7" s="155">
        <f t="shared" si="0"/>
        <v>6.6915923521462597E-3</v>
      </c>
    </row>
    <row r="8" spans="1:10" hidden="1">
      <c r="A8" s="155">
        <v>15</v>
      </c>
      <c r="B8" s="155" t="s">
        <v>2030</v>
      </c>
      <c r="C8" s="155" t="s">
        <v>147</v>
      </c>
      <c r="D8" s="155">
        <v>21.3</v>
      </c>
      <c r="E8" s="155">
        <v>100</v>
      </c>
      <c r="F8" s="155">
        <v>66.915923521462602</v>
      </c>
      <c r="G8" s="155">
        <v>6691.5923521462601</v>
      </c>
      <c r="H8" s="155">
        <v>6.6915923521462597E-3</v>
      </c>
      <c r="I8" s="155" t="str">
        <f>_xlfn.XLOOKUP(C8,'DRAWING LIST'!B:B,'DRAWING LIST'!AJ:AJ,,0)</f>
        <v>1-05 大洋綠</v>
      </c>
      <c r="J8" s="155">
        <f t="shared" si="0"/>
        <v>6.6915923521462597E-3</v>
      </c>
    </row>
    <row r="9" spans="1:10" hidden="1">
      <c r="A9" s="155">
        <v>15</v>
      </c>
      <c r="B9" s="155" t="s">
        <v>2030</v>
      </c>
      <c r="C9" s="155" t="s">
        <v>149</v>
      </c>
      <c r="D9" s="155">
        <v>21.3</v>
      </c>
      <c r="E9" s="155">
        <v>100</v>
      </c>
      <c r="F9" s="155">
        <v>66.915923521462602</v>
      </c>
      <c r="G9" s="155">
        <v>6691.5923521462601</v>
      </c>
      <c r="H9" s="155">
        <v>6.6915923521462597E-3</v>
      </c>
      <c r="I9" s="155" t="str">
        <f>_xlfn.XLOOKUP(C9,'DRAWING LIST'!B:B,'DRAWING LIST'!AJ:AJ,,0)</f>
        <v>1-05 大洋綠</v>
      </c>
      <c r="J9" s="155">
        <f t="shared" si="0"/>
        <v>6.6915923521462597E-3</v>
      </c>
    </row>
    <row r="10" spans="1:10" hidden="1">
      <c r="A10" s="155">
        <v>15</v>
      </c>
      <c r="B10" s="155" t="s">
        <v>2030</v>
      </c>
      <c r="C10" s="155" t="s">
        <v>156</v>
      </c>
      <c r="D10" s="155">
        <v>21.3</v>
      </c>
      <c r="E10" s="155">
        <v>100</v>
      </c>
      <c r="F10" s="155">
        <v>66.915923521462602</v>
      </c>
      <c r="G10" s="155">
        <v>6691.5923521462601</v>
      </c>
      <c r="H10" s="155">
        <v>6.6915923521462597E-3</v>
      </c>
      <c r="I10" s="155" t="str">
        <f>_xlfn.XLOOKUP(C10,'DRAWING LIST'!B:B,'DRAWING LIST'!AJ:AJ,,0)</f>
        <v>1-05 大洋綠</v>
      </c>
      <c r="J10" s="155">
        <f t="shared" si="0"/>
        <v>6.6915923521462597E-3</v>
      </c>
    </row>
    <row r="11" spans="1:10" hidden="1">
      <c r="A11" s="155">
        <v>15</v>
      </c>
      <c r="B11" s="155" t="s">
        <v>2030</v>
      </c>
      <c r="C11" s="155" t="s">
        <v>157</v>
      </c>
      <c r="D11" s="155">
        <v>21.3</v>
      </c>
      <c r="E11" s="155">
        <v>100</v>
      </c>
      <c r="F11" s="155">
        <v>66.915923521462602</v>
      </c>
      <c r="G11" s="155">
        <v>6691.5923521462601</v>
      </c>
      <c r="H11" s="155">
        <v>6.6915923521462597E-3</v>
      </c>
      <c r="I11" s="155" t="str">
        <f>_xlfn.XLOOKUP(C11,'DRAWING LIST'!B:B,'DRAWING LIST'!AJ:AJ,,0)</f>
        <v>1-05 大洋綠</v>
      </c>
      <c r="J11" s="155">
        <f t="shared" si="0"/>
        <v>6.6915923521462597E-3</v>
      </c>
    </row>
    <row r="12" spans="1:10" hidden="1">
      <c r="A12" s="155">
        <v>15</v>
      </c>
      <c r="B12" s="155" t="s">
        <v>2030</v>
      </c>
      <c r="C12" s="155" t="s">
        <v>168</v>
      </c>
      <c r="D12" s="155">
        <v>21.3</v>
      </c>
      <c r="E12" s="155">
        <v>100</v>
      </c>
      <c r="F12" s="155">
        <v>66.915923521462602</v>
      </c>
      <c r="G12" s="155">
        <v>6691.5923521462601</v>
      </c>
      <c r="H12" s="155">
        <v>6.6915923521462597E-3</v>
      </c>
      <c r="I12" s="155" t="str">
        <f>_xlfn.XLOOKUP(C12,'DRAWING LIST'!B:B,'DRAWING LIST'!AJ:AJ,,0)</f>
        <v>1-05 大洋綠</v>
      </c>
      <c r="J12" s="155">
        <f t="shared" si="0"/>
        <v>6.6915923521462597E-3</v>
      </c>
    </row>
    <row r="13" spans="1:10" hidden="1">
      <c r="A13" s="155">
        <v>15</v>
      </c>
      <c r="B13" s="155" t="s">
        <v>2030</v>
      </c>
      <c r="C13" s="155" t="s">
        <v>169</v>
      </c>
      <c r="D13" s="155">
        <v>21.3</v>
      </c>
      <c r="E13" s="155">
        <v>100</v>
      </c>
      <c r="F13" s="155">
        <v>66.915923521462602</v>
      </c>
      <c r="G13" s="155">
        <v>6691.5923521462601</v>
      </c>
      <c r="H13" s="155">
        <v>6.6915923521462597E-3</v>
      </c>
      <c r="I13" s="155" t="str">
        <f>_xlfn.XLOOKUP(C13,'DRAWING LIST'!B:B,'DRAWING LIST'!AJ:AJ,,0)</f>
        <v>1-05 大洋綠</v>
      </c>
      <c r="J13" s="155">
        <f t="shared" si="0"/>
        <v>6.6915923521462597E-3</v>
      </c>
    </row>
    <row r="14" spans="1:10" hidden="1">
      <c r="A14" s="155">
        <v>15</v>
      </c>
      <c r="B14" s="155" t="s">
        <v>2030</v>
      </c>
      <c r="C14" s="155" t="s">
        <v>170</v>
      </c>
      <c r="D14" s="155">
        <v>21.3</v>
      </c>
      <c r="E14" s="155">
        <v>100</v>
      </c>
      <c r="F14" s="155">
        <v>66.915923521462602</v>
      </c>
      <c r="G14" s="155">
        <v>6691.5923521462601</v>
      </c>
      <c r="H14" s="155">
        <v>6.6915923521462597E-3</v>
      </c>
      <c r="I14" s="155" t="str">
        <f>_xlfn.XLOOKUP(C14,'DRAWING LIST'!B:B,'DRAWING LIST'!AJ:AJ,,0)</f>
        <v>1-05 大洋綠</v>
      </c>
      <c r="J14" s="155">
        <f t="shared" si="0"/>
        <v>6.6915923521462597E-3</v>
      </c>
    </row>
    <row r="15" spans="1:10" hidden="1">
      <c r="A15" s="155">
        <v>15</v>
      </c>
      <c r="B15" s="155" t="s">
        <v>2030</v>
      </c>
      <c r="C15" s="155" t="s">
        <v>171</v>
      </c>
      <c r="D15" s="155">
        <v>21.3</v>
      </c>
      <c r="E15" s="155">
        <v>100</v>
      </c>
      <c r="F15" s="155">
        <v>66.915923521462602</v>
      </c>
      <c r="G15" s="155">
        <v>6691.5923521462601</v>
      </c>
      <c r="H15" s="155">
        <v>6.6915923521462597E-3</v>
      </c>
      <c r="I15" s="155" t="str">
        <f>_xlfn.XLOOKUP(C15,'DRAWING LIST'!B:B,'DRAWING LIST'!AJ:AJ,,0)</f>
        <v>1-05 大洋綠</v>
      </c>
      <c r="J15" s="155">
        <f t="shared" si="0"/>
        <v>6.6915923521462597E-3</v>
      </c>
    </row>
    <row r="16" spans="1:10" hidden="1">
      <c r="A16" s="155">
        <v>15</v>
      </c>
      <c r="B16" s="155" t="s">
        <v>2030</v>
      </c>
      <c r="C16" s="155" t="s">
        <v>276</v>
      </c>
      <c r="D16" s="155">
        <v>21.3</v>
      </c>
      <c r="E16" s="155">
        <v>100</v>
      </c>
      <c r="F16" s="155">
        <v>66.915923521462602</v>
      </c>
      <c r="G16" s="155">
        <v>6691.5923521462601</v>
      </c>
      <c r="H16" s="155">
        <v>6.6915923521462597E-3</v>
      </c>
      <c r="I16" s="155" t="str">
        <f>_xlfn.XLOOKUP(C16,'DRAWING LIST'!B:B,'DRAWING LIST'!AJ:AJ,,0)</f>
        <v/>
      </c>
      <c r="J16" s="155">
        <f t="shared" si="0"/>
        <v>6.6915923521462597E-3</v>
      </c>
    </row>
    <row r="17" spans="1:10" hidden="1">
      <c r="A17" s="155">
        <v>15</v>
      </c>
      <c r="B17" s="155" t="s">
        <v>2030</v>
      </c>
      <c r="C17" s="155" t="s">
        <v>277</v>
      </c>
      <c r="D17" s="155">
        <v>21.3</v>
      </c>
      <c r="E17" s="155">
        <v>100</v>
      </c>
      <c r="F17" s="155">
        <v>66.915923521462602</v>
      </c>
      <c r="G17" s="155">
        <v>6691.5923521462601</v>
      </c>
      <c r="H17" s="155">
        <v>6.6915923521462597E-3</v>
      </c>
      <c r="I17" s="155" t="str">
        <f>_xlfn.XLOOKUP(C17,'DRAWING LIST'!B:B,'DRAWING LIST'!AJ:AJ,,0)</f>
        <v/>
      </c>
      <c r="J17" s="155">
        <f t="shared" si="0"/>
        <v>6.6915923521462597E-3</v>
      </c>
    </row>
    <row r="18" spans="1:10">
      <c r="A18" s="155">
        <v>15</v>
      </c>
      <c r="B18" s="155" t="s">
        <v>2030</v>
      </c>
      <c r="C18" s="155" t="s">
        <v>752</v>
      </c>
      <c r="D18" s="155">
        <v>21.3</v>
      </c>
      <c r="E18" s="155">
        <v>100</v>
      </c>
      <c r="F18" s="155">
        <v>66.915923521462602</v>
      </c>
      <c r="G18" s="155">
        <v>6691.5923521462601</v>
      </c>
      <c r="H18" s="155">
        <v>6.6915923521462597E-3</v>
      </c>
      <c r="I18" s="155" t="str">
        <f>_xlfn.XLOOKUP(C18,'DRAWING LIST'!B:B,'DRAWING LIST'!AJ:AJ,,0)</f>
        <v/>
      </c>
      <c r="J18" s="155">
        <f t="shared" si="0"/>
        <v>6.6915923521462597E-3</v>
      </c>
    </row>
    <row r="19" spans="1:10">
      <c r="A19" s="155">
        <v>15</v>
      </c>
      <c r="B19" s="155" t="s">
        <v>2030</v>
      </c>
      <c r="C19" s="155" t="s">
        <v>755</v>
      </c>
      <c r="D19" s="155">
        <v>21.3</v>
      </c>
      <c r="E19" s="155">
        <v>100</v>
      </c>
      <c r="F19" s="155">
        <v>66.915923521462602</v>
      </c>
      <c r="G19" s="155">
        <v>6691.5923521462601</v>
      </c>
      <c r="H19" s="155">
        <v>6.6915923521462597E-3</v>
      </c>
      <c r="I19" s="155" t="str">
        <f>_xlfn.XLOOKUP(C19,'DRAWING LIST'!B:B,'DRAWING LIST'!AJ:AJ,,0)</f>
        <v/>
      </c>
      <c r="J19" s="155">
        <f t="shared" si="0"/>
        <v>6.6915923521462597E-3</v>
      </c>
    </row>
    <row r="20" spans="1:10" hidden="1">
      <c r="A20" s="155">
        <v>15</v>
      </c>
      <c r="B20" s="155" t="s">
        <v>2030</v>
      </c>
      <c r="C20" s="155" t="s">
        <v>415</v>
      </c>
      <c r="D20" s="155">
        <v>21.3</v>
      </c>
      <c r="E20" s="155">
        <v>100</v>
      </c>
      <c r="F20" s="155">
        <v>66.915923521462602</v>
      </c>
      <c r="G20" s="155">
        <v>6691.5923521462601</v>
      </c>
      <c r="H20" s="155">
        <v>6.6915923521462597E-3</v>
      </c>
      <c r="I20" s="155" t="str">
        <f>_xlfn.XLOOKUP(C20,'DRAWING LIST'!B:B,'DRAWING LIST'!AJ:AJ,,0)</f>
        <v/>
      </c>
      <c r="J20" s="155">
        <f t="shared" si="0"/>
        <v>6.6915923521462597E-3</v>
      </c>
    </row>
    <row r="21" spans="1:10" hidden="1">
      <c r="A21" s="155">
        <v>15</v>
      </c>
      <c r="B21" s="155" t="s">
        <v>2030</v>
      </c>
      <c r="C21" s="155" t="s">
        <v>428</v>
      </c>
      <c r="D21" s="155">
        <v>21.3</v>
      </c>
      <c r="E21" s="155">
        <v>100</v>
      </c>
      <c r="F21" s="155">
        <v>66.915923521462602</v>
      </c>
      <c r="G21" s="155">
        <v>6691.5923521462601</v>
      </c>
      <c r="H21" s="155">
        <v>6.6915923521462597E-3</v>
      </c>
      <c r="I21" s="155" t="str">
        <f>_xlfn.XLOOKUP(C21,'DRAWING LIST'!B:B,'DRAWING LIST'!AJ:AJ,,0)</f>
        <v/>
      </c>
      <c r="J21" s="155">
        <f t="shared" si="0"/>
        <v>6.6915923521462597E-3</v>
      </c>
    </row>
    <row r="22" spans="1:10" hidden="1">
      <c r="A22" s="155">
        <v>15</v>
      </c>
      <c r="B22" s="155" t="s">
        <v>2030</v>
      </c>
      <c r="C22" s="155" t="s">
        <v>501</v>
      </c>
      <c r="D22" s="155">
        <v>21.3</v>
      </c>
      <c r="E22" s="155">
        <v>100</v>
      </c>
      <c r="F22" s="155">
        <v>66.915923521462602</v>
      </c>
      <c r="G22" s="155">
        <v>6691.5923521462601</v>
      </c>
      <c r="H22" s="155">
        <v>6.6915923521462597E-3</v>
      </c>
      <c r="I22" s="155" t="str">
        <f>_xlfn.XLOOKUP(C22,'DRAWING LIST'!B:B,'DRAWING LIST'!AJ:AJ,,0)</f>
        <v/>
      </c>
      <c r="J22" s="155">
        <f t="shared" si="0"/>
        <v>6.6915923521462597E-3</v>
      </c>
    </row>
    <row r="23" spans="1:10" hidden="1">
      <c r="A23" s="155">
        <v>15</v>
      </c>
      <c r="B23" s="155" t="s">
        <v>2030</v>
      </c>
      <c r="C23" s="155" t="s">
        <v>503</v>
      </c>
      <c r="D23" s="155">
        <v>21.3</v>
      </c>
      <c r="E23" s="155">
        <v>100</v>
      </c>
      <c r="F23" s="155">
        <v>66.915923521462602</v>
      </c>
      <c r="G23" s="155">
        <v>6691.5923521462601</v>
      </c>
      <c r="H23" s="155">
        <v>6.6915923521462597E-3</v>
      </c>
      <c r="I23" s="155" t="str">
        <f>_xlfn.XLOOKUP(C23,'DRAWING LIST'!B:B,'DRAWING LIST'!AJ:AJ,,0)</f>
        <v/>
      </c>
      <c r="J23" s="155">
        <f t="shared" si="0"/>
        <v>6.6915923521462597E-3</v>
      </c>
    </row>
    <row r="24" spans="1:10" hidden="1">
      <c r="A24" s="155">
        <v>15</v>
      </c>
      <c r="B24" s="155" t="s">
        <v>2030</v>
      </c>
      <c r="C24" s="155" t="s">
        <v>532</v>
      </c>
      <c r="D24" s="155">
        <v>21.3</v>
      </c>
      <c r="E24" s="155">
        <v>100</v>
      </c>
      <c r="F24" s="155">
        <v>66.915923521462602</v>
      </c>
      <c r="G24" s="155">
        <v>6691.5923521462601</v>
      </c>
      <c r="H24" s="155">
        <v>6.6915923521462597E-3</v>
      </c>
      <c r="I24" s="155" t="str">
        <f>_xlfn.XLOOKUP(C24,'DRAWING LIST'!B:B,'DRAWING LIST'!AJ:AJ,,0)</f>
        <v/>
      </c>
      <c r="J24" s="155">
        <f t="shared" si="0"/>
        <v>6.6915923521462597E-3</v>
      </c>
    </row>
    <row r="25" spans="1:10" hidden="1">
      <c r="A25" s="155">
        <v>15</v>
      </c>
      <c r="B25" s="155" t="s">
        <v>2030</v>
      </c>
      <c r="C25" s="155" t="s">
        <v>533</v>
      </c>
      <c r="D25" s="155">
        <v>21.3</v>
      </c>
      <c r="E25" s="155">
        <v>100</v>
      </c>
      <c r="F25" s="155">
        <v>66.915923521462602</v>
      </c>
      <c r="G25" s="155">
        <v>6691.5923521462601</v>
      </c>
      <c r="H25" s="155">
        <v>6.6915923521462597E-3</v>
      </c>
      <c r="I25" s="155" t="str">
        <f>_xlfn.XLOOKUP(C25,'DRAWING LIST'!B:B,'DRAWING LIST'!AJ:AJ,,0)</f>
        <v/>
      </c>
      <c r="J25" s="155">
        <f t="shared" si="0"/>
        <v>6.6915923521462597E-3</v>
      </c>
    </row>
    <row r="26" spans="1:10" hidden="1">
      <c r="A26" s="155">
        <v>15</v>
      </c>
      <c r="B26" s="155" t="s">
        <v>2030</v>
      </c>
      <c r="C26" s="155" t="s">
        <v>534</v>
      </c>
      <c r="D26" s="155">
        <v>21.3</v>
      </c>
      <c r="E26" s="155">
        <v>100</v>
      </c>
      <c r="F26" s="155">
        <v>66.915923521462602</v>
      </c>
      <c r="G26" s="155">
        <v>6691.5923521462601</v>
      </c>
      <c r="H26" s="155">
        <v>6.6915923521462597E-3</v>
      </c>
      <c r="I26" s="155" t="str">
        <f>_xlfn.XLOOKUP(C26,'DRAWING LIST'!B:B,'DRAWING LIST'!AJ:AJ,,0)</f>
        <v/>
      </c>
      <c r="J26" s="155">
        <f t="shared" si="0"/>
        <v>6.6915923521462597E-3</v>
      </c>
    </row>
    <row r="27" spans="1:10" hidden="1">
      <c r="A27" s="155">
        <v>15</v>
      </c>
      <c r="B27" s="155" t="s">
        <v>2030</v>
      </c>
      <c r="C27" s="155" t="s">
        <v>560</v>
      </c>
      <c r="D27" s="155">
        <v>21.3</v>
      </c>
      <c r="E27" s="155">
        <v>100</v>
      </c>
      <c r="F27" s="155">
        <v>66.915923521462602</v>
      </c>
      <c r="G27" s="155">
        <v>6691.5923521462601</v>
      </c>
      <c r="H27" s="155">
        <v>6.6915923521462597E-3</v>
      </c>
      <c r="I27" s="155" t="str">
        <f>_xlfn.XLOOKUP(C27,'DRAWING LIST'!B:B,'DRAWING LIST'!AJ:AJ,,0)</f>
        <v/>
      </c>
      <c r="J27" s="155">
        <f t="shared" si="0"/>
        <v>6.6915923521462597E-3</v>
      </c>
    </row>
    <row r="28" spans="1:10" hidden="1">
      <c r="A28" s="155">
        <v>15</v>
      </c>
      <c r="B28" s="155" t="s">
        <v>2030</v>
      </c>
      <c r="C28" s="155" t="s">
        <v>566</v>
      </c>
      <c r="D28" s="155">
        <v>21.3</v>
      </c>
      <c r="E28" s="155">
        <v>100</v>
      </c>
      <c r="F28" s="155">
        <v>66.915923521462602</v>
      </c>
      <c r="G28" s="155">
        <v>6691.5923521462601</v>
      </c>
      <c r="H28" s="155">
        <v>6.6915923521462597E-3</v>
      </c>
      <c r="I28" s="155" t="str">
        <f>_xlfn.XLOOKUP(C28,'DRAWING LIST'!B:B,'DRAWING LIST'!AJ:AJ,,0)</f>
        <v/>
      </c>
      <c r="J28" s="155">
        <f t="shared" si="0"/>
        <v>6.6915923521462597E-3</v>
      </c>
    </row>
    <row r="29" spans="1:10" hidden="1">
      <c r="A29" s="155">
        <v>15</v>
      </c>
      <c r="B29" s="155" t="s">
        <v>2030</v>
      </c>
      <c r="C29" s="155" t="s">
        <v>568</v>
      </c>
      <c r="D29" s="155">
        <v>21.3</v>
      </c>
      <c r="E29" s="155">
        <v>100</v>
      </c>
      <c r="F29" s="155">
        <v>66.915923521462602</v>
      </c>
      <c r="G29" s="155">
        <v>6691.5923521462601</v>
      </c>
      <c r="H29" s="155">
        <v>6.6915923521462597E-3</v>
      </c>
      <c r="I29" s="155" t="str">
        <f>_xlfn.XLOOKUP(C29,'DRAWING LIST'!B:B,'DRAWING LIST'!AJ:AJ,,0)</f>
        <v/>
      </c>
      <c r="J29" s="155">
        <f t="shared" si="0"/>
        <v>6.6915923521462597E-3</v>
      </c>
    </row>
    <row r="30" spans="1:10" hidden="1">
      <c r="A30" s="155">
        <v>15</v>
      </c>
      <c r="B30" s="155" t="s">
        <v>2031</v>
      </c>
      <c r="C30" s="155" t="s">
        <v>81</v>
      </c>
      <c r="D30" s="155">
        <v>21.3</v>
      </c>
      <c r="E30" s="155">
        <v>1020</v>
      </c>
      <c r="F30" s="155">
        <v>66.915923521462602</v>
      </c>
      <c r="G30" s="155">
        <v>68254.24199189186</v>
      </c>
      <c r="H30" s="155">
        <v>6.8254241991891854E-2</v>
      </c>
      <c r="I30" s="155" t="str">
        <f>_xlfn.XLOOKUP(C30,'DRAWING LIST'!B:B,'DRAWING LIST'!AJ:AJ,,0)</f>
        <v/>
      </c>
      <c r="J30" s="155">
        <f t="shared" si="0"/>
        <v>6.8254241991891854E-2</v>
      </c>
    </row>
    <row r="31" spans="1:10" hidden="1">
      <c r="A31" s="155">
        <v>15</v>
      </c>
      <c r="B31" s="155" t="s">
        <v>2031</v>
      </c>
      <c r="C31" s="155" t="s">
        <v>122</v>
      </c>
      <c r="D31" s="155">
        <v>21.3</v>
      </c>
      <c r="E31" s="155">
        <v>1020</v>
      </c>
      <c r="F31" s="155">
        <v>66.915923521462602</v>
      </c>
      <c r="G31" s="155">
        <v>68254.24199189186</v>
      </c>
      <c r="H31" s="155">
        <v>6.8254241991891854E-2</v>
      </c>
      <c r="I31" s="155" t="str">
        <f>_xlfn.XLOOKUP(C31,'DRAWING LIST'!B:B,'DRAWING LIST'!AJ:AJ,,0)</f>
        <v>1-05 大洋綠</v>
      </c>
      <c r="J31" s="155">
        <f t="shared" si="0"/>
        <v>6.8254241991891854E-2</v>
      </c>
    </row>
    <row r="32" spans="1:10" hidden="1">
      <c r="A32" s="155">
        <v>15</v>
      </c>
      <c r="B32" s="155" t="s">
        <v>2031</v>
      </c>
      <c r="C32" s="155" t="s">
        <v>125</v>
      </c>
      <c r="D32" s="155">
        <v>21.3</v>
      </c>
      <c r="E32" s="155">
        <v>1020</v>
      </c>
      <c r="F32" s="155">
        <v>66.915923521462602</v>
      </c>
      <c r="G32" s="155">
        <v>68254.24199189186</v>
      </c>
      <c r="H32" s="155">
        <v>6.8254241991891854E-2</v>
      </c>
      <c r="I32" s="155" t="str">
        <f>_xlfn.XLOOKUP(C32,'DRAWING LIST'!B:B,'DRAWING LIST'!AJ:AJ,,0)</f>
        <v>1-05 大洋綠</v>
      </c>
      <c r="J32" s="155">
        <f t="shared" si="0"/>
        <v>6.8254241991891854E-2</v>
      </c>
    </row>
    <row r="33" spans="1:10" hidden="1">
      <c r="A33" s="155">
        <v>15</v>
      </c>
      <c r="B33" s="155" t="s">
        <v>2031</v>
      </c>
      <c r="C33" s="155" t="s">
        <v>126</v>
      </c>
      <c r="D33" s="155">
        <v>21.3</v>
      </c>
      <c r="E33" s="155">
        <v>1020</v>
      </c>
      <c r="F33" s="155">
        <v>66.915923521462602</v>
      </c>
      <c r="G33" s="155">
        <v>68254.24199189186</v>
      </c>
      <c r="H33" s="155">
        <v>6.8254241991891854E-2</v>
      </c>
      <c r="I33" s="155" t="str">
        <f>_xlfn.XLOOKUP(C33,'DRAWING LIST'!B:B,'DRAWING LIST'!AJ:AJ,,0)</f>
        <v>1-05 大洋綠</v>
      </c>
      <c r="J33" s="155">
        <f t="shared" si="0"/>
        <v>6.8254241991891854E-2</v>
      </c>
    </row>
    <row r="34" spans="1:10" hidden="1">
      <c r="A34" s="155">
        <v>15</v>
      </c>
      <c r="B34" s="155" t="s">
        <v>2032</v>
      </c>
      <c r="C34" s="155" t="s">
        <v>100</v>
      </c>
      <c r="D34" s="155">
        <v>21.3</v>
      </c>
      <c r="E34" s="155">
        <v>104</v>
      </c>
      <c r="F34" s="155">
        <v>66.915923521462602</v>
      </c>
      <c r="G34" s="155">
        <v>6959.2560462321107</v>
      </c>
      <c r="H34" s="155">
        <v>6.9592560462321106E-3</v>
      </c>
      <c r="I34" s="155" t="str">
        <f>_xlfn.XLOOKUP(C34,'DRAWING LIST'!B:B,'DRAWING LIST'!AJ:AJ,,0)</f>
        <v/>
      </c>
      <c r="J34" s="155">
        <f t="shared" si="0"/>
        <v>6.9592560462321106E-3</v>
      </c>
    </row>
    <row r="35" spans="1:10" hidden="1">
      <c r="A35" s="155">
        <v>15</v>
      </c>
      <c r="B35" s="155" t="s">
        <v>2032</v>
      </c>
      <c r="C35" s="155" t="s">
        <v>101</v>
      </c>
      <c r="D35" s="155">
        <v>21.3</v>
      </c>
      <c r="E35" s="155">
        <v>104</v>
      </c>
      <c r="F35" s="155">
        <v>66.915923521462602</v>
      </c>
      <c r="G35" s="155">
        <v>6959.2560462321107</v>
      </c>
      <c r="H35" s="155">
        <v>6.9592560462321106E-3</v>
      </c>
      <c r="I35" s="155" t="str">
        <f>_xlfn.XLOOKUP(C35,'DRAWING LIST'!B:B,'DRAWING LIST'!AJ:AJ,,0)</f>
        <v/>
      </c>
      <c r="J35" s="155">
        <f t="shared" si="0"/>
        <v>6.9592560462321106E-3</v>
      </c>
    </row>
    <row r="36" spans="1:10" hidden="1">
      <c r="A36" s="155">
        <v>15</v>
      </c>
      <c r="B36" s="155" t="s">
        <v>2033</v>
      </c>
      <c r="C36" s="155" t="s">
        <v>122</v>
      </c>
      <c r="D36" s="155">
        <v>21.3</v>
      </c>
      <c r="E36" s="155">
        <v>1057</v>
      </c>
      <c r="F36" s="155">
        <v>66.915923521462602</v>
      </c>
      <c r="G36" s="155">
        <v>70730.131162185964</v>
      </c>
      <c r="H36" s="155">
        <v>7.0730131162185961E-2</v>
      </c>
      <c r="I36" s="155" t="str">
        <f>_xlfn.XLOOKUP(C36,'DRAWING LIST'!B:B,'DRAWING LIST'!AJ:AJ,,0)</f>
        <v>1-05 大洋綠</v>
      </c>
      <c r="J36" s="155">
        <f t="shared" si="0"/>
        <v>7.0730131162185961E-2</v>
      </c>
    </row>
    <row r="37" spans="1:10" hidden="1">
      <c r="A37" s="155">
        <v>15</v>
      </c>
      <c r="B37" s="155" t="s">
        <v>2034</v>
      </c>
      <c r="C37" s="155" t="s">
        <v>386</v>
      </c>
      <c r="D37" s="155">
        <v>21.3</v>
      </c>
      <c r="E37" s="155">
        <v>1068</v>
      </c>
      <c r="F37" s="155">
        <v>66.915923521462602</v>
      </c>
      <c r="G37" s="155">
        <v>71466.206320922065</v>
      </c>
      <c r="H37" s="155">
        <v>7.1466206320922057E-2</v>
      </c>
      <c r="I37" s="155" t="str">
        <f>_xlfn.XLOOKUP(C37,'DRAWING LIST'!B:B,'DRAWING LIST'!AJ:AJ,,0)</f>
        <v/>
      </c>
      <c r="J37" s="155">
        <f t="shared" si="0"/>
        <v>7.1466206320922057E-2</v>
      </c>
    </row>
    <row r="38" spans="1:10" hidden="1">
      <c r="A38" s="155">
        <v>15</v>
      </c>
      <c r="B38" s="155" t="s">
        <v>2034</v>
      </c>
      <c r="C38" s="155" t="s">
        <v>387</v>
      </c>
      <c r="D38" s="155">
        <v>21.3</v>
      </c>
      <c r="E38" s="155">
        <v>1068</v>
      </c>
      <c r="F38" s="155">
        <v>66.915923521462602</v>
      </c>
      <c r="G38" s="155">
        <v>71466.206320922065</v>
      </c>
      <c r="H38" s="155">
        <v>7.1466206320922057E-2</v>
      </c>
      <c r="I38" s="155" t="str">
        <f>_xlfn.XLOOKUP(C38,'DRAWING LIST'!B:B,'DRAWING LIST'!AJ:AJ,,0)</f>
        <v/>
      </c>
      <c r="J38" s="155">
        <f t="shared" si="0"/>
        <v>7.1466206320922057E-2</v>
      </c>
    </row>
    <row r="39" spans="1:10" hidden="1">
      <c r="A39" s="155">
        <v>15</v>
      </c>
      <c r="B39" s="155" t="s">
        <v>2035</v>
      </c>
      <c r="C39" s="155" t="s">
        <v>713</v>
      </c>
      <c r="D39" s="155">
        <v>21.3</v>
      </c>
      <c r="E39" s="155">
        <v>1107</v>
      </c>
      <c r="F39" s="155">
        <v>66.915923521462602</v>
      </c>
      <c r="G39" s="155">
        <v>74075.927338259105</v>
      </c>
      <c r="H39" s="155">
        <v>7.4075927338259101E-2</v>
      </c>
      <c r="I39" s="155" t="str">
        <f>_xlfn.XLOOKUP(C39,'DRAWING LIST'!B:B,'DRAWING LIST'!AJ:AJ,,0)</f>
        <v>1-05 大洋綠</v>
      </c>
      <c r="J39" s="155">
        <f t="shared" si="0"/>
        <v>7.4075927338259101E-2</v>
      </c>
    </row>
    <row r="40" spans="1:10" hidden="1">
      <c r="A40" s="155">
        <v>15</v>
      </c>
      <c r="B40" s="155" t="s">
        <v>2036</v>
      </c>
      <c r="C40" s="155" t="s">
        <v>82</v>
      </c>
      <c r="D40" s="155">
        <v>21.3</v>
      </c>
      <c r="E40" s="155">
        <v>1111</v>
      </c>
      <c r="F40" s="155">
        <v>66.915923521462602</v>
      </c>
      <c r="G40" s="155">
        <v>74343.59103234495</v>
      </c>
      <c r="H40" s="155">
        <v>7.4343591032344947E-2</v>
      </c>
      <c r="I40" s="155" t="str">
        <f>_xlfn.XLOOKUP(C40,'DRAWING LIST'!B:B,'DRAWING LIST'!AJ:AJ,,0)</f>
        <v/>
      </c>
      <c r="J40" s="155">
        <f t="shared" si="0"/>
        <v>7.4343591032344947E-2</v>
      </c>
    </row>
    <row r="41" spans="1:10" hidden="1">
      <c r="A41" s="155">
        <v>15</v>
      </c>
      <c r="B41" s="155" t="s">
        <v>2037</v>
      </c>
      <c r="C41" s="155" t="s">
        <v>80</v>
      </c>
      <c r="D41" s="155">
        <v>21.3</v>
      </c>
      <c r="E41" s="155">
        <v>1114</v>
      </c>
      <c r="F41" s="155">
        <v>66.915923521462602</v>
      </c>
      <c r="G41" s="155">
        <v>74544.338802909333</v>
      </c>
      <c r="H41" s="155">
        <v>7.4544338802909324E-2</v>
      </c>
      <c r="I41" s="155" t="str">
        <f>_xlfn.XLOOKUP(C41,'DRAWING LIST'!B:B,'DRAWING LIST'!AJ:AJ,,0)</f>
        <v/>
      </c>
      <c r="J41" s="155">
        <f t="shared" si="0"/>
        <v>7.4544338802909324E-2</v>
      </c>
    </row>
    <row r="42" spans="1:10" hidden="1">
      <c r="A42" s="155">
        <v>15</v>
      </c>
      <c r="B42" s="155" t="s">
        <v>2037</v>
      </c>
      <c r="C42" s="155" t="s">
        <v>83</v>
      </c>
      <c r="D42" s="155">
        <v>21.3</v>
      </c>
      <c r="E42" s="155">
        <v>1114</v>
      </c>
      <c r="F42" s="155">
        <v>66.915923521462602</v>
      </c>
      <c r="G42" s="155">
        <v>74544.338802909333</v>
      </c>
      <c r="H42" s="155">
        <v>7.4544338802909324E-2</v>
      </c>
      <c r="I42" s="155" t="str">
        <f>_xlfn.XLOOKUP(C42,'DRAWING LIST'!B:B,'DRAWING LIST'!AJ:AJ,,0)</f>
        <v/>
      </c>
      <c r="J42" s="155">
        <f t="shared" si="0"/>
        <v>7.4544338802909324E-2</v>
      </c>
    </row>
    <row r="43" spans="1:10" hidden="1">
      <c r="A43" s="155">
        <v>15</v>
      </c>
      <c r="B43" s="155" t="s">
        <v>2038</v>
      </c>
      <c r="C43" s="155" t="s">
        <v>141</v>
      </c>
      <c r="D43" s="155">
        <v>21.3</v>
      </c>
      <c r="E43" s="155">
        <v>115</v>
      </c>
      <c r="F43" s="155">
        <v>66.915923521462602</v>
      </c>
      <c r="G43" s="155">
        <v>7695.331204968199</v>
      </c>
      <c r="H43" s="155">
        <v>7.6953312049681984E-3</v>
      </c>
      <c r="I43" s="155" t="str">
        <f>_xlfn.XLOOKUP(C43,'DRAWING LIST'!B:B,'DRAWING LIST'!AJ:AJ,,0)</f>
        <v>1-05 大洋綠</v>
      </c>
      <c r="J43" s="155">
        <f t="shared" si="0"/>
        <v>7.6953312049681984E-3</v>
      </c>
    </row>
    <row r="44" spans="1:10" hidden="1">
      <c r="A44" s="155">
        <v>15</v>
      </c>
      <c r="B44" s="155" t="s">
        <v>2038</v>
      </c>
      <c r="C44" s="155" t="s">
        <v>779</v>
      </c>
      <c r="D44" s="155">
        <v>21.3</v>
      </c>
      <c r="E44" s="155">
        <v>115</v>
      </c>
      <c r="F44" s="155">
        <v>66.915923521462602</v>
      </c>
      <c r="G44" s="155">
        <v>7695.331204968199</v>
      </c>
      <c r="H44" s="155">
        <v>7.6953312049681984E-3</v>
      </c>
      <c r="I44" s="155" t="str">
        <f>_xlfn.XLOOKUP(C44,'DRAWING LIST'!B:B,'DRAWING LIST'!AJ:AJ,,0)</f>
        <v/>
      </c>
      <c r="J44" s="155">
        <f t="shared" si="0"/>
        <v>7.6953312049681984E-3</v>
      </c>
    </row>
    <row r="45" spans="1:10" hidden="1">
      <c r="A45" s="155">
        <v>15</v>
      </c>
      <c r="B45" s="155" t="s">
        <v>2038</v>
      </c>
      <c r="C45" s="155" t="s">
        <v>780</v>
      </c>
      <c r="D45" s="155">
        <v>21.3</v>
      </c>
      <c r="E45" s="155">
        <v>115</v>
      </c>
      <c r="F45" s="155">
        <v>66.915923521462602</v>
      </c>
      <c r="G45" s="155">
        <v>7695.331204968199</v>
      </c>
      <c r="H45" s="155">
        <v>7.6953312049681984E-3</v>
      </c>
      <c r="I45" s="155" t="str">
        <f>_xlfn.XLOOKUP(C45,'DRAWING LIST'!B:B,'DRAWING LIST'!AJ:AJ,,0)</f>
        <v/>
      </c>
      <c r="J45" s="155">
        <f t="shared" si="0"/>
        <v>7.6953312049681984E-3</v>
      </c>
    </row>
    <row r="46" spans="1:10" hidden="1">
      <c r="A46" s="155">
        <v>15</v>
      </c>
      <c r="B46" s="155" t="s">
        <v>2038</v>
      </c>
      <c r="C46" s="155" t="s">
        <v>538</v>
      </c>
      <c r="D46" s="155">
        <v>21.3</v>
      </c>
      <c r="E46" s="155">
        <v>115</v>
      </c>
      <c r="F46" s="155">
        <v>66.915923521462602</v>
      </c>
      <c r="G46" s="155">
        <v>7695.331204968199</v>
      </c>
      <c r="H46" s="155">
        <v>7.6953312049681984E-3</v>
      </c>
      <c r="I46" s="155" t="str">
        <f>_xlfn.XLOOKUP(C46,'DRAWING LIST'!B:B,'DRAWING LIST'!AJ:AJ,,0)</f>
        <v/>
      </c>
      <c r="J46" s="155">
        <f t="shared" si="0"/>
        <v>7.6953312049681984E-3</v>
      </c>
    </row>
    <row r="47" spans="1:10" hidden="1">
      <c r="A47" s="155">
        <v>15</v>
      </c>
      <c r="B47" s="155" t="s">
        <v>2038</v>
      </c>
      <c r="C47" s="155" t="s">
        <v>540</v>
      </c>
      <c r="D47" s="155">
        <v>21.3</v>
      </c>
      <c r="E47" s="155">
        <v>115</v>
      </c>
      <c r="F47" s="155">
        <v>66.915923521462602</v>
      </c>
      <c r="G47" s="155">
        <v>7695.331204968199</v>
      </c>
      <c r="H47" s="155">
        <v>7.6953312049681984E-3</v>
      </c>
      <c r="I47" s="155" t="str">
        <f>_xlfn.XLOOKUP(C47,'DRAWING LIST'!B:B,'DRAWING LIST'!AJ:AJ,,0)</f>
        <v/>
      </c>
      <c r="J47" s="155">
        <f t="shared" si="0"/>
        <v>7.6953312049681984E-3</v>
      </c>
    </row>
    <row r="48" spans="1:10" hidden="1">
      <c r="A48" s="155">
        <v>15</v>
      </c>
      <c r="B48" s="155" t="s">
        <v>2038</v>
      </c>
      <c r="C48" s="155" t="s">
        <v>541</v>
      </c>
      <c r="D48" s="155">
        <v>21.3</v>
      </c>
      <c r="E48" s="155">
        <v>115</v>
      </c>
      <c r="F48" s="155">
        <v>66.915923521462602</v>
      </c>
      <c r="G48" s="155">
        <v>7695.331204968199</v>
      </c>
      <c r="H48" s="155">
        <v>7.6953312049681984E-3</v>
      </c>
      <c r="I48" s="155" t="str">
        <f>_xlfn.XLOOKUP(C48,'DRAWING LIST'!B:B,'DRAWING LIST'!AJ:AJ,,0)</f>
        <v/>
      </c>
      <c r="J48" s="155">
        <f t="shared" si="0"/>
        <v>7.6953312049681984E-3</v>
      </c>
    </row>
    <row r="49" spans="1:10" hidden="1">
      <c r="A49" s="155">
        <v>15</v>
      </c>
      <c r="B49" s="155" t="s">
        <v>2038</v>
      </c>
      <c r="C49" s="155" t="s">
        <v>542</v>
      </c>
      <c r="D49" s="155">
        <v>21.3</v>
      </c>
      <c r="E49" s="155">
        <v>115</v>
      </c>
      <c r="F49" s="155">
        <v>66.915923521462602</v>
      </c>
      <c r="G49" s="155">
        <v>7695.331204968199</v>
      </c>
      <c r="H49" s="155">
        <v>7.6953312049681984E-3</v>
      </c>
      <c r="I49" s="155" t="str">
        <f>_xlfn.XLOOKUP(C49,'DRAWING LIST'!B:B,'DRAWING LIST'!AJ:AJ,,0)</f>
        <v/>
      </c>
      <c r="J49" s="155">
        <f t="shared" si="0"/>
        <v>7.6953312049681984E-3</v>
      </c>
    </row>
    <row r="50" spans="1:10" hidden="1">
      <c r="A50" s="155">
        <v>15</v>
      </c>
      <c r="B50" s="155" t="s">
        <v>2039</v>
      </c>
      <c r="C50" s="155" t="s">
        <v>82</v>
      </c>
      <c r="D50" s="155">
        <v>21.3</v>
      </c>
      <c r="E50" s="155">
        <v>1198</v>
      </c>
      <c r="F50" s="155">
        <v>66.915923521462602</v>
      </c>
      <c r="G50" s="155">
        <v>80165.276378712195</v>
      </c>
      <c r="H50" s="155">
        <v>8.0165276378712194E-2</v>
      </c>
      <c r="I50" s="155" t="str">
        <f>_xlfn.XLOOKUP(C50,'DRAWING LIST'!B:B,'DRAWING LIST'!AJ:AJ,,0)</f>
        <v/>
      </c>
      <c r="J50" s="155">
        <f t="shared" si="0"/>
        <v>8.0165276378712194E-2</v>
      </c>
    </row>
    <row r="51" spans="1:10" hidden="1">
      <c r="A51" s="155">
        <v>15</v>
      </c>
      <c r="B51" s="155" t="s">
        <v>2040</v>
      </c>
      <c r="C51" s="155" t="s">
        <v>81</v>
      </c>
      <c r="D51" s="155">
        <v>21.3</v>
      </c>
      <c r="E51" s="155">
        <v>119</v>
      </c>
      <c r="F51" s="155">
        <v>66.915923521462602</v>
      </c>
      <c r="G51" s="155">
        <v>7962.9948990540497</v>
      </c>
      <c r="H51" s="155">
        <v>7.9629948990540492E-3</v>
      </c>
      <c r="I51" s="155" t="str">
        <f>_xlfn.XLOOKUP(C51,'DRAWING LIST'!B:B,'DRAWING LIST'!AJ:AJ,,0)</f>
        <v/>
      </c>
      <c r="J51" s="155">
        <f t="shared" si="0"/>
        <v>7.9629948990540492E-3</v>
      </c>
    </row>
    <row r="52" spans="1:10" hidden="1">
      <c r="A52" s="155">
        <v>15</v>
      </c>
      <c r="B52" s="155" t="s">
        <v>2041</v>
      </c>
      <c r="C52" s="155" t="s">
        <v>530</v>
      </c>
      <c r="D52" s="155">
        <v>21.3</v>
      </c>
      <c r="E52" s="155">
        <v>120</v>
      </c>
      <c r="F52" s="155">
        <v>66.915923521462602</v>
      </c>
      <c r="G52" s="155">
        <v>8029.9108225755126</v>
      </c>
      <c r="H52" s="155">
        <v>8.0299108225755124E-3</v>
      </c>
      <c r="I52" s="155" t="str">
        <f>_xlfn.XLOOKUP(C52,'DRAWING LIST'!B:B,'DRAWING LIST'!AJ:AJ,,0)</f>
        <v/>
      </c>
      <c r="J52" s="155">
        <f t="shared" si="0"/>
        <v>8.0299108225755124E-3</v>
      </c>
    </row>
    <row r="53" spans="1:10" hidden="1">
      <c r="A53" s="155">
        <v>15</v>
      </c>
      <c r="B53" s="155" t="s">
        <v>2042</v>
      </c>
      <c r="C53" s="155" t="s">
        <v>413</v>
      </c>
      <c r="D53" s="155">
        <v>21.3</v>
      </c>
      <c r="E53" s="155">
        <v>122</v>
      </c>
      <c r="F53" s="155">
        <v>66.915923521462602</v>
      </c>
      <c r="G53" s="155">
        <v>8163.7426696184375</v>
      </c>
      <c r="H53" s="155">
        <v>8.163742669618437E-3</v>
      </c>
      <c r="I53" s="155" t="str">
        <f>_xlfn.XLOOKUP(C53,'DRAWING LIST'!B:B,'DRAWING LIST'!AJ:AJ,,0)</f>
        <v/>
      </c>
      <c r="J53" s="155">
        <f t="shared" si="0"/>
        <v>8.163742669618437E-3</v>
      </c>
    </row>
    <row r="54" spans="1:10" hidden="1">
      <c r="A54" s="155">
        <v>15</v>
      </c>
      <c r="B54" s="155" t="s">
        <v>2043</v>
      </c>
      <c r="C54" s="155" t="s">
        <v>423</v>
      </c>
      <c r="D54" s="155">
        <v>21.3</v>
      </c>
      <c r="E54" s="155">
        <v>123</v>
      </c>
      <c r="F54" s="155">
        <v>66.915923521462602</v>
      </c>
      <c r="G54" s="155">
        <v>8230.6585931399004</v>
      </c>
      <c r="H54" s="155">
        <v>8.2306585931399001E-3</v>
      </c>
      <c r="I54" s="155" t="str">
        <f>_xlfn.XLOOKUP(C54,'DRAWING LIST'!B:B,'DRAWING LIST'!AJ:AJ,,0)</f>
        <v/>
      </c>
      <c r="J54" s="155">
        <f t="shared" si="0"/>
        <v>8.2306585931399001E-3</v>
      </c>
    </row>
    <row r="55" spans="1:10" hidden="1">
      <c r="A55" s="155">
        <v>15</v>
      </c>
      <c r="B55" s="155" t="s">
        <v>2044</v>
      </c>
      <c r="C55" s="155" t="s">
        <v>427</v>
      </c>
      <c r="D55" s="155">
        <v>21.3</v>
      </c>
      <c r="E55" s="155">
        <v>125</v>
      </c>
      <c r="F55" s="155">
        <v>66.915923521462602</v>
      </c>
      <c r="G55" s="155">
        <v>8364.4904401828244</v>
      </c>
      <c r="H55" s="155">
        <v>8.3644904401828247E-3</v>
      </c>
      <c r="I55" s="155" t="str">
        <f>_xlfn.XLOOKUP(C55,'DRAWING LIST'!B:B,'DRAWING LIST'!AJ:AJ,,0)</f>
        <v/>
      </c>
      <c r="J55" s="155">
        <f t="shared" si="0"/>
        <v>8.3644904401828247E-3</v>
      </c>
    </row>
    <row r="56" spans="1:10" hidden="1">
      <c r="A56" s="155">
        <v>15</v>
      </c>
      <c r="B56" s="155" t="s">
        <v>2045</v>
      </c>
      <c r="C56" s="155" t="s">
        <v>125</v>
      </c>
      <c r="D56" s="155">
        <v>21.3</v>
      </c>
      <c r="E56" s="155">
        <v>1324</v>
      </c>
      <c r="F56" s="155">
        <v>66.915923521462602</v>
      </c>
      <c r="G56" s="155">
        <v>88596.68274241648</v>
      </c>
      <c r="H56" s="155">
        <v>8.8596682742416472E-2</v>
      </c>
      <c r="I56" s="155" t="str">
        <f>_xlfn.XLOOKUP(C56,'DRAWING LIST'!B:B,'DRAWING LIST'!AJ:AJ,,0)</f>
        <v>1-05 大洋綠</v>
      </c>
      <c r="J56" s="155">
        <f t="shared" si="0"/>
        <v>8.8596682742416472E-2</v>
      </c>
    </row>
    <row r="57" spans="1:10" hidden="1">
      <c r="A57" s="155">
        <v>15</v>
      </c>
      <c r="B57" s="155" t="s">
        <v>2046</v>
      </c>
      <c r="C57" s="155" t="s">
        <v>539</v>
      </c>
      <c r="D57" s="155">
        <v>21.3</v>
      </c>
      <c r="E57" s="155">
        <v>133</v>
      </c>
      <c r="F57" s="155">
        <v>66.915923521462602</v>
      </c>
      <c r="G57" s="155">
        <v>8899.8178283545258</v>
      </c>
      <c r="H57" s="155">
        <v>8.8998178283545247E-3</v>
      </c>
      <c r="I57" s="155" t="str">
        <f>_xlfn.XLOOKUP(C57,'DRAWING LIST'!B:B,'DRAWING LIST'!AJ:AJ,,0)</f>
        <v/>
      </c>
      <c r="J57" s="155">
        <f t="shared" si="0"/>
        <v>8.8998178283545247E-3</v>
      </c>
    </row>
    <row r="58" spans="1:10" hidden="1">
      <c r="A58" s="155">
        <v>15</v>
      </c>
      <c r="B58" s="155" t="s">
        <v>2046</v>
      </c>
      <c r="C58" s="155" t="s">
        <v>541</v>
      </c>
      <c r="D58" s="155">
        <v>21.3</v>
      </c>
      <c r="E58" s="155">
        <v>133</v>
      </c>
      <c r="F58" s="155">
        <v>66.915923521462602</v>
      </c>
      <c r="G58" s="155">
        <v>8899.8178283545258</v>
      </c>
      <c r="H58" s="155">
        <v>8.8998178283545247E-3</v>
      </c>
      <c r="I58" s="155" t="str">
        <f>_xlfn.XLOOKUP(C58,'DRAWING LIST'!B:B,'DRAWING LIST'!AJ:AJ,,0)</f>
        <v/>
      </c>
      <c r="J58" s="155">
        <f t="shared" si="0"/>
        <v>8.8998178283545247E-3</v>
      </c>
    </row>
    <row r="59" spans="1:10" hidden="1">
      <c r="A59" s="155">
        <v>15</v>
      </c>
      <c r="B59" s="155" t="s">
        <v>2047</v>
      </c>
      <c r="C59" s="155" t="s">
        <v>383</v>
      </c>
      <c r="D59" s="155">
        <v>21.3</v>
      </c>
      <c r="E59" s="155">
        <v>1345</v>
      </c>
      <c r="F59" s="155">
        <v>66.915923521462602</v>
      </c>
      <c r="G59" s="155">
        <v>90001.917136367207</v>
      </c>
      <c r="H59" s="155">
        <v>9.0001917136367196E-2</v>
      </c>
      <c r="I59" s="155" t="str">
        <f>_xlfn.XLOOKUP(C59,'DRAWING LIST'!B:B,'DRAWING LIST'!AJ:AJ,,0)</f>
        <v/>
      </c>
      <c r="J59" s="155">
        <f t="shared" si="0"/>
        <v>9.0001917136367196E-2</v>
      </c>
    </row>
    <row r="60" spans="1:10" hidden="1">
      <c r="A60" s="155">
        <v>15</v>
      </c>
      <c r="B60" s="155" t="s">
        <v>2048</v>
      </c>
      <c r="C60" s="155" t="s">
        <v>142</v>
      </c>
      <c r="D60" s="155">
        <v>21.3</v>
      </c>
      <c r="E60" s="155">
        <v>138</v>
      </c>
      <c r="F60" s="155">
        <v>66.915923521462602</v>
      </c>
      <c r="G60" s="155">
        <v>9234.3974459618385</v>
      </c>
      <c r="H60" s="155">
        <v>9.2343974459618387E-3</v>
      </c>
      <c r="I60" s="155" t="str">
        <f>_xlfn.XLOOKUP(C60,'DRAWING LIST'!B:B,'DRAWING LIST'!AJ:AJ,,0)</f>
        <v>1-05 大洋綠</v>
      </c>
      <c r="J60" s="155">
        <f t="shared" si="0"/>
        <v>9.2343974459618387E-3</v>
      </c>
    </row>
    <row r="61" spans="1:10" hidden="1">
      <c r="A61" s="155">
        <v>15</v>
      </c>
      <c r="B61" s="155" t="s">
        <v>2049</v>
      </c>
      <c r="C61" s="155" t="s">
        <v>472</v>
      </c>
      <c r="D61" s="155">
        <v>21.3</v>
      </c>
      <c r="E61" s="155">
        <v>140</v>
      </c>
      <c r="F61" s="155">
        <v>66.915923521462602</v>
      </c>
      <c r="G61" s="155">
        <v>9368.2292930047643</v>
      </c>
      <c r="H61" s="155">
        <v>9.3682292930047633E-3</v>
      </c>
      <c r="I61" s="155" t="str">
        <f>_xlfn.XLOOKUP(C61,'DRAWING LIST'!B:B,'DRAWING LIST'!AJ:AJ,,0)</f>
        <v>純白</v>
      </c>
      <c r="J61" s="155">
        <f t="shared" si="0"/>
        <v>9.3682292930047633E-3</v>
      </c>
    </row>
    <row r="62" spans="1:10" hidden="1">
      <c r="A62" s="155">
        <v>15</v>
      </c>
      <c r="B62" s="155" t="s">
        <v>2049</v>
      </c>
      <c r="C62" s="155" t="s">
        <v>473</v>
      </c>
      <c r="D62" s="155">
        <v>21.3</v>
      </c>
      <c r="E62" s="155">
        <v>140</v>
      </c>
      <c r="F62" s="155">
        <v>66.915923521462602</v>
      </c>
      <c r="G62" s="155">
        <v>9368.2292930047643</v>
      </c>
      <c r="H62" s="155">
        <v>9.3682292930047633E-3</v>
      </c>
      <c r="I62" s="155" t="str">
        <f>_xlfn.XLOOKUP(C62,'DRAWING LIST'!B:B,'DRAWING LIST'!AJ:AJ,,0)</f>
        <v>純白</v>
      </c>
      <c r="J62" s="155">
        <f t="shared" si="0"/>
        <v>9.3682292930047633E-3</v>
      </c>
    </row>
    <row r="63" spans="1:10" hidden="1">
      <c r="A63" s="155">
        <v>15</v>
      </c>
      <c r="B63" s="155" t="s">
        <v>2050</v>
      </c>
      <c r="C63" s="155" t="s">
        <v>383</v>
      </c>
      <c r="D63" s="155">
        <v>21.3</v>
      </c>
      <c r="E63" s="155">
        <v>1412</v>
      </c>
      <c r="F63" s="155">
        <v>66.915923521462602</v>
      </c>
      <c r="G63" s="155">
        <v>94485.284012305201</v>
      </c>
      <c r="H63" s="155">
        <v>9.4485284012305201E-2</v>
      </c>
      <c r="I63" s="155" t="str">
        <f>_xlfn.XLOOKUP(C63,'DRAWING LIST'!B:B,'DRAWING LIST'!AJ:AJ,,0)</f>
        <v/>
      </c>
      <c r="J63" s="155">
        <f t="shared" si="0"/>
        <v>9.4485284012305201E-2</v>
      </c>
    </row>
    <row r="64" spans="1:10" hidden="1">
      <c r="A64" s="155">
        <v>15</v>
      </c>
      <c r="B64" s="155" t="s">
        <v>2051</v>
      </c>
      <c r="C64" s="155" t="s">
        <v>427</v>
      </c>
      <c r="D64" s="155">
        <v>21.3</v>
      </c>
      <c r="E64" s="155">
        <v>141</v>
      </c>
      <c r="F64" s="155">
        <v>66.915923521462602</v>
      </c>
      <c r="G64" s="155">
        <v>9435.1452165262272</v>
      </c>
      <c r="H64" s="155">
        <v>9.4351452165262265E-3</v>
      </c>
      <c r="I64" s="155" t="str">
        <f>_xlfn.XLOOKUP(C64,'DRAWING LIST'!B:B,'DRAWING LIST'!AJ:AJ,,0)</f>
        <v/>
      </c>
      <c r="J64" s="155">
        <f t="shared" si="0"/>
        <v>9.4351452165262265E-3</v>
      </c>
    </row>
    <row r="65" spans="1:10" hidden="1">
      <c r="A65" s="155">
        <v>15</v>
      </c>
      <c r="B65" s="155" t="s">
        <v>2051</v>
      </c>
      <c r="C65" s="155" t="s">
        <v>474</v>
      </c>
      <c r="D65" s="155">
        <v>21.3</v>
      </c>
      <c r="E65" s="155">
        <v>141</v>
      </c>
      <c r="F65" s="155">
        <v>66.915923521462602</v>
      </c>
      <c r="G65" s="155">
        <v>9435.1452165262272</v>
      </c>
      <c r="H65" s="155">
        <v>9.4351452165262265E-3</v>
      </c>
      <c r="I65" s="155" t="str">
        <f>_xlfn.XLOOKUP(C65,'DRAWING LIST'!B:B,'DRAWING LIST'!AJ:AJ,,0)</f>
        <v>純白</v>
      </c>
      <c r="J65" s="155">
        <f t="shared" si="0"/>
        <v>9.4351452165262265E-3</v>
      </c>
    </row>
    <row r="66" spans="1:10" hidden="1">
      <c r="A66" s="155">
        <v>15</v>
      </c>
      <c r="B66" s="155" t="s">
        <v>2052</v>
      </c>
      <c r="C66" s="155" t="s">
        <v>81</v>
      </c>
      <c r="D66" s="155">
        <v>21.3</v>
      </c>
      <c r="E66" s="155">
        <v>144</v>
      </c>
      <c r="F66" s="155">
        <v>66.915923521462602</v>
      </c>
      <c r="G66" s="155">
        <v>9635.892987090614</v>
      </c>
      <c r="H66" s="155">
        <v>9.6358929870906142E-3</v>
      </c>
      <c r="I66" s="155" t="str">
        <f>_xlfn.XLOOKUP(C66,'DRAWING LIST'!B:B,'DRAWING LIST'!AJ:AJ,,0)</f>
        <v/>
      </c>
      <c r="J66" s="155">
        <f t="shared" si="0"/>
        <v>9.6358929870906142E-3</v>
      </c>
    </row>
    <row r="67" spans="1:10" hidden="1">
      <c r="A67" s="155">
        <v>15</v>
      </c>
      <c r="B67" s="155" t="s">
        <v>2052</v>
      </c>
      <c r="C67" s="155" t="s">
        <v>82</v>
      </c>
      <c r="D67" s="155">
        <v>21.3</v>
      </c>
      <c r="E67" s="155">
        <v>144</v>
      </c>
      <c r="F67" s="155">
        <v>66.915923521462602</v>
      </c>
      <c r="G67" s="155">
        <v>9635.892987090614</v>
      </c>
      <c r="H67" s="155">
        <v>9.6358929870906142E-3</v>
      </c>
      <c r="I67" s="155" t="str">
        <f>_xlfn.XLOOKUP(C67,'DRAWING LIST'!B:B,'DRAWING LIST'!AJ:AJ,,0)</f>
        <v/>
      </c>
      <c r="J67" s="155">
        <f t="shared" ref="J67:J130" si="1">(D67*PI()*E67)*10^-6</f>
        <v>9.6358929870906142E-3</v>
      </c>
    </row>
    <row r="68" spans="1:10" hidden="1">
      <c r="A68" s="155">
        <v>15</v>
      </c>
      <c r="B68" s="155" t="s">
        <v>2053</v>
      </c>
      <c r="C68" s="155" t="s">
        <v>713</v>
      </c>
      <c r="D68" s="155">
        <v>21.3</v>
      </c>
      <c r="E68" s="155">
        <v>1474</v>
      </c>
      <c r="F68" s="155">
        <v>66.915923521462602</v>
      </c>
      <c r="G68" s="155">
        <v>98634.071270635875</v>
      </c>
      <c r="H68" s="155">
        <v>9.8634071270635865E-2</v>
      </c>
      <c r="I68" s="155" t="str">
        <f>_xlfn.XLOOKUP(C68,'DRAWING LIST'!B:B,'DRAWING LIST'!AJ:AJ,,0)</f>
        <v>1-05 大洋綠</v>
      </c>
      <c r="J68" s="155">
        <f t="shared" si="1"/>
        <v>9.8634071270635865E-2</v>
      </c>
    </row>
    <row r="69" spans="1:10" hidden="1">
      <c r="A69" s="155">
        <v>15</v>
      </c>
      <c r="B69" s="155" t="s">
        <v>2054</v>
      </c>
      <c r="C69" s="155" t="s">
        <v>520</v>
      </c>
      <c r="D69" s="155">
        <v>21.3</v>
      </c>
      <c r="E69" s="155">
        <v>150</v>
      </c>
      <c r="F69" s="155">
        <v>66.915923521462602</v>
      </c>
      <c r="G69" s="155">
        <v>10037.38852821939</v>
      </c>
      <c r="H69" s="155">
        <v>1.003738852821939E-2</v>
      </c>
      <c r="I69" s="155" t="str">
        <f>_xlfn.XLOOKUP(C69,'DRAWING LIST'!B:B,'DRAWING LIST'!AJ:AJ,,0)</f>
        <v/>
      </c>
      <c r="J69" s="155">
        <f t="shared" si="1"/>
        <v>1.003738852821939E-2</v>
      </c>
    </row>
    <row r="70" spans="1:10" hidden="1">
      <c r="A70" s="155">
        <v>15</v>
      </c>
      <c r="B70" s="155" t="s">
        <v>2055</v>
      </c>
      <c r="C70" s="155" t="s">
        <v>80</v>
      </c>
      <c r="D70" s="155">
        <v>21.3</v>
      </c>
      <c r="E70" s="155">
        <v>169</v>
      </c>
      <c r="F70" s="155">
        <v>66.915923521462602</v>
      </c>
      <c r="G70" s="155">
        <v>11308.791075127179</v>
      </c>
      <c r="H70" s="155">
        <v>1.1308791075127179E-2</v>
      </c>
      <c r="I70" s="155" t="str">
        <f>_xlfn.XLOOKUP(C70,'DRAWING LIST'!B:B,'DRAWING LIST'!AJ:AJ,,0)</f>
        <v/>
      </c>
      <c r="J70" s="155">
        <f t="shared" si="1"/>
        <v>1.1308791075127179E-2</v>
      </c>
    </row>
    <row r="71" spans="1:10" hidden="1">
      <c r="A71" s="155">
        <v>15</v>
      </c>
      <c r="B71" s="155" t="s">
        <v>2055</v>
      </c>
      <c r="C71" s="155" t="s">
        <v>83</v>
      </c>
      <c r="D71" s="155">
        <v>21.3</v>
      </c>
      <c r="E71" s="155">
        <v>169</v>
      </c>
      <c r="F71" s="155">
        <v>66.915923521462602</v>
      </c>
      <c r="G71" s="155">
        <v>11308.791075127179</v>
      </c>
      <c r="H71" s="155">
        <v>1.1308791075127179E-2</v>
      </c>
      <c r="I71" s="155" t="str">
        <f>_xlfn.XLOOKUP(C71,'DRAWING LIST'!B:B,'DRAWING LIST'!AJ:AJ,,0)</f>
        <v/>
      </c>
      <c r="J71" s="155">
        <f t="shared" si="1"/>
        <v>1.1308791075127179E-2</v>
      </c>
    </row>
    <row r="72" spans="1:10" hidden="1">
      <c r="A72" s="155">
        <v>15</v>
      </c>
      <c r="B72" s="155" t="s">
        <v>2055</v>
      </c>
      <c r="C72" s="155" t="s">
        <v>713</v>
      </c>
      <c r="D72" s="155">
        <v>21.3</v>
      </c>
      <c r="E72" s="155">
        <v>169</v>
      </c>
      <c r="F72" s="155">
        <v>66.915923521462602</v>
      </c>
      <c r="G72" s="155">
        <v>11308.791075127179</v>
      </c>
      <c r="H72" s="155">
        <v>1.1308791075127179E-2</v>
      </c>
      <c r="I72" s="155" t="str">
        <f>_xlfn.XLOOKUP(C72,'DRAWING LIST'!B:B,'DRAWING LIST'!AJ:AJ,,0)</f>
        <v>1-05 大洋綠</v>
      </c>
      <c r="J72" s="155">
        <f t="shared" si="1"/>
        <v>1.1308791075127179E-2</v>
      </c>
    </row>
    <row r="73" spans="1:10" hidden="1">
      <c r="A73" s="155">
        <v>15</v>
      </c>
      <c r="B73" s="155" t="s">
        <v>2055</v>
      </c>
      <c r="C73" s="155" t="s">
        <v>126</v>
      </c>
      <c r="D73" s="155">
        <v>21.3</v>
      </c>
      <c r="E73" s="155">
        <v>169</v>
      </c>
      <c r="F73" s="155">
        <v>66.915923521462602</v>
      </c>
      <c r="G73" s="155">
        <v>11308.791075127179</v>
      </c>
      <c r="H73" s="155">
        <v>1.1308791075127179E-2</v>
      </c>
      <c r="I73" s="155" t="str">
        <f>_xlfn.XLOOKUP(C73,'DRAWING LIST'!B:B,'DRAWING LIST'!AJ:AJ,,0)</f>
        <v>1-05 大洋綠</v>
      </c>
      <c r="J73" s="155">
        <f t="shared" si="1"/>
        <v>1.1308791075127179E-2</v>
      </c>
    </row>
    <row r="74" spans="1:10" hidden="1">
      <c r="A74" s="155">
        <v>15</v>
      </c>
      <c r="B74" s="155" t="s">
        <v>2056</v>
      </c>
      <c r="C74" s="155" t="s">
        <v>539</v>
      </c>
      <c r="D74" s="155">
        <v>21.3</v>
      </c>
      <c r="E74" s="155">
        <v>171</v>
      </c>
      <c r="F74" s="155">
        <v>66.915923521462602</v>
      </c>
      <c r="G74" s="155">
        <v>11442.622922170105</v>
      </c>
      <c r="H74" s="155">
        <v>1.1442622922170105E-2</v>
      </c>
      <c r="I74" s="155" t="str">
        <f>_xlfn.XLOOKUP(C74,'DRAWING LIST'!B:B,'DRAWING LIST'!AJ:AJ,,0)</f>
        <v/>
      </c>
      <c r="J74" s="155">
        <f t="shared" si="1"/>
        <v>1.1442622922170105E-2</v>
      </c>
    </row>
    <row r="75" spans="1:10" hidden="1">
      <c r="A75" s="155">
        <v>15</v>
      </c>
      <c r="B75" s="155" t="s">
        <v>2056</v>
      </c>
      <c r="C75" s="155" t="s">
        <v>541</v>
      </c>
      <c r="D75" s="155">
        <v>21.3</v>
      </c>
      <c r="E75" s="155">
        <v>171</v>
      </c>
      <c r="F75" s="155">
        <v>66.915923521462602</v>
      </c>
      <c r="G75" s="155">
        <v>11442.622922170105</v>
      </c>
      <c r="H75" s="155">
        <v>1.1442622922170105E-2</v>
      </c>
      <c r="I75" s="155" t="str">
        <f>_xlfn.XLOOKUP(C75,'DRAWING LIST'!B:B,'DRAWING LIST'!AJ:AJ,,0)</f>
        <v/>
      </c>
      <c r="J75" s="155">
        <f t="shared" si="1"/>
        <v>1.1442622922170105E-2</v>
      </c>
    </row>
    <row r="76" spans="1:10" hidden="1">
      <c r="A76" s="155">
        <v>15</v>
      </c>
      <c r="B76" s="155" t="s">
        <v>2057</v>
      </c>
      <c r="C76" s="155" t="s">
        <v>99</v>
      </c>
      <c r="D76" s="155">
        <v>21.3</v>
      </c>
      <c r="E76" s="155">
        <v>174</v>
      </c>
      <c r="F76" s="155">
        <v>66.915923521462602</v>
      </c>
      <c r="G76" s="155">
        <v>11643.370692734492</v>
      </c>
      <c r="H76" s="155">
        <v>1.1643370692734491E-2</v>
      </c>
      <c r="I76" s="155" t="str">
        <f>_xlfn.XLOOKUP(C76,'DRAWING LIST'!B:B,'DRAWING LIST'!AJ:AJ,,0)</f>
        <v/>
      </c>
      <c r="J76" s="155">
        <f t="shared" si="1"/>
        <v>1.1643370692734491E-2</v>
      </c>
    </row>
    <row r="77" spans="1:10" hidden="1">
      <c r="A77" s="155">
        <v>15</v>
      </c>
      <c r="B77" s="155" t="s">
        <v>2058</v>
      </c>
      <c r="C77" s="155" t="s">
        <v>141</v>
      </c>
      <c r="D77" s="155">
        <v>21.3</v>
      </c>
      <c r="E77" s="155">
        <v>1752</v>
      </c>
      <c r="F77" s="155">
        <v>66.915923521462602</v>
      </c>
      <c r="G77" s="155">
        <v>117236.69800960248</v>
      </c>
      <c r="H77" s="155">
        <v>0.11723669800960247</v>
      </c>
      <c r="I77" s="155" t="str">
        <f>_xlfn.XLOOKUP(C77,'DRAWING LIST'!B:B,'DRAWING LIST'!AJ:AJ,,0)</f>
        <v>1-05 大洋綠</v>
      </c>
      <c r="J77" s="155">
        <f t="shared" si="1"/>
        <v>0.11723669800960247</v>
      </c>
    </row>
    <row r="78" spans="1:10" hidden="1">
      <c r="A78" s="155">
        <v>15</v>
      </c>
      <c r="B78" s="155" t="s">
        <v>2059</v>
      </c>
      <c r="C78" s="155" t="s">
        <v>538</v>
      </c>
      <c r="D78" s="155">
        <v>21.3</v>
      </c>
      <c r="E78" s="155">
        <v>175</v>
      </c>
      <c r="F78" s="155">
        <v>66.915923521462602</v>
      </c>
      <c r="G78" s="155">
        <v>11710.286616255955</v>
      </c>
      <c r="H78" s="155">
        <v>1.1710286616255955E-2</v>
      </c>
      <c r="I78" s="155" t="str">
        <f>_xlfn.XLOOKUP(C78,'DRAWING LIST'!B:B,'DRAWING LIST'!AJ:AJ,,0)</f>
        <v/>
      </c>
      <c r="J78" s="155">
        <f t="shared" si="1"/>
        <v>1.1710286616255955E-2</v>
      </c>
    </row>
    <row r="79" spans="1:10" hidden="1">
      <c r="A79" s="155">
        <v>15</v>
      </c>
      <c r="B79" s="155" t="s">
        <v>2059</v>
      </c>
      <c r="C79" s="155" t="s">
        <v>540</v>
      </c>
      <c r="D79" s="155">
        <v>21.3</v>
      </c>
      <c r="E79" s="155">
        <v>175</v>
      </c>
      <c r="F79" s="155">
        <v>66.915923521462602</v>
      </c>
      <c r="G79" s="155">
        <v>11710.286616255955</v>
      </c>
      <c r="H79" s="155">
        <v>1.1710286616255955E-2</v>
      </c>
      <c r="I79" s="155" t="str">
        <f>_xlfn.XLOOKUP(C79,'DRAWING LIST'!B:B,'DRAWING LIST'!AJ:AJ,,0)</f>
        <v/>
      </c>
      <c r="J79" s="155">
        <f t="shared" si="1"/>
        <v>1.1710286616255955E-2</v>
      </c>
    </row>
    <row r="80" spans="1:10" hidden="1">
      <c r="A80" s="155">
        <v>15</v>
      </c>
      <c r="B80" s="155" t="s">
        <v>2059</v>
      </c>
      <c r="C80" s="155" t="s">
        <v>541</v>
      </c>
      <c r="D80" s="155">
        <v>21.3</v>
      </c>
      <c r="E80" s="155">
        <v>175</v>
      </c>
      <c r="F80" s="155">
        <v>66.915923521462602</v>
      </c>
      <c r="G80" s="155">
        <v>11710.286616255955</v>
      </c>
      <c r="H80" s="155">
        <v>1.1710286616255955E-2</v>
      </c>
      <c r="I80" s="155" t="str">
        <f>_xlfn.XLOOKUP(C80,'DRAWING LIST'!B:B,'DRAWING LIST'!AJ:AJ,,0)</f>
        <v/>
      </c>
      <c r="J80" s="155">
        <f t="shared" si="1"/>
        <v>1.1710286616255955E-2</v>
      </c>
    </row>
    <row r="81" spans="1:10" hidden="1">
      <c r="A81" s="155">
        <v>15</v>
      </c>
      <c r="B81" s="155" t="s">
        <v>2060</v>
      </c>
      <c r="C81" s="155" t="s">
        <v>154</v>
      </c>
      <c r="D81" s="155">
        <v>21.3</v>
      </c>
      <c r="E81" s="155">
        <v>176</v>
      </c>
      <c r="F81" s="155">
        <v>66.915923521462602</v>
      </c>
      <c r="G81" s="155">
        <v>11777.202539777418</v>
      </c>
      <c r="H81" s="155">
        <v>1.1777202539777418E-2</v>
      </c>
      <c r="I81" s="155" t="str">
        <f>_xlfn.XLOOKUP(C81,'DRAWING LIST'!B:B,'DRAWING LIST'!AJ:AJ,,0)</f>
        <v>1-05 大洋綠</v>
      </c>
      <c r="J81" s="155">
        <f t="shared" si="1"/>
        <v>1.1777202539777418E-2</v>
      </c>
    </row>
    <row r="82" spans="1:10" hidden="1">
      <c r="A82" s="155">
        <v>15</v>
      </c>
      <c r="B82" s="155" t="s">
        <v>2061</v>
      </c>
      <c r="C82" s="155" t="s">
        <v>82</v>
      </c>
      <c r="D82" s="155">
        <v>21.3</v>
      </c>
      <c r="E82" s="155">
        <v>186</v>
      </c>
      <c r="F82" s="155">
        <v>66.915923521462602</v>
      </c>
      <c r="G82" s="155">
        <v>12446.361774992043</v>
      </c>
      <c r="H82" s="155">
        <v>1.2446361774992042E-2</v>
      </c>
      <c r="I82" s="155" t="str">
        <f>_xlfn.XLOOKUP(C82,'DRAWING LIST'!B:B,'DRAWING LIST'!AJ:AJ,,0)</f>
        <v/>
      </c>
      <c r="J82" s="155">
        <f t="shared" si="1"/>
        <v>1.2446361774992042E-2</v>
      </c>
    </row>
    <row r="83" spans="1:10" hidden="1">
      <c r="A83" s="155">
        <v>15</v>
      </c>
      <c r="B83" s="155" t="s">
        <v>2062</v>
      </c>
      <c r="C83" s="155" t="s">
        <v>384</v>
      </c>
      <c r="D83" s="155">
        <v>21.3</v>
      </c>
      <c r="E83" s="155">
        <v>188</v>
      </c>
      <c r="F83" s="155">
        <v>66.915923521462602</v>
      </c>
      <c r="G83" s="155">
        <v>12580.193622034969</v>
      </c>
      <c r="H83" s="155">
        <v>1.2580193622034969E-2</v>
      </c>
      <c r="I83" s="155" t="str">
        <f>_xlfn.XLOOKUP(C83,'DRAWING LIST'!B:B,'DRAWING LIST'!AJ:AJ,,0)</f>
        <v/>
      </c>
      <c r="J83" s="155">
        <f t="shared" si="1"/>
        <v>1.2580193622034969E-2</v>
      </c>
    </row>
    <row r="84" spans="1:10" hidden="1">
      <c r="A84" s="155">
        <v>15</v>
      </c>
      <c r="B84" s="155" t="s">
        <v>2063</v>
      </c>
      <c r="C84" s="155" t="s">
        <v>125</v>
      </c>
      <c r="D84" s="155">
        <v>21.3</v>
      </c>
      <c r="E84" s="155">
        <v>189</v>
      </c>
      <c r="F84" s="155">
        <v>66.915923521462602</v>
      </c>
      <c r="G84" s="155">
        <v>12647.109545556432</v>
      </c>
      <c r="H84" s="155">
        <v>1.2647109545556432E-2</v>
      </c>
      <c r="I84" s="155" t="str">
        <f>_xlfn.XLOOKUP(C84,'DRAWING LIST'!B:B,'DRAWING LIST'!AJ:AJ,,0)</f>
        <v>1-05 大洋綠</v>
      </c>
      <c r="J84" s="155">
        <f t="shared" si="1"/>
        <v>1.2647109545556432E-2</v>
      </c>
    </row>
    <row r="85" spans="1:10" hidden="1">
      <c r="A85" s="155">
        <v>15</v>
      </c>
      <c r="B85" s="155" t="s">
        <v>2064</v>
      </c>
      <c r="C85" s="155" t="s">
        <v>81</v>
      </c>
      <c r="D85" s="155">
        <v>21.3</v>
      </c>
      <c r="E85" s="155">
        <v>1951</v>
      </c>
      <c r="F85" s="155">
        <v>66.915923521462602</v>
      </c>
      <c r="G85" s="155">
        <v>130552.96679037354</v>
      </c>
      <c r="H85" s="155">
        <v>0.13055296679037354</v>
      </c>
      <c r="I85" s="155" t="str">
        <f>_xlfn.XLOOKUP(C85,'DRAWING LIST'!B:B,'DRAWING LIST'!AJ:AJ,,0)</f>
        <v/>
      </c>
      <c r="J85" s="155">
        <f t="shared" si="1"/>
        <v>0.13055296679037354</v>
      </c>
    </row>
    <row r="86" spans="1:10" hidden="1">
      <c r="A86" s="155">
        <v>15</v>
      </c>
      <c r="B86" s="155" t="s">
        <v>2065</v>
      </c>
      <c r="C86" s="155" t="s">
        <v>647</v>
      </c>
      <c r="D86" s="155">
        <v>21.3</v>
      </c>
      <c r="E86" s="155">
        <v>195</v>
      </c>
      <c r="F86" s="155">
        <v>66.915923521462602</v>
      </c>
      <c r="G86" s="155">
        <v>13048.605086685207</v>
      </c>
      <c r="H86" s="155">
        <v>1.3048605086685207E-2</v>
      </c>
      <c r="I86" s="155" t="str">
        <f>_xlfn.XLOOKUP(C86,'DRAWING LIST'!B:B,'DRAWING LIST'!AJ:AJ,,0)</f>
        <v>1-38鼠灰色</v>
      </c>
      <c r="J86" s="155">
        <f t="shared" si="1"/>
        <v>1.3048605086685207E-2</v>
      </c>
    </row>
    <row r="87" spans="1:10" hidden="1">
      <c r="A87" s="155">
        <v>15</v>
      </c>
      <c r="B87" s="155" t="s">
        <v>2065</v>
      </c>
      <c r="C87" s="155" t="s">
        <v>648</v>
      </c>
      <c r="D87" s="155">
        <v>21.3</v>
      </c>
      <c r="E87" s="155">
        <v>195</v>
      </c>
      <c r="F87" s="155">
        <v>66.915923521462602</v>
      </c>
      <c r="G87" s="155">
        <v>13048.605086685207</v>
      </c>
      <c r="H87" s="155">
        <v>1.3048605086685207E-2</v>
      </c>
      <c r="I87" s="155" t="str">
        <f>_xlfn.XLOOKUP(C87,'DRAWING LIST'!B:B,'DRAWING LIST'!AJ:AJ,,0)</f>
        <v>1-38鼠灰色</v>
      </c>
      <c r="J87" s="155">
        <f t="shared" si="1"/>
        <v>1.3048605086685207E-2</v>
      </c>
    </row>
    <row r="88" spans="1:10" hidden="1">
      <c r="A88" s="155">
        <v>15</v>
      </c>
      <c r="B88" s="155" t="s">
        <v>2066</v>
      </c>
      <c r="C88" s="155" t="s">
        <v>538</v>
      </c>
      <c r="D88" s="155">
        <v>21.3</v>
      </c>
      <c r="E88" s="155">
        <v>196</v>
      </c>
      <c r="F88" s="155">
        <v>66.915923521462602</v>
      </c>
      <c r="G88" s="155">
        <v>13115.52101020667</v>
      </c>
      <c r="H88" s="155">
        <v>1.311552101020667E-2</v>
      </c>
      <c r="I88" s="155" t="str">
        <f>_xlfn.XLOOKUP(C88,'DRAWING LIST'!B:B,'DRAWING LIST'!AJ:AJ,,0)</f>
        <v/>
      </c>
      <c r="J88" s="155">
        <f t="shared" si="1"/>
        <v>1.311552101020667E-2</v>
      </c>
    </row>
    <row r="89" spans="1:10" hidden="1">
      <c r="A89" s="155">
        <v>15</v>
      </c>
      <c r="B89" s="155" t="s">
        <v>2066</v>
      </c>
      <c r="C89" s="155" t="s">
        <v>542</v>
      </c>
      <c r="D89" s="155">
        <v>21.3</v>
      </c>
      <c r="E89" s="155">
        <v>196</v>
      </c>
      <c r="F89" s="155">
        <v>66.915923521462602</v>
      </c>
      <c r="G89" s="155">
        <v>13115.52101020667</v>
      </c>
      <c r="H89" s="155">
        <v>1.311552101020667E-2</v>
      </c>
      <c r="I89" s="155" t="str">
        <f>_xlfn.XLOOKUP(C89,'DRAWING LIST'!B:B,'DRAWING LIST'!AJ:AJ,,0)</f>
        <v/>
      </c>
      <c r="J89" s="155">
        <f t="shared" si="1"/>
        <v>1.311552101020667E-2</v>
      </c>
    </row>
    <row r="90" spans="1:10" hidden="1">
      <c r="A90" s="155">
        <v>15</v>
      </c>
      <c r="B90" s="155" t="s">
        <v>2067</v>
      </c>
      <c r="C90" s="155" t="s">
        <v>125</v>
      </c>
      <c r="D90" s="155">
        <v>21.3</v>
      </c>
      <c r="E90" s="155">
        <v>197</v>
      </c>
      <c r="F90" s="155">
        <v>66.915923521462602</v>
      </c>
      <c r="G90" s="155">
        <v>13182.436933728133</v>
      </c>
      <c r="H90" s="155">
        <v>1.3182436933728132E-2</v>
      </c>
      <c r="I90" s="155" t="str">
        <f>_xlfn.XLOOKUP(C90,'DRAWING LIST'!B:B,'DRAWING LIST'!AJ:AJ,,0)</f>
        <v>1-05 大洋綠</v>
      </c>
      <c r="J90" s="155">
        <f t="shared" si="1"/>
        <v>1.3182436933728132E-2</v>
      </c>
    </row>
    <row r="91" spans="1:10" hidden="1">
      <c r="A91" s="155">
        <v>15</v>
      </c>
      <c r="B91" s="155" t="s">
        <v>2067</v>
      </c>
      <c r="C91" s="155" t="s">
        <v>647</v>
      </c>
      <c r="D91" s="155">
        <v>21.3</v>
      </c>
      <c r="E91" s="155">
        <v>197</v>
      </c>
      <c r="F91" s="155">
        <v>66.915923521462602</v>
      </c>
      <c r="G91" s="155">
        <v>13182.436933728133</v>
      </c>
      <c r="H91" s="155">
        <v>1.3182436933728132E-2</v>
      </c>
      <c r="I91" s="155" t="str">
        <f>_xlfn.XLOOKUP(C91,'DRAWING LIST'!B:B,'DRAWING LIST'!AJ:AJ,,0)</f>
        <v>1-38鼠灰色</v>
      </c>
      <c r="J91" s="155">
        <f t="shared" si="1"/>
        <v>1.3182436933728132E-2</v>
      </c>
    </row>
    <row r="92" spans="1:10" hidden="1">
      <c r="A92" s="155">
        <v>15</v>
      </c>
      <c r="B92" s="155" t="s">
        <v>2067</v>
      </c>
      <c r="C92" s="155" t="s">
        <v>648</v>
      </c>
      <c r="D92" s="155">
        <v>21.3</v>
      </c>
      <c r="E92" s="155">
        <v>197</v>
      </c>
      <c r="F92" s="155">
        <v>66.915923521462602</v>
      </c>
      <c r="G92" s="155">
        <v>13182.436933728133</v>
      </c>
      <c r="H92" s="155">
        <v>1.3182436933728132E-2</v>
      </c>
      <c r="I92" s="155" t="str">
        <f>_xlfn.XLOOKUP(C92,'DRAWING LIST'!B:B,'DRAWING LIST'!AJ:AJ,,0)</f>
        <v>1-38鼠灰色</v>
      </c>
      <c r="J92" s="155">
        <f t="shared" si="1"/>
        <v>1.3182436933728132E-2</v>
      </c>
    </row>
    <row r="93" spans="1:10" hidden="1">
      <c r="A93" s="155">
        <v>15</v>
      </c>
      <c r="B93" s="155" t="s">
        <v>2068</v>
      </c>
      <c r="C93" s="155" t="s">
        <v>82</v>
      </c>
      <c r="D93" s="155">
        <v>21.3</v>
      </c>
      <c r="E93" s="155">
        <v>199</v>
      </c>
      <c r="F93" s="155">
        <v>66.915923521462602</v>
      </c>
      <c r="G93" s="155">
        <v>13316.268780771057</v>
      </c>
      <c r="H93" s="155">
        <v>1.3316268780771056E-2</v>
      </c>
      <c r="I93" s="155" t="str">
        <f>_xlfn.XLOOKUP(C93,'DRAWING LIST'!B:B,'DRAWING LIST'!AJ:AJ,,0)</f>
        <v/>
      </c>
      <c r="J93" s="155">
        <f t="shared" si="1"/>
        <v>1.3316268780771056E-2</v>
      </c>
    </row>
    <row r="94" spans="1:10" hidden="1">
      <c r="A94" s="155">
        <v>15</v>
      </c>
      <c r="B94" s="155" t="s">
        <v>2068</v>
      </c>
      <c r="C94" s="155" t="s">
        <v>83</v>
      </c>
      <c r="D94" s="155">
        <v>21.3</v>
      </c>
      <c r="E94" s="155">
        <v>199</v>
      </c>
      <c r="F94" s="155">
        <v>66.915923521462602</v>
      </c>
      <c r="G94" s="155">
        <v>13316.268780771057</v>
      </c>
      <c r="H94" s="155">
        <v>1.3316268780771056E-2</v>
      </c>
      <c r="I94" s="155" t="str">
        <f>_xlfn.XLOOKUP(C94,'DRAWING LIST'!B:B,'DRAWING LIST'!AJ:AJ,,0)</f>
        <v/>
      </c>
      <c r="J94" s="155">
        <f t="shared" si="1"/>
        <v>1.3316268780771056E-2</v>
      </c>
    </row>
    <row r="95" spans="1:10" hidden="1">
      <c r="A95" s="155">
        <v>15</v>
      </c>
      <c r="B95" s="155" t="s">
        <v>2069</v>
      </c>
      <c r="C95" s="155" t="s">
        <v>524</v>
      </c>
      <c r="D95" s="155">
        <v>21.3</v>
      </c>
      <c r="E95" s="155">
        <v>200</v>
      </c>
      <c r="F95" s="155">
        <v>66.915923521462602</v>
      </c>
      <c r="G95" s="155">
        <v>13383.18470429252</v>
      </c>
      <c r="H95" s="155">
        <v>1.3383184704292519E-2</v>
      </c>
      <c r="I95" s="155" t="str">
        <f>_xlfn.XLOOKUP(C95,'DRAWING LIST'!B:B,'DRAWING LIST'!AJ:AJ,,0)</f>
        <v/>
      </c>
      <c r="J95" s="155">
        <f t="shared" si="1"/>
        <v>1.3383184704292519E-2</v>
      </c>
    </row>
    <row r="96" spans="1:10" hidden="1">
      <c r="A96" s="155">
        <v>15</v>
      </c>
      <c r="B96" s="155" t="s">
        <v>2070</v>
      </c>
      <c r="C96" s="155" t="s">
        <v>91</v>
      </c>
      <c r="D96" s="155">
        <v>21.3</v>
      </c>
      <c r="E96" s="155">
        <v>201</v>
      </c>
      <c r="F96" s="155">
        <v>66.915923521462602</v>
      </c>
      <c r="G96" s="155">
        <v>13450.100627813983</v>
      </c>
      <c r="H96" s="155">
        <v>1.3450100627813983E-2</v>
      </c>
      <c r="I96" s="155" t="str">
        <f>_xlfn.XLOOKUP(C96,'DRAWING LIST'!B:B,'DRAWING LIST'!AJ:AJ,,0)</f>
        <v/>
      </c>
      <c r="J96" s="155">
        <f t="shared" si="1"/>
        <v>1.3450100627813983E-2</v>
      </c>
    </row>
    <row r="97" spans="1:10" hidden="1">
      <c r="A97" s="155">
        <v>15</v>
      </c>
      <c r="B97" s="155" t="s">
        <v>2071</v>
      </c>
      <c r="C97" s="155" t="s">
        <v>538</v>
      </c>
      <c r="D97" s="155">
        <v>21.3</v>
      </c>
      <c r="E97" s="155">
        <v>211</v>
      </c>
      <c r="F97" s="155">
        <v>66.915923521462602</v>
      </c>
      <c r="G97" s="155">
        <v>14119.259863028608</v>
      </c>
      <c r="H97" s="155">
        <v>1.4119259863028607E-2</v>
      </c>
      <c r="I97" s="155" t="str">
        <f>_xlfn.XLOOKUP(C97,'DRAWING LIST'!B:B,'DRAWING LIST'!AJ:AJ,,0)</f>
        <v/>
      </c>
      <c r="J97" s="155">
        <f t="shared" si="1"/>
        <v>1.4119259863028607E-2</v>
      </c>
    </row>
    <row r="98" spans="1:10" hidden="1">
      <c r="A98" s="155">
        <v>15</v>
      </c>
      <c r="B98" s="155" t="s">
        <v>2071</v>
      </c>
      <c r="C98" s="155" t="s">
        <v>542</v>
      </c>
      <c r="D98" s="155">
        <v>21.3</v>
      </c>
      <c r="E98" s="155">
        <v>211</v>
      </c>
      <c r="F98" s="155">
        <v>66.915923521462602</v>
      </c>
      <c r="G98" s="155">
        <v>14119.259863028608</v>
      </c>
      <c r="H98" s="155">
        <v>1.4119259863028607E-2</v>
      </c>
      <c r="I98" s="155" t="str">
        <f>_xlfn.XLOOKUP(C98,'DRAWING LIST'!B:B,'DRAWING LIST'!AJ:AJ,,0)</f>
        <v/>
      </c>
      <c r="J98" s="155">
        <f t="shared" si="1"/>
        <v>1.4119259863028607E-2</v>
      </c>
    </row>
    <row r="99" spans="1:10" hidden="1">
      <c r="A99" s="155">
        <v>15</v>
      </c>
      <c r="B99" s="155" t="s">
        <v>2072</v>
      </c>
      <c r="C99" s="155" t="s">
        <v>498</v>
      </c>
      <c r="D99" s="155">
        <v>21.3</v>
      </c>
      <c r="E99" s="155">
        <v>215</v>
      </c>
      <c r="F99" s="155">
        <v>66.915923521462602</v>
      </c>
      <c r="G99" s="155">
        <v>14386.92355711446</v>
      </c>
      <c r="H99" s="155">
        <v>1.438692355711446E-2</v>
      </c>
      <c r="I99" s="155" t="str">
        <f>_xlfn.XLOOKUP(C99,'DRAWING LIST'!B:B,'DRAWING LIST'!AJ:AJ,,0)</f>
        <v/>
      </c>
      <c r="J99" s="155">
        <f t="shared" si="1"/>
        <v>1.438692355711446E-2</v>
      </c>
    </row>
    <row r="100" spans="1:10" hidden="1">
      <c r="A100" s="155">
        <v>15</v>
      </c>
      <c r="B100" s="155" t="s">
        <v>2073</v>
      </c>
      <c r="C100" s="155" t="s">
        <v>142</v>
      </c>
      <c r="D100" s="155">
        <v>21.3</v>
      </c>
      <c r="E100" s="155">
        <v>216</v>
      </c>
      <c r="F100" s="155">
        <v>66.915923521462602</v>
      </c>
      <c r="G100" s="155">
        <v>14453.839480635923</v>
      </c>
      <c r="H100" s="155">
        <v>1.4453839480635923E-2</v>
      </c>
      <c r="I100" s="155" t="str">
        <f>_xlfn.XLOOKUP(C100,'DRAWING LIST'!B:B,'DRAWING LIST'!AJ:AJ,,0)</f>
        <v>1-05 大洋綠</v>
      </c>
      <c r="J100" s="155">
        <f t="shared" si="1"/>
        <v>1.4453839480635923E-2</v>
      </c>
    </row>
    <row r="101" spans="1:10" hidden="1">
      <c r="A101" s="155">
        <v>15</v>
      </c>
      <c r="B101" s="155" t="s">
        <v>2074</v>
      </c>
      <c r="C101" s="155" t="s">
        <v>122</v>
      </c>
      <c r="D101" s="155">
        <v>21.3</v>
      </c>
      <c r="E101" s="155">
        <v>219</v>
      </c>
      <c r="F101" s="155">
        <v>66.915923521462602</v>
      </c>
      <c r="G101" s="155">
        <v>14654.58725120031</v>
      </c>
      <c r="H101" s="155">
        <v>1.4654587251200309E-2</v>
      </c>
      <c r="I101" s="155" t="str">
        <f>_xlfn.XLOOKUP(C101,'DRAWING LIST'!B:B,'DRAWING LIST'!AJ:AJ,,0)</f>
        <v>1-05 大洋綠</v>
      </c>
      <c r="J101" s="155">
        <f t="shared" si="1"/>
        <v>1.4654587251200309E-2</v>
      </c>
    </row>
    <row r="102" spans="1:10" hidden="1">
      <c r="A102" s="155">
        <v>15</v>
      </c>
      <c r="B102" s="155" t="s">
        <v>2074</v>
      </c>
      <c r="C102" s="155" t="s">
        <v>427</v>
      </c>
      <c r="D102" s="155">
        <v>21.3</v>
      </c>
      <c r="E102" s="155">
        <v>219</v>
      </c>
      <c r="F102" s="155">
        <v>66.915923521462602</v>
      </c>
      <c r="G102" s="155">
        <v>14654.58725120031</v>
      </c>
      <c r="H102" s="155">
        <v>1.4654587251200309E-2</v>
      </c>
      <c r="I102" s="155" t="str">
        <f>_xlfn.XLOOKUP(C102,'DRAWING LIST'!B:B,'DRAWING LIST'!AJ:AJ,,0)</f>
        <v/>
      </c>
      <c r="J102" s="155">
        <f t="shared" si="1"/>
        <v>1.4654587251200309E-2</v>
      </c>
    </row>
    <row r="103" spans="1:10" hidden="1">
      <c r="A103" s="155">
        <v>15</v>
      </c>
      <c r="B103" s="155" t="s">
        <v>2075</v>
      </c>
      <c r="C103" s="155" t="s">
        <v>542</v>
      </c>
      <c r="D103" s="155">
        <v>21.3</v>
      </c>
      <c r="E103" s="155">
        <v>222</v>
      </c>
      <c r="F103" s="155">
        <v>66.915923521462602</v>
      </c>
      <c r="G103" s="155">
        <v>14855.335021764698</v>
      </c>
      <c r="H103" s="155">
        <v>1.4855335021764698E-2</v>
      </c>
      <c r="I103" s="155" t="str">
        <f>_xlfn.XLOOKUP(C103,'DRAWING LIST'!B:B,'DRAWING LIST'!AJ:AJ,,0)</f>
        <v/>
      </c>
      <c r="J103" s="155">
        <f t="shared" si="1"/>
        <v>1.4855335021764698E-2</v>
      </c>
    </row>
    <row r="104" spans="1:10" hidden="1">
      <c r="A104" s="155">
        <v>15</v>
      </c>
      <c r="B104" s="155" t="s">
        <v>2076</v>
      </c>
      <c r="C104" s="155" t="s">
        <v>153</v>
      </c>
      <c r="D104" s="155">
        <v>21.3</v>
      </c>
      <c r="E104" s="155">
        <v>235</v>
      </c>
      <c r="F104" s="155">
        <v>66.915923521462602</v>
      </c>
      <c r="G104" s="155">
        <v>15725.242027543711</v>
      </c>
      <c r="H104" s="155">
        <v>1.5725242027543711E-2</v>
      </c>
      <c r="I104" s="155" t="str">
        <f>_xlfn.XLOOKUP(C104,'DRAWING LIST'!B:B,'DRAWING LIST'!AJ:AJ,,0)</f>
        <v>1-05 大洋綠</v>
      </c>
      <c r="J104" s="155">
        <f t="shared" si="1"/>
        <v>1.5725242027543711E-2</v>
      </c>
    </row>
    <row r="105" spans="1:10" hidden="1">
      <c r="A105" s="155">
        <v>15</v>
      </c>
      <c r="B105" s="155" t="s">
        <v>2077</v>
      </c>
      <c r="C105" s="155" t="s">
        <v>423</v>
      </c>
      <c r="D105" s="155">
        <v>21.3</v>
      </c>
      <c r="E105" s="155">
        <v>239</v>
      </c>
      <c r="F105" s="155">
        <v>66.915923521462602</v>
      </c>
      <c r="G105" s="155">
        <v>15992.905721629562</v>
      </c>
      <c r="H105" s="155">
        <v>1.599290572162956E-2</v>
      </c>
      <c r="I105" s="155" t="str">
        <f>_xlfn.XLOOKUP(C105,'DRAWING LIST'!B:B,'DRAWING LIST'!AJ:AJ,,0)</f>
        <v/>
      </c>
      <c r="J105" s="155">
        <f t="shared" si="1"/>
        <v>1.599290572162956E-2</v>
      </c>
    </row>
    <row r="106" spans="1:10" hidden="1">
      <c r="A106" s="155">
        <v>15</v>
      </c>
      <c r="B106" s="155" t="s">
        <v>2078</v>
      </c>
      <c r="C106" s="155" t="s">
        <v>812</v>
      </c>
      <c r="D106" s="155">
        <v>21.3</v>
      </c>
      <c r="E106" s="155">
        <v>247</v>
      </c>
      <c r="F106" s="155">
        <v>66.915923521462602</v>
      </c>
      <c r="G106" s="155">
        <v>16528.233109801262</v>
      </c>
      <c r="H106" s="155">
        <v>1.6528233109801262E-2</v>
      </c>
      <c r="I106" s="155" t="str">
        <f>_xlfn.XLOOKUP(C106,'DRAWING LIST'!B:B,'DRAWING LIST'!AJ:AJ,,0)</f>
        <v/>
      </c>
      <c r="J106" s="155">
        <f t="shared" si="1"/>
        <v>1.6528233109801262E-2</v>
      </c>
    </row>
    <row r="107" spans="1:10" hidden="1">
      <c r="A107" s="155">
        <v>15</v>
      </c>
      <c r="B107" s="155" t="s">
        <v>2079</v>
      </c>
      <c r="C107" s="155" t="s">
        <v>229</v>
      </c>
      <c r="D107" s="155">
        <v>21.3</v>
      </c>
      <c r="E107" s="155">
        <v>250</v>
      </c>
      <c r="F107" s="155">
        <v>66.915923521462602</v>
      </c>
      <c r="G107" s="155">
        <v>16728.980880365649</v>
      </c>
      <c r="H107" s="155">
        <v>1.6728980880365649E-2</v>
      </c>
      <c r="I107" s="155" t="str">
        <f>_xlfn.XLOOKUP(C107,'DRAWING LIST'!B:B,'DRAWING LIST'!AJ:AJ,,0)</f>
        <v/>
      </c>
      <c r="J107" s="155">
        <f t="shared" si="1"/>
        <v>1.6728980880365649E-2</v>
      </c>
    </row>
    <row r="108" spans="1:10" hidden="1">
      <c r="A108" s="155">
        <v>15</v>
      </c>
      <c r="B108" s="155" t="s">
        <v>2079</v>
      </c>
      <c r="C108" s="155" t="s">
        <v>253</v>
      </c>
      <c r="D108" s="155">
        <v>21.3</v>
      </c>
      <c r="E108" s="155">
        <v>250</v>
      </c>
      <c r="F108" s="155">
        <v>66.915923521462602</v>
      </c>
      <c r="G108" s="155">
        <v>16728.980880365649</v>
      </c>
      <c r="H108" s="155">
        <v>1.6728980880365649E-2</v>
      </c>
      <c r="I108" s="155" t="str">
        <f>_xlfn.XLOOKUP(C108,'DRAWING LIST'!B:B,'DRAWING LIST'!AJ:AJ,,0)</f>
        <v/>
      </c>
      <c r="J108" s="155">
        <f t="shared" si="1"/>
        <v>1.6728980880365649E-2</v>
      </c>
    </row>
    <row r="109" spans="1:10" hidden="1">
      <c r="A109" s="155">
        <v>15</v>
      </c>
      <c r="B109" s="155" t="s">
        <v>2080</v>
      </c>
      <c r="C109" s="155" t="s">
        <v>713</v>
      </c>
      <c r="D109" s="155">
        <v>21.3</v>
      </c>
      <c r="E109" s="155">
        <v>255</v>
      </c>
      <c r="F109" s="155">
        <v>66.915923521462602</v>
      </c>
      <c r="G109" s="155">
        <v>17063.560497972965</v>
      </c>
      <c r="H109" s="155">
        <v>1.7063560497972963E-2</v>
      </c>
      <c r="I109" s="155" t="str">
        <f>_xlfn.XLOOKUP(C109,'DRAWING LIST'!B:B,'DRAWING LIST'!AJ:AJ,,0)</f>
        <v>1-05 大洋綠</v>
      </c>
      <c r="J109" s="155">
        <f t="shared" si="1"/>
        <v>1.7063560497972963E-2</v>
      </c>
    </row>
    <row r="110" spans="1:10" hidden="1">
      <c r="A110" s="155">
        <v>15</v>
      </c>
      <c r="B110" s="155" t="s">
        <v>2080</v>
      </c>
      <c r="C110" s="155" t="s">
        <v>125</v>
      </c>
      <c r="D110" s="155">
        <v>21.3</v>
      </c>
      <c r="E110" s="155">
        <v>255</v>
      </c>
      <c r="F110" s="155">
        <v>66.915923521462602</v>
      </c>
      <c r="G110" s="155">
        <v>17063.560497972965</v>
      </c>
      <c r="H110" s="155">
        <v>1.7063560497972963E-2</v>
      </c>
      <c r="I110" s="155" t="str">
        <f>_xlfn.XLOOKUP(C110,'DRAWING LIST'!B:B,'DRAWING LIST'!AJ:AJ,,0)</f>
        <v>1-05 大洋綠</v>
      </c>
      <c r="J110" s="155">
        <f t="shared" si="1"/>
        <v>1.7063560497972963E-2</v>
      </c>
    </row>
    <row r="111" spans="1:10" hidden="1">
      <c r="A111" s="155">
        <v>15</v>
      </c>
      <c r="B111" s="155" t="s">
        <v>2081</v>
      </c>
      <c r="C111" s="155" t="s">
        <v>91</v>
      </c>
      <c r="D111" s="155">
        <v>21.3</v>
      </c>
      <c r="E111" s="155">
        <v>257</v>
      </c>
      <c r="F111" s="155">
        <v>66.915923521462602</v>
      </c>
      <c r="G111" s="155">
        <v>17197.392345015887</v>
      </c>
      <c r="H111" s="155">
        <v>1.7197392345015886E-2</v>
      </c>
      <c r="I111" s="155" t="str">
        <f>_xlfn.XLOOKUP(C111,'DRAWING LIST'!B:B,'DRAWING LIST'!AJ:AJ,,0)</f>
        <v/>
      </c>
      <c r="J111" s="155">
        <f t="shared" si="1"/>
        <v>1.7197392345015886E-2</v>
      </c>
    </row>
    <row r="112" spans="1:10" hidden="1">
      <c r="A112" s="155">
        <v>15</v>
      </c>
      <c r="B112" s="155" t="s">
        <v>2082</v>
      </c>
      <c r="C112" s="155" t="s">
        <v>81</v>
      </c>
      <c r="D112" s="155">
        <v>21.3</v>
      </c>
      <c r="E112" s="155">
        <v>258</v>
      </c>
      <c r="F112" s="155">
        <v>66.915923521462602</v>
      </c>
      <c r="G112" s="155">
        <v>17264.308268537352</v>
      </c>
      <c r="H112" s="155">
        <v>1.7264308268537351E-2</v>
      </c>
      <c r="I112" s="155" t="str">
        <f>_xlfn.XLOOKUP(C112,'DRAWING LIST'!B:B,'DRAWING LIST'!AJ:AJ,,0)</f>
        <v/>
      </c>
      <c r="J112" s="155">
        <f t="shared" si="1"/>
        <v>1.7264308268537351E-2</v>
      </c>
    </row>
    <row r="113" spans="1:10" hidden="1">
      <c r="A113" s="155">
        <v>15</v>
      </c>
      <c r="B113" s="155" t="s">
        <v>2082</v>
      </c>
      <c r="C113" s="155" t="s">
        <v>82</v>
      </c>
      <c r="D113" s="155">
        <v>21.3</v>
      </c>
      <c r="E113" s="155">
        <v>258</v>
      </c>
      <c r="F113" s="155">
        <v>66.915923521462602</v>
      </c>
      <c r="G113" s="155">
        <v>17264.308268537352</v>
      </c>
      <c r="H113" s="155">
        <v>1.7264308268537351E-2</v>
      </c>
      <c r="I113" s="155" t="str">
        <f>_xlfn.XLOOKUP(C113,'DRAWING LIST'!B:B,'DRAWING LIST'!AJ:AJ,,0)</f>
        <v/>
      </c>
      <c r="J113" s="155">
        <f t="shared" si="1"/>
        <v>1.7264308268537351E-2</v>
      </c>
    </row>
    <row r="114" spans="1:10" hidden="1">
      <c r="A114" s="155">
        <v>15</v>
      </c>
      <c r="B114" s="155" t="s">
        <v>2083</v>
      </c>
      <c r="C114" s="155" t="s">
        <v>777</v>
      </c>
      <c r="D114" s="155">
        <v>21.3</v>
      </c>
      <c r="E114" s="155">
        <v>25</v>
      </c>
      <c r="F114" s="155">
        <v>66.915923521462602</v>
      </c>
      <c r="G114" s="155">
        <v>1672.898088036565</v>
      </c>
      <c r="H114" s="155">
        <v>1.6728980880365649E-3</v>
      </c>
      <c r="I114" s="155" t="str">
        <f>_xlfn.XLOOKUP(C114,'DRAWING LIST'!B:B,'DRAWING LIST'!AJ:AJ,,0)</f>
        <v/>
      </c>
      <c r="J114" s="155">
        <f t="shared" si="1"/>
        <v>1.6728980880365649E-3</v>
      </c>
    </row>
    <row r="115" spans="1:10" hidden="1">
      <c r="A115" s="155">
        <v>15</v>
      </c>
      <c r="B115" s="155" t="s">
        <v>2084</v>
      </c>
      <c r="C115" s="155" t="s">
        <v>141</v>
      </c>
      <c r="D115" s="155">
        <v>21.3</v>
      </c>
      <c r="E115" s="155">
        <v>260</v>
      </c>
      <c r="F115" s="155">
        <v>66.915923521462602</v>
      </c>
      <c r="G115" s="155">
        <v>17398.140115580278</v>
      </c>
      <c r="H115" s="155">
        <v>1.7398140115580277E-2</v>
      </c>
      <c r="I115" s="155" t="str">
        <f>_xlfn.XLOOKUP(C115,'DRAWING LIST'!B:B,'DRAWING LIST'!AJ:AJ,,0)</f>
        <v>1-05 大洋綠</v>
      </c>
      <c r="J115" s="155">
        <f t="shared" si="1"/>
        <v>1.7398140115580277E-2</v>
      </c>
    </row>
    <row r="116" spans="1:10" hidden="1">
      <c r="A116" s="155">
        <v>15</v>
      </c>
      <c r="B116" s="155" t="s">
        <v>2085</v>
      </c>
      <c r="C116" s="155" t="s">
        <v>542</v>
      </c>
      <c r="D116" s="155">
        <v>21.3</v>
      </c>
      <c r="E116" s="155">
        <v>274</v>
      </c>
      <c r="F116" s="155">
        <v>66.915923521462602</v>
      </c>
      <c r="G116" s="155">
        <v>18334.963044880755</v>
      </c>
      <c r="H116" s="155">
        <v>1.8334963044880755E-2</v>
      </c>
      <c r="I116" s="155" t="str">
        <f>_xlfn.XLOOKUP(C116,'DRAWING LIST'!B:B,'DRAWING LIST'!AJ:AJ,,0)</f>
        <v/>
      </c>
      <c r="J116" s="155">
        <f t="shared" si="1"/>
        <v>1.8334963044880755E-2</v>
      </c>
    </row>
    <row r="117" spans="1:10" hidden="1">
      <c r="A117" s="155">
        <v>15</v>
      </c>
      <c r="B117" s="155" t="s">
        <v>2086</v>
      </c>
      <c r="C117" s="155" t="s">
        <v>521</v>
      </c>
      <c r="D117" s="155">
        <v>21.3</v>
      </c>
      <c r="E117" s="155">
        <v>284</v>
      </c>
      <c r="F117" s="155">
        <v>66.915923521462602</v>
      </c>
      <c r="G117" s="155">
        <v>19004.12228009538</v>
      </c>
      <c r="H117" s="155">
        <v>1.9004122280095379E-2</v>
      </c>
      <c r="I117" s="155" t="str">
        <f>_xlfn.XLOOKUP(C117,'DRAWING LIST'!B:B,'DRAWING LIST'!AJ:AJ,,0)</f>
        <v/>
      </c>
      <c r="J117" s="155">
        <f t="shared" si="1"/>
        <v>1.9004122280095379E-2</v>
      </c>
    </row>
    <row r="118" spans="1:10" hidden="1">
      <c r="A118" s="155">
        <v>15</v>
      </c>
      <c r="B118" s="155" t="s">
        <v>2087</v>
      </c>
      <c r="C118" s="155" t="s">
        <v>383</v>
      </c>
      <c r="D118" s="155">
        <v>21.3</v>
      </c>
      <c r="E118" s="155">
        <v>288</v>
      </c>
      <c r="F118" s="155">
        <v>66.915923521462602</v>
      </c>
      <c r="G118" s="155">
        <v>19271.785974181228</v>
      </c>
      <c r="H118" s="155">
        <v>1.9271785974181228E-2</v>
      </c>
      <c r="I118" s="155" t="str">
        <f>_xlfn.XLOOKUP(C118,'DRAWING LIST'!B:B,'DRAWING LIST'!AJ:AJ,,0)</f>
        <v/>
      </c>
      <c r="J118" s="155">
        <f t="shared" si="1"/>
        <v>1.9271785974181228E-2</v>
      </c>
    </row>
    <row r="119" spans="1:10" hidden="1">
      <c r="A119" s="155">
        <v>15</v>
      </c>
      <c r="B119" s="155" t="s">
        <v>2088</v>
      </c>
      <c r="C119" s="155" t="s">
        <v>82</v>
      </c>
      <c r="D119" s="155">
        <v>21.3</v>
      </c>
      <c r="E119" s="155">
        <v>289</v>
      </c>
      <c r="F119" s="155">
        <v>66.915923521462602</v>
      </c>
      <c r="G119" s="155">
        <v>19338.701897702693</v>
      </c>
      <c r="H119" s="155">
        <v>1.9338701897702693E-2</v>
      </c>
      <c r="I119" s="155" t="str">
        <f>_xlfn.XLOOKUP(C119,'DRAWING LIST'!B:B,'DRAWING LIST'!AJ:AJ,,0)</f>
        <v/>
      </c>
      <c r="J119" s="155">
        <f t="shared" si="1"/>
        <v>1.9338701897702693E-2</v>
      </c>
    </row>
    <row r="120" spans="1:10" hidden="1">
      <c r="A120" s="155">
        <v>15</v>
      </c>
      <c r="B120" s="155" t="s">
        <v>2089</v>
      </c>
      <c r="C120" s="155" t="s">
        <v>472</v>
      </c>
      <c r="D120" s="155">
        <v>21.3</v>
      </c>
      <c r="E120" s="155">
        <v>293</v>
      </c>
      <c r="F120" s="155">
        <v>66.915923521462602</v>
      </c>
      <c r="G120" s="155">
        <v>19606.365591788541</v>
      </c>
      <c r="H120" s="155">
        <v>1.9606365591788539E-2</v>
      </c>
      <c r="I120" s="155" t="str">
        <f>_xlfn.XLOOKUP(C120,'DRAWING LIST'!B:B,'DRAWING LIST'!AJ:AJ,,0)</f>
        <v>純白</v>
      </c>
      <c r="J120" s="155">
        <f t="shared" si="1"/>
        <v>1.9606365591788539E-2</v>
      </c>
    </row>
    <row r="121" spans="1:10" hidden="1">
      <c r="A121" s="155">
        <v>15</v>
      </c>
      <c r="B121" s="155" t="s">
        <v>2090</v>
      </c>
      <c r="C121" s="155" t="s">
        <v>473</v>
      </c>
      <c r="D121" s="155">
        <v>21.3</v>
      </c>
      <c r="E121" s="155">
        <v>296</v>
      </c>
      <c r="F121" s="155">
        <v>66.915923521462602</v>
      </c>
      <c r="G121" s="155">
        <v>19807.113362352931</v>
      </c>
      <c r="H121" s="155">
        <v>1.980711336235293E-2</v>
      </c>
      <c r="I121" s="155" t="str">
        <f>_xlfn.XLOOKUP(C121,'DRAWING LIST'!B:B,'DRAWING LIST'!AJ:AJ,,0)</f>
        <v>純白</v>
      </c>
      <c r="J121" s="155">
        <f t="shared" si="1"/>
        <v>1.980711336235293E-2</v>
      </c>
    </row>
    <row r="122" spans="1:10" hidden="1">
      <c r="A122" s="155">
        <v>15</v>
      </c>
      <c r="B122" s="155" t="s">
        <v>2091</v>
      </c>
      <c r="C122" s="155" t="s">
        <v>499</v>
      </c>
      <c r="D122" s="155">
        <v>21.3</v>
      </c>
      <c r="E122" s="155">
        <v>300</v>
      </c>
      <c r="F122" s="155">
        <v>66.915923521462602</v>
      </c>
      <c r="G122" s="155">
        <v>20074.777056438779</v>
      </c>
      <c r="H122" s="155">
        <v>2.0074777056438779E-2</v>
      </c>
      <c r="I122" s="155" t="str">
        <f>_xlfn.XLOOKUP(C122,'DRAWING LIST'!B:B,'DRAWING LIST'!AJ:AJ,,0)</f>
        <v/>
      </c>
      <c r="J122" s="155">
        <f t="shared" si="1"/>
        <v>2.0074777056438779E-2</v>
      </c>
    </row>
    <row r="123" spans="1:10" hidden="1">
      <c r="A123" s="155">
        <v>15</v>
      </c>
      <c r="B123" s="155" t="s">
        <v>2091</v>
      </c>
      <c r="C123" s="155" t="s">
        <v>514</v>
      </c>
      <c r="D123" s="155">
        <v>21.3</v>
      </c>
      <c r="E123" s="155">
        <v>300</v>
      </c>
      <c r="F123" s="155">
        <v>66.915923521462602</v>
      </c>
      <c r="G123" s="155">
        <v>20074.777056438779</v>
      </c>
      <c r="H123" s="155">
        <v>2.0074777056438779E-2</v>
      </c>
      <c r="I123" s="155" t="str">
        <f>_xlfn.XLOOKUP(C123,'DRAWING LIST'!B:B,'DRAWING LIST'!AJ:AJ,,0)</f>
        <v/>
      </c>
      <c r="J123" s="155">
        <f t="shared" si="1"/>
        <v>2.0074777056438779E-2</v>
      </c>
    </row>
    <row r="124" spans="1:10" hidden="1">
      <c r="A124" s="155">
        <v>15</v>
      </c>
      <c r="B124" s="155" t="s">
        <v>2092</v>
      </c>
      <c r="C124" s="155" t="s">
        <v>519</v>
      </c>
      <c r="D124" s="155">
        <v>21.3</v>
      </c>
      <c r="E124" s="155">
        <v>301</v>
      </c>
      <c r="F124" s="155">
        <v>66.915923521462602</v>
      </c>
      <c r="G124" s="155">
        <v>20141.692979960244</v>
      </c>
      <c r="H124" s="155">
        <v>2.0141692979960244E-2</v>
      </c>
      <c r="I124" s="155" t="str">
        <f>_xlfn.XLOOKUP(C124,'DRAWING LIST'!B:B,'DRAWING LIST'!AJ:AJ,,0)</f>
        <v/>
      </c>
      <c r="J124" s="155">
        <f t="shared" si="1"/>
        <v>2.0141692979960244E-2</v>
      </c>
    </row>
    <row r="125" spans="1:10" hidden="1">
      <c r="A125" s="155">
        <v>15</v>
      </c>
      <c r="B125" s="155" t="s">
        <v>2093</v>
      </c>
      <c r="C125" s="155" t="s">
        <v>813</v>
      </c>
      <c r="D125" s="155">
        <v>21.3</v>
      </c>
      <c r="E125" s="155">
        <v>307</v>
      </c>
      <c r="F125" s="155">
        <v>66.915923521462602</v>
      </c>
      <c r="G125" s="155">
        <v>20543.188521089018</v>
      </c>
      <c r="H125" s="155">
        <v>2.0543188521089016E-2</v>
      </c>
      <c r="I125" s="155" t="str">
        <f>_xlfn.XLOOKUP(C125,'DRAWING LIST'!B:B,'DRAWING LIST'!AJ:AJ,,0)</f>
        <v/>
      </c>
      <c r="J125" s="155">
        <f t="shared" si="1"/>
        <v>2.0543188521089016E-2</v>
      </c>
    </row>
    <row r="126" spans="1:10" hidden="1">
      <c r="A126" s="155">
        <v>15</v>
      </c>
      <c r="B126" s="155" t="s">
        <v>2094</v>
      </c>
      <c r="C126" s="155" t="s">
        <v>412</v>
      </c>
      <c r="D126" s="155">
        <v>21.3</v>
      </c>
      <c r="E126" s="155">
        <v>30</v>
      </c>
      <c r="F126" s="155">
        <v>66.915923521462602</v>
      </c>
      <c r="G126" s="155">
        <v>2007.4777056438782</v>
      </c>
      <c r="H126" s="155">
        <v>2.0074777056438781E-3</v>
      </c>
      <c r="I126" s="155" t="str">
        <f>_xlfn.XLOOKUP(C126,'DRAWING LIST'!B:B,'DRAWING LIST'!AJ:AJ,,0)</f>
        <v/>
      </c>
      <c r="J126" s="155">
        <f t="shared" si="1"/>
        <v>2.0074777056438781E-3</v>
      </c>
    </row>
    <row r="127" spans="1:10" hidden="1">
      <c r="A127" s="155">
        <v>15</v>
      </c>
      <c r="B127" s="155" t="s">
        <v>2095</v>
      </c>
      <c r="C127" s="155" t="s">
        <v>538</v>
      </c>
      <c r="D127" s="155">
        <v>21.3</v>
      </c>
      <c r="E127" s="155">
        <v>322</v>
      </c>
      <c r="F127" s="155">
        <v>66.915923521462602</v>
      </c>
      <c r="G127" s="155">
        <v>21546.927373910959</v>
      </c>
      <c r="H127" s="155">
        <v>2.1546927373910958E-2</v>
      </c>
      <c r="I127" s="155" t="str">
        <f>_xlfn.XLOOKUP(C127,'DRAWING LIST'!B:B,'DRAWING LIST'!AJ:AJ,,0)</f>
        <v/>
      </c>
      <c r="J127" s="155">
        <f t="shared" si="1"/>
        <v>2.1546927373910958E-2</v>
      </c>
    </row>
    <row r="128" spans="1:10" hidden="1">
      <c r="A128" s="155">
        <v>15</v>
      </c>
      <c r="B128" s="155" t="s">
        <v>2096</v>
      </c>
      <c r="C128" s="155" t="s">
        <v>515</v>
      </c>
      <c r="D128" s="155">
        <v>21.3</v>
      </c>
      <c r="E128" s="155">
        <v>323</v>
      </c>
      <c r="F128" s="155">
        <v>66.915923521462602</v>
      </c>
      <c r="G128" s="155">
        <v>21613.843297432421</v>
      </c>
      <c r="H128" s="155">
        <v>2.161384329743242E-2</v>
      </c>
      <c r="I128" s="155" t="str">
        <f>_xlfn.XLOOKUP(C128,'DRAWING LIST'!B:B,'DRAWING LIST'!AJ:AJ,,0)</f>
        <v/>
      </c>
      <c r="J128" s="155">
        <f t="shared" si="1"/>
        <v>2.161384329743242E-2</v>
      </c>
    </row>
    <row r="129" spans="1:10" hidden="1">
      <c r="A129" s="155">
        <v>15</v>
      </c>
      <c r="B129" s="155" t="s">
        <v>2097</v>
      </c>
      <c r="C129" s="155" t="s">
        <v>532</v>
      </c>
      <c r="D129" s="155">
        <v>21.3</v>
      </c>
      <c r="E129" s="155">
        <v>325</v>
      </c>
      <c r="F129" s="155">
        <v>66.915923521462602</v>
      </c>
      <c r="G129" s="155">
        <v>21747.675144475346</v>
      </c>
      <c r="H129" s="155">
        <v>2.1747675144475346E-2</v>
      </c>
      <c r="I129" s="155" t="str">
        <f>_xlfn.XLOOKUP(C129,'DRAWING LIST'!B:B,'DRAWING LIST'!AJ:AJ,,0)</f>
        <v/>
      </c>
      <c r="J129" s="155">
        <f t="shared" si="1"/>
        <v>2.1747675144475346E-2</v>
      </c>
    </row>
    <row r="130" spans="1:10" hidden="1">
      <c r="A130" s="155">
        <v>15</v>
      </c>
      <c r="B130" s="155" t="s">
        <v>2097</v>
      </c>
      <c r="C130" s="155" t="s">
        <v>533</v>
      </c>
      <c r="D130" s="155">
        <v>21.3</v>
      </c>
      <c r="E130" s="155">
        <v>325</v>
      </c>
      <c r="F130" s="155">
        <v>66.915923521462602</v>
      </c>
      <c r="G130" s="155">
        <v>21747.675144475346</v>
      </c>
      <c r="H130" s="155">
        <v>2.1747675144475346E-2</v>
      </c>
      <c r="I130" s="155" t="str">
        <f>_xlfn.XLOOKUP(C130,'DRAWING LIST'!B:B,'DRAWING LIST'!AJ:AJ,,0)</f>
        <v/>
      </c>
      <c r="J130" s="155">
        <f t="shared" si="1"/>
        <v>2.1747675144475346E-2</v>
      </c>
    </row>
    <row r="131" spans="1:10" hidden="1">
      <c r="A131" s="155">
        <v>15</v>
      </c>
      <c r="B131" s="155" t="s">
        <v>2098</v>
      </c>
      <c r="C131" s="155" t="s">
        <v>534</v>
      </c>
      <c r="D131" s="155">
        <v>21.3</v>
      </c>
      <c r="E131" s="155">
        <v>326</v>
      </c>
      <c r="F131" s="155">
        <v>66.915923521462602</v>
      </c>
      <c r="G131" s="155">
        <v>21814.591067996807</v>
      </c>
      <c r="H131" s="155">
        <v>2.1814591067996807E-2</v>
      </c>
      <c r="I131" s="155" t="str">
        <f>_xlfn.XLOOKUP(C131,'DRAWING LIST'!B:B,'DRAWING LIST'!AJ:AJ,,0)</f>
        <v/>
      </c>
      <c r="J131" s="155">
        <f t="shared" ref="J131:J194" si="2">(D131*PI()*E131)*10^-6</f>
        <v>2.1814591067996807E-2</v>
      </c>
    </row>
    <row r="132" spans="1:10" hidden="1">
      <c r="A132" s="155">
        <v>15</v>
      </c>
      <c r="B132" s="155" t="s">
        <v>2099</v>
      </c>
      <c r="C132" s="155" t="s">
        <v>427</v>
      </c>
      <c r="D132" s="155">
        <v>21.3</v>
      </c>
      <c r="E132" s="155">
        <v>342</v>
      </c>
      <c r="F132" s="155">
        <v>66.915923521462602</v>
      </c>
      <c r="G132" s="155">
        <v>22885.24584434021</v>
      </c>
      <c r="H132" s="155">
        <v>2.2885245844340211E-2</v>
      </c>
      <c r="I132" s="155" t="str">
        <f>_xlfn.XLOOKUP(C132,'DRAWING LIST'!B:B,'DRAWING LIST'!AJ:AJ,,0)</f>
        <v/>
      </c>
      <c r="J132" s="155">
        <f t="shared" si="2"/>
        <v>2.2885245844340211E-2</v>
      </c>
    </row>
    <row r="133" spans="1:10" hidden="1">
      <c r="A133" s="155">
        <v>15</v>
      </c>
      <c r="B133" s="155" t="s">
        <v>2100</v>
      </c>
      <c r="C133" s="155" t="s">
        <v>538</v>
      </c>
      <c r="D133" s="155">
        <v>21.3</v>
      </c>
      <c r="E133" s="155">
        <v>343</v>
      </c>
      <c r="F133" s="155">
        <v>66.915923521462602</v>
      </c>
      <c r="G133" s="155">
        <v>22952.161767861671</v>
      </c>
      <c r="H133" s="155">
        <v>2.2952161767861669E-2</v>
      </c>
      <c r="I133" s="155" t="str">
        <f>_xlfn.XLOOKUP(C133,'DRAWING LIST'!B:B,'DRAWING LIST'!AJ:AJ,,0)</f>
        <v/>
      </c>
      <c r="J133" s="155">
        <f t="shared" si="2"/>
        <v>2.2952161767861669E-2</v>
      </c>
    </row>
    <row r="134" spans="1:10" hidden="1">
      <c r="A134" s="155">
        <v>15</v>
      </c>
      <c r="B134" s="155" t="s">
        <v>2100</v>
      </c>
      <c r="C134" s="155" t="s">
        <v>540</v>
      </c>
      <c r="D134" s="155">
        <v>21.3</v>
      </c>
      <c r="E134" s="155">
        <v>343</v>
      </c>
      <c r="F134" s="155">
        <v>66.915923521462602</v>
      </c>
      <c r="G134" s="155">
        <v>22952.161767861671</v>
      </c>
      <c r="H134" s="155">
        <v>2.2952161767861669E-2</v>
      </c>
      <c r="I134" s="155" t="str">
        <f>_xlfn.XLOOKUP(C134,'DRAWING LIST'!B:B,'DRAWING LIST'!AJ:AJ,,0)</f>
        <v/>
      </c>
      <c r="J134" s="155">
        <f t="shared" si="2"/>
        <v>2.2952161767861669E-2</v>
      </c>
    </row>
    <row r="135" spans="1:10" hidden="1">
      <c r="A135" s="155">
        <v>15</v>
      </c>
      <c r="B135" s="155" t="s">
        <v>2100</v>
      </c>
      <c r="C135" s="155" t="s">
        <v>541</v>
      </c>
      <c r="D135" s="155">
        <v>21.3</v>
      </c>
      <c r="E135" s="155">
        <v>343</v>
      </c>
      <c r="F135" s="155">
        <v>66.915923521462602</v>
      </c>
      <c r="G135" s="155">
        <v>22952.161767861671</v>
      </c>
      <c r="H135" s="155">
        <v>2.2952161767861669E-2</v>
      </c>
      <c r="I135" s="155" t="str">
        <f>_xlfn.XLOOKUP(C135,'DRAWING LIST'!B:B,'DRAWING LIST'!AJ:AJ,,0)</f>
        <v/>
      </c>
      <c r="J135" s="155">
        <f t="shared" si="2"/>
        <v>2.2952161767861669E-2</v>
      </c>
    </row>
    <row r="136" spans="1:10" hidden="1">
      <c r="A136" s="155">
        <v>15</v>
      </c>
      <c r="B136" s="155" t="s">
        <v>2100</v>
      </c>
      <c r="C136" s="155" t="s">
        <v>542</v>
      </c>
      <c r="D136" s="155">
        <v>21.3</v>
      </c>
      <c r="E136" s="155">
        <v>343</v>
      </c>
      <c r="F136" s="155">
        <v>66.915923521462602</v>
      </c>
      <c r="G136" s="155">
        <v>22952.161767861671</v>
      </c>
      <c r="H136" s="155">
        <v>2.2952161767861669E-2</v>
      </c>
      <c r="I136" s="155" t="str">
        <f>_xlfn.XLOOKUP(C136,'DRAWING LIST'!B:B,'DRAWING LIST'!AJ:AJ,,0)</f>
        <v/>
      </c>
      <c r="J136" s="155">
        <f t="shared" si="2"/>
        <v>2.2952161767861669E-2</v>
      </c>
    </row>
    <row r="137" spans="1:10" hidden="1">
      <c r="A137" s="155">
        <v>15</v>
      </c>
      <c r="B137" s="155" t="s">
        <v>2101</v>
      </c>
      <c r="C137" s="155" t="s">
        <v>539</v>
      </c>
      <c r="D137" s="155">
        <v>21.3</v>
      </c>
      <c r="E137" s="155">
        <v>346</v>
      </c>
      <c r="F137" s="155">
        <v>66.915923521462602</v>
      </c>
      <c r="G137" s="155">
        <v>23152.909538426062</v>
      </c>
      <c r="H137" s="155">
        <v>2.315290953842606E-2</v>
      </c>
      <c r="I137" s="155" t="str">
        <f>_xlfn.XLOOKUP(C137,'DRAWING LIST'!B:B,'DRAWING LIST'!AJ:AJ,,0)</f>
        <v/>
      </c>
      <c r="J137" s="155">
        <f t="shared" si="2"/>
        <v>2.315290953842606E-2</v>
      </c>
    </row>
    <row r="138" spans="1:10" hidden="1">
      <c r="A138" s="155">
        <v>15</v>
      </c>
      <c r="B138" s="155" t="s">
        <v>2101</v>
      </c>
      <c r="C138" s="155" t="s">
        <v>541</v>
      </c>
      <c r="D138" s="155">
        <v>21.3</v>
      </c>
      <c r="E138" s="155">
        <v>346</v>
      </c>
      <c r="F138" s="155">
        <v>66.915923521462602</v>
      </c>
      <c r="G138" s="155">
        <v>23152.909538426062</v>
      </c>
      <c r="H138" s="155">
        <v>2.315290953842606E-2</v>
      </c>
      <c r="I138" s="155" t="str">
        <f>_xlfn.XLOOKUP(C138,'DRAWING LIST'!B:B,'DRAWING LIST'!AJ:AJ,,0)</f>
        <v/>
      </c>
      <c r="J138" s="155">
        <f t="shared" si="2"/>
        <v>2.315290953842606E-2</v>
      </c>
    </row>
    <row r="139" spans="1:10" hidden="1">
      <c r="A139" s="155">
        <v>15</v>
      </c>
      <c r="B139" s="155" t="s">
        <v>2102</v>
      </c>
      <c r="C139" s="155" t="s">
        <v>713</v>
      </c>
      <c r="D139" s="155">
        <v>21.3</v>
      </c>
      <c r="E139" s="155">
        <v>352</v>
      </c>
      <c r="F139" s="155">
        <v>66.915923521462602</v>
      </c>
      <c r="G139" s="155">
        <v>23554.405079554836</v>
      </c>
      <c r="H139" s="155">
        <v>2.3554405079554835E-2</v>
      </c>
      <c r="I139" s="155" t="str">
        <f>_xlfn.XLOOKUP(C139,'DRAWING LIST'!B:B,'DRAWING LIST'!AJ:AJ,,0)</f>
        <v>1-05 大洋綠</v>
      </c>
      <c r="J139" s="155">
        <f t="shared" si="2"/>
        <v>2.3554405079554835E-2</v>
      </c>
    </row>
    <row r="140" spans="1:10" hidden="1">
      <c r="A140" s="155">
        <v>15</v>
      </c>
      <c r="B140" s="155" t="s">
        <v>2102</v>
      </c>
      <c r="C140" s="155" t="s">
        <v>125</v>
      </c>
      <c r="D140" s="155">
        <v>21.3</v>
      </c>
      <c r="E140" s="155">
        <v>352</v>
      </c>
      <c r="F140" s="155">
        <v>66.915923521462602</v>
      </c>
      <c r="G140" s="155">
        <v>23554.405079554836</v>
      </c>
      <c r="H140" s="155">
        <v>2.3554405079554835E-2</v>
      </c>
      <c r="I140" s="155" t="str">
        <f>_xlfn.XLOOKUP(C140,'DRAWING LIST'!B:B,'DRAWING LIST'!AJ:AJ,,0)</f>
        <v>1-05 大洋綠</v>
      </c>
      <c r="J140" s="155">
        <f t="shared" si="2"/>
        <v>2.3554405079554835E-2</v>
      </c>
    </row>
    <row r="141" spans="1:10" hidden="1">
      <c r="A141" s="155">
        <v>15</v>
      </c>
      <c r="B141" s="155" t="s">
        <v>2103</v>
      </c>
      <c r="C141" s="155" t="s">
        <v>80</v>
      </c>
      <c r="D141" s="155">
        <v>21.3</v>
      </c>
      <c r="E141" s="155">
        <v>362</v>
      </c>
      <c r="F141" s="155">
        <v>66.915923521462602</v>
      </c>
      <c r="G141" s="155">
        <v>24223.564314769461</v>
      </c>
      <c r="H141" s="155">
        <v>2.422356431476946E-2</v>
      </c>
      <c r="I141" s="155" t="str">
        <f>_xlfn.XLOOKUP(C141,'DRAWING LIST'!B:B,'DRAWING LIST'!AJ:AJ,,0)</f>
        <v/>
      </c>
      <c r="J141" s="155">
        <f t="shared" si="2"/>
        <v>2.422356431476946E-2</v>
      </c>
    </row>
    <row r="142" spans="1:10">
      <c r="A142" s="155">
        <v>15</v>
      </c>
      <c r="B142" s="155" t="s">
        <v>2104</v>
      </c>
      <c r="C142" s="155" t="s">
        <v>330</v>
      </c>
      <c r="D142" s="155">
        <v>21.3</v>
      </c>
      <c r="E142" s="155">
        <v>369</v>
      </c>
      <c r="F142" s="155">
        <v>66.915923521462602</v>
      </c>
      <c r="G142" s="155">
        <v>24691.975779419699</v>
      </c>
      <c r="H142" s="155">
        <v>2.4691975779419697E-2</v>
      </c>
      <c r="I142" s="155" t="str">
        <f>_xlfn.XLOOKUP(C142,'DRAWING LIST'!B:B,'DRAWING LIST'!AJ:AJ,,0)</f>
        <v>1-45 天藍色</v>
      </c>
      <c r="J142" s="155">
        <f t="shared" si="2"/>
        <v>2.4691975779419697E-2</v>
      </c>
    </row>
    <row r="143" spans="1:10">
      <c r="A143" s="155">
        <v>15</v>
      </c>
      <c r="B143" s="155" t="s">
        <v>2104</v>
      </c>
      <c r="C143" s="155" t="s">
        <v>331</v>
      </c>
      <c r="D143" s="155">
        <v>21.3</v>
      </c>
      <c r="E143" s="155">
        <v>369</v>
      </c>
      <c r="F143" s="155">
        <v>66.915923521462602</v>
      </c>
      <c r="G143" s="155">
        <v>24691.975779419699</v>
      </c>
      <c r="H143" s="155">
        <v>2.4691975779419697E-2</v>
      </c>
      <c r="I143" s="155" t="str">
        <f>_xlfn.XLOOKUP(C143,'DRAWING LIST'!B:B,'DRAWING LIST'!AJ:AJ,,0)</f>
        <v>1-45 天藍色</v>
      </c>
      <c r="J143" s="155">
        <f t="shared" si="2"/>
        <v>2.4691975779419697E-2</v>
      </c>
    </row>
    <row r="144" spans="1:10" hidden="1">
      <c r="A144" s="155">
        <v>15</v>
      </c>
      <c r="B144" s="155" t="s">
        <v>2105</v>
      </c>
      <c r="C144" s="155" t="s">
        <v>383</v>
      </c>
      <c r="D144" s="155">
        <v>21.3</v>
      </c>
      <c r="E144" s="155">
        <v>36</v>
      </c>
      <c r="F144" s="155">
        <v>66.915923521462602</v>
      </c>
      <c r="G144" s="155">
        <v>2408.9732467726535</v>
      </c>
      <c r="H144" s="155">
        <v>2.4089732467726535E-3</v>
      </c>
      <c r="I144" s="155" t="str">
        <f>_xlfn.XLOOKUP(C144,'DRAWING LIST'!B:B,'DRAWING LIST'!AJ:AJ,,0)</f>
        <v/>
      </c>
      <c r="J144" s="155">
        <f t="shared" si="2"/>
        <v>2.4089732467726535E-3</v>
      </c>
    </row>
    <row r="145" spans="1:10" hidden="1">
      <c r="A145" s="155">
        <v>15</v>
      </c>
      <c r="B145" s="155" t="s">
        <v>2106</v>
      </c>
      <c r="C145" s="155" t="s">
        <v>154</v>
      </c>
      <c r="D145" s="155">
        <v>21.3</v>
      </c>
      <c r="E145" s="155">
        <v>383</v>
      </c>
      <c r="F145" s="155">
        <v>66.915923521462602</v>
      </c>
      <c r="G145" s="155">
        <v>25628.798708720176</v>
      </c>
      <c r="H145" s="155">
        <v>2.5628798708720174E-2</v>
      </c>
      <c r="I145" s="155" t="str">
        <f>_xlfn.XLOOKUP(C145,'DRAWING LIST'!B:B,'DRAWING LIST'!AJ:AJ,,0)</f>
        <v>1-05 大洋綠</v>
      </c>
      <c r="J145" s="155">
        <f t="shared" si="2"/>
        <v>2.5628798708720174E-2</v>
      </c>
    </row>
    <row r="146" spans="1:10" hidden="1">
      <c r="A146" s="155">
        <v>15</v>
      </c>
      <c r="B146" s="155" t="s">
        <v>2107</v>
      </c>
      <c r="C146" s="155" t="s">
        <v>519</v>
      </c>
      <c r="D146" s="155">
        <v>21.3</v>
      </c>
      <c r="E146" s="155">
        <v>39</v>
      </c>
      <c r="F146" s="155">
        <v>66.915923521462602</v>
      </c>
      <c r="G146" s="155">
        <v>2609.7210173370413</v>
      </c>
      <c r="H146" s="155">
        <v>2.6097210173370413E-3</v>
      </c>
      <c r="I146" s="155" t="str">
        <f>_xlfn.XLOOKUP(C146,'DRAWING LIST'!B:B,'DRAWING LIST'!AJ:AJ,,0)</f>
        <v/>
      </c>
      <c r="J146" s="155">
        <f t="shared" si="2"/>
        <v>2.6097210173370413E-3</v>
      </c>
    </row>
    <row r="147" spans="1:10" hidden="1">
      <c r="A147" s="155">
        <v>15</v>
      </c>
      <c r="B147" s="155" t="s">
        <v>2108</v>
      </c>
      <c r="C147" s="155" t="s">
        <v>83</v>
      </c>
      <c r="D147" s="155">
        <v>21.3</v>
      </c>
      <c r="E147" s="155">
        <v>404</v>
      </c>
      <c r="F147" s="155">
        <v>66.915923521462602</v>
      </c>
      <c r="G147" s="155">
        <v>27034.033102670892</v>
      </c>
      <c r="H147" s="155">
        <v>2.7034033102670892E-2</v>
      </c>
      <c r="I147" s="155" t="str">
        <f>_xlfn.XLOOKUP(C147,'DRAWING LIST'!B:B,'DRAWING LIST'!AJ:AJ,,0)</f>
        <v/>
      </c>
      <c r="J147" s="155">
        <f t="shared" si="2"/>
        <v>2.7034033102670892E-2</v>
      </c>
    </row>
    <row r="148" spans="1:10" hidden="1">
      <c r="A148" s="155">
        <v>15</v>
      </c>
      <c r="B148" s="155" t="s">
        <v>2108</v>
      </c>
      <c r="C148" s="155" t="s">
        <v>126</v>
      </c>
      <c r="D148" s="155">
        <v>21.3</v>
      </c>
      <c r="E148" s="155">
        <v>404</v>
      </c>
      <c r="F148" s="155">
        <v>66.915923521462602</v>
      </c>
      <c r="G148" s="155">
        <v>27034.033102670892</v>
      </c>
      <c r="H148" s="155">
        <v>2.7034033102670892E-2</v>
      </c>
      <c r="I148" s="155" t="str">
        <f>_xlfn.XLOOKUP(C148,'DRAWING LIST'!B:B,'DRAWING LIST'!AJ:AJ,,0)</f>
        <v>1-05 大洋綠</v>
      </c>
      <c r="J148" s="155">
        <f t="shared" si="2"/>
        <v>2.7034033102670892E-2</v>
      </c>
    </row>
    <row r="149" spans="1:10" hidden="1">
      <c r="A149" s="155">
        <v>15</v>
      </c>
      <c r="B149" s="155" t="s">
        <v>2109</v>
      </c>
      <c r="C149" s="155" t="s">
        <v>125</v>
      </c>
      <c r="D149" s="155">
        <v>21.3</v>
      </c>
      <c r="E149" s="155">
        <v>419</v>
      </c>
      <c r="F149" s="155">
        <v>66.915923521462602</v>
      </c>
      <c r="G149" s="155">
        <v>28037.77195549283</v>
      </c>
      <c r="H149" s="155">
        <v>2.803777195549283E-2</v>
      </c>
      <c r="I149" s="155" t="str">
        <f>_xlfn.XLOOKUP(C149,'DRAWING LIST'!B:B,'DRAWING LIST'!AJ:AJ,,0)</f>
        <v>1-05 大洋綠</v>
      </c>
      <c r="J149" s="155">
        <f t="shared" si="2"/>
        <v>2.803777195549283E-2</v>
      </c>
    </row>
    <row r="150" spans="1:10" hidden="1">
      <c r="A150" s="155">
        <v>15</v>
      </c>
      <c r="B150" s="155" t="s">
        <v>2110</v>
      </c>
      <c r="C150" s="155" t="s">
        <v>80</v>
      </c>
      <c r="D150" s="155">
        <v>21.3</v>
      </c>
      <c r="E150" s="155">
        <v>421</v>
      </c>
      <c r="F150" s="155">
        <v>66.915923521462602</v>
      </c>
      <c r="G150" s="155">
        <v>28171.603802535756</v>
      </c>
      <c r="H150" s="155">
        <v>2.8171603802535753E-2</v>
      </c>
      <c r="I150" s="155" t="str">
        <f>_xlfn.XLOOKUP(C150,'DRAWING LIST'!B:B,'DRAWING LIST'!AJ:AJ,,0)</f>
        <v/>
      </c>
      <c r="J150" s="155">
        <f t="shared" si="2"/>
        <v>2.8171603802535753E-2</v>
      </c>
    </row>
    <row r="151" spans="1:10" hidden="1">
      <c r="A151" s="155">
        <v>15</v>
      </c>
      <c r="B151" s="155" t="s">
        <v>2110</v>
      </c>
      <c r="C151" s="155" t="s">
        <v>81</v>
      </c>
      <c r="D151" s="155">
        <v>21.3</v>
      </c>
      <c r="E151" s="155">
        <v>421</v>
      </c>
      <c r="F151" s="155">
        <v>66.915923521462602</v>
      </c>
      <c r="G151" s="155">
        <v>28171.603802535756</v>
      </c>
      <c r="H151" s="155">
        <v>2.8171603802535753E-2</v>
      </c>
      <c r="I151" s="155" t="str">
        <f>_xlfn.XLOOKUP(C151,'DRAWING LIST'!B:B,'DRAWING LIST'!AJ:AJ,,0)</f>
        <v/>
      </c>
      <c r="J151" s="155">
        <f t="shared" si="2"/>
        <v>2.8171603802535753E-2</v>
      </c>
    </row>
    <row r="152" spans="1:10" hidden="1">
      <c r="A152" s="155">
        <v>15</v>
      </c>
      <c r="B152" s="155" t="s">
        <v>2110</v>
      </c>
      <c r="C152" s="155" t="s">
        <v>122</v>
      </c>
      <c r="D152" s="155">
        <v>21.3</v>
      </c>
      <c r="E152" s="155">
        <v>421</v>
      </c>
      <c r="F152" s="155">
        <v>66.915923521462602</v>
      </c>
      <c r="G152" s="155">
        <v>28171.603802535756</v>
      </c>
      <c r="H152" s="155">
        <v>2.8171603802535753E-2</v>
      </c>
      <c r="I152" s="155" t="str">
        <f>_xlfn.XLOOKUP(C152,'DRAWING LIST'!B:B,'DRAWING LIST'!AJ:AJ,,0)</f>
        <v>1-05 大洋綠</v>
      </c>
      <c r="J152" s="155">
        <f t="shared" si="2"/>
        <v>2.8171603802535753E-2</v>
      </c>
    </row>
    <row r="153" spans="1:10" hidden="1">
      <c r="A153" s="155">
        <v>15</v>
      </c>
      <c r="B153" s="155" t="s">
        <v>2110</v>
      </c>
      <c r="C153" s="155" t="s">
        <v>713</v>
      </c>
      <c r="D153" s="155">
        <v>21.3</v>
      </c>
      <c r="E153" s="155">
        <v>421</v>
      </c>
      <c r="F153" s="155">
        <v>66.915923521462602</v>
      </c>
      <c r="G153" s="155">
        <v>28171.603802535756</v>
      </c>
      <c r="H153" s="155">
        <v>2.8171603802535753E-2</v>
      </c>
      <c r="I153" s="155" t="str">
        <f>_xlfn.XLOOKUP(C153,'DRAWING LIST'!B:B,'DRAWING LIST'!AJ:AJ,,0)</f>
        <v>1-05 大洋綠</v>
      </c>
      <c r="J153" s="155">
        <f t="shared" si="2"/>
        <v>2.8171603802535753E-2</v>
      </c>
    </row>
    <row r="154" spans="1:10" hidden="1">
      <c r="A154" s="155">
        <v>15</v>
      </c>
      <c r="B154" s="155" t="s">
        <v>2110</v>
      </c>
      <c r="C154" s="155" t="s">
        <v>125</v>
      </c>
      <c r="D154" s="155">
        <v>21.3</v>
      </c>
      <c r="E154" s="155">
        <v>421</v>
      </c>
      <c r="F154" s="155">
        <v>66.915923521462602</v>
      </c>
      <c r="G154" s="155">
        <v>28171.603802535756</v>
      </c>
      <c r="H154" s="155">
        <v>2.8171603802535753E-2</v>
      </c>
      <c r="I154" s="155" t="str">
        <f>_xlfn.XLOOKUP(C154,'DRAWING LIST'!B:B,'DRAWING LIST'!AJ:AJ,,0)</f>
        <v>1-05 大洋綠</v>
      </c>
      <c r="J154" s="155">
        <f t="shared" si="2"/>
        <v>2.8171603802535753E-2</v>
      </c>
    </row>
    <row r="155" spans="1:10" hidden="1">
      <c r="A155" s="155">
        <v>15</v>
      </c>
      <c r="B155" s="155" t="s">
        <v>2110</v>
      </c>
      <c r="C155" s="155" t="s">
        <v>126</v>
      </c>
      <c r="D155" s="155">
        <v>21.3</v>
      </c>
      <c r="E155" s="155">
        <v>421</v>
      </c>
      <c r="F155" s="155">
        <v>66.915923521462602</v>
      </c>
      <c r="G155" s="155">
        <v>28171.603802535756</v>
      </c>
      <c r="H155" s="155">
        <v>2.8171603802535753E-2</v>
      </c>
      <c r="I155" s="155" t="str">
        <f>_xlfn.XLOOKUP(C155,'DRAWING LIST'!B:B,'DRAWING LIST'!AJ:AJ,,0)</f>
        <v>1-05 大洋綠</v>
      </c>
      <c r="J155" s="155">
        <f t="shared" si="2"/>
        <v>2.8171603802535753E-2</v>
      </c>
    </row>
    <row r="156" spans="1:10" hidden="1">
      <c r="A156" s="155">
        <v>15</v>
      </c>
      <c r="B156" s="155" t="s">
        <v>2111</v>
      </c>
      <c r="C156" s="155" t="s">
        <v>82</v>
      </c>
      <c r="D156" s="155">
        <v>21.3</v>
      </c>
      <c r="E156" s="155">
        <v>424</v>
      </c>
      <c r="F156" s="155">
        <v>66.915923521462602</v>
      </c>
      <c r="G156" s="155">
        <v>28372.351573100143</v>
      </c>
      <c r="H156" s="155">
        <v>2.8372351573100141E-2</v>
      </c>
      <c r="I156" s="155" t="str">
        <f>_xlfn.XLOOKUP(C156,'DRAWING LIST'!B:B,'DRAWING LIST'!AJ:AJ,,0)</f>
        <v/>
      </c>
      <c r="J156" s="155">
        <f t="shared" si="2"/>
        <v>2.8372351573100141E-2</v>
      </c>
    </row>
    <row r="157" spans="1:10" hidden="1">
      <c r="A157" s="155">
        <v>15</v>
      </c>
      <c r="B157" s="155" t="s">
        <v>2112</v>
      </c>
      <c r="C157" s="155" t="s">
        <v>83</v>
      </c>
      <c r="D157" s="155">
        <v>21.3</v>
      </c>
      <c r="E157" s="155">
        <v>428</v>
      </c>
      <c r="F157" s="155">
        <v>66.915923521462602</v>
      </c>
      <c r="G157" s="155">
        <v>28640.015267185994</v>
      </c>
      <c r="H157" s="155">
        <v>2.8640015267185993E-2</v>
      </c>
      <c r="I157" s="155" t="str">
        <f>_xlfn.XLOOKUP(C157,'DRAWING LIST'!B:B,'DRAWING LIST'!AJ:AJ,,0)</f>
        <v/>
      </c>
      <c r="J157" s="155">
        <f t="shared" si="2"/>
        <v>2.8640015267185993E-2</v>
      </c>
    </row>
    <row r="158" spans="1:10" hidden="1">
      <c r="A158" s="155">
        <v>15</v>
      </c>
      <c r="B158" s="155" t="s">
        <v>2113</v>
      </c>
      <c r="C158" s="155" t="s">
        <v>775</v>
      </c>
      <c r="D158" s="155">
        <v>21.3</v>
      </c>
      <c r="E158" s="155">
        <v>44</v>
      </c>
      <c r="F158" s="155">
        <v>66.915923521462602</v>
      </c>
      <c r="G158" s="155">
        <v>2944.3006349443544</v>
      </c>
      <c r="H158" s="155">
        <v>2.9443006349443544E-3</v>
      </c>
      <c r="I158" s="155" t="str">
        <f>_xlfn.XLOOKUP(C158,'DRAWING LIST'!B:B,'DRAWING LIST'!AJ:AJ,,0)</f>
        <v/>
      </c>
      <c r="J158" s="155">
        <f t="shared" si="2"/>
        <v>2.9443006349443544E-3</v>
      </c>
    </row>
    <row r="159" spans="1:10" hidden="1">
      <c r="A159" s="155">
        <v>15</v>
      </c>
      <c r="B159" s="155" t="s">
        <v>2114</v>
      </c>
      <c r="C159" s="155" t="s">
        <v>80</v>
      </c>
      <c r="D159" s="155">
        <v>21.3</v>
      </c>
      <c r="E159" s="155">
        <v>454</v>
      </c>
      <c r="F159" s="155">
        <v>66.915923521462602</v>
      </c>
      <c r="G159" s="155">
        <v>30379.829278744022</v>
      </c>
      <c r="H159" s="155">
        <v>3.0379829278744021E-2</v>
      </c>
      <c r="I159" s="155" t="str">
        <f>_xlfn.XLOOKUP(C159,'DRAWING LIST'!B:B,'DRAWING LIST'!AJ:AJ,,0)</f>
        <v/>
      </c>
      <c r="J159" s="155">
        <f t="shared" si="2"/>
        <v>3.0379829278744021E-2</v>
      </c>
    </row>
    <row r="160" spans="1:10" hidden="1">
      <c r="A160" s="155">
        <v>15</v>
      </c>
      <c r="B160" s="155" t="s">
        <v>2115</v>
      </c>
      <c r="C160" s="155" t="s">
        <v>515</v>
      </c>
      <c r="D160" s="155">
        <v>21.3</v>
      </c>
      <c r="E160" s="155">
        <v>46</v>
      </c>
      <c r="F160" s="155">
        <v>66.915923521462602</v>
      </c>
      <c r="G160" s="155">
        <v>3078.1324819872798</v>
      </c>
      <c r="H160" s="155">
        <v>3.0781324819872799E-3</v>
      </c>
      <c r="I160" s="155" t="str">
        <f>_xlfn.XLOOKUP(C160,'DRAWING LIST'!B:B,'DRAWING LIST'!AJ:AJ,,0)</f>
        <v/>
      </c>
      <c r="J160" s="155">
        <f t="shared" si="2"/>
        <v>3.0781324819872799E-3</v>
      </c>
    </row>
    <row r="161" spans="1:10" hidden="1">
      <c r="A161" s="155">
        <v>15</v>
      </c>
      <c r="B161" s="155" t="s">
        <v>2116</v>
      </c>
      <c r="C161" s="155" t="s">
        <v>84</v>
      </c>
      <c r="D161" s="155">
        <v>21.3</v>
      </c>
      <c r="E161" s="155">
        <v>47</v>
      </c>
      <c r="F161" s="155">
        <v>66.915923521462602</v>
      </c>
      <c r="G161" s="155">
        <v>3145.0484055087422</v>
      </c>
      <c r="H161" s="155">
        <v>3.1450484055087422E-3</v>
      </c>
      <c r="I161" s="155" t="str">
        <f>_xlfn.XLOOKUP(C161,'DRAWING LIST'!B:B,'DRAWING LIST'!AJ:AJ,,0)</f>
        <v/>
      </c>
      <c r="J161" s="155">
        <f t="shared" si="2"/>
        <v>3.1450484055087422E-3</v>
      </c>
    </row>
    <row r="162" spans="1:10" hidden="1">
      <c r="A162" s="155">
        <v>15</v>
      </c>
      <c r="B162" s="155" t="s">
        <v>2116</v>
      </c>
      <c r="C162" s="155" t="s">
        <v>92</v>
      </c>
      <c r="D162" s="155">
        <v>21.3</v>
      </c>
      <c r="E162" s="155">
        <v>47</v>
      </c>
      <c r="F162" s="155">
        <v>66.915923521462602</v>
      </c>
      <c r="G162" s="155">
        <v>3145.0484055087422</v>
      </c>
      <c r="H162" s="155">
        <v>3.1450484055087422E-3</v>
      </c>
      <c r="I162" s="155" t="str">
        <f>_xlfn.XLOOKUP(C162,'DRAWING LIST'!B:B,'DRAWING LIST'!AJ:AJ,,0)</f>
        <v/>
      </c>
      <c r="J162" s="155">
        <f t="shared" si="2"/>
        <v>3.1450484055087422E-3</v>
      </c>
    </row>
    <row r="163" spans="1:10" hidden="1">
      <c r="A163" s="155">
        <v>15</v>
      </c>
      <c r="B163" s="155" t="s">
        <v>2116</v>
      </c>
      <c r="C163" s="155" t="s">
        <v>710</v>
      </c>
      <c r="D163" s="155">
        <v>21.3</v>
      </c>
      <c r="E163" s="155">
        <v>47</v>
      </c>
      <c r="F163" s="155">
        <v>66.915923521462602</v>
      </c>
      <c r="G163" s="155">
        <v>3145.0484055087422</v>
      </c>
      <c r="H163" s="155">
        <v>3.1450484055087422E-3</v>
      </c>
      <c r="I163" s="155" t="str">
        <f>_xlfn.XLOOKUP(C163,'DRAWING LIST'!B:B,'DRAWING LIST'!AJ:AJ,,0)</f>
        <v/>
      </c>
      <c r="J163" s="155">
        <f t="shared" si="2"/>
        <v>3.1450484055087422E-3</v>
      </c>
    </row>
    <row r="164" spans="1:10" hidden="1">
      <c r="A164" s="155">
        <v>15</v>
      </c>
      <c r="B164" s="155" t="s">
        <v>2116</v>
      </c>
      <c r="C164" s="155" t="s">
        <v>154</v>
      </c>
      <c r="D164" s="155">
        <v>21.3</v>
      </c>
      <c r="E164" s="155">
        <v>47</v>
      </c>
      <c r="F164" s="155">
        <v>66.915923521462602</v>
      </c>
      <c r="G164" s="155">
        <v>3145.0484055087422</v>
      </c>
      <c r="H164" s="155">
        <v>3.1450484055087422E-3</v>
      </c>
      <c r="I164" s="155" t="str">
        <f>_xlfn.XLOOKUP(C164,'DRAWING LIST'!B:B,'DRAWING LIST'!AJ:AJ,,0)</f>
        <v>1-05 大洋綠</v>
      </c>
      <c r="J164" s="155">
        <f t="shared" si="2"/>
        <v>3.1450484055087422E-3</v>
      </c>
    </row>
    <row r="165" spans="1:10" hidden="1">
      <c r="A165" s="155">
        <v>15</v>
      </c>
      <c r="B165" s="155" t="s">
        <v>2116</v>
      </c>
      <c r="C165" s="155" t="s">
        <v>498</v>
      </c>
      <c r="D165" s="155">
        <v>21.3</v>
      </c>
      <c r="E165" s="155">
        <v>47</v>
      </c>
      <c r="F165" s="155">
        <v>66.915923521462602</v>
      </c>
      <c r="G165" s="155">
        <v>3145.0484055087422</v>
      </c>
      <c r="H165" s="155">
        <v>3.1450484055087422E-3</v>
      </c>
      <c r="I165" s="155" t="str">
        <f>_xlfn.XLOOKUP(C165,'DRAWING LIST'!B:B,'DRAWING LIST'!AJ:AJ,,0)</f>
        <v/>
      </c>
      <c r="J165" s="155">
        <f t="shared" si="2"/>
        <v>3.1450484055087422E-3</v>
      </c>
    </row>
    <row r="166" spans="1:10" hidden="1">
      <c r="A166" s="155">
        <v>15</v>
      </c>
      <c r="B166" s="155" t="s">
        <v>2116</v>
      </c>
      <c r="C166" s="155" t="s">
        <v>499</v>
      </c>
      <c r="D166" s="155">
        <v>21.3</v>
      </c>
      <c r="E166" s="155">
        <v>47</v>
      </c>
      <c r="F166" s="155">
        <v>66.915923521462602</v>
      </c>
      <c r="G166" s="155">
        <v>3145.0484055087422</v>
      </c>
      <c r="H166" s="155">
        <v>3.1450484055087422E-3</v>
      </c>
      <c r="I166" s="155" t="str">
        <f>_xlfn.XLOOKUP(C166,'DRAWING LIST'!B:B,'DRAWING LIST'!AJ:AJ,,0)</f>
        <v/>
      </c>
      <c r="J166" s="155">
        <f t="shared" si="2"/>
        <v>3.1450484055087422E-3</v>
      </c>
    </row>
    <row r="167" spans="1:10" hidden="1">
      <c r="A167" s="155">
        <v>15</v>
      </c>
      <c r="B167" s="155" t="s">
        <v>2116</v>
      </c>
      <c r="C167" s="155" t="s">
        <v>514</v>
      </c>
      <c r="D167" s="155">
        <v>21.3</v>
      </c>
      <c r="E167" s="155">
        <v>47</v>
      </c>
      <c r="F167" s="155">
        <v>66.915923521462602</v>
      </c>
      <c r="G167" s="155">
        <v>3145.0484055087422</v>
      </c>
      <c r="H167" s="155">
        <v>3.1450484055087422E-3</v>
      </c>
      <c r="I167" s="155" t="str">
        <f>_xlfn.XLOOKUP(C167,'DRAWING LIST'!B:B,'DRAWING LIST'!AJ:AJ,,0)</f>
        <v/>
      </c>
      <c r="J167" s="155">
        <f t="shared" si="2"/>
        <v>3.1450484055087422E-3</v>
      </c>
    </row>
    <row r="168" spans="1:10" hidden="1">
      <c r="A168" s="155">
        <v>15</v>
      </c>
      <c r="B168" s="155" t="s">
        <v>2117</v>
      </c>
      <c r="C168" s="155" t="s">
        <v>125</v>
      </c>
      <c r="D168" s="155">
        <v>21.3</v>
      </c>
      <c r="E168" s="155">
        <v>489</v>
      </c>
      <c r="F168" s="155">
        <v>66.915923521462602</v>
      </c>
      <c r="G168" s="155">
        <v>32721.886601995211</v>
      </c>
      <c r="H168" s="155">
        <v>3.2721886601995209E-2</v>
      </c>
      <c r="I168" s="155" t="str">
        <f>_xlfn.XLOOKUP(C168,'DRAWING LIST'!B:B,'DRAWING LIST'!AJ:AJ,,0)</f>
        <v>1-05 大洋綠</v>
      </c>
      <c r="J168" s="155">
        <f t="shared" si="2"/>
        <v>3.2721886601995209E-2</v>
      </c>
    </row>
    <row r="169" spans="1:10" hidden="1">
      <c r="A169" s="155">
        <v>15</v>
      </c>
      <c r="B169" s="155" t="s">
        <v>2117</v>
      </c>
      <c r="C169" s="155" t="s">
        <v>126</v>
      </c>
      <c r="D169" s="155">
        <v>21.3</v>
      </c>
      <c r="E169" s="155">
        <v>489</v>
      </c>
      <c r="F169" s="155">
        <v>66.915923521462602</v>
      </c>
      <c r="G169" s="155">
        <v>32721.886601995211</v>
      </c>
      <c r="H169" s="155">
        <v>3.2721886601995209E-2</v>
      </c>
      <c r="I169" s="155" t="str">
        <f>_xlfn.XLOOKUP(C169,'DRAWING LIST'!B:B,'DRAWING LIST'!AJ:AJ,,0)</f>
        <v>1-05 大洋綠</v>
      </c>
      <c r="J169" s="155">
        <f t="shared" si="2"/>
        <v>3.2721886601995209E-2</v>
      </c>
    </row>
    <row r="170" spans="1:10">
      <c r="A170" s="155">
        <v>15</v>
      </c>
      <c r="B170" s="155" t="s">
        <v>2118</v>
      </c>
      <c r="C170" s="155" t="s">
        <v>331</v>
      </c>
      <c r="D170" s="155">
        <v>21.3</v>
      </c>
      <c r="E170" s="155">
        <v>497</v>
      </c>
      <c r="F170" s="155">
        <v>66.915923521462602</v>
      </c>
      <c r="G170" s="155">
        <v>33257.213990166914</v>
      </c>
      <c r="H170" s="155">
        <v>3.3257213990166914E-2</v>
      </c>
      <c r="I170" s="155" t="str">
        <f>_xlfn.XLOOKUP(C170,'DRAWING LIST'!B:B,'DRAWING LIST'!AJ:AJ,,0)</f>
        <v>1-45 天藍色</v>
      </c>
      <c r="J170" s="155">
        <f t="shared" si="2"/>
        <v>3.3257213990166914E-2</v>
      </c>
    </row>
    <row r="171" spans="1:10">
      <c r="A171" s="155">
        <v>15</v>
      </c>
      <c r="B171" s="155" t="s">
        <v>2119</v>
      </c>
      <c r="C171" s="155" t="s">
        <v>330</v>
      </c>
      <c r="D171" s="155">
        <v>21.3</v>
      </c>
      <c r="E171" s="155">
        <v>501</v>
      </c>
      <c r="F171" s="155">
        <v>66.915923521462602</v>
      </c>
      <c r="G171" s="155">
        <v>33524.877684252766</v>
      </c>
      <c r="H171" s="155">
        <v>3.3524877684252767E-2</v>
      </c>
      <c r="I171" s="155" t="str">
        <f>_xlfn.XLOOKUP(C171,'DRAWING LIST'!B:B,'DRAWING LIST'!AJ:AJ,,0)</f>
        <v>1-45 天藍色</v>
      </c>
      <c r="J171" s="155">
        <f t="shared" si="2"/>
        <v>3.3524877684252767E-2</v>
      </c>
    </row>
    <row r="172" spans="1:10" hidden="1">
      <c r="A172" s="155">
        <v>15</v>
      </c>
      <c r="B172" s="155" t="s">
        <v>2120</v>
      </c>
      <c r="C172" s="155" t="s">
        <v>91</v>
      </c>
      <c r="D172" s="155">
        <v>21.3</v>
      </c>
      <c r="E172" s="155">
        <v>50</v>
      </c>
      <c r="F172" s="155">
        <v>66.915923521462602</v>
      </c>
      <c r="G172" s="155">
        <v>3345.79617607313</v>
      </c>
      <c r="H172" s="155">
        <v>3.3457961760731299E-3</v>
      </c>
      <c r="I172" s="155" t="str">
        <f>_xlfn.XLOOKUP(C172,'DRAWING LIST'!B:B,'DRAWING LIST'!AJ:AJ,,0)</f>
        <v/>
      </c>
      <c r="J172" s="155">
        <f t="shared" si="2"/>
        <v>3.3457961760731299E-3</v>
      </c>
    </row>
    <row r="173" spans="1:10" hidden="1">
      <c r="A173" s="155">
        <v>15</v>
      </c>
      <c r="B173" s="155" t="s">
        <v>2120</v>
      </c>
      <c r="C173" s="155" t="s">
        <v>710</v>
      </c>
      <c r="D173" s="155">
        <v>21.3</v>
      </c>
      <c r="E173" s="155">
        <v>50</v>
      </c>
      <c r="F173" s="155">
        <v>66.915923521462602</v>
      </c>
      <c r="G173" s="155">
        <v>3345.79617607313</v>
      </c>
      <c r="H173" s="155">
        <v>3.3457961760731299E-3</v>
      </c>
      <c r="I173" s="155" t="str">
        <f>_xlfn.XLOOKUP(C173,'DRAWING LIST'!B:B,'DRAWING LIST'!AJ:AJ,,0)</f>
        <v/>
      </c>
      <c r="J173" s="155">
        <f t="shared" si="2"/>
        <v>3.3457961760731299E-3</v>
      </c>
    </row>
    <row r="174" spans="1:10" hidden="1">
      <c r="A174" s="155">
        <v>15</v>
      </c>
      <c r="B174" s="155" t="s">
        <v>2120</v>
      </c>
      <c r="C174" s="155" t="s">
        <v>153</v>
      </c>
      <c r="D174" s="155">
        <v>21.3</v>
      </c>
      <c r="E174" s="155">
        <v>50</v>
      </c>
      <c r="F174" s="155">
        <v>66.915923521462602</v>
      </c>
      <c r="G174" s="155">
        <v>3345.79617607313</v>
      </c>
      <c r="H174" s="155">
        <v>3.3457961760731299E-3</v>
      </c>
      <c r="I174" s="155" t="str">
        <f>_xlfn.XLOOKUP(C174,'DRAWING LIST'!B:B,'DRAWING LIST'!AJ:AJ,,0)</f>
        <v>1-05 大洋綠</v>
      </c>
      <c r="J174" s="155">
        <f t="shared" si="2"/>
        <v>3.3457961760731299E-3</v>
      </c>
    </row>
    <row r="175" spans="1:10" hidden="1">
      <c r="A175" s="155">
        <v>15</v>
      </c>
      <c r="B175" s="155" t="s">
        <v>2120</v>
      </c>
      <c r="C175" s="155" t="s">
        <v>157</v>
      </c>
      <c r="D175" s="155">
        <v>21.3</v>
      </c>
      <c r="E175" s="155">
        <v>50</v>
      </c>
      <c r="F175" s="155">
        <v>66.915923521462602</v>
      </c>
      <c r="G175" s="155">
        <v>3345.79617607313</v>
      </c>
      <c r="H175" s="155">
        <v>3.3457961760731299E-3</v>
      </c>
      <c r="I175" s="155" t="str">
        <f>_xlfn.XLOOKUP(C175,'DRAWING LIST'!B:B,'DRAWING LIST'!AJ:AJ,,0)</f>
        <v>1-05 大洋綠</v>
      </c>
      <c r="J175" s="155">
        <f t="shared" si="2"/>
        <v>3.3457961760731299E-3</v>
      </c>
    </row>
    <row r="176" spans="1:10" hidden="1">
      <c r="A176" s="155">
        <v>15</v>
      </c>
      <c r="B176" s="155" t="s">
        <v>2120</v>
      </c>
      <c r="C176" s="155" t="s">
        <v>400</v>
      </c>
      <c r="D176" s="155">
        <v>21.3</v>
      </c>
      <c r="E176" s="155">
        <v>50</v>
      </c>
      <c r="F176" s="155">
        <v>66.915923521462602</v>
      </c>
      <c r="G176" s="155">
        <v>3345.79617607313</v>
      </c>
      <c r="H176" s="155">
        <v>3.3457961760731299E-3</v>
      </c>
      <c r="I176" s="155" t="str">
        <f>_xlfn.XLOOKUP(C176,'DRAWING LIST'!B:B,'DRAWING LIST'!AJ:AJ,,0)</f>
        <v/>
      </c>
      <c r="J176" s="155">
        <f t="shared" si="2"/>
        <v>3.3457961760731299E-3</v>
      </c>
    </row>
    <row r="177" spans="1:10" hidden="1">
      <c r="A177" s="155">
        <v>15</v>
      </c>
      <c r="B177" s="155" t="s">
        <v>2120</v>
      </c>
      <c r="C177" s="155" t="s">
        <v>401</v>
      </c>
      <c r="D177" s="155">
        <v>21.3</v>
      </c>
      <c r="E177" s="155">
        <v>50</v>
      </c>
      <c r="F177" s="155">
        <v>66.915923521462602</v>
      </c>
      <c r="G177" s="155">
        <v>3345.79617607313</v>
      </c>
      <c r="H177" s="155">
        <v>3.3457961760731299E-3</v>
      </c>
      <c r="I177" s="155" t="str">
        <f>_xlfn.XLOOKUP(C177,'DRAWING LIST'!B:B,'DRAWING LIST'!AJ:AJ,,0)</f>
        <v/>
      </c>
      <c r="J177" s="155">
        <f t="shared" si="2"/>
        <v>3.3457961760731299E-3</v>
      </c>
    </row>
    <row r="178" spans="1:10" hidden="1">
      <c r="A178" s="155">
        <v>15</v>
      </c>
      <c r="B178" s="155" t="s">
        <v>2120</v>
      </c>
      <c r="C178" s="155" t="s">
        <v>403</v>
      </c>
      <c r="D178" s="155">
        <v>21.3</v>
      </c>
      <c r="E178" s="155">
        <v>50</v>
      </c>
      <c r="F178" s="155">
        <v>66.915923521462602</v>
      </c>
      <c r="G178" s="155">
        <v>3345.79617607313</v>
      </c>
      <c r="H178" s="155">
        <v>3.3457961760731299E-3</v>
      </c>
      <c r="I178" s="155" t="str">
        <f>_xlfn.XLOOKUP(C178,'DRAWING LIST'!B:B,'DRAWING LIST'!AJ:AJ,,0)</f>
        <v/>
      </c>
      <c r="J178" s="155">
        <f t="shared" si="2"/>
        <v>3.3457961760731299E-3</v>
      </c>
    </row>
    <row r="179" spans="1:10" hidden="1">
      <c r="A179" s="155">
        <v>15</v>
      </c>
      <c r="B179" s="155" t="s">
        <v>2120</v>
      </c>
      <c r="C179" s="155" t="s">
        <v>410</v>
      </c>
      <c r="D179" s="155">
        <v>21.3</v>
      </c>
      <c r="E179" s="155">
        <v>50</v>
      </c>
      <c r="F179" s="155">
        <v>66.915923521462602</v>
      </c>
      <c r="G179" s="155">
        <v>3345.79617607313</v>
      </c>
      <c r="H179" s="155">
        <v>3.3457961760731299E-3</v>
      </c>
      <c r="I179" s="155" t="str">
        <f>_xlfn.XLOOKUP(C179,'DRAWING LIST'!B:B,'DRAWING LIST'!AJ:AJ,,0)</f>
        <v/>
      </c>
      <c r="J179" s="155">
        <f t="shared" si="2"/>
        <v>3.3457961760731299E-3</v>
      </c>
    </row>
    <row r="180" spans="1:10" hidden="1">
      <c r="A180" s="155">
        <v>15</v>
      </c>
      <c r="B180" s="155" t="s">
        <v>2120</v>
      </c>
      <c r="C180" s="155" t="s">
        <v>411</v>
      </c>
      <c r="D180" s="155">
        <v>21.3</v>
      </c>
      <c r="E180" s="155">
        <v>50</v>
      </c>
      <c r="F180" s="155">
        <v>66.915923521462602</v>
      </c>
      <c r="G180" s="155">
        <v>3345.79617607313</v>
      </c>
      <c r="H180" s="155">
        <v>3.3457961760731299E-3</v>
      </c>
      <c r="I180" s="155" t="str">
        <f>_xlfn.XLOOKUP(C180,'DRAWING LIST'!B:B,'DRAWING LIST'!AJ:AJ,,0)</f>
        <v/>
      </c>
      <c r="J180" s="155">
        <f t="shared" si="2"/>
        <v>3.3457961760731299E-3</v>
      </c>
    </row>
    <row r="181" spans="1:10" hidden="1">
      <c r="A181" s="155">
        <v>15</v>
      </c>
      <c r="B181" s="155" t="s">
        <v>2120</v>
      </c>
      <c r="C181" s="155" t="s">
        <v>412</v>
      </c>
      <c r="D181" s="155">
        <v>21.3</v>
      </c>
      <c r="E181" s="155">
        <v>50</v>
      </c>
      <c r="F181" s="155">
        <v>66.915923521462602</v>
      </c>
      <c r="G181" s="155">
        <v>3345.79617607313</v>
      </c>
      <c r="H181" s="155">
        <v>3.3457961760731299E-3</v>
      </c>
      <c r="I181" s="155" t="str">
        <f>_xlfn.XLOOKUP(C181,'DRAWING LIST'!B:B,'DRAWING LIST'!AJ:AJ,,0)</f>
        <v/>
      </c>
      <c r="J181" s="155">
        <f t="shared" si="2"/>
        <v>3.3457961760731299E-3</v>
      </c>
    </row>
    <row r="182" spans="1:10" hidden="1">
      <c r="A182" s="155">
        <v>15</v>
      </c>
      <c r="B182" s="155" t="s">
        <v>2120</v>
      </c>
      <c r="C182" s="155" t="s">
        <v>777</v>
      </c>
      <c r="D182" s="155">
        <v>21.3</v>
      </c>
      <c r="E182" s="155">
        <v>50</v>
      </c>
      <c r="F182" s="155">
        <v>66.915923521462602</v>
      </c>
      <c r="G182" s="155">
        <v>3345.79617607313</v>
      </c>
      <c r="H182" s="155">
        <v>3.3457961760731299E-3</v>
      </c>
      <c r="I182" s="155" t="str">
        <f>_xlfn.XLOOKUP(C182,'DRAWING LIST'!B:B,'DRAWING LIST'!AJ:AJ,,0)</f>
        <v/>
      </c>
      <c r="J182" s="155">
        <f t="shared" si="2"/>
        <v>3.3457961760731299E-3</v>
      </c>
    </row>
    <row r="183" spans="1:10" hidden="1">
      <c r="A183" s="155">
        <v>15</v>
      </c>
      <c r="B183" s="155" t="s">
        <v>2120</v>
      </c>
      <c r="C183" s="155" t="s">
        <v>414</v>
      </c>
      <c r="D183" s="155">
        <v>21.3</v>
      </c>
      <c r="E183" s="155">
        <v>50</v>
      </c>
      <c r="F183" s="155">
        <v>66.915923521462602</v>
      </c>
      <c r="G183" s="155">
        <v>3345.79617607313</v>
      </c>
      <c r="H183" s="155">
        <v>3.3457961760731299E-3</v>
      </c>
      <c r="I183" s="155" t="str">
        <f>_xlfn.XLOOKUP(C183,'DRAWING LIST'!B:B,'DRAWING LIST'!AJ:AJ,,0)</f>
        <v/>
      </c>
      <c r="J183" s="155">
        <f t="shared" si="2"/>
        <v>3.3457961760731299E-3</v>
      </c>
    </row>
    <row r="184" spans="1:10" hidden="1">
      <c r="A184" s="155">
        <v>15</v>
      </c>
      <c r="B184" s="155" t="s">
        <v>2120</v>
      </c>
      <c r="C184" s="155" t="s">
        <v>417</v>
      </c>
      <c r="D184" s="155">
        <v>21.3</v>
      </c>
      <c r="E184" s="155">
        <v>50</v>
      </c>
      <c r="F184" s="155">
        <v>66.915923521462602</v>
      </c>
      <c r="G184" s="155">
        <v>3345.79617607313</v>
      </c>
      <c r="H184" s="155">
        <v>3.3457961760731299E-3</v>
      </c>
      <c r="I184" s="155" t="str">
        <f>_xlfn.XLOOKUP(C184,'DRAWING LIST'!B:B,'DRAWING LIST'!AJ:AJ,,0)</f>
        <v/>
      </c>
      <c r="J184" s="155">
        <f t="shared" si="2"/>
        <v>3.3457961760731299E-3</v>
      </c>
    </row>
    <row r="185" spans="1:10" hidden="1">
      <c r="A185" s="155">
        <v>15</v>
      </c>
      <c r="B185" s="155" t="s">
        <v>2120</v>
      </c>
      <c r="C185" s="155" t="s">
        <v>779</v>
      </c>
      <c r="D185" s="155">
        <v>21.3</v>
      </c>
      <c r="E185" s="155">
        <v>50</v>
      </c>
      <c r="F185" s="155">
        <v>66.915923521462602</v>
      </c>
      <c r="G185" s="155">
        <v>3345.79617607313</v>
      </c>
      <c r="H185" s="155">
        <v>3.3457961760731299E-3</v>
      </c>
      <c r="I185" s="155" t="str">
        <f>_xlfn.XLOOKUP(C185,'DRAWING LIST'!B:B,'DRAWING LIST'!AJ:AJ,,0)</f>
        <v/>
      </c>
      <c r="J185" s="155">
        <f t="shared" si="2"/>
        <v>3.3457961760731299E-3</v>
      </c>
    </row>
    <row r="186" spans="1:10" hidden="1">
      <c r="A186" s="155">
        <v>15</v>
      </c>
      <c r="B186" s="155" t="s">
        <v>2120</v>
      </c>
      <c r="C186" s="155" t="s">
        <v>780</v>
      </c>
      <c r="D186" s="155">
        <v>21.3</v>
      </c>
      <c r="E186" s="155">
        <v>50</v>
      </c>
      <c r="F186" s="155">
        <v>66.915923521462602</v>
      </c>
      <c r="G186" s="155">
        <v>3345.79617607313</v>
      </c>
      <c r="H186" s="155">
        <v>3.3457961760731299E-3</v>
      </c>
      <c r="I186" s="155" t="str">
        <f>_xlfn.XLOOKUP(C186,'DRAWING LIST'!B:B,'DRAWING LIST'!AJ:AJ,,0)</f>
        <v/>
      </c>
      <c r="J186" s="155">
        <f t="shared" si="2"/>
        <v>3.3457961760731299E-3</v>
      </c>
    </row>
    <row r="187" spans="1:10" hidden="1">
      <c r="A187" s="155">
        <v>15</v>
      </c>
      <c r="B187" s="155" t="s">
        <v>2120</v>
      </c>
      <c r="C187" s="155" t="s">
        <v>421</v>
      </c>
      <c r="D187" s="155">
        <v>21.3</v>
      </c>
      <c r="E187" s="155">
        <v>50</v>
      </c>
      <c r="F187" s="155">
        <v>66.915923521462602</v>
      </c>
      <c r="G187" s="155">
        <v>3345.79617607313</v>
      </c>
      <c r="H187" s="155">
        <v>3.3457961760731299E-3</v>
      </c>
      <c r="I187" s="155" t="str">
        <f>_xlfn.XLOOKUP(C187,'DRAWING LIST'!B:B,'DRAWING LIST'!AJ:AJ,,0)</f>
        <v/>
      </c>
      <c r="J187" s="155">
        <f t="shared" si="2"/>
        <v>3.3457961760731299E-3</v>
      </c>
    </row>
    <row r="188" spans="1:10" hidden="1">
      <c r="A188" s="155">
        <v>15</v>
      </c>
      <c r="B188" s="155" t="s">
        <v>2120</v>
      </c>
      <c r="C188" s="155" t="s">
        <v>422</v>
      </c>
      <c r="D188" s="155">
        <v>21.3</v>
      </c>
      <c r="E188" s="155">
        <v>50</v>
      </c>
      <c r="F188" s="155">
        <v>66.915923521462602</v>
      </c>
      <c r="G188" s="155">
        <v>3345.79617607313</v>
      </c>
      <c r="H188" s="155">
        <v>3.3457961760731299E-3</v>
      </c>
      <c r="I188" s="155" t="str">
        <f>_xlfn.XLOOKUP(C188,'DRAWING LIST'!B:B,'DRAWING LIST'!AJ:AJ,,0)</f>
        <v/>
      </c>
      <c r="J188" s="155">
        <f t="shared" si="2"/>
        <v>3.3457961760731299E-3</v>
      </c>
    </row>
    <row r="189" spans="1:10" hidden="1">
      <c r="A189" s="155">
        <v>15</v>
      </c>
      <c r="B189" s="155" t="s">
        <v>2120</v>
      </c>
      <c r="C189" s="155" t="s">
        <v>425</v>
      </c>
      <c r="D189" s="155">
        <v>21.3</v>
      </c>
      <c r="E189" s="155">
        <v>50</v>
      </c>
      <c r="F189" s="155">
        <v>66.915923521462602</v>
      </c>
      <c r="G189" s="155">
        <v>3345.79617607313</v>
      </c>
      <c r="H189" s="155">
        <v>3.3457961760731299E-3</v>
      </c>
      <c r="I189" s="155" t="str">
        <f>_xlfn.XLOOKUP(C189,'DRAWING LIST'!B:B,'DRAWING LIST'!AJ:AJ,,0)</f>
        <v/>
      </c>
      <c r="J189" s="155">
        <f t="shared" si="2"/>
        <v>3.3457961760731299E-3</v>
      </c>
    </row>
    <row r="190" spans="1:10" hidden="1">
      <c r="A190" s="155">
        <v>15</v>
      </c>
      <c r="B190" s="155" t="s">
        <v>2120</v>
      </c>
      <c r="C190" s="155" t="s">
        <v>428</v>
      </c>
      <c r="D190" s="155">
        <v>21.3</v>
      </c>
      <c r="E190" s="155">
        <v>50</v>
      </c>
      <c r="F190" s="155">
        <v>66.915923521462602</v>
      </c>
      <c r="G190" s="155">
        <v>3345.79617607313</v>
      </c>
      <c r="H190" s="155">
        <v>3.3457961760731299E-3</v>
      </c>
      <c r="I190" s="155" t="str">
        <f>_xlfn.XLOOKUP(C190,'DRAWING LIST'!B:B,'DRAWING LIST'!AJ:AJ,,0)</f>
        <v/>
      </c>
      <c r="J190" s="155">
        <f t="shared" si="2"/>
        <v>3.3457961760731299E-3</v>
      </c>
    </row>
    <row r="191" spans="1:10" hidden="1">
      <c r="A191" s="155">
        <v>15</v>
      </c>
      <c r="B191" s="155" t="s">
        <v>2120</v>
      </c>
      <c r="C191" s="155" t="s">
        <v>474</v>
      </c>
      <c r="D191" s="155">
        <v>21.3</v>
      </c>
      <c r="E191" s="155">
        <v>50</v>
      </c>
      <c r="F191" s="155">
        <v>66.915923521462602</v>
      </c>
      <c r="G191" s="155">
        <v>3345.79617607313</v>
      </c>
      <c r="H191" s="155">
        <v>3.3457961760731299E-3</v>
      </c>
      <c r="I191" s="155" t="str">
        <f>_xlfn.XLOOKUP(C191,'DRAWING LIST'!B:B,'DRAWING LIST'!AJ:AJ,,0)</f>
        <v>純白</v>
      </c>
      <c r="J191" s="155">
        <f t="shared" si="2"/>
        <v>3.3457961760731299E-3</v>
      </c>
    </row>
    <row r="192" spans="1:10" hidden="1">
      <c r="A192" s="155">
        <v>15</v>
      </c>
      <c r="B192" s="155" t="s">
        <v>2120</v>
      </c>
      <c r="C192" s="155" t="s">
        <v>495</v>
      </c>
      <c r="D192" s="155">
        <v>21.3</v>
      </c>
      <c r="E192" s="155">
        <v>50</v>
      </c>
      <c r="F192" s="155">
        <v>66.915923521462602</v>
      </c>
      <c r="G192" s="155">
        <v>3345.79617607313</v>
      </c>
      <c r="H192" s="155">
        <v>3.3457961760731299E-3</v>
      </c>
      <c r="I192" s="155" t="str">
        <f>_xlfn.XLOOKUP(C192,'DRAWING LIST'!B:B,'DRAWING LIST'!AJ:AJ,,0)</f>
        <v>1-85 藏金黃</v>
      </c>
      <c r="J192" s="155">
        <f t="shared" si="2"/>
        <v>3.3457961760731299E-3</v>
      </c>
    </row>
    <row r="193" spans="1:10" hidden="1">
      <c r="A193" s="155">
        <v>15</v>
      </c>
      <c r="B193" s="155" t="s">
        <v>2121</v>
      </c>
      <c r="C193" s="155" t="s">
        <v>140</v>
      </c>
      <c r="D193" s="155">
        <v>21.3</v>
      </c>
      <c r="E193" s="155">
        <v>51</v>
      </c>
      <c r="F193" s="155">
        <v>66.915923521462602</v>
      </c>
      <c r="G193" s="155">
        <v>3412.7120995945929</v>
      </c>
      <c r="H193" s="155">
        <v>3.4127120995945926E-3</v>
      </c>
      <c r="I193" s="155" t="str">
        <f>_xlfn.XLOOKUP(C193,'DRAWING LIST'!B:B,'DRAWING LIST'!AJ:AJ,,0)</f>
        <v>1-05 大洋綠</v>
      </c>
      <c r="J193" s="155">
        <f t="shared" si="2"/>
        <v>3.4127120995945926E-3</v>
      </c>
    </row>
    <row r="194" spans="1:10" hidden="1">
      <c r="A194" s="155">
        <v>15</v>
      </c>
      <c r="B194" s="155" t="s">
        <v>2121</v>
      </c>
      <c r="C194" s="155" t="s">
        <v>143</v>
      </c>
      <c r="D194" s="155">
        <v>21.3</v>
      </c>
      <c r="E194" s="155">
        <v>51</v>
      </c>
      <c r="F194" s="155">
        <v>66.915923521462602</v>
      </c>
      <c r="G194" s="155">
        <v>3412.7120995945929</v>
      </c>
      <c r="H194" s="155">
        <v>3.4127120995945926E-3</v>
      </c>
      <c r="I194" s="155" t="str">
        <f>_xlfn.XLOOKUP(C194,'DRAWING LIST'!B:B,'DRAWING LIST'!AJ:AJ,,0)</f>
        <v>1-05 大洋綠</v>
      </c>
      <c r="J194" s="155">
        <f t="shared" si="2"/>
        <v>3.4127120995945926E-3</v>
      </c>
    </row>
    <row r="195" spans="1:10" hidden="1">
      <c r="A195" s="155">
        <v>15</v>
      </c>
      <c r="B195" s="155" t="s">
        <v>2122</v>
      </c>
      <c r="C195" s="155" t="s">
        <v>82</v>
      </c>
      <c r="D195" s="155">
        <v>21.3</v>
      </c>
      <c r="E195" s="155">
        <v>524</v>
      </c>
      <c r="F195" s="155">
        <v>66.915923521462602</v>
      </c>
      <c r="G195" s="155">
        <v>35063.943925246407</v>
      </c>
      <c r="H195" s="155">
        <v>3.5063943925246407E-2</v>
      </c>
      <c r="I195" s="155" t="str">
        <f>_xlfn.XLOOKUP(C195,'DRAWING LIST'!B:B,'DRAWING LIST'!AJ:AJ,,0)</f>
        <v/>
      </c>
      <c r="J195" s="155">
        <f t="shared" ref="J195:J258" si="3">(D195*PI()*E195)*10^-6</f>
        <v>3.5063943925246407E-2</v>
      </c>
    </row>
    <row r="196" spans="1:10">
      <c r="A196" s="155">
        <v>15</v>
      </c>
      <c r="B196" s="155" t="s">
        <v>2123</v>
      </c>
      <c r="C196" s="155" t="s">
        <v>321</v>
      </c>
      <c r="D196" s="155">
        <v>21.3</v>
      </c>
      <c r="E196" s="155">
        <v>549</v>
      </c>
      <c r="F196" s="155">
        <v>66.915923521462602</v>
      </c>
      <c r="G196" s="155">
        <v>36736.842013282971</v>
      </c>
      <c r="H196" s="155">
        <v>3.6736842013282971E-2</v>
      </c>
      <c r="I196" s="155" t="str">
        <f>_xlfn.XLOOKUP(C196,'DRAWING LIST'!B:B,'DRAWING LIST'!AJ:AJ,,0)</f>
        <v/>
      </c>
      <c r="J196" s="155">
        <f t="shared" si="3"/>
        <v>3.6736842013282971E-2</v>
      </c>
    </row>
    <row r="197" spans="1:10">
      <c r="A197" s="155">
        <v>15</v>
      </c>
      <c r="B197" s="155" t="s">
        <v>2123</v>
      </c>
      <c r="C197" s="155" t="s">
        <v>758</v>
      </c>
      <c r="D197" s="155">
        <v>21.3</v>
      </c>
      <c r="E197" s="155">
        <v>549</v>
      </c>
      <c r="F197" s="155">
        <v>66.915923521462602</v>
      </c>
      <c r="G197" s="155">
        <v>36736.842013282971</v>
      </c>
      <c r="H197" s="155">
        <v>3.6736842013282971E-2</v>
      </c>
      <c r="I197" s="155" t="str">
        <f>_xlfn.XLOOKUP(C197,'DRAWING LIST'!B:B,'DRAWING LIST'!AJ:AJ,,0)</f>
        <v/>
      </c>
      <c r="J197" s="155">
        <f t="shared" si="3"/>
        <v>3.6736842013282971E-2</v>
      </c>
    </row>
    <row r="198" spans="1:10" hidden="1">
      <c r="A198" s="155">
        <v>15</v>
      </c>
      <c r="B198" s="155" t="s">
        <v>2124</v>
      </c>
      <c r="C198" s="155" t="s">
        <v>140</v>
      </c>
      <c r="D198" s="155">
        <v>21.3</v>
      </c>
      <c r="E198" s="155">
        <v>54</v>
      </c>
      <c r="F198" s="155">
        <v>66.915923521462602</v>
      </c>
      <c r="G198" s="155">
        <v>3613.4598701589807</v>
      </c>
      <c r="H198" s="155">
        <v>3.6134598701589807E-3</v>
      </c>
      <c r="I198" s="155" t="str">
        <f>_xlfn.XLOOKUP(C198,'DRAWING LIST'!B:B,'DRAWING LIST'!AJ:AJ,,0)</f>
        <v>1-05 大洋綠</v>
      </c>
      <c r="J198" s="155">
        <f t="shared" si="3"/>
        <v>3.6134598701589807E-3</v>
      </c>
    </row>
    <row r="199" spans="1:10" hidden="1">
      <c r="A199" s="155">
        <v>15</v>
      </c>
      <c r="B199" s="155" t="s">
        <v>2125</v>
      </c>
      <c r="C199" s="155" t="s">
        <v>81</v>
      </c>
      <c r="D199" s="155">
        <v>21.3</v>
      </c>
      <c r="E199" s="155">
        <v>550</v>
      </c>
      <c r="F199" s="155">
        <v>66.915923521462602</v>
      </c>
      <c r="G199" s="155">
        <v>36803.757936804432</v>
      </c>
      <c r="H199" s="155">
        <v>3.6803757936804432E-2</v>
      </c>
      <c r="I199" s="155" t="str">
        <f>_xlfn.XLOOKUP(C199,'DRAWING LIST'!B:B,'DRAWING LIST'!AJ:AJ,,0)</f>
        <v/>
      </c>
      <c r="J199" s="155">
        <f t="shared" si="3"/>
        <v>3.6803757936804432E-2</v>
      </c>
    </row>
    <row r="200" spans="1:10" hidden="1">
      <c r="A200" s="155">
        <v>15</v>
      </c>
      <c r="B200" s="155" t="s">
        <v>2125</v>
      </c>
      <c r="C200" s="155" t="s">
        <v>82</v>
      </c>
      <c r="D200" s="155">
        <v>21.3</v>
      </c>
      <c r="E200" s="155">
        <v>550</v>
      </c>
      <c r="F200" s="155">
        <v>66.915923521462602</v>
      </c>
      <c r="G200" s="155">
        <v>36803.757936804432</v>
      </c>
      <c r="H200" s="155">
        <v>3.6803757936804432E-2</v>
      </c>
      <c r="I200" s="155" t="str">
        <f>_xlfn.XLOOKUP(C200,'DRAWING LIST'!B:B,'DRAWING LIST'!AJ:AJ,,0)</f>
        <v/>
      </c>
      <c r="J200" s="155">
        <f t="shared" si="3"/>
        <v>3.6803757936804432E-2</v>
      </c>
    </row>
    <row r="201" spans="1:10" hidden="1">
      <c r="A201" s="155">
        <v>15</v>
      </c>
      <c r="B201" s="155" t="s">
        <v>2126</v>
      </c>
      <c r="C201" s="155" t="s">
        <v>538</v>
      </c>
      <c r="D201" s="155">
        <v>21.3</v>
      </c>
      <c r="E201" s="155">
        <v>563</v>
      </c>
      <c r="F201" s="155">
        <v>66.915923521462602</v>
      </c>
      <c r="G201" s="155">
        <v>37673.664942583448</v>
      </c>
      <c r="H201" s="155">
        <v>3.7673664942583444E-2</v>
      </c>
      <c r="I201" s="155" t="str">
        <f>_xlfn.XLOOKUP(C201,'DRAWING LIST'!B:B,'DRAWING LIST'!AJ:AJ,,0)</f>
        <v/>
      </c>
      <c r="J201" s="155">
        <f t="shared" si="3"/>
        <v>3.7673664942583444E-2</v>
      </c>
    </row>
    <row r="202" spans="1:10" hidden="1">
      <c r="A202" s="155">
        <v>15</v>
      </c>
      <c r="B202" s="155" t="s">
        <v>2126</v>
      </c>
      <c r="C202" s="155" t="s">
        <v>539</v>
      </c>
      <c r="D202" s="155">
        <v>21.3</v>
      </c>
      <c r="E202" s="155">
        <v>563</v>
      </c>
      <c r="F202" s="155">
        <v>66.915923521462602</v>
      </c>
      <c r="G202" s="155">
        <v>37673.664942583448</v>
      </c>
      <c r="H202" s="155">
        <v>3.7673664942583444E-2</v>
      </c>
      <c r="I202" s="155" t="str">
        <f>_xlfn.XLOOKUP(C202,'DRAWING LIST'!B:B,'DRAWING LIST'!AJ:AJ,,0)</f>
        <v/>
      </c>
      <c r="J202" s="155">
        <f t="shared" si="3"/>
        <v>3.7673664942583444E-2</v>
      </c>
    </row>
    <row r="203" spans="1:10" hidden="1">
      <c r="A203" s="155">
        <v>15</v>
      </c>
      <c r="B203" s="155" t="s">
        <v>2126</v>
      </c>
      <c r="C203" s="155" t="s">
        <v>541</v>
      </c>
      <c r="D203" s="155">
        <v>21.3</v>
      </c>
      <c r="E203" s="155">
        <v>563</v>
      </c>
      <c r="F203" s="155">
        <v>66.915923521462602</v>
      </c>
      <c r="G203" s="155">
        <v>37673.664942583448</v>
      </c>
      <c r="H203" s="155">
        <v>3.7673664942583444E-2</v>
      </c>
      <c r="I203" s="155" t="str">
        <f>_xlfn.XLOOKUP(C203,'DRAWING LIST'!B:B,'DRAWING LIST'!AJ:AJ,,0)</f>
        <v/>
      </c>
      <c r="J203" s="155">
        <f t="shared" si="3"/>
        <v>3.7673664942583444E-2</v>
      </c>
    </row>
    <row r="204" spans="1:10" hidden="1">
      <c r="A204" s="155">
        <v>15</v>
      </c>
      <c r="B204" s="155" t="s">
        <v>2126</v>
      </c>
      <c r="C204" s="155" t="s">
        <v>542</v>
      </c>
      <c r="D204" s="155">
        <v>21.3</v>
      </c>
      <c r="E204" s="155">
        <v>563</v>
      </c>
      <c r="F204" s="155">
        <v>66.915923521462602</v>
      </c>
      <c r="G204" s="155">
        <v>37673.664942583448</v>
      </c>
      <c r="H204" s="155">
        <v>3.7673664942583444E-2</v>
      </c>
      <c r="I204" s="155" t="str">
        <f>_xlfn.XLOOKUP(C204,'DRAWING LIST'!B:B,'DRAWING LIST'!AJ:AJ,,0)</f>
        <v/>
      </c>
      <c r="J204" s="155">
        <f t="shared" si="3"/>
        <v>3.7673664942583444E-2</v>
      </c>
    </row>
    <row r="205" spans="1:10" hidden="1">
      <c r="A205" s="155">
        <v>15</v>
      </c>
      <c r="B205" s="155" t="s">
        <v>2127</v>
      </c>
      <c r="C205" s="155" t="s">
        <v>81</v>
      </c>
      <c r="D205" s="155">
        <v>21.3</v>
      </c>
      <c r="E205" s="155">
        <v>56</v>
      </c>
      <c r="F205" s="155">
        <v>66.915923521462602</v>
      </c>
      <c r="G205" s="155">
        <v>3747.2917172019056</v>
      </c>
      <c r="H205" s="155">
        <v>3.7472917172019053E-3</v>
      </c>
      <c r="I205" s="155" t="str">
        <f>_xlfn.XLOOKUP(C205,'DRAWING LIST'!B:B,'DRAWING LIST'!AJ:AJ,,0)</f>
        <v/>
      </c>
      <c r="J205" s="155">
        <f t="shared" si="3"/>
        <v>3.7472917172019053E-3</v>
      </c>
    </row>
    <row r="206" spans="1:10" hidden="1">
      <c r="A206" s="155">
        <v>15</v>
      </c>
      <c r="B206" s="155" t="s">
        <v>2127</v>
      </c>
      <c r="C206" s="155" t="s">
        <v>122</v>
      </c>
      <c r="D206" s="155">
        <v>21.3</v>
      </c>
      <c r="E206" s="155">
        <v>56</v>
      </c>
      <c r="F206" s="155">
        <v>66.915923521462602</v>
      </c>
      <c r="G206" s="155">
        <v>3747.2917172019056</v>
      </c>
      <c r="H206" s="155">
        <v>3.7472917172019053E-3</v>
      </c>
      <c r="I206" s="155" t="str">
        <f>_xlfn.XLOOKUP(C206,'DRAWING LIST'!B:B,'DRAWING LIST'!AJ:AJ,,0)</f>
        <v>1-05 大洋綠</v>
      </c>
      <c r="J206" s="155">
        <f t="shared" si="3"/>
        <v>3.7472917172019053E-3</v>
      </c>
    </row>
    <row r="207" spans="1:10" hidden="1">
      <c r="A207" s="155">
        <v>15</v>
      </c>
      <c r="B207" s="155" t="s">
        <v>2127</v>
      </c>
      <c r="C207" s="155" t="s">
        <v>125</v>
      </c>
      <c r="D207" s="155">
        <v>21.3</v>
      </c>
      <c r="E207" s="155">
        <v>56</v>
      </c>
      <c r="F207" s="155">
        <v>66.915923521462602</v>
      </c>
      <c r="G207" s="155">
        <v>3747.2917172019056</v>
      </c>
      <c r="H207" s="155">
        <v>3.7472917172019053E-3</v>
      </c>
      <c r="I207" s="155" t="str">
        <f>_xlfn.XLOOKUP(C207,'DRAWING LIST'!B:B,'DRAWING LIST'!AJ:AJ,,0)</f>
        <v>1-05 大洋綠</v>
      </c>
      <c r="J207" s="155">
        <f t="shared" si="3"/>
        <v>3.7472917172019053E-3</v>
      </c>
    </row>
    <row r="208" spans="1:10" hidden="1">
      <c r="A208" s="155">
        <v>15</v>
      </c>
      <c r="B208" s="155" t="s">
        <v>2127</v>
      </c>
      <c r="C208" s="155" t="s">
        <v>126</v>
      </c>
      <c r="D208" s="155">
        <v>21.3</v>
      </c>
      <c r="E208" s="155">
        <v>56</v>
      </c>
      <c r="F208" s="155">
        <v>66.915923521462602</v>
      </c>
      <c r="G208" s="155">
        <v>3747.2917172019056</v>
      </c>
      <c r="H208" s="155">
        <v>3.7472917172019053E-3</v>
      </c>
      <c r="I208" s="155" t="str">
        <f>_xlfn.XLOOKUP(C208,'DRAWING LIST'!B:B,'DRAWING LIST'!AJ:AJ,,0)</f>
        <v>1-05 大洋綠</v>
      </c>
      <c r="J208" s="155">
        <f t="shared" si="3"/>
        <v>3.7472917172019053E-3</v>
      </c>
    </row>
    <row r="209" spans="1:10" hidden="1">
      <c r="A209" s="155">
        <v>15</v>
      </c>
      <c r="B209" s="155" t="s">
        <v>2128</v>
      </c>
      <c r="C209" s="155" t="s">
        <v>80</v>
      </c>
      <c r="D209" s="155">
        <v>21.3</v>
      </c>
      <c r="E209" s="155">
        <v>572</v>
      </c>
      <c r="F209" s="155">
        <v>66.915923521462602</v>
      </c>
      <c r="G209" s="155">
        <v>38275.908254276612</v>
      </c>
      <c r="H209" s="155">
        <v>3.8275908254276611E-2</v>
      </c>
      <c r="I209" s="155" t="str">
        <f>_xlfn.XLOOKUP(C209,'DRAWING LIST'!B:B,'DRAWING LIST'!AJ:AJ,,0)</f>
        <v/>
      </c>
      <c r="J209" s="155">
        <f t="shared" si="3"/>
        <v>3.8275908254276611E-2</v>
      </c>
    </row>
    <row r="210" spans="1:10" hidden="1">
      <c r="A210" s="155">
        <v>15</v>
      </c>
      <c r="B210" s="155" t="s">
        <v>2128</v>
      </c>
      <c r="C210" s="155" t="s">
        <v>82</v>
      </c>
      <c r="D210" s="155">
        <v>21.3</v>
      </c>
      <c r="E210" s="155">
        <v>572</v>
      </c>
      <c r="F210" s="155">
        <v>66.915923521462602</v>
      </c>
      <c r="G210" s="155">
        <v>38275.908254276612</v>
      </c>
      <c r="H210" s="155">
        <v>3.8275908254276611E-2</v>
      </c>
      <c r="I210" s="155" t="str">
        <f>_xlfn.XLOOKUP(C210,'DRAWING LIST'!B:B,'DRAWING LIST'!AJ:AJ,,0)</f>
        <v/>
      </c>
      <c r="J210" s="155">
        <f t="shared" si="3"/>
        <v>3.8275908254276611E-2</v>
      </c>
    </row>
    <row r="211" spans="1:10" hidden="1">
      <c r="A211" s="155">
        <v>15</v>
      </c>
      <c r="B211" s="155" t="s">
        <v>2128</v>
      </c>
      <c r="C211" s="155" t="s">
        <v>713</v>
      </c>
      <c r="D211" s="155">
        <v>21.3</v>
      </c>
      <c r="E211" s="155">
        <v>572</v>
      </c>
      <c r="F211" s="155">
        <v>66.915923521462602</v>
      </c>
      <c r="G211" s="155">
        <v>38275.908254276612</v>
      </c>
      <c r="H211" s="155">
        <v>3.8275908254276611E-2</v>
      </c>
      <c r="I211" s="155" t="str">
        <f>_xlfn.XLOOKUP(C211,'DRAWING LIST'!B:B,'DRAWING LIST'!AJ:AJ,,0)</f>
        <v>1-05 大洋綠</v>
      </c>
      <c r="J211" s="155">
        <f t="shared" si="3"/>
        <v>3.8275908254276611E-2</v>
      </c>
    </row>
    <row r="212" spans="1:10" hidden="1">
      <c r="A212" s="155">
        <v>15</v>
      </c>
      <c r="B212" s="155" t="s">
        <v>2128</v>
      </c>
      <c r="C212" s="155" t="s">
        <v>125</v>
      </c>
      <c r="D212" s="155">
        <v>21.3</v>
      </c>
      <c r="E212" s="155">
        <v>572</v>
      </c>
      <c r="F212" s="155">
        <v>66.915923521462602</v>
      </c>
      <c r="G212" s="155">
        <v>38275.908254276612</v>
      </c>
      <c r="H212" s="155">
        <v>3.8275908254276611E-2</v>
      </c>
      <c r="I212" s="155" t="str">
        <f>_xlfn.XLOOKUP(C212,'DRAWING LIST'!B:B,'DRAWING LIST'!AJ:AJ,,0)</f>
        <v>1-05 大洋綠</v>
      </c>
      <c r="J212" s="155">
        <f t="shared" si="3"/>
        <v>3.8275908254276611E-2</v>
      </c>
    </row>
    <row r="213" spans="1:10">
      <c r="A213" s="155">
        <v>15</v>
      </c>
      <c r="B213" s="155" t="s">
        <v>2129</v>
      </c>
      <c r="C213" s="155" t="s">
        <v>321</v>
      </c>
      <c r="D213" s="155">
        <v>21.3</v>
      </c>
      <c r="E213" s="155">
        <v>597</v>
      </c>
      <c r="F213" s="155">
        <v>66.915923521462602</v>
      </c>
      <c r="G213" s="155">
        <v>39948.806342313175</v>
      </c>
      <c r="H213" s="155">
        <v>3.9948806342313174E-2</v>
      </c>
      <c r="I213" s="155" t="str">
        <f>_xlfn.XLOOKUP(C213,'DRAWING LIST'!B:B,'DRAWING LIST'!AJ:AJ,,0)</f>
        <v/>
      </c>
      <c r="J213" s="155">
        <f t="shared" si="3"/>
        <v>3.9948806342313174E-2</v>
      </c>
    </row>
    <row r="214" spans="1:10">
      <c r="A214" s="155">
        <v>15</v>
      </c>
      <c r="B214" s="155" t="s">
        <v>2130</v>
      </c>
      <c r="C214" s="155" t="s">
        <v>758</v>
      </c>
      <c r="D214" s="155">
        <v>21.3</v>
      </c>
      <c r="E214" s="155">
        <v>601</v>
      </c>
      <c r="F214" s="155">
        <v>66.915923521462602</v>
      </c>
      <c r="G214" s="155">
        <v>40216.470036399027</v>
      </c>
      <c r="H214" s="155">
        <v>4.0216470036399027E-2</v>
      </c>
      <c r="I214" s="155" t="str">
        <f>_xlfn.XLOOKUP(C214,'DRAWING LIST'!B:B,'DRAWING LIST'!AJ:AJ,,0)</f>
        <v/>
      </c>
      <c r="J214" s="155">
        <f t="shared" si="3"/>
        <v>4.0216470036399027E-2</v>
      </c>
    </row>
    <row r="215" spans="1:10" hidden="1">
      <c r="A215" s="155">
        <v>15</v>
      </c>
      <c r="B215" s="155" t="s">
        <v>2131</v>
      </c>
      <c r="C215" s="155" t="s">
        <v>83</v>
      </c>
      <c r="D215" s="155">
        <v>21.3</v>
      </c>
      <c r="E215" s="155">
        <v>622</v>
      </c>
      <c r="F215" s="155">
        <v>66.915923521462602</v>
      </c>
      <c r="G215" s="155">
        <v>41621.704430349739</v>
      </c>
      <c r="H215" s="155">
        <v>4.1621704430349737E-2</v>
      </c>
      <c r="I215" s="155" t="str">
        <f>_xlfn.XLOOKUP(C215,'DRAWING LIST'!B:B,'DRAWING LIST'!AJ:AJ,,0)</f>
        <v/>
      </c>
      <c r="J215" s="155">
        <f t="shared" si="3"/>
        <v>4.1621704430349737E-2</v>
      </c>
    </row>
    <row r="216" spans="1:10" hidden="1">
      <c r="A216" s="155">
        <v>15</v>
      </c>
      <c r="B216" s="155" t="s">
        <v>2131</v>
      </c>
      <c r="C216" s="155" t="s">
        <v>126</v>
      </c>
      <c r="D216" s="155">
        <v>21.3</v>
      </c>
      <c r="E216" s="155">
        <v>622</v>
      </c>
      <c r="F216" s="155">
        <v>66.915923521462602</v>
      </c>
      <c r="G216" s="155">
        <v>41621.704430349739</v>
      </c>
      <c r="H216" s="155">
        <v>4.1621704430349737E-2</v>
      </c>
      <c r="I216" s="155" t="str">
        <f>_xlfn.XLOOKUP(C216,'DRAWING LIST'!B:B,'DRAWING LIST'!AJ:AJ,,0)</f>
        <v>1-05 大洋綠</v>
      </c>
      <c r="J216" s="155">
        <f t="shared" si="3"/>
        <v>4.1621704430349737E-2</v>
      </c>
    </row>
    <row r="217" spans="1:10" hidden="1">
      <c r="A217" s="155">
        <v>15</v>
      </c>
      <c r="B217" s="155" t="s">
        <v>2132</v>
      </c>
      <c r="C217" s="155" t="s">
        <v>418</v>
      </c>
      <c r="D217" s="155">
        <v>21.3</v>
      </c>
      <c r="E217" s="155">
        <v>62</v>
      </c>
      <c r="F217" s="155">
        <v>66.915923521462602</v>
      </c>
      <c r="G217" s="155">
        <v>4148.7872583306817</v>
      </c>
      <c r="H217" s="155">
        <v>4.1487872583306816E-3</v>
      </c>
      <c r="I217" s="155" t="str">
        <f>_xlfn.XLOOKUP(C217,'DRAWING LIST'!B:B,'DRAWING LIST'!AJ:AJ,,0)</f>
        <v/>
      </c>
      <c r="J217" s="155">
        <f t="shared" si="3"/>
        <v>4.1487872583306816E-3</v>
      </c>
    </row>
    <row r="218" spans="1:10" hidden="1">
      <c r="A218" s="155">
        <v>15</v>
      </c>
      <c r="B218" s="155" t="s">
        <v>2133</v>
      </c>
      <c r="C218" s="155" t="s">
        <v>713</v>
      </c>
      <c r="D218" s="155">
        <v>21.3</v>
      </c>
      <c r="E218" s="155">
        <v>63</v>
      </c>
      <c r="F218" s="155">
        <v>66.915923521462602</v>
      </c>
      <c r="G218" s="155">
        <v>4215.7031818521436</v>
      </c>
      <c r="H218" s="155">
        <v>4.2157031818521431E-3</v>
      </c>
      <c r="I218" s="155" t="str">
        <f>_xlfn.XLOOKUP(C218,'DRAWING LIST'!B:B,'DRAWING LIST'!AJ:AJ,,0)</f>
        <v>1-05 大洋綠</v>
      </c>
      <c r="J218" s="155">
        <f t="shared" si="3"/>
        <v>4.2157031818521431E-3</v>
      </c>
    </row>
    <row r="219" spans="1:10" hidden="1">
      <c r="A219" s="155">
        <v>15</v>
      </c>
      <c r="B219" s="155" t="s">
        <v>2133</v>
      </c>
      <c r="C219" s="155" t="s">
        <v>125</v>
      </c>
      <c r="D219" s="155">
        <v>21.3</v>
      </c>
      <c r="E219" s="155">
        <v>63</v>
      </c>
      <c r="F219" s="155">
        <v>66.915923521462602</v>
      </c>
      <c r="G219" s="155">
        <v>4215.7031818521436</v>
      </c>
      <c r="H219" s="155">
        <v>4.2157031818521431E-3</v>
      </c>
      <c r="I219" s="155" t="str">
        <f>_xlfn.XLOOKUP(C219,'DRAWING LIST'!B:B,'DRAWING LIST'!AJ:AJ,,0)</f>
        <v>1-05 大洋綠</v>
      </c>
      <c r="J219" s="155">
        <f t="shared" si="3"/>
        <v>4.2157031818521431E-3</v>
      </c>
    </row>
    <row r="220" spans="1:10" hidden="1">
      <c r="A220" s="155">
        <v>15</v>
      </c>
      <c r="B220" s="155" t="s">
        <v>2133</v>
      </c>
      <c r="C220" s="155" t="s">
        <v>144</v>
      </c>
      <c r="D220" s="155">
        <v>21.3</v>
      </c>
      <c r="E220" s="155">
        <v>63</v>
      </c>
      <c r="F220" s="155">
        <v>66.915923521462602</v>
      </c>
      <c r="G220" s="155">
        <v>4215.7031818521436</v>
      </c>
      <c r="H220" s="155">
        <v>4.2157031818521431E-3</v>
      </c>
      <c r="I220" s="155" t="str">
        <f>_xlfn.XLOOKUP(C220,'DRAWING LIST'!B:B,'DRAWING LIST'!AJ:AJ,,0)</f>
        <v>1-05 大洋綠</v>
      </c>
      <c r="J220" s="155">
        <f t="shared" si="3"/>
        <v>4.2157031818521431E-3</v>
      </c>
    </row>
    <row r="221" spans="1:10" hidden="1">
      <c r="A221" s="155">
        <v>15</v>
      </c>
      <c r="B221" s="155" t="s">
        <v>2133</v>
      </c>
      <c r="C221" s="155" t="s">
        <v>149</v>
      </c>
      <c r="D221" s="155">
        <v>21.3</v>
      </c>
      <c r="E221" s="155">
        <v>63</v>
      </c>
      <c r="F221" s="155">
        <v>66.915923521462602</v>
      </c>
      <c r="G221" s="155">
        <v>4215.7031818521436</v>
      </c>
      <c r="H221" s="155">
        <v>4.2157031818521431E-3</v>
      </c>
      <c r="I221" s="155" t="str">
        <f>_xlfn.XLOOKUP(C221,'DRAWING LIST'!B:B,'DRAWING LIST'!AJ:AJ,,0)</f>
        <v>1-05 大洋綠</v>
      </c>
      <c r="J221" s="155">
        <f t="shared" si="3"/>
        <v>4.2157031818521431E-3</v>
      </c>
    </row>
    <row r="222" spans="1:10" hidden="1">
      <c r="A222" s="155">
        <v>15</v>
      </c>
      <c r="B222" s="155" t="s">
        <v>2134</v>
      </c>
      <c r="C222" s="155" t="s">
        <v>82</v>
      </c>
      <c r="D222" s="155">
        <v>21.3</v>
      </c>
      <c r="E222" s="155">
        <v>662</v>
      </c>
      <c r="F222" s="155">
        <v>66.915923521462602</v>
      </c>
      <c r="G222" s="155">
        <v>44298.34137120824</v>
      </c>
      <c r="H222" s="155">
        <v>4.4298341371208236E-2</v>
      </c>
      <c r="I222" s="155" t="str">
        <f>_xlfn.XLOOKUP(C222,'DRAWING LIST'!B:B,'DRAWING LIST'!AJ:AJ,,0)</f>
        <v/>
      </c>
      <c r="J222" s="155">
        <f t="shared" si="3"/>
        <v>4.4298341371208236E-2</v>
      </c>
    </row>
    <row r="223" spans="1:10" hidden="1">
      <c r="A223" s="155">
        <v>15</v>
      </c>
      <c r="B223" s="155" t="s">
        <v>2134</v>
      </c>
      <c r="C223" s="155" t="s">
        <v>83</v>
      </c>
      <c r="D223" s="155">
        <v>21.3</v>
      </c>
      <c r="E223" s="155">
        <v>662</v>
      </c>
      <c r="F223" s="155">
        <v>66.915923521462602</v>
      </c>
      <c r="G223" s="155">
        <v>44298.34137120824</v>
      </c>
      <c r="H223" s="155">
        <v>4.4298341371208236E-2</v>
      </c>
      <c r="I223" s="155" t="str">
        <f>_xlfn.XLOOKUP(C223,'DRAWING LIST'!B:B,'DRAWING LIST'!AJ:AJ,,0)</f>
        <v/>
      </c>
      <c r="J223" s="155">
        <f t="shared" si="3"/>
        <v>4.4298341371208236E-2</v>
      </c>
    </row>
    <row r="224" spans="1:10" hidden="1">
      <c r="A224" s="155">
        <v>15</v>
      </c>
      <c r="B224" s="155" t="s">
        <v>2135</v>
      </c>
      <c r="C224" s="155" t="s">
        <v>141</v>
      </c>
      <c r="D224" s="155">
        <v>21.3</v>
      </c>
      <c r="E224" s="155">
        <v>689</v>
      </c>
      <c r="F224" s="155">
        <v>66.915923521462602</v>
      </c>
      <c r="G224" s="155">
        <v>46105.071306287733</v>
      </c>
      <c r="H224" s="155">
        <v>4.6105071306287729E-2</v>
      </c>
      <c r="I224" s="155" t="str">
        <f>_xlfn.XLOOKUP(C224,'DRAWING LIST'!B:B,'DRAWING LIST'!AJ:AJ,,0)</f>
        <v>1-05 大洋綠</v>
      </c>
      <c r="J224" s="155">
        <f t="shared" si="3"/>
        <v>4.6105071306287729E-2</v>
      </c>
    </row>
    <row r="225" spans="1:10" hidden="1">
      <c r="A225" s="155">
        <v>15</v>
      </c>
      <c r="B225" s="155" t="s">
        <v>2136</v>
      </c>
      <c r="C225" s="155" t="s">
        <v>143</v>
      </c>
      <c r="D225" s="155">
        <v>21.3</v>
      </c>
      <c r="E225" s="155">
        <v>68</v>
      </c>
      <c r="F225" s="155">
        <v>66.915923521462602</v>
      </c>
      <c r="G225" s="155">
        <v>4550.2827994594572</v>
      </c>
      <c r="H225" s="155">
        <v>4.5502827994594571E-3</v>
      </c>
      <c r="I225" s="155" t="str">
        <f>_xlfn.XLOOKUP(C225,'DRAWING LIST'!B:B,'DRAWING LIST'!AJ:AJ,,0)</f>
        <v>1-05 大洋綠</v>
      </c>
      <c r="J225" s="155">
        <f t="shared" si="3"/>
        <v>4.5502827994594571E-3</v>
      </c>
    </row>
    <row r="226" spans="1:10" hidden="1">
      <c r="A226" s="155">
        <v>15</v>
      </c>
      <c r="B226" s="155" t="s">
        <v>2137</v>
      </c>
      <c r="C226" s="155" t="s">
        <v>383</v>
      </c>
      <c r="D226" s="155">
        <v>21.3</v>
      </c>
      <c r="E226" s="155">
        <v>69</v>
      </c>
      <c r="F226" s="155">
        <v>66.915923521462602</v>
      </c>
      <c r="G226" s="155">
        <v>4617.1987229809192</v>
      </c>
      <c r="H226" s="155">
        <v>4.6171987229809194E-3</v>
      </c>
      <c r="I226" s="155" t="str">
        <f>_xlfn.XLOOKUP(C226,'DRAWING LIST'!B:B,'DRAWING LIST'!AJ:AJ,,0)</f>
        <v/>
      </c>
      <c r="J226" s="155">
        <f t="shared" si="3"/>
        <v>4.6171987229809194E-3</v>
      </c>
    </row>
    <row r="227" spans="1:10" hidden="1">
      <c r="A227" s="155">
        <v>15</v>
      </c>
      <c r="B227" s="155" t="s">
        <v>2137</v>
      </c>
      <c r="C227" s="155" t="s">
        <v>539</v>
      </c>
      <c r="D227" s="155">
        <v>21.3</v>
      </c>
      <c r="E227" s="155">
        <v>69</v>
      </c>
      <c r="F227" s="155">
        <v>66.915923521462602</v>
      </c>
      <c r="G227" s="155">
        <v>4617.1987229809192</v>
      </c>
      <c r="H227" s="155">
        <v>4.6171987229809194E-3</v>
      </c>
      <c r="I227" s="155" t="str">
        <f>_xlfn.XLOOKUP(C227,'DRAWING LIST'!B:B,'DRAWING LIST'!AJ:AJ,,0)</f>
        <v/>
      </c>
      <c r="J227" s="155">
        <f t="shared" si="3"/>
        <v>4.6171987229809194E-3</v>
      </c>
    </row>
    <row r="228" spans="1:10" hidden="1">
      <c r="A228" s="155">
        <v>15</v>
      </c>
      <c r="B228" s="155" t="s">
        <v>2137</v>
      </c>
      <c r="C228" s="155" t="s">
        <v>541</v>
      </c>
      <c r="D228" s="155">
        <v>21.3</v>
      </c>
      <c r="E228" s="155">
        <v>69</v>
      </c>
      <c r="F228" s="155">
        <v>66.915923521462602</v>
      </c>
      <c r="G228" s="155">
        <v>4617.1987229809192</v>
      </c>
      <c r="H228" s="155">
        <v>4.6171987229809194E-3</v>
      </c>
      <c r="I228" s="155" t="str">
        <f>_xlfn.XLOOKUP(C228,'DRAWING LIST'!B:B,'DRAWING LIST'!AJ:AJ,,0)</f>
        <v/>
      </c>
      <c r="J228" s="155">
        <f t="shared" si="3"/>
        <v>4.6171987229809194E-3</v>
      </c>
    </row>
    <row r="229" spans="1:10" hidden="1">
      <c r="A229" s="155">
        <v>15</v>
      </c>
      <c r="B229" s="155" t="s">
        <v>2138</v>
      </c>
      <c r="C229" s="155" t="s">
        <v>813</v>
      </c>
      <c r="D229" s="155">
        <v>21.3</v>
      </c>
      <c r="E229" s="155">
        <v>70</v>
      </c>
      <c r="F229" s="155">
        <v>66.915923521462602</v>
      </c>
      <c r="G229" s="155">
        <v>4684.1146465023821</v>
      </c>
      <c r="H229" s="155">
        <v>4.6841146465023817E-3</v>
      </c>
      <c r="I229" s="155" t="str">
        <f>_xlfn.XLOOKUP(C229,'DRAWING LIST'!B:B,'DRAWING LIST'!AJ:AJ,,0)</f>
        <v/>
      </c>
      <c r="J229" s="155">
        <f t="shared" si="3"/>
        <v>4.6841146465023817E-3</v>
      </c>
    </row>
    <row r="230" spans="1:10" hidden="1">
      <c r="A230" s="155">
        <v>15</v>
      </c>
      <c r="B230" s="155" t="s">
        <v>2139</v>
      </c>
      <c r="C230" s="155" t="s">
        <v>520</v>
      </c>
      <c r="D230" s="155">
        <v>21.3</v>
      </c>
      <c r="E230" s="155">
        <v>73</v>
      </c>
      <c r="F230" s="155">
        <v>66.915923521462602</v>
      </c>
      <c r="G230" s="155">
        <v>4884.8624170667699</v>
      </c>
      <c r="H230" s="155">
        <v>4.8848624170667694E-3</v>
      </c>
      <c r="I230" s="155" t="str">
        <f>_xlfn.XLOOKUP(C230,'DRAWING LIST'!B:B,'DRAWING LIST'!AJ:AJ,,0)</f>
        <v/>
      </c>
      <c r="J230" s="155">
        <f t="shared" si="3"/>
        <v>4.8848624170667694E-3</v>
      </c>
    </row>
    <row r="231" spans="1:10" hidden="1">
      <c r="A231" s="155">
        <v>15</v>
      </c>
      <c r="B231" s="155" t="s">
        <v>2139</v>
      </c>
      <c r="C231" s="155" t="s">
        <v>524</v>
      </c>
      <c r="D231" s="155">
        <v>21.3</v>
      </c>
      <c r="E231" s="155">
        <v>73</v>
      </c>
      <c r="F231" s="155">
        <v>66.915923521462602</v>
      </c>
      <c r="G231" s="155">
        <v>4884.8624170667699</v>
      </c>
      <c r="H231" s="155">
        <v>4.8848624170667694E-3</v>
      </c>
      <c r="I231" s="155" t="str">
        <f>_xlfn.XLOOKUP(C231,'DRAWING LIST'!B:B,'DRAWING LIST'!AJ:AJ,,0)</f>
        <v/>
      </c>
      <c r="J231" s="155">
        <f t="shared" si="3"/>
        <v>4.8848624170667694E-3</v>
      </c>
    </row>
    <row r="232" spans="1:10" hidden="1">
      <c r="A232" s="155">
        <v>15</v>
      </c>
      <c r="B232" s="155" t="s">
        <v>2140</v>
      </c>
      <c r="C232" s="155" t="s">
        <v>99</v>
      </c>
      <c r="D232" s="155">
        <v>21.3</v>
      </c>
      <c r="E232" s="155">
        <v>74</v>
      </c>
      <c r="F232" s="155">
        <v>66.915923521462602</v>
      </c>
      <c r="G232" s="155">
        <v>4951.7783405882328</v>
      </c>
      <c r="H232" s="155">
        <v>4.9517783405882325E-3</v>
      </c>
      <c r="I232" s="155" t="str">
        <f>_xlfn.XLOOKUP(C232,'DRAWING LIST'!B:B,'DRAWING LIST'!AJ:AJ,,0)</f>
        <v/>
      </c>
      <c r="J232" s="155">
        <f t="shared" si="3"/>
        <v>4.9517783405882325E-3</v>
      </c>
    </row>
    <row r="233" spans="1:10">
      <c r="A233" s="155">
        <v>15</v>
      </c>
      <c r="B233" s="155" t="s">
        <v>2140</v>
      </c>
      <c r="C233" s="155" t="s">
        <v>341</v>
      </c>
      <c r="D233" s="155">
        <v>21.3</v>
      </c>
      <c r="E233" s="155">
        <v>74</v>
      </c>
      <c r="F233" s="155">
        <v>66.915923521462602</v>
      </c>
      <c r="G233" s="155">
        <v>4951.7783405882328</v>
      </c>
      <c r="H233" s="155">
        <v>4.9517783405882325E-3</v>
      </c>
      <c r="I233" s="155" t="str">
        <f>_xlfn.XLOOKUP(C233,'DRAWING LIST'!B:B,'DRAWING LIST'!AJ:AJ,,0)</f>
        <v>1-45 天藍色</v>
      </c>
      <c r="J233" s="155">
        <f t="shared" si="3"/>
        <v>4.9517783405882325E-3</v>
      </c>
    </row>
    <row r="234" spans="1:10" hidden="1">
      <c r="A234" s="155">
        <v>15</v>
      </c>
      <c r="B234" s="155" t="s">
        <v>2140</v>
      </c>
      <c r="C234" s="155" t="s">
        <v>418</v>
      </c>
      <c r="D234" s="155">
        <v>21.3</v>
      </c>
      <c r="E234" s="155">
        <v>74</v>
      </c>
      <c r="F234" s="155">
        <v>66.915923521462602</v>
      </c>
      <c r="G234" s="155">
        <v>4951.7783405882328</v>
      </c>
      <c r="H234" s="155">
        <v>4.9517783405882325E-3</v>
      </c>
      <c r="I234" s="155" t="str">
        <f>_xlfn.XLOOKUP(C234,'DRAWING LIST'!B:B,'DRAWING LIST'!AJ:AJ,,0)</f>
        <v/>
      </c>
      <c r="J234" s="155">
        <f t="shared" si="3"/>
        <v>4.9517783405882325E-3</v>
      </c>
    </row>
    <row r="235" spans="1:10" hidden="1">
      <c r="A235" s="155">
        <v>15</v>
      </c>
      <c r="B235" s="155" t="s">
        <v>2140</v>
      </c>
      <c r="C235" s="155" t="s">
        <v>503</v>
      </c>
      <c r="D235" s="155">
        <v>21.3</v>
      </c>
      <c r="E235" s="155">
        <v>74</v>
      </c>
      <c r="F235" s="155">
        <v>66.915923521462602</v>
      </c>
      <c r="G235" s="155">
        <v>4951.7783405882328</v>
      </c>
      <c r="H235" s="155">
        <v>4.9517783405882325E-3</v>
      </c>
      <c r="I235" s="155" t="str">
        <f>_xlfn.XLOOKUP(C235,'DRAWING LIST'!B:B,'DRAWING LIST'!AJ:AJ,,0)</f>
        <v/>
      </c>
      <c r="J235" s="155">
        <f t="shared" si="3"/>
        <v>4.9517783405882325E-3</v>
      </c>
    </row>
    <row r="236" spans="1:10" hidden="1">
      <c r="A236" s="155">
        <v>15</v>
      </c>
      <c r="B236" s="155" t="s">
        <v>2141</v>
      </c>
      <c r="C236" s="155" t="s">
        <v>141</v>
      </c>
      <c r="D236" s="155">
        <v>21.3</v>
      </c>
      <c r="E236" s="155">
        <v>75</v>
      </c>
      <c r="F236" s="155">
        <v>66.915923521462602</v>
      </c>
      <c r="G236" s="155">
        <v>5018.6942641096948</v>
      </c>
      <c r="H236" s="155">
        <v>5.0186942641096948E-3</v>
      </c>
      <c r="I236" s="155" t="str">
        <f>_xlfn.XLOOKUP(C236,'DRAWING LIST'!B:B,'DRAWING LIST'!AJ:AJ,,0)</f>
        <v>1-05 大洋綠</v>
      </c>
      <c r="J236" s="155">
        <f t="shared" si="3"/>
        <v>5.0186942641096948E-3</v>
      </c>
    </row>
    <row r="237" spans="1:10" hidden="1">
      <c r="A237" s="155">
        <v>15</v>
      </c>
      <c r="B237" s="155" t="s">
        <v>2142</v>
      </c>
      <c r="C237" s="155" t="s">
        <v>501</v>
      </c>
      <c r="D237" s="155">
        <v>21.3</v>
      </c>
      <c r="E237" s="155">
        <v>77</v>
      </c>
      <c r="F237" s="155">
        <v>66.915923521462602</v>
      </c>
      <c r="G237" s="155">
        <v>5152.5261111526206</v>
      </c>
      <c r="H237" s="155">
        <v>5.1525261111526202E-3</v>
      </c>
      <c r="I237" s="155" t="str">
        <f>_xlfn.XLOOKUP(C237,'DRAWING LIST'!B:B,'DRAWING LIST'!AJ:AJ,,0)</f>
        <v/>
      </c>
      <c r="J237" s="155">
        <f t="shared" si="3"/>
        <v>5.1525261111526202E-3</v>
      </c>
    </row>
    <row r="238" spans="1:10" hidden="1">
      <c r="A238" s="155">
        <v>15</v>
      </c>
      <c r="B238" s="155" t="s">
        <v>2143</v>
      </c>
      <c r="C238" s="155" t="s">
        <v>393</v>
      </c>
      <c r="D238" s="155">
        <v>21.3</v>
      </c>
      <c r="E238" s="155">
        <v>78</v>
      </c>
      <c r="F238" s="155">
        <v>66.915923521462602</v>
      </c>
      <c r="G238" s="155">
        <v>5219.4420346740826</v>
      </c>
      <c r="H238" s="155">
        <v>5.2194420346740825E-3</v>
      </c>
      <c r="I238" s="155" t="str">
        <f>_xlfn.XLOOKUP(C238,'DRAWING LIST'!B:B,'DRAWING LIST'!AJ:AJ,,0)</f>
        <v/>
      </c>
      <c r="J238" s="155">
        <f t="shared" si="3"/>
        <v>5.2194420346740825E-3</v>
      </c>
    </row>
    <row r="239" spans="1:10" hidden="1">
      <c r="A239" s="155">
        <v>15</v>
      </c>
      <c r="B239" s="155" t="s">
        <v>2143</v>
      </c>
      <c r="C239" s="155" t="s">
        <v>424</v>
      </c>
      <c r="D239" s="155">
        <v>21.3</v>
      </c>
      <c r="E239" s="155">
        <v>78</v>
      </c>
      <c r="F239" s="155">
        <v>66.915923521462602</v>
      </c>
      <c r="G239" s="155">
        <v>5219.4420346740826</v>
      </c>
      <c r="H239" s="155">
        <v>5.2194420346740825E-3</v>
      </c>
      <c r="I239" s="155" t="str">
        <f>_xlfn.XLOOKUP(C239,'DRAWING LIST'!B:B,'DRAWING LIST'!AJ:AJ,,0)</f>
        <v/>
      </c>
      <c r="J239" s="155">
        <f t="shared" si="3"/>
        <v>5.2194420346740825E-3</v>
      </c>
    </row>
    <row r="240" spans="1:10" hidden="1">
      <c r="A240" s="155">
        <v>15</v>
      </c>
      <c r="B240" s="155" t="s">
        <v>2144</v>
      </c>
      <c r="C240" s="155" t="s">
        <v>142</v>
      </c>
      <c r="D240" s="155">
        <v>21.3</v>
      </c>
      <c r="E240" s="155">
        <v>806</v>
      </c>
      <c r="F240" s="155">
        <v>66.915923521462602</v>
      </c>
      <c r="G240" s="155">
        <v>53934.234358298854</v>
      </c>
      <c r="H240" s="155">
        <v>5.3934234358298853E-2</v>
      </c>
      <c r="I240" s="155" t="str">
        <f>_xlfn.XLOOKUP(C240,'DRAWING LIST'!B:B,'DRAWING LIST'!AJ:AJ,,0)</f>
        <v>1-05 大洋綠</v>
      </c>
      <c r="J240" s="155">
        <f t="shared" si="3"/>
        <v>5.3934234358298853E-2</v>
      </c>
    </row>
    <row r="241" spans="1:10">
      <c r="A241" s="155">
        <v>15</v>
      </c>
      <c r="B241" s="155" t="s">
        <v>2145</v>
      </c>
      <c r="C241" s="155" t="s">
        <v>319</v>
      </c>
      <c r="D241" s="155">
        <v>21.3</v>
      </c>
      <c r="E241" s="155">
        <v>80</v>
      </c>
      <c r="F241" s="155">
        <v>66.915923521462602</v>
      </c>
      <c r="G241" s="155">
        <v>5353.2738817170084</v>
      </c>
      <c r="H241" s="155">
        <v>5.353273881717008E-3</v>
      </c>
      <c r="I241" s="155" t="str">
        <f>_xlfn.XLOOKUP(C241,'DRAWING LIST'!B:B,'DRAWING LIST'!AJ:AJ,,0)</f>
        <v/>
      </c>
      <c r="J241" s="155">
        <f t="shared" si="3"/>
        <v>5.353273881717008E-3</v>
      </c>
    </row>
    <row r="242" spans="1:10" hidden="1">
      <c r="A242" s="155">
        <v>15</v>
      </c>
      <c r="B242" s="155" t="s">
        <v>2145</v>
      </c>
      <c r="C242" s="155" t="s">
        <v>418</v>
      </c>
      <c r="D242" s="155">
        <v>21.3</v>
      </c>
      <c r="E242" s="155">
        <v>80</v>
      </c>
      <c r="F242" s="155">
        <v>66.915923521462602</v>
      </c>
      <c r="G242" s="155">
        <v>5353.2738817170084</v>
      </c>
      <c r="H242" s="155">
        <v>5.353273881717008E-3</v>
      </c>
      <c r="I242" s="155" t="str">
        <f>_xlfn.XLOOKUP(C242,'DRAWING LIST'!B:B,'DRAWING LIST'!AJ:AJ,,0)</f>
        <v/>
      </c>
      <c r="J242" s="155">
        <f t="shared" si="3"/>
        <v>5.353273881717008E-3</v>
      </c>
    </row>
    <row r="243" spans="1:10" hidden="1">
      <c r="A243" s="155">
        <v>15</v>
      </c>
      <c r="B243" s="155" t="s">
        <v>2145</v>
      </c>
      <c r="C243" s="155" t="s">
        <v>419</v>
      </c>
      <c r="D243" s="155">
        <v>21.3</v>
      </c>
      <c r="E243" s="155">
        <v>80</v>
      </c>
      <c r="F243" s="155">
        <v>66.915923521462602</v>
      </c>
      <c r="G243" s="155">
        <v>5353.2738817170084</v>
      </c>
      <c r="H243" s="155">
        <v>5.353273881717008E-3</v>
      </c>
      <c r="I243" s="155" t="str">
        <f>_xlfn.XLOOKUP(C243,'DRAWING LIST'!B:B,'DRAWING LIST'!AJ:AJ,,0)</f>
        <v/>
      </c>
      <c r="J243" s="155">
        <f t="shared" si="3"/>
        <v>5.353273881717008E-3</v>
      </c>
    </row>
    <row r="244" spans="1:10" hidden="1">
      <c r="A244" s="155">
        <v>15</v>
      </c>
      <c r="B244" s="155" t="s">
        <v>2145</v>
      </c>
      <c r="C244" s="155" t="s">
        <v>538</v>
      </c>
      <c r="D244" s="155">
        <v>21.3</v>
      </c>
      <c r="E244" s="155">
        <v>80</v>
      </c>
      <c r="F244" s="155">
        <v>66.915923521462602</v>
      </c>
      <c r="G244" s="155">
        <v>5353.2738817170084</v>
      </c>
      <c r="H244" s="155">
        <v>5.353273881717008E-3</v>
      </c>
      <c r="I244" s="155" t="str">
        <f>_xlfn.XLOOKUP(C244,'DRAWING LIST'!B:B,'DRAWING LIST'!AJ:AJ,,0)</f>
        <v/>
      </c>
      <c r="J244" s="155">
        <f t="shared" si="3"/>
        <v>5.353273881717008E-3</v>
      </c>
    </row>
    <row r="245" spans="1:10" hidden="1">
      <c r="A245" s="155">
        <v>15</v>
      </c>
      <c r="B245" s="155" t="s">
        <v>2145</v>
      </c>
      <c r="C245" s="155" t="s">
        <v>539</v>
      </c>
      <c r="D245" s="155">
        <v>21.3</v>
      </c>
      <c r="E245" s="155">
        <v>80</v>
      </c>
      <c r="F245" s="155">
        <v>66.915923521462602</v>
      </c>
      <c r="G245" s="155">
        <v>5353.2738817170084</v>
      </c>
      <c r="H245" s="155">
        <v>5.353273881717008E-3</v>
      </c>
      <c r="I245" s="155" t="str">
        <f>_xlfn.XLOOKUP(C245,'DRAWING LIST'!B:B,'DRAWING LIST'!AJ:AJ,,0)</f>
        <v/>
      </c>
      <c r="J245" s="155">
        <f t="shared" si="3"/>
        <v>5.353273881717008E-3</v>
      </c>
    </row>
    <row r="246" spans="1:10" hidden="1">
      <c r="A246" s="155">
        <v>15</v>
      </c>
      <c r="B246" s="155" t="s">
        <v>2145</v>
      </c>
      <c r="C246" s="155" t="s">
        <v>541</v>
      </c>
      <c r="D246" s="155">
        <v>21.3</v>
      </c>
      <c r="E246" s="155">
        <v>80</v>
      </c>
      <c r="F246" s="155">
        <v>66.915923521462602</v>
      </c>
      <c r="G246" s="155">
        <v>5353.2738817170084</v>
      </c>
      <c r="H246" s="155">
        <v>5.353273881717008E-3</v>
      </c>
      <c r="I246" s="155" t="str">
        <f>_xlfn.XLOOKUP(C246,'DRAWING LIST'!B:B,'DRAWING LIST'!AJ:AJ,,0)</f>
        <v/>
      </c>
      <c r="J246" s="155">
        <f t="shared" si="3"/>
        <v>5.353273881717008E-3</v>
      </c>
    </row>
    <row r="247" spans="1:10" hidden="1">
      <c r="A247" s="155">
        <v>15</v>
      </c>
      <c r="B247" s="155" t="s">
        <v>2145</v>
      </c>
      <c r="C247" s="155" t="s">
        <v>542</v>
      </c>
      <c r="D247" s="155">
        <v>21.3</v>
      </c>
      <c r="E247" s="155">
        <v>80</v>
      </c>
      <c r="F247" s="155">
        <v>66.915923521462602</v>
      </c>
      <c r="G247" s="155">
        <v>5353.2738817170084</v>
      </c>
      <c r="H247" s="155">
        <v>5.353273881717008E-3</v>
      </c>
      <c r="I247" s="155" t="str">
        <f>_xlfn.XLOOKUP(C247,'DRAWING LIST'!B:B,'DRAWING LIST'!AJ:AJ,,0)</f>
        <v/>
      </c>
      <c r="J247" s="155">
        <f t="shared" si="3"/>
        <v>5.353273881717008E-3</v>
      </c>
    </row>
    <row r="248" spans="1:10" hidden="1">
      <c r="A248" s="155">
        <v>15</v>
      </c>
      <c r="B248" s="155" t="s">
        <v>2145</v>
      </c>
      <c r="C248" s="155" t="s">
        <v>568</v>
      </c>
      <c r="D248" s="155">
        <v>21.3</v>
      </c>
      <c r="E248" s="155">
        <v>80</v>
      </c>
      <c r="F248" s="155">
        <v>66.915923521462602</v>
      </c>
      <c r="G248" s="155">
        <v>5353.2738817170084</v>
      </c>
      <c r="H248" s="155">
        <v>5.353273881717008E-3</v>
      </c>
      <c r="I248" s="155" t="str">
        <f>_xlfn.XLOOKUP(C248,'DRAWING LIST'!B:B,'DRAWING LIST'!AJ:AJ,,0)</f>
        <v/>
      </c>
      <c r="J248" s="155">
        <f t="shared" si="3"/>
        <v>5.353273881717008E-3</v>
      </c>
    </row>
    <row r="249" spans="1:10" hidden="1">
      <c r="A249" s="155">
        <v>15</v>
      </c>
      <c r="B249" s="155" t="s">
        <v>2146</v>
      </c>
      <c r="C249" s="155" t="s">
        <v>141</v>
      </c>
      <c r="D249" s="155">
        <v>21.3</v>
      </c>
      <c r="E249" s="155">
        <v>812</v>
      </c>
      <c r="F249" s="155">
        <v>66.915923521462602</v>
      </c>
      <c r="G249" s="155">
        <v>54335.729899427635</v>
      </c>
      <c r="H249" s="155">
        <v>5.4335729899427636E-2</v>
      </c>
      <c r="I249" s="155" t="str">
        <f>_xlfn.XLOOKUP(C249,'DRAWING LIST'!B:B,'DRAWING LIST'!AJ:AJ,,0)</f>
        <v>1-05 大洋綠</v>
      </c>
      <c r="J249" s="155">
        <f t="shared" si="3"/>
        <v>5.4335729899427636E-2</v>
      </c>
    </row>
    <row r="250" spans="1:10" hidden="1">
      <c r="A250" s="155">
        <v>15</v>
      </c>
      <c r="B250" s="155" t="s">
        <v>2147</v>
      </c>
      <c r="C250" s="155" t="s">
        <v>144</v>
      </c>
      <c r="D250" s="155">
        <v>21.3</v>
      </c>
      <c r="E250" s="155">
        <v>81</v>
      </c>
      <c r="F250" s="155">
        <v>66.915923521462602</v>
      </c>
      <c r="G250" s="155">
        <v>5420.1898052384704</v>
      </c>
      <c r="H250" s="155">
        <v>5.4201898052384703E-3</v>
      </c>
      <c r="I250" s="155" t="str">
        <f>_xlfn.XLOOKUP(C250,'DRAWING LIST'!B:B,'DRAWING LIST'!AJ:AJ,,0)</f>
        <v>1-05 大洋綠</v>
      </c>
      <c r="J250" s="155">
        <f t="shared" si="3"/>
        <v>5.4201898052384703E-3</v>
      </c>
    </row>
    <row r="251" spans="1:10" hidden="1">
      <c r="A251" s="155">
        <v>15</v>
      </c>
      <c r="B251" s="155" t="s">
        <v>2147</v>
      </c>
      <c r="C251" s="155" t="s">
        <v>532</v>
      </c>
      <c r="D251" s="155">
        <v>21.3</v>
      </c>
      <c r="E251" s="155">
        <v>81</v>
      </c>
      <c r="F251" s="155">
        <v>66.915923521462602</v>
      </c>
      <c r="G251" s="155">
        <v>5420.1898052384704</v>
      </c>
      <c r="H251" s="155">
        <v>5.4201898052384703E-3</v>
      </c>
      <c r="I251" s="155" t="str">
        <f>_xlfn.XLOOKUP(C251,'DRAWING LIST'!B:B,'DRAWING LIST'!AJ:AJ,,0)</f>
        <v/>
      </c>
      <c r="J251" s="155">
        <f t="shared" si="3"/>
        <v>5.4201898052384703E-3</v>
      </c>
    </row>
    <row r="252" spans="1:10" hidden="1">
      <c r="A252" s="155">
        <v>15</v>
      </c>
      <c r="B252" s="155" t="s">
        <v>2147</v>
      </c>
      <c r="C252" s="155" t="s">
        <v>533</v>
      </c>
      <c r="D252" s="155">
        <v>21.3</v>
      </c>
      <c r="E252" s="155">
        <v>81</v>
      </c>
      <c r="F252" s="155">
        <v>66.915923521462602</v>
      </c>
      <c r="G252" s="155">
        <v>5420.1898052384704</v>
      </c>
      <c r="H252" s="155">
        <v>5.4201898052384703E-3</v>
      </c>
      <c r="I252" s="155" t="str">
        <f>_xlfn.XLOOKUP(C252,'DRAWING LIST'!B:B,'DRAWING LIST'!AJ:AJ,,0)</f>
        <v/>
      </c>
      <c r="J252" s="155">
        <f t="shared" si="3"/>
        <v>5.4201898052384703E-3</v>
      </c>
    </row>
    <row r="253" spans="1:10" hidden="1">
      <c r="A253" s="155">
        <v>15</v>
      </c>
      <c r="B253" s="155" t="s">
        <v>2147</v>
      </c>
      <c r="C253" s="155" t="s">
        <v>534</v>
      </c>
      <c r="D253" s="155">
        <v>21.3</v>
      </c>
      <c r="E253" s="155">
        <v>81</v>
      </c>
      <c r="F253" s="155">
        <v>66.915923521462602</v>
      </c>
      <c r="G253" s="155">
        <v>5420.1898052384704</v>
      </c>
      <c r="H253" s="155">
        <v>5.4201898052384703E-3</v>
      </c>
      <c r="I253" s="155" t="str">
        <f>_xlfn.XLOOKUP(C253,'DRAWING LIST'!B:B,'DRAWING LIST'!AJ:AJ,,0)</f>
        <v/>
      </c>
      <c r="J253" s="155">
        <f t="shared" si="3"/>
        <v>5.4201898052384703E-3</v>
      </c>
    </row>
    <row r="254" spans="1:10">
      <c r="A254" s="155">
        <v>15</v>
      </c>
      <c r="B254" s="155" t="s">
        <v>2148</v>
      </c>
      <c r="C254" s="155" t="s">
        <v>321</v>
      </c>
      <c r="D254" s="155">
        <v>21.3</v>
      </c>
      <c r="E254" s="155">
        <v>842</v>
      </c>
      <c r="F254" s="155">
        <v>66.915923521462602</v>
      </c>
      <c r="G254" s="155">
        <v>56343.207605071511</v>
      </c>
      <c r="H254" s="155">
        <v>5.6343207605071506E-2</v>
      </c>
      <c r="I254" s="155" t="str">
        <f>_xlfn.XLOOKUP(C254,'DRAWING LIST'!B:B,'DRAWING LIST'!AJ:AJ,,0)</f>
        <v/>
      </c>
      <c r="J254" s="155">
        <f t="shared" si="3"/>
        <v>5.6343207605071506E-2</v>
      </c>
    </row>
    <row r="255" spans="1:10">
      <c r="A255" s="155">
        <v>15</v>
      </c>
      <c r="B255" s="155" t="s">
        <v>2148</v>
      </c>
      <c r="C255" s="155" t="s">
        <v>758</v>
      </c>
      <c r="D255" s="155">
        <v>21.3</v>
      </c>
      <c r="E255" s="155">
        <v>842</v>
      </c>
      <c r="F255" s="155">
        <v>66.915923521462602</v>
      </c>
      <c r="G255" s="155">
        <v>56343.207605071511</v>
      </c>
      <c r="H255" s="155">
        <v>5.6343207605071506E-2</v>
      </c>
      <c r="I255" s="155" t="str">
        <f>_xlfn.XLOOKUP(C255,'DRAWING LIST'!B:B,'DRAWING LIST'!AJ:AJ,,0)</f>
        <v/>
      </c>
      <c r="J255" s="155">
        <f t="shared" si="3"/>
        <v>5.6343207605071506E-2</v>
      </c>
    </row>
    <row r="256" spans="1:10" hidden="1">
      <c r="A256" s="155">
        <v>15</v>
      </c>
      <c r="B256" s="155" t="s">
        <v>2149</v>
      </c>
      <c r="C256" s="155" t="s">
        <v>143</v>
      </c>
      <c r="D256" s="155">
        <v>21.3</v>
      </c>
      <c r="E256" s="155">
        <v>84</v>
      </c>
      <c r="F256" s="155">
        <v>66.915923521462602</v>
      </c>
      <c r="G256" s="155">
        <v>5620.9375758028582</v>
      </c>
      <c r="H256" s="155">
        <v>5.620937575802858E-3</v>
      </c>
      <c r="I256" s="155" t="str">
        <f>_xlfn.XLOOKUP(C256,'DRAWING LIST'!B:B,'DRAWING LIST'!AJ:AJ,,0)</f>
        <v>1-05 大洋綠</v>
      </c>
      <c r="J256" s="155">
        <f t="shared" si="3"/>
        <v>5.620937575802858E-3</v>
      </c>
    </row>
    <row r="257" spans="1:10" hidden="1">
      <c r="A257" s="155">
        <v>15</v>
      </c>
      <c r="B257" s="155" t="s">
        <v>2150</v>
      </c>
      <c r="C257" s="155" t="s">
        <v>718</v>
      </c>
      <c r="D257" s="155">
        <v>21.3</v>
      </c>
      <c r="E257" s="155">
        <v>85</v>
      </c>
      <c r="F257" s="155">
        <v>66.915923521462602</v>
      </c>
      <c r="G257" s="155">
        <v>5687.8534993243211</v>
      </c>
      <c r="H257" s="155">
        <v>5.6878534993243211E-3</v>
      </c>
      <c r="I257" s="155" t="str">
        <f>_xlfn.XLOOKUP(C257,'DRAWING LIST'!B:B,'DRAWING LIST'!AJ:AJ,,0)</f>
        <v>1-05 大洋綠</v>
      </c>
      <c r="J257" s="155">
        <f t="shared" si="3"/>
        <v>5.6878534993243211E-3</v>
      </c>
    </row>
    <row r="258" spans="1:10">
      <c r="A258" s="155">
        <v>15</v>
      </c>
      <c r="B258" s="155" t="s">
        <v>2150</v>
      </c>
      <c r="C258" s="155" t="s">
        <v>322</v>
      </c>
      <c r="D258" s="155">
        <v>21.3</v>
      </c>
      <c r="E258" s="155">
        <v>85</v>
      </c>
      <c r="F258" s="155">
        <v>66.915923521462602</v>
      </c>
      <c r="G258" s="155">
        <v>5687.8534993243211</v>
      </c>
      <c r="H258" s="155">
        <v>5.6878534993243211E-3</v>
      </c>
      <c r="I258" s="155" t="str">
        <f>_xlfn.XLOOKUP(C258,'DRAWING LIST'!B:B,'DRAWING LIST'!AJ:AJ,,0)</f>
        <v/>
      </c>
      <c r="J258" s="155">
        <f t="shared" si="3"/>
        <v>5.6878534993243211E-3</v>
      </c>
    </row>
    <row r="259" spans="1:10">
      <c r="A259" s="155">
        <v>15</v>
      </c>
      <c r="B259" s="155" t="s">
        <v>2150</v>
      </c>
      <c r="C259" s="155" t="s">
        <v>329</v>
      </c>
      <c r="D259" s="155">
        <v>21.3</v>
      </c>
      <c r="E259" s="155">
        <v>85</v>
      </c>
      <c r="F259" s="155">
        <v>66.915923521462602</v>
      </c>
      <c r="G259" s="155">
        <v>5687.8534993243211</v>
      </c>
      <c r="H259" s="155">
        <v>5.6878534993243211E-3</v>
      </c>
      <c r="I259" s="155" t="str">
        <f>_xlfn.XLOOKUP(C259,'DRAWING LIST'!B:B,'DRAWING LIST'!AJ:AJ,,0)</f>
        <v>1-45 天藍色</v>
      </c>
      <c r="J259" s="155">
        <f t="shared" ref="J259:J322" si="4">(D259*PI()*E259)*10^-6</f>
        <v>5.6878534993243211E-3</v>
      </c>
    </row>
    <row r="260" spans="1:10" hidden="1">
      <c r="A260" s="155">
        <v>15</v>
      </c>
      <c r="B260" s="155" t="s">
        <v>2150</v>
      </c>
      <c r="C260" s="155" t="s">
        <v>423</v>
      </c>
      <c r="D260" s="155">
        <v>21.3</v>
      </c>
      <c r="E260" s="155">
        <v>85</v>
      </c>
      <c r="F260" s="155">
        <v>66.915923521462602</v>
      </c>
      <c r="G260" s="155">
        <v>5687.8534993243211</v>
      </c>
      <c r="H260" s="155">
        <v>5.6878534993243211E-3</v>
      </c>
      <c r="I260" s="155" t="str">
        <f>_xlfn.XLOOKUP(C260,'DRAWING LIST'!B:B,'DRAWING LIST'!AJ:AJ,,0)</f>
        <v/>
      </c>
      <c r="J260" s="155">
        <f t="shared" si="4"/>
        <v>5.6878534993243211E-3</v>
      </c>
    </row>
    <row r="261" spans="1:10" hidden="1">
      <c r="A261" s="155">
        <v>15</v>
      </c>
      <c r="B261" s="155" t="s">
        <v>2150</v>
      </c>
      <c r="C261" s="155" t="s">
        <v>430</v>
      </c>
      <c r="D261" s="155">
        <v>21.3</v>
      </c>
      <c r="E261" s="155">
        <v>85</v>
      </c>
      <c r="F261" s="155">
        <v>66.915923521462602</v>
      </c>
      <c r="G261" s="155">
        <v>5687.8534993243211</v>
      </c>
      <c r="H261" s="155">
        <v>5.6878534993243211E-3</v>
      </c>
      <c r="I261" s="155" t="str">
        <f>_xlfn.XLOOKUP(C261,'DRAWING LIST'!B:B,'DRAWING LIST'!AJ:AJ,,0)</f>
        <v/>
      </c>
      <c r="J261" s="155">
        <f t="shared" si="4"/>
        <v>5.6878534993243211E-3</v>
      </c>
    </row>
    <row r="262" spans="1:10">
      <c r="A262" s="155">
        <v>15</v>
      </c>
      <c r="B262" s="155" t="s">
        <v>2151</v>
      </c>
      <c r="C262" s="155" t="s">
        <v>330</v>
      </c>
      <c r="D262" s="155">
        <v>21.3</v>
      </c>
      <c r="E262" s="155">
        <v>876</v>
      </c>
      <c r="F262" s="155">
        <v>66.915923521462602</v>
      </c>
      <c r="G262" s="155">
        <v>58618.349004801239</v>
      </c>
      <c r="H262" s="155">
        <v>5.8618349004801236E-2</v>
      </c>
      <c r="I262" s="155" t="str">
        <f>_xlfn.XLOOKUP(C262,'DRAWING LIST'!B:B,'DRAWING LIST'!AJ:AJ,,0)</f>
        <v>1-45 天藍色</v>
      </c>
      <c r="J262" s="155">
        <f t="shared" si="4"/>
        <v>5.8618349004801236E-2</v>
      </c>
    </row>
    <row r="263" spans="1:10">
      <c r="A263" s="155">
        <v>15</v>
      </c>
      <c r="B263" s="155" t="s">
        <v>2151</v>
      </c>
      <c r="C263" s="155" t="s">
        <v>331</v>
      </c>
      <c r="D263" s="155">
        <v>21.3</v>
      </c>
      <c r="E263" s="155">
        <v>876</v>
      </c>
      <c r="F263" s="155">
        <v>66.915923521462602</v>
      </c>
      <c r="G263" s="155">
        <v>58618.349004801239</v>
      </c>
      <c r="H263" s="155">
        <v>5.8618349004801236E-2</v>
      </c>
      <c r="I263" s="155" t="str">
        <f>_xlfn.XLOOKUP(C263,'DRAWING LIST'!B:B,'DRAWING LIST'!AJ:AJ,,0)</f>
        <v>1-45 天藍色</v>
      </c>
      <c r="J263" s="155">
        <f t="shared" si="4"/>
        <v>5.8618349004801236E-2</v>
      </c>
    </row>
    <row r="264" spans="1:10" hidden="1">
      <c r="A264" s="155">
        <v>15</v>
      </c>
      <c r="B264" s="155" t="s">
        <v>2152</v>
      </c>
      <c r="C264" s="155" t="s">
        <v>144</v>
      </c>
      <c r="D264" s="155">
        <v>21.3</v>
      </c>
      <c r="E264" s="155">
        <v>87</v>
      </c>
      <c r="F264" s="155">
        <v>66.915923521462602</v>
      </c>
      <c r="G264" s="155">
        <v>5821.685346367246</v>
      </c>
      <c r="H264" s="155">
        <v>5.8216853463672457E-3</v>
      </c>
      <c r="I264" s="155" t="str">
        <f>_xlfn.XLOOKUP(C264,'DRAWING LIST'!B:B,'DRAWING LIST'!AJ:AJ,,0)</f>
        <v>1-05 大洋綠</v>
      </c>
      <c r="J264" s="155">
        <f t="shared" si="4"/>
        <v>5.8216853463672457E-3</v>
      </c>
    </row>
    <row r="265" spans="1:10" hidden="1">
      <c r="A265" s="155">
        <v>15</v>
      </c>
      <c r="B265" s="155" t="s">
        <v>2152</v>
      </c>
      <c r="C265" s="155" t="s">
        <v>146</v>
      </c>
      <c r="D265" s="155">
        <v>21.3</v>
      </c>
      <c r="E265" s="155">
        <v>87</v>
      </c>
      <c r="F265" s="155">
        <v>66.915923521462602</v>
      </c>
      <c r="G265" s="155">
        <v>5821.685346367246</v>
      </c>
      <c r="H265" s="155">
        <v>5.8216853463672457E-3</v>
      </c>
      <c r="I265" s="155" t="str">
        <f>_xlfn.XLOOKUP(C265,'DRAWING LIST'!B:B,'DRAWING LIST'!AJ:AJ,,0)</f>
        <v>1-05 大洋綠</v>
      </c>
      <c r="J265" s="155">
        <f t="shared" si="4"/>
        <v>5.8216853463672457E-3</v>
      </c>
    </row>
    <row r="266" spans="1:10" hidden="1">
      <c r="A266" s="155">
        <v>15</v>
      </c>
      <c r="B266" s="155" t="s">
        <v>2152</v>
      </c>
      <c r="C266" s="155" t="s">
        <v>147</v>
      </c>
      <c r="D266" s="155">
        <v>21.3</v>
      </c>
      <c r="E266" s="155">
        <v>87</v>
      </c>
      <c r="F266" s="155">
        <v>66.915923521462602</v>
      </c>
      <c r="G266" s="155">
        <v>5821.685346367246</v>
      </c>
      <c r="H266" s="155">
        <v>5.8216853463672457E-3</v>
      </c>
      <c r="I266" s="155" t="str">
        <f>_xlfn.XLOOKUP(C266,'DRAWING LIST'!B:B,'DRAWING LIST'!AJ:AJ,,0)</f>
        <v>1-05 大洋綠</v>
      </c>
      <c r="J266" s="155">
        <f t="shared" si="4"/>
        <v>5.8216853463672457E-3</v>
      </c>
    </row>
    <row r="267" spans="1:10" hidden="1">
      <c r="A267" s="155">
        <v>15</v>
      </c>
      <c r="B267" s="155" t="s">
        <v>2152</v>
      </c>
      <c r="C267" s="155" t="s">
        <v>149</v>
      </c>
      <c r="D267" s="155">
        <v>21.3</v>
      </c>
      <c r="E267" s="155">
        <v>87</v>
      </c>
      <c r="F267" s="155">
        <v>66.915923521462602</v>
      </c>
      <c r="G267" s="155">
        <v>5821.685346367246</v>
      </c>
      <c r="H267" s="155">
        <v>5.8216853463672457E-3</v>
      </c>
      <c r="I267" s="155" t="str">
        <f>_xlfn.XLOOKUP(C267,'DRAWING LIST'!B:B,'DRAWING LIST'!AJ:AJ,,0)</f>
        <v>1-05 大洋綠</v>
      </c>
      <c r="J267" s="155">
        <f t="shared" si="4"/>
        <v>5.8216853463672457E-3</v>
      </c>
    </row>
    <row r="268" spans="1:10" hidden="1">
      <c r="A268" s="155">
        <v>15</v>
      </c>
      <c r="B268" s="155" t="s">
        <v>2153</v>
      </c>
      <c r="C268" s="155" t="s">
        <v>141</v>
      </c>
      <c r="D268" s="155">
        <v>21.3</v>
      </c>
      <c r="E268" s="155">
        <v>917</v>
      </c>
      <c r="F268" s="155">
        <v>66.915923521462602</v>
      </c>
      <c r="G268" s="155">
        <v>61361.901869181209</v>
      </c>
      <c r="H268" s="155">
        <v>6.1361901869181203E-2</v>
      </c>
      <c r="I268" s="155" t="str">
        <f>_xlfn.XLOOKUP(C268,'DRAWING LIST'!B:B,'DRAWING LIST'!AJ:AJ,,0)</f>
        <v>1-05 大洋綠</v>
      </c>
      <c r="J268" s="155">
        <f t="shared" si="4"/>
        <v>6.1361901869181203E-2</v>
      </c>
    </row>
    <row r="269" spans="1:10" hidden="1">
      <c r="A269" s="155">
        <v>15</v>
      </c>
      <c r="B269" s="155" t="s">
        <v>2154</v>
      </c>
      <c r="C269" s="155" t="s">
        <v>225</v>
      </c>
      <c r="D269" s="155">
        <v>21.3</v>
      </c>
      <c r="E269" s="155">
        <v>91</v>
      </c>
      <c r="F269" s="155">
        <v>66.915923521462602</v>
      </c>
      <c r="G269" s="155">
        <v>6089.3490404530967</v>
      </c>
      <c r="H269" s="155">
        <v>6.0893490404530966E-3</v>
      </c>
      <c r="I269" s="155" t="str">
        <f>_xlfn.XLOOKUP(C269,'DRAWING LIST'!B:B,'DRAWING LIST'!AJ:AJ,,0)</f>
        <v>1-05 大洋綠</v>
      </c>
      <c r="J269" s="155">
        <f t="shared" si="4"/>
        <v>6.0893490404530966E-3</v>
      </c>
    </row>
    <row r="270" spans="1:10" hidden="1">
      <c r="A270" s="155">
        <v>15</v>
      </c>
      <c r="B270" s="155" t="s">
        <v>2155</v>
      </c>
      <c r="C270" s="155" t="s">
        <v>430</v>
      </c>
      <c r="D270" s="155">
        <v>21.3</v>
      </c>
      <c r="E270" s="155">
        <v>93</v>
      </c>
      <c r="F270" s="155">
        <v>66.915923521462602</v>
      </c>
      <c r="G270" s="155">
        <v>6223.1808874960216</v>
      </c>
      <c r="H270" s="155">
        <v>6.2231808874960211E-3</v>
      </c>
      <c r="I270" s="155" t="str">
        <f>_xlfn.XLOOKUP(C270,'DRAWING LIST'!B:B,'DRAWING LIST'!AJ:AJ,,0)</f>
        <v/>
      </c>
      <c r="J270" s="155">
        <f t="shared" si="4"/>
        <v>6.2231808874960211E-3</v>
      </c>
    </row>
    <row r="271" spans="1:10" hidden="1">
      <c r="A271" s="155">
        <v>15</v>
      </c>
      <c r="B271" s="155" t="s">
        <v>2155</v>
      </c>
      <c r="C271" s="155" t="s">
        <v>521</v>
      </c>
      <c r="D271" s="155">
        <v>21.3</v>
      </c>
      <c r="E271" s="155">
        <v>93</v>
      </c>
      <c r="F271" s="155">
        <v>66.915923521462602</v>
      </c>
      <c r="G271" s="155">
        <v>6223.1808874960216</v>
      </c>
      <c r="H271" s="155">
        <v>6.2231808874960211E-3</v>
      </c>
      <c r="I271" s="155" t="str">
        <f>_xlfn.XLOOKUP(C271,'DRAWING LIST'!B:B,'DRAWING LIST'!AJ:AJ,,0)</f>
        <v/>
      </c>
      <c r="J271" s="155">
        <f t="shared" si="4"/>
        <v>6.2231808874960211E-3</v>
      </c>
    </row>
    <row r="272" spans="1:10" hidden="1">
      <c r="A272" s="155">
        <v>15</v>
      </c>
      <c r="B272" s="155" t="s">
        <v>2156</v>
      </c>
      <c r="C272" s="155" t="s">
        <v>427</v>
      </c>
      <c r="D272" s="155">
        <v>21.3</v>
      </c>
      <c r="E272" s="155">
        <v>940</v>
      </c>
      <c r="F272" s="155">
        <v>66.915923521462602</v>
      </c>
      <c r="G272" s="155">
        <v>62900.968110174843</v>
      </c>
      <c r="H272" s="155">
        <v>6.2900968110174843E-2</v>
      </c>
      <c r="I272" s="155" t="str">
        <f>_xlfn.XLOOKUP(C272,'DRAWING LIST'!B:B,'DRAWING LIST'!AJ:AJ,,0)</f>
        <v/>
      </c>
      <c r="J272" s="155">
        <f t="shared" si="4"/>
        <v>6.2900968110174843E-2</v>
      </c>
    </row>
    <row r="273" spans="1:10" hidden="1">
      <c r="A273" s="155">
        <v>15</v>
      </c>
      <c r="B273" s="155" t="s">
        <v>2157</v>
      </c>
      <c r="C273" s="155" t="s">
        <v>141</v>
      </c>
      <c r="D273" s="155">
        <v>21.3</v>
      </c>
      <c r="E273" s="155">
        <v>965</v>
      </c>
      <c r="F273" s="155">
        <v>66.915923521462602</v>
      </c>
      <c r="G273" s="155">
        <v>64573.866198211414</v>
      </c>
      <c r="H273" s="155">
        <v>6.4573866198211413E-2</v>
      </c>
      <c r="I273" s="155" t="str">
        <f>_xlfn.XLOOKUP(C273,'DRAWING LIST'!B:B,'DRAWING LIST'!AJ:AJ,,0)</f>
        <v>1-05 大洋綠</v>
      </c>
      <c r="J273" s="155">
        <f t="shared" si="4"/>
        <v>6.4573866198211413E-2</v>
      </c>
    </row>
    <row r="274" spans="1:10">
      <c r="A274" s="155">
        <v>15</v>
      </c>
      <c r="B274" s="155" t="s">
        <v>2158</v>
      </c>
      <c r="C274" s="155" t="s">
        <v>330</v>
      </c>
      <c r="D274" s="155">
        <v>21.3</v>
      </c>
      <c r="E274" s="155">
        <v>97</v>
      </c>
      <c r="F274" s="155">
        <v>66.915923521462602</v>
      </c>
      <c r="G274" s="155">
        <v>6490.8445815818723</v>
      </c>
      <c r="H274" s="155">
        <v>6.490844581581872E-3</v>
      </c>
      <c r="I274" s="155" t="str">
        <f>_xlfn.XLOOKUP(C274,'DRAWING LIST'!B:B,'DRAWING LIST'!AJ:AJ,,0)</f>
        <v>1-45 天藍色</v>
      </c>
      <c r="J274" s="155">
        <f t="shared" si="4"/>
        <v>6.490844581581872E-3</v>
      </c>
    </row>
    <row r="275" spans="1:10">
      <c r="A275" s="155">
        <v>15</v>
      </c>
      <c r="B275" s="155" t="s">
        <v>2158</v>
      </c>
      <c r="C275" s="155" t="s">
        <v>331</v>
      </c>
      <c r="D275" s="155">
        <v>21.3</v>
      </c>
      <c r="E275" s="155">
        <v>97</v>
      </c>
      <c r="F275" s="155">
        <v>66.915923521462602</v>
      </c>
      <c r="G275" s="155">
        <v>6490.8445815818723</v>
      </c>
      <c r="H275" s="155">
        <v>6.490844581581872E-3</v>
      </c>
      <c r="I275" s="155" t="str">
        <f>_xlfn.XLOOKUP(C275,'DRAWING LIST'!B:B,'DRAWING LIST'!AJ:AJ,,0)</f>
        <v>1-45 天藍色</v>
      </c>
      <c r="J275" s="155">
        <f t="shared" si="4"/>
        <v>6.490844581581872E-3</v>
      </c>
    </row>
    <row r="276" spans="1:10" hidden="1">
      <c r="A276" s="155">
        <v>15</v>
      </c>
      <c r="B276" s="155" t="s">
        <v>2158</v>
      </c>
      <c r="C276" s="155" t="s">
        <v>472</v>
      </c>
      <c r="D276" s="155">
        <v>21.3</v>
      </c>
      <c r="E276" s="155">
        <v>97</v>
      </c>
      <c r="F276" s="155">
        <v>66.915923521462602</v>
      </c>
      <c r="G276" s="155">
        <v>6490.8445815818723</v>
      </c>
      <c r="H276" s="155">
        <v>6.490844581581872E-3</v>
      </c>
      <c r="I276" s="155" t="str">
        <f>_xlfn.XLOOKUP(C276,'DRAWING LIST'!B:B,'DRAWING LIST'!AJ:AJ,,0)</f>
        <v>純白</v>
      </c>
      <c r="J276" s="155">
        <f t="shared" si="4"/>
        <v>6.490844581581872E-3</v>
      </c>
    </row>
    <row r="277" spans="1:10" hidden="1">
      <c r="A277" s="155">
        <v>20</v>
      </c>
      <c r="B277" s="155" t="s">
        <v>2030</v>
      </c>
      <c r="C277" s="155" t="s">
        <v>257</v>
      </c>
      <c r="D277" s="155">
        <v>26.7</v>
      </c>
      <c r="E277" s="155">
        <v>100</v>
      </c>
      <c r="F277" s="155">
        <v>83.880523850847467</v>
      </c>
      <c r="G277" s="155">
        <v>8388.0523850847476</v>
      </c>
      <c r="H277" s="155">
        <v>8.3880523850847471E-3</v>
      </c>
      <c r="I277" s="155" t="str">
        <f>_xlfn.XLOOKUP(C277,'DRAWING LIST'!B:B,'DRAWING LIST'!AJ:AJ,,0)</f>
        <v/>
      </c>
      <c r="J277" s="155">
        <f t="shared" si="4"/>
        <v>8.3880523850847471E-3</v>
      </c>
    </row>
    <row r="278" spans="1:10" hidden="1">
      <c r="A278" s="155">
        <v>20</v>
      </c>
      <c r="B278" s="155" t="s">
        <v>2030</v>
      </c>
      <c r="C278" s="155" t="s">
        <v>735</v>
      </c>
      <c r="D278" s="155">
        <v>26.7</v>
      </c>
      <c r="E278" s="155">
        <v>100</v>
      </c>
      <c r="F278" s="155">
        <v>83.880523850847467</v>
      </c>
      <c r="G278" s="155">
        <v>8388.0523850847476</v>
      </c>
      <c r="H278" s="155">
        <v>8.3880523850847471E-3</v>
      </c>
      <c r="I278" s="155" t="str">
        <f>_xlfn.XLOOKUP(C278,'DRAWING LIST'!B:B,'DRAWING LIST'!AJ:AJ,,0)</f>
        <v/>
      </c>
      <c r="J278" s="155">
        <f t="shared" si="4"/>
        <v>8.3880523850847471E-3</v>
      </c>
    </row>
    <row r="279" spans="1:10" hidden="1">
      <c r="A279" s="155">
        <v>20</v>
      </c>
      <c r="B279" s="155" t="s">
        <v>2159</v>
      </c>
      <c r="C279" s="155" t="s">
        <v>237</v>
      </c>
      <c r="D279" s="155">
        <v>26.7</v>
      </c>
      <c r="E279" s="155">
        <v>116</v>
      </c>
      <c r="F279" s="155">
        <v>83.880523850847467</v>
      </c>
      <c r="G279" s="155">
        <v>9730.1407666983068</v>
      </c>
      <c r="H279" s="155">
        <v>9.7301407666983072E-3</v>
      </c>
      <c r="I279" s="155" t="str">
        <f>_xlfn.XLOOKUP(C279,'DRAWING LIST'!B:B,'DRAWING LIST'!AJ:AJ,,0)</f>
        <v/>
      </c>
      <c r="J279" s="155">
        <f t="shared" si="4"/>
        <v>9.7301407666983072E-3</v>
      </c>
    </row>
    <row r="280" spans="1:10" hidden="1">
      <c r="A280" s="155">
        <v>20</v>
      </c>
      <c r="B280" s="155" t="s">
        <v>2041</v>
      </c>
      <c r="C280" s="155" t="s">
        <v>257</v>
      </c>
      <c r="D280" s="155">
        <v>26.7</v>
      </c>
      <c r="E280" s="155">
        <v>120</v>
      </c>
      <c r="F280" s="155">
        <v>83.880523850847467</v>
      </c>
      <c r="G280" s="155">
        <v>10065.662862101695</v>
      </c>
      <c r="H280" s="155">
        <v>1.0065662862101695E-2</v>
      </c>
      <c r="I280" s="155" t="str">
        <f>_xlfn.XLOOKUP(C280,'DRAWING LIST'!B:B,'DRAWING LIST'!AJ:AJ,,0)</f>
        <v/>
      </c>
      <c r="J280" s="155">
        <f t="shared" si="4"/>
        <v>1.0065662862101695E-2</v>
      </c>
    </row>
    <row r="281" spans="1:10" hidden="1">
      <c r="A281" s="155">
        <v>20</v>
      </c>
      <c r="B281" s="155" t="s">
        <v>2041</v>
      </c>
      <c r="C281" s="155" t="s">
        <v>735</v>
      </c>
      <c r="D281" s="155">
        <v>26.7</v>
      </c>
      <c r="E281" s="155">
        <v>120</v>
      </c>
      <c r="F281" s="155">
        <v>83.880523850847467</v>
      </c>
      <c r="G281" s="155">
        <v>10065.662862101695</v>
      </c>
      <c r="H281" s="155">
        <v>1.0065662862101695E-2</v>
      </c>
      <c r="I281" s="155" t="str">
        <f>_xlfn.XLOOKUP(C281,'DRAWING LIST'!B:B,'DRAWING LIST'!AJ:AJ,,0)</f>
        <v/>
      </c>
      <c r="J281" s="155">
        <f t="shared" si="4"/>
        <v>1.0065662862101695E-2</v>
      </c>
    </row>
    <row r="282" spans="1:10">
      <c r="A282" s="155">
        <v>20</v>
      </c>
      <c r="B282" s="155" t="s">
        <v>2052</v>
      </c>
      <c r="C282" s="155" t="s">
        <v>739</v>
      </c>
      <c r="D282" s="155">
        <v>26.7</v>
      </c>
      <c r="E282" s="155">
        <v>144</v>
      </c>
      <c r="F282" s="155">
        <v>83.880523850847467</v>
      </c>
      <c r="G282" s="155">
        <v>12078.795434522035</v>
      </c>
      <c r="H282" s="155">
        <v>1.2078795434522034E-2</v>
      </c>
      <c r="I282" s="155" t="str">
        <f>_xlfn.XLOOKUP(C282,'DRAWING LIST'!B:B,'DRAWING LIST'!AJ:AJ,,0)</f>
        <v>1-45 天藍色</v>
      </c>
      <c r="J282" s="155">
        <f t="shared" si="4"/>
        <v>1.2078795434522034E-2</v>
      </c>
    </row>
    <row r="283" spans="1:10" hidden="1">
      <c r="A283" s="155">
        <v>20</v>
      </c>
      <c r="B283" s="155" t="s">
        <v>2160</v>
      </c>
      <c r="C283" s="155" t="s">
        <v>260</v>
      </c>
      <c r="D283" s="155">
        <v>26.7</v>
      </c>
      <c r="E283" s="155">
        <v>147</v>
      </c>
      <c r="F283" s="155">
        <v>83.880523850847467</v>
      </c>
      <c r="G283" s="155">
        <v>12330.437006074577</v>
      </c>
      <c r="H283" s="155">
        <v>1.2330437006074576E-2</v>
      </c>
      <c r="I283" s="155" t="str">
        <f>_xlfn.XLOOKUP(C283,'DRAWING LIST'!B:B,'DRAWING LIST'!AJ:AJ,,0)</f>
        <v/>
      </c>
      <c r="J283" s="155">
        <f t="shared" si="4"/>
        <v>1.2330437006074576E-2</v>
      </c>
    </row>
    <row r="284" spans="1:10" hidden="1">
      <c r="A284" s="155">
        <v>20</v>
      </c>
      <c r="B284" s="155" t="s">
        <v>2161</v>
      </c>
      <c r="C284" s="155" t="s">
        <v>234</v>
      </c>
      <c r="D284" s="155">
        <v>26.7</v>
      </c>
      <c r="E284" s="155">
        <v>158</v>
      </c>
      <c r="F284" s="155">
        <v>83.880523850847467</v>
      </c>
      <c r="G284" s="155">
        <v>13253.122768433899</v>
      </c>
      <c r="H284" s="155">
        <v>1.3253122768433899E-2</v>
      </c>
      <c r="I284" s="155" t="str">
        <f>_xlfn.XLOOKUP(C284,'DRAWING LIST'!B:B,'DRAWING LIST'!AJ:AJ,,0)</f>
        <v/>
      </c>
      <c r="J284" s="155">
        <f t="shared" si="4"/>
        <v>1.3253122768433899E-2</v>
      </c>
    </row>
    <row r="285" spans="1:10" hidden="1">
      <c r="A285" s="155">
        <v>20</v>
      </c>
      <c r="B285" s="155" t="s">
        <v>2162</v>
      </c>
      <c r="C285" s="155" t="s">
        <v>735</v>
      </c>
      <c r="D285" s="155">
        <v>26.7</v>
      </c>
      <c r="E285" s="155">
        <v>173</v>
      </c>
      <c r="F285" s="155">
        <v>83.880523850847467</v>
      </c>
      <c r="G285" s="155">
        <v>14511.330626196612</v>
      </c>
      <c r="H285" s="155">
        <v>1.4511330626196611E-2</v>
      </c>
      <c r="I285" s="155" t="str">
        <f>_xlfn.XLOOKUP(C285,'DRAWING LIST'!B:B,'DRAWING LIST'!AJ:AJ,,0)</f>
        <v/>
      </c>
      <c r="J285" s="155">
        <f t="shared" si="4"/>
        <v>1.4511330626196611E-2</v>
      </c>
    </row>
    <row r="286" spans="1:10">
      <c r="A286" s="155">
        <v>20</v>
      </c>
      <c r="B286" s="155" t="s">
        <v>2079</v>
      </c>
      <c r="C286" s="155" t="s">
        <v>739</v>
      </c>
      <c r="D286" s="155">
        <v>26.7</v>
      </c>
      <c r="E286" s="155">
        <v>250</v>
      </c>
      <c r="F286" s="155">
        <v>83.880523850847467</v>
      </c>
      <c r="G286" s="155">
        <v>20970.130962711868</v>
      </c>
      <c r="H286" s="155">
        <v>2.0970130962711869E-2</v>
      </c>
      <c r="I286" s="155" t="str">
        <f>_xlfn.XLOOKUP(C286,'DRAWING LIST'!B:B,'DRAWING LIST'!AJ:AJ,,0)</f>
        <v>1-45 天藍色</v>
      </c>
      <c r="J286" s="155">
        <f t="shared" si="4"/>
        <v>2.0970130962711869E-2</v>
      </c>
    </row>
    <row r="287" spans="1:10" hidden="1">
      <c r="A287" s="155">
        <v>20</v>
      </c>
      <c r="B287" s="155" t="s">
        <v>2163</v>
      </c>
      <c r="C287" s="155" t="s">
        <v>237</v>
      </c>
      <c r="D287" s="155">
        <v>26.7</v>
      </c>
      <c r="E287" s="155">
        <v>312</v>
      </c>
      <c r="F287" s="155">
        <v>83.880523850847467</v>
      </c>
      <c r="G287" s="155">
        <v>26170.723441464408</v>
      </c>
      <c r="H287" s="155">
        <v>2.6170723441464407E-2</v>
      </c>
      <c r="I287" s="155" t="str">
        <f>_xlfn.XLOOKUP(C287,'DRAWING LIST'!B:B,'DRAWING LIST'!AJ:AJ,,0)</f>
        <v/>
      </c>
      <c r="J287" s="155">
        <f t="shared" si="4"/>
        <v>2.6170723441464407E-2</v>
      </c>
    </row>
    <row r="288" spans="1:10" hidden="1">
      <c r="A288" s="155">
        <v>20</v>
      </c>
      <c r="B288" s="155" t="s">
        <v>2164</v>
      </c>
      <c r="C288" s="155" t="s">
        <v>257</v>
      </c>
      <c r="D288" s="155">
        <v>26.7</v>
      </c>
      <c r="E288" s="155">
        <v>348</v>
      </c>
      <c r="F288" s="155">
        <v>83.880523850847467</v>
      </c>
      <c r="G288" s="155">
        <v>29190.422300094917</v>
      </c>
      <c r="H288" s="155">
        <v>2.9190422300094915E-2</v>
      </c>
      <c r="I288" s="155" t="str">
        <f>_xlfn.XLOOKUP(C288,'DRAWING LIST'!B:B,'DRAWING LIST'!AJ:AJ,,0)</f>
        <v/>
      </c>
      <c r="J288" s="155">
        <f t="shared" si="4"/>
        <v>2.9190422300094915E-2</v>
      </c>
    </row>
    <row r="289" spans="1:10" hidden="1">
      <c r="A289" s="155">
        <v>20</v>
      </c>
      <c r="B289" s="155" t="s">
        <v>2165</v>
      </c>
      <c r="C289" s="155" t="s">
        <v>257</v>
      </c>
      <c r="D289" s="155">
        <v>26.7</v>
      </c>
      <c r="E289" s="155">
        <v>400</v>
      </c>
      <c r="F289" s="155">
        <v>83.880523850847467</v>
      </c>
      <c r="G289" s="155">
        <v>33552.20954033899</v>
      </c>
      <c r="H289" s="155">
        <v>3.3552209540338988E-2</v>
      </c>
      <c r="I289" s="155" t="str">
        <f>_xlfn.XLOOKUP(C289,'DRAWING LIST'!B:B,'DRAWING LIST'!AJ:AJ,,0)</f>
        <v/>
      </c>
      <c r="J289" s="155">
        <f t="shared" si="4"/>
        <v>3.3552209540338988E-2</v>
      </c>
    </row>
    <row r="290" spans="1:10" hidden="1">
      <c r="A290" s="155">
        <v>20</v>
      </c>
      <c r="B290" s="155" t="s">
        <v>2166</v>
      </c>
      <c r="C290" s="155" t="s">
        <v>257</v>
      </c>
      <c r="D290" s="155">
        <v>26.7</v>
      </c>
      <c r="E290" s="155">
        <v>417</v>
      </c>
      <c r="F290" s="155">
        <v>83.880523850847467</v>
      </c>
      <c r="G290" s="155">
        <v>34978.178445803394</v>
      </c>
      <c r="H290" s="155">
        <v>3.4978178445803393E-2</v>
      </c>
      <c r="I290" s="155" t="str">
        <f>_xlfn.XLOOKUP(C290,'DRAWING LIST'!B:B,'DRAWING LIST'!AJ:AJ,,0)</f>
        <v/>
      </c>
      <c r="J290" s="155">
        <f t="shared" si="4"/>
        <v>3.4978178445803393E-2</v>
      </c>
    </row>
    <row r="291" spans="1:10" hidden="1">
      <c r="A291" s="155">
        <v>20</v>
      </c>
      <c r="B291" s="155" t="s">
        <v>2120</v>
      </c>
      <c r="C291" s="155" t="s">
        <v>237</v>
      </c>
      <c r="D291" s="155">
        <v>26.7</v>
      </c>
      <c r="E291" s="155">
        <v>50</v>
      </c>
      <c r="F291" s="155">
        <v>83.880523850847467</v>
      </c>
      <c r="G291" s="155">
        <v>4194.0261925423738</v>
      </c>
      <c r="H291" s="155">
        <v>4.1940261925423735E-3</v>
      </c>
      <c r="I291" s="155" t="str">
        <f>_xlfn.XLOOKUP(C291,'DRAWING LIST'!B:B,'DRAWING LIST'!AJ:AJ,,0)</f>
        <v/>
      </c>
      <c r="J291" s="155">
        <f t="shared" si="4"/>
        <v>4.1940261925423735E-3</v>
      </c>
    </row>
    <row r="292" spans="1:10" hidden="1">
      <c r="A292" s="155">
        <v>20</v>
      </c>
      <c r="B292" s="155" t="s">
        <v>2120</v>
      </c>
      <c r="C292" s="155" t="s">
        <v>261</v>
      </c>
      <c r="D292" s="155">
        <v>26.7</v>
      </c>
      <c r="E292" s="155">
        <v>50</v>
      </c>
      <c r="F292" s="155">
        <v>83.880523850847467</v>
      </c>
      <c r="G292" s="155">
        <v>4194.0261925423738</v>
      </c>
      <c r="H292" s="155">
        <v>4.1940261925423735E-3</v>
      </c>
      <c r="I292" s="155" t="str">
        <f>_xlfn.XLOOKUP(C292,'DRAWING LIST'!B:B,'DRAWING LIST'!AJ:AJ,,0)</f>
        <v/>
      </c>
      <c r="J292" s="155">
        <f t="shared" si="4"/>
        <v>4.1940261925423735E-3</v>
      </c>
    </row>
    <row r="293" spans="1:10" hidden="1">
      <c r="A293" s="155">
        <v>20</v>
      </c>
      <c r="B293" s="155" t="s">
        <v>2167</v>
      </c>
      <c r="C293" s="155" t="s">
        <v>735</v>
      </c>
      <c r="D293" s="155">
        <v>26.7</v>
      </c>
      <c r="E293" s="155">
        <v>642</v>
      </c>
      <c r="F293" s="155">
        <v>83.880523850847467</v>
      </c>
      <c r="G293" s="155">
        <v>53851.296312244071</v>
      </c>
      <c r="H293" s="155">
        <v>5.3851296312244071E-2</v>
      </c>
      <c r="I293" s="155" t="str">
        <f>_xlfn.XLOOKUP(C293,'DRAWING LIST'!B:B,'DRAWING LIST'!AJ:AJ,,0)</f>
        <v/>
      </c>
      <c r="J293" s="155">
        <f t="shared" si="4"/>
        <v>5.3851296312244071E-2</v>
      </c>
    </row>
    <row r="294" spans="1:10" hidden="1">
      <c r="A294" s="155">
        <v>20</v>
      </c>
      <c r="B294" s="155" t="s">
        <v>2138</v>
      </c>
      <c r="C294" s="155" t="s">
        <v>731</v>
      </c>
      <c r="D294" s="155">
        <v>26.7</v>
      </c>
      <c r="E294" s="155">
        <v>70</v>
      </c>
      <c r="F294" s="155">
        <v>83.880523850847467</v>
      </c>
      <c r="G294" s="155">
        <v>5871.6366695593224</v>
      </c>
      <c r="H294" s="155">
        <v>5.8716366695593224E-3</v>
      </c>
      <c r="I294" s="155" t="str">
        <f>_xlfn.XLOOKUP(C294,'DRAWING LIST'!B:B,'DRAWING LIST'!AJ:AJ,,0)</f>
        <v/>
      </c>
      <c r="J294" s="155">
        <f t="shared" si="4"/>
        <v>5.8716366695593224E-3</v>
      </c>
    </row>
    <row r="295" spans="1:10" hidden="1">
      <c r="A295" s="155">
        <v>20</v>
      </c>
      <c r="B295" s="155" t="s">
        <v>2149</v>
      </c>
      <c r="C295" s="155" t="s">
        <v>735</v>
      </c>
      <c r="D295" s="155">
        <v>26.7</v>
      </c>
      <c r="E295" s="155">
        <v>84</v>
      </c>
      <c r="F295" s="155">
        <v>83.880523850847467</v>
      </c>
      <c r="G295" s="155">
        <v>7045.9640034711874</v>
      </c>
      <c r="H295" s="155">
        <v>7.0459640034711869E-3</v>
      </c>
      <c r="I295" s="155" t="str">
        <f>_xlfn.XLOOKUP(C295,'DRAWING LIST'!B:B,'DRAWING LIST'!AJ:AJ,,0)</f>
        <v/>
      </c>
      <c r="J295" s="155">
        <f t="shared" si="4"/>
        <v>7.0459640034711869E-3</v>
      </c>
    </row>
    <row r="296" spans="1:10" hidden="1">
      <c r="A296" s="155">
        <v>20</v>
      </c>
      <c r="B296" s="155" t="s">
        <v>2168</v>
      </c>
      <c r="C296" s="155" t="s">
        <v>231</v>
      </c>
      <c r="D296" s="155">
        <v>26.7</v>
      </c>
      <c r="E296" s="155">
        <v>96</v>
      </c>
      <c r="F296" s="155">
        <v>83.880523850847467</v>
      </c>
      <c r="G296" s="155">
        <v>8052.5302896813573</v>
      </c>
      <c r="H296" s="155">
        <v>8.0525302896813575E-3</v>
      </c>
      <c r="I296" s="155" t="str">
        <f>_xlfn.XLOOKUP(C296,'DRAWING LIST'!B:B,'DRAWING LIST'!AJ:AJ,,0)</f>
        <v/>
      </c>
      <c r="J296" s="155">
        <f t="shared" si="4"/>
        <v>8.0525302896813575E-3</v>
      </c>
    </row>
    <row r="297" spans="1:10" hidden="1">
      <c r="A297" s="155">
        <v>25</v>
      </c>
      <c r="B297" s="155" t="s">
        <v>2169</v>
      </c>
      <c r="C297" s="155" t="s">
        <v>795</v>
      </c>
      <c r="D297" s="155">
        <v>33.4</v>
      </c>
      <c r="E297" s="155">
        <v>1000</v>
      </c>
      <c r="F297" s="155">
        <v>104.92919462989909</v>
      </c>
      <c r="G297" s="155">
        <v>104929.19462989908</v>
      </c>
      <c r="H297" s="155">
        <v>0.10492919462989908</v>
      </c>
      <c r="I297" s="155" t="str">
        <f>_xlfn.XLOOKUP(C297,'DRAWING LIST'!B:B,'DRAWING LIST'!AJ:AJ,,0)</f>
        <v>1-85 藏金黃</v>
      </c>
      <c r="J297" s="155">
        <f t="shared" si="4"/>
        <v>0.10492919462989908</v>
      </c>
    </row>
    <row r="298" spans="1:10" hidden="1">
      <c r="A298" s="155">
        <v>25</v>
      </c>
      <c r="B298" s="155" t="s">
        <v>2169</v>
      </c>
      <c r="C298" s="155" t="s">
        <v>796</v>
      </c>
      <c r="D298" s="155">
        <v>33.4</v>
      </c>
      <c r="E298" s="155">
        <v>1000</v>
      </c>
      <c r="F298" s="155">
        <v>104.92919462989909</v>
      </c>
      <c r="G298" s="155">
        <v>104929.19462989908</v>
      </c>
      <c r="H298" s="155">
        <v>0.10492919462989908</v>
      </c>
      <c r="I298" s="155" t="str">
        <f>_xlfn.XLOOKUP(C298,'DRAWING LIST'!B:B,'DRAWING LIST'!AJ:AJ,,0)</f>
        <v>1-85 藏金黃</v>
      </c>
      <c r="J298" s="155">
        <f t="shared" si="4"/>
        <v>0.10492919462989908</v>
      </c>
    </row>
    <row r="299" spans="1:10" hidden="1">
      <c r="A299" s="155">
        <v>25</v>
      </c>
      <c r="B299" s="155" t="s">
        <v>2169</v>
      </c>
      <c r="C299" s="155" t="s">
        <v>623</v>
      </c>
      <c r="D299" s="155">
        <v>33.4</v>
      </c>
      <c r="E299" s="155">
        <v>1000</v>
      </c>
      <c r="F299" s="155">
        <v>104.92919462989909</v>
      </c>
      <c r="G299" s="155">
        <v>104929.19462989908</v>
      </c>
      <c r="H299" s="155">
        <v>0.10492919462989908</v>
      </c>
      <c r="I299" s="155" t="str">
        <f>_xlfn.XLOOKUP(C299,'DRAWING LIST'!B:B,'DRAWING LIST'!AJ:AJ,,0)</f>
        <v/>
      </c>
      <c r="J299" s="155">
        <f t="shared" si="4"/>
        <v>0.10492919462989908</v>
      </c>
    </row>
    <row r="300" spans="1:10" hidden="1">
      <c r="A300" s="155">
        <v>25</v>
      </c>
      <c r="B300" s="155" t="s">
        <v>2169</v>
      </c>
      <c r="C300" s="155" t="s">
        <v>624</v>
      </c>
      <c r="D300" s="155">
        <v>33.4</v>
      </c>
      <c r="E300" s="155">
        <v>1000</v>
      </c>
      <c r="F300" s="155">
        <v>104.92919462989909</v>
      </c>
      <c r="G300" s="155">
        <v>104929.19462989908</v>
      </c>
      <c r="H300" s="155">
        <v>0.10492919462989908</v>
      </c>
      <c r="I300" s="155" t="str">
        <f>_xlfn.XLOOKUP(C300,'DRAWING LIST'!B:B,'DRAWING LIST'!AJ:AJ,,0)</f>
        <v/>
      </c>
      <c r="J300" s="155">
        <f t="shared" si="4"/>
        <v>0.10492919462989908</v>
      </c>
    </row>
    <row r="301" spans="1:10" hidden="1">
      <c r="A301" s="155">
        <v>25</v>
      </c>
      <c r="B301" s="155" t="s">
        <v>2030</v>
      </c>
      <c r="C301" s="155" t="s">
        <v>79</v>
      </c>
      <c r="D301" s="155">
        <v>33.4</v>
      </c>
      <c r="E301" s="155">
        <v>100</v>
      </c>
      <c r="F301" s="155">
        <v>104.92919462989909</v>
      </c>
      <c r="G301" s="155">
        <v>10492.919462989908</v>
      </c>
      <c r="H301" s="155">
        <v>1.0492919462989908E-2</v>
      </c>
      <c r="I301" s="155" t="str">
        <f>_xlfn.XLOOKUP(C301,'DRAWING LIST'!B:B,'DRAWING LIST'!AJ:AJ,,0)</f>
        <v/>
      </c>
      <c r="J301" s="155">
        <f t="shared" si="4"/>
        <v>1.0492919462989908E-2</v>
      </c>
    </row>
    <row r="302" spans="1:10" hidden="1">
      <c r="A302" s="155">
        <v>25</v>
      </c>
      <c r="B302" s="155" t="s">
        <v>2030</v>
      </c>
      <c r="C302" s="155" t="s">
        <v>710</v>
      </c>
      <c r="D302" s="155">
        <v>33.4</v>
      </c>
      <c r="E302" s="155">
        <v>100</v>
      </c>
      <c r="F302" s="155">
        <v>104.92919462989909</v>
      </c>
      <c r="G302" s="155">
        <v>10492.919462989908</v>
      </c>
      <c r="H302" s="155">
        <v>1.0492919462989908E-2</v>
      </c>
      <c r="I302" s="155" t="str">
        <f>_xlfn.XLOOKUP(C302,'DRAWING LIST'!B:B,'DRAWING LIST'!AJ:AJ,,0)</f>
        <v/>
      </c>
      <c r="J302" s="155">
        <f t="shared" si="4"/>
        <v>1.0492919462989908E-2</v>
      </c>
    </row>
    <row r="303" spans="1:10" hidden="1">
      <c r="A303" s="155">
        <v>25</v>
      </c>
      <c r="B303" s="155" t="s">
        <v>2030</v>
      </c>
      <c r="C303" s="155" t="s">
        <v>711</v>
      </c>
      <c r="D303" s="155">
        <v>33.4</v>
      </c>
      <c r="E303" s="155">
        <v>100</v>
      </c>
      <c r="F303" s="155">
        <v>104.92919462989909</v>
      </c>
      <c r="G303" s="155">
        <v>10492.919462989908</v>
      </c>
      <c r="H303" s="155">
        <v>1.0492919462989908E-2</v>
      </c>
      <c r="I303" s="155" t="str">
        <f>_xlfn.XLOOKUP(C303,'DRAWING LIST'!B:B,'DRAWING LIST'!AJ:AJ,,0)</f>
        <v>1-05 大洋綠</v>
      </c>
      <c r="J303" s="155">
        <f t="shared" si="4"/>
        <v>1.0492919462989908E-2</v>
      </c>
    </row>
    <row r="304" spans="1:10" hidden="1">
      <c r="A304" s="155">
        <v>25</v>
      </c>
      <c r="B304" s="155" t="s">
        <v>2030</v>
      </c>
      <c r="C304" s="155" t="s">
        <v>717</v>
      </c>
      <c r="D304" s="155">
        <v>33.4</v>
      </c>
      <c r="E304" s="155">
        <v>100</v>
      </c>
      <c r="F304" s="155">
        <v>104.92919462989909</v>
      </c>
      <c r="G304" s="155">
        <v>10492.919462989908</v>
      </c>
      <c r="H304" s="155">
        <v>1.0492919462989908E-2</v>
      </c>
      <c r="I304" s="155" t="str">
        <f>_xlfn.XLOOKUP(C304,'DRAWING LIST'!B:B,'DRAWING LIST'!AJ:AJ,,0)</f>
        <v>1-05 大洋綠</v>
      </c>
      <c r="J304" s="155">
        <f t="shared" si="4"/>
        <v>1.0492919462989908E-2</v>
      </c>
    </row>
    <row r="305" spans="1:10" hidden="1">
      <c r="A305" s="155">
        <v>25</v>
      </c>
      <c r="B305" s="155" t="s">
        <v>2030</v>
      </c>
      <c r="C305" s="155" t="s">
        <v>146</v>
      </c>
      <c r="D305" s="155">
        <v>33.4</v>
      </c>
      <c r="E305" s="155">
        <v>100</v>
      </c>
      <c r="F305" s="155">
        <v>104.92919462989909</v>
      </c>
      <c r="G305" s="155">
        <v>10492.919462989908</v>
      </c>
      <c r="H305" s="155">
        <v>1.0492919462989908E-2</v>
      </c>
      <c r="I305" s="155" t="str">
        <f>_xlfn.XLOOKUP(C305,'DRAWING LIST'!B:B,'DRAWING LIST'!AJ:AJ,,0)</f>
        <v>1-05 大洋綠</v>
      </c>
      <c r="J305" s="155">
        <f t="shared" si="4"/>
        <v>1.0492919462989908E-2</v>
      </c>
    </row>
    <row r="306" spans="1:10" hidden="1">
      <c r="A306" s="155">
        <v>25</v>
      </c>
      <c r="B306" s="155" t="s">
        <v>2030</v>
      </c>
      <c r="C306" s="155" t="s">
        <v>147</v>
      </c>
      <c r="D306" s="155">
        <v>33.4</v>
      </c>
      <c r="E306" s="155">
        <v>100</v>
      </c>
      <c r="F306" s="155">
        <v>104.92919462989909</v>
      </c>
      <c r="G306" s="155">
        <v>10492.919462989908</v>
      </c>
      <c r="H306" s="155">
        <v>1.0492919462989908E-2</v>
      </c>
      <c r="I306" s="155" t="str">
        <f>_xlfn.XLOOKUP(C306,'DRAWING LIST'!B:B,'DRAWING LIST'!AJ:AJ,,0)</f>
        <v>1-05 大洋綠</v>
      </c>
      <c r="J306" s="155">
        <f t="shared" si="4"/>
        <v>1.0492919462989908E-2</v>
      </c>
    </row>
    <row r="307" spans="1:10" hidden="1">
      <c r="A307" s="155">
        <v>25</v>
      </c>
      <c r="B307" s="155" t="s">
        <v>2030</v>
      </c>
      <c r="C307" s="155" t="s">
        <v>154</v>
      </c>
      <c r="D307" s="155">
        <v>33.4</v>
      </c>
      <c r="E307" s="155">
        <v>100</v>
      </c>
      <c r="F307" s="155">
        <v>104.92919462989909</v>
      </c>
      <c r="G307" s="155">
        <v>10492.919462989908</v>
      </c>
      <c r="H307" s="155">
        <v>1.0492919462989908E-2</v>
      </c>
      <c r="I307" s="155" t="str">
        <f>_xlfn.XLOOKUP(C307,'DRAWING LIST'!B:B,'DRAWING LIST'!AJ:AJ,,0)</f>
        <v>1-05 大洋綠</v>
      </c>
      <c r="J307" s="155">
        <f t="shared" si="4"/>
        <v>1.0492919462989908E-2</v>
      </c>
    </row>
    <row r="308" spans="1:10" hidden="1">
      <c r="A308" s="155">
        <v>25</v>
      </c>
      <c r="B308" s="155" t="s">
        <v>2030</v>
      </c>
      <c r="C308" s="155" t="s">
        <v>721</v>
      </c>
      <c r="D308" s="155">
        <v>33.4</v>
      </c>
      <c r="E308" s="155">
        <v>100</v>
      </c>
      <c r="F308" s="155">
        <v>104.92919462989909</v>
      </c>
      <c r="G308" s="155">
        <v>10492.919462989908</v>
      </c>
      <c r="H308" s="155">
        <v>1.0492919462989908E-2</v>
      </c>
      <c r="I308" s="155" t="str">
        <f>_xlfn.XLOOKUP(C308,'DRAWING LIST'!B:B,'DRAWING LIST'!AJ:AJ,,0)</f>
        <v>1-05 大洋綠</v>
      </c>
      <c r="J308" s="155">
        <f t="shared" si="4"/>
        <v>1.0492919462989908E-2</v>
      </c>
    </row>
    <row r="309" spans="1:10" hidden="1">
      <c r="A309" s="155">
        <v>25</v>
      </c>
      <c r="B309" s="155" t="s">
        <v>2030</v>
      </c>
      <c r="C309" s="155" t="s">
        <v>724</v>
      </c>
      <c r="D309" s="155">
        <v>33.4</v>
      </c>
      <c r="E309" s="155">
        <v>100</v>
      </c>
      <c r="F309" s="155">
        <v>104.92919462989909</v>
      </c>
      <c r="G309" s="155">
        <v>10492.919462989908</v>
      </c>
      <c r="H309" s="155">
        <v>1.0492919462989908E-2</v>
      </c>
      <c r="I309" s="155" t="str">
        <f>_xlfn.XLOOKUP(C309,'DRAWING LIST'!B:B,'DRAWING LIST'!AJ:AJ,,0)</f>
        <v>1-05 大洋綠</v>
      </c>
      <c r="J309" s="155">
        <f t="shared" si="4"/>
        <v>1.0492919462989908E-2</v>
      </c>
    </row>
    <row r="310" spans="1:10" hidden="1">
      <c r="A310" s="155">
        <v>25</v>
      </c>
      <c r="B310" s="155" t="s">
        <v>2030</v>
      </c>
      <c r="C310" s="155" t="s">
        <v>725</v>
      </c>
      <c r="D310" s="155">
        <v>33.4</v>
      </c>
      <c r="E310" s="155">
        <v>100</v>
      </c>
      <c r="F310" s="155">
        <v>104.92919462989909</v>
      </c>
      <c r="G310" s="155">
        <v>10492.919462989908</v>
      </c>
      <c r="H310" s="155">
        <v>1.0492919462989908E-2</v>
      </c>
      <c r="I310" s="155" t="str">
        <f>_xlfn.XLOOKUP(C310,'DRAWING LIST'!B:B,'DRAWING LIST'!AJ:AJ,,0)</f>
        <v>1-05 大洋綠</v>
      </c>
      <c r="J310" s="155">
        <f t="shared" si="4"/>
        <v>1.0492919462989908E-2</v>
      </c>
    </row>
    <row r="311" spans="1:10" hidden="1">
      <c r="A311" s="155">
        <v>25</v>
      </c>
      <c r="B311" s="155" t="s">
        <v>2030</v>
      </c>
      <c r="C311" s="155" t="s">
        <v>200</v>
      </c>
      <c r="D311" s="155">
        <v>33.4</v>
      </c>
      <c r="E311" s="155">
        <v>100</v>
      </c>
      <c r="F311" s="155">
        <v>104.92919462989909</v>
      </c>
      <c r="G311" s="155">
        <v>10492.919462989908</v>
      </c>
      <c r="H311" s="155">
        <v>1.0492919462989908E-2</v>
      </c>
      <c r="I311" s="155" t="str">
        <f>_xlfn.XLOOKUP(C311,'DRAWING LIST'!B:B,'DRAWING LIST'!AJ:AJ,,0)</f>
        <v>1-05 大洋綠</v>
      </c>
      <c r="J311" s="155">
        <f t="shared" si="4"/>
        <v>1.0492919462989908E-2</v>
      </c>
    </row>
    <row r="312" spans="1:10" hidden="1">
      <c r="A312" s="155">
        <v>25</v>
      </c>
      <c r="B312" s="155" t="s">
        <v>2030</v>
      </c>
      <c r="C312" s="155" t="s">
        <v>201</v>
      </c>
      <c r="D312" s="155">
        <v>33.4</v>
      </c>
      <c r="E312" s="155">
        <v>100</v>
      </c>
      <c r="F312" s="155">
        <v>104.92919462989909</v>
      </c>
      <c r="G312" s="155">
        <v>10492.919462989908</v>
      </c>
      <c r="H312" s="155">
        <v>1.0492919462989908E-2</v>
      </c>
      <c r="I312" s="155" t="str">
        <f>_xlfn.XLOOKUP(C312,'DRAWING LIST'!B:B,'DRAWING LIST'!AJ:AJ,,0)</f>
        <v>1-05 大洋綠</v>
      </c>
      <c r="J312" s="155">
        <f t="shared" si="4"/>
        <v>1.0492919462989908E-2</v>
      </c>
    </row>
    <row r="313" spans="1:10" hidden="1">
      <c r="A313" s="155">
        <v>25</v>
      </c>
      <c r="B313" s="155" t="s">
        <v>2030</v>
      </c>
      <c r="C313" s="155" t="s">
        <v>202</v>
      </c>
      <c r="D313" s="155">
        <v>33.4</v>
      </c>
      <c r="E313" s="155">
        <v>100</v>
      </c>
      <c r="F313" s="155">
        <v>104.92919462989909</v>
      </c>
      <c r="G313" s="155">
        <v>10492.919462989908</v>
      </c>
      <c r="H313" s="155">
        <v>1.0492919462989908E-2</v>
      </c>
      <c r="I313" s="155" t="str">
        <f>_xlfn.XLOOKUP(C313,'DRAWING LIST'!B:B,'DRAWING LIST'!AJ:AJ,,0)</f>
        <v>1-05 大洋綠</v>
      </c>
      <c r="J313" s="155">
        <f t="shared" si="4"/>
        <v>1.0492919462989908E-2</v>
      </c>
    </row>
    <row r="314" spans="1:10" hidden="1">
      <c r="A314" s="155">
        <v>25</v>
      </c>
      <c r="B314" s="155" t="s">
        <v>2030</v>
      </c>
      <c r="C314" s="155" t="s">
        <v>204</v>
      </c>
      <c r="D314" s="155">
        <v>33.4</v>
      </c>
      <c r="E314" s="155">
        <v>100</v>
      </c>
      <c r="F314" s="155">
        <v>104.92919462989909</v>
      </c>
      <c r="G314" s="155">
        <v>10492.919462989908</v>
      </c>
      <c r="H314" s="155">
        <v>1.0492919462989908E-2</v>
      </c>
      <c r="I314" s="155" t="str">
        <f>_xlfn.XLOOKUP(C314,'DRAWING LIST'!B:B,'DRAWING LIST'!AJ:AJ,,0)</f>
        <v>1-05 大洋綠</v>
      </c>
      <c r="J314" s="155">
        <f t="shared" si="4"/>
        <v>1.0492919462989908E-2</v>
      </c>
    </row>
    <row r="315" spans="1:10" hidden="1">
      <c r="A315" s="155">
        <v>25</v>
      </c>
      <c r="B315" s="155" t="s">
        <v>2030</v>
      </c>
      <c r="C315" s="155" t="s">
        <v>205</v>
      </c>
      <c r="D315" s="155">
        <v>33.4</v>
      </c>
      <c r="E315" s="155">
        <v>100</v>
      </c>
      <c r="F315" s="155">
        <v>104.92919462989909</v>
      </c>
      <c r="G315" s="155">
        <v>10492.919462989908</v>
      </c>
      <c r="H315" s="155">
        <v>1.0492919462989908E-2</v>
      </c>
      <c r="I315" s="155" t="str">
        <f>_xlfn.XLOOKUP(C315,'DRAWING LIST'!B:B,'DRAWING LIST'!AJ:AJ,,0)</f>
        <v>1-05 大洋綠</v>
      </c>
      <c r="J315" s="155">
        <f t="shared" si="4"/>
        <v>1.0492919462989908E-2</v>
      </c>
    </row>
    <row r="316" spans="1:10" hidden="1">
      <c r="A316" s="155">
        <v>25</v>
      </c>
      <c r="B316" s="155" t="s">
        <v>2030</v>
      </c>
      <c r="C316" s="155" t="s">
        <v>206</v>
      </c>
      <c r="D316" s="155">
        <v>33.4</v>
      </c>
      <c r="E316" s="155">
        <v>100</v>
      </c>
      <c r="F316" s="155">
        <v>104.92919462989909</v>
      </c>
      <c r="G316" s="155">
        <v>10492.919462989908</v>
      </c>
      <c r="H316" s="155">
        <v>1.0492919462989908E-2</v>
      </c>
      <c r="I316" s="155" t="str">
        <f>_xlfn.XLOOKUP(C316,'DRAWING LIST'!B:B,'DRAWING LIST'!AJ:AJ,,0)</f>
        <v>1-05 大洋綠</v>
      </c>
      <c r="J316" s="155">
        <f t="shared" si="4"/>
        <v>1.0492919462989908E-2</v>
      </c>
    </row>
    <row r="317" spans="1:10" hidden="1">
      <c r="A317" s="155">
        <v>25</v>
      </c>
      <c r="B317" s="155" t="s">
        <v>2030</v>
      </c>
      <c r="C317" s="155" t="s">
        <v>208</v>
      </c>
      <c r="D317" s="155">
        <v>33.4</v>
      </c>
      <c r="E317" s="155">
        <v>100</v>
      </c>
      <c r="F317" s="155">
        <v>104.92919462989909</v>
      </c>
      <c r="G317" s="155">
        <v>10492.919462989908</v>
      </c>
      <c r="H317" s="155">
        <v>1.0492919462989908E-2</v>
      </c>
      <c r="I317" s="155" t="str">
        <f>_xlfn.XLOOKUP(C317,'DRAWING LIST'!B:B,'DRAWING LIST'!AJ:AJ,,0)</f>
        <v>1-05 大洋綠</v>
      </c>
      <c r="J317" s="155">
        <f t="shared" si="4"/>
        <v>1.0492919462989908E-2</v>
      </c>
    </row>
    <row r="318" spans="1:10" hidden="1">
      <c r="A318" s="155">
        <v>25</v>
      </c>
      <c r="B318" s="155" t="s">
        <v>2030</v>
      </c>
      <c r="C318" s="155" t="s">
        <v>209</v>
      </c>
      <c r="D318" s="155">
        <v>33.4</v>
      </c>
      <c r="E318" s="155">
        <v>100</v>
      </c>
      <c r="F318" s="155">
        <v>104.92919462989909</v>
      </c>
      <c r="G318" s="155">
        <v>10492.919462989908</v>
      </c>
      <c r="H318" s="155">
        <v>1.0492919462989908E-2</v>
      </c>
      <c r="I318" s="155" t="str">
        <f>_xlfn.XLOOKUP(C318,'DRAWING LIST'!B:B,'DRAWING LIST'!AJ:AJ,,0)</f>
        <v>1-05 大洋綠</v>
      </c>
      <c r="J318" s="155">
        <f t="shared" si="4"/>
        <v>1.0492919462989908E-2</v>
      </c>
    </row>
    <row r="319" spans="1:10" hidden="1">
      <c r="A319" s="155">
        <v>25</v>
      </c>
      <c r="B319" s="155" t="s">
        <v>2030</v>
      </c>
      <c r="C319" s="155" t="s">
        <v>210</v>
      </c>
      <c r="D319" s="155">
        <v>33.4</v>
      </c>
      <c r="E319" s="155">
        <v>100</v>
      </c>
      <c r="F319" s="155">
        <v>104.92919462989909</v>
      </c>
      <c r="G319" s="155">
        <v>10492.919462989908</v>
      </c>
      <c r="H319" s="155">
        <v>1.0492919462989908E-2</v>
      </c>
      <c r="I319" s="155" t="str">
        <f>_xlfn.XLOOKUP(C319,'DRAWING LIST'!B:B,'DRAWING LIST'!AJ:AJ,,0)</f>
        <v>1-05 大洋綠</v>
      </c>
      <c r="J319" s="155">
        <f t="shared" si="4"/>
        <v>1.0492919462989908E-2</v>
      </c>
    </row>
    <row r="320" spans="1:10" hidden="1">
      <c r="A320" s="155">
        <v>25</v>
      </c>
      <c r="B320" s="155" t="s">
        <v>2030</v>
      </c>
      <c r="C320" s="155" t="s">
        <v>211</v>
      </c>
      <c r="D320" s="155">
        <v>33.4</v>
      </c>
      <c r="E320" s="155">
        <v>100</v>
      </c>
      <c r="F320" s="155">
        <v>104.92919462989909</v>
      </c>
      <c r="G320" s="155">
        <v>10492.919462989908</v>
      </c>
      <c r="H320" s="155">
        <v>1.0492919462989908E-2</v>
      </c>
      <c r="I320" s="155" t="str">
        <f>_xlfn.XLOOKUP(C320,'DRAWING LIST'!B:B,'DRAWING LIST'!AJ:AJ,,0)</f>
        <v>1-05 大洋綠</v>
      </c>
      <c r="J320" s="155">
        <f t="shared" si="4"/>
        <v>1.0492919462989908E-2</v>
      </c>
    </row>
    <row r="321" spans="1:10" hidden="1">
      <c r="A321" s="155">
        <v>25</v>
      </c>
      <c r="B321" s="155" t="s">
        <v>2030</v>
      </c>
      <c r="C321" s="155" t="s">
        <v>213</v>
      </c>
      <c r="D321" s="155">
        <v>33.4</v>
      </c>
      <c r="E321" s="155">
        <v>100</v>
      </c>
      <c r="F321" s="155">
        <v>104.92919462989909</v>
      </c>
      <c r="G321" s="155">
        <v>10492.919462989908</v>
      </c>
      <c r="H321" s="155">
        <v>1.0492919462989908E-2</v>
      </c>
      <c r="I321" s="155" t="str">
        <f>_xlfn.XLOOKUP(C321,'DRAWING LIST'!B:B,'DRAWING LIST'!AJ:AJ,,0)</f>
        <v>1-05 大洋綠</v>
      </c>
      <c r="J321" s="155">
        <f t="shared" si="4"/>
        <v>1.0492919462989908E-2</v>
      </c>
    </row>
    <row r="322" spans="1:10" hidden="1">
      <c r="A322" s="155">
        <v>25</v>
      </c>
      <c r="B322" s="155" t="s">
        <v>2030</v>
      </c>
      <c r="C322" s="155" t="s">
        <v>230</v>
      </c>
      <c r="D322" s="155">
        <v>33.4</v>
      </c>
      <c r="E322" s="155">
        <v>100</v>
      </c>
      <c r="F322" s="155">
        <v>104.92919462989909</v>
      </c>
      <c r="G322" s="155">
        <v>10492.919462989908</v>
      </c>
      <c r="H322" s="155">
        <v>1.0492919462989908E-2</v>
      </c>
      <c r="I322" s="155" t="str">
        <f>_xlfn.XLOOKUP(C322,'DRAWING LIST'!B:B,'DRAWING LIST'!AJ:AJ,,0)</f>
        <v/>
      </c>
      <c r="J322" s="155">
        <f t="shared" si="4"/>
        <v>1.0492919462989908E-2</v>
      </c>
    </row>
    <row r="323" spans="1:10" hidden="1">
      <c r="A323" s="155">
        <v>25</v>
      </c>
      <c r="B323" s="155" t="s">
        <v>2030</v>
      </c>
      <c r="C323" s="155" t="s">
        <v>231</v>
      </c>
      <c r="D323" s="155">
        <v>33.4</v>
      </c>
      <c r="E323" s="155">
        <v>100</v>
      </c>
      <c r="F323" s="155">
        <v>104.92919462989909</v>
      </c>
      <c r="G323" s="155">
        <v>10492.919462989908</v>
      </c>
      <c r="H323" s="155">
        <v>1.0492919462989908E-2</v>
      </c>
      <c r="I323" s="155" t="str">
        <f>_xlfn.XLOOKUP(C323,'DRAWING LIST'!B:B,'DRAWING LIST'!AJ:AJ,,0)</f>
        <v/>
      </c>
      <c r="J323" s="155">
        <f t="shared" ref="J323:J386" si="5">(D323*PI()*E323)*10^-6</f>
        <v>1.0492919462989908E-2</v>
      </c>
    </row>
    <row r="324" spans="1:10" hidden="1">
      <c r="A324" s="155">
        <v>25</v>
      </c>
      <c r="B324" s="155" t="s">
        <v>2030</v>
      </c>
      <c r="C324" s="155" t="s">
        <v>232</v>
      </c>
      <c r="D324" s="155">
        <v>33.4</v>
      </c>
      <c r="E324" s="155">
        <v>100</v>
      </c>
      <c r="F324" s="155">
        <v>104.92919462989909</v>
      </c>
      <c r="G324" s="155">
        <v>10492.919462989908</v>
      </c>
      <c r="H324" s="155">
        <v>1.0492919462989908E-2</v>
      </c>
      <c r="I324" s="155" t="str">
        <f>_xlfn.XLOOKUP(C324,'DRAWING LIST'!B:B,'DRAWING LIST'!AJ:AJ,,0)</f>
        <v/>
      </c>
      <c r="J324" s="155">
        <f t="shared" si="5"/>
        <v>1.0492919462989908E-2</v>
      </c>
    </row>
    <row r="325" spans="1:10" hidden="1">
      <c r="A325" s="155">
        <v>25</v>
      </c>
      <c r="B325" s="155" t="s">
        <v>2030</v>
      </c>
      <c r="C325" s="155" t="s">
        <v>246</v>
      </c>
      <c r="D325" s="155">
        <v>33.4</v>
      </c>
      <c r="E325" s="155">
        <v>100</v>
      </c>
      <c r="F325" s="155">
        <v>104.92919462989909</v>
      </c>
      <c r="G325" s="155">
        <v>10492.919462989908</v>
      </c>
      <c r="H325" s="155">
        <v>1.0492919462989908E-2</v>
      </c>
      <c r="I325" s="155" t="str">
        <f>_xlfn.XLOOKUP(C325,'DRAWING LIST'!B:B,'DRAWING LIST'!AJ:AJ,,0)</f>
        <v/>
      </c>
      <c r="J325" s="155">
        <f t="shared" si="5"/>
        <v>1.0492919462989908E-2</v>
      </c>
    </row>
    <row r="326" spans="1:10" hidden="1">
      <c r="A326" s="155">
        <v>25</v>
      </c>
      <c r="B326" s="155" t="s">
        <v>2030</v>
      </c>
      <c r="C326" s="155" t="s">
        <v>255</v>
      </c>
      <c r="D326" s="155">
        <v>33.4</v>
      </c>
      <c r="E326" s="155">
        <v>100</v>
      </c>
      <c r="F326" s="155">
        <v>104.92919462989909</v>
      </c>
      <c r="G326" s="155">
        <v>10492.919462989908</v>
      </c>
      <c r="H326" s="155">
        <v>1.0492919462989908E-2</v>
      </c>
      <c r="I326" s="155" t="str">
        <f>_xlfn.XLOOKUP(C326,'DRAWING LIST'!B:B,'DRAWING LIST'!AJ:AJ,,0)</f>
        <v/>
      </c>
      <c r="J326" s="155">
        <f t="shared" si="5"/>
        <v>1.0492919462989908E-2</v>
      </c>
    </row>
    <row r="327" spans="1:10" hidden="1">
      <c r="A327" s="155">
        <v>25</v>
      </c>
      <c r="B327" s="155" t="s">
        <v>2030</v>
      </c>
      <c r="C327" s="155" t="s">
        <v>270</v>
      </c>
      <c r="D327" s="155">
        <v>33.4</v>
      </c>
      <c r="E327" s="155">
        <v>100</v>
      </c>
      <c r="F327" s="155">
        <v>104.92919462989909</v>
      </c>
      <c r="G327" s="155">
        <v>10492.919462989908</v>
      </c>
      <c r="H327" s="155">
        <v>1.0492919462989908E-2</v>
      </c>
      <c r="I327" s="155" t="str">
        <f>_xlfn.XLOOKUP(C327,'DRAWING LIST'!B:B,'DRAWING LIST'!AJ:AJ,,0)</f>
        <v/>
      </c>
      <c r="J327" s="155">
        <f t="shared" si="5"/>
        <v>1.0492919462989908E-2</v>
      </c>
    </row>
    <row r="328" spans="1:10" hidden="1">
      <c r="A328" s="155">
        <v>25</v>
      </c>
      <c r="B328" s="155" t="s">
        <v>2030</v>
      </c>
      <c r="C328" s="155" t="s">
        <v>273</v>
      </c>
      <c r="D328" s="155">
        <v>33.4</v>
      </c>
      <c r="E328" s="155">
        <v>100</v>
      </c>
      <c r="F328" s="155">
        <v>104.92919462989909</v>
      </c>
      <c r="G328" s="155">
        <v>10492.919462989908</v>
      </c>
      <c r="H328" s="155">
        <v>1.0492919462989908E-2</v>
      </c>
      <c r="I328" s="155" t="str">
        <f>_xlfn.XLOOKUP(C328,'DRAWING LIST'!B:B,'DRAWING LIST'!AJ:AJ,,0)</f>
        <v/>
      </c>
      <c r="J328" s="155">
        <f t="shared" si="5"/>
        <v>1.0492919462989908E-2</v>
      </c>
    </row>
    <row r="329" spans="1:10" hidden="1">
      <c r="A329" s="155">
        <v>25</v>
      </c>
      <c r="B329" s="155" t="s">
        <v>2030</v>
      </c>
      <c r="C329" s="155" t="s">
        <v>274</v>
      </c>
      <c r="D329" s="155">
        <v>33.4</v>
      </c>
      <c r="E329" s="155">
        <v>100</v>
      </c>
      <c r="F329" s="155">
        <v>104.92919462989909</v>
      </c>
      <c r="G329" s="155">
        <v>10492.919462989908</v>
      </c>
      <c r="H329" s="155">
        <v>1.0492919462989908E-2</v>
      </c>
      <c r="I329" s="155" t="str">
        <f>_xlfn.XLOOKUP(C329,'DRAWING LIST'!B:B,'DRAWING LIST'!AJ:AJ,,0)</f>
        <v/>
      </c>
      <c r="J329" s="155">
        <f t="shared" si="5"/>
        <v>1.0492919462989908E-2</v>
      </c>
    </row>
    <row r="330" spans="1:10">
      <c r="A330" s="155">
        <v>25</v>
      </c>
      <c r="B330" s="155" t="s">
        <v>2030</v>
      </c>
      <c r="C330" s="155" t="s">
        <v>306</v>
      </c>
      <c r="D330" s="155">
        <v>33.4</v>
      </c>
      <c r="E330" s="155">
        <v>100</v>
      </c>
      <c r="F330" s="155">
        <v>104.92919462989909</v>
      </c>
      <c r="G330" s="155">
        <v>10492.919462989908</v>
      </c>
      <c r="H330" s="155">
        <v>1.0492919462989908E-2</v>
      </c>
      <c r="I330" s="155" t="str">
        <f>_xlfn.XLOOKUP(C330,'DRAWING LIST'!B:B,'DRAWING LIST'!AJ:AJ,,0)</f>
        <v>1-45 天藍色</v>
      </c>
      <c r="J330" s="155">
        <f t="shared" si="5"/>
        <v>1.0492919462989908E-2</v>
      </c>
    </row>
    <row r="331" spans="1:10">
      <c r="A331" s="155">
        <v>25</v>
      </c>
      <c r="B331" s="155" t="s">
        <v>2030</v>
      </c>
      <c r="C331" s="155" t="s">
        <v>753</v>
      </c>
      <c r="D331" s="155">
        <v>33.4</v>
      </c>
      <c r="E331" s="155">
        <v>100</v>
      </c>
      <c r="F331" s="155">
        <v>104.92919462989909</v>
      </c>
      <c r="G331" s="155">
        <v>10492.919462989908</v>
      </c>
      <c r="H331" s="155">
        <v>1.0492919462989908E-2</v>
      </c>
      <c r="I331" s="155" t="str">
        <f>_xlfn.XLOOKUP(C331,'DRAWING LIST'!B:B,'DRAWING LIST'!AJ:AJ,,0)</f>
        <v/>
      </c>
      <c r="J331" s="155">
        <f t="shared" si="5"/>
        <v>1.0492919462989908E-2</v>
      </c>
    </row>
    <row r="332" spans="1:10">
      <c r="A332" s="155">
        <v>25</v>
      </c>
      <c r="B332" s="155" t="s">
        <v>2030</v>
      </c>
      <c r="C332" s="155" t="s">
        <v>754</v>
      </c>
      <c r="D332" s="155">
        <v>33.4</v>
      </c>
      <c r="E332" s="155">
        <v>100</v>
      </c>
      <c r="F332" s="155">
        <v>104.92919462989909</v>
      </c>
      <c r="G332" s="155">
        <v>10492.919462989908</v>
      </c>
      <c r="H332" s="155">
        <v>1.0492919462989908E-2</v>
      </c>
      <c r="I332" s="155" t="str">
        <f>_xlfn.XLOOKUP(C332,'DRAWING LIST'!B:B,'DRAWING LIST'!AJ:AJ,,0)</f>
        <v/>
      </c>
      <c r="J332" s="155">
        <f t="shared" si="5"/>
        <v>1.0492919462989908E-2</v>
      </c>
    </row>
    <row r="333" spans="1:10">
      <c r="A333" s="155">
        <v>25</v>
      </c>
      <c r="B333" s="155" t="s">
        <v>2030</v>
      </c>
      <c r="C333" s="155" t="s">
        <v>316</v>
      </c>
      <c r="D333" s="155">
        <v>33.4</v>
      </c>
      <c r="E333" s="155">
        <v>100</v>
      </c>
      <c r="F333" s="155">
        <v>104.92919462989909</v>
      </c>
      <c r="G333" s="155">
        <v>10492.919462989908</v>
      </c>
      <c r="H333" s="155">
        <v>1.0492919462989908E-2</v>
      </c>
      <c r="I333" s="155" t="str">
        <f>_xlfn.XLOOKUP(C333,'DRAWING LIST'!B:B,'DRAWING LIST'!AJ:AJ,,0)</f>
        <v/>
      </c>
      <c r="J333" s="155">
        <f t="shared" si="5"/>
        <v>1.0492919462989908E-2</v>
      </c>
    </row>
    <row r="334" spans="1:10">
      <c r="A334" s="155">
        <v>25</v>
      </c>
      <c r="B334" s="155" t="s">
        <v>2030</v>
      </c>
      <c r="C334" s="155" t="s">
        <v>319</v>
      </c>
      <c r="D334" s="155">
        <v>33.4</v>
      </c>
      <c r="E334" s="155">
        <v>100</v>
      </c>
      <c r="F334" s="155">
        <v>104.92919462989909</v>
      </c>
      <c r="G334" s="155">
        <v>10492.919462989908</v>
      </c>
      <c r="H334" s="155">
        <v>1.0492919462989908E-2</v>
      </c>
      <c r="I334" s="155" t="str">
        <f>_xlfn.XLOOKUP(C334,'DRAWING LIST'!B:B,'DRAWING LIST'!AJ:AJ,,0)</f>
        <v/>
      </c>
      <c r="J334" s="155">
        <f t="shared" si="5"/>
        <v>1.0492919462989908E-2</v>
      </c>
    </row>
    <row r="335" spans="1:10">
      <c r="A335" s="155">
        <v>25</v>
      </c>
      <c r="B335" s="155" t="s">
        <v>2030</v>
      </c>
      <c r="C335" s="155" t="s">
        <v>320</v>
      </c>
      <c r="D335" s="155">
        <v>33.4</v>
      </c>
      <c r="E335" s="155">
        <v>100</v>
      </c>
      <c r="F335" s="155">
        <v>104.92919462989909</v>
      </c>
      <c r="G335" s="155">
        <v>10492.919462989908</v>
      </c>
      <c r="H335" s="155">
        <v>1.0492919462989908E-2</v>
      </c>
      <c r="I335" s="155" t="str">
        <f>_xlfn.XLOOKUP(C335,'DRAWING LIST'!B:B,'DRAWING LIST'!AJ:AJ,,0)</f>
        <v/>
      </c>
      <c r="J335" s="155">
        <f t="shared" si="5"/>
        <v>1.0492919462989908E-2</v>
      </c>
    </row>
    <row r="336" spans="1:10">
      <c r="A336" s="155">
        <v>25</v>
      </c>
      <c r="B336" s="155" t="s">
        <v>2030</v>
      </c>
      <c r="C336" s="155" t="s">
        <v>333</v>
      </c>
      <c r="D336" s="155">
        <v>33.4</v>
      </c>
      <c r="E336" s="155">
        <v>100</v>
      </c>
      <c r="F336" s="155">
        <v>104.92919462989909</v>
      </c>
      <c r="G336" s="155">
        <v>10492.919462989908</v>
      </c>
      <c r="H336" s="155">
        <v>1.0492919462989908E-2</v>
      </c>
      <c r="I336" s="155" t="str">
        <f>_xlfn.XLOOKUP(C336,'DRAWING LIST'!B:B,'DRAWING LIST'!AJ:AJ,,0)</f>
        <v>1-45 天藍色</v>
      </c>
      <c r="J336" s="155">
        <f t="shared" si="5"/>
        <v>1.0492919462989908E-2</v>
      </c>
    </row>
    <row r="337" spans="1:10">
      <c r="A337" s="155">
        <v>25</v>
      </c>
      <c r="B337" s="155" t="s">
        <v>2030</v>
      </c>
      <c r="C337" s="155" t="s">
        <v>759</v>
      </c>
      <c r="D337" s="155">
        <v>33.4</v>
      </c>
      <c r="E337" s="155">
        <v>100</v>
      </c>
      <c r="F337" s="155">
        <v>104.92919462989909</v>
      </c>
      <c r="G337" s="155">
        <v>10492.919462989908</v>
      </c>
      <c r="H337" s="155">
        <v>1.0492919462989908E-2</v>
      </c>
      <c r="I337" s="155" t="str">
        <f>_xlfn.XLOOKUP(C337,'DRAWING LIST'!B:B,'DRAWING LIST'!AJ:AJ,,0)</f>
        <v>1-45 天藍色</v>
      </c>
      <c r="J337" s="155">
        <f t="shared" si="5"/>
        <v>1.0492919462989908E-2</v>
      </c>
    </row>
    <row r="338" spans="1:10">
      <c r="A338" s="155">
        <v>25</v>
      </c>
      <c r="B338" s="155" t="s">
        <v>2030</v>
      </c>
      <c r="C338" s="155" t="s">
        <v>340</v>
      </c>
      <c r="D338" s="155">
        <v>33.4</v>
      </c>
      <c r="E338" s="155">
        <v>100</v>
      </c>
      <c r="F338" s="155">
        <v>104.92919462989909</v>
      </c>
      <c r="G338" s="155">
        <v>10492.919462989908</v>
      </c>
      <c r="H338" s="155">
        <v>1.0492919462989908E-2</v>
      </c>
      <c r="I338" s="155" t="str">
        <f>_xlfn.XLOOKUP(C338,'DRAWING LIST'!B:B,'DRAWING LIST'!AJ:AJ,,0)</f>
        <v>1-45 天藍色</v>
      </c>
      <c r="J338" s="155">
        <f t="shared" si="5"/>
        <v>1.0492919462989908E-2</v>
      </c>
    </row>
    <row r="339" spans="1:10">
      <c r="A339" s="155">
        <v>25</v>
      </c>
      <c r="B339" s="155" t="s">
        <v>2030</v>
      </c>
      <c r="C339" s="155" t="s">
        <v>341</v>
      </c>
      <c r="D339" s="155">
        <v>33.4</v>
      </c>
      <c r="E339" s="155">
        <v>100</v>
      </c>
      <c r="F339" s="155">
        <v>104.92919462989909</v>
      </c>
      <c r="G339" s="155">
        <v>10492.919462989908</v>
      </c>
      <c r="H339" s="155">
        <v>1.0492919462989908E-2</v>
      </c>
      <c r="I339" s="155" t="str">
        <f>_xlfn.XLOOKUP(C339,'DRAWING LIST'!B:B,'DRAWING LIST'!AJ:AJ,,0)</f>
        <v>1-45 天藍色</v>
      </c>
      <c r="J339" s="155">
        <f t="shared" si="5"/>
        <v>1.0492919462989908E-2</v>
      </c>
    </row>
    <row r="340" spans="1:10">
      <c r="A340" s="155">
        <v>25</v>
      </c>
      <c r="B340" s="155" t="s">
        <v>2030</v>
      </c>
      <c r="C340" s="155" t="s">
        <v>348</v>
      </c>
      <c r="D340" s="155">
        <v>33.4</v>
      </c>
      <c r="E340" s="155">
        <v>100</v>
      </c>
      <c r="F340" s="155">
        <v>104.92919462989909</v>
      </c>
      <c r="G340" s="155">
        <v>10492.919462989908</v>
      </c>
      <c r="H340" s="155">
        <v>1.0492919462989908E-2</v>
      </c>
      <c r="I340" s="155" t="str">
        <f>_xlfn.XLOOKUP(C340,'DRAWING LIST'!B:B,'DRAWING LIST'!AJ:AJ,,0)</f>
        <v>1-45 天藍色</v>
      </c>
      <c r="J340" s="155">
        <f t="shared" si="5"/>
        <v>1.0492919462989908E-2</v>
      </c>
    </row>
    <row r="341" spans="1:10">
      <c r="A341" s="155">
        <v>25</v>
      </c>
      <c r="B341" s="155" t="s">
        <v>2030</v>
      </c>
      <c r="C341" s="155" t="s">
        <v>349</v>
      </c>
      <c r="D341" s="155">
        <v>33.4</v>
      </c>
      <c r="E341" s="155">
        <v>100</v>
      </c>
      <c r="F341" s="155">
        <v>104.92919462989909</v>
      </c>
      <c r="G341" s="155">
        <v>10492.919462989908</v>
      </c>
      <c r="H341" s="155">
        <v>1.0492919462989908E-2</v>
      </c>
      <c r="I341" s="155" t="str">
        <f>_xlfn.XLOOKUP(C341,'DRAWING LIST'!B:B,'DRAWING LIST'!AJ:AJ,,0)</f>
        <v>1-45 天藍色</v>
      </c>
      <c r="J341" s="155">
        <f t="shared" si="5"/>
        <v>1.0492919462989908E-2</v>
      </c>
    </row>
    <row r="342" spans="1:10">
      <c r="A342" s="155">
        <v>25</v>
      </c>
      <c r="B342" s="155" t="s">
        <v>2030</v>
      </c>
      <c r="C342" s="155" t="s">
        <v>357</v>
      </c>
      <c r="D342" s="155">
        <v>33.4</v>
      </c>
      <c r="E342" s="155">
        <v>100</v>
      </c>
      <c r="F342" s="155">
        <v>104.92919462989909</v>
      </c>
      <c r="G342" s="155">
        <v>10492.919462989908</v>
      </c>
      <c r="H342" s="155">
        <v>1.0492919462989908E-2</v>
      </c>
      <c r="I342" s="155" t="str">
        <f>_xlfn.XLOOKUP(C342,'DRAWING LIST'!B:B,'DRAWING LIST'!AJ:AJ,,0)</f>
        <v>1-45 天藍色</v>
      </c>
      <c r="J342" s="155">
        <f t="shared" si="5"/>
        <v>1.0492919462989908E-2</v>
      </c>
    </row>
    <row r="343" spans="1:10">
      <c r="A343" s="155">
        <v>25</v>
      </c>
      <c r="B343" s="155" t="s">
        <v>2030</v>
      </c>
      <c r="C343" s="155" t="s">
        <v>360</v>
      </c>
      <c r="D343" s="155">
        <v>33.4</v>
      </c>
      <c r="E343" s="155">
        <v>100</v>
      </c>
      <c r="F343" s="155">
        <v>104.92919462989909</v>
      </c>
      <c r="G343" s="155">
        <v>10492.919462989908</v>
      </c>
      <c r="H343" s="155">
        <v>1.0492919462989908E-2</v>
      </c>
      <c r="I343" s="155" t="str">
        <f>_xlfn.XLOOKUP(C343,'DRAWING LIST'!B:B,'DRAWING LIST'!AJ:AJ,,0)</f>
        <v>1-45 天藍色</v>
      </c>
      <c r="J343" s="155">
        <f t="shared" si="5"/>
        <v>1.0492919462989908E-2</v>
      </c>
    </row>
    <row r="344" spans="1:10" hidden="1">
      <c r="A344" s="155">
        <v>25</v>
      </c>
      <c r="B344" s="155" t="s">
        <v>2030</v>
      </c>
      <c r="C344" s="155" t="s">
        <v>397</v>
      </c>
      <c r="D344" s="155">
        <v>33.4</v>
      </c>
      <c r="E344" s="155">
        <v>100</v>
      </c>
      <c r="F344" s="155">
        <v>104.92919462989909</v>
      </c>
      <c r="G344" s="155">
        <v>10492.919462989908</v>
      </c>
      <c r="H344" s="155">
        <v>1.0492919462989908E-2</v>
      </c>
      <c r="I344" s="155" t="str">
        <f>_xlfn.XLOOKUP(C344,'DRAWING LIST'!B:B,'DRAWING LIST'!AJ:AJ,,0)</f>
        <v/>
      </c>
      <c r="J344" s="155">
        <f t="shared" si="5"/>
        <v>1.0492919462989908E-2</v>
      </c>
    </row>
    <row r="345" spans="1:10" hidden="1">
      <c r="A345" s="155">
        <v>25</v>
      </c>
      <c r="B345" s="155" t="s">
        <v>2030</v>
      </c>
      <c r="C345" s="155" t="s">
        <v>777</v>
      </c>
      <c r="D345" s="155">
        <v>33.4</v>
      </c>
      <c r="E345" s="155">
        <v>100</v>
      </c>
      <c r="F345" s="155">
        <v>104.92919462989909</v>
      </c>
      <c r="G345" s="155">
        <v>10492.919462989908</v>
      </c>
      <c r="H345" s="155">
        <v>1.0492919462989908E-2</v>
      </c>
      <c r="I345" s="155" t="str">
        <f>_xlfn.XLOOKUP(C345,'DRAWING LIST'!B:B,'DRAWING LIST'!AJ:AJ,,0)</f>
        <v/>
      </c>
      <c r="J345" s="155">
        <f t="shared" si="5"/>
        <v>1.0492919462989908E-2</v>
      </c>
    </row>
    <row r="346" spans="1:10" hidden="1">
      <c r="A346" s="155">
        <v>25</v>
      </c>
      <c r="B346" s="155" t="s">
        <v>2030</v>
      </c>
      <c r="C346" s="155" t="s">
        <v>428</v>
      </c>
      <c r="D346" s="155">
        <v>33.4</v>
      </c>
      <c r="E346" s="155">
        <v>100</v>
      </c>
      <c r="F346" s="155">
        <v>104.92919462989909</v>
      </c>
      <c r="G346" s="155">
        <v>10492.919462989908</v>
      </c>
      <c r="H346" s="155">
        <v>1.0492919462989908E-2</v>
      </c>
      <c r="I346" s="155" t="str">
        <f>_xlfn.XLOOKUP(C346,'DRAWING LIST'!B:B,'DRAWING LIST'!AJ:AJ,,0)</f>
        <v/>
      </c>
      <c r="J346" s="155">
        <f t="shared" si="5"/>
        <v>1.0492919462989908E-2</v>
      </c>
    </row>
    <row r="347" spans="1:10" hidden="1">
      <c r="A347" s="155">
        <v>25</v>
      </c>
      <c r="B347" s="155" t="s">
        <v>2030</v>
      </c>
      <c r="C347" s="155" t="s">
        <v>431</v>
      </c>
      <c r="D347" s="155">
        <v>33.4</v>
      </c>
      <c r="E347" s="155">
        <v>100</v>
      </c>
      <c r="F347" s="155">
        <v>104.92919462989909</v>
      </c>
      <c r="G347" s="155">
        <v>10492.919462989908</v>
      </c>
      <c r="H347" s="155">
        <v>1.0492919462989908E-2</v>
      </c>
      <c r="I347" s="155" t="str">
        <f>_xlfn.XLOOKUP(C347,'DRAWING LIST'!B:B,'DRAWING LIST'!AJ:AJ,,0)</f>
        <v/>
      </c>
      <c r="J347" s="155">
        <f t="shared" si="5"/>
        <v>1.0492919462989908E-2</v>
      </c>
    </row>
    <row r="348" spans="1:10" hidden="1">
      <c r="A348" s="155">
        <v>25</v>
      </c>
      <c r="B348" s="155" t="s">
        <v>2030</v>
      </c>
      <c r="C348" s="155" t="s">
        <v>433</v>
      </c>
      <c r="D348" s="155">
        <v>33.4</v>
      </c>
      <c r="E348" s="155">
        <v>100</v>
      </c>
      <c r="F348" s="155">
        <v>104.92919462989909</v>
      </c>
      <c r="G348" s="155">
        <v>10492.919462989908</v>
      </c>
      <c r="H348" s="155">
        <v>1.0492919462989908E-2</v>
      </c>
      <c r="I348" s="155" t="str">
        <f>_xlfn.XLOOKUP(C348,'DRAWING LIST'!B:B,'DRAWING LIST'!AJ:AJ,,0)</f>
        <v/>
      </c>
      <c r="J348" s="155">
        <f t="shared" si="5"/>
        <v>1.0492919462989908E-2</v>
      </c>
    </row>
    <row r="349" spans="1:10" hidden="1">
      <c r="A349" s="155">
        <v>25</v>
      </c>
      <c r="B349" s="155" t="s">
        <v>2030</v>
      </c>
      <c r="C349" s="155" t="s">
        <v>496</v>
      </c>
      <c r="D349" s="155">
        <v>33.4</v>
      </c>
      <c r="E349" s="155">
        <v>100</v>
      </c>
      <c r="F349" s="155">
        <v>104.92919462989909</v>
      </c>
      <c r="G349" s="155">
        <v>10492.919462989908</v>
      </c>
      <c r="H349" s="155">
        <v>1.0492919462989908E-2</v>
      </c>
      <c r="I349" s="155" t="str">
        <f>_xlfn.XLOOKUP(C349,'DRAWING LIST'!B:B,'DRAWING LIST'!AJ:AJ,,0)</f>
        <v/>
      </c>
      <c r="J349" s="155">
        <f t="shared" si="5"/>
        <v>1.0492919462989908E-2</v>
      </c>
    </row>
    <row r="350" spans="1:10" hidden="1">
      <c r="A350" s="155">
        <v>25</v>
      </c>
      <c r="B350" s="155" t="s">
        <v>2030</v>
      </c>
      <c r="C350" s="155" t="s">
        <v>815</v>
      </c>
      <c r="D350" s="155">
        <v>33.4</v>
      </c>
      <c r="E350" s="155">
        <v>100</v>
      </c>
      <c r="F350" s="155">
        <v>104.92919462989909</v>
      </c>
      <c r="G350" s="155">
        <v>10492.919462989908</v>
      </c>
      <c r="H350" s="155">
        <v>1.0492919462989908E-2</v>
      </c>
      <c r="I350" s="155" t="str">
        <f>_xlfn.XLOOKUP(C350,'DRAWING LIST'!B:B,'DRAWING LIST'!AJ:AJ,,0)</f>
        <v/>
      </c>
      <c r="J350" s="155">
        <f t="shared" si="5"/>
        <v>1.0492919462989908E-2</v>
      </c>
    </row>
    <row r="351" spans="1:10" hidden="1">
      <c r="A351" s="155">
        <v>25</v>
      </c>
      <c r="B351" s="155" t="s">
        <v>2030</v>
      </c>
      <c r="C351" s="155" t="s">
        <v>816</v>
      </c>
      <c r="D351" s="155">
        <v>33.4</v>
      </c>
      <c r="E351" s="155">
        <v>100</v>
      </c>
      <c r="F351" s="155">
        <v>104.92919462989909</v>
      </c>
      <c r="G351" s="155">
        <v>10492.919462989908</v>
      </c>
      <c r="H351" s="155">
        <v>1.0492919462989908E-2</v>
      </c>
      <c r="I351" s="155" t="str">
        <f>_xlfn.XLOOKUP(C351,'DRAWING LIST'!B:B,'DRAWING LIST'!AJ:AJ,,0)</f>
        <v/>
      </c>
      <c r="J351" s="155">
        <f t="shared" si="5"/>
        <v>1.0492919462989908E-2</v>
      </c>
    </row>
    <row r="352" spans="1:10" hidden="1">
      <c r="A352" s="155">
        <v>25</v>
      </c>
      <c r="B352" s="155" t="s">
        <v>2030</v>
      </c>
      <c r="C352" s="155" t="s">
        <v>560</v>
      </c>
      <c r="D352" s="155">
        <v>33.4</v>
      </c>
      <c r="E352" s="155">
        <v>100</v>
      </c>
      <c r="F352" s="155">
        <v>104.92919462989909</v>
      </c>
      <c r="G352" s="155">
        <v>10492.919462989908</v>
      </c>
      <c r="H352" s="155">
        <v>1.0492919462989908E-2</v>
      </c>
      <c r="I352" s="155" t="str">
        <f>_xlfn.XLOOKUP(C352,'DRAWING LIST'!B:B,'DRAWING LIST'!AJ:AJ,,0)</f>
        <v/>
      </c>
      <c r="J352" s="155">
        <f t="shared" si="5"/>
        <v>1.0492919462989908E-2</v>
      </c>
    </row>
    <row r="353" spans="1:10" hidden="1">
      <c r="A353" s="155">
        <v>25</v>
      </c>
      <c r="B353" s="155" t="s">
        <v>2030</v>
      </c>
      <c r="C353" s="155" t="s">
        <v>566</v>
      </c>
      <c r="D353" s="155">
        <v>33.4</v>
      </c>
      <c r="E353" s="155">
        <v>100</v>
      </c>
      <c r="F353" s="155">
        <v>104.92919462989909</v>
      </c>
      <c r="G353" s="155">
        <v>10492.919462989908</v>
      </c>
      <c r="H353" s="155">
        <v>1.0492919462989908E-2</v>
      </c>
      <c r="I353" s="155" t="str">
        <f>_xlfn.XLOOKUP(C353,'DRAWING LIST'!B:B,'DRAWING LIST'!AJ:AJ,,0)</f>
        <v/>
      </c>
      <c r="J353" s="155">
        <f t="shared" si="5"/>
        <v>1.0492919462989908E-2</v>
      </c>
    </row>
    <row r="354" spans="1:10" hidden="1">
      <c r="A354" s="155">
        <v>25</v>
      </c>
      <c r="B354" s="155" t="s">
        <v>2030</v>
      </c>
      <c r="C354" s="155" t="s">
        <v>568</v>
      </c>
      <c r="D354" s="155">
        <v>33.4</v>
      </c>
      <c r="E354" s="155">
        <v>100</v>
      </c>
      <c r="F354" s="155">
        <v>104.92919462989909</v>
      </c>
      <c r="G354" s="155">
        <v>10492.919462989908</v>
      </c>
      <c r="H354" s="155">
        <v>1.0492919462989908E-2</v>
      </c>
      <c r="I354" s="155" t="str">
        <f>_xlfn.XLOOKUP(C354,'DRAWING LIST'!B:B,'DRAWING LIST'!AJ:AJ,,0)</f>
        <v/>
      </c>
      <c r="J354" s="155">
        <f t="shared" si="5"/>
        <v>1.0492919462989908E-2</v>
      </c>
    </row>
    <row r="355" spans="1:10" hidden="1">
      <c r="A355" s="155">
        <v>25</v>
      </c>
      <c r="B355" s="155" t="s">
        <v>2030</v>
      </c>
      <c r="C355" s="155" t="s">
        <v>572</v>
      </c>
      <c r="D355" s="155">
        <v>33.4</v>
      </c>
      <c r="E355" s="155">
        <v>100</v>
      </c>
      <c r="F355" s="155">
        <v>104.92919462989909</v>
      </c>
      <c r="G355" s="155">
        <v>10492.919462989908</v>
      </c>
      <c r="H355" s="155">
        <v>1.0492919462989908E-2</v>
      </c>
      <c r="I355" s="155" t="str">
        <f>_xlfn.XLOOKUP(C355,'DRAWING LIST'!B:B,'DRAWING LIST'!AJ:AJ,,0)</f>
        <v/>
      </c>
      <c r="J355" s="155">
        <f t="shared" si="5"/>
        <v>1.0492919462989908E-2</v>
      </c>
    </row>
    <row r="356" spans="1:10" hidden="1">
      <c r="A356" s="155">
        <v>25</v>
      </c>
      <c r="B356" s="155" t="s">
        <v>2030</v>
      </c>
      <c r="C356" s="155" t="s">
        <v>575</v>
      </c>
      <c r="D356" s="155">
        <v>33.4</v>
      </c>
      <c r="E356" s="155">
        <v>100</v>
      </c>
      <c r="F356" s="155">
        <v>104.92919462989909</v>
      </c>
      <c r="G356" s="155">
        <v>10492.919462989908</v>
      </c>
      <c r="H356" s="155">
        <v>1.0492919462989908E-2</v>
      </c>
      <c r="I356" s="155" t="str">
        <f>_xlfn.XLOOKUP(C356,'DRAWING LIST'!B:B,'DRAWING LIST'!AJ:AJ,,0)</f>
        <v/>
      </c>
      <c r="J356" s="155">
        <f t="shared" si="5"/>
        <v>1.0492919462989908E-2</v>
      </c>
    </row>
    <row r="357" spans="1:10" hidden="1">
      <c r="A357" s="155">
        <v>25</v>
      </c>
      <c r="B357" s="155" t="s">
        <v>2030</v>
      </c>
      <c r="C357" s="155" t="s">
        <v>576</v>
      </c>
      <c r="D357" s="155">
        <v>33.4</v>
      </c>
      <c r="E357" s="155">
        <v>100</v>
      </c>
      <c r="F357" s="155">
        <v>104.92919462989909</v>
      </c>
      <c r="G357" s="155">
        <v>10492.919462989908</v>
      </c>
      <c r="H357" s="155">
        <v>1.0492919462989908E-2</v>
      </c>
      <c r="I357" s="155" t="str">
        <f>_xlfn.XLOOKUP(C357,'DRAWING LIST'!B:B,'DRAWING LIST'!AJ:AJ,,0)</f>
        <v/>
      </c>
      <c r="J357" s="155">
        <f t="shared" si="5"/>
        <v>1.0492919462989908E-2</v>
      </c>
    </row>
    <row r="358" spans="1:10" hidden="1">
      <c r="A358" s="155">
        <v>25</v>
      </c>
      <c r="B358" s="155" t="s">
        <v>2030</v>
      </c>
      <c r="C358" s="155" t="s">
        <v>577</v>
      </c>
      <c r="D358" s="155">
        <v>33.4</v>
      </c>
      <c r="E358" s="155">
        <v>100</v>
      </c>
      <c r="F358" s="155">
        <v>104.92919462989909</v>
      </c>
      <c r="G358" s="155">
        <v>10492.919462989908</v>
      </c>
      <c r="H358" s="155">
        <v>1.0492919462989908E-2</v>
      </c>
      <c r="I358" s="155" t="str">
        <f>_xlfn.XLOOKUP(C358,'DRAWING LIST'!B:B,'DRAWING LIST'!AJ:AJ,,0)</f>
        <v/>
      </c>
      <c r="J358" s="155">
        <f t="shared" si="5"/>
        <v>1.0492919462989908E-2</v>
      </c>
    </row>
    <row r="359" spans="1:10" hidden="1">
      <c r="A359" s="155">
        <v>25</v>
      </c>
      <c r="B359" s="155" t="s">
        <v>2030</v>
      </c>
      <c r="C359" s="155" t="s">
        <v>625</v>
      </c>
      <c r="D359" s="155">
        <v>33.4</v>
      </c>
      <c r="E359" s="155">
        <v>100</v>
      </c>
      <c r="F359" s="155">
        <v>104.92919462989909</v>
      </c>
      <c r="G359" s="155">
        <v>10492.919462989908</v>
      </c>
      <c r="H359" s="155">
        <v>1.0492919462989908E-2</v>
      </c>
      <c r="I359" s="155" t="str">
        <f>_xlfn.XLOOKUP(C359,'DRAWING LIST'!B:B,'DRAWING LIST'!AJ:AJ,,0)</f>
        <v/>
      </c>
      <c r="J359" s="155">
        <f t="shared" si="5"/>
        <v>1.0492919462989908E-2</v>
      </c>
    </row>
    <row r="360" spans="1:10" hidden="1">
      <c r="A360" s="155">
        <v>25</v>
      </c>
      <c r="B360" s="155" t="s">
        <v>2030</v>
      </c>
      <c r="C360" s="155" t="s">
        <v>628</v>
      </c>
      <c r="D360" s="155">
        <v>33.4</v>
      </c>
      <c r="E360" s="155">
        <v>100</v>
      </c>
      <c r="F360" s="155">
        <v>104.92919462989909</v>
      </c>
      <c r="G360" s="155">
        <v>10492.919462989908</v>
      </c>
      <c r="H360" s="155">
        <v>1.0492919462989908E-2</v>
      </c>
      <c r="I360" s="155" t="str">
        <f>_xlfn.XLOOKUP(C360,'DRAWING LIST'!B:B,'DRAWING LIST'!AJ:AJ,,0)</f>
        <v/>
      </c>
      <c r="J360" s="155">
        <f t="shared" si="5"/>
        <v>1.0492919462989908E-2</v>
      </c>
    </row>
    <row r="361" spans="1:10" hidden="1">
      <c r="A361" s="155">
        <v>25</v>
      </c>
      <c r="B361" s="155" t="s">
        <v>2030</v>
      </c>
      <c r="C361" s="155" t="s">
        <v>650</v>
      </c>
      <c r="D361" s="155">
        <v>33.4</v>
      </c>
      <c r="E361" s="155">
        <v>100</v>
      </c>
      <c r="F361" s="155">
        <v>104.92919462989909</v>
      </c>
      <c r="G361" s="155">
        <v>10492.919462989908</v>
      </c>
      <c r="H361" s="155">
        <v>1.0492919462989908E-2</v>
      </c>
      <c r="I361" s="155" t="str">
        <f>_xlfn.XLOOKUP(C361,'DRAWING LIST'!B:B,'DRAWING LIST'!AJ:AJ,,0)</f>
        <v/>
      </c>
      <c r="J361" s="155">
        <f t="shared" si="5"/>
        <v>1.0492919462989908E-2</v>
      </c>
    </row>
    <row r="362" spans="1:10" hidden="1">
      <c r="A362" s="155">
        <v>25</v>
      </c>
      <c r="B362" s="155" t="s">
        <v>2030</v>
      </c>
      <c r="C362" s="155" t="s">
        <v>652</v>
      </c>
      <c r="D362" s="155">
        <v>33.4</v>
      </c>
      <c r="E362" s="155">
        <v>100</v>
      </c>
      <c r="F362" s="155">
        <v>104.92919462989909</v>
      </c>
      <c r="G362" s="155">
        <v>10492.919462989908</v>
      </c>
      <c r="H362" s="155">
        <v>1.0492919462989908E-2</v>
      </c>
      <c r="I362" s="155" t="str">
        <f>_xlfn.XLOOKUP(C362,'DRAWING LIST'!B:B,'DRAWING LIST'!AJ:AJ,,0)</f>
        <v>1-38鼠灰色</v>
      </c>
      <c r="J362" s="155">
        <f t="shared" si="5"/>
        <v>1.0492919462989908E-2</v>
      </c>
    </row>
    <row r="363" spans="1:10" hidden="1">
      <c r="A363" s="155">
        <v>25</v>
      </c>
      <c r="B363" s="155" t="s">
        <v>2170</v>
      </c>
      <c r="C363" s="155" t="s">
        <v>239</v>
      </c>
      <c r="D363" s="155">
        <v>33.4</v>
      </c>
      <c r="E363" s="155">
        <v>1013</v>
      </c>
      <c r="F363" s="155">
        <v>104.92919462989909</v>
      </c>
      <c r="G363" s="155">
        <v>106293.27416008778</v>
      </c>
      <c r="H363" s="155">
        <v>0.10629327416008777</v>
      </c>
      <c r="I363" s="155" t="str">
        <f>_xlfn.XLOOKUP(C363,'DRAWING LIST'!B:B,'DRAWING LIST'!AJ:AJ,,0)</f>
        <v/>
      </c>
      <c r="J363" s="155">
        <f t="shared" si="5"/>
        <v>0.10629327416008777</v>
      </c>
    </row>
    <row r="364" spans="1:10" hidden="1">
      <c r="A364" s="155">
        <v>25</v>
      </c>
      <c r="B364" s="155" t="s">
        <v>2171</v>
      </c>
      <c r="C364" s="155" t="s">
        <v>433</v>
      </c>
      <c r="D364" s="155">
        <v>33.4</v>
      </c>
      <c r="E364" s="155">
        <v>1017</v>
      </c>
      <c r="F364" s="155">
        <v>104.92919462989909</v>
      </c>
      <c r="G364" s="155">
        <v>106712.99093860737</v>
      </c>
      <c r="H364" s="155">
        <v>0.10671299093860737</v>
      </c>
      <c r="I364" s="155" t="str">
        <f>_xlfn.XLOOKUP(C364,'DRAWING LIST'!B:B,'DRAWING LIST'!AJ:AJ,,0)</f>
        <v/>
      </c>
      <c r="J364" s="155">
        <f t="shared" si="5"/>
        <v>0.10671299093860737</v>
      </c>
    </row>
    <row r="365" spans="1:10" hidden="1">
      <c r="A365" s="155">
        <v>25</v>
      </c>
      <c r="B365" s="155" t="s">
        <v>2171</v>
      </c>
      <c r="C365" s="155" t="s">
        <v>629</v>
      </c>
      <c r="D365" s="155">
        <v>33.4</v>
      </c>
      <c r="E365" s="155">
        <v>1017</v>
      </c>
      <c r="F365" s="155">
        <v>104.92919462989909</v>
      </c>
      <c r="G365" s="155">
        <v>106712.99093860737</v>
      </c>
      <c r="H365" s="155">
        <v>0.10671299093860737</v>
      </c>
      <c r="I365" s="155" t="str">
        <f>_xlfn.XLOOKUP(C365,'DRAWING LIST'!B:B,'DRAWING LIST'!AJ:AJ,,0)</f>
        <v/>
      </c>
      <c r="J365" s="155">
        <f t="shared" si="5"/>
        <v>0.10671299093860737</v>
      </c>
    </row>
    <row r="366" spans="1:10" hidden="1">
      <c r="A366" s="155">
        <v>25</v>
      </c>
      <c r="B366" s="155" t="s">
        <v>2172</v>
      </c>
      <c r="C366" s="155" t="s">
        <v>199</v>
      </c>
      <c r="D366" s="155">
        <v>33.4</v>
      </c>
      <c r="E366" s="155">
        <v>1019</v>
      </c>
      <c r="F366" s="155">
        <v>104.92919462989909</v>
      </c>
      <c r="G366" s="155">
        <v>106922.84932786717</v>
      </c>
      <c r="H366" s="155">
        <v>0.10692284932786716</v>
      </c>
      <c r="I366" s="155" t="str">
        <f>_xlfn.XLOOKUP(C366,'DRAWING LIST'!B:B,'DRAWING LIST'!AJ:AJ,,0)</f>
        <v>1-05 大洋綠</v>
      </c>
      <c r="J366" s="155">
        <f t="shared" si="5"/>
        <v>0.10692284932786716</v>
      </c>
    </row>
    <row r="367" spans="1:10">
      <c r="A367" s="155">
        <v>25</v>
      </c>
      <c r="B367" s="155" t="s">
        <v>2172</v>
      </c>
      <c r="C367" s="155" t="s">
        <v>357</v>
      </c>
      <c r="D367" s="155">
        <v>33.4</v>
      </c>
      <c r="E367" s="155">
        <v>1019</v>
      </c>
      <c r="F367" s="155">
        <v>104.92919462989909</v>
      </c>
      <c r="G367" s="155">
        <v>106922.84932786717</v>
      </c>
      <c r="H367" s="155">
        <v>0.10692284932786716</v>
      </c>
      <c r="I367" s="155" t="str">
        <f>_xlfn.XLOOKUP(C367,'DRAWING LIST'!B:B,'DRAWING LIST'!AJ:AJ,,0)</f>
        <v>1-45 天藍色</v>
      </c>
      <c r="J367" s="155">
        <f t="shared" si="5"/>
        <v>0.10692284932786716</v>
      </c>
    </row>
    <row r="368" spans="1:10" hidden="1">
      <c r="A368" s="155">
        <v>25</v>
      </c>
      <c r="B368" s="155" t="s">
        <v>2173</v>
      </c>
      <c r="C368" s="155" t="s">
        <v>777</v>
      </c>
      <c r="D368" s="155">
        <v>33.4</v>
      </c>
      <c r="E368" s="155">
        <v>101</v>
      </c>
      <c r="F368" s="155">
        <v>104.92919462989909</v>
      </c>
      <c r="G368" s="155">
        <v>10597.848657619808</v>
      </c>
      <c r="H368" s="155">
        <v>1.0597848657619808E-2</v>
      </c>
      <c r="I368" s="155" t="str">
        <f>_xlfn.XLOOKUP(C368,'DRAWING LIST'!B:B,'DRAWING LIST'!AJ:AJ,,0)</f>
        <v/>
      </c>
      <c r="J368" s="155">
        <f t="shared" si="5"/>
        <v>1.0597848657619808E-2</v>
      </c>
    </row>
    <row r="369" spans="1:10" hidden="1">
      <c r="A369" s="155">
        <v>25</v>
      </c>
      <c r="B369" s="155" t="s">
        <v>2173</v>
      </c>
      <c r="C369" s="155" t="s">
        <v>547</v>
      </c>
      <c r="D369" s="155">
        <v>33.4</v>
      </c>
      <c r="E369" s="155">
        <v>101</v>
      </c>
      <c r="F369" s="155">
        <v>104.92919462989909</v>
      </c>
      <c r="G369" s="155">
        <v>10597.848657619808</v>
      </c>
      <c r="H369" s="155">
        <v>1.0597848657619808E-2</v>
      </c>
      <c r="I369" s="155" t="str">
        <f>_xlfn.XLOOKUP(C369,'DRAWING LIST'!B:B,'DRAWING LIST'!AJ:AJ,,0)</f>
        <v/>
      </c>
      <c r="J369" s="155">
        <f t="shared" si="5"/>
        <v>1.0597848657619808E-2</v>
      </c>
    </row>
    <row r="370" spans="1:10" hidden="1">
      <c r="A370" s="155">
        <v>25</v>
      </c>
      <c r="B370" s="155" t="s">
        <v>2173</v>
      </c>
      <c r="C370" s="155" t="s">
        <v>550</v>
      </c>
      <c r="D370" s="155">
        <v>33.4</v>
      </c>
      <c r="E370" s="155">
        <v>101</v>
      </c>
      <c r="F370" s="155">
        <v>104.92919462989909</v>
      </c>
      <c r="G370" s="155">
        <v>10597.848657619808</v>
      </c>
      <c r="H370" s="155">
        <v>1.0597848657619808E-2</v>
      </c>
      <c r="I370" s="155" t="str">
        <f>_xlfn.XLOOKUP(C370,'DRAWING LIST'!B:B,'DRAWING LIST'!AJ:AJ,,0)</f>
        <v/>
      </c>
      <c r="J370" s="155">
        <f t="shared" si="5"/>
        <v>1.0597848657619808E-2</v>
      </c>
    </row>
    <row r="371" spans="1:10">
      <c r="A371" s="155">
        <v>25</v>
      </c>
      <c r="B371" s="155" t="s">
        <v>2174</v>
      </c>
      <c r="C371" s="155" t="s">
        <v>305</v>
      </c>
      <c r="D371" s="155">
        <v>33.4</v>
      </c>
      <c r="E371" s="155">
        <v>1021</v>
      </c>
      <c r="F371" s="155">
        <v>104.92919462989909</v>
      </c>
      <c r="G371" s="155">
        <v>107132.70771712696</v>
      </c>
      <c r="H371" s="155">
        <v>0.10713270771712696</v>
      </c>
      <c r="I371" s="155" t="str">
        <f>_xlfn.XLOOKUP(C371,'DRAWING LIST'!B:B,'DRAWING LIST'!AJ:AJ,,0)</f>
        <v>1-45 天藍色</v>
      </c>
      <c r="J371" s="155">
        <f t="shared" si="5"/>
        <v>0.10713270771712696</v>
      </c>
    </row>
    <row r="372" spans="1:10" hidden="1">
      <c r="A372" s="155">
        <v>25</v>
      </c>
      <c r="B372" s="155" t="s">
        <v>2174</v>
      </c>
      <c r="C372" s="155" t="s">
        <v>390</v>
      </c>
      <c r="D372" s="155">
        <v>33.4</v>
      </c>
      <c r="E372" s="155">
        <v>1021</v>
      </c>
      <c r="F372" s="155">
        <v>104.92919462989909</v>
      </c>
      <c r="G372" s="155">
        <v>107132.70771712696</v>
      </c>
      <c r="H372" s="155">
        <v>0.10713270771712696</v>
      </c>
      <c r="I372" s="155" t="str">
        <f>_xlfn.XLOOKUP(C372,'DRAWING LIST'!B:B,'DRAWING LIST'!AJ:AJ,,0)</f>
        <v/>
      </c>
      <c r="J372" s="155">
        <f t="shared" si="5"/>
        <v>0.10713270771712696</v>
      </c>
    </row>
    <row r="373" spans="1:10">
      <c r="A373" s="155">
        <v>25</v>
      </c>
      <c r="B373" s="155" t="s">
        <v>2175</v>
      </c>
      <c r="C373" s="155" t="s">
        <v>296</v>
      </c>
      <c r="D373" s="155">
        <v>33.4</v>
      </c>
      <c r="E373" s="155">
        <v>1025</v>
      </c>
      <c r="F373" s="155">
        <v>104.92919462989909</v>
      </c>
      <c r="G373" s="155">
        <v>107552.42449564657</v>
      </c>
      <c r="H373" s="155">
        <v>0.10755242449564656</v>
      </c>
      <c r="I373" s="155" t="str">
        <f>_xlfn.XLOOKUP(C373,'DRAWING LIST'!B:B,'DRAWING LIST'!AJ:AJ,,0)</f>
        <v>1-45 天藍色</v>
      </c>
      <c r="J373" s="155">
        <f t="shared" si="5"/>
        <v>0.10755242449564656</v>
      </c>
    </row>
    <row r="374" spans="1:10">
      <c r="A374" s="155">
        <v>25</v>
      </c>
      <c r="B374" s="155" t="s">
        <v>2176</v>
      </c>
      <c r="C374" s="155" t="s">
        <v>303</v>
      </c>
      <c r="D374" s="155">
        <v>33.4</v>
      </c>
      <c r="E374" s="155">
        <v>102</v>
      </c>
      <c r="F374" s="155">
        <v>104.92919462989909</v>
      </c>
      <c r="G374" s="155">
        <v>10702.777852249706</v>
      </c>
      <c r="H374" s="155">
        <v>1.0702777852249707E-2</v>
      </c>
      <c r="I374" s="155" t="str">
        <f>_xlfn.XLOOKUP(C374,'DRAWING LIST'!B:B,'DRAWING LIST'!AJ:AJ,,0)</f>
        <v>1-45 天藍色</v>
      </c>
      <c r="J374" s="155">
        <f t="shared" si="5"/>
        <v>1.0702777852249707E-2</v>
      </c>
    </row>
    <row r="375" spans="1:10">
      <c r="A375" s="155">
        <v>25</v>
      </c>
      <c r="B375" s="155" t="s">
        <v>2176</v>
      </c>
      <c r="C375" s="155" t="s">
        <v>306</v>
      </c>
      <c r="D375" s="155">
        <v>33.4</v>
      </c>
      <c r="E375" s="155">
        <v>102</v>
      </c>
      <c r="F375" s="155">
        <v>104.92919462989909</v>
      </c>
      <c r="G375" s="155">
        <v>10702.777852249706</v>
      </c>
      <c r="H375" s="155">
        <v>1.0702777852249707E-2</v>
      </c>
      <c r="I375" s="155" t="str">
        <f>_xlfn.XLOOKUP(C375,'DRAWING LIST'!B:B,'DRAWING LIST'!AJ:AJ,,0)</f>
        <v>1-45 天藍色</v>
      </c>
      <c r="J375" s="155">
        <f t="shared" si="5"/>
        <v>1.0702777852249707E-2</v>
      </c>
    </row>
    <row r="376" spans="1:10" hidden="1">
      <c r="A376" s="155">
        <v>25</v>
      </c>
      <c r="B376" s="155" t="s">
        <v>2177</v>
      </c>
      <c r="C376" s="155" t="s">
        <v>559</v>
      </c>
      <c r="D376" s="155">
        <v>33.4</v>
      </c>
      <c r="E376" s="155">
        <v>1030</v>
      </c>
      <c r="F376" s="155">
        <v>104.92919462989909</v>
      </c>
      <c r="G376" s="155">
        <v>108077.07046879605</v>
      </c>
      <c r="H376" s="155">
        <v>0.10807707046879605</v>
      </c>
      <c r="I376" s="155" t="str">
        <f>_xlfn.XLOOKUP(C376,'DRAWING LIST'!B:B,'DRAWING LIST'!AJ:AJ,,0)</f>
        <v/>
      </c>
      <c r="J376" s="155">
        <f t="shared" si="5"/>
        <v>0.10807707046879605</v>
      </c>
    </row>
    <row r="377" spans="1:10" hidden="1">
      <c r="A377" s="155">
        <v>25</v>
      </c>
      <c r="B377" s="155" t="s">
        <v>2178</v>
      </c>
      <c r="C377" s="155" t="s">
        <v>405</v>
      </c>
      <c r="D377" s="155">
        <v>33.4</v>
      </c>
      <c r="E377" s="155">
        <v>1033</v>
      </c>
      <c r="F377" s="155">
        <v>104.92919462989909</v>
      </c>
      <c r="G377" s="155">
        <v>108391.85805268575</v>
      </c>
      <c r="H377" s="155">
        <v>0.10839185805268575</v>
      </c>
      <c r="I377" s="155" t="str">
        <f>_xlfn.XLOOKUP(C377,'DRAWING LIST'!B:B,'DRAWING LIST'!AJ:AJ,,0)</f>
        <v/>
      </c>
      <c r="J377" s="155">
        <f t="shared" si="5"/>
        <v>0.10839185805268575</v>
      </c>
    </row>
    <row r="378" spans="1:10" hidden="1">
      <c r="A378" s="155">
        <v>25</v>
      </c>
      <c r="B378" s="155" t="s">
        <v>2179</v>
      </c>
      <c r="C378" s="155" t="s">
        <v>428</v>
      </c>
      <c r="D378" s="155">
        <v>33.4</v>
      </c>
      <c r="E378" s="155">
        <v>1035</v>
      </c>
      <c r="F378" s="155">
        <v>104.92919462989909</v>
      </c>
      <c r="G378" s="155">
        <v>108601.71644194555</v>
      </c>
      <c r="H378" s="155">
        <v>0.10860171644194555</v>
      </c>
      <c r="I378" s="155" t="str">
        <f>_xlfn.XLOOKUP(C378,'DRAWING LIST'!B:B,'DRAWING LIST'!AJ:AJ,,0)</f>
        <v/>
      </c>
      <c r="J378" s="155">
        <f t="shared" si="5"/>
        <v>0.10860171644194555</v>
      </c>
    </row>
    <row r="379" spans="1:10">
      <c r="A379" s="155">
        <v>25</v>
      </c>
      <c r="B379" s="155" t="s">
        <v>2180</v>
      </c>
      <c r="C379" s="155" t="s">
        <v>322</v>
      </c>
      <c r="D379" s="155">
        <v>33.4</v>
      </c>
      <c r="E379" s="155">
        <v>1038</v>
      </c>
      <c r="F379" s="155">
        <v>104.92919462989909</v>
      </c>
      <c r="G379" s="155">
        <v>108916.50402583525</v>
      </c>
      <c r="H379" s="155">
        <v>0.10891650402583525</v>
      </c>
      <c r="I379" s="155" t="str">
        <f>_xlfn.XLOOKUP(C379,'DRAWING LIST'!B:B,'DRAWING LIST'!AJ:AJ,,0)</f>
        <v/>
      </c>
      <c r="J379" s="155">
        <f t="shared" si="5"/>
        <v>0.10891650402583525</v>
      </c>
    </row>
    <row r="380" spans="1:10">
      <c r="A380" s="155">
        <v>25</v>
      </c>
      <c r="B380" s="155" t="s">
        <v>2180</v>
      </c>
      <c r="C380" s="155" t="s">
        <v>328</v>
      </c>
      <c r="D380" s="155">
        <v>33.4</v>
      </c>
      <c r="E380" s="155">
        <v>1038</v>
      </c>
      <c r="F380" s="155">
        <v>104.92919462989909</v>
      </c>
      <c r="G380" s="155">
        <v>108916.50402583525</v>
      </c>
      <c r="H380" s="155">
        <v>0.10891650402583525</v>
      </c>
      <c r="I380" s="155" t="str">
        <f>_xlfn.XLOOKUP(C380,'DRAWING LIST'!B:B,'DRAWING LIST'!AJ:AJ,,0)</f>
        <v>1-45 天藍色</v>
      </c>
      <c r="J380" s="155">
        <f t="shared" si="5"/>
        <v>0.10891650402583525</v>
      </c>
    </row>
    <row r="381" spans="1:10" hidden="1">
      <c r="A381" s="155">
        <v>25</v>
      </c>
      <c r="B381" s="155" t="s">
        <v>2180</v>
      </c>
      <c r="C381" s="155" t="s">
        <v>558</v>
      </c>
      <c r="D381" s="155">
        <v>33.4</v>
      </c>
      <c r="E381" s="155">
        <v>1038</v>
      </c>
      <c r="F381" s="155">
        <v>104.92919462989909</v>
      </c>
      <c r="G381" s="155">
        <v>108916.50402583525</v>
      </c>
      <c r="H381" s="155">
        <v>0.10891650402583525</v>
      </c>
      <c r="I381" s="155" t="str">
        <f>_xlfn.XLOOKUP(C381,'DRAWING LIST'!B:B,'DRAWING LIST'!AJ:AJ,,0)</f>
        <v/>
      </c>
      <c r="J381" s="155">
        <f t="shared" si="5"/>
        <v>0.10891650402583525</v>
      </c>
    </row>
    <row r="382" spans="1:10" hidden="1">
      <c r="A382" s="155">
        <v>25</v>
      </c>
      <c r="B382" s="155" t="s">
        <v>2181</v>
      </c>
      <c r="C382" s="155" t="s">
        <v>202</v>
      </c>
      <c r="D382" s="155">
        <v>33.4</v>
      </c>
      <c r="E382" s="155">
        <v>103</v>
      </c>
      <c r="F382" s="155">
        <v>104.92919462989909</v>
      </c>
      <c r="G382" s="155">
        <v>10807.707046879606</v>
      </c>
      <c r="H382" s="155">
        <v>1.0807707046879606E-2</v>
      </c>
      <c r="I382" s="155" t="str">
        <f>_xlfn.XLOOKUP(C382,'DRAWING LIST'!B:B,'DRAWING LIST'!AJ:AJ,,0)</f>
        <v>1-05 大洋綠</v>
      </c>
      <c r="J382" s="155">
        <f t="shared" si="5"/>
        <v>1.0807707046879606E-2</v>
      </c>
    </row>
    <row r="383" spans="1:10">
      <c r="A383" s="155">
        <v>25</v>
      </c>
      <c r="B383" s="155" t="s">
        <v>2181</v>
      </c>
      <c r="C383" s="155" t="s">
        <v>360</v>
      </c>
      <c r="D383" s="155">
        <v>33.4</v>
      </c>
      <c r="E383" s="155">
        <v>103</v>
      </c>
      <c r="F383" s="155">
        <v>104.92919462989909</v>
      </c>
      <c r="G383" s="155">
        <v>10807.707046879606</v>
      </c>
      <c r="H383" s="155">
        <v>1.0807707046879606E-2</v>
      </c>
      <c r="I383" s="155" t="str">
        <f>_xlfn.XLOOKUP(C383,'DRAWING LIST'!B:B,'DRAWING LIST'!AJ:AJ,,0)</f>
        <v>1-45 天藍色</v>
      </c>
      <c r="J383" s="155">
        <f t="shared" si="5"/>
        <v>1.0807707046879606E-2</v>
      </c>
    </row>
    <row r="384" spans="1:10">
      <c r="A384" s="155">
        <v>25</v>
      </c>
      <c r="B384" s="155" t="s">
        <v>2182</v>
      </c>
      <c r="C384" s="155" t="s">
        <v>296</v>
      </c>
      <c r="D384" s="155">
        <v>33.4</v>
      </c>
      <c r="E384" s="155">
        <v>1041</v>
      </c>
      <c r="F384" s="155">
        <v>104.92919462989909</v>
      </c>
      <c r="G384" s="155">
        <v>109231.29160972495</v>
      </c>
      <c r="H384" s="155">
        <v>0.10923129160972495</v>
      </c>
      <c r="I384" s="155" t="str">
        <f>_xlfn.XLOOKUP(C384,'DRAWING LIST'!B:B,'DRAWING LIST'!AJ:AJ,,0)</f>
        <v>1-45 天藍色</v>
      </c>
      <c r="J384" s="155">
        <f t="shared" si="5"/>
        <v>0.10923129160972495</v>
      </c>
    </row>
    <row r="385" spans="1:10" hidden="1">
      <c r="A385" s="155">
        <v>25</v>
      </c>
      <c r="B385" s="155" t="s">
        <v>2183</v>
      </c>
      <c r="C385" s="155" t="s">
        <v>85</v>
      </c>
      <c r="D385" s="155">
        <v>33.4</v>
      </c>
      <c r="E385" s="155">
        <v>1042</v>
      </c>
      <c r="F385" s="155">
        <v>104.92919462989909</v>
      </c>
      <c r="G385" s="155">
        <v>109336.22080435485</v>
      </c>
      <c r="H385" s="155">
        <v>0.10933622080435484</v>
      </c>
      <c r="I385" s="155" t="str">
        <f>_xlfn.XLOOKUP(C385,'DRAWING LIST'!B:B,'DRAWING LIST'!AJ:AJ,,0)</f>
        <v/>
      </c>
      <c r="J385" s="155">
        <f t="shared" si="5"/>
        <v>0.10933622080435484</v>
      </c>
    </row>
    <row r="386" spans="1:10" hidden="1">
      <c r="A386" s="155">
        <v>25</v>
      </c>
      <c r="B386" s="155" t="s">
        <v>2184</v>
      </c>
      <c r="C386" s="155" t="s">
        <v>555</v>
      </c>
      <c r="D386" s="155">
        <v>33.4</v>
      </c>
      <c r="E386" s="155">
        <v>10445</v>
      </c>
      <c r="F386" s="155">
        <v>104.92919462989909</v>
      </c>
      <c r="G386" s="155">
        <v>1095985.437909296</v>
      </c>
      <c r="H386" s="155">
        <v>1.0959854379092959</v>
      </c>
      <c r="I386" s="155" t="str">
        <f>_xlfn.XLOOKUP(C386,'DRAWING LIST'!B:B,'DRAWING LIST'!AJ:AJ,,0)</f>
        <v/>
      </c>
      <c r="J386" s="155">
        <f t="shared" si="5"/>
        <v>1.0959854379092959</v>
      </c>
    </row>
    <row r="387" spans="1:10">
      <c r="A387" s="155">
        <v>25</v>
      </c>
      <c r="B387" s="155" t="s">
        <v>2185</v>
      </c>
      <c r="C387" s="155" t="s">
        <v>361</v>
      </c>
      <c r="D387" s="155">
        <v>33.4</v>
      </c>
      <c r="E387" s="155">
        <v>1045</v>
      </c>
      <c r="F387" s="155">
        <v>104.92919462989909</v>
      </c>
      <c r="G387" s="155">
        <v>109651.00838824455</v>
      </c>
      <c r="H387" s="155">
        <v>0.10965100838824454</v>
      </c>
      <c r="I387" s="155" t="str">
        <f>_xlfn.XLOOKUP(C387,'DRAWING LIST'!B:B,'DRAWING LIST'!AJ:AJ,,0)</f>
        <v>1-45 天藍色</v>
      </c>
      <c r="J387" s="155">
        <f t="shared" ref="J387:J450" si="6">(D387*PI()*E387)*10^-6</f>
        <v>0.10965100838824454</v>
      </c>
    </row>
    <row r="388" spans="1:10">
      <c r="A388" s="155">
        <v>25</v>
      </c>
      <c r="B388" s="155" t="s">
        <v>2186</v>
      </c>
      <c r="C388" s="155" t="s">
        <v>319</v>
      </c>
      <c r="D388" s="155">
        <v>33.4</v>
      </c>
      <c r="E388" s="155">
        <v>1052</v>
      </c>
      <c r="F388" s="155">
        <v>104.92919462989909</v>
      </c>
      <c r="G388" s="155">
        <v>110385.51275065384</v>
      </c>
      <c r="H388" s="155">
        <v>0.11038551275065384</v>
      </c>
      <c r="I388" s="155" t="str">
        <f>_xlfn.XLOOKUP(C388,'DRAWING LIST'!B:B,'DRAWING LIST'!AJ:AJ,,0)</f>
        <v/>
      </c>
      <c r="J388" s="155">
        <f t="shared" si="6"/>
        <v>0.11038551275065384</v>
      </c>
    </row>
    <row r="389" spans="1:10" hidden="1">
      <c r="A389" s="155">
        <v>25</v>
      </c>
      <c r="B389" s="155" t="s">
        <v>2187</v>
      </c>
      <c r="C389" s="155" t="s">
        <v>555</v>
      </c>
      <c r="D389" s="155">
        <v>33.4</v>
      </c>
      <c r="E389" s="155">
        <v>1053</v>
      </c>
      <c r="F389" s="155">
        <v>104.92919462989909</v>
      </c>
      <c r="G389" s="155">
        <v>110490.44194528373</v>
      </c>
      <c r="H389" s="155">
        <v>0.11049044194528372</v>
      </c>
      <c r="I389" s="155" t="str">
        <f>_xlfn.XLOOKUP(C389,'DRAWING LIST'!B:B,'DRAWING LIST'!AJ:AJ,,0)</f>
        <v/>
      </c>
      <c r="J389" s="155">
        <f t="shared" si="6"/>
        <v>0.11049044194528372</v>
      </c>
    </row>
    <row r="390" spans="1:10">
      <c r="A390" s="155">
        <v>25</v>
      </c>
      <c r="B390" s="155" t="s">
        <v>2188</v>
      </c>
      <c r="C390" s="155" t="s">
        <v>305</v>
      </c>
      <c r="D390" s="155">
        <v>33.4</v>
      </c>
      <c r="E390" s="155">
        <v>10556</v>
      </c>
      <c r="F390" s="155">
        <v>104.92919462989909</v>
      </c>
      <c r="G390" s="155">
        <v>1107632.5785132148</v>
      </c>
      <c r="H390" s="155">
        <v>1.1076325785132148</v>
      </c>
      <c r="I390" s="155" t="str">
        <f>_xlfn.XLOOKUP(C390,'DRAWING LIST'!B:B,'DRAWING LIST'!AJ:AJ,,0)</f>
        <v>1-45 天藍色</v>
      </c>
      <c r="J390" s="155">
        <f t="shared" si="6"/>
        <v>1.1076325785132148</v>
      </c>
    </row>
    <row r="391" spans="1:10" hidden="1">
      <c r="A391" s="155">
        <v>25</v>
      </c>
      <c r="B391" s="155" t="s">
        <v>2189</v>
      </c>
      <c r="C391" s="155" t="s">
        <v>87</v>
      </c>
      <c r="D391" s="155">
        <v>33.4</v>
      </c>
      <c r="E391" s="155">
        <v>105</v>
      </c>
      <c r="F391" s="155">
        <v>104.92919462989909</v>
      </c>
      <c r="G391" s="155">
        <v>11017.565436139404</v>
      </c>
      <c r="H391" s="155">
        <v>1.1017565436139404E-2</v>
      </c>
      <c r="I391" s="155" t="str">
        <f>_xlfn.XLOOKUP(C391,'DRAWING LIST'!B:B,'DRAWING LIST'!AJ:AJ,,0)</f>
        <v/>
      </c>
      <c r="J391" s="155">
        <f t="shared" si="6"/>
        <v>1.1017565436139404E-2</v>
      </c>
    </row>
    <row r="392" spans="1:10" hidden="1">
      <c r="A392" s="155">
        <v>25</v>
      </c>
      <c r="B392" s="155" t="s">
        <v>2189</v>
      </c>
      <c r="C392" s="155" t="s">
        <v>121</v>
      </c>
      <c r="D392" s="155">
        <v>33.4</v>
      </c>
      <c r="E392" s="155">
        <v>105</v>
      </c>
      <c r="F392" s="155">
        <v>104.92919462989909</v>
      </c>
      <c r="G392" s="155">
        <v>11017.565436139404</v>
      </c>
      <c r="H392" s="155">
        <v>1.1017565436139404E-2</v>
      </c>
      <c r="I392" s="155" t="str">
        <f>_xlfn.XLOOKUP(C392,'DRAWING LIST'!B:B,'DRAWING LIST'!AJ:AJ,,0)</f>
        <v>1-05 大洋綠</v>
      </c>
      <c r="J392" s="155">
        <f t="shared" si="6"/>
        <v>1.1017565436139404E-2</v>
      </c>
    </row>
    <row r="393" spans="1:10" hidden="1">
      <c r="A393" s="155">
        <v>25</v>
      </c>
      <c r="B393" s="155" t="s">
        <v>2189</v>
      </c>
      <c r="C393" s="155" t="s">
        <v>200</v>
      </c>
      <c r="D393" s="155">
        <v>33.4</v>
      </c>
      <c r="E393" s="155">
        <v>105</v>
      </c>
      <c r="F393" s="155">
        <v>104.92919462989909</v>
      </c>
      <c r="G393" s="155">
        <v>11017.565436139404</v>
      </c>
      <c r="H393" s="155">
        <v>1.1017565436139404E-2</v>
      </c>
      <c r="I393" s="155" t="str">
        <f>_xlfn.XLOOKUP(C393,'DRAWING LIST'!B:B,'DRAWING LIST'!AJ:AJ,,0)</f>
        <v>1-05 大洋綠</v>
      </c>
      <c r="J393" s="155">
        <f t="shared" si="6"/>
        <v>1.1017565436139404E-2</v>
      </c>
    </row>
    <row r="394" spans="1:10" hidden="1">
      <c r="A394" s="155">
        <v>25</v>
      </c>
      <c r="B394" s="155" t="s">
        <v>2189</v>
      </c>
      <c r="C394" s="155" t="s">
        <v>260</v>
      </c>
      <c r="D394" s="155">
        <v>33.4</v>
      </c>
      <c r="E394" s="155">
        <v>105</v>
      </c>
      <c r="F394" s="155">
        <v>104.92919462989909</v>
      </c>
      <c r="G394" s="155">
        <v>11017.565436139404</v>
      </c>
      <c r="H394" s="155">
        <v>1.1017565436139404E-2</v>
      </c>
      <c r="I394" s="155" t="str">
        <f>_xlfn.XLOOKUP(C394,'DRAWING LIST'!B:B,'DRAWING LIST'!AJ:AJ,,0)</f>
        <v/>
      </c>
      <c r="J394" s="155">
        <f t="shared" si="6"/>
        <v>1.1017565436139404E-2</v>
      </c>
    </row>
    <row r="395" spans="1:10">
      <c r="A395" s="155">
        <v>25</v>
      </c>
      <c r="B395" s="155" t="s">
        <v>2189</v>
      </c>
      <c r="C395" s="155" t="s">
        <v>328</v>
      </c>
      <c r="D395" s="155">
        <v>33.4</v>
      </c>
      <c r="E395" s="155">
        <v>105</v>
      </c>
      <c r="F395" s="155">
        <v>104.92919462989909</v>
      </c>
      <c r="G395" s="155">
        <v>11017.565436139404</v>
      </c>
      <c r="H395" s="155">
        <v>1.1017565436139404E-2</v>
      </c>
      <c r="I395" s="155" t="str">
        <f>_xlfn.XLOOKUP(C395,'DRAWING LIST'!B:B,'DRAWING LIST'!AJ:AJ,,0)</f>
        <v>1-45 天藍色</v>
      </c>
      <c r="J395" s="155">
        <f t="shared" si="6"/>
        <v>1.1017565436139404E-2</v>
      </c>
    </row>
    <row r="396" spans="1:10">
      <c r="A396" s="155">
        <v>25</v>
      </c>
      <c r="B396" s="155" t="s">
        <v>2189</v>
      </c>
      <c r="C396" s="155" t="s">
        <v>351</v>
      </c>
      <c r="D396" s="155">
        <v>33.4</v>
      </c>
      <c r="E396" s="155">
        <v>105</v>
      </c>
      <c r="F396" s="155">
        <v>104.92919462989909</v>
      </c>
      <c r="G396" s="155">
        <v>11017.565436139404</v>
      </c>
      <c r="H396" s="155">
        <v>1.1017565436139404E-2</v>
      </c>
      <c r="I396" s="155" t="str">
        <f>_xlfn.XLOOKUP(C396,'DRAWING LIST'!B:B,'DRAWING LIST'!AJ:AJ,,0)</f>
        <v>1-45 天藍色</v>
      </c>
      <c r="J396" s="155">
        <f t="shared" si="6"/>
        <v>1.1017565436139404E-2</v>
      </c>
    </row>
    <row r="397" spans="1:10">
      <c r="A397" s="155">
        <v>25</v>
      </c>
      <c r="B397" s="155" t="s">
        <v>2189</v>
      </c>
      <c r="C397" s="155" t="s">
        <v>352</v>
      </c>
      <c r="D397" s="155">
        <v>33.4</v>
      </c>
      <c r="E397" s="155">
        <v>105</v>
      </c>
      <c r="F397" s="155">
        <v>104.92919462989909</v>
      </c>
      <c r="G397" s="155">
        <v>11017.565436139404</v>
      </c>
      <c r="H397" s="155">
        <v>1.1017565436139404E-2</v>
      </c>
      <c r="I397" s="155" t="str">
        <f>_xlfn.XLOOKUP(C397,'DRAWING LIST'!B:B,'DRAWING LIST'!AJ:AJ,,0)</f>
        <v>1-45 天藍色</v>
      </c>
      <c r="J397" s="155">
        <f t="shared" si="6"/>
        <v>1.1017565436139404E-2</v>
      </c>
    </row>
    <row r="398" spans="1:10">
      <c r="A398" s="155">
        <v>25</v>
      </c>
      <c r="B398" s="155" t="s">
        <v>2189</v>
      </c>
      <c r="C398" s="155" t="s">
        <v>354</v>
      </c>
      <c r="D398" s="155">
        <v>33.4</v>
      </c>
      <c r="E398" s="155">
        <v>105</v>
      </c>
      <c r="F398" s="155">
        <v>104.92919462989909</v>
      </c>
      <c r="G398" s="155">
        <v>11017.565436139404</v>
      </c>
      <c r="H398" s="155">
        <v>1.1017565436139404E-2</v>
      </c>
      <c r="I398" s="155" t="str">
        <f>_xlfn.XLOOKUP(C398,'DRAWING LIST'!B:B,'DRAWING LIST'!AJ:AJ,,0)</f>
        <v>1-45 天藍色</v>
      </c>
      <c r="J398" s="155">
        <f t="shared" si="6"/>
        <v>1.1017565436139404E-2</v>
      </c>
    </row>
    <row r="399" spans="1:10" hidden="1">
      <c r="A399" s="155">
        <v>25</v>
      </c>
      <c r="B399" s="155" t="s">
        <v>2190</v>
      </c>
      <c r="C399" s="155" t="s">
        <v>211</v>
      </c>
      <c r="D399" s="155">
        <v>33.4</v>
      </c>
      <c r="E399" s="155">
        <v>1063</v>
      </c>
      <c r="F399" s="155">
        <v>104.92919462989909</v>
      </c>
      <c r="G399" s="155">
        <v>111539.73389158273</v>
      </c>
      <c r="H399" s="155">
        <v>0.11153973389158273</v>
      </c>
      <c r="I399" s="155" t="str">
        <f>_xlfn.XLOOKUP(C399,'DRAWING LIST'!B:B,'DRAWING LIST'!AJ:AJ,,0)</f>
        <v>1-05 大洋綠</v>
      </c>
      <c r="J399" s="155">
        <f t="shared" si="6"/>
        <v>0.11153973389158273</v>
      </c>
    </row>
    <row r="400" spans="1:10" hidden="1">
      <c r="A400" s="155">
        <v>25</v>
      </c>
      <c r="B400" s="155" t="s">
        <v>2191</v>
      </c>
      <c r="C400" s="155" t="s">
        <v>96</v>
      </c>
      <c r="D400" s="155">
        <v>33.4</v>
      </c>
      <c r="E400" s="155">
        <v>106</v>
      </c>
      <c r="F400" s="155">
        <v>104.92919462989909</v>
      </c>
      <c r="G400" s="155">
        <v>11122.494630769303</v>
      </c>
      <c r="H400" s="155">
        <v>1.1122494630769302E-2</v>
      </c>
      <c r="I400" s="155" t="str">
        <f>_xlfn.XLOOKUP(C400,'DRAWING LIST'!B:B,'DRAWING LIST'!AJ:AJ,,0)</f>
        <v/>
      </c>
      <c r="J400" s="155">
        <f t="shared" si="6"/>
        <v>1.1122494630769302E-2</v>
      </c>
    </row>
    <row r="401" spans="1:10" hidden="1">
      <c r="A401" s="155">
        <v>25</v>
      </c>
      <c r="B401" s="155" t="s">
        <v>2191</v>
      </c>
      <c r="C401" s="155" t="s">
        <v>711</v>
      </c>
      <c r="D401" s="155">
        <v>33.4</v>
      </c>
      <c r="E401" s="155">
        <v>106</v>
      </c>
      <c r="F401" s="155">
        <v>104.92919462989909</v>
      </c>
      <c r="G401" s="155">
        <v>11122.494630769303</v>
      </c>
      <c r="H401" s="155">
        <v>1.1122494630769302E-2</v>
      </c>
      <c r="I401" s="155" t="str">
        <f>_xlfn.XLOOKUP(C401,'DRAWING LIST'!B:B,'DRAWING LIST'!AJ:AJ,,0)</f>
        <v>1-05 大洋綠</v>
      </c>
      <c r="J401" s="155">
        <f t="shared" si="6"/>
        <v>1.1122494630769302E-2</v>
      </c>
    </row>
    <row r="402" spans="1:10" hidden="1">
      <c r="A402" s="155">
        <v>25</v>
      </c>
      <c r="B402" s="155" t="s">
        <v>2191</v>
      </c>
      <c r="C402" s="155" t="s">
        <v>117</v>
      </c>
      <c r="D402" s="155">
        <v>33.4</v>
      </c>
      <c r="E402" s="155">
        <v>106</v>
      </c>
      <c r="F402" s="155">
        <v>104.92919462989909</v>
      </c>
      <c r="G402" s="155">
        <v>11122.494630769303</v>
      </c>
      <c r="H402" s="155">
        <v>1.1122494630769302E-2</v>
      </c>
      <c r="I402" s="155" t="str">
        <f>_xlfn.XLOOKUP(C402,'DRAWING LIST'!B:B,'DRAWING LIST'!AJ:AJ,,0)</f>
        <v>1-05 大洋綠</v>
      </c>
      <c r="J402" s="155">
        <f t="shared" si="6"/>
        <v>1.1122494630769302E-2</v>
      </c>
    </row>
    <row r="403" spans="1:10" hidden="1">
      <c r="A403" s="155">
        <v>25</v>
      </c>
      <c r="B403" s="155" t="s">
        <v>2191</v>
      </c>
      <c r="C403" s="155" t="s">
        <v>719</v>
      </c>
      <c r="D403" s="155">
        <v>33.4</v>
      </c>
      <c r="E403" s="155">
        <v>106</v>
      </c>
      <c r="F403" s="155">
        <v>104.92919462989909</v>
      </c>
      <c r="G403" s="155">
        <v>11122.494630769303</v>
      </c>
      <c r="H403" s="155">
        <v>1.1122494630769302E-2</v>
      </c>
      <c r="I403" s="155" t="str">
        <f>_xlfn.XLOOKUP(C403,'DRAWING LIST'!B:B,'DRAWING LIST'!AJ:AJ,,0)</f>
        <v>1-05 大洋綠</v>
      </c>
      <c r="J403" s="155">
        <f t="shared" si="6"/>
        <v>1.1122494630769302E-2</v>
      </c>
    </row>
    <row r="404" spans="1:10" hidden="1">
      <c r="A404" s="155">
        <v>25</v>
      </c>
      <c r="B404" s="155" t="s">
        <v>2191</v>
      </c>
      <c r="C404" s="155" t="s">
        <v>208</v>
      </c>
      <c r="D404" s="155">
        <v>33.4</v>
      </c>
      <c r="E404" s="155">
        <v>106</v>
      </c>
      <c r="F404" s="155">
        <v>104.92919462989909</v>
      </c>
      <c r="G404" s="155">
        <v>11122.494630769303</v>
      </c>
      <c r="H404" s="155">
        <v>1.1122494630769302E-2</v>
      </c>
      <c r="I404" s="155" t="str">
        <f>_xlfn.XLOOKUP(C404,'DRAWING LIST'!B:B,'DRAWING LIST'!AJ:AJ,,0)</f>
        <v>1-05 大洋綠</v>
      </c>
      <c r="J404" s="155">
        <f t="shared" si="6"/>
        <v>1.1122494630769302E-2</v>
      </c>
    </row>
    <row r="405" spans="1:10" hidden="1">
      <c r="A405" s="155">
        <v>25</v>
      </c>
      <c r="B405" s="155" t="s">
        <v>2191</v>
      </c>
      <c r="C405" s="155" t="s">
        <v>281</v>
      </c>
      <c r="D405" s="155">
        <v>33.4</v>
      </c>
      <c r="E405" s="155">
        <v>106</v>
      </c>
      <c r="F405" s="155">
        <v>104.92919462989909</v>
      </c>
      <c r="G405" s="155">
        <v>11122.494630769303</v>
      </c>
      <c r="H405" s="155">
        <v>1.1122494630769302E-2</v>
      </c>
      <c r="I405" s="155" t="str">
        <f>_xlfn.XLOOKUP(C405,'DRAWING LIST'!B:B,'DRAWING LIST'!AJ:AJ,,0)</f>
        <v/>
      </c>
      <c r="J405" s="155">
        <f t="shared" si="6"/>
        <v>1.1122494630769302E-2</v>
      </c>
    </row>
    <row r="406" spans="1:10">
      <c r="A406" s="155">
        <v>25</v>
      </c>
      <c r="B406" s="155" t="s">
        <v>2191</v>
      </c>
      <c r="C406" s="155" t="s">
        <v>738</v>
      </c>
      <c r="D406" s="155">
        <v>33.4</v>
      </c>
      <c r="E406" s="155">
        <v>106</v>
      </c>
      <c r="F406" s="155">
        <v>104.92919462989909</v>
      </c>
      <c r="G406" s="155">
        <v>11122.494630769303</v>
      </c>
      <c r="H406" s="155">
        <v>1.1122494630769302E-2</v>
      </c>
      <c r="I406" s="155" t="str">
        <f>_xlfn.XLOOKUP(C406,'DRAWING LIST'!B:B,'DRAWING LIST'!AJ:AJ,,0)</f>
        <v>1-45 天藍色</v>
      </c>
      <c r="J406" s="155">
        <f t="shared" si="6"/>
        <v>1.1122494630769302E-2</v>
      </c>
    </row>
    <row r="407" spans="1:10">
      <c r="A407" s="155">
        <v>25</v>
      </c>
      <c r="B407" s="155" t="s">
        <v>2191</v>
      </c>
      <c r="C407" s="155" t="s">
        <v>304</v>
      </c>
      <c r="D407" s="155">
        <v>33.4</v>
      </c>
      <c r="E407" s="155">
        <v>106</v>
      </c>
      <c r="F407" s="155">
        <v>104.92919462989909</v>
      </c>
      <c r="G407" s="155">
        <v>11122.494630769303</v>
      </c>
      <c r="H407" s="155">
        <v>1.1122494630769302E-2</v>
      </c>
      <c r="I407" s="155" t="str">
        <f>_xlfn.XLOOKUP(C407,'DRAWING LIST'!B:B,'DRAWING LIST'!AJ:AJ,,0)</f>
        <v>1-45 天藍色</v>
      </c>
      <c r="J407" s="155">
        <f t="shared" si="6"/>
        <v>1.1122494630769302E-2</v>
      </c>
    </row>
    <row r="408" spans="1:10">
      <c r="A408" s="155">
        <v>25</v>
      </c>
      <c r="B408" s="155" t="s">
        <v>2191</v>
      </c>
      <c r="C408" s="155" t="s">
        <v>305</v>
      </c>
      <c r="D408" s="155">
        <v>33.4</v>
      </c>
      <c r="E408" s="155">
        <v>106</v>
      </c>
      <c r="F408" s="155">
        <v>104.92919462989909</v>
      </c>
      <c r="G408" s="155">
        <v>11122.494630769303</v>
      </c>
      <c r="H408" s="155">
        <v>1.1122494630769302E-2</v>
      </c>
      <c r="I408" s="155" t="str">
        <f>_xlfn.XLOOKUP(C408,'DRAWING LIST'!B:B,'DRAWING LIST'!AJ:AJ,,0)</f>
        <v>1-45 天藍色</v>
      </c>
      <c r="J408" s="155">
        <f t="shared" si="6"/>
        <v>1.1122494630769302E-2</v>
      </c>
    </row>
    <row r="409" spans="1:10">
      <c r="A409" s="155">
        <v>25</v>
      </c>
      <c r="B409" s="155" t="s">
        <v>2191</v>
      </c>
      <c r="C409" s="155" t="s">
        <v>352</v>
      </c>
      <c r="D409" s="155">
        <v>33.4</v>
      </c>
      <c r="E409" s="155">
        <v>106</v>
      </c>
      <c r="F409" s="155">
        <v>104.92919462989909</v>
      </c>
      <c r="G409" s="155">
        <v>11122.494630769303</v>
      </c>
      <c r="H409" s="155">
        <v>1.1122494630769302E-2</v>
      </c>
      <c r="I409" s="155" t="str">
        <f>_xlfn.XLOOKUP(C409,'DRAWING LIST'!B:B,'DRAWING LIST'!AJ:AJ,,0)</f>
        <v>1-45 天藍色</v>
      </c>
      <c r="J409" s="155">
        <f t="shared" si="6"/>
        <v>1.1122494630769302E-2</v>
      </c>
    </row>
    <row r="410" spans="1:10">
      <c r="A410" s="155">
        <v>25</v>
      </c>
      <c r="B410" s="155" t="s">
        <v>2191</v>
      </c>
      <c r="C410" s="155" t="s">
        <v>359</v>
      </c>
      <c r="D410" s="155">
        <v>33.4</v>
      </c>
      <c r="E410" s="155">
        <v>106</v>
      </c>
      <c r="F410" s="155">
        <v>104.92919462989909</v>
      </c>
      <c r="G410" s="155">
        <v>11122.494630769303</v>
      </c>
      <c r="H410" s="155">
        <v>1.1122494630769302E-2</v>
      </c>
      <c r="I410" s="155" t="str">
        <f>_xlfn.XLOOKUP(C410,'DRAWING LIST'!B:B,'DRAWING LIST'!AJ:AJ,,0)</f>
        <v>1-45 天藍色</v>
      </c>
      <c r="J410" s="155">
        <f t="shared" si="6"/>
        <v>1.1122494630769302E-2</v>
      </c>
    </row>
    <row r="411" spans="1:10" hidden="1">
      <c r="A411" s="155">
        <v>25</v>
      </c>
      <c r="B411" s="155" t="s">
        <v>2191</v>
      </c>
      <c r="C411" s="155" t="s">
        <v>413</v>
      </c>
      <c r="D411" s="155">
        <v>33.4</v>
      </c>
      <c r="E411" s="155">
        <v>106</v>
      </c>
      <c r="F411" s="155">
        <v>104.92919462989909</v>
      </c>
      <c r="G411" s="155">
        <v>11122.494630769303</v>
      </c>
      <c r="H411" s="155">
        <v>1.1122494630769302E-2</v>
      </c>
      <c r="I411" s="155" t="str">
        <f>_xlfn.XLOOKUP(C411,'DRAWING LIST'!B:B,'DRAWING LIST'!AJ:AJ,,0)</f>
        <v/>
      </c>
      <c r="J411" s="155">
        <f t="shared" si="6"/>
        <v>1.1122494630769302E-2</v>
      </c>
    </row>
    <row r="412" spans="1:10" hidden="1">
      <c r="A412" s="155">
        <v>25</v>
      </c>
      <c r="B412" s="155" t="s">
        <v>2191</v>
      </c>
      <c r="C412" s="155" t="s">
        <v>821</v>
      </c>
      <c r="D412" s="155">
        <v>33.4</v>
      </c>
      <c r="E412" s="155">
        <v>106</v>
      </c>
      <c r="F412" s="155">
        <v>104.92919462989909</v>
      </c>
      <c r="G412" s="155">
        <v>11122.494630769303</v>
      </c>
      <c r="H412" s="155">
        <v>1.1122494630769302E-2</v>
      </c>
      <c r="I412" s="155" t="str">
        <f>_xlfn.XLOOKUP(C412,'DRAWING LIST'!B:B,'DRAWING LIST'!AJ:AJ,,0)</f>
        <v/>
      </c>
      <c r="J412" s="155">
        <f t="shared" si="6"/>
        <v>1.1122494630769302E-2</v>
      </c>
    </row>
    <row r="413" spans="1:10" hidden="1">
      <c r="A413" s="155">
        <v>25</v>
      </c>
      <c r="B413" s="155" t="s">
        <v>2191</v>
      </c>
      <c r="C413" s="155" t="s">
        <v>579</v>
      </c>
      <c r="D413" s="155">
        <v>33.4</v>
      </c>
      <c r="E413" s="155">
        <v>106</v>
      </c>
      <c r="F413" s="155">
        <v>104.92919462989909</v>
      </c>
      <c r="G413" s="155">
        <v>11122.494630769303</v>
      </c>
      <c r="H413" s="155">
        <v>1.1122494630769302E-2</v>
      </c>
      <c r="I413" s="155" t="str">
        <f>_xlfn.XLOOKUP(C413,'DRAWING LIST'!B:B,'DRAWING LIST'!AJ:AJ,,0)</f>
        <v/>
      </c>
      <c r="J413" s="155">
        <f t="shared" si="6"/>
        <v>1.1122494630769302E-2</v>
      </c>
    </row>
    <row r="414" spans="1:10">
      <c r="A414" s="155">
        <v>25</v>
      </c>
      <c r="B414" s="155" t="s">
        <v>2192</v>
      </c>
      <c r="C414" s="155" t="s">
        <v>318</v>
      </c>
      <c r="D414" s="155">
        <v>33.4</v>
      </c>
      <c r="E414" s="155">
        <v>10756</v>
      </c>
      <c r="F414" s="155">
        <v>104.92919462989909</v>
      </c>
      <c r="G414" s="155">
        <v>1128618.4174391946</v>
      </c>
      <c r="H414" s="155">
        <v>1.1286184174391947</v>
      </c>
      <c r="I414" s="155" t="str">
        <f>_xlfn.XLOOKUP(C414,'DRAWING LIST'!B:B,'DRAWING LIST'!AJ:AJ,,0)</f>
        <v/>
      </c>
      <c r="J414" s="155">
        <f t="shared" si="6"/>
        <v>1.1286184174391947</v>
      </c>
    </row>
    <row r="415" spans="1:10" hidden="1">
      <c r="A415" s="155">
        <v>25</v>
      </c>
      <c r="B415" s="155" t="s">
        <v>2193</v>
      </c>
      <c r="C415" s="155" t="s">
        <v>203</v>
      </c>
      <c r="D415" s="155">
        <v>33.4</v>
      </c>
      <c r="E415" s="155">
        <v>1075</v>
      </c>
      <c r="F415" s="155">
        <v>104.92919462989909</v>
      </c>
      <c r="G415" s="155">
        <v>112798.88422714152</v>
      </c>
      <c r="H415" s="155">
        <v>0.11279888422714152</v>
      </c>
      <c r="I415" s="155" t="str">
        <f>_xlfn.XLOOKUP(C415,'DRAWING LIST'!B:B,'DRAWING LIST'!AJ:AJ,,0)</f>
        <v>1-05 大洋綠</v>
      </c>
      <c r="J415" s="155">
        <f t="shared" si="6"/>
        <v>0.11279888422714152</v>
      </c>
    </row>
    <row r="416" spans="1:10">
      <c r="A416" s="155">
        <v>25</v>
      </c>
      <c r="B416" s="155" t="s">
        <v>2194</v>
      </c>
      <c r="C416" s="155" t="s">
        <v>322</v>
      </c>
      <c r="D416" s="155">
        <v>33.4</v>
      </c>
      <c r="E416" s="155">
        <v>107</v>
      </c>
      <c r="F416" s="155">
        <v>104.92919462989909</v>
      </c>
      <c r="G416" s="155">
        <v>11227.423825399203</v>
      </c>
      <c r="H416" s="155">
        <v>1.1227423825399202E-2</v>
      </c>
      <c r="I416" s="155" t="str">
        <f>_xlfn.XLOOKUP(C416,'DRAWING LIST'!B:B,'DRAWING LIST'!AJ:AJ,,0)</f>
        <v/>
      </c>
      <c r="J416" s="155">
        <f t="shared" si="6"/>
        <v>1.1227423825399202E-2</v>
      </c>
    </row>
    <row r="417" spans="1:10" hidden="1">
      <c r="A417" s="155">
        <v>25</v>
      </c>
      <c r="B417" s="155" t="s">
        <v>2195</v>
      </c>
      <c r="C417" s="155" t="s">
        <v>85</v>
      </c>
      <c r="D417" s="155">
        <v>33.4</v>
      </c>
      <c r="E417" s="155">
        <v>10820</v>
      </c>
      <c r="F417" s="155">
        <v>104.92919462989909</v>
      </c>
      <c r="G417" s="155">
        <v>1135333.8858955081</v>
      </c>
      <c r="H417" s="155">
        <v>1.135333885895508</v>
      </c>
      <c r="I417" s="155" t="str">
        <f>_xlfn.XLOOKUP(C417,'DRAWING LIST'!B:B,'DRAWING LIST'!AJ:AJ,,0)</f>
        <v/>
      </c>
      <c r="J417" s="155">
        <f t="shared" si="6"/>
        <v>1.135333885895508</v>
      </c>
    </row>
    <row r="418" spans="1:10" hidden="1">
      <c r="A418" s="155">
        <v>25</v>
      </c>
      <c r="B418" s="155" t="s">
        <v>2196</v>
      </c>
      <c r="C418" s="155" t="s">
        <v>573</v>
      </c>
      <c r="D418" s="155">
        <v>33.4</v>
      </c>
      <c r="E418" s="155">
        <v>1095</v>
      </c>
      <c r="F418" s="155">
        <v>104.92919462989909</v>
      </c>
      <c r="G418" s="155">
        <v>114897.4681197395</v>
      </c>
      <c r="H418" s="155">
        <v>0.11489746811973948</v>
      </c>
      <c r="I418" s="155" t="str">
        <f>_xlfn.XLOOKUP(C418,'DRAWING LIST'!B:B,'DRAWING LIST'!AJ:AJ,,0)</f>
        <v/>
      </c>
      <c r="J418" s="155">
        <f t="shared" si="6"/>
        <v>0.11489746811973948</v>
      </c>
    </row>
    <row r="419" spans="1:10" hidden="1">
      <c r="A419" s="155">
        <v>25</v>
      </c>
      <c r="B419" s="155" t="s">
        <v>2197</v>
      </c>
      <c r="C419" s="155" t="s">
        <v>775</v>
      </c>
      <c r="D419" s="155">
        <v>33.4</v>
      </c>
      <c r="E419" s="155">
        <v>1102</v>
      </c>
      <c r="F419" s="155">
        <v>104.92919462989909</v>
      </c>
      <c r="G419" s="155">
        <v>115631.97248214879</v>
      </c>
      <c r="H419" s="155">
        <v>0.11563197248214878</v>
      </c>
      <c r="I419" s="155" t="str">
        <f>_xlfn.XLOOKUP(C419,'DRAWING LIST'!B:B,'DRAWING LIST'!AJ:AJ,,0)</f>
        <v/>
      </c>
      <c r="J419" s="155">
        <f t="shared" si="6"/>
        <v>0.11563197248214878</v>
      </c>
    </row>
    <row r="420" spans="1:10" hidden="1">
      <c r="A420" s="155">
        <v>25</v>
      </c>
      <c r="B420" s="155" t="s">
        <v>2197</v>
      </c>
      <c r="C420" s="155" t="s">
        <v>796</v>
      </c>
      <c r="D420" s="155">
        <v>33.4</v>
      </c>
      <c r="E420" s="155">
        <v>1102</v>
      </c>
      <c r="F420" s="155">
        <v>104.92919462989909</v>
      </c>
      <c r="G420" s="155">
        <v>115631.97248214879</v>
      </c>
      <c r="H420" s="155">
        <v>0.11563197248214878</v>
      </c>
      <c r="I420" s="155" t="str">
        <f>_xlfn.XLOOKUP(C420,'DRAWING LIST'!B:B,'DRAWING LIST'!AJ:AJ,,0)</f>
        <v>1-85 藏金黃</v>
      </c>
      <c r="J420" s="155">
        <f t="shared" si="6"/>
        <v>0.11563197248214878</v>
      </c>
    </row>
    <row r="421" spans="1:10" hidden="1">
      <c r="A421" s="155">
        <v>25</v>
      </c>
      <c r="B421" s="155" t="s">
        <v>2198</v>
      </c>
      <c r="C421" s="155" t="s">
        <v>213</v>
      </c>
      <c r="D421" s="155">
        <v>33.4</v>
      </c>
      <c r="E421" s="155">
        <v>1108</v>
      </c>
      <c r="F421" s="155">
        <v>104.92919462989909</v>
      </c>
      <c r="G421" s="155">
        <v>116261.54764992819</v>
      </c>
      <c r="H421" s="155">
        <v>0.11626154764992819</v>
      </c>
      <c r="I421" s="155" t="str">
        <f>_xlfn.XLOOKUP(C421,'DRAWING LIST'!B:B,'DRAWING LIST'!AJ:AJ,,0)</f>
        <v>1-05 大洋綠</v>
      </c>
      <c r="J421" s="155">
        <f t="shared" si="6"/>
        <v>0.11626154764992819</v>
      </c>
    </row>
    <row r="422" spans="1:10" hidden="1">
      <c r="A422" s="155">
        <v>25</v>
      </c>
      <c r="B422" s="155" t="s">
        <v>2198</v>
      </c>
      <c r="C422" s="155" t="s">
        <v>432</v>
      </c>
      <c r="D422" s="155">
        <v>33.4</v>
      </c>
      <c r="E422" s="155">
        <v>1108</v>
      </c>
      <c r="F422" s="155">
        <v>104.92919462989909</v>
      </c>
      <c r="G422" s="155">
        <v>116261.54764992819</v>
      </c>
      <c r="H422" s="155">
        <v>0.11626154764992819</v>
      </c>
      <c r="I422" s="155" t="str">
        <f>_xlfn.XLOOKUP(C422,'DRAWING LIST'!B:B,'DRAWING LIST'!AJ:AJ,,0)</f>
        <v/>
      </c>
      <c r="J422" s="155">
        <f t="shared" si="6"/>
        <v>0.11626154764992819</v>
      </c>
    </row>
    <row r="423" spans="1:10" hidden="1">
      <c r="A423" s="155">
        <v>25</v>
      </c>
      <c r="B423" s="155" t="s">
        <v>2199</v>
      </c>
      <c r="C423" s="155" t="s">
        <v>116</v>
      </c>
      <c r="D423" s="155">
        <v>33.4</v>
      </c>
      <c r="E423" s="155">
        <v>110</v>
      </c>
      <c r="F423" s="155">
        <v>104.92919462989909</v>
      </c>
      <c r="G423" s="155">
        <v>11542.211409288899</v>
      </c>
      <c r="H423" s="155">
        <v>1.1542211409288898E-2</v>
      </c>
      <c r="I423" s="155" t="str">
        <f>_xlfn.XLOOKUP(C423,'DRAWING LIST'!B:B,'DRAWING LIST'!AJ:AJ,,0)</f>
        <v>1-05 大洋綠</v>
      </c>
      <c r="J423" s="155">
        <f t="shared" si="6"/>
        <v>1.1542211409288898E-2</v>
      </c>
    </row>
    <row r="424" spans="1:10" hidden="1">
      <c r="A424" s="155">
        <v>25</v>
      </c>
      <c r="B424" s="155" t="s">
        <v>2199</v>
      </c>
      <c r="C424" s="155" t="s">
        <v>160</v>
      </c>
      <c r="D424" s="155">
        <v>33.4</v>
      </c>
      <c r="E424" s="155">
        <v>110</v>
      </c>
      <c r="F424" s="155">
        <v>104.92919462989909</v>
      </c>
      <c r="G424" s="155">
        <v>11542.211409288899</v>
      </c>
      <c r="H424" s="155">
        <v>1.1542211409288898E-2</v>
      </c>
      <c r="I424" s="155" t="str">
        <f>_xlfn.XLOOKUP(C424,'DRAWING LIST'!B:B,'DRAWING LIST'!AJ:AJ,,0)</f>
        <v>1-05 大洋綠</v>
      </c>
      <c r="J424" s="155">
        <f t="shared" si="6"/>
        <v>1.1542211409288898E-2</v>
      </c>
    </row>
    <row r="425" spans="1:10" hidden="1">
      <c r="A425" s="155">
        <v>25</v>
      </c>
      <c r="B425" s="155" t="s">
        <v>2199</v>
      </c>
      <c r="C425" s="155" t="s">
        <v>280</v>
      </c>
      <c r="D425" s="155">
        <v>33.4</v>
      </c>
      <c r="E425" s="155">
        <v>110</v>
      </c>
      <c r="F425" s="155">
        <v>104.92919462989909</v>
      </c>
      <c r="G425" s="155">
        <v>11542.211409288899</v>
      </c>
      <c r="H425" s="155">
        <v>1.1542211409288898E-2</v>
      </c>
      <c r="I425" s="155" t="str">
        <f>_xlfn.XLOOKUP(C425,'DRAWING LIST'!B:B,'DRAWING LIST'!AJ:AJ,,0)</f>
        <v/>
      </c>
      <c r="J425" s="155">
        <f t="shared" si="6"/>
        <v>1.1542211409288898E-2</v>
      </c>
    </row>
    <row r="426" spans="1:10" hidden="1">
      <c r="A426" s="155">
        <v>25</v>
      </c>
      <c r="B426" s="155" t="s">
        <v>2200</v>
      </c>
      <c r="C426" s="155" t="s">
        <v>731</v>
      </c>
      <c r="D426" s="155">
        <v>33.4</v>
      </c>
      <c r="E426" s="155">
        <v>1110</v>
      </c>
      <c r="F426" s="155">
        <v>104.92919462989909</v>
      </c>
      <c r="G426" s="155">
        <v>116471.40603918799</v>
      </c>
      <c r="H426" s="155">
        <v>0.11647140603918799</v>
      </c>
      <c r="I426" s="155" t="str">
        <f>_xlfn.XLOOKUP(C426,'DRAWING LIST'!B:B,'DRAWING LIST'!AJ:AJ,,0)</f>
        <v/>
      </c>
      <c r="J426" s="155">
        <f t="shared" si="6"/>
        <v>0.11647140603918799</v>
      </c>
    </row>
    <row r="427" spans="1:10" hidden="1">
      <c r="A427" s="155">
        <v>25</v>
      </c>
      <c r="B427" s="155" t="s">
        <v>2200</v>
      </c>
      <c r="C427" s="155" t="s">
        <v>260</v>
      </c>
      <c r="D427" s="155">
        <v>33.4</v>
      </c>
      <c r="E427" s="155">
        <v>1110</v>
      </c>
      <c r="F427" s="155">
        <v>104.92919462989909</v>
      </c>
      <c r="G427" s="155">
        <v>116471.40603918799</v>
      </c>
      <c r="H427" s="155">
        <v>0.11647140603918799</v>
      </c>
      <c r="I427" s="155" t="str">
        <f>_xlfn.XLOOKUP(C427,'DRAWING LIST'!B:B,'DRAWING LIST'!AJ:AJ,,0)</f>
        <v/>
      </c>
      <c r="J427" s="155">
        <f t="shared" si="6"/>
        <v>0.11647140603918799</v>
      </c>
    </row>
    <row r="428" spans="1:10" hidden="1">
      <c r="A428" s="155">
        <v>25</v>
      </c>
      <c r="B428" s="155" t="s">
        <v>2200</v>
      </c>
      <c r="C428" s="155" t="s">
        <v>384</v>
      </c>
      <c r="D428" s="155">
        <v>33.4</v>
      </c>
      <c r="E428" s="155">
        <v>1110</v>
      </c>
      <c r="F428" s="155">
        <v>104.92919462989909</v>
      </c>
      <c r="G428" s="155">
        <v>116471.40603918799</v>
      </c>
      <c r="H428" s="155">
        <v>0.11647140603918799</v>
      </c>
      <c r="I428" s="155" t="str">
        <f>_xlfn.XLOOKUP(C428,'DRAWING LIST'!B:B,'DRAWING LIST'!AJ:AJ,,0)</f>
        <v/>
      </c>
      <c r="J428" s="155">
        <f t="shared" si="6"/>
        <v>0.11647140603918799</v>
      </c>
    </row>
    <row r="429" spans="1:10" hidden="1">
      <c r="A429" s="155">
        <v>25</v>
      </c>
      <c r="B429" s="155" t="s">
        <v>2201</v>
      </c>
      <c r="C429" s="155" t="s">
        <v>820</v>
      </c>
      <c r="D429" s="155">
        <v>33.4</v>
      </c>
      <c r="E429" s="155">
        <v>11180</v>
      </c>
      <c r="F429" s="155">
        <v>104.92919462989909</v>
      </c>
      <c r="G429" s="155">
        <v>1173108.3959622718</v>
      </c>
      <c r="H429" s="155">
        <v>1.1731083959622717</v>
      </c>
      <c r="I429" s="155" t="str">
        <f>_xlfn.XLOOKUP(C429,'DRAWING LIST'!B:B,'DRAWING LIST'!AJ:AJ,,0)</f>
        <v/>
      </c>
      <c r="J429" s="155">
        <f t="shared" si="6"/>
        <v>1.1731083959622717</v>
      </c>
    </row>
    <row r="430" spans="1:10" hidden="1">
      <c r="A430" s="155">
        <v>25</v>
      </c>
      <c r="B430" s="155" t="s">
        <v>2202</v>
      </c>
      <c r="C430" s="155" t="s">
        <v>628</v>
      </c>
      <c r="D430" s="155">
        <v>33.4</v>
      </c>
      <c r="E430" s="155">
        <v>1119</v>
      </c>
      <c r="F430" s="155">
        <v>104.92919462989909</v>
      </c>
      <c r="G430" s="155">
        <v>117415.76879085708</v>
      </c>
      <c r="H430" s="155">
        <v>0.11741576879085708</v>
      </c>
      <c r="I430" s="155" t="str">
        <f>_xlfn.XLOOKUP(C430,'DRAWING LIST'!B:B,'DRAWING LIST'!AJ:AJ,,0)</f>
        <v/>
      </c>
      <c r="J430" s="155">
        <f t="shared" si="6"/>
        <v>0.11741576879085708</v>
      </c>
    </row>
    <row r="431" spans="1:10" hidden="1">
      <c r="A431" s="155">
        <v>25</v>
      </c>
      <c r="B431" s="155" t="s">
        <v>2203</v>
      </c>
      <c r="C431" s="155" t="s">
        <v>199</v>
      </c>
      <c r="D431" s="155">
        <v>33.4</v>
      </c>
      <c r="E431" s="155">
        <v>111</v>
      </c>
      <c r="F431" s="155">
        <v>104.92919462989909</v>
      </c>
      <c r="G431" s="155">
        <v>11647.140603918799</v>
      </c>
      <c r="H431" s="155">
        <v>1.1647140603918799E-2</v>
      </c>
      <c r="I431" s="155" t="str">
        <f>_xlfn.XLOOKUP(C431,'DRAWING LIST'!B:B,'DRAWING LIST'!AJ:AJ,,0)</f>
        <v>1-05 大洋綠</v>
      </c>
      <c r="J431" s="155">
        <f t="shared" si="6"/>
        <v>1.1647140603918799E-2</v>
      </c>
    </row>
    <row r="432" spans="1:10" hidden="1">
      <c r="A432" s="155">
        <v>25</v>
      </c>
      <c r="B432" s="155" t="s">
        <v>2203</v>
      </c>
      <c r="C432" s="155" t="s">
        <v>200</v>
      </c>
      <c r="D432" s="155">
        <v>33.4</v>
      </c>
      <c r="E432" s="155">
        <v>111</v>
      </c>
      <c r="F432" s="155">
        <v>104.92919462989909</v>
      </c>
      <c r="G432" s="155">
        <v>11647.140603918799</v>
      </c>
      <c r="H432" s="155">
        <v>1.1647140603918799E-2</v>
      </c>
      <c r="I432" s="155" t="str">
        <f>_xlfn.XLOOKUP(C432,'DRAWING LIST'!B:B,'DRAWING LIST'!AJ:AJ,,0)</f>
        <v>1-05 大洋綠</v>
      </c>
      <c r="J432" s="155">
        <f t="shared" si="6"/>
        <v>1.1647140603918799E-2</v>
      </c>
    </row>
    <row r="433" spans="1:10" hidden="1">
      <c r="A433" s="155">
        <v>25</v>
      </c>
      <c r="B433" s="155" t="s">
        <v>2203</v>
      </c>
      <c r="C433" s="155" t="s">
        <v>201</v>
      </c>
      <c r="D433" s="155">
        <v>33.4</v>
      </c>
      <c r="E433" s="155">
        <v>111</v>
      </c>
      <c r="F433" s="155">
        <v>104.92919462989909</v>
      </c>
      <c r="G433" s="155">
        <v>11647.140603918799</v>
      </c>
      <c r="H433" s="155">
        <v>1.1647140603918799E-2</v>
      </c>
      <c r="I433" s="155" t="str">
        <f>_xlfn.XLOOKUP(C433,'DRAWING LIST'!B:B,'DRAWING LIST'!AJ:AJ,,0)</f>
        <v>1-05 大洋綠</v>
      </c>
      <c r="J433" s="155">
        <f t="shared" si="6"/>
        <v>1.1647140603918799E-2</v>
      </c>
    </row>
    <row r="434" spans="1:10" hidden="1">
      <c r="A434" s="155">
        <v>25</v>
      </c>
      <c r="B434" s="155" t="s">
        <v>2203</v>
      </c>
      <c r="C434" s="155" t="s">
        <v>206</v>
      </c>
      <c r="D434" s="155">
        <v>33.4</v>
      </c>
      <c r="E434" s="155">
        <v>111</v>
      </c>
      <c r="F434" s="155">
        <v>104.92919462989909</v>
      </c>
      <c r="G434" s="155">
        <v>11647.140603918799</v>
      </c>
      <c r="H434" s="155">
        <v>1.1647140603918799E-2</v>
      </c>
      <c r="I434" s="155" t="str">
        <f>_xlfn.XLOOKUP(C434,'DRAWING LIST'!B:B,'DRAWING LIST'!AJ:AJ,,0)</f>
        <v>1-05 大洋綠</v>
      </c>
      <c r="J434" s="155">
        <f t="shared" si="6"/>
        <v>1.1647140603918799E-2</v>
      </c>
    </row>
    <row r="435" spans="1:10" hidden="1">
      <c r="A435" s="155">
        <v>25</v>
      </c>
      <c r="B435" s="155" t="s">
        <v>2203</v>
      </c>
      <c r="C435" s="155" t="s">
        <v>208</v>
      </c>
      <c r="D435" s="155">
        <v>33.4</v>
      </c>
      <c r="E435" s="155">
        <v>111</v>
      </c>
      <c r="F435" s="155">
        <v>104.92919462989909</v>
      </c>
      <c r="G435" s="155">
        <v>11647.140603918799</v>
      </c>
      <c r="H435" s="155">
        <v>1.1647140603918799E-2</v>
      </c>
      <c r="I435" s="155" t="str">
        <f>_xlfn.XLOOKUP(C435,'DRAWING LIST'!B:B,'DRAWING LIST'!AJ:AJ,,0)</f>
        <v>1-05 大洋綠</v>
      </c>
      <c r="J435" s="155">
        <f t="shared" si="6"/>
        <v>1.1647140603918799E-2</v>
      </c>
    </row>
    <row r="436" spans="1:10" hidden="1">
      <c r="A436" s="155">
        <v>25</v>
      </c>
      <c r="B436" s="155" t="s">
        <v>2203</v>
      </c>
      <c r="C436" s="155" t="s">
        <v>209</v>
      </c>
      <c r="D436" s="155">
        <v>33.4</v>
      </c>
      <c r="E436" s="155">
        <v>111</v>
      </c>
      <c r="F436" s="155">
        <v>104.92919462989909</v>
      </c>
      <c r="G436" s="155">
        <v>11647.140603918799</v>
      </c>
      <c r="H436" s="155">
        <v>1.1647140603918799E-2</v>
      </c>
      <c r="I436" s="155" t="str">
        <f>_xlfn.XLOOKUP(C436,'DRAWING LIST'!B:B,'DRAWING LIST'!AJ:AJ,,0)</f>
        <v>1-05 大洋綠</v>
      </c>
      <c r="J436" s="155">
        <f t="shared" si="6"/>
        <v>1.1647140603918799E-2</v>
      </c>
    </row>
    <row r="437" spans="1:10" hidden="1">
      <c r="A437" s="155">
        <v>25</v>
      </c>
      <c r="B437" s="155" t="s">
        <v>2203</v>
      </c>
      <c r="C437" s="155" t="s">
        <v>210</v>
      </c>
      <c r="D437" s="155">
        <v>33.4</v>
      </c>
      <c r="E437" s="155">
        <v>111</v>
      </c>
      <c r="F437" s="155">
        <v>104.92919462989909</v>
      </c>
      <c r="G437" s="155">
        <v>11647.140603918799</v>
      </c>
      <c r="H437" s="155">
        <v>1.1647140603918799E-2</v>
      </c>
      <c r="I437" s="155" t="str">
        <f>_xlfn.XLOOKUP(C437,'DRAWING LIST'!B:B,'DRAWING LIST'!AJ:AJ,,0)</f>
        <v>1-05 大洋綠</v>
      </c>
      <c r="J437" s="155">
        <f t="shared" si="6"/>
        <v>1.1647140603918799E-2</v>
      </c>
    </row>
    <row r="438" spans="1:10" hidden="1">
      <c r="A438" s="155">
        <v>25</v>
      </c>
      <c r="B438" s="155" t="s">
        <v>2203</v>
      </c>
      <c r="C438" s="155" t="s">
        <v>211</v>
      </c>
      <c r="D438" s="155">
        <v>33.4</v>
      </c>
      <c r="E438" s="155">
        <v>111</v>
      </c>
      <c r="F438" s="155">
        <v>104.92919462989909</v>
      </c>
      <c r="G438" s="155">
        <v>11647.140603918799</v>
      </c>
      <c r="H438" s="155">
        <v>1.1647140603918799E-2</v>
      </c>
      <c r="I438" s="155" t="str">
        <f>_xlfn.XLOOKUP(C438,'DRAWING LIST'!B:B,'DRAWING LIST'!AJ:AJ,,0)</f>
        <v>1-05 大洋綠</v>
      </c>
      <c r="J438" s="155">
        <f t="shared" si="6"/>
        <v>1.1647140603918799E-2</v>
      </c>
    </row>
    <row r="439" spans="1:10" hidden="1">
      <c r="A439" s="155">
        <v>25</v>
      </c>
      <c r="B439" s="155" t="s">
        <v>2203</v>
      </c>
      <c r="C439" s="155" t="s">
        <v>213</v>
      </c>
      <c r="D439" s="155">
        <v>33.4</v>
      </c>
      <c r="E439" s="155">
        <v>111</v>
      </c>
      <c r="F439" s="155">
        <v>104.92919462989909</v>
      </c>
      <c r="G439" s="155">
        <v>11647.140603918799</v>
      </c>
      <c r="H439" s="155">
        <v>1.1647140603918799E-2</v>
      </c>
      <c r="I439" s="155" t="str">
        <f>_xlfn.XLOOKUP(C439,'DRAWING LIST'!B:B,'DRAWING LIST'!AJ:AJ,,0)</f>
        <v>1-05 大洋綠</v>
      </c>
      <c r="J439" s="155">
        <f t="shared" si="6"/>
        <v>1.1647140603918799E-2</v>
      </c>
    </row>
    <row r="440" spans="1:10">
      <c r="A440" s="155">
        <v>25</v>
      </c>
      <c r="B440" s="155" t="s">
        <v>2203</v>
      </c>
      <c r="C440" s="155" t="s">
        <v>348</v>
      </c>
      <c r="D440" s="155">
        <v>33.4</v>
      </c>
      <c r="E440" s="155">
        <v>111</v>
      </c>
      <c r="F440" s="155">
        <v>104.92919462989909</v>
      </c>
      <c r="G440" s="155">
        <v>11647.140603918799</v>
      </c>
      <c r="H440" s="155">
        <v>1.1647140603918799E-2</v>
      </c>
      <c r="I440" s="155" t="str">
        <f>_xlfn.XLOOKUP(C440,'DRAWING LIST'!B:B,'DRAWING LIST'!AJ:AJ,,0)</f>
        <v>1-45 天藍色</v>
      </c>
      <c r="J440" s="155">
        <f t="shared" si="6"/>
        <v>1.1647140603918799E-2</v>
      </c>
    </row>
    <row r="441" spans="1:10">
      <c r="A441" s="155">
        <v>25</v>
      </c>
      <c r="B441" s="155" t="s">
        <v>2203</v>
      </c>
      <c r="C441" s="155" t="s">
        <v>349</v>
      </c>
      <c r="D441" s="155">
        <v>33.4</v>
      </c>
      <c r="E441" s="155">
        <v>111</v>
      </c>
      <c r="F441" s="155">
        <v>104.92919462989909</v>
      </c>
      <c r="G441" s="155">
        <v>11647.140603918799</v>
      </c>
      <c r="H441" s="155">
        <v>1.1647140603918799E-2</v>
      </c>
      <c r="I441" s="155" t="str">
        <f>_xlfn.XLOOKUP(C441,'DRAWING LIST'!B:B,'DRAWING LIST'!AJ:AJ,,0)</f>
        <v>1-45 天藍色</v>
      </c>
      <c r="J441" s="155">
        <f t="shared" si="6"/>
        <v>1.1647140603918799E-2</v>
      </c>
    </row>
    <row r="442" spans="1:10">
      <c r="A442" s="155">
        <v>25</v>
      </c>
      <c r="B442" s="155" t="s">
        <v>2203</v>
      </c>
      <c r="C442" s="155" t="s">
        <v>350</v>
      </c>
      <c r="D442" s="155">
        <v>33.4</v>
      </c>
      <c r="E442" s="155">
        <v>111</v>
      </c>
      <c r="F442" s="155">
        <v>104.92919462989909</v>
      </c>
      <c r="G442" s="155">
        <v>11647.140603918799</v>
      </c>
      <c r="H442" s="155">
        <v>1.1647140603918799E-2</v>
      </c>
      <c r="I442" s="155" t="str">
        <f>_xlfn.XLOOKUP(C442,'DRAWING LIST'!B:B,'DRAWING LIST'!AJ:AJ,,0)</f>
        <v>1-45 天藍色</v>
      </c>
      <c r="J442" s="155">
        <f t="shared" si="6"/>
        <v>1.1647140603918799E-2</v>
      </c>
    </row>
    <row r="443" spans="1:10">
      <c r="A443" s="155">
        <v>25</v>
      </c>
      <c r="B443" s="155" t="s">
        <v>2203</v>
      </c>
      <c r="C443" s="155" t="s">
        <v>352</v>
      </c>
      <c r="D443" s="155">
        <v>33.4</v>
      </c>
      <c r="E443" s="155">
        <v>111</v>
      </c>
      <c r="F443" s="155">
        <v>104.92919462989909</v>
      </c>
      <c r="G443" s="155">
        <v>11647.140603918799</v>
      </c>
      <c r="H443" s="155">
        <v>1.1647140603918799E-2</v>
      </c>
      <c r="I443" s="155" t="str">
        <f>_xlfn.XLOOKUP(C443,'DRAWING LIST'!B:B,'DRAWING LIST'!AJ:AJ,,0)</f>
        <v>1-45 天藍色</v>
      </c>
      <c r="J443" s="155">
        <f t="shared" si="6"/>
        <v>1.1647140603918799E-2</v>
      </c>
    </row>
    <row r="444" spans="1:10">
      <c r="A444" s="155">
        <v>25</v>
      </c>
      <c r="B444" s="155" t="s">
        <v>2203</v>
      </c>
      <c r="C444" s="155" t="s">
        <v>357</v>
      </c>
      <c r="D444" s="155">
        <v>33.4</v>
      </c>
      <c r="E444" s="155">
        <v>111</v>
      </c>
      <c r="F444" s="155">
        <v>104.92919462989909</v>
      </c>
      <c r="G444" s="155">
        <v>11647.140603918799</v>
      </c>
      <c r="H444" s="155">
        <v>1.1647140603918799E-2</v>
      </c>
      <c r="I444" s="155" t="str">
        <f>_xlfn.XLOOKUP(C444,'DRAWING LIST'!B:B,'DRAWING LIST'!AJ:AJ,,0)</f>
        <v>1-45 天藍色</v>
      </c>
      <c r="J444" s="155">
        <f t="shared" si="6"/>
        <v>1.1647140603918799E-2</v>
      </c>
    </row>
    <row r="445" spans="1:10">
      <c r="A445" s="155">
        <v>25</v>
      </c>
      <c r="B445" s="155" t="s">
        <v>2203</v>
      </c>
      <c r="C445" s="155" t="s">
        <v>358</v>
      </c>
      <c r="D445" s="155">
        <v>33.4</v>
      </c>
      <c r="E445" s="155">
        <v>111</v>
      </c>
      <c r="F445" s="155">
        <v>104.92919462989909</v>
      </c>
      <c r="G445" s="155">
        <v>11647.140603918799</v>
      </c>
      <c r="H445" s="155">
        <v>1.1647140603918799E-2</v>
      </c>
      <c r="I445" s="155" t="str">
        <f>_xlfn.XLOOKUP(C445,'DRAWING LIST'!B:B,'DRAWING LIST'!AJ:AJ,,0)</f>
        <v>1-45 天藍色</v>
      </c>
      <c r="J445" s="155">
        <f t="shared" si="6"/>
        <v>1.1647140603918799E-2</v>
      </c>
    </row>
    <row r="446" spans="1:10">
      <c r="A446" s="155">
        <v>25</v>
      </c>
      <c r="B446" s="155" t="s">
        <v>2203</v>
      </c>
      <c r="C446" s="155" t="s">
        <v>359</v>
      </c>
      <c r="D446" s="155">
        <v>33.4</v>
      </c>
      <c r="E446" s="155">
        <v>111</v>
      </c>
      <c r="F446" s="155">
        <v>104.92919462989909</v>
      </c>
      <c r="G446" s="155">
        <v>11647.140603918799</v>
      </c>
      <c r="H446" s="155">
        <v>1.1647140603918799E-2</v>
      </c>
      <c r="I446" s="155" t="str">
        <f>_xlfn.XLOOKUP(C446,'DRAWING LIST'!B:B,'DRAWING LIST'!AJ:AJ,,0)</f>
        <v>1-45 天藍色</v>
      </c>
      <c r="J446" s="155">
        <f t="shared" si="6"/>
        <v>1.1647140603918799E-2</v>
      </c>
    </row>
    <row r="447" spans="1:10">
      <c r="A447" s="155">
        <v>25</v>
      </c>
      <c r="B447" s="155" t="s">
        <v>2203</v>
      </c>
      <c r="C447" s="155" t="s">
        <v>362</v>
      </c>
      <c r="D447" s="155">
        <v>33.4</v>
      </c>
      <c r="E447" s="155">
        <v>111</v>
      </c>
      <c r="F447" s="155">
        <v>104.92919462989909</v>
      </c>
      <c r="G447" s="155">
        <v>11647.140603918799</v>
      </c>
      <c r="H447" s="155">
        <v>1.1647140603918799E-2</v>
      </c>
      <c r="I447" s="155" t="str">
        <f>_xlfn.XLOOKUP(C447,'DRAWING LIST'!B:B,'DRAWING LIST'!AJ:AJ,,0)</f>
        <v>1-45 天藍色</v>
      </c>
      <c r="J447" s="155">
        <f t="shared" si="6"/>
        <v>1.1647140603918799E-2</v>
      </c>
    </row>
    <row r="448" spans="1:10" hidden="1">
      <c r="A448" s="155">
        <v>25</v>
      </c>
      <c r="B448" s="155" t="s">
        <v>2203</v>
      </c>
      <c r="C448" s="155" t="s">
        <v>577</v>
      </c>
      <c r="D448" s="155">
        <v>33.4</v>
      </c>
      <c r="E448" s="155">
        <v>111</v>
      </c>
      <c r="F448" s="155">
        <v>104.92919462989909</v>
      </c>
      <c r="G448" s="155">
        <v>11647.140603918799</v>
      </c>
      <c r="H448" s="155">
        <v>1.1647140603918799E-2</v>
      </c>
      <c r="I448" s="155" t="str">
        <f>_xlfn.XLOOKUP(C448,'DRAWING LIST'!B:B,'DRAWING LIST'!AJ:AJ,,0)</f>
        <v/>
      </c>
      <c r="J448" s="155">
        <f t="shared" si="6"/>
        <v>1.1647140603918799E-2</v>
      </c>
    </row>
    <row r="449" spans="1:10" hidden="1">
      <c r="A449" s="155">
        <v>25</v>
      </c>
      <c r="B449" s="155" t="s">
        <v>2203</v>
      </c>
      <c r="C449" s="155" t="s">
        <v>650</v>
      </c>
      <c r="D449" s="155">
        <v>33.4</v>
      </c>
      <c r="E449" s="155">
        <v>111</v>
      </c>
      <c r="F449" s="155">
        <v>104.92919462989909</v>
      </c>
      <c r="G449" s="155">
        <v>11647.140603918799</v>
      </c>
      <c r="H449" s="155">
        <v>1.1647140603918799E-2</v>
      </c>
      <c r="I449" s="155" t="str">
        <f>_xlfn.XLOOKUP(C449,'DRAWING LIST'!B:B,'DRAWING LIST'!AJ:AJ,,0)</f>
        <v/>
      </c>
      <c r="J449" s="155">
        <f t="shared" si="6"/>
        <v>1.1647140603918799E-2</v>
      </c>
    </row>
    <row r="450" spans="1:10" hidden="1">
      <c r="A450" s="155">
        <v>25</v>
      </c>
      <c r="B450" s="155" t="s">
        <v>2204</v>
      </c>
      <c r="C450" s="155" t="s">
        <v>405</v>
      </c>
      <c r="D450" s="155">
        <v>33.4</v>
      </c>
      <c r="E450" s="155">
        <v>1127</v>
      </c>
      <c r="F450" s="155">
        <v>104.92919462989909</v>
      </c>
      <c r="G450" s="155">
        <v>118255.20234789627</v>
      </c>
      <c r="H450" s="155">
        <v>0.11825520234789626</v>
      </c>
      <c r="I450" s="155" t="str">
        <f>_xlfn.XLOOKUP(C450,'DRAWING LIST'!B:B,'DRAWING LIST'!AJ:AJ,,0)</f>
        <v/>
      </c>
      <c r="J450" s="155">
        <f t="shared" si="6"/>
        <v>0.11825520234789626</v>
      </c>
    </row>
    <row r="451" spans="1:10" hidden="1">
      <c r="A451" s="155">
        <v>25</v>
      </c>
      <c r="B451" s="155" t="s">
        <v>2205</v>
      </c>
      <c r="C451" s="155" t="s">
        <v>207</v>
      </c>
      <c r="D451" s="155">
        <v>33.4</v>
      </c>
      <c r="E451" s="155">
        <v>1136</v>
      </c>
      <c r="F451" s="155">
        <v>104.92919462989909</v>
      </c>
      <c r="G451" s="155">
        <v>119199.56509956536</v>
      </c>
      <c r="H451" s="155">
        <v>0.11919956509956535</v>
      </c>
      <c r="I451" s="155" t="str">
        <f>_xlfn.XLOOKUP(C451,'DRAWING LIST'!B:B,'DRAWING LIST'!AJ:AJ,,0)</f>
        <v>1-05 大洋綠</v>
      </c>
      <c r="J451" s="155">
        <f t="shared" ref="J451:J514" si="7">(D451*PI()*E451)*10^-6</f>
        <v>0.11919956509956535</v>
      </c>
    </row>
    <row r="452" spans="1:10" hidden="1">
      <c r="A452" s="155">
        <v>25</v>
      </c>
      <c r="B452" s="155" t="s">
        <v>2206</v>
      </c>
      <c r="C452" s="155" t="s">
        <v>264</v>
      </c>
      <c r="D452" s="155">
        <v>33.4</v>
      </c>
      <c r="E452" s="155">
        <v>113</v>
      </c>
      <c r="F452" s="155">
        <v>104.92919462989909</v>
      </c>
      <c r="G452" s="155">
        <v>11856.998993178597</v>
      </c>
      <c r="H452" s="155">
        <v>1.1856998993178595E-2</v>
      </c>
      <c r="I452" s="155" t="str">
        <f>_xlfn.XLOOKUP(C452,'DRAWING LIST'!B:B,'DRAWING LIST'!AJ:AJ,,0)</f>
        <v/>
      </c>
      <c r="J452" s="155">
        <f t="shared" si="7"/>
        <v>1.1856998993178595E-2</v>
      </c>
    </row>
    <row r="453" spans="1:10" hidden="1">
      <c r="A453" s="155">
        <v>25</v>
      </c>
      <c r="B453" s="155" t="s">
        <v>2206</v>
      </c>
      <c r="C453" s="155" t="s">
        <v>265</v>
      </c>
      <c r="D453" s="155">
        <v>33.4</v>
      </c>
      <c r="E453" s="155">
        <v>113</v>
      </c>
      <c r="F453" s="155">
        <v>104.92919462989909</v>
      </c>
      <c r="G453" s="155">
        <v>11856.998993178597</v>
      </c>
      <c r="H453" s="155">
        <v>1.1856998993178595E-2</v>
      </c>
      <c r="I453" s="155" t="str">
        <f>_xlfn.XLOOKUP(C453,'DRAWING LIST'!B:B,'DRAWING LIST'!AJ:AJ,,0)</f>
        <v/>
      </c>
      <c r="J453" s="155">
        <f t="shared" si="7"/>
        <v>1.1856998993178595E-2</v>
      </c>
    </row>
    <row r="454" spans="1:10" hidden="1">
      <c r="A454" s="155">
        <v>25</v>
      </c>
      <c r="B454" s="155" t="s">
        <v>2206</v>
      </c>
      <c r="C454" s="155" t="s">
        <v>266</v>
      </c>
      <c r="D454" s="155">
        <v>33.4</v>
      </c>
      <c r="E454" s="155">
        <v>113</v>
      </c>
      <c r="F454" s="155">
        <v>104.92919462989909</v>
      </c>
      <c r="G454" s="155">
        <v>11856.998993178597</v>
      </c>
      <c r="H454" s="155">
        <v>1.1856998993178595E-2</v>
      </c>
      <c r="I454" s="155" t="str">
        <f>_xlfn.XLOOKUP(C454,'DRAWING LIST'!B:B,'DRAWING LIST'!AJ:AJ,,0)</f>
        <v/>
      </c>
      <c r="J454" s="155">
        <f t="shared" si="7"/>
        <v>1.1856998993178595E-2</v>
      </c>
    </row>
    <row r="455" spans="1:10" hidden="1">
      <c r="A455" s="155">
        <v>25</v>
      </c>
      <c r="B455" s="155" t="s">
        <v>2206</v>
      </c>
      <c r="C455" s="155" t="s">
        <v>267</v>
      </c>
      <c r="D455" s="155">
        <v>33.4</v>
      </c>
      <c r="E455" s="155">
        <v>113</v>
      </c>
      <c r="F455" s="155">
        <v>104.92919462989909</v>
      </c>
      <c r="G455" s="155">
        <v>11856.998993178597</v>
      </c>
      <c r="H455" s="155">
        <v>1.1856998993178595E-2</v>
      </c>
      <c r="I455" s="155" t="str">
        <f>_xlfn.XLOOKUP(C455,'DRAWING LIST'!B:B,'DRAWING LIST'!AJ:AJ,,0)</f>
        <v/>
      </c>
      <c r="J455" s="155">
        <f t="shared" si="7"/>
        <v>1.1856998993178595E-2</v>
      </c>
    </row>
    <row r="456" spans="1:10" hidden="1">
      <c r="A456" s="155">
        <v>25</v>
      </c>
      <c r="B456" s="155" t="s">
        <v>2206</v>
      </c>
      <c r="C456" s="155" t="s">
        <v>555</v>
      </c>
      <c r="D456" s="155">
        <v>33.4</v>
      </c>
      <c r="E456" s="155">
        <v>113</v>
      </c>
      <c r="F456" s="155">
        <v>104.92919462989909</v>
      </c>
      <c r="G456" s="155">
        <v>11856.998993178597</v>
      </c>
      <c r="H456" s="155">
        <v>1.1856998993178595E-2</v>
      </c>
      <c r="I456" s="155" t="str">
        <f>_xlfn.XLOOKUP(C456,'DRAWING LIST'!B:B,'DRAWING LIST'!AJ:AJ,,0)</f>
        <v/>
      </c>
      <c r="J456" s="155">
        <f t="shared" si="7"/>
        <v>1.1856998993178595E-2</v>
      </c>
    </row>
    <row r="457" spans="1:10">
      <c r="A457" s="155">
        <v>25</v>
      </c>
      <c r="B457" s="155" t="s">
        <v>2207</v>
      </c>
      <c r="C457" s="155" t="s">
        <v>319</v>
      </c>
      <c r="D457" s="155">
        <v>33.4</v>
      </c>
      <c r="E457" s="155">
        <v>1141</v>
      </c>
      <c r="F457" s="155">
        <v>104.92919462989909</v>
      </c>
      <c r="G457" s="155">
        <v>119724.21107271485</v>
      </c>
      <c r="H457" s="155">
        <v>0.11972421107271485</v>
      </c>
      <c r="I457" s="155" t="str">
        <f>_xlfn.XLOOKUP(C457,'DRAWING LIST'!B:B,'DRAWING LIST'!AJ:AJ,,0)</f>
        <v/>
      </c>
      <c r="J457" s="155">
        <f t="shared" si="7"/>
        <v>0.11972421107271485</v>
      </c>
    </row>
    <row r="458" spans="1:10" hidden="1">
      <c r="A458" s="155">
        <v>25</v>
      </c>
      <c r="B458" s="155" t="s">
        <v>2208</v>
      </c>
      <c r="C458" s="155" t="s">
        <v>199</v>
      </c>
      <c r="D458" s="155">
        <v>33.4</v>
      </c>
      <c r="E458" s="155">
        <v>114</v>
      </c>
      <c r="F458" s="155">
        <v>104.92919462989909</v>
      </c>
      <c r="G458" s="155">
        <v>11961.928187808497</v>
      </c>
      <c r="H458" s="155">
        <v>1.1961928187808496E-2</v>
      </c>
      <c r="I458" s="155" t="str">
        <f>_xlfn.XLOOKUP(C458,'DRAWING LIST'!B:B,'DRAWING LIST'!AJ:AJ,,0)</f>
        <v>1-05 大洋綠</v>
      </c>
      <c r="J458" s="155">
        <f t="shared" si="7"/>
        <v>1.1961928187808496E-2</v>
      </c>
    </row>
    <row r="459" spans="1:10" hidden="1">
      <c r="A459" s="155">
        <v>25</v>
      </c>
      <c r="B459" s="155" t="s">
        <v>2208</v>
      </c>
      <c r="C459" s="155" t="s">
        <v>203</v>
      </c>
      <c r="D459" s="155">
        <v>33.4</v>
      </c>
      <c r="E459" s="155">
        <v>114</v>
      </c>
      <c r="F459" s="155">
        <v>104.92919462989909</v>
      </c>
      <c r="G459" s="155">
        <v>11961.928187808497</v>
      </c>
      <c r="H459" s="155">
        <v>1.1961928187808496E-2</v>
      </c>
      <c r="I459" s="155" t="str">
        <f>_xlfn.XLOOKUP(C459,'DRAWING LIST'!B:B,'DRAWING LIST'!AJ:AJ,,0)</f>
        <v>1-05 大洋綠</v>
      </c>
      <c r="J459" s="155">
        <f t="shared" si="7"/>
        <v>1.1961928187808496E-2</v>
      </c>
    </row>
    <row r="460" spans="1:10">
      <c r="A460" s="155">
        <v>25</v>
      </c>
      <c r="B460" s="155" t="s">
        <v>2208</v>
      </c>
      <c r="C460" s="155" t="s">
        <v>358</v>
      </c>
      <c r="D460" s="155">
        <v>33.4</v>
      </c>
      <c r="E460" s="155">
        <v>114</v>
      </c>
      <c r="F460" s="155">
        <v>104.92919462989909</v>
      </c>
      <c r="G460" s="155">
        <v>11961.928187808497</v>
      </c>
      <c r="H460" s="155">
        <v>1.1961928187808496E-2</v>
      </c>
      <c r="I460" s="155" t="str">
        <f>_xlfn.XLOOKUP(C460,'DRAWING LIST'!B:B,'DRAWING LIST'!AJ:AJ,,0)</f>
        <v>1-45 天藍色</v>
      </c>
      <c r="J460" s="155">
        <f t="shared" si="7"/>
        <v>1.1961928187808496E-2</v>
      </c>
    </row>
    <row r="461" spans="1:10">
      <c r="A461" s="155">
        <v>25</v>
      </c>
      <c r="B461" s="155" t="s">
        <v>2208</v>
      </c>
      <c r="C461" s="155" t="s">
        <v>361</v>
      </c>
      <c r="D461" s="155">
        <v>33.4</v>
      </c>
      <c r="E461" s="155">
        <v>114</v>
      </c>
      <c r="F461" s="155">
        <v>104.92919462989909</v>
      </c>
      <c r="G461" s="155">
        <v>11961.928187808497</v>
      </c>
      <c r="H461" s="155">
        <v>1.1961928187808496E-2</v>
      </c>
      <c r="I461" s="155" t="str">
        <f>_xlfn.XLOOKUP(C461,'DRAWING LIST'!B:B,'DRAWING LIST'!AJ:AJ,,0)</f>
        <v>1-45 天藍色</v>
      </c>
      <c r="J461" s="155">
        <f t="shared" si="7"/>
        <v>1.1961928187808496E-2</v>
      </c>
    </row>
    <row r="462" spans="1:10" hidden="1">
      <c r="A462" s="155">
        <v>25</v>
      </c>
      <c r="B462" s="155" t="s">
        <v>2209</v>
      </c>
      <c r="C462" s="155" t="s">
        <v>387</v>
      </c>
      <c r="D462" s="155">
        <v>33.4</v>
      </c>
      <c r="E462" s="155">
        <v>1156</v>
      </c>
      <c r="F462" s="155">
        <v>104.92919462989909</v>
      </c>
      <c r="G462" s="155">
        <v>121298.14899216335</v>
      </c>
      <c r="H462" s="155">
        <v>0.12129814899216335</v>
      </c>
      <c r="I462" s="155" t="str">
        <f>_xlfn.XLOOKUP(C462,'DRAWING LIST'!B:B,'DRAWING LIST'!AJ:AJ,,0)</f>
        <v/>
      </c>
      <c r="J462" s="155">
        <f t="shared" si="7"/>
        <v>0.12129814899216335</v>
      </c>
    </row>
    <row r="463" spans="1:10" hidden="1">
      <c r="A463" s="155">
        <v>25</v>
      </c>
      <c r="B463" s="155" t="s">
        <v>2209</v>
      </c>
      <c r="C463" s="155" t="s">
        <v>770</v>
      </c>
      <c r="D463" s="155">
        <v>33.4</v>
      </c>
      <c r="E463" s="155">
        <v>1156</v>
      </c>
      <c r="F463" s="155">
        <v>104.92919462989909</v>
      </c>
      <c r="G463" s="155">
        <v>121298.14899216335</v>
      </c>
      <c r="H463" s="155">
        <v>0.12129814899216335</v>
      </c>
      <c r="I463" s="155" t="str">
        <f>_xlfn.XLOOKUP(C463,'DRAWING LIST'!B:B,'DRAWING LIST'!AJ:AJ,,0)</f>
        <v/>
      </c>
      <c r="J463" s="155">
        <f t="shared" si="7"/>
        <v>0.12129814899216335</v>
      </c>
    </row>
    <row r="464" spans="1:10" hidden="1">
      <c r="A464" s="155">
        <v>25</v>
      </c>
      <c r="B464" s="155" t="s">
        <v>2038</v>
      </c>
      <c r="C464" s="155" t="s">
        <v>254</v>
      </c>
      <c r="D464" s="155">
        <v>33.4</v>
      </c>
      <c r="E464" s="155">
        <v>115</v>
      </c>
      <c r="F464" s="155">
        <v>104.92919462989909</v>
      </c>
      <c r="G464" s="155">
        <v>12066.857382438395</v>
      </c>
      <c r="H464" s="155">
        <v>1.2066857382438394E-2</v>
      </c>
      <c r="I464" s="155" t="str">
        <f>_xlfn.XLOOKUP(C464,'DRAWING LIST'!B:B,'DRAWING LIST'!AJ:AJ,,0)</f>
        <v/>
      </c>
      <c r="J464" s="155">
        <f t="shared" si="7"/>
        <v>1.2066857382438394E-2</v>
      </c>
    </row>
    <row r="465" spans="1:10">
      <c r="A465" s="155">
        <v>25</v>
      </c>
      <c r="B465" s="155" t="s">
        <v>2038</v>
      </c>
      <c r="C465" s="155" t="s">
        <v>753</v>
      </c>
      <c r="D465" s="155">
        <v>33.4</v>
      </c>
      <c r="E465" s="155">
        <v>115</v>
      </c>
      <c r="F465" s="155">
        <v>104.92919462989909</v>
      </c>
      <c r="G465" s="155">
        <v>12066.857382438395</v>
      </c>
      <c r="H465" s="155">
        <v>1.2066857382438394E-2</v>
      </c>
      <c r="I465" s="155" t="str">
        <f>_xlfn.XLOOKUP(C465,'DRAWING LIST'!B:B,'DRAWING LIST'!AJ:AJ,,0)</f>
        <v/>
      </c>
      <c r="J465" s="155">
        <f t="shared" si="7"/>
        <v>1.2066857382438394E-2</v>
      </c>
    </row>
    <row r="466" spans="1:10">
      <c r="A466" s="155">
        <v>25</v>
      </c>
      <c r="B466" s="155" t="s">
        <v>2210</v>
      </c>
      <c r="C466" s="155" t="s">
        <v>351</v>
      </c>
      <c r="D466" s="155">
        <v>33.4</v>
      </c>
      <c r="E466" s="155">
        <v>1165</v>
      </c>
      <c r="F466" s="155">
        <v>104.92919462989909</v>
      </c>
      <c r="G466" s="155">
        <v>122242.51174383244</v>
      </c>
      <c r="H466" s="155">
        <v>0.12224251174383244</v>
      </c>
      <c r="I466" s="155" t="str">
        <f>_xlfn.XLOOKUP(C466,'DRAWING LIST'!B:B,'DRAWING LIST'!AJ:AJ,,0)</f>
        <v>1-45 天藍色</v>
      </c>
      <c r="J466" s="155">
        <f t="shared" si="7"/>
        <v>0.12224251174383244</v>
      </c>
    </row>
    <row r="467" spans="1:10" hidden="1">
      <c r="A467" s="155">
        <v>25</v>
      </c>
      <c r="B467" s="155" t="s">
        <v>2159</v>
      </c>
      <c r="C467" s="155" t="s">
        <v>230</v>
      </c>
      <c r="D467" s="155">
        <v>33.4</v>
      </c>
      <c r="E467" s="155">
        <v>116</v>
      </c>
      <c r="F467" s="155">
        <v>104.92919462989909</v>
      </c>
      <c r="G467" s="155">
        <v>12171.786577068295</v>
      </c>
      <c r="H467" s="155">
        <v>1.2171786577068295E-2</v>
      </c>
      <c r="I467" s="155" t="str">
        <f>_xlfn.XLOOKUP(C467,'DRAWING LIST'!B:B,'DRAWING LIST'!AJ:AJ,,0)</f>
        <v/>
      </c>
      <c r="J467" s="155">
        <f t="shared" si="7"/>
        <v>1.2171786577068295E-2</v>
      </c>
    </row>
    <row r="468" spans="1:10">
      <c r="A468" s="155">
        <v>25</v>
      </c>
      <c r="B468" s="155" t="s">
        <v>2159</v>
      </c>
      <c r="C468" s="155" t="s">
        <v>304</v>
      </c>
      <c r="D468" s="155">
        <v>33.4</v>
      </c>
      <c r="E468" s="155">
        <v>116</v>
      </c>
      <c r="F468" s="155">
        <v>104.92919462989909</v>
      </c>
      <c r="G468" s="155">
        <v>12171.786577068295</v>
      </c>
      <c r="H468" s="155">
        <v>1.2171786577068295E-2</v>
      </c>
      <c r="I468" s="155" t="str">
        <f>_xlfn.XLOOKUP(C468,'DRAWING LIST'!B:B,'DRAWING LIST'!AJ:AJ,,0)</f>
        <v>1-45 天藍色</v>
      </c>
      <c r="J468" s="155">
        <f t="shared" si="7"/>
        <v>1.2171786577068295E-2</v>
      </c>
    </row>
    <row r="469" spans="1:10" hidden="1">
      <c r="A469" s="155">
        <v>25</v>
      </c>
      <c r="B469" s="155" t="s">
        <v>2159</v>
      </c>
      <c r="C469" s="155" t="s">
        <v>528</v>
      </c>
      <c r="D469" s="155">
        <v>33.4</v>
      </c>
      <c r="E469" s="155">
        <v>116</v>
      </c>
      <c r="F469" s="155">
        <v>104.92919462989909</v>
      </c>
      <c r="G469" s="155">
        <v>12171.786577068295</v>
      </c>
      <c r="H469" s="155">
        <v>1.2171786577068295E-2</v>
      </c>
      <c r="I469" s="155" t="str">
        <f>_xlfn.XLOOKUP(C469,'DRAWING LIST'!B:B,'DRAWING LIST'!AJ:AJ,,0)</f>
        <v/>
      </c>
      <c r="J469" s="155">
        <f t="shared" si="7"/>
        <v>1.2171786577068295E-2</v>
      </c>
    </row>
    <row r="470" spans="1:10" hidden="1">
      <c r="A470" s="155">
        <v>25</v>
      </c>
      <c r="B470" s="155" t="s">
        <v>2159</v>
      </c>
      <c r="C470" s="155" t="s">
        <v>546</v>
      </c>
      <c r="D470" s="155">
        <v>33.4</v>
      </c>
      <c r="E470" s="155">
        <v>116</v>
      </c>
      <c r="F470" s="155">
        <v>104.92919462989909</v>
      </c>
      <c r="G470" s="155">
        <v>12171.786577068295</v>
      </c>
      <c r="H470" s="155">
        <v>1.2171786577068295E-2</v>
      </c>
      <c r="I470" s="155" t="str">
        <f>_xlfn.XLOOKUP(C470,'DRAWING LIST'!B:B,'DRAWING LIST'!AJ:AJ,,0)</f>
        <v/>
      </c>
      <c r="J470" s="155">
        <f t="shared" si="7"/>
        <v>1.2171786577068295E-2</v>
      </c>
    </row>
    <row r="471" spans="1:10" hidden="1">
      <c r="A471" s="155">
        <v>25</v>
      </c>
      <c r="B471" s="155" t="s">
        <v>2159</v>
      </c>
      <c r="C471" s="155" t="s">
        <v>547</v>
      </c>
      <c r="D471" s="155">
        <v>33.4</v>
      </c>
      <c r="E471" s="155">
        <v>116</v>
      </c>
      <c r="F471" s="155">
        <v>104.92919462989909</v>
      </c>
      <c r="G471" s="155">
        <v>12171.786577068295</v>
      </c>
      <c r="H471" s="155">
        <v>1.2171786577068295E-2</v>
      </c>
      <c r="I471" s="155" t="str">
        <f>_xlfn.XLOOKUP(C471,'DRAWING LIST'!B:B,'DRAWING LIST'!AJ:AJ,,0)</f>
        <v/>
      </c>
      <c r="J471" s="155">
        <f t="shared" si="7"/>
        <v>1.2171786577068295E-2</v>
      </c>
    </row>
    <row r="472" spans="1:10" hidden="1">
      <c r="A472" s="155">
        <v>25</v>
      </c>
      <c r="B472" s="155" t="s">
        <v>2159</v>
      </c>
      <c r="C472" s="155" t="s">
        <v>549</v>
      </c>
      <c r="D472" s="155">
        <v>33.4</v>
      </c>
      <c r="E472" s="155">
        <v>116</v>
      </c>
      <c r="F472" s="155">
        <v>104.92919462989909</v>
      </c>
      <c r="G472" s="155">
        <v>12171.786577068295</v>
      </c>
      <c r="H472" s="155">
        <v>1.2171786577068295E-2</v>
      </c>
      <c r="I472" s="155" t="str">
        <f>_xlfn.XLOOKUP(C472,'DRAWING LIST'!B:B,'DRAWING LIST'!AJ:AJ,,0)</f>
        <v/>
      </c>
      <c r="J472" s="155">
        <f t="shared" si="7"/>
        <v>1.2171786577068295E-2</v>
      </c>
    </row>
    <row r="473" spans="1:10" hidden="1">
      <c r="A473" s="155">
        <v>25</v>
      </c>
      <c r="B473" s="155" t="s">
        <v>2159</v>
      </c>
      <c r="C473" s="155" t="s">
        <v>550</v>
      </c>
      <c r="D473" s="155">
        <v>33.4</v>
      </c>
      <c r="E473" s="155">
        <v>116</v>
      </c>
      <c r="F473" s="155">
        <v>104.92919462989909</v>
      </c>
      <c r="G473" s="155">
        <v>12171.786577068295</v>
      </c>
      <c r="H473" s="155">
        <v>1.2171786577068295E-2</v>
      </c>
      <c r="I473" s="155" t="str">
        <f>_xlfn.XLOOKUP(C473,'DRAWING LIST'!B:B,'DRAWING LIST'!AJ:AJ,,0)</f>
        <v/>
      </c>
      <c r="J473" s="155">
        <f t="shared" si="7"/>
        <v>1.2171786577068295E-2</v>
      </c>
    </row>
    <row r="474" spans="1:10" hidden="1">
      <c r="A474" s="155">
        <v>25</v>
      </c>
      <c r="B474" s="155" t="s">
        <v>2159</v>
      </c>
      <c r="C474" s="155" t="s">
        <v>647</v>
      </c>
      <c r="D474" s="155">
        <v>33.4</v>
      </c>
      <c r="E474" s="155">
        <v>116</v>
      </c>
      <c r="F474" s="155">
        <v>104.92919462989909</v>
      </c>
      <c r="G474" s="155">
        <v>12171.786577068295</v>
      </c>
      <c r="H474" s="155">
        <v>1.2171786577068295E-2</v>
      </c>
      <c r="I474" s="155" t="str">
        <f>_xlfn.XLOOKUP(C474,'DRAWING LIST'!B:B,'DRAWING LIST'!AJ:AJ,,0)</f>
        <v>1-38鼠灰色</v>
      </c>
      <c r="J474" s="155">
        <f t="shared" si="7"/>
        <v>1.2171786577068295E-2</v>
      </c>
    </row>
    <row r="475" spans="1:10" hidden="1">
      <c r="A475" s="155">
        <v>25</v>
      </c>
      <c r="B475" s="155" t="s">
        <v>2159</v>
      </c>
      <c r="C475" s="155" t="s">
        <v>648</v>
      </c>
      <c r="D475" s="155">
        <v>33.4</v>
      </c>
      <c r="E475" s="155">
        <v>116</v>
      </c>
      <c r="F475" s="155">
        <v>104.92919462989909</v>
      </c>
      <c r="G475" s="155">
        <v>12171.786577068295</v>
      </c>
      <c r="H475" s="155">
        <v>1.2171786577068295E-2</v>
      </c>
      <c r="I475" s="155" t="str">
        <f>_xlfn.XLOOKUP(C475,'DRAWING LIST'!B:B,'DRAWING LIST'!AJ:AJ,,0)</f>
        <v>1-38鼠灰色</v>
      </c>
      <c r="J475" s="155">
        <f t="shared" si="7"/>
        <v>1.2171786577068295E-2</v>
      </c>
    </row>
    <row r="476" spans="1:10">
      <c r="A476" s="155">
        <v>25</v>
      </c>
      <c r="B476" s="155" t="s">
        <v>2211</v>
      </c>
      <c r="C476" s="155" t="s">
        <v>354</v>
      </c>
      <c r="D476" s="155">
        <v>33.4</v>
      </c>
      <c r="E476" s="155">
        <v>1172</v>
      </c>
      <c r="F476" s="155">
        <v>104.92919462989909</v>
      </c>
      <c r="G476" s="155">
        <v>122977.01610624173</v>
      </c>
      <c r="H476" s="155">
        <v>0.12297701610624173</v>
      </c>
      <c r="I476" s="155" t="str">
        <f>_xlfn.XLOOKUP(C476,'DRAWING LIST'!B:B,'DRAWING LIST'!AJ:AJ,,0)</f>
        <v>1-45 天藍色</v>
      </c>
      <c r="J476" s="155">
        <f t="shared" si="7"/>
        <v>0.12297701610624173</v>
      </c>
    </row>
    <row r="477" spans="1:10">
      <c r="A477" s="155">
        <v>25</v>
      </c>
      <c r="B477" s="155" t="s">
        <v>2212</v>
      </c>
      <c r="C477" s="155" t="s">
        <v>304</v>
      </c>
      <c r="D477" s="155">
        <v>33.4</v>
      </c>
      <c r="E477" s="155">
        <v>117</v>
      </c>
      <c r="F477" s="155">
        <v>104.92919462989909</v>
      </c>
      <c r="G477" s="155">
        <v>12276.715771698193</v>
      </c>
      <c r="H477" s="155">
        <v>1.2276715771698192E-2</v>
      </c>
      <c r="I477" s="155" t="str">
        <f>_xlfn.XLOOKUP(C477,'DRAWING LIST'!B:B,'DRAWING LIST'!AJ:AJ,,0)</f>
        <v>1-45 天藍色</v>
      </c>
      <c r="J477" s="155">
        <f t="shared" si="7"/>
        <v>1.2276715771698192E-2</v>
      </c>
    </row>
    <row r="478" spans="1:10" hidden="1">
      <c r="A478" s="155">
        <v>25</v>
      </c>
      <c r="B478" s="155" t="s">
        <v>2213</v>
      </c>
      <c r="C478" s="155" t="s">
        <v>572</v>
      </c>
      <c r="D478" s="155">
        <v>33.4</v>
      </c>
      <c r="E478" s="155">
        <v>1188</v>
      </c>
      <c r="F478" s="155">
        <v>104.92919462989909</v>
      </c>
      <c r="G478" s="155">
        <v>124655.88322032012</v>
      </c>
      <c r="H478" s="155">
        <v>0.1246558832203201</v>
      </c>
      <c r="I478" s="155" t="str">
        <f>_xlfn.XLOOKUP(C478,'DRAWING LIST'!B:B,'DRAWING LIST'!AJ:AJ,,0)</f>
        <v/>
      </c>
      <c r="J478" s="155">
        <f t="shared" si="7"/>
        <v>0.1246558832203201</v>
      </c>
    </row>
    <row r="479" spans="1:10">
      <c r="A479" s="155">
        <v>25</v>
      </c>
      <c r="B479" s="155" t="s">
        <v>2214</v>
      </c>
      <c r="C479" s="155" t="s">
        <v>326</v>
      </c>
      <c r="D479" s="155">
        <v>33.4</v>
      </c>
      <c r="E479" s="155">
        <v>118</v>
      </c>
      <c r="F479" s="155">
        <v>104.92919462989909</v>
      </c>
      <c r="G479" s="155">
        <v>12381.644966328093</v>
      </c>
      <c r="H479" s="155">
        <v>1.2381644966328093E-2</v>
      </c>
      <c r="I479" s="155" t="str">
        <f>_xlfn.XLOOKUP(C479,'DRAWING LIST'!B:B,'DRAWING LIST'!AJ:AJ,,0)</f>
        <v>1-45 天藍色</v>
      </c>
      <c r="J479" s="155">
        <f t="shared" si="7"/>
        <v>1.2381644966328093E-2</v>
      </c>
    </row>
    <row r="480" spans="1:10" hidden="1">
      <c r="A480" s="155">
        <v>25</v>
      </c>
      <c r="B480" s="155" t="s">
        <v>2214</v>
      </c>
      <c r="C480" s="155" t="s">
        <v>567</v>
      </c>
      <c r="D480" s="155">
        <v>33.4</v>
      </c>
      <c r="E480" s="155">
        <v>118</v>
      </c>
      <c r="F480" s="155">
        <v>104.92919462989909</v>
      </c>
      <c r="G480" s="155">
        <v>12381.644966328093</v>
      </c>
      <c r="H480" s="155">
        <v>1.2381644966328093E-2</v>
      </c>
      <c r="I480" s="155" t="str">
        <f>_xlfn.XLOOKUP(C480,'DRAWING LIST'!B:B,'DRAWING LIST'!AJ:AJ,,0)</f>
        <v/>
      </c>
      <c r="J480" s="155">
        <f t="shared" si="7"/>
        <v>1.2381644966328093E-2</v>
      </c>
    </row>
    <row r="481" spans="1:10" hidden="1">
      <c r="A481" s="155">
        <v>25</v>
      </c>
      <c r="B481" s="155" t="s">
        <v>2215</v>
      </c>
      <c r="C481" s="155" t="s">
        <v>497</v>
      </c>
      <c r="D481" s="155">
        <v>33.4</v>
      </c>
      <c r="E481" s="155">
        <v>1193</v>
      </c>
      <c r="F481" s="155">
        <v>104.92919462989909</v>
      </c>
      <c r="G481" s="155">
        <v>125180.52919346961</v>
      </c>
      <c r="H481" s="155">
        <v>0.12518052919346961</v>
      </c>
      <c r="I481" s="155" t="str">
        <f>_xlfn.XLOOKUP(C481,'DRAWING LIST'!B:B,'DRAWING LIST'!AJ:AJ,,0)</f>
        <v/>
      </c>
      <c r="J481" s="155">
        <f t="shared" si="7"/>
        <v>0.12518052919346961</v>
      </c>
    </row>
    <row r="482" spans="1:10" hidden="1">
      <c r="A482" s="155">
        <v>25</v>
      </c>
      <c r="B482" s="155" t="s">
        <v>2216</v>
      </c>
      <c r="C482" s="155" t="s">
        <v>421</v>
      </c>
      <c r="D482" s="155">
        <v>33.4</v>
      </c>
      <c r="E482" s="155">
        <v>1194</v>
      </c>
      <c r="F482" s="155">
        <v>104.92919462989909</v>
      </c>
      <c r="G482" s="155">
        <v>125285.45838809951</v>
      </c>
      <c r="H482" s="155">
        <v>0.12528545838809951</v>
      </c>
      <c r="I482" s="155" t="str">
        <f>_xlfn.XLOOKUP(C482,'DRAWING LIST'!B:B,'DRAWING LIST'!AJ:AJ,,0)</f>
        <v/>
      </c>
      <c r="J482" s="155">
        <f t="shared" si="7"/>
        <v>0.12528545838809951</v>
      </c>
    </row>
    <row r="483" spans="1:10" hidden="1">
      <c r="A483" s="155">
        <v>25</v>
      </c>
      <c r="B483" s="155" t="s">
        <v>2217</v>
      </c>
      <c r="C483" s="155" t="s">
        <v>160</v>
      </c>
      <c r="D483" s="155">
        <v>33.4</v>
      </c>
      <c r="E483" s="155">
        <v>1196</v>
      </c>
      <c r="F483" s="155">
        <v>104.92919462989909</v>
      </c>
      <c r="G483" s="155">
        <v>125495.3167773593</v>
      </c>
      <c r="H483" s="155">
        <v>0.12549531677735928</v>
      </c>
      <c r="I483" s="155" t="str">
        <f>_xlfn.XLOOKUP(C483,'DRAWING LIST'!B:B,'DRAWING LIST'!AJ:AJ,,0)</f>
        <v>1-05 大洋綠</v>
      </c>
      <c r="J483" s="155">
        <f t="shared" si="7"/>
        <v>0.12549531677735928</v>
      </c>
    </row>
    <row r="484" spans="1:10" hidden="1">
      <c r="A484" s="155">
        <v>25</v>
      </c>
      <c r="B484" s="155" t="s">
        <v>2218</v>
      </c>
      <c r="C484" s="155" t="s">
        <v>87</v>
      </c>
      <c r="D484" s="155">
        <v>33.4</v>
      </c>
      <c r="E484" s="155">
        <v>1206</v>
      </c>
      <c r="F484" s="155">
        <v>104.92919462989909</v>
      </c>
      <c r="G484" s="155">
        <v>126544.6087236583</v>
      </c>
      <c r="H484" s="155">
        <v>0.1265446087236583</v>
      </c>
      <c r="I484" s="155" t="str">
        <f>_xlfn.XLOOKUP(C484,'DRAWING LIST'!B:B,'DRAWING LIST'!AJ:AJ,,0)</f>
        <v/>
      </c>
      <c r="J484" s="155">
        <f t="shared" si="7"/>
        <v>0.1265446087236583</v>
      </c>
    </row>
    <row r="485" spans="1:10" hidden="1">
      <c r="A485" s="155">
        <v>25</v>
      </c>
      <c r="B485" s="155" t="s">
        <v>2218</v>
      </c>
      <c r="C485" s="155" t="s">
        <v>423</v>
      </c>
      <c r="D485" s="155">
        <v>33.4</v>
      </c>
      <c r="E485" s="155">
        <v>1206</v>
      </c>
      <c r="F485" s="155">
        <v>104.92919462989909</v>
      </c>
      <c r="G485" s="155">
        <v>126544.6087236583</v>
      </c>
      <c r="H485" s="155">
        <v>0.1265446087236583</v>
      </c>
      <c r="I485" s="155" t="str">
        <f>_xlfn.XLOOKUP(C485,'DRAWING LIST'!B:B,'DRAWING LIST'!AJ:AJ,,0)</f>
        <v/>
      </c>
      <c r="J485" s="155">
        <f t="shared" si="7"/>
        <v>0.1265446087236583</v>
      </c>
    </row>
    <row r="486" spans="1:10" hidden="1">
      <c r="A486" s="155">
        <v>25</v>
      </c>
      <c r="B486" s="155" t="s">
        <v>2219</v>
      </c>
      <c r="C486" s="155" t="s">
        <v>795</v>
      </c>
      <c r="D486" s="155">
        <v>33.4</v>
      </c>
      <c r="E486" s="155">
        <v>12078</v>
      </c>
      <c r="F486" s="155">
        <v>104.92919462989909</v>
      </c>
      <c r="G486" s="155">
        <v>1267334.8127399213</v>
      </c>
      <c r="H486" s="155">
        <v>1.2673348127399211</v>
      </c>
      <c r="I486" s="155" t="str">
        <f>_xlfn.XLOOKUP(C486,'DRAWING LIST'!B:B,'DRAWING LIST'!AJ:AJ,,0)</f>
        <v>1-85 藏金黃</v>
      </c>
      <c r="J486" s="155">
        <f t="shared" si="7"/>
        <v>1.2673348127399211</v>
      </c>
    </row>
    <row r="487" spans="1:10" hidden="1">
      <c r="A487" s="155">
        <v>25</v>
      </c>
      <c r="B487" s="155" t="s">
        <v>2041</v>
      </c>
      <c r="C487" s="155" t="s">
        <v>207</v>
      </c>
      <c r="D487" s="155">
        <v>33.4</v>
      </c>
      <c r="E487" s="155">
        <v>120</v>
      </c>
      <c r="F487" s="155">
        <v>104.92919462989909</v>
      </c>
      <c r="G487" s="155">
        <v>12591.503355587891</v>
      </c>
      <c r="H487" s="155">
        <v>1.2591503355587889E-2</v>
      </c>
      <c r="I487" s="155" t="str">
        <f>_xlfn.XLOOKUP(C487,'DRAWING LIST'!B:B,'DRAWING LIST'!AJ:AJ,,0)</f>
        <v>1-05 大洋綠</v>
      </c>
      <c r="J487" s="155">
        <f t="shared" si="7"/>
        <v>1.2591503355587889E-2</v>
      </c>
    </row>
    <row r="488" spans="1:10" hidden="1">
      <c r="A488" s="155">
        <v>25</v>
      </c>
      <c r="B488" s="155" t="s">
        <v>2042</v>
      </c>
      <c r="C488" s="155" t="s">
        <v>149</v>
      </c>
      <c r="D488" s="155">
        <v>33.4</v>
      </c>
      <c r="E488" s="155">
        <v>122</v>
      </c>
      <c r="F488" s="155">
        <v>104.92919462989909</v>
      </c>
      <c r="G488" s="155">
        <v>12801.361744847689</v>
      </c>
      <c r="H488" s="155">
        <v>1.2801361744847688E-2</v>
      </c>
      <c r="I488" s="155" t="str">
        <f>_xlfn.XLOOKUP(C488,'DRAWING LIST'!B:B,'DRAWING LIST'!AJ:AJ,,0)</f>
        <v>1-05 大洋綠</v>
      </c>
      <c r="J488" s="155">
        <f t="shared" si="7"/>
        <v>1.2801361744847688E-2</v>
      </c>
    </row>
    <row r="489" spans="1:10" hidden="1">
      <c r="A489" s="155">
        <v>25</v>
      </c>
      <c r="B489" s="155" t="s">
        <v>2042</v>
      </c>
      <c r="C489" s="155" t="s">
        <v>474</v>
      </c>
      <c r="D489" s="155">
        <v>33.4</v>
      </c>
      <c r="E489" s="155">
        <v>122</v>
      </c>
      <c r="F489" s="155">
        <v>104.92919462989909</v>
      </c>
      <c r="G489" s="155">
        <v>12801.361744847689</v>
      </c>
      <c r="H489" s="155">
        <v>1.2801361744847688E-2</v>
      </c>
      <c r="I489" s="155" t="str">
        <f>_xlfn.XLOOKUP(C489,'DRAWING LIST'!B:B,'DRAWING LIST'!AJ:AJ,,0)</f>
        <v>純白</v>
      </c>
      <c r="J489" s="155">
        <f t="shared" si="7"/>
        <v>1.2801361744847688E-2</v>
      </c>
    </row>
    <row r="490" spans="1:10" hidden="1">
      <c r="A490" s="155">
        <v>25</v>
      </c>
      <c r="B490" s="155" t="s">
        <v>2042</v>
      </c>
      <c r="C490" s="155" t="s">
        <v>551</v>
      </c>
      <c r="D490" s="155">
        <v>33.4</v>
      </c>
      <c r="E490" s="155">
        <v>122</v>
      </c>
      <c r="F490" s="155">
        <v>104.92919462989909</v>
      </c>
      <c r="G490" s="155">
        <v>12801.361744847689</v>
      </c>
      <c r="H490" s="155">
        <v>1.2801361744847688E-2</v>
      </c>
      <c r="I490" s="155" t="str">
        <f>_xlfn.XLOOKUP(C490,'DRAWING LIST'!B:B,'DRAWING LIST'!AJ:AJ,,0)</f>
        <v/>
      </c>
      <c r="J490" s="155">
        <f t="shared" si="7"/>
        <v>1.2801361744847688E-2</v>
      </c>
    </row>
    <row r="491" spans="1:10" hidden="1">
      <c r="A491" s="155">
        <v>25</v>
      </c>
      <c r="B491" s="155" t="s">
        <v>2220</v>
      </c>
      <c r="C491" s="155" t="s">
        <v>821</v>
      </c>
      <c r="D491" s="155">
        <v>33.4</v>
      </c>
      <c r="E491" s="155">
        <v>12327</v>
      </c>
      <c r="F491" s="155">
        <v>104.92919462989909</v>
      </c>
      <c r="G491" s="155">
        <v>1293462.182202766</v>
      </c>
      <c r="H491" s="155">
        <v>1.2934621822027659</v>
      </c>
      <c r="I491" s="155" t="str">
        <f>_xlfn.XLOOKUP(C491,'DRAWING LIST'!B:B,'DRAWING LIST'!AJ:AJ,,0)</f>
        <v/>
      </c>
      <c r="J491" s="155">
        <f t="shared" si="7"/>
        <v>1.2934621822027659</v>
      </c>
    </row>
    <row r="492" spans="1:10">
      <c r="A492" s="155">
        <v>25</v>
      </c>
      <c r="B492" s="155" t="s">
        <v>2221</v>
      </c>
      <c r="C492" s="155" t="s">
        <v>324</v>
      </c>
      <c r="D492" s="155">
        <v>33.4</v>
      </c>
      <c r="E492" s="155">
        <v>1235</v>
      </c>
      <c r="F492" s="155">
        <v>104.92919462989909</v>
      </c>
      <c r="G492" s="155">
        <v>129587.55536792538</v>
      </c>
      <c r="H492" s="155">
        <v>0.12958755536792538</v>
      </c>
      <c r="I492" s="155" t="str">
        <f>_xlfn.XLOOKUP(C492,'DRAWING LIST'!B:B,'DRAWING LIST'!AJ:AJ,,0)</f>
        <v/>
      </c>
      <c r="J492" s="155">
        <f t="shared" si="7"/>
        <v>0.12958755536792538</v>
      </c>
    </row>
    <row r="493" spans="1:10" hidden="1">
      <c r="A493" s="155">
        <v>25</v>
      </c>
      <c r="B493" s="155" t="s">
        <v>2043</v>
      </c>
      <c r="C493" s="155" t="s">
        <v>78</v>
      </c>
      <c r="D493" s="155">
        <v>33.4</v>
      </c>
      <c r="E493" s="155">
        <v>123</v>
      </c>
      <c r="F493" s="155">
        <v>104.92919462989909</v>
      </c>
      <c r="G493" s="155">
        <v>12906.290939477587</v>
      </c>
      <c r="H493" s="155">
        <v>1.2906290939477587E-2</v>
      </c>
      <c r="I493" s="155" t="str">
        <f>_xlfn.XLOOKUP(C493,'DRAWING LIST'!B:B,'DRAWING LIST'!AJ:AJ,,0)</f>
        <v/>
      </c>
      <c r="J493" s="155">
        <f t="shared" si="7"/>
        <v>1.2906290939477587E-2</v>
      </c>
    </row>
    <row r="494" spans="1:10" hidden="1">
      <c r="A494" s="155">
        <v>25</v>
      </c>
      <c r="B494" s="155" t="s">
        <v>2222</v>
      </c>
      <c r="C494" s="155" t="s">
        <v>94</v>
      </c>
      <c r="D494" s="155">
        <v>33.4</v>
      </c>
      <c r="E494" s="155">
        <v>12418</v>
      </c>
      <c r="F494" s="155">
        <v>104.92919462989909</v>
      </c>
      <c r="G494" s="155">
        <v>1303010.7389140869</v>
      </c>
      <c r="H494" s="155">
        <v>1.3030107389140868</v>
      </c>
      <c r="I494" s="155" t="str">
        <f>_xlfn.XLOOKUP(C494,'DRAWING LIST'!B:B,'DRAWING LIST'!AJ:AJ,,0)</f>
        <v/>
      </c>
      <c r="J494" s="155">
        <f t="shared" si="7"/>
        <v>1.3030107389140868</v>
      </c>
    </row>
    <row r="495" spans="1:10" hidden="1">
      <c r="A495" s="155">
        <v>25</v>
      </c>
      <c r="B495" s="155" t="s">
        <v>2223</v>
      </c>
      <c r="C495" s="155" t="s">
        <v>770</v>
      </c>
      <c r="D495" s="155">
        <v>33.4</v>
      </c>
      <c r="E495" s="155">
        <v>1241</v>
      </c>
      <c r="F495" s="155">
        <v>104.92919462989909</v>
      </c>
      <c r="G495" s="155">
        <v>130217.13053570477</v>
      </c>
      <c r="H495" s="155">
        <v>0.13021713053570477</v>
      </c>
      <c r="I495" s="155" t="str">
        <f>_xlfn.XLOOKUP(C495,'DRAWING LIST'!B:B,'DRAWING LIST'!AJ:AJ,,0)</f>
        <v/>
      </c>
      <c r="J495" s="155">
        <f t="shared" si="7"/>
        <v>0.13021713053570477</v>
      </c>
    </row>
    <row r="496" spans="1:10" hidden="1">
      <c r="A496" s="155">
        <v>25</v>
      </c>
      <c r="B496" s="155" t="s">
        <v>2224</v>
      </c>
      <c r="C496" s="155" t="s">
        <v>153</v>
      </c>
      <c r="D496" s="155">
        <v>33.4</v>
      </c>
      <c r="E496" s="155">
        <v>124</v>
      </c>
      <c r="F496" s="155">
        <v>104.92919462989909</v>
      </c>
      <c r="G496" s="155">
        <v>13011.220134107487</v>
      </c>
      <c r="H496" s="155">
        <v>1.3011220134107486E-2</v>
      </c>
      <c r="I496" s="155" t="str">
        <f>_xlfn.XLOOKUP(C496,'DRAWING LIST'!B:B,'DRAWING LIST'!AJ:AJ,,0)</f>
        <v>1-05 大洋綠</v>
      </c>
      <c r="J496" s="155">
        <f t="shared" si="7"/>
        <v>1.3011220134107486E-2</v>
      </c>
    </row>
    <row r="497" spans="1:10" hidden="1">
      <c r="A497" s="155">
        <v>25</v>
      </c>
      <c r="B497" s="155" t="s">
        <v>2224</v>
      </c>
      <c r="C497" s="155" t="s">
        <v>559</v>
      </c>
      <c r="D497" s="155">
        <v>33.4</v>
      </c>
      <c r="E497" s="155">
        <v>124</v>
      </c>
      <c r="F497" s="155">
        <v>104.92919462989909</v>
      </c>
      <c r="G497" s="155">
        <v>13011.220134107487</v>
      </c>
      <c r="H497" s="155">
        <v>1.3011220134107486E-2</v>
      </c>
      <c r="I497" s="155" t="str">
        <f>_xlfn.XLOOKUP(C497,'DRAWING LIST'!B:B,'DRAWING LIST'!AJ:AJ,,0)</f>
        <v/>
      </c>
      <c r="J497" s="155">
        <f t="shared" si="7"/>
        <v>1.3011220134107486E-2</v>
      </c>
    </row>
    <row r="498" spans="1:10" hidden="1">
      <c r="A498" s="155">
        <v>25</v>
      </c>
      <c r="B498" s="155" t="s">
        <v>2225</v>
      </c>
      <c r="C498" s="155" t="s">
        <v>628</v>
      </c>
      <c r="D498" s="155">
        <v>33.4</v>
      </c>
      <c r="E498" s="155">
        <v>1250</v>
      </c>
      <c r="F498" s="155">
        <v>104.92919462989909</v>
      </c>
      <c r="G498" s="155">
        <v>131161.49328737386</v>
      </c>
      <c r="H498" s="155">
        <v>0.13116149328737386</v>
      </c>
      <c r="I498" s="155" t="str">
        <f>_xlfn.XLOOKUP(C498,'DRAWING LIST'!B:B,'DRAWING LIST'!AJ:AJ,,0)</f>
        <v/>
      </c>
      <c r="J498" s="155">
        <f t="shared" si="7"/>
        <v>0.13116149328737386</v>
      </c>
    </row>
    <row r="499" spans="1:10" hidden="1">
      <c r="A499" s="155">
        <v>25</v>
      </c>
      <c r="B499" s="155" t="s">
        <v>2226</v>
      </c>
      <c r="C499" s="155" t="s">
        <v>431</v>
      </c>
      <c r="D499" s="155">
        <v>33.4</v>
      </c>
      <c r="E499" s="155">
        <v>12557</v>
      </c>
      <c r="F499" s="155">
        <v>104.92919462989909</v>
      </c>
      <c r="G499" s="155">
        <v>1317595.8969676429</v>
      </c>
      <c r="H499" s="155">
        <v>1.3175958969676429</v>
      </c>
      <c r="I499" s="155" t="str">
        <f>_xlfn.XLOOKUP(C499,'DRAWING LIST'!B:B,'DRAWING LIST'!AJ:AJ,,0)</f>
        <v/>
      </c>
      <c r="J499" s="155">
        <f t="shared" si="7"/>
        <v>1.3175958969676429</v>
      </c>
    </row>
    <row r="500" spans="1:10" hidden="1">
      <c r="A500" s="155">
        <v>25</v>
      </c>
      <c r="B500" s="155" t="s">
        <v>2227</v>
      </c>
      <c r="C500" s="155" t="s">
        <v>86</v>
      </c>
      <c r="D500" s="155">
        <v>33.4</v>
      </c>
      <c r="E500" s="155">
        <v>1256</v>
      </c>
      <c r="F500" s="155">
        <v>104.92919462989909</v>
      </c>
      <c r="G500" s="155">
        <v>131791.06845515326</v>
      </c>
      <c r="H500" s="155">
        <v>0.13179106845515326</v>
      </c>
      <c r="I500" s="155" t="str">
        <f>_xlfn.XLOOKUP(C500,'DRAWING LIST'!B:B,'DRAWING LIST'!AJ:AJ,,0)</f>
        <v/>
      </c>
      <c r="J500" s="155">
        <f t="shared" si="7"/>
        <v>0.13179106845515326</v>
      </c>
    </row>
    <row r="501" spans="1:10" hidden="1">
      <c r="A501" s="155">
        <v>25</v>
      </c>
      <c r="B501" s="155" t="s">
        <v>2227</v>
      </c>
      <c r="C501" s="155" t="s">
        <v>207</v>
      </c>
      <c r="D501" s="155">
        <v>33.4</v>
      </c>
      <c r="E501" s="155">
        <v>1256</v>
      </c>
      <c r="F501" s="155">
        <v>104.92919462989909</v>
      </c>
      <c r="G501" s="155">
        <v>131791.06845515326</v>
      </c>
      <c r="H501" s="155">
        <v>0.13179106845515326</v>
      </c>
      <c r="I501" s="155" t="str">
        <f>_xlfn.XLOOKUP(C501,'DRAWING LIST'!B:B,'DRAWING LIST'!AJ:AJ,,0)</f>
        <v>1-05 大洋綠</v>
      </c>
      <c r="J501" s="155">
        <f t="shared" si="7"/>
        <v>0.13179106845515326</v>
      </c>
    </row>
    <row r="502" spans="1:10" hidden="1">
      <c r="A502" s="155">
        <v>25</v>
      </c>
      <c r="B502" s="155" t="s">
        <v>2044</v>
      </c>
      <c r="C502" s="155" t="s">
        <v>90</v>
      </c>
      <c r="D502" s="155">
        <v>33.4</v>
      </c>
      <c r="E502" s="155">
        <v>125</v>
      </c>
      <c r="F502" s="155">
        <v>104.92919462989909</v>
      </c>
      <c r="G502" s="155">
        <v>13116.149328737385</v>
      </c>
      <c r="H502" s="155">
        <v>1.3116149328737385E-2</v>
      </c>
      <c r="I502" s="155" t="str">
        <f>_xlfn.XLOOKUP(C502,'DRAWING LIST'!B:B,'DRAWING LIST'!AJ:AJ,,0)</f>
        <v/>
      </c>
      <c r="J502" s="155">
        <f t="shared" si="7"/>
        <v>1.3116149328737385E-2</v>
      </c>
    </row>
    <row r="503" spans="1:10">
      <c r="A503" s="155">
        <v>25</v>
      </c>
      <c r="B503" s="155" t="s">
        <v>2044</v>
      </c>
      <c r="C503" s="155" t="s">
        <v>363</v>
      </c>
      <c r="D503" s="155">
        <v>33.4</v>
      </c>
      <c r="E503" s="155">
        <v>125</v>
      </c>
      <c r="F503" s="155">
        <v>104.92919462989909</v>
      </c>
      <c r="G503" s="155">
        <v>13116.149328737385</v>
      </c>
      <c r="H503" s="155">
        <v>1.3116149328737385E-2</v>
      </c>
      <c r="I503" s="155" t="str">
        <f>_xlfn.XLOOKUP(C503,'DRAWING LIST'!B:B,'DRAWING LIST'!AJ:AJ,,0)</f>
        <v>1-45 天藍色</v>
      </c>
      <c r="J503" s="155">
        <f t="shared" si="7"/>
        <v>1.3116149328737385E-2</v>
      </c>
    </row>
    <row r="504" spans="1:10" hidden="1">
      <c r="A504" s="155">
        <v>25</v>
      </c>
      <c r="B504" s="155" t="s">
        <v>2044</v>
      </c>
      <c r="C504" s="155" t="s">
        <v>429</v>
      </c>
      <c r="D504" s="155">
        <v>33.4</v>
      </c>
      <c r="E504" s="155">
        <v>125</v>
      </c>
      <c r="F504" s="155">
        <v>104.92919462989909</v>
      </c>
      <c r="G504" s="155">
        <v>13116.149328737385</v>
      </c>
      <c r="H504" s="155">
        <v>1.3116149328737385E-2</v>
      </c>
      <c r="I504" s="155" t="str">
        <f>_xlfn.XLOOKUP(C504,'DRAWING LIST'!B:B,'DRAWING LIST'!AJ:AJ,,0)</f>
        <v/>
      </c>
      <c r="J504" s="155">
        <f t="shared" si="7"/>
        <v>1.3116149328737385E-2</v>
      </c>
    </row>
    <row r="505" spans="1:10" hidden="1">
      <c r="A505" s="155">
        <v>25</v>
      </c>
      <c r="B505" s="155" t="s">
        <v>2044</v>
      </c>
      <c r="C505" s="155" t="s">
        <v>547</v>
      </c>
      <c r="D505" s="155">
        <v>33.4</v>
      </c>
      <c r="E505" s="155">
        <v>125</v>
      </c>
      <c r="F505" s="155">
        <v>104.92919462989909</v>
      </c>
      <c r="G505" s="155">
        <v>13116.149328737385</v>
      </c>
      <c r="H505" s="155">
        <v>1.3116149328737385E-2</v>
      </c>
      <c r="I505" s="155" t="str">
        <f>_xlfn.XLOOKUP(C505,'DRAWING LIST'!B:B,'DRAWING LIST'!AJ:AJ,,0)</f>
        <v/>
      </c>
      <c r="J505" s="155">
        <f t="shared" si="7"/>
        <v>1.3116149328737385E-2</v>
      </c>
    </row>
    <row r="506" spans="1:10" hidden="1">
      <c r="A506" s="155">
        <v>25</v>
      </c>
      <c r="B506" s="155" t="s">
        <v>2044</v>
      </c>
      <c r="C506" s="155" t="s">
        <v>550</v>
      </c>
      <c r="D506" s="155">
        <v>33.4</v>
      </c>
      <c r="E506" s="155">
        <v>125</v>
      </c>
      <c r="F506" s="155">
        <v>104.92919462989909</v>
      </c>
      <c r="G506" s="155">
        <v>13116.149328737385</v>
      </c>
      <c r="H506" s="155">
        <v>1.3116149328737385E-2</v>
      </c>
      <c r="I506" s="155" t="str">
        <f>_xlfn.XLOOKUP(C506,'DRAWING LIST'!B:B,'DRAWING LIST'!AJ:AJ,,0)</f>
        <v/>
      </c>
      <c r="J506" s="155">
        <f t="shared" si="7"/>
        <v>1.3116149328737385E-2</v>
      </c>
    </row>
    <row r="507" spans="1:10" hidden="1">
      <c r="A507" s="155">
        <v>25</v>
      </c>
      <c r="B507" s="155" t="s">
        <v>2228</v>
      </c>
      <c r="C507" s="155" t="s">
        <v>579</v>
      </c>
      <c r="D507" s="155">
        <v>33.4</v>
      </c>
      <c r="E507" s="155">
        <v>1276</v>
      </c>
      <c r="F507" s="155">
        <v>104.92919462989909</v>
      </c>
      <c r="G507" s="155">
        <v>133889.65234775122</v>
      </c>
      <c r="H507" s="155">
        <v>0.13388965234775121</v>
      </c>
      <c r="I507" s="155" t="str">
        <f>_xlfn.XLOOKUP(C507,'DRAWING LIST'!B:B,'DRAWING LIST'!AJ:AJ,,0)</f>
        <v/>
      </c>
      <c r="J507" s="155">
        <f t="shared" si="7"/>
        <v>0.13388965234775121</v>
      </c>
    </row>
    <row r="508" spans="1:10">
      <c r="A508" s="155">
        <v>25</v>
      </c>
      <c r="B508" s="155" t="s">
        <v>2229</v>
      </c>
      <c r="C508" s="155" t="s">
        <v>746</v>
      </c>
      <c r="D508" s="155">
        <v>33.4</v>
      </c>
      <c r="E508" s="155">
        <v>127</v>
      </c>
      <c r="F508" s="155">
        <v>104.92919462989909</v>
      </c>
      <c r="G508" s="155">
        <v>13326.007717997183</v>
      </c>
      <c r="H508" s="155">
        <v>1.3326007717997183E-2</v>
      </c>
      <c r="I508" s="155" t="str">
        <f>_xlfn.XLOOKUP(C508,'DRAWING LIST'!B:B,'DRAWING LIST'!AJ:AJ,,0)</f>
        <v>1-45 天藍色</v>
      </c>
      <c r="J508" s="155">
        <f t="shared" si="7"/>
        <v>1.3326007717997183E-2</v>
      </c>
    </row>
    <row r="509" spans="1:10" hidden="1">
      <c r="A509" s="155">
        <v>25</v>
      </c>
      <c r="B509" s="155" t="s">
        <v>2230</v>
      </c>
      <c r="C509" s="155" t="s">
        <v>202</v>
      </c>
      <c r="D509" s="155">
        <v>33.4</v>
      </c>
      <c r="E509" s="155">
        <v>128</v>
      </c>
      <c r="F509" s="155">
        <v>104.92919462989909</v>
      </c>
      <c r="G509" s="155">
        <v>13430.936912627083</v>
      </c>
      <c r="H509" s="155">
        <v>1.3430936912627083E-2</v>
      </c>
      <c r="I509" s="155" t="str">
        <f>_xlfn.XLOOKUP(C509,'DRAWING LIST'!B:B,'DRAWING LIST'!AJ:AJ,,0)</f>
        <v>1-05 大洋綠</v>
      </c>
      <c r="J509" s="155">
        <f t="shared" si="7"/>
        <v>1.3430936912627083E-2</v>
      </c>
    </row>
    <row r="510" spans="1:10" hidden="1">
      <c r="A510" s="155">
        <v>25</v>
      </c>
      <c r="B510" s="155" t="s">
        <v>2230</v>
      </c>
      <c r="C510" s="155" t="s">
        <v>264</v>
      </c>
      <c r="D510" s="155">
        <v>33.4</v>
      </c>
      <c r="E510" s="155">
        <v>128</v>
      </c>
      <c r="F510" s="155">
        <v>104.92919462989909</v>
      </c>
      <c r="G510" s="155">
        <v>13430.936912627083</v>
      </c>
      <c r="H510" s="155">
        <v>1.3430936912627083E-2</v>
      </c>
      <c r="I510" s="155" t="str">
        <f>_xlfn.XLOOKUP(C510,'DRAWING LIST'!B:B,'DRAWING LIST'!AJ:AJ,,0)</f>
        <v/>
      </c>
      <c r="J510" s="155">
        <f t="shared" si="7"/>
        <v>1.3430936912627083E-2</v>
      </c>
    </row>
    <row r="511" spans="1:10" hidden="1">
      <c r="A511" s="155">
        <v>25</v>
      </c>
      <c r="B511" s="155" t="s">
        <v>2230</v>
      </c>
      <c r="C511" s="155" t="s">
        <v>265</v>
      </c>
      <c r="D511" s="155">
        <v>33.4</v>
      </c>
      <c r="E511" s="155">
        <v>128</v>
      </c>
      <c r="F511" s="155">
        <v>104.92919462989909</v>
      </c>
      <c r="G511" s="155">
        <v>13430.936912627083</v>
      </c>
      <c r="H511" s="155">
        <v>1.3430936912627083E-2</v>
      </c>
      <c r="I511" s="155" t="str">
        <f>_xlfn.XLOOKUP(C511,'DRAWING LIST'!B:B,'DRAWING LIST'!AJ:AJ,,0)</f>
        <v/>
      </c>
      <c r="J511" s="155">
        <f t="shared" si="7"/>
        <v>1.3430936912627083E-2</v>
      </c>
    </row>
    <row r="512" spans="1:10" hidden="1">
      <c r="A512" s="155">
        <v>25</v>
      </c>
      <c r="B512" s="155" t="s">
        <v>2230</v>
      </c>
      <c r="C512" s="155" t="s">
        <v>266</v>
      </c>
      <c r="D512" s="155">
        <v>33.4</v>
      </c>
      <c r="E512" s="155">
        <v>128</v>
      </c>
      <c r="F512" s="155">
        <v>104.92919462989909</v>
      </c>
      <c r="G512" s="155">
        <v>13430.936912627083</v>
      </c>
      <c r="H512" s="155">
        <v>1.3430936912627083E-2</v>
      </c>
      <c r="I512" s="155" t="str">
        <f>_xlfn.XLOOKUP(C512,'DRAWING LIST'!B:B,'DRAWING LIST'!AJ:AJ,,0)</f>
        <v/>
      </c>
      <c r="J512" s="155">
        <f t="shared" si="7"/>
        <v>1.3430936912627083E-2</v>
      </c>
    </row>
    <row r="513" spans="1:10" hidden="1">
      <c r="A513" s="155">
        <v>25</v>
      </c>
      <c r="B513" s="155" t="s">
        <v>2230</v>
      </c>
      <c r="C513" s="155" t="s">
        <v>629</v>
      </c>
      <c r="D513" s="155">
        <v>33.4</v>
      </c>
      <c r="E513" s="155">
        <v>128</v>
      </c>
      <c r="F513" s="155">
        <v>104.92919462989909</v>
      </c>
      <c r="G513" s="155">
        <v>13430.936912627083</v>
      </c>
      <c r="H513" s="155">
        <v>1.3430936912627083E-2</v>
      </c>
      <c r="I513" s="155" t="str">
        <f>_xlfn.XLOOKUP(C513,'DRAWING LIST'!B:B,'DRAWING LIST'!AJ:AJ,,0)</f>
        <v/>
      </c>
      <c r="J513" s="155">
        <f t="shared" si="7"/>
        <v>1.3430936912627083E-2</v>
      </c>
    </row>
    <row r="514" spans="1:10" hidden="1">
      <c r="A514" s="155">
        <v>25</v>
      </c>
      <c r="B514" s="155" t="s">
        <v>2230</v>
      </c>
      <c r="C514" s="155" t="s">
        <v>652</v>
      </c>
      <c r="D514" s="155">
        <v>33.4</v>
      </c>
      <c r="E514" s="155">
        <v>128</v>
      </c>
      <c r="F514" s="155">
        <v>104.92919462989909</v>
      </c>
      <c r="G514" s="155">
        <v>13430.936912627083</v>
      </c>
      <c r="H514" s="155">
        <v>1.3430936912627083E-2</v>
      </c>
      <c r="I514" s="155" t="str">
        <f>_xlfn.XLOOKUP(C514,'DRAWING LIST'!B:B,'DRAWING LIST'!AJ:AJ,,0)</f>
        <v>1-38鼠灰色</v>
      </c>
      <c r="J514" s="155">
        <f t="shared" si="7"/>
        <v>1.3430936912627083E-2</v>
      </c>
    </row>
    <row r="515" spans="1:10" hidden="1">
      <c r="A515" s="155">
        <v>25</v>
      </c>
      <c r="B515" s="155" t="s">
        <v>2231</v>
      </c>
      <c r="C515" s="155" t="s">
        <v>94</v>
      </c>
      <c r="D515" s="155">
        <v>33.4</v>
      </c>
      <c r="E515" s="155">
        <v>1293</v>
      </c>
      <c r="F515" s="155">
        <v>104.92919462989909</v>
      </c>
      <c r="G515" s="155">
        <v>135673.44865645951</v>
      </c>
      <c r="H515" s="155">
        <v>0.1356734486564595</v>
      </c>
      <c r="I515" s="155" t="str">
        <f>_xlfn.XLOOKUP(C515,'DRAWING LIST'!B:B,'DRAWING LIST'!AJ:AJ,,0)</f>
        <v/>
      </c>
      <c r="J515" s="155">
        <f t="shared" ref="J515:J578" si="8">(D515*PI()*E515)*10^-6</f>
        <v>0.1356734486564595</v>
      </c>
    </row>
    <row r="516" spans="1:10" hidden="1">
      <c r="A516" s="155">
        <v>25</v>
      </c>
      <c r="B516" s="155" t="s">
        <v>2232</v>
      </c>
      <c r="C516" s="155" t="s">
        <v>401</v>
      </c>
      <c r="D516" s="155">
        <v>33.4</v>
      </c>
      <c r="E516" s="155">
        <v>1295</v>
      </c>
      <c r="F516" s="155">
        <v>104.92919462989909</v>
      </c>
      <c r="G516" s="155">
        <v>135883.30704571932</v>
      </c>
      <c r="H516" s="155">
        <v>0.13588330704571933</v>
      </c>
      <c r="I516" s="155" t="str">
        <f>_xlfn.XLOOKUP(C516,'DRAWING LIST'!B:B,'DRAWING LIST'!AJ:AJ,,0)</f>
        <v/>
      </c>
      <c r="J516" s="155">
        <f t="shared" si="8"/>
        <v>0.13588330704571933</v>
      </c>
    </row>
    <row r="517" spans="1:10" hidden="1">
      <c r="A517" s="155">
        <v>25</v>
      </c>
      <c r="B517" s="155" t="s">
        <v>2233</v>
      </c>
      <c r="C517" s="155" t="s">
        <v>414</v>
      </c>
      <c r="D517" s="155">
        <v>33.4</v>
      </c>
      <c r="E517" s="155">
        <v>1307</v>
      </c>
      <c r="F517" s="155">
        <v>104.92919462989909</v>
      </c>
      <c r="G517" s="155">
        <v>137142.4573812781</v>
      </c>
      <c r="H517" s="155">
        <v>0.13714245738127809</v>
      </c>
      <c r="I517" s="155" t="str">
        <f>_xlfn.XLOOKUP(C517,'DRAWING LIST'!B:B,'DRAWING LIST'!AJ:AJ,,0)</f>
        <v/>
      </c>
      <c r="J517" s="155">
        <f t="shared" si="8"/>
        <v>0.13714245738127809</v>
      </c>
    </row>
    <row r="518" spans="1:10" hidden="1">
      <c r="A518" s="155">
        <v>25</v>
      </c>
      <c r="B518" s="155" t="s">
        <v>2234</v>
      </c>
      <c r="C518" s="155" t="s">
        <v>116</v>
      </c>
      <c r="D518" s="155">
        <v>33.4</v>
      </c>
      <c r="E518" s="155">
        <v>130</v>
      </c>
      <c r="F518" s="155">
        <v>104.92919462989909</v>
      </c>
      <c r="G518" s="155">
        <v>13640.795301886881</v>
      </c>
      <c r="H518" s="155">
        <v>1.3640795301886881E-2</v>
      </c>
      <c r="I518" s="155" t="str">
        <f>_xlfn.XLOOKUP(C518,'DRAWING LIST'!B:B,'DRAWING LIST'!AJ:AJ,,0)</f>
        <v>1-05 大洋綠</v>
      </c>
      <c r="J518" s="155">
        <f t="shared" si="8"/>
        <v>1.3640795301886881E-2</v>
      </c>
    </row>
    <row r="519" spans="1:10">
      <c r="A519" s="155">
        <v>25</v>
      </c>
      <c r="B519" s="155" t="s">
        <v>2234</v>
      </c>
      <c r="C519" s="155" t="s">
        <v>315</v>
      </c>
      <c r="D519" s="155">
        <v>33.4</v>
      </c>
      <c r="E519" s="155">
        <v>130</v>
      </c>
      <c r="F519" s="155">
        <v>104.92919462989909</v>
      </c>
      <c r="G519" s="155">
        <v>13640.795301886881</v>
      </c>
      <c r="H519" s="155">
        <v>1.3640795301886881E-2</v>
      </c>
      <c r="I519" s="155" t="str">
        <f>_xlfn.XLOOKUP(C519,'DRAWING LIST'!B:B,'DRAWING LIST'!AJ:AJ,,0)</f>
        <v/>
      </c>
      <c r="J519" s="155">
        <f t="shared" si="8"/>
        <v>1.3640795301886881E-2</v>
      </c>
    </row>
    <row r="520" spans="1:10" hidden="1">
      <c r="A520" s="155">
        <v>25</v>
      </c>
      <c r="B520" s="155" t="s">
        <v>2234</v>
      </c>
      <c r="C520" s="155" t="s">
        <v>575</v>
      </c>
      <c r="D520" s="155">
        <v>33.4</v>
      </c>
      <c r="E520" s="155">
        <v>130</v>
      </c>
      <c r="F520" s="155">
        <v>104.92919462989909</v>
      </c>
      <c r="G520" s="155">
        <v>13640.795301886881</v>
      </c>
      <c r="H520" s="155">
        <v>1.3640795301886881E-2</v>
      </c>
      <c r="I520" s="155" t="str">
        <f>_xlfn.XLOOKUP(C520,'DRAWING LIST'!B:B,'DRAWING LIST'!AJ:AJ,,0)</f>
        <v/>
      </c>
      <c r="J520" s="155">
        <f t="shared" si="8"/>
        <v>1.3640795301886881E-2</v>
      </c>
    </row>
    <row r="521" spans="1:10" hidden="1">
      <c r="A521" s="155">
        <v>25</v>
      </c>
      <c r="B521" s="155" t="s">
        <v>2235</v>
      </c>
      <c r="C521" s="155" t="s">
        <v>574</v>
      </c>
      <c r="D521" s="155">
        <v>33.4</v>
      </c>
      <c r="E521" s="155">
        <v>1312</v>
      </c>
      <c r="F521" s="155">
        <v>104.92919462989909</v>
      </c>
      <c r="G521" s="155">
        <v>137667.10335442761</v>
      </c>
      <c r="H521" s="155">
        <v>0.13766710335442761</v>
      </c>
      <c r="I521" s="155" t="str">
        <f>_xlfn.XLOOKUP(C521,'DRAWING LIST'!B:B,'DRAWING LIST'!AJ:AJ,,0)</f>
        <v/>
      </c>
      <c r="J521" s="155">
        <f t="shared" si="8"/>
        <v>0.13766710335442761</v>
      </c>
    </row>
    <row r="522" spans="1:10">
      <c r="A522" s="155">
        <v>25</v>
      </c>
      <c r="B522" s="155" t="s">
        <v>2236</v>
      </c>
      <c r="C522" s="155" t="s">
        <v>352</v>
      </c>
      <c r="D522" s="155">
        <v>33.4</v>
      </c>
      <c r="E522" s="155">
        <v>1315</v>
      </c>
      <c r="F522" s="155">
        <v>104.92919462989909</v>
      </c>
      <c r="G522" s="155">
        <v>137981.89093831729</v>
      </c>
      <c r="H522" s="155">
        <v>0.13798189093831728</v>
      </c>
      <c r="I522" s="155" t="str">
        <f>_xlfn.XLOOKUP(C522,'DRAWING LIST'!B:B,'DRAWING LIST'!AJ:AJ,,0)</f>
        <v>1-45 天藍色</v>
      </c>
      <c r="J522" s="155">
        <f t="shared" si="8"/>
        <v>0.13798189093831728</v>
      </c>
    </row>
    <row r="523" spans="1:10" hidden="1">
      <c r="A523" s="155">
        <v>25</v>
      </c>
      <c r="B523" s="155" t="s">
        <v>2237</v>
      </c>
      <c r="C523" s="155" t="s">
        <v>205</v>
      </c>
      <c r="D523" s="155">
        <v>33.4</v>
      </c>
      <c r="E523" s="155">
        <v>1316</v>
      </c>
      <c r="F523" s="155">
        <v>104.92919462989909</v>
      </c>
      <c r="G523" s="155">
        <v>138086.82013294721</v>
      </c>
      <c r="H523" s="155">
        <v>0.13808682013294721</v>
      </c>
      <c r="I523" s="155" t="str">
        <f>_xlfn.XLOOKUP(C523,'DRAWING LIST'!B:B,'DRAWING LIST'!AJ:AJ,,0)</f>
        <v>1-05 大洋綠</v>
      </c>
      <c r="J523" s="155">
        <f t="shared" si="8"/>
        <v>0.13808682013294721</v>
      </c>
    </row>
    <row r="524" spans="1:10">
      <c r="A524" s="155">
        <v>25</v>
      </c>
      <c r="B524" s="155" t="s">
        <v>2238</v>
      </c>
      <c r="C524" s="155" t="s">
        <v>326</v>
      </c>
      <c r="D524" s="155">
        <v>33.4</v>
      </c>
      <c r="E524" s="155">
        <v>13182</v>
      </c>
      <c r="F524" s="155">
        <v>104.92919462989909</v>
      </c>
      <c r="G524" s="155">
        <v>1383176.6436113298</v>
      </c>
      <c r="H524" s="155">
        <v>1.3831766436113297</v>
      </c>
      <c r="I524" s="155" t="str">
        <f>_xlfn.XLOOKUP(C524,'DRAWING LIST'!B:B,'DRAWING LIST'!AJ:AJ,,0)</f>
        <v>1-45 天藍色</v>
      </c>
      <c r="J524" s="155">
        <f t="shared" si="8"/>
        <v>1.3831766436113297</v>
      </c>
    </row>
    <row r="525" spans="1:10">
      <c r="A525" s="155">
        <v>25</v>
      </c>
      <c r="B525" s="155" t="s">
        <v>2239</v>
      </c>
      <c r="C525" s="155" t="s">
        <v>739</v>
      </c>
      <c r="D525" s="155">
        <v>33.4</v>
      </c>
      <c r="E525" s="155">
        <v>131</v>
      </c>
      <c r="F525" s="155">
        <v>104.92919462989909</v>
      </c>
      <c r="G525" s="155">
        <v>13745.724496516781</v>
      </c>
      <c r="H525" s="155">
        <v>1.374572449651678E-2</v>
      </c>
      <c r="I525" s="155" t="str">
        <f>_xlfn.XLOOKUP(C525,'DRAWING LIST'!B:B,'DRAWING LIST'!AJ:AJ,,0)</f>
        <v>1-45 天藍色</v>
      </c>
      <c r="J525" s="155">
        <f t="shared" si="8"/>
        <v>1.374572449651678E-2</v>
      </c>
    </row>
    <row r="526" spans="1:10" hidden="1">
      <c r="A526" s="155">
        <v>25</v>
      </c>
      <c r="B526" s="155" t="s">
        <v>2239</v>
      </c>
      <c r="C526" s="155" t="s">
        <v>559</v>
      </c>
      <c r="D526" s="155">
        <v>33.4</v>
      </c>
      <c r="E526" s="155">
        <v>131</v>
      </c>
      <c r="F526" s="155">
        <v>104.92919462989909</v>
      </c>
      <c r="G526" s="155">
        <v>13745.724496516781</v>
      </c>
      <c r="H526" s="155">
        <v>1.374572449651678E-2</v>
      </c>
      <c r="I526" s="155" t="str">
        <f>_xlfn.XLOOKUP(C526,'DRAWING LIST'!B:B,'DRAWING LIST'!AJ:AJ,,0)</f>
        <v/>
      </c>
      <c r="J526" s="155">
        <f t="shared" si="8"/>
        <v>1.374572449651678E-2</v>
      </c>
    </row>
    <row r="527" spans="1:10" hidden="1">
      <c r="A527" s="155">
        <v>25</v>
      </c>
      <c r="B527" s="155" t="s">
        <v>2046</v>
      </c>
      <c r="C527" s="155" t="s">
        <v>79</v>
      </c>
      <c r="D527" s="155">
        <v>33.4</v>
      </c>
      <c r="E527" s="155">
        <v>133</v>
      </c>
      <c r="F527" s="155">
        <v>104.92919462989909</v>
      </c>
      <c r="G527" s="155">
        <v>13955.582885776579</v>
      </c>
      <c r="H527" s="155">
        <v>1.3955582885776578E-2</v>
      </c>
      <c r="I527" s="155" t="str">
        <f>_xlfn.XLOOKUP(C527,'DRAWING LIST'!B:B,'DRAWING LIST'!AJ:AJ,,0)</f>
        <v/>
      </c>
      <c r="J527" s="155">
        <f t="shared" si="8"/>
        <v>1.3955582885776578E-2</v>
      </c>
    </row>
    <row r="528" spans="1:10">
      <c r="A528" s="155">
        <v>25</v>
      </c>
      <c r="B528" s="155" t="s">
        <v>2046</v>
      </c>
      <c r="C528" s="155" t="s">
        <v>294</v>
      </c>
      <c r="D528" s="155">
        <v>33.4</v>
      </c>
      <c r="E528" s="155">
        <v>133</v>
      </c>
      <c r="F528" s="155">
        <v>104.92919462989909</v>
      </c>
      <c r="G528" s="155">
        <v>13955.582885776579</v>
      </c>
      <c r="H528" s="155">
        <v>1.3955582885776578E-2</v>
      </c>
      <c r="I528" s="155" t="str">
        <f>_xlfn.XLOOKUP(C528,'DRAWING LIST'!B:B,'DRAWING LIST'!AJ:AJ,,0)</f>
        <v>1-45 天藍色</v>
      </c>
      <c r="J528" s="155">
        <f t="shared" si="8"/>
        <v>1.3955582885776578E-2</v>
      </c>
    </row>
    <row r="529" spans="1:10" hidden="1">
      <c r="A529" s="155">
        <v>25</v>
      </c>
      <c r="B529" s="155" t="s">
        <v>2240</v>
      </c>
      <c r="C529" s="155" t="s">
        <v>571</v>
      </c>
      <c r="D529" s="155">
        <v>33.4</v>
      </c>
      <c r="E529" s="155">
        <v>13406</v>
      </c>
      <c r="F529" s="155">
        <v>104.92919462989909</v>
      </c>
      <c r="G529" s="155">
        <v>1406680.7832084273</v>
      </c>
      <c r="H529" s="155">
        <v>1.4066807832084272</v>
      </c>
      <c r="I529" s="155" t="str">
        <f>_xlfn.XLOOKUP(C529,'DRAWING LIST'!B:B,'DRAWING LIST'!AJ:AJ,,0)</f>
        <v/>
      </c>
      <c r="J529" s="155">
        <f t="shared" si="8"/>
        <v>1.4066807832084272</v>
      </c>
    </row>
    <row r="530" spans="1:10">
      <c r="A530" s="155">
        <v>25</v>
      </c>
      <c r="B530" s="155" t="s">
        <v>2241</v>
      </c>
      <c r="C530" s="155" t="s">
        <v>738</v>
      </c>
      <c r="D530" s="155">
        <v>33.4</v>
      </c>
      <c r="E530" s="155">
        <v>134</v>
      </c>
      <c r="F530" s="155">
        <v>104.92919462989909</v>
      </c>
      <c r="G530" s="155">
        <v>14060.512080406477</v>
      </c>
      <c r="H530" s="155">
        <v>1.4060512080406477E-2</v>
      </c>
      <c r="I530" s="155" t="str">
        <f>_xlfn.XLOOKUP(C530,'DRAWING LIST'!B:B,'DRAWING LIST'!AJ:AJ,,0)</f>
        <v>1-45 天藍色</v>
      </c>
      <c r="J530" s="155">
        <f t="shared" si="8"/>
        <v>1.4060512080406477E-2</v>
      </c>
    </row>
    <row r="531" spans="1:10">
      <c r="A531" s="155">
        <v>25</v>
      </c>
      <c r="B531" s="155" t="s">
        <v>2241</v>
      </c>
      <c r="C531" s="155" t="s">
        <v>329</v>
      </c>
      <c r="D531" s="155">
        <v>33.4</v>
      </c>
      <c r="E531" s="155">
        <v>134</v>
      </c>
      <c r="F531" s="155">
        <v>104.92919462989909</v>
      </c>
      <c r="G531" s="155">
        <v>14060.512080406477</v>
      </c>
      <c r="H531" s="155">
        <v>1.4060512080406477E-2</v>
      </c>
      <c r="I531" s="155" t="str">
        <f>_xlfn.XLOOKUP(C531,'DRAWING LIST'!B:B,'DRAWING LIST'!AJ:AJ,,0)</f>
        <v>1-45 天藍色</v>
      </c>
      <c r="J531" s="155">
        <f t="shared" si="8"/>
        <v>1.4060512080406477E-2</v>
      </c>
    </row>
    <row r="532" spans="1:10" hidden="1">
      <c r="A532" s="155">
        <v>25</v>
      </c>
      <c r="B532" s="155" t="s">
        <v>2242</v>
      </c>
      <c r="C532" s="155" t="s">
        <v>215</v>
      </c>
      <c r="D532" s="155">
        <v>33.4</v>
      </c>
      <c r="E532" s="155">
        <v>1356</v>
      </c>
      <c r="F532" s="155">
        <v>104.92919462989909</v>
      </c>
      <c r="G532" s="155">
        <v>142283.98791814316</v>
      </c>
      <c r="H532" s="155">
        <v>0.14228398791814315</v>
      </c>
      <c r="I532" s="155" t="str">
        <f>_xlfn.XLOOKUP(C532,'DRAWING LIST'!B:B,'DRAWING LIST'!AJ:AJ,,0)</f>
        <v>1-05 大洋綠</v>
      </c>
      <c r="J532" s="155">
        <f t="shared" si="8"/>
        <v>0.14228398791814315</v>
      </c>
    </row>
    <row r="533" spans="1:10" hidden="1">
      <c r="A533" s="155">
        <v>25</v>
      </c>
      <c r="B533" s="155" t="s">
        <v>2242</v>
      </c>
      <c r="C533" s="155" t="s">
        <v>216</v>
      </c>
      <c r="D533" s="155">
        <v>33.4</v>
      </c>
      <c r="E533" s="155">
        <v>1356</v>
      </c>
      <c r="F533" s="155">
        <v>104.92919462989909</v>
      </c>
      <c r="G533" s="155">
        <v>142283.98791814316</v>
      </c>
      <c r="H533" s="155">
        <v>0.14228398791814315</v>
      </c>
      <c r="I533" s="155" t="str">
        <f>_xlfn.XLOOKUP(C533,'DRAWING LIST'!B:B,'DRAWING LIST'!AJ:AJ,,0)</f>
        <v>1-05 大洋綠</v>
      </c>
      <c r="J533" s="155">
        <f t="shared" si="8"/>
        <v>0.14228398791814315</v>
      </c>
    </row>
    <row r="534" spans="1:10" hidden="1">
      <c r="A534" s="155">
        <v>25</v>
      </c>
      <c r="B534" s="155" t="s">
        <v>2243</v>
      </c>
      <c r="C534" s="155" t="s">
        <v>174</v>
      </c>
      <c r="D534" s="155">
        <v>33.4</v>
      </c>
      <c r="E534" s="155">
        <v>135</v>
      </c>
      <c r="F534" s="155">
        <v>104.92919462989909</v>
      </c>
      <c r="G534" s="155">
        <v>14165.441275036377</v>
      </c>
      <c r="H534" s="155">
        <v>1.4165441275036376E-2</v>
      </c>
      <c r="I534" s="155" t="str">
        <f>_xlfn.XLOOKUP(C534,'DRAWING LIST'!B:B,'DRAWING LIST'!AJ:AJ,,0)</f>
        <v>1-05 大洋綠</v>
      </c>
      <c r="J534" s="155">
        <f t="shared" si="8"/>
        <v>1.4165441275036376E-2</v>
      </c>
    </row>
    <row r="535" spans="1:10" hidden="1">
      <c r="A535" s="155">
        <v>25</v>
      </c>
      <c r="B535" s="155" t="s">
        <v>2243</v>
      </c>
      <c r="C535" s="155" t="s">
        <v>392</v>
      </c>
      <c r="D535" s="155">
        <v>33.4</v>
      </c>
      <c r="E535" s="155">
        <v>135</v>
      </c>
      <c r="F535" s="155">
        <v>104.92919462989909</v>
      </c>
      <c r="G535" s="155">
        <v>14165.441275036377</v>
      </c>
      <c r="H535" s="155">
        <v>1.4165441275036376E-2</v>
      </c>
      <c r="I535" s="155" t="str">
        <f>_xlfn.XLOOKUP(C535,'DRAWING LIST'!B:B,'DRAWING LIST'!AJ:AJ,,0)</f>
        <v/>
      </c>
      <c r="J535" s="155">
        <f t="shared" si="8"/>
        <v>1.4165441275036376E-2</v>
      </c>
    </row>
    <row r="536" spans="1:10" hidden="1">
      <c r="A536" s="155">
        <v>25</v>
      </c>
      <c r="B536" s="155" t="s">
        <v>2243</v>
      </c>
      <c r="C536" s="155" t="s">
        <v>394</v>
      </c>
      <c r="D536" s="155">
        <v>33.4</v>
      </c>
      <c r="E536" s="155">
        <v>135</v>
      </c>
      <c r="F536" s="155">
        <v>104.92919462989909</v>
      </c>
      <c r="G536" s="155">
        <v>14165.441275036377</v>
      </c>
      <c r="H536" s="155">
        <v>1.4165441275036376E-2</v>
      </c>
      <c r="I536" s="155" t="str">
        <f>_xlfn.XLOOKUP(C536,'DRAWING LIST'!B:B,'DRAWING LIST'!AJ:AJ,,0)</f>
        <v/>
      </c>
      <c r="J536" s="155">
        <f t="shared" si="8"/>
        <v>1.4165441275036376E-2</v>
      </c>
    </row>
    <row r="537" spans="1:10" hidden="1">
      <c r="A537" s="155">
        <v>25</v>
      </c>
      <c r="B537" s="155" t="s">
        <v>2243</v>
      </c>
      <c r="C537" s="155" t="s">
        <v>424</v>
      </c>
      <c r="D537" s="155">
        <v>33.4</v>
      </c>
      <c r="E537" s="155">
        <v>135</v>
      </c>
      <c r="F537" s="155">
        <v>104.92919462989909</v>
      </c>
      <c r="G537" s="155">
        <v>14165.441275036377</v>
      </c>
      <c r="H537" s="155">
        <v>1.4165441275036376E-2</v>
      </c>
      <c r="I537" s="155" t="str">
        <f>_xlfn.XLOOKUP(C537,'DRAWING LIST'!B:B,'DRAWING LIST'!AJ:AJ,,0)</f>
        <v/>
      </c>
      <c r="J537" s="155">
        <f t="shared" si="8"/>
        <v>1.4165441275036376E-2</v>
      </c>
    </row>
    <row r="538" spans="1:10" hidden="1">
      <c r="A538" s="155">
        <v>25</v>
      </c>
      <c r="B538" s="155" t="s">
        <v>2243</v>
      </c>
      <c r="C538" s="155" t="s">
        <v>425</v>
      </c>
      <c r="D538" s="155">
        <v>33.4</v>
      </c>
      <c r="E538" s="155">
        <v>135</v>
      </c>
      <c r="F538" s="155">
        <v>104.92919462989909</v>
      </c>
      <c r="G538" s="155">
        <v>14165.441275036377</v>
      </c>
      <c r="H538" s="155">
        <v>1.4165441275036376E-2</v>
      </c>
      <c r="I538" s="155" t="str">
        <f>_xlfn.XLOOKUP(C538,'DRAWING LIST'!B:B,'DRAWING LIST'!AJ:AJ,,0)</f>
        <v/>
      </c>
      <c r="J538" s="155">
        <f t="shared" si="8"/>
        <v>1.4165441275036376E-2</v>
      </c>
    </row>
    <row r="539" spans="1:10" hidden="1">
      <c r="A539" s="155">
        <v>25</v>
      </c>
      <c r="B539" s="155" t="s">
        <v>2243</v>
      </c>
      <c r="C539" s="155" t="s">
        <v>795</v>
      </c>
      <c r="D539" s="155">
        <v>33.4</v>
      </c>
      <c r="E539" s="155">
        <v>135</v>
      </c>
      <c r="F539" s="155">
        <v>104.92919462989909</v>
      </c>
      <c r="G539" s="155">
        <v>14165.441275036377</v>
      </c>
      <c r="H539" s="155">
        <v>1.4165441275036376E-2</v>
      </c>
      <c r="I539" s="155" t="str">
        <f>_xlfn.XLOOKUP(C539,'DRAWING LIST'!B:B,'DRAWING LIST'!AJ:AJ,,0)</f>
        <v>1-85 藏金黃</v>
      </c>
      <c r="J539" s="155">
        <f t="shared" si="8"/>
        <v>1.4165441275036376E-2</v>
      </c>
    </row>
    <row r="540" spans="1:10" hidden="1">
      <c r="A540" s="155">
        <v>25</v>
      </c>
      <c r="B540" s="155" t="s">
        <v>2244</v>
      </c>
      <c r="C540" s="155" t="s">
        <v>400</v>
      </c>
      <c r="D540" s="155">
        <v>33.4</v>
      </c>
      <c r="E540" s="155">
        <v>1364</v>
      </c>
      <c r="F540" s="155">
        <v>104.92919462989909</v>
      </c>
      <c r="G540" s="155">
        <v>143123.42147518235</v>
      </c>
      <c r="H540" s="155">
        <v>0.14312342147518234</v>
      </c>
      <c r="I540" s="155" t="str">
        <f>_xlfn.XLOOKUP(C540,'DRAWING LIST'!B:B,'DRAWING LIST'!AJ:AJ,,0)</f>
        <v/>
      </c>
      <c r="J540" s="155">
        <f t="shared" si="8"/>
        <v>0.14312342147518234</v>
      </c>
    </row>
    <row r="541" spans="1:10" hidden="1">
      <c r="A541" s="155">
        <v>25</v>
      </c>
      <c r="B541" s="155" t="s">
        <v>2245</v>
      </c>
      <c r="C541" s="155" t="s">
        <v>413</v>
      </c>
      <c r="D541" s="155">
        <v>33.4</v>
      </c>
      <c r="E541" s="155">
        <v>1368</v>
      </c>
      <c r="F541" s="155">
        <v>104.92919462989909</v>
      </c>
      <c r="G541" s="155">
        <v>143543.13825370194</v>
      </c>
      <c r="H541" s="155">
        <v>0.14354313825370194</v>
      </c>
      <c r="I541" s="155" t="str">
        <f>_xlfn.XLOOKUP(C541,'DRAWING LIST'!B:B,'DRAWING LIST'!AJ:AJ,,0)</f>
        <v/>
      </c>
      <c r="J541" s="155">
        <f t="shared" si="8"/>
        <v>0.14354313825370194</v>
      </c>
    </row>
    <row r="542" spans="1:10" hidden="1">
      <c r="A542" s="155">
        <v>25</v>
      </c>
      <c r="B542" s="155" t="s">
        <v>2246</v>
      </c>
      <c r="C542" s="155" t="s">
        <v>95</v>
      </c>
      <c r="D542" s="155">
        <v>33.4</v>
      </c>
      <c r="E542" s="155">
        <v>136</v>
      </c>
      <c r="F542" s="155">
        <v>104.92919462989909</v>
      </c>
      <c r="G542" s="155">
        <v>14270.370469666275</v>
      </c>
      <c r="H542" s="155">
        <v>1.4270370469666274E-2</v>
      </c>
      <c r="I542" s="155" t="str">
        <f>_xlfn.XLOOKUP(C542,'DRAWING LIST'!B:B,'DRAWING LIST'!AJ:AJ,,0)</f>
        <v/>
      </c>
      <c r="J542" s="155">
        <f t="shared" si="8"/>
        <v>1.4270370469666274E-2</v>
      </c>
    </row>
    <row r="543" spans="1:10" hidden="1">
      <c r="A543" s="155">
        <v>25</v>
      </c>
      <c r="B543" s="155" t="s">
        <v>2246</v>
      </c>
      <c r="C543" s="155" t="s">
        <v>281</v>
      </c>
      <c r="D543" s="155">
        <v>33.4</v>
      </c>
      <c r="E543" s="155">
        <v>136</v>
      </c>
      <c r="F543" s="155">
        <v>104.92919462989909</v>
      </c>
      <c r="G543" s="155">
        <v>14270.370469666275</v>
      </c>
      <c r="H543" s="155">
        <v>1.4270370469666274E-2</v>
      </c>
      <c r="I543" s="155" t="str">
        <f>_xlfn.XLOOKUP(C543,'DRAWING LIST'!B:B,'DRAWING LIST'!AJ:AJ,,0)</f>
        <v/>
      </c>
      <c r="J543" s="155">
        <f t="shared" si="8"/>
        <v>1.4270370469666274E-2</v>
      </c>
    </row>
    <row r="544" spans="1:10">
      <c r="A544" s="155">
        <v>25</v>
      </c>
      <c r="B544" s="155" t="s">
        <v>2246</v>
      </c>
      <c r="C544" s="155" t="s">
        <v>295</v>
      </c>
      <c r="D544" s="155">
        <v>33.4</v>
      </c>
      <c r="E544" s="155">
        <v>136</v>
      </c>
      <c r="F544" s="155">
        <v>104.92919462989909</v>
      </c>
      <c r="G544" s="155">
        <v>14270.370469666275</v>
      </c>
      <c r="H544" s="155">
        <v>1.4270370469666274E-2</v>
      </c>
      <c r="I544" s="155" t="str">
        <f>_xlfn.XLOOKUP(C544,'DRAWING LIST'!B:B,'DRAWING LIST'!AJ:AJ,,0)</f>
        <v>1-45 天藍色</v>
      </c>
      <c r="J544" s="155">
        <f t="shared" si="8"/>
        <v>1.4270370469666274E-2</v>
      </c>
    </row>
    <row r="545" spans="1:10" hidden="1">
      <c r="A545" s="155">
        <v>25</v>
      </c>
      <c r="B545" s="155" t="s">
        <v>2246</v>
      </c>
      <c r="C545" s="155" t="s">
        <v>402</v>
      </c>
      <c r="D545" s="155">
        <v>33.4</v>
      </c>
      <c r="E545" s="155">
        <v>136</v>
      </c>
      <c r="F545" s="155">
        <v>104.92919462989909</v>
      </c>
      <c r="G545" s="155">
        <v>14270.370469666275</v>
      </c>
      <c r="H545" s="155">
        <v>1.4270370469666274E-2</v>
      </c>
      <c r="I545" s="155" t="str">
        <f>_xlfn.XLOOKUP(C545,'DRAWING LIST'!B:B,'DRAWING LIST'!AJ:AJ,,0)</f>
        <v/>
      </c>
      <c r="J545" s="155">
        <f t="shared" si="8"/>
        <v>1.4270370469666274E-2</v>
      </c>
    </row>
    <row r="546" spans="1:10" hidden="1">
      <c r="A546" s="155">
        <v>25</v>
      </c>
      <c r="B546" s="155" t="s">
        <v>2246</v>
      </c>
      <c r="C546" s="155" t="s">
        <v>547</v>
      </c>
      <c r="D546" s="155">
        <v>33.4</v>
      </c>
      <c r="E546" s="155">
        <v>136</v>
      </c>
      <c r="F546" s="155">
        <v>104.92919462989909</v>
      </c>
      <c r="G546" s="155">
        <v>14270.370469666275</v>
      </c>
      <c r="H546" s="155">
        <v>1.4270370469666274E-2</v>
      </c>
      <c r="I546" s="155" t="str">
        <f>_xlfn.XLOOKUP(C546,'DRAWING LIST'!B:B,'DRAWING LIST'!AJ:AJ,,0)</f>
        <v/>
      </c>
      <c r="J546" s="155">
        <f t="shared" si="8"/>
        <v>1.4270370469666274E-2</v>
      </c>
    </row>
    <row r="547" spans="1:10" hidden="1">
      <c r="A547" s="155">
        <v>25</v>
      </c>
      <c r="B547" s="155" t="s">
        <v>2246</v>
      </c>
      <c r="C547" s="155" t="s">
        <v>550</v>
      </c>
      <c r="D547" s="155">
        <v>33.4</v>
      </c>
      <c r="E547" s="155">
        <v>136</v>
      </c>
      <c r="F547" s="155">
        <v>104.92919462989909</v>
      </c>
      <c r="G547" s="155">
        <v>14270.370469666275</v>
      </c>
      <c r="H547" s="155">
        <v>1.4270370469666274E-2</v>
      </c>
      <c r="I547" s="155" t="str">
        <f>_xlfn.XLOOKUP(C547,'DRAWING LIST'!B:B,'DRAWING LIST'!AJ:AJ,,0)</f>
        <v/>
      </c>
      <c r="J547" s="155">
        <f t="shared" si="8"/>
        <v>1.4270370469666274E-2</v>
      </c>
    </row>
    <row r="548" spans="1:10" hidden="1">
      <c r="A548" s="155">
        <v>25</v>
      </c>
      <c r="B548" s="155" t="s">
        <v>2247</v>
      </c>
      <c r="C548" s="155" t="s">
        <v>574</v>
      </c>
      <c r="D548" s="155">
        <v>33.4</v>
      </c>
      <c r="E548" s="155">
        <v>1377</v>
      </c>
      <c r="F548" s="155">
        <v>104.92919462989909</v>
      </c>
      <c r="G548" s="155">
        <v>144487.50100537104</v>
      </c>
      <c r="H548" s="155">
        <v>0.14448750100537103</v>
      </c>
      <c r="I548" s="155" t="str">
        <f>_xlfn.XLOOKUP(C548,'DRAWING LIST'!B:B,'DRAWING LIST'!AJ:AJ,,0)</f>
        <v/>
      </c>
      <c r="J548" s="155">
        <f t="shared" si="8"/>
        <v>0.14448750100537103</v>
      </c>
    </row>
    <row r="549" spans="1:10" hidden="1">
      <c r="A549" s="155">
        <v>25</v>
      </c>
      <c r="B549" s="155" t="s">
        <v>2248</v>
      </c>
      <c r="C549" s="155" t="s">
        <v>417</v>
      </c>
      <c r="D549" s="155">
        <v>33.4</v>
      </c>
      <c r="E549" s="155">
        <v>1378</v>
      </c>
      <c r="F549" s="155">
        <v>104.92919462989909</v>
      </c>
      <c r="G549" s="155">
        <v>144592.43020000093</v>
      </c>
      <c r="H549" s="155">
        <v>0.14459243020000093</v>
      </c>
      <c r="I549" s="155" t="str">
        <f>_xlfn.XLOOKUP(C549,'DRAWING LIST'!B:B,'DRAWING LIST'!AJ:AJ,,0)</f>
        <v/>
      </c>
      <c r="J549" s="155">
        <f t="shared" si="8"/>
        <v>0.14459243020000093</v>
      </c>
    </row>
    <row r="550" spans="1:10" hidden="1">
      <c r="A550" s="155">
        <v>25</v>
      </c>
      <c r="B550" s="155" t="s">
        <v>2249</v>
      </c>
      <c r="C550" s="155" t="s">
        <v>281</v>
      </c>
      <c r="D550" s="155">
        <v>33.4</v>
      </c>
      <c r="E550" s="155">
        <v>137</v>
      </c>
      <c r="F550" s="155">
        <v>104.92919462989909</v>
      </c>
      <c r="G550" s="155">
        <v>14375.299664296175</v>
      </c>
      <c r="H550" s="155">
        <v>1.4375299664296175E-2</v>
      </c>
      <c r="I550" s="155" t="str">
        <f>_xlfn.XLOOKUP(C550,'DRAWING LIST'!B:B,'DRAWING LIST'!AJ:AJ,,0)</f>
        <v/>
      </c>
      <c r="J550" s="155">
        <f t="shared" si="8"/>
        <v>1.4375299664296175E-2</v>
      </c>
    </row>
    <row r="551" spans="1:10" hidden="1">
      <c r="A551" s="155">
        <v>25</v>
      </c>
      <c r="B551" s="155" t="s">
        <v>2048</v>
      </c>
      <c r="C551" s="155" t="s">
        <v>96</v>
      </c>
      <c r="D551" s="155">
        <v>33.4</v>
      </c>
      <c r="E551" s="155">
        <v>138</v>
      </c>
      <c r="F551" s="155">
        <v>104.92919462989909</v>
      </c>
      <c r="G551" s="155">
        <v>14480.228858926073</v>
      </c>
      <c r="H551" s="155">
        <v>1.4480228858926072E-2</v>
      </c>
      <c r="I551" s="155" t="str">
        <f>_xlfn.XLOOKUP(C551,'DRAWING LIST'!B:B,'DRAWING LIST'!AJ:AJ,,0)</f>
        <v/>
      </c>
      <c r="J551" s="155">
        <f t="shared" si="8"/>
        <v>1.4480228858926072E-2</v>
      </c>
    </row>
    <row r="552" spans="1:10" hidden="1">
      <c r="A552" s="155">
        <v>25</v>
      </c>
      <c r="B552" s="155" t="s">
        <v>2048</v>
      </c>
      <c r="C552" s="155" t="s">
        <v>267</v>
      </c>
      <c r="D552" s="155">
        <v>33.4</v>
      </c>
      <c r="E552" s="155">
        <v>138</v>
      </c>
      <c r="F552" s="155">
        <v>104.92919462989909</v>
      </c>
      <c r="G552" s="155">
        <v>14480.228858926073</v>
      </c>
      <c r="H552" s="155">
        <v>1.4480228858926072E-2</v>
      </c>
      <c r="I552" s="155" t="str">
        <f>_xlfn.XLOOKUP(C552,'DRAWING LIST'!B:B,'DRAWING LIST'!AJ:AJ,,0)</f>
        <v/>
      </c>
      <c r="J552" s="155">
        <f t="shared" si="8"/>
        <v>1.4480228858926072E-2</v>
      </c>
    </row>
    <row r="553" spans="1:10">
      <c r="A553" s="155">
        <v>25</v>
      </c>
      <c r="B553" s="155" t="s">
        <v>2048</v>
      </c>
      <c r="C553" s="155" t="s">
        <v>360</v>
      </c>
      <c r="D553" s="155">
        <v>33.4</v>
      </c>
      <c r="E553" s="155">
        <v>138</v>
      </c>
      <c r="F553" s="155">
        <v>104.92919462989909</v>
      </c>
      <c r="G553" s="155">
        <v>14480.228858926073</v>
      </c>
      <c r="H553" s="155">
        <v>1.4480228858926072E-2</v>
      </c>
      <c r="I553" s="155" t="str">
        <f>_xlfn.XLOOKUP(C553,'DRAWING LIST'!B:B,'DRAWING LIST'!AJ:AJ,,0)</f>
        <v>1-45 天藍色</v>
      </c>
      <c r="J553" s="155">
        <f t="shared" si="8"/>
        <v>1.4480228858926072E-2</v>
      </c>
    </row>
    <row r="554" spans="1:10" hidden="1">
      <c r="A554" s="155">
        <v>25</v>
      </c>
      <c r="B554" s="155" t="s">
        <v>2250</v>
      </c>
      <c r="C554" s="155" t="s">
        <v>403</v>
      </c>
      <c r="D554" s="155">
        <v>33.4</v>
      </c>
      <c r="E554" s="155">
        <v>1392</v>
      </c>
      <c r="F554" s="155">
        <v>104.92919462989909</v>
      </c>
      <c r="G554" s="155">
        <v>146061.43892481952</v>
      </c>
      <c r="H554" s="155">
        <v>0.14606143892481951</v>
      </c>
      <c r="I554" s="155" t="str">
        <f>_xlfn.XLOOKUP(C554,'DRAWING LIST'!B:B,'DRAWING LIST'!AJ:AJ,,0)</f>
        <v/>
      </c>
      <c r="J554" s="155">
        <f t="shared" si="8"/>
        <v>0.14606143892481951</v>
      </c>
    </row>
    <row r="555" spans="1:10" hidden="1">
      <c r="A555" s="155">
        <v>25</v>
      </c>
      <c r="B555" s="155" t="s">
        <v>2251</v>
      </c>
      <c r="C555" s="155" t="s">
        <v>792</v>
      </c>
      <c r="D555" s="155">
        <v>33.4</v>
      </c>
      <c r="E555" s="155">
        <v>139</v>
      </c>
      <c r="F555" s="155">
        <v>104.92919462989909</v>
      </c>
      <c r="G555" s="155">
        <v>14585.158053555973</v>
      </c>
      <c r="H555" s="155">
        <v>1.4585158053555973E-2</v>
      </c>
      <c r="I555" s="155" t="str">
        <f>_xlfn.XLOOKUP(C555,'DRAWING LIST'!B:B,'DRAWING LIST'!AJ:AJ,,0)</f>
        <v>純白</v>
      </c>
      <c r="J555" s="155">
        <f t="shared" si="8"/>
        <v>1.4585158053555973E-2</v>
      </c>
    </row>
    <row r="556" spans="1:10" hidden="1">
      <c r="A556" s="155">
        <v>25</v>
      </c>
      <c r="B556" s="155" t="s">
        <v>2252</v>
      </c>
      <c r="C556" s="155" t="s">
        <v>208</v>
      </c>
      <c r="D556" s="155">
        <v>33.4</v>
      </c>
      <c r="E556" s="155">
        <v>1406</v>
      </c>
      <c r="F556" s="155">
        <v>104.92919462989909</v>
      </c>
      <c r="G556" s="155">
        <v>147530.44764963811</v>
      </c>
      <c r="H556" s="155">
        <v>0.1475304476496381</v>
      </c>
      <c r="I556" s="155" t="str">
        <f>_xlfn.XLOOKUP(C556,'DRAWING LIST'!B:B,'DRAWING LIST'!AJ:AJ,,0)</f>
        <v>1-05 大洋綠</v>
      </c>
      <c r="J556" s="155">
        <f t="shared" si="8"/>
        <v>0.1475304476496381</v>
      </c>
    </row>
    <row r="557" spans="1:10" hidden="1">
      <c r="A557" s="155">
        <v>25</v>
      </c>
      <c r="B557" s="155" t="s">
        <v>2252</v>
      </c>
      <c r="C557" s="155" t="s">
        <v>577</v>
      </c>
      <c r="D557" s="155">
        <v>33.4</v>
      </c>
      <c r="E557" s="155">
        <v>1406</v>
      </c>
      <c r="F557" s="155">
        <v>104.92919462989909</v>
      </c>
      <c r="G557" s="155">
        <v>147530.44764963811</v>
      </c>
      <c r="H557" s="155">
        <v>0.1475304476496381</v>
      </c>
      <c r="I557" s="155" t="str">
        <f>_xlfn.XLOOKUP(C557,'DRAWING LIST'!B:B,'DRAWING LIST'!AJ:AJ,,0)</f>
        <v/>
      </c>
      <c r="J557" s="155">
        <f t="shared" si="8"/>
        <v>0.1475304476496381</v>
      </c>
    </row>
    <row r="558" spans="1:10" hidden="1">
      <c r="A558" s="155">
        <v>25</v>
      </c>
      <c r="B558" s="155" t="s">
        <v>2049</v>
      </c>
      <c r="C558" s="155" t="s">
        <v>403</v>
      </c>
      <c r="D558" s="155">
        <v>33.4</v>
      </c>
      <c r="E558" s="155">
        <v>140</v>
      </c>
      <c r="F558" s="155">
        <v>104.92919462989909</v>
      </c>
      <c r="G558" s="155">
        <v>14690.087248185871</v>
      </c>
      <c r="H558" s="155">
        <v>1.469008724818587E-2</v>
      </c>
      <c r="I558" s="155" t="str">
        <f>_xlfn.XLOOKUP(C558,'DRAWING LIST'!B:B,'DRAWING LIST'!AJ:AJ,,0)</f>
        <v/>
      </c>
      <c r="J558" s="155">
        <f t="shared" si="8"/>
        <v>1.469008724818587E-2</v>
      </c>
    </row>
    <row r="559" spans="1:10" hidden="1">
      <c r="A559" s="155">
        <v>25</v>
      </c>
      <c r="B559" s="155" t="s">
        <v>2253</v>
      </c>
      <c r="C559" s="155" t="s">
        <v>559</v>
      </c>
      <c r="D559" s="155">
        <v>33.4</v>
      </c>
      <c r="E559" s="155">
        <v>1410</v>
      </c>
      <c r="F559" s="155">
        <v>104.92919462989909</v>
      </c>
      <c r="G559" s="155">
        <v>147950.1644281577</v>
      </c>
      <c r="H559" s="155">
        <v>0.1479501644281577</v>
      </c>
      <c r="I559" s="155" t="str">
        <f>_xlfn.XLOOKUP(C559,'DRAWING LIST'!B:B,'DRAWING LIST'!AJ:AJ,,0)</f>
        <v/>
      </c>
      <c r="J559" s="155">
        <f t="shared" si="8"/>
        <v>0.1479501644281577</v>
      </c>
    </row>
    <row r="560" spans="1:10" hidden="1">
      <c r="A560" s="155">
        <v>25</v>
      </c>
      <c r="B560" s="155" t="s">
        <v>2050</v>
      </c>
      <c r="C560" s="155" t="s">
        <v>572</v>
      </c>
      <c r="D560" s="155">
        <v>33.4</v>
      </c>
      <c r="E560" s="155">
        <v>1412</v>
      </c>
      <c r="F560" s="155">
        <v>104.92919462989909</v>
      </c>
      <c r="G560" s="155">
        <v>148160.02281741751</v>
      </c>
      <c r="H560" s="155">
        <v>0.1481600228174175</v>
      </c>
      <c r="I560" s="155" t="str">
        <f>_xlfn.XLOOKUP(C560,'DRAWING LIST'!B:B,'DRAWING LIST'!AJ:AJ,,0)</f>
        <v/>
      </c>
      <c r="J560" s="155">
        <f t="shared" si="8"/>
        <v>0.1481600228174175</v>
      </c>
    </row>
    <row r="561" spans="1:10" hidden="1">
      <c r="A561" s="155">
        <v>25</v>
      </c>
      <c r="B561" s="155" t="s">
        <v>2051</v>
      </c>
      <c r="C561" s="155" t="s">
        <v>144</v>
      </c>
      <c r="D561" s="155">
        <v>33.4</v>
      </c>
      <c r="E561" s="155">
        <v>141</v>
      </c>
      <c r="F561" s="155">
        <v>104.92919462989909</v>
      </c>
      <c r="G561" s="155">
        <v>14795.016442815771</v>
      </c>
      <c r="H561" s="155">
        <v>1.4795016442815771E-2</v>
      </c>
      <c r="I561" s="155" t="str">
        <f>_xlfn.XLOOKUP(C561,'DRAWING LIST'!B:B,'DRAWING LIST'!AJ:AJ,,0)</f>
        <v>1-05 大洋綠</v>
      </c>
      <c r="J561" s="155">
        <f t="shared" si="8"/>
        <v>1.4795016442815771E-2</v>
      </c>
    </row>
    <row r="562" spans="1:10">
      <c r="A562" s="155">
        <v>25</v>
      </c>
      <c r="B562" s="155" t="s">
        <v>2254</v>
      </c>
      <c r="C562" s="155" t="s">
        <v>319</v>
      </c>
      <c r="D562" s="155">
        <v>33.4</v>
      </c>
      <c r="E562" s="155">
        <v>1422</v>
      </c>
      <c r="F562" s="155">
        <v>104.92919462989909</v>
      </c>
      <c r="G562" s="155">
        <v>149209.31476371651</v>
      </c>
      <c r="H562" s="155">
        <v>0.14920931476371652</v>
      </c>
      <c r="I562" s="155" t="str">
        <f>_xlfn.XLOOKUP(C562,'DRAWING LIST'!B:B,'DRAWING LIST'!AJ:AJ,,0)</f>
        <v/>
      </c>
      <c r="J562" s="155">
        <f t="shared" si="8"/>
        <v>0.14920931476371652</v>
      </c>
    </row>
    <row r="563" spans="1:10" hidden="1">
      <c r="A563" s="155">
        <v>25</v>
      </c>
      <c r="B563" s="155" t="s">
        <v>2255</v>
      </c>
      <c r="C563" s="155" t="s">
        <v>820</v>
      </c>
      <c r="D563" s="155">
        <v>33.4</v>
      </c>
      <c r="E563" s="155">
        <v>14284</v>
      </c>
      <c r="F563" s="155">
        <v>104.92919462989909</v>
      </c>
      <c r="G563" s="155">
        <v>1498808.6160934786</v>
      </c>
      <c r="H563" s="155">
        <v>1.4988086160934786</v>
      </c>
      <c r="I563" s="155" t="str">
        <f>_xlfn.XLOOKUP(C563,'DRAWING LIST'!B:B,'DRAWING LIST'!AJ:AJ,,0)</f>
        <v/>
      </c>
      <c r="J563" s="155">
        <f t="shared" si="8"/>
        <v>1.4988086160934786</v>
      </c>
    </row>
    <row r="564" spans="1:10" hidden="1">
      <c r="A564" s="155">
        <v>25</v>
      </c>
      <c r="B564" s="155" t="s">
        <v>2256</v>
      </c>
      <c r="C564" s="155" t="s">
        <v>213</v>
      </c>
      <c r="D564" s="155">
        <v>33.4</v>
      </c>
      <c r="E564" s="155">
        <v>142</v>
      </c>
      <c r="F564" s="155">
        <v>104.92919462989909</v>
      </c>
      <c r="G564" s="155">
        <v>14899.945637445669</v>
      </c>
      <c r="H564" s="155">
        <v>1.4899945637445669E-2</v>
      </c>
      <c r="I564" s="155" t="str">
        <f>_xlfn.XLOOKUP(C564,'DRAWING LIST'!B:B,'DRAWING LIST'!AJ:AJ,,0)</f>
        <v>1-05 大洋綠</v>
      </c>
      <c r="J564" s="155">
        <f t="shared" si="8"/>
        <v>1.4899945637445669E-2</v>
      </c>
    </row>
    <row r="565" spans="1:10">
      <c r="A565" s="155">
        <v>25</v>
      </c>
      <c r="B565" s="155" t="s">
        <v>2256</v>
      </c>
      <c r="C565" s="155" t="s">
        <v>316</v>
      </c>
      <c r="D565" s="155">
        <v>33.4</v>
      </c>
      <c r="E565" s="155">
        <v>142</v>
      </c>
      <c r="F565" s="155">
        <v>104.92919462989909</v>
      </c>
      <c r="G565" s="155">
        <v>14899.945637445669</v>
      </c>
      <c r="H565" s="155">
        <v>1.4899945637445669E-2</v>
      </c>
      <c r="I565" s="155" t="str">
        <f>_xlfn.XLOOKUP(C565,'DRAWING LIST'!B:B,'DRAWING LIST'!AJ:AJ,,0)</f>
        <v/>
      </c>
      <c r="J565" s="155">
        <f t="shared" si="8"/>
        <v>1.4899945637445669E-2</v>
      </c>
    </row>
    <row r="566" spans="1:10" hidden="1">
      <c r="A566" s="155">
        <v>25</v>
      </c>
      <c r="B566" s="155" t="s">
        <v>2256</v>
      </c>
      <c r="C566" s="155" t="s">
        <v>547</v>
      </c>
      <c r="D566" s="155">
        <v>33.4</v>
      </c>
      <c r="E566" s="155">
        <v>142</v>
      </c>
      <c r="F566" s="155">
        <v>104.92919462989909</v>
      </c>
      <c r="G566" s="155">
        <v>14899.945637445669</v>
      </c>
      <c r="H566" s="155">
        <v>1.4899945637445669E-2</v>
      </c>
      <c r="I566" s="155" t="str">
        <f>_xlfn.XLOOKUP(C566,'DRAWING LIST'!B:B,'DRAWING LIST'!AJ:AJ,,0)</f>
        <v/>
      </c>
      <c r="J566" s="155">
        <f t="shared" si="8"/>
        <v>1.4899945637445669E-2</v>
      </c>
    </row>
    <row r="567" spans="1:10" hidden="1">
      <c r="A567" s="155">
        <v>25</v>
      </c>
      <c r="B567" s="155" t="s">
        <v>2256</v>
      </c>
      <c r="C567" s="155" t="s">
        <v>550</v>
      </c>
      <c r="D567" s="155">
        <v>33.4</v>
      </c>
      <c r="E567" s="155">
        <v>142</v>
      </c>
      <c r="F567" s="155">
        <v>104.92919462989909</v>
      </c>
      <c r="G567" s="155">
        <v>14899.945637445669</v>
      </c>
      <c r="H567" s="155">
        <v>1.4899945637445669E-2</v>
      </c>
      <c r="I567" s="155" t="str">
        <f>_xlfn.XLOOKUP(C567,'DRAWING LIST'!B:B,'DRAWING LIST'!AJ:AJ,,0)</f>
        <v/>
      </c>
      <c r="J567" s="155">
        <f t="shared" si="8"/>
        <v>1.4899945637445669E-2</v>
      </c>
    </row>
    <row r="568" spans="1:10" hidden="1">
      <c r="A568" s="155">
        <v>25</v>
      </c>
      <c r="B568" s="155" t="s">
        <v>2257</v>
      </c>
      <c r="C568" s="155" t="s">
        <v>579</v>
      </c>
      <c r="D568" s="155">
        <v>33.4</v>
      </c>
      <c r="E568" s="155">
        <v>1446</v>
      </c>
      <c r="F568" s="155">
        <v>104.92919462989909</v>
      </c>
      <c r="G568" s="155">
        <v>151727.61543483409</v>
      </c>
      <c r="H568" s="155">
        <v>0.1517276154348341</v>
      </c>
      <c r="I568" s="155" t="str">
        <f>_xlfn.XLOOKUP(C568,'DRAWING LIST'!B:B,'DRAWING LIST'!AJ:AJ,,0)</f>
        <v/>
      </c>
      <c r="J568" s="155">
        <f t="shared" si="8"/>
        <v>0.1517276154348341</v>
      </c>
    </row>
    <row r="569" spans="1:10" hidden="1">
      <c r="A569" s="155">
        <v>25</v>
      </c>
      <c r="B569" s="155" t="s">
        <v>2052</v>
      </c>
      <c r="C569" s="155" t="s">
        <v>212</v>
      </c>
      <c r="D569" s="155">
        <v>33.4</v>
      </c>
      <c r="E569" s="155">
        <v>144</v>
      </c>
      <c r="F569" s="155">
        <v>104.92919462989909</v>
      </c>
      <c r="G569" s="155">
        <v>15109.804026705468</v>
      </c>
      <c r="H569" s="155">
        <v>1.5109804026705467E-2</v>
      </c>
      <c r="I569" s="155" t="str">
        <f>_xlfn.XLOOKUP(C569,'DRAWING LIST'!B:B,'DRAWING LIST'!AJ:AJ,,0)</f>
        <v>1-05 大洋綠</v>
      </c>
      <c r="J569" s="155">
        <f t="shared" si="8"/>
        <v>1.5109804026705467E-2</v>
      </c>
    </row>
    <row r="570" spans="1:10">
      <c r="A570" s="155">
        <v>25</v>
      </c>
      <c r="B570" s="155" t="s">
        <v>2052</v>
      </c>
      <c r="C570" s="155" t="s">
        <v>294</v>
      </c>
      <c r="D570" s="155">
        <v>33.4</v>
      </c>
      <c r="E570" s="155">
        <v>144</v>
      </c>
      <c r="F570" s="155">
        <v>104.92919462989909</v>
      </c>
      <c r="G570" s="155">
        <v>15109.804026705468</v>
      </c>
      <c r="H570" s="155">
        <v>1.5109804026705467E-2</v>
      </c>
      <c r="I570" s="155" t="str">
        <f>_xlfn.XLOOKUP(C570,'DRAWING LIST'!B:B,'DRAWING LIST'!AJ:AJ,,0)</f>
        <v>1-45 天藍色</v>
      </c>
      <c r="J570" s="155">
        <f t="shared" si="8"/>
        <v>1.5109804026705467E-2</v>
      </c>
    </row>
    <row r="571" spans="1:10">
      <c r="A571" s="155">
        <v>25</v>
      </c>
      <c r="B571" s="155" t="s">
        <v>2052</v>
      </c>
      <c r="C571" s="155" t="s">
        <v>295</v>
      </c>
      <c r="D571" s="155">
        <v>33.4</v>
      </c>
      <c r="E571" s="155">
        <v>144</v>
      </c>
      <c r="F571" s="155">
        <v>104.92919462989909</v>
      </c>
      <c r="G571" s="155">
        <v>15109.804026705468</v>
      </c>
      <c r="H571" s="155">
        <v>1.5109804026705467E-2</v>
      </c>
      <c r="I571" s="155" t="str">
        <f>_xlfn.XLOOKUP(C571,'DRAWING LIST'!B:B,'DRAWING LIST'!AJ:AJ,,0)</f>
        <v>1-45 天藍色</v>
      </c>
      <c r="J571" s="155">
        <f t="shared" si="8"/>
        <v>1.5109804026705467E-2</v>
      </c>
    </row>
    <row r="572" spans="1:10">
      <c r="A572" s="155">
        <v>25</v>
      </c>
      <c r="B572" s="155" t="s">
        <v>2052</v>
      </c>
      <c r="C572" s="155" t="s">
        <v>363</v>
      </c>
      <c r="D572" s="155">
        <v>33.4</v>
      </c>
      <c r="E572" s="155">
        <v>144</v>
      </c>
      <c r="F572" s="155">
        <v>104.92919462989909</v>
      </c>
      <c r="G572" s="155">
        <v>15109.804026705468</v>
      </c>
      <c r="H572" s="155">
        <v>1.5109804026705467E-2</v>
      </c>
      <c r="I572" s="155" t="str">
        <f>_xlfn.XLOOKUP(C572,'DRAWING LIST'!B:B,'DRAWING LIST'!AJ:AJ,,0)</f>
        <v>1-45 天藍色</v>
      </c>
      <c r="J572" s="155">
        <f t="shared" si="8"/>
        <v>1.5109804026705467E-2</v>
      </c>
    </row>
    <row r="573" spans="1:10" hidden="1">
      <c r="A573" s="155">
        <v>25</v>
      </c>
      <c r="B573" s="155" t="s">
        <v>2052</v>
      </c>
      <c r="C573" s="155" t="s">
        <v>554</v>
      </c>
      <c r="D573" s="155">
        <v>33.4</v>
      </c>
      <c r="E573" s="155">
        <v>144</v>
      </c>
      <c r="F573" s="155">
        <v>104.92919462989909</v>
      </c>
      <c r="G573" s="155">
        <v>15109.804026705468</v>
      </c>
      <c r="H573" s="155">
        <v>1.5109804026705467E-2</v>
      </c>
      <c r="I573" s="155" t="str">
        <f>_xlfn.XLOOKUP(C573,'DRAWING LIST'!B:B,'DRAWING LIST'!AJ:AJ,,0)</f>
        <v/>
      </c>
      <c r="J573" s="155">
        <f t="shared" si="8"/>
        <v>1.5109804026705467E-2</v>
      </c>
    </row>
    <row r="574" spans="1:10" hidden="1">
      <c r="A574" s="155">
        <v>25</v>
      </c>
      <c r="B574" s="155" t="s">
        <v>2258</v>
      </c>
      <c r="C574" s="155" t="s">
        <v>579</v>
      </c>
      <c r="D574" s="155">
        <v>33.4</v>
      </c>
      <c r="E574" s="155">
        <v>1456</v>
      </c>
      <c r="F574" s="155">
        <v>104.92919462989909</v>
      </c>
      <c r="G574" s="155">
        <v>152776.90738113306</v>
      </c>
      <c r="H574" s="155">
        <v>0.15277690738113306</v>
      </c>
      <c r="I574" s="155" t="str">
        <f>_xlfn.XLOOKUP(C574,'DRAWING LIST'!B:B,'DRAWING LIST'!AJ:AJ,,0)</f>
        <v/>
      </c>
      <c r="J574" s="155">
        <f t="shared" si="8"/>
        <v>0.15277690738113306</v>
      </c>
    </row>
    <row r="575" spans="1:10">
      <c r="A575" s="155">
        <v>25</v>
      </c>
      <c r="B575" s="155" t="s">
        <v>2259</v>
      </c>
      <c r="C575" s="155" t="s">
        <v>329</v>
      </c>
      <c r="D575" s="155">
        <v>33.4</v>
      </c>
      <c r="E575" s="155">
        <v>145</v>
      </c>
      <c r="F575" s="155">
        <v>104.92919462989909</v>
      </c>
      <c r="G575" s="155">
        <v>15214.733221335367</v>
      </c>
      <c r="H575" s="155">
        <v>1.5214733221335366E-2</v>
      </c>
      <c r="I575" s="155" t="str">
        <f>_xlfn.XLOOKUP(C575,'DRAWING LIST'!B:B,'DRAWING LIST'!AJ:AJ,,0)</f>
        <v>1-45 天藍色</v>
      </c>
      <c r="J575" s="155">
        <f t="shared" si="8"/>
        <v>1.5214733221335366E-2</v>
      </c>
    </row>
    <row r="576" spans="1:10" hidden="1">
      <c r="A576" s="155">
        <v>25</v>
      </c>
      <c r="B576" s="155" t="s">
        <v>2260</v>
      </c>
      <c r="C576" s="155" t="s">
        <v>780</v>
      </c>
      <c r="D576" s="155">
        <v>33.4</v>
      </c>
      <c r="E576" s="155">
        <v>146</v>
      </c>
      <c r="F576" s="155">
        <v>104.92919462989909</v>
      </c>
      <c r="G576" s="155">
        <v>15319.662415965267</v>
      </c>
      <c r="H576" s="155">
        <v>1.5319662415965267E-2</v>
      </c>
      <c r="I576" s="155" t="str">
        <f>_xlfn.XLOOKUP(C576,'DRAWING LIST'!B:B,'DRAWING LIST'!AJ:AJ,,0)</f>
        <v/>
      </c>
      <c r="J576" s="155">
        <f t="shared" si="8"/>
        <v>1.5319662415965267E-2</v>
      </c>
    </row>
    <row r="577" spans="1:10">
      <c r="A577" s="155">
        <v>25</v>
      </c>
      <c r="B577" s="155" t="s">
        <v>2261</v>
      </c>
      <c r="C577" s="155" t="s">
        <v>318</v>
      </c>
      <c r="D577" s="155">
        <v>33.4</v>
      </c>
      <c r="E577" s="155">
        <v>1478</v>
      </c>
      <c r="F577" s="155">
        <v>104.92919462989909</v>
      </c>
      <c r="G577" s="155">
        <v>155085.34966299086</v>
      </c>
      <c r="H577" s="155">
        <v>0.15508534966299087</v>
      </c>
      <c r="I577" s="155" t="str">
        <f>_xlfn.XLOOKUP(C577,'DRAWING LIST'!B:B,'DRAWING LIST'!AJ:AJ,,0)</f>
        <v/>
      </c>
      <c r="J577" s="155">
        <f t="shared" si="8"/>
        <v>0.15508534966299087</v>
      </c>
    </row>
    <row r="578" spans="1:10">
      <c r="A578" s="155">
        <v>25</v>
      </c>
      <c r="B578" s="155" t="s">
        <v>2160</v>
      </c>
      <c r="C578" s="155" t="s">
        <v>347</v>
      </c>
      <c r="D578" s="155">
        <v>33.4</v>
      </c>
      <c r="E578" s="155">
        <v>147</v>
      </c>
      <c r="F578" s="155">
        <v>104.92919462989909</v>
      </c>
      <c r="G578" s="155">
        <v>15424.591610595166</v>
      </c>
      <c r="H578" s="155">
        <v>1.5424591610595164E-2</v>
      </c>
      <c r="I578" s="155" t="str">
        <f>_xlfn.XLOOKUP(C578,'DRAWING LIST'!B:B,'DRAWING LIST'!AJ:AJ,,0)</f>
        <v>1-45 天藍色</v>
      </c>
      <c r="J578" s="155">
        <f t="shared" si="8"/>
        <v>1.5424591610595164E-2</v>
      </c>
    </row>
    <row r="579" spans="1:10" hidden="1">
      <c r="A579" s="155">
        <v>25</v>
      </c>
      <c r="B579" s="155" t="s">
        <v>2160</v>
      </c>
      <c r="C579" s="155" t="s">
        <v>560</v>
      </c>
      <c r="D579" s="155">
        <v>33.4</v>
      </c>
      <c r="E579" s="155">
        <v>147</v>
      </c>
      <c r="F579" s="155">
        <v>104.92919462989909</v>
      </c>
      <c r="G579" s="155">
        <v>15424.591610595166</v>
      </c>
      <c r="H579" s="155">
        <v>1.5424591610595164E-2</v>
      </c>
      <c r="I579" s="155" t="str">
        <f>_xlfn.XLOOKUP(C579,'DRAWING LIST'!B:B,'DRAWING LIST'!AJ:AJ,,0)</f>
        <v/>
      </c>
      <c r="J579" s="155">
        <f t="shared" ref="J579:J642" si="9">(D579*PI()*E579)*10^-6</f>
        <v>1.5424591610595164E-2</v>
      </c>
    </row>
    <row r="580" spans="1:10" hidden="1">
      <c r="A580" s="155">
        <v>25</v>
      </c>
      <c r="B580" s="155" t="s">
        <v>2160</v>
      </c>
      <c r="C580" s="155" t="s">
        <v>566</v>
      </c>
      <c r="D580" s="155">
        <v>33.4</v>
      </c>
      <c r="E580" s="155">
        <v>147</v>
      </c>
      <c r="F580" s="155">
        <v>104.92919462989909</v>
      </c>
      <c r="G580" s="155">
        <v>15424.591610595166</v>
      </c>
      <c r="H580" s="155">
        <v>1.5424591610595164E-2</v>
      </c>
      <c r="I580" s="155" t="str">
        <f>_xlfn.XLOOKUP(C580,'DRAWING LIST'!B:B,'DRAWING LIST'!AJ:AJ,,0)</f>
        <v/>
      </c>
      <c r="J580" s="155">
        <f t="shared" si="9"/>
        <v>1.5424591610595164E-2</v>
      </c>
    </row>
    <row r="581" spans="1:10" hidden="1">
      <c r="A581" s="155">
        <v>25</v>
      </c>
      <c r="B581" s="155" t="s">
        <v>2262</v>
      </c>
      <c r="C581" s="155" t="s">
        <v>405</v>
      </c>
      <c r="D581" s="155">
        <v>33.4</v>
      </c>
      <c r="E581" s="155">
        <v>1483</v>
      </c>
      <c r="F581" s="155">
        <v>104.92919462989909</v>
      </c>
      <c r="G581" s="155">
        <v>155609.99563614035</v>
      </c>
      <c r="H581" s="155">
        <v>0.15560999563614034</v>
      </c>
      <c r="I581" s="155" t="str">
        <f>_xlfn.XLOOKUP(C581,'DRAWING LIST'!B:B,'DRAWING LIST'!AJ:AJ,,0)</f>
        <v/>
      </c>
      <c r="J581" s="155">
        <f t="shared" si="9"/>
        <v>0.15560999563614034</v>
      </c>
    </row>
    <row r="582" spans="1:10" hidden="1">
      <c r="A582" s="155">
        <v>25</v>
      </c>
      <c r="B582" s="155" t="s">
        <v>2263</v>
      </c>
      <c r="C582" s="155" t="s">
        <v>796</v>
      </c>
      <c r="D582" s="155">
        <v>33.4</v>
      </c>
      <c r="E582" s="155">
        <v>1488</v>
      </c>
      <c r="F582" s="155">
        <v>104.92919462989909</v>
      </c>
      <c r="G582" s="155">
        <v>156134.64160928983</v>
      </c>
      <c r="H582" s="155">
        <v>0.15613464160928983</v>
      </c>
      <c r="I582" s="155" t="str">
        <f>_xlfn.XLOOKUP(C582,'DRAWING LIST'!B:B,'DRAWING LIST'!AJ:AJ,,0)</f>
        <v>1-85 藏金黃</v>
      </c>
      <c r="J582" s="155">
        <f t="shared" si="9"/>
        <v>0.15613464160928983</v>
      </c>
    </row>
    <row r="583" spans="1:10" hidden="1">
      <c r="A583" s="155">
        <v>25</v>
      </c>
      <c r="B583" s="155" t="s">
        <v>2264</v>
      </c>
      <c r="C583" s="155" t="s">
        <v>212</v>
      </c>
      <c r="D583" s="155">
        <v>33.4</v>
      </c>
      <c r="E583" s="155">
        <v>1492</v>
      </c>
      <c r="F583" s="155">
        <v>104.92919462989909</v>
      </c>
      <c r="G583" s="155">
        <v>156554.35838780945</v>
      </c>
      <c r="H583" s="155">
        <v>0.15655435838780946</v>
      </c>
      <c r="I583" s="155" t="str">
        <f>_xlfn.XLOOKUP(C583,'DRAWING LIST'!B:B,'DRAWING LIST'!AJ:AJ,,0)</f>
        <v>1-05 大洋綠</v>
      </c>
      <c r="J583" s="155">
        <f t="shared" si="9"/>
        <v>0.15655435838780946</v>
      </c>
    </row>
    <row r="584" spans="1:10">
      <c r="A584" s="155">
        <v>25</v>
      </c>
      <c r="B584" s="155" t="s">
        <v>2264</v>
      </c>
      <c r="C584" s="155" t="s">
        <v>296</v>
      </c>
      <c r="D584" s="155">
        <v>33.4</v>
      </c>
      <c r="E584" s="155">
        <v>1492</v>
      </c>
      <c r="F584" s="155">
        <v>104.92919462989909</v>
      </c>
      <c r="G584" s="155">
        <v>156554.35838780945</v>
      </c>
      <c r="H584" s="155">
        <v>0.15655435838780946</v>
      </c>
      <c r="I584" s="155" t="str">
        <f>_xlfn.XLOOKUP(C584,'DRAWING LIST'!B:B,'DRAWING LIST'!AJ:AJ,,0)</f>
        <v>1-45 天藍色</v>
      </c>
      <c r="J584" s="155">
        <f t="shared" si="9"/>
        <v>0.15655435838780946</v>
      </c>
    </row>
    <row r="585" spans="1:10" hidden="1">
      <c r="A585" s="155">
        <v>25</v>
      </c>
      <c r="B585" s="155" t="s">
        <v>2265</v>
      </c>
      <c r="C585" s="155" t="s">
        <v>431</v>
      </c>
      <c r="D585" s="155">
        <v>33.4</v>
      </c>
      <c r="E585" s="155">
        <v>1496</v>
      </c>
      <c r="F585" s="155">
        <v>104.92919462989909</v>
      </c>
      <c r="G585" s="155">
        <v>156974.07516632904</v>
      </c>
      <c r="H585" s="155">
        <v>0.15697407516632902</v>
      </c>
      <c r="I585" s="155" t="str">
        <f>_xlfn.XLOOKUP(C585,'DRAWING LIST'!B:B,'DRAWING LIST'!AJ:AJ,,0)</f>
        <v/>
      </c>
      <c r="J585" s="155">
        <f t="shared" si="9"/>
        <v>0.15697407516632902</v>
      </c>
    </row>
    <row r="586" spans="1:10" hidden="1">
      <c r="A586" s="155">
        <v>25</v>
      </c>
      <c r="B586" s="155" t="s">
        <v>2266</v>
      </c>
      <c r="C586" s="155" t="s">
        <v>91</v>
      </c>
      <c r="D586" s="155">
        <v>33.4</v>
      </c>
      <c r="E586" s="155">
        <v>1506</v>
      </c>
      <c r="F586" s="155">
        <v>104.92919462989909</v>
      </c>
      <c r="G586" s="155">
        <v>158023.36711262804</v>
      </c>
      <c r="H586" s="155">
        <v>0.15802336711262804</v>
      </c>
      <c r="I586" s="155" t="str">
        <f>_xlfn.XLOOKUP(C586,'DRAWING LIST'!B:B,'DRAWING LIST'!AJ:AJ,,0)</f>
        <v/>
      </c>
      <c r="J586" s="155">
        <f t="shared" si="9"/>
        <v>0.15802336711262804</v>
      </c>
    </row>
    <row r="587" spans="1:10">
      <c r="A587" s="155">
        <v>25</v>
      </c>
      <c r="B587" s="155" t="s">
        <v>2267</v>
      </c>
      <c r="C587" s="155" t="s">
        <v>363</v>
      </c>
      <c r="D587" s="155">
        <v>33.4</v>
      </c>
      <c r="E587" s="155">
        <v>1507</v>
      </c>
      <c r="F587" s="155">
        <v>104.92919462989909</v>
      </c>
      <c r="G587" s="155">
        <v>158128.29630725793</v>
      </c>
      <c r="H587" s="155">
        <v>0.15812829630725792</v>
      </c>
      <c r="I587" s="155" t="str">
        <f>_xlfn.XLOOKUP(C587,'DRAWING LIST'!B:B,'DRAWING LIST'!AJ:AJ,,0)</f>
        <v>1-45 天藍色</v>
      </c>
      <c r="J587" s="155">
        <f t="shared" si="9"/>
        <v>0.15812829630725792</v>
      </c>
    </row>
    <row r="588" spans="1:10" hidden="1">
      <c r="A588" s="155">
        <v>25</v>
      </c>
      <c r="B588" s="155" t="s">
        <v>2054</v>
      </c>
      <c r="C588" s="155" t="s">
        <v>79</v>
      </c>
      <c r="D588" s="155">
        <v>33.4</v>
      </c>
      <c r="E588" s="155">
        <v>150</v>
      </c>
      <c r="F588" s="155">
        <v>104.92919462989909</v>
      </c>
      <c r="G588" s="155">
        <v>15739.379194484864</v>
      </c>
      <c r="H588" s="155">
        <v>1.5739379194484864E-2</v>
      </c>
      <c r="I588" s="155" t="str">
        <f>_xlfn.XLOOKUP(C588,'DRAWING LIST'!B:B,'DRAWING LIST'!AJ:AJ,,0)</f>
        <v/>
      </c>
      <c r="J588" s="155">
        <f t="shared" si="9"/>
        <v>1.5739379194484864E-2</v>
      </c>
    </row>
    <row r="589" spans="1:10" hidden="1">
      <c r="A589" s="155">
        <v>25</v>
      </c>
      <c r="B589" s="155" t="s">
        <v>2054</v>
      </c>
      <c r="C589" s="155" t="s">
        <v>116</v>
      </c>
      <c r="D589" s="155">
        <v>33.4</v>
      </c>
      <c r="E589" s="155">
        <v>150</v>
      </c>
      <c r="F589" s="155">
        <v>104.92919462989909</v>
      </c>
      <c r="G589" s="155">
        <v>15739.379194484864</v>
      </c>
      <c r="H589" s="155">
        <v>1.5739379194484864E-2</v>
      </c>
      <c r="I589" s="155" t="str">
        <f>_xlfn.XLOOKUP(C589,'DRAWING LIST'!B:B,'DRAWING LIST'!AJ:AJ,,0)</f>
        <v>1-05 大洋綠</v>
      </c>
      <c r="J589" s="155">
        <f t="shared" si="9"/>
        <v>1.5739379194484864E-2</v>
      </c>
    </row>
    <row r="590" spans="1:10">
      <c r="A590" s="155">
        <v>25</v>
      </c>
      <c r="B590" s="155" t="s">
        <v>2054</v>
      </c>
      <c r="C590" s="155" t="s">
        <v>347</v>
      </c>
      <c r="D590" s="155">
        <v>33.4</v>
      </c>
      <c r="E590" s="155">
        <v>150</v>
      </c>
      <c r="F590" s="155">
        <v>104.92919462989909</v>
      </c>
      <c r="G590" s="155">
        <v>15739.379194484864</v>
      </c>
      <c r="H590" s="155">
        <v>1.5739379194484864E-2</v>
      </c>
      <c r="I590" s="155" t="str">
        <f>_xlfn.XLOOKUP(C590,'DRAWING LIST'!B:B,'DRAWING LIST'!AJ:AJ,,0)</f>
        <v>1-45 天藍色</v>
      </c>
      <c r="J590" s="155">
        <f t="shared" si="9"/>
        <v>1.5739379194484864E-2</v>
      </c>
    </row>
    <row r="591" spans="1:10" hidden="1">
      <c r="A591" s="155">
        <v>25</v>
      </c>
      <c r="B591" s="155" t="s">
        <v>2054</v>
      </c>
      <c r="C591" s="155" t="s">
        <v>391</v>
      </c>
      <c r="D591" s="155">
        <v>33.4</v>
      </c>
      <c r="E591" s="155">
        <v>150</v>
      </c>
      <c r="F591" s="155">
        <v>104.92919462989909</v>
      </c>
      <c r="G591" s="155">
        <v>15739.379194484864</v>
      </c>
      <c r="H591" s="155">
        <v>1.5739379194484864E-2</v>
      </c>
      <c r="I591" s="155" t="str">
        <f>_xlfn.XLOOKUP(C591,'DRAWING LIST'!B:B,'DRAWING LIST'!AJ:AJ,,0)</f>
        <v/>
      </c>
      <c r="J591" s="155">
        <f t="shared" si="9"/>
        <v>1.5739379194484864E-2</v>
      </c>
    </row>
    <row r="592" spans="1:10" hidden="1">
      <c r="A592" s="155">
        <v>25</v>
      </c>
      <c r="B592" s="155" t="s">
        <v>2054</v>
      </c>
      <c r="C592" s="155" t="s">
        <v>560</v>
      </c>
      <c r="D592" s="155">
        <v>33.4</v>
      </c>
      <c r="E592" s="155">
        <v>150</v>
      </c>
      <c r="F592" s="155">
        <v>104.92919462989909</v>
      </c>
      <c r="G592" s="155">
        <v>15739.379194484864</v>
      </c>
      <c r="H592" s="155">
        <v>1.5739379194484864E-2</v>
      </c>
      <c r="I592" s="155" t="str">
        <f>_xlfn.XLOOKUP(C592,'DRAWING LIST'!B:B,'DRAWING LIST'!AJ:AJ,,0)</f>
        <v/>
      </c>
      <c r="J592" s="155">
        <f t="shared" si="9"/>
        <v>1.5739379194484864E-2</v>
      </c>
    </row>
    <row r="593" spans="1:10" hidden="1">
      <c r="A593" s="155">
        <v>25</v>
      </c>
      <c r="B593" s="155" t="s">
        <v>2054</v>
      </c>
      <c r="C593" s="155" t="s">
        <v>566</v>
      </c>
      <c r="D593" s="155">
        <v>33.4</v>
      </c>
      <c r="E593" s="155">
        <v>150</v>
      </c>
      <c r="F593" s="155">
        <v>104.92919462989909</v>
      </c>
      <c r="G593" s="155">
        <v>15739.379194484864</v>
      </c>
      <c r="H593" s="155">
        <v>1.5739379194484864E-2</v>
      </c>
      <c r="I593" s="155" t="str">
        <f>_xlfn.XLOOKUP(C593,'DRAWING LIST'!B:B,'DRAWING LIST'!AJ:AJ,,0)</f>
        <v/>
      </c>
      <c r="J593" s="155">
        <f t="shared" si="9"/>
        <v>1.5739379194484864E-2</v>
      </c>
    </row>
    <row r="594" spans="1:10" hidden="1">
      <c r="A594" s="155">
        <v>25</v>
      </c>
      <c r="B594" s="155" t="s">
        <v>2054</v>
      </c>
      <c r="C594" s="155" t="s">
        <v>567</v>
      </c>
      <c r="D594" s="155">
        <v>33.4</v>
      </c>
      <c r="E594" s="155">
        <v>150</v>
      </c>
      <c r="F594" s="155">
        <v>104.92919462989909</v>
      </c>
      <c r="G594" s="155">
        <v>15739.379194484864</v>
      </c>
      <c r="H594" s="155">
        <v>1.5739379194484864E-2</v>
      </c>
      <c r="I594" s="155" t="str">
        <f>_xlfn.XLOOKUP(C594,'DRAWING LIST'!B:B,'DRAWING LIST'!AJ:AJ,,0)</f>
        <v/>
      </c>
      <c r="J594" s="155">
        <f t="shared" si="9"/>
        <v>1.5739379194484864E-2</v>
      </c>
    </row>
    <row r="595" spans="1:10" hidden="1">
      <c r="A595" s="155">
        <v>25</v>
      </c>
      <c r="B595" s="155" t="s">
        <v>2054</v>
      </c>
      <c r="C595" s="155" t="s">
        <v>575</v>
      </c>
      <c r="D595" s="155">
        <v>33.4</v>
      </c>
      <c r="E595" s="155">
        <v>150</v>
      </c>
      <c r="F595" s="155">
        <v>104.92919462989909</v>
      </c>
      <c r="G595" s="155">
        <v>15739.379194484864</v>
      </c>
      <c r="H595" s="155">
        <v>1.5739379194484864E-2</v>
      </c>
      <c r="I595" s="155" t="str">
        <f>_xlfn.XLOOKUP(C595,'DRAWING LIST'!B:B,'DRAWING LIST'!AJ:AJ,,0)</f>
        <v/>
      </c>
      <c r="J595" s="155">
        <f t="shared" si="9"/>
        <v>1.5739379194484864E-2</v>
      </c>
    </row>
    <row r="596" spans="1:10" hidden="1">
      <c r="A596" s="155">
        <v>25</v>
      </c>
      <c r="B596" s="155" t="s">
        <v>2268</v>
      </c>
      <c r="C596" s="155" t="s">
        <v>121</v>
      </c>
      <c r="D596" s="155">
        <v>33.4</v>
      </c>
      <c r="E596" s="155">
        <v>1517</v>
      </c>
      <c r="F596" s="155">
        <v>104.92919462989909</v>
      </c>
      <c r="G596" s="155">
        <v>159177.58825355693</v>
      </c>
      <c r="H596" s="155">
        <v>0.15917758825355691</v>
      </c>
      <c r="I596" s="155" t="str">
        <f>_xlfn.XLOOKUP(C596,'DRAWING LIST'!B:B,'DRAWING LIST'!AJ:AJ,,0)</f>
        <v>1-05 大洋綠</v>
      </c>
      <c r="J596" s="155">
        <f t="shared" si="9"/>
        <v>0.15917758825355691</v>
      </c>
    </row>
    <row r="597" spans="1:10" hidden="1">
      <c r="A597" s="155">
        <v>25</v>
      </c>
      <c r="B597" s="155" t="s">
        <v>2269</v>
      </c>
      <c r="C597" s="155" t="s">
        <v>413</v>
      </c>
      <c r="D597" s="155">
        <v>33.4</v>
      </c>
      <c r="E597" s="155">
        <v>151</v>
      </c>
      <c r="F597" s="155">
        <v>104.92919462989909</v>
      </c>
      <c r="G597" s="155">
        <v>15844.308389114762</v>
      </c>
      <c r="H597" s="155">
        <v>1.5844308389114763E-2</v>
      </c>
      <c r="I597" s="155" t="str">
        <f>_xlfn.XLOOKUP(C597,'DRAWING LIST'!B:B,'DRAWING LIST'!AJ:AJ,,0)</f>
        <v/>
      </c>
      <c r="J597" s="155">
        <f t="shared" si="9"/>
        <v>1.5844308389114763E-2</v>
      </c>
    </row>
    <row r="598" spans="1:10">
      <c r="A598" s="155">
        <v>25</v>
      </c>
      <c r="B598" s="155" t="s">
        <v>2270</v>
      </c>
      <c r="C598" s="155" t="s">
        <v>296</v>
      </c>
      <c r="D598" s="155">
        <v>33.4</v>
      </c>
      <c r="E598" s="155">
        <v>1528</v>
      </c>
      <c r="F598" s="155">
        <v>104.92919462989909</v>
      </c>
      <c r="G598" s="155">
        <v>160331.80939448581</v>
      </c>
      <c r="H598" s="155">
        <v>0.1603318093944858</v>
      </c>
      <c r="I598" s="155" t="str">
        <f>_xlfn.XLOOKUP(C598,'DRAWING LIST'!B:B,'DRAWING LIST'!AJ:AJ,,0)</f>
        <v>1-45 天藍色</v>
      </c>
      <c r="J598" s="155">
        <f t="shared" si="9"/>
        <v>0.1603318093944858</v>
      </c>
    </row>
    <row r="599" spans="1:10">
      <c r="A599" s="155">
        <v>25</v>
      </c>
      <c r="B599" s="155" t="s">
        <v>2271</v>
      </c>
      <c r="C599" s="155" t="s">
        <v>303</v>
      </c>
      <c r="D599" s="155">
        <v>33.4</v>
      </c>
      <c r="E599" s="155">
        <v>152</v>
      </c>
      <c r="F599" s="155">
        <v>104.92919462989909</v>
      </c>
      <c r="G599" s="155">
        <v>15949.237583744662</v>
      </c>
      <c r="H599" s="155">
        <v>1.5949237583744662E-2</v>
      </c>
      <c r="I599" s="155" t="str">
        <f>_xlfn.XLOOKUP(C599,'DRAWING LIST'!B:B,'DRAWING LIST'!AJ:AJ,,0)</f>
        <v>1-45 天藍色</v>
      </c>
      <c r="J599" s="155">
        <f t="shared" si="9"/>
        <v>1.5949237583744662E-2</v>
      </c>
    </row>
    <row r="600" spans="1:10">
      <c r="A600" s="155">
        <v>25</v>
      </c>
      <c r="B600" s="155" t="s">
        <v>2271</v>
      </c>
      <c r="C600" s="155" t="s">
        <v>347</v>
      </c>
      <c r="D600" s="155">
        <v>33.4</v>
      </c>
      <c r="E600" s="155">
        <v>152</v>
      </c>
      <c r="F600" s="155">
        <v>104.92919462989909</v>
      </c>
      <c r="G600" s="155">
        <v>15949.237583744662</v>
      </c>
      <c r="H600" s="155">
        <v>1.5949237583744662E-2</v>
      </c>
      <c r="I600" s="155" t="str">
        <f>_xlfn.XLOOKUP(C600,'DRAWING LIST'!B:B,'DRAWING LIST'!AJ:AJ,,0)</f>
        <v>1-45 天藍色</v>
      </c>
      <c r="J600" s="155">
        <f t="shared" si="9"/>
        <v>1.5949237583744662E-2</v>
      </c>
    </row>
    <row r="601" spans="1:10" hidden="1">
      <c r="A601" s="155">
        <v>25</v>
      </c>
      <c r="B601" s="155" t="s">
        <v>2272</v>
      </c>
      <c r="C601" s="155" t="s">
        <v>208</v>
      </c>
      <c r="D601" s="155">
        <v>33.4</v>
      </c>
      <c r="E601" s="155">
        <v>1538</v>
      </c>
      <c r="F601" s="155">
        <v>104.92919462989909</v>
      </c>
      <c r="G601" s="155">
        <v>161381.10134078481</v>
      </c>
      <c r="H601" s="155">
        <v>0.16138110134078479</v>
      </c>
      <c r="I601" s="155" t="str">
        <f>_xlfn.XLOOKUP(C601,'DRAWING LIST'!B:B,'DRAWING LIST'!AJ:AJ,,0)</f>
        <v>1-05 大洋綠</v>
      </c>
      <c r="J601" s="155">
        <f t="shared" si="9"/>
        <v>0.16138110134078479</v>
      </c>
    </row>
    <row r="602" spans="1:10" hidden="1">
      <c r="A602" s="155">
        <v>25</v>
      </c>
      <c r="B602" s="155" t="s">
        <v>2273</v>
      </c>
      <c r="C602" s="155" t="s">
        <v>646</v>
      </c>
      <c r="D602" s="155">
        <v>33.4</v>
      </c>
      <c r="E602" s="155">
        <v>153</v>
      </c>
      <c r="F602" s="155">
        <v>104.92919462989909</v>
      </c>
      <c r="G602" s="155">
        <v>16054.16677837456</v>
      </c>
      <c r="H602" s="155">
        <v>1.6054166778374557E-2</v>
      </c>
      <c r="I602" s="155" t="str">
        <f>_xlfn.XLOOKUP(C602,'DRAWING LIST'!B:B,'DRAWING LIST'!AJ:AJ,,0)</f>
        <v>1-38鼠灰色</v>
      </c>
      <c r="J602" s="155">
        <f t="shared" si="9"/>
        <v>1.6054166778374557E-2</v>
      </c>
    </row>
    <row r="603" spans="1:10" hidden="1">
      <c r="A603" s="155">
        <v>25</v>
      </c>
      <c r="B603" s="155" t="s">
        <v>2274</v>
      </c>
      <c r="C603" s="155" t="s">
        <v>93</v>
      </c>
      <c r="D603" s="155">
        <v>33.4</v>
      </c>
      <c r="E603" s="155">
        <v>1542</v>
      </c>
      <c r="F603" s="155">
        <v>104.92919462989909</v>
      </c>
      <c r="G603" s="155">
        <v>161800.8181193044</v>
      </c>
      <c r="H603" s="155">
        <v>0.16180081811930438</v>
      </c>
      <c r="I603" s="155" t="str">
        <f>_xlfn.XLOOKUP(C603,'DRAWING LIST'!B:B,'DRAWING LIST'!AJ:AJ,,0)</f>
        <v/>
      </c>
      <c r="J603" s="155">
        <f t="shared" si="9"/>
        <v>0.16180081811930438</v>
      </c>
    </row>
    <row r="604" spans="1:10">
      <c r="A604" s="155">
        <v>25</v>
      </c>
      <c r="B604" s="155" t="s">
        <v>2275</v>
      </c>
      <c r="C604" s="155" t="s">
        <v>353</v>
      </c>
      <c r="D604" s="155">
        <v>33.4</v>
      </c>
      <c r="E604" s="155">
        <v>1556</v>
      </c>
      <c r="F604" s="155">
        <v>104.92919462989909</v>
      </c>
      <c r="G604" s="155">
        <v>163269.82684412299</v>
      </c>
      <c r="H604" s="155">
        <v>0.16326982684412297</v>
      </c>
      <c r="I604" s="155" t="str">
        <f>_xlfn.XLOOKUP(C604,'DRAWING LIST'!B:B,'DRAWING LIST'!AJ:AJ,,0)</f>
        <v>1-45 天藍色</v>
      </c>
      <c r="J604" s="155">
        <f t="shared" si="9"/>
        <v>0.16326982684412297</v>
      </c>
    </row>
    <row r="605" spans="1:10" hidden="1">
      <c r="A605" s="155">
        <v>25</v>
      </c>
      <c r="B605" s="155" t="s">
        <v>2275</v>
      </c>
      <c r="C605" s="155" t="s">
        <v>432</v>
      </c>
      <c r="D605" s="155">
        <v>33.4</v>
      </c>
      <c r="E605" s="155">
        <v>1556</v>
      </c>
      <c r="F605" s="155">
        <v>104.92919462989909</v>
      </c>
      <c r="G605" s="155">
        <v>163269.82684412299</v>
      </c>
      <c r="H605" s="155">
        <v>0.16326982684412297</v>
      </c>
      <c r="I605" s="155" t="str">
        <f>_xlfn.XLOOKUP(C605,'DRAWING LIST'!B:B,'DRAWING LIST'!AJ:AJ,,0)</f>
        <v/>
      </c>
      <c r="J605" s="155">
        <f t="shared" si="9"/>
        <v>0.16326982684412297</v>
      </c>
    </row>
    <row r="606" spans="1:10" hidden="1">
      <c r="A606" s="155">
        <v>25</v>
      </c>
      <c r="B606" s="155" t="s">
        <v>2276</v>
      </c>
      <c r="C606" s="155" t="s">
        <v>556</v>
      </c>
      <c r="D606" s="155">
        <v>33.4</v>
      </c>
      <c r="E606" s="155">
        <v>15660</v>
      </c>
      <c r="F606" s="155">
        <v>104.92919462989909</v>
      </c>
      <c r="G606" s="155">
        <v>1643191.1879042196</v>
      </c>
      <c r="H606" s="155">
        <v>1.6431911879042196</v>
      </c>
      <c r="I606" s="155" t="str">
        <f>_xlfn.XLOOKUP(C606,'DRAWING LIST'!B:B,'DRAWING LIST'!AJ:AJ,,0)</f>
        <v/>
      </c>
      <c r="J606" s="155">
        <f t="shared" si="9"/>
        <v>1.6431911879042196</v>
      </c>
    </row>
    <row r="607" spans="1:10">
      <c r="A607" s="155">
        <v>25</v>
      </c>
      <c r="B607" s="155" t="s">
        <v>2277</v>
      </c>
      <c r="C607" s="155" t="s">
        <v>739</v>
      </c>
      <c r="D607" s="155">
        <v>33.4</v>
      </c>
      <c r="E607" s="155">
        <v>1569</v>
      </c>
      <c r="F607" s="155">
        <v>104.92919462989909</v>
      </c>
      <c r="G607" s="155">
        <v>164633.90637431166</v>
      </c>
      <c r="H607" s="155">
        <v>0.16463390637431166</v>
      </c>
      <c r="I607" s="155" t="str">
        <f>_xlfn.XLOOKUP(C607,'DRAWING LIST'!B:B,'DRAWING LIST'!AJ:AJ,,0)</f>
        <v>1-45 天藍色</v>
      </c>
      <c r="J607" s="155">
        <f t="shared" si="9"/>
        <v>0.16463390637431166</v>
      </c>
    </row>
    <row r="608" spans="1:10" hidden="1">
      <c r="A608" s="155">
        <v>25</v>
      </c>
      <c r="B608" s="155" t="s">
        <v>2278</v>
      </c>
      <c r="C608" s="155" t="s">
        <v>79</v>
      </c>
      <c r="D608" s="155">
        <v>33.4</v>
      </c>
      <c r="E608" s="155">
        <v>156</v>
      </c>
      <c r="F608" s="155">
        <v>104.92919462989909</v>
      </c>
      <c r="G608" s="155">
        <v>16368.954362264258</v>
      </c>
      <c r="H608" s="155">
        <v>1.6368954362264258E-2</v>
      </c>
      <c r="I608" s="155" t="str">
        <f>_xlfn.XLOOKUP(C608,'DRAWING LIST'!B:B,'DRAWING LIST'!AJ:AJ,,0)</f>
        <v/>
      </c>
      <c r="J608" s="155">
        <f t="shared" si="9"/>
        <v>1.6368954362264258E-2</v>
      </c>
    </row>
    <row r="609" spans="1:10" hidden="1">
      <c r="A609" s="155">
        <v>25</v>
      </c>
      <c r="B609" s="155" t="s">
        <v>2278</v>
      </c>
      <c r="C609" s="155" t="s">
        <v>86</v>
      </c>
      <c r="D609" s="155">
        <v>33.4</v>
      </c>
      <c r="E609" s="155">
        <v>156</v>
      </c>
      <c r="F609" s="155">
        <v>104.92919462989909</v>
      </c>
      <c r="G609" s="155">
        <v>16368.954362264258</v>
      </c>
      <c r="H609" s="155">
        <v>1.6368954362264258E-2</v>
      </c>
      <c r="I609" s="155" t="str">
        <f>_xlfn.XLOOKUP(C609,'DRAWING LIST'!B:B,'DRAWING LIST'!AJ:AJ,,0)</f>
        <v/>
      </c>
      <c r="J609" s="155">
        <f t="shared" si="9"/>
        <v>1.6368954362264258E-2</v>
      </c>
    </row>
    <row r="610" spans="1:10" hidden="1">
      <c r="A610" s="155">
        <v>25</v>
      </c>
      <c r="B610" s="155" t="s">
        <v>2278</v>
      </c>
      <c r="C610" s="155" t="s">
        <v>93</v>
      </c>
      <c r="D610" s="155">
        <v>33.4</v>
      </c>
      <c r="E610" s="155">
        <v>156</v>
      </c>
      <c r="F610" s="155">
        <v>104.92919462989909</v>
      </c>
      <c r="G610" s="155">
        <v>16368.954362264258</v>
      </c>
      <c r="H610" s="155">
        <v>1.6368954362264258E-2</v>
      </c>
      <c r="I610" s="155" t="str">
        <f>_xlfn.XLOOKUP(C610,'DRAWING LIST'!B:B,'DRAWING LIST'!AJ:AJ,,0)</f>
        <v/>
      </c>
      <c r="J610" s="155">
        <f t="shared" si="9"/>
        <v>1.6368954362264258E-2</v>
      </c>
    </row>
    <row r="611" spans="1:10" hidden="1">
      <c r="A611" s="155">
        <v>25</v>
      </c>
      <c r="B611" s="155" t="s">
        <v>2278</v>
      </c>
      <c r="C611" s="155" t="s">
        <v>117</v>
      </c>
      <c r="D611" s="155">
        <v>33.4</v>
      </c>
      <c r="E611" s="155">
        <v>156</v>
      </c>
      <c r="F611" s="155">
        <v>104.92919462989909</v>
      </c>
      <c r="G611" s="155">
        <v>16368.954362264258</v>
      </c>
      <c r="H611" s="155">
        <v>1.6368954362264258E-2</v>
      </c>
      <c r="I611" s="155" t="str">
        <f>_xlfn.XLOOKUP(C611,'DRAWING LIST'!B:B,'DRAWING LIST'!AJ:AJ,,0)</f>
        <v>1-05 大洋綠</v>
      </c>
      <c r="J611" s="155">
        <f t="shared" si="9"/>
        <v>1.6368954362264258E-2</v>
      </c>
    </row>
    <row r="612" spans="1:10" hidden="1">
      <c r="A612" s="155">
        <v>25</v>
      </c>
      <c r="B612" s="155" t="s">
        <v>2278</v>
      </c>
      <c r="C612" s="155" t="s">
        <v>120</v>
      </c>
      <c r="D612" s="155">
        <v>33.4</v>
      </c>
      <c r="E612" s="155">
        <v>156</v>
      </c>
      <c r="F612" s="155">
        <v>104.92919462989909</v>
      </c>
      <c r="G612" s="155">
        <v>16368.954362264258</v>
      </c>
      <c r="H612" s="155">
        <v>1.6368954362264258E-2</v>
      </c>
      <c r="I612" s="155" t="str">
        <f>_xlfn.XLOOKUP(C612,'DRAWING LIST'!B:B,'DRAWING LIST'!AJ:AJ,,0)</f>
        <v>1-05 大洋綠</v>
      </c>
      <c r="J612" s="155">
        <f t="shared" si="9"/>
        <v>1.6368954362264258E-2</v>
      </c>
    </row>
    <row r="613" spans="1:10" hidden="1">
      <c r="A613" s="155">
        <v>25</v>
      </c>
      <c r="B613" s="155" t="s">
        <v>2278</v>
      </c>
      <c r="C613" s="155" t="s">
        <v>719</v>
      </c>
      <c r="D613" s="155">
        <v>33.4</v>
      </c>
      <c r="E613" s="155">
        <v>156</v>
      </c>
      <c r="F613" s="155">
        <v>104.92919462989909</v>
      </c>
      <c r="G613" s="155">
        <v>16368.954362264258</v>
      </c>
      <c r="H613" s="155">
        <v>1.6368954362264258E-2</v>
      </c>
      <c r="I613" s="155" t="str">
        <f>_xlfn.XLOOKUP(C613,'DRAWING LIST'!B:B,'DRAWING LIST'!AJ:AJ,,0)</f>
        <v>1-05 大洋綠</v>
      </c>
      <c r="J613" s="155">
        <f t="shared" si="9"/>
        <v>1.6368954362264258E-2</v>
      </c>
    </row>
    <row r="614" spans="1:10" hidden="1">
      <c r="A614" s="155">
        <v>25</v>
      </c>
      <c r="B614" s="155" t="s">
        <v>2278</v>
      </c>
      <c r="C614" s="155" t="s">
        <v>720</v>
      </c>
      <c r="D614" s="155">
        <v>33.4</v>
      </c>
      <c r="E614" s="155">
        <v>156</v>
      </c>
      <c r="F614" s="155">
        <v>104.92919462989909</v>
      </c>
      <c r="G614" s="155">
        <v>16368.954362264258</v>
      </c>
      <c r="H614" s="155">
        <v>1.6368954362264258E-2</v>
      </c>
      <c r="I614" s="155" t="str">
        <f>_xlfn.XLOOKUP(C614,'DRAWING LIST'!B:B,'DRAWING LIST'!AJ:AJ,,0)</f>
        <v>1-05 大洋綠</v>
      </c>
      <c r="J614" s="155">
        <f t="shared" si="9"/>
        <v>1.6368954362264258E-2</v>
      </c>
    </row>
    <row r="615" spans="1:10" hidden="1">
      <c r="A615" s="155">
        <v>25</v>
      </c>
      <c r="B615" s="155" t="s">
        <v>2278</v>
      </c>
      <c r="C615" s="155" t="s">
        <v>157</v>
      </c>
      <c r="D615" s="155">
        <v>33.4</v>
      </c>
      <c r="E615" s="155">
        <v>156</v>
      </c>
      <c r="F615" s="155">
        <v>104.92919462989909</v>
      </c>
      <c r="G615" s="155">
        <v>16368.954362264258</v>
      </c>
      <c r="H615" s="155">
        <v>1.6368954362264258E-2</v>
      </c>
      <c r="I615" s="155" t="str">
        <f>_xlfn.XLOOKUP(C615,'DRAWING LIST'!B:B,'DRAWING LIST'!AJ:AJ,,0)</f>
        <v>1-05 大洋綠</v>
      </c>
      <c r="J615" s="155">
        <f t="shared" si="9"/>
        <v>1.6368954362264258E-2</v>
      </c>
    </row>
    <row r="616" spans="1:10" hidden="1">
      <c r="A616" s="155">
        <v>25</v>
      </c>
      <c r="B616" s="155" t="s">
        <v>2278</v>
      </c>
      <c r="C616" s="155" t="s">
        <v>731</v>
      </c>
      <c r="D616" s="155">
        <v>33.4</v>
      </c>
      <c r="E616" s="155">
        <v>156</v>
      </c>
      <c r="F616" s="155">
        <v>104.92919462989909</v>
      </c>
      <c r="G616" s="155">
        <v>16368.954362264258</v>
      </c>
      <c r="H616" s="155">
        <v>1.6368954362264258E-2</v>
      </c>
      <c r="I616" s="155" t="str">
        <f>_xlfn.XLOOKUP(C616,'DRAWING LIST'!B:B,'DRAWING LIST'!AJ:AJ,,0)</f>
        <v/>
      </c>
      <c r="J616" s="155">
        <f t="shared" si="9"/>
        <v>1.6368954362264258E-2</v>
      </c>
    </row>
    <row r="617" spans="1:10" hidden="1">
      <c r="A617" s="155">
        <v>25</v>
      </c>
      <c r="B617" s="155" t="s">
        <v>2278</v>
      </c>
      <c r="C617" s="155" t="s">
        <v>278</v>
      </c>
      <c r="D617" s="155">
        <v>33.4</v>
      </c>
      <c r="E617" s="155">
        <v>156</v>
      </c>
      <c r="F617" s="155">
        <v>104.92919462989909</v>
      </c>
      <c r="G617" s="155">
        <v>16368.954362264258</v>
      </c>
      <c r="H617" s="155">
        <v>1.6368954362264258E-2</v>
      </c>
      <c r="I617" s="155" t="str">
        <f>_xlfn.XLOOKUP(C617,'DRAWING LIST'!B:B,'DRAWING LIST'!AJ:AJ,,0)</f>
        <v/>
      </c>
      <c r="J617" s="155">
        <f t="shared" si="9"/>
        <v>1.6368954362264258E-2</v>
      </c>
    </row>
    <row r="618" spans="1:10">
      <c r="A618" s="155">
        <v>25</v>
      </c>
      <c r="B618" s="155" t="s">
        <v>2278</v>
      </c>
      <c r="C618" s="155" t="s">
        <v>303</v>
      </c>
      <c r="D618" s="155">
        <v>33.4</v>
      </c>
      <c r="E618" s="155">
        <v>156</v>
      </c>
      <c r="F618" s="155">
        <v>104.92919462989909</v>
      </c>
      <c r="G618" s="155">
        <v>16368.954362264258</v>
      </c>
      <c r="H618" s="155">
        <v>1.6368954362264258E-2</v>
      </c>
      <c r="I618" s="155" t="str">
        <f>_xlfn.XLOOKUP(C618,'DRAWING LIST'!B:B,'DRAWING LIST'!AJ:AJ,,0)</f>
        <v>1-45 天藍色</v>
      </c>
      <c r="J618" s="155">
        <f t="shared" si="9"/>
        <v>1.6368954362264258E-2</v>
      </c>
    </row>
    <row r="619" spans="1:10">
      <c r="A619" s="155">
        <v>25</v>
      </c>
      <c r="B619" s="155" t="s">
        <v>2278</v>
      </c>
      <c r="C619" s="155" t="s">
        <v>332</v>
      </c>
      <c r="D619" s="155">
        <v>33.4</v>
      </c>
      <c r="E619" s="155">
        <v>156</v>
      </c>
      <c r="F619" s="155">
        <v>104.92919462989909</v>
      </c>
      <c r="G619" s="155">
        <v>16368.954362264258</v>
      </c>
      <c r="H619" s="155">
        <v>1.6368954362264258E-2</v>
      </c>
      <c r="I619" s="155" t="str">
        <f>_xlfn.XLOOKUP(C619,'DRAWING LIST'!B:B,'DRAWING LIST'!AJ:AJ,,0)</f>
        <v>1-45 天藍色</v>
      </c>
      <c r="J619" s="155">
        <f t="shared" si="9"/>
        <v>1.6368954362264258E-2</v>
      </c>
    </row>
    <row r="620" spans="1:10">
      <c r="A620" s="155">
        <v>25</v>
      </c>
      <c r="B620" s="155" t="s">
        <v>2278</v>
      </c>
      <c r="C620" s="155" t="s">
        <v>354</v>
      </c>
      <c r="D620" s="155">
        <v>33.4</v>
      </c>
      <c r="E620" s="155">
        <v>156</v>
      </c>
      <c r="F620" s="155">
        <v>104.92919462989909</v>
      </c>
      <c r="G620" s="155">
        <v>16368.954362264258</v>
      </c>
      <c r="H620" s="155">
        <v>1.6368954362264258E-2</v>
      </c>
      <c r="I620" s="155" t="str">
        <f>_xlfn.XLOOKUP(C620,'DRAWING LIST'!B:B,'DRAWING LIST'!AJ:AJ,,0)</f>
        <v>1-45 天藍色</v>
      </c>
      <c r="J620" s="155">
        <f t="shared" si="9"/>
        <v>1.6368954362264258E-2</v>
      </c>
    </row>
    <row r="621" spans="1:10" hidden="1">
      <c r="A621" s="155">
        <v>25</v>
      </c>
      <c r="B621" s="155" t="s">
        <v>2278</v>
      </c>
      <c r="C621" s="155" t="s">
        <v>403</v>
      </c>
      <c r="D621" s="155">
        <v>33.4</v>
      </c>
      <c r="E621" s="155">
        <v>156</v>
      </c>
      <c r="F621" s="155">
        <v>104.92919462989909</v>
      </c>
      <c r="G621" s="155">
        <v>16368.954362264258</v>
      </c>
      <c r="H621" s="155">
        <v>1.6368954362264258E-2</v>
      </c>
      <c r="I621" s="155" t="str">
        <f>_xlfn.XLOOKUP(C621,'DRAWING LIST'!B:B,'DRAWING LIST'!AJ:AJ,,0)</f>
        <v/>
      </c>
      <c r="J621" s="155">
        <f t="shared" si="9"/>
        <v>1.6368954362264258E-2</v>
      </c>
    </row>
    <row r="622" spans="1:10" hidden="1">
      <c r="A622" s="155">
        <v>25</v>
      </c>
      <c r="B622" s="155" t="s">
        <v>2278</v>
      </c>
      <c r="C622" s="155" t="s">
        <v>410</v>
      </c>
      <c r="D622" s="155">
        <v>33.4</v>
      </c>
      <c r="E622" s="155">
        <v>156</v>
      </c>
      <c r="F622" s="155">
        <v>104.92919462989909</v>
      </c>
      <c r="G622" s="155">
        <v>16368.954362264258</v>
      </c>
      <c r="H622" s="155">
        <v>1.6368954362264258E-2</v>
      </c>
      <c r="I622" s="155" t="str">
        <f>_xlfn.XLOOKUP(C622,'DRAWING LIST'!B:B,'DRAWING LIST'!AJ:AJ,,0)</f>
        <v/>
      </c>
      <c r="J622" s="155">
        <f t="shared" si="9"/>
        <v>1.6368954362264258E-2</v>
      </c>
    </row>
    <row r="623" spans="1:10" hidden="1">
      <c r="A623" s="155">
        <v>25</v>
      </c>
      <c r="B623" s="155" t="s">
        <v>2278</v>
      </c>
      <c r="C623" s="155" t="s">
        <v>411</v>
      </c>
      <c r="D623" s="155">
        <v>33.4</v>
      </c>
      <c r="E623" s="155">
        <v>156</v>
      </c>
      <c r="F623" s="155">
        <v>104.92919462989909</v>
      </c>
      <c r="G623" s="155">
        <v>16368.954362264258</v>
      </c>
      <c r="H623" s="155">
        <v>1.6368954362264258E-2</v>
      </c>
      <c r="I623" s="155" t="str">
        <f>_xlfn.XLOOKUP(C623,'DRAWING LIST'!B:B,'DRAWING LIST'!AJ:AJ,,0)</f>
        <v/>
      </c>
      <c r="J623" s="155">
        <f t="shared" si="9"/>
        <v>1.6368954362264258E-2</v>
      </c>
    </row>
    <row r="624" spans="1:10" hidden="1">
      <c r="A624" s="155">
        <v>25</v>
      </c>
      <c r="B624" s="155" t="s">
        <v>2278</v>
      </c>
      <c r="C624" s="155" t="s">
        <v>418</v>
      </c>
      <c r="D624" s="155">
        <v>33.4</v>
      </c>
      <c r="E624" s="155">
        <v>156</v>
      </c>
      <c r="F624" s="155">
        <v>104.92919462989909</v>
      </c>
      <c r="G624" s="155">
        <v>16368.954362264258</v>
      </c>
      <c r="H624" s="155">
        <v>1.6368954362264258E-2</v>
      </c>
      <c r="I624" s="155" t="str">
        <f>_xlfn.XLOOKUP(C624,'DRAWING LIST'!B:B,'DRAWING LIST'!AJ:AJ,,0)</f>
        <v/>
      </c>
      <c r="J624" s="155">
        <f t="shared" si="9"/>
        <v>1.6368954362264258E-2</v>
      </c>
    </row>
    <row r="625" spans="1:10" hidden="1">
      <c r="A625" s="155">
        <v>25</v>
      </c>
      <c r="B625" s="155" t="s">
        <v>2278</v>
      </c>
      <c r="C625" s="155" t="s">
        <v>419</v>
      </c>
      <c r="D625" s="155">
        <v>33.4</v>
      </c>
      <c r="E625" s="155">
        <v>156</v>
      </c>
      <c r="F625" s="155">
        <v>104.92919462989909</v>
      </c>
      <c r="G625" s="155">
        <v>16368.954362264258</v>
      </c>
      <c r="H625" s="155">
        <v>1.6368954362264258E-2</v>
      </c>
      <c r="I625" s="155" t="str">
        <f>_xlfn.XLOOKUP(C625,'DRAWING LIST'!B:B,'DRAWING LIST'!AJ:AJ,,0)</f>
        <v/>
      </c>
      <c r="J625" s="155">
        <f t="shared" si="9"/>
        <v>1.6368954362264258E-2</v>
      </c>
    </row>
    <row r="626" spans="1:10" hidden="1">
      <c r="A626" s="155">
        <v>25</v>
      </c>
      <c r="B626" s="155" t="s">
        <v>2278</v>
      </c>
      <c r="C626" s="155" t="s">
        <v>780</v>
      </c>
      <c r="D626" s="155">
        <v>33.4</v>
      </c>
      <c r="E626" s="155">
        <v>156</v>
      </c>
      <c r="F626" s="155">
        <v>104.92919462989909</v>
      </c>
      <c r="G626" s="155">
        <v>16368.954362264258</v>
      </c>
      <c r="H626" s="155">
        <v>1.6368954362264258E-2</v>
      </c>
      <c r="I626" s="155" t="str">
        <f>_xlfn.XLOOKUP(C626,'DRAWING LIST'!B:B,'DRAWING LIST'!AJ:AJ,,0)</f>
        <v/>
      </c>
      <c r="J626" s="155">
        <f t="shared" si="9"/>
        <v>1.6368954362264258E-2</v>
      </c>
    </row>
    <row r="627" spans="1:10" hidden="1">
      <c r="A627" s="155">
        <v>25</v>
      </c>
      <c r="B627" s="155" t="s">
        <v>2278</v>
      </c>
      <c r="C627" s="155" t="s">
        <v>421</v>
      </c>
      <c r="D627" s="155">
        <v>33.4</v>
      </c>
      <c r="E627" s="155">
        <v>156</v>
      </c>
      <c r="F627" s="155">
        <v>104.92919462989909</v>
      </c>
      <c r="G627" s="155">
        <v>16368.954362264258</v>
      </c>
      <c r="H627" s="155">
        <v>1.6368954362264258E-2</v>
      </c>
      <c r="I627" s="155" t="str">
        <f>_xlfn.XLOOKUP(C627,'DRAWING LIST'!B:B,'DRAWING LIST'!AJ:AJ,,0)</f>
        <v/>
      </c>
      <c r="J627" s="155">
        <f t="shared" si="9"/>
        <v>1.6368954362264258E-2</v>
      </c>
    </row>
    <row r="628" spans="1:10" hidden="1">
      <c r="A628" s="155">
        <v>25</v>
      </c>
      <c r="B628" s="155" t="s">
        <v>2278</v>
      </c>
      <c r="C628" s="155" t="s">
        <v>424</v>
      </c>
      <c r="D628" s="155">
        <v>33.4</v>
      </c>
      <c r="E628" s="155">
        <v>156</v>
      </c>
      <c r="F628" s="155">
        <v>104.92919462989909</v>
      </c>
      <c r="G628" s="155">
        <v>16368.954362264258</v>
      </c>
      <c r="H628" s="155">
        <v>1.6368954362264258E-2</v>
      </c>
      <c r="I628" s="155" t="str">
        <f>_xlfn.XLOOKUP(C628,'DRAWING LIST'!B:B,'DRAWING LIST'!AJ:AJ,,0)</f>
        <v/>
      </c>
      <c r="J628" s="155">
        <f t="shared" si="9"/>
        <v>1.6368954362264258E-2</v>
      </c>
    </row>
    <row r="629" spans="1:10" hidden="1">
      <c r="A629" s="155">
        <v>25</v>
      </c>
      <c r="B629" s="155" t="s">
        <v>2278</v>
      </c>
      <c r="C629" s="155" t="s">
        <v>425</v>
      </c>
      <c r="D629" s="155">
        <v>33.4</v>
      </c>
      <c r="E629" s="155">
        <v>156</v>
      </c>
      <c r="F629" s="155">
        <v>104.92919462989909</v>
      </c>
      <c r="G629" s="155">
        <v>16368.954362264258</v>
      </c>
      <c r="H629" s="155">
        <v>1.6368954362264258E-2</v>
      </c>
      <c r="I629" s="155" t="str">
        <f>_xlfn.XLOOKUP(C629,'DRAWING LIST'!B:B,'DRAWING LIST'!AJ:AJ,,0)</f>
        <v/>
      </c>
      <c r="J629" s="155">
        <f t="shared" si="9"/>
        <v>1.6368954362264258E-2</v>
      </c>
    </row>
    <row r="630" spans="1:10" hidden="1">
      <c r="A630" s="155">
        <v>25</v>
      </c>
      <c r="B630" s="155" t="s">
        <v>2278</v>
      </c>
      <c r="C630" s="155" t="s">
        <v>428</v>
      </c>
      <c r="D630" s="155">
        <v>33.4</v>
      </c>
      <c r="E630" s="155">
        <v>156</v>
      </c>
      <c r="F630" s="155">
        <v>104.92919462989909</v>
      </c>
      <c r="G630" s="155">
        <v>16368.954362264258</v>
      </c>
      <c r="H630" s="155">
        <v>1.6368954362264258E-2</v>
      </c>
      <c r="I630" s="155" t="str">
        <f>_xlfn.XLOOKUP(C630,'DRAWING LIST'!B:B,'DRAWING LIST'!AJ:AJ,,0)</f>
        <v/>
      </c>
      <c r="J630" s="155">
        <f t="shared" si="9"/>
        <v>1.6368954362264258E-2</v>
      </c>
    </row>
    <row r="631" spans="1:10" hidden="1">
      <c r="A631" s="155">
        <v>25</v>
      </c>
      <c r="B631" s="155" t="s">
        <v>2278</v>
      </c>
      <c r="C631" s="155" t="s">
        <v>429</v>
      </c>
      <c r="D631" s="155">
        <v>33.4</v>
      </c>
      <c r="E631" s="155">
        <v>156</v>
      </c>
      <c r="F631" s="155">
        <v>104.92919462989909</v>
      </c>
      <c r="G631" s="155">
        <v>16368.954362264258</v>
      </c>
      <c r="H631" s="155">
        <v>1.6368954362264258E-2</v>
      </c>
      <c r="I631" s="155" t="str">
        <f>_xlfn.XLOOKUP(C631,'DRAWING LIST'!B:B,'DRAWING LIST'!AJ:AJ,,0)</f>
        <v/>
      </c>
      <c r="J631" s="155">
        <f t="shared" si="9"/>
        <v>1.6368954362264258E-2</v>
      </c>
    </row>
    <row r="632" spans="1:10" hidden="1">
      <c r="A632" s="155">
        <v>25</v>
      </c>
      <c r="B632" s="155" t="s">
        <v>2278</v>
      </c>
      <c r="C632" s="155" t="s">
        <v>497</v>
      </c>
      <c r="D632" s="155">
        <v>33.4</v>
      </c>
      <c r="E632" s="155">
        <v>156</v>
      </c>
      <c r="F632" s="155">
        <v>104.92919462989909</v>
      </c>
      <c r="G632" s="155">
        <v>16368.954362264258</v>
      </c>
      <c r="H632" s="155">
        <v>1.6368954362264258E-2</v>
      </c>
      <c r="I632" s="155" t="str">
        <f>_xlfn.XLOOKUP(C632,'DRAWING LIST'!B:B,'DRAWING LIST'!AJ:AJ,,0)</f>
        <v/>
      </c>
      <c r="J632" s="155">
        <f t="shared" si="9"/>
        <v>1.6368954362264258E-2</v>
      </c>
    </row>
    <row r="633" spans="1:10" hidden="1">
      <c r="A633" s="155">
        <v>25</v>
      </c>
      <c r="B633" s="155" t="s">
        <v>2278</v>
      </c>
      <c r="C633" s="155" t="s">
        <v>559</v>
      </c>
      <c r="D633" s="155">
        <v>33.4</v>
      </c>
      <c r="E633" s="155">
        <v>156</v>
      </c>
      <c r="F633" s="155">
        <v>104.92919462989909</v>
      </c>
      <c r="G633" s="155">
        <v>16368.954362264258</v>
      </c>
      <c r="H633" s="155">
        <v>1.6368954362264258E-2</v>
      </c>
      <c r="I633" s="155" t="str">
        <f>_xlfn.XLOOKUP(C633,'DRAWING LIST'!B:B,'DRAWING LIST'!AJ:AJ,,0)</f>
        <v/>
      </c>
      <c r="J633" s="155">
        <f t="shared" si="9"/>
        <v>1.6368954362264258E-2</v>
      </c>
    </row>
    <row r="634" spans="1:10" hidden="1">
      <c r="A634" s="155">
        <v>25</v>
      </c>
      <c r="B634" s="155" t="s">
        <v>2278</v>
      </c>
      <c r="C634" s="155" t="s">
        <v>572</v>
      </c>
      <c r="D634" s="155">
        <v>33.4</v>
      </c>
      <c r="E634" s="155">
        <v>156</v>
      </c>
      <c r="F634" s="155">
        <v>104.92919462989909</v>
      </c>
      <c r="G634" s="155">
        <v>16368.954362264258</v>
      </c>
      <c r="H634" s="155">
        <v>1.6368954362264258E-2</v>
      </c>
      <c r="I634" s="155" t="str">
        <f>_xlfn.XLOOKUP(C634,'DRAWING LIST'!B:B,'DRAWING LIST'!AJ:AJ,,0)</f>
        <v/>
      </c>
      <c r="J634" s="155">
        <f t="shared" si="9"/>
        <v>1.6368954362264258E-2</v>
      </c>
    </row>
    <row r="635" spans="1:10" hidden="1">
      <c r="A635" s="155">
        <v>25</v>
      </c>
      <c r="B635" s="155" t="s">
        <v>2278</v>
      </c>
      <c r="C635" s="155" t="s">
        <v>576</v>
      </c>
      <c r="D635" s="155">
        <v>33.4</v>
      </c>
      <c r="E635" s="155">
        <v>156</v>
      </c>
      <c r="F635" s="155">
        <v>104.92919462989909</v>
      </c>
      <c r="G635" s="155">
        <v>16368.954362264258</v>
      </c>
      <c r="H635" s="155">
        <v>1.6368954362264258E-2</v>
      </c>
      <c r="I635" s="155" t="str">
        <f>_xlfn.XLOOKUP(C635,'DRAWING LIST'!B:B,'DRAWING LIST'!AJ:AJ,,0)</f>
        <v/>
      </c>
      <c r="J635" s="155">
        <f t="shared" si="9"/>
        <v>1.6368954362264258E-2</v>
      </c>
    </row>
    <row r="636" spans="1:10">
      <c r="A636" s="155">
        <v>25</v>
      </c>
      <c r="B636" s="155" t="s">
        <v>2279</v>
      </c>
      <c r="C636" s="155" t="s">
        <v>362</v>
      </c>
      <c r="D636" s="155">
        <v>33.4</v>
      </c>
      <c r="E636" s="155">
        <v>157</v>
      </c>
      <c r="F636" s="155">
        <v>104.92919462989909</v>
      </c>
      <c r="G636" s="155">
        <v>16473.883556894158</v>
      </c>
      <c r="H636" s="155">
        <v>1.6473883556894157E-2</v>
      </c>
      <c r="I636" s="155" t="str">
        <f>_xlfn.XLOOKUP(C636,'DRAWING LIST'!B:B,'DRAWING LIST'!AJ:AJ,,0)</f>
        <v>1-45 天藍色</v>
      </c>
      <c r="J636" s="155">
        <f t="shared" si="9"/>
        <v>1.6473883556894157E-2</v>
      </c>
    </row>
    <row r="637" spans="1:10" hidden="1">
      <c r="A637" s="155">
        <v>25</v>
      </c>
      <c r="B637" s="155" t="s">
        <v>2280</v>
      </c>
      <c r="C637" s="155" t="s">
        <v>88</v>
      </c>
      <c r="D637" s="155">
        <v>33.4</v>
      </c>
      <c r="E637" s="155">
        <v>1588</v>
      </c>
      <c r="F637" s="155">
        <v>104.92919462989909</v>
      </c>
      <c r="G637" s="155">
        <v>166627.56107227976</v>
      </c>
      <c r="H637" s="155">
        <v>0.16662756107227975</v>
      </c>
      <c r="I637" s="155" t="str">
        <f>_xlfn.XLOOKUP(C637,'DRAWING LIST'!B:B,'DRAWING LIST'!AJ:AJ,,0)</f>
        <v/>
      </c>
      <c r="J637" s="155">
        <f t="shared" si="9"/>
        <v>0.16662756107227975</v>
      </c>
    </row>
    <row r="638" spans="1:10">
      <c r="A638" s="155">
        <v>25</v>
      </c>
      <c r="B638" s="155" t="s">
        <v>2281</v>
      </c>
      <c r="C638" s="155" t="s">
        <v>296</v>
      </c>
      <c r="D638" s="155">
        <v>33.4</v>
      </c>
      <c r="E638" s="155">
        <v>1589</v>
      </c>
      <c r="F638" s="155">
        <v>104.92919462989909</v>
      </c>
      <c r="G638" s="155">
        <v>166732.49026690965</v>
      </c>
      <c r="H638" s="155">
        <v>0.16673249026690964</v>
      </c>
      <c r="I638" s="155" t="str">
        <f>_xlfn.XLOOKUP(C638,'DRAWING LIST'!B:B,'DRAWING LIST'!AJ:AJ,,0)</f>
        <v>1-45 天藍色</v>
      </c>
      <c r="J638" s="155">
        <f t="shared" si="9"/>
        <v>0.16673249026690964</v>
      </c>
    </row>
    <row r="639" spans="1:10" hidden="1">
      <c r="A639" s="155">
        <v>25</v>
      </c>
      <c r="B639" s="155" t="s">
        <v>2161</v>
      </c>
      <c r="C639" s="155" t="s">
        <v>153</v>
      </c>
      <c r="D639" s="155">
        <v>33.4</v>
      </c>
      <c r="E639" s="155">
        <v>158</v>
      </c>
      <c r="F639" s="155">
        <v>104.92919462989909</v>
      </c>
      <c r="G639" s="155">
        <v>16578.812751524056</v>
      </c>
      <c r="H639" s="155">
        <v>1.6578812751524057E-2</v>
      </c>
      <c r="I639" s="155" t="str">
        <f>_xlfn.XLOOKUP(C639,'DRAWING LIST'!B:B,'DRAWING LIST'!AJ:AJ,,0)</f>
        <v>1-05 大洋綠</v>
      </c>
      <c r="J639" s="155">
        <f t="shared" si="9"/>
        <v>1.6578812751524057E-2</v>
      </c>
    </row>
    <row r="640" spans="1:10" hidden="1">
      <c r="A640" s="155">
        <v>25</v>
      </c>
      <c r="B640" s="155" t="s">
        <v>2161</v>
      </c>
      <c r="C640" s="155" t="s">
        <v>280</v>
      </c>
      <c r="D640" s="155">
        <v>33.4</v>
      </c>
      <c r="E640" s="155">
        <v>158</v>
      </c>
      <c r="F640" s="155">
        <v>104.92919462989909</v>
      </c>
      <c r="G640" s="155">
        <v>16578.812751524056</v>
      </c>
      <c r="H640" s="155">
        <v>1.6578812751524057E-2</v>
      </c>
      <c r="I640" s="155" t="str">
        <f>_xlfn.XLOOKUP(C640,'DRAWING LIST'!B:B,'DRAWING LIST'!AJ:AJ,,0)</f>
        <v/>
      </c>
      <c r="J640" s="155">
        <f t="shared" si="9"/>
        <v>1.6578812751524057E-2</v>
      </c>
    </row>
    <row r="641" spans="1:10">
      <c r="A641" s="155">
        <v>25</v>
      </c>
      <c r="B641" s="155" t="s">
        <v>2161</v>
      </c>
      <c r="C641" s="155" t="s">
        <v>297</v>
      </c>
      <c r="D641" s="155">
        <v>33.4</v>
      </c>
      <c r="E641" s="155">
        <v>158</v>
      </c>
      <c r="F641" s="155">
        <v>104.92919462989909</v>
      </c>
      <c r="G641" s="155">
        <v>16578.812751524056</v>
      </c>
      <c r="H641" s="155">
        <v>1.6578812751524057E-2</v>
      </c>
      <c r="I641" s="155" t="str">
        <f>_xlfn.XLOOKUP(C641,'DRAWING LIST'!B:B,'DRAWING LIST'!AJ:AJ,,0)</f>
        <v>1-45 天藍色</v>
      </c>
      <c r="J641" s="155">
        <f t="shared" si="9"/>
        <v>1.6578812751524057E-2</v>
      </c>
    </row>
    <row r="642" spans="1:10">
      <c r="A642" s="155">
        <v>25</v>
      </c>
      <c r="B642" s="155" t="s">
        <v>2282</v>
      </c>
      <c r="C642" s="155" t="s">
        <v>352</v>
      </c>
      <c r="D642" s="155">
        <v>33.4</v>
      </c>
      <c r="E642" s="155">
        <v>1598</v>
      </c>
      <c r="F642" s="155">
        <v>104.92919462989909</v>
      </c>
      <c r="G642" s="155">
        <v>167676.85301857875</v>
      </c>
      <c r="H642" s="155">
        <v>0.16767685301857874</v>
      </c>
      <c r="I642" s="155" t="str">
        <f>_xlfn.XLOOKUP(C642,'DRAWING LIST'!B:B,'DRAWING LIST'!AJ:AJ,,0)</f>
        <v>1-45 天藍色</v>
      </c>
      <c r="J642" s="155">
        <f t="shared" si="9"/>
        <v>0.16767685301857874</v>
      </c>
    </row>
    <row r="643" spans="1:10" hidden="1">
      <c r="A643" s="155">
        <v>25</v>
      </c>
      <c r="B643" s="155" t="s">
        <v>2283</v>
      </c>
      <c r="C643" s="155" t="s">
        <v>385</v>
      </c>
      <c r="D643" s="155">
        <v>33.4</v>
      </c>
      <c r="E643" s="155">
        <v>159</v>
      </c>
      <c r="F643" s="155">
        <v>104.92919462989909</v>
      </c>
      <c r="G643" s="155">
        <v>16683.741946153954</v>
      </c>
      <c r="H643" s="155">
        <v>1.6683741946153952E-2</v>
      </c>
      <c r="I643" s="155" t="str">
        <f>_xlfn.XLOOKUP(C643,'DRAWING LIST'!B:B,'DRAWING LIST'!AJ:AJ,,0)</f>
        <v/>
      </c>
      <c r="J643" s="155">
        <f t="shared" ref="J643:J706" si="10">(D643*PI()*E643)*10^-6</f>
        <v>1.6683741946153952E-2</v>
      </c>
    </row>
    <row r="644" spans="1:10">
      <c r="A644" s="155">
        <v>25</v>
      </c>
      <c r="B644" s="155" t="s">
        <v>2284</v>
      </c>
      <c r="C644" s="155" t="s">
        <v>766</v>
      </c>
      <c r="D644" s="155">
        <v>33.4</v>
      </c>
      <c r="E644" s="155">
        <v>1603</v>
      </c>
      <c r="F644" s="155">
        <v>104.92919462989909</v>
      </c>
      <c r="G644" s="155">
        <v>168201.49899172824</v>
      </c>
      <c r="H644" s="155">
        <v>0.16820149899172823</v>
      </c>
      <c r="I644" s="155" t="str">
        <f>_xlfn.XLOOKUP(C644,'DRAWING LIST'!B:B,'DRAWING LIST'!AJ:AJ,,0)</f>
        <v>1-45 天藍色</v>
      </c>
      <c r="J644" s="155">
        <f t="shared" si="10"/>
        <v>0.16820149899172823</v>
      </c>
    </row>
    <row r="645" spans="1:10" hidden="1">
      <c r="A645" s="155">
        <v>25</v>
      </c>
      <c r="B645" s="155" t="s">
        <v>2285</v>
      </c>
      <c r="C645" s="155" t="s">
        <v>496</v>
      </c>
      <c r="D645" s="155">
        <v>33.4</v>
      </c>
      <c r="E645" s="155">
        <v>1606</v>
      </c>
      <c r="F645" s="155">
        <v>104.92919462989909</v>
      </c>
      <c r="G645" s="155">
        <v>168516.28657561794</v>
      </c>
      <c r="H645" s="155">
        <v>0.16851628657561793</v>
      </c>
      <c r="I645" s="155" t="str">
        <f>_xlfn.XLOOKUP(C645,'DRAWING LIST'!B:B,'DRAWING LIST'!AJ:AJ,,0)</f>
        <v/>
      </c>
      <c r="J645" s="155">
        <f t="shared" si="10"/>
        <v>0.16851628657561793</v>
      </c>
    </row>
    <row r="646" spans="1:10" hidden="1">
      <c r="A646" s="155">
        <v>25</v>
      </c>
      <c r="B646" s="155" t="s">
        <v>2286</v>
      </c>
      <c r="C646" s="155" t="s">
        <v>117</v>
      </c>
      <c r="D646" s="155">
        <v>33.4</v>
      </c>
      <c r="E646" s="155">
        <v>160</v>
      </c>
      <c r="F646" s="155">
        <v>104.92919462989909</v>
      </c>
      <c r="G646" s="155">
        <v>16788.671140783852</v>
      </c>
      <c r="H646" s="155">
        <v>1.6788671140783851E-2</v>
      </c>
      <c r="I646" s="155" t="str">
        <f>_xlfn.XLOOKUP(C646,'DRAWING LIST'!B:B,'DRAWING LIST'!AJ:AJ,,0)</f>
        <v>1-05 大洋綠</v>
      </c>
      <c r="J646" s="155">
        <f t="shared" si="10"/>
        <v>1.6788671140783851E-2</v>
      </c>
    </row>
    <row r="647" spans="1:10" hidden="1">
      <c r="A647" s="155">
        <v>25</v>
      </c>
      <c r="B647" s="155" t="s">
        <v>2286</v>
      </c>
      <c r="C647" s="155" t="s">
        <v>720</v>
      </c>
      <c r="D647" s="155">
        <v>33.4</v>
      </c>
      <c r="E647" s="155">
        <v>160</v>
      </c>
      <c r="F647" s="155">
        <v>104.92919462989909</v>
      </c>
      <c r="G647" s="155">
        <v>16788.671140783852</v>
      </c>
      <c r="H647" s="155">
        <v>1.6788671140783851E-2</v>
      </c>
      <c r="I647" s="155" t="str">
        <f>_xlfn.XLOOKUP(C647,'DRAWING LIST'!B:B,'DRAWING LIST'!AJ:AJ,,0)</f>
        <v>1-05 大洋綠</v>
      </c>
      <c r="J647" s="155">
        <f t="shared" si="10"/>
        <v>1.6788671140783851E-2</v>
      </c>
    </row>
    <row r="648" spans="1:10" hidden="1">
      <c r="A648" s="155">
        <v>25</v>
      </c>
      <c r="B648" s="155" t="s">
        <v>2286</v>
      </c>
      <c r="C648" s="155" t="s">
        <v>207</v>
      </c>
      <c r="D648" s="155">
        <v>33.4</v>
      </c>
      <c r="E648" s="155">
        <v>160</v>
      </c>
      <c r="F648" s="155">
        <v>104.92919462989909</v>
      </c>
      <c r="G648" s="155">
        <v>16788.671140783852</v>
      </c>
      <c r="H648" s="155">
        <v>1.6788671140783851E-2</v>
      </c>
      <c r="I648" s="155" t="str">
        <f>_xlfn.XLOOKUP(C648,'DRAWING LIST'!B:B,'DRAWING LIST'!AJ:AJ,,0)</f>
        <v>1-05 大洋綠</v>
      </c>
      <c r="J648" s="155">
        <f t="shared" si="10"/>
        <v>1.6788671140783851E-2</v>
      </c>
    </row>
    <row r="649" spans="1:10" hidden="1">
      <c r="A649" s="155">
        <v>25</v>
      </c>
      <c r="B649" s="155" t="s">
        <v>2286</v>
      </c>
      <c r="C649" s="155" t="s">
        <v>212</v>
      </c>
      <c r="D649" s="155">
        <v>33.4</v>
      </c>
      <c r="E649" s="155">
        <v>160</v>
      </c>
      <c r="F649" s="155">
        <v>104.92919462989909</v>
      </c>
      <c r="G649" s="155">
        <v>16788.671140783852</v>
      </c>
      <c r="H649" s="155">
        <v>1.6788671140783851E-2</v>
      </c>
      <c r="I649" s="155" t="str">
        <f>_xlfn.XLOOKUP(C649,'DRAWING LIST'!B:B,'DRAWING LIST'!AJ:AJ,,0)</f>
        <v>1-05 大洋綠</v>
      </c>
      <c r="J649" s="155">
        <f t="shared" si="10"/>
        <v>1.6788671140783851E-2</v>
      </c>
    </row>
    <row r="650" spans="1:10">
      <c r="A650" s="155">
        <v>25</v>
      </c>
      <c r="B650" s="155" t="s">
        <v>2286</v>
      </c>
      <c r="C650" s="155" t="s">
        <v>363</v>
      </c>
      <c r="D650" s="155">
        <v>33.4</v>
      </c>
      <c r="E650" s="155">
        <v>160</v>
      </c>
      <c r="F650" s="155">
        <v>104.92919462989909</v>
      </c>
      <c r="G650" s="155">
        <v>16788.671140783852</v>
      </c>
      <c r="H650" s="155">
        <v>1.6788671140783851E-2</v>
      </c>
      <c r="I650" s="155" t="str">
        <f>_xlfn.XLOOKUP(C650,'DRAWING LIST'!B:B,'DRAWING LIST'!AJ:AJ,,0)</f>
        <v>1-45 天藍色</v>
      </c>
      <c r="J650" s="155">
        <f t="shared" si="10"/>
        <v>1.6788671140783851E-2</v>
      </c>
    </row>
    <row r="651" spans="1:10" hidden="1">
      <c r="A651" s="155">
        <v>25</v>
      </c>
      <c r="B651" s="155" t="s">
        <v>2287</v>
      </c>
      <c r="C651" s="155" t="s">
        <v>628</v>
      </c>
      <c r="D651" s="155">
        <v>33.4</v>
      </c>
      <c r="E651" s="155">
        <v>1616</v>
      </c>
      <c r="F651" s="155">
        <v>104.92919462989909</v>
      </c>
      <c r="G651" s="155">
        <v>169565.57852191693</v>
      </c>
      <c r="H651" s="155">
        <v>0.16956557852191692</v>
      </c>
      <c r="I651" s="155" t="str">
        <f>_xlfn.XLOOKUP(C651,'DRAWING LIST'!B:B,'DRAWING LIST'!AJ:AJ,,0)</f>
        <v/>
      </c>
      <c r="J651" s="155">
        <f t="shared" si="10"/>
        <v>0.16956557852191692</v>
      </c>
    </row>
    <row r="652" spans="1:10" hidden="1">
      <c r="A652" s="155">
        <v>25</v>
      </c>
      <c r="B652" s="155" t="s">
        <v>2288</v>
      </c>
      <c r="C652" s="155" t="s">
        <v>90</v>
      </c>
      <c r="D652" s="155">
        <v>33.4</v>
      </c>
      <c r="E652" s="155">
        <v>161</v>
      </c>
      <c r="F652" s="155">
        <v>104.92919462989909</v>
      </c>
      <c r="G652" s="155">
        <v>16893.600335413754</v>
      </c>
      <c r="H652" s="155">
        <v>1.6893600335413754E-2</v>
      </c>
      <c r="I652" s="155" t="str">
        <f>_xlfn.XLOOKUP(C652,'DRAWING LIST'!B:B,'DRAWING LIST'!AJ:AJ,,0)</f>
        <v/>
      </c>
      <c r="J652" s="155">
        <f t="shared" si="10"/>
        <v>1.6893600335413754E-2</v>
      </c>
    </row>
    <row r="653" spans="1:10" hidden="1">
      <c r="A653" s="155">
        <v>25</v>
      </c>
      <c r="B653" s="155" t="s">
        <v>2288</v>
      </c>
      <c r="C653" s="155" t="s">
        <v>204</v>
      </c>
      <c r="D653" s="155">
        <v>33.4</v>
      </c>
      <c r="E653" s="155">
        <v>161</v>
      </c>
      <c r="F653" s="155">
        <v>104.92919462989909</v>
      </c>
      <c r="G653" s="155">
        <v>16893.600335413754</v>
      </c>
      <c r="H653" s="155">
        <v>1.6893600335413754E-2</v>
      </c>
      <c r="I653" s="155" t="str">
        <f>_xlfn.XLOOKUP(C653,'DRAWING LIST'!B:B,'DRAWING LIST'!AJ:AJ,,0)</f>
        <v>1-05 大洋綠</v>
      </c>
      <c r="J653" s="155">
        <f t="shared" si="10"/>
        <v>1.6893600335413754E-2</v>
      </c>
    </row>
    <row r="654" spans="1:10">
      <c r="A654" s="155">
        <v>25</v>
      </c>
      <c r="B654" s="155" t="s">
        <v>2288</v>
      </c>
      <c r="C654" s="155" t="s">
        <v>305</v>
      </c>
      <c r="D654" s="155">
        <v>33.4</v>
      </c>
      <c r="E654" s="155">
        <v>161</v>
      </c>
      <c r="F654" s="155">
        <v>104.92919462989909</v>
      </c>
      <c r="G654" s="155">
        <v>16893.600335413754</v>
      </c>
      <c r="H654" s="155">
        <v>1.6893600335413754E-2</v>
      </c>
      <c r="I654" s="155" t="str">
        <f>_xlfn.XLOOKUP(C654,'DRAWING LIST'!B:B,'DRAWING LIST'!AJ:AJ,,0)</f>
        <v>1-45 天藍色</v>
      </c>
      <c r="J654" s="155">
        <f t="shared" si="10"/>
        <v>1.6893600335413754E-2</v>
      </c>
    </row>
    <row r="655" spans="1:10" hidden="1">
      <c r="A655" s="155">
        <v>25</v>
      </c>
      <c r="B655" s="155" t="s">
        <v>2288</v>
      </c>
      <c r="C655" s="155" t="s">
        <v>792</v>
      </c>
      <c r="D655" s="155">
        <v>33.4</v>
      </c>
      <c r="E655" s="155">
        <v>161</v>
      </c>
      <c r="F655" s="155">
        <v>104.92919462989909</v>
      </c>
      <c r="G655" s="155">
        <v>16893.600335413754</v>
      </c>
      <c r="H655" s="155">
        <v>1.6893600335413754E-2</v>
      </c>
      <c r="I655" s="155" t="str">
        <f>_xlfn.XLOOKUP(C655,'DRAWING LIST'!B:B,'DRAWING LIST'!AJ:AJ,,0)</f>
        <v>純白</v>
      </c>
      <c r="J655" s="155">
        <f t="shared" si="10"/>
        <v>1.6893600335413754E-2</v>
      </c>
    </row>
    <row r="656" spans="1:10" hidden="1">
      <c r="A656" s="155">
        <v>25</v>
      </c>
      <c r="B656" s="155" t="s">
        <v>2289</v>
      </c>
      <c r="C656" s="155" t="s">
        <v>160</v>
      </c>
      <c r="D656" s="155">
        <v>33.4</v>
      </c>
      <c r="E656" s="155">
        <v>1627</v>
      </c>
      <c r="F656" s="155">
        <v>104.92919462989909</v>
      </c>
      <c r="G656" s="155">
        <v>170719.79966284582</v>
      </c>
      <c r="H656" s="155">
        <v>0.17071979966284581</v>
      </c>
      <c r="I656" s="155" t="str">
        <f>_xlfn.XLOOKUP(C656,'DRAWING LIST'!B:B,'DRAWING LIST'!AJ:AJ,,0)</f>
        <v>1-05 大洋綠</v>
      </c>
      <c r="J656" s="155">
        <f t="shared" si="10"/>
        <v>0.17071979966284581</v>
      </c>
    </row>
    <row r="657" spans="1:10" hidden="1">
      <c r="A657" s="155">
        <v>25</v>
      </c>
      <c r="B657" s="155" t="s">
        <v>2290</v>
      </c>
      <c r="C657" s="155" t="s">
        <v>472</v>
      </c>
      <c r="D657" s="155">
        <v>33.4</v>
      </c>
      <c r="E657" s="155">
        <v>163</v>
      </c>
      <c r="F657" s="155">
        <v>104.92919462989909</v>
      </c>
      <c r="G657" s="155">
        <v>17103.45872467355</v>
      </c>
      <c r="H657" s="155">
        <v>1.7103458724673549E-2</v>
      </c>
      <c r="I657" s="155" t="str">
        <f>_xlfn.XLOOKUP(C657,'DRAWING LIST'!B:B,'DRAWING LIST'!AJ:AJ,,0)</f>
        <v>純白</v>
      </c>
      <c r="J657" s="155">
        <f t="shared" si="10"/>
        <v>1.7103458724673549E-2</v>
      </c>
    </row>
    <row r="658" spans="1:10" hidden="1">
      <c r="A658" s="155">
        <v>25</v>
      </c>
      <c r="B658" s="155" t="s">
        <v>2291</v>
      </c>
      <c r="C658" s="155" t="s">
        <v>390</v>
      </c>
      <c r="D658" s="155">
        <v>33.4</v>
      </c>
      <c r="E658" s="155">
        <v>164</v>
      </c>
      <c r="F658" s="155">
        <v>104.92919462989909</v>
      </c>
      <c r="G658" s="155">
        <v>17208.387919303452</v>
      </c>
      <c r="H658" s="155">
        <v>1.7208387919303451E-2</v>
      </c>
      <c r="I658" s="155" t="str">
        <f>_xlfn.XLOOKUP(C658,'DRAWING LIST'!B:B,'DRAWING LIST'!AJ:AJ,,0)</f>
        <v/>
      </c>
      <c r="J658" s="155">
        <f t="shared" si="10"/>
        <v>1.7208387919303451E-2</v>
      </c>
    </row>
    <row r="659" spans="1:10" hidden="1">
      <c r="A659" s="155">
        <v>25</v>
      </c>
      <c r="B659" s="155" t="s">
        <v>2292</v>
      </c>
      <c r="C659" s="155" t="s">
        <v>557</v>
      </c>
      <c r="D659" s="155">
        <v>33.4</v>
      </c>
      <c r="E659" s="155">
        <v>165</v>
      </c>
      <c r="F659" s="155">
        <v>104.92919462989909</v>
      </c>
      <c r="G659" s="155">
        <v>17313.31711393335</v>
      </c>
      <c r="H659" s="155">
        <v>1.7313317113933351E-2</v>
      </c>
      <c r="I659" s="155" t="str">
        <f>_xlfn.XLOOKUP(C659,'DRAWING LIST'!B:B,'DRAWING LIST'!AJ:AJ,,0)</f>
        <v/>
      </c>
      <c r="J659" s="155">
        <f t="shared" si="10"/>
        <v>1.7313317113933351E-2</v>
      </c>
    </row>
    <row r="660" spans="1:10" hidden="1">
      <c r="A660" s="155">
        <v>25</v>
      </c>
      <c r="B660" s="155" t="s">
        <v>2293</v>
      </c>
      <c r="C660" s="155" t="s">
        <v>278</v>
      </c>
      <c r="D660" s="155">
        <v>33.4</v>
      </c>
      <c r="E660" s="155">
        <v>1660</v>
      </c>
      <c r="F660" s="155">
        <v>104.92919462989909</v>
      </c>
      <c r="G660" s="155">
        <v>174182.46308563248</v>
      </c>
      <c r="H660" s="155">
        <v>0.17418246308563248</v>
      </c>
      <c r="I660" s="155" t="str">
        <f>_xlfn.XLOOKUP(C660,'DRAWING LIST'!B:B,'DRAWING LIST'!AJ:AJ,,0)</f>
        <v/>
      </c>
      <c r="J660" s="155">
        <f t="shared" si="10"/>
        <v>0.17418246308563248</v>
      </c>
    </row>
    <row r="661" spans="1:10" hidden="1">
      <c r="A661" s="155">
        <v>25</v>
      </c>
      <c r="B661" s="155" t="s">
        <v>2294</v>
      </c>
      <c r="C661" s="155" t="s">
        <v>474</v>
      </c>
      <c r="D661" s="155">
        <v>33.4</v>
      </c>
      <c r="E661" s="155">
        <v>1662</v>
      </c>
      <c r="F661" s="155">
        <v>104.92919462989909</v>
      </c>
      <c r="G661" s="155">
        <v>174392.32147489229</v>
      </c>
      <c r="H661" s="155">
        <v>0.17439232147489228</v>
      </c>
      <c r="I661" s="155" t="str">
        <f>_xlfn.XLOOKUP(C661,'DRAWING LIST'!B:B,'DRAWING LIST'!AJ:AJ,,0)</f>
        <v>純白</v>
      </c>
      <c r="J661" s="155">
        <f t="shared" si="10"/>
        <v>0.17439232147489228</v>
      </c>
    </row>
    <row r="662" spans="1:10">
      <c r="A662" s="155">
        <v>25</v>
      </c>
      <c r="B662" s="155" t="s">
        <v>2295</v>
      </c>
      <c r="C662" s="155" t="s">
        <v>332</v>
      </c>
      <c r="D662" s="155">
        <v>33.4</v>
      </c>
      <c r="E662" s="155">
        <v>1672</v>
      </c>
      <c r="F662" s="155">
        <v>104.92919462989909</v>
      </c>
      <c r="G662" s="155">
        <v>175441.61342119129</v>
      </c>
      <c r="H662" s="155">
        <v>0.17544161342119127</v>
      </c>
      <c r="I662" s="155" t="str">
        <f>_xlfn.XLOOKUP(C662,'DRAWING LIST'!B:B,'DRAWING LIST'!AJ:AJ,,0)</f>
        <v>1-45 天藍色</v>
      </c>
      <c r="J662" s="155">
        <f t="shared" si="10"/>
        <v>0.17544161342119127</v>
      </c>
    </row>
    <row r="663" spans="1:10" hidden="1">
      <c r="A663" s="155">
        <v>25</v>
      </c>
      <c r="B663" s="155" t="s">
        <v>2296</v>
      </c>
      <c r="C663" s="155" t="s">
        <v>795</v>
      </c>
      <c r="D663" s="155">
        <v>33.4</v>
      </c>
      <c r="E663" s="155">
        <v>167</v>
      </c>
      <c r="F663" s="155">
        <v>104.92919462989909</v>
      </c>
      <c r="G663" s="155">
        <v>17523.175503193146</v>
      </c>
      <c r="H663" s="155">
        <v>1.7523175503193145E-2</v>
      </c>
      <c r="I663" s="155" t="str">
        <f>_xlfn.XLOOKUP(C663,'DRAWING LIST'!B:B,'DRAWING LIST'!AJ:AJ,,0)</f>
        <v>1-85 藏金黃</v>
      </c>
      <c r="J663" s="155">
        <f t="shared" si="10"/>
        <v>1.7523175503193145E-2</v>
      </c>
    </row>
    <row r="664" spans="1:10" hidden="1">
      <c r="A664" s="155">
        <v>25</v>
      </c>
      <c r="B664" s="155" t="s">
        <v>2296</v>
      </c>
      <c r="C664" s="155" t="s">
        <v>576</v>
      </c>
      <c r="D664" s="155">
        <v>33.4</v>
      </c>
      <c r="E664" s="155">
        <v>167</v>
      </c>
      <c r="F664" s="155">
        <v>104.92919462989909</v>
      </c>
      <c r="G664" s="155">
        <v>17523.175503193146</v>
      </c>
      <c r="H664" s="155">
        <v>1.7523175503193145E-2</v>
      </c>
      <c r="I664" s="155" t="str">
        <f>_xlfn.XLOOKUP(C664,'DRAWING LIST'!B:B,'DRAWING LIST'!AJ:AJ,,0)</f>
        <v/>
      </c>
      <c r="J664" s="155">
        <f t="shared" si="10"/>
        <v>1.7523175503193145E-2</v>
      </c>
    </row>
    <row r="665" spans="1:10" hidden="1">
      <c r="A665" s="155">
        <v>25</v>
      </c>
      <c r="B665" s="155" t="s">
        <v>2297</v>
      </c>
      <c r="C665" s="155" t="s">
        <v>94</v>
      </c>
      <c r="D665" s="155">
        <v>33.4</v>
      </c>
      <c r="E665" s="155">
        <v>1686</v>
      </c>
      <c r="F665" s="155">
        <v>104.92919462989909</v>
      </c>
      <c r="G665" s="155">
        <v>176910.62214600985</v>
      </c>
      <c r="H665" s="155">
        <v>0.17691062214600983</v>
      </c>
      <c r="I665" s="155" t="str">
        <f>_xlfn.XLOOKUP(C665,'DRAWING LIST'!B:B,'DRAWING LIST'!AJ:AJ,,0)</f>
        <v/>
      </c>
      <c r="J665" s="155">
        <f t="shared" si="10"/>
        <v>0.17691062214600983</v>
      </c>
    </row>
    <row r="666" spans="1:10">
      <c r="A666" s="155">
        <v>25</v>
      </c>
      <c r="B666" s="155" t="s">
        <v>2297</v>
      </c>
      <c r="C666" s="155" t="s">
        <v>353</v>
      </c>
      <c r="D666" s="155">
        <v>33.4</v>
      </c>
      <c r="E666" s="155">
        <v>1686</v>
      </c>
      <c r="F666" s="155">
        <v>104.92919462989909</v>
      </c>
      <c r="G666" s="155">
        <v>176910.62214600985</v>
      </c>
      <c r="H666" s="155">
        <v>0.17691062214600983</v>
      </c>
      <c r="I666" s="155" t="str">
        <f>_xlfn.XLOOKUP(C666,'DRAWING LIST'!B:B,'DRAWING LIST'!AJ:AJ,,0)</f>
        <v>1-45 天藍色</v>
      </c>
      <c r="J666" s="155">
        <f t="shared" si="10"/>
        <v>0.17691062214600983</v>
      </c>
    </row>
    <row r="667" spans="1:10" hidden="1">
      <c r="A667" s="155">
        <v>25</v>
      </c>
      <c r="B667" s="155" t="s">
        <v>2297</v>
      </c>
      <c r="C667" s="155" t="s">
        <v>431</v>
      </c>
      <c r="D667" s="155">
        <v>33.4</v>
      </c>
      <c r="E667" s="155">
        <v>1686</v>
      </c>
      <c r="F667" s="155">
        <v>104.92919462989909</v>
      </c>
      <c r="G667" s="155">
        <v>176910.62214600985</v>
      </c>
      <c r="H667" s="155">
        <v>0.17691062214600983</v>
      </c>
      <c r="I667" s="155" t="str">
        <f>_xlfn.XLOOKUP(C667,'DRAWING LIST'!B:B,'DRAWING LIST'!AJ:AJ,,0)</f>
        <v/>
      </c>
      <c r="J667" s="155">
        <f t="shared" si="10"/>
        <v>0.17691062214600983</v>
      </c>
    </row>
    <row r="668" spans="1:10" hidden="1">
      <c r="A668" s="155">
        <v>25</v>
      </c>
      <c r="B668" s="155" t="s">
        <v>2298</v>
      </c>
      <c r="C668" s="155" t="s">
        <v>719</v>
      </c>
      <c r="D668" s="155">
        <v>33.4</v>
      </c>
      <c r="E668" s="155">
        <v>1688</v>
      </c>
      <c r="F668" s="155">
        <v>104.92919462989909</v>
      </c>
      <c r="G668" s="155">
        <v>177120.48053526966</v>
      </c>
      <c r="H668" s="155">
        <v>0.17712048053526966</v>
      </c>
      <c r="I668" s="155" t="str">
        <f>_xlfn.XLOOKUP(C668,'DRAWING LIST'!B:B,'DRAWING LIST'!AJ:AJ,,0)</f>
        <v>1-05 大洋綠</v>
      </c>
      <c r="J668" s="155">
        <f t="shared" si="10"/>
        <v>0.17712048053526966</v>
      </c>
    </row>
    <row r="669" spans="1:10" hidden="1">
      <c r="A669" s="155">
        <v>25</v>
      </c>
      <c r="B669" s="155" t="s">
        <v>2299</v>
      </c>
      <c r="C669" s="155" t="s">
        <v>579</v>
      </c>
      <c r="D669" s="155">
        <v>33.4</v>
      </c>
      <c r="E669" s="155">
        <v>1691</v>
      </c>
      <c r="F669" s="155">
        <v>104.92919462989909</v>
      </c>
      <c r="G669" s="155">
        <v>177435.26811915936</v>
      </c>
      <c r="H669" s="155">
        <v>0.17743526811915936</v>
      </c>
      <c r="I669" s="155" t="str">
        <f>_xlfn.XLOOKUP(C669,'DRAWING LIST'!B:B,'DRAWING LIST'!AJ:AJ,,0)</f>
        <v/>
      </c>
      <c r="J669" s="155">
        <f t="shared" si="10"/>
        <v>0.17743526811915936</v>
      </c>
    </row>
    <row r="670" spans="1:10" hidden="1">
      <c r="A670" s="155">
        <v>25</v>
      </c>
      <c r="B670" s="155" t="s">
        <v>2055</v>
      </c>
      <c r="C670" s="155" t="s">
        <v>472</v>
      </c>
      <c r="D670" s="155">
        <v>33.4</v>
      </c>
      <c r="E670" s="155">
        <v>169</v>
      </c>
      <c r="F670" s="155">
        <v>104.92919462989909</v>
      </c>
      <c r="G670" s="155">
        <v>17733.033892452946</v>
      </c>
      <c r="H670" s="155">
        <v>1.7733033892452944E-2</v>
      </c>
      <c r="I670" s="155" t="str">
        <f>_xlfn.XLOOKUP(C670,'DRAWING LIST'!B:B,'DRAWING LIST'!AJ:AJ,,0)</f>
        <v>純白</v>
      </c>
      <c r="J670" s="155">
        <f t="shared" si="10"/>
        <v>1.7733033892452944E-2</v>
      </c>
    </row>
    <row r="671" spans="1:10" hidden="1">
      <c r="A671" s="155">
        <v>25</v>
      </c>
      <c r="B671" s="155" t="s">
        <v>2055</v>
      </c>
      <c r="C671" s="155" t="s">
        <v>572</v>
      </c>
      <c r="D671" s="155">
        <v>33.4</v>
      </c>
      <c r="E671" s="155">
        <v>169</v>
      </c>
      <c r="F671" s="155">
        <v>104.92919462989909</v>
      </c>
      <c r="G671" s="155">
        <v>17733.033892452946</v>
      </c>
      <c r="H671" s="155">
        <v>1.7733033892452944E-2</v>
      </c>
      <c r="I671" s="155" t="str">
        <f>_xlfn.XLOOKUP(C671,'DRAWING LIST'!B:B,'DRAWING LIST'!AJ:AJ,,0)</f>
        <v/>
      </c>
      <c r="J671" s="155">
        <f t="shared" si="10"/>
        <v>1.7733033892452944E-2</v>
      </c>
    </row>
    <row r="672" spans="1:10" hidden="1">
      <c r="A672" s="155">
        <v>25</v>
      </c>
      <c r="B672" s="155" t="s">
        <v>2055</v>
      </c>
      <c r="C672" s="155" t="s">
        <v>574</v>
      </c>
      <c r="D672" s="155">
        <v>33.4</v>
      </c>
      <c r="E672" s="155">
        <v>169</v>
      </c>
      <c r="F672" s="155">
        <v>104.92919462989909</v>
      </c>
      <c r="G672" s="155">
        <v>17733.033892452946</v>
      </c>
      <c r="H672" s="155">
        <v>1.7733033892452944E-2</v>
      </c>
      <c r="I672" s="155" t="str">
        <f>_xlfn.XLOOKUP(C672,'DRAWING LIST'!B:B,'DRAWING LIST'!AJ:AJ,,0)</f>
        <v/>
      </c>
      <c r="J672" s="155">
        <f t="shared" si="10"/>
        <v>1.7733033892452944E-2</v>
      </c>
    </row>
    <row r="673" spans="1:10" hidden="1">
      <c r="A673" s="155">
        <v>25</v>
      </c>
      <c r="B673" s="155" t="s">
        <v>2300</v>
      </c>
      <c r="C673" s="155" t="s">
        <v>96</v>
      </c>
      <c r="D673" s="155">
        <v>33.4</v>
      </c>
      <c r="E673" s="155">
        <v>170</v>
      </c>
      <c r="F673" s="155">
        <v>104.92919462989909</v>
      </c>
      <c r="G673" s="155">
        <v>17837.963087082844</v>
      </c>
      <c r="H673" s="155">
        <v>1.7837963087082843E-2</v>
      </c>
      <c r="I673" s="155" t="str">
        <f>_xlfn.XLOOKUP(C673,'DRAWING LIST'!B:B,'DRAWING LIST'!AJ:AJ,,0)</f>
        <v/>
      </c>
      <c r="J673" s="155">
        <f t="shared" si="10"/>
        <v>1.7837963087082843E-2</v>
      </c>
    </row>
    <row r="674" spans="1:10" hidden="1">
      <c r="A674" s="155">
        <v>25</v>
      </c>
      <c r="B674" s="155" t="s">
        <v>2300</v>
      </c>
      <c r="C674" s="155" t="s">
        <v>240</v>
      </c>
      <c r="D674" s="155">
        <v>33.4</v>
      </c>
      <c r="E674" s="155">
        <v>170</v>
      </c>
      <c r="F674" s="155">
        <v>104.92919462989909</v>
      </c>
      <c r="G674" s="155">
        <v>17837.963087082844</v>
      </c>
      <c r="H674" s="155">
        <v>1.7837963087082843E-2</v>
      </c>
      <c r="I674" s="155" t="str">
        <f>_xlfn.XLOOKUP(C674,'DRAWING LIST'!B:B,'DRAWING LIST'!AJ:AJ,,0)</f>
        <v/>
      </c>
      <c r="J674" s="155">
        <f t="shared" si="10"/>
        <v>1.7837963087082843E-2</v>
      </c>
    </row>
    <row r="675" spans="1:10" hidden="1">
      <c r="A675" s="155">
        <v>25</v>
      </c>
      <c r="B675" s="155" t="s">
        <v>2300</v>
      </c>
      <c r="C675" s="155" t="s">
        <v>241</v>
      </c>
      <c r="D675" s="155">
        <v>33.4</v>
      </c>
      <c r="E675" s="155">
        <v>170</v>
      </c>
      <c r="F675" s="155">
        <v>104.92919462989909</v>
      </c>
      <c r="G675" s="155">
        <v>17837.963087082844</v>
      </c>
      <c r="H675" s="155">
        <v>1.7837963087082843E-2</v>
      </c>
      <c r="I675" s="155" t="str">
        <f>_xlfn.XLOOKUP(C675,'DRAWING LIST'!B:B,'DRAWING LIST'!AJ:AJ,,0)</f>
        <v/>
      </c>
      <c r="J675" s="155">
        <f t="shared" si="10"/>
        <v>1.7837963087082843E-2</v>
      </c>
    </row>
    <row r="676" spans="1:10" hidden="1">
      <c r="A676" s="155">
        <v>25</v>
      </c>
      <c r="B676" s="155" t="s">
        <v>2300</v>
      </c>
      <c r="C676" s="155" t="s">
        <v>242</v>
      </c>
      <c r="D676" s="155">
        <v>33.4</v>
      </c>
      <c r="E676" s="155">
        <v>170</v>
      </c>
      <c r="F676" s="155">
        <v>104.92919462989909</v>
      </c>
      <c r="G676" s="155">
        <v>17837.963087082844</v>
      </c>
      <c r="H676" s="155">
        <v>1.7837963087082843E-2</v>
      </c>
      <c r="I676" s="155" t="str">
        <f>_xlfn.XLOOKUP(C676,'DRAWING LIST'!B:B,'DRAWING LIST'!AJ:AJ,,0)</f>
        <v/>
      </c>
      <c r="J676" s="155">
        <f t="shared" si="10"/>
        <v>1.7837963087082843E-2</v>
      </c>
    </row>
    <row r="677" spans="1:10" hidden="1">
      <c r="A677" s="155">
        <v>25</v>
      </c>
      <c r="B677" s="155" t="s">
        <v>2300</v>
      </c>
      <c r="C677" s="155" t="s">
        <v>243</v>
      </c>
      <c r="D677" s="155">
        <v>33.4</v>
      </c>
      <c r="E677" s="155">
        <v>170</v>
      </c>
      <c r="F677" s="155">
        <v>104.92919462989909</v>
      </c>
      <c r="G677" s="155">
        <v>17837.963087082844</v>
      </c>
      <c r="H677" s="155">
        <v>1.7837963087082843E-2</v>
      </c>
      <c r="I677" s="155" t="str">
        <f>_xlfn.XLOOKUP(C677,'DRAWING LIST'!B:B,'DRAWING LIST'!AJ:AJ,,0)</f>
        <v/>
      </c>
      <c r="J677" s="155">
        <f t="shared" si="10"/>
        <v>1.7837963087082843E-2</v>
      </c>
    </row>
    <row r="678" spans="1:10" hidden="1">
      <c r="A678" s="155">
        <v>25</v>
      </c>
      <c r="B678" s="155" t="s">
        <v>2300</v>
      </c>
      <c r="C678" s="155" t="s">
        <v>278</v>
      </c>
      <c r="D678" s="155">
        <v>33.4</v>
      </c>
      <c r="E678" s="155">
        <v>170</v>
      </c>
      <c r="F678" s="155">
        <v>104.92919462989909</v>
      </c>
      <c r="G678" s="155">
        <v>17837.963087082844</v>
      </c>
      <c r="H678" s="155">
        <v>1.7837963087082843E-2</v>
      </c>
      <c r="I678" s="155" t="str">
        <f>_xlfn.XLOOKUP(C678,'DRAWING LIST'!B:B,'DRAWING LIST'!AJ:AJ,,0)</f>
        <v/>
      </c>
      <c r="J678" s="155">
        <f t="shared" si="10"/>
        <v>1.7837963087082843E-2</v>
      </c>
    </row>
    <row r="679" spans="1:10" hidden="1">
      <c r="A679" s="155">
        <v>25</v>
      </c>
      <c r="B679" s="155" t="s">
        <v>2300</v>
      </c>
      <c r="C679" s="155" t="s">
        <v>279</v>
      </c>
      <c r="D679" s="155">
        <v>33.4</v>
      </c>
      <c r="E679" s="155">
        <v>170</v>
      </c>
      <c r="F679" s="155">
        <v>104.92919462989909</v>
      </c>
      <c r="G679" s="155">
        <v>17837.963087082844</v>
      </c>
      <c r="H679" s="155">
        <v>1.7837963087082843E-2</v>
      </c>
      <c r="I679" s="155" t="str">
        <f>_xlfn.XLOOKUP(C679,'DRAWING LIST'!B:B,'DRAWING LIST'!AJ:AJ,,0)</f>
        <v/>
      </c>
      <c r="J679" s="155">
        <f t="shared" si="10"/>
        <v>1.7837963087082843E-2</v>
      </c>
    </row>
    <row r="680" spans="1:10">
      <c r="A680" s="155">
        <v>25</v>
      </c>
      <c r="B680" s="155" t="s">
        <v>2300</v>
      </c>
      <c r="C680" s="155" t="s">
        <v>746</v>
      </c>
      <c r="D680" s="155">
        <v>33.4</v>
      </c>
      <c r="E680" s="155">
        <v>170</v>
      </c>
      <c r="F680" s="155">
        <v>104.92919462989909</v>
      </c>
      <c r="G680" s="155">
        <v>17837.963087082844</v>
      </c>
      <c r="H680" s="155">
        <v>1.7837963087082843E-2</v>
      </c>
      <c r="I680" s="155" t="str">
        <f>_xlfn.XLOOKUP(C680,'DRAWING LIST'!B:B,'DRAWING LIST'!AJ:AJ,,0)</f>
        <v>1-45 天藍色</v>
      </c>
      <c r="J680" s="155">
        <f t="shared" si="10"/>
        <v>1.7837963087082843E-2</v>
      </c>
    </row>
    <row r="681" spans="1:10" hidden="1">
      <c r="A681" s="155">
        <v>25</v>
      </c>
      <c r="B681" s="155" t="s">
        <v>2300</v>
      </c>
      <c r="C681" s="155" t="s">
        <v>496</v>
      </c>
      <c r="D681" s="155">
        <v>33.4</v>
      </c>
      <c r="E681" s="155">
        <v>170</v>
      </c>
      <c r="F681" s="155">
        <v>104.92919462989909</v>
      </c>
      <c r="G681" s="155">
        <v>17837.963087082844</v>
      </c>
      <c r="H681" s="155">
        <v>1.7837963087082843E-2</v>
      </c>
      <c r="I681" s="155" t="str">
        <f>_xlfn.XLOOKUP(C681,'DRAWING LIST'!B:B,'DRAWING LIST'!AJ:AJ,,0)</f>
        <v/>
      </c>
      <c r="J681" s="155">
        <f t="shared" si="10"/>
        <v>1.7837963087082843E-2</v>
      </c>
    </row>
    <row r="682" spans="1:10">
      <c r="A682" s="155">
        <v>25</v>
      </c>
      <c r="B682" s="155" t="s">
        <v>2301</v>
      </c>
      <c r="C682" s="155" t="s">
        <v>357</v>
      </c>
      <c r="D682" s="155">
        <v>33.4</v>
      </c>
      <c r="E682" s="155">
        <v>172</v>
      </c>
      <c r="F682" s="155">
        <v>104.92919462989909</v>
      </c>
      <c r="G682" s="155">
        <v>18047.821476342644</v>
      </c>
      <c r="H682" s="155">
        <v>1.8047821476342644E-2</v>
      </c>
      <c r="I682" s="155" t="str">
        <f>_xlfn.XLOOKUP(C682,'DRAWING LIST'!B:B,'DRAWING LIST'!AJ:AJ,,0)</f>
        <v>1-45 天藍色</v>
      </c>
      <c r="J682" s="155">
        <f t="shared" si="10"/>
        <v>1.8047821476342644E-2</v>
      </c>
    </row>
    <row r="683" spans="1:10" hidden="1">
      <c r="A683" s="155">
        <v>25</v>
      </c>
      <c r="B683" s="155" t="s">
        <v>2301</v>
      </c>
      <c r="C683" s="155" t="s">
        <v>573</v>
      </c>
      <c r="D683" s="155">
        <v>33.4</v>
      </c>
      <c r="E683" s="155">
        <v>172</v>
      </c>
      <c r="F683" s="155">
        <v>104.92919462989909</v>
      </c>
      <c r="G683" s="155">
        <v>18047.821476342644</v>
      </c>
      <c r="H683" s="155">
        <v>1.8047821476342644E-2</v>
      </c>
      <c r="I683" s="155" t="str">
        <f>_xlfn.XLOOKUP(C683,'DRAWING LIST'!B:B,'DRAWING LIST'!AJ:AJ,,0)</f>
        <v/>
      </c>
      <c r="J683" s="155">
        <f t="shared" si="10"/>
        <v>1.8047821476342644E-2</v>
      </c>
    </row>
    <row r="684" spans="1:10" hidden="1">
      <c r="A684" s="155">
        <v>25</v>
      </c>
      <c r="B684" s="155" t="s">
        <v>2301</v>
      </c>
      <c r="C684" s="155" t="s">
        <v>637</v>
      </c>
      <c r="D684" s="155">
        <v>33.4</v>
      </c>
      <c r="E684" s="155">
        <v>172</v>
      </c>
      <c r="F684" s="155">
        <v>104.92919462989909</v>
      </c>
      <c r="G684" s="155">
        <v>18047.821476342644</v>
      </c>
      <c r="H684" s="155">
        <v>1.8047821476342644E-2</v>
      </c>
      <c r="I684" s="155" t="str">
        <f>_xlfn.XLOOKUP(C684,'DRAWING LIST'!B:B,'DRAWING LIST'!AJ:AJ,,0)</f>
        <v/>
      </c>
      <c r="J684" s="155">
        <f t="shared" si="10"/>
        <v>1.8047821476342644E-2</v>
      </c>
    </row>
    <row r="685" spans="1:10">
      <c r="A685" s="155">
        <v>25</v>
      </c>
      <c r="B685" s="155" t="s">
        <v>2302</v>
      </c>
      <c r="C685" s="155" t="s">
        <v>326</v>
      </c>
      <c r="D685" s="155">
        <v>33.4</v>
      </c>
      <c r="E685" s="155">
        <v>1730</v>
      </c>
      <c r="F685" s="155">
        <v>104.92919462989909</v>
      </c>
      <c r="G685" s="155">
        <v>181527.50670972542</v>
      </c>
      <c r="H685" s="155">
        <v>0.18152750670972542</v>
      </c>
      <c r="I685" s="155" t="str">
        <f>_xlfn.XLOOKUP(C685,'DRAWING LIST'!B:B,'DRAWING LIST'!AJ:AJ,,0)</f>
        <v>1-45 天藍色</v>
      </c>
      <c r="J685" s="155">
        <f t="shared" si="10"/>
        <v>0.18152750670972542</v>
      </c>
    </row>
    <row r="686" spans="1:10" hidden="1">
      <c r="A686" s="155">
        <v>25</v>
      </c>
      <c r="B686" s="155" t="s">
        <v>2303</v>
      </c>
      <c r="C686" s="155" t="s">
        <v>778</v>
      </c>
      <c r="D686" s="155">
        <v>33.4</v>
      </c>
      <c r="E686" s="155">
        <v>1736</v>
      </c>
      <c r="F686" s="155">
        <v>104.92919462989909</v>
      </c>
      <c r="G686" s="155">
        <v>182157.08187750482</v>
      </c>
      <c r="H686" s="155">
        <v>0.18215708187750482</v>
      </c>
      <c r="I686" s="155" t="str">
        <f>_xlfn.XLOOKUP(C686,'DRAWING LIST'!B:B,'DRAWING LIST'!AJ:AJ,,0)</f>
        <v/>
      </c>
      <c r="J686" s="155">
        <f t="shared" si="10"/>
        <v>0.18215708187750482</v>
      </c>
    </row>
    <row r="687" spans="1:10">
      <c r="A687" s="155">
        <v>25</v>
      </c>
      <c r="B687" s="155" t="s">
        <v>2162</v>
      </c>
      <c r="C687" s="155" t="s">
        <v>349</v>
      </c>
      <c r="D687" s="155">
        <v>33.4</v>
      </c>
      <c r="E687" s="155">
        <v>173</v>
      </c>
      <c r="F687" s="155">
        <v>104.92919462989909</v>
      </c>
      <c r="G687" s="155">
        <v>18152.750670972542</v>
      </c>
      <c r="H687" s="155">
        <v>1.815275067097254E-2</v>
      </c>
      <c r="I687" s="155" t="str">
        <f>_xlfn.XLOOKUP(C687,'DRAWING LIST'!B:B,'DRAWING LIST'!AJ:AJ,,0)</f>
        <v>1-45 天藍色</v>
      </c>
      <c r="J687" s="155">
        <f t="shared" si="10"/>
        <v>1.815275067097254E-2</v>
      </c>
    </row>
    <row r="688" spans="1:10" hidden="1">
      <c r="A688" s="155">
        <v>25</v>
      </c>
      <c r="B688" s="155" t="s">
        <v>2304</v>
      </c>
      <c r="C688" s="155" t="s">
        <v>211</v>
      </c>
      <c r="D688" s="155">
        <v>33.4</v>
      </c>
      <c r="E688" s="155">
        <v>1740</v>
      </c>
      <c r="F688" s="155">
        <v>104.92919462989909</v>
      </c>
      <c r="G688" s="155">
        <v>182576.79865602442</v>
      </c>
      <c r="H688" s="155">
        <v>0.18257679865602441</v>
      </c>
      <c r="I688" s="155" t="str">
        <f>_xlfn.XLOOKUP(C688,'DRAWING LIST'!B:B,'DRAWING LIST'!AJ:AJ,,0)</f>
        <v>1-05 大洋綠</v>
      </c>
      <c r="J688" s="155">
        <f t="shared" si="10"/>
        <v>0.18257679865602441</v>
      </c>
    </row>
    <row r="689" spans="1:10">
      <c r="A689" s="155">
        <v>25</v>
      </c>
      <c r="B689" s="155" t="s">
        <v>2305</v>
      </c>
      <c r="C689" s="155" t="s">
        <v>739</v>
      </c>
      <c r="D689" s="155">
        <v>33.4</v>
      </c>
      <c r="E689" s="155">
        <v>1742</v>
      </c>
      <c r="F689" s="155">
        <v>104.92919462989909</v>
      </c>
      <c r="G689" s="155">
        <v>182786.6570452842</v>
      </c>
      <c r="H689" s="155">
        <v>0.18278665704528418</v>
      </c>
      <c r="I689" s="155" t="str">
        <f>_xlfn.XLOOKUP(C689,'DRAWING LIST'!B:B,'DRAWING LIST'!AJ:AJ,,0)</f>
        <v>1-45 天藍色</v>
      </c>
      <c r="J689" s="155">
        <f t="shared" si="10"/>
        <v>0.18278665704528418</v>
      </c>
    </row>
    <row r="690" spans="1:10">
      <c r="A690" s="155">
        <v>25</v>
      </c>
      <c r="B690" s="155" t="s">
        <v>2306</v>
      </c>
      <c r="C690" s="155" t="s">
        <v>320</v>
      </c>
      <c r="D690" s="155">
        <v>33.4</v>
      </c>
      <c r="E690" s="155">
        <v>1767</v>
      </c>
      <c r="F690" s="155">
        <v>104.92919462989909</v>
      </c>
      <c r="G690" s="155">
        <v>185409.88691103167</v>
      </c>
      <c r="H690" s="155">
        <v>0.18540988691103166</v>
      </c>
      <c r="I690" s="155" t="str">
        <f>_xlfn.XLOOKUP(C690,'DRAWING LIST'!B:B,'DRAWING LIST'!AJ:AJ,,0)</f>
        <v/>
      </c>
      <c r="J690" s="155">
        <f t="shared" si="10"/>
        <v>0.18540988691103166</v>
      </c>
    </row>
    <row r="691" spans="1:10">
      <c r="A691" s="155">
        <v>25</v>
      </c>
      <c r="B691" s="155" t="s">
        <v>2060</v>
      </c>
      <c r="C691" s="155" t="s">
        <v>322</v>
      </c>
      <c r="D691" s="155">
        <v>33.4</v>
      </c>
      <c r="E691" s="155">
        <v>176</v>
      </c>
      <c r="F691" s="155">
        <v>104.92919462989909</v>
      </c>
      <c r="G691" s="155">
        <v>18467.53825486224</v>
      </c>
      <c r="H691" s="155">
        <v>1.8467538254862238E-2</v>
      </c>
      <c r="I691" s="155" t="str">
        <f>_xlfn.XLOOKUP(C691,'DRAWING LIST'!B:B,'DRAWING LIST'!AJ:AJ,,0)</f>
        <v/>
      </c>
      <c r="J691" s="155">
        <f t="shared" si="10"/>
        <v>1.8467538254862238E-2</v>
      </c>
    </row>
    <row r="692" spans="1:10" hidden="1">
      <c r="A692" s="155">
        <v>25</v>
      </c>
      <c r="B692" s="155" t="s">
        <v>2307</v>
      </c>
      <c r="C692" s="155" t="s">
        <v>86</v>
      </c>
      <c r="D692" s="155">
        <v>33.4</v>
      </c>
      <c r="E692" s="155">
        <v>1770</v>
      </c>
      <c r="F692" s="155">
        <v>104.92919462989909</v>
      </c>
      <c r="G692" s="155">
        <v>185724.67449492138</v>
      </c>
      <c r="H692" s="155">
        <v>0.18572467449492136</v>
      </c>
      <c r="I692" s="155" t="str">
        <f>_xlfn.XLOOKUP(C692,'DRAWING LIST'!B:B,'DRAWING LIST'!AJ:AJ,,0)</f>
        <v/>
      </c>
      <c r="J692" s="155">
        <f t="shared" si="10"/>
        <v>0.18572467449492136</v>
      </c>
    </row>
    <row r="693" spans="1:10" hidden="1">
      <c r="A693" s="155">
        <v>25</v>
      </c>
      <c r="B693" s="155" t="s">
        <v>2308</v>
      </c>
      <c r="C693" s="155" t="s">
        <v>214</v>
      </c>
      <c r="D693" s="155">
        <v>33.4</v>
      </c>
      <c r="E693" s="155">
        <v>1778</v>
      </c>
      <c r="F693" s="155">
        <v>104.92919462989909</v>
      </c>
      <c r="G693" s="155">
        <v>186564.10805196059</v>
      </c>
      <c r="H693" s="155">
        <v>0.18656410805196058</v>
      </c>
      <c r="I693" s="155" t="str">
        <f>_xlfn.XLOOKUP(C693,'DRAWING LIST'!B:B,'DRAWING LIST'!AJ:AJ,,0)</f>
        <v>1-05 大洋綠</v>
      </c>
      <c r="J693" s="155">
        <f t="shared" si="10"/>
        <v>0.18656410805196058</v>
      </c>
    </row>
    <row r="694" spans="1:10" hidden="1">
      <c r="A694" s="155">
        <v>25</v>
      </c>
      <c r="B694" s="155" t="s">
        <v>2309</v>
      </c>
      <c r="C694" s="155" t="s">
        <v>386</v>
      </c>
      <c r="D694" s="155">
        <v>33.4</v>
      </c>
      <c r="E694" s="155">
        <v>1783</v>
      </c>
      <c r="F694" s="155">
        <v>104.92919462989909</v>
      </c>
      <c r="G694" s="155">
        <v>187088.75402511007</v>
      </c>
      <c r="H694" s="155">
        <v>0.18708875402511008</v>
      </c>
      <c r="I694" s="155" t="str">
        <f>_xlfn.XLOOKUP(C694,'DRAWING LIST'!B:B,'DRAWING LIST'!AJ:AJ,,0)</f>
        <v/>
      </c>
      <c r="J694" s="155">
        <f t="shared" si="10"/>
        <v>0.18708875402511008</v>
      </c>
    </row>
    <row r="695" spans="1:10" hidden="1">
      <c r="A695" s="155">
        <v>25</v>
      </c>
      <c r="B695" s="155" t="s">
        <v>2310</v>
      </c>
      <c r="C695" s="155" t="s">
        <v>557</v>
      </c>
      <c r="D695" s="155">
        <v>33.4</v>
      </c>
      <c r="E695" s="155">
        <v>1785</v>
      </c>
      <c r="F695" s="155">
        <v>104.92919462989909</v>
      </c>
      <c r="G695" s="155">
        <v>187298.61241436988</v>
      </c>
      <c r="H695" s="155">
        <v>0.18729861241436987</v>
      </c>
      <c r="I695" s="155" t="str">
        <f>_xlfn.XLOOKUP(C695,'DRAWING LIST'!B:B,'DRAWING LIST'!AJ:AJ,,0)</f>
        <v/>
      </c>
      <c r="J695" s="155">
        <f t="shared" si="10"/>
        <v>0.18729861241436987</v>
      </c>
    </row>
    <row r="696" spans="1:10" hidden="1">
      <c r="A696" s="155">
        <v>25</v>
      </c>
      <c r="B696" s="155" t="s">
        <v>2311</v>
      </c>
      <c r="C696" s="155" t="s">
        <v>144</v>
      </c>
      <c r="D696" s="155">
        <v>33.4</v>
      </c>
      <c r="E696" s="155">
        <v>178</v>
      </c>
      <c r="F696" s="155">
        <v>104.92919462989909</v>
      </c>
      <c r="G696" s="155">
        <v>18677.396644122036</v>
      </c>
      <c r="H696" s="155">
        <v>1.8677396644122036E-2</v>
      </c>
      <c r="I696" s="155" t="str">
        <f>_xlfn.XLOOKUP(C696,'DRAWING LIST'!B:B,'DRAWING LIST'!AJ:AJ,,0)</f>
        <v>1-05 大洋綠</v>
      </c>
      <c r="J696" s="155">
        <f t="shared" si="10"/>
        <v>1.8677396644122036E-2</v>
      </c>
    </row>
    <row r="697" spans="1:10" hidden="1">
      <c r="A697" s="155">
        <v>25</v>
      </c>
      <c r="B697" s="155" t="s">
        <v>2311</v>
      </c>
      <c r="C697" s="155" t="s">
        <v>146</v>
      </c>
      <c r="D697" s="155">
        <v>33.4</v>
      </c>
      <c r="E697" s="155">
        <v>178</v>
      </c>
      <c r="F697" s="155">
        <v>104.92919462989909</v>
      </c>
      <c r="G697" s="155">
        <v>18677.396644122036</v>
      </c>
      <c r="H697" s="155">
        <v>1.8677396644122036E-2</v>
      </c>
      <c r="I697" s="155" t="str">
        <f>_xlfn.XLOOKUP(C697,'DRAWING LIST'!B:B,'DRAWING LIST'!AJ:AJ,,0)</f>
        <v>1-05 大洋綠</v>
      </c>
      <c r="J697" s="155">
        <f t="shared" si="10"/>
        <v>1.8677396644122036E-2</v>
      </c>
    </row>
    <row r="698" spans="1:10" hidden="1">
      <c r="A698" s="155">
        <v>25</v>
      </c>
      <c r="B698" s="155" t="s">
        <v>2311</v>
      </c>
      <c r="C698" s="155" t="s">
        <v>147</v>
      </c>
      <c r="D698" s="155">
        <v>33.4</v>
      </c>
      <c r="E698" s="155">
        <v>178</v>
      </c>
      <c r="F698" s="155">
        <v>104.92919462989909</v>
      </c>
      <c r="G698" s="155">
        <v>18677.396644122036</v>
      </c>
      <c r="H698" s="155">
        <v>1.8677396644122036E-2</v>
      </c>
      <c r="I698" s="155" t="str">
        <f>_xlfn.XLOOKUP(C698,'DRAWING LIST'!B:B,'DRAWING LIST'!AJ:AJ,,0)</f>
        <v>1-05 大洋綠</v>
      </c>
      <c r="J698" s="155">
        <f t="shared" si="10"/>
        <v>1.8677396644122036E-2</v>
      </c>
    </row>
    <row r="699" spans="1:10" hidden="1">
      <c r="A699" s="155">
        <v>25</v>
      </c>
      <c r="B699" s="155" t="s">
        <v>2311</v>
      </c>
      <c r="C699" s="155" t="s">
        <v>149</v>
      </c>
      <c r="D699" s="155">
        <v>33.4</v>
      </c>
      <c r="E699" s="155">
        <v>178</v>
      </c>
      <c r="F699" s="155">
        <v>104.92919462989909</v>
      </c>
      <c r="G699" s="155">
        <v>18677.396644122036</v>
      </c>
      <c r="H699" s="155">
        <v>1.8677396644122036E-2</v>
      </c>
      <c r="I699" s="155" t="str">
        <f>_xlfn.XLOOKUP(C699,'DRAWING LIST'!B:B,'DRAWING LIST'!AJ:AJ,,0)</f>
        <v>1-05 大洋綠</v>
      </c>
      <c r="J699" s="155">
        <f t="shared" si="10"/>
        <v>1.8677396644122036E-2</v>
      </c>
    </row>
    <row r="700" spans="1:10" hidden="1">
      <c r="A700" s="155">
        <v>25</v>
      </c>
      <c r="B700" s="155" t="s">
        <v>2311</v>
      </c>
      <c r="C700" s="155" t="s">
        <v>199</v>
      </c>
      <c r="D700" s="155">
        <v>33.4</v>
      </c>
      <c r="E700" s="155">
        <v>178</v>
      </c>
      <c r="F700" s="155">
        <v>104.92919462989909</v>
      </c>
      <c r="G700" s="155">
        <v>18677.396644122036</v>
      </c>
      <c r="H700" s="155">
        <v>1.8677396644122036E-2</v>
      </c>
      <c r="I700" s="155" t="str">
        <f>_xlfn.XLOOKUP(C700,'DRAWING LIST'!B:B,'DRAWING LIST'!AJ:AJ,,0)</f>
        <v>1-05 大洋綠</v>
      </c>
      <c r="J700" s="155">
        <f t="shared" si="10"/>
        <v>1.8677396644122036E-2</v>
      </c>
    </row>
    <row r="701" spans="1:10" hidden="1">
      <c r="A701" s="155">
        <v>25</v>
      </c>
      <c r="B701" s="155" t="s">
        <v>2311</v>
      </c>
      <c r="C701" s="155" t="s">
        <v>200</v>
      </c>
      <c r="D701" s="155">
        <v>33.4</v>
      </c>
      <c r="E701" s="155">
        <v>178</v>
      </c>
      <c r="F701" s="155">
        <v>104.92919462989909</v>
      </c>
      <c r="G701" s="155">
        <v>18677.396644122036</v>
      </c>
      <c r="H701" s="155">
        <v>1.8677396644122036E-2</v>
      </c>
      <c r="I701" s="155" t="str">
        <f>_xlfn.XLOOKUP(C701,'DRAWING LIST'!B:B,'DRAWING LIST'!AJ:AJ,,0)</f>
        <v>1-05 大洋綠</v>
      </c>
      <c r="J701" s="155">
        <f t="shared" si="10"/>
        <v>1.8677396644122036E-2</v>
      </c>
    </row>
    <row r="702" spans="1:10" hidden="1">
      <c r="A702" s="155">
        <v>25</v>
      </c>
      <c r="B702" s="155" t="s">
        <v>2311</v>
      </c>
      <c r="C702" s="155" t="s">
        <v>209</v>
      </c>
      <c r="D702" s="155">
        <v>33.4</v>
      </c>
      <c r="E702" s="155">
        <v>178</v>
      </c>
      <c r="F702" s="155">
        <v>104.92919462989909</v>
      </c>
      <c r="G702" s="155">
        <v>18677.396644122036</v>
      </c>
      <c r="H702" s="155">
        <v>1.8677396644122036E-2</v>
      </c>
      <c r="I702" s="155" t="str">
        <f>_xlfn.XLOOKUP(C702,'DRAWING LIST'!B:B,'DRAWING LIST'!AJ:AJ,,0)</f>
        <v>1-05 大洋綠</v>
      </c>
      <c r="J702" s="155">
        <f t="shared" si="10"/>
        <v>1.8677396644122036E-2</v>
      </c>
    </row>
    <row r="703" spans="1:10" hidden="1">
      <c r="A703" s="155">
        <v>25</v>
      </c>
      <c r="B703" s="155" t="s">
        <v>2311</v>
      </c>
      <c r="C703" s="155" t="s">
        <v>254</v>
      </c>
      <c r="D703" s="155">
        <v>33.4</v>
      </c>
      <c r="E703" s="155">
        <v>178</v>
      </c>
      <c r="F703" s="155">
        <v>104.92919462989909</v>
      </c>
      <c r="G703" s="155">
        <v>18677.396644122036</v>
      </c>
      <c r="H703" s="155">
        <v>1.8677396644122036E-2</v>
      </c>
      <c r="I703" s="155" t="str">
        <f>_xlfn.XLOOKUP(C703,'DRAWING LIST'!B:B,'DRAWING LIST'!AJ:AJ,,0)</f>
        <v/>
      </c>
      <c r="J703" s="155">
        <f t="shared" si="10"/>
        <v>1.8677396644122036E-2</v>
      </c>
    </row>
    <row r="704" spans="1:10">
      <c r="A704" s="155">
        <v>25</v>
      </c>
      <c r="B704" s="155" t="s">
        <v>2311</v>
      </c>
      <c r="C704" s="155" t="s">
        <v>349</v>
      </c>
      <c r="D704" s="155">
        <v>33.4</v>
      </c>
      <c r="E704" s="155">
        <v>178</v>
      </c>
      <c r="F704" s="155">
        <v>104.92919462989909</v>
      </c>
      <c r="G704" s="155">
        <v>18677.396644122036</v>
      </c>
      <c r="H704" s="155">
        <v>1.8677396644122036E-2</v>
      </c>
      <c r="I704" s="155" t="str">
        <f>_xlfn.XLOOKUP(C704,'DRAWING LIST'!B:B,'DRAWING LIST'!AJ:AJ,,0)</f>
        <v>1-45 天藍色</v>
      </c>
      <c r="J704" s="155">
        <f t="shared" si="10"/>
        <v>1.8677396644122036E-2</v>
      </c>
    </row>
    <row r="705" spans="1:10">
      <c r="A705" s="155">
        <v>25</v>
      </c>
      <c r="B705" s="155" t="s">
        <v>2311</v>
      </c>
      <c r="C705" s="155" t="s">
        <v>358</v>
      </c>
      <c r="D705" s="155">
        <v>33.4</v>
      </c>
      <c r="E705" s="155">
        <v>178</v>
      </c>
      <c r="F705" s="155">
        <v>104.92919462989909</v>
      </c>
      <c r="G705" s="155">
        <v>18677.396644122036</v>
      </c>
      <c r="H705" s="155">
        <v>1.8677396644122036E-2</v>
      </c>
      <c r="I705" s="155" t="str">
        <f>_xlfn.XLOOKUP(C705,'DRAWING LIST'!B:B,'DRAWING LIST'!AJ:AJ,,0)</f>
        <v>1-45 天藍色</v>
      </c>
      <c r="J705" s="155">
        <f t="shared" si="10"/>
        <v>1.8677396644122036E-2</v>
      </c>
    </row>
    <row r="706" spans="1:10" hidden="1">
      <c r="A706" s="155">
        <v>25</v>
      </c>
      <c r="B706" s="155" t="s">
        <v>2311</v>
      </c>
      <c r="C706" s="155" t="s">
        <v>413</v>
      </c>
      <c r="D706" s="155">
        <v>33.4</v>
      </c>
      <c r="E706" s="155">
        <v>178</v>
      </c>
      <c r="F706" s="155">
        <v>104.92919462989909</v>
      </c>
      <c r="G706" s="155">
        <v>18677.396644122036</v>
      </c>
      <c r="H706" s="155">
        <v>1.8677396644122036E-2</v>
      </c>
      <c r="I706" s="155" t="str">
        <f>_xlfn.XLOOKUP(C706,'DRAWING LIST'!B:B,'DRAWING LIST'!AJ:AJ,,0)</f>
        <v/>
      </c>
      <c r="J706" s="155">
        <f t="shared" si="10"/>
        <v>1.8677396644122036E-2</v>
      </c>
    </row>
    <row r="707" spans="1:10" hidden="1">
      <c r="A707" s="155">
        <v>25</v>
      </c>
      <c r="B707" s="155" t="s">
        <v>2311</v>
      </c>
      <c r="C707" s="155" t="s">
        <v>626</v>
      </c>
      <c r="D707" s="155">
        <v>33.4</v>
      </c>
      <c r="E707" s="155">
        <v>178</v>
      </c>
      <c r="F707" s="155">
        <v>104.92919462989909</v>
      </c>
      <c r="G707" s="155">
        <v>18677.396644122036</v>
      </c>
      <c r="H707" s="155">
        <v>1.8677396644122036E-2</v>
      </c>
      <c r="I707" s="155" t="str">
        <f>_xlfn.XLOOKUP(C707,'DRAWING LIST'!B:B,'DRAWING LIST'!AJ:AJ,,0)</f>
        <v/>
      </c>
      <c r="J707" s="155">
        <f t="shared" ref="J707:J770" si="11">(D707*PI()*E707)*10^-6</f>
        <v>1.8677396644122036E-2</v>
      </c>
    </row>
    <row r="708" spans="1:10">
      <c r="A708" s="155">
        <v>25</v>
      </c>
      <c r="B708" s="155" t="s">
        <v>2312</v>
      </c>
      <c r="C708" s="155" t="s">
        <v>738</v>
      </c>
      <c r="D708" s="155">
        <v>33.4</v>
      </c>
      <c r="E708" s="155">
        <v>1796</v>
      </c>
      <c r="F708" s="155">
        <v>104.92919462989909</v>
      </c>
      <c r="G708" s="155">
        <v>188452.83355529877</v>
      </c>
      <c r="H708" s="155">
        <v>0.18845283355529877</v>
      </c>
      <c r="I708" s="155" t="str">
        <f>_xlfn.XLOOKUP(C708,'DRAWING LIST'!B:B,'DRAWING LIST'!AJ:AJ,,0)</f>
        <v>1-45 天藍色</v>
      </c>
      <c r="J708" s="155">
        <f t="shared" si="11"/>
        <v>0.18845283355529877</v>
      </c>
    </row>
    <row r="709" spans="1:10">
      <c r="A709" s="155">
        <v>25</v>
      </c>
      <c r="B709" s="155" t="s">
        <v>2313</v>
      </c>
      <c r="C709" s="155" t="s">
        <v>738</v>
      </c>
      <c r="D709" s="155">
        <v>33.4</v>
      </c>
      <c r="E709" s="155">
        <v>179</v>
      </c>
      <c r="F709" s="155">
        <v>104.92919462989909</v>
      </c>
      <c r="G709" s="155">
        <v>18782.325838751938</v>
      </c>
      <c r="H709" s="155">
        <v>1.8782325838751938E-2</v>
      </c>
      <c r="I709" s="155" t="str">
        <f>_xlfn.XLOOKUP(C709,'DRAWING LIST'!B:B,'DRAWING LIST'!AJ:AJ,,0)</f>
        <v>1-45 天藍色</v>
      </c>
      <c r="J709" s="155">
        <f t="shared" si="11"/>
        <v>1.8782325838751938E-2</v>
      </c>
    </row>
    <row r="710" spans="1:10">
      <c r="A710" s="155">
        <v>25</v>
      </c>
      <c r="B710" s="155" t="s">
        <v>2314</v>
      </c>
      <c r="C710" s="155" t="s">
        <v>323</v>
      </c>
      <c r="D710" s="155">
        <v>33.4</v>
      </c>
      <c r="E710" s="155">
        <v>1802</v>
      </c>
      <c r="F710" s="155">
        <v>104.92919462989909</v>
      </c>
      <c r="G710" s="155">
        <v>189082.40872307814</v>
      </c>
      <c r="H710" s="155">
        <v>0.18908240872307813</v>
      </c>
      <c r="I710" s="155" t="str">
        <f>_xlfn.XLOOKUP(C710,'DRAWING LIST'!B:B,'DRAWING LIST'!AJ:AJ,,0)</f>
        <v/>
      </c>
      <c r="J710" s="155">
        <f t="shared" si="11"/>
        <v>0.18908240872307813</v>
      </c>
    </row>
    <row r="711" spans="1:10" hidden="1">
      <c r="A711" s="155">
        <v>25</v>
      </c>
      <c r="B711" s="155" t="s">
        <v>2315</v>
      </c>
      <c r="C711" s="155" t="s">
        <v>87</v>
      </c>
      <c r="D711" s="155">
        <v>33.4</v>
      </c>
      <c r="E711" s="155">
        <v>180</v>
      </c>
      <c r="F711" s="155">
        <v>104.92919462989909</v>
      </c>
      <c r="G711" s="155">
        <v>18887.255033381836</v>
      </c>
      <c r="H711" s="155">
        <v>1.8887255033381834E-2</v>
      </c>
      <c r="I711" s="155" t="str">
        <f>_xlfn.XLOOKUP(C711,'DRAWING LIST'!B:B,'DRAWING LIST'!AJ:AJ,,0)</f>
        <v/>
      </c>
      <c r="J711" s="155">
        <f t="shared" si="11"/>
        <v>1.8887255033381834E-2</v>
      </c>
    </row>
    <row r="712" spans="1:10" hidden="1">
      <c r="A712" s="155">
        <v>25</v>
      </c>
      <c r="B712" s="155" t="s">
        <v>2315</v>
      </c>
      <c r="C712" s="155" t="s">
        <v>280</v>
      </c>
      <c r="D712" s="155">
        <v>33.4</v>
      </c>
      <c r="E712" s="155">
        <v>180</v>
      </c>
      <c r="F712" s="155">
        <v>104.92919462989909</v>
      </c>
      <c r="G712" s="155">
        <v>18887.255033381836</v>
      </c>
      <c r="H712" s="155">
        <v>1.8887255033381834E-2</v>
      </c>
      <c r="I712" s="155" t="str">
        <f>_xlfn.XLOOKUP(C712,'DRAWING LIST'!B:B,'DRAWING LIST'!AJ:AJ,,0)</f>
        <v/>
      </c>
      <c r="J712" s="155">
        <f t="shared" si="11"/>
        <v>1.8887255033381834E-2</v>
      </c>
    </row>
    <row r="713" spans="1:10">
      <c r="A713" s="155">
        <v>25</v>
      </c>
      <c r="B713" s="155" t="s">
        <v>2316</v>
      </c>
      <c r="C713" s="155" t="s">
        <v>305</v>
      </c>
      <c r="D713" s="155">
        <v>33.4</v>
      </c>
      <c r="E713" s="155">
        <v>183</v>
      </c>
      <c r="F713" s="155">
        <v>104.92919462989909</v>
      </c>
      <c r="G713" s="155">
        <v>19202.042617271534</v>
      </c>
      <c r="H713" s="155">
        <v>1.9202042617271535E-2</v>
      </c>
      <c r="I713" s="155" t="str">
        <f>_xlfn.XLOOKUP(C713,'DRAWING LIST'!B:B,'DRAWING LIST'!AJ:AJ,,0)</f>
        <v>1-45 天藍色</v>
      </c>
      <c r="J713" s="155">
        <f t="shared" si="11"/>
        <v>1.9202042617271535E-2</v>
      </c>
    </row>
    <row r="714" spans="1:10" hidden="1">
      <c r="A714" s="155">
        <v>25</v>
      </c>
      <c r="B714" s="155" t="s">
        <v>2317</v>
      </c>
      <c r="C714" s="155" t="s">
        <v>199</v>
      </c>
      <c r="D714" s="155">
        <v>33.4</v>
      </c>
      <c r="E714" s="155">
        <v>184</v>
      </c>
      <c r="F714" s="155">
        <v>104.92919462989909</v>
      </c>
      <c r="G714" s="155">
        <v>19306.971811901432</v>
      </c>
      <c r="H714" s="155">
        <v>1.9306971811901431E-2</v>
      </c>
      <c r="I714" s="155" t="str">
        <f>_xlfn.XLOOKUP(C714,'DRAWING LIST'!B:B,'DRAWING LIST'!AJ:AJ,,0)</f>
        <v>1-05 大洋綠</v>
      </c>
      <c r="J714" s="155">
        <f t="shared" si="11"/>
        <v>1.9306971811901431E-2</v>
      </c>
    </row>
    <row r="715" spans="1:10">
      <c r="A715" s="155">
        <v>25</v>
      </c>
      <c r="B715" s="155" t="s">
        <v>2317</v>
      </c>
      <c r="C715" s="155" t="s">
        <v>357</v>
      </c>
      <c r="D715" s="155">
        <v>33.4</v>
      </c>
      <c r="E715" s="155">
        <v>184</v>
      </c>
      <c r="F715" s="155">
        <v>104.92919462989909</v>
      </c>
      <c r="G715" s="155">
        <v>19306.971811901432</v>
      </c>
      <c r="H715" s="155">
        <v>1.9306971811901431E-2</v>
      </c>
      <c r="I715" s="155" t="str">
        <f>_xlfn.XLOOKUP(C715,'DRAWING LIST'!B:B,'DRAWING LIST'!AJ:AJ,,0)</f>
        <v>1-45 天藍色</v>
      </c>
      <c r="J715" s="155">
        <f t="shared" si="11"/>
        <v>1.9306971811901431E-2</v>
      </c>
    </row>
    <row r="716" spans="1:10" hidden="1">
      <c r="A716" s="155">
        <v>25</v>
      </c>
      <c r="B716" s="155" t="s">
        <v>2318</v>
      </c>
      <c r="C716" s="155" t="s">
        <v>386</v>
      </c>
      <c r="D716" s="155">
        <v>33.4</v>
      </c>
      <c r="E716" s="155">
        <v>1856</v>
      </c>
      <c r="F716" s="155">
        <v>104.92919462989909</v>
      </c>
      <c r="G716" s="155">
        <v>194748.58523309272</v>
      </c>
      <c r="H716" s="155">
        <v>0.19474858523309271</v>
      </c>
      <c r="I716" s="155" t="str">
        <f>_xlfn.XLOOKUP(C716,'DRAWING LIST'!B:B,'DRAWING LIST'!AJ:AJ,,0)</f>
        <v/>
      </c>
      <c r="J716" s="155">
        <f t="shared" si="11"/>
        <v>0.19474858523309271</v>
      </c>
    </row>
    <row r="717" spans="1:10">
      <c r="A717" s="155">
        <v>25</v>
      </c>
      <c r="B717" s="155" t="s">
        <v>2319</v>
      </c>
      <c r="C717" s="155" t="s">
        <v>348</v>
      </c>
      <c r="D717" s="155">
        <v>33.4</v>
      </c>
      <c r="E717" s="155">
        <v>185</v>
      </c>
      <c r="F717" s="155">
        <v>104.92919462989909</v>
      </c>
      <c r="G717" s="155">
        <v>19411.90100653133</v>
      </c>
      <c r="H717" s="155">
        <v>1.941190100653133E-2</v>
      </c>
      <c r="I717" s="155" t="str">
        <f>_xlfn.XLOOKUP(C717,'DRAWING LIST'!B:B,'DRAWING LIST'!AJ:AJ,,0)</f>
        <v>1-45 天藍色</v>
      </c>
      <c r="J717" s="155">
        <f t="shared" si="11"/>
        <v>1.941190100653133E-2</v>
      </c>
    </row>
    <row r="718" spans="1:10">
      <c r="A718" s="155">
        <v>25</v>
      </c>
      <c r="B718" s="155" t="s">
        <v>2319</v>
      </c>
      <c r="C718" s="155" t="s">
        <v>766</v>
      </c>
      <c r="D718" s="155">
        <v>33.4</v>
      </c>
      <c r="E718" s="155">
        <v>185</v>
      </c>
      <c r="F718" s="155">
        <v>104.92919462989909</v>
      </c>
      <c r="G718" s="155">
        <v>19411.90100653133</v>
      </c>
      <c r="H718" s="155">
        <v>1.941190100653133E-2</v>
      </c>
      <c r="I718" s="155" t="str">
        <f>_xlfn.XLOOKUP(C718,'DRAWING LIST'!B:B,'DRAWING LIST'!AJ:AJ,,0)</f>
        <v>1-45 天藍色</v>
      </c>
      <c r="J718" s="155">
        <f t="shared" si="11"/>
        <v>1.941190100653133E-2</v>
      </c>
    </row>
    <row r="719" spans="1:10" hidden="1">
      <c r="A719" s="155">
        <v>25</v>
      </c>
      <c r="B719" s="155" t="s">
        <v>2319</v>
      </c>
      <c r="C719" s="155" t="s">
        <v>390</v>
      </c>
      <c r="D719" s="155">
        <v>33.4</v>
      </c>
      <c r="E719" s="155">
        <v>185</v>
      </c>
      <c r="F719" s="155">
        <v>104.92919462989909</v>
      </c>
      <c r="G719" s="155">
        <v>19411.90100653133</v>
      </c>
      <c r="H719" s="155">
        <v>1.941190100653133E-2</v>
      </c>
      <c r="I719" s="155" t="str">
        <f>_xlfn.XLOOKUP(C719,'DRAWING LIST'!B:B,'DRAWING LIST'!AJ:AJ,,0)</f>
        <v/>
      </c>
      <c r="J719" s="155">
        <f t="shared" si="11"/>
        <v>1.941190100653133E-2</v>
      </c>
    </row>
    <row r="720" spans="1:10" hidden="1">
      <c r="A720" s="155">
        <v>25</v>
      </c>
      <c r="B720" s="155" t="s">
        <v>2319</v>
      </c>
      <c r="C720" s="155" t="s">
        <v>403</v>
      </c>
      <c r="D720" s="155">
        <v>33.4</v>
      </c>
      <c r="E720" s="155">
        <v>185</v>
      </c>
      <c r="F720" s="155">
        <v>104.92919462989909</v>
      </c>
      <c r="G720" s="155">
        <v>19411.90100653133</v>
      </c>
      <c r="H720" s="155">
        <v>1.941190100653133E-2</v>
      </c>
      <c r="I720" s="155" t="str">
        <f>_xlfn.XLOOKUP(C720,'DRAWING LIST'!B:B,'DRAWING LIST'!AJ:AJ,,0)</f>
        <v/>
      </c>
      <c r="J720" s="155">
        <f t="shared" si="11"/>
        <v>1.941190100653133E-2</v>
      </c>
    </row>
    <row r="721" spans="1:10" hidden="1">
      <c r="A721" s="155">
        <v>25</v>
      </c>
      <c r="B721" s="155" t="s">
        <v>2319</v>
      </c>
      <c r="C721" s="155" t="s">
        <v>414</v>
      </c>
      <c r="D721" s="155">
        <v>33.4</v>
      </c>
      <c r="E721" s="155">
        <v>185</v>
      </c>
      <c r="F721" s="155">
        <v>104.92919462989909</v>
      </c>
      <c r="G721" s="155">
        <v>19411.90100653133</v>
      </c>
      <c r="H721" s="155">
        <v>1.941190100653133E-2</v>
      </c>
      <c r="I721" s="155" t="str">
        <f>_xlfn.XLOOKUP(C721,'DRAWING LIST'!B:B,'DRAWING LIST'!AJ:AJ,,0)</f>
        <v/>
      </c>
      <c r="J721" s="155">
        <f t="shared" si="11"/>
        <v>1.941190100653133E-2</v>
      </c>
    </row>
    <row r="722" spans="1:10" hidden="1">
      <c r="A722" s="155">
        <v>25</v>
      </c>
      <c r="B722" s="155" t="s">
        <v>2319</v>
      </c>
      <c r="C722" s="155" t="s">
        <v>415</v>
      </c>
      <c r="D722" s="155">
        <v>33.4</v>
      </c>
      <c r="E722" s="155">
        <v>185</v>
      </c>
      <c r="F722" s="155">
        <v>104.92919462989909</v>
      </c>
      <c r="G722" s="155">
        <v>19411.90100653133</v>
      </c>
      <c r="H722" s="155">
        <v>1.941190100653133E-2</v>
      </c>
      <c r="I722" s="155" t="str">
        <f>_xlfn.XLOOKUP(C722,'DRAWING LIST'!B:B,'DRAWING LIST'!AJ:AJ,,0)</f>
        <v/>
      </c>
      <c r="J722" s="155">
        <f t="shared" si="11"/>
        <v>1.941190100653133E-2</v>
      </c>
    </row>
    <row r="723" spans="1:10" hidden="1">
      <c r="A723" s="155">
        <v>25</v>
      </c>
      <c r="B723" s="155" t="s">
        <v>2319</v>
      </c>
      <c r="C723" s="155" t="s">
        <v>779</v>
      </c>
      <c r="D723" s="155">
        <v>33.4</v>
      </c>
      <c r="E723" s="155">
        <v>185</v>
      </c>
      <c r="F723" s="155">
        <v>104.92919462989909</v>
      </c>
      <c r="G723" s="155">
        <v>19411.90100653133</v>
      </c>
      <c r="H723" s="155">
        <v>1.941190100653133E-2</v>
      </c>
      <c r="I723" s="155" t="str">
        <f>_xlfn.XLOOKUP(C723,'DRAWING LIST'!B:B,'DRAWING LIST'!AJ:AJ,,0)</f>
        <v/>
      </c>
      <c r="J723" s="155">
        <f t="shared" si="11"/>
        <v>1.941190100653133E-2</v>
      </c>
    </row>
    <row r="724" spans="1:10" hidden="1">
      <c r="A724" s="155">
        <v>25</v>
      </c>
      <c r="B724" s="155" t="s">
        <v>2319</v>
      </c>
      <c r="C724" s="155" t="s">
        <v>430</v>
      </c>
      <c r="D724" s="155">
        <v>33.4</v>
      </c>
      <c r="E724" s="155">
        <v>185</v>
      </c>
      <c r="F724" s="155">
        <v>104.92919462989909</v>
      </c>
      <c r="G724" s="155">
        <v>19411.90100653133</v>
      </c>
      <c r="H724" s="155">
        <v>1.941190100653133E-2</v>
      </c>
      <c r="I724" s="155" t="str">
        <f>_xlfn.XLOOKUP(C724,'DRAWING LIST'!B:B,'DRAWING LIST'!AJ:AJ,,0)</f>
        <v/>
      </c>
      <c r="J724" s="155">
        <f t="shared" si="11"/>
        <v>1.941190100653133E-2</v>
      </c>
    </row>
    <row r="725" spans="1:10" hidden="1">
      <c r="A725" s="155">
        <v>25</v>
      </c>
      <c r="B725" s="155" t="s">
        <v>2319</v>
      </c>
      <c r="C725" s="155" t="s">
        <v>433</v>
      </c>
      <c r="D725" s="155">
        <v>33.4</v>
      </c>
      <c r="E725" s="155">
        <v>185</v>
      </c>
      <c r="F725" s="155">
        <v>104.92919462989909</v>
      </c>
      <c r="G725" s="155">
        <v>19411.90100653133</v>
      </c>
      <c r="H725" s="155">
        <v>1.941190100653133E-2</v>
      </c>
      <c r="I725" s="155" t="str">
        <f>_xlfn.XLOOKUP(C725,'DRAWING LIST'!B:B,'DRAWING LIST'!AJ:AJ,,0)</f>
        <v/>
      </c>
      <c r="J725" s="155">
        <f t="shared" si="11"/>
        <v>1.941190100653133E-2</v>
      </c>
    </row>
    <row r="726" spans="1:10" hidden="1">
      <c r="A726" s="155">
        <v>25</v>
      </c>
      <c r="B726" s="155" t="s">
        <v>2320</v>
      </c>
      <c r="C726" s="155" t="s">
        <v>559</v>
      </c>
      <c r="D726" s="155">
        <v>33.4</v>
      </c>
      <c r="E726" s="155">
        <v>1866</v>
      </c>
      <c r="F726" s="155">
        <v>104.92919462989909</v>
      </c>
      <c r="G726" s="155">
        <v>195797.87717939168</v>
      </c>
      <c r="H726" s="155">
        <v>0.19579787717939168</v>
      </c>
      <c r="I726" s="155" t="str">
        <f>_xlfn.XLOOKUP(C726,'DRAWING LIST'!B:B,'DRAWING LIST'!AJ:AJ,,0)</f>
        <v/>
      </c>
      <c r="J726" s="155">
        <f t="shared" si="11"/>
        <v>0.19579787717939168</v>
      </c>
    </row>
    <row r="727" spans="1:10">
      <c r="A727" s="155">
        <v>25</v>
      </c>
      <c r="B727" s="155" t="s">
        <v>2321</v>
      </c>
      <c r="C727" s="155" t="s">
        <v>746</v>
      </c>
      <c r="D727" s="155">
        <v>33.4</v>
      </c>
      <c r="E727" s="155">
        <v>1869</v>
      </c>
      <c r="F727" s="155">
        <v>104.92919462989909</v>
      </c>
      <c r="G727" s="155">
        <v>196112.66476328138</v>
      </c>
      <c r="H727" s="155">
        <v>0.19611266476328137</v>
      </c>
      <c r="I727" s="155" t="str">
        <f>_xlfn.XLOOKUP(C727,'DRAWING LIST'!B:B,'DRAWING LIST'!AJ:AJ,,0)</f>
        <v>1-45 天藍色</v>
      </c>
      <c r="J727" s="155">
        <f t="shared" si="11"/>
        <v>0.19611266476328137</v>
      </c>
    </row>
    <row r="728" spans="1:10" hidden="1">
      <c r="A728" s="155">
        <v>25</v>
      </c>
      <c r="B728" s="155" t="s">
        <v>2061</v>
      </c>
      <c r="C728" s="155" t="s">
        <v>237</v>
      </c>
      <c r="D728" s="155">
        <v>33.4</v>
      </c>
      <c r="E728" s="155">
        <v>186</v>
      </c>
      <c r="F728" s="155">
        <v>104.92919462989909</v>
      </c>
      <c r="G728" s="155">
        <v>19516.830201161229</v>
      </c>
      <c r="H728" s="155">
        <v>1.9516830201161229E-2</v>
      </c>
      <c r="I728" s="155" t="str">
        <f>_xlfn.XLOOKUP(C728,'DRAWING LIST'!B:B,'DRAWING LIST'!AJ:AJ,,0)</f>
        <v/>
      </c>
      <c r="J728" s="155">
        <f t="shared" si="11"/>
        <v>1.9516830201161229E-2</v>
      </c>
    </row>
    <row r="729" spans="1:10" hidden="1">
      <c r="A729" s="155">
        <v>25</v>
      </c>
      <c r="B729" s="155" t="s">
        <v>2322</v>
      </c>
      <c r="C729" s="155" t="s">
        <v>387</v>
      </c>
      <c r="D729" s="155">
        <v>33.4</v>
      </c>
      <c r="E729" s="155">
        <v>1876</v>
      </c>
      <c r="F729" s="155">
        <v>104.92919462989909</v>
      </c>
      <c r="G729" s="155">
        <v>196847.16912569068</v>
      </c>
      <c r="H729" s="155">
        <v>0.19684716912569067</v>
      </c>
      <c r="I729" s="155" t="str">
        <f>_xlfn.XLOOKUP(C729,'DRAWING LIST'!B:B,'DRAWING LIST'!AJ:AJ,,0)</f>
        <v/>
      </c>
      <c r="J729" s="155">
        <f t="shared" si="11"/>
        <v>0.19684716912569067</v>
      </c>
    </row>
    <row r="730" spans="1:10" hidden="1">
      <c r="A730" s="155">
        <v>25</v>
      </c>
      <c r="B730" s="155" t="s">
        <v>2062</v>
      </c>
      <c r="C730" s="155" t="s">
        <v>96</v>
      </c>
      <c r="D730" s="155">
        <v>33.4</v>
      </c>
      <c r="E730" s="155">
        <v>188</v>
      </c>
      <c r="F730" s="155">
        <v>104.92919462989909</v>
      </c>
      <c r="G730" s="155">
        <v>19726.688590421028</v>
      </c>
      <c r="H730" s="155">
        <v>1.9726688590421027E-2</v>
      </c>
      <c r="I730" s="155" t="str">
        <f>_xlfn.XLOOKUP(C730,'DRAWING LIST'!B:B,'DRAWING LIST'!AJ:AJ,,0)</f>
        <v/>
      </c>
      <c r="J730" s="155">
        <f t="shared" si="11"/>
        <v>1.9726688590421027E-2</v>
      </c>
    </row>
    <row r="731" spans="1:10" hidden="1">
      <c r="A731" s="155">
        <v>25</v>
      </c>
      <c r="B731" s="155" t="s">
        <v>2063</v>
      </c>
      <c r="C731" s="155" t="s">
        <v>203</v>
      </c>
      <c r="D731" s="155">
        <v>33.4</v>
      </c>
      <c r="E731" s="155">
        <v>189</v>
      </c>
      <c r="F731" s="155">
        <v>104.92919462989909</v>
      </c>
      <c r="G731" s="155">
        <v>19831.617785050927</v>
      </c>
      <c r="H731" s="155">
        <v>1.9831617785050926E-2</v>
      </c>
      <c r="I731" s="155" t="str">
        <f>_xlfn.XLOOKUP(C731,'DRAWING LIST'!B:B,'DRAWING LIST'!AJ:AJ,,0)</f>
        <v>1-05 大洋綠</v>
      </c>
      <c r="J731" s="155">
        <f t="shared" si="11"/>
        <v>1.9831617785050926E-2</v>
      </c>
    </row>
    <row r="732" spans="1:10" hidden="1">
      <c r="A732" s="155">
        <v>25</v>
      </c>
      <c r="B732" s="155" t="s">
        <v>2063</v>
      </c>
      <c r="C732" s="155" t="s">
        <v>731</v>
      </c>
      <c r="D732" s="155">
        <v>33.4</v>
      </c>
      <c r="E732" s="155">
        <v>189</v>
      </c>
      <c r="F732" s="155">
        <v>104.92919462989909</v>
      </c>
      <c r="G732" s="155">
        <v>19831.617785050927</v>
      </c>
      <c r="H732" s="155">
        <v>1.9831617785050926E-2</v>
      </c>
      <c r="I732" s="155" t="str">
        <f>_xlfn.XLOOKUP(C732,'DRAWING LIST'!B:B,'DRAWING LIST'!AJ:AJ,,0)</f>
        <v/>
      </c>
      <c r="J732" s="155">
        <f t="shared" si="11"/>
        <v>1.9831617785050926E-2</v>
      </c>
    </row>
    <row r="733" spans="1:10" hidden="1">
      <c r="A733" s="155">
        <v>25</v>
      </c>
      <c r="B733" s="155" t="s">
        <v>2063</v>
      </c>
      <c r="C733" s="155" t="s">
        <v>260</v>
      </c>
      <c r="D733" s="155">
        <v>33.4</v>
      </c>
      <c r="E733" s="155">
        <v>189</v>
      </c>
      <c r="F733" s="155">
        <v>104.92919462989909</v>
      </c>
      <c r="G733" s="155">
        <v>19831.617785050927</v>
      </c>
      <c r="H733" s="155">
        <v>1.9831617785050926E-2</v>
      </c>
      <c r="I733" s="155" t="str">
        <f>_xlfn.XLOOKUP(C733,'DRAWING LIST'!B:B,'DRAWING LIST'!AJ:AJ,,0)</f>
        <v/>
      </c>
      <c r="J733" s="155">
        <f t="shared" si="11"/>
        <v>1.9831617785050926E-2</v>
      </c>
    </row>
    <row r="734" spans="1:10">
      <c r="A734" s="155">
        <v>25</v>
      </c>
      <c r="B734" s="155" t="s">
        <v>2063</v>
      </c>
      <c r="C734" s="155" t="s">
        <v>315</v>
      </c>
      <c r="D734" s="155">
        <v>33.4</v>
      </c>
      <c r="E734" s="155">
        <v>189</v>
      </c>
      <c r="F734" s="155">
        <v>104.92919462989909</v>
      </c>
      <c r="G734" s="155">
        <v>19831.617785050927</v>
      </c>
      <c r="H734" s="155">
        <v>1.9831617785050926E-2</v>
      </c>
      <c r="I734" s="155" t="str">
        <f>_xlfn.XLOOKUP(C734,'DRAWING LIST'!B:B,'DRAWING LIST'!AJ:AJ,,0)</f>
        <v/>
      </c>
      <c r="J734" s="155">
        <f t="shared" si="11"/>
        <v>1.9831617785050926E-2</v>
      </c>
    </row>
    <row r="735" spans="1:10">
      <c r="A735" s="155">
        <v>25</v>
      </c>
      <c r="B735" s="155" t="s">
        <v>2063</v>
      </c>
      <c r="C735" s="155" t="s">
        <v>361</v>
      </c>
      <c r="D735" s="155">
        <v>33.4</v>
      </c>
      <c r="E735" s="155">
        <v>189</v>
      </c>
      <c r="F735" s="155">
        <v>104.92919462989909</v>
      </c>
      <c r="G735" s="155">
        <v>19831.617785050927</v>
      </c>
      <c r="H735" s="155">
        <v>1.9831617785050926E-2</v>
      </c>
      <c r="I735" s="155" t="str">
        <f>_xlfn.XLOOKUP(C735,'DRAWING LIST'!B:B,'DRAWING LIST'!AJ:AJ,,0)</f>
        <v>1-45 天藍色</v>
      </c>
      <c r="J735" s="155">
        <f t="shared" si="11"/>
        <v>1.9831617785050926E-2</v>
      </c>
    </row>
    <row r="736" spans="1:10" hidden="1">
      <c r="A736" s="155">
        <v>25</v>
      </c>
      <c r="B736" s="155" t="s">
        <v>2323</v>
      </c>
      <c r="C736" s="155" t="s">
        <v>421</v>
      </c>
      <c r="D736" s="155">
        <v>33.4</v>
      </c>
      <c r="E736" s="155">
        <v>190</v>
      </c>
      <c r="F736" s="155">
        <v>104.92919462989909</v>
      </c>
      <c r="G736" s="155">
        <v>19936.546979680825</v>
      </c>
      <c r="H736" s="155">
        <v>1.9936546979680825E-2</v>
      </c>
      <c r="I736" s="155" t="str">
        <f>_xlfn.XLOOKUP(C736,'DRAWING LIST'!B:B,'DRAWING LIST'!AJ:AJ,,0)</f>
        <v/>
      </c>
      <c r="J736" s="155">
        <f t="shared" si="11"/>
        <v>1.9936546979680825E-2</v>
      </c>
    </row>
    <row r="737" spans="1:10" hidden="1">
      <c r="A737" s="155">
        <v>25</v>
      </c>
      <c r="B737" s="155" t="s">
        <v>2324</v>
      </c>
      <c r="C737" s="155" t="s">
        <v>146</v>
      </c>
      <c r="D737" s="155">
        <v>33.4</v>
      </c>
      <c r="E737" s="155">
        <v>191</v>
      </c>
      <c r="F737" s="155">
        <v>104.92919462989909</v>
      </c>
      <c r="G737" s="155">
        <v>20041.476174310726</v>
      </c>
      <c r="H737" s="155">
        <v>2.0041476174310725E-2</v>
      </c>
      <c r="I737" s="155" t="str">
        <f>_xlfn.XLOOKUP(C737,'DRAWING LIST'!B:B,'DRAWING LIST'!AJ:AJ,,0)</f>
        <v>1-05 大洋綠</v>
      </c>
      <c r="J737" s="155">
        <f t="shared" si="11"/>
        <v>2.0041476174310725E-2</v>
      </c>
    </row>
    <row r="738" spans="1:10" hidden="1">
      <c r="A738" s="155">
        <v>25</v>
      </c>
      <c r="B738" s="155" t="s">
        <v>2324</v>
      </c>
      <c r="C738" s="155" t="s">
        <v>147</v>
      </c>
      <c r="D738" s="155">
        <v>33.4</v>
      </c>
      <c r="E738" s="155">
        <v>191</v>
      </c>
      <c r="F738" s="155">
        <v>104.92919462989909</v>
      </c>
      <c r="G738" s="155">
        <v>20041.476174310726</v>
      </c>
      <c r="H738" s="155">
        <v>2.0041476174310725E-2</v>
      </c>
      <c r="I738" s="155" t="str">
        <f>_xlfn.XLOOKUP(C738,'DRAWING LIST'!B:B,'DRAWING LIST'!AJ:AJ,,0)</f>
        <v>1-05 大洋綠</v>
      </c>
      <c r="J738" s="155">
        <f t="shared" si="11"/>
        <v>2.0041476174310725E-2</v>
      </c>
    </row>
    <row r="739" spans="1:10">
      <c r="A739" s="155">
        <v>25</v>
      </c>
      <c r="B739" s="155" t="s">
        <v>2325</v>
      </c>
      <c r="C739" s="155" t="s">
        <v>297</v>
      </c>
      <c r="D739" s="155">
        <v>33.4</v>
      </c>
      <c r="E739" s="155">
        <v>192</v>
      </c>
      <c r="F739" s="155">
        <v>104.92919462989909</v>
      </c>
      <c r="G739" s="155">
        <v>20146.405368940625</v>
      </c>
      <c r="H739" s="155">
        <v>2.0146405368940624E-2</v>
      </c>
      <c r="I739" s="155" t="str">
        <f>_xlfn.XLOOKUP(C739,'DRAWING LIST'!B:B,'DRAWING LIST'!AJ:AJ,,0)</f>
        <v>1-45 天藍色</v>
      </c>
      <c r="J739" s="155">
        <f t="shared" si="11"/>
        <v>2.0146405368940624E-2</v>
      </c>
    </row>
    <row r="740" spans="1:10" hidden="1">
      <c r="A740" s="155">
        <v>25</v>
      </c>
      <c r="B740" s="155" t="s">
        <v>2326</v>
      </c>
      <c r="C740" s="155" t="s">
        <v>213</v>
      </c>
      <c r="D740" s="155">
        <v>33.4</v>
      </c>
      <c r="E740" s="155">
        <v>1936</v>
      </c>
      <c r="F740" s="155">
        <v>104.92919462989909</v>
      </c>
      <c r="G740" s="155">
        <v>203142.92080348462</v>
      </c>
      <c r="H740" s="155">
        <v>0.20314292080348462</v>
      </c>
      <c r="I740" s="155" t="str">
        <f>_xlfn.XLOOKUP(C740,'DRAWING LIST'!B:B,'DRAWING LIST'!AJ:AJ,,0)</f>
        <v>1-05 大洋綠</v>
      </c>
      <c r="J740" s="155">
        <f t="shared" si="11"/>
        <v>0.20314292080348462</v>
      </c>
    </row>
    <row r="741" spans="1:10" hidden="1">
      <c r="A741" s="155">
        <v>25</v>
      </c>
      <c r="B741" s="155" t="s">
        <v>2327</v>
      </c>
      <c r="C741" s="155" t="s">
        <v>91</v>
      </c>
      <c r="D741" s="155">
        <v>33.4</v>
      </c>
      <c r="E741" s="155">
        <v>1938</v>
      </c>
      <c r="F741" s="155">
        <v>104.92919462989909</v>
      </c>
      <c r="G741" s="155">
        <v>203352.77919274443</v>
      </c>
      <c r="H741" s="155">
        <v>0.20335277919274442</v>
      </c>
      <c r="I741" s="155" t="str">
        <f>_xlfn.XLOOKUP(C741,'DRAWING LIST'!B:B,'DRAWING LIST'!AJ:AJ,,0)</f>
        <v/>
      </c>
      <c r="J741" s="155">
        <f t="shared" si="11"/>
        <v>0.20335277919274442</v>
      </c>
    </row>
    <row r="742" spans="1:10">
      <c r="A742" s="155">
        <v>25</v>
      </c>
      <c r="B742" s="155" t="s">
        <v>2328</v>
      </c>
      <c r="C742" s="155" t="s">
        <v>315</v>
      </c>
      <c r="D742" s="155">
        <v>33.4</v>
      </c>
      <c r="E742" s="155">
        <v>193</v>
      </c>
      <c r="F742" s="155">
        <v>104.92919462989909</v>
      </c>
      <c r="G742" s="155">
        <v>20251.334563570523</v>
      </c>
      <c r="H742" s="155">
        <v>2.0251334563570523E-2</v>
      </c>
      <c r="I742" s="155" t="str">
        <f>_xlfn.XLOOKUP(C742,'DRAWING LIST'!B:B,'DRAWING LIST'!AJ:AJ,,0)</f>
        <v/>
      </c>
      <c r="J742" s="155">
        <f t="shared" si="11"/>
        <v>2.0251334563570523E-2</v>
      </c>
    </row>
    <row r="743" spans="1:10">
      <c r="A743" s="155">
        <v>25</v>
      </c>
      <c r="B743" s="155" t="s">
        <v>2328</v>
      </c>
      <c r="C743" s="155" t="s">
        <v>317</v>
      </c>
      <c r="D743" s="155">
        <v>33.4</v>
      </c>
      <c r="E743" s="155">
        <v>193</v>
      </c>
      <c r="F743" s="155">
        <v>104.92919462989909</v>
      </c>
      <c r="G743" s="155">
        <v>20251.334563570523</v>
      </c>
      <c r="H743" s="155">
        <v>2.0251334563570523E-2</v>
      </c>
      <c r="I743" s="155" t="str">
        <f>_xlfn.XLOOKUP(C743,'DRAWING LIST'!B:B,'DRAWING LIST'!AJ:AJ,,0)</f>
        <v/>
      </c>
      <c r="J743" s="155">
        <f t="shared" si="11"/>
        <v>2.0251334563570523E-2</v>
      </c>
    </row>
    <row r="744" spans="1:10" hidden="1">
      <c r="A744" s="155">
        <v>25</v>
      </c>
      <c r="B744" s="155" t="s">
        <v>2329</v>
      </c>
      <c r="C744" s="155" t="s">
        <v>557</v>
      </c>
      <c r="D744" s="155">
        <v>33.4</v>
      </c>
      <c r="E744" s="155">
        <v>194</v>
      </c>
      <c r="F744" s="155">
        <v>104.92919462989909</v>
      </c>
      <c r="G744" s="155">
        <v>20356.263758200424</v>
      </c>
      <c r="H744" s="155">
        <v>2.0356263758200422E-2</v>
      </c>
      <c r="I744" s="155" t="str">
        <f>_xlfn.XLOOKUP(C744,'DRAWING LIST'!B:B,'DRAWING LIST'!AJ:AJ,,0)</f>
        <v/>
      </c>
      <c r="J744" s="155">
        <f t="shared" si="11"/>
        <v>2.0356263758200422E-2</v>
      </c>
    </row>
    <row r="745" spans="1:10" hidden="1">
      <c r="A745" s="155">
        <v>25</v>
      </c>
      <c r="B745" s="155" t="s">
        <v>2330</v>
      </c>
      <c r="C745" s="155" t="s">
        <v>423</v>
      </c>
      <c r="D745" s="155">
        <v>33.4</v>
      </c>
      <c r="E745" s="155">
        <v>1950</v>
      </c>
      <c r="F745" s="155">
        <v>104.92919462989909</v>
      </c>
      <c r="G745" s="155">
        <v>204611.92952830321</v>
      </c>
      <c r="H745" s="155">
        <v>0.2046119295283032</v>
      </c>
      <c r="I745" s="155" t="str">
        <f>_xlfn.XLOOKUP(C745,'DRAWING LIST'!B:B,'DRAWING LIST'!AJ:AJ,,0)</f>
        <v/>
      </c>
      <c r="J745" s="155">
        <f t="shared" si="11"/>
        <v>0.2046119295283032</v>
      </c>
    </row>
    <row r="746" spans="1:10" hidden="1">
      <c r="A746" s="155">
        <v>25</v>
      </c>
      <c r="B746" s="155" t="s">
        <v>2331</v>
      </c>
      <c r="C746" s="155" t="s">
        <v>231</v>
      </c>
      <c r="D746" s="155">
        <v>33.4</v>
      </c>
      <c r="E746" s="155">
        <v>1954</v>
      </c>
      <c r="F746" s="155">
        <v>104.92919462989909</v>
      </c>
      <c r="G746" s="155">
        <v>205031.6463068228</v>
      </c>
      <c r="H746" s="155">
        <v>0.2050316463068228</v>
      </c>
      <c r="I746" s="155" t="str">
        <f>_xlfn.XLOOKUP(C746,'DRAWING LIST'!B:B,'DRAWING LIST'!AJ:AJ,,0)</f>
        <v/>
      </c>
      <c r="J746" s="155">
        <f t="shared" si="11"/>
        <v>0.2050316463068228</v>
      </c>
    </row>
    <row r="747" spans="1:10">
      <c r="A747" s="155">
        <v>25</v>
      </c>
      <c r="B747" s="155" t="s">
        <v>2332</v>
      </c>
      <c r="C747" s="155" t="s">
        <v>323</v>
      </c>
      <c r="D747" s="155">
        <v>33.4</v>
      </c>
      <c r="E747" s="155">
        <v>1956</v>
      </c>
      <c r="F747" s="155">
        <v>104.92919462989909</v>
      </c>
      <c r="G747" s="155">
        <v>205241.50469608261</v>
      </c>
      <c r="H747" s="155">
        <v>0.2052415046960826</v>
      </c>
      <c r="I747" s="155" t="str">
        <f>_xlfn.XLOOKUP(C747,'DRAWING LIST'!B:B,'DRAWING LIST'!AJ:AJ,,0)</f>
        <v/>
      </c>
      <c r="J747" s="155">
        <f t="shared" si="11"/>
        <v>0.2052415046960826</v>
      </c>
    </row>
    <row r="748" spans="1:10">
      <c r="A748" s="155">
        <v>25</v>
      </c>
      <c r="B748" s="155" t="s">
        <v>2332</v>
      </c>
      <c r="C748" s="155" t="s">
        <v>327</v>
      </c>
      <c r="D748" s="155">
        <v>33.4</v>
      </c>
      <c r="E748" s="155">
        <v>1956</v>
      </c>
      <c r="F748" s="155">
        <v>104.92919462989909</v>
      </c>
      <c r="G748" s="155">
        <v>205241.50469608261</v>
      </c>
      <c r="H748" s="155">
        <v>0.2052415046960826</v>
      </c>
      <c r="I748" s="155" t="str">
        <f>_xlfn.XLOOKUP(C748,'DRAWING LIST'!B:B,'DRAWING LIST'!AJ:AJ,,0)</f>
        <v>1-45 天藍色</v>
      </c>
      <c r="J748" s="155">
        <f t="shared" si="11"/>
        <v>0.2052415046960826</v>
      </c>
    </row>
    <row r="749" spans="1:10" hidden="1">
      <c r="A749" s="155">
        <v>25</v>
      </c>
      <c r="B749" s="155" t="s">
        <v>2332</v>
      </c>
      <c r="C749" s="155" t="s">
        <v>821</v>
      </c>
      <c r="D749" s="155">
        <v>33.4</v>
      </c>
      <c r="E749" s="155">
        <v>1956</v>
      </c>
      <c r="F749" s="155">
        <v>104.92919462989909</v>
      </c>
      <c r="G749" s="155">
        <v>205241.50469608261</v>
      </c>
      <c r="H749" s="155">
        <v>0.2052415046960826</v>
      </c>
      <c r="I749" s="155" t="str">
        <f>_xlfn.XLOOKUP(C749,'DRAWING LIST'!B:B,'DRAWING LIST'!AJ:AJ,,0)</f>
        <v/>
      </c>
      <c r="J749" s="155">
        <f t="shared" si="11"/>
        <v>0.2052415046960826</v>
      </c>
    </row>
    <row r="750" spans="1:10" hidden="1">
      <c r="A750" s="155">
        <v>25</v>
      </c>
      <c r="B750" s="155" t="s">
        <v>2065</v>
      </c>
      <c r="C750" s="155" t="s">
        <v>90</v>
      </c>
      <c r="D750" s="155">
        <v>33.4</v>
      </c>
      <c r="E750" s="155">
        <v>195</v>
      </c>
      <c r="F750" s="155">
        <v>104.92919462989909</v>
      </c>
      <c r="G750" s="155">
        <v>20461.192952830323</v>
      </c>
      <c r="H750" s="155">
        <v>2.0461192952830321E-2</v>
      </c>
      <c r="I750" s="155" t="str">
        <f>_xlfn.XLOOKUP(C750,'DRAWING LIST'!B:B,'DRAWING LIST'!AJ:AJ,,0)</f>
        <v/>
      </c>
      <c r="J750" s="155">
        <f t="shared" si="11"/>
        <v>2.0461192952830321E-2</v>
      </c>
    </row>
    <row r="751" spans="1:10">
      <c r="A751" s="155">
        <v>25</v>
      </c>
      <c r="B751" s="155" t="s">
        <v>2333</v>
      </c>
      <c r="C751" s="155" t="s">
        <v>363</v>
      </c>
      <c r="D751" s="155">
        <v>33.4</v>
      </c>
      <c r="E751" s="155">
        <v>1966</v>
      </c>
      <c r="F751" s="155">
        <v>104.92919462989909</v>
      </c>
      <c r="G751" s="155">
        <v>206290.79664238161</v>
      </c>
      <c r="H751" s="155">
        <v>0.20629079664238159</v>
      </c>
      <c r="I751" s="155" t="str">
        <f>_xlfn.XLOOKUP(C751,'DRAWING LIST'!B:B,'DRAWING LIST'!AJ:AJ,,0)</f>
        <v>1-45 天藍色</v>
      </c>
      <c r="J751" s="155">
        <f t="shared" si="11"/>
        <v>0.20629079664238159</v>
      </c>
    </row>
    <row r="752" spans="1:10" hidden="1">
      <c r="A752" s="155">
        <v>25</v>
      </c>
      <c r="B752" s="155" t="s">
        <v>2066</v>
      </c>
      <c r="C752" s="155" t="s">
        <v>89</v>
      </c>
      <c r="D752" s="155">
        <v>33.4</v>
      </c>
      <c r="E752" s="155">
        <v>196</v>
      </c>
      <c r="F752" s="155">
        <v>104.92919462989909</v>
      </c>
      <c r="G752" s="155">
        <v>20566.122147460221</v>
      </c>
      <c r="H752" s="155">
        <v>2.056612214746022E-2</v>
      </c>
      <c r="I752" s="155" t="str">
        <f>_xlfn.XLOOKUP(C752,'DRAWING LIST'!B:B,'DRAWING LIST'!AJ:AJ,,0)</f>
        <v/>
      </c>
      <c r="J752" s="155">
        <f t="shared" si="11"/>
        <v>2.056612214746022E-2</v>
      </c>
    </row>
    <row r="753" spans="1:10" hidden="1">
      <c r="A753" s="155">
        <v>25</v>
      </c>
      <c r="B753" s="155" t="s">
        <v>2067</v>
      </c>
      <c r="C753" s="155" t="s">
        <v>390</v>
      </c>
      <c r="D753" s="155">
        <v>33.4</v>
      </c>
      <c r="E753" s="155">
        <v>197</v>
      </c>
      <c r="F753" s="155">
        <v>104.92919462989909</v>
      </c>
      <c r="G753" s="155">
        <v>20671.051342090119</v>
      </c>
      <c r="H753" s="155">
        <v>2.0671051342090119E-2</v>
      </c>
      <c r="I753" s="155" t="str">
        <f>_xlfn.XLOOKUP(C753,'DRAWING LIST'!B:B,'DRAWING LIST'!AJ:AJ,,0)</f>
        <v/>
      </c>
      <c r="J753" s="155">
        <f t="shared" si="11"/>
        <v>2.0671051342090119E-2</v>
      </c>
    </row>
    <row r="754" spans="1:10" hidden="1">
      <c r="A754" s="155">
        <v>25</v>
      </c>
      <c r="B754" s="155" t="s">
        <v>2334</v>
      </c>
      <c r="C754" s="155" t="s">
        <v>570</v>
      </c>
      <c r="D754" s="155">
        <v>33.4</v>
      </c>
      <c r="E754" s="155">
        <v>1985</v>
      </c>
      <c r="F754" s="155">
        <v>104.92919462989909</v>
      </c>
      <c r="G754" s="155">
        <v>208284.45134034968</v>
      </c>
      <c r="H754" s="155">
        <v>0.20828445134034967</v>
      </c>
      <c r="I754" s="155" t="str">
        <f>_xlfn.XLOOKUP(C754,'DRAWING LIST'!B:B,'DRAWING LIST'!AJ:AJ,,0)</f>
        <v/>
      </c>
      <c r="J754" s="155">
        <f t="shared" si="11"/>
        <v>0.20828445134034967</v>
      </c>
    </row>
    <row r="755" spans="1:10" hidden="1">
      <c r="A755" s="155">
        <v>25</v>
      </c>
      <c r="B755" s="155" t="s">
        <v>2335</v>
      </c>
      <c r="C755" s="155" t="s">
        <v>93</v>
      </c>
      <c r="D755" s="155">
        <v>33.4</v>
      </c>
      <c r="E755" s="155">
        <v>198</v>
      </c>
      <c r="F755" s="155">
        <v>104.92919462989909</v>
      </c>
      <c r="G755" s="155">
        <v>20775.980536720021</v>
      </c>
      <c r="H755" s="155">
        <v>2.0775980536720019E-2</v>
      </c>
      <c r="I755" s="155" t="str">
        <f>_xlfn.XLOOKUP(C755,'DRAWING LIST'!B:B,'DRAWING LIST'!AJ:AJ,,0)</f>
        <v/>
      </c>
      <c r="J755" s="155">
        <f t="shared" si="11"/>
        <v>2.0775980536720019E-2</v>
      </c>
    </row>
    <row r="756" spans="1:10" hidden="1">
      <c r="A756" s="155">
        <v>25</v>
      </c>
      <c r="B756" s="155" t="s">
        <v>2335</v>
      </c>
      <c r="C756" s="155" t="s">
        <v>160</v>
      </c>
      <c r="D756" s="155">
        <v>33.4</v>
      </c>
      <c r="E756" s="155">
        <v>198</v>
      </c>
      <c r="F756" s="155">
        <v>104.92919462989909</v>
      </c>
      <c r="G756" s="155">
        <v>20775.980536720021</v>
      </c>
      <c r="H756" s="155">
        <v>2.0775980536720019E-2</v>
      </c>
      <c r="I756" s="155" t="str">
        <f>_xlfn.XLOOKUP(C756,'DRAWING LIST'!B:B,'DRAWING LIST'!AJ:AJ,,0)</f>
        <v>1-05 大洋綠</v>
      </c>
      <c r="J756" s="155">
        <f t="shared" si="11"/>
        <v>2.0775980536720019E-2</v>
      </c>
    </row>
    <row r="757" spans="1:10" hidden="1">
      <c r="A757" s="155">
        <v>25</v>
      </c>
      <c r="B757" s="155" t="s">
        <v>2335</v>
      </c>
      <c r="C757" s="155" t="s">
        <v>161</v>
      </c>
      <c r="D757" s="155">
        <v>33.4</v>
      </c>
      <c r="E757" s="155">
        <v>198</v>
      </c>
      <c r="F757" s="155">
        <v>104.92919462989909</v>
      </c>
      <c r="G757" s="155">
        <v>20775.980536720021</v>
      </c>
      <c r="H757" s="155">
        <v>2.0775980536720019E-2</v>
      </c>
      <c r="I757" s="155" t="str">
        <f>_xlfn.XLOOKUP(C757,'DRAWING LIST'!B:B,'DRAWING LIST'!AJ:AJ,,0)</f>
        <v>1-05 大洋綠</v>
      </c>
      <c r="J757" s="155">
        <f t="shared" si="11"/>
        <v>2.0775980536720019E-2</v>
      </c>
    </row>
    <row r="758" spans="1:10" hidden="1">
      <c r="A758" s="155">
        <v>25</v>
      </c>
      <c r="B758" s="155" t="s">
        <v>2068</v>
      </c>
      <c r="C758" s="155" t="s">
        <v>237</v>
      </c>
      <c r="D758" s="155">
        <v>33.4</v>
      </c>
      <c r="E758" s="155">
        <v>199</v>
      </c>
      <c r="F758" s="155">
        <v>104.92919462989909</v>
      </c>
      <c r="G758" s="155">
        <v>20880.909731349919</v>
      </c>
      <c r="H758" s="155">
        <v>2.0880909731349918E-2</v>
      </c>
      <c r="I758" s="155" t="str">
        <f>_xlfn.XLOOKUP(C758,'DRAWING LIST'!B:B,'DRAWING LIST'!AJ:AJ,,0)</f>
        <v/>
      </c>
      <c r="J758" s="155">
        <f t="shared" si="11"/>
        <v>2.0880909731349918E-2</v>
      </c>
    </row>
    <row r="759" spans="1:10">
      <c r="A759" s="155">
        <v>25</v>
      </c>
      <c r="B759" s="155" t="s">
        <v>2336</v>
      </c>
      <c r="C759" s="155" t="s">
        <v>354</v>
      </c>
      <c r="D759" s="155">
        <v>33.4</v>
      </c>
      <c r="E759" s="155">
        <v>2006</v>
      </c>
      <c r="F759" s="155">
        <v>104.92919462989909</v>
      </c>
      <c r="G759" s="155">
        <v>210487.96442757756</v>
      </c>
      <c r="H759" s="155">
        <v>0.21048796442757756</v>
      </c>
      <c r="I759" s="155" t="str">
        <f>_xlfn.XLOOKUP(C759,'DRAWING LIST'!B:B,'DRAWING LIST'!AJ:AJ,,0)</f>
        <v>1-45 天藍色</v>
      </c>
      <c r="J759" s="155">
        <f t="shared" si="11"/>
        <v>0.21048796442757756</v>
      </c>
    </row>
    <row r="760" spans="1:10" hidden="1">
      <c r="A760" s="155">
        <v>25</v>
      </c>
      <c r="B760" s="155" t="s">
        <v>2069</v>
      </c>
      <c r="C760" s="155" t="s">
        <v>88</v>
      </c>
      <c r="D760" s="155">
        <v>33.4</v>
      </c>
      <c r="E760" s="155">
        <v>200</v>
      </c>
      <c r="F760" s="155">
        <v>104.92919462989909</v>
      </c>
      <c r="G760" s="155">
        <v>20985.838925979817</v>
      </c>
      <c r="H760" s="155">
        <v>2.0985838925979817E-2</v>
      </c>
      <c r="I760" s="155" t="str">
        <f>_xlfn.XLOOKUP(C760,'DRAWING LIST'!B:B,'DRAWING LIST'!AJ:AJ,,0)</f>
        <v/>
      </c>
      <c r="J760" s="155">
        <f t="shared" si="11"/>
        <v>2.0985838925979817E-2</v>
      </c>
    </row>
    <row r="761" spans="1:10" hidden="1">
      <c r="A761" s="155">
        <v>25</v>
      </c>
      <c r="B761" s="155" t="s">
        <v>2069</v>
      </c>
      <c r="C761" s="155" t="s">
        <v>710</v>
      </c>
      <c r="D761" s="155">
        <v>33.4</v>
      </c>
      <c r="E761" s="155">
        <v>200</v>
      </c>
      <c r="F761" s="155">
        <v>104.92919462989909</v>
      </c>
      <c r="G761" s="155">
        <v>20985.838925979817</v>
      </c>
      <c r="H761" s="155">
        <v>2.0985838925979817E-2</v>
      </c>
      <c r="I761" s="155" t="str">
        <f>_xlfn.XLOOKUP(C761,'DRAWING LIST'!B:B,'DRAWING LIST'!AJ:AJ,,0)</f>
        <v/>
      </c>
      <c r="J761" s="155">
        <f t="shared" si="11"/>
        <v>2.0985838925979817E-2</v>
      </c>
    </row>
    <row r="762" spans="1:10" hidden="1">
      <c r="A762" s="155">
        <v>25</v>
      </c>
      <c r="B762" s="155" t="s">
        <v>2069</v>
      </c>
      <c r="C762" s="155" t="s">
        <v>199</v>
      </c>
      <c r="D762" s="155">
        <v>33.4</v>
      </c>
      <c r="E762" s="155">
        <v>200</v>
      </c>
      <c r="F762" s="155">
        <v>104.92919462989909</v>
      </c>
      <c r="G762" s="155">
        <v>20985.838925979817</v>
      </c>
      <c r="H762" s="155">
        <v>2.0985838925979817E-2</v>
      </c>
      <c r="I762" s="155" t="str">
        <f>_xlfn.XLOOKUP(C762,'DRAWING LIST'!B:B,'DRAWING LIST'!AJ:AJ,,0)</f>
        <v>1-05 大洋綠</v>
      </c>
      <c r="J762" s="155">
        <f t="shared" si="11"/>
        <v>2.0985838925979817E-2</v>
      </c>
    </row>
    <row r="763" spans="1:10">
      <c r="A763" s="155">
        <v>25</v>
      </c>
      <c r="B763" s="155" t="s">
        <v>2069</v>
      </c>
      <c r="C763" s="155" t="s">
        <v>750</v>
      </c>
      <c r="D763" s="155">
        <v>33.4</v>
      </c>
      <c r="E763" s="155">
        <v>200</v>
      </c>
      <c r="F763" s="155">
        <v>104.92919462989909</v>
      </c>
      <c r="G763" s="155">
        <v>20985.838925979817</v>
      </c>
      <c r="H763" s="155">
        <v>2.0985838925979817E-2</v>
      </c>
      <c r="I763" s="155" t="str">
        <f>_xlfn.XLOOKUP(C763,'DRAWING LIST'!B:B,'DRAWING LIST'!AJ:AJ,,0)</f>
        <v/>
      </c>
      <c r="J763" s="155">
        <f t="shared" si="11"/>
        <v>2.0985838925979817E-2</v>
      </c>
    </row>
    <row r="764" spans="1:10">
      <c r="A764" s="155">
        <v>25</v>
      </c>
      <c r="B764" s="155" t="s">
        <v>2069</v>
      </c>
      <c r="C764" s="155" t="s">
        <v>357</v>
      </c>
      <c r="D764" s="155">
        <v>33.4</v>
      </c>
      <c r="E764" s="155">
        <v>200</v>
      </c>
      <c r="F764" s="155">
        <v>104.92919462989909</v>
      </c>
      <c r="G764" s="155">
        <v>20985.838925979817</v>
      </c>
      <c r="H764" s="155">
        <v>2.0985838925979817E-2</v>
      </c>
      <c r="I764" s="155" t="str">
        <f>_xlfn.XLOOKUP(C764,'DRAWING LIST'!B:B,'DRAWING LIST'!AJ:AJ,,0)</f>
        <v>1-45 天藍色</v>
      </c>
      <c r="J764" s="155">
        <f t="shared" si="11"/>
        <v>2.0985838925979817E-2</v>
      </c>
    </row>
    <row r="765" spans="1:10" hidden="1">
      <c r="A765" s="155">
        <v>25</v>
      </c>
      <c r="B765" s="155" t="s">
        <v>2069</v>
      </c>
      <c r="C765" s="155" t="s">
        <v>557</v>
      </c>
      <c r="D765" s="155">
        <v>33.4</v>
      </c>
      <c r="E765" s="155">
        <v>200</v>
      </c>
      <c r="F765" s="155">
        <v>104.92919462989909</v>
      </c>
      <c r="G765" s="155">
        <v>20985.838925979817</v>
      </c>
      <c r="H765" s="155">
        <v>2.0985838925979817E-2</v>
      </c>
      <c r="I765" s="155" t="str">
        <f>_xlfn.XLOOKUP(C765,'DRAWING LIST'!B:B,'DRAWING LIST'!AJ:AJ,,0)</f>
        <v/>
      </c>
      <c r="J765" s="155">
        <f t="shared" si="11"/>
        <v>2.0985838925979817E-2</v>
      </c>
    </row>
    <row r="766" spans="1:10" hidden="1">
      <c r="A766" s="155">
        <v>25</v>
      </c>
      <c r="B766" s="155" t="s">
        <v>2070</v>
      </c>
      <c r="C766" s="155" t="s">
        <v>278</v>
      </c>
      <c r="D766" s="155">
        <v>33.4</v>
      </c>
      <c r="E766" s="155">
        <v>201</v>
      </c>
      <c r="F766" s="155">
        <v>104.92919462989909</v>
      </c>
      <c r="G766" s="155">
        <v>21090.768120609715</v>
      </c>
      <c r="H766" s="155">
        <v>2.1090768120609713E-2</v>
      </c>
      <c r="I766" s="155" t="str">
        <f>_xlfn.XLOOKUP(C766,'DRAWING LIST'!B:B,'DRAWING LIST'!AJ:AJ,,0)</f>
        <v/>
      </c>
      <c r="J766" s="155">
        <f t="shared" si="11"/>
        <v>2.1090768120609713E-2</v>
      </c>
    </row>
    <row r="767" spans="1:10" hidden="1">
      <c r="A767" s="155">
        <v>25</v>
      </c>
      <c r="B767" s="155" t="s">
        <v>2337</v>
      </c>
      <c r="C767" s="155" t="s">
        <v>118</v>
      </c>
      <c r="D767" s="155">
        <v>33.4</v>
      </c>
      <c r="E767" s="155">
        <v>2024</v>
      </c>
      <c r="F767" s="155">
        <v>104.92919462989909</v>
      </c>
      <c r="G767" s="155">
        <v>212376.68993091575</v>
      </c>
      <c r="H767" s="155">
        <v>0.21237668993091574</v>
      </c>
      <c r="I767" s="155" t="str">
        <f>_xlfn.XLOOKUP(C767,'DRAWING LIST'!B:B,'DRAWING LIST'!AJ:AJ,,0)</f>
        <v>1-05 大洋綠</v>
      </c>
      <c r="J767" s="155">
        <f t="shared" si="11"/>
        <v>0.21237668993091574</v>
      </c>
    </row>
    <row r="768" spans="1:10">
      <c r="A768" s="155">
        <v>25</v>
      </c>
      <c r="B768" s="155" t="s">
        <v>2338</v>
      </c>
      <c r="C768" s="155" t="s">
        <v>359</v>
      </c>
      <c r="D768" s="155">
        <v>33.4</v>
      </c>
      <c r="E768" s="155">
        <v>202</v>
      </c>
      <c r="F768" s="155">
        <v>104.92919462989909</v>
      </c>
      <c r="G768" s="155">
        <v>21195.697315239617</v>
      </c>
      <c r="H768" s="155">
        <v>2.1195697315239615E-2</v>
      </c>
      <c r="I768" s="155" t="str">
        <f>_xlfn.XLOOKUP(C768,'DRAWING LIST'!B:B,'DRAWING LIST'!AJ:AJ,,0)</f>
        <v>1-45 天藍色</v>
      </c>
      <c r="J768" s="155">
        <f t="shared" si="11"/>
        <v>2.1195697315239615E-2</v>
      </c>
    </row>
    <row r="769" spans="1:10" hidden="1">
      <c r="A769" s="155">
        <v>25</v>
      </c>
      <c r="B769" s="155" t="s">
        <v>2339</v>
      </c>
      <c r="C769" s="155" t="s">
        <v>417</v>
      </c>
      <c r="D769" s="155">
        <v>33.4</v>
      </c>
      <c r="E769" s="155">
        <v>2038</v>
      </c>
      <c r="F769" s="155">
        <v>104.92919462989909</v>
      </c>
      <c r="G769" s="155">
        <v>213845.69865573433</v>
      </c>
      <c r="H769" s="155">
        <v>0.21384569865573433</v>
      </c>
      <c r="I769" s="155" t="str">
        <f>_xlfn.XLOOKUP(C769,'DRAWING LIST'!B:B,'DRAWING LIST'!AJ:AJ,,0)</f>
        <v/>
      </c>
      <c r="J769" s="155">
        <f t="shared" si="11"/>
        <v>0.21384569865573433</v>
      </c>
    </row>
    <row r="770" spans="1:10" hidden="1">
      <c r="A770" s="155">
        <v>25</v>
      </c>
      <c r="B770" s="155" t="s">
        <v>2340</v>
      </c>
      <c r="C770" s="155" t="s">
        <v>231</v>
      </c>
      <c r="D770" s="155">
        <v>33.4</v>
      </c>
      <c r="E770" s="155">
        <v>203</v>
      </c>
      <c r="F770" s="155">
        <v>104.92919462989909</v>
      </c>
      <c r="G770" s="155">
        <v>21300.626509869515</v>
      </c>
      <c r="H770" s="155">
        <v>2.1300626509869514E-2</v>
      </c>
      <c r="I770" s="155" t="str">
        <f>_xlfn.XLOOKUP(C770,'DRAWING LIST'!B:B,'DRAWING LIST'!AJ:AJ,,0)</f>
        <v/>
      </c>
      <c r="J770" s="155">
        <f t="shared" si="11"/>
        <v>2.1300626509869514E-2</v>
      </c>
    </row>
    <row r="771" spans="1:10" hidden="1">
      <c r="A771" s="155">
        <v>25</v>
      </c>
      <c r="B771" s="155" t="s">
        <v>2341</v>
      </c>
      <c r="C771" s="155" t="s">
        <v>78</v>
      </c>
      <c r="D771" s="155">
        <v>33.4</v>
      </c>
      <c r="E771" s="155">
        <v>206</v>
      </c>
      <c r="F771" s="155">
        <v>104.92919462989909</v>
      </c>
      <c r="G771" s="155">
        <v>21615.414093759213</v>
      </c>
      <c r="H771" s="155">
        <v>2.1615414093759212E-2</v>
      </c>
      <c r="I771" s="155" t="str">
        <f>_xlfn.XLOOKUP(C771,'DRAWING LIST'!B:B,'DRAWING LIST'!AJ:AJ,,0)</f>
        <v/>
      </c>
      <c r="J771" s="155">
        <f t="shared" ref="J771:J834" si="12">(D771*PI()*E771)*10^-6</f>
        <v>2.1615414093759212E-2</v>
      </c>
    </row>
    <row r="772" spans="1:10" hidden="1">
      <c r="A772" s="155">
        <v>25</v>
      </c>
      <c r="B772" s="155" t="s">
        <v>2341</v>
      </c>
      <c r="C772" s="155" t="s">
        <v>711</v>
      </c>
      <c r="D772" s="155">
        <v>33.4</v>
      </c>
      <c r="E772" s="155">
        <v>206</v>
      </c>
      <c r="F772" s="155">
        <v>104.92919462989909</v>
      </c>
      <c r="G772" s="155">
        <v>21615.414093759213</v>
      </c>
      <c r="H772" s="155">
        <v>2.1615414093759212E-2</v>
      </c>
      <c r="I772" s="155" t="str">
        <f>_xlfn.XLOOKUP(C772,'DRAWING LIST'!B:B,'DRAWING LIST'!AJ:AJ,,0)</f>
        <v>1-05 大洋綠</v>
      </c>
      <c r="J772" s="155">
        <f t="shared" si="12"/>
        <v>2.1615414093759212E-2</v>
      </c>
    </row>
    <row r="773" spans="1:10" hidden="1">
      <c r="A773" s="155">
        <v>25</v>
      </c>
      <c r="B773" s="155" t="s">
        <v>2341</v>
      </c>
      <c r="C773" s="155" t="s">
        <v>776</v>
      </c>
      <c r="D773" s="155">
        <v>33.4</v>
      </c>
      <c r="E773" s="155">
        <v>206</v>
      </c>
      <c r="F773" s="155">
        <v>104.92919462989909</v>
      </c>
      <c r="G773" s="155">
        <v>21615.414093759213</v>
      </c>
      <c r="H773" s="155">
        <v>2.1615414093759212E-2</v>
      </c>
      <c r="I773" s="155" t="str">
        <f>_xlfn.XLOOKUP(C773,'DRAWING LIST'!B:B,'DRAWING LIST'!AJ:AJ,,0)</f>
        <v/>
      </c>
      <c r="J773" s="155">
        <f t="shared" si="12"/>
        <v>2.1615414093759212E-2</v>
      </c>
    </row>
    <row r="774" spans="1:10" hidden="1">
      <c r="A774" s="155">
        <v>25</v>
      </c>
      <c r="B774" s="155" t="s">
        <v>2341</v>
      </c>
      <c r="C774" s="155" t="s">
        <v>429</v>
      </c>
      <c r="D774" s="155">
        <v>33.4</v>
      </c>
      <c r="E774" s="155">
        <v>206</v>
      </c>
      <c r="F774" s="155">
        <v>104.92919462989909</v>
      </c>
      <c r="G774" s="155">
        <v>21615.414093759213</v>
      </c>
      <c r="H774" s="155">
        <v>2.1615414093759212E-2</v>
      </c>
      <c r="I774" s="155" t="str">
        <f>_xlfn.XLOOKUP(C774,'DRAWING LIST'!B:B,'DRAWING LIST'!AJ:AJ,,0)</f>
        <v/>
      </c>
      <c r="J774" s="155">
        <f t="shared" si="12"/>
        <v>2.1615414093759212E-2</v>
      </c>
    </row>
    <row r="775" spans="1:10" hidden="1">
      <c r="A775" s="155">
        <v>25</v>
      </c>
      <c r="B775" s="155" t="s">
        <v>2342</v>
      </c>
      <c r="C775" s="155" t="s">
        <v>117</v>
      </c>
      <c r="D775" s="155">
        <v>33.4</v>
      </c>
      <c r="E775" s="155">
        <v>2070</v>
      </c>
      <c r="F775" s="155">
        <v>104.92919462989909</v>
      </c>
      <c r="G775" s="155">
        <v>217203.4328838911</v>
      </c>
      <c r="H775" s="155">
        <v>0.2172034328838911</v>
      </c>
      <c r="I775" s="155" t="str">
        <f>_xlfn.XLOOKUP(C775,'DRAWING LIST'!B:B,'DRAWING LIST'!AJ:AJ,,0)</f>
        <v>1-05 大洋綠</v>
      </c>
      <c r="J775" s="155">
        <f t="shared" si="12"/>
        <v>0.2172034328838911</v>
      </c>
    </row>
    <row r="776" spans="1:10" hidden="1">
      <c r="A776" s="155">
        <v>25</v>
      </c>
      <c r="B776" s="155" t="s">
        <v>2342</v>
      </c>
      <c r="C776" s="155" t="s">
        <v>421</v>
      </c>
      <c r="D776" s="155">
        <v>33.4</v>
      </c>
      <c r="E776" s="155">
        <v>2070</v>
      </c>
      <c r="F776" s="155">
        <v>104.92919462989909</v>
      </c>
      <c r="G776" s="155">
        <v>217203.4328838911</v>
      </c>
      <c r="H776" s="155">
        <v>0.2172034328838911</v>
      </c>
      <c r="I776" s="155" t="str">
        <f>_xlfn.XLOOKUP(C776,'DRAWING LIST'!B:B,'DRAWING LIST'!AJ:AJ,,0)</f>
        <v/>
      </c>
      <c r="J776" s="155">
        <f t="shared" si="12"/>
        <v>0.2172034328838911</v>
      </c>
    </row>
    <row r="777" spans="1:10">
      <c r="A777" s="155">
        <v>25</v>
      </c>
      <c r="B777" s="155" t="s">
        <v>2343</v>
      </c>
      <c r="C777" s="155" t="s">
        <v>316</v>
      </c>
      <c r="D777" s="155">
        <v>33.4</v>
      </c>
      <c r="E777" s="155">
        <v>208</v>
      </c>
      <c r="F777" s="155">
        <v>104.92919462989909</v>
      </c>
      <c r="G777" s="155">
        <v>21825.272483019009</v>
      </c>
      <c r="H777" s="155">
        <v>2.1825272483019006E-2</v>
      </c>
      <c r="I777" s="155" t="str">
        <f>_xlfn.XLOOKUP(C777,'DRAWING LIST'!B:B,'DRAWING LIST'!AJ:AJ,,0)</f>
        <v/>
      </c>
      <c r="J777" s="155">
        <f t="shared" si="12"/>
        <v>2.1825272483019006E-2</v>
      </c>
    </row>
    <row r="778" spans="1:10" hidden="1">
      <c r="A778" s="155">
        <v>25</v>
      </c>
      <c r="B778" s="155" t="s">
        <v>2344</v>
      </c>
      <c r="C778" s="155" t="s">
        <v>384</v>
      </c>
      <c r="D778" s="155">
        <v>33.4</v>
      </c>
      <c r="E778" s="155">
        <v>2102</v>
      </c>
      <c r="F778" s="155">
        <v>104.92919462989909</v>
      </c>
      <c r="G778" s="155">
        <v>220561.16711204787</v>
      </c>
      <c r="H778" s="155">
        <v>0.22056116711204787</v>
      </c>
      <c r="I778" s="155" t="str">
        <f>_xlfn.XLOOKUP(C778,'DRAWING LIST'!B:B,'DRAWING LIST'!AJ:AJ,,0)</f>
        <v/>
      </c>
      <c r="J778" s="155">
        <f t="shared" si="12"/>
        <v>0.22056116711204787</v>
      </c>
    </row>
    <row r="779" spans="1:10" hidden="1">
      <c r="A779" s="155">
        <v>25</v>
      </c>
      <c r="B779" s="155" t="s">
        <v>2345</v>
      </c>
      <c r="C779" s="155" t="s">
        <v>204</v>
      </c>
      <c r="D779" s="155">
        <v>33.4</v>
      </c>
      <c r="E779" s="155">
        <v>2106</v>
      </c>
      <c r="F779" s="155">
        <v>104.92919462989909</v>
      </c>
      <c r="G779" s="155">
        <v>220980.88389056746</v>
      </c>
      <c r="H779" s="155">
        <v>0.22098088389056744</v>
      </c>
      <c r="I779" s="155" t="str">
        <f>_xlfn.XLOOKUP(C779,'DRAWING LIST'!B:B,'DRAWING LIST'!AJ:AJ,,0)</f>
        <v>1-05 大洋綠</v>
      </c>
      <c r="J779" s="155">
        <f t="shared" si="12"/>
        <v>0.22098088389056744</v>
      </c>
    </row>
    <row r="780" spans="1:10" hidden="1">
      <c r="A780" s="155">
        <v>25</v>
      </c>
      <c r="B780" s="155" t="s">
        <v>2345</v>
      </c>
      <c r="C780" s="155" t="s">
        <v>425</v>
      </c>
      <c r="D780" s="155">
        <v>33.4</v>
      </c>
      <c r="E780" s="155">
        <v>2106</v>
      </c>
      <c r="F780" s="155">
        <v>104.92919462989909</v>
      </c>
      <c r="G780" s="155">
        <v>220980.88389056746</v>
      </c>
      <c r="H780" s="155">
        <v>0.22098088389056744</v>
      </c>
      <c r="I780" s="155" t="str">
        <f>_xlfn.XLOOKUP(C780,'DRAWING LIST'!B:B,'DRAWING LIST'!AJ:AJ,,0)</f>
        <v/>
      </c>
      <c r="J780" s="155">
        <f t="shared" si="12"/>
        <v>0.22098088389056744</v>
      </c>
    </row>
    <row r="781" spans="1:10" hidden="1">
      <c r="A781" s="155">
        <v>25</v>
      </c>
      <c r="B781" s="155" t="s">
        <v>2345</v>
      </c>
      <c r="C781" s="155" t="s">
        <v>571</v>
      </c>
      <c r="D781" s="155">
        <v>33.4</v>
      </c>
      <c r="E781" s="155">
        <v>2106</v>
      </c>
      <c r="F781" s="155">
        <v>104.92919462989909</v>
      </c>
      <c r="G781" s="155">
        <v>220980.88389056746</v>
      </c>
      <c r="H781" s="155">
        <v>0.22098088389056744</v>
      </c>
      <c r="I781" s="155" t="str">
        <f>_xlfn.XLOOKUP(C781,'DRAWING LIST'!B:B,'DRAWING LIST'!AJ:AJ,,0)</f>
        <v/>
      </c>
      <c r="J781" s="155">
        <f t="shared" si="12"/>
        <v>0.22098088389056744</v>
      </c>
    </row>
    <row r="782" spans="1:10" hidden="1">
      <c r="A782" s="155">
        <v>25</v>
      </c>
      <c r="B782" s="155" t="s">
        <v>2346</v>
      </c>
      <c r="C782" s="155" t="s">
        <v>281</v>
      </c>
      <c r="D782" s="155">
        <v>33.4</v>
      </c>
      <c r="E782" s="155">
        <v>210</v>
      </c>
      <c r="F782" s="155">
        <v>104.92919462989909</v>
      </c>
      <c r="G782" s="155">
        <v>22035.130872278809</v>
      </c>
      <c r="H782" s="155">
        <v>2.2035130872278808E-2</v>
      </c>
      <c r="I782" s="155" t="str">
        <f>_xlfn.XLOOKUP(C782,'DRAWING LIST'!B:B,'DRAWING LIST'!AJ:AJ,,0)</f>
        <v/>
      </c>
      <c r="J782" s="155">
        <f t="shared" si="12"/>
        <v>2.2035130872278808E-2</v>
      </c>
    </row>
    <row r="783" spans="1:10">
      <c r="A783" s="155">
        <v>25</v>
      </c>
      <c r="B783" s="155" t="s">
        <v>2346</v>
      </c>
      <c r="C783" s="155" t="s">
        <v>320</v>
      </c>
      <c r="D783" s="155">
        <v>33.4</v>
      </c>
      <c r="E783" s="155">
        <v>210</v>
      </c>
      <c r="F783" s="155">
        <v>104.92919462989909</v>
      </c>
      <c r="G783" s="155">
        <v>22035.130872278809</v>
      </c>
      <c r="H783" s="155">
        <v>2.2035130872278808E-2</v>
      </c>
      <c r="I783" s="155" t="str">
        <f>_xlfn.XLOOKUP(C783,'DRAWING LIST'!B:B,'DRAWING LIST'!AJ:AJ,,0)</f>
        <v/>
      </c>
      <c r="J783" s="155">
        <f t="shared" si="12"/>
        <v>2.2035130872278808E-2</v>
      </c>
    </row>
    <row r="784" spans="1:10" hidden="1">
      <c r="A784" s="155">
        <v>25</v>
      </c>
      <c r="B784" s="155" t="s">
        <v>2347</v>
      </c>
      <c r="C784" s="155" t="s">
        <v>472</v>
      </c>
      <c r="D784" s="155">
        <v>33.4</v>
      </c>
      <c r="E784" s="155">
        <v>2113</v>
      </c>
      <c r="F784" s="155">
        <v>104.92919462989909</v>
      </c>
      <c r="G784" s="155">
        <v>221715.38825297676</v>
      </c>
      <c r="H784" s="155">
        <v>0.22171538825297674</v>
      </c>
      <c r="I784" s="155" t="str">
        <f>_xlfn.XLOOKUP(C784,'DRAWING LIST'!B:B,'DRAWING LIST'!AJ:AJ,,0)</f>
        <v>純白</v>
      </c>
      <c r="J784" s="155">
        <f t="shared" si="12"/>
        <v>0.22171538825297674</v>
      </c>
    </row>
    <row r="785" spans="1:10" hidden="1">
      <c r="A785" s="155">
        <v>25</v>
      </c>
      <c r="B785" s="155" t="s">
        <v>2071</v>
      </c>
      <c r="C785" s="155" t="s">
        <v>113</v>
      </c>
      <c r="D785" s="155">
        <v>33.4</v>
      </c>
      <c r="E785" s="155">
        <v>211</v>
      </c>
      <c r="F785" s="155">
        <v>104.92919462989909</v>
      </c>
      <c r="G785" s="155">
        <v>22140.060066908707</v>
      </c>
      <c r="H785" s="155">
        <v>2.2140060066908707E-2</v>
      </c>
      <c r="I785" s="155" t="str">
        <f>_xlfn.XLOOKUP(C785,'DRAWING LIST'!B:B,'DRAWING LIST'!AJ:AJ,,0)</f>
        <v>1-05 大洋綠</v>
      </c>
      <c r="J785" s="155">
        <f t="shared" si="12"/>
        <v>2.2140060066908707E-2</v>
      </c>
    </row>
    <row r="786" spans="1:10" hidden="1">
      <c r="A786" s="155">
        <v>25</v>
      </c>
      <c r="B786" s="155" t="s">
        <v>2071</v>
      </c>
      <c r="C786" s="155" t="s">
        <v>154</v>
      </c>
      <c r="D786" s="155">
        <v>33.4</v>
      </c>
      <c r="E786" s="155">
        <v>211</v>
      </c>
      <c r="F786" s="155">
        <v>104.92919462989909</v>
      </c>
      <c r="G786" s="155">
        <v>22140.060066908707</v>
      </c>
      <c r="H786" s="155">
        <v>2.2140060066908707E-2</v>
      </c>
      <c r="I786" s="155" t="str">
        <f>_xlfn.XLOOKUP(C786,'DRAWING LIST'!B:B,'DRAWING LIST'!AJ:AJ,,0)</f>
        <v>1-05 大洋綠</v>
      </c>
      <c r="J786" s="155">
        <f t="shared" si="12"/>
        <v>2.2140060066908707E-2</v>
      </c>
    </row>
    <row r="787" spans="1:10" hidden="1">
      <c r="A787" s="155">
        <v>25</v>
      </c>
      <c r="B787" s="155" t="s">
        <v>2071</v>
      </c>
      <c r="C787" s="155" t="s">
        <v>279</v>
      </c>
      <c r="D787" s="155">
        <v>33.4</v>
      </c>
      <c r="E787" s="155">
        <v>211</v>
      </c>
      <c r="F787" s="155">
        <v>104.92919462989909</v>
      </c>
      <c r="G787" s="155">
        <v>22140.060066908707</v>
      </c>
      <c r="H787" s="155">
        <v>2.2140060066908707E-2</v>
      </c>
      <c r="I787" s="155" t="str">
        <f>_xlfn.XLOOKUP(C787,'DRAWING LIST'!B:B,'DRAWING LIST'!AJ:AJ,,0)</f>
        <v/>
      </c>
      <c r="J787" s="155">
        <f t="shared" si="12"/>
        <v>2.2140060066908707E-2</v>
      </c>
    </row>
    <row r="788" spans="1:10">
      <c r="A788" s="155">
        <v>25</v>
      </c>
      <c r="B788" s="155" t="s">
        <v>2348</v>
      </c>
      <c r="C788" s="155" t="s">
        <v>328</v>
      </c>
      <c r="D788" s="155">
        <v>33.4</v>
      </c>
      <c r="E788" s="155">
        <v>2122</v>
      </c>
      <c r="F788" s="155">
        <v>104.92919462989909</v>
      </c>
      <c r="G788" s="155">
        <v>222659.75100464586</v>
      </c>
      <c r="H788" s="155">
        <v>0.22265975100464586</v>
      </c>
      <c r="I788" s="155" t="str">
        <f>_xlfn.XLOOKUP(C788,'DRAWING LIST'!B:B,'DRAWING LIST'!AJ:AJ,,0)</f>
        <v>1-45 天藍色</v>
      </c>
      <c r="J788" s="155">
        <f t="shared" si="12"/>
        <v>0.22265975100464586</v>
      </c>
    </row>
    <row r="789" spans="1:10" hidden="1">
      <c r="A789" s="155">
        <v>25</v>
      </c>
      <c r="B789" s="155" t="s">
        <v>2349</v>
      </c>
      <c r="C789" s="155" t="s">
        <v>159</v>
      </c>
      <c r="D789" s="155">
        <v>33.4</v>
      </c>
      <c r="E789" s="155">
        <v>212</v>
      </c>
      <c r="F789" s="155">
        <v>104.92919462989909</v>
      </c>
      <c r="G789" s="155">
        <v>22244.989261538605</v>
      </c>
      <c r="H789" s="155">
        <v>2.2244989261538603E-2</v>
      </c>
      <c r="I789" s="155" t="str">
        <f>_xlfn.XLOOKUP(C789,'DRAWING LIST'!B:B,'DRAWING LIST'!AJ:AJ,,0)</f>
        <v>1-05 大洋綠</v>
      </c>
      <c r="J789" s="155">
        <f t="shared" si="12"/>
        <v>2.2244989261538603E-2</v>
      </c>
    </row>
    <row r="790" spans="1:10" hidden="1">
      <c r="A790" s="155">
        <v>25</v>
      </c>
      <c r="B790" s="155" t="s">
        <v>2350</v>
      </c>
      <c r="C790" s="155" t="s">
        <v>415</v>
      </c>
      <c r="D790" s="155">
        <v>33.4</v>
      </c>
      <c r="E790" s="155">
        <v>2134</v>
      </c>
      <c r="F790" s="155">
        <v>104.92919462989909</v>
      </c>
      <c r="G790" s="155">
        <v>223918.90134020464</v>
      </c>
      <c r="H790" s="155">
        <v>0.22391890134020462</v>
      </c>
      <c r="I790" s="155" t="str">
        <f>_xlfn.XLOOKUP(C790,'DRAWING LIST'!B:B,'DRAWING LIST'!AJ:AJ,,0)</f>
        <v/>
      </c>
      <c r="J790" s="155">
        <f t="shared" si="12"/>
        <v>0.22391890134020462</v>
      </c>
    </row>
    <row r="791" spans="1:10">
      <c r="A791" s="155">
        <v>25</v>
      </c>
      <c r="B791" s="155" t="s">
        <v>2351</v>
      </c>
      <c r="C791" s="155" t="s">
        <v>363</v>
      </c>
      <c r="D791" s="155">
        <v>33.4</v>
      </c>
      <c r="E791" s="155">
        <v>213</v>
      </c>
      <c r="F791" s="155">
        <v>104.92919462989909</v>
      </c>
      <c r="G791" s="155">
        <v>22349.918456168507</v>
      </c>
      <c r="H791" s="155">
        <v>2.2349918456168506E-2</v>
      </c>
      <c r="I791" s="155" t="str">
        <f>_xlfn.XLOOKUP(C791,'DRAWING LIST'!B:B,'DRAWING LIST'!AJ:AJ,,0)</f>
        <v>1-45 天藍色</v>
      </c>
      <c r="J791" s="155">
        <f t="shared" si="12"/>
        <v>2.2349918456168506E-2</v>
      </c>
    </row>
    <row r="792" spans="1:10">
      <c r="A792" s="155">
        <v>25</v>
      </c>
      <c r="B792" s="155" t="s">
        <v>2352</v>
      </c>
      <c r="C792" s="155" t="s">
        <v>295</v>
      </c>
      <c r="D792" s="155">
        <v>33.4</v>
      </c>
      <c r="E792" s="155">
        <v>214</v>
      </c>
      <c r="F792" s="155">
        <v>104.92919462989909</v>
      </c>
      <c r="G792" s="155">
        <v>22454.847650798405</v>
      </c>
      <c r="H792" s="155">
        <v>2.2454847650798405E-2</v>
      </c>
      <c r="I792" s="155" t="str">
        <f>_xlfn.XLOOKUP(C792,'DRAWING LIST'!B:B,'DRAWING LIST'!AJ:AJ,,0)</f>
        <v>1-45 天藍色</v>
      </c>
      <c r="J792" s="155">
        <f t="shared" si="12"/>
        <v>2.2454847650798405E-2</v>
      </c>
    </row>
    <row r="793" spans="1:10" hidden="1">
      <c r="A793" s="155">
        <v>25</v>
      </c>
      <c r="B793" s="155" t="s">
        <v>2353</v>
      </c>
      <c r="C793" s="155" t="s">
        <v>424</v>
      </c>
      <c r="D793" s="155">
        <v>33.4</v>
      </c>
      <c r="E793" s="155">
        <v>2153</v>
      </c>
      <c r="F793" s="155">
        <v>104.92919462989909</v>
      </c>
      <c r="G793" s="155">
        <v>225912.55603817274</v>
      </c>
      <c r="H793" s="155">
        <v>0.22591255603817273</v>
      </c>
      <c r="I793" s="155" t="str">
        <f>_xlfn.XLOOKUP(C793,'DRAWING LIST'!B:B,'DRAWING LIST'!AJ:AJ,,0)</f>
        <v/>
      </c>
      <c r="J793" s="155">
        <f t="shared" si="12"/>
        <v>0.22591255603817273</v>
      </c>
    </row>
    <row r="794" spans="1:10">
      <c r="A794" s="155">
        <v>25</v>
      </c>
      <c r="B794" s="155" t="s">
        <v>2354</v>
      </c>
      <c r="C794" s="155" t="s">
        <v>332</v>
      </c>
      <c r="D794" s="155">
        <v>33.4</v>
      </c>
      <c r="E794" s="155">
        <v>2156</v>
      </c>
      <c r="F794" s="155">
        <v>104.92919462989909</v>
      </c>
      <c r="G794" s="155">
        <v>226227.34362206244</v>
      </c>
      <c r="H794" s="155">
        <v>0.22622734362206243</v>
      </c>
      <c r="I794" s="155" t="str">
        <f>_xlfn.XLOOKUP(C794,'DRAWING LIST'!B:B,'DRAWING LIST'!AJ:AJ,,0)</f>
        <v>1-45 天藍色</v>
      </c>
      <c r="J794" s="155">
        <f t="shared" si="12"/>
        <v>0.22622734362206243</v>
      </c>
    </row>
    <row r="795" spans="1:10" hidden="1">
      <c r="A795" s="155">
        <v>25</v>
      </c>
      <c r="B795" s="155" t="s">
        <v>2354</v>
      </c>
      <c r="C795" s="155" t="s">
        <v>429</v>
      </c>
      <c r="D795" s="155">
        <v>33.4</v>
      </c>
      <c r="E795" s="155">
        <v>2156</v>
      </c>
      <c r="F795" s="155">
        <v>104.92919462989909</v>
      </c>
      <c r="G795" s="155">
        <v>226227.34362206244</v>
      </c>
      <c r="H795" s="155">
        <v>0.22622734362206243</v>
      </c>
      <c r="I795" s="155" t="str">
        <f>_xlfn.XLOOKUP(C795,'DRAWING LIST'!B:B,'DRAWING LIST'!AJ:AJ,,0)</f>
        <v/>
      </c>
      <c r="J795" s="155">
        <f t="shared" si="12"/>
        <v>0.22622734362206243</v>
      </c>
    </row>
    <row r="796" spans="1:10" hidden="1">
      <c r="A796" s="155">
        <v>25</v>
      </c>
      <c r="B796" s="155" t="s">
        <v>2354</v>
      </c>
      <c r="C796" s="155" t="s">
        <v>570</v>
      </c>
      <c r="D796" s="155">
        <v>33.4</v>
      </c>
      <c r="E796" s="155">
        <v>2156</v>
      </c>
      <c r="F796" s="155">
        <v>104.92919462989909</v>
      </c>
      <c r="G796" s="155">
        <v>226227.34362206244</v>
      </c>
      <c r="H796" s="155">
        <v>0.22622734362206243</v>
      </c>
      <c r="I796" s="155" t="str">
        <f>_xlfn.XLOOKUP(C796,'DRAWING LIST'!B:B,'DRAWING LIST'!AJ:AJ,,0)</f>
        <v/>
      </c>
      <c r="J796" s="155">
        <f t="shared" si="12"/>
        <v>0.22622734362206243</v>
      </c>
    </row>
    <row r="797" spans="1:10" hidden="1">
      <c r="A797" s="155">
        <v>25</v>
      </c>
      <c r="B797" s="155" t="s">
        <v>2072</v>
      </c>
      <c r="C797" s="155" t="s">
        <v>731</v>
      </c>
      <c r="D797" s="155">
        <v>33.4</v>
      </c>
      <c r="E797" s="155">
        <v>215</v>
      </c>
      <c r="F797" s="155">
        <v>104.92919462989909</v>
      </c>
      <c r="G797" s="155">
        <v>22559.776845428303</v>
      </c>
      <c r="H797" s="155">
        <v>2.2559776845428304E-2</v>
      </c>
      <c r="I797" s="155" t="str">
        <f>_xlfn.XLOOKUP(C797,'DRAWING LIST'!B:B,'DRAWING LIST'!AJ:AJ,,0)</f>
        <v/>
      </c>
      <c r="J797" s="155">
        <f t="shared" si="12"/>
        <v>2.2559776845428304E-2</v>
      </c>
    </row>
    <row r="798" spans="1:10">
      <c r="A798" s="155">
        <v>25</v>
      </c>
      <c r="B798" s="155" t="s">
        <v>2355</v>
      </c>
      <c r="C798" s="155" t="s">
        <v>320</v>
      </c>
      <c r="D798" s="155">
        <v>33.4</v>
      </c>
      <c r="E798" s="155">
        <v>2160</v>
      </c>
      <c r="F798" s="155">
        <v>104.92919462989909</v>
      </c>
      <c r="G798" s="155">
        <v>226647.06040058204</v>
      </c>
      <c r="H798" s="155">
        <v>0.22664706040058202</v>
      </c>
      <c r="I798" s="155" t="str">
        <f>_xlfn.XLOOKUP(C798,'DRAWING LIST'!B:B,'DRAWING LIST'!AJ:AJ,,0)</f>
        <v/>
      </c>
      <c r="J798" s="155">
        <f t="shared" si="12"/>
        <v>0.22664706040058202</v>
      </c>
    </row>
    <row r="799" spans="1:10" hidden="1">
      <c r="A799" s="155">
        <v>25</v>
      </c>
      <c r="B799" s="155" t="s">
        <v>2073</v>
      </c>
      <c r="C799" s="155" t="s">
        <v>160</v>
      </c>
      <c r="D799" s="155">
        <v>33.4</v>
      </c>
      <c r="E799" s="155">
        <v>216</v>
      </c>
      <c r="F799" s="155">
        <v>104.92919462989909</v>
      </c>
      <c r="G799" s="155">
        <v>22664.706040058201</v>
      </c>
      <c r="H799" s="155">
        <v>2.26647060400582E-2</v>
      </c>
      <c r="I799" s="155" t="str">
        <f>_xlfn.XLOOKUP(C799,'DRAWING LIST'!B:B,'DRAWING LIST'!AJ:AJ,,0)</f>
        <v>1-05 大洋綠</v>
      </c>
      <c r="J799" s="155">
        <f t="shared" si="12"/>
        <v>2.26647060400582E-2</v>
      </c>
    </row>
    <row r="800" spans="1:10">
      <c r="A800" s="155">
        <v>25</v>
      </c>
      <c r="B800" s="155" t="s">
        <v>2073</v>
      </c>
      <c r="C800" s="155" t="s">
        <v>353</v>
      </c>
      <c r="D800" s="155">
        <v>33.4</v>
      </c>
      <c r="E800" s="155">
        <v>216</v>
      </c>
      <c r="F800" s="155">
        <v>104.92919462989909</v>
      </c>
      <c r="G800" s="155">
        <v>22664.706040058201</v>
      </c>
      <c r="H800" s="155">
        <v>2.26647060400582E-2</v>
      </c>
      <c r="I800" s="155" t="str">
        <f>_xlfn.XLOOKUP(C800,'DRAWING LIST'!B:B,'DRAWING LIST'!AJ:AJ,,0)</f>
        <v>1-45 天藍色</v>
      </c>
      <c r="J800" s="155">
        <f t="shared" si="12"/>
        <v>2.26647060400582E-2</v>
      </c>
    </row>
    <row r="801" spans="1:10" hidden="1">
      <c r="A801" s="155">
        <v>25</v>
      </c>
      <c r="B801" s="155" t="s">
        <v>2073</v>
      </c>
      <c r="C801" s="155" t="s">
        <v>557</v>
      </c>
      <c r="D801" s="155">
        <v>33.4</v>
      </c>
      <c r="E801" s="155">
        <v>216</v>
      </c>
      <c r="F801" s="155">
        <v>104.92919462989909</v>
      </c>
      <c r="G801" s="155">
        <v>22664.706040058201</v>
      </c>
      <c r="H801" s="155">
        <v>2.26647060400582E-2</v>
      </c>
      <c r="I801" s="155" t="str">
        <f>_xlfn.XLOOKUP(C801,'DRAWING LIST'!B:B,'DRAWING LIST'!AJ:AJ,,0)</f>
        <v/>
      </c>
      <c r="J801" s="155">
        <f t="shared" si="12"/>
        <v>2.26647060400582E-2</v>
      </c>
    </row>
    <row r="802" spans="1:10" hidden="1">
      <c r="A802" s="155">
        <v>25</v>
      </c>
      <c r="B802" s="155" t="s">
        <v>2073</v>
      </c>
      <c r="C802" s="155" t="s">
        <v>573</v>
      </c>
      <c r="D802" s="155">
        <v>33.4</v>
      </c>
      <c r="E802" s="155">
        <v>216</v>
      </c>
      <c r="F802" s="155">
        <v>104.92919462989909</v>
      </c>
      <c r="G802" s="155">
        <v>22664.706040058201</v>
      </c>
      <c r="H802" s="155">
        <v>2.26647060400582E-2</v>
      </c>
      <c r="I802" s="155" t="str">
        <f>_xlfn.XLOOKUP(C802,'DRAWING LIST'!B:B,'DRAWING LIST'!AJ:AJ,,0)</f>
        <v/>
      </c>
      <c r="J802" s="155">
        <f t="shared" si="12"/>
        <v>2.26647060400582E-2</v>
      </c>
    </row>
    <row r="803" spans="1:10">
      <c r="A803" s="155">
        <v>25</v>
      </c>
      <c r="B803" s="155" t="s">
        <v>2356</v>
      </c>
      <c r="C803" s="155" t="s">
        <v>324</v>
      </c>
      <c r="D803" s="155">
        <v>33.4</v>
      </c>
      <c r="E803" s="155">
        <v>2183</v>
      </c>
      <c r="F803" s="155">
        <v>104.92919462989909</v>
      </c>
      <c r="G803" s="155">
        <v>229060.4318770697</v>
      </c>
      <c r="H803" s="155">
        <v>0.22906043187706968</v>
      </c>
      <c r="I803" s="155" t="str">
        <f>_xlfn.XLOOKUP(C803,'DRAWING LIST'!B:B,'DRAWING LIST'!AJ:AJ,,0)</f>
        <v/>
      </c>
      <c r="J803" s="155">
        <f t="shared" si="12"/>
        <v>0.22906043187706968</v>
      </c>
    </row>
    <row r="804" spans="1:10" hidden="1">
      <c r="A804" s="155">
        <v>25</v>
      </c>
      <c r="B804" s="155" t="s">
        <v>2074</v>
      </c>
      <c r="C804" s="155" t="s">
        <v>261</v>
      </c>
      <c r="D804" s="155">
        <v>33.4</v>
      </c>
      <c r="E804" s="155">
        <v>219</v>
      </c>
      <c r="F804" s="155">
        <v>104.92919462989909</v>
      </c>
      <c r="G804" s="155">
        <v>22979.493623947899</v>
      </c>
      <c r="H804" s="155">
        <v>2.2979493623947897E-2</v>
      </c>
      <c r="I804" s="155" t="str">
        <f>_xlfn.XLOOKUP(C804,'DRAWING LIST'!B:B,'DRAWING LIST'!AJ:AJ,,0)</f>
        <v/>
      </c>
      <c r="J804" s="155">
        <f t="shared" si="12"/>
        <v>2.2979493623947897E-2</v>
      </c>
    </row>
    <row r="805" spans="1:10" hidden="1">
      <c r="A805" s="155">
        <v>25</v>
      </c>
      <c r="B805" s="155" t="s">
        <v>2074</v>
      </c>
      <c r="C805" s="155" t="s">
        <v>551</v>
      </c>
      <c r="D805" s="155">
        <v>33.4</v>
      </c>
      <c r="E805" s="155">
        <v>219</v>
      </c>
      <c r="F805" s="155">
        <v>104.92919462989909</v>
      </c>
      <c r="G805" s="155">
        <v>22979.493623947899</v>
      </c>
      <c r="H805" s="155">
        <v>2.2979493623947897E-2</v>
      </c>
      <c r="I805" s="155" t="str">
        <f>_xlfn.XLOOKUP(C805,'DRAWING LIST'!B:B,'DRAWING LIST'!AJ:AJ,,0)</f>
        <v/>
      </c>
      <c r="J805" s="155">
        <f t="shared" si="12"/>
        <v>2.2979493623947897E-2</v>
      </c>
    </row>
    <row r="806" spans="1:10" hidden="1">
      <c r="A806" s="155">
        <v>25</v>
      </c>
      <c r="B806" s="155" t="s">
        <v>2357</v>
      </c>
      <c r="C806" s="155" t="s">
        <v>403</v>
      </c>
      <c r="D806" s="155">
        <v>33.4</v>
      </c>
      <c r="E806" s="155">
        <v>2205</v>
      </c>
      <c r="F806" s="155">
        <v>104.92919462989909</v>
      </c>
      <c r="G806" s="155">
        <v>231368.87415892747</v>
      </c>
      <c r="H806" s="155">
        <v>0.23136887415892746</v>
      </c>
      <c r="I806" s="155" t="str">
        <f>_xlfn.XLOOKUP(C806,'DRAWING LIST'!B:B,'DRAWING LIST'!AJ:AJ,,0)</f>
        <v/>
      </c>
      <c r="J806" s="155">
        <f t="shared" si="12"/>
        <v>0.23136887415892746</v>
      </c>
    </row>
    <row r="807" spans="1:10" hidden="1">
      <c r="A807" s="155">
        <v>25</v>
      </c>
      <c r="B807" s="155" t="s">
        <v>2358</v>
      </c>
      <c r="C807" s="155" t="s">
        <v>472</v>
      </c>
      <c r="D807" s="155">
        <v>33.4</v>
      </c>
      <c r="E807" s="155">
        <v>220</v>
      </c>
      <c r="F807" s="155">
        <v>104.92919462989909</v>
      </c>
      <c r="G807" s="155">
        <v>23084.422818577797</v>
      </c>
      <c r="H807" s="155">
        <v>2.3084422818577796E-2</v>
      </c>
      <c r="I807" s="155" t="str">
        <f>_xlfn.XLOOKUP(C807,'DRAWING LIST'!B:B,'DRAWING LIST'!AJ:AJ,,0)</f>
        <v>純白</v>
      </c>
      <c r="J807" s="155">
        <f t="shared" si="12"/>
        <v>2.3084422818577796E-2</v>
      </c>
    </row>
    <row r="808" spans="1:10">
      <c r="A808" s="155">
        <v>25</v>
      </c>
      <c r="B808" s="155" t="s">
        <v>2359</v>
      </c>
      <c r="C808" s="155" t="s">
        <v>739</v>
      </c>
      <c r="D808" s="155">
        <v>33.4</v>
      </c>
      <c r="E808" s="155">
        <v>2211</v>
      </c>
      <c r="F808" s="155">
        <v>104.92919462989909</v>
      </c>
      <c r="G808" s="155">
        <v>231998.44932670688</v>
      </c>
      <c r="H808" s="155">
        <v>0.23199844932670685</v>
      </c>
      <c r="I808" s="155" t="str">
        <f>_xlfn.XLOOKUP(C808,'DRAWING LIST'!B:B,'DRAWING LIST'!AJ:AJ,,0)</f>
        <v>1-45 天藍色</v>
      </c>
      <c r="J808" s="155">
        <f t="shared" si="12"/>
        <v>0.23199844932670685</v>
      </c>
    </row>
    <row r="809" spans="1:10">
      <c r="A809" s="155">
        <v>25</v>
      </c>
      <c r="B809" s="155" t="s">
        <v>2360</v>
      </c>
      <c r="C809" s="155" t="s">
        <v>332</v>
      </c>
      <c r="D809" s="155">
        <v>33.4</v>
      </c>
      <c r="E809" s="155">
        <v>2214</v>
      </c>
      <c r="F809" s="155">
        <v>104.92919462989909</v>
      </c>
      <c r="G809" s="155">
        <v>232313.23691059658</v>
      </c>
      <c r="H809" s="155">
        <v>0.23231323691059658</v>
      </c>
      <c r="I809" s="155" t="str">
        <f>_xlfn.XLOOKUP(C809,'DRAWING LIST'!B:B,'DRAWING LIST'!AJ:AJ,,0)</f>
        <v>1-45 天藍色</v>
      </c>
      <c r="J809" s="155">
        <f t="shared" si="12"/>
        <v>0.23231323691059658</v>
      </c>
    </row>
    <row r="810" spans="1:10" hidden="1">
      <c r="A810" s="155">
        <v>25</v>
      </c>
      <c r="B810" s="155" t="s">
        <v>2360</v>
      </c>
      <c r="C810" s="155" t="s">
        <v>428</v>
      </c>
      <c r="D810" s="155">
        <v>33.4</v>
      </c>
      <c r="E810" s="155">
        <v>2214</v>
      </c>
      <c r="F810" s="155">
        <v>104.92919462989909</v>
      </c>
      <c r="G810" s="155">
        <v>232313.23691059658</v>
      </c>
      <c r="H810" s="155">
        <v>0.23231323691059658</v>
      </c>
      <c r="I810" s="155" t="str">
        <f>_xlfn.XLOOKUP(C810,'DRAWING LIST'!B:B,'DRAWING LIST'!AJ:AJ,,0)</f>
        <v/>
      </c>
      <c r="J810" s="155">
        <f t="shared" si="12"/>
        <v>0.23231323691059658</v>
      </c>
    </row>
    <row r="811" spans="1:10" hidden="1">
      <c r="A811" s="155">
        <v>25</v>
      </c>
      <c r="B811" s="155" t="s">
        <v>2360</v>
      </c>
      <c r="C811" s="155" t="s">
        <v>558</v>
      </c>
      <c r="D811" s="155">
        <v>33.4</v>
      </c>
      <c r="E811" s="155">
        <v>2214</v>
      </c>
      <c r="F811" s="155">
        <v>104.92919462989909</v>
      </c>
      <c r="G811" s="155">
        <v>232313.23691059658</v>
      </c>
      <c r="H811" s="155">
        <v>0.23231323691059658</v>
      </c>
      <c r="I811" s="155" t="str">
        <f>_xlfn.XLOOKUP(C811,'DRAWING LIST'!B:B,'DRAWING LIST'!AJ:AJ,,0)</f>
        <v/>
      </c>
      <c r="J811" s="155">
        <f t="shared" si="12"/>
        <v>0.23231323691059658</v>
      </c>
    </row>
    <row r="812" spans="1:10" hidden="1">
      <c r="A812" s="155">
        <v>25</v>
      </c>
      <c r="B812" s="155" t="s">
        <v>2361</v>
      </c>
      <c r="C812" s="155" t="s">
        <v>155</v>
      </c>
      <c r="D812" s="155">
        <v>33.4</v>
      </c>
      <c r="E812" s="155">
        <v>221</v>
      </c>
      <c r="F812" s="155">
        <v>104.92919462989909</v>
      </c>
      <c r="G812" s="155">
        <v>23189.352013207699</v>
      </c>
      <c r="H812" s="155">
        <v>2.3189352013207699E-2</v>
      </c>
      <c r="I812" s="155" t="str">
        <f>_xlfn.XLOOKUP(C812,'DRAWING LIST'!B:B,'DRAWING LIST'!AJ:AJ,,0)</f>
        <v>1-05 大洋綠</v>
      </c>
      <c r="J812" s="155">
        <f t="shared" si="12"/>
        <v>2.3189352013207699E-2</v>
      </c>
    </row>
    <row r="813" spans="1:10" hidden="1">
      <c r="A813" s="155">
        <v>25</v>
      </c>
      <c r="B813" s="155" t="s">
        <v>2075</v>
      </c>
      <c r="C813" s="155" t="s">
        <v>155</v>
      </c>
      <c r="D813" s="155">
        <v>33.4</v>
      </c>
      <c r="E813" s="155">
        <v>222</v>
      </c>
      <c r="F813" s="155">
        <v>104.92919462989909</v>
      </c>
      <c r="G813" s="155">
        <v>23294.281207837597</v>
      </c>
      <c r="H813" s="155">
        <v>2.3294281207837598E-2</v>
      </c>
      <c r="I813" s="155" t="str">
        <f>_xlfn.XLOOKUP(C813,'DRAWING LIST'!B:B,'DRAWING LIST'!AJ:AJ,,0)</f>
        <v>1-05 大洋綠</v>
      </c>
      <c r="J813" s="155">
        <f t="shared" si="12"/>
        <v>2.3294281207837598E-2</v>
      </c>
    </row>
    <row r="814" spans="1:10" hidden="1">
      <c r="A814" s="155">
        <v>25</v>
      </c>
      <c r="B814" s="155" t="s">
        <v>2075</v>
      </c>
      <c r="C814" s="155" t="s">
        <v>159</v>
      </c>
      <c r="D814" s="155">
        <v>33.4</v>
      </c>
      <c r="E814" s="155">
        <v>222</v>
      </c>
      <c r="F814" s="155">
        <v>104.92919462989909</v>
      </c>
      <c r="G814" s="155">
        <v>23294.281207837597</v>
      </c>
      <c r="H814" s="155">
        <v>2.3294281207837598E-2</v>
      </c>
      <c r="I814" s="155" t="str">
        <f>_xlfn.XLOOKUP(C814,'DRAWING LIST'!B:B,'DRAWING LIST'!AJ:AJ,,0)</f>
        <v>1-05 大洋綠</v>
      </c>
      <c r="J814" s="155">
        <f t="shared" si="12"/>
        <v>2.3294281207837598E-2</v>
      </c>
    </row>
    <row r="815" spans="1:10" hidden="1">
      <c r="A815" s="155">
        <v>25</v>
      </c>
      <c r="B815" s="155" t="s">
        <v>2362</v>
      </c>
      <c r="C815" s="155" t="s">
        <v>497</v>
      </c>
      <c r="D815" s="155">
        <v>33.4</v>
      </c>
      <c r="E815" s="155">
        <v>223</v>
      </c>
      <c r="F815" s="155">
        <v>104.92919462989909</v>
      </c>
      <c r="G815" s="155">
        <v>23399.210402467495</v>
      </c>
      <c r="H815" s="155">
        <v>2.3399210402467494E-2</v>
      </c>
      <c r="I815" s="155" t="str">
        <f>_xlfn.XLOOKUP(C815,'DRAWING LIST'!B:B,'DRAWING LIST'!AJ:AJ,,0)</f>
        <v/>
      </c>
      <c r="J815" s="155">
        <f t="shared" si="12"/>
        <v>2.3399210402467494E-2</v>
      </c>
    </row>
    <row r="816" spans="1:10" hidden="1">
      <c r="A816" s="155">
        <v>25</v>
      </c>
      <c r="B816" s="155" t="s">
        <v>2363</v>
      </c>
      <c r="C816" s="155" t="s">
        <v>113</v>
      </c>
      <c r="D816" s="155">
        <v>33.4</v>
      </c>
      <c r="E816" s="155">
        <v>224</v>
      </c>
      <c r="F816" s="155">
        <v>104.92919462989909</v>
      </c>
      <c r="G816" s="155">
        <v>23504.139597097397</v>
      </c>
      <c r="H816" s="155">
        <v>2.3504139597097396E-2</v>
      </c>
      <c r="I816" s="155" t="str">
        <f>_xlfn.XLOOKUP(C816,'DRAWING LIST'!B:B,'DRAWING LIST'!AJ:AJ,,0)</f>
        <v>1-05 大洋綠</v>
      </c>
      <c r="J816" s="155">
        <f t="shared" si="12"/>
        <v>2.3504139597097396E-2</v>
      </c>
    </row>
    <row r="817" spans="1:10" hidden="1">
      <c r="A817" s="155">
        <v>25</v>
      </c>
      <c r="B817" s="155" t="s">
        <v>2363</v>
      </c>
      <c r="C817" s="155" t="s">
        <v>279</v>
      </c>
      <c r="D817" s="155">
        <v>33.4</v>
      </c>
      <c r="E817" s="155">
        <v>224</v>
      </c>
      <c r="F817" s="155">
        <v>104.92919462989909</v>
      </c>
      <c r="G817" s="155">
        <v>23504.139597097397</v>
      </c>
      <c r="H817" s="155">
        <v>2.3504139597097396E-2</v>
      </c>
      <c r="I817" s="155" t="str">
        <f>_xlfn.XLOOKUP(C817,'DRAWING LIST'!B:B,'DRAWING LIST'!AJ:AJ,,0)</f>
        <v/>
      </c>
      <c r="J817" s="155">
        <f t="shared" si="12"/>
        <v>2.3504139597097396E-2</v>
      </c>
    </row>
    <row r="818" spans="1:10" hidden="1">
      <c r="A818" s="155">
        <v>25</v>
      </c>
      <c r="B818" s="155" t="s">
        <v>2363</v>
      </c>
      <c r="C818" s="155" t="s">
        <v>796</v>
      </c>
      <c r="D818" s="155">
        <v>33.4</v>
      </c>
      <c r="E818" s="155">
        <v>224</v>
      </c>
      <c r="F818" s="155">
        <v>104.92919462989909</v>
      </c>
      <c r="G818" s="155">
        <v>23504.139597097397</v>
      </c>
      <c r="H818" s="155">
        <v>2.3504139597097396E-2</v>
      </c>
      <c r="I818" s="155" t="str">
        <f>_xlfn.XLOOKUP(C818,'DRAWING LIST'!B:B,'DRAWING LIST'!AJ:AJ,,0)</f>
        <v>1-85 藏金黃</v>
      </c>
      <c r="J818" s="155">
        <f t="shared" si="12"/>
        <v>2.3504139597097396E-2</v>
      </c>
    </row>
    <row r="819" spans="1:10" hidden="1">
      <c r="A819" s="155">
        <v>25</v>
      </c>
      <c r="B819" s="155" t="s">
        <v>2364</v>
      </c>
      <c r="C819" s="155" t="s">
        <v>201</v>
      </c>
      <c r="D819" s="155">
        <v>33.4</v>
      </c>
      <c r="E819" s="155">
        <v>2256</v>
      </c>
      <c r="F819" s="155">
        <v>104.92919462989909</v>
      </c>
      <c r="G819" s="155">
        <v>236720.26308505234</v>
      </c>
      <c r="H819" s="155">
        <v>0.23672026308505234</v>
      </c>
      <c r="I819" s="155" t="str">
        <f>_xlfn.XLOOKUP(C819,'DRAWING LIST'!B:B,'DRAWING LIST'!AJ:AJ,,0)</f>
        <v>1-05 大洋綠</v>
      </c>
      <c r="J819" s="155">
        <f t="shared" si="12"/>
        <v>0.23672026308505234</v>
      </c>
    </row>
    <row r="820" spans="1:10">
      <c r="A820" s="155">
        <v>25</v>
      </c>
      <c r="B820" s="155" t="s">
        <v>2364</v>
      </c>
      <c r="C820" s="155" t="s">
        <v>359</v>
      </c>
      <c r="D820" s="155">
        <v>33.4</v>
      </c>
      <c r="E820" s="155">
        <v>2256</v>
      </c>
      <c r="F820" s="155">
        <v>104.92919462989909</v>
      </c>
      <c r="G820" s="155">
        <v>236720.26308505234</v>
      </c>
      <c r="H820" s="155">
        <v>0.23672026308505234</v>
      </c>
      <c r="I820" s="155" t="str">
        <f>_xlfn.XLOOKUP(C820,'DRAWING LIST'!B:B,'DRAWING LIST'!AJ:AJ,,0)</f>
        <v>1-45 天藍色</v>
      </c>
      <c r="J820" s="155">
        <f t="shared" si="12"/>
        <v>0.23672026308505234</v>
      </c>
    </row>
    <row r="821" spans="1:10">
      <c r="A821" s="155">
        <v>25</v>
      </c>
      <c r="B821" s="155" t="s">
        <v>2365</v>
      </c>
      <c r="C821" s="155" t="s">
        <v>323</v>
      </c>
      <c r="D821" s="155">
        <v>33.4</v>
      </c>
      <c r="E821" s="155">
        <v>2257</v>
      </c>
      <c r="F821" s="155">
        <v>104.92919462989909</v>
      </c>
      <c r="G821" s="155">
        <v>236825.19227968223</v>
      </c>
      <c r="H821" s="155">
        <v>0.23682519227968221</v>
      </c>
      <c r="I821" s="155" t="str">
        <f>_xlfn.XLOOKUP(C821,'DRAWING LIST'!B:B,'DRAWING LIST'!AJ:AJ,,0)</f>
        <v/>
      </c>
      <c r="J821" s="155">
        <f t="shared" si="12"/>
        <v>0.23682519227968221</v>
      </c>
    </row>
    <row r="822" spans="1:10" hidden="1">
      <c r="A822" s="155">
        <v>25</v>
      </c>
      <c r="B822" s="155" t="s">
        <v>2366</v>
      </c>
      <c r="C822" s="155" t="s">
        <v>89</v>
      </c>
      <c r="D822" s="155">
        <v>33.4</v>
      </c>
      <c r="E822" s="155">
        <v>225</v>
      </c>
      <c r="F822" s="155">
        <v>104.92919462989909</v>
      </c>
      <c r="G822" s="155">
        <v>23609.068791727295</v>
      </c>
      <c r="H822" s="155">
        <v>2.3609068791727295E-2</v>
      </c>
      <c r="I822" s="155" t="str">
        <f>_xlfn.XLOOKUP(C822,'DRAWING LIST'!B:B,'DRAWING LIST'!AJ:AJ,,0)</f>
        <v/>
      </c>
      <c r="J822" s="155">
        <f t="shared" si="12"/>
        <v>2.3609068791727295E-2</v>
      </c>
    </row>
    <row r="823" spans="1:10" hidden="1">
      <c r="A823" s="155">
        <v>25</v>
      </c>
      <c r="B823" s="155" t="s">
        <v>2366</v>
      </c>
      <c r="C823" s="155" t="s">
        <v>203</v>
      </c>
      <c r="D823" s="155">
        <v>33.4</v>
      </c>
      <c r="E823" s="155">
        <v>225</v>
      </c>
      <c r="F823" s="155">
        <v>104.92919462989909</v>
      </c>
      <c r="G823" s="155">
        <v>23609.068791727295</v>
      </c>
      <c r="H823" s="155">
        <v>2.3609068791727295E-2</v>
      </c>
      <c r="I823" s="155" t="str">
        <f>_xlfn.XLOOKUP(C823,'DRAWING LIST'!B:B,'DRAWING LIST'!AJ:AJ,,0)</f>
        <v>1-05 大洋綠</v>
      </c>
      <c r="J823" s="155">
        <f t="shared" si="12"/>
        <v>2.3609068791727295E-2</v>
      </c>
    </row>
    <row r="824" spans="1:10" hidden="1">
      <c r="A824" s="155">
        <v>25</v>
      </c>
      <c r="B824" s="155" t="s">
        <v>2366</v>
      </c>
      <c r="C824" s="155" t="s">
        <v>792</v>
      </c>
      <c r="D824" s="155">
        <v>33.4</v>
      </c>
      <c r="E824" s="155">
        <v>225</v>
      </c>
      <c r="F824" s="155">
        <v>104.92919462989909</v>
      </c>
      <c r="G824" s="155">
        <v>23609.068791727295</v>
      </c>
      <c r="H824" s="155">
        <v>2.3609068791727295E-2</v>
      </c>
      <c r="I824" s="155" t="str">
        <f>_xlfn.XLOOKUP(C824,'DRAWING LIST'!B:B,'DRAWING LIST'!AJ:AJ,,0)</f>
        <v>純白</v>
      </c>
      <c r="J824" s="155">
        <f t="shared" si="12"/>
        <v>2.3609068791727295E-2</v>
      </c>
    </row>
    <row r="825" spans="1:10" hidden="1">
      <c r="A825" s="155">
        <v>25</v>
      </c>
      <c r="B825" s="155" t="s">
        <v>2366</v>
      </c>
      <c r="C825" s="155" t="s">
        <v>547</v>
      </c>
      <c r="D825" s="155">
        <v>33.4</v>
      </c>
      <c r="E825" s="155">
        <v>225</v>
      </c>
      <c r="F825" s="155">
        <v>104.92919462989909</v>
      </c>
      <c r="G825" s="155">
        <v>23609.068791727295</v>
      </c>
      <c r="H825" s="155">
        <v>2.3609068791727295E-2</v>
      </c>
      <c r="I825" s="155" t="str">
        <f>_xlfn.XLOOKUP(C825,'DRAWING LIST'!B:B,'DRAWING LIST'!AJ:AJ,,0)</f>
        <v/>
      </c>
      <c r="J825" s="155">
        <f t="shared" si="12"/>
        <v>2.3609068791727295E-2</v>
      </c>
    </row>
    <row r="826" spans="1:10" hidden="1">
      <c r="A826" s="155">
        <v>25</v>
      </c>
      <c r="B826" s="155" t="s">
        <v>2366</v>
      </c>
      <c r="C826" s="155" t="s">
        <v>550</v>
      </c>
      <c r="D826" s="155">
        <v>33.4</v>
      </c>
      <c r="E826" s="155">
        <v>225</v>
      </c>
      <c r="F826" s="155">
        <v>104.92919462989909</v>
      </c>
      <c r="G826" s="155">
        <v>23609.068791727295</v>
      </c>
      <c r="H826" s="155">
        <v>2.3609068791727295E-2</v>
      </c>
      <c r="I826" s="155" t="str">
        <f>_xlfn.XLOOKUP(C826,'DRAWING LIST'!B:B,'DRAWING LIST'!AJ:AJ,,0)</f>
        <v/>
      </c>
      <c r="J826" s="155">
        <f t="shared" si="12"/>
        <v>2.3609068791727295E-2</v>
      </c>
    </row>
    <row r="827" spans="1:10">
      <c r="A827" s="155">
        <v>25</v>
      </c>
      <c r="B827" s="155" t="s">
        <v>2367</v>
      </c>
      <c r="C827" s="155" t="s">
        <v>348</v>
      </c>
      <c r="D827" s="155">
        <v>33.4</v>
      </c>
      <c r="E827" s="155">
        <v>226</v>
      </c>
      <c r="F827" s="155">
        <v>104.92919462989909</v>
      </c>
      <c r="G827" s="155">
        <v>23713.997986357193</v>
      </c>
      <c r="H827" s="155">
        <v>2.3713997986357191E-2</v>
      </c>
      <c r="I827" s="155" t="str">
        <f>_xlfn.XLOOKUP(C827,'DRAWING LIST'!B:B,'DRAWING LIST'!AJ:AJ,,0)</f>
        <v>1-45 天藍色</v>
      </c>
      <c r="J827" s="155">
        <f t="shared" si="12"/>
        <v>2.3713997986357191E-2</v>
      </c>
    </row>
    <row r="828" spans="1:10" hidden="1">
      <c r="A828" s="155">
        <v>25</v>
      </c>
      <c r="B828" s="155" t="s">
        <v>2367</v>
      </c>
      <c r="C828" s="155" t="s">
        <v>405</v>
      </c>
      <c r="D828" s="155">
        <v>33.4</v>
      </c>
      <c r="E828" s="155">
        <v>226</v>
      </c>
      <c r="F828" s="155">
        <v>104.92919462989909</v>
      </c>
      <c r="G828" s="155">
        <v>23713.997986357193</v>
      </c>
      <c r="H828" s="155">
        <v>2.3713997986357191E-2</v>
      </c>
      <c r="I828" s="155" t="str">
        <f>_xlfn.XLOOKUP(C828,'DRAWING LIST'!B:B,'DRAWING LIST'!AJ:AJ,,0)</f>
        <v/>
      </c>
      <c r="J828" s="155">
        <f t="shared" si="12"/>
        <v>2.3713997986357191E-2</v>
      </c>
    </row>
    <row r="829" spans="1:10" hidden="1">
      <c r="A829" s="155">
        <v>25</v>
      </c>
      <c r="B829" s="155" t="s">
        <v>2367</v>
      </c>
      <c r="C829" s="155" t="s">
        <v>422</v>
      </c>
      <c r="D829" s="155">
        <v>33.4</v>
      </c>
      <c r="E829" s="155">
        <v>226</v>
      </c>
      <c r="F829" s="155">
        <v>104.92919462989909</v>
      </c>
      <c r="G829" s="155">
        <v>23713.997986357193</v>
      </c>
      <c r="H829" s="155">
        <v>2.3713997986357191E-2</v>
      </c>
      <c r="I829" s="155" t="str">
        <f>_xlfn.XLOOKUP(C829,'DRAWING LIST'!B:B,'DRAWING LIST'!AJ:AJ,,0)</f>
        <v/>
      </c>
      <c r="J829" s="155">
        <f t="shared" si="12"/>
        <v>2.3713997986357191E-2</v>
      </c>
    </row>
    <row r="830" spans="1:10" hidden="1">
      <c r="A830" s="155">
        <v>25</v>
      </c>
      <c r="B830" s="155" t="s">
        <v>2368</v>
      </c>
      <c r="C830" s="155" t="s">
        <v>119</v>
      </c>
      <c r="D830" s="155">
        <v>33.4</v>
      </c>
      <c r="E830" s="155">
        <v>227</v>
      </c>
      <c r="F830" s="155">
        <v>104.92919462989909</v>
      </c>
      <c r="G830" s="155">
        <v>23818.927180987092</v>
      </c>
      <c r="H830" s="155">
        <v>2.381892718098709E-2</v>
      </c>
      <c r="I830" s="155" t="str">
        <f>_xlfn.XLOOKUP(C830,'DRAWING LIST'!B:B,'DRAWING LIST'!AJ:AJ,,0)</f>
        <v>1-05 大洋綠</v>
      </c>
      <c r="J830" s="155">
        <f t="shared" si="12"/>
        <v>2.381892718098709E-2</v>
      </c>
    </row>
    <row r="831" spans="1:10" hidden="1">
      <c r="A831" s="155">
        <v>25</v>
      </c>
      <c r="B831" s="155" t="s">
        <v>2368</v>
      </c>
      <c r="C831" s="155" t="s">
        <v>279</v>
      </c>
      <c r="D831" s="155">
        <v>33.4</v>
      </c>
      <c r="E831" s="155">
        <v>227</v>
      </c>
      <c r="F831" s="155">
        <v>104.92919462989909</v>
      </c>
      <c r="G831" s="155">
        <v>23818.927180987092</v>
      </c>
      <c r="H831" s="155">
        <v>2.381892718098709E-2</v>
      </c>
      <c r="I831" s="155" t="str">
        <f>_xlfn.XLOOKUP(C831,'DRAWING LIST'!B:B,'DRAWING LIST'!AJ:AJ,,0)</f>
        <v/>
      </c>
      <c r="J831" s="155">
        <f t="shared" si="12"/>
        <v>2.381892718098709E-2</v>
      </c>
    </row>
    <row r="832" spans="1:10" hidden="1">
      <c r="A832" s="155">
        <v>25</v>
      </c>
      <c r="B832" s="155" t="s">
        <v>2369</v>
      </c>
      <c r="C832" s="155" t="s">
        <v>433</v>
      </c>
      <c r="D832" s="155">
        <v>33.4</v>
      </c>
      <c r="E832" s="155">
        <v>22815</v>
      </c>
      <c r="F832" s="155">
        <v>104.92919462989909</v>
      </c>
      <c r="G832" s="155">
        <v>2393959.5754811475</v>
      </c>
      <c r="H832" s="155">
        <v>2.3939595754811474</v>
      </c>
      <c r="I832" s="155" t="str">
        <f>_xlfn.XLOOKUP(C832,'DRAWING LIST'!B:B,'DRAWING LIST'!AJ:AJ,,0)</f>
        <v/>
      </c>
      <c r="J832" s="155">
        <f t="shared" si="12"/>
        <v>2.3939595754811474</v>
      </c>
    </row>
    <row r="833" spans="1:10" hidden="1">
      <c r="A833" s="155">
        <v>25</v>
      </c>
      <c r="B833" s="155" t="s">
        <v>2370</v>
      </c>
      <c r="C833" s="155" t="s">
        <v>213</v>
      </c>
      <c r="D833" s="155">
        <v>33.4</v>
      </c>
      <c r="E833" s="155">
        <v>228</v>
      </c>
      <c r="F833" s="155">
        <v>104.92919462989909</v>
      </c>
      <c r="G833" s="155">
        <v>23923.856375616993</v>
      </c>
      <c r="H833" s="155">
        <v>2.3923856375616993E-2</v>
      </c>
      <c r="I833" s="155" t="str">
        <f>_xlfn.XLOOKUP(C833,'DRAWING LIST'!B:B,'DRAWING LIST'!AJ:AJ,,0)</f>
        <v>1-05 大洋綠</v>
      </c>
      <c r="J833" s="155">
        <f t="shared" si="12"/>
        <v>2.3923856375616993E-2</v>
      </c>
    </row>
    <row r="834" spans="1:10" hidden="1">
      <c r="A834" s="155">
        <v>25</v>
      </c>
      <c r="B834" s="155" t="s">
        <v>2370</v>
      </c>
      <c r="C834" s="155" t="s">
        <v>388</v>
      </c>
      <c r="D834" s="155">
        <v>33.4</v>
      </c>
      <c r="E834" s="155">
        <v>228</v>
      </c>
      <c r="F834" s="155">
        <v>104.92919462989909</v>
      </c>
      <c r="G834" s="155">
        <v>23923.856375616993</v>
      </c>
      <c r="H834" s="155">
        <v>2.3923856375616993E-2</v>
      </c>
      <c r="I834" s="155" t="str">
        <f>_xlfn.XLOOKUP(C834,'DRAWING LIST'!B:B,'DRAWING LIST'!AJ:AJ,,0)</f>
        <v/>
      </c>
      <c r="J834" s="155">
        <f t="shared" si="12"/>
        <v>2.3923856375616993E-2</v>
      </c>
    </row>
    <row r="835" spans="1:10" hidden="1">
      <c r="A835" s="155">
        <v>25</v>
      </c>
      <c r="B835" s="155" t="s">
        <v>2370</v>
      </c>
      <c r="C835" s="155" t="s">
        <v>577</v>
      </c>
      <c r="D835" s="155">
        <v>33.4</v>
      </c>
      <c r="E835" s="155">
        <v>228</v>
      </c>
      <c r="F835" s="155">
        <v>104.92919462989909</v>
      </c>
      <c r="G835" s="155">
        <v>23923.856375616993</v>
      </c>
      <c r="H835" s="155">
        <v>2.3923856375616993E-2</v>
      </c>
      <c r="I835" s="155" t="str">
        <f>_xlfn.XLOOKUP(C835,'DRAWING LIST'!B:B,'DRAWING LIST'!AJ:AJ,,0)</f>
        <v/>
      </c>
      <c r="J835" s="155">
        <f t="shared" ref="J835:J898" si="13">(D835*PI()*E835)*10^-6</f>
        <v>2.3923856375616993E-2</v>
      </c>
    </row>
    <row r="836" spans="1:10" hidden="1">
      <c r="A836" s="155">
        <v>25</v>
      </c>
      <c r="B836" s="155" t="s">
        <v>2371</v>
      </c>
      <c r="C836" s="155" t="s">
        <v>557</v>
      </c>
      <c r="D836" s="155">
        <v>33.4</v>
      </c>
      <c r="E836" s="155">
        <v>229</v>
      </c>
      <c r="F836" s="155">
        <v>104.92919462989909</v>
      </c>
      <c r="G836" s="155">
        <v>24028.785570246891</v>
      </c>
      <c r="H836" s="155">
        <v>2.4028785570246892E-2</v>
      </c>
      <c r="I836" s="155" t="str">
        <f>_xlfn.XLOOKUP(C836,'DRAWING LIST'!B:B,'DRAWING LIST'!AJ:AJ,,0)</f>
        <v/>
      </c>
      <c r="J836" s="155">
        <f t="shared" si="13"/>
        <v>2.4028785570246892E-2</v>
      </c>
    </row>
    <row r="837" spans="1:10">
      <c r="A837" s="155">
        <v>25</v>
      </c>
      <c r="B837" s="155" t="s">
        <v>2372</v>
      </c>
      <c r="C837" s="155" t="s">
        <v>328</v>
      </c>
      <c r="D837" s="155">
        <v>33.4</v>
      </c>
      <c r="E837" s="155">
        <v>230</v>
      </c>
      <c r="F837" s="155">
        <v>104.92919462989909</v>
      </c>
      <c r="G837" s="155">
        <v>24133.71476487679</v>
      </c>
      <c r="H837" s="155">
        <v>2.4133714764876787E-2</v>
      </c>
      <c r="I837" s="155" t="str">
        <f>_xlfn.XLOOKUP(C837,'DRAWING LIST'!B:B,'DRAWING LIST'!AJ:AJ,,0)</f>
        <v>1-45 天藍色</v>
      </c>
      <c r="J837" s="155">
        <f t="shared" si="13"/>
        <v>2.4133714764876787E-2</v>
      </c>
    </row>
    <row r="838" spans="1:10" hidden="1">
      <c r="A838" s="155">
        <v>25</v>
      </c>
      <c r="B838" s="155" t="s">
        <v>2373</v>
      </c>
      <c r="C838" s="155" t="s">
        <v>237</v>
      </c>
      <c r="D838" s="155">
        <v>33.4</v>
      </c>
      <c r="E838" s="155">
        <v>2316</v>
      </c>
      <c r="F838" s="155">
        <v>104.92919462989909</v>
      </c>
      <c r="G838" s="155">
        <v>243016.01476284629</v>
      </c>
      <c r="H838" s="155">
        <v>0.24301601476284629</v>
      </c>
      <c r="I838" s="155" t="str">
        <f>_xlfn.XLOOKUP(C838,'DRAWING LIST'!B:B,'DRAWING LIST'!AJ:AJ,,0)</f>
        <v/>
      </c>
      <c r="J838" s="155">
        <f t="shared" si="13"/>
        <v>0.24301601476284629</v>
      </c>
    </row>
    <row r="839" spans="1:10" hidden="1">
      <c r="A839" s="155">
        <v>25</v>
      </c>
      <c r="B839" s="155" t="s">
        <v>2374</v>
      </c>
      <c r="C839" s="155" t="s">
        <v>792</v>
      </c>
      <c r="D839" s="155">
        <v>33.4</v>
      </c>
      <c r="E839" s="155">
        <v>231</v>
      </c>
      <c r="F839" s="155">
        <v>104.92919462989909</v>
      </c>
      <c r="G839" s="155">
        <v>24238.643959506688</v>
      </c>
      <c r="H839" s="155">
        <v>2.4238643959506687E-2</v>
      </c>
      <c r="I839" s="155" t="str">
        <f>_xlfn.XLOOKUP(C839,'DRAWING LIST'!B:B,'DRAWING LIST'!AJ:AJ,,0)</f>
        <v>純白</v>
      </c>
      <c r="J839" s="155">
        <f t="shared" si="13"/>
        <v>2.4238643959506687E-2</v>
      </c>
    </row>
    <row r="840" spans="1:10" hidden="1">
      <c r="A840" s="155">
        <v>25</v>
      </c>
      <c r="B840" s="155" t="s">
        <v>2375</v>
      </c>
      <c r="C840" s="155" t="s">
        <v>230</v>
      </c>
      <c r="D840" s="155">
        <v>33.4</v>
      </c>
      <c r="E840" s="155">
        <v>233</v>
      </c>
      <c r="F840" s="155">
        <v>104.92919462989909</v>
      </c>
      <c r="G840" s="155">
        <v>24448.502348766488</v>
      </c>
      <c r="H840" s="155">
        <v>2.4448502348766485E-2</v>
      </c>
      <c r="I840" s="155" t="str">
        <f>_xlfn.XLOOKUP(C840,'DRAWING LIST'!B:B,'DRAWING LIST'!AJ:AJ,,0)</f>
        <v/>
      </c>
      <c r="J840" s="155">
        <f t="shared" si="13"/>
        <v>2.4448502348766485E-2</v>
      </c>
    </row>
    <row r="841" spans="1:10" hidden="1">
      <c r="A841" s="155">
        <v>25</v>
      </c>
      <c r="B841" s="155" t="s">
        <v>2375</v>
      </c>
      <c r="C841" s="155" t="s">
        <v>253</v>
      </c>
      <c r="D841" s="155">
        <v>33.4</v>
      </c>
      <c r="E841" s="155">
        <v>233</v>
      </c>
      <c r="F841" s="155">
        <v>104.92919462989909</v>
      </c>
      <c r="G841" s="155">
        <v>24448.502348766488</v>
      </c>
      <c r="H841" s="155">
        <v>2.4448502348766485E-2</v>
      </c>
      <c r="I841" s="155" t="str">
        <f>_xlfn.XLOOKUP(C841,'DRAWING LIST'!B:B,'DRAWING LIST'!AJ:AJ,,0)</f>
        <v/>
      </c>
      <c r="J841" s="155">
        <f t="shared" si="13"/>
        <v>2.4448502348766485E-2</v>
      </c>
    </row>
    <row r="842" spans="1:10" hidden="1">
      <c r="A842" s="155">
        <v>25</v>
      </c>
      <c r="B842" s="155" t="s">
        <v>2376</v>
      </c>
      <c r="C842" s="155" t="s">
        <v>405</v>
      </c>
      <c r="D842" s="155">
        <v>33.4</v>
      </c>
      <c r="E842" s="155">
        <v>2342</v>
      </c>
      <c r="F842" s="155">
        <v>104.92919462989909</v>
      </c>
      <c r="G842" s="155">
        <v>245744.17382322365</v>
      </c>
      <c r="H842" s="155">
        <v>0.24574417382322364</v>
      </c>
      <c r="I842" s="155" t="str">
        <f>_xlfn.XLOOKUP(C842,'DRAWING LIST'!B:B,'DRAWING LIST'!AJ:AJ,,0)</f>
        <v/>
      </c>
      <c r="J842" s="155">
        <f t="shared" si="13"/>
        <v>0.24574417382322364</v>
      </c>
    </row>
    <row r="843" spans="1:10" hidden="1">
      <c r="A843" s="155">
        <v>25</v>
      </c>
      <c r="B843" s="155" t="s">
        <v>2377</v>
      </c>
      <c r="C843" s="155" t="s">
        <v>207</v>
      </c>
      <c r="D843" s="155">
        <v>33.4</v>
      </c>
      <c r="E843" s="155">
        <v>2347</v>
      </c>
      <c r="F843" s="155">
        <v>104.92919462989909</v>
      </c>
      <c r="G843" s="155">
        <v>246268.81979637317</v>
      </c>
      <c r="H843" s="155">
        <v>0.24626881979637316</v>
      </c>
      <c r="I843" s="155" t="str">
        <f>_xlfn.XLOOKUP(C843,'DRAWING LIST'!B:B,'DRAWING LIST'!AJ:AJ,,0)</f>
        <v>1-05 大洋綠</v>
      </c>
      <c r="J843" s="155">
        <f t="shared" si="13"/>
        <v>0.24626881979637316</v>
      </c>
    </row>
    <row r="844" spans="1:10" hidden="1">
      <c r="A844" s="155">
        <v>25</v>
      </c>
      <c r="B844" s="155" t="s">
        <v>2378</v>
      </c>
      <c r="C844" s="155" t="s">
        <v>96</v>
      </c>
      <c r="D844" s="155">
        <v>33.4</v>
      </c>
      <c r="E844" s="155">
        <v>234</v>
      </c>
      <c r="F844" s="155">
        <v>104.92919462989909</v>
      </c>
      <c r="G844" s="155">
        <v>24553.431543396386</v>
      </c>
      <c r="H844" s="155">
        <v>2.4553431543396384E-2</v>
      </c>
      <c r="I844" s="155" t="str">
        <f>_xlfn.XLOOKUP(C844,'DRAWING LIST'!B:B,'DRAWING LIST'!AJ:AJ,,0)</f>
        <v/>
      </c>
      <c r="J844" s="155">
        <f t="shared" si="13"/>
        <v>2.4553431543396384E-2</v>
      </c>
    </row>
    <row r="845" spans="1:10" hidden="1">
      <c r="A845" s="155">
        <v>25</v>
      </c>
      <c r="B845" s="155" t="s">
        <v>2378</v>
      </c>
      <c r="C845" s="155" t="s">
        <v>710</v>
      </c>
      <c r="D845" s="155">
        <v>33.4</v>
      </c>
      <c r="E845" s="155">
        <v>234</v>
      </c>
      <c r="F845" s="155">
        <v>104.92919462989909</v>
      </c>
      <c r="G845" s="155">
        <v>24553.431543396386</v>
      </c>
      <c r="H845" s="155">
        <v>2.4553431543396384E-2</v>
      </c>
      <c r="I845" s="155" t="str">
        <f>_xlfn.XLOOKUP(C845,'DRAWING LIST'!B:B,'DRAWING LIST'!AJ:AJ,,0)</f>
        <v/>
      </c>
      <c r="J845" s="155">
        <f t="shared" si="13"/>
        <v>2.4553431543396384E-2</v>
      </c>
    </row>
    <row r="846" spans="1:10">
      <c r="A846" s="155">
        <v>25</v>
      </c>
      <c r="B846" s="155" t="s">
        <v>2378</v>
      </c>
      <c r="C846" s="155" t="s">
        <v>749</v>
      </c>
      <c r="D846" s="155">
        <v>33.4</v>
      </c>
      <c r="E846" s="155">
        <v>234</v>
      </c>
      <c r="F846" s="155">
        <v>104.92919462989909</v>
      </c>
      <c r="G846" s="155">
        <v>24553.431543396386</v>
      </c>
      <c r="H846" s="155">
        <v>2.4553431543396384E-2</v>
      </c>
      <c r="I846" s="155" t="str">
        <f>_xlfn.XLOOKUP(C846,'DRAWING LIST'!B:B,'DRAWING LIST'!AJ:AJ,,0)</f>
        <v>1-45 天藍色</v>
      </c>
      <c r="J846" s="155">
        <f t="shared" si="13"/>
        <v>2.4553431543396384E-2</v>
      </c>
    </row>
    <row r="847" spans="1:10" hidden="1">
      <c r="A847" s="155">
        <v>25</v>
      </c>
      <c r="B847" s="155" t="s">
        <v>2076</v>
      </c>
      <c r="C847" s="155" t="s">
        <v>91</v>
      </c>
      <c r="D847" s="155">
        <v>33.4</v>
      </c>
      <c r="E847" s="155">
        <v>235</v>
      </c>
      <c r="F847" s="155">
        <v>104.92919462989909</v>
      </c>
      <c r="G847" s="155">
        <v>24658.360738026284</v>
      </c>
      <c r="H847" s="155">
        <v>2.4658360738026283E-2</v>
      </c>
      <c r="I847" s="155" t="str">
        <f>_xlfn.XLOOKUP(C847,'DRAWING LIST'!B:B,'DRAWING LIST'!AJ:AJ,,0)</f>
        <v/>
      </c>
      <c r="J847" s="155">
        <f t="shared" si="13"/>
        <v>2.4658360738026283E-2</v>
      </c>
    </row>
    <row r="848" spans="1:10" hidden="1">
      <c r="A848" s="155">
        <v>25</v>
      </c>
      <c r="B848" s="155" t="s">
        <v>2076</v>
      </c>
      <c r="C848" s="155" t="s">
        <v>400</v>
      </c>
      <c r="D848" s="155">
        <v>33.4</v>
      </c>
      <c r="E848" s="155">
        <v>235</v>
      </c>
      <c r="F848" s="155">
        <v>104.92919462989909</v>
      </c>
      <c r="G848" s="155">
        <v>24658.360738026284</v>
      </c>
      <c r="H848" s="155">
        <v>2.4658360738026283E-2</v>
      </c>
      <c r="I848" s="155" t="str">
        <f>_xlfn.XLOOKUP(C848,'DRAWING LIST'!B:B,'DRAWING LIST'!AJ:AJ,,0)</f>
        <v/>
      </c>
      <c r="J848" s="155">
        <f t="shared" si="13"/>
        <v>2.4658360738026283E-2</v>
      </c>
    </row>
    <row r="849" spans="1:10" hidden="1">
      <c r="A849" s="155">
        <v>25</v>
      </c>
      <c r="B849" s="155" t="s">
        <v>2076</v>
      </c>
      <c r="C849" s="155" t="s">
        <v>424</v>
      </c>
      <c r="D849" s="155">
        <v>33.4</v>
      </c>
      <c r="E849" s="155">
        <v>235</v>
      </c>
      <c r="F849" s="155">
        <v>104.92919462989909</v>
      </c>
      <c r="G849" s="155">
        <v>24658.360738026284</v>
      </c>
      <c r="H849" s="155">
        <v>2.4658360738026283E-2</v>
      </c>
      <c r="I849" s="155" t="str">
        <f>_xlfn.XLOOKUP(C849,'DRAWING LIST'!B:B,'DRAWING LIST'!AJ:AJ,,0)</f>
        <v/>
      </c>
      <c r="J849" s="155">
        <f t="shared" si="13"/>
        <v>2.4658360738026283E-2</v>
      </c>
    </row>
    <row r="850" spans="1:10" hidden="1">
      <c r="A850" s="155">
        <v>25</v>
      </c>
      <c r="B850" s="155" t="s">
        <v>2076</v>
      </c>
      <c r="C850" s="155" t="s">
        <v>547</v>
      </c>
      <c r="D850" s="155">
        <v>33.4</v>
      </c>
      <c r="E850" s="155">
        <v>235</v>
      </c>
      <c r="F850" s="155">
        <v>104.92919462989909</v>
      </c>
      <c r="G850" s="155">
        <v>24658.360738026284</v>
      </c>
      <c r="H850" s="155">
        <v>2.4658360738026283E-2</v>
      </c>
      <c r="I850" s="155" t="str">
        <f>_xlfn.XLOOKUP(C850,'DRAWING LIST'!B:B,'DRAWING LIST'!AJ:AJ,,0)</f>
        <v/>
      </c>
      <c r="J850" s="155">
        <f t="shared" si="13"/>
        <v>2.4658360738026283E-2</v>
      </c>
    </row>
    <row r="851" spans="1:10" hidden="1">
      <c r="A851" s="155">
        <v>25</v>
      </c>
      <c r="B851" s="155" t="s">
        <v>2076</v>
      </c>
      <c r="C851" s="155" t="s">
        <v>550</v>
      </c>
      <c r="D851" s="155">
        <v>33.4</v>
      </c>
      <c r="E851" s="155">
        <v>235</v>
      </c>
      <c r="F851" s="155">
        <v>104.92919462989909</v>
      </c>
      <c r="G851" s="155">
        <v>24658.360738026284</v>
      </c>
      <c r="H851" s="155">
        <v>2.4658360738026283E-2</v>
      </c>
      <c r="I851" s="155" t="str">
        <f>_xlfn.XLOOKUP(C851,'DRAWING LIST'!B:B,'DRAWING LIST'!AJ:AJ,,0)</f>
        <v/>
      </c>
      <c r="J851" s="155">
        <f t="shared" si="13"/>
        <v>2.4658360738026283E-2</v>
      </c>
    </row>
    <row r="852" spans="1:10">
      <c r="A852" s="155">
        <v>25</v>
      </c>
      <c r="B852" s="155" t="s">
        <v>2379</v>
      </c>
      <c r="C852" s="155" t="s">
        <v>766</v>
      </c>
      <c r="D852" s="155">
        <v>33.4</v>
      </c>
      <c r="E852" s="155">
        <v>2367</v>
      </c>
      <c r="F852" s="155">
        <v>104.92919462989909</v>
      </c>
      <c r="G852" s="155">
        <v>248367.40368897113</v>
      </c>
      <c r="H852" s="155">
        <v>0.24836740368897112</v>
      </c>
      <c r="I852" s="155" t="str">
        <f>_xlfn.XLOOKUP(C852,'DRAWING LIST'!B:B,'DRAWING LIST'!AJ:AJ,,0)</f>
        <v>1-45 天藍色</v>
      </c>
      <c r="J852" s="155">
        <f t="shared" si="13"/>
        <v>0.24836740368897112</v>
      </c>
    </row>
    <row r="853" spans="1:10" hidden="1">
      <c r="A853" s="155">
        <v>25</v>
      </c>
      <c r="B853" s="155" t="s">
        <v>2380</v>
      </c>
      <c r="C853" s="155" t="s">
        <v>160</v>
      </c>
      <c r="D853" s="155">
        <v>33.4</v>
      </c>
      <c r="E853" s="155">
        <v>2369</v>
      </c>
      <c r="F853" s="155">
        <v>104.92919462989909</v>
      </c>
      <c r="G853" s="155">
        <v>248577.26207823094</v>
      </c>
      <c r="H853" s="155">
        <v>0.24857726207823092</v>
      </c>
      <c r="I853" s="155" t="str">
        <f>_xlfn.XLOOKUP(C853,'DRAWING LIST'!B:B,'DRAWING LIST'!AJ:AJ,,0)</f>
        <v>1-05 大洋綠</v>
      </c>
      <c r="J853" s="155">
        <f t="shared" si="13"/>
        <v>0.24857726207823092</v>
      </c>
    </row>
    <row r="854" spans="1:10">
      <c r="A854" s="155">
        <v>25</v>
      </c>
      <c r="B854" s="155" t="s">
        <v>2381</v>
      </c>
      <c r="C854" s="155" t="s">
        <v>304</v>
      </c>
      <c r="D854" s="155">
        <v>33.4</v>
      </c>
      <c r="E854" s="155">
        <v>236</v>
      </c>
      <c r="F854" s="155">
        <v>104.92919462989909</v>
      </c>
      <c r="G854" s="155">
        <v>24763.289932656186</v>
      </c>
      <c r="H854" s="155">
        <v>2.4763289932656186E-2</v>
      </c>
      <c r="I854" s="155" t="str">
        <f>_xlfn.XLOOKUP(C854,'DRAWING LIST'!B:B,'DRAWING LIST'!AJ:AJ,,0)</f>
        <v>1-45 天藍色</v>
      </c>
      <c r="J854" s="155">
        <f t="shared" si="13"/>
        <v>2.4763289932656186E-2</v>
      </c>
    </row>
    <row r="855" spans="1:10">
      <c r="A855" s="155">
        <v>25</v>
      </c>
      <c r="B855" s="155" t="s">
        <v>2381</v>
      </c>
      <c r="C855" s="155" t="s">
        <v>317</v>
      </c>
      <c r="D855" s="155">
        <v>33.4</v>
      </c>
      <c r="E855" s="155">
        <v>236</v>
      </c>
      <c r="F855" s="155">
        <v>104.92919462989909</v>
      </c>
      <c r="G855" s="155">
        <v>24763.289932656186</v>
      </c>
      <c r="H855" s="155">
        <v>2.4763289932656186E-2</v>
      </c>
      <c r="I855" s="155" t="str">
        <f>_xlfn.XLOOKUP(C855,'DRAWING LIST'!B:B,'DRAWING LIST'!AJ:AJ,,0)</f>
        <v/>
      </c>
      <c r="J855" s="155">
        <f t="shared" si="13"/>
        <v>2.4763289932656186E-2</v>
      </c>
    </row>
    <row r="856" spans="1:10">
      <c r="A856" s="155">
        <v>25</v>
      </c>
      <c r="B856" s="155" t="s">
        <v>2381</v>
      </c>
      <c r="C856" s="155" t="s">
        <v>332</v>
      </c>
      <c r="D856" s="155">
        <v>33.4</v>
      </c>
      <c r="E856" s="155">
        <v>236</v>
      </c>
      <c r="F856" s="155">
        <v>104.92919462989909</v>
      </c>
      <c r="G856" s="155">
        <v>24763.289932656186</v>
      </c>
      <c r="H856" s="155">
        <v>2.4763289932656186E-2</v>
      </c>
      <c r="I856" s="155" t="str">
        <f>_xlfn.XLOOKUP(C856,'DRAWING LIST'!B:B,'DRAWING LIST'!AJ:AJ,,0)</f>
        <v>1-45 天藍色</v>
      </c>
      <c r="J856" s="155">
        <f t="shared" si="13"/>
        <v>2.4763289932656186E-2</v>
      </c>
    </row>
    <row r="857" spans="1:10" hidden="1">
      <c r="A857" s="155">
        <v>25</v>
      </c>
      <c r="B857" s="155" t="s">
        <v>2382</v>
      </c>
      <c r="C857" s="155" t="s">
        <v>650</v>
      </c>
      <c r="D857" s="155">
        <v>33.4</v>
      </c>
      <c r="E857" s="155">
        <v>237</v>
      </c>
      <c r="F857" s="155">
        <v>104.92919462989909</v>
      </c>
      <c r="G857" s="155">
        <v>24868.219127286084</v>
      </c>
      <c r="H857" s="155">
        <v>2.4868219127286081E-2</v>
      </c>
      <c r="I857" s="155" t="str">
        <f>_xlfn.XLOOKUP(C857,'DRAWING LIST'!B:B,'DRAWING LIST'!AJ:AJ,,0)</f>
        <v/>
      </c>
      <c r="J857" s="155">
        <f t="shared" si="13"/>
        <v>2.4868219127286081E-2</v>
      </c>
    </row>
    <row r="858" spans="1:10" hidden="1">
      <c r="A858" s="155">
        <v>25</v>
      </c>
      <c r="B858" s="155" t="s">
        <v>2383</v>
      </c>
      <c r="C858" s="155" t="s">
        <v>89</v>
      </c>
      <c r="D858" s="155">
        <v>33.4</v>
      </c>
      <c r="E858" s="155">
        <v>238</v>
      </c>
      <c r="F858" s="155">
        <v>104.92919462989909</v>
      </c>
      <c r="G858" s="155">
        <v>24973.148321915982</v>
      </c>
      <c r="H858" s="155">
        <v>2.4973148321915981E-2</v>
      </c>
      <c r="I858" s="155" t="str">
        <f>_xlfn.XLOOKUP(C858,'DRAWING LIST'!B:B,'DRAWING LIST'!AJ:AJ,,0)</f>
        <v/>
      </c>
      <c r="J858" s="155">
        <f t="shared" si="13"/>
        <v>2.4973148321915981E-2</v>
      </c>
    </row>
    <row r="859" spans="1:10" hidden="1">
      <c r="A859" s="155">
        <v>25</v>
      </c>
      <c r="B859" s="155" t="s">
        <v>2077</v>
      </c>
      <c r="C859" s="155" t="s">
        <v>216</v>
      </c>
      <c r="D859" s="155">
        <v>33.4</v>
      </c>
      <c r="E859" s="155">
        <v>239</v>
      </c>
      <c r="F859" s="155">
        <v>104.92919462989909</v>
      </c>
      <c r="G859" s="155">
        <v>25078.07751654588</v>
      </c>
      <c r="H859" s="155">
        <v>2.507807751654588E-2</v>
      </c>
      <c r="I859" s="155" t="str">
        <f>_xlfn.XLOOKUP(C859,'DRAWING LIST'!B:B,'DRAWING LIST'!AJ:AJ,,0)</f>
        <v>1-05 大洋綠</v>
      </c>
      <c r="J859" s="155">
        <f t="shared" si="13"/>
        <v>2.507807751654588E-2</v>
      </c>
    </row>
    <row r="860" spans="1:10" hidden="1">
      <c r="A860" s="155">
        <v>25</v>
      </c>
      <c r="B860" s="155" t="s">
        <v>2384</v>
      </c>
      <c r="C860" s="155" t="s">
        <v>207</v>
      </c>
      <c r="D860" s="155">
        <v>33.4</v>
      </c>
      <c r="E860" s="155">
        <v>2404</v>
      </c>
      <c r="F860" s="155">
        <v>104.92919462989909</v>
      </c>
      <c r="G860" s="155">
        <v>252249.78389027741</v>
      </c>
      <c r="H860" s="155">
        <v>0.25224978389027741</v>
      </c>
      <c r="I860" s="155" t="str">
        <f>_xlfn.XLOOKUP(C860,'DRAWING LIST'!B:B,'DRAWING LIST'!AJ:AJ,,0)</f>
        <v>1-05 大洋綠</v>
      </c>
      <c r="J860" s="155">
        <f t="shared" si="13"/>
        <v>0.25224978389027741</v>
      </c>
    </row>
    <row r="861" spans="1:10">
      <c r="A861" s="155">
        <v>25</v>
      </c>
      <c r="B861" s="155" t="s">
        <v>2384</v>
      </c>
      <c r="C861" s="155" t="s">
        <v>351</v>
      </c>
      <c r="D861" s="155">
        <v>33.4</v>
      </c>
      <c r="E861" s="155">
        <v>2404</v>
      </c>
      <c r="F861" s="155">
        <v>104.92919462989909</v>
      </c>
      <c r="G861" s="155">
        <v>252249.78389027741</v>
      </c>
      <c r="H861" s="155">
        <v>0.25224978389027741</v>
      </c>
      <c r="I861" s="155" t="str">
        <f>_xlfn.XLOOKUP(C861,'DRAWING LIST'!B:B,'DRAWING LIST'!AJ:AJ,,0)</f>
        <v>1-45 天藍色</v>
      </c>
      <c r="J861" s="155">
        <f t="shared" si="13"/>
        <v>0.25224978389027741</v>
      </c>
    </row>
    <row r="862" spans="1:10" hidden="1">
      <c r="A862" s="155">
        <v>25</v>
      </c>
      <c r="B862" s="155" t="s">
        <v>2385</v>
      </c>
      <c r="C862" s="155" t="s">
        <v>402</v>
      </c>
      <c r="D862" s="155">
        <v>33.4</v>
      </c>
      <c r="E862" s="155">
        <v>2406</v>
      </c>
      <c r="F862" s="155">
        <v>104.92919462989909</v>
      </c>
      <c r="G862" s="155">
        <v>252459.64227953719</v>
      </c>
      <c r="H862" s="155">
        <v>0.25245964227953716</v>
      </c>
      <c r="I862" s="155" t="str">
        <f>_xlfn.XLOOKUP(C862,'DRAWING LIST'!B:B,'DRAWING LIST'!AJ:AJ,,0)</f>
        <v/>
      </c>
      <c r="J862" s="155">
        <f t="shared" si="13"/>
        <v>0.25245964227953716</v>
      </c>
    </row>
    <row r="863" spans="1:10" hidden="1">
      <c r="A863" s="155">
        <v>25</v>
      </c>
      <c r="B863" s="155" t="s">
        <v>2386</v>
      </c>
      <c r="C863" s="155" t="s">
        <v>119</v>
      </c>
      <c r="D863" s="155">
        <v>33.4</v>
      </c>
      <c r="E863" s="155">
        <v>240</v>
      </c>
      <c r="F863" s="155">
        <v>104.92919462989909</v>
      </c>
      <c r="G863" s="155">
        <v>25183.006711175782</v>
      </c>
      <c r="H863" s="155">
        <v>2.5183006711175779E-2</v>
      </c>
      <c r="I863" s="155" t="str">
        <f>_xlfn.XLOOKUP(C863,'DRAWING LIST'!B:B,'DRAWING LIST'!AJ:AJ,,0)</f>
        <v>1-05 大洋綠</v>
      </c>
      <c r="J863" s="155">
        <f t="shared" si="13"/>
        <v>2.5183006711175779E-2</v>
      </c>
    </row>
    <row r="864" spans="1:10" hidden="1">
      <c r="A864" s="155">
        <v>25</v>
      </c>
      <c r="B864" s="155" t="s">
        <v>2386</v>
      </c>
      <c r="C864" s="155" t="s">
        <v>280</v>
      </c>
      <c r="D864" s="155">
        <v>33.4</v>
      </c>
      <c r="E864" s="155">
        <v>240</v>
      </c>
      <c r="F864" s="155">
        <v>104.92919462989909</v>
      </c>
      <c r="G864" s="155">
        <v>25183.006711175782</v>
      </c>
      <c r="H864" s="155">
        <v>2.5183006711175779E-2</v>
      </c>
      <c r="I864" s="155" t="str">
        <f>_xlfn.XLOOKUP(C864,'DRAWING LIST'!B:B,'DRAWING LIST'!AJ:AJ,,0)</f>
        <v/>
      </c>
      <c r="J864" s="155">
        <f t="shared" si="13"/>
        <v>2.5183006711175779E-2</v>
      </c>
    </row>
    <row r="865" spans="1:10" hidden="1">
      <c r="A865" s="155">
        <v>25</v>
      </c>
      <c r="B865" s="155" t="s">
        <v>2387</v>
      </c>
      <c r="C865" s="155" t="s">
        <v>85</v>
      </c>
      <c r="D865" s="155">
        <v>33.4</v>
      </c>
      <c r="E865" s="155">
        <v>2410</v>
      </c>
      <c r="F865" s="155">
        <v>104.92919462989909</v>
      </c>
      <c r="G865" s="155">
        <v>252879.35905805681</v>
      </c>
      <c r="H865" s="155">
        <v>0.25287935905805681</v>
      </c>
      <c r="I865" s="155" t="str">
        <f>_xlfn.XLOOKUP(C865,'DRAWING LIST'!B:B,'DRAWING LIST'!AJ:AJ,,0)</f>
        <v/>
      </c>
      <c r="J865" s="155">
        <f t="shared" si="13"/>
        <v>0.25287935905805681</v>
      </c>
    </row>
    <row r="866" spans="1:10" hidden="1">
      <c r="A866" s="155">
        <v>25</v>
      </c>
      <c r="B866" s="155" t="s">
        <v>2388</v>
      </c>
      <c r="C866" s="155" t="s">
        <v>214</v>
      </c>
      <c r="D866" s="155">
        <v>33.4</v>
      </c>
      <c r="E866" s="155">
        <v>241</v>
      </c>
      <c r="F866" s="155">
        <v>104.92919462989909</v>
      </c>
      <c r="G866" s="155">
        <v>25287.93590580568</v>
      </c>
      <c r="H866" s="155">
        <v>2.5287935905805678E-2</v>
      </c>
      <c r="I866" s="155" t="str">
        <f>_xlfn.XLOOKUP(C866,'DRAWING LIST'!B:B,'DRAWING LIST'!AJ:AJ,,0)</f>
        <v>1-05 大洋綠</v>
      </c>
      <c r="J866" s="155">
        <f t="shared" si="13"/>
        <v>2.5287935905805678E-2</v>
      </c>
    </row>
    <row r="867" spans="1:10">
      <c r="A867" s="155">
        <v>25</v>
      </c>
      <c r="B867" s="155" t="s">
        <v>2388</v>
      </c>
      <c r="C867" s="155" t="s">
        <v>295</v>
      </c>
      <c r="D867" s="155">
        <v>33.4</v>
      </c>
      <c r="E867" s="155">
        <v>241</v>
      </c>
      <c r="F867" s="155">
        <v>104.92919462989909</v>
      </c>
      <c r="G867" s="155">
        <v>25287.93590580568</v>
      </c>
      <c r="H867" s="155">
        <v>2.5287935905805678E-2</v>
      </c>
      <c r="I867" s="155" t="str">
        <f>_xlfn.XLOOKUP(C867,'DRAWING LIST'!B:B,'DRAWING LIST'!AJ:AJ,,0)</f>
        <v>1-45 天藍色</v>
      </c>
      <c r="J867" s="155">
        <f t="shared" si="13"/>
        <v>2.5287935905805678E-2</v>
      </c>
    </row>
    <row r="868" spans="1:10">
      <c r="A868" s="155">
        <v>25</v>
      </c>
      <c r="B868" s="155" t="s">
        <v>2388</v>
      </c>
      <c r="C868" s="155" t="s">
        <v>332</v>
      </c>
      <c r="D868" s="155">
        <v>33.4</v>
      </c>
      <c r="E868" s="155">
        <v>241</v>
      </c>
      <c r="F868" s="155">
        <v>104.92919462989909</v>
      </c>
      <c r="G868" s="155">
        <v>25287.93590580568</v>
      </c>
      <c r="H868" s="155">
        <v>2.5287935905805678E-2</v>
      </c>
      <c r="I868" s="155" t="str">
        <f>_xlfn.XLOOKUP(C868,'DRAWING LIST'!B:B,'DRAWING LIST'!AJ:AJ,,0)</f>
        <v>1-45 天藍色</v>
      </c>
      <c r="J868" s="155">
        <f t="shared" si="13"/>
        <v>2.5287935905805678E-2</v>
      </c>
    </row>
    <row r="869" spans="1:10" hidden="1">
      <c r="A869" s="155">
        <v>25</v>
      </c>
      <c r="B869" s="155" t="s">
        <v>2388</v>
      </c>
      <c r="C869" s="155" t="s">
        <v>579</v>
      </c>
      <c r="D869" s="155">
        <v>33.4</v>
      </c>
      <c r="E869" s="155">
        <v>241</v>
      </c>
      <c r="F869" s="155">
        <v>104.92919462989909</v>
      </c>
      <c r="G869" s="155">
        <v>25287.93590580568</v>
      </c>
      <c r="H869" s="155">
        <v>2.5287935905805678E-2</v>
      </c>
      <c r="I869" s="155" t="str">
        <f>_xlfn.XLOOKUP(C869,'DRAWING LIST'!B:B,'DRAWING LIST'!AJ:AJ,,0)</f>
        <v/>
      </c>
      <c r="J869" s="155">
        <f t="shared" si="13"/>
        <v>2.5287935905805678E-2</v>
      </c>
    </row>
    <row r="870" spans="1:10" hidden="1">
      <c r="A870" s="155">
        <v>25</v>
      </c>
      <c r="B870" s="155" t="s">
        <v>2389</v>
      </c>
      <c r="C870" s="155" t="s">
        <v>714</v>
      </c>
      <c r="D870" s="155">
        <v>33.4</v>
      </c>
      <c r="E870" s="155">
        <v>2429</v>
      </c>
      <c r="F870" s="155">
        <v>104.92919462989909</v>
      </c>
      <c r="G870" s="155">
        <v>254873.01375602488</v>
      </c>
      <c r="H870" s="155">
        <v>0.25487301375602489</v>
      </c>
      <c r="I870" s="155" t="str">
        <f>_xlfn.XLOOKUP(C870,'DRAWING LIST'!B:B,'DRAWING LIST'!AJ:AJ,,0)</f>
        <v>1-05 大洋綠</v>
      </c>
      <c r="J870" s="155">
        <f t="shared" si="13"/>
        <v>0.25487301375602489</v>
      </c>
    </row>
    <row r="871" spans="1:10" hidden="1">
      <c r="A871" s="155">
        <v>25</v>
      </c>
      <c r="B871" s="155" t="s">
        <v>2390</v>
      </c>
      <c r="C871" s="155" t="s">
        <v>207</v>
      </c>
      <c r="D871" s="155">
        <v>33.4</v>
      </c>
      <c r="E871" s="155">
        <v>2456</v>
      </c>
      <c r="F871" s="155">
        <v>104.92919462989909</v>
      </c>
      <c r="G871" s="155">
        <v>257706.10201103217</v>
      </c>
      <c r="H871" s="155">
        <v>0.25770610201103217</v>
      </c>
      <c r="I871" s="155" t="str">
        <f>_xlfn.XLOOKUP(C871,'DRAWING LIST'!B:B,'DRAWING LIST'!AJ:AJ,,0)</f>
        <v>1-05 大洋綠</v>
      </c>
      <c r="J871" s="155">
        <f t="shared" si="13"/>
        <v>0.25770610201103217</v>
      </c>
    </row>
    <row r="872" spans="1:10">
      <c r="A872" s="155">
        <v>25</v>
      </c>
      <c r="B872" s="155" t="s">
        <v>2390</v>
      </c>
      <c r="C872" s="155" t="s">
        <v>766</v>
      </c>
      <c r="D872" s="155">
        <v>33.4</v>
      </c>
      <c r="E872" s="155">
        <v>2456</v>
      </c>
      <c r="F872" s="155">
        <v>104.92919462989909</v>
      </c>
      <c r="G872" s="155">
        <v>257706.10201103217</v>
      </c>
      <c r="H872" s="155">
        <v>0.25770610201103217</v>
      </c>
      <c r="I872" s="155" t="str">
        <f>_xlfn.XLOOKUP(C872,'DRAWING LIST'!B:B,'DRAWING LIST'!AJ:AJ,,0)</f>
        <v>1-45 天藍色</v>
      </c>
      <c r="J872" s="155">
        <f t="shared" si="13"/>
        <v>0.25770610201103217</v>
      </c>
    </row>
    <row r="873" spans="1:10" hidden="1">
      <c r="A873" s="155">
        <v>25</v>
      </c>
      <c r="B873" s="155" t="s">
        <v>2390</v>
      </c>
      <c r="C873" s="155" t="s">
        <v>421</v>
      </c>
      <c r="D873" s="155">
        <v>33.4</v>
      </c>
      <c r="E873" s="155">
        <v>2456</v>
      </c>
      <c r="F873" s="155">
        <v>104.92919462989909</v>
      </c>
      <c r="G873" s="155">
        <v>257706.10201103217</v>
      </c>
      <c r="H873" s="155">
        <v>0.25770610201103217</v>
      </c>
      <c r="I873" s="155" t="str">
        <f>_xlfn.XLOOKUP(C873,'DRAWING LIST'!B:B,'DRAWING LIST'!AJ:AJ,,0)</f>
        <v/>
      </c>
      <c r="J873" s="155">
        <f t="shared" si="13"/>
        <v>0.25770610201103217</v>
      </c>
    </row>
    <row r="874" spans="1:10">
      <c r="A874" s="155">
        <v>25</v>
      </c>
      <c r="B874" s="155" t="s">
        <v>2078</v>
      </c>
      <c r="C874" s="155" t="s">
        <v>751</v>
      </c>
      <c r="D874" s="155">
        <v>33.4</v>
      </c>
      <c r="E874" s="155">
        <v>247</v>
      </c>
      <c r="F874" s="155">
        <v>104.92919462989909</v>
      </c>
      <c r="G874" s="155">
        <v>25917.511073585076</v>
      </c>
      <c r="H874" s="155">
        <v>2.5917511073585076E-2</v>
      </c>
      <c r="I874" s="155" t="str">
        <f>_xlfn.XLOOKUP(C874,'DRAWING LIST'!B:B,'DRAWING LIST'!AJ:AJ,,0)</f>
        <v/>
      </c>
      <c r="J874" s="155">
        <f t="shared" si="13"/>
        <v>2.5917511073585076E-2</v>
      </c>
    </row>
    <row r="875" spans="1:10">
      <c r="A875" s="155">
        <v>25</v>
      </c>
      <c r="B875" s="155" t="s">
        <v>2078</v>
      </c>
      <c r="C875" s="155" t="s">
        <v>322</v>
      </c>
      <c r="D875" s="155">
        <v>33.4</v>
      </c>
      <c r="E875" s="155">
        <v>247</v>
      </c>
      <c r="F875" s="155">
        <v>104.92919462989909</v>
      </c>
      <c r="G875" s="155">
        <v>25917.511073585076</v>
      </c>
      <c r="H875" s="155">
        <v>2.5917511073585076E-2</v>
      </c>
      <c r="I875" s="155" t="str">
        <f>_xlfn.XLOOKUP(C875,'DRAWING LIST'!B:B,'DRAWING LIST'!AJ:AJ,,0)</f>
        <v/>
      </c>
      <c r="J875" s="155">
        <f t="shared" si="13"/>
        <v>2.5917511073585076E-2</v>
      </c>
    </row>
    <row r="876" spans="1:10">
      <c r="A876" s="155">
        <v>25</v>
      </c>
      <c r="B876" s="155" t="s">
        <v>2078</v>
      </c>
      <c r="C876" s="155" t="s">
        <v>323</v>
      </c>
      <c r="D876" s="155">
        <v>33.4</v>
      </c>
      <c r="E876" s="155">
        <v>247</v>
      </c>
      <c r="F876" s="155">
        <v>104.92919462989909</v>
      </c>
      <c r="G876" s="155">
        <v>25917.511073585076</v>
      </c>
      <c r="H876" s="155">
        <v>2.5917511073585076E-2</v>
      </c>
      <c r="I876" s="155" t="str">
        <f>_xlfn.XLOOKUP(C876,'DRAWING LIST'!B:B,'DRAWING LIST'!AJ:AJ,,0)</f>
        <v/>
      </c>
      <c r="J876" s="155">
        <f t="shared" si="13"/>
        <v>2.5917511073585076E-2</v>
      </c>
    </row>
    <row r="877" spans="1:10">
      <c r="A877" s="155">
        <v>25</v>
      </c>
      <c r="B877" s="155" t="s">
        <v>2078</v>
      </c>
      <c r="C877" s="155" t="s">
        <v>328</v>
      </c>
      <c r="D877" s="155">
        <v>33.4</v>
      </c>
      <c r="E877" s="155">
        <v>247</v>
      </c>
      <c r="F877" s="155">
        <v>104.92919462989909</v>
      </c>
      <c r="G877" s="155">
        <v>25917.511073585076</v>
      </c>
      <c r="H877" s="155">
        <v>2.5917511073585076E-2</v>
      </c>
      <c r="I877" s="155" t="str">
        <f>_xlfn.XLOOKUP(C877,'DRAWING LIST'!B:B,'DRAWING LIST'!AJ:AJ,,0)</f>
        <v>1-45 天藍色</v>
      </c>
      <c r="J877" s="155">
        <f t="shared" si="13"/>
        <v>2.5917511073585076E-2</v>
      </c>
    </row>
    <row r="878" spans="1:10" hidden="1">
      <c r="A878" s="155">
        <v>25</v>
      </c>
      <c r="B878" s="155" t="s">
        <v>2078</v>
      </c>
      <c r="C878" s="155" t="s">
        <v>803</v>
      </c>
      <c r="D878" s="155">
        <v>33.4</v>
      </c>
      <c r="E878" s="155">
        <v>247</v>
      </c>
      <c r="F878" s="155">
        <v>104.92919462989909</v>
      </c>
      <c r="G878" s="155">
        <v>25917.511073585076</v>
      </c>
      <c r="H878" s="155">
        <v>2.5917511073585076E-2</v>
      </c>
      <c r="I878" s="155" t="str">
        <f>_xlfn.XLOOKUP(C878,'DRAWING LIST'!B:B,'DRAWING LIST'!AJ:AJ,,0)</f>
        <v/>
      </c>
      <c r="J878" s="155">
        <f t="shared" si="13"/>
        <v>2.5917511073585076E-2</v>
      </c>
    </row>
    <row r="879" spans="1:10" hidden="1">
      <c r="A879" s="155">
        <v>25</v>
      </c>
      <c r="B879" s="155" t="s">
        <v>2078</v>
      </c>
      <c r="C879" s="155" t="s">
        <v>558</v>
      </c>
      <c r="D879" s="155">
        <v>33.4</v>
      </c>
      <c r="E879" s="155">
        <v>247</v>
      </c>
      <c r="F879" s="155">
        <v>104.92919462989909</v>
      </c>
      <c r="G879" s="155">
        <v>25917.511073585076</v>
      </c>
      <c r="H879" s="155">
        <v>2.5917511073585076E-2</v>
      </c>
      <c r="I879" s="155" t="str">
        <f>_xlfn.XLOOKUP(C879,'DRAWING LIST'!B:B,'DRAWING LIST'!AJ:AJ,,0)</f>
        <v/>
      </c>
      <c r="J879" s="155">
        <f t="shared" si="13"/>
        <v>2.5917511073585076E-2</v>
      </c>
    </row>
    <row r="880" spans="1:10" hidden="1">
      <c r="A880" s="155">
        <v>25</v>
      </c>
      <c r="B880" s="155" t="s">
        <v>2391</v>
      </c>
      <c r="C880" s="155" t="s">
        <v>413</v>
      </c>
      <c r="D880" s="155">
        <v>33.4</v>
      </c>
      <c r="E880" s="155">
        <v>2486</v>
      </c>
      <c r="F880" s="155">
        <v>104.92919462989909</v>
      </c>
      <c r="G880" s="155">
        <v>260853.97784992913</v>
      </c>
      <c r="H880" s="155">
        <v>0.26085397784992914</v>
      </c>
      <c r="I880" s="155" t="str">
        <f>_xlfn.XLOOKUP(C880,'DRAWING LIST'!B:B,'DRAWING LIST'!AJ:AJ,,0)</f>
        <v/>
      </c>
      <c r="J880" s="155">
        <f t="shared" si="13"/>
        <v>0.26085397784992914</v>
      </c>
    </row>
    <row r="881" spans="1:10" hidden="1">
      <c r="A881" s="155">
        <v>25</v>
      </c>
      <c r="B881" s="155" t="s">
        <v>2392</v>
      </c>
      <c r="C881" s="155" t="s">
        <v>215</v>
      </c>
      <c r="D881" s="155">
        <v>33.4</v>
      </c>
      <c r="E881" s="155">
        <v>248</v>
      </c>
      <c r="F881" s="155">
        <v>104.92919462989909</v>
      </c>
      <c r="G881" s="155">
        <v>26022.440268214974</v>
      </c>
      <c r="H881" s="155">
        <v>2.6022440268214972E-2</v>
      </c>
      <c r="I881" s="155" t="str">
        <f>_xlfn.XLOOKUP(C881,'DRAWING LIST'!B:B,'DRAWING LIST'!AJ:AJ,,0)</f>
        <v>1-05 大洋綠</v>
      </c>
      <c r="J881" s="155">
        <f t="shared" si="13"/>
        <v>2.6022440268214972E-2</v>
      </c>
    </row>
    <row r="882" spans="1:10" hidden="1">
      <c r="A882" s="155">
        <v>25</v>
      </c>
      <c r="B882" s="155" t="s">
        <v>2079</v>
      </c>
      <c r="C882" s="155" t="s">
        <v>528</v>
      </c>
      <c r="D882" s="155">
        <v>33.4</v>
      </c>
      <c r="E882" s="155">
        <v>250</v>
      </c>
      <c r="F882" s="155">
        <v>104.92919462989909</v>
      </c>
      <c r="G882" s="155">
        <v>26232.29865747477</v>
      </c>
      <c r="H882" s="155">
        <v>2.623229865747477E-2</v>
      </c>
      <c r="I882" s="155" t="str">
        <f>_xlfn.XLOOKUP(C882,'DRAWING LIST'!B:B,'DRAWING LIST'!AJ:AJ,,0)</f>
        <v/>
      </c>
      <c r="J882" s="155">
        <f t="shared" si="13"/>
        <v>2.623229865747477E-2</v>
      </c>
    </row>
    <row r="883" spans="1:10" hidden="1">
      <c r="A883" s="155">
        <v>25</v>
      </c>
      <c r="B883" s="155" t="s">
        <v>2079</v>
      </c>
      <c r="C883" s="155" t="s">
        <v>637</v>
      </c>
      <c r="D883" s="155">
        <v>33.4</v>
      </c>
      <c r="E883" s="155">
        <v>250</v>
      </c>
      <c r="F883" s="155">
        <v>104.92919462989909</v>
      </c>
      <c r="G883" s="155">
        <v>26232.29865747477</v>
      </c>
      <c r="H883" s="155">
        <v>2.623229865747477E-2</v>
      </c>
      <c r="I883" s="155" t="str">
        <f>_xlfn.XLOOKUP(C883,'DRAWING LIST'!B:B,'DRAWING LIST'!AJ:AJ,,0)</f>
        <v/>
      </c>
      <c r="J883" s="155">
        <f t="shared" si="13"/>
        <v>2.623229865747477E-2</v>
      </c>
    </row>
    <row r="884" spans="1:10">
      <c r="A884" s="155">
        <v>25</v>
      </c>
      <c r="B884" s="155" t="s">
        <v>2393</v>
      </c>
      <c r="C884" s="155" t="s">
        <v>347</v>
      </c>
      <c r="D884" s="155">
        <v>33.4</v>
      </c>
      <c r="E884" s="155">
        <v>2513</v>
      </c>
      <c r="F884" s="155">
        <v>104.92919462989909</v>
      </c>
      <c r="G884" s="155">
        <v>263687.06610493641</v>
      </c>
      <c r="H884" s="155">
        <v>0.26368706610493642</v>
      </c>
      <c r="I884" s="155" t="str">
        <f>_xlfn.XLOOKUP(C884,'DRAWING LIST'!B:B,'DRAWING LIST'!AJ:AJ,,0)</f>
        <v>1-45 天藍色</v>
      </c>
      <c r="J884" s="155">
        <f t="shared" si="13"/>
        <v>0.26368706610493642</v>
      </c>
    </row>
    <row r="885" spans="1:10">
      <c r="A885" s="155">
        <v>25</v>
      </c>
      <c r="B885" s="155" t="s">
        <v>2394</v>
      </c>
      <c r="C885" s="155" t="s">
        <v>295</v>
      </c>
      <c r="D885" s="155">
        <v>33.4</v>
      </c>
      <c r="E885" s="155">
        <v>252</v>
      </c>
      <c r="F885" s="155">
        <v>104.92919462989909</v>
      </c>
      <c r="G885" s="155">
        <v>26442.15704673457</v>
      </c>
      <c r="H885" s="155">
        <v>2.6442157046734568E-2</v>
      </c>
      <c r="I885" s="155" t="str">
        <f>_xlfn.XLOOKUP(C885,'DRAWING LIST'!B:B,'DRAWING LIST'!AJ:AJ,,0)</f>
        <v>1-45 天藍色</v>
      </c>
      <c r="J885" s="155">
        <f t="shared" si="13"/>
        <v>2.6442157046734568E-2</v>
      </c>
    </row>
    <row r="886" spans="1:10">
      <c r="A886" s="155">
        <v>25</v>
      </c>
      <c r="B886" s="155" t="s">
        <v>2394</v>
      </c>
      <c r="C886" s="155" t="s">
        <v>316</v>
      </c>
      <c r="D886" s="155">
        <v>33.4</v>
      </c>
      <c r="E886" s="155">
        <v>252</v>
      </c>
      <c r="F886" s="155">
        <v>104.92919462989909</v>
      </c>
      <c r="G886" s="155">
        <v>26442.15704673457</v>
      </c>
      <c r="H886" s="155">
        <v>2.6442157046734568E-2</v>
      </c>
      <c r="I886" s="155" t="str">
        <f>_xlfn.XLOOKUP(C886,'DRAWING LIST'!B:B,'DRAWING LIST'!AJ:AJ,,0)</f>
        <v/>
      </c>
      <c r="J886" s="155">
        <f t="shared" si="13"/>
        <v>2.6442157046734568E-2</v>
      </c>
    </row>
    <row r="887" spans="1:10">
      <c r="A887" s="155">
        <v>25</v>
      </c>
      <c r="B887" s="155" t="s">
        <v>2394</v>
      </c>
      <c r="C887" s="155" t="s">
        <v>322</v>
      </c>
      <c r="D887" s="155">
        <v>33.4</v>
      </c>
      <c r="E887" s="155">
        <v>252</v>
      </c>
      <c r="F887" s="155">
        <v>104.92919462989909</v>
      </c>
      <c r="G887" s="155">
        <v>26442.15704673457</v>
      </c>
      <c r="H887" s="155">
        <v>2.6442157046734568E-2</v>
      </c>
      <c r="I887" s="155" t="str">
        <f>_xlfn.XLOOKUP(C887,'DRAWING LIST'!B:B,'DRAWING LIST'!AJ:AJ,,0)</f>
        <v/>
      </c>
      <c r="J887" s="155">
        <f t="shared" si="13"/>
        <v>2.6442157046734568E-2</v>
      </c>
    </row>
    <row r="888" spans="1:10">
      <c r="A888" s="155">
        <v>25</v>
      </c>
      <c r="B888" s="155" t="s">
        <v>2395</v>
      </c>
      <c r="C888" s="155" t="s">
        <v>332</v>
      </c>
      <c r="D888" s="155">
        <v>33.4</v>
      </c>
      <c r="E888" s="155">
        <v>253</v>
      </c>
      <c r="F888" s="155">
        <v>104.92919462989909</v>
      </c>
      <c r="G888" s="155">
        <v>26547.086241364468</v>
      </c>
      <c r="H888" s="155">
        <v>2.6547086241364468E-2</v>
      </c>
      <c r="I888" s="155" t="str">
        <f>_xlfn.XLOOKUP(C888,'DRAWING LIST'!B:B,'DRAWING LIST'!AJ:AJ,,0)</f>
        <v>1-45 天藍色</v>
      </c>
      <c r="J888" s="155">
        <f t="shared" si="13"/>
        <v>2.6547086241364468E-2</v>
      </c>
    </row>
    <row r="889" spans="1:10" hidden="1">
      <c r="A889" s="155">
        <v>25</v>
      </c>
      <c r="B889" s="155" t="s">
        <v>2395</v>
      </c>
      <c r="C889" s="155" t="s">
        <v>428</v>
      </c>
      <c r="D889" s="155">
        <v>33.4</v>
      </c>
      <c r="E889" s="155">
        <v>253</v>
      </c>
      <c r="F889" s="155">
        <v>104.92919462989909</v>
      </c>
      <c r="G889" s="155">
        <v>26547.086241364468</v>
      </c>
      <c r="H889" s="155">
        <v>2.6547086241364468E-2</v>
      </c>
      <c r="I889" s="155" t="str">
        <f>_xlfn.XLOOKUP(C889,'DRAWING LIST'!B:B,'DRAWING LIST'!AJ:AJ,,0)</f>
        <v/>
      </c>
      <c r="J889" s="155">
        <f t="shared" si="13"/>
        <v>2.6547086241364468E-2</v>
      </c>
    </row>
    <row r="890" spans="1:10" hidden="1">
      <c r="A890" s="155">
        <v>25</v>
      </c>
      <c r="B890" s="155" t="s">
        <v>2395</v>
      </c>
      <c r="C890" s="155" t="s">
        <v>559</v>
      </c>
      <c r="D890" s="155">
        <v>33.4</v>
      </c>
      <c r="E890" s="155">
        <v>253</v>
      </c>
      <c r="F890" s="155">
        <v>104.92919462989909</v>
      </c>
      <c r="G890" s="155">
        <v>26547.086241364468</v>
      </c>
      <c r="H890" s="155">
        <v>2.6547086241364468E-2</v>
      </c>
      <c r="I890" s="155" t="str">
        <f>_xlfn.XLOOKUP(C890,'DRAWING LIST'!B:B,'DRAWING LIST'!AJ:AJ,,0)</f>
        <v/>
      </c>
      <c r="J890" s="155">
        <f t="shared" si="13"/>
        <v>2.6547086241364468E-2</v>
      </c>
    </row>
    <row r="891" spans="1:10" hidden="1">
      <c r="A891" s="155">
        <v>25</v>
      </c>
      <c r="B891" s="155" t="s">
        <v>2396</v>
      </c>
      <c r="C891" s="155" t="s">
        <v>207</v>
      </c>
      <c r="D891" s="155">
        <v>33.4</v>
      </c>
      <c r="E891" s="155">
        <v>2540</v>
      </c>
      <c r="F891" s="155">
        <v>104.92919462989909</v>
      </c>
      <c r="G891" s="155">
        <v>266520.1543599437</v>
      </c>
      <c r="H891" s="155">
        <v>0.2665201543599437</v>
      </c>
      <c r="I891" s="155" t="str">
        <f>_xlfn.XLOOKUP(C891,'DRAWING LIST'!B:B,'DRAWING LIST'!AJ:AJ,,0)</f>
        <v>1-05 大洋綠</v>
      </c>
      <c r="J891" s="155">
        <f t="shared" si="13"/>
        <v>0.2665201543599437</v>
      </c>
    </row>
    <row r="892" spans="1:10">
      <c r="A892" s="155">
        <v>25</v>
      </c>
      <c r="B892" s="155" t="s">
        <v>2396</v>
      </c>
      <c r="C892" s="155" t="s">
        <v>362</v>
      </c>
      <c r="D892" s="155">
        <v>33.4</v>
      </c>
      <c r="E892" s="155">
        <v>2540</v>
      </c>
      <c r="F892" s="155">
        <v>104.92919462989909</v>
      </c>
      <c r="G892" s="155">
        <v>266520.1543599437</v>
      </c>
      <c r="H892" s="155">
        <v>0.2665201543599437</v>
      </c>
      <c r="I892" s="155" t="str">
        <f>_xlfn.XLOOKUP(C892,'DRAWING LIST'!B:B,'DRAWING LIST'!AJ:AJ,,0)</f>
        <v>1-45 天藍色</v>
      </c>
      <c r="J892" s="155">
        <f t="shared" si="13"/>
        <v>0.2665201543599437</v>
      </c>
    </row>
    <row r="893" spans="1:10" hidden="1">
      <c r="A893" s="155">
        <v>25</v>
      </c>
      <c r="B893" s="155" t="s">
        <v>2397</v>
      </c>
      <c r="C893" s="155" t="s">
        <v>736</v>
      </c>
      <c r="D893" s="155">
        <v>33.4</v>
      </c>
      <c r="E893" s="155">
        <v>254</v>
      </c>
      <c r="F893" s="155">
        <v>104.92919462989909</v>
      </c>
      <c r="G893" s="155">
        <v>26652.015435994366</v>
      </c>
      <c r="H893" s="155">
        <v>2.6652015435994367E-2</v>
      </c>
      <c r="I893" s="155" t="str">
        <f>_xlfn.XLOOKUP(C893,'DRAWING LIST'!B:B,'DRAWING LIST'!AJ:AJ,,0)</f>
        <v/>
      </c>
      <c r="J893" s="155">
        <f t="shared" si="13"/>
        <v>2.6652015435994367E-2</v>
      </c>
    </row>
    <row r="894" spans="1:10" hidden="1">
      <c r="A894" s="155">
        <v>25</v>
      </c>
      <c r="B894" s="155" t="s">
        <v>2397</v>
      </c>
      <c r="C894" s="155" t="s">
        <v>575</v>
      </c>
      <c r="D894" s="155">
        <v>33.4</v>
      </c>
      <c r="E894" s="155">
        <v>254</v>
      </c>
      <c r="F894" s="155">
        <v>104.92919462989909</v>
      </c>
      <c r="G894" s="155">
        <v>26652.015435994366</v>
      </c>
      <c r="H894" s="155">
        <v>2.6652015435994367E-2</v>
      </c>
      <c r="I894" s="155" t="str">
        <f>_xlfn.XLOOKUP(C894,'DRAWING LIST'!B:B,'DRAWING LIST'!AJ:AJ,,0)</f>
        <v/>
      </c>
      <c r="J894" s="155">
        <f t="shared" si="13"/>
        <v>2.6652015435994367E-2</v>
      </c>
    </row>
    <row r="895" spans="1:10" hidden="1">
      <c r="A895" s="155">
        <v>25</v>
      </c>
      <c r="B895" s="155" t="s">
        <v>2398</v>
      </c>
      <c r="C895" s="155" t="s">
        <v>93</v>
      </c>
      <c r="D895" s="155">
        <v>33.4</v>
      </c>
      <c r="E895" s="155">
        <v>2556</v>
      </c>
      <c r="F895" s="155">
        <v>104.92919462989909</v>
      </c>
      <c r="G895" s="155">
        <v>268199.02147402207</v>
      </c>
      <c r="H895" s="155">
        <v>0.26819902147402208</v>
      </c>
      <c r="I895" s="155" t="str">
        <f>_xlfn.XLOOKUP(C895,'DRAWING LIST'!B:B,'DRAWING LIST'!AJ:AJ,,0)</f>
        <v/>
      </c>
      <c r="J895" s="155">
        <f t="shared" si="13"/>
        <v>0.26819902147402208</v>
      </c>
    </row>
    <row r="896" spans="1:10" hidden="1">
      <c r="A896" s="155">
        <v>25</v>
      </c>
      <c r="B896" s="155" t="s">
        <v>2080</v>
      </c>
      <c r="C896" s="155" t="s">
        <v>213</v>
      </c>
      <c r="D896" s="155">
        <v>33.4</v>
      </c>
      <c r="E896" s="155">
        <v>255</v>
      </c>
      <c r="F896" s="155">
        <v>104.92919462989909</v>
      </c>
      <c r="G896" s="155">
        <v>26756.944630624268</v>
      </c>
      <c r="H896" s="155">
        <v>2.6756944630624266E-2</v>
      </c>
      <c r="I896" s="155" t="str">
        <f>_xlfn.XLOOKUP(C896,'DRAWING LIST'!B:B,'DRAWING LIST'!AJ:AJ,,0)</f>
        <v>1-05 大洋綠</v>
      </c>
      <c r="J896" s="155">
        <f t="shared" si="13"/>
        <v>2.6756944630624266E-2</v>
      </c>
    </row>
    <row r="897" spans="1:10" hidden="1">
      <c r="A897" s="155">
        <v>25</v>
      </c>
      <c r="B897" s="155" t="s">
        <v>2399</v>
      </c>
      <c r="C897" s="155" t="s">
        <v>392</v>
      </c>
      <c r="D897" s="155">
        <v>33.4</v>
      </c>
      <c r="E897" s="155">
        <v>2560</v>
      </c>
      <c r="F897" s="155">
        <v>104.92919462989909</v>
      </c>
      <c r="G897" s="155">
        <v>268618.73825254163</v>
      </c>
      <c r="H897" s="155">
        <v>0.26861873825254162</v>
      </c>
      <c r="I897" s="155" t="str">
        <f>_xlfn.XLOOKUP(C897,'DRAWING LIST'!B:B,'DRAWING LIST'!AJ:AJ,,0)</f>
        <v/>
      </c>
      <c r="J897" s="155">
        <f t="shared" si="13"/>
        <v>0.26861873825254162</v>
      </c>
    </row>
    <row r="898" spans="1:10">
      <c r="A898" s="155">
        <v>25</v>
      </c>
      <c r="B898" s="155" t="s">
        <v>2400</v>
      </c>
      <c r="C898" s="155" t="s">
        <v>323</v>
      </c>
      <c r="D898" s="155">
        <v>33.4</v>
      </c>
      <c r="E898" s="155">
        <v>256</v>
      </c>
      <c r="F898" s="155">
        <v>104.92919462989909</v>
      </c>
      <c r="G898" s="155">
        <v>26861.873825254166</v>
      </c>
      <c r="H898" s="155">
        <v>2.6861873825254165E-2</v>
      </c>
      <c r="I898" s="155" t="str">
        <f>_xlfn.XLOOKUP(C898,'DRAWING LIST'!B:B,'DRAWING LIST'!AJ:AJ,,0)</f>
        <v/>
      </c>
      <c r="J898" s="155">
        <f t="shared" si="13"/>
        <v>2.6861873825254165E-2</v>
      </c>
    </row>
    <row r="899" spans="1:10">
      <c r="A899" s="155">
        <v>25</v>
      </c>
      <c r="B899" s="155" t="s">
        <v>2400</v>
      </c>
      <c r="C899" s="155" t="s">
        <v>324</v>
      </c>
      <c r="D899" s="155">
        <v>33.4</v>
      </c>
      <c r="E899" s="155">
        <v>256</v>
      </c>
      <c r="F899" s="155">
        <v>104.92919462989909</v>
      </c>
      <c r="G899" s="155">
        <v>26861.873825254166</v>
      </c>
      <c r="H899" s="155">
        <v>2.6861873825254165E-2</v>
      </c>
      <c r="I899" s="155" t="str">
        <f>_xlfn.XLOOKUP(C899,'DRAWING LIST'!B:B,'DRAWING LIST'!AJ:AJ,,0)</f>
        <v/>
      </c>
      <c r="J899" s="155">
        <f t="shared" ref="J899:J962" si="14">(D899*PI()*E899)*10^-6</f>
        <v>2.6861873825254165E-2</v>
      </c>
    </row>
    <row r="900" spans="1:10">
      <c r="A900" s="155">
        <v>25</v>
      </c>
      <c r="B900" s="155" t="s">
        <v>2400</v>
      </c>
      <c r="C900" s="155" t="s">
        <v>326</v>
      </c>
      <c r="D900" s="155">
        <v>33.4</v>
      </c>
      <c r="E900" s="155">
        <v>256</v>
      </c>
      <c r="F900" s="155">
        <v>104.92919462989909</v>
      </c>
      <c r="G900" s="155">
        <v>26861.873825254166</v>
      </c>
      <c r="H900" s="155">
        <v>2.6861873825254165E-2</v>
      </c>
      <c r="I900" s="155" t="str">
        <f>_xlfn.XLOOKUP(C900,'DRAWING LIST'!B:B,'DRAWING LIST'!AJ:AJ,,0)</f>
        <v>1-45 天藍色</v>
      </c>
      <c r="J900" s="155">
        <f t="shared" si="14"/>
        <v>2.6861873825254165E-2</v>
      </c>
    </row>
    <row r="901" spans="1:10">
      <c r="A901" s="155">
        <v>25</v>
      </c>
      <c r="B901" s="155" t="s">
        <v>2400</v>
      </c>
      <c r="C901" s="155" t="s">
        <v>327</v>
      </c>
      <c r="D901" s="155">
        <v>33.4</v>
      </c>
      <c r="E901" s="155">
        <v>256</v>
      </c>
      <c r="F901" s="155">
        <v>104.92919462989909</v>
      </c>
      <c r="G901" s="155">
        <v>26861.873825254166</v>
      </c>
      <c r="H901" s="155">
        <v>2.6861873825254165E-2</v>
      </c>
      <c r="I901" s="155" t="str">
        <f>_xlfn.XLOOKUP(C901,'DRAWING LIST'!B:B,'DRAWING LIST'!AJ:AJ,,0)</f>
        <v>1-45 天藍色</v>
      </c>
      <c r="J901" s="155">
        <f t="shared" si="14"/>
        <v>2.6861873825254165E-2</v>
      </c>
    </row>
    <row r="902" spans="1:10" hidden="1">
      <c r="A902" s="155">
        <v>25</v>
      </c>
      <c r="B902" s="155" t="s">
        <v>2400</v>
      </c>
      <c r="C902" s="155" t="s">
        <v>411</v>
      </c>
      <c r="D902" s="155">
        <v>33.4</v>
      </c>
      <c r="E902" s="155">
        <v>256</v>
      </c>
      <c r="F902" s="155">
        <v>104.92919462989909</v>
      </c>
      <c r="G902" s="155">
        <v>26861.873825254166</v>
      </c>
      <c r="H902" s="155">
        <v>2.6861873825254165E-2</v>
      </c>
      <c r="I902" s="155" t="str">
        <f>_xlfn.XLOOKUP(C902,'DRAWING LIST'!B:B,'DRAWING LIST'!AJ:AJ,,0)</f>
        <v/>
      </c>
      <c r="J902" s="155">
        <f t="shared" si="14"/>
        <v>2.6861873825254165E-2</v>
      </c>
    </row>
    <row r="903" spans="1:10" hidden="1">
      <c r="A903" s="155">
        <v>25</v>
      </c>
      <c r="B903" s="155" t="s">
        <v>2400</v>
      </c>
      <c r="C903" s="155" t="s">
        <v>472</v>
      </c>
      <c r="D903" s="155">
        <v>33.4</v>
      </c>
      <c r="E903" s="155">
        <v>256</v>
      </c>
      <c r="F903" s="155">
        <v>104.92919462989909</v>
      </c>
      <c r="G903" s="155">
        <v>26861.873825254166</v>
      </c>
      <c r="H903" s="155">
        <v>2.6861873825254165E-2</v>
      </c>
      <c r="I903" s="155" t="str">
        <f>_xlfn.XLOOKUP(C903,'DRAWING LIST'!B:B,'DRAWING LIST'!AJ:AJ,,0)</f>
        <v>純白</v>
      </c>
      <c r="J903" s="155">
        <f t="shared" si="14"/>
        <v>2.6861873825254165E-2</v>
      </c>
    </row>
    <row r="904" spans="1:10" hidden="1">
      <c r="A904" s="155">
        <v>25</v>
      </c>
      <c r="B904" s="155" t="s">
        <v>2400</v>
      </c>
      <c r="C904" s="155" t="s">
        <v>556</v>
      </c>
      <c r="D904" s="155">
        <v>33.4</v>
      </c>
      <c r="E904" s="155">
        <v>256</v>
      </c>
      <c r="F904" s="155">
        <v>104.92919462989909</v>
      </c>
      <c r="G904" s="155">
        <v>26861.873825254166</v>
      </c>
      <c r="H904" s="155">
        <v>2.6861873825254165E-2</v>
      </c>
      <c r="I904" s="155" t="str">
        <f>_xlfn.XLOOKUP(C904,'DRAWING LIST'!B:B,'DRAWING LIST'!AJ:AJ,,0)</f>
        <v/>
      </c>
      <c r="J904" s="155">
        <f t="shared" si="14"/>
        <v>2.6861873825254165E-2</v>
      </c>
    </row>
    <row r="905" spans="1:10" hidden="1">
      <c r="A905" s="155">
        <v>25</v>
      </c>
      <c r="B905" s="155" t="s">
        <v>2400</v>
      </c>
      <c r="C905" s="155" t="s">
        <v>821</v>
      </c>
      <c r="D905" s="155">
        <v>33.4</v>
      </c>
      <c r="E905" s="155">
        <v>256</v>
      </c>
      <c r="F905" s="155">
        <v>104.92919462989909</v>
      </c>
      <c r="G905" s="155">
        <v>26861.873825254166</v>
      </c>
      <c r="H905" s="155">
        <v>2.6861873825254165E-2</v>
      </c>
      <c r="I905" s="155" t="str">
        <f>_xlfn.XLOOKUP(C905,'DRAWING LIST'!B:B,'DRAWING LIST'!AJ:AJ,,0)</f>
        <v/>
      </c>
      <c r="J905" s="155">
        <f t="shared" si="14"/>
        <v>2.6861873825254165E-2</v>
      </c>
    </row>
    <row r="906" spans="1:10" hidden="1">
      <c r="A906" s="155">
        <v>25</v>
      </c>
      <c r="B906" s="155" t="s">
        <v>2400</v>
      </c>
      <c r="C906" s="155" t="s">
        <v>571</v>
      </c>
      <c r="D906" s="155">
        <v>33.4</v>
      </c>
      <c r="E906" s="155">
        <v>256</v>
      </c>
      <c r="F906" s="155">
        <v>104.92919462989909</v>
      </c>
      <c r="G906" s="155">
        <v>26861.873825254166</v>
      </c>
      <c r="H906" s="155">
        <v>2.6861873825254165E-2</v>
      </c>
      <c r="I906" s="155" t="str">
        <f>_xlfn.XLOOKUP(C906,'DRAWING LIST'!B:B,'DRAWING LIST'!AJ:AJ,,0)</f>
        <v/>
      </c>
      <c r="J906" s="155">
        <f t="shared" si="14"/>
        <v>2.6861873825254165E-2</v>
      </c>
    </row>
    <row r="907" spans="1:10" hidden="1">
      <c r="A907" s="155">
        <v>25</v>
      </c>
      <c r="B907" s="155" t="s">
        <v>2400</v>
      </c>
      <c r="C907" s="155" t="s">
        <v>572</v>
      </c>
      <c r="D907" s="155">
        <v>33.4</v>
      </c>
      <c r="E907" s="155">
        <v>256</v>
      </c>
      <c r="F907" s="155">
        <v>104.92919462989909</v>
      </c>
      <c r="G907" s="155">
        <v>26861.873825254166</v>
      </c>
      <c r="H907" s="155">
        <v>2.6861873825254165E-2</v>
      </c>
      <c r="I907" s="155" t="str">
        <f>_xlfn.XLOOKUP(C907,'DRAWING LIST'!B:B,'DRAWING LIST'!AJ:AJ,,0)</f>
        <v/>
      </c>
      <c r="J907" s="155">
        <f t="shared" si="14"/>
        <v>2.6861873825254165E-2</v>
      </c>
    </row>
    <row r="908" spans="1:10" hidden="1">
      <c r="A908" s="155">
        <v>25</v>
      </c>
      <c r="B908" s="155" t="s">
        <v>2400</v>
      </c>
      <c r="C908" s="155" t="s">
        <v>574</v>
      </c>
      <c r="D908" s="155">
        <v>33.4</v>
      </c>
      <c r="E908" s="155">
        <v>256</v>
      </c>
      <c r="F908" s="155">
        <v>104.92919462989909</v>
      </c>
      <c r="G908" s="155">
        <v>26861.873825254166</v>
      </c>
      <c r="H908" s="155">
        <v>2.6861873825254165E-2</v>
      </c>
      <c r="I908" s="155" t="str">
        <f>_xlfn.XLOOKUP(C908,'DRAWING LIST'!B:B,'DRAWING LIST'!AJ:AJ,,0)</f>
        <v/>
      </c>
      <c r="J908" s="155">
        <f t="shared" si="14"/>
        <v>2.6861873825254165E-2</v>
      </c>
    </row>
    <row r="909" spans="1:10" hidden="1">
      <c r="A909" s="155">
        <v>25</v>
      </c>
      <c r="B909" s="155" t="s">
        <v>2083</v>
      </c>
      <c r="C909" s="155" t="s">
        <v>647</v>
      </c>
      <c r="D909" s="155">
        <v>33.4</v>
      </c>
      <c r="E909" s="155">
        <v>25</v>
      </c>
      <c r="F909" s="155">
        <v>104.92919462989909</v>
      </c>
      <c r="G909" s="155">
        <v>2623.2298657474771</v>
      </c>
      <c r="H909" s="155">
        <v>2.6232298657474771E-3</v>
      </c>
      <c r="I909" s="155" t="str">
        <f>_xlfn.XLOOKUP(C909,'DRAWING LIST'!B:B,'DRAWING LIST'!AJ:AJ,,0)</f>
        <v>1-38鼠灰色</v>
      </c>
      <c r="J909" s="155">
        <f t="shared" si="14"/>
        <v>2.6232298657474771E-3</v>
      </c>
    </row>
    <row r="910" spans="1:10" hidden="1">
      <c r="A910" s="155">
        <v>25</v>
      </c>
      <c r="B910" s="155" t="s">
        <v>2083</v>
      </c>
      <c r="C910" s="155" t="s">
        <v>648</v>
      </c>
      <c r="D910" s="155">
        <v>33.4</v>
      </c>
      <c r="E910" s="155">
        <v>25</v>
      </c>
      <c r="F910" s="155">
        <v>104.92919462989909</v>
      </c>
      <c r="G910" s="155">
        <v>2623.2298657474771</v>
      </c>
      <c r="H910" s="155">
        <v>2.6232298657474771E-3</v>
      </c>
      <c r="I910" s="155" t="str">
        <f>_xlfn.XLOOKUP(C910,'DRAWING LIST'!B:B,'DRAWING LIST'!AJ:AJ,,0)</f>
        <v>1-38鼠灰色</v>
      </c>
      <c r="J910" s="155">
        <f t="shared" si="14"/>
        <v>2.6232298657474771E-3</v>
      </c>
    </row>
    <row r="911" spans="1:10">
      <c r="A911" s="155">
        <v>25</v>
      </c>
      <c r="B911" s="155" t="s">
        <v>2401</v>
      </c>
      <c r="C911" s="155" t="s">
        <v>324</v>
      </c>
      <c r="D911" s="155">
        <v>33.4</v>
      </c>
      <c r="E911" s="155">
        <v>2606</v>
      </c>
      <c r="F911" s="155">
        <v>104.92919462989909</v>
      </c>
      <c r="G911" s="155">
        <v>273445.48120551702</v>
      </c>
      <c r="H911" s="155">
        <v>0.27344548120551698</v>
      </c>
      <c r="I911" s="155" t="str">
        <f>_xlfn.XLOOKUP(C911,'DRAWING LIST'!B:B,'DRAWING LIST'!AJ:AJ,,0)</f>
        <v/>
      </c>
      <c r="J911" s="155">
        <f t="shared" si="14"/>
        <v>0.27344548120551698</v>
      </c>
    </row>
    <row r="912" spans="1:10" hidden="1">
      <c r="A912" s="155">
        <v>25</v>
      </c>
      <c r="B912" s="155" t="s">
        <v>2402</v>
      </c>
      <c r="C912" s="155" t="s">
        <v>204</v>
      </c>
      <c r="D912" s="155">
        <v>33.4</v>
      </c>
      <c r="E912" s="155">
        <v>2614</v>
      </c>
      <c r="F912" s="155">
        <v>104.92919462989909</v>
      </c>
      <c r="G912" s="155">
        <v>274284.9147625562</v>
      </c>
      <c r="H912" s="155">
        <v>0.27428491476255618</v>
      </c>
      <c r="I912" s="155" t="str">
        <f>_xlfn.XLOOKUP(C912,'DRAWING LIST'!B:B,'DRAWING LIST'!AJ:AJ,,0)</f>
        <v>1-05 大洋綠</v>
      </c>
      <c r="J912" s="155">
        <f t="shared" si="14"/>
        <v>0.27428491476255618</v>
      </c>
    </row>
    <row r="913" spans="1:10" hidden="1">
      <c r="A913" s="155">
        <v>25</v>
      </c>
      <c r="B913" s="155" t="s">
        <v>2403</v>
      </c>
      <c r="C913" s="155" t="s">
        <v>575</v>
      </c>
      <c r="D913" s="155">
        <v>33.4</v>
      </c>
      <c r="E913" s="155">
        <v>263</v>
      </c>
      <c r="F913" s="155">
        <v>104.92919462989909</v>
      </c>
      <c r="G913" s="155">
        <v>27596.37818766346</v>
      </c>
      <c r="H913" s="155">
        <v>2.7596378187663459E-2</v>
      </c>
      <c r="I913" s="155" t="str">
        <f>_xlfn.XLOOKUP(C913,'DRAWING LIST'!B:B,'DRAWING LIST'!AJ:AJ,,0)</f>
        <v/>
      </c>
      <c r="J913" s="155">
        <f t="shared" si="14"/>
        <v>2.7596378187663459E-2</v>
      </c>
    </row>
    <row r="914" spans="1:10" hidden="1">
      <c r="A914" s="155">
        <v>25</v>
      </c>
      <c r="B914" s="155" t="s">
        <v>2404</v>
      </c>
      <c r="C914" s="155" t="s">
        <v>425</v>
      </c>
      <c r="D914" s="155">
        <v>33.4</v>
      </c>
      <c r="E914" s="155">
        <v>2640</v>
      </c>
      <c r="F914" s="155">
        <v>104.92919462989909</v>
      </c>
      <c r="G914" s="155">
        <v>277013.0738229336</v>
      </c>
      <c r="H914" s="155">
        <v>0.27701307382293361</v>
      </c>
      <c r="I914" s="155" t="str">
        <f>_xlfn.XLOOKUP(C914,'DRAWING LIST'!B:B,'DRAWING LIST'!AJ:AJ,,0)</f>
        <v/>
      </c>
      <c r="J914" s="155">
        <f t="shared" si="14"/>
        <v>0.27701307382293361</v>
      </c>
    </row>
    <row r="915" spans="1:10">
      <c r="A915" s="155">
        <v>25</v>
      </c>
      <c r="B915" s="155" t="s">
        <v>2405</v>
      </c>
      <c r="C915" s="155" t="s">
        <v>318</v>
      </c>
      <c r="D915" s="155">
        <v>33.4</v>
      </c>
      <c r="E915" s="155">
        <v>2656</v>
      </c>
      <c r="F915" s="155">
        <v>104.92919462989909</v>
      </c>
      <c r="G915" s="155">
        <v>278691.94093701197</v>
      </c>
      <c r="H915" s="155">
        <v>0.27869194093701194</v>
      </c>
      <c r="I915" s="155" t="str">
        <f>_xlfn.XLOOKUP(C915,'DRAWING LIST'!B:B,'DRAWING LIST'!AJ:AJ,,0)</f>
        <v/>
      </c>
      <c r="J915" s="155">
        <f t="shared" si="14"/>
        <v>0.27869194093701194</v>
      </c>
    </row>
    <row r="916" spans="1:10">
      <c r="A916" s="155">
        <v>25</v>
      </c>
      <c r="B916" s="155" t="s">
        <v>2406</v>
      </c>
      <c r="C916" s="155" t="s">
        <v>306</v>
      </c>
      <c r="D916" s="155">
        <v>33.4</v>
      </c>
      <c r="E916" s="155">
        <v>265</v>
      </c>
      <c r="F916" s="155">
        <v>104.92919462989909</v>
      </c>
      <c r="G916" s="155">
        <v>27806.236576923257</v>
      </c>
      <c r="H916" s="155">
        <v>2.7806236576923254E-2</v>
      </c>
      <c r="I916" s="155" t="str">
        <f>_xlfn.XLOOKUP(C916,'DRAWING LIST'!B:B,'DRAWING LIST'!AJ:AJ,,0)</f>
        <v>1-45 天藍色</v>
      </c>
      <c r="J916" s="155">
        <f t="shared" si="14"/>
        <v>2.7806236576923254E-2</v>
      </c>
    </row>
    <row r="917" spans="1:10" hidden="1">
      <c r="A917" s="155">
        <v>25</v>
      </c>
      <c r="B917" s="155" t="s">
        <v>2407</v>
      </c>
      <c r="C917" s="155" t="s">
        <v>153</v>
      </c>
      <c r="D917" s="155">
        <v>33.4</v>
      </c>
      <c r="E917" s="155">
        <v>266</v>
      </c>
      <c r="F917" s="155">
        <v>104.92919462989909</v>
      </c>
      <c r="G917" s="155">
        <v>27911.165771553158</v>
      </c>
      <c r="H917" s="155">
        <v>2.7911165771553156E-2</v>
      </c>
      <c r="I917" s="155" t="str">
        <f>_xlfn.XLOOKUP(C917,'DRAWING LIST'!B:B,'DRAWING LIST'!AJ:AJ,,0)</f>
        <v>1-05 大洋綠</v>
      </c>
      <c r="J917" s="155">
        <f t="shared" si="14"/>
        <v>2.7911165771553156E-2</v>
      </c>
    </row>
    <row r="918" spans="1:10" hidden="1">
      <c r="A918" s="155">
        <v>25</v>
      </c>
      <c r="B918" s="155" t="s">
        <v>2407</v>
      </c>
      <c r="C918" s="155" t="s">
        <v>204</v>
      </c>
      <c r="D918" s="155">
        <v>33.4</v>
      </c>
      <c r="E918" s="155">
        <v>266</v>
      </c>
      <c r="F918" s="155">
        <v>104.92919462989909</v>
      </c>
      <c r="G918" s="155">
        <v>27911.165771553158</v>
      </c>
      <c r="H918" s="155">
        <v>2.7911165771553156E-2</v>
      </c>
      <c r="I918" s="155" t="str">
        <f>_xlfn.XLOOKUP(C918,'DRAWING LIST'!B:B,'DRAWING LIST'!AJ:AJ,,0)</f>
        <v>1-05 大洋綠</v>
      </c>
      <c r="J918" s="155">
        <f t="shared" si="14"/>
        <v>2.7911165771553156E-2</v>
      </c>
    </row>
    <row r="919" spans="1:10">
      <c r="A919" s="155">
        <v>25</v>
      </c>
      <c r="B919" s="155" t="s">
        <v>2407</v>
      </c>
      <c r="C919" s="155" t="s">
        <v>303</v>
      </c>
      <c r="D919" s="155">
        <v>33.4</v>
      </c>
      <c r="E919" s="155">
        <v>266</v>
      </c>
      <c r="F919" s="155">
        <v>104.92919462989909</v>
      </c>
      <c r="G919" s="155">
        <v>27911.165771553158</v>
      </c>
      <c r="H919" s="155">
        <v>2.7911165771553156E-2</v>
      </c>
      <c r="I919" s="155" t="str">
        <f>_xlfn.XLOOKUP(C919,'DRAWING LIST'!B:B,'DRAWING LIST'!AJ:AJ,,0)</f>
        <v>1-45 天藍色</v>
      </c>
      <c r="J919" s="155">
        <f t="shared" si="14"/>
        <v>2.7911165771553156E-2</v>
      </c>
    </row>
    <row r="920" spans="1:10">
      <c r="A920" s="155">
        <v>25</v>
      </c>
      <c r="B920" s="155" t="s">
        <v>2408</v>
      </c>
      <c r="C920" s="155" t="s">
        <v>303</v>
      </c>
      <c r="D920" s="155">
        <v>33.4</v>
      </c>
      <c r="E920" s="155">
        <v>267</v>
      </c>
      <c r="F920" s="155">
        <v>104.92919462989909</v>
      </c>
      <c r="G920" s="155">
        <v>28016.094966183056</v>
      </c>
      <c r="H920" s="155">
        <v>2.8016094966183056E-2</v>
      </c>
      <c r="I920" s="155" t="str">
        <f>_xlfn.XLOOKUP(C920,'DRAWING LIST'!B:B,'DRAWING LIST'!AJ:AJ,,0)</f>
        <v>1-45 天藍色</v>
      </c>
      <c r="J920" s="155">
        <f t="shared" si="14"/>
        <v>2.8016094966183056E-2</v>
      </c>
    </row>
    <row r="921" spans="1:10" hidden="1">
      <c r="A921" s="155">
        <v>25</v>
      </c>
      <c r="B921" s="155" t="s">
        <v>2409</v>
      </c>
      <c r="C921" s="155" t="s">
        <v>551</v>
      </c>
      <c r="D921" s="155">
        <v>33.4</v>
      </c>
      <c r="E921" s="155">
        <v>270</v>
      </c>
      <c r="F921" s="155">
        <v>104.92919462989909</v>
      </c>
      <c r="G921" s="155">
        <v>28330.882550072754</v>
      </c>
      <c r="H921" s="155">
        <v>2.8330882550072753E-2</v>
      </c>
      <c r="I921" s="155" t="str">
        <f>_xlfn.XLOOKUP(C921,'DRAWING LIST'!B:B,'DRAWING LIST'!AJ:AJ,,0)</f>
        <v/>
      </c>
      <c r="J921" s="155">
        <f t="shared" si="14"/>
        <v>2.8330882550072753E-2</v>
      </c>
    </row>
    <row r="922" spans="1:10" hidden="1">
      <c r="A922" s="155">
        <v>25</v>
      </c>
      <c r="B922" s="155" t="s">
        <v>2410</v>
      </c>
      <c r="C922" s="155" t="s">
        <v>555</v>
      </c>
      <c r="D922" s="155">
        <v>33.4</v>
      </c>
      <c r="E922" s="155">
        <v>271</v>
      </c>
      <c r="F922" s="155">
        <v>104.92919462989909</v>
      </c>
      <c r="G922" s="155">
        <v>28435.811744702653</v>
      </c>
      <c r="H922" s="155">
        <v>2.8435811744702652E-2</v>
      </c>
      <c r="I922" s="155" t="str">
        <f>_xlfn.XLOOKUP(C922,'DRAWING LIST'!B:B,'DRAWING LIST'!AJ:AJ,,0)</f>
        <v/>
      </c>
      <c r="J922" s="155">
        <f t="shared" si="14"/>
        <v>2.8435811744702652E-2</v>
      </c>
    </row>
    <row r="923" spans="1:10" hidden="1">
      <c r="A923" s="155">
        <v>25</v>
      </c>
      <c r="B923" s="155" t="s">
        <v>2411</v>
      </c>
      <c r="C923" s="155" t="s">
        <v>567</v>
      </c>
      <c r="D923" s="155">
        <v>33.4</v>
      </c>
      <c r="E923" s="155">
        <v>2724</v>
      </c>
      <c r="F923" s="155">
        <v>104.92919462989909</v>
      </c>
      <c r="G923" s="155">
        <v>285827.12617184513</v>
      </c>
      <c r="H923" s="155">
        <v>0.28582712617184514</v>
      </c>
      <c r="I923" s="155" t="str">
        <f>_xlfn.XLOOKUP(C923,'DRAWING LIST'!B:B,'DRAWING LIST'!AJ:AJ,,0)</f>
        <v/>
      </c>
      <c r="J923" s="155">
        <f t="shared" si="14"/>
        <v>0.28582712617184514</v>
      </c>
    </row>
    <row r="924" spans="1:10" hidden="1">
      <c r="A924" s="155">
        <v>25</v>
      </c>
      <c r="B924" s="155" t="s">
        <v>2412</v>
      </c>
      <c r="C924" s="155" t="s">
        <v>89</v>
      </c>
      <c r="D924" s="155">
        <v>33.4</v>
      </c>
      <c r="E924" s="155">
        <v>272</v>
      </c>
      <c r="F924" s="155">
        <v>104.92919462989909</v>
      </c>
      <c r="G924" s="155">
        <v>28540.740939332551</v>
      </c>
      <c r="H924" s="155">
        <v>2.8540740939332548E-2</v>
      </c>
      <c r="I924" s="155" t="str">
        <f>_xlfn.XLOOKUP(C924,'DRAWING LIST'!B:B,'DRAWING LIST'!AJ:AJ,,0)</f>
        <v/>
      </c>
      <c r="J924" s="155">
        <f t="shared" si="14"/>
        <v>2.8540740939332548E-2</v>
      </c>
    </row>
    <row r="925" spans="1:10" hidden="1">
      <c r="A925" s="155">
        <v>25</v>
      </c>
      <c r="B925" s="155" t="s">
        <v>2413</v>
      </c>
      <c r="C925" s="155" t="s">
        <v>410</v>
      </c>
      <c r="D925" s="155">
        <v>33.4</v>
      </c>
      <c r="E925" s="155">
        <v>2736</v>
      </c>
      <c r="F925" s="155">
        <v>104.92919462989909</v>
      </c>
      <c r="G925" s="155">
        <v>287086.27650740388</v>
      </c>
      <c r="H925" s="155">
        <v>0.28708627650740387</v>
      </c>
      <c r="I925" s="155" t="str">
        <f>_xlfn.XLOOKUP(C925,'DRAWING LIST'!B:B,'DRAWING LIST'!AJ:AJ,,0)</f>
        <v/>
      </c>
      <c r="J925" s="155">
        <f t="shared" si="14"/>
        <v>0.28708627650740387</v>
      </c>
    </row>
    <row r="926" spans="1:10">
      <c r="A926" s="155">
        <v>25</v>
      </c>
      <c r="B926" s="155" t="s">
        <v>2414</v>
      </c>
      <c r="C926" s="155" t="s">
        <v>324</v>
      </c>
      <c r="D926" s="155">
        <v>33.4</v>
      </c>
      <c r="E926" s="155">
        <v>2742</v>
      </c>
      <c r="F926" s="155">
        <v>104.92919462989909</v>
      </c>
      <c r="G926" s="155">
        <v>287715.85167518328</v>
      </c>
      <c r="H926" s="155">
        <v>0.28771585167518327</v>
      </c>
      <c r="I926" s="155" t="str">
        <f>_xlfn.XLOOKUP(C926,'DRAWING LIST'!B:B,'DRAWING LIST'!AJ:AJ,,0)</f>
        <v/>
      </c>
      <c r="J926" s="155">
        <f t="shared" si="14"/>
        <v>0.28771585167518327</v>
      </c>
    </row>
    <row r="927" spans="1:10" hidden="1">
      <c r="A927" s="155">
        <v>25</v>
      </c>
      <c r="B927" s="155" t="s">
        <v>2415</v>
      </c>
      <c r="C927" s="155" t="s">
        <v>200</v>
      </c>
      <c r="D927" s="155">
        <v>33.4</v>
      </c>
      <c r="E927" s="155">
        <v>2756</v>
      </c>
      <c r="F927" s="155">
        <v>104.92919462989909</v>
      </c>
      <c r="G927" s="155">
        <v>289184.86040000187</v>
      </c>
      <c r="H927" s="155">
        <v>0.28918486040000185</v>
      </c>
      <c r="I927" s="155" t="str">
        <f>_xlfn.XLOOKUP(C927,'DRAWING LIST'!B:B,'DRAWING LIST'!AJ:AJ,,0)</f>
        <v>1-05 大洋綠</v>
      </c>
      <c r="J927" s="155">
        <f t="shared" si="14"/>
        <v>0.28918486040000185</v>
      </c>
    </row>
    <row r="928" spans="1:10">
      <c r="A928" s="155">
        <v>25</v>
      </c>
      <c r="B928" s="155" t="s">
        <v>2415</v>
      </c>
      <c r="C928" s="155" t="s">
        <v>358</v>
      </c>
      <c r="D928" s="155">
        <v>33.4</v>
      </c>
      <c r="E928" s="155">
        <v>2756</v>
      </c>
      <c r="F928" s="155">
        <v>104.92919462989909</v>
      </c>
      <c r="G928" s="155">
        <v>289184.86040000187</v>
      </c>
      <c r="H928" s="155">
        <v>0.28918486040000185</v>
      </c>
      <c r="I928" s="155" t="str">
        <f>_xlfn.XLOOKUP(C928,'DRAWING LIST'!B:B,'DRAWING LIST'!AJ:AJ,,0)</f>
        <v>1-45 天藍色</v>
      </c>
      <c r="J928" s="155">
        <f t="shared" si="14"/>
        <v>0.28918486040000185</v>
      </c>
    </row>
    <row r="929" spans="1:10" hidden="1">
      <c r="A929" s="155">
        <v>25</v>
      </c>
      <c r="B929" s="155" t="s">
        <v>2416</v>
      </c>
      <c r="C929" s="155" t="s">
        <v>385</v>
      </c>
      <c r="D929" s="155">
        <v>33.4</v>
      </c>
      <c r="E929" s="155">
        <v>275</v>
      </c>
      <c r="F929" s="155">
        <v>104.92919462989909</v>
      </c>
      <c r="G929" s="155">
        <v>28855.528523222249</v>
      </c>
      <c r="H929" s="155">
        <v>2.8855528523222249E-2</v>
      </c>
      <c r="I929" s="155" t="str">
        <f>_xlfn.XLOOKUP(C929,'DRAWING LIST'!B:B,'DRAWING LIST'!AJ:AJ,,0)</f>
        <v/>
      </c>
      <c r="J929" s="155">
        <f t="shared" si="14"/>
        <v>2.8855528523222249E-2</v>
      </c>
    </row>
    <row r="930" spans="1:10">
      <c r="A930" s="155">
        <v>25</v>
      </c>
      <c r="B930" s="155" t="s">
        <v>2417</v>
      </c>
      <c r="C930" s="155" t="s">
        <v>323</v>
      </c>
      <c r="D930" s="155">
        <v>33.4</v>
      </c>
      <c r="E930" s="155">
        <v>2772</v>
      </c>
      <c r="F930" s="155">
        <v>104.92919462989909</v>
      </c>
      <c r="G930" s="155">
        <v>290863.7275140803</v>
      </c>
      <c r="H930" s="155">
        <v>0.29086372751408029</v>
      </c>
      <c r="I930" s="155" t="str">
        <f>_xlfn.XLOOKUP(C930,'DRAWING LIST'!B:B,'DRAWING LIST'!AJ:AJ,,0)</f>
        <v/>
      </c>
      <c r="J930" s="155">
        <f t="shared" si="14"/>
        <v>0.29086372751408029</v>
      </c>
    </row>
    <row r="931" spans="1:10">
      <c r="A931" s="155">
        <v>25</v>
      </c>
      <c r="B931" s="155" t="s">
        <v>2418</v>
      </c>
      <c r="C931" s="155" t="s">
        <v>749</v>
      </c>
      <c r="D931" s="155">
        <v>33.4</v>
      </c>
      <c r="E931" s="155">
        <v>277</v>
      </c>
      <c r="F931" s="155">
        <v>104.92919462989909</v>
      </c>
      <c r="G931" s="155">
        <v>29065.386912482049</v>
      </c>
      <c r="H931" s="155">
        <v>2.9065386912482047E-2</v>
      </c>
      <c r="I931" s="155" t="str">
        <f>_xlfn.XLOOKUP(C931,'DRAWING LIST'!B:B,'DRAWING LIST'!AJ:AJ,,0)</f>
        <v>1-45 天藍色</v>
      </c>
      <c r="J931" s="155">
        <f t="shared" si="14"/>
        <v>2.9065386912482047E-2</v>
      </c>
    </row>
    <row r="932" spans="1:10">
      <c r="A932" s="155">
        <v>25</v>
      </c>
      <c r="B932" s="155" t="s">
        <v>2419</v>
      </c>
      <c r="C932" s="155" t="s">
        <v>349</v>
      </c>
      <c r="D932" s="155">
        <v>33.4</v>
      </c>
      <c r="E932" s="155">
        <v>2784</v>
      </c>
      <c r="F932" s="155">
        <v>104.92919462989909</v>
      </c>
      <c r="G932" s="155">
        <v>292122.87784963904</v>
      </c>
      <c r="H932" s="155">
        <v>0.29212287784963903</v>
      </c>
      <c r="I932" s="155" t="str">
        <f>_xlfn.XLOOKUP(C932,'DRAWING LIST'!B:B,'DRAWING LIST'!AJ:AJ,,0)</f>
        <v>1-45 天藍色</v>
      </c>
      <c r="J932" s="155">
        <f t="shared" si="14"/>
        <v>0.29212287784963903</v>
      </c>
    </row>
    <row r="933" spans="1:10" hidden="1">
      <c r="A933" s="155">
        <v>25</v>
      </c>
      <c r="B933" s="155" t="s">
        <v>2420</v>
      </c>
      <c r="C933" s="155" t="s">
        <v>206</v>
      </c>
      <c r="D933" s="155">
        <v>33.4</v>
      </c>
      <c r="E933" s="155">
        <v>278</v>
      </c>
      <c r="F933" s="155">
        <v>104.92919462989909</v>
      </c>
      <c r="G933" s="155">
        <v>29170.316107111947</v>
      </c>
      <c r="H933" s="155">
        <v>2.9170316107111946E-2</v>
      </c>
      <c r="I933" s="155" t="str">
        <f>_xlfn.XLOOKUP(C933,'DRAWING LIST'!B:B,'DRAWING LIST'!AJ:AJ,,0)</f>
        <v>1-05 大洋綠</v>
      </c>
      <c r="J933" s="155">
        <f t="shared" si="14"/>
        <v>2.9170316107111946E-2</v>
      </c>
    </row>
    <row r="934" spans="1:10" hidden="1">
      <c r="A934" s="155">
        <v>25</v>
      </c>
      <c r="B934" s="155" t="s">
        <v>2420</v>
      </c>
      <c r="C934" s="155" t="s">
        <v>208</v>
      </c>
      <c r="D934" s="155">
        <v>33.4</v>
      </c>
      <c r="E934" s="155">
        <v>278</v>
      </c>
      <c r="F934" s="155">
        <v>104.92919462989909</v>
      </c>
      <c r="G934" s="155">
        <v>29170.316107111947</v>
      </c>
      <c r="H934" s="155">
        <v>2.9170316107111946E-2</v>
      </c>
      <c r="I934" s="155" t="str">
        <f>_xlfn.XLOOKUP(C934,'DRAWING LIST'!B:B,'DRAWING LIST'!AJ:AJ,,0)</f>
        <v>1-05 大洋綠</v>
      </c>
      <c r="J934" s="155">
        <f t="shared" si="14"/>
        <v>2.9170316107111946E-2</v>
      </c>
    </row>
    <row r="935" spans="1:10" hidden="1">
      <c r="A935" s="155">
        <v>25</v>
      </c>
      <c r="B935" s="155" t="s">
        <v>2420</v>
      </c>
      <c r="C935" s="155" t="s">
        <v>210</v>
      </c>
      <c r="D935" s="155">
        <v>33.4</v>
      </c>
      <c r="E935" s="155">
        <v>278</v>
      </c>
      <c r="F935" s="155">
        <v>104.92919462989909</v>
      </c>
      <c r="G935" s="155">
        <v>29170.316107111947</v>
      </c>
      <c r="H935" s="155">
        <v>2.9170316107111946E-2</v>
      </c>
      <c r="I935" s="155" t="str">
        <f>_xlfn.XLOOKUP(C935,'DRAWING LIST'!B:B,'DRAWING LIST'!AJ:AJ,,0)</f>
        <v>1-05 大洋綠</v>
      </c>
      <c r="J935" s="155">
        <f t="shared" si="14"/>
        <v>2.9170316107111946E-2</v>
      </c>
    </row>
    <row r="936" spans="1:10" hidden="1">
      <c r="A936" s="155">
        <v>25</v>
      </c>
      <c r="B936" s="155" t="s">
        <v>2420</v>
      </c>
      <c r="C936" s="155" t="s">
        <v>211</v>
      </c>
      <c r="D936" s="155">
        <v>33.4</v>
      </c>
      <c r="E936" s="155">
        <v>278</v>
      </c>
      <c r="F936" s="155">
        <v>104.92919462989909</v>
      </c>
      <c r="G936" s="155">
        <v>29170.316107111947</v>
      </c>
      <c r="H936" s="155">
        <v>2.9170316107111946E-2</v>
      </c>
      <c r="I936" s="155" t="str">
        <f>_xlfn.XLOOKUP(C936,'DRAWING LIST'!B:B,'DRAWING LIST'!AJ:AJ,,0)</f>
        <v>1-05 大洋綠</v>
      </c>
      <c r="J936" s="155">
        <f t="shared" si="14"/>
        <v>2.9170316107111946E-2</v>
      </c>
    </row>
    <row r="937" spans="1:10">
      <c r="A937" s="155">
        <v>25</v>
      </c>
      <c r="B937" s="155" t="s">
        <v>2420</v>
      </c>
      <c r="C937" s="155" t="s">
        <v>348</v>
      </c>
      <c r="D937" s="155">
        <v>33.4</v>
      </c>
      <c r="E937" s="155">
        <v>278</v>
      </c>
      <c r="F937" s="155">
        <v>104.92919462989909</v>
      </c>
      <c r="G937" s="155">
        <v>29170.316107111947</v>
      </c>
      <c r="H937" s="155">
        <v>2.9170316107111946E-2</v>
      </c>
      <c r="I937" s="155" t="str">
        <f>_xlfn.XLOOKUP(C937,'DRAWING LIST'!B:B,'DRAWING LIST'!AJ:AJ,,0)</f>
        <v>1-45 天藍色</v>
      </c>
      <c r="J937" s="155">
        <f t="shared" si="14"/>
        <v>2.9170316107111946E-2</v>
      </c>
    </row>
    <row r="938" spans="1:10">
      <c r="A938" s="155">
        <v>25</v>
      </c>
      <c r="B938" s="155" t="s">
        <v>2420</v>
      </c>
      <c r="C938" s="155" t="s">
        <v>350</v>
      </c>
      <c r="D938" s="155">
        <v>33.4</v>
      </c>
      <c r="E938" s="155">
        <v>278</v>
      </c>
      <c r="F938" s="155">
        <v>104.92919462989909</v>
      </c>
      <c r="G938" s="155">
        <v>29170.316107111947</v>
      </c>
      <c r="H938" s="155">
        <v>2.9170316107111946E-2</v>
      </c>
      <c r="I938" s="155" t="str">
        <f>_xlfn.XLOOKUP(C938,'DRAWING LIST'!B:B,'DRAWING LIST'!AJ:AJ,,0)</f>
        <v>1-45 天藍色</v>
      </c>
      <c r="J938" s="155">
        <f t="shared" si="14"/>
        <v>2.9170316107111946E-2</v>
      </c>
    </row>
    <row r="939" spans="1:10">
      <c r="A939" s="155">
        <v>25</v>
      </c>
      <c r="B939" s="155" t="s">
        <v>2420</v>
      </c>
      <c r="C939" s="155" t="s">
        <v>352</v>
      </c>
      <c r="D939" s="155">
        <v>33.4</v>
      </c>
      <c r="E939" s="155">
        <v>278</v>
      </c>
      <c r="F939" s="155">
        <v>104.92919462989909</v>
      </c>
      <c r="G939" s="155">
        <v>29170.316107111947</v>
      </c>
      <c r="H939" s="155">
        <v>2.9170316107111946E-2</v>
      </c>
      <c r="I939" s="155" t="str">
        <f>_xlfn.XLOOKUP(C939,'DRAWING LIST'!B:B,'DRAWING LIST'!AJ:AJ,,0)</f>
        <v>1-45 天藍色</v>
      </c>
      <c r="J939" s="155">
        <f t="shared" si="14"/>
        <v>2.9170316107111946E-2</v>
      </c>
    </row>
    <row r="940" spans="1:10">
      <c r="A940" s="155">
        <v>25</v>
      </c>
      <c r="B940" s="155" t="s">
        <v>2420</v>
      </c>
      <c r="C940" s="155" t="s">
        <v>362</v>
      </c>
      <c r="D940" s="155">
        <v>33.4</v>
      </c>
      <c r="E940" s="155">
        <v>278</v>
      </c>
      <c r="F940" s="155">
        <v>104.92919462989909</v>
      </c>
      <c r="G940" s="155">
        <v>29170.316107111947</v>
      </c>
      <c r="H940" s="155">
        <v>2.9170316107111946E-2</v>
      </c>
      <c r="I940" s="155" t="str">
        <f>_xlfn.XLOOKUP(C940,'DRAWING LIST'!B:B,'DRAWING LIST'!AJ:AJ,,0)</f>
        <v>1-45 天藍色</v>
      </c>
      <c r="J940" s="155">
        <f t="shared" si="14"/>
        <v>2.9170316107111946E-2</v>
      </c>
    </row>
    <row r="941" spans="1:10" hidden="1">
      <c r="A941" s="155">
        <v>25</v>
      </c>
      <c r="B941" s="155" t="s">
        <v>2421</v>
      </c>
      <c r="C941" s="155" t="s">
        <v>413</v>
      </c>
      <c r="D941" s="155">
        <v>33.4</v>
      </c>
      <c r="E941" s="155">
        <v>2806</v>
      </c>
      <c r="F941" s="155">
        <v>104.92919462989909</v>
      </c>
      <c r="G941" s="155">
        <v>294431.32013149682</v>
      </c>
      <c r="H941" s="155">
        <v>0.29443132013149681</v>
      </c>
      <c r="I941" s="155" t="str">
        <f>_xlfn.XLOOKUP(C941,'DRAWING LIST'!B:B,'DRAWING LIST'!AJ:AJ,,0)</f>
        <v/>
      </c>
      <c r="J941" s="155">
        <f t="shared" si="14"/>
        <v>0.29443132013149681</v>
      </c>
    </row>
    <row r="942" spans="1:10">
      <c r="A942" s="155">
        <v>25</v>
      </c>
      <c r="B942" s="155" t="s">
        <v>2422</v>
      </c>
      <c r="C942" s="155" t="s">
        <v>329</v>
      </c>
      <c r="D942" s="155">
        <v>33.4</v>
      </c>
      <c r="E942" s="155">
        <v>280</v>
      </c>
      <c r="F942" s="155">
        <v>104.92919462989909</v>
      </c>
      <c r="G942" s="155">
        <v>29380.174496371743</v>
      </c>
      <c r="H942" s="155">
        <v>2.9380174496371741E-2</v>
      </c>
      <c r="I942" s="155" t="str">
        <f>_xlfn.XLOOKUP(C942,'DRAWING LIST'!B:B,'DRAWING LIST'!AJ:AJ,,0)</f>
        <v>1-45 天藍色</v>
      </c>
      <c r="J942" s="155">
        <f t="shared" si="14"/>
        <v>2.9380174496371741E-2</v>
      </c>
    </row>
    <row r="943" spans="1:10" hidden="1">
      <c r="A943" s="155">
        <v>25</v>
      </c>
      <c r="B943" s="155" t="s">
        <v>2423</v>
      </c>
      <c r="C943" s="155" t="s">
        <v>556</v>
      </c>
      <c r="D943" s="155">
        <v>33.4</v>
      </c>
      <c r="E943" s="155">
        <v>2817</v>
      </c>
      <c r="F943" s="155">
        <v>104.92919462989909</v>
      </c>
      <c r="G943" s="155">
        <v>295585.54127242573</v>
      </c>
      <c r="H943" s="155">
        <v>0.2955855412724257</v>
      </c>
      <c r="I943" s="155" t="str">
        <f>_xlfn.XLOOKUP(C943,'DRAWING LIST'!B:B,'DRAWING LIST'!AJ:AJ,,0)</f>
        <v/>
      </c>
      <c r="J943" s="155">
        <f t="shared" si="14"/>
        <v>0.2955855412724257</v>
      </c>
    </row>
    <row r="944" spans="1:10" hidden="1">
      <c r="A944" s="155">
        <v>25</v>
      </c>
      <c r="B944" s="155" t="s">
        <v>2424</v>
      </c>
      <c r="C944" s="155" t="s">
        <v>710</v>
      </c>
      <c r="D944" s="155">
        <v>33.4</v>
      </c>
      <c r="E944" s="155">
        <v>281</v>
      </c>
      <c r="F944" s="155">
        <v>104.92919462989909</v>
      </c>
      <c r="G944" s="155">
        <v>29485.103691001645</v>
      </c>
      <c r="H944" s="155">
        <v>2.9485103691001643E-2</v>
      </c>
      <c r="I944" s="155" t="str">
        <f>_xlfn.XLOOKUP(C944,'DRAWING LIST'!B:B,'DRAWING LIST'!AJ:AJ,,0)</f>
        <v/>
      </c>
      <c r="J944" s="155">
        <f t="shared" si="14"/>
        <v>2.9485103691001643E-2</v>
      </c>
    </row>
    <row r="945" spans="1:10" hidden="1">
      <c r="A945" s="155">
        <v>25</v>
      </c>
      <c r="B945" s="155" t="s">
        <v>2424</v>
      </c>
      <c r="C945" s="155" t="s">
        <v>736</v>
      </c>
      <c r="D945" s="155">
        <v>33.4</v>
      </c>
      <c r="E945" s="155">
        <v>281</v>
      </c>
      <c r="F945" s="155">
        <v>104.92919462989909</v>
      </c>
      <c r="G945" s="155">
        <v>29485.103691001645</v>
      </c>
      <c r="H945" s="155">
        <v>2.9485103691001643E-2</v>
      </c>
      <c r="I945" s="155" t="str">
        <f>_xlfn.XLOOKUP(C945,'DRAWING LIST'!B:B,'DRAWING LIST'!AJ:AJ,,0)</f>
        <v/>
      </c>
      <c r="J945" s="155">
        <f t="shared" si="14"/>
        <v>2.9485103691001643E-2</v>
      </c>
    </row>
    <row r="946" spans="1:10">
      <c r="A946" s="155">
        <v>25</v>
      </c>
      <c r="B946" s="155" t="s">
        <v>2425</v>
      </c>
      <c r="C946" s="155" t="s">
        <v>351</v>
      </c>
      <c r="D946" s="155">
        <v>33.4</v>
      </c>
      <c r="E946" s="155">
        <v>2820</v>
      </c>
      <c r="F946" s="155">
        <v>104.92919462989909</v>
      </c>
      <c r="G946" s="155">
        <v>295900.32885631541</v>
      </c>
      <c r="H946" s="155">
        <v>0.2959003288563154</v>
      </c>
      <c r="I946" s="155" t="str">
        <f>_xlfn.XLOOKUP(C946,'DRAWING LIST'!B:B,'DRAWING LIST'!AJ:AJ,,0)</f>
        <v>1-45 天藍色</v>
      </c>
      <c r="J946" s="155">
        <f t="shared" si="14"/>
        <v>0.2959003288563154</v>
      </c>
    </row>
    <row r="947" spans="1:10" hidden="1">
      <c r="A947" s="155">
        <v>25</v>
      </c>
      <c r="B947" s="155" t="s">
        <v>2426</v>
      </c>
      <c r="C947" s="155" t="s">
        <v>795</v>
      </c>
      <c r="D947" s="155">
        <v>33.4</v>
      </c>
      <c r="E947" s="155">
        <v>2829</v>
      </c>
      <c r="F947" s="155">
        <v>104.92919462989909</v>
      </c>
      <c r="G947" s="155">
        <v>296844.69160798454</v>
      </c>
      <c r="H947" s="155">
        <v>0.29684469160798455</v>
      </c>
      <c r="I947" s="155" t="str">
        <f>_xlfn.XLOOKUP(C947,'DRAWING LIST'!B:B,'DRAWING LIST'!AJ:AJ,,0)</f>
        <v>1-85 藏金黃</v>
      </c>
      <c r="J947" s="155">
        <f t="shared" si="14"/>
        <v>0.29684469160798455</v>
      </c>
    </row>
    <row r="948" spans="1:10" hidden="1">
      <c r="A948" s="155">
        <v>25</v>
      </c>
      <c r="B948" s="155" t="s">
        <v>2086</v>
      </c>
      <c r="C948" s="155" t="s">
        <v>211</v>
      </c>
      <c r="D948" s="155">
        <v>33.4</v>
      </c>
      <c r="E948" s="155">
        <v>284</v>
      </c>
      <c r="F948" s="155">
        <v>104.92919462989909</v>
      </c>
      <c r="G948" s="155">
        <v>29799.891274891339</v>
      </c>
      <c r="H948" s="155">
        <v>2.9799891274891337E-2</v>
      </c>
      <c r="I948" s="155" t="str">
        <f>_xlfn.XLOOKUP(C948,'DRAWING LIST'!B:B,'DRAWING LIST'!AJ:AJ,,0)</f>
        <v>1-05 大洋綠</v>
      </c>
      <c r="J948" s="155">
        <f t="shared" si="14"/>
        <v>2.9799891274891337E-2</v>
      </c>
    </row>
    <row r="949" spans="1:10" hidden="1">
      <c r="A949" s="155">
        <v>25</v>
      </c>
      <c r="B949" s="155" t="s">
        <v>2086</v>
      </c>
      <c r="C949" s="155" t="s">
        <v>576</v>
      </c>
      <c r="D949" s="155">
        <v>33.4</v>
      </c>
      <c r="E949" s="155">
        <v>284</v>
      </c>
      <c r="F949" s="155">
        <v>104.92919462989909</v>
      </c>
      <c r="G949" s="155">
        <v>29799.891274891339</v>
      </c>
      <c r="H949" s="155">
        <v>2.9799891274891337E-2</v>
      </c>
      <c r="I949" s="155" t="str">
        <f>_xlfn.XLOOKUP(C949,'DRAWING LIST'!B:B,'DRAWING LIST'!AJ:AJ,,0)</f>
        <v/>
      </c>
      <c r="J949" s="155">
        <f t="shared" si="14"/>
        <v>2.9799891274891337E-2</v>
      </c>
    </row>
    <row r="950" spans="1:10" hidden="1">
      <c r="A950" s="155">
        <v>25</v>
      </c>
      <c r="B950" s="155" t="s">
        <v>2427</v>
      </c>
      <c r="C950" s="155" t="s">
        <v>385</v>
      </c>
      <c r="D950" s="155">
        <v>33.4</v>
      </c>
      <c r="E950" s="155">
        <v>285</v>
      </c>
      <c r="F950" s="155">
        <v>104.92919462989909</v>
      </c>
      <c r="G950" s="155">
        <v>29904.820469521241</v>
      </c>
      <c r="H950" s="155">
        <v>2.990482046952124E-2</v>
      </c>
      <c r="I950" s="155" t="str">
        <f>_xlfn.XLOOKUP(C950,'DRAWING LIST'!B:B,'DRAWING LIST'!AJ:AJ,,0)</f>
        <v/>
      </c>
      <c r="J950" s="155">
        <f t="shared" si="14"/>
        <v>2.990482046952124E-2</v>
      </c>
    </row>
    <row r="951" spans="1:10" hidden="1">
      <c r="A951" s="155">
        <v>25</v>
      </c>
      <c r="B951" s="155" t="s">
        <v>2428</v>
      </c>
      <c r="C951" s="155" t="s">
        <v>87</v>
      </c>
      <c r="D951" s="155">
        <v>33.4</v>
      </c>
      <c r="E951" s="155">
        <v>2864</v>
      </c>
      <c r="F951" s="155">
        <v>104.92919462989909</v>
      </c>
      <c r="G951" s="155">
        <v>300517.21342003101</v>
      </c>
      <c r="H951" s="155">
        <v>0.30051721342003102</v>
      </c>
      <c r="I951" s="155" t="str">
        <f>_xlfn.XLOOKUP(C951,'DRAWING LIST'!B:B,'DRAWING LIST'!AJ:AJ,,0)</f>
        <v/>
      </c>
      <c r="J951" s="155">
        <f t="shared" si="14"/>
        <v>0.30051721342003102</v>
      </c>
    </row>
    <row r="952" spans="1:10">
      <c r="A952" s="155">
        <v>25</v>
      </c>
      <c r="B952" s="155" t="s">
        <v>2429</v>
      </c>
      <c r="C952" s="155" t="s">
        <v>328</v>
      </c>
      <c r="D952" s="155">
        <v>33.4</v>
      </c>
      <c r="E952" s="155">
        <v>2872</v>
      </c>
      <c r="F952" s="155">
        <v>104.92919462989909</v>
      </c>
      <c r="G952" s="155">
        <v>301356.6469770702</v>
      </c>
      <c r="H952" s="155">
        <v>0.30135664697707021</v>
      </c>
      <c r="I952" s="155" t="str">
        <f>_xlfn.XLOOKUP(C952,'DRAWING LIST'!B:B,'DRAWING LIST'!AJ:AJ,,0)</f>
        <v>1-45 天藍色</v>
      </c>
      <c r="J952" s="155">
        <f t="shared" si="14"/>
        <v>0.30135664697707021</v>
      </c>
    </row>
    <row r="953" spans="1:10" hidden="1">
      <c r="A953" s="155">
        <v>25</v>
      </c>
      <c r="B953" s="155" t="s">
        <v>2087</v>
      </c>
      <c r="C953" s="155" t="s">
        <v>557</v>
      </c>
      <c r="D953" s="155">
        <v>33.4</v>
      </c>
      <c r="E953" s="155">
        <v>288</v>
      </c>
      <c r="F953" s="155">
        <v>104.92919462989909</v>
      </c>
      <c r="G953" s="155">
        <v>30219.608053410935</v>
      </c>
      <c r="H953" s="155">
        <v>3.0219608053410934E-2</v>
      </c>
      <c r="I953" s="155" t="str">
        <f>_xlfn.XLOOKUP(C953,'DRAWING LIST'!B:B,'DRAWING LIST'!AJ:AJ,,0)</f>
        <v/>
      </c>
      <c r="J953" s="155">
        <f t="shared" si="14"/>
        <v>3.0219608053410934E-2</v>
      </c>
    </row>
    <row r="954" spans="1:10" hidden="1">
      <c r="A954" s="155">
        <v>25</v>
      </c>
      <c r="B954" s="155" t="s">
        <v>2088</v>
      </c>
      <c r="C954" s="155" t="s">
        <v>559</v>
      </c>
      <c r="D954" s="155">
        <v>33.4</v>
      </c>
      <c r="E954" s="155">
        <v>289</v>
      </c>
      <c r="F954" s="155">
        <v>104.92919462989909</v>
      </c>
      <c r="G954" s="155">
        <v>30324.537248040837</v>
      </c>
      <c r="H954" s="155">
        <v>3.0324537248040837E-2</v>
      </c>
      <c r="I954" s="155" t="str">
        <f>_xlfn.XLOOKUP(C954,'DRAWING LIST'!B:B,'DRAWING LIST'!AJ:AJ,,0)</f>
        <v/>
      </c>
      <c r="J954" s="155">
        <f t="shared" si="14"/>
        <v>3.0324537248040837E-2</v>
      </c>
    </row>
    <row r="955" spans="1:10" hidden="1">
      <c r="A955" s="155">
        <v>25</v>
      </c>
      <c r="B955" s="155" t="s">
        <v>2430</v>
      </c>
      <c r="C955" s="155" t="s">
        <v>210</v>
      </c>
      <c r="D955" s="155">
        <v>33.4</v>
      </c>
      <c r="E955" s="155">
        <v>291</v>
      </c>
      <c r="F955" s="155">
        <v>104.92919462989909</v>
      </c>
      <c r="G955" s="155">
        <v>30534.395637300633</v>
      </c>
      <c r="H955" s="155">
        <v>3.0534395637300631E-2</v>
      </c>
      <c r="I955" s="155" t="str">
        <f>_xlfn.XLOOKUP(C955,'DRAWING LIST'!B:B,'DRAWING LIST'!AJ:AJ,,0)</f>
        <v>1-05 大洋綠</v>
      </c>
      <c r="J955" s="155">
        <f t="shared" si="14"/>
        <v>3.0534395637300631E-2</v>
      </c>
    </row>
    <row r="956" spans="1:10" hidden="1">
      <c r="A956" s="155">
        <v>25</v>
      </c>
      <c r="B956" s="155" t="s">
        <v>2431</v>
      </c>
      <c r="C956" s="155" t="s">
        <v>78</v>
      </c>
      <c r="D956" s="155">
        <v>33.4</v>
      </c>
      <c r="E956" s="155">
        <v>294</v>
      </c>
      <c r="F956" s="155">
        <v>104.92919462989909</v>
      </c>
      <c r="G956" s="155">
        <v>30849.183221190331</v>
      </c>
      <c r="H956" s="155">
        <v>3.0849183221190329E-2</v>
      </c>
      <c r="I956" s="155" t="str">
        <f>_xlfn.XLOOKUP(C956,'DRAWING LIST'!B:B,'DRAWING LIST'!AJ:AJ,,0)</f>
        <v/>
      </c>
      <c r="J956" s="155">
        <f t="shared" si="14"/>
        <v>3.0849183221190329E-2</v>
      </c>
    </row>
    <row r="957" spans="1:10" hidden="1">
      <c r="A957" s="155">
        <v>25</v>
      </c>
      <c r="B957" s="155" t="s">
        <v>2431</v>
      </c>
      <c r="C957" s="155" t="s">
        <v>569</v>
      </c>
      <c r="D957" s="155">
        <v>33.4</v>
      </c>
      <c r="E957" s="155">
        <v>294</v>
      </c>
      <c r="F957" s="155">
        <v>104.92919462989909</v>
      </c>
      <c r="G957" s="155">
        <v>30849.183221190331</v>
      </c>
      <c r="H957" s="155">
        <v>3.0849183221190329E-2</v>
      </c>
      <c r="I957" s="155" t="str">
        <f>_xlfn.XLOOKUP(C957,'DRAWING LIST'!B:B,'DRAWING LIST'!AJ:AJ,,0)</f>
        <v/>
      </c>
      <c r="J957" s="155">
        <f t="shared" si="14"/>
        <v>3.0849183221190329E-2</v>
      </c>
    </row>
    <row r="958" spans="1:10" hidden="1">
      <c r="A958" s="155">
        <v>25</v>
      </c>
      <c r="B958" s="155" t="s">
        <v>2432</v>
      </c>
      <c r="C958" s="155" t="s">
        <v>211</v>
      </c>
      <c r="D958" s="155">
        <v>33.4</v>
      </c>
      <c r="E958" s="155">
        <v>2956</v>
      </c>
      <c r="F958" s="155">
        <v>104.92919462989909</v>
      </c>
      <c r="G958" s="155">
        <v>310170.69932598172</v>
      </c>
      <c r="H958" s="155">
        <v>0.31017069932598174</v>
      </c>
      <c r="I958" s="155" t="str">
        <f>_xlfn.XLOOKUP(C958,'DRAWING LIST'!B:B,'DRAWING LIST'!AJ:AJ,,0)</f>
        <v>1-05 大洋綠</v>
      </c>
      <c r="J958" s="155">
        <f t="shared" si="14"/>
        <v>0.31017069932598174</v>
      </c>
    </row>
    <row r="959" spans="1:10">
      <c r="A959" s="155">
        <v>25</v>
      </c>
      <c r="B959" s="155" t="s">
        <v>2432</v>
      </c>
      <c r="C959" s="155" t="s">
        <v>348</v>
      </c>
      <c r="D959" s="155">
        <v>33.4</v>
      </c>
      <c r="E959" s="155">
        <v>2956</v>
      </c>
      <c r="F959" s="155">
        <v>104.92919462989909</v>
      </c>
      <c r="G959" s="155">
        <v>310170.69932598172</v>
      </c>
      <c r="H959" s="155">
        <v>0.31017069932598174</v>
      </c>
      <c r="I959" s="155" t="str">
        <f>_xlfn.XLOOKUP(C959,'DRAWING LIST'!B:B,'DRAWING LIST'!AJ:AJ,,0)</f>
        <v>1-45 天藍色</v>
      </c>
      <c r="J959" s="155">
        <f t="shared" si="14"/>
        <v>0.31017069932598174</v>
      </c>
    </row>
    <row r="960" spans="1:10">
      <c r="A960" s="155">
        <v>25</v>
      </c>
      <c r="B960" s="155" t="s">
        <v>2432</v>
      </c>
      <c r="C960" s="155" t="s">
        <v>362</v>
      </c>
      <c r="D960" s="155">
        <v>33.4</v>
      </c>
      <c r="E960" s="155">
        <v>2956</v>
      </c>
      <c r="F960" s="155">
        <v>104.92919462989909</v>
      </c>
      <c r="G960" s="155">
        <v>310170.69932598172</v>
      </c>
      <c r="H960" s="155">
        <v>0.31017069932598174</v>
      </c>
      <c r="I960" s="155" t="str">
        <f>_xlfn.XLOOKUP(C960,'DRAWING LIST'!B:B,'DRAWING LIST'!AJ:AJ,,0)</f>
        <v>1-45 天藍色</v>
      </c>
      <c r="J960" s="155">
        <f t="shared" si="14"/>
        <v>0.31017069932598174</v>
      </c>
    </row>
    <row r="961" spans="1:10" hidden="1">
      <c r="A961" s="155">
        <v>25</v>
      </c>
      <c r="B961" s="155" t="s">
        <v>2432</v>
      </c>
      <c r="C961" s="155" t="s">
        <v>423</v>
      </c>
      <c r="D961" s="155">
        <v>33.4</v>
      </c>
      <c r="E961" s="155">
        <v>2956</v>
      </c>
      <c r="F961" s="155">
        <v>104.92919462989909</v>
      </c>
      <c r="G961" s="155">
        <v>310170.69932598172</v>
      </c>
      <c r="H961" s="155">
        <v>0.31017069932598174</v>
      </c>
      <c r="I961" s="155" t="str">
        <f>_xlfn.XLOOKUP(C961,'DRAWING LIST'!B:B,'DRAWING LIST'!AJ:AJ,,0)</f>
        <v/>
      </c>
      <c r="J961" s="155">
        <f t="shared" si="14"/>
        <v>0.31017069932598174</v>
      </c>
    </row>
    <row r="962" spans="1:10" hidden="1">
      <c r="A962" s="155">
        <v>25</v>
      </c>
      <c r="B962" s="155" t="s">
        <v>2433</v>
      </c>
      <c r="C962" s="155" t="s">
        <v>422</v>
      </c>
      <c r="D962" s="155">
        <v>33.4</v>
      </c>
      <c r="E962" s="155">
        <v>2962</v>
      </c>
      <c r="F962" s="155">
        <v>104.92919462989909</v>
      </c>
      <c r="G962" s="155">
        <v>310800.27449376107</v>
      </c>
      <c r="H962" s="155">
        <v>0.31080027449376108</v>
      </c>
      <c r="I962" s="155" t="str">
        <f>_xlfn.XLOOKUP(C962,'DRAWING LIST'!B:B,'DRAWING LIST'!AJ:AJ,,0)</f>
        <v/>
      </c>
      <c r="J962" s="155">
        <f t="shared" si="14"/>
        <v>0.31080027449376108</v>
      </c>
    </row>
    <row r="963" spans="1:10">
      <c r="A963" s="155">
        <v>25</v>
      </c>
      <c r="B963" s="155" t="s">
        <v>2434</v>
      </c>
      <c r="C963" s="155" t="s">
        <v>766</v>
      </c>
      <c r="D963" s="155">
        <v>33.4</v>
      </c>
      <c r="E963" s="155">
        <v>2970</v>
      </c>
      <c r="F963" s="155">
        <v>104.92919462989909</v>
      </c>
      <c r="G963" s="155">
        <v>311639.70805080031</v>
      </c>
      <c r="H963" s="155">
        <v>0.31163970805080032</v>
      </c>
      <c r="I963" s="155" t="str">
        <f>_xlfn.XLOOKUP(C963,'DRAWING LIST'!B:B,'DRAWING LIST'!AJ:AJ,,0)</f>
        <v>1-45 天藍色</v>
      </c>
      <c r="J963" s="155">
        <f t="shared" ref="J963:J1026" si="15">(D963*PI()*E963)*10^-6</f>
        <v>0.31163970805080032</v>
      </c>
    </row>
    <row r="964" spans="1:10" hidden="1">
      <c r="A964" s="155">
        <v>25</v>
      </c>
      <c r="B964" s="155" t="s">
        <v>2435</v>
      </c>
      <c r="C964" s="155" t="s">
        <v>558</v>
      </c>
      <c r="D964" s="155">
        <v>33.4</v>
      </c>
      <c r="E964" s="155">
        <v>2972</v>
      </c>
      <c r="F964" s="155">
        <v>104.92919462989909</v>
      </c>
      <c r="G964" s="155">
        <v>311849.56644006009</v>
      </c>
      <c r="H964" s="155">
        <v>0.31184956644006007</v>
      </c>
      <c r="I964" s="155" t="str">
        <f>_xlfn.XLOOKUP(C964,'DRAWING LIST'!B:B,'DRAWING LIST'!AJ:AJ,,0)</f>
        <v/>
      </c>
      <c r="J964" s="155">
        <f t="shared" si="15"/>
        <v>0.31184956644006007</v>
      </c>
    </row>
    <row r="965" spans="1:10" hidden="1">
      <c r="A965" s="155">
        <v>25</v>
      </c>
      <c r="B965" s="155" t="s">
        <v>2436</v>
      </c>
      <c r="C965" s="155" t="s">
        <v>710</v>
      </c>
      <c r="D965" s="155">
        <v>33.4</v>
      </c>
      <c r="E965" s="155">
        <v>297</v>
      </c>
      <c r="F965" s="155">
        <v>104.92919462989909</v>
      </c>
      <c r="G965" s="155">
        <v>31163.970805080029</v>
      </c>
      <c r="H965" s="155">
        <v>3.1163970805080026E-2</v>
      </c>
      <c r="I965" s="155" t="str">
        <f>_xlfn.XLOOKUP(C965,'DRAWING LIST'!B:B,'DRAWING LIST'!AJ:AJ,,0)</f>
        <v/>
      </c>
      <c r="J965" s="155">
        <f t="shared" si="15"/>
        <v>3.1163970805080026E-2</v>
      </c>
    </row>
    <row r="966" spans="1:10">
      <c r="A966" s="155">
        <v>25</v>
      </c>
      <c r="B966" s="155" t="s">
        <v>2437</v>
      </c>
      <c r="C966" s="155" t="s">
        <v>332</v>
      </c>
      <c r="D966" s="155">
        <v>33.4</v>
      </c>
      <c r="E966" s="155">
        <v>299</v>
      </c>
      <c r="F966" s="155">
        <v>104.92919462989909</v>
      </c>
      <c r="G966" s="155">
        <v>31373.829194339825</v>
      </c>
      <c r="H966" s="155">
        <v>3.1373829194339821E-2</v>
      </c>
      <c r="I966" s="155" t="str">
        <f>_xlfn.XLOOKUP(C966,'DRAWING LIST'!B:B,'DRAWING LIST'!AJ:AJ,,0)</f>
        <v>1-45 天藍色</v>
      </c>
      <c r="J966" s="155">
        <f t="shared" si="15"/>
        <v>3.1373829194339821E-2</v>
      </c>
    </row>
    <row r="967" spans="1:10">
      <c r="A967" s="155">
        <v>25</v>
      </c>
      <c r="B967" s="155" t="s">
        <v>2091</v>
      </c>
      <c r="C967" s="155" t="s">
        <v>325</v>
      </c>
      <c r="D967" s="155">
        <v>33.4</v>
      </c>
      <c r="E967" s="155">
        <v>300</v>
      </c>
      <c r="F967" s="155">
        <v>104.92919462989909</v>
      </c>
      <c r="G967" s="155">
        <v>31478.758388969727</v>
      </c>
      <c r="H967" s="155">
        <v>3.1478758388969727E-2</v>
      </c>
      <c r="I967" s="155" t="str">
        <f>_xlfn.XLOOKUP(C967,'DRAWING LIST'!B:B,'DRAWING LIST'!AJ:AJ,,0)</f>
        <v/>
      </c>
      <c r="J967" s="155">
        <f t="shared" si="15"/>
        <v>3.1478758388969727E-2</v>
      </c>
    </row>
    <row r="968" spans="1:10" hidden="1">
      <c r="A968" s="155">
        <v>25</v>
      </c>
      <c r="B968" s="155" t="s">
        <v>2438</v>
      </c>
      <c r="C968" s="155" t="s">
        <v>430</v>
      </c>
      <c r="D968" s="155">
        <v>33.4</v>
      </c>
      <c r="E968" s="155">
        <v>3012</v>
      </c>
      <c r="F968" s="155">
        <v>104.92919462989909</v>
      </c>
      <c r="G968" s="155">
        <v>316046.73422525608</v>
      </c>
      <c r="H968" s="155">
        <v>0.31604673422525609</v>
      </c>
      <c r="I968" s="155" t="str">
        <f>_xlfn.XLOOKUP(C968,'DRAWING LIST'!B:B,'DRAWING LIST'!AJ:AJ,,0)</f>
        <v/>
      </c>
      <c r="J968" s="155">
        <f t="shared" si="15"/>
        <v>0.31604673422525609</v>
      </c>
    </row>
    <row r="969" spans="1:10" hidden="1">
      <c r="A969" s="155">
        <v>25</v>
      </c>
      <c r="B969" s="155" t="s">
        <v>2092</v>
      </c>
      <c r="C969" s="155" t="s">
        <v>646</v>
      </c>
      <c r="D969" s="155">
        <v>33.4</v>
      </c>
      <c r="E969" s="155">
        <v>301</v>
      </c>
      <c r="F969" s="155">
        <v>104.92919462989909</v>
      </c>
      <c r="G969" s="155">
        <v>31583.687583599625</v>
      </c>
      <c r="H969" s="155">
        <v>3.1583687583599626E-2</v>
      </c>
      <c r="I969" s="155" t="str">
        <f>_xlfn.XLOOKUP(C969,'DRAWING LIST'!B:B,'DRAWING LIST'!AJ:AJ,,0)</f>
        <v>1-38鼠灰色</v>
      </c>
      <c r="J969" s="155">
        <f t="shared" si="15"/>
        <v>3.1583687583599626E-2</v>
      </c>
    </row>
    <row r="970" spans="1:10" hidden="1">
      <c r="A970" s="155">
        <v>25</v>
      </c>
      <c r="B970" s="155" t="s">
        <v>2439</v>
      </c>
      <c r="C970" s="155" t="s">
        <v>85</v>
      </c>
      <c r="D970" s="155">
        <v>33.4</v>
      </c>
      <c r="E970" s="155">
        <v>302</v>
      </c>
      <c r="F970" s="155">
        <v>104.92919462989909</v>
      </c>
      <c r="G970" s="155">
        <v>31688.616778229523</v>
      </c>
      <c r="H970" s="155">
        <v>3.1688616778229525E-2</v>
      </c>
      <c r="I970" s="155" t="str">
        <f>_xlfn.XLOOKUP(C970,'DRAWING LIST'!B:B,'DRAWING LIST'!AJ:AJ,,0)</f>
        <v/>
      </c>
      <c r="J970" s="155">
        <f t="shared" si="15"/>
        <v>3.1688616778229525E-2</v>
      </c>
    </row>
    <row r="971" spans="1:10">
      <c r="A971" s="155">
        <v>25</v>
      </c>
      <c r="B971" s="155" t="s">
        <v>2440</v>
      </c>
      <c r="C971" s="155" t="s">
        <v>295</v>
      </c>
      <c r="D971" s="155">
        <v>33.4</v>
      </c>
      <c r="E971" s="155">
        <v>303</v>
      </c>
      <c r="F971" s="155">
        <v>104.92919462989909</v>
      </c>
      <c r="G971" s="155">
        <v>31793.545972859421</v>
      </c>
      <c r="H971" s="155">
        <v>3.1793545972859417E-2</v>
      </c>
      <c r="I971" s="155" t="str">
        <f>_xlfn.XLOOKUP(C971,'DRAWING LIST'!B:B,'DRAWING LIST'!AJ:AJ,,0)</f>
        <v>1-45 天藍色</v>
      </c>
      <c r="J971" s="155">
        <f t="shared" si="15"/>
        <v>3.1793545972859417E-2</v>
      </c>
    </row>
    <row r="972" spans="1:10" hidden="1">
      <c r="A972" s="155">
        <v>25</v>
      </c>
      <c r="B972" s="155" t="s">
        <v>2441</v>
      </c>
      <c r="C972" s="155" t="s">
        <v>639</v>
      </c>
      <c r="D972" s="155">
        <v>33.4</v>
      </c>
      <c r="E972" s="155">
        <v>304</v>
      </c>
      <c r="F972" s="155">
        <v>104.92919462989909</v>
      </c>
      <c r="G972" s="155">
        <v>31898.475167489323</v>
      </c>
      <c r="H972" s="155">
        <v>3.1898475167489324E-2</v>
      </c>
      <c r="I972" s="155" t="str">
        <f>_xlfn.XLOOKUP(C972,'DRAWING LIST'!B:B,'DRAWING LIST'!AJ:AJ,,0)</f>
        <v>1-38鼠灰色</v>
      </c>
      <c r="J972" s="155">
        <f t="shared" si="15"/>
        <v>3.1898475167489324E-2</v>
      </c>
    </row>
    <row r="973" spans="1:10" hidden="1">
      <c r="A973" s="155">
        <v>25</v>
      </c>
      <c r="B973" s="155" t="s">
        <v>2441</v>
      </c>
      <c r="C973" s="155" t="s">
        <v>640</v>
      </c>
      <c r="D973" s="155">
        <v>33.4</v>
      </c>
      <c r="E973" s="155">
        <v>304</v>
      </c>
      <c r="F973" s="155">
        <v>104.92919462989909</v>
      </c>
      <c r="G973" s="155">
        <v>31898.475167489323</v>
      </c>
      <c r="H973" s="155">
        <v>3.1898475167489324E-2</v>
      </c>
      <c r="I973" s="155" t="str">
        <f>_xlfn.XLOOKUP(C973,'DRAWING LIST'!B:B,'DRAWING LIST'!AJ:AJ,,0)</f>
        <v>1-38鼠灰色</v>
      </c>
      <c r="J973" s="155">
        <f t="shared" si="15"/>
        <v>3.1898475167489324E-2</v>
      </c>
    </row>
    <row r="974" spans="1:10" hidden="1">
      <c r="A974" s="155">
        <v>25</v>
      </c>
      <c r="B974" s="155" t="s">
        <v>2442</v>
      </c>
      <c r="C974" s="155" t="s">
        <v>720</v>
      </c>
      <c r="D974" s="155">
        <v>33.4</v>
      </c>
      <c r="E974" s="155">
        <v>3056</v>
      </c>
      <c r="F974" s="155">
        <v>104.92919462989909</v>
      </c>
      <c r="G974" s="155">
        <v>320663.61878897162</v>
      </c>
      <c r="H974" s="155">
        <v>0.32066361878897159</v>
      </c>
      <c r="I974" s="155" t="str">
        <f>_xlfn.XLOOKUP(C974,'DRAWING LIST'!B:B,'DRAWING LIST'!AJ:AJ,,0)</f>
        <v>1-05 大洋綠</v>
      </c>
      <c r="J974" s="155">
        <f t="shared" si="15"/>
        <v>0.32066361878897159</v>
      </c>
    </row>
    <row r="975" spans="1:10" hidden="1">
      <c r="A975" s="155">
        <v>25</v>
      </c>
      <c r="B975" s="155" t="s">
        <v>2442</v>
      </c>
      <c r="C975" s="155" t="s">
        <v>199</v>
      </c>
      <c r="D975" s="155">
        <v>33.4</v>
      </c>
      <c r="E975" s="155">
        <v>3056</v>
      </c>
      <c r="F975" s="155">
        <v>104.92919462989909</v>
      </c>
      <c r="G975" s="155">
        <v>320663.61878897162</v>
      </c>
      <c r="H975" s="155">
        <v>0.32066361878897159</v>
      </c>
      <c r="I975" s="155" t="str">
        <f>_xlfn.XLOOKUP(C975,'DRAWING LIST'!B:B,'DRAWING LIST'!AJ:AJ,,0)</f>
        <v>1-05 大洋綠</v>
      </c>
      <c r="J975" s="155">
        <f t="shared" si="15"/>
        <v>0.32066361878897159</v>
      </c>
    </row>
    <row r="976" spans="1:10" hidden="1">
      <c r="A976" s="155">
        <v>25</v>
      </c>
      <c r="B976" s="155" t="s">
        <v>2442</v>
      </c>
      <c r="C976" s="155" t="s">
        <v>430</v>
      </c>
      <c r="D976" s="155">
        <v>33.4</v>
      </c>
      <c r="E976" s="155">
        <v>3056</v>
      </c>
      <c r="F976" s="155">
        <v>104.92919462989909</v>
      </c>
      <c r="G976" s="155">
        <v>320663.61878897162</v>
      </c>
      <c r="H976" s="155">
        <v>0.32066361878897159</v>
      </c>
      <c r="I976" s="155" t="str">
        <f>_xlfn.XLOOKUP(C976,'DRAWING LIST'!B:B,'DRAWING LIST'!AJ:AJ,,0)</f>
        <v/>
      </c>
      <c r="J976" s="155">
        <f t="shared" si="15"/>
        <v>0.32066361878897159</v>
      </c>
    </row>
    <row r="977" spans="1:10" hidden="1">
      <c r="A977" s="155">
        <v>25</v>
      </c>
      <c r="B977" s="155" t="s">
        <v>2443</v>
      </c>
      <c r="C977" s="155" t="s">
        <v>568</v>
      </c>
      <c r="D977" s="155">
        <v>33.4</v>
      </c>
      <c r="E977" s="155">
        <v>306</v>
      </c>
      <c r="F977" s="155">
        <v>104.92919462989909</v>
      </c>
      <c r="G977" s="155">
        <v>32108.333556749119</v>
      </c>
      <c r="H977" s="155">
        <v>3.2108333556749115E-2</v>
      </c>
      <c r="I977" s="155" t="str">
        <f>_xlfn.XLOOKUP(C977,'DRAWING LIST'!B:B,'DRAWING LIST'!AJ:AJ,,0)</f>
        <v/>
      </c>
      <c r="J977" s="155">
        <f t="shared" si="15"/>
        <v>3.2108333556749115E-2</v>
      </c>
    </row>
    <row r="978" spans="1:10" hidden="1">
      <c r="A978" s="155">
        <v>25</v>
      </c>
      <c r="B978" s="155" t="s">
        <v>2444</v>
      </c>
      <c r="C978" s="155" t="s">
        <v>207</v>
      </c>
      <c r="D978" s="155">
        <v>33.4</v>
      </c>
      <c r="E978" s="155">
        <v>3070</v>
      </c>
      <c r="F978" s="155">
        <v>104.92919462989909</v>
      </c>
      <c r="G978" s="155">
        <v>322132.62751379021</v>
      </c>
      <c r="H978" s="155">
        <v>0.32213262751379018</v>
      </c>
      <c r="I978" s="155" t="str">
        <f>_xlfn.XLOOKUP(C978,'DRAWING LIST'!B:B,'DRAWING LIST'!AJ:AJ,,0)</f>
        <v>1-05 大洋綠</v>
      </c>
      <c r="J978" s="155">
        <f t="shared" si="15"/>
        <v>0.32213262751379018</v>
      </c>
    </row>
    <row r="979" spans="1:10">
      <c r="A979" s="155">
        <v>25</v>
      </c>
      <c r="B979" s="155" t="s">
        <v>2444</v>
      </c>
      <c r="C979" s="155" t="s">
        <v>357</v>
      </c>
      <c r="D979" s="155">
        <v>33.4</v>
      </c>
      <c r="E979" s="155">
        <v>3070</v>
      </c>
      <c r="F979" s="155">
        <v>104.92919462989909</v>
      </c>
      <c r="G979" s="155">
        <v>322132.62751379021</v>
      </c>
      <c r="H979" s="155">
        <v>0.32213262751379018</v>
      </c>
      <c r="I979" s="155" t="str">
        <f>_xlfn.XLOOKUP(C979,'DRAWING LIST'!B:B,'DRAWING LIST'!AJ:AJ,,0)</f>
        <v>1-45 天藍色</v>
      </c>
      <c r="J979" s="155">
        <f t="shared" si="15"/>
        <v>0.32213262751379018</v>
      </c>
    </row>
    <row r="980" spans="1:10">
      <c r="A980" s="155">
        <v>25</v>
      </c>
      <c r="B980" s="155" t="s">
        <v>2445</v>
      </c>
      <c r="C980" s="155" t="s">
        <v>747</v>
      </c>
      <c r="D980" s="155">
        <v>33.4</v>
      </c>
      <c r="E980" s="155">
        <v>308</v>
      </c>
      <c r="F980" s="155">
        <v>104.92919462989909</v>
      </c>
      <c r="G980" s="155">
        <v>32318.191946008919</v>
      </c>
      <c r="H980" s="155">
        <v>3.231819194600892E-2</v>
      </c>
      <c r="I980" s="155" t="str">
        <f>_xlfn.XLOOKUP(C980,'DRAWING LIST'!B:B,'DRAWING LIST'!AJ:AJ,,0)</f>
        <v>1-45 天藍色</v>
      </c>
      <c r="J980" s="155">
        <f t="shared" si="15"/>
        <v>3.231819194600892E-2</v>
      </c>
    </row>
    <row r="981" spans="1:10" hidden="1">
      <c r="A981" s="155">
        <v>25</v>
      </c>
      <c r="B981" s="155" t="s">
        <v>2446</v>
      </c>
      <c r="C981" s="155" t="s">
        <v>85</v>
      </c>
      <c r="D981" s="155">
        <v>33.4</v>
      </c>
      <c r="E981" s="155">
        <v>309</v>
      </c>
      <c r="F981" s="155">
        <v>104.92919462989909</v>
      </c>
      <c r="G981" s="155">
        <v>32423.121140638817</v>
      </c>
      <c r="H981" s="155">
        <v>3.2423121140638819E-2</v>
      </c>
      <c r="I981" s="155" t="str">
        <f>_xlfn.XLOOKUP(C981,'DRAWING LIST'!B:B,'DRAWING LIST'!AJ:AJ,,0)</f>
        <v/>
      </c>
      <c r="J981" s="155">
        <f t="shared" si="15"/>
        <v>3.2423121140638819E-2</v>
      </c>
    </row>
    <row r="982" spans="1:10" hidden="1">
      <c r="A982" s="155">
        <v>25</v>
      </c>
      <c r="B982" s="155" t="s">
        <v>2446</v>
      </c>
      <c r="C982" s="155" t="s">
        <v>556</v>
      </c>
      <c r="D982" s="155">
        <v>33.4</v>
      </c>
      <c r="E982" s="155">
        <v>309</v>
      </c>
      <c r="F982" s="155">
        <v>104.92919462989909</v>
      </c>
      <c r="G982" s="155">
        <v>32423.121140638817</v>
      </c>
      <c r="H982" s="155">
        <v>3.2423121140638819E-2</v>
      </c>
      <c r="I982" s="155" t="str">
        <f>_xlfn.XLOOKUP(C982,'DRAWING LIST'!B:B,'DRAWING LIST'!AJ:AJ,,0)</f>
        <v/>
      </c>
      <c r="J982" s="155">
        <f t="shared" si="15"/>
        <v>3.2423121140638819E-2</v>
      </c>
    </row>
    <row r="983" spans="1:10" hidden="1">
      <c r="A983" s="155">
        <v>25</v>
      </c>
      <c r="B983" s="155" t="s">
        <v>2447</v>
      </c>
      <c r="C983" s="155" t="s">
        <v>204</v>
      </c>
      <c r="D983" s="155">
        <v>33.4</v>
      </c>
      <c r="E983" s="155">
        <v>311</v>
      </c>
      <c r="F983" s="155">
        <v>104.92919462989909</v>
      </c>
      <c r="G983" s="155">
        <v>32632.979529898617</v>
      </c>
      <c r="H983" s="155">
        <v>3.2632979529898617E-2</v>
      </c>
      <c r="I983" s="155" t="str">
        <f>_xlfn.XLOOKUP(C983,'DRAWING LIST'!B:B,'DRAWING LIST'!AJ:AJ,,0)</f>
        <v>1-05 大洋綠</v>
      </c>
      <c r="J983" s="155">
        <f t="shared" si="15"/>
        <v>3.2632979529898617E-2</v>
      </c>
    </row>
    <row r="984" spans="1:10" hidden="1">
      <c r="A984" s="155">
        <v>25</v>
      </c>
      <c r="B984" s="155" t="s">
        <v>2448</v>
      </c>
      <c r="C984" s="155" t="s">
        <v>93</v>
      </c>
      <c r="D984" s="155">
        <v>33.4</v>
      </c>
      <c r="E984" s="155">
        <v>3130</v>
      </c>
      <c r="F984" s="155">
        <v>104.92919462989909</v>
      </c>
      <c r="G984" s="155">
        <v>328428.37919158413</v>
      </c>
      <c r="H984" s="155">
        <v>0.32842837919158413</v>
      </c>
      <c r="I984" s="155" t="str">
        <f>_xlfn.XLOOKUP(C984,'DRAWING LIST'!B:B,'DRAWING LIST'!AJ:AJ,,0)</f>
        <v/>
      </c>
      <c r="J984" s="155">
        <f t="shared" si="15"/>
        <v>0.32842837919158413</v>
      </c>
    </row>
    <row r="985" spans="1:10" hidden="1">
      <c r="A985" s="155">
        <v>25</v>
      </c>
      <c r="B985" s="155" t="s">
        <v>2449</v>
      </c>
      <c r="C985" s="155" t="s">
        <v>429</v>
      </c>
      <c r="D985" s="155">
        <v>33.4</v>
      </c>
      <c r="E985" s="155">
        <v>3136</v>
      </c>
      <c r="F985" s="155">
        <v>104.92919462989909</v>
      </c>
      <c r="G985" s="155">
        <v>329057.95435936353</v>
      </c>
      <c r="H985" s="155">
        <v>0.32905795435936352</v>
      </c>
      <c r="I985" s="155" t="str">
        <f>_xlfn.XLOOKUP(C985,'DRAWING LIST'!B:B,'DRAWING LIST'!AJ:AJ,,0)</f>
        <v/>
      </c>
      <c r="J985" s="155">
        <f t="shared" si="15"/>
        <v>0.32905795435936352</v>
      </c>
    </row>
    <row r="986" spans="1:10">
      <c r="A986" s="155">
        <v>25</v>
      </c>
      <c r="B986" s="155" t="s">
        <v>2450</v>
      </c>
      <c r="C986" s="155" t="s">
        <v>284</v>
      </c>
      <c r="D986" s="155">
        <v>33.4</v>
      </c>
      <c r="E986" s="155">
        <v>314</v>
      </c>
      <c r="F986" s="155">
        <v>104.92919462989909</v>
      </c>
      <c r="G986" s="155">
        <v>32947.767113788315</v>
      </c>
      <c r="H986" s="155">
        <v>3.2947767113788315E-2</v>
      </c>
      <c r="I986" s="155" t="str">
        <f>_xlfn.XLOOKUP(C986,'DRAWING LIST'!B:B,'DRAWING LIST'!AJ:AJ,,0)</f>
        <v>1-45 天藍色</v>
      </c>
      <c r="J986" s="155">
        <f t="shared" si="15"/>
        <v>3.2947767113788315E-2</v>
      </c>
    </row>
    <row r="987" spans="1:10" hidden="1">
      <c r="A987" s="155">
        <v>25</v>
      </c>
      <c r="B987" s="155" t="s">
        <v>2450</v>
      </c>
      <c r="C987" s="155" t="s">
        <v>572</v>
      </c>
      <c r="D987" s="155">
        <v>33.4</v>
      </c>
      <c r="E987" s="155">
        <v>314</v>
      </c>
      <c r="F987" s="155">
        <v>104.92919462989909</v>
      </c>
      <c r="G987" s="155">
        <v>32947.767113788315</v>
      </c>
      <c r="H987" s="155">
        <v>3.2947767113788315E-2</v>
      </c>
      <c r="I987" s="155" t="str">
        <f>_xlfn.XLOOKUP(C987,'DRAWING LIST'!B:B,'DRAWING LIST'!AJ:AJ,,0)</f>
        <v/>
      </c>
      <c r="J987" s="155">
        <f t="shared" si="15"/>
        <v>3.2947767113788315E-2</v>
      </c>
    </row>
    <row r="988" spans="1:10" hidden="1">
      <c r="A988" s="155">
        <v>25</v>
      </c>
      <c r="B988" s="155" t="s">
        <v>2450</v>
      </c>
      <c r="C988" s="155" t="s">
        <v>576</v>
      </c>
      <c r="D988" s="155">
        <v>33.4</v>
      </c>
      <c r="E988" s="155">
        <v>314</v>
      </c>
      <c r="F988" s="155">
        <v>104.92919462989909</v>
      </c>
      <c r="G988" s="155">
        <v>32947.767113788315</v>
      </c>
      <c r="H988" s="155">
        <v>3.2947767113788315E-2</v>
      </c>
      <c r="I988" s="155" t="str">
        <f>_xlfn.XLOOKUP(C988,'DRAWING LIST'!B:B,'DRAWING LIST'!AJ:AJ,,0)</f>
        <v/>
      </c>
      <c r="J988" s="155">
        <f t="shared" si="15"/>
        <v>3.2947767113788315E-2</v>
      </c>
    </row>
    <row r="989" spans="1:10" hidden="1">
      <c r="A989" s="155">
        <v>25</v>
      </c>
      <c r="B989" s="155" t="s">
        <v>2451</v>
      </c>
      <c r="C989" s="155" t="s">
        <v>402</v>
      </c>
      <c r="D989" s="155">
        <v>33.4</v>
      </c>
      <c r="E989" s="155">
        <v>3156</v>
      </c>
      <c r="F989" s="155">
        <v>104.92919462989909</v>
      </c>
      <c r="G989" s="155">
        <v>331156.53825196152</v>
      </c>
      <c r="H989" s="155">
        <v>0.33115653825196151</v>
      </c>
      <c r="I989" s="155" t="str">
        <f>_xlfn.XLOOKUP(C989,'DRAWING LIST'!B:B,'DRAWING LIST'!AJ:AJ,,0)</f>
        <v/>
      </c>
      <c r="J989" s="155">
        <f t="shared" si="15"/>
        <v>0.33115653825196151</v>
      </c>
    </row>
    <row r="990" spans="1:10" hidden="1">
      <c r="A990" s="155">
        <v>25</v>
      </c>
      <c r="B990" s="155" t="s">
        <v>2452</v>
      </c>
      <c r="C990" s="155" t="s">
        <v>160</v>
      </c>
      <c r="D990" s="155">
        <v>33.4</v>
      </c>
      <c r="E990" s="155">
        <v>315</v>
      </c>
      <c r="F990" s="155">
        <v>104.92919462989909</v>
      </c>
      <c r="G990" s="155">
        <v>33052.696308418213</v>
      </c>
      <c r="H990" s="155">
        <v>3.3052696308418214E-2</v>
      </c>
      <c r="I990" s="155" t="str">
        <f>_xlfn.XLOOKUP(C990,'DRAWING LIST'!B:B,'DRAWING LIST'!AJ:AJ,,0)</f>
        <v>1-05 大洋綠</v>
      </c>
      <c r="J990" s="155">
        <f t="shared" si="15"/>
        <v>3.3052696308418214E-2</v>
      </c>
    </row>
    <row r="991" spans="1:10" hidden="1">
      <c r="A991" s="155">
        <v>25</v>
      </c>
      <c r="B991" s="155" t="s">
        <v>2453</v>
      </c>
      <c r="C991" s="155" t="s">
        <v>572</v>
      </c>
      <c r="D991" s="155">
        <v>33.4</v>
      </c>
      <c r="E991" s="155">
        <v>3206</v>
      </c>
      <c r="F991" s="155">
        <v>104.92919462989909</v>
      </c>
      <c r="G991" s="155">
        <v>336402.99798345647</v>
      </c>
      <c r="H991" s="155">
        <v>0.33640299798345646</v>
      </c>
      <c r="I991" s="155" t="str">
        <f>_xlfn.XLOOKUP(C991,'DRAWING LIST'!B:B,'DRAWING LIST'!AJ:AJ,,0)</f>
        <v/>
      </c>
      <c r="J991" s="155">
        <f t="shared" si="15"/>
        <v>0.33640299798345646</v>
      </c>
    </row>
    <row r="992" spans="1:10">
      <c r="A992" s="155">
        <v>25</v>
      </c>
      <c r="B992" s="155" t="s">
        <v>2454</v>
      </c>
      <c r="C992" s="155" t="s">
        <v>766</v>
      </c>
      <c r="D992" s="155">
        <v>33.4</v>
      </c>
      <c r="E992" s="155">
        <v>320</v>
      </c>
      <c r="F992" s="155">
        <v>104.92919462989909</v>
      </c>
      <c r="G992" s="155">
        <v>33577.342281567704</v>
      </c>
      <c r="H992" s="155">
        <v>3.3577342281567703E-2</v>
      </c>
      <c r="I992" s="155" t="str">
        <f>_xlfn.XLOOKUP(C992,'DRAWING LIST'!B:B,'DRAWING LIST'!AJ:AJ,,0)</f>
        <v>1-45 天藍色</v>
      </c>
      <c r="J992" s="155">
        <f t="shared" si="15"/>
        <v>3.3577342281567703E-2</v>
      </c>
    </row>
    <row r="993" spans="1:10" hidden="1">
      <c r="A993" s="155">
        <v>25</v>
      </c>
      <c r="B993" s="155" t="s">
        <v>2454</v>
      </c>
      <c r="C993" s="155" t="s">
        <v>390</v>
      </c>
      <c r="D993" s="155">
        <v>33.4</v>
      </c>
      <c r="E993" s="155">
        <v>320</v>
      </c>
      <c r="F993" s="155">
        <v>104.92919462989909</v>
      </c>
      <c r="G993" s="155">
        <v>33577.342281567704</v>
      </c>
      <c r="H993" s="155">
        <v>3.3577342281567703E-2</v>
      </c>
      <c r="I993" s="155" t="str">
        <f>_xlfn.XLOOKUP(C993,'DRAWING LIST'!B:B,'DRAWING LIST'!AJ:AJ,,0)</f>
        <v/>
      </c>
      <c r="J993" s="155">
        <f t="shared" si="15"/>
        <v>3.3577342281567703E-2</v>
      </c>
    </row>
    <row r="994" spans="1:10" hidden="1">
      <c r="A994" s="155">
        <v>25</v>
      </c>
      <c r="B994" s="155" t="s">
        <v>2455</v>
      </c>
      <c r="C994" s="155" t="s">
        <v>433</v>
      </c>
      <c r="D994" s="155">
        <v>33.4</v>
      </c>
      <c r="E994" s="155">
        <v>3226</v>
      </c>
      <c r="F994" s="155">
        <v>104.92919462989909</v>
      </c>
      <c r="G994" s="155">
        <v>338501.58187605446</v>
      </c>
      <c r="H994" s="155">
        <v>0.33850158187605445</v>
      </c>
      <c r="I994" s="155" t="str">
        <f>_xlfn.XLOOKUP(C994,'DRAWING LIST'!B:B,'DRAWING LIST'!AJ:AJ,,0)</f>
        <v/>
      </c>
      <c r="J994" s="155">
        <f t="shared" si="15"/>
        <v>0.33850158187605445</v>
      </c>
    </row>
    <row r="995" spans="1:10" hidden="1">
      <c r="A995" s="155">
        <v>25</v>
      </c>
      <c r="B995" s="155" t="s">
        <v>2095</v>
      </c>
      <c r="C995" s="155" t="s">
        <v>86</v>
      </c>
      <c r="D995" s="155">
        <v>33.4</v>
      </c>
      <c r="E995" s="155">
        <v>322</v>
      </c>
      <c r="F995" s="155">
        <v>104.92919462989909</v>
      </c>
      <c r="G995" s="155">
        <v>33787.200670827508</v>
      </c>
      <c r="H995" s="155">
        <v>3.3787200670827508E-2</v>
      </c>
      <c r="I995" s="155" t="str">
        <f>_xlfn.XLOOKUP(C995,'DRAWING LIST'!B:B,'DRAWING LIST'!AJ:AJ,,0)</f>
        <v/>
      </c>
      <c r="J995" s="155">
        <f t="shared" si="15"/>
        <v>3.3787200670827508E-2</v>
      </c>
    </row>
    <row r="996" spans="1:10" hidden="1">
      <c r="A996" s="155">
        <v>25</v>
      </c>
      <c r="B996" s="155" t="s">
        <v>2095</v>
      </c>
      <c r="C996" s="155" t="s">
        <v>578</v>
      </c>
      <c r="D996" s="155">
        <v>33.4</v>
      </c>
      <c r="E996" s="155">
        <v>322</v>
      </c>
      <c r="F996" s="155">
        <v>104.92919462989909</v>
      </c>
      <c r="G996" s="155">
        <v>33787.200670827508</v>
      </c>
      <c r="H996" s="155">
        <v>3.3787200670827508E-2</v>
      </c>
      <c r="I996" s="155" t="str">
        <f>_xlfn.XLOOKUP(C996,'DRAWING LIST'!B:B,'DRAWING LIST'!AJ:AJ,,0)</f>
        <v/>
      </c>
      <c r="J996" s="155">
        <f t="shared" si="15"/>
        <v>3.3787200670827508E-2</v>
      </c>
    </row>
    <row r="997" spans="1:10" hidden="1">
      <c r="A997" s="155">
        <v>25</v>
      </c>
      <c r="B997" s="155" t="s">
        <v>2095</v>
      </c>
      <c r="C997" s="155" t="s">
        <v>580</v>
      </c>
      <c r="D997" s="155">
        <v>33.4</v>
      </c>
      <c r="E997" s="155">
        <v>322</v>
      </c>
      <c r="F997" s="155">
        <v>104.92919462989909</v>
      </c>
      <c r="G997" s="155">
        <v>33787.200670827508</v>
      </c>
      <c r="H997" s="155">
        <v>3.3787200670827508E-2</v>
      </c>
      <c r="I997" s="155" t="str">
        <f>_xlfn.XLOOKUP(C997,'DRAWING LIST'!B:B,'DRAWING LIST'!AJ:AJ,,0)</f>
        <v/>
      </c>
      <c r="J997" s="155">
        <f t="shared" si="15"/>
        <v>3.3787200670827508E-2</v>
      </c>
    </row>
    <row r="998" spans="1:10" hidden="1">
      <c r="A998" s="155">
        <v>25</v>
      </c>
      <c r="B998" s="155" t="s">
        <v>2456</v>
      </c>
      <c r="C998" s="155" t="s">
        <v>570</v>
      </c>
      <c r="D998" s="155">
        <v>33.4</v>
      </c>
      <c r="E998" s="155">
        <v>3236</v>
      </c>
      <c r="F998" s="155">
        <v>104.92919462989909</v>
      </c>
      <c r="G998" s="155">
        <v>339550.87382235343</v>
      </c>
      <c r="H998" s="155">
        <v>0.33955087382235344</v>
      </c>
      <c r="I998" s="155" t="str">
        <f>_xlfn.XLOOKUP(C998,'DRAWING LIST'!B:B,'DRAWING LIST'!AJ:AJ,,0)</f>
        <v/>
      </c>
      <c r="J998" s="155">
        <f t="shared" si="15"/>
        <v>0.33955087382235344</v>
      </c>
    </row>
    <row r="999" spans="1:10" hidden="1">
      <c r="A999" s="155">
        <v>25</v>
      </c>
      <c r="B999" s="155" t="s">
        <v>2457</v>
      </c>
      <c r="C999" s="155" t="s">
        <v>245</v>
      </c>
      <c r="D999" s="155">
        <v>33.4</v>
      </c>
      <c r="E999" s="155">
        <v>324</v>
      </c>
      <c r="F999" s="155">
        <v>104.92919462989909</v>
      </c>
      <c r="G999" s="155">
        <v>33997.059060087304</v>
      </c>
      <c r="H999" s="155">
        <v>3.3997059060087299E-2</v>
      </c>
      <c r="I999" s="155" t="str">
        <f>_xlfn.XLOOKUP(C999,'DRAWING LIST'!B:B,'DRAWING LIST'!AJ:AJ,,0)</f>
        <v/>
      </c>
      <c r="J999" s="155">
        <f t="shared" si="15"/>
        <v>3.3997059060087299E-2</v>
      </c>
    </row>
    <row r="1000" spans="1:10" hidden="1">
      <c r="A1000" s="155">
        <v>25</v>
      </c>
      <c r="B1000" s="155" t="s">
        <v>2458</v>
      </c>
      <c r="C1000" s="155" t="s">
        <v>778</v>
      </c>
      <c r="D1000" s="155">
        <v>33.4</v>
      </c>
      <c r="E1000" s="155">
        <v>3256</v>
      </c>
      <c r="F1000" s="155">
        <v>104.92919462989909</v>
      </c>
      <c r="G1000" s="155">
        <v>341649.45771495142</v>
      </c>
      <c r="H1000" s="155">
        <v>0.34164945771495142</v>
      </c>
      <c r="I1000" s="155" t="str">
        <f>_xlfn.XLOOKUP(C1000,'DRAWING LIST'!B:B,'DRAWING LIST'!AJ:AJ,,0)</f>
        <v/>
      </c>
      <c r="J1000" s="155">
        <f t="shared" si="15"/>
        <v>0.34164945771495142</v>
      </c>
    </row>
    <row r="1001" spans="1:10" hidden="1">
      <c r="A1001" s="155">
        <v>25</v>
      </c>
      <c r="B1001" s="155" t="s">
        <v>2459</v>
      </c>
      <c r="C1001" s="155" t="s">
        <v>200</v>
      </c>
      <c r="D1001" s="155">
        <v>33.4</v>
      </c>
      <c r="E1001" s="155">
        <v>3306</v>
      </c>
      <c r="F1001" s="155">
        <v>104.92919462989909</v>
      </c>
      <c r="G1001" s="155">
        <v>346895.91744644637</v>
      </c>
      <c r="H1001" s="155">
        <v>0.34689591744644638</v>
      </c>
      <c r="I1001" s="155" t="str">
        <f>_xlfn.XLOOKUP(C1001,'DRAWING LIST'!B:B,'DRAWING LIST'!AJ:AJ,,0)</f>
        <v>1-05 大洋綠</v>
      </c>
      <c r="J1001" s="155">
        <f t="shared" si="15"/>
        <v>0.34689591744644638</v>
      </c>
    </row>
    <row r="1002" spans="1:10" hidden="1">
      <c r="A1002" s="155">
        <v>25</v>
      </c>
      <c r="B1002" s="155" t="s">
        <v>2460</v>
      </c>
      <c r="C1002" s="155" t="s">
        <v>278</v>
      </c>
      <c r="D1002" s="155">
        <v>33.4</v>
      </c>
      <c r="E1002" s="155">
        <v>3308</v>
      </c>
      <c r="F1002" s="155">
        <v>104.92919462989909</v>
      </c>
      <c r="G1002" s="155">
        <v>347105.77583570615</v>
      </c>
      <c r="H1002" s="155">
        <v>0.34710577583570612</v>
      </c>
      <c r="I1002" s="155" t="str">
        <f>_xlfn.XLOOKUP(C1002,'DRAWING LIST'!B:B,'DRAWING LIST'!AJ:AJ,,0)</f>
        <v/>
      </c>
      <c r="J1002" s="155">
        <f t="shared" si="15"/>
        <v>0.34710577583570612</v>
      </c>
    </row>
    <row r="1003" spans="1:10">
      <c r="A1003" s="155">
        <v>25</v>
      </c>
      <c r="B1003" s="155" t="s">
        <v>2461</v>
      </c>
      <c r="C1003" s="155" t="s">
        <v>332</v>
      </c>
      <c r="D1003" s="155">
        <v>33.4</v>
      </c>
      <c r="E1003" s="155">
        <v>3316</v>
      </c>
      <c r="F1003" s="155">
        <v>104.92919462989909</v>
      </c>
      <c r="G1003" s="155">
        <v>347945.2093927454</v>
      </c>
      <c r="H1003" s="155">
        <v>0.34794520939274537</v>
      </c>
      <c r="I1003" s="155" t="str">
        <f>_xlfn.XLOOKUP(C1003,'DRAWING LIST'!B:B,'DRAWING LIST'!AJ:AJ,,0)</f>
        <v>1-45 天藍色</v>
      </c>
      <c r="J1003" s="155">
        <f t="shared" si="15"/>
        <v>0.34794520939274537</v>
      </c>
    </row>
    <row r="1004" spans="1:10" hidden="1">
      <c r="A1004" s="155">
        <v>25</v>
      </c>
      <c r="B1004" s="155" t="s">
        <v>2461</v>
      </c>
      <c r="C1004" s="155" t="s">
        <v>428</v>
      </c>
      <c r="D1004" s="155">
        <v>33.4</v>
      </c>
      <c r="E1004" s="155">
        <v>3316</v>
      </c>
      <c r="F1004" s="155">
        <v>104.92919462989909</v>
      </c>
      <c r="G1004" s="155">
        <v>347945.2093927454</v>
      </c>
      <c r="H1004" s="155">
        <v>0.34794520939274537</v>
      </c>
      <c r="I1004" s="155" t="str">
        <f>_xlfn.XLOOKUP(C1004,'DRAWING LIST'!B:B,'DRAWING LIST'!AJ:AJ,,0)</f>
        <v/>
      </c>
      <c r="J1004" s="155">
        <f t="shared" si="15"/>
        <v>0.34794520939274537</v>
      </c>
    </row>
    <row r="1005" spans="1:10">
      <c r="A1005" s="155">
        <v>25</v>
      </c>
      <c r="B1005" s="155" t="s">
        <v>2462</v>
      </c>
      <c r="C1005" s="155" t="s">
        <v>358</v>
      </c>
      <c r="D1005" s="155">
        <v>33.4</v>
      </c>
      <c r="E1005" s="155">
        <v>3318</v>
      </c>
      <c r="F1005" s="155">
        <v>104.92919462989909</v>
      </c>
      <c r="G1005" s="155">
        <v>348155.06778200518</v>
      </c>
      <c r="H1005" s="155">
        <v>0.34815506778200517</v>
      </c>
      <c r="I1005" s="155" t="str">
        <f>_xlfn.XLOOKUP(C1005,'DRAWING LIST'!B:B,'DRAWING LIST'!AJ:AJ,,0)</f>
        <v>1-45 天藍色</v>
      </c>
      <c r="J1005" s="155">
        <f t="shared" si="15"/>
        <v>0.34815506778200517</v>
      </c>
    </row>
    <row r="1006" spans="1:10" hidden="1">
      <c r="A1006" s="155">
        <v>25</v>
      </c>
      <c r="B1006" s="155" t="s">
        <v>2463</v>
      </c>
      <c r="C1006" s="155" t="s">
        <v>239</v>
      </c>
      <c r="D1006" s="155">
        <v>33.4</v>
      </c>
      <c r="E1006" s="155">
        <v>331</v>
      </c>
      <c r="F1006" s="155">
        <v>104.92919462989909</v>
      </c>
      <c r="G1006" s="155">
        <v>34731.563422496598</v>
      </c>
      <c r="H1006" s="155">
        <v>3.4731563422496593E-2</v>
      </c>
      <c r="I1006" s="155" t="str">
        <f>_xlfn.XLOOKUP(C1006,'DRAWING LIST'!B:B,'DRAWING LIST'!AJ:AJ,,0)</f>
        <v/>
      </c>
      <c r="J1006" s="155">
        <f t="shared" si="15"/>
        <v>3.4731563422496593E-2</v>
      </c>
    </row>
    <row r="1007" spans="1:10">
      <c r="A1007" s="155">
        <v>25</v>
      </c>
      <c r="B1007" s="155" t="s">
        <v>2463</v>
      </c>
      <c r="C1007" s="155" t="s">
        <v>317</v>
      </c>
      <c r="D1007" s="155">
        <v>33.4</v>
      </c>
      <c r="E1007" s="155">
        <v>331</v>
      </c>
      <c r="F1007" s="155">
        <v>104.92919462989909</v>
      </c>
      <c r="G1007" s="155">
        <v>34731.563422496598</v>
      </c>
      <c r="H1007" s="155">
        <v>3.4731563422496593E-2</v>
      </c>
      <c r="I1007" s="155" t="str">
        <f>_xlfn.XLOOKUP(C1007,'DRAWING LIST'!B:B,'DRAWING LIST'!AJ:AJ,,0)</f>
        <v/>
      </c>
      <c r="J1007" s="155">
        <f t="shared" si="15"/>
        <v>3.4731563422496593E-2</v>
      </c>
    </row>
    <row r="1008" spans="1:10" hidden="1">
      <c r="A1008" s="155">
        <v>25</v>
      </c>
      <c r="B1008" s="155" t="s">
        <v>2464</v>
      </c>
      <c r="C1008" s="155" t="s">
        <v>216</v>
      </c>
      <c r="D1008" s="155">
        <v>33.4</v>
      </c>
      <c r="E1008" s="155">
        <v>3346</v>
      </c>
      <c r="F1008" s="155">
        <v>104.92919462989909</v>
      </c>
      <c r="G1008" s="155">
        <v>351093.08523164236</v>
      </c>
      <c r="H1008" s="155">
        <v>0.35109308523164234</v>
      </c>
      <c r="I1008" s="155" t="str">
        <f>_xlfn.XLOOKUP(C1008,'DRAWING LIST'!B:B,'DRAWING LIST'!AJ:AJ,,0)</f>
        <v>1-05 大洋綠</v>
      </c>
      <c r="J1008" s="155">
        <f t="shared" si="15"/>
        <v>0.35109308523164234</v>
      </c>
    </row>
    <row r="1009" spans="1:10" hidden="1">
      <c r="A1009" s="155">
        <v>25</v>
      </c>
      <c r="B1009" s="155" t="s">
        <v>2465</v>
      </c>
      <c r="C1009" s="155" t="s">
        <v>576</v>
      </c>
      <c r="D1009" s="155">
        <v>33.4</v>
      </c>
      <c r="E1009" s="155">
        <v>3350</v>
      </c>
      <c r="F1009" s="155">
        <v>104.92919462989909</v>
      </c>
      <c r="G1009" s="155">
        <v>351512.80201016192</v>
      </c>
      <c r="H1009" s="155">
        <v>0.35151280201016188</v>
      </c>
      <c r="I1009" s="155" t="str">
        <f>_xlfn.XLOOKUP(C1009,'DRAWING LIST'!B:B,'DRAWING LIST'!AJ:AJ,,0)</f>
        <v/>
      </c>
      <c r="J1009" s="155">
        <f t="shared" si="15"/>
        <v>0.35151280201016188</v>
      </c>
    </row>
    <row r="1010" spans="1:10" hidden="1">
      <c r="A1010" s="155">
        <v>25</v>
      </c>
      <c r="B1010" s="155" t="s">
        <v>2466</v>
      </c>
      <c r="C1010" s="155" t="s">
        <v>402</v>
      </c>
      <c r="D1010" s="155">
        <v>33.4</v>
      </c>
      <c r="E1010" s="155">
        <v>335</v>
      </c>
      <c r="F1010" s="155">
        <v>104.92919462989909</v>
      </c>
      <c r="G1010" s="155">
        <v>35151.28020101619</v>
      </c>
      <c r="H1010" s="155">
        <v>3.515128020101619E-2</v>
      </c>
      <c r="I1010" s="155" t="str">
        <f>_xlfn.XLOOKUP(C1010,'DRAWING LIST'!B:B,'DRAWING LIST'!AJ:AJ,,0)</f>
        <v/>
      </c>
      <c r="J1010" s="155">
        <f t="shared" si="15"/>
        <v>3.515128020101619E-2</v>
      </c>
    </row>
    <row r="1011" spans="1:10" hidden="1">
      <c r="A1011" s="155">
        <v>25</v>
      </c>
      <c r="B1011" s="155" t="s">
        <v>2467</v>
      </c>
      <c r="C1011" s="155" t="s">
        <v>94</v>
      </c>
      <c r="D1011" s="155">
        <v>33.4</v>
      </c>
      <c r="E1011" s="155">
        <v>336</v>
      </c>
      <c r="F1011" s="155">
        <v>104.92919462989909</v>
      </c>
      <c r="G1011" s="155">
        <v>35256.209395646096</v>
      </c>
      <c r="H1011" s="155">
        <v>3.5256209395646096E-2</v>
      </c>
      <c r="I1011" s="155" t="str">
        <f>_xlfn.XLOOKUP(C1011,'DRAWING LIST'!B:B,'DRAWING LIST'!AJ:AJ,,0)</f>
        <v/>
      </c>
      <c r="J1011" s="155">
        <f t="shared" si="15"/>
        <v>3.5256209395646096E-2</v>
      </c>
    </row>
    <row r="1012" spans="1:10" hidden="1">
      <c r="A1012" s="155">
        <v>25</v>
      </c>
      <c r="B1012" s="155" t="s">
        <v>2467</v>
      </c>
      <c r="C1012" s="155" t="s">
        <v>268</v>
      </c>
      <c r="D1012" s="155">
        <v>33.4</v>
      </c>
      <c r="E1012" s="155">
        <v>336</v>
      </c>
      <c r="F1012" s="155">
        <v>104.92919462989909</v>
      </c>
      <c r="G1012" s="155">
        <v>35256.209395646096</v>
      </c>
      <c r="H1012" s="155">
        <v>3.5256209395646096E-2</v>
      </c>
      <c r="I1012" s="155" t="str">
        <f>_xlfn.XLOOKUP(C1012,'DRAWING LIST'!B:B,'DRAWING LIST'!AJ:AJ,,0)</f>
        <v/>
      </c>
      <c r="J1012" s="155">
        <f t="shared" si="15"/>
        <v>3.5256209395646096E-2</v>
      </c>
    </row>
    <row r="1013" spans="1:10" hidden="1">
      <c r="A1013" s="155">
        <v>25</v>
      </c>
      <c r="B1013" s="155" t="s">
        <v>2467</v>
      </c>
      <c r="C1013" s="155" t="s">
        <v>555</v>
      </c>
      <c r="D1013" s="155">
        <v>33.4</v>
      </c>
      <c r="E1013" s="155">
        <v>336</v>
      </c>
      <c r="F1013" s="155">
        <v>104.92919462989909</v>
      </c>
      <c r="G1013" s="155">
        <v>35256.209395646096</v>
      </c>
      <c r="H1013" s="155">
        <v>3.5256209395646096E-2</v>
      </c>
      <c r="I1013" s="155" t="str">
        <f>_xlfn.XLOOKUP(C1013,'DRAWING LIST'!B:B,'DRAWING LIST'!AJ:AJ,,0)</f>
        <v/>
      </c>
      <c r="J1013" s="155">
        <f t="shared" si="15"/>
        <v>3.5256209395646096E-2</v>
      </c>
    </row>
    <row r="1014" spans="1:10" hidden="1">
      <c r="A1014" s="155">
        <v>25</v>
      </c>
      <c r="B1014" s="155" t="s">
        <v>2468</v>
      </c>
      <c r="C1014" s="155" t="s">
        <v>821</v>
      </c>
      <c r="D1014" s="155">
        <v>33.4</v>
      </c>
      <c r="E1014" s="155">
        <v>3371</v>
      </c>
      <c r="F1014" s="155">
        <v>104.92919462989909</v>
      </c>
      <c r="G1014" s="155">
        <v>353716.3150973898</v>
      </c>
      <c r="H1014" s="155">
        <v>0.35371631509738977</v>
      </c>
      <c r="I1014" s="155" t="str">
        <f>_xlfn.XLOOKUP(C1014,'DRAWING LIST'!B:B,'DRAWING LIST'!AJ:AJ,,0)</f>
        <v/>
      </c>
      <c r="J1014" s="155">
        <f t="shared" si="15"/>
        <v>0.35371631509738977</v>
      </c>
    </row>
    <row r="1015" spans="1:10" hidden="1">
      <c r="A1015" s="155">
        <v>25</v>
      </c>
      <c r="B1015" s="155" t="s">
        <v>2469</v>
      </c>
      <c r="C1015" s="155" t="s">
        <v>85</v>
      </c>
      <c r="D1015" s="155">
        <v>33.4</v>
      </c>
      <c r="E1015" s="155">
        <v>3372</v>
      </c>
      <c r="F1015" s="155">
        <v>104.92919462989909</v>
      </c>
      <c r="G1015" s="155">
        <v>353821.24429201969</v>
      </c>
      <c r="H1015" s="155">
        <v>0.35382124429201967</v>
      </c>
      <c r="I1015" s="155" t="str">
        <f>_xlfn.XLOOKUP(C1015,'DRAWING LIST'!B:B,'DRAWING LIST'!AJ:AJ,,0)</f>
        <v/>
      </c>
      <c r="J1015" s="155">
        <f t="shared" si="15"/>
        <v>0.35382124429201967</v>
      </c>
    </row>
    <row r="1016" spans="1:10">
      <c r="A1016" s="155">
        <v>25</v>
      </c>
      <c r="B1016" s="155" t="s">
        <v>2470</v>
      </c>
      <c r="C1016" s="155" t="s">
        <v>327</v>
      </c>
      <c r="D1016" s="155">
        <v>33.4</v>
      </c>
      <c r="E1016" s="155">
        <v>3377</v>
      </c>
      <c r="F1016" s="155">
        <v>104.92919462989909</v>
      </c>
      <c r="G1016" s="155">
        <v>354345.8902651692</v>
      </c>
      <c r="H1016" s="155">
        <v>0.35434589026516916</v>
      </c>
      <c r="I1016" s="155" t="str">
        <f>_xlfn.XLOOKUP(C1016,'DRAWING LIST'!B:B,'DRAWING LIST'!AJ:AJ,,0)</f>
        <v>1-45 天藍色</v>
      </c>
      <c r="J1016" s="155">
        <f t="shared" si="15"/>
        <v>0.35434589026516916</v>
      </c>
    </row>
    <row r="1017" spans="1:10" hidden="1">
      <c r="A1017" s="155">
        <v>25</v>
      </c>
      <c r="B1017" s="155" t="s">
        <v>2471</v>
      </c>
      <c r="C1017" s="155" t="s">
        <v>410</v>
      </c>
      <c r="D1017" s="155">
        <v>33.4</v>
      </c>
      <c r="E1017" s="155">
        <v>3406</v>
      </c>
      <c r="F1017" s="155">
        <v>104.92919462989909</v>
      </c>
      <c r="G1017" s="155">
        <v>357388.83690943627</v>
      </c>
      <c r="H1017" s="155">
        <v>0.35738883690943624</v>
      </c>
      <c r="I1017" s="155" t="str">
        <f>_xlfn.XLOOKUP(C1017,'DRAWING LIST'!B:B,'DRAWING LIST'!AJ:AJ,,0)</f>
        <v/>
      </c>
      <c r="J1017" s="155">
        <f t="shared" si="15"/>
        <v>0.35738883690943624</v>
      </c>
    </row>
    <row r="1018" spans="1:10" hidden="1">
      <c r="A1018" s="155">
        <v>25</v>
      </c>
      <c r="B1018" s="155" t="s">
        <v>2472</v>
      </c>
      <c r="C1018" s="155" t="s">
        <v>120</v>
      </c>
      <c r="D1018" s="155">
        <v>33.4</v>
      </c>
      <c r="E1018" s="155">
        <v>341</v>
      </c>
      <c r="F1018" s="155">
        <v>104.92919462989909</v>
      </c>
      <c r="G1018" s="155">
        <v>35780.855368795586</v>
      </c>
      <c r="H1018" s="155">
        <v>3.5780855368795585E-2</v>
      </c>
      <c r="I1018" s="155" t="str">
        <f>_xlfn.XLOOKUP(C1018,'DRAWING LIST'!B:B,'DRAWING LIST'!AJ:AJ,,0)</f>
        <v>1-05 大洋綠</v>
      </c>
      <c r="J1018" s="155">
        <f t="shared" si="15"/>
        <v>3.5780855368795585E-2</v>
      </c>
    </row>
    <row r="1019" spans="1:10" hidden="1">
      <c r="A1019" s="155">
        <v>25</v>
      </c>
      <c r="B1019" s="155" t="s">
        <v>2472</v>
      </c>
      <c r="C1019" s="155" t="s">
        <v>629</v>
      </c>
      <c r="D1019" s="155">
        <v>33.4</v>
      </c>
      <c r="E1019" s="155">
        <v>341</v>
      </c>
      <c r="F1019" s="155">
        <v>104.92919462989909</v>
      </c>
      <c r="G1019" s="155">
        <v>35780.855368795586</v>
      </c>
      <c r="H1019" s="155">
        <v>3.5780855368795585E-2</v>
      </c>
      <c r="I1019" s="155" t="str">
        <f>_xlfn.XLOOKUP(C1019,'DRAWING LIST'!B:B,'DRAWING LIST'!AJ:AJ,,0)</f>
        <v/>
      </c>
      <c r="J1019" s="155">
        <f t="shared" si="15"/>
        <v>3.5780855368795585E-2</v>
      </c>
    </row>
    <row r="1020" spans="1:10" hidden="1">
      <c r="A1020" s="155">
        <v>25</v>
      </c>
      <c r="B1020" s="155" t="s">
        <v>2101</v>
      </c>
      <c r="C1020" s="155" t="s">
        <v>547</v>
      </c>
      <c r="D1020" s="155">
        <v>33.4</v>
      </c>
      <c r="E1020" s="155">
        <v>346</v>
      </c>
      <c r="F1020" s="155">
        <v>104.92919462989909</v>
      </c>
      <c r="G1020" s="155">
        <v>36305.501341945084</v>
      </c>
      <c r="H1020" s="155">
        <v>3.630550134194508E-2</v>
      </c>
      <c r="I1020" s="155" t="str">
        <f>_xlfn.XLOOKUP(C1020,'DRAWING LIST'!B:B,'DRAWING LIST'!AJ:AJ,,0)</f>
        <v/>
      </c>
      <c r="J1020" s="155">
        <f t="shared" si="15"/>
        <v>3.630550134194508E-2</v>
      </c>
    </row>
    <row r="1021" spans="1:10" hidden="1">
      <c r="A1021" s="155">
        <v>25</v>
      </c>
      <c r="B1021" s="155" t="s">
        <v>2473</v>
      </c>
      <c r="C1021" s="155" t="s">
        <v>547</v>
      </c>
      <c r="D1021" s="155">
        <v>33.4</v>
      </c>
      <c r="E1021" s="155">
        <v>349</v>
      </c>
      <c r="F1021" s="155">
        <v>104.92919462989909</v>
      </c>
      <c r="G1021" s="155">
        <v>36620.288925834779</v>
      </c>
      <c r="H1021" s="155">
        <v>3.6620288925834778E-2</v>
      </c>
      <c r="I1021" s="155" t="str">
        <f>_xlfn.XLOOKUP(C1021,'DRAWING LIST'!B:B,'DRAWING LIST'!AJ:AJ,,0)</f>
        <v/>
      </c>
      <c r="J1021" s="155">
        <f t="shared" si="15"/>
        <v>3.6620288925834778E-2</v>
      </c>
    </row>
    <row r="1022" spans="1:10" hidden="1">
      <c r="A1022" s="155">
        <v>25</v>
      </c>
      <c r="B1022" s="155" t="s">
        <v>2474</v>
      </c>
      <c r="C1022" s="155" t="s">
        <v>410</v>
      </c>
      <c r="D1022" s="155">
        <v>33.4</v>
      </c>
      <c r="E1022" s="155">
        <v>34</v>
      </c>
      <c r="F1022" s="155">
        <v>104.92919462989909</v>
      </c>
      <c r="G1022" s="155">
        <v>3567.5926174165688</v>
      </c>
      <c r="H1022" s="155">
        <v>3.5675926174165685E-3</v>
      </c>
      <c r="I1022" s="155" t="str">
        <f>_xlfn.XLOOKUP(C1022,'DRAWING LIST'!B:B,'DRAWING LIST'!AJ:AJ,,0)</f>
        <v/>
      </c>
      <c r="J1022" s="155">
        <f t="shared" si="15"/>
        <v>3.5675926174165685E-3</v>
      </c>
    </row>
    <row r="1023" spans="1:10" hidden="1">
      <c r="A1023" s="155">
        <v>25</v>
      </c>
      <c r="B1023" s="155" t="s">
        <v>2475</v>
      </c>
      <c r="C1023" s="155" t="s">
        <v>199</v>
      </c>
      <c r="D1023" s="155">
        <v>33.4</v>
      </c>
      <c r="E1023" s="155">
        <v>350</v>
      </c>
      <c r="F1023" s="155">
        <v>104.92919462989909</v>
      </c>
      <c r="G1023" s="155">
        <v>36725.218120464677</v>
      </c>
      <c r="H1023" s="155">
        <v>3.6725218120464677E-2</v>
      </c>
      <c r="I1023" s="155" t="str">
        <f>_xlfn.XLOOKUP(C1023,'DRAWING LIST'!B:B,'DRAWING LIST'!AJ:AJ,,0)</f>
        <v>1-05 大洋綠</v>
      </c>
      <c r="J1023" s="155">
        <f t="shared" si="15"/>
        <v>3.6725218120464677E-2</v>
      </c>
    </row>
    <row r="1024" spans="1:10" hidden="1">
      <c r="A1024" s="155">
        <v>25</v>
      </c>
      <c r="B1024" s="155" t="s">
        <v>2475</v>
      </c>
      <c r="C1024" s="155" t="s">
        <v>211</v>
      </c>
      <c r="D1024" s="155">
        <v>33.4</v>
      </c>
      <c r="E1024" s="155">
        <v>350</v>
      </c>
      <c r="F1024" s="155">
        <v>104.92919462989909</v>
      </c>
      <c r="G1024" s="155">
        <v>36725.218120464677</v>
      </c>
      <c r="H1024" s="155">
        <v>3.6725218120464677E-2</v>
      </c>
      <c r="I1024" s="155" t="str">
        <f>_xlfn.XLOOKUP(C1024,'DRAWING LIST'!B:B,'DRAWING LIST'!AJ:AJ,,0)</f>
        <v>1-05 大洋綠</v>
      </c>
      <c r="J1024" s="155">
        <f t="shared" si="15"/>
        <v>3.6725218120464677E-2</v>
      </c>
    </row>
    <row r="1025" spans="1:10" hidden="1">
      <c r="A1025" s="155">
        <v>25</v>
      </c>
      <c r="B1025" s="155" t="s">
        <v>2476</v>
      </c>
      <c r="C1025" s="155" t="s">
        <v>95</v>
      </c>
      <c r="D1025" s="155">
        <v>33.4</v>
      </c>
      <c r="E1025" s="155">
        <v>351</v>
      </c>
      <c r="F1025" s="155">
        <v>104.92919462989909</v>
      </c>
      <c r="G1025" s="155">
        <v>36830.147315094582</v>
      </c>
      <c r="H1025" s="155">
        <v>3.6830147315094583E-2</v>
      </c>
      <c r="I1025" s="155" t="str">
        <f>_xlfn.XLOOKUP(C1025,'DRAWING LIST'!B:B,'DRAWING LIST'!AJ:AJ,,0)</f>
        <v/>
      </c>
      <c r="J1025" s="155">
        <f t="shared" si="15"/>
        <v>3.6830147315094583E-2</v>
      </c>
    </row>
    <row r="1026" spans="1:10">
      <c r="A1026" s="155">
        <v>25</v>
      </c>
      <c r="B1026" s="155" t="s">
        <v>2476</v>
      </c>
      <c r="C1026" s="155" t="s">
        <v>746</v>
      </c>
      <c r="D1026" s="155">
        <v>33.4</v>
      </c>
      <c r="E1026" s="155">
        <v>351</v>
      </c>
      <c r="F1026" s="155">
        <v>104.92919462989909</v>
      </c>
      <c r="G1026" s="155">
        <v>36830.147315094582</v>
      </c>
      <c r="H1026" s="155">
        <v>3.6830147315094583E-2</v>
      </c>
      <c r="I1026" s="155" t="str">
        <f>_xlfn.XLOOKUP(C1026,'DRAWING LIST'!B:B,'DRAWING LIST'!AJ:AJ,,0)</f>
        <v>1-45 天藍色</v>
      </c>
      <c r="J1026" s="155">
        <f t="shared" si="15"/>
        <v>3.6830147315094583E-2</v>
      </c>
    </row>
    <row r="1027" spans="1:10" hidden="1">
      <c r="A1027" s="155">
        <v>25</v>
      </c>
      <c r="B1027" s="155" t="s">
        <v>2102</v>
      </c>
      <c r="C1027" s="155" t="s">
        <v>201</v>
      </c>
      <c r="D1027" s="155">
        <v>33.4</v>
      </c>
      <c r="E1027" s="155">
        <v>352</v>
      </c>
      <c r="F1027" s="155">
        <v>104.92919462989909</v>
      </c>
      <c r="G1027" s="155">
        <v>36935.07650972448</v>
      </c>
      <c r="H1027" s="155">
        <v>3.6935076509724475E-2</v>
      </c>
      <c r="I1027" s="155" t="str">
        <f>_xlfn.XLOOKUP(C1027,'DRAWING LIST'!B:B,'DRAWING LIST'!AJ:AJ,,0)</f>
        <v>1-05 大洋綠</v>
      </c>
      <c r="J1027" s="155">
        <f t="shared" ref="J1027:J1090" si="16">(D1027*PI()*E1027)*10^-6</f>
        <v>3.6935076509724475E-2</v>
      </c>
    </row>
    <row r="1028" spans="1:10" hidden="1">
      <c r="A1028" s="155">
        <v>25</v>
      </c>
      <c r="B1028" s="155" t="s">
        <v>2102</v>
      </c>
      <c r="C1028" s="155" t="s">
        <v>576</v>
      </c>
      <c r="D1028" s="155">
        <v>33.4</v>
      </c>
      <c r="E1028" s="155">
        <v>352</v>
      </c>
      <c r="F1028" s="155">
        <v>104.92919462989909</v>
      </c>
      <c r="G1028" s="155">
        <v>36935.07650972448</v>
      </c>
      <c r="H1028" s="155">
        <v>3.6935076509724475E-2</v>
      </c>
      <c r="I1028" s="155" t="str">
        <f>_xlfn.XLOOKUP(C1028,'DRAWING LIST'!B:B,'DRAWING LIST'!AJ:AJ,,0)</f>
        <v/>
      </c>
      <c r="J1028" s="155">
        <f t="shared" si="16"/>
        <v>3.6935076509724475E-2</v>
      </c>
    </row>
    <row r="1029" spans="1:10">
      <c r="A1029" s="155">
        <v>25</v>
      </c>
      <c r="B1029" s="155" t="s">
        <v>2477</v>
      </c>
      <c r="C1029" s="155" t="s">
        <v>315</v>
      </c>
      <c r="D1029" s="155">
        <v>33.4</v>
      </c>
      <c r="E1029" s="155">
        <v>354</v>
      </c>
      <c r="F1029" s="155">
        <v>104.92919462989909</v>
      </c>
      <c r="G1029" s="155">
        <v>37144.934898984277</v>
      </c>
      <c r="H1029" s="155">
        <v>3.7144934898984273E-2</v>
      </c>
      <c r="I1029" s="155" t="str">
        <f>_xlfn.XLOOKUP(C1029,'DRAWING LIST'!B:B,'DRAWING LIST'!AJ:AJ,,0)</f>
        <v/>
      </c>
      <c r="J1029" s="155">
        <f t="shared" si="16"/>
        <v>3.7144934898984273E-2</v>
      </c>
    </row>
    <row r="1030" spans="1:10" hidden="1">
      <c r="A1030" s="155">
        <v>25</v>
      </c>
      <c r="B1030" s="155" t="s">
        <v>2477</v>
      </c>
      <c r="C1030" s="155" t="s">
        <v>559</v>
      </c>
      <c r="D1030" s="155">
        <v>33.4</v>
      </c>
      <c r="E1030" s="155">
        <v>354</v>
      </c>
      <c r="F1030" s="155">
        <v>104.92919462989909</v>
      </c>
      <c r="G1030" s="155">
        <v>37144.934898984277</v>
      </c>
      <c r="H1030" s="155">
        <v>3.7144934898984273E-2</v>
      </c>
      <c r="I1030" s="155" t="str">
        <f>_xlfn.XLOOKUP(C1030,'DRAWING LIST'!B:B,'DRAWING LIST'!AJ:AJ,,0)</f>
        <v/>
      </c>
      <c r="J1030" s="155">
        <f t="shared" si="16"/>
        <v>3.7144934898984273E-2</v>
      </c>
    </row>
    <row r="1031" spans="1:10" hidden="1">
      <c r="A1031" s="155">
        <v>25</v>
      </c>
      <c r="B1031" s="155" t="s">
        <v>2478</v>
      </c>
      <c r="C1031" s="155" t="s">
        <v>120</v>
      </c>
      <c r="D1031" s="155">
        <v>33.4</v>
      </c>
      <c r="E1031" s="155">
        <v>3562</v>
      </c>
      <c r="F1031" s="155">
        <v>104.92919462989909</v>
      </c>
      <c r="G1031" s="155">
        <v>373757.79127170052</v>
      </c>
      <c r="H1031" s="155">
        <v>0.3737577912717005</v>
      </c>
      <c r="I1031" s="155" t="str">
        <f>_xlfn.XLOOKUP(C1031,'DRAWING LIST'!B:B,'DRAWING LIST'!AJ:AJ,,0)</f>
        <v>1-05 大洋綠</v>
      </c>
      <c r="J1031" s="155">
        <f t="shared" si="16"/>
        <v>0.3737577912717005</v>
      </c>
    </row>
    <row r="1032" spans="1:10" hidden="1">
      <c r="A1032" s="155">
        <v>25</v>
      </c>
      <c r="B1032" s="155" t="s">
        <v>2479</v>
      </c>
      <c r="C1032" s="155" t="s">
        <v>712</v>
      </c>
      <c r="D1032" s="155">
        <v>33.4</v>
      </c>
      <c r="E1032" s="155">
        <v>356</v>
      </c>
      <c r="F1032" s="155">
        <v>104.92919462989909</v>
      </c>
      <c r="G1032" s="155">
        <v>37354.793288244073</v>
      </c>
      <c r="H1032" s="155">
        <v>3.7354793288244072E-2</v>
      </c>
      <c r="I1032" s="155" t="str">
        <f>_xlfn.XLOOKUP(C1032,'DRAWING LIST'!B:B,'DRAWING LIST'!AJ:AJ,,0)</f>
        <v>1-05 大洋綠</v>
      </c>
      <c r="J1032" s="155">
        <f t="shared" si="16"/>
        <v>3.7354793288244072E-2</v>
      </c>
    </row>
    <row r="1033" spans="1:10" hidden="1">
      <c r="A1033" s="155">
        <v>25</v>
      </c>
      <c r="B1033" s="155" t="s">
        <v>2479</v>
      </c>
      <c r="C1033" s="155" t="s">
        <v>719</v>
      </c>
      <c r="D1033" s="155">
        <v>33.4</v>
      </c>
      <c r="E1033" s="155">
        <v>356</v>
      </c>
      <c r="F1033" s="155">
        <v>104.92919462989909</v>
      </c>
      <c r="G1033" s="155">
        <v>37354.793288244073</v>
      </c>
      <c r="H1033" s="155">
        <v>3.7354793288244072E-2</v>
      </c>
      <c r="I1033" s="155" t="str">
        <f>_xlfn.XLOOKUP(C1033,'DRAWING LIST'!B:B,'DRAWING LIST'!AJ:AJ,,0)</f>
        <v>1-05 大洋綠</v>
      </c>
      <c r="J1033" s="155">
        <f t="shared" si="16"/>
        <v>3.7354793288244072E-2</v>
      </c>
    </row>
    <row r="1034" spans="1:10" hidden="1">
      <c r="A1034" s="155">
        <v>25</v>
      </c>
      <c r="B1034" s="155" t="s">
        <v>2479</v>
      </c>
      <c r="C1034" s="155" t="s">
        <v>160</v>
      </c>
      <c r="D1034" s="155">
        <v>33.4</v>
      </c>
      <c r="E1034" s="155">
        <v>356</v>
      </c>
      <c r="F1034" s="155">
        <v>104.92919462989909</v>
      </c>
      <c r="G1034" s="155">
        <v>37354.793288244073</v>
      </c>
      <c r="H1034" s="155">
        <v>3.7354793288244072E-2</v>
      </c>
      <c r="I1034" s="155" t="str">
        <f>_xlfn.XLOOKUP(C1034,'DRAWING LIST'!B:B,'DRAWING LIST'!AJ:AJ,,0)</f>
        <v>1-05 大洋綠</v>
      </c>
      <c r="J1034" s="155">
        <f t="shared" si="16"/>
        <v>3.7354793288244072E-2</v>
      </c>
    </row>
    <row r="1035" spans="1:10" hidden="1">
      <c r="A1035" s="155">
        <v>25</v>
      </c>
      <c r="B1035" s="155" t="s">
        <v>2479</v>
      </c>
      <c r="C1035" s="155" t="s">
        <v>405</v>
      </c>
      <c r="D1035" s="155">
        <v>33.4</v>
      </c>
      <c r="E1035" s="155">
        <v>356</v>
      </c>
      <c r="F1035" s="155">
        <v>104.92919462989909</v>
      </c>
      <c r="G1035" s="155">
        <v>37354.793288244073</v>
      </c>
      <c r="H1035" s="155">
        <v>3.7354793288244072E-2</v>
      </c>
      <c r="I1035" s="155" t="str">
        <f>_xlfn.XLOOKUP(C1035,'DRAWING LIST'!B:B,'DRAWING LIST'!AJ:AJ,,0)</f>
        <v/>
      </c>
      <c r="J1035" s="155">
        <f t="shared" si="16"/>
        <v>3.7354793288244072E-2</v>
      </c>
    </row>
    <row r="1036" spans="1:10">
      <c r="A1036" s="155">
        <v>25</v>
      </c>
      <c r="B1036" s="155" t="s">
        <v>2480</v>
      </c>
      <c r="C1036" s="155" t="s">
        <v>353</v>
      </c>
      <c r="D1036" s="155">
        <v>33.4</v>
      </c>
      <c r="E1036" s="155">
        <v>3581</v>
      </c>
      <c r="F1036" s="155">
        <v>104.92919462989909</v>
      </c>
      <c r="G1036" s="155">
        <v>375751.44596966862</v>
      </c>
      <c r="H1036" s="155">
        <v>0.37575144596966858</v>
      </c>
      <c r="I1036" s="155" t="str">
        <f>_xlfn.XLOOKUP(C1036,'DRAWING LIST'!B:B,'DRAWING LIST'!AJ:AJ,,0)</f>
        <v>1-45 天藍色</v>
      </c>
      <c r="J1036" s="155">
        <f t="shared" si="16"/>
        <v>0.37575144596966858</v>
      </c>
    </row>
    <row r="1037" spans="1:10">
      <c r="A1037" s="155">
        <v>25</v>
      </c>
      <c r="B1037" s="155" t="s">
        <v>2481</v>
      </c>
      <c r="C1037" s="155" t="s">
        <v>305</v>
      </c>
      <c r="D1037" s="155">
        <v>33.4</v>
      </c>
      <c r="E1037" s="155">
        <v>358</v>
      </c>
      <c r="F1037" s="155">
        <v>104.92919462989909</v>
      </c>
      <c r="G1037" s="155">
        <v>37564.651677503876</v>
      </c>
      <c r="H1037" s="155">
        <v>3.7564651677503877E-2</v>
      </c>
      <c r="I1037" s="155" t="str">
        <f>_xlfn.XLOOKUP(C1037,'DRAWING LIST'!B:B,'DRAWING LIST'!AJ:AJ,,0)</f>
        <v>1-45 天藍色</v>
      </c>
      <c r="J1037" s="155">
        <f t="shared" si="16"/>
        <v>3.7564651677503877E-2</v>
      </c>
    </row>
    <row r="1038" spans="1:10" hidden="1">
      <c r="A1038" s="155">
        <v>25</v>
      </c>
      <c r="B1038" s="155" t="s">
        <v>2482</v>
      </c>
      <c r="C1038" s="155" t="s">
        <v>820</v>
      </c>
      <c r="D1038" s="155">
        <v>33.4</v>
      </c>
      <c r="E1038" s="155">
        <v>35</v>
      </c>
      <c r="F1038" s="155">
        <v>104.92919462989909</v>
      </c>
      <c r="G1038" s="155">
        <v>3672.5218120464679</v>
      </c>
      <c r="H1038" s="155">
        <v>3.6725218120464676E-3</v>
      </c>
      <c r="I1038" s="155" t="str">
        <f>_xlfn.XLOOKUP(C1038,'DRAWING LIST'!B:B,'DRAWING LIST'!AJ:AJ,,0)</f>
        <v/>
      </c>
      <c r="J1038" s="155">
        <f t="shared" si="16"/>
        <v>3.6725218120464676E-3</v>
      </c>
    </row>
    <row r="1039" spans="1:10" hidden="1">
      <c r="A1039" s="155">
        <v>25</v>
      </c>
      <c r="B1039" s="155" t="s">
        <v>2483</v>
      </c>
      <c r="C1039" s="155" t="s">
        <v>160</v>
      </c>
      <c r="D1039" s="155">
        <v>33.4</v>
      </c>
      <c r="E1039" s="155">
        <v>360</v>
      </c>
      <c r="F1039" s="155">
        <v>104.92919462989909</v>
      </c>
      <c r="G1039" s="155">
        <v>37774.510066763673</v>
      </c>
      <c r="H1039" s="155">
        <v>3.7774510066763668E-2</v>
      </c>
      <c r="I1039" s="155" t="str">
        <f>_xlfn.XLOOKUP(C1039,'DRAWING LIST'!B:B,'DRAWING LIST'!AJ:AJ,,0)</f>
        <v>1-05 大洋綠</v>
      </c>
      <c r="J1039" s="155">
        <f t="shared" si="16"/>
        <v>3.7774510066763668E-2</v>
      </c>
    </row>
    <row r="1040" spans="1:10" hidden="1">
      <c r="A1040" s="155">
        <v>25</v>
      </c>
      <c r="B1040" s="155" t="s">
        <v>2483</v>
      </c>
      <c r="C1040" s="155" t="s">
        <v>215</v>
      </c>
      <c r="D1040" s="155">
        <v>33.4</v>
      </c>
      <c r="E1040" s="155">
        <v>360</v>
      </c>
      <c r="F1040" s="155">
        <v>104.92919462989909</v>
      </c>
      <c r="G1040" s="155">
        <v>37774.510066763673</v>
      </c>
      <c r="H1040" s="155">
        <v>3.7774510066763668E-2</v>
      </c>
      <c r="I1040" s="155" t="str">
        <f>_xlfn.XLOOKUP(C1040,'DRAWING LIST'!B:B,'DRAWING LIST'!AJ:AJ,,0)</f>
        <v>1-05 大洋綠</v>
      </c>
      <c r="J1040" s="155">
        <f t="shared" si="16"/>
        <v>3.7774510066763668E-2</v>
      </c>
    </row>
    <row r="1041" spans="1:10">
      <c r="A1041" s="155">
        <v>25</v>
      </c>
      <c r="B1041" s="155" t="s">
        <v>2483</v>
      </c>
      <c r="C1041" s="155" t="s">
        <v>362</v>
      </c>
      <c r="D1041" s="155">
        <v>33.4</v>
      </c>
      <c r="E1041" s="155">
        <v>360</v>
      </c>
      <c r="F1041" s="155">
        <v>104.92919462989909</v>
      </c>
      <c r="G1041" s="155">
        <v>37774.510066763673</v>
      </c>
      <c r="H1041" s="155">
        <v>3.7774510066763668E-2</v>
      </c>
      <c r="I1041" s="155" t="str">
        <f>_xlfn.XLOOKUP(C1041,'DRAWING LIST'!B:B,'DRAWING LIST'!AJ:AJ,,0)</f>
        <v>1-45 天藍色</v>
      </c>
      <c r="J1041" s="155">
        <f t="shared" si="16"/>
        <v>3.7774510066763668E-2</v>
      </c>
    </row>
    <row r="1042" spans="1:10" hidden="1">
      <c r="A1042" s="155">
        <v>25</v>
      </c>
      <c r="B1042" s="155" t="s">
        <v>2484</v>
      </c>
      <c r="C1042" s="155" t="s">
        <v>572</v>
      </c>
      <c r="D1042" s="155">
        <v>33.4</v>
      </c>
      <c r="E1042" s="155">
        <v>361</v>
      </c>
      <c r="F1042" s="155">
        <v>104.92919462989909</v>
      </c>
      <c r="G1042" s="155">
        <v>37879.439261393571</v>
      </c>
      <c r="H1042" s="155">
        <v>3.7879439261393567E-2</v>
      </c>
      <c r="I1042" s="155" t="str">
        <f>_xlfn.XLOOKUP(C1042,'DRAWING LIST'!B:B,'DRAWING LIST'!AJ:AJ,,0)</f>
        <v/>
      </c>
      <c r="J1042" s="155">
        <f t="shared" si="16"/>
        <v>3.7879439261393567E-2</v>
      </c>
    </row>
    <row r="1043" spans="1:10" hidden="1">
      <c r="A1043" s="155">
        <v>25</v>
      </c>
      <c r="B1043" s="155" t="s">
        <v>2485</v>
      </c>
      <c r="C1043" s="155" t="s">
        <v>555</v>
      </c>
      <c r="D1043" s="155">
        <v>33.4</v>
      </c>
      <c r="E1043" s="155">
        <v>3629</v>
      </c>
      <c r="F1043" s="155">
        <v>104.92919462989909</v>
      </c>
      <c r="G1043" s="155">
        <v>380788.04731190379</v>
      </c>
      <c r="H1043" s="155">
        <v>0.3807880473119038</v>
      </c>
      <c r="I1043" s="155" t="str">
        <f>_xlfn.XLOOKUP(C1043,'DRAWING LIST'!B:B,'DRAWING LIST'!AJ:AJ,,0)</f>
        <v/>
      </c>
      <c r="J1043" s="155">
        <f t="shared" si="16"/>
        <v>0.3807880473119038</v>
      </c>
    </row>
    <row r="1044" spans="1:10" hidden="1">
      <c r="A1044" s="155">
        <v>25</v>
      </c>
      <c r="B1044" s="155" t="s">
        <v>2486</v>
      </c>
      <c r="C1044" s="155" t="s">
        <v>253</v>
      </c>
      <c r="D1044" s="155">
        <v>33.4</v>
      </c>
      <c r="E1044" s="155">
        <v>366</v>
      </c>
      <c r="F1044" s="155">
        <v>104.92919462989909</v>
      </c>
      <c r="G1044" s="155">
        <v>38404.085234543069</v>
      </c>
      <c r="H1044" s="155">
        <v>3.840408523454307E-2</v>
      </c>
      <c r="I1044" s="155" t="str">
        <f>_xlfn.XLOOKUP(C1044,'DRAWING LIST'!B:B,'DRAWING LIST'!AJ:AJ,,0)</f>
        <v/>
      </c>
      <c r="J1044" s="155">
        <f t="shared" si="16"/>
        <v>3.840408523454307E-2</v>
      </c>
    </row>
    <row r="1045" spans="1:10">
      <c r="A1045" s="155">
        <v>25</v>
      </c>
      <c r="B1045" s="155" t="s">
        <v>2486</v>
      </c>
      <c r="C1045" s="155" t="s">
        <v>354</v>
      </c>
      <c r="D1045" s="155">
        <v>33.4</v>
      </c>
      <c r="E1045" s="155">
        <v>366</v>
      </c>
      <c r="F1045" s="155">
        <v>104.92919462989909</v>
      </c>
      <c r="G1045" s="155">
        <v>38404.085234543069</v>
      </c>
      <c r="H1045" s="155">
        <v>3.840408523454307E-2</v>
      </c>
      <c r="I1045" s="155" t="str">
        <f>_xlfn.XLOOKUP(C1045,'DRAWING LIST'!B:B,'DRAWING LIST'!AJ:AJ,,0)</f>
        <v>1-45 天藍色</v>
      </c>
      <c r="J1045" s="155">
        <f t="shared" si="16"/>
        <v>3.840408523454307E-2</v>
      </c>
    </row>
    <row r="1046" spans="1:10" hidden="1">
      <c r="A1046" s="155">
        <v>25</v>
      </c>
      <c r="B1046" s="155" t="s">
        <v>2487</v>
      </c>
      <c r="C1046" s="155" t="s">
        <v>779</v>
      </c>
      <c r="D1046" s="155">
        <v>33.4</v>
      </c>
      <c r="E1046" s="155">
        <v>3703</v>
      </c>
      <c r="F1046" s="155">
        <v>104.92919462989909</v>
      </c>
      <c r="G1046" s="155">
        <v>388552.8077145163</v>
      </c>
      <c r="H1046" s="155">
        <v>0.38855280771451628</v>
      </c>
      <c r="I1046" s="155" t="str">
        <f>_xlfn.XLOOKUP(C1046,'DRAWING LIST'!B:B,'DRAWING LIST'!AJ:AJ,,0)</f>
        <v/>
      </c>
      <c r="J1046" s="155">
        <f t="shared" si="16"/>
        <v>0.38855280771451628</v>
      </c>
    </row>
    <row r="1047" spans="1:10" hidden="1">
      <c r="A1047" s="155">
        <v>25</v>
      </c>
      <c r="B1047" s="155" t="s">
        <v>2488</v>
      </c>
      <c r="C1047" s="155" t="s">
        <v>229</v>
      </c>
      <c r="D1047" s="155">
        <v>33.4</v>
      </c>
      <c r="E1047" s="155">
        <v>371</v>
      </c>
      <c r="F1047" s="155">
        <v>104.92919462989909</v>
      </c>
      <c r="G1047" s="155">
        <v>38928.731207692559</v>
      </c>
      <c r="H1047" s="155">
        <v>3.8928731207692559E-2</v>
      </c>
      <c r="I1047" s="155" t="str">
        <f>_xlfn.XLOOKUP(C1047,'DRAWING LIST'!B:B,'DRAWING LIST'!AJ:AJ,,0)</f>
        <v/>
      </c>
      <c r="J1047" s="155">
        <f t="shared" si="16"/>
        <v>3.8928731207692559E-2</v>
      </c>
    </row>
    <row r="1048" spans="1:10" hidden="1">
      <c r="A1048" s="155">
        <v>25</v>
      </c>
      <c r="B1048" s="155" t="s">
        <v>2489</v>
      </c>
      <c r="C1048" s="155" t="s">
        <v>214</v>
      </c>
      <c r="D1048" s="155">
        <v>33.4</v>
      </c>
      <c r="E1048" s="155">
        <v>3742</v>
      </c>
      <c r="F1048" s="155">
        <v>104.92919462989909</v>
      </c>
      <c r="G1048" s="155">
        <v>392645.04630508239</v>
      </c>
      <c r="H1048" s="155">
        <v>0.39264504630508235</v>
      </c>
      <c r="I1048" s="155" t="str">
        <f>_xlfn.XLOOKUP(C1048,'DRAWING LIST'!B:B,'DRAWING LIST'!AJ:AJ,,0)</f>
        <v>1-05 大洋綠</v>
      </c>
      <c r="J1048" s="155">
        <f t="shared" si="16"/>
        <v>0.39264504630508235</v>
      </c>
    </row>
    <row r="1049" spans="1:10" hidden="1">
      <c r="A1049" s="155">
        <v>25</v>
      </c>
      <c r="B1049" s="155" t="s">
        <v>2490</v>
      </c>
      <c r="C1049" s="155" t="s">
        <v>201</v>
      </c>
      <c r="D1049" s="155">
        <v>33.4</v>
      </c>
      <c r="E1049" s="155">
        <v>376</v>
      </c>
      <c r="F1049" s="155">
        <v>104.92919462989909</v>
      </c>
      <c r="G1049" s="155">
        <v>39453.377180842057</v>
      </c>
      <c r="H1049" s="155">
        <v>3.9453377180842054E-2</v>
      </c>
      <c r="I1049" s="155" t="str">
        <f>_xlfn.XLOOKUP(C1049,'DRAWING LIST'!B:B,'DRAWING LIST'!AJ:AJ,,0)</f>
        <v>1-05 大洋綠</v>
      </c>
      <c r="J1049" s="155">
        <f t="shared" si="16"/>
        <v>3.9453377180842054E-2</v>
      </c>
    </row>
    <row r="1050" spans="1:10" hidden="1">
      <c r="A1050" s="155">
        <v>25</v>
      </c>
      <c r="B1050" s="155" t="s">
        <v>2490</v>
      </c>
      <c r="C1050" s="155" t="s">
        <v>411</v>
      </c>
      <c r="D1050" s="155">
        <v>33.4</v>
      </c>
      <c r="E1050" s="155">
        <v>376</v>
      </c>
      <c r="F1050" s="155">
        <v>104.92919462989909</v>
      </c>
      <c r="G1050" s="155">
        <v>39453.377180842057</v>
      </c>
      <c r="H1050" s="155">
        <v>3.9453377180842054E-2</v>
      </c>
      <c r="I1050" s="155" t="str">
        <f>_xlfn.XLOOKUP(C1050,'DRAWING LIST'!B:B,'DRAWING LIST'!AJ:AJ,,0)</f>
        <v/>
      </c>
      <c r="J1050" s="155">
        <f t="shared" si="16"/>
        <v>3.9453377180842054E-2</v>
      </c>
    </row>
    <row r="1051" spans="1:10" hidden="1">
      <c r="A1051" s="155">
        <v>25</v>
      </c>
      <c r="B1051" s="155" t="s">
        <v>2491</v>
      </c>
      <c r="C1051" s="155" t="s">
        <v>201</v>
      </c>
      <c r="D1051" s="155">
        <v>33.4</v>
      </c>
      <c r="E1051" s="155">
        <v>378</v>
      </c>
      <c r="F1051" s="155">
        <v>104.92919462989909</v>
      </c>
      <c r="G1051" s="155">
        <v>39663.235570101853</v>
      </c>
      <c r="H1051" s="155">
        <v>3.9663235570101853E-2</v>
      </c>
      <c r="I1051" s="155" t="str">
        <f>_xlfn.XLOOKUP(C1051,'DRAWING LIST'!B:B,'DRAWING LIST'!AJ:AJ,,0)</f>
        <v>1-05 大洋綠</v>
      </c>
      <c r="J1051" s="155">
        <f t="shared" si="16"/>
        <v>3.9663235570101853E-2</v>
      </c>
    </row>
    <row r="1052" spans="1:10">
      <c r="A1052" s="155">
        <v>25</v>
      </c>
      <c r="B1052" s="155" t="s">
        <v>2491</v>
      </c>
      <c r="C1052" s="155" t="s">
        <v>359</v>
      </c>
      <c r="D1052" s="155">
        <v>33.4</v>
      </c>
      <c r="E1052" s="155">
        <v>378</v>
      </c>
      <c r="F1052" s="155">
        <v>104.92919462989909</v>
      </c>
      <c r="G1052" s="155">
        <v>39663.235570101853</v>
      </c>
      <c r="H1052" s="155">
        <v>3.9663235570101853E-2</v>
      </c>
      <c r="I1052" s="155" t="str">
        <f>_xlfn.XLOOKUP(C1052,'DRAWING LIST'!B:B,'DRAWING LIST'!AJ:AJ,,0)</f>
        <v>1-45 天藍色</v>
      </c>
      <c r="J1052" s="155">
        <f t="shared" si="16"/>
        <v>3.9663235570101853E-2</v>
      </c>
    </row>
    <row r="1053" spans="1:10" hidden="1">
      <c r="A1053" s="155">
        <v>25</v>
      </c>
      <c r="B1053" s="155" t="s">
        <v>2492</v>
      </c>
      <c r="C1053" s="155" t="s">
        <v>160</v>
      </c>
      <c r="D1053" s="155">
        <v>33.4</v>
      </c>
      <c r="E1053" s="155">
        <v>3806</v>
      </c>
      <c r="F1053" s="155">
        <v>104.92919462989909</v>
      </c>
      <c r="G1053" s="155">
        <v>399360.51476139593</v>
      </c>
      <c r="H1053" s="155">
        <v>0.39936051476139589</v>
      </c>
      <c r="I1053" s="155" t="str">
        <f>_xlfn.XLOOKUP(C1053,'DRAWING LIST'!B:B,'DRAWING LIST'!AJ:AJ,,0)</f>
        <v>1-05 大洋綠</v>
      </c>
      <c r="J1053" s="155">
        <f t="shared" si="16"/>
        <v>0.39936051476139589</v>
      </c>
    </row>
    <row r="1054" spans="1:10" hidden="1">
      <c r="A1054" s="155">
        <v>25</v>
      </c>
      <c r="B1054" s="155" t="s">
        <v>2493</v>
      </c>
      <c r="C1054" s="155" t="s">
        <v>426</v>
      </c>
      <c r="D1054" s="155">
        <v>33.4</v>
      </c>
      <c r="E1054" s="155">
        <v>382</v>
      </c>
      <c r="F1054" s="155">
        <v>104.92919462989909</v>
      </c>
      <c r="G1054" s="155">
        <v>40082.952348621453</v>
      </c>
      <c r="H1054" s="155">
        <v>4.0082952348621449E-2</v>
      </c>
      <c r="I1054" s="155" t="str">
        <f>_xlfn.XLOOKUP(C1054,'DRAWING LIST'!B:B,'DRAWING LIST'!AJ:AJ,,0)</f>
        <v/>
      </c>
      <c r="J1054" s="155">
        <f t="shared" si="16"/>
        <v>4.0082952348621449E-2</v>
      </c>
    </row>
    <row r="1055" spans="1:10" hidden="1">
      <c r="A1055" s="155">
        <v>25</v>
      </c>
      <c r="B1055" s="155" t="s">
        <v>2493</v>
      </c>
      <c r="C1055" s="155" t="s">
        <v>472</v>
      </c>
      <c r="D1055" s="155">
        <v>33.4</v>
      </c>
      <c r="E1055" s="155">
        <v>382</v>
      </c>
      <c r="F1055" s="155">
        <v>104.92919462989909</v>
      </c>
      <c r="G1055" s="155">
        <v>40082.952348621453</v>
      </c>
      <c r="H1055" s="155">
        <v>4.0082952348621449E-2</v>
      </c>
      <c r="I1055" s="155" t="str">
        <f>_xlfn.XLOOKUP(C1055,'DRAWING LIST'!B:B,'DRAWING LIST'!AJ:AJ,,0)</f>
        <v>純白</v>
      </c>
      <c r="J1055" s="155">
        <f t="shared" si="16"/>
        <v>4.0082952348621449E-2</v>
      </c>
    </row>
    <row r="1056" spans="1:10" hidden="1">
      <c r="A1056" s="155">
        <v>25</v>
      </c>
      <c r="B1056" s="155" t="s">
        <v>2106</v>
      </c>
      <c r="C1056" s="155" t="s">
        <v>160</v>
      </c>
      <c r="D1056" s="155">
        <v>33.4</v>
      </c>
      <c r="E1056" s="155">
        <v>383</v>
      </c>
      <c r="F1056" s="155">
        <v>104.92919462989909</v>
      </c>
      <c r="G1056" s="155">
        <v>40187.881543251351</v>
      </c>
      <c r="H1056" s="155">
        <v>4.0187881543251348E-2</v>
      </c>
      <c r="I1056" s="155" t="str">
        <f>_xlfn.XLOOKUP(C1056,'DRAWING LIST'!B:B,'DRAWING LIST'!AJ:AJ,,0)</f>
        <v>1-05 大洋綠</v>
      </c>
      <c r="J1056" s="155">
        <f t="shared" si="16"/>
        <v>4.0187881543251348E-2</v>
      </c>
    </row>
    <row r="1057" spans="1:10" hidden="1">
      <c r="A1057" s="155">
        <v>25</v>
      </c>
      <c r="B1057" s="155" t="s">
        <v>2106</v>
      </c>
      <c r="C1057" s="155" t="s">
        <v>555</v>
      </c>
      <c r="D1057" s="155">
        <v>33.4</v>
      </c>
      <c r="E1057" s="155">
        <v>383</v>
      </c>
      <c r="F1057" s="155">
        <v>104.92919462989909</v>
      </c>
      <c r="G1057" s="155">
        <v>40187.881543251351</v>
      </c>
      <c r="H1057" s="155">
        <v>4.0187881543251348E-2</v>
      </c>
      <c r="I1057" s="155" t="str">
        <f>_xlfn.XLOOKUP(C1057,'DRAWING LIST'!B:B,'DRAWING LIST'!AJ:AJ,,0)</f>
        <v/>
      </c>
      <c r="J1057" s="155">
        <f t="shared" si="16"/>
        <v>4.0187881543251348E-2</v>
      </c>
    </row>
    <row r="1058" spans="1:10">
      <c r="A1058" s="155">
        <v>25</v>
      </c>
      <c r="B1058" s="155" t="s">
        <v>2494</v>
      </c>
      <c r="C1058" s="155" t="s">
        <v>348</v>
      </c>
      <c r="D1058" s="155">
        <v>33.4</v>
      </c>
      <c r="E1058" s="155">
        <v>3849</v>
      </c>
      <c r="F1058" s="155">
        <v>104.92919462989909</v>
      </c>
      <c r="G1058" s="155">
        <v>403872.47013048158</v>
      </c>
      <c r="H1058" s="155">
        <v>0.40387247013048155</v>
      </c>
      <c r="I1058" s="155" t="str">
        <f>_xlfn.XLOOKUP(C1058,'DRAWING LIST'!B:B,'DRAWING LIST'!AJ:AJ,,0)</f>
        <v>1-45 天藍色</v>
      </c>
      <c r="J1058" s="155">
        <f t="shared" si="16"/>
        <v>0.40387247013048155</v>
      </c>
    </row>
    <row r="1059" spans="1:10">
      <c r="A1059" s="155">
        <v>25</v>
      </c>
      <c r="B1059" s="155" t="s">
        <v>2495</v>
      </c>
      <c r="C1059" s="155" t="s">
        <v>347</v>
      </c>
      <c r="D1059" s="155">
        <v>33.4</v>
      </c>
      <c r="E1059" s="155">
        <v>384</v>
      </c>
      <c r="F1059" s="155">
        <v>104.92919462989909</v>
      </c>
      <c r="G1059" s="155">
        <v>40292.810737881249</v>
      </c>
      <c r="H1059" s="155">
        <v>4.0292810737881248E-2</v>
      </c>
      <c r="I1059" s="155" t="str">
        <f>_xlfn.XLOOKUP(C1059,'DRAWING LIST'!B:B,'DRAWING LIST'!AJ:AJ,,0)</f>
        <v>1-45 天藍色</v>
      </c>
      <c r="J1059" s="155">
        <f t="shared" si="16"/>
        <v>4.0292810737881248E-2</v>
      </c>
    </row>
    <row r="1060" spans="1:10" hidden="1">
      <c r="A1060" s="155">
        <v>25</v>
      </c>
      <c r="B1060" s="155" t="s">
        <v>2496</v>
      </c>
      <c r="C1060" s="155" t="s">
        <v>79</v>
      </c>
      <c r="D1060" s="155">
        <v>33.4</v>
      </c>
      <c r="E1060" s="155">
        <v>3862</v>
      </c>
      <c r="F1060" s="155">
        <v>104.92919462989909</v>
      </c>
      <c r="G1060" s="155">
        <v>405236.54966067028</v>
      </c>
      <c r="H1060" s="155">
        <v>0.40523654966067024</v>
      </c>
      <c r="I1060" s="155" t="str">
        <f>_xlfn.XLOOKUP(C1060,'DRAWING LIST'!B:B,'DRAWING LIST'!AJ:AJ,,0)</f>
        <v/>
      </c>
      <c r="J1060" s="155">
        <f t="shared" si="16"/>
        <v>0.40523654966067024</v>
      </c>
    </row>
    <row r="1061" spans="1:10" hidden="1">
      <c r="A1061" s="155">
        <v>25</v>
      </c>
      <c r="B1061" s="155" t="s">
        <v>2497</v>
      </c>
      <c r="C1061" s="155" t="s">
        <v>229</v>
      </c>
      <c r="D1061" s="155">
        <v>33.4</v>
      </c>
      <c r="E1061" s="155">
        <v>386</v>
      </c>
      <c r="F1061" s="155">
        <v>104.92919462989909</v>
      </c>
      <c r="G1061" s="155">
        <v>40502.669127141045</v>
      </c>
      <c r="H1061" s="155">
        <v>4.0502669127141046E-2</v>
      </c>
      <c r="I1061" s="155" t="str">
        <f>_xlfn.XLOOKUP(C1061,'DRAWING LIST'!B:B,'DRAWING LIST'!AJ:AJ,,0)</f>
        <v/>
      </c>
      <c r="J1061" s="155">
        <f t="shared" si="16"/>
        <v>4.0502669127141046E-2</v>
      </c>
    </row>
    <row r="1062" spans="1:10" hidden="1">
      <c r="A1062" s="155">
        <v>25</v>
      </c>
      <c r="B1062" s="155" t="s">
        <v>2497</v>
      </c>
      <c r="C1062" s="155" t="s">
        <v>253</v>
      </c>
      <c r="D1062" s="155">
        <v>33.4</v>
      </c>
      <c r="E1062" s="155">
        <v>386</v>
      </c>
      <c r="F1062" s="155">
        <v>104.92919462989909</v>
      </c>
      <c r="G1062" s="155">
        <v>40502.669127141045</v>
      </c>
      <c r="H1062" s="155">
        <v>4.0502669127141046E-2</v>
      </c>
      <c r="I1062" s="155" t="str">
        <f>_xlfn.XLOOKUP(C1062,'DRAWING LIST'!B:B,'DRAWING LIST'!AJ:AJ,,0)</f>
        <v/>
      </c>
      <c r="J1062" s="155">
        <f t="shared" si="16"/>
        <v>4.0502669127141046E-2</v>
      </c>
    </row>
    <row r="1063" spans="1:10" hidden="1">
      <c r="A1063" s="155">
        <v>25</v>
      </c>
      <c r="B1063" s="155" t="s">
        <v>2498</v>
      </c>
      <c r="C1063" s="155" t="s">
        <v>390</v>
      </c>
      <c r="D1063" s="155">
        <v>33.4</v>
      </c>
      <c r="E1063" s="155">
        <v>3879</v>
      </c>
      <c r="F1063" s="155">
        <v>104.92919462989909</v>
      </c>
      <c r="G1063" s="155">
        <v>407020.34596937854</v>
      </c>
      <c r="H1063" s="155">
        <v>0.40702034596937853</v>
      </c>
      <c r="I1063" s="155" t="str">
        <f>_xlfn.XLOOKUP(C1063,'DRAWING LIST'!B:B,'DRAWING LIST'!AJ:AJ,,0)</f>
        <v/>
      </c>
      <c r="J1063" s="155">
        <f t="shared" si="16"/>
        <v>0.40702034596937853</v>
      </c>
    </row>
    <row r="1064" spans="1:10" hidden="1">
      <c r="A1064" s="155">
        <v>25</v>
      </c>
      <c r="B1064" s="155" t="s">
        <v>2499</v>
      </c>
      <c r="C1064" s="155" t="s">
        <v>93</v>
      </c>
      <c r="D1064" s="155">
        <v>33.4</v>
      </c>
      <c r="E1064" s="155">
        <v>388</v>
      </c>
      <c r="F1064" s="155">
        <v>104.92919462989909</v>
      </c>
      <c r="G1064" s="155">
        <v>40712.527516400849</v>
      </c>
      <c r="H1064" s="155">
        <v>4.0712527516400844E-2</v>
      </c>
      <c r="I1064" s="155" t="str">
        <f>_xlfn.XLOOKUP(C1064,'DRAWING LIST'!B:B,'DRAWING LIST'!AJ:AJ,,0)</f>
        <v/>
      </c>
      <c r="J1064" s="155">
        <f t="shared" si="16"/>
        <v>4.0712527516400844E-2</v>
      </c>
    </row>
    <row r="1065" spans="1:10" hidden="1">
      <c r="A1065" s="155">
        <v>25</v>
      </c>
      <c r="B1065" s="155" t="s">
        <v>2500</v>
      </c>
      <c r="C1065" s="155" t="s">
        <v>401</v>
      </c>
      <c r="D1065" s="155">
        <v>33.4</v>
      </c>
      <c r="E1065" s="155">
        <v>3906</v>
      </c>
      <c r="F1065" s="155">
        <v>104.92919462989909</v>
      </c>
      <c r="G1065" s="155">
        <v>409853.43422438583</v>
      </c>
      <c r="H1065" s="155">
        <v>0.4098534342243858</v>
      </c>
      <c r="I1065" s="155" t="str">
        <f>_xlfn.XLOOKUP(C1065,'DRAWING LIST'!B:B,'DRAWING LIST'!AJ:AJ,,0)</f>
        <v/>
      </c>
      <c r="J1065" s="155">
        <f t="shared" si="16"/>
        <v>0.4098534342243858</v>
      </c>
    </row>
    <row r="1066" spans="1:10" hidden="1">
      <c r="A1066" s="155">
        <v>25</v>
      </c>
      <c r="B1066" s="155" t="s">
        <v>2501</v>
      </c>
      <c r="C1066" s="155" t="s">
        <v>775</v>
      </c>
      <c r="D1066" s="155">
        <v>33.4</v>
      </c>
      <c r="E1066" s="155">
        <v>390</v>
      </c>
      <c r="F1066" s="155">
        <v>104.92919462989909</v>
      </c>
      <c r="G1066" s="155">
        <v>40922.385905660645</v>
      </c>
      <c r="H1066" s="155">
        <v>4.0922385905660642E-2</v>
      </c>
      <c r="I1066" s="155" t="str">
        <f>_xlfn.XLOOKUP(C1066,'DRAWING LIST'!B:B,'DRAWING LIST'!AJ:AJ,,0)</f>
        <v/>
      </c>
      <c r="J1066" s="155">
        <f t="shared" si="16"/>
        <v>4.0922385905660642E-2</v>
      </c>
    </row>
    <row r="1067" spans="1:10" hidden="1">
      <c r="A1067" s="155">
        <v>25</v>
      </c>
      <c r="B1067" s="155" t="s">
        <v>2502</v>
      </c>
      <c r="C1067" s="155" t="s">
        <v>431</v>
      </c>
      <c r="D1067" s="155">
        <v>33.4</v>
      </c>
      <c r="E1067" s="155">
        <v>3956</v>
      </c>
      <c r="F1067" s="155">
        <v>104.92919462989909</v>
      </c>
      <c r="G1067" s="155">
        <v>415099.89395588078</v>
      </c>
      <c r="H1067" s="155">
        <v>0.41509989395588076</v>
      </c>
      <c r="I1067" s="155" t="str">
        <f>_xlfn.XLOOKUP(C1067,'DRAWING LIST'!B:B,'DRAWING LIST'!AJ:AJ,,0)</f>
        <v/>
      </c>
      <c r="J1067" s="155">
        <f t="shared" si="16"/>
        <v>0.41509989395588076</v>
      </c>
    </row>
    <row r="1068" spans="1:10">
      <c r="A1068" s="155">
        <v>25</v>
      </c>
      <c r="B1068" s="155" t="s">
        <v>2503</v>
      </c>
      <c r="C1068" s="155" t="s">
        <v>363</v>
      </c>
      <c r="D1068" s="155">
        <v>33.4</v>
      </c>
      <c r="E1068" s="155">
        <v>396</v>
      </c>
      <c r="F1068" s="155">
        <v>104.92919462989909</v>
      </c>
      <c r="G1068" s="155">
        <v>41551.961073440041</v>
      </c>
      <c r="H1068" s="155">
        <v>4.1551961073440037E-2</v>
      </c>
      <c r="I1068" s="155" t="str">
        <f>_xlfn.XLOOKUP(C1068,'DRAWING LIST'!B:B,'DRAWING LIST'!AJ:AJ,,0)</f>
        <v>1-45 天藍色</v>
      </c>
      <c r="J1068" s="155">
        <f t="shared" si="16"/>
        <v>4.1551961073440037E-2</v>
      </c>
    </row>
    <row r="1069" spans="1:10" hidden="1">
      <c r="A1069" s="155">
        <v>25</v>
      </c>
      <c r="B1069" s="155" t="s">
        <v>2504</v>
      </c>
      <c r="C1069" s="155" t="s">
        <v>278</v>
      </c>
      <c r="D1069" s="155">
        <v>33.4</v>
      </c>
      <c r="E1069" s="155">
        <v>406</v>
      </c>
      <c r="F1069" s="155">
        <v>104.92919462989909</v>
      </c>
      <c r="G1069" s="155">
        <v>42601.25301973903</v>
      </c>
      <c r="H1069" s="155">
        <v>4.2601253019739029E-2</v>
      </c>
      <c r="I1069" s="155" t="str">
        <f>_xlfn.XLOOKUP(C1069,'DRAWING LIST'!B:B,'DRAWING LIST'!AJ:AJ,,0)</f>
        <v/>
      </c>
      <c r="J1069" s="155">
        <f t="shared" si="16"/>
        <v>4.2601253019739029E-2</v>
      </c>
    </row>
    <row r="1070" spans="1:10">
      <c r="A1070" s="155">
        <v>25</v>
      </c>
      <c r="B1070" s="155" t="s">
        <v>2504</v>
      </c>
      <c r="C1070" s="155" t="s">
        <v>359</v>
      </c>
      <c r="D1070" s="155">
        <v>33.4</v>
      </c>
      <c r="E1070" s="155">
        <v>406</v>
      </c>
      <c r="F1070" s="155">
        <v>104.92919462989909</v>
      </c>
      <c r="G1070" s="155">
        <v>42601.25301973903</v>
      </c>
      <c r="H1070" s="155">
        <v>4.2601253019739029E-2</v>
      </c>
      <c r="I1070" s="155" t="str">
        <f>_xlfn.XLOOKUP(C1070,'DRAWING LIST'!B:B,'DRAWING LIST'!AJ:AJ,,0)</f>
        <v>1-45 天藍色</v>
      </c>
      <c r="J1070" s="155">
        <f t="shared" si="16"/>
        <v>4.2601253019739029E-2</v>
      </c>
    </row>
    <row r="1071" spans="1:10" hidden="1">
      <c r="A1071" s="155">
        <v>25</v>
      </c>
      <c r="B1071" s="155" t="s">
        <v>2504</v>
      </c>
      <c r="C1071" s="155" t="s">
        <v>412</v>
      </c>
      <c r="D1071" s="155">
        <v>33.4</v>
      </c>
      <c r="E1071" s="155">
        <v>406</v>
      </c>
      <c r="F1071" s="155">
        <v>104.92919462989909</v>
      </c>
      <c r="G1071" s="155">
        <v>42601.25301973903</v>
      </c>
      <c r="H1071" s="155">
        <v>4.2601253019739029E-2</v>
      </c>
      <c r="I1071" s="155" t="str">
        <f>_xlfn.XLOOKUP(C1071,'DRAWING LIST'!B:B,'DRAWING LIST'!AJ:AJ,,0)</f>
        <v/>
      </c>
      <c r="J1071" s="155">
        <f t="shared" si="16"/>
        <v>4.2601253019739029E-2</v>
      </c>
    </row>
    <row r="1072" spans="1:10" hidden="1">
      <c r="A1072" s="155">
        <v>25</v>
      </c>
      <c r="B1072" s="155" t="s">
        <v>2504</v>
      </c>
      <c r="C1072" s="155" t="s">
        <v>820</v>
      </c>
      <c r="D1072" s="155">
        <v>33.4</v>
      </c>
      <c r="E1072" s="155">
        <v>406</v>
      </c>
      <c r="F1072" s="155">
        <v>104.92919462989909</v>
      </c>
      <c r="G1072" s="155">
        <v>42601.25301973903</v>
      </c>
      <c r="H1072" s="155">
        <v>4.2601253019739029E-2</v>
      </c>
      <c r="I1072" s="155" t="str">
        <f>_xlfn.XLOOKUP(C1072,'DRAWING LIST'!B:B,'DRAWING LIST'!AJ:AJ,,0)</f>
        <v/>
      </c>
      <c r="J1072" s="155">
        <f t="shared" si="16"/>
        <v>4.2601253019739029E-2</v>
      </c>
    </row>
    <row r="1073" spans="1:10" hidden="1">
      <c r="A1073" s="155">
        <v>25</v>
      </c>
      <c r="B1073" s="155" t="s">
        <v>2505</v>
      </c>
      <c r="C1073" s="155" t="s">
        <v>211</v>
      </c>
      <c r="D1073" s="155">
        <v>33.4</v>
      </c>
      <c r="E1073" s="155">
        <v>408</v>
      </c>
      <c r="F1073" s="155">
        <v>104.92919462989909</v>
      </c>
      <c r="G1073" s="155">
        <v>42811.111408998826</v>
      </c>
      <c r="H1073" s="155">
        <v>4.2811111408998827E-2</v>
      </c>
      <c r="I1073" s="155" t="str">
        <f>_xlfn.XLOOKUP(C1073,'DRAWING LIST'!B:B,'DRAWING LIST'!AJ:AJ,,0)</f>
        <v>1-05 大洋綠</v>
      </c>
      <c r="J1073" s="155">
        <f t="shared" si="16"/>
        <v>4.2811111408998827E-2</v>
      </c>
    </row>
    <row r="1074" spans="1:10">
      <c r="A1074" s="155">
        <v>25</v>
      </c>
      <c r="B1074" s="155" t="s">
        <v>2505</v>
      </c>
      <c r="C1074" s="155" t="s">
        <v>362</v>
      </c>
      <c r="D1074" s="155">
        <v>33.4</v>
      </c>
      <c r="E1074" s="155">
        <v>408</v>
      </c>
      <c r="F1074" s="155">
        <v>104.92919462989909</v>
      </c>
      <c r="G1074" s="155">
        <v>42811.111408998826</v>
      </c>
      <c r="H1074" s="155">
        <v>4.2811111408998827E-2</v>
      </c>
      <c r="I1074" s="155" t="str">
        <f>_xlfn.XLOOKUP(C1074,'DRAWING LIST'!B:B,'DRAWING LIST'!AJ:AJ,,0)</f>
        <v>1-45 天藍色</v>
      </c>
      <c r="J1074" s="155">
        <f t="shared" si="16"/>
        <v>4.2811111408998827E-2</v>
      </c>
    </row>
    <row r="1075" spans="1:10">
      <c r="A1075" s="155">
        <v>25</v>
      </c>
      <c r="B1075" s="155" t="s">
        <v>2506</v>
      </c>
      <c r="C1075" s="155" t="s">
        <v>354</v>
      </c>
      <c r="D1075" s="155">
        <v>33.4</v>
      </c>
      <c r="E1075" s="155">
        <v>411</v>
      </c>
      <c r="F1075" s="155">
        <v>104.92919462989909</v>
      </c>
      <c r="G1075" s="155">
        <v>43125.898992888528</v>
      </c>
      <c r="H1075" s="155">
        <v>4.3125898992888524E-2</v>
      </c>
      <c r="I1075" s="155" t="str">
        <f>_xlfn.XLOOKUP(C1075,'DRAWING LIST'!B:B,'DRAWING LIST'!AJ:AJ,,0)</f>
        <v>1-45 天藍色</v>
      </c>
      <c r="J1075" s="155">
        <f t="shared" si="16"/>
        <v>4.3125898992888524E-2</v>
      </c>
    </row>
    <row r="1076" spans="1:10" hidden="1">
      <c r="A1076" s="155">
        <v>25</v>
      </c>
      <c r="B1076" s="155" t="s">
        <v>2507</v>
      </c>
      <c r="C1076" s="155" t="s">
        <v>569</v>
      </c>
      <c r="D1076" s="155">
        <v>33.4</v>
      </c>
      <c r="E1076" s="155">
        <v>4120</v>
      </c>
      <c r="F1076" s="155">
        <v>104.92919462989909</v>
      </c>
      <c r="G1076" s="155">
        <v>432308.28187518421</v>
      </c>
      <c r="H1076" s="155">
        <v>0.43230828187518422</v>
      </c>
      <c r="I1076" s="155" t="str">
        <f>_xlfn.XLOOKUP(C1076,'DRAWING LIST'!B:B,'DRAWING LIST'!AJ:AJ,,0)</f>
        <v/>
      </c>
      <c r="J1076" s="155">
        <f t="shared" si="16"/>
        <v>0.43230828187518422</v>
      </c>
    </row>
    <row r="1077" spans="1:10" hidden="1">
      <c r="A1077" s="155">
        <v>25</v>
      </c>
      <c r="B1077" s="155" t="s">
        <v>2508</v>
      </c>
      <c r="C1077" s="155" t="s">
        <v>94</v>
      </c>
      <c r="D1077" s="155">
        <v>33.4</v>
      </c>
      <c r="E1077" s="155">
        <v>4124</v>
      </c>
      <c r="F1077" s="155">
        <v>104.92919462989909</v>
      </c>
      <c r="G1077" s="155">
        <v>432727.99865370383</v>
      </c>
      <c r="H1077" s="155">
        <v>0.43272799865370382</v>
      </c>
      <c r="I1077" s="155" t="str">
        <f>_xlfn.XLOOKUP(C1077,'DRAWING LIST'!B:B,'DRAWING LIST'!AJ:AJ,,0)</f>
        <v/>
      </c>
      <c r="J1077" s="155">
        <f t="shared" si="16"/>
        <v>0.43272799865370382</v>
      </c>
    </row>
    <row r="1078" spans="1:10" hidden="1">
      <c r="A1078" s="155">
        <v>25</v>
      </c>
      <c r="B1078" s="155" t="s">
        <v>2509</v>
      </c>
      <c r="C1078" s="155" t="s">
        <v>213</v>
      </c>
      <c r="D1078" s="155">
        <v>33.4</v>
      </c>
      <c r="E1078" s="155">
        <v>4129</v>
      </c>
      <c r="F1078" s="155">
        <v>104.92919462989909</v>
      </c>
      <c r="G1078" s="155">
        <v>433252.64462685335</v>
      </c>
      <c r="H1078" s="155">
        <v>0.43325264462685331</v>
      </c>
      <c r="I1078" s="155" t="str">
        <f>_xlfn.XLOOKUP(C1078,'DRAWING LIST'!B:B,'DRAWING LIST'!AJ:AJ,,0)</f>
        <v>1-05 大洋綠</v>
      </c>
      <c r="J1078" s="155">
        <f t="shared" si="16"/>
        <v>0.43325264462685331</v>
      </c>
    </row>
    <row r="1079" spans="1:10">
      <c r="A1079" s="155">
        <v>25</v>
      </c>
      <c r="B1079" s="155" t="s">
        <v>2510</v>
      </c>
      <c r="C1079" s="155" t="s">
        <v>363</v>
      </c>
      <c r="D1079" s="155">
        <v>33.4</v>
      </c>
      <c r="E1079" s="155">
        <v>416</v>
      </c>
      <c r="F1079" s="155">
        <v>104.92919462989909</v>
      </c>
      <c r="G1079" s="155">
        <v>43650.544966038018</v>
      </c>
      <c r="H1079" s="155">
        <v>4.3650544966038013E-2</v>
      </c>
      <c r="I1079" s="155" t="str">
        <f>_xlfn.XLOOKUP(C1079,'DRAWING LIST'!B:B,'DRAWING LIST'!AJ:AJ,,0)</f>
        <v>1-45 天藍色</v>
      </c>
      <c r="J1079" s="155">
        <f t="shared" si="16"/>
        <v>4.3650544966038013E-2</v>
      </c>
    </row>
    <row r="1080" spans="1:10" hidden="1">
      <c r="A1080" s="155">
        <v>25</v>
      </c>
      <c r="B1080" s="155" t="s">
        <v>2511</v>
      </c>
      <c r="C1080" s="155" t="s">
        <v>551</v>
      </c>
      <c r="D1080" s="155">
        <v>33.4</v>
      </c>
      <c r="E1080" s="155">
        <v>4194</v>
      </c>
      <c r="F1080" s="155">
        <v>104.92919462989909</v>
      </c>
      <c r="G1080" s="155">
        <v>440073.04227779678</v>
      </c>
      <c r="H1080" s="155">
        <v>0.44007304227779676</v>
      </c>
      <c r="I1080" s="155" t="str">
        <f>_xlfn.XLOOKUP(C1080,'DRAWING LIST'!B:B,'DRAWING LIST'!AJ:AJ,,0)</f>
        <v/>
      </c>
      <c r="J1080" s="155">
        <f t="shared" si="16"/>
        <v>0.44007304227779676</v>
      </c>
    </row>
    <row r="1081" spans="1:10">
      <c r="A1081" s="155">
        <v>25</v>
      </c>
      <c r="B1081" s="155" t="s">
        <v>2512</v>
      </c>
      <c r="C1081" s="155" t="s">
        <v>362</v>
      </c>
      <c r="D1081" s="155">
        <v>33.4</v>
      </c>
      <c r="E1081" s="155">
        <v>423</v>
      </c>
      <c r="F1081" s="155">
        <v>104.92919462989909</v>
      </c>
      <c r="G1081" s="155">
        <v>44385.049328447312</v>
      </c>
      <c r="H1081" s="155">
        <v>4.4385049328447307E-2</v>
      </c>
      <c r="I1081" s="155" t="str">
        <f>_xlfn.XLOOKUP(C1081,'DRAWING LIST'!B:B,'DRAWING LIST'!AJ:AJ,,0)</f>
        <v>1-45 天藍色</v>
      </c>
      <c r="J1081" s="155">
        <f t="shared" si="16"/>
        <v>4.4385049328447307E-2</v>
      </c>
    </row>
    <row r="1082" spans="1:10">
      <c r="A1082" s="155">
        <v>25</v>
      </c>
      <c r="B1082" s="155" t="s">
        <v>2513</v>
      </c>
      <c r="C1082" s="155" t="s">
        <v>361</v>
      </c>
      <c r="D1082" s="155">
        <v>33.4</v>
      </c>
      <c r="E1082" s="155">
        <v>425</v>
      </c>
      <c r="F1082" s="155">
        <v>104.92919462989909</v>
      </c>
      <c r="G1082" s="155">
        <v>44594.907717707109</v>
      </c>
      <c r="H1082" s="155">
        <v>4.4594907717707105E-2</v>
      </c>
      <c r="I1082" s="155" t="str">
        <f>_xlfn.XLOOKUP(C1082,'DRAWING LIST'!B:B,'DRAWING LIST'!AJ:AJ,,0)</f>
        <v>1-45 天藍色</v>
      </c>
      <c r="J1082" s="155">
        <f t="shared" si="16"/>
        <v>4.4594907717707105E-2</v>
      </c>
    </row>
    <row r="1083" spans="1:10" hidden="1">
      <c r="A1083" s="155">
        <v>25</v>
      </c>
      <c r="B1083" s="155" t="s">
        <v>2513</v>
      </c>
      <c r="C1083" s="155" t="s">
        <v>474</v>
      </c>
      <c r="D1083" s="155">
        <v>33.4</v>
      </c>
      <c r="E1083" s="155">
        <v>425</v>
      </c>
      <c r="F1083" s="155">
        <v>104.92919462989909</v>
      </c>
      <c r="G1083" s="155">
        <v>44594.907717707109</v>
      </c>
      <c r="H1083" s="155">
        <v>4.4594907717707105E-2</v>
      </c>
      <c r="I1083" s="155" t="str">
        <f>_xlfn.XLOOKUP(C1083,'DRAWING LIST'!B:B,'DRAWING LIST'!AJ:AJ,,0)</f>
        <v>純白</v>
      </c>
      <c r="J1083" s="155">
        <f t="shared" si="16"/>
        <v>4.4594907717707105E-2</v>
      </c>
    </row>
    <row r="1084" spans="1:10">
      <c r="A1084" s="155">
        <v>25</v>
      </c>
      <c r="B1084" s="155" t="s">
        <v>2514</v>
      </c>
      <c r="C1084" s="155" t="s">
        <v>315</v>
      </c>
      <c r="D1084" s="155">
        <v>33.4</v>
      </c>
      <c r="E1084" s="155">
        <v>426</v>
      </c>
      <c r="F1084" s="155">
        <v>104.92919462989909</v>
      </c>
      <c r="G1084" s="155">
        <v>44699.836912337014</v>
      </c>
      <c r="H1084" s="155">
        <v>4.4699836912337011E-2</v>
      </c>
      <c r="I1084" s="155" t="str">
        <f>_xlfn.XLOOKUP(C1084,'DRAWING LIST'!B:B,'DRAWING LIST'!AJ:AJ,,0)</f>
        <v/>
      </c>
      <c r="J1084" s="155">
        <f t="shared" si="16"/>
        <v>4.4699836912337011E-2</v>
      </c>
    </row>
    <row r="1085" spans="1:10" hidden="1">
      <c r="A1085" s="155">
        <v>25</v>
      </c>
      <c r="B1085" s="155" t="s">
        <v>2515</v>
      </c>
      <c r="C1085" s="155" t="s">
        <v>796</v>
      </c>
      <c r="D1085" s="155">
        <v>33.4</v>
      </c>
      <c r="E1085" s="155">
        <v>429</v>
      </c>
      <c r="F1085" s="155">
        <v>104.92919462989909</v>
      </c>
      <c r="G1085" s="155">
        <v>45014.624496226708</v>
      </c>
      <c r="H1085" s="155">
        <v>4.5014624496226709E-2</v>
      </c>
      <c r="I1085" s="155" t="str">
        <f>_xlfn.XLOOKUP(C1085,'DRAWING LIST'!B:B,'DRAWING LIST'!AJ:AJ,,0)</f>
        <v>1-85 藏金黃</v>
      </c>
      <c r="J1085" s="155">
        <f t="shared" si="16"/>
        <v>4.5014624496226709E-2</v>
      </c>
    </row>
    <row r="1086" spans="1:10" hidden="1">
      <c r="A1086" s="155">
        <v>25</v>
      </c>
      <c r="B1086" s="155" t="s">
        <v>2516</v>
      </c>
      <c r="C1086" s="155" t="s">
        <v>410</v>
      </c>
      <c r="D1086" s="155">
        <v>33.4</v>
      </c>
      <c r="E1086" s="155">
        <v>4306</v>
      </c>
      <c r="F1086" s="155">
        <v>104.92919462989909</v>
      </c>
      <c r="G1086" s="155">
        <v>451825.11207634548</v>
      </c>
      <c r="H1086" s="155">
        <v>0.45182511207634546</v>
      </c>
      <c r="I1086" s="155" t="str">
        <f>_xlfn.XLOOKUP(C1086,'DRAWING LIST'!B:B,'DRAWING LIST'!AJ:AJ,,0)</f>
        <v/>
      </c>
      <c r="J1086" s="155">
        <f t="shared" si="16"/>
        <v>0.45182511207634546</v>
      </c>
    </row>
    <row r="1087" spans="1:10" hidden="1">
      <c r="A1087" s="155">
        <v>25</v>
      </c>
      <c r="B1087" s="155" t="s">
        <v>2517</v>
      </c>
      <c r="C1087" s="155" t="s">
        <v>431</v>
      </c>
      <c r="D1087" s="155">
        <v>33.4</v>
      </c>
      <c r="E1087" s="155">
        <v>432</v>
      </c>
      <c r="F1087" s="155">
        <v>104.92919462989909</v>
      </c>
      <c r="G1087" s="155">
        <v>45329.412080116403</v>
      </c>
      <c r="H1087" s="155">
        <v>4.5329412080116399E-2</v>
      </c>
      <c r="I1087" s="155" t="str">
        <f>_xlfn.XLOOKUP(C1087,'DRAWING LIST'!B:B,'DRAWING LIST'!AJ:AJ,,0)</f>
        <v/>
      </c>
      <c r="J1087" s="155">
        <f t="shared" si="16"/>
        <v>4.5329412080116399E-2</v>
      </c>
    </row>
    <row r="1088" spans="1:10" hidden="1">
      <c r="A1088" s="155">
        <v>25</v>
      </c>
      <c r="B1088" s="155" t="s">
        <v>2518</v>
      </c>
      <c r="C1088" s="155" t="s">
        <v>211</v>
      </c>
      <c r="D1088" s="155">
        <v>33.4</v>
      </c>
      <c r="E1088" s="155">
        <v>433</v>
      </c>
      <c r="F1088" s="155">
        <v>104.92919462989909</v>
      </c>
      <c r="G1088" s="155">
        <v>45434.341274746308</v>
      </c>
      <c r="H1088" s="155">
        <v>4.5434341274746305E-2</v>
      </c>
      <c r="I1088" s="155" t="str">
        <f>_xlfn.XLOOKUP(C1088,'DRAWING LIST'!B:B,'DRAWING LIST'!AJ:AJ,,0)</f>
        <v>1-05 大洋綠</v>
      </c>
      <c r="J1088" s="155">
        <f t="shared" si="16"/>
        <v>4.5434341274746305E-2</v>
      </c>
    </row>
    <row r="1089" spans="1:10">
      <c r="A1089" s="155">
        <v>25</v>
      </c>
      <c r="B1089" s="155" t="s">
        <v>2519</v>
      </c>
      <c r="C1089" s="155" t="s">
        <v>353</v>
      </c>
      <c r="D1089" s="155">
        <v>33.4</v>
      </c>
      <c r="E1089" s="155">
        <v>4351</v>
      </c>
      <c r="F1089" s="155">
        <v>104.92919462989909</v>
      </c>
      <c r="G1089" s="155">
        <v>456546.92583469092</v>
      </c>
      <c r="H1089" s="155">
        <v>0.45654692583469092</v>
      </c>
      <c r="I1089" s="155" t="str">
        <f>_xlfn.XLOOKUP(C1089,'DRAWING LIST'!B:B,'DRAWING LIST'!AJ:AJ,,0)</f>
        <v>1-45 天藍色</v>
      </c>
      <c r="J1089" s="155">
        <f t="shared" si="16"/>
        <v>0.45654692583469092</v>
      </c>
    </row>
    <row r="1090" spans="1:10" hidden="1">
      <c r="A1090" s="155">
        <v>25</v>
      </c>
      <c r="B1090" s="155" t="s">
        <v>2520</v>
      </c>
      <c r="C1090" s="155" t="s">
        <v>117</v>
      </c>
      <c r="D1090" s="155">
        <v>33.4</v>
      </c>
      <c r="E1090" s="155">
        <v>436</v>
      </c>
      <c r="F1090" s="155">
        <v>104.92919462989909</v>
      </c>
      <c r="G1090" s="155">
        <v>45749.128858636002</v>
      </c>
      <c r="H1090" s="155">
        <v>4.5749128858636003E-2</v>
      </c>
      <c r="I1090" s="155" t="str">
        <f>_xlfn.XLOOKUP(C1090,'DRAWING LIST'!B:B,'DRAWING LIST'!AJ:AJ,,0)</f>
        <v>1-05 大洋綠</v>
      </c>
      <c r="J1090" s="155">
        <f t="shared" si="16"/>
        <v>4.5749128858636003E-2</v>
      </c>
    </row>
    <row r="1091" spans="1:10">
      <c r="A1091" s="155">
        <v>25</v>
      </c>
      <c r="B1091" s="155" t="s">
        <v>2521</v>
      </c>
      <c r="C1091" s="155" t="s">
        <v>319</v>
      </c>
      <c r="D1091" s="155">
        <v>33.4</v>
      </c>
      <c r="E1091" s="155">
        <v>4376</v>
      </c>
      <c r="F1091" s="155">
        <v>104.92919462989909</v>
      </c>
      <c r="G1091" s="155">
        <v>459170.15570043842</v>
      </c>
      <c r="H1091" s="155">
        <v>0.4591701557004384</v>
      </c>
      <c r="I1091" s="155" t="str">
        <f>_xlfn.XLOOKUP(C1091,'DRAWING LIST'!B:B,'DRAWING LIST'!AJ:AJ,,0)</f>
        <v/>
      </c>
      <c r="J1091" s="155">
        <f t="shared" ref="J1091:J1154" si="17">(D1091*PI()*E1091)*10^-6</f>
        <v>0.4591701557004384</v>
      </c>
    </row>
    <row r="1092" spans="1:10">
      <c r="A1092" s="155">
        <v>25</v>
      </c>
      <c r="B1092" s="155" t="s">
        <v>2522</v>
      </c>
      <c r="C1092" s="155" t="s">
        <v>738</v>
      </c>
      <c r="D1092" s="155">
        <v>33.4</v>
      </c>
      <c r="E1092" s="155">
        <v>4403</v>
      </c>
      <c r="F1092" s="155">
        <v>104.92919462989909</v>
      </c>
      <c r="G1092" s="155">
        <v>462003.24395544565</v>
      </c>
      <c r="H1092" s="155">
        <v>0.46200324395544562</v>
      </c>
      <c r="I1092" s="155" t="str">
        <f>_xlfn.XLOOKUP(C1092,'DRAWING LIST'!B:B,'DRAWING LIST'!AJ:AJ,,0)</f>
        <v>1-45 天藍色</v>
      </c>
      <c r="J1092" s="155">
        <f t="shared" si="17"/>
        <v>0.46200324395544562</v>
      </c>
    </row>
    <row r="1093" spans="1:10" hidden="1">
      <c r="A1093" s="155">
        <v>25</v>
      </c>
      <c r="B1093" s="155" t="s">
        <v>2523</v>
      </c>
      <c r="C1093" s="155" t="s">
        <v>79</v>
      </c>
      <c r="D1093" s="155">
        <v>33.4</v>
      </c>
      <c r="E1093" s="155">
        <v>441</v>
      </c>
      <c r="F1093" s="155">
        <v>104.92919462989909</v>
      </c>
      <c r="G1093" s="155">
        <v>46273.7748317855</v>
      </c>
      <c r="H1093" s="155">
        <v>4.6273774831785498E-2</v>
      </c>
      <c r="I1093" s="155" t="str">
        <f>_xlfn.XLOOKUP(C1093,'DRAWING LIST'!B:B,'DRAWING LIST'!AJ:AJ,,0)</f>
        <v/>
      </c>
      <c r="J1093" s="155">
        <f t="shared" si="17"/>
        <v>4.6273774831785498E-2</v>
      </c>
    </row>
    <row r="1094" spans="1:10" hidden="1">
      <c r="A1094" s="155">
        <v>25</v>
      </c>
      <c r="B1094" s="155" t="s">
        <v>2523</v>
      </c>
      <c r="C1094" s="155" t="s">
        <v>426</v>
      </c>
      <c r="D1094" s="155">
        <v>33.4</v>
      </c>
      <c r="E1094" s="155">
        <v>441</v>
      </c>
      <c r="F1094" s="155">
        <v>104.92919462989909</v>
      </c>
      <c r="G1094" s="155">
        <v>46273.7748317855</v>
      </c>
      <c r="H1094" s="155">
        <v>4.6273774831785498E-2</v>
      </c>
      <c r="I1094" s="155" t="str">
        <f>_xlfn.XLOOKUP(C1094,'DRAWING LIST'!B:B,'DRAWING LIST'!AJ:AJ,,0)</f>
        <v/>
      </c>
      <c r="J1094" s="155">
        <f t="shared" si="17"/>
        <v>4.6273774831785498E-2</v>
      </c>
    </row>
    <row r="1095" spans="1:10" hidden="1">
      <c r="A1095" s="155">
        <v>25</v>
      </c>
      <c r="B1095" s="155" t="s">
        <v>2524</v>
      </c>
      <c r="C1095" s="155" t="s">
        <v>85</v>
      </c>
      <c r="D1095" s="155">
        <v>33.4</v>
      </c>
      <c r="E1095" s="155">
        <v>442</v>
      </c>
      <c r="F1095" s="155">
        <v>104.92919462989909</v>
      </c>
      <c r="G1095" s="155">
        <v>46378.704026415398</v>
      </c>
      <c r="H1095" s="155">
        <v>4.6378704026415397E-2</v>
      </c>
      <c r="I1095" s="155" t="str">
        <f>_xlfn.XLOOKUP(C1095,'DRAWING LIST'!B:B,'DRAWING LIST'!AJ:AJ,,0)</f>
        <v/>
      </c>
      <c r="J1095" s="155">
        <f t="shared" si="17"/>
        <v>4.6378704026415397E-2</v>
      </c>
    </row>
    <row r="1096" spans="1:10" hidden="1">
      <c r="A1096" s="155">
        <v>25</v>
      </c>
      <c r="B1096" s="155" t="s">
        <v>2524</v>
      </c>
      <c r="C1096" s="155" t="s">
        <v>93</v>
      </c>
      <c r="D1096" s="155">
        <v>33.4</v>
      </c>
      <c r="E1096" s="155">
        <v>442</v>
      </c>
      <c r="F1096" s="155">
        <v>104.92919462989909</v>
      </c>
      <c r="G1096" s="155">
        <v>46378.704026415398</v>
      </c>
      <c r="H1096" s="155">
        <v>4.6378704026415397E-2</v>
      </c>
      <c r="I1096" s="155" t="str">
        <f>_xlfn.XLOOKUP(C1096,'DRAWING LIST'!B:B,'DRAWING LIST'!AJ:AJ,,0)</f>
        <v/>
      </c>
      <c r="J1096" s="155">
        <f t="shared" si="17"/>
        <v>4.6378704026415397E-2</v>
      </c>
    </row>
    <row r="1097" spans="1:10" hidden="1">
      <c r="A1097" s="155">
        <v>25</v>
      </c>
      <c r="B1097" s="155" t="s">
        <v>2525</v>
      </c>
      <c r="C1097" s="155" t="s">
        <v>572</v>
      </c>
      <c r="D1097" s="155">
        <v>33.4</v>
      </c>
      <c r="E1097" s="155">
        <v>443</v>
      </c>
      <c r="F1097" s="155">
        <v>104.92919462989909</v>
      </c>
      <c r="G1097" s="155">
        <v>46483.633221045297</v>
      </c>
      <c r="H1097" s="155">
        <v>4.6483633221045297E-2</v>
      </c>
      <c r="I1097" s="155" t="str">
        <f>_xlfn.XLOOKUP(C1097,'DRAWING LIST'!B:B,'DRAWING LIST'!AJ:AJ,,0)</f>
        <v/>
      </c>
      <c r="J1097" s="155">
        <f t="shared" si="17"/>
        <v>4.6483633221045297E-2</v>
      </c>
    </row>
    <row r="1098" spans="1:10" hidden="1">
      <c r="A1098" s="155">
        <v>25</v>
      </c>
      <c r="B1098" s="155" t="s">
        <v>2526</v>
      </c>
      <c r="C1098" s="155" t="s">
        <v>412</v>
      </c>
      <c r="D1098" s="155">
        <v>33.4</v>
      </c>
      <c r="E1098" s="155">
        <v>4456</v>
      </c>
      <c r="F1098" s="155">
        <v>104.92919462989909</v>
      </c>
      <c r="G1098" s="155">
        <v>467564.49127083033</v>
      </c>
      <c r="H1098" s="155">
        <v>0.46756449127083033</v>
      </c>
      <c r="I1098" s="155" t="str">
        <f>_xlfn.XLOOKUP(C1098,'DRAWING LIST'!B:B,'DRAWING LIST'!AJ:AJ,,0)</f>
        <v/>
      </c>
      <c r="J1098" s="155">
        <f t="shared" si="17"/>
        <v>0.46756449127083033</v>
      </c>
    </row>
    <row r="1099" spans="1:10" hidden="1">
      <c r="A1099" s="155">
        <v>25</v>
      </c>
      <c r="B1099" s="155" t="s">
        <v>2527</v>
      </c>
      <c r="C1099" s="155" t="s">
        <v>770</v>
      </c>
      <c r="D1099" s="155">
        <v>33.4</v>
      </c>
      <c r="E1099" s="155">
        <v>4504</v>
      </c>
      <c r="F1099" s="155">
        <v>104.92919462989909</v>
      </c>
      <c r="G1099" s="155">
        <v>472601.0926130655</v>
      </c>
      <c r="H1099" s="155">
        <v>0.47260109261306549</v>
      </c>
      <c r="I1099" s="155" t="str">
        <f>_xlfn.XLOOKUP(C1099,'DRAWING LIST'!B:B,'DRAWING LIST'!AJ:AJ,,0)</f>
        <v/>
      </c>
      <c r="J1099" s="155">
        <f t="shared" si="17"/>
        <v>0.47260109261306549</v>
      </c>
    </row>
    <row r="1100" spans="1:10" hidden="1">
      <c r="A1100" s="155">
        <v>25</v>
      </c>
      <c r="B1100" s="155" t="s">
        <v>2528</v>
      </c>
      <c r="C1100" s="155" t="s">
        <v>792</v>
      </c>
      <c r="D1100" s="155">
        <v>33.4</v>
      </c>
      <c r="E1100" s="155">
        <v>451</v>
      </c>
      <c r="F1100" s="155">
        <v>104.92919462989909</v>
      </c>
      <c r="G1100" s="155">
        <v>47323.066778084489</v>
      </c>
      <c r="H1100" s="155">
        <v>4.732306677808449E-2</v>
      </c>
      <c r="I1100" s="155" t="str">
        <f>_xlfn.XLOOKUP(C1100,'DRAWING LIST'!B:B,'DRAWING LIST'!AJ:AJ,,0)</f>
        <v>純白</v>
      </c>
      <c r="J1100" s="155">
        <f t="shared" si="17"/>
        <v>4.732306677808449E-2</v>
      </c>
    </row>
    <row r="1101" spans="1:10" hidden="1">
      <c r="A1101" s="155">
        <v>25</v>
      </c>
      <c r="B1101" s="155" t="s">
        <v>2114</v>
      </c>
      <c r="C1101" s="155" t="s">
        <v>155</v>
      </c>
      <c r="D1101" s="155">
        <v>33.4</v>
      </c>
      <c r="E1101" s="155">
        <v>454</v>
      </c>
      <c r="F1101" s="155">
        <v>104.92919462989909</v>
      </c>
      <c r="G1101" s="155">
        <v>47637.854361974183</v>
      </c>
      <c r="H1101" s="155">
        <v>4.763785436197418E-2</v>
      </c>
      <c r="I1101" s="155" t="str">
        <f>_xlfn.XLOOKUP(C1101,'DRAWING LIST'!B:B,'DRAWING LIST'!AJ:AJ,,0)</f>
        <v>1-05 大洋綠</v>
      </c>
      <c r="J1101" s="155">
        <f t="shared" si="17"/>
        <v>4.763785436197418E-2</v>
      </c>
    </row>
    <row r="1102" spans="1:10" hidden="1">
      <c r="A1102" s="155">
        <v>25</v>
      </c>
      <c r="B1102" s="155" t="s">
        <v>2114</v>
      </c>
      <c r="C1102" s="155" t="s">
        <v>159</v>
      </c>
      <c r="D1102" s="155">
        <v>33.4</v>
      </c>
      <c r="E1102" s="155">
        <v>454</v>
      </c>
      <c r="F1102" s="155">
        <v>104.92919462989909</v>
      </c>
      <c r="G1102" s="155">
        <v>47637.854361974183</v>
      </c>
      <c r="H1102" s="155">
        <v>4.763785436197418E-2</v>
      </c>
      <c r="I1102" s="155" t="str">
        <f>_xlfn.XLOOKUP(C1102,'DRAWING LIST'!B:B,'DRAWING LIST'!AJ:AJ,,0)</f>
        <v>1-05 大洋綠</v>
      </c>
      <c r="J1102" s="155">
        <f t="shared" si="17"/>
        <v>4.763785436197418E-2</v>
      </c>
    </row>
    <row r="1103" spans="1:10" hidden="1">
      <c r="A1103" s="155">
        <v>25</v>
      </c>
      <c r="B1103" s="155" t="s">
        <v>2529</v>
      </c>
      <c r="C1103" s="155" t="s">
        <v>405</v>
      </c>
      <c r="D1103" s="155">
        <v>33.4</v>
      </c>
      <c r="E1103" s="155">
        <v>4556</v>
      </c>
      <c r="F1103" s="155">
        <v>104.92919462989909</v>
      </c>
      <c r="G1103" s="155">
        <v>478057.41073382023</v>
      </c>
      <c r="H1103" s="155">
        <v>0.47805741073382019</v>
      </c>
      <c r="I1103" s="155" t="str">
        <f>_xlfn.XLOOKUP(C1103,'DRAWING LIST'!B:B,'DRAWING LIST'!AJ:AJ,,0)</f>
        <v/>
      </c>
      <c r="J1103" s="155">
        <f t="shared" si="17"/>
        <v>0.47805741073382019</v>
      </c>
    </row>
    <row r="1104" spans="1:10" hidden="1">
      <c r="A1104" s="155">
        <v>25</v>
      </c>
      <c r="B1104" s="155" t="s">
        <v>2530</v>
      </c>
      <c r="C1104" s="155" t="s">
        <v>278</v>
      </c>
      <c r="D1104" s="155">
        <v>33.4</v>
      </c>
      <c r="E1104" s="155">
        <v>456</v>
      </c>
      <c r="F1104" s="155">
        <v>104.92919462989909</v>
      </c>
      <c r="G1104" s="155">
        <v>47847.712751233987</v>
      </c>
      <c r="H1104" s="155">
        <v>4.7847712751233985E-2</v>
      </c>
      <c r="I1104" s="155" t="str">
        <f>_xlfn.XLOOKUP(C1104,'DRAWING LIST'!B:B,'DRAWING LIST'!AJ:AJ,,0)</f>
        <v/>
      </c>
      <c r="J1104" s="155">
        <f t="shared" si="17"/>
        <v>4.7847712751233985E-2</v>
      </c>
    </row>
    <row r="1105" spans="1:10" hidden="1">
      <c r="A1105" s="155">
        <v>25</v>
      </c>
      <c r="B1105" s="155" t="s">
        <v>2530</v>
      </c>
      <c r="C1105" s="155" t="s">
        <v>385</v>
      </c>
      <c r="D1105" s="155">
        <v>33.4</v>
      </c>
      <c r="E1105" s="155">
        <v>456</v>
      </c>
      <c r="F1105" s="155">
        <v>104.92919462989909</v>
      </c>
      <c r="G1105" s="155">
        <v>47847.712751233987</v>
      </c>
      <c r="H1105" s="155">
        <v>4.7847712751233985E-2</v>
      </c>
      <c r="I1105" s="155" t="str">
        <f>_xlfn.XLOOKUP(C1105,'DRAWING LIST'!B:B,'DRAWING LIST'!AJ:AJ,,0)</f>
        <v/>
      </c>
      <c r="J1105" s="155">
        <f t="shared" si="17"/>
        <v>4.7847712751233985E-2</v>
      </c>
    </row>
    <row r="1106" spans="1:10" hidden="1">
      <c r="A1106" s="155">
        <v>25</v>
      </c>
      <c r="B1106" s="155" t="s">
        <v>2530</v>
      </c>
      <c r="C1106" s="155" t="s">
        <v>388</v>
      </c>
      <c r="D1106" s="155">
        <v>33.4</v>
      </c>
      <c r="E1106" s="155">
        <v>456</v>
      </c>
      <c r="F1106" s="155">
        <v>104.92919462989909</v>
      </c>
      <c r="G1106" s="155">
        <v>47847.712751233987</v>
      </c>
      <c r="H1106" s="155">
        <v>4.7847712751233985E-2</v>
      </c>
      <c r="I1106" s="155" t="str">
        <f>_xlfn.XLOOKUP(C1106,'DRAWING LIST'!B:B,'DRAWING LIST'!AJ:AJ,,0)</f>
        <v/>
      </c>
      <c r="J1106" s="155">
        <f t="shared" si="17"/>
        <v>4.7847712751233985E-2</v>
      </c>
    </row>
    <row r="1107" spans="1:10" hidden="1">
      <c r="A1107" s="155">
        <v>25</v>
      </c>
      <c r="B1107" s="155" t="s">
        <v>2530</v>
      </c>
      <c r="C1107" s="155" t="s">
        <v>431</v>
      </c>
      <c r="D1107" s="155">
        <v>33.4</v>
      </c>
      <c r="E1107" s="155">
        <v>456</v>
      </c>
      <c r="F1107" s="155">
        <v>104.92919462989909</v>
      </c>
      <c r="G1107" s="155">
        <v>47847.712751233987</v>
      </c>
      <c r="H1107" s="155">
        <v>4.7847712751233985E-2</v>
      </c>
      <c r="I1107" s="155" t="str">
        <f>_xlfn.XLOOKUP(C1107,'DRAWING LIST'!B:B,'DRAWING LIST'!AJ:AJ,,0)</f>
        <v/>
      </c>
      <c r="J1107" s="155">
        <f t="shared" si="17"/>
        <v>4.7847712751233985E-2</v>
      </c>
    </row>
    <row r="1108" spans="1:10" hidden="1">
      <c r="A1108" s="155">
        <v>25</v>
      </c>
      <c r="B1108" s="155" t="s">
        <v>2530</v>
      </c>
      <c r="C1108" s="155" t="s">
        <v>433</v>
      </c>
      <c r="D1108" s="155">
        <v>33.4</v>
      </c>
      <c r="E1108" s="155">
        <v>456</v>
      </c>
      <c r="F1108" s="155">
        <v>104.92919462989909</v>
      </c>
      <c r="G1108" s="155">
        <v>47847.712751233987</v>
      </c>
      <c r="H1108" s="155">
        <v>4.7847712751233985E-2</v>
      </c>
      <c r="I1108" s="155" t="str">
        <f>_xlfn.XLOOKUP(C1108,'DRAWING LIST'!B:B,'DRAWING LIST'!AJ:AJ,,0)</f>
        <v/>
      </c>
      <c r="J1108" s="155">
        <f t="shared" si="17"/>
        <v>4.7847712751233985E-2</v>
      </c>
    </row>
    <row r="1109" spans="1:10" hidden="1">
      <c r="A1109" s="155">
        <v>25</v>
      </c>
      <c r="B1109" s="155" t="s">
        <v>2531</v>
      </c>
      <c r="C1109" s="155" t="s">
        <v>433</v>
      </c>
      <c r="D1109" s="155">
        <v>33.4</v>
      </c>
      <c r="E1109" s="155">
        <v>4593</v>
      </c>
      <c r="F1109" s="155">
        <v>104.92919462989909</v>
      </c>
      <c r="G1109" s="155">
        <v>481939.79093512648</v>
      </c>
      <c r="H1109" s="155">
        <v>0.48193979093512646</v>
      </c>
      <c r="I1109" s="155" t="str">
        <f>_xlfn.XLOOKUP(C1109,'DRAWING LIST'!B:B,'DRAWING LIST'!AJ:AJ,,0)</f>
        <v/>
      </c>
      <c r="J1109" s="155">
        <f t="shared" si="17"/>
        <v>0.48193979093512646</v>
      </c>
    </row>
    <row r="1110" spans="1:10" hidden="1">
      <c r="A1110" s="155">
        <v>25</v>
      </c>
      <c r="B1110" s="155" t="s">
        <v>2532</v>
      </c>
      <c r="C1110" s="155" t="s">
        <v>573</v>
      </c>
      <c r="D1110" s="155">
        <v>33.4</v>
      </c>
      <c r="E1110" s="155">
        <v>462</v>
      </c>
      <c r="F1110" s="155">
        <v>104.92919462989909</v>
      </c>
      <c r="G1110" s="155">
        <v>48477.287919013375</v>
      </c>
      <c r="H1110" s="155">
        <v>4.8477287919013373E-2</v>
      </c>
      <c r="I1110" s="155" t="str">
        <f>_xlfn.XLOOKUP(C1110,'DRAWING LIST'!B:B,'DRAWING LIST'!AJ:AJ,,0)</f>
        <v/>
      </c>
      <c r="J1110" s="155">
        <f t="shared" si="17"/>
        <v>4.8477287919013373E-2</v>
      </c>
    </row>
    <row r="1111" spans="1:10" hidden="1">
      <c r="A1111" s="155">
        <v>25</v>
      </c>
      <c r="B1111" s="155" t="s">
        <v>2533</v>
      </c>
      <c r="C1111" s="155" t="s">
        <v>472</v>
      </c>
      <c r="D1111" s="155">
        <v>33.4</v>
      </c>
      <c r="E1111" s="155">
        <v>464</v>
      </c>
      <c r="F1111" s="155">
        <v>104.92919462989909</v>
      </c>
      <c r="G1111" s="155">
        <v>48687.146308273179</v>
      </c>
      <c r="H1111" s="155">
        <v>4.8687146308273178E-2</v>
      </c>
      <c r="I1111" s="155" t="str">
        <f>_xlfn.XLOOKUP(C1111,'DRAWING LIST'!B:B,'DRAWING LIST'!AJ:AJ,,0)</f>
        <v>純白</v>
      </c>
      <c r="J1111" s="155">
        <f t="shared" si="17"/>
        <v>4.8687146308273178E-2</v>
      </c>
    </row>
    <row r="1112" spans="1:10" hidden="1">
      <c r="A1112" s="155">
        <v>25</v>
      </c>
      <c r="B1112" s="155" t="s">
        <v>2534</v>
      </c>
      <c r="C1112" s="155" t="s">
        <v>432</v>
      </c>
      <c r="D1112" s="155">
        <v>33.4</v>
      </c>
      <c r="E1112" s="155">
        <v>46547</v>
      </c>
      <c r="F1112" s="155">
        <v>104.92919462989909</v>
      </c>
      <c r="G1112" s="155">
        <v>4884139.2224379126</v>
      </c>
      <c r="H1112" s="155">
        <v>4.8841392224379128</v>
      </c>
      <c r="I1112" s="155" t="str">
        <f>_xlfn.XLOOKUP(C1112,'DRAWING LIST'!B:B,'DRAWING LIST'!AJ:AJ,,0)</f>
        <v/>
      </c>
      <c r="J1112" s="155">
        <f t="shared" si="17"/>
        <v>4.8841392224379128</v>
      </c>
    </row>
    <row r="1113" spans="1:10" hidden="1">
      <c r="A1113" s="155">
        <v>25</v>
      </c>
      <c r="B1113" s="155" t="s">
        <v>2535</v>
      </c>
      <c r="C1113" s="155" t="s">
        <v>278</v>
      </c>
      <c r="D1113" s="155">
        <v>33.4</v>
      </c>
      <c r="E1113" s="155">
        <v>466</v>
      </c>
      <c r="F1113" s="155">
        <v>104.92919462989909</v>
      </c>
      <c r="G1113" s="155">
        <v>48897.004697532975</v>
      </c>
      <c r="H1113" s="155">
        <v>4.889700469753297E-2</v>
      </c>
      <c r="I1113" s="155" t="str">
        <f>_xlfn.XLOOKUP(C1113,'DRAWING LIST'!B:B,'DRAWING LIST'!AJ:AJ,,0)</f>
        <v/>
      </c>
      <c r="J1113" s="155">
        <f t="shared" si="17"/>
        <v>4.889700469753297E-2</v>
      </c>
    </row>
    <row r="1114" spans="1:10" hidden="1">
      <c r="A1114" s="155">
        <v>25</v>
      </c>
      <c r="B1114" s="155" t="s">
        <v>2536</v>
      </c>
      <c r="C1114" s="155" t="s">
        <v>120</v>
      </c>
      <c r="D1114" s="155">
        <v>33.4</v>
      </c>
      <c r="E1114" s="155">
        <v>4721</v>
      </c>
      <c r="F1114" s="155">
        <v>104.92919462989909</v>
      </c>
      <c r="G1114" s="155">
        <v>495370.72784775362</v>
      </c>
      <c r="H1114" s="155">
        <v>0.4953707278477536</v>
      </c>
      <c r="I1114" s="155" t="str">
        <f>_xlfn.XLOOKUP(C1114,'DRAWING LIST'!B:B,'DRAWING LIST'!AJ:AJ,,0)</f>
        <v>1-05 大洋綠</v>
      </c>
      <c r="J1114" s="155">
        <f t="shared" si="17"/>
        <v>0.4953707278477536</v>
      </c>
    </row>
    <row r="1115" spans="1:10" hidden="1">
      <c r="A1115" s="155">
        <v>25</v>
      </c>
      <c r="B1115" s="155" t="s">
        <v>2537</v>
      </c>
      <c r="C1115" s="155" t="s">
        <v>86</v>
      </c>
      <c r="D1115" s="155">
        <v>33.4</v>
      </c>
      <c r="E1115" s="155">
        <v>4745</v>
      </c>
      <c r="F1115" s="155">
        <v>104.92919462989909</v>
      </c>
      <c r="G1115" s="155">
        <v>497889.02851887117</v>
      </c>
      <c r="H1115" s="155">
        <v>0.49788902851887112</v>
      </c>
      <c r="I1115" s="155" t="str">
        <f>_xlfn.XLOOKUP(C1115,'DRAWING LIST'!B:B,'DRAWING LIST'!AJ:AJ,,0)</f>
        <v/>
      </c>
      <c r="J1115" s="155">
        <f t="shared" si="17"/>
        <v>0.49788902851887112</v>
      </c>
    </row>
    <row r="1116" spans="1:10">
      <c r="A1116" s="155">
        <v>25</v>
      </c>
      <c r="B1116" s="155" t="s">
        <v>2538</v>
      </c>
      <c r="C1116" s="155" t="s">
        <v>305</v>
      </c>
      <c r="D1116" s="155">
        <v>33.4</v>
      </c>
      <c r="E1116" s="155">
        <v>4756</v>
      </c>
      <c r="F1116" s="155">
        <v>104.92919462989909</v>
      </c>
      <c r="G1116" s="155">
        <v>499043.24965980003</v>
      </c>
      <c r="H1116" s="155">
        <v>0.49904324965980001</v>
      </c>
      <c r="I1116" s="155" t="str">
        <f>_xlfn.XLOOKUP(C1116,'DRAWING LIST'!B:B,'DRAWING LIST'!AJ:AJ,,0)</f>
        <v>1-45 天藍色</v>
      </c>
      <c r="J1116" s="155">
        <f t="shared" si="17"/>
        <v>0.49904324965980001</v>
      </c>
    </row>
    <row r="1117" spans="1:10" hidden="1">
      <c r="A1117" s="155">
        <v>25</v>
      </c>
      <c r="B1117" s="155" t="s">
        <v>2539</v>
      </c>
      <c r="C1117" s="155" t="s">
        <v>628</v>
      </c>
      <c r="D1117" s="155">
        <v>33.4</v>
      </c>
      <c r="E1117" s="155">
        <v>4775</v>
      </c>
      <c r="F1117" s="155">
        <v>104.92919462989909</v>
      </c>
      <c r="G1117" s="155">
        <v>501036.90435776813</v>
      </c>
      <c r="H1117" s="155">
        <v>0.50103690435776815</v>
      </c>
      <c r="I1117" s="155" t="str">
        <f>_xlfn.XLOOKUP(C1117,'DRAWING LIST'!B:B,'DRAWING LIST'!AJ:AJ,,0)</f>
        <v/>
      </c>
      <c r="J1117" s="155">
        <f t="shared" si="17"/>
        <v>0.50103690435776815</v>
      </c>
    </row>
    <row r="1118" spans="1:10" hidden="1">
      <c r="A1118" s="155">
        <v>25</v>
      </c>
      <c r="B1118" s="155" t="s">
        <v>2540</v>
      </c>
      <c r="C1118" s="155" t="s">
        <v>414</v>
      </c>
      <c r="D1118" s="155">
        <v>33.4</v>
      </c>
      <c r="E1118" s="155">
        <v>4816</v>
      </c>
      <c r="F1118" s="155">
        <v>104.92919462989909</v>
      </c>
      <c r="G1118" s="155">
        <v>505339.001337594</v>
      </c>
      <c r="H1118" s="155">
        <v>0.50533900133759402</v>
      </c>
      <c r="I1118" s="155" t="str">
        <f>_xlfn.XLOOKUP(C1118,'DRAWING LIST'!B:B,'DRAWING LIST'!AJ:AJ,,0)</f>
        <v/>
      </c>
      <c r="J1118" s="155">
        <f t="shared" si="17"/>
        <v>0.50533900133759402</v>
      </c>
    </row>
    <row r="1119" spans="1:10" hidden="1">
      <c r="A1119" s="155">
        <v>25</v>
      </c>
      <c r="B1119" s="155" t="s">
        <v>2541</v>
      </c>
      <c r="C1119" s="155" t="s">
        <v>79</v>
      </c>
      <c r="D1119" s="155">
        <v>33.4</v>
      </c>
      <c r="E1119" s="155">
        <v>4821</v>
      </c>
      <c r="F1119" s="155">
        <v>104.92919462989909</v>
      </c>
      <c r="G1119" s="155">
        <v>505863.64731074352</v>
      </c>
      <c r="H1119" s="155">
        <v>0.50586364731074351</v>
      </c>
      <c r="I1119" s="155" t="str">
        <f>_xlfn.XLOOKUP(C1119,'DRAWING LIST'!B:B,'DRAWING LIST'!AJ:AJ,,0)</f>
        <v/>
      </c>
      <c r="J1119" s="155">
        <f t="shared" si="17"/>
        <v>0.50586364731074351</v>
      </c>
    </row>
    <row r="1120" spans="1:10" hidden="1">
      <c r="A1120" s="155">
        <v>25</v>
      </c>
      <c r="B1120" s="155" t="s">
        <v>2542</v>
      </c>
      <c r="C1120" s="155" t="s">
        <v>426</v>
      </c>
      <c r="D1120" s="155">
        <v>33.4</v>
      </c>
      <c r="E1120" s="155">
        <v>4840</v>
      </c>
      <c r="F1120" s="155">
        <v>104.92919462989909</v>
      </c>
      <c r="G1120" s="155">
        <v>507857.30200871156</v>
      </c>
      <c r="H1120" s="155">
        <v>0.50785730200871149</v>
      </c>
      <c r="I1120" s="155" t="str">
        <f>_xlfn.XLOOKUP(C1120,'DRAWING LIST'!B:B,'DRAWING LIST'!AJ:AJ,,0)</f>
        <v/>
      </c>
      <c r="J1120" s="155">
        <f t="shared" si="17"/>
        <v>0.50785730200871149</v>
      </c>
    </row>
    <row r="1121" spans="1:10" hidden="1">
      <c r="A1121" s="155">
        <v>25</v>
      </c>
      <c r="B1121" s="155" t="s">
        <v>2543</v>
      </c>
      <c r="C1121" s="155" t="s">
        <v>720</v>
      </c>
      <c r="D1121" s="155">
        <v>33.4</v>
      </c>
      <c r="E1121" s="155">
        <v>484</v>
      </c>
      <c r="F1121" s="155">
        <v>104.92919462989909</v>
      </c>
      <c r="G1121" s="155">
        <v>50785.730200871156</v>
      </c>
      <c r="H1121" s="155">
        <v>5.0785730200871154E-2</v>
      </c>
      <c r="I1121" s="155" t="str">
        <f>_xlfn.XLOOKUP(C1121,'DRAWING LIST'!B:B,'DRAWING LIST'!AJ:AJ,,0)</f>
        <v>1-05 大洋綠</v>
      </c>
      <c r="J1121" s="155">
        <f t="shared" si="17"/>
        <v>5.0785730200871154E-2</v>
      </c>
    </row>
    <row r="1122" spans="1:10" hidden="1">
      <c r="A1122" s="155">
        <v>25</v>
      </c>
      <c r="B1122" s="155" t="s">
        <v>2544</v>
      </c>
      <c r="C1122" s="155" t="s">
        <v>253</v>
      </c>
      <c r="D1122" s="155">
        <v>33.4</v>
      </c>
      <c r="E1122" s="155">
        <v>4856</v>
      </c>
      <c r="F1122" s="155">
        <v>104.92919462989909</v>
      </c>
      <c r="G1122" s="155">
        <v>509536.16912278999</v>
      </c>
      <c r="H1122" s="155">
        <v>0.50953616912278998</v>
      </c>
      <c r="I1122" s="155" t="str">
        <f>_xlfn.XLOOKUP(C1122,'DRAWING LIST'!B:B,'DRAWING LIST'!AJ:AJ,,0)</f>
        <v/>
      </c>
      <c r="J1122" s="155">
        <f t="shared" si="17"/>
        <v>0.50953616912278998</v>
      </c>
    </row>
    <row r="1123" spans="1:10">
      <c r="A1123" s="155">
        <v>25</v>
      </c>
      <c r="B1123" s="155" t="s">
        <v>2545</v>
      </c>
      <c r="C1123" s="155" t="s">
        <v>296</v>
      </c>
      <c r="D1123" s="155">
        <v>33.4</v>
      </c>
      <c r="E1123" s="155">
        <v>488</v>
      </c>
      <c r="F1123" s="155">
        <v>104.92919462989909</v>
      </c>
      <c r="G1123" s="155">
        <v>51205.446979390756</v>
      </c>
      <c r="H1123" s="155">
        <v>5.1205446979390751E-2</v>
      </c>
      <c r="I1123" s="155" t="str">
        <f>_xlfn.XLOOKUP(C1123,'DRAWING LIST'!B:B,'DRAWING LIST'!AJ:AJ,,0)</f>
        <v>1-45 天藍色</v>
      </c>
      <c r="J1123" s="155">
        <f t="shared" si="17"/>
        <v>5.1205446979390751E-2</v>
      </c>
    </row>
    <row r="1124" spans="1:10" hidden="1">
      <c r="A1124" s="155">
        <v>25</v>
      </c>
      <c r="B1124" s="155" t="s">
        <v>2546</v>
      </c>
      <c r="C1124" s="155" t="s">
        <v>421</v>
      </c>
      <c r="D1124" s="155">
        <v>33.4</v>
      </c>
      <c r="E1124" s="155">
        <v>4911</v>
      </c>
      <c r="F1124" s="155">
        <v>104.92919462989909</v>
      </c>
      <c r="G1124" s="155">
        <v>515307.27482743439</v>
      </c>
      <c r="H1124" s="155">
        <v>0.51530727482743433</v>
      </c>
      <c r="I1124" s="155" t="str">
        <f>_xlfn.XLOOKUP(C1124,'DRAWING LIST'!B:B,'DRAWING LIST'!AJ:AJ,,0)</f>
        <v/>
      </c>
      <c r="J1124" s="155">
        <f t="shared" si="17"/>
        <v>0.51530727482743433</v>
      </c>
    </row>
    <row r="1125" spans="1:10" hidden="1">
      <c r="A1125" s="155">
        <v>25</v>
      </c>
      <c r="B1125" s="155" t="s">
        <v>2547</v>
      </c>
      <c r="C1125" s="155" t="s">
        <v>267</v>
      </c>
      <c r="D1125" s="155">
        <v>33.4</v>
      </c>
      <c r="E1125" s="155">
        <v>4921</v>
      </c>
      <c r="F1125" s="155">
        <v>104.92919462989909</v>
      </c>
      <c r="G1125" s="155">
        <v>516356.56677373342</v>
      </c>
      <c r="H1125" s="155">
        <v>0.51635656677373343</v>
      </c>
      <c r="I1125" s="155" t="str">
        <f>_xlfn.XLOOKUP(C1125,'DRAWING LIST'!B:B,'DRAWING LIST'!AJ:AJ,,0)</f>
        <v/>
      </c>
      <c r="J1125" s="155">
        <f t="shared" si="17"/>
        <v>0.51635656677373343</v>
      </c>
    </row>
    <row r="1126" spans="1:10" hidden="1">
      <c r="A1126" s="155">
        <v>25</v>
      </c>
      <c r="B1126" s="155" t="s">
        <v>2548</v>
      </c>
      <c r="C1126" s="155" t="s">
        <v>571</v>
      </c>
      <c r="D1126" s="155">
        <v>33.4</v>
      </c>
      <c r="E1126" s="155">
        <v>494</v>
      </c>
      <c r="F1126" s="155">
        <v>104.92919462989909</v>
      </c>
      <c r="G1126" s="155">
        <v>51835.022147170152</v>
      </c>
      <c r="H1126" s="155">
        <v>5.1835022147170152E-2</v>
      </c>
      <c r="I1126" s="155" t="str">
        <f>_xlfn.XLOOKUP(C1126,'DRAWING LIST'!B:B,'DRAWING LIST'!AJ:AJ,,0)</f>
        <v/>
      </c>
      <c r="J1126" s="155">
        <f t="shared" si="17"/>
        <v>5.1835022147170152E-2</v>
      </c>
    </row>
    <row r="1127" spans="1:10" hidden="1">
      <c r="A1127" s="155">
        <v>25</v>
      </c>
      <c r="B1127" s="155" t="s">
        <v>2549</v>
      </c>
      <c r="C1127" s="155" t="s">
        <v>94</v>
      </c>
      <c r="D1127" s="155">
        <v>33.4</v>
      </c>
      <c r="E1127" s="155">
        <v>4953</v>
      </c>
      <c r="F1127" s="155">
        <v>104.92919462989909</v>
      </c>
      <c r="G1127" s="155">
        <v>519714.30100189016</v>
      </c>
      <c r="H1127" s="155">
        <v>0.51971430100189009</v>
      </c>
      <c r="I1127" s="155" t="str">
        <f>_xlfn.XLOOKUP(C1127,'DRAWING LIST'!B:B,'DRAWING LIST'!AJ:AJ,,0)</f>
        <v/>
      </c>
      <c r="J1127" s="155">
        <f t="shared" si="17"/>
        <v>0.51971430100189009</v>
      </c>
    </row>
    <row r="1128" spans="1:10" hidden="1">
      <c r="A1128" s="155">
        <v>25</v>
      </c>
      <c r="B1128" s="155" t="s">
        <v>2550</v>
      </c>
      <c r="C1128" s="155" t="s">
        <v>229</v>
      </c>
      <c r="D1128" s="155">
        <v>33.4</v>
      </c>
      <c r="E1128" s="155">
        <v>4956</v>
      </c>
      <c r="F1128" s="155">
        <v>104.92919462989909</v>
      </c>
      <c r="G1128" s="155">
        <v>520029.08858577989</v>
      </c>
      <c r="H1128" s="155">
        <v>0.5200290885857799</v>
      </c>
      <c r="I1128" s="155" t="str">
        <f>_xlfn.XLOOKUP(C1128,'DRAWING LIST'!B:B,'DRAWING LIST'!AJ:AJ,,0)</f>
        <v/>
      </c>
      <c r="J1128" s="155">
        <f t="shared" si="17"/>
        <v>0.5200290885857799</v>
      </c>
    </row>
    <row r="1129" spans="1:10">
      <c r="A1129" s="155">
        <v>25</v>
      </c>
      <c r="B1129" s="155" t="s">
        <v>2551</v>
      </c>
      <c r="C1129" s="155" t="s">
        <v>324</v>
      </c>
      <c r="D1129" s="155">
        <v>33.4</v>
      </c>
      <c r="E1129" s="155">
        <v>495</v>
      </c>
      <c r="F1129" s="155">
        <v>104.92919462989909</v>
      </c>
      <c r="G1129" s="155">
        <v>51939.95134180005</v>
      </c>
      <c r="H1129" s="155">
        <v>5.1939951341800045E-2</v>
      </c>
      <c r="I1129" s="155" t="str">
        <f>_xlfn.XLOOKUP(C1129,'DRAWING LIST'!B:B,'DRAWING LIST'!AJ:AJ,,0)</f>
        <v/>
      </c>
      <c r="J1129" s="155">
        <f t="shared" si="17"/>
        <v>5.1939951341800045E-2</v>
      </c>
    </row>
    <row r="1130" spans="1:10" hidden="1">
      <c r="A1130" s="155">
        <v>25</v>
      </c>
      <c r="B1130" s="155" t="s">
        <v>2118</v>
      </c>
      <c r="C1130" s="155" t="s">
        <v>113</v>
      </c>
      <c r="D1130" s="155">
        <v>33.4</v>
      </c>
      <c r="E1130" s="155">
        <v>497</v>
      </c>
      <c r="F1130" s="155">
        <v>104.92919462989909</v>
      </c>
      <c r="G1130" s="155">
        <v>52149.809731059846</v>
      </c>
      <c r="H1130" s="155">
        <v>5.2149809731059843E-2</v>
      </c>
      <c r="I1130" s="155" t="str">
        <f>_xlfn.XLOOKUP(C1130,'DRAWING LIST'!B:B,'DRAWING LIST'!AJ:AJ,,0)</f>
        <v>1-05 大洋綠</v>
      </c>
      <c r="J1130" s="155">
        <f t="shared" si="17"/>
        <v>5.2149809731059843E-2</v>
      </c>
    </row>
    <row r="1131" spans="1:10" hidden="1">
      <c r="A1131" s="155">
        <v>25</v>
      </c>
      <c r="B1131" s="155" t="s">
        <v>2118</v>
      </c>
      <c r="C1131" s="155" t="s">
        <v>119</v>
      </c>
      <c r="D1131" s="155">
        <v>33.4</v>
      </c>
      <c r="E1131" s="155">
        <v>497</v>
      </c>
      <c r="F1131" s="155">
        <v>104.92919462989909</v>
      </c>
      <c r="G1131" s="155">
        <v>52149.809731059846</v>
      </c>
      <c r="H1131" s="155">
        <v>5.2149809731059843E-2</v>
      </c>
      <c r="I1131" s="155" t="str">
        <f>_xlfn.XLOOKUP(C1131,'DRAWING LIST'!B:B,'DRAWING LIST'!AJ:AJ,,0)</f>
        <v>1-05 大洋綠</v>
      </c>
      <c r="J1131" s="155">
        <f t="shared" si="17"/>
        <v>5.2149809731059843E-2</v>
      </c>
    </row>
    <row r="1132" spans="1:10">
      <c r="A1132" s="155">
        <v>25</v>
      </c>
      <c r="B1132" s="155" t="s">
        <v>2552</v>
      </c>
      <c r="C1132" s="155" t="s">
        <v>296</v>
      </c>
      <c r="D1132" s="155">
        <v>33.4</v>
      </c>
      <c r="E1132" s="155">
        <v>49</v>
      </c>
      <c r="F1132" s="155">
        <v>104.92919462989909</v>
      </c>
      <c r="G1132" s="155">
        <v>5141.5305368650552</v>
      </c>
      <c r="H1132" s="155">
        <v>5.1415305368650551E-3</v>
      </c>
      <c r="I1132" s="155" t="str">
        <f>_xlfn.XLOOKUP(C1132,'DRAWING LIST'!B:B,'DRAWING LIST'!AJ:AJ,,0)</f>
        <v>1-45 天藍色</v>
      </c>
      <c r="J1132" s="155">
        <f t="shared" si="17"/>
        <v>5.1415305368650551E-3</v>
      </c>
    </row>
    <row r="1133" spans="1:10" hidden="1">
      <c r="A1133" s="155">
        <v>25</v>
      </c>
      <c r="B1133" s="155" t="s">
        <v>2553</v>
      </c>
      <c r="C1133" s="155" t="s">
        <v>243</v>
      </c>
      <c r="D1133" s="155">
        <v>33.4</v>
      </c>
      <c r="E1133" s="155">
        <v>5021</v>
      </c>
      <c r="F1133" s="155">
        <v>104.92919462989909</v>
      </c>
      <c r="G1133" s="155">
        <v>526849.48623672326</v>
      </c>
      <c r="H1133" s="155">
        <v>0.52684948623672323</v>
      </c>
      <c r="I1133" s="155" t="str">
        <f>_xlfn.XLOOKUP(C1133,'DRAWING LIST'!B:B,'DRAWING LIST'!AJ:AJ,,0)</f>
        <v/>
      </c>
      <c r="J1133" s="155">
        <f t="shared" si="17"/>
        <v>0.52684948623672323</v>
      </c>
    </row>
    <row r="1134" spans="1:10" hidden="1">
      <c r="A1134" s="155">
        <v>25</v>
      </c>
      <c r="B1134" s="155" t="s">
        <v>2554</v>
      </c>
      <c r="C1134" s="155" t="s">
        <v>278</v>
      </c>
      <c r="D1134" s="155">
        <v>33.4</v>
      </c>
      <c r="E1134" s="155">
        <v>506</v>
      </c>
      <c r="F1134" s="155">
        <v>104.92919462989909</v>
      </c>
      <c r="G1134" s="155">
        <v>53094.172482728936</v>
      </c>
      <c r="H1134" s="155">
        <v>5.3094172482728935E-2</v>
      </c>
      <c r="I1134" s="155" t="str">
        <f>_xlfn.XLOOKUP(C1134,'DRAWING LIST'!B:B,'DRAWING LIST'!AJ:AJ,,0)</f>
        <v/>
      </c>
      <c r="J1134" s="155">
        <f t="shared" si="17"/>
        <v>5.3094172482728935E-2</v>
      </c>
    </row>
    <row r="1135" spans="1:10" hidden="1">
      <c r="A1135" s="155">
        <v>25</v>
      </c>
      <c r="B1135" s="155" t="s">
        <v>2555</v>
      </c>
      <c r="C1135" s="155" t="s">
        <v>431</v>
      </c>
      <c r="D1135" s="155">
        <v>33.4</v>
      </c>
      <c r="E1135" s="155">
        <v>5082</v>
      </c>
      <c r="F1135" s="155">
        <v>104.92919462989909</v>
      </c>
      <c r="G1135" s="155">
        <v>533250.16710914718</v>
      </c>
      <c r="H1135" s="155">
        <v>0.53325016710914719</v>
      </c>
      <c r="I1135" s="155" t="str">
        <f>_xlfn.XLOOKUP(C1135,'DRAWING LIST'!B:B,'DRAWING LIST'!AJ:AJ,,0)</f>
        <v/>
      </c>
      <c r="J1135" s="155">
        <f t="shared" si="17"/>
        <v>0.53325016710914719</v>
      </c>
    </row>
    <row r="1136" spans="1:10" hidden="1">
      <c r="A1136" s="155">
        <v>25</v>
      </c>
      <c r="B1136" s="155" t="s">
        <v>2556</v>
      </c>
      <c r="C1136" s="155" t="s">
        <v>211</v>
      </c>
      <c r="D1136" s="155">
        <v>33.4</v>
      </c>
      <c r="E1136" s="155">
        <v>508</v>
      </c>
      <c r="F1136" s="155">
        <v>104.92919462989909</v>
      </c>
      <c r="G1136" s="155">
        <v>53304.030871988733</v>
      </c>
      <c r="H1136" s="155">
        <v>5.3304030871988733E-2</v>
      </c>
      <c r="I1136" s="155" t="str">
        <f>_xlfn.XLOOKUP(C1136,'DRAWING LIST'!B:B,'DRAWING LIST'!AJ:AJ,,0)</f>
        <v>1-05 大洋綠</v>
      </c>
      <c r="J1136" s="155">
        <f t="shared" si="17"/>
        <v>5.3304030871988733E-2</v>
      </c>
    </row>
    <row r="1137" spans="1:10" hidden="1">
      <c r="A1137" s="155">
        <v>25</v>
      </c>
      <c r="B1137" s="155" t="s">
        <v>2120</v>
      </c>
      <c r="C1137" s="155" t="s">
        <v>84</v>
      </c>
      <c r="D1137" s="155">
        <v>33.4</v>
      </c>
      <c r="E1137" s="155">
        <v>50</v>
      </c>
      <c r="F1137" s="155">
        <v>104.92919462989909</v>
      </c>
      <c r="G1137" s="155">
        <v>5246.4597314949542</v>
      </c>
      <c r="H1137" s="155">
        <v>5.2464597314949542E-3</v>
      </c>
      <c r="I1137" s="155" t="str">
        <f>_xlfn.XLOOKUP(C1137,'DRAWING LIST'!B:B,'DRAWING LIST'!AJ:AJ,,0)</f>
        <v/>
      </c>
      <c r="J1137" s="155">
        <f t="shared" si="17"/>
        <v>5.2464597314949542E-3</v>
      </c>
    </row>
    <row r="1138" spans="1:10" hidden="1">
      <c r="A1138" s="155">
        <v>25</v>
      </c>
      <c r="B1138" s="155" t="s">
        <v>2120</v>
      </c>
      <c r="C1138" s="155" t="s">
        <v>87</v>
      </c>
      <c r="D1138" s="155">
        <v>33.4</v>
      </c>
      <c r="E1138" s="155">
        <v>50</v>
      </c>
      <c r="F1138" s="155">
        <v>104.92919462989909</v>
      </c>
      <c r="G1138" s="155">
        <v>5246.4597314949542</v>
      </c>
      <c r="H1138" s="155">
        <v>5.2464597314949542E-3</v>
      </c>
      <c r="I1138" s="155" t="str">
        <f>_xlfn.XLOOKUP(C1138,'DRAWING LIST'!B:B,'DRAWING LIST'!AJ:AJ,,0)</f>
        <v/>
      </c>
      <c r="J1138" s="155">
        <f t="shared" si="17"/>
        <v>5.2464597314949542E-3</v>
      </c>
    </row>
    <row r="1139" spans="1:10" hidden="1">
      <c r="A1139" s="155">
        <v>25</v>
      </c>
      <c r="B1139" s="155" t="s">
        <v>2120</v>
      </c>
      <c r="C1139" s="155" t="s">
        <v>92</v>
      </c>
      <c r="D1139" s="155">
        <v>33.4</v>
      </c>
      <c r="E1139" s="155">
        <v>50</v>
      </c>
      <c r="F1139" s="155">
        <v>104.92919462989909</v>
      </c>
      <c r="G1139" s="155">
        <v>5246.4597314949542</v>
      </c>
      <c r="H1139" s="155">
        <v>5.2464597314949542E-3</v>
      </c>
      <c r="I1139" s="155" t="str">
        <f>_xlfn.XLOOKUP(C1139,'DRAWING LIST'!B:B,'DRAWING LIST'!AJ:AJ,,0)</f>
        <v/>
      </c>
      <c r="J1139" s="155">
        <f t="shared" si="17"/>
        <v>5.2464597314949542E-3</v>
      </c>
    </row>
    <row r="1140" spans="1:10" hidden="1">
      <c r="A1140" s="155">
        <v>25</v>
      </c>
      <c r="B1140" s="155" t="s">
        <v>2120</v>
      </c>
      <c r="C1140" s="155" t="s">
        <v>710</v>
      </c>
      <c r="D1140" s="155">
        <v>33.4</v>
      </c>
      <c r="E1140" s="155">
        <v>50</v>
      </c>
      <c r="F1140" s="155">
        <v>104.92919462989909</v>
      </c>
      <c r="G1140" s="155">
        <v>5246.4597314949542</v>
      </c>
      <c r="H1140" s="155">
        <v>5.2464597314949542E-3</v>
      </c>
      <c r="I1140" s="155" t="str">
        <f>_xlfn.XLOOKUP(C1140,'DRAWING LIST'!B:B,'DRAWING LIST'!AJ:AJ,,0)</f>
        <v/>
      </c>
      <c r="J1140" s="155">
        <f t="shared" si="17"/>
        <v>5.2464597314949542E-3</v>
      </c>
    </row>
    <row r="1141" spans="1:10">
      <c r="A1141" s="155">
        <v>25</v>
      </c>
      <c r="B1141" s="155" t="s">
        <v>2120</v>
      </c>
      <c r="C1141" s="155" t="s">
        <v>287</v>
      </c>
      <c r="D1141" s="155">
        <v>33.4</v>
      </c>
      <c r="E1141" s="155">
        <v>50</v>
      </c>
      <c r="F1141" s="155">
        <v>104.92919462989909</v>
      </c>
      <c r="G1141" s="155">
        <v>5246.4597314949542</v>
      </c>
      <c r="H1141" s="155">
        <v>5.2464597314949542E-3</v>
      </c>
      <c r="I1141" s="155" t="str">
        <f>_xlfn.XLOOKUP(C1141,'DRAWING LIST'!B:B,'DRAWING LIST'!AJ:AJ,,0)</f>
        <v>1-45 天藍色</v>
      </c>
      <c r="J1141" s="155">
        <f t="shared" si="17"/>
        <v>5.2464597314949542E-3</v>
      </c>
    </row>
    <row r="1142" spans="1:10">
      <c r="A1142" s="155">
        <v>25</v>
      </c>
      <c r="B1142" s="155" t="s">
        <v>2120</v>
      </c>
      <c r="C1142" s="155" t="s">
        <v>291</v>
      </c>
      <c r="D1142" s="155">
        <v>33.4</v>
      </c>
      <c r="E1142" s="155">
        <v>50</v>
      </c>
      <c r="F1142" s="155">
        <v>104.92919462989909</v>
      </c>
      <c r="G1142" s="155">
        <v>5246.4597314949542</v>
      </c>
      <c r="H1142" s="155">
        <v>5.2464597314949542E-3</v>
      </c>
      <c r="I1142" s="155" t="str">
        <f>_xlfn.XLOOKUP(C1142,'DRAWING LIST'!B:B,'DRAWING LIST'!AJ:AJ,,0)</f>
        <v>1-45 天藍色</v>
      </c>
      <c r="J1142" s="155">
        <f t="shared" si="17"/>
        <v>5.2464597314949542E-3</v>
      </c>
    </row>
    <row r="1143" spans="1:10">
      <c r="A1143" s="155">
        <v>25</v>
      </c>
      <c r="B1143" s="155" t="s">
        <v>2120</v>
      </c>
      <c r="C1143" s="155" t="s">
        <v>296</v>
      </c>
      <c r="D1143" s="155">
        <v>33.4</v>
      </c>
      <c r="E1143" s="155">
        <v>50</v>
      </c>
      <c r="F1143" s="155">
        <v>104.92919462989909</v>
      </c>
      <c r="G1143" s="155">
        <v>5246.4597314949542</v>
      </c>
      <c r="H1143" s="155">
        <v>5.2464597314949542E-3</v>
      </c>
      <c r="I1143" s="155" t="str">
        <f>_xlfn.XLOOKUP(C1143,'DRAWING LIST'!B:B,'DRAWING LIST'!AJ:AJ,,0)</f>
        <v>1-45 天藍色</v>
      </c>
      <c r="J1143" s="155">
        <f t="shared" si="17"/>
        <v>5.2464597314949542E-3</v>
      </c>
    </row>
    <row r="1144" spans="1:10">
      <c r="A1144" s="155">
        <v>25</v>
      </c>
      <c r="B1144" s="155" t="s">
        <v>2120</v>
      </c>
      <c r="C1144" s="155" t="s">
        <v>305</v>
      </c>
      <c r="D1144" s="155">
        <v>33.4</v>
      </c>
      <c r="E1144" s="155">
        <v>50</v>
      </c>
      <c r="F1144" s="155">
        <v>104.92919462989909</v>
      </c>
      <c r="G1144" s="155">
        <v>5246.4597314949542</v>
      </c>
      <c r="H1144" s="155">
        <v>5.2464597314949542E-3</v>
      </c>
      <c r="I1144" s="155" t="str">
        <f>_xlfn.XLOOKUP(C1144,'DRAWING LIST'!B:B,'DRAWING LIST'!AJ:AJ,,0)</f>
        <v>1-45 天藍色</v>
      </c>
      <c r="J1144" s="155">
        <f t="shared" si="17"/>
        <v>5.2464597314949542E-3</v>
      </c>
    </row>
    <row r="1145" spans="1:10">
      <c r="A1145" s="155">
        <v>25</v>
      </c>
      <c r="B1145" s="155" t="s">
        <v>2120</v>
      </c>
      <c r="C1145" s="155" t="s">
        <v>314</v>
      </c>
      <c r="D1145" s="155">
        <v>33.4</v>
      </c>
      <c r="E1145" s="155">
        <v>50</v>
      </c>
      <c r="F1145" s="155">
        <v>104.92919462989909</v>
      </c>
      <c r="G1145" s="155">
        <v>5246.4597314949542</v>
      </c>
      <c r="H1145" s="155">
        <v>5.2464597314949542E-3</v>
      </c>
      <c r="I1145" s="155" t="str">
        <f>_xlfn.XLOOKUP(C1145,'DRAWING LIST'!B:B,'DRAWING LIST'!AJ:AJ,,0)</f>
        <v/>
      </c>
      <c r="J1145" s="155">
        <f t="shared" si="17"/>
        <v>5.2464597314949542E-3</v>
      </c>
    </row>
    <row r="1146" spans="1:10" hidden="1">
      <c r="A1146" s="155">
        <v>25</v>
      </c>
      <c r="B1146" s="155" t="s">
        <v>2120</v>
      </c>
      <c r="C1146" s="155" t="s">
        <v>405</v>
      </c>
      <c r="D1146" s="155">
        <v>33.4</v>
      </c>
      <c r="E1146" s="155">
        <v>50</v>
      </c>
      <c r="F1146" s="155">
        <v>104.92919462989909</v>
      </c>
      <c r="G1146" s="155">
        <v>5246.4597314949542</v>
      </c>
      <c r="H1146" s="155">
        <v>5.2464597314949542E-3</v>
      </c>
      <c r="I1146" s="155" t="str">
        <f>_xlfn.XLOOKUP(C1146,'DRAWING LIST'!B:B,'DRAWING LIST'!AJ:AJ,,0)</f>
        <v/>
      </c>
      <c r="J1146" s="155">
        <f t="shared" si="17"/>
        <v>5.2464597314949542E-3</v>
      </c>
    </row>
    <row r="1147" spans="1:10" hidden="1">
      <c r="A1147" s="155">
        <v>25</v>
      </c>
      <c r="B1147" s="155" t="s">
        <v>2120</v>
      </c>
      <c r="C1147" s="155" t="s">
        <v>474</v>
      </c>
      <c r="D1147" s="155">
        <v>33.4</v>
      </c>
      <c r="E1147" s="155">
        <v>50</v>
      </c>
      <c r="F1147" s="155">
        <v>104.92919462989909</v>
      </c>
      <c r="G1147" s="155">
        <v>5246.4597314949542</v>
      </c>
      <c r="H1147" s="155">
        <v>5.2464597314949542E-3</v>
      </c>
      <c r="I1147" s="155" t="str">
        <f>_xlfn.XLOOKUP(C1147,'DRAWING LIST'!B:B,'DRAWING LIST'!AJ:AJ,,0)</f>
        <v>純白</v>
      </c>
      <c r="J1147" s="155">
        <f t="shared" si="17"/>
        <v>5.2464597314949542E-3</v>
      </c>
    </row>
    <row r="1148" spans="1:10" hidden="1">
      <c r="A1148" s="155">
        <v>25</v>
      </c>
      <c r="B1148" s="155" t="s">
        <v>2120</v>
      </c>
      <c r="C1148" s="155" t="s">
        <v>479</v>
      </c>
      <c r="D1148" s="155">
        <v>33.4</v>
      </c>
      <c r="E1148" s="155">
        <v>50</v>
      </c>
      <c r="F1148" s="155">
        <v>104.92919462989909</v>
      </c>
      <c r="G1148" s="155">
        <v>5246.4597314949542</v>
      </c>
      <c r="H1148" s="155">
        <v>5.2464597314949542E-3</v>
      </c>
      <c r="I1148" s="155" t="str">
        <f>_xlfn.XLOOKUP(C1148,'DRAWING LIST'!B:B,'DRAWING LIST'!AJ:AJ,,0)</f>
        <v>1-85 藏金黃</v>
      </c>
      <c r="J1148" s="155">
        <f t="shared" si="17"/>
        <v>5.2464597314949542E-3</v>
      </c>
    </row>
    <row r="1149" spans="1:10" hidden="1">
      <c r="A1149" s="155">
        <v>25</v>
      </c>
      <c r="B1149" s="155" t="s">
        <v>2120</v>
      </c>
      <c r="C1149" s="155" t="s">
        <v>561</v>
      </c>
      <c r="D1149" s="155">
        <v>33.4</v>
      </c>
      <c r="E1149" s="155">
        <v>50</v>
      </c>
      <c r="F1149" s="155">
        <v>104.92919462989909</v>
      </c>
      <c r="G1149" s="155">
        <v>5246.4597314949542</v>
      </c>
      <c r="H1149" s="155">
        <v>5.2464597314949542E-3</v>
      </c>
      <c r="I1149" s="155" t="str">
        <f>_xlfn.XLOOKUP(C1149,'DRAWING LIST'!B:B,'DRAWING LIST'!AJ:AJ,,0)</f>
        <v/>
      </c>
      <c r="J1149" s="155">
        <f t="shared" si="17"/>
        <v>5.2464597314949542E-3</v>
      </c>
    </row>
    <row r="1150" spans="1:10" hidden="1">
      <c r="A1150" s="155">
        <v>25</v>
      </c>
      <c r="B1150" s="155" t="s">
        <v>2120</v>
      </c>
      <c r="C1150" s="155" t="s">
        <v>563</v>
      </c>
      <c r="D1150" s="155">
        <v>33.4</v>
      </c>
      <c r="E1150" s="155">
        <v>50</v>
      </c>
      <c r="F1150" s="155">
        <v>104.92919462989909</v>
      </c>
      <c r="G1150" s="155">
        <v>5246.4597314949542</v>
      </c>
      <c r="H1150" s="155">
        <v>5.2464597314949542E-3</v>
      </c>
      <c r="I1150" s="155" t="str">
        <f>_xlfn.XLOOKUP(C1150,'DRAWING LIST'!B:B,'DRAWING LIST'!AJ:AJ,,0)</f>
        <v/>
      </c>
      <c r="J1150" s="155">
        <f t="shared" si="17"/>
        <v>5.2464597314949542E-3</v>
      </c>
    </row>
    <row r="1151" spans="1:10" hidden="1">
      <c r="A1151" s="155">
        <v>25</v>
      </c>
      <c r="B1151" s="155" t="s">
        <v>2120</v>
      </c>
      <c r="C1151" s="155" t="s">
        <v>625</v>
      </c>
      <c r="D1151" s="155">
        <v>33.4</v>
      </c>
      <c r="E1151" s="155">
        <v>50</v>
      </c>
      <c r="F1151" s="155">
        <v>104.92919462989909</v>
      </c>
      <c r="G1151" s="155">
        <v>5246.4597314949542</v>
      </c>
      <c r="H1151" s="155">
        <v>5.2464597314949542E-3</v>
      </c>
      <c r="I1151" s="155" t="str">
        <f>_xlfn.XLOOKUP(C1151,'DRAWING LIST'!B:B,'DRAWING LIST'!AJ:AJ,,0)</f>
        <v/>
      </c>
      <c r="J1151" s="155">
        <f t="shared" si="17"/>
        <v>5.2464597314949542E-3</v>
      </c>
    </row>
    <row r="1152" spans="1:10" hidden="1">
      <c r="A1152" s="155">
        <v>25</v>
      </c>
      <c r="B1152" s="155" t="s">
        <v>2557</v>
      </c>
      <c r="C1152" s="155" t="s">
        <v>569</v>
      </c>
      <c r="D1152" s="155">
        <v>33.4</v>
      </c>
      <c r="E1152" s="155">
        <v>511</v>
      </c>
      <c r="F1152" s="155">
        <v>104.92919462989909</v>
      </c>
      <c r="G1152" s="155">
        <v>53618.818455878434</v>
      </c>
      <c r="H1152" s="155">
        <v>5.3618818455878431E-2</v>
      </c>
      <c r="I1152" s="155" t="str">
        <f>_xlfn.XLOOKUP(C1152,'DRAWING LIST'!B:B,'DRAWING LIST'!AJ:AJ,,0)</f>
        <v/>
      </c>
      <c r="J1152" s="155">
        <f t="shared" si="17"/>
        <v>5.3618818455878431E-2</v>
      </c>
    </row>
    <row r="1153" spans="1:10" hidden="1">
      <c r="A1153" s="155">
        <v>25</v>
      </c>
      <c r="B1153" s="155" t="s">
        <v>2558</v>
      </c>
      <c r="C1153" s="155" t="s">
        <v>474</v>
      </c>
      <c r="D1153" s="155">
        <v>33.4</v>
      </c>
      <c r="E1153" s="155">
        <v>512</v>
      </c>
      <c r="F1153" s="155">
        <v>104.92919462989909</v>
      </c>
      <c r="G1153" s="155">
        <v>53723.747650508332</v>
      </c>
      <c r="H1153" s="155">
        <v>5.372374765050833E-2</v>
      </c>
      <c r="I1153" s="155" t="str">
        <f>_xlfn.XLOOKUP(C1153,'DRAWING LIST'!B:B,'DRAWING LIST'!AJ:AJ,,0)</f>
        <v>純白</v>
      </c>
      <c r="J1153" s="155">
        <f t="shared" si="17"/>
        <v>5.372374765050833E-2</v>
      </c>
    </row>
    <row r="1154" spans="1:10" hidden="1">
      <c r="A1154" s="155">
        <v>25</v>
      </c>
      <c r="B1154" s="155" t="s">
        <v>2558</v>
      </c>
      <c r="C1154" s="155" t="s">
        <v>579</v>
      </c>
      <c r="D1154" s="155">
        <v>33.4</v>
      </c>
      <c r="E1154" s="155">
        <v>512</v>
      </c>
      <c r="F1154" s="155">
        <v>104.92919462989909</v>
      </c>
      <c r="G1154" s="155">
        <v>53723.747650508332</v>
      </c>
      <c r="H1154" s="155">
        <v>5.372374765050833E-2</v>
      </c>
      <c r="I1154" s="155" t="str">
        <f>_xlfn.XLOOKUP(C1154,'DRAWING LIST'!B:B,'DRAWING LIST'!AJ:AJ,,0)</f>
        <v/>
      </c>
      <c r="J1154" s="155">
        <f t="shared" si="17"/>
        <v>5.372374765050833E-2</v>
      </c>
    </row>
    <row r="1155" spans="1:10" hidden="1">
      <c r="A1155" s="155">
        <v>25</v>
      </c>
      <c r="B1155" s="155" t="s">
        <v>2559</v>
      </c>
      <c r="C1155" s="155" t="s">
        <v>570</v>
      </c>
      <c r="D1155" s="155">
        <v>33.4</v>
      </c>
      <c r="E1155" s="155">
        <v>515</v>
      </c>
      <c r="F1155" s="155">
        <v>104.92919462989909</v>
      </c>
      <c r="G1155" s="155">
        <v>54038.535234398027</v>
      </c>
      <c r="H1155" s="155">
        <v>5.4038535234398027E-2</v>
      </c>
      <c r="I1155" s="155" t="str">
        <f>_xlfn.XLOOKUP(C1155,'DRAWING LIST'!B:B,'DRAWING LIST'!AJ:AJ,,0)</f>
        <v/>
      </c>
      <c r="J1155" s="155">
        <f t="shared" ref="J1155:J1218" si="18">(D1155*PI()*E1155)*10^-6</f>
        <v>5.4038535234398027E-2</v>
      </c>
    </row>
    <row r="1156" spans="1:10">
      <c r="A1156" s="155">
        <v>25</v>
      </c>
      <c r="B1156" s="155" t="s">
        <v>2121</v>
      </c>
      <c r="C1156" s="155" t="s">
        <v>750</v>
      </c>
      <c r="D1156" s="155">
        <v>33.4</v>
      </c>
      <c r="E1156" s="155">
        <v>51</v>
      </c>
      <c r="F1156" s="155">
        <v>104.92919462989909</v>
      </c>
      <c r="G1156" s="155">
        <v>5351.3889261248532</v>
      </c>
      <c r="H1156" s="155">
        <v>5.3513889261248533E-3</v>
      </c>
      <c r="I1156" s="155" t="str">
        <f>_xlfn.XLOOKUP(C1156,'DRAWING LIST'!B:B,'DRAWING LIST'!AJ:AJ,,0)</f>
        <v/>
      </c>
      <c r="J1156" s="155">
        <f t="shared" si="18"/>
        <v>5.3513889261248533E-3</v>
      </c>
    </row>
    <row r="1157" spans="1:10" hidden="1">
      <c r="A1157" s="155">
        <v>25</v>
      </c>
      <c r="B1157" s="155" t="s">
        <v>2121</v>
      </c>
      <c r="C1157" s="155" t="s">
        <v>495</v>
      </c>
      <c r="D1157" s="155">
        <v>33.4</v>
      </c>
      <c r="E1157" s="155">
        <v>51</v>
      </c>
      <c r="F1157" s="155">
        <v>104.92919462989909</v>
      </c>
      <c r="G1157" s="155">
        <v>5351.3889261248532</v>
      </c>
      <c r="H1157" s="155">
        <v>5.3513889261248533E-3</v>
      </c>
      <c r="I1157" s="155" t="str">
        <f>_xlfn.XLOOKUP(C1157,'DRAWING LIST'!B:B,'DRAWING LIST'!AJ:AJ,,0)</f>
        <v>1-85 藏金黃</v>
      </c>
      <c r="J1157" s="155">
        <f t="shared" si="18"/>
        <v>5.3513889261248533E-3</v>
      </c>
    </row>
    <row r="1158" spans="1:10" hidden="1">
      <c r="A1158" s="155">
        <v>25</v>
      </c>
      <c r="B1158" s="155" t="s">
        <v>2560</v>
      </c>
      <c r="C1158" s="155" t="s">
        <v>424</v>
      </c>
      <c r="D1158" s="155">
        <v>33.4</v>
      </c>
      <c r="E1158" s="155">
        <v>526</v>
      </c>
      <c r="F1158" s="155">
        <v>104.92919462989909</v>
      </c>
      <c r="G1158" s="155">
        <v>55192.756375326921</v>
      </c>
      <c r="H1158" s="155">
        <v>5.5192756375326918E-2</v>
      </c>
      <c r="I1158" s="155" t="str">
        <f>_xlfn.XLOOKUP(C1158,'DRAWING LIST'!B:B,'DRAWING LIST'!AJ:AJ,,0)</f>
        <v/>
      </c>
      <c r="J1158" s="155">
        <f t="shared" si="18"/>
        <v>5.5192756375326918E-2</v>
      </c>
    </row>
    <row r="1159" spans="1:10" hidden="1">
      <c r="A1159" s="155">
        <v>25</v>
      </c>
      <c r="B1159" s="155" t="s">
        <v>2561</v>
      </c>
      <c r="C1159" s="155" t="s">
        <v>162</v>
      </c>
      <c r="D1159" s="155">
        <v>33.4</v>
      </c>
      <c r="E1159" s="155">
        <v>52</v>
      </c>
      <c r="F1159" s="155">
        <v>104.92919462989909</v>
      </c>
      <c r="G1159" s="155">
        <v>5456.3181207547523</v>
      </c>
      <c r="H1159" s="155">
        <v>5.4563181207547516E-3</v>
      </c>
      <c r="I1159" s="155" t="str">
        <f>_xlfn.XLOOKUP(C1159,'DRAWING LIST'!B:B,'DRAWING LIST'!AJ:AJ,,0)</f>
        <v>1-05 大洋綠</v>
      </c>
      <c r="J1159" s="155">
        <f t="shared" si="18"/>
        <v>5.4563181207547516E-3</v>
      </c>
    </row>
    <row r="1160" spans="1:10" hidden="1">
      <c r="A1160" s="155">
        <v>25</v>
      </c>
      <c r="B1160" s="155" t="s">
        <v>2562</v>
      </c>
      <c r="C1160" s="155" t="s">
        <v>155</v>
      </c>
      <c r="D1160" s="155">
        <v>33.4</v>
      </c>
      <c r="E1160" s="155">
        <v>5305</v>
      </c>
      <c r="F1160" s="155">
        <v>104.92919462989909</v>
      </c>
      <c r="G1160" s="155">
        <v>556649.3775116147</v>
      </c>
      <c r="H1160" s="155">
        <v>0.5566493775116147</v>
      </c>
      <c r="I1160" s="155" t="str">
        <f>_xlfn.XLOOKUP(C1160,'DRAWING LIST'!B:B,'DRAWING LIST'!AJ:AJ,,0)</f>
        <v>1-05 大洋綠</v>
      </c>
      <c r="J1160" s="155">
        <f t="shared" si="18"/>
        <v>0.5566493775116147</v>
      </c>
    </row>
    <row r="1161" spans="1:10">
      <c r="A1161" s="155">
        <v>25</v>
      </c>
      <c r="B1161" s="155" t="s">
        <v>2563</v>
      </c>
      <c r="C1161" s="155" t="s">
        <v>319</v>
      </c>
      <c r="D1161" s="155">
        <v>33.4</v>
      </c>
      <c r="E1161" s="155">
        <v>530</v>
      </c>
      <c r="F1161" s="155">
        <v>104.92919462989909</v>
      </c>
      <c r="G1161" s="155">
        <v>55612.473153846513</v>
      </c>
      <c r="H1161" s="155">
        <v>5.5612473153846508E-2</v>
      </c>
      <c r="I1161" s="155" t="str">
        <f>_xlfn.XLOOKUP(C1161,'DRAWING LIST'!B:B,'DRAWING LIST'!AJ:AJ,,0)</f>
        <v/>
      </c>
      <c r="J1161" s="155">
        <f t="shared" si="18"/>
        <v>5.5612473153846508E-2</v>
      </c>
    </row>
    <row r="1162" spans="1:10" hidden="1">
      <c r="A1162" s="155">
        <v>25</v>
      </c>
      <c r="B1162" s="155" t="s">
        <v>2563</v>
      </c>
      <c r="C1162" s="155" t="s">
        <v>573</v>
      </c>
      <c r="D1162" s="155">
        <v>33.4</v>
      </c>
      <c r="E1162" s="155">
        <v>530</v>
      </c>
      <c r="F1162" s="155">
        <v>104.92919462989909</v>
      </c>
      <c r="G1162" s="155">
        <v>55612.473153846513</v>
      </c>
      <c r="H1162" s="155">
        <v>5.5612473153846508E-2</v>
      </c>
      <c r="I1162" s="155" t="str">
        <f>_xlfn.XLOOKUP(C1162,'DRAWING LIST'!B:B,'DRAWING LIST'!AJ:AJ,,0)</f>
        <v/>
      </c>
      <c r="J1162" s="155">
        <f t="shared" si="18"/>
        <v>5.5612473153846508E-2</v>
      </c>
    </row>
    <row r="1163" spans="1:10" hidden="1">
      <c r="A1163" s="155">
        <v>25</v>
      </c>
      <c r="B1163" s="155" t="s">
        <v>2564</v>
      </c>
      <c r="C1163" s="155" t="s">
        <v>558</v>
      </c>
      <c r="D1163" s="155">
        <v>33.4</v>
      </c>
      <c r="E1163" s="155">
        <v>531</v>
      </c>
      <c r="F1163" s="155">
        <v>104.92919462989909</v>
      </c>
      <c r="G1163" s="155">
        <v>55717.402348476418</v>
      </c>
      <c r="H1163" s="155">
        <v>5.5717402348476414E-2</v>
      </c>
      <c r="I1163" s="155" t="str">
        <f>_xlfn.XLOOKUP(C1163,'DRAWING LIST'!B:B,'DRAWING LIST'!AJ:AJ,,0)</f>
        <v/>
      </c>
      <c r="J1163" s="155">
        <f t="shared" si="18"/>
        <v>5.5717402348476414E-2</v>
      </c>
    </row>
    <row r="1164" spans="1:10" hidden="1">
      <c r="A1164" s="155">
        <v>25</v>
      </c>
      <c r="B1164" s="155" t="s">
        <v>2565</v>
      </c>
      <c r="C1164" s="155" t="s">
        <v>776</v>
      </c>
      <c r="D1164" s="155">
        <v>33.4</v>
      </c>
      <c r="E1164" s="155">
        <v>539</v>
      </c>
      <c r="F1164" s="155">
        <v>104.92919462989909</v>
      </c>
      <c r="G1164" s="155">
        <v>56556.835905515611</v>
      </c>
      <c r="H1164" s="155">
        <v>5.6556835905515607E-2</v>
      </c>
      <c r="I1164" s="155" t="str">
        <f>_xlfn.XLOOKUP(C1164,'DRAWING LIST'!B:B,'DRAWING LIST'!AJ:AJ,,0)</f>
        <v/>
      </c>
      <c r="J1164" s="155">
        <f t="shared" si="18"/>
        <v>5.6556835905515607E-2</v>
      </c>
    </row>
    <row r="1165" spans="1:10" hidden="1">
      <c r="A1165" s="155">
        <v>25</v>
      </c>
      <c r="B1165" s="155" t="s">
        <v>2565</v>
      </c>
      <c r="C1165" s="155" t="s">
        <v>410</v>
      </c>
      <c r="D1165" s="155">
        <v>33.4</v>
      </c>
      <c r="E1165" s="155">
        <v>539</v>
      </c>
      <c r="F1165" s="155">
        <v>104.92919462989909</v>
      </c>
      <c r="G1165" s="155">
        <v>56556.835905515611</v>
      </c>
      <c r="H1165" s="155">
        <v>5.6556835905515607E-2</v>
      </c>
      <c r="I1165" s="155" t="str">
        <f>_xlfn.XLOOKUP(C1165,'DRAWING LIST'!B:B,'DRAWING LIST'!AJ:AJ,,0)</f>
        <v/>
      </c>
      <c r="J1165" s="155">
        <f t="shared" si="18"/>
        <v>5.6556835905515607E-2</v>
      </c>
    </row>
    <row r="1166" spans="1:10" hidden="1">
      <c r="A1166" s="155">
        <v>25</v>
      </c>
      <c r="B1166" s="155" t="s">
        <v>2566</v>
      </c>
      <c r="C1166" s="155" t="s">
        <v>712</v>
      </c>
      <c r="D1166" s="155">
        <v>33.4</v>
      </c>
      <c r="E1166" s="155">
        <v>541</v>
      </c>
      <c r="F1166" s="155">
        <v>104.92919462989909</v>
      </c>
      <c r="G1166" s="155">
        <v>56766.694294775407</v>
      </c>
      <c r="H1166" s="155">
        <v>5.6766694294775405E-2</v>
      </c>
      <c r="I1166" s="155" t="str">
        <f>_xlfn.XLOOKUP(C1166,'DRAWING LIST'!B:B,'DRAWING LIST'!AJ:AJ,,0)</f>
        <v>1-05 大洋綠</v>
      </c>
      <c r="J1166" s="155">
        <f t="shared" si="18"/>
        <v>5.6766694294775405E-2</v>
      </c>
    </row>
    <row r="1167" spans="1:10" hidden="1">
      <c r="A1167" s="155">
        <v>25</v>
      </c>
      <c r="B1167" s="155" t="s">
        <v>2567</v>
      </c>
      <c r="C1167" s="155" t="s">
        <v>161</v>
      </c>
      <c r="D1167" s="155">
        <v>33.4</v>
      </c>
      <c r="E1167" s="155">
        <v>542</v>
      </c>
      <c r="F1167" s="155">
        <v>104.92919462989909</v>
      </c>
      <c r="G1167" s="155">
        <v>56871.623489405305</v>
      </c>
      <c r="H1167" s="155">
        <v>5.6871623489405304E-2</v>
      </c>
      <c r="I1167" s="155" t="str">
        <f>_xlfn.XLOOKUP(C1167,'DRAWING LIST'!B:B,'DRAWING LIST'!AJ:AJ,,0)</f>
        <v>1-05 大洋綠</v>
      </c>
      <c r="J1167" s="155">
        <f t="shared" si="18"/>
        <v>5.6871623489405304E-2</v>
      </c>
    </row>
    <row r="1168" spans="1:10" hidden="1">
      <c r="A1168" s="155">
        <v>25</v>
      </c>
      <c r="B1168" s="155" t="s">
        <v>2567</v>
      </c>
      <c r="C1168" s="155" t="s">
        <v>431</v>
      </c>
      <c r="D1168" s="155">
        <v>33.4</v>
      </c>
      <c r="E1168" s="155">
        <v>542</v>
      </c>
      <c r="F1168" s="155">
        <v>104.92919462989909</v>
      </c>
      <c r="G1168" s="155">
        <v>56871.623489405305</v>
      </c>
      <c r="H1168" s="155">
        <v>5.6871623489405304E-2</v>
      </c>
      <c r="I1168" s="155" t="str">
        <f>_xlfn.XLOOKUP(C1168,'DRAWING LIST'!B:B,'DRAWING LIST'!AJ:AJ,,0)</f>
        <v/>
      </c>
      <c r="J1168" s="155">
        <f t="shared" si="18"/>
        <v>5.6871623489405304E-2</v>
      </c>
    </row>
    <row r="1169" spans="1:10" hidden="1">
      <c r="A1169" s="155">
        <v>25</v>
      </c>
      <c r="B1169" s="155" t="s">
        <v>2124</v>
      </c>
      <c r="C1169" s="155" t="s">
        <v>422</v>
      </c>
      <c r="D1169" s="155">
        <v>33.4</v>
      </c>
      <c r="E1169" s="155">
        <v>54</v>
      </c>
      <c r="F1169" s="155">
        <v>104.92919462989909</v>
      </c>
      <c r="G1169" s="155">
        <v>5666.1765100145503</v>
      </c>
      <c r="H1169" s="155">
        <v>5.6661765100145499E-3</v>
      </c>
      <c r="I1169" s="155" t="str">
        <f>_xlfn.XLOOKUP(C1169,'DRAWING LIST'!B:B,'DRAWING LIST'!AJ:AJ,,0)</f>
        <v/>
      </c>
      <c r="J1169" s="155">
        <f t="shared" si="18"/>
        <v>5.6661765100145499E-3</v>
      </c>
    </row>
    <row r="1170" spans="1:10">
      <c r="A1170" s="155">
        <v>25</v>
      </c>
      <c r="B1170" s="155" t="s">
        <v>2125</v>
      </c>
      <c r="C1170" s="155" t="s">
        <v>746</v>
      </c>
      <c r="D1170" s="155">
        <v>33.4</v>
      </c>
      <c r="E1170" s="155">
        <v>550</v>
      </c>
      <c r="F1170" s="155">
        <v>104.92919462989909</v>
      </c>
      <c r="G1170" s="155">
        <v>57711.057046444497</v>
      </c>
      <c r="H1170" s="155">
        <v>5.7711057046444497E-2</v>
      </c>
      <c r="I1170" s="155" t="str">
        <f>_xlfn.XLOOKUP(C1170,'DRAWING LIST'!B:B,'DRAWING LIST'!AJ:AJ,,0)</f>
        <v>1-45 天藍色</v>
      </c>
      <c r="J1170" s="155">
        <f t="shared" si="18"/>
        <v>5.7711057046444497E-2</v>
      </c>
    </row>
    <row r="1171" spans="1:10">
      <c r="A1171" s="155">
        <v>25</v>
      </c>
      <c r="B1171" s="155" t="s">
        <v>2568</v>
      </c>
      <c r="C1171" s="155" t="s">
        <v>332</v>
      </c>
      <c r="D1171" s="155">
        <v>33.4</v>
      </c>
      <c r="E1171" s="155">
        <v>553</v>
      </c>
      <c r="F1171" s="155">
        <v>104.92919462989909</v>
      </c>
      <c r="G1171" s="155">
        <v>58025.844630334192</v>
      </c>
      <c r="H1171" s="155">
        <v>5.8025844630334188E-2</v>
      </c>
      <c r="I1171" s="155" t="str">
        <f>_xlfn.XLOOKUP(C1171,'DRAWING LIST'!B:B,'DRAWING LIST'!AJ:AJ,,0)</f>
        <v>1-45 天藍色</v>
      </c>
      <c r="J1171" s="155">
        <f t="shared" si="18"/>
        <v>5.8025844630334188E-2</v>
      </c>
    </row>
    <row r="1172" spans="1:10" hidden="1">
      <c r="A1172" s="155">
        <v>25</v>
      </c>
      <c r="B1172" s="155" t="s">
        <v>2568</v>
      </c>
      <c r="C1172" s="155" t="s">
        <v>392</v>
      </c>
      <c r="D1172" s="155">
        <v>33.4</v>
      </c>
      <c r="E1172" s="155">
        <v>553</v>
      </c>
      <c r="F1172" s="155">
        <v>104.92919462989909</v>
      </c>
      <c r="G1172" s="155">
        <v>58025.844630334192</v>
      </c>
      <c r="H1172" s="155">
        <v>5.8025844630334188E-2</v>
      </c>
      <c r="I1172" s="155" t="str">
        <f>_xlfn.XLOOKUP(C1172,'DRAWING LIST'!B:B,'DRAWING LIST'!AJ:AJ,,0)</f>
        <v/>
      </c>
      <c r="J1172" s="155">
        <f t="shared" si="18"/>
        <v>5.8025844630334188E-2</v>
      </c>
    </row>
    <row r="1173" spans="1:10" hidden="1">
      <c r="A1173" s="155">
        <v>25</v>
      </c>
      <c r="B1173" s="155" t="s">
        <v>2568</v>
      </c>
      <c r="C1173" s="155" t="s">
        <v>428</v>
      </c>
      <c r="D1173" s="155">
        <v>33.4</v>
      </c>
      <c r="E1173" s="155">
        <v>553</v>
      </c>
      <c r="F1173" s="155">
        <v>104.92919462989909</v>
      </c>
      <c r="G1173" s="155">
        <v>58025.844630334192</v>
      </c>
      <c r="H1173" s="155">
        <v>5.8025844630334188E-2</v>
      </c>
      <c r="I1173" s="155" t="str">
        <f>_xlfn.XLOOKUP(C1173,'DRAWING LIST'!B:B,'DRAWING LIST'!AJ:AJ,,0)</f>
        <v/>
      </c>
      <c r="J1173" s="155">
        <f t="shared" si="18"/>
        <v>5.8025844630334188E-2</v>
      </c>
    </row>
    <row r="1174" spans="1:10">
      <c r="A1174" s="155">
        <v>25</v>
      </c>
      <c r="B1174" s="155" t="s">
        <v>2569</v>
      </c>
      <c r="C1174" s="155" t="s">
        <v>295</v>
      </c>
      <c r="D1174" s="155">
        <v>33.4</v>
      </c>
      <c r="E1174" s="155">
        <v>556</v>
      </c>
      <c r="F1174" s="155">
        <v>104.92919462989909</v>
      </c>
      <c r="G1174" s="155">
        <v>58340.632214223893</v>
      </c>
      <c r="H1174" s="155">
        <v>5.8340632214223892E-2</v>
      </c>
      <c r="I1174" s="155" t="str">
        <f>_xlfn.XLOOKUP(C1174,'DRAWING LIST'!B:B,'DRAWING LIST'!AJ:AJ,,0)</f>
        <v>1-45 天藍色</v>
      </c>
      <c r="J1174" s="155">
        <f t="shared" si="18"/>
        <v>5.8340632214223892E-2</v>
      </c>
    </row>
    <row r="1175" spans="1:10">
      <c r="A1175" s="155">
        <v>25</v>
      </c>
      <c r="B1175" s="155" t="s">
        <v>2569</v>
      </c>
      <c r="C1175" s="155" t="s">
        <v>296</v>
      </c>
      <c r="D1175" s="155">
        <v>33.4</v>
      </c>
      <c r="E1175" s="155">
        <v>556</v>
      </c>
      <c r="F1175" s="155">
        <v>104.92919462989909</v>
      </c>
      <c r="G1175" s="155">
        <v>58340.632214223893</v>
      </c>
      <c r="H1175" s="155">
        <v>5.8340632214223892E-2</v>
      </c>
      <c r="I1175" s="155" t="str">
        <f>_xlfn.XLOOKUP(C1175,'DRAWING LIST'!B:B,'DRAWING LIST'!AJ:AJ,,0)</f>
        <v>1-45 天藍色</v>
      </c>
      <c r="J1175" s="155">
        <f t="shared" si="18"/>
        <v>5.8340632214223892E-2</v>
      </c>
    </row>
    <row r="1176" spans="1:10">
      <c r="A1176" s="155">
        <v>25</v>
      </c>
      <c r="B1176" s="155" t="s">
        <v>2570</v>
      </c>
      <c r="C1176" s="155" t="s">
        <v>351</v>
      </c>
      <c r="D1176" s="155">
        <v>33.4</v>
      </c>
      <c r="E1176" s="155">
        <v>5571</v>
      </c>
      <c r="F1176" s="155">
        <v>104.92919462989909</v>
      </c>
      <c r="G1176" s="155">
        <v>584560.54328316776</v>
      </c>
      <c r="H1176" s="155">
        <v>0.58456054328316776</v>
      </c>
      <c r="I1176" s="155" t="str">
        <f>_xlfn.XLOOKUP(C1176,'DRAWING LIST'!B:B,'DRAWING LIST'!AJ:AJ,,0)</f>
        <v>1-45 天藍色</v>
      </c>
      <c r="J1176" s="155">
        <f t="shared" si="18"/>
        <v>0.58456054328316776</v>
      </c>
    </row>
    <row r="1177" spans="1:10" hidden="1">
      <c r="A1177" s="155">
        <v>25</v>
      </c>
      <c r="B1177" s="155" t="s">
        <v>2126</v>
      </c>
      <c r="C1177" s="155" t="s">
        <v>201</v>
      </c>
      <c r="D1177" s="155">
        <v>33.4</v>
      </c>
      <c r="E1177" s="155">
        <v>563</v>
      </c>
      <c r="F1177" s="155">
        <v>104.92919462989909</v>
      </c>
      <c r="G1177" s="155">
        <v>59075.136576633187</v>
      </c>
      <c r="H1177" s="155">
        <v>5.9075136576633186E-2</v>
      </c>
      <c r="I1177" s="155" t="str">
        <f>_xlfn.XLOOKUP(C1177,'DRAWING LIST'!B:B,'DRAWING LIST'!AJ:AJ,,0)</f>
        <v>1-05 大洋綠</v>
      </c>
      <c r="J1177" s="155">
        <f t="shared" si="18"/>
        <v>5.9075136576633186E-2</v>
      </c>
    </row>
    <row r="1178" spans="1:10">
      <c r="A1178" s="155">
        <v>25</v>
      </c>
      <c r="B1178" s="155" t="s">
        <v>2126</v>
      </c>
      <c r="C1178" s="155" t="s">
        <v>359</v>
      </c>
      <c r="D1178" s="155">
        <v>33.4</v>
      </c>
      <c r="E1178" s="155">
        <v>563</v>
      </c>
      <c r="F1178" s="155">
        <v>104.92919462989909</v>
      </c>
      <c r="G1178" s="155">
        <v>59075.136576633187</v>
      </c>
      <c r="H1178" s="155">
        <v>5.9075136576633186E-2</v>
      </c>
      <c r="I1178" s="155" t="str">
        <f>_xlfn.XLOOKUP(C1178,'DRAWING LIST'!B:B,'DRAWING LIST'!AJ:AJ,,0)</f>
        <v>1-45 天藍色</v>
      </c>
      <c r="J1178" s="155">
        <f t="shared" si="18"/>
        <v>5.9075136576633186E-2</v>
      </c>
    </row>
    <row r="1179" spans="1:10" hidden="1">
      <c r="A1179" s="155">
        <v>25</v>
      </c>
      <c r="B1179" s="155" t="s">
        <v>2571</v>
      </c>
      <c r="C1179" s="155" t="s">
        <v>229</v>
      </c>
      <c r="D1179" s="155">
        <v>33.4</v>
      </c>
      <c r="E1179" s="155">
        <v>566</v>
      </c>
      <c r="F1179" s="155">
        <v>104.92919462989909</v>
      </c>
      <c r="G1179" s="155">
        <v>59389.924160522882</v>
      </c>
      <c r="H1179" s="155">
        <v>5.9389924160522876E-2</v>
      </c>
      <c r="I1179" s="155" t="str">
        <f>_xlfn.XLOOKUP(C1179,'DRAWING LIST'!B:B,'DRAWING LIST'!AJ:AJ,,0)</f>
        <v/>
      </c>
      <c r="J1179" s="155">
        <f t="shared" si="18"/>
        <v>5.9389924160522876E-2</v>
      </c>
    </row>
    <row r="1180" spans="1:10" hidden="1">
      <c r="A1180" s="155">
        <v>25</v>
      </c>
      <c r="B1180" s="155" t="s">
        <v>2127</v>
      </c>
      <c r="C1180" s="155" t="s">
        <v>384</v>
      </c>
      <c r="D1180" s="155">
        <v>33.4</v>
      </c>
      <c r="E1180" s="155">
        <v>56</v>
      </c>
      <c r="F1180" s="155">
        <v>104.92919462989909</v>
      </c>
      <c r="G1180" s="155">
        <v>5876.0348992743493</v>
      </c>
      <c r="H1180" s="155">
        <v>5.876034899274349E-3</v>
      </c>
      <c r="I1180" s="155" t="str">
        <f>_xlfn.XLOOKUP(C1180,'DRAWING LIST'!B:B,'DRAWING LIST'!AJ:AJ,,0)</f>
        <v/>
      </c>
      <c r="J1180" s="155">
        <f t="shared" si="18"/>
        <v>5.876034899274349E-3</v>
      </c>
    </row>
    <row r="1181" spans="1:10" hidden="1">
      <c r="A1181" s="155">
        <v>25</v>
      </c>
      <c r="B1181" s="155" t="s">
        <v>2127</v>
      </c>
      <c r="C1181" s="155" t="s">
        <v>390</v>
      </c>
      <c r="D1181" s="155">
        <v>33.4</v>
      </c>
      <c r="E1181" s="155">
        <v>56</v>
      </c>
      <c r="F1181" s="155">
        <v>104.92919462989909</v>
      </c>
      <c r="G1181" s="155">
        <v>5876.0348992743493</v>
      </c>
      <c r="H1181" s="155">
        <v>5.876034899274349E-3</v>
      </c>
      <c r="I1181" s="155" t="str">
        <f>_xlfn.XLOOKUP(C1181,'DRAWING LIST'!B:B,'DRAWING LIST'!AJ:AJ,,0)</f>
        <v/>
      </c>
      <c r="J1181" s="155">
        <f t="shared" si="18"/>
        <v>5.876034899274349E-3</v>
      </c>
    </row>
    <row r="1182" spans="1:10" hidden="1">
      <c r="A1182" s="155">
        <v>25</v>
      </c>
      <c r="B1182" s="155" t="s">
        <v>2127</v>
      </c>
      <c r="C1182" s="155" t="s">
        <v>411</v>
      </c>
      <c r="D1182" s="155">
        <v>33.4</v>
      </c>
      <c r="E1182" s="155">
        <v>56</v>
      </c>
      <c r="F1182" s="155">
        <v>104.92919462989909</v>
      </c>
      <c r="G1182" s="155">
        <v>5876.0348992743493</v>
      </c>
      <c r="H1182" s="155">
        <v>5.876034899274349E-3</v>
      </c>
      <c r="I1182" s="155" t="str">
        <f>_xlfn.XLOOKUP(C1182,'DRAWING LIST'!B:B,'DRAWING LIST'!AJ:AJ,,0)</f>
        <v/>
      </c>
      <c r="J1182" s="155">
        <f t="shared" si="18"/>
        <v>5.876034899274349E-3</v>
      </c>
    </row>
    <row r="1183" spans="1:10" hidden="1">
      <c r="A1183" s="155">
        <v>25</v>
      </c>
      <c r="B1183" s="155" t="s">
        <v>2127</v>
      </c>
      <c r="C1183" s="155" t="s">
        <v>569</v>
      </c>
      <c r="D1183" s="155">
        <v>33.4</v>
      </c>
      <c r="E1183" s="155">
        <v>56</v>
      </c>
      <c r="F1183" s="155">
        <v>104.92919462989909</v>
      </c>
      <c r="G1183" s="155">
        <v>5876.0348992743493</v>
      </c>
      <c r="H1183" s="155">
        <v>5.876034899274349E-3</v>
      </c>
      <c r="I1183" s="155" t="str">
        <f>_xlfn.XLOOKUP(C1183,'DRAWING LIST'!B:B,'DRAWING LIST'!AJ:AJ,,0)</f>
        <v/>
      </c>
      <c r="J1183" s="155">
        <f t="shared" si="18"/>
        <v>5.876034899274349E-3</v>
      </c>
    </row>
    <row r="1184" spans="1:10" hidden="1">
      <c r="A1184" s="155">
        <v>25</v>
      </c>
      <c r="B1184" s="155" t="s">
        <v>2127</v>
      </c>
      <c r="C1184" s="155" t="s">
        <v>626</v>
      </c>
      <c r="D1184" s="155">
        <v>33.4</v>
      </c>
      <c r="E1184" s="155">
        <v>56</v>
      </c>
      <c r="F1184" s="155">
        <v>104.92919462989909</v>
      </c>
      <c r="G1184" s="155">
        <v>5876.0348992743493</v>
      </c>
      <c r="H1184" s="155">
        <v>5.876034899274349E-3</v>
      </c>
      <c r="I1184" s="155" t="str">
        <f>_xlfn.XLOOKUP(C1184,'DRAWING LIST'!B:B,'DRAWING LIST'!AJ:AJ,,0)</f>
        <v/>
      </c>
      <c r="J1184" s="155">
        <f t="shared" si="18"/>
        <v>5.876034899274349E-3</v>
      </c>
    </row>
    <row r="1185" spans="1:10" hidden="1">
      <c r="A1185" s="155">
        <v>25</v>
      </c>
      <c r="B1185" s="155" t="s">
        <v>2572</v>
      </c>
      <c r="C1185" s="155" t="s">
        <v>253</v>
      </c>
      <c r="D1185" s="155">
        <v>33.4</v>
      </c>
      <c r="E1185" s="155">
        <v>571</v>
      </c>
      <c r="F1185" s="155">
        <v>104.92919462989909</v>
      </c>
      <c r="G1185" s="155">
        <v>59914.57013367238</v>
      </c>
      <c r="H1185" s="155">
        <v>5.9914570133672379E-2</v>
      </c>
      <c r="I1185" s="155" t="str">
        <f>_xlfn.XLOOKUP(C1185,'DRAWING LIST'!B:B,'DRAWING LIST'!AJ:AJ,,0)</f>
        <v/>
      </c>
      <c r="J1185" s="155">
        <f t="shared" si="18"/>
        <v>5.9914570133672379E-2</v>
      </c>
    </row>
    <row r="1186" spans="1:10" hidden="1">
      <c r="A1186" s="155">
        <v>25</v>
      </c>
      <c r="B1186" s="155" t="s">
        <v>2573</v>
      </c>
      <c r="C1186" s="155" t="s">
        <v>575</v>
      </c>
      <c r="D1186" s="155">
        <v>33.4</v>
      </c>
      <c r="E1186" s="155">
        <v>575</v>
      </c>
      <c r="F1186" s="155">
        <v>104.92919462989909</v>
      </c>
      <c r="G1186" s="155">
        <v>60334.286912191972</v>
      </c>
      <c r="H1186" s="155">
        <v>6.0334286912191969E-2</v>
      </c>
      <c r="I1186" s="155" t="str">
        <f>_xlfn.XLOOKUP(C1186,'DRAWING LIST'!B:B,'DRAWING LIST'!AJ:AJ,,0)</f>
        <v/>
      </c>
      <c r="J1186" s="155">
        <f t="shared" si="18"/>
        <v>6.0334286912191969E-2</v>
      </c>
    </row>
    <row r="1187" spans="1:10" hidden="1">
      <c r="A1187" s="155">
        <v>25</v>
      </c>
      <c r="B1187" s="155" t="s">
        <v>2574</v>
      </c>
      <c r="C1187" s="155" t="s">
        <v>91</v>
      </c>
      <c r="D1187" s="155">
        <v>33.4</v>
      </c>
      <c r="E1187" s="155">
        <v>576</v>
      </c>
      <c r="F1187" s="155">
        <v>104.92919462989909</v>
      </c>
      <c r="G1187" s="155">
        <v>60439.21610682187</v>
      </c>
      <c r="H1187" s="155">
        <v>6.0439216106821868E-2</v>
      </c>
      <c r="I1187" s="155" t="str">
        <f>_xlfn.XLOOKUP(C1187,'DRAWING LIST'!B:B,'DRAWING LIST'!AJ:AJ,,0)</f>
        <v/>
      </c>
      <c r="J1187" s="155">
        <f t="shared" si="18"/>
        <v>6.0439216106821868E-2</v>
      </c>
    </row>
    <row r="1188" spans="1:10">
      <c r="A1188" s="155">
        <v>25</v>
      </c>
      <c r="B1188" s="155" t="s">
        <v>2574</v>
      </c>
      <c r="C1188" s="155" t="s">
        <v>348</v>
      </c>
      <c r="D1188" s="155">
        <v>33.4</v>
      </c>
      <c r="E1188" s="155">
        <v>576</v>
      </c>
      <c r="F1188" s="155">
        <v>104.92919462989909</v>
      </c>
      <c r="G1188" s="155">
        <v>60439.21610682187</v>
      </c>
      <c r="H1188" s="155">
        <v>6.0439216106821868E-2</v>
      </c>
      <c r="I1188" s="155" t="str">
        <f>_xlfn.XLOOKUP(C1188,'DRAWING LIST'!B:B,'DRAWING LIST'!AJ:AJ,,0)</f>
        <v>1-45 天藍色</v>
      </c>
      <c r="J1188" s="155">
        <f t="shared" si="18"/>
        <v>6.0439216106821868E-2</v>
      </c>
    </row>
    <row r="1189" spans="1:10" hidden="1">
      <c r="A1189" s="155">
        <v>25</v>
      </c>
      <c r="B1189" s="155" t="s">
        <v>2575</v>
      </c>
      <c r="C1189" s="155" t="s">
        <v>207</v>
      </c>
      <c r="D1189" s="155">
        <v>33.4</v>
      </c>
      <c r="E1189" s="155">
        <v>5771</v>
      </c>
      <c r="F1189" s="155">
        <v>104.92919462989909</v>
      </c>
      <c r="G1189" s="155">
        <v>605546.38220914768</v>
      </c>
      <c r="H1189" s="155">
        <v>0.60554638220914769</v>
      </c>
      <c r="I1189" s="155" t="str">
        <f>_xlfn.XLOOKUP(C1189,'DRAWING LIST'!B:B,'DRAWING LIST'!AJ:AJ,,0)</f>
        <v>1-05 大洋綠</v>
      </c>
      <c r="J1189" s="155">
        <f t="shared" si="18"/>
        <v>0.60554638220914769</v>
      </c>
    </row>
    <row r="1190" spans="1:10" hidden="1">
      <c r="A1190" s="155">
        <v>25</v>
      </c>
      <c r="B1190" s="155" t="s">
        <v>2576</v>
      </c>
      <c r="C1190" s="155" t="s">
        <v>559</v>
      </c>
      <c r="D1190" s="155">
        <v>33.4</v>
      </c>
      <c r="E1190" s="155">
        <v>578</v>
      </c>
      <c r="F1190" s="155">
        <v>104.92919462989909</v>
      </c>
      <c r="G1190" s="155">
        <v>60649.074496081674</v>
      </c>
      <c r="H1190" s="155">
        <v>6.0649074496081673E-2</v>
      </c>
      <c r="I1190" s="155" t="str">
        <f>_xlfn.XLOOKUP(C1190,'DRAWING LIST'!B:B,'DRAWING LIST'!AJ:AJ,,0)</f>
        <v/>
      </c>
      <c r="J1190" s="155">
        <f t="shared" si="18"/>
        <v>6.0649074496081673E-2</v>
      </c>
    </row>
    <row r="1191" spans="1:10" hidden="1">
      <c r="A1191" s="155">
        <v>25</v>
      </c>
      <c r="B1191" s="155" t="s">
        <v>2577</v>
      </c>
      <c r="C1191" s="155" t="s">
        <v>578</v>
      </c>
      <c r="D1191" s="155">
        <v>33.4</v>
      </c>
      <c r="E1191" s="155">
        <v>57</v>
      </c>
      <c r="F1191" s="155">
        <v>104.92919462989909</v>
      </c>
      <c r="G1191" s="155">
        <v>5980.9640939042483</v>
      </c>
      <c r="H1191" s="155">
        <v>5.9809640939042482E-3</v>
      </c>
      <c r="I1191" s="155" t="str">
        <f>_xlfn.XLOOKUP(C1191,'DRAWING LIST'!B:B,'DRAWING LIST'!AJ:AJ,,0)</f>
        <v/>
      </c>
      <c r="J1191" s="155">
        <f t="shared" si="18"/>
        <v>5.9809640939042482E-3</v>
      </c>
    </row>
    <row r="1192" spans="1:10" hidden="1">
      <c r="A1192" s="155">
        <v>25</v>
      </c>
      <c r="B1192" s="155" t="s">
        <v>2577</v>
      </c>
      <c r="C1192" s="155" t="s">
        <v>580</v>
      </c>
      <c r="D1192" s="155">
        <v>33.4</v>
      </c>
      <c r="E1192" s="155">
        <v>57</v>
      </c>
      <c r="F1192" s="155">
        <v>104.92919462989909</v>
      </c>
      <c r="G1192" s="155">
        <v>5980.9640939042483</v>
      </c>
      <c r="H1192" s="155">
        <v>5.9809640939042482E-3</v>
      </c>
      <c r="I1192" s="155" t="str">
        <f>_xlfn.XLOOKUP(C1192,'DRAWING LIST'!B:B,'DRAWING LIST'!AJ:AJ,,0)</f>
        <v/>
      </c>
      <c r="J1192" s="155">
        <f t="shared" si="18"/>
        <v>5.9809640939042482E-3</v>
      </c>
    </row>
    <row r="1193" spans="1:10" hidden="1">
      <c r="A1193" s="155">
        <v>25</v>
      </c>
      <c r="B1193" s="155" t="s">
        <v>2578</v>
      </c>
      <c r="C1193" s="155" t="s">
        <v>571</v>
      </c>
      <c r="D1193" s="155">
        <v>33.4</v>
      </c>
      <c r="E1193" s="155">
        <v>583</v>
      </c>
      <c r="F1193" s="155">
        <v>104.92919462989909</v>
      </c>
      <c r="G1193" s="155">
        <v>61173.720469231164</v>
      </c>
      <c r="H1193" s="155">
        <v>6.1173720469231162E-2</v>
      </c>
      <c r="I1193" s="155" t="str">
        <f>_xlfn.XLOOKUP(C1193,'DRAWING LIST'!B:B,'DRAWING LIST'!AJ:AJ,,0)</f>
        <v/>
      </c>
      <c r="J1193" s="155">
        <f t="shared" si="18"/>
        <v>6.1173720469231162E-2</v>
      </c>
    </row>
    <row r="1194" spans="1:10">
      <c r="A1194" s="155">
        <v>25</v>
      </c>
      <c r="B1194" s="155" t="s">
        <v>2579</v>
      </c>
      <c r="C1194" s="155" t="s">
        <v>347</v>
      </c>
      <c r="D1194" s="155">
        <v>33.4</v>
      </c>
      <c r="E1194" s="155">
        <v>584</v>
      </c>
      <c r="F1194" s="155">
        <v>104.92919462989909</v>
      </c>
      <c r="G1194" s="155">
        <v>61278.64966386107</v>
      </c>
      <c r="H1194" s="155">
        <v>6.1278649663861068E-2</v>
      </c>
      <c r="I1194" s="155" t="str">
        <f>_xlfn.XLOOKUP(C1194,'DRAWING LIST'!B:B,'DRAWING LIST'!AJ:AJ,,0)</f>
        <v>1-45 天藍色</v>
      </c>
      <c r="J1194" s="155">
        <f t="shared" si="18"/>
        <v>6.1278649663861068E-2</v>
      </c>
    </row>
    <row r="1195" spans="1:10" hidden="1">
      <c r="A1195" s="155">
        <v>25</v>
      </c>
      <c r="B1195" s="155" t="s">
        <v>2580</v>
      </c>
      <c r="C1195" s="155" t="s">
        <v>278</v>
      </c>
      <c r="D1195" s="155">
        <v>33.4</v>
      </c>
      <c r="E1195" s="155">
        <v>5866</v>
      </c>
      <c r="F1195" s="155">
        <v>104.92919462989909</v>
      </c>
      <c r="G1195" s="155">
        <v>615514.655698988</v>
      </c>
      <c r="H1195" s="155">
        <v>0.615514655698988</v>
      </c>
      <c r="I1195" s="155" t="str">
        <f>_xlfn.XLOOKUP(C1195,'DRAWING LIST'!B:B,'DRAWING LIST'!AJ:AJ,,0)</f>
        <v/>
      </c>
      <c r="J1195" s="155">
        <f t="shared" si="18"/>
        <v>0.615514655698988</v>
      </c>
    </row>
    <row r="1196" spans="1:10" hidden="1">
      <c r="A1196" s="155">
        <v>25</v>
      </c>
      <c r="B1196" s="155" t="s">
        <v>2581</v>
      </c>
      <c r="C1196" s="155" t="s">
        <v>646</v>
      </c>
      <c r="D1196" s="155">
        <v>33.4</v>
      </c>
      <c r="E1196" s="155">
        <v>58</v>
      </c>
      <c r="F1196" s="155">
        <v>104.92919462989909</v>
      </c>
      <c r="G1196" s="155">
        <v>6085.8932885341474</v>
      </c>
      <c r="H1196" s="155">
        <v>6.0858932885341473E-3</v>
      </c>
      <c r="I1196" s="155" t="str">
        <f>_xlfn.XLOOKUP(C1196,'DRAWING LIST'!B:B,'DRAWING LIST'!AJ:AJ,,0)</f>
        <v>1-38鼠灰色</v>
      </c>
      <c r="J1196" s="155">
        <f t="shared" si="18"/>
        <v>6.0858932885341473E-3</v>
      </c>
    </row>
    <row r="1197" spans="1:10" hidden="1">
      <c r="A1197" s="155">
        <v>25</v>
      </c>
      <c r="B1197" s="155" t="s">
        <v>2582</v>
      </c>
      <c r="C1197" s="155" t="s">
        <v>231</v>
      </c>
      <c r="D1197" s="155">
        <v>33.4</v>
      </c>
      <c r="E1197" s="155">
        <v>592</v>
      </c>
      <c r="F1197" s="155">
        <v>104.92919462989909</v>
      </c>
      <c r="G1197" s="155">
        <v>62118.083220900262</v>
      </c>
      <c r="H1197" s="155">
        <v>6.2118083220900261E-2</v>
      </c>
      <c r="I1197" s="155" t="str">
        <f>_xlfn.XLOOKUP(C1197,'DRAWING LIST'!B:B,'DRAWING LIST'!AJ:AJ,,0)</f>
        <v/>
      </c>
      <c r="J1197" s="155">
        <f t="shared" si="18"/>
        <v>6.2118083220900261E-2</v>
      </c>
    </row>
    <row r="1198" spans="1:10" hidden="1">
      <c r="A1198" s="155">
        <v>25</v>
      </c>
      <c r="B1198" s="155" t="s">
        <v>2129</v>
      </c>
      <c r="C1198" s="155" t="s">
        <v>579</v>
      </c>
      <c r="D1198" s="155">
        <v>33.4</v>
      </c>
      <c r="E1198" s="155">
        <v>597</v>
      </c>
      <c r="F1198" s="155">
        <v>104.92919462989909</v>
      </c>
      <c r="G1198" s="155">
        <v>62642.729194049753</v>
      </c>
      <c r="H1198" s="155">
        <v>6.2642729194049757E-2</v>
      </c>
      <c r="I1198" s="155" t="str">
        <f>_xlfn.XLOOKUP(C1198,'DRAWING LIST'!B:B,'DRAWING LIST'!AJ:AJ,,0)</f>
        <v/>
      </c>
      <c r="J1198" s="155">
        <f t="shared" si="18"/>
        <v>6.2642729194049757E-2</v>
      </c>
    </row>
    <row r="1199" spans="1:10" hidden="1">
      <c r="A1199" s="155">
        <v>25</v>
      </c>
      <c r="B1199" s="155" t="s">
        <v>2583</v>
      </c>
      <c r="C1199" s="155" t="s">
        <v>795</v>
      </c>
      <c r="D1199" s="155">
        <v>33.4</v>
      </c>
      <c r="E1199" s="155">
        <v>59</v>
      </c>
      <c r="F1199" s="155">
        <v>104.92919462989909</v>
      </c>
      <c r="G1199" s="155">
        <v>6190.8224831640464</v>
      </c>
      <c r="H1199" s="155">
        <v>6.1908224831640464E-3</v>
      </c>
      <c r="I1199" s="155" t="str">
        <f>_xlfn.XLOOKUP(C1199,'DRAWING LIST'!B:B,'DRAWING LIST'!AJ:AJ,,0)</f>
        <v>1-85 藏金黃</v>
      </c>
      <c r="J1199" s="155">
        <f t="shared" si="18"/>
        <v>6.1908224831640464E-3</v>
      </c>
    </row>
    <row r="1200" spans="1:10" hidden="1">
      <c r="A1200" s="155">
        <v>25</v>
      </c>
      <c r="B1200" s="155" t="s">
        <v>2584</v>
      </c>
      <c r="C1200" s="155" t="s">
        <v>79</v>
      </c>
      <c r="D1200" s="155">
        <v>33.4</v>
      </c>
      <c r="E1200" s="155">
        <v>600</v>
      </c>
      <c r="F1200" s="155">
        <v>104.92919462989909</v>
      </c>
      <c r="G1200" s="155">
        <v>62957.516777939454</v>
      </c>
      <c r="H1200" s="155">
        <v>6.2957516777939454E-2</v>
      </c>
      <c r="I1200" s="155" t="str">
        <f>_xlfn.XLOOKUP(C1200,'DRAWING LIST'!B:B,'DRAWING LIST'!AJ:AJ,,0)</f>
        <v/>
      </c>
      <c r="J1200" s="155">
        <f t="shared" si="18"/>
        <v>6.2957516777939454E-2</v>
      </c>
    </row>
    <row r="1201" spans="1:10" hidden="1">
      <c r="A1201" s="155">
        <v>25</v>
      </c>
      <c r="B1201" s="155" t="s">
        <v>2584</v>
      </c>
      <c r="C1201" s="155" t="s">
        <v>96</v>
      </c>
      <c r="D1201" s="155">
        <v>33.4</v>
      </c>
      <c r="E1201" s="155">
        <v>600</v>
      </c>
      <c r="F1201" s="155">
        <v>104.92919462989909</v>
      </c>
      <c r="G1201" s="155">
        <v>62957.516777939454</v>
      </c>
      <c r="H1201" s="155">
        <v>6.2957516777939454E-2</v>
      </c>
      <c r="I1201" s="155" t="str">
        <f>_xlfn.XLOOKUP(C1201,'DRAWING LIST'!B:B,'DRAWING LIST'!AJ:AJ,,0)</f>
        <v/>
      </c>
      <c r="J1201" s="155">
        <f t="shared" si="18"/>
        <v>6.2957516777939454E-2</v>
      </c>
    </row>
    <row r="1202" spans="1:10" hidden="1">
      <c r="A1202" s="155">
        <v>25</v>
      </c>
      <c r="B1202" s="155" t="s">
        <v>2585</v>
      </c>
      <c r="C1202" s="155" t="s">
        <v>776</v>
      </c>
      <c r="D1202" s="155">
        <v>33.4</v>
      </c>
      <c r="E1202" s="155">
        <v>6019</v>
      </c>
      <c r="F1202" s="155">
        <v>104.92919462989909</v>
      </c>
      <c r="G1202" s="155">
        <v>631568.82247736258</v>
      </c>
      <c r="H1202" s="155">
        <v>0.63156882247736257</v>
      </c>
      <c r="I1202" s="155" t="str">
        <f>_xlfn.XLOOKUP(C1202,'DRAWING LIST'!B:B,'DRAWING LIST'!AJ:AJ,,0)</f>
        <v/>
      </c>
      <c r="J1202" s="155">
        <f t="shared" si="18"/>
        <v>0.63156882247736257</v>
      </c>
    </row>
    <row r="1203" spans="1:10">
      <c r="A1203" s="155">
        <v>25</v>
      </c>
      <c r="B1203" s="155" t="s">
        <v>2586</v>
      </c>
      <c r="C1203" s="155" t="s">
        <v>323</v>
      </c>
      <c r="D1203" s="155">
        <v>33.4</v>
      </c>
      <c r="E1203" s="155">
        <v>602</v>
      </c>
      <c r="F1203" s="155">
        <v>104.92919462989909</v>
      </c>
      <c r="G1203" s="155">
        <v>63167.37516719925</v>
      </c>
      <c r="H1203" s="155">
        <v>6.3167375167199252E-2</v>
      </c>
      <c r="I1203" s="155" t="str">
        <f>_xlfn.XLOOKUP(C1203,'DRAWING LIST'!B:B,'DRAWING LIST'!AJ:AJ,,0)</f>
        <v/>
      </c>
      <c r="J1203" s="155">
        <f t="shared" si="18"/>
        <v>6.3167375167199252E-2</v>
      </c>
    </row>
    <row r="1204" spans="1:10">
      <c r="A1204" s="155">
        <v>25</v>
      </c>
      <c r="B1204" s="155" t="s">
        <v>2587</v>
      </c>
      <c r="C1204" s="155" t="s">
        <v>347</v>
      </c>
      <c r="D1204" s="155">
        <v>33.4</v>
      </c>
      <c r="E1204" s="155">
        <v>603</v>
      </c>
      <c r="F1204" s="155">
        <v>104.92919462989909</v>
      </c>
      <c r="G1204" s="155">
        <v>63272.304361829149</v>
      </c>
      <c r="H1204" s="155">
        <v>6.3272304361829151E-2</v>
      </c>
      <c r="I1204" s="155" t="str">
        <f>_xlfn.XLOOKUP(C1204,'DRAWING LIST'!B:B,'DRAWING LIST'!AJ:AJ,,0)</f>
        <v>1-45 天藍色</v>
      </c>
      <c r="J1204" s="155">
        <f t="shared" si="18"/>
        <v>6.3272304361829151E-2</v>
      </c>
    </row>
    <row r="1205" spans="1:10">
      <c r="A1205" s="155">
        <v>25</v>
      </c>
      <c r="B1205" s="155" t="s">
        <v>2588</v>
      </c>
      <c r="C1205" s="155" t="s">
        <v>327</v>
      </c>
      <c r="D1205" s="155">
        <v>33.4</v>
      </c>
      <c r="E1205" s="155">
        <v>605</v>
      </c>
      <c r="F1205" s="155">
        <v>104.92919462989909</v>
      </c>
      <c r="G1205" s="155">
        <v>63482.162751088945</v>
      </c>
      <c r="H1205" s="155">
        <v>6.3482162751088936E-2</v>
      </c>
      <c r="I1205" s="155" t="str">
        <f>_xlfn.XLOOKUP(C1205,'DRAWING LIST'!B:B,'DRAWING LIST'!AJ:AJ,,0)</f>
        <v>1-45 天藍色</v>
      </c>
      <c r="J1205" s="155">
        <f t="shared" si="18"/>
        <v>6.3482162751088936E-2</v>
      </c>
    </row>
    <row r="1206" spans="1:10" hidden="1">
      <c r="A1206" s="155">
        <v>25</v>
      </c>
      <c r="B1206" s="155" t="s">
        <v>2589</v>
      </c>
      <c r="C1206" s="155" t="s">
        <v>79</v>
      </c>
      <c r="D1206" s="155">
        <v>33.4</v>
      </c>
      <c r="E1206" s="155">
        <v>606</v>
      </c>
      <c r="F1206" s="155">
        <v>104.92919462989909</v>
      </c>
      <c r="G1206" s="155">
        <v>63587.091945718843</v>
      </c>
      <c r="H1206" s="155">
        <v>6.3587091945718835E-2</v>
      </c>
      <c r="I1206" s="155" t="str">
        <f>_xlfn.XLOOKUP(C1206,'DRAWING LIST'!B:B,'DRAWING LIST'!AJ:AJ,,0)</f>
        <v/>
      </c>
      <c r="J1206" s="155">
        <f t="shared" si="18"/>
        <v>6.3587091945718835E-2</v>
      </c>
    </row>
    <row r="1207" spans="1:10" hidden="1">
      <c r="A1207" s="155">
        <v>25</v>
      </c>
      <c r="B1207" s="155" t="s">
        <v>2589</v>
      </c>
      <c r="C1207" s="155" t="s">
        <v>117</v>
      </c>
      <c r="D1207" s="155">
        <v>33.4</v>
      </c>
      <c r="E1207" s="155">
        <v>606</v>
      </c>
      <c r="F1207" s="155">
        <v>104.92919462989909</v>
      </c>
      <c r="G1207" s="155">
        <v>63587.091945718843</v>
      </c>
      <c r="H1207" s="155">
        <v>6.3587091945718835E-2</v>
      </c>
      <c r="I1207" s="155" t="str">
        <f>_xlfn.XLOOKUP(C1207,'DRAWING LIST'!B:B,'DRAWING LIST'!AJ:AJ,,0)</f>
        <v>1-05 大洋綠</v>
      </c>
      <c r="J1207" s="155">
        <f t="shared" si="18"/>
        <v>6.3587091945718835E-2</v>
      </c>
    </row>
    <row r="1208" spans="1:10" hidden="1">
      <c r="A1208" s="155">
        <v>25</v>
      </c>
      <c r="B1208" s="155" t="s">
        <v>2589</v>
      </c>
      <c r="C1208" s="155" t="s">
        <v>121</v>
      </c>
      <c r="D1208" s="155">
        <v>33.4</v>
      </c>
      <c r="E1208" s="155">
        <v>606</v>
      </c>
      <c r="F1208" s="155">
        <v>104.92919462989909</v>
      </c>
      <c r="G1208" s="155">
        <v>63587.091945718843</v>
      </c>
      <c r="H1208" s="155">
        <v>6.3587091945718835E-2</v>
      </c>
      <c r="I1208" s="155" t="str">
        <f>_xlfn.XLOOKUP(C1208,'DRAWING LIST'!B:B,'DRAWING LIST'!AJ:AJ,,0)</f>
        <v>1-05 大洋綠</v>
      </c>
      <c r="J1208" s="155">
        <f t="shared" si="18"/>
        <v>6.3587091945718835E-2</v>
      </c>
    </row>
    <row r="1209" spans="1:10" hidden="1">
      <c r="A1209" s="155">
        <v>25</v>
      </c>
      <c r="B1209" s="155" t="s">
        <v>2589</v>
      </c>
      <c r="C1209" s="155" t="s">
        <v>210</v>
      </c>
      <c r="D1209" s="155">
        <v>33.4</v>
      </c>
      <c r="E1209" s="155">
        <v>606</v>
      </c>
      <c r="F1209" s="155">
        <v>104.92919462989909</v>
      </c>
      <c r="G1209" s="155">
        <v>63587.091945718843</v>
      </c>
      <c r="H1209" s="155">
        <v>6.3587091945718835E-2</v>
      </c>
      <c r="I1209" s="155" t="str">
        <f>_xlfn.XLOOKUP(C1209,'DRAWING LIST'!B:B,'DRAWING LIST'!AJ:AJ,,0)</f>
        <v>1-05 大洋綠</v>
      </c>
      <c r="J1209" s="155">
        <f t="shared" si="18"/>
        <v>6.3587091945718835E-2</v>
      </c>
    </row>
    <row r="1210" spans="1:10" hidden="1">
      <c r="A1210" s="155">
        <v>25</v>
      </c>
      <c r="B1210" s="155" t="s">
        <v>2589</v>
      </c>
      <c r="C1210" s="155" t="s">
        <v>405</v>
      </c>
      <c r="D1210" s="155">
        <v>33.4</v>
      </c>
      <c r="E1210" s="155">
        <v>606</v>
      </c>
      <c r="F1210" s="155">
        <v>104.92919462989909</v>
      </c>
      <c r="G1210" s="155">
        <v>63587.091945718843</v>
      </c>
      <c r="H1210" s="155">
        <v>6.3587091945718835E-2</v>
      </c>
      <c r="I1210" s="155" t="str">
        <f>_xlfn.XLOOKUP(C1210,'DRAWING LIST'!B:B,'DRAWING LIST'!AJ:AJ,,0)</f>
        <v/>
      </c>
      <c r="J1210" s="155">
        <f t="shared" si="18"/>
        <v>6.3587091945718835E-2</v>
      </c>
    </row>
    <row r="1211" spans="1:10" hidden="1">
      <c r="A1211" s="155">
        <v>25</v>
      </c>
      <c r="B1211" s="155" t="s">
        <v>2589</v>
      </c>
      <c r="C1211" s="155" t="s">
        <v>410</v>
      </c>
      <c r="D1211" s="155">
        <v>33.4</v>
      </c>
      <c r="E1211" s="155">
        <v>606</v>
      </c>
      <c r="F1211" s="155">
        <v>104.92919462989909</v>
      </c>
      <c r="G1211" s="155">
        <v>63587.091945718843</v>
      </c>
      <c r="H1211" s="155">
        <v>6.3587091945718835E-2</v>
      </c>
      <c r="I1211" s="155" t="str">
        <f>_xlfn.XLOOKUP(C1211,'DRAWING LIST'!B:B,'DRAWING LIST'!AJ:AJ,,0)</f>
        <v/>
      </c>
      <c r="J1211" s="155">
        <f t="shared" si="18"/>
        <v>6.3587091945718835E-2</v>
      </c>
    </row>
    <row r="1212" spans="1:10" hidden="1">
      <c r="A1212" s="155">
        <v>25</v>
      </c>
      <c r="B1212" s="155" t="s">
        <v>2589</v>
      </c>
      <c r="C1212" s="155" t="s">
        <v>559</v>
      </c>
      <c r="D1212" s="155">
        <v>33.4</v>
      </c>
      <c r="E1212" s="155">
        <v>606</v>
      </c>
      <c r="F1212" s="155">
        <v>104.92919462989909</v>
      </c>
      <c r="G1212" s="155">
        <v>63587.091945718843</v>
      </c>
      <c r="H1212" s="155">
        <v>6.3587091945718835E-2</v>
      </c>
      <c r="I1212" s="155" t="str">
        <f>_xlfn.XLOOKUP(C1212,'DRAWING LIST'!B:B,'DRAWING LIST'!AJ:AJ,,0)</f>
        <v/>
      </c>
      <c r="J1212" s="155">
        <f t="shared" si="18"/>
        <v>6.3587091945718835E-2</v>
      </c>
    </row>
    <row r="1213" spans="1:10" hidden="1">
      <c r="A1213" s="155">
        <v>25</v>
      </c>
      <c r="B1213" s="155" t="s">
        <v>2589</v>
      </c>
      <c r="C1213" s="155" t="s">
        <v>572</v>
      </c>
      <c r="D1213" s="155">
        <v>33.4</v>
      </c>
      <c r="E1213" s="155">
        <v>606</v>
      </c>
      <c r="F1213" s="155">
        <v>104.92919462989909</v>
      </c>
      <c r="G1213" s="155">
        <v>63587.091945718843</v>
      </c>
      <c r="H1213" s="155">
        <v>6.3587091945718835E-2</v>
      </c>
      <c r="I1213" s="155" t="str">
        <f>_xlfn.XLOOKUP(C1213,'DRAWING LIST'!B:B,'DRAWING LIST'!AJ:AJ,,0)</f>
        <v/>
      </c>
      <c r="J1213" s="155">
        <f t="shared" si="18"/>
        <v>6.3587091945718835E-2</v>
      </c>
    </row>
    <row r="1214" spans="1:10">
      <c r="A1214" s="155">
        <v>25</v>
      </c>
      <c r="B1214" s="155" t="s">
        <v>2590</v>
      </c>
      <c r="C1214" s="155" t="s">
        <v>349</v>
      </c>
      <c r="D1214" s="155">
        <v>33.4</v>
      </c>
      <c r="E1214" s="155">
        <v>607</v>
      </c>
      <c r="F1214" s="155">
        <v>104.92919462989909</v>
      </c>
      <c r="G1214" s="155">
        <v>63692.021140348748</v>
      </c>
      <c r="H1214" s="155">
        <v>6.3692021140348748E-2</v>
      </c>
      <c r="I1214" s="155" t="str">
        <f>_xlfn.XLOOKUP(C1214,'DRAWING LIST'!B:B,'DRAWING LIST'!AJ:AJ,,0)</f>
        <v>1-45 天藍色</v>
      </c>
      <c r="J1214" s="155">
        <f t="shared" si="18"/>
        <v>6.3692021140348748E-2</v>
      </c>
    </row>
    <row r="1215" spans="1:10" hidden="1">
      <c r="A1215" s="155">
        <v>25</v>
      </c>
      <c r="B1215" s="155" t="s">
        <v>2591</v>
      </c>
      <c r="C1215" s="155" t="s">
        <v>714</v>
      </c>
      <c r="D1215" s="155">
        <v>33.4</v>
      </c>
      <c r="E1215" s="155">
        <v>60</v>
      </c>
      <c r="F1215" s="155">
        <v>104.92919462989909</v>
      </c>
      <c r="G1215" s="155">
        <v>6295.7516777939454</v>
      </c>
      <c r="H1215" s="155">
        <v>6.2957516777939447E-3</v>
      </c>
      <c r="I1215" s="155" t="str">
        <f>_xlfn.XLOOKUP(C1215,'DRAWING LIST'!B:B,'DRAWING LIST'!AJ:AJ,,0)</f>
        <v>1-05 大洋綠</v>
      </c>
      <c r="J1215" s="155">
        <f t="shared" si="18"/>
        <v>6.2957516777939447E-3</v>
      </c>
    </row>
    <row r="1216" spans="1:10" hidden="1">
      <c r="A1216" s="155">
        <v>25</v>
      </c>
      <c r="B1216" s="155" t="s">
        <v>2591</v>
      </c>
      <c r="C1216" s="155" t="s">
        <v>211</v>
      </c>
      <c r="D1216" s="155">
        <v>33.4</v>
      </c>
      <c r="E1216" s="155">
        <v>60</v>
      </c>
      <c r="F1216" s="155">
        <v>104.92919462989909</v>
      </c>
      <c r="G1216" s="155">
        <v>6295.7516777939454</v>
      </c>
      <c r="H1216" s="155">
        <v>6.2957516777939447E-3</v>
      </c>
      <c r="I1216" s="155" t="str">
        <f>_xlfn.XLOOKUP(C1216,'DRAWING LIST'!B:B,'DRAWING LIST'!AJ:AJ,,0)</f>
        <v>1-05 大洋綠</v>
      </c>
      <c r="J1216" s="155">
        <f t="shared" si="18"/>
        <v>6.2957516777939447E-3</v>
      </c>
    </row>
    <row r="1217" spans="1:10" hidden="1">
      <c r="A1217" s="155">
        <v>25</v>
      </c>
      <c r="B1217" s="155" t="s">
        <v>2592</v>
      </c>
      <c r="C1217" s="155" t="s">
        <v>429</v>
      </c>
      <c r="D1217" s="155">
        <v>33.4</v>
      </c>
      <c r="E1217" s="155">
        <v>611</v>
      </c>
      <c r="F1217" s="155">
        <v>104.92919462989909</v>
      </c>
      <c r="G1217" s="155">
        <v>64111.737918868341</v>
      </c>
      <c r="H1217" s="155">
        <v>6.4111737918868344E-2</v>
      </c>
      <c r="I1217" s="155" t="str">
        <f>_xlfn.XLOOKUP(C1217,'DRAWING LIST'!B:B,'DRAWING LIST'!AJ:AJ,,0)</f>
        <v/>
      </c>
      <c r="J1217" s="155">
        <f t="shared" si="18"/>
        <v>6.4111737918868344E-2</v>
      </c>
    </row>
    <row r="1218" spans="1:10" hidden="1">
      <c r="A1218" s="155">
        <v>25</v>
      </c>
      <c r="B1218" s="155" t="s">
        <v>2593</v>
      </c>
      <c r="C1218" s="155" t="s">
        <v>204</v>
      </c>
      <c r="D1218" s="155">
        <v>33.4</v>
      </c>
      <c r="E1218" s="155">
        <v>612</v>
      </c>
      <c r="F1218" s="155">
        <v>104.92919462989909</v>
      </c>
      <c r="G1218" s="155">
        <v>64216.667113498239</v>
      </c>
      <c r="H1218" s="155">
        <v>6.421666711349823E-2</v>
      </c>
      <c r="I1218" s="155" t="str">
        <f>_xlfn.XLOOKUP(C1218,'DRAWING LIST'!B:B,'DRAWING LIST'!AJ:AJ,,0)</f>
        <v>1-05 大洋綠</v>
      </c>
      <c r="J1218" s="155">
        <f t="shared" si="18"/>
        <v>6.421666711349823E-2</v>
      </c>
    </row>
    <row r="1219" spans="1:10">
      <c r="A1219" s="155">
        <v>25</v>
      </c>
      <c r="B1219" s="155" t="s">
        <v>2593</v>
      </c>
      <c r="C1219" s="155" t="s">
        <v>354</v>
      </c>
      <c r="D1219" s="155">
        <v>33.4</v>
      </c>
      <c r="E1219" s="155">
        <v>612</v>
      </c>
      <c r="F1219" s="155">
        <v>104.92919462989909</v>
      </c>
      <c r="G1219" s="155">
        <v>64216.667113498239</v>
      </c>
      <c r="H1219" s="155">
        <v>6.421666711349823E-2</v>
      </c>
      <c r="I1219" s="155" t="str">
        <f>_xlfn.XLOOKUP(C1219,'DRAWING LIST'!B:B,'DRAWING LIST'!AJ:AJ,,0)</f>
        <v>1-45 天藍色</v>
      </c>
      <c r="J1219" s="155">
        <f t="shared" ref="J1219:J1282" si="19">(D1219*PI()*E1219)*10^-6</f>
        <v>6.421666711349823E-2</v>
      </c>
    </row>
    <row r="1220" spans="1:10" hidden="1">
      <c r="A1220" s="155">
        <v>25</v>
      </c>
      <c r="B1220" s="155" t="s">
        <v>2594</v>
      </c>
      <c r="C1220" s="155" t="s">
        <v>229</v>
      </c>
      <c r="D1220" s="155">
        <v>33.4</v>
      </c>
      <c r="E1220" s="155">
        <v>6151</v>
      </c>
      <c r="F1220" s="155">
        <v>104.92919462989909</v>
      </c>
      <c r="G1220" s="155">
        <v>645419.47616850922</v>
      </c>
      <c r="H1220" s="155">
        <v>0.64541947616850914</v>
      </c>
      <c r="I1220" s="155" t="str">
        <f>_xlfn.XLOOKUP(C1220,'DRAWING LIST'!B:B,'DRAWING LIST'!AJ:AJ,,0)</f>
        <v/>
      </c>
      <c r="J1220" s="155">
        <f t="shared" si="19"/>
        <v>0.64541947616850914</v>
      </c>
    </row>
    <row r="1221" spans="1:10">
      <c r="A1221" s="155">
        <v>25</v>
      </c>
      <c r="B1221" s="155" t="s">
        <v>2595</v>
      </c>
      <c r="C1221" s="155" t="s">
        <v>320</v>
      </c>
      <c r="D1221" s="155">
        <v>33.4</v>
      </c>
      <c r="E1221" s="155">
        <v>615</v>
      </c>
      <c r="F1221" s="155">
        <v>104.92919462989909</v>
      </c>
      <c r="G1221" s="155">
        <v>64531.454697387941</v>
      </c>
      <c r="H1221" s="155">
        <v>6.4531454697387941E-2</v>
      </c>
      <c r="I1221" s="155" t="str">
        <f>_xlfn.XLOOKUP(C1221,'DRAWING LIST'!B:B,'DRAWING LIST'!AJ:AJ,,0)</f>
        <v/>
      </c>
      <c r="J1221" s="155">
        <f t="shared" si="19"/>
        <v>6.4531454697387941E-2</v>
      </c>
    </row>
    <row r="1222" spans="1:10" hidden="1">
      <c r="A1222" s="155">
        <v>25</v>
      </c>
      <c r="B1222" s="155" t="s">
        <v>2596</v>
      </c>
      <c r="C1222" s="155" t="s">
        <v>557</v>
      </c>
      <c r="D1222" s="155">
        <v>33.4</v>
      </c>
      <c r="E1222" s="155">
        <v>616</v>
      </c>
      <c r="F1222" s="155">
        <v>104.92919462989909</v>
      </c>
      <c r="G1222" s="155">
        <v>64636.383892017839</v>
      </c>
      <c r="H1222" s="155">
        <v>6.463638389201784E-2</v>
      </c>
      <c r="I1222" s="155" t="str">
        <f>_xlfn.XLOOKUP(C1222,'DRAWING LIST'!B:B,'DRAWING LIST'!AJ:AJ,,0)</f>
        <v/>
      </c>
      <c r="J1222" s="155">
        <f t="shared" si="19"/>
        <v>6.463638389201784E-2</v>
      </c>
    </row>
    <row r="1223" spans="1:10">
      <c r="A1223" s="155">
        <v>25</v>
      </c>
      <c r="B1223" s="155" t="s">
        <v>2597</v>
      </c>
      <c r="C1223" s="155" t="s">
        <v>353</v>
      </c>
      <c r="D1223" s="155">
        <v>33.4</v>
      </c>
      <c r="E1223" s="155">
        <v>61</v>
      </c>
      <c r="F1223" s="155">
        <v>104.92919462989909</v>
      </c>
      <c r="G1223" s="155">
        <v>6400.6808724238444</v>
      </c>
      <c r="H1223" s="155">
        <v>6.4006808724238438E-3</v>
      </c>
      <c r="I1223" s="155" t="str">
        <f>_xlfn.XLOOKUP(C1223,'DRAWING LIST'!B:B,'DRAWING LIST'!AJ:AJ,,0)</f>
        <v>1-45 天藍色</v>
      </c>
      <c r="J1223" s="155">
        <f t="shared" si="19"/>
        <v>6.4006808724238438E-3</v>
      </c>
    </row>
    <row r="1224" spans="1:10" hidden="1">
      <c r="A1224" s="155">
        <v>25</v>
      </c>
      <c r="B1224" s="155" t="s">
        <v>2598</v>
      </c>
      <c r="C1224" s="155" t="s">
        <v>253</v>
      </c>
      <c r="D1224" s="155">
        <v>33.4</v>
      </c>
      <c r="E1224" s="155">
        <v>6201</v>
      </c>
      <c r="F1224" s="155">
        <v>104.92919462989909</v>
      </c>
      <c r="G1224" s="155">
        <v>650665.93590000423</v>
      </c>
      <c r="H1224" s="155">
        <v>0.65066593590000421</v>
      </c>
      <c r="I1224" s="155" t="str">
        <f>_xlfn.XLOOKUP(C1224,'DRAWING LIST'!B:B,'DRAWING LIST'!AJ:AJ,,0)</f>
        <v/>
      </c>
      <c r="J1224" s="155">
        <f t="shared" si="19"/>
        <v>0.65066593590000421</v>
      </c>
    </row>
    <row r="1225" spans="1:10" hidden="1">
      <c r="A1225" s="155">
        <v>25</v>
      </c>
      <c r="B1225" s="155" t="s">
        <v>2131</v>
      </c>
      <c r="C1225" s="155" t="s">
        <v>496</v>
      </c>
      <c r="D1225" s="155">
        <v>33.4</v>
      </c>
      <c r="E1225" s="155">
        <v>622</v>
      </c>
      <c r="F1225" s="155">
        <v>104.92919462989909</v>
      </c>
      <c r="G1225" s="155">
        <v>65265.959059797235</v>
      </c>
      <c r="H1225" s="155">
        <v>6.5265959059797235E-2</v>
      </c>
      <c r="I1225" s="155" t="str">
        <f>_xlfn.XLOOKUP(C1225,'DRAWING LIST'!B:B,'DRAWING LIST'!AJ:AJ,,0)</f>
        <v/>
      </c>
      <c r="J1225" s="155">
        <f t="shared" si="19"/>
        <v>6.5265959059797235E-2</v>
      </c>
    </row>
    <row r="1226" spans="1:10" hidden="1">
      <c r="A1226" s="155">
        <v>25</v>
      </c>
      <c r="B1226" s="155" t="s">
        <v>2599</v>
      </c>
      <c r="C1226" s="155" t="s">
        <v>719</v>
      </c>
      <c r="D1226" s="155">
        <v>33.4</v>
      </c>
      <c r="E1226" s="155">
        <v>623</v>
      </c>
      <c r="F1226" s="155">
        <v>104.92919462989909</v>
      </c>
      <c r="G1226" s="155">
        <v>65370.888254427133</v>
      </c>
      <c r="H1226" s="155">
        <v>6.5370888254427134E-2</v>
      </c>
      <c r="I1226" s="155" t="str">
        <f>_xlfn.XLOOKUP(C1226,'DRAWING LIST'!B:B,'DRAWING LIST'!AJ:AJ,,0)</f>
        <v>1-05 大洋綠</v>
      </c>
      <c r="J1226" s="155">
        <f t="shared" si="19"/>
        <v>6.5370888254427134E-2</v>
      </c>
    </row>
    <row r="1227" spans="1:10">
      <c r="A1227" s="155">
        <v>25</v>
      </c>
      <c r="B1227" s="155" t="s">
        <v>2132</v>
      </c>
      <c r="C1227" s="155" t="s">
        <v>298</v>
      </c>
      <c r="D1227" s="155">
        <v>33.4</v>
      </c>
      <c r="E1227" s="155">
        <v>62</v>
      </c>
      <c r="F1227" s="155">
        <v>104.92919462989909</v>
      </c>
      <c r="G1227" s="155">
        <v>6505.6100670537435</v>
      </c>
      <c r="H1227" s="155">
        <v>6.505610067053743E-3</v>
      </c>
      <c r="I1227" s="155" t="str">
        <f>_xlfn.XLOOKUP(C1227,'DRAWING LIST'!B:B,'DRAWING LIST'!AJ:AJ,,0)</f>
        <v>1-45 天藍色</v>
      </c>
      <c r="J1227" s="155">
        <f t="shared" si="19"/>
        <v>6.505610067053743E-3</v>
      </c>
    </row>
    <row r="1228" spans="1:10" hidden="1">
      <c r="A1228" s="155">
        <v>25</v>
      </c>
      <c r="B1228" s="155" t="s">
        <v>2132</v>
      </c>
      <c r="C1228" s="155" t="s">
        <v>775</v>
      </c>
      <c r="D1228" s="155">
        <v>33.4</v>
      </c>
      <c r="E1228" s="155">
        <v>62</v>
      </c>
      <c r="F1228" s="155">
        <v>104.92919462989909</v>
      </c>
      <c r="G1228" s="155">
        <v>6505.6100670537435</v>
      </c>
      <c r="H1228" s="155">
        <v>6.505610067053743E-3</v>
      </c>
      <c r="I1228" s="155" t="str">
        <f>_xlfn.XLOOKUP(C1228,'DRAWING LIST'!B:B,'DRAWING LIST'!AJ:AJ,,0)</f>
        <v/>
      </c>
      <c r="J1228" s="155">
        <f t="shared" si="19"/>
        <v>6.505610067053743E-3</v>
      </c>
    </row>
    <row r="1229" spans="1:10" hidden="1">
      <c r="A1229" s="155">
        <v>25</v>
      </c>
      <c r="B1229" s="155" t="s">
        <v>2132</v>
      </c>
      <c r="C1229" s="155" t="s">
        <v>491</v>
      </c>
      <c r="D1229" s="155">
        <v>33.4</v>
      </c>
      <c r="E1229" s="155">
        <v>62</v>
      </c>
      <c r="F1229" s="155">
        <v>104.92919462989909</v>
      </c>
      <c r="G1229" s="155">
        <v>6505.6100670537435</v>
      </c>
      <c r="H1229" s="155">
        <v>6.505610067053743E-3</v>
      </c>
      <c r="I1229" s="155" t="str">
        <f>_xlfn.XLOOKUP(C1229,'DRAWING LIST'!B:B,'DRAWING LIST'!AJ:AJ,,0)</f>
        <v>1-85 藏金黃</v>
      </c>
      <c r="J1229" s="155">
        <f t="shared" si="19"/>
        <v>6.505610067053743E-3</v>
      </c>
    </row>
    <row r="1230" spans="1:10" hidden="1">
      <c r="A1230" s="155">
        <v>25</v>
      </c>
      <c r="B1230" s="155" t="s">
        <v>2132</v>
      </c>
      <c r="C1230" s="155" t="s">
        <v>492</v>
      </c>
      <c r="D1230" s="155">
        <v>33.4</v>
      </c>
      <c r="E1230" s="155">
        <v>62</v>
      </c>
      <c r="F1230" s="155">
        <v>104.92919462989909</v>
      </c>
      <c r="G1230" s="155">
        <v>6505.6100670537435</v>
      </c>
      <c r="H1230" s="155">
        <v>6.505610067053743E-3</v>
      </c>
      <c r="I1230" s="155" t="str">
        <f>_xlfn.XLOOKUP(C1230,'DRAWING LIST'!B:B,'DRAWING LIST'!AJ:AJ,,0)</f>
        <v>1-85 藏金黃</v>
      </c>
      <c r="J1230" s="155">
        <f t="shared" si="19"/>
        <v>6.505610067053743E-3</v>
      </c>
    </row>
    <row r="1231" spans="1:10" hidden="1">
      <c r="A1231" s="155">
        <v>25</v>
      </c>
      <c r="B1231" s="155" t="s">
        <v>2132</v>
      </c>
      <c r="C1231" s="155" t="s">
        <v>493</v>
      </c>
      <c r="D1231" s="155">
        <v>33.4</v>
      </c>
      <c r="E1231" s="155">
        <v>62</v>
      </c>
      <c r="F1231" s="155">
        <v>104.92919462989909</v>
      </c>
      <c r="G1231" s="155">
        <v>6505.6100670537435</v>
      </c>
      <c r="H1231" s="155">
        <v>6.505610067053743E-3</v>
      </c>
      <c r="I1231" s="155" t="str">
        <f>_xlfn.XLOOKUP(C1231,'DRAWING LIST'!B:B,'DRAWING LIST'!AJ:AJ,,0)</f>
        <v>1-85 藏金黃</v>
      </c>
      <c r="J1231" s="155">
        <f t="shared" si="19"/>
        <v>6.505610067053743E-3</v>
      </c>
    </row>
    <row r="1232" spans="1:10" hidden="1">
      <c r="A1232" s="155">
        <v>25</v>
      </c>
      <c r="B1232" s="155" t="s">
        <v>2132</v>
      </c>
      <c r="C1232" s="155" t="s">
        <v>494</v>
      </c>
      <c r="D1232" s="155">
        <v>33.4</v>
      </c>
      <c r="E1232" s="155">
        <v>62</v>
      </c>
      <c r="F1232" s="155">
        <v>104.92919462989909</v>
      </c>
      <c r="G1232" s="155">
        <v>6505.6100670537435</v>
      </c>
      <c r="H1232" s="155">
        <v>6.505610067053743E-3</v>
      </c>
      <c r="I1232" s="155" t="str">
        <f>_xlfn.XLOOKUP(C1232,'DRAWING LIST'!B:B,'DRAWING LIST'!AJ:AJ,,0)</f>
        <v>1-85 藏金黃</v>
      </c>
      <c r="J1232" s="155">
        <f t="shared" si="19"/>
        <v>6.505610067053743E-3</v>
      </c>
    </row>
    <row r="1233" spans="1:10" hidden="1">
      <c r="A1233" s="155">
        <v>25</v>
      </c>
      <c r="B1233" s="155" t="s">
        <v>2132</v>
      </c>
      <c r="C1233" s="155" t="s">
        <v>545</v>
      </c>
      <c r="D1233" s="155">
        <v>33.4</v>
      </c>
      <c r="E1233" s="155">
        <v>62</v>
      </c>
      <c r="F1233" s="155">
        <v>104.92919462989909</v>
      </c>
      <c r="G1233" s="155">
        <v>6505.6100670537435</v>
      </c>
      <c r="H1233" s="155">
        <v>6.505610067053743E-3</v>
      </c>
      <c r="I1233" s="155" t="str">
        <f>_xlfn.XLOOKUP(C1233,'DRAWING LIST'!B:B,'DRAWING LIST'!AJ:AJ,,0)</f>
        <v/>
      </c>
      <c r="J1233" s="155">
        <f t="shared" si="19"/>
        <v>6.505610067053743E-3</v>
      </c>
    </row>
    <row r="1234" spans="1:10" hidden="1">
      <c r="A1234" s="155">
        <v>25</v>
      </c>
      <c r="B1234" s="155" t="s">
        <v>2600</v>
      </c>
      <c r="C1234" s="155" t="s">
        <v>159</v>
      </c>
      <c r="D1234" s="155">
        <v>33.4</v>
      </c>
      <c r="E1234" s="155">
        <v>6305</v>
      </c>
      <c r="F1234" s="155">
        <v>104.92919462989909</v>
      </c>
      <c r="G1234" s="155">
        <v>661578.57214151369</v>
      </c>
      <c r="H1234" s="155">
        <v>0.66157857214151361</v>
      </c>
      <c r="I1234" s="155" t="str">
        <f>_xlfn.XLOOKUP(C1234,'DRAWING LIST'!B:B,'DRAWING LIST'!AJ:AJ,,0)</f>
        <v>1-05 大洋綠</v>
      </c>
      <c r="J1234" s="155">
        <f t="shared" si="19"/>
        <v>0.66157857214151361</v>
      </c>
    </row>
    <row r="1235" spans="1:10" hidden="1">
      <c r="A1235" s="155">
        <v>25</v>
      </c>
      <c r="B1235" s="155" t="s">
        <v>2601</v>
      </c>
      <c r="C1235" s="155" t="s">
        <v>237</v>
      </c>
      <c r="D1235" s="155">
        <v>33.4</v>
      </c>
      <c r="E1235" s="155">
        <v>635</v>
      </c>
      <c r="F1235" s="155">
        <v>104.92919462989909</v>
      </c>
      <c r="G1235" s="155">
        <v>66630.038589985925</v>
      </c>
      <c r="H1235" s="155">
        <v>6.6630038589985924E-2</v>
      </c>
      <c r="I1235" s="155" t="str">
        <f>_xlfn.XLOOKUP(C1235,'DRAWING LIST'!B:B,'DRAWING LIST'!AJ:AJ,,0)</f>
        <v/>
      </c>
      <c r="J1235" s="155">
        <f t="shared" si="19"/>
        <v>6.6630038589985924E-2</v>
      </c>
    </row>
    <row r="1236" spans="1:10" hidden="1">
      <c r="A1236" s="155">
        <v>25</v>
      </c>
      <c r="B1236" s="155" t="s">
        <v>2602</v>
      </c>
      <c r="C1236" s="155" t="s">
        <v>200</v>
      </c>
      <c r="D1236" s="155">
        <v>33.4</v>
      </c>
      <c r="E1236" s="155">
        <v>638</v>
      </c>
      <c r="F1236" s="155">
        <v>104.92919462989909</v>
      </c>
      <c r="G1236" s="155">
        <v>66944.826173875612</v>
      </c>
      <c r="H1236" s="155">
        <v>6.6944826173875607E-2</v>
      </c>
      <c r="I1236" s="155" t="str">
        <f>_xlfn.XLOOKUP(C1236,'DRAWING LIST'!B:B,'DRAWING LIST'!AJ:AJ,,0)</f>
        <v>1-05 大洋綠</v>
      </c>
      <c r="J1236" s="155">
        <f t="shared" si="19"/>
        <v>6.6944826173875607E-2</v>
      </c>
    </row>
    <row r="1237" spans="1:10" hidden="1">
      <c r="A1237" s="155">
        <v>25</v>
      </c>
      <c r="B1237" s="155" t="s">
        <v>2133</v>
      </c>
      <c r="C1237" s="155" t="s">
        <v>796</v>
      </c>
      <c r="D1237" s="155">
        <v>33.4</v>
      </c>
      <c r="E1237" s="155">
        <v>63</v>
      </c>
      <c r="F1237" s="155">
        <v>104.92919462989909</v>
      </c>
      <c r="G1237" s="155">
        <v>6610.5392616836425</v>
      </c>
      <c r="H1237" s="155">
        <v>6.6105392616836421E-3</v>
      </c>
      <c r="I1237" s="155" t="str">
        <f>_xlfn.XLOOKUP(C1237,'DRAWING LIST'!B:B,'DRAWING LIST'!AJ:AJ,,0)</f>
        <v>1-85 藏金黃</v>
      </c>
      <c r="J1237" s="155">
        <f t="shared" si="19"/>
        <v>6.6105392616836421E-3</v>
      </c>
    </row>
    <row r="1238" spans="1:10" hidden="1">
      <c r="A1238" s="155">
        <v>25</v>
      </c>
      <c r="B1238" s="155" t="s">
        <v>2603</v>
      </c>
      <c r="C1238" s="155" t="s">
        <v>79</v>
      </c>
      <c r="D1238" s="155">
        <v>33.4</v>
      </c>
      <c r="E1238" s="155">
        <v>641</v>
      </c>
      <c r="F1238" s="155">
        <v>104.92919462989909</v>
      </c>
      <c r="G1238" s="155">
        <v>67259.613757765313</v>
      </c>
      <c r="H1238" s="155">
        <v>6.7259613757765305E-2</v>
      </c>
      <c r="I1238" s="155" t="str">
        <f>_xlfn.XLOOKUP(C1238,'DRAWING LIST'!B:B,'DRAWING LIST'!AJ:AJ,,0)</f>
        <v/>
      </c>
      <c r="J1238" s="155">
        <f t="shared" si="19"/>
        <v>6.7259613757765305E-2</v>
      </c>
    </row>
    <row r="1239" spans="1:10">
      <c r="A1239" s="155">
        <v>25</v>
      </c>
      <c r="B1239" s="155" t="s">
        <v>2604</v>
      </c>
      <c r="C1239" s="155" t="s">
        <v>332</v>
      </c>
      <c r="D1239" s="155">
        <v>33.4</v>
      </c>
      <c r="E1239" s="155">
        <v>648</v>
      </c>
      <c r="F1239" s="155">
        <v>104.92919462989909</v>
      </c>
      <c r="G1239" s="155">
        <v>67994.118120174608</v>
      </c>
      <c r="H1239" s="155">
        <v>6.7994118120174599E-2</v>
      </c>
      <c r="I1239" s="155" t="str">
        <f>_xlfn.XLOOKUP(C1239,'DRAWING LIST'!B:B,'DRAWING LIST'!AJ:AJ,,0)</f>
        <v>1-45 天藍色</v>
      </c>
      <c r="J1239" s="155">
        <f t="shared" si="19"/>
        <v>6.7994118120174599E-2</v>
      </c>
    </row>
    <row r="1240" spans="1:10" hidden="1">
      <c r="A1240" s="155">
        <v>25</v>
      </c>
      <c r="B1240" s="155" t="s">
        <v>2604</v>
      </c>
      <c r="C1240" s="155" t="s">
        <v>429</v>
      </c>
      <c r="D1240" s="155">
        <v>33.4</v>
      </c>
      <c r="E1240" s="155">
        <v>648</v>
      </c>
      <c r="F1240" s="155">
        <v>104.92919462989909</v>
      </c>
      <c r="G1240" s="155">
        <v>67994.118120174608</v>
      </c>
      <c r="H1240" s="155">
        <v>6.7994118120174599E-2</v>
      </c>
      <c r="I1240" s="155" t="str">
        <f>_xlfn.XLOOKUP(C1240,'DRAWING LIST'!B:B,'DRAWING LIST'!AJ:AJ,,0)</f>
        <v/>
      </c>
      <c r="J1240" s="155">
        <f t="shared" si="19"/>
        <v>6.7994118120174599E-2</v>
      </c>
    </row>
    <row r="1241" spans="1:10">
      <c r="A1241" s="155">
        <v>25</v>
      </c>
      <c r="B1241" s="155" t="s">
        <v>2605</v>
      </c>
      <c r="C1241" s="155" t="s">
        <v>357</v>
      </c>
      <c r="D1241" s="155">
        <v>33.4</v>
      </c>
      <c r="E1241" s="155">
        <v>650</v>
      </c>
      <c r="F1241" s="155">
        <v>104.92919462989909</v>
      </c>
      <c r="G1241" s="155">
        <v>68203.976509434404</v>
      </c>
      <c r="H1241" s="155">
        <v>6.8203976509434397E-2</v>
      </c>
      <c r="I1241" s="155" t="str">
        <f>_xlfn.XLOOKUP(C1241,'DRAWING LIST'!B:B,'DRAWING LIST'!AJ:AJ,,0)</f>
        <v>1-45 天藍色</v>
      </c>
      <c r="J1241" s="155">
        <f t="shared" si="19"/>
        <v>6.8203976509434397E-2</v>
      </c>
    </row>
    <row r="1242" spans="1:10">
      <c r="A1242" s="155">
        <v>25</v>
      </c>
      <c r="B1242" s="155" t="s">
        <v>2606</v>
      </c>
      <c r="C1242" s="155" t="s">
        <v>358</v>
      </c>
      <c r="D1242" s="155">
        <v>33.4</v>
      </c>
      <c r="E1242" s="155">
        <v>6514</v>
      </c>
      <c r="F1242" s="155">
        <v>104.92919462989909</v>
      </c>
      <c r="G1242" s="155">
        <v>683508.77381916263</v>
      </c>
      <c r="H1242" s="155">
        <v>0.68350877381916264</v>
      </c>
      <c r="I1242" s="155" t="str">
        <f>_xlfn.XLOOKUP(C1242,'DRAWING LIST'!B:B,'DRAWING LIST'!AJ:AJ,,0)</f>
        <v>1-45 天藍色</v>
      </c>
      <c r="J1242" s="155">
        <f t="shared" si="19"/>
        <v>0.68350877381916264</v>
      </c>
    </row>
    <row r="1243" spans="1:10">
      <c r="A1243" s="155">
        <v>25</v>
      </c>
      <c r="B1243" s="155" t="s">
        <v>2607</v>
      </c>
      <c r="C1243" s="155" t="s">
        <v>749</v>
      </c>
      <c r="D1243" s="155">
        <v>33.4</v>
      </c>
      <c r="E1243" s="155">
        <v>652</v>
      </c>
      <c r="F1243" s="155">
        <v>104.92919462989909</v>
      </c>
      <c r="G1243" s="155">
        <v>68413.8348986942</v>
      </c>
      <c r="H1243" s="155">
        <v>6.8413834898694195E-2</v>
      </c>
      <c r="I1243" s="155" t="str">
        <f>_xlfn.XLOOKUP(C1243,'DRAWING LIST'!B:B,'DRAWING LIST'!AJ:AJ,,0)</f>
        <v>1-45 天藍色</v>
      </c>
      <c r="J1243" s="155">
        <f t="shared" si="19"/>
        <v>6.8413834898694195E-2</v>
      </c>
    </row>
    <row r="1244" spans="1:10" hidden="1">
      <c r="A1244" s="155">
        <v>25</v>
      </c>
      <c r="B1244" s="155" t="s">
        <v>2608</v>
      </c>
      <c r="C1244" s="155" t="s">
        <v>79</v>
      </c>
      <c r="D1244" s="155">
        <v>33.4</v>
      </c>
      <c r="E1244" s="155">
        <v>656</v>
      </c>
      <c r="F1244" s="155">
        <v>104.92919462989909</v>
      </c>
      <c r="G1244" s="155">
        <v>68833.551677213807</v>
      </c>
      <c r="H1244" s="155">
        <v>6.8833551677213806E-2</v>
      </c>
      <c r="I1244" s="155" t="str">
        <f>_xlfn.XLOOKUP(C1244,'DRAWING LIST'!B:B,'DRAWING LIST'!AJ:AJ,,0)</f>
        <v/>
      </c>
      <c r="J1244" s="155">
        <f t="shared" si="19"/>
        <v>6.8833551677213806E-2</v>
      </c>
    </row>
    <row r="1245" spans="1:10" hidden="1">
      <c r="A1245" s="155">
        <v>25</v>
      </c>
      <c r="B1245" s="155" t="s">
        <v>2608</v>
      </c>
      <c r="C1245" s="155" t="s">
        <v>410</v>
      </c>
      <c r="D1245" s="155">
        <v>33.4</v>
      </c>
      <c r="E1245" s="155">
        <v>656</v>
      </c>
      <c r="F1245" s="155">
        <v>104.92919462989909</v>
      </c>
      <c r="G1245" s="155">
        <v>68833.551677213807</v>
      </c>
      <c r="H1245" s="155">
        <v>6.8833551677213806E-2</v>
      </c>
      <c r="I1245" s="155" t="str">
        <f>_xlfn.XLOOKUP(C1245,'DRAWING LIST'!B:B,'DRAWING LIST'!AJ:AJ,,0)</f>
        <v/>
      </c>
      <c r="J1245" s="155">
        <f t="shared" si="19"/>
        <v>6.8833551677213806E-2</v>
      </c>
    </row>
    <row r="1246" spans="1:10" hidden="1">
      <c r="A1246" s="155">
        <v>25</v>
      </c>
      <c r="B1246" s="155" t="s">
        <v>2608</v>
      </c>
      <c r="C1246" s="155" t="s">
        <v>415</v>
      </c>
      <c r="D1246" s="155">
        <v>33.4</v>
      </c>
      <c r="E1246" s="155">
        <v>656</v>
      </c>
      <c r="F1246" s="155">
        <v>104.92919462989909</v>
      </c>
      <c r="G1246" s="155">
        <v>68833.551677213807</v>
      </c>
      <c r="H1246" s="155">
        <v>6.8833551677213806E-2</v>
      </c>
      <c r="I1246" s="155" t="str">
        <f>_xlfn.XLOOKUP(C1246,'DRAWING LIST'!B:B,'DRAWING LIST'!AJ:AJ,,0)</f>
        <v/>
      </c>
      <c r="J1246" s="155">
        <f t="shared" si="19"/>
        <v>6.8833551677213806E-2</v>
      </c>
    </row>
    <row r="1247" spans="1:10" hidden="1">
      <c r="A1247" s="155">
        <v>25</v>
      </c>
      <c r="B1247" s="155" t="s">
        <v>2608</v>
      </c>
      <c r="C1247" s="155" t="s">
        <v>569</v>
      </c>
      <c r="D1247" s="155">
        <v>33.4</v>
      </c>
      <c r="E1247" s="155">
        <v>656</v>
      </c>
      <c r="F1247" s="155">
        <v>104.92919462989909</v>
      </c>
      <c r="G1247" s="155">
        <v>68833.551677213807</v>
      </c>
      <c r="H1247" s="155">
        <v>6.8833551677213806E-2</v>
      </c>
      <c r="I1247" s="155" t="str">
        <f>_xlfn.XLOOKUP(C1247,'DRAWING LIST'!B:B,'DRAWING LIST'!AJ:AJ,,0)</f>
        <v/>
      </c>
      <c r="J1247" s="155">
        <f t="shared" si="19"/>
        <v>6.8833551677213806E-2</v>
      </c>
    </row>
    <row r="1248" spans="1:10" hidden="1">
      <c r="A1248" s="155">
        <v>25</v>
      </c>
      <c r="B1248" s="155" t="s">
        <v>2608</v>
      </c>
      <c r="C1248" s="155" t="s">
        <v>575</v>
      </c>
      <c r="D1248" s="155">
        <v>33.4</v>
      </c>
      <c r="E1248" s="155">
        <v>656</v>
      </c>
      <c r="F1248" s="155">
        <v>104.92919462989909</v>
      </c>
      <c r="G1248" s="155">
        <v>68833.551677213807</v>
      </c>
      <c r="H1248" s="155">
        <v>6.8833551677213806E-2</v>
      </c>
      <c r="I1248" s="155" t="str">
        <f>_xlfn.XLOOKUP(C1248,'DRAWING LIST'!B:B,'DRAWING LIST'!AJ:AJ,,0)</f>
        <v/>
      </c>
      <c r="J1248" s="155">
        <f t="shared" si="19"/>
        <v>6.8833551677213806E-2</v>
      </c>
    </row>
    <row r="1249" spans="1:10" hidden="1">
      <c r="A1249" s="155">
        <v>25</v>
      </c>
      <c r="B1249" s="155" t="s">
        <v>2609</v>
      </c>
      <c r="C1249" s="155" t="s">
        <v>151</v>
      </c>
      <c r="D1249" s="155">
        <v>33.4</v>
      </c>
      <c r="E1249" s="155">
        <v>65</v>
      </c>
      <c r="F1249" s="155">
        <v>104.92919462989909</v>
      </c>
      <c r="G1249" s="155">
        <v>6820.3976509434406</v>
      </c>
      <c r="H1249" s="155">
        <v>6.8203976509434404E-3</v>
      </c>
      <c r="I1249" s="155" t="str">
        <f>_xlfn.XLOOKUP(C1249,'DRAWING LIST'!B:B,'DRAWING LIST'!AJ:AJ,,0)</f>
        <v>1-05 大洋綠</v>
      </c>
      <c r="J1249" s="155">
        <f t="shared" si="19"/>
        <v>6.8203976509434404E-3</v>
      </c>
    </row>
    <row r="1250" spans="1:10" hidden="1">
      <c r="A1250" s="155">
        <v>25</v>
      </c>
      <c r="B1250" s="155" t="s">
        <v>2134</v>
      </c>
      <c r="C1250" s="155" t="s">
        <v>560</v>
      </c>
      <c r="D1250" s="155">
        <v>33.4</v>
      </c>
      <c r="E1250" s="155">
        <v>662</v>
      </c>
      <c r="F1250" s="155">
        <v>104.92919462989909</v>
      </c>
      <c r="G1250" s="155">
        <v>69463.126844993196</v>
      </c>
      <c r="H1250" s="155">
        <v>6.9463126844993187E-2</v>
      </c>
      <c r="I1250" s="155" t="str">
        <f>_xlfn.XLOOKUP(C1250,'DRAWING LIST'!B:B,'DRAWING LIST'!AJ:AJ,,0)</f>
        <v/>
      </c>
      <c r="J1250" s="155">
        <f t="shared" si="19"/>
        <v>6.9463126844993187E-2</v>
      </c>
    </row>
    <row r="1251" spans="1:10" hidden="1">
      <c r="A1251" s="155">
        <v>25</v>
      </c>
      <c r="B1251" s="155" t="s">
        <v>2134</v>
      </c>
      <c r="C1251" s="155" t="s">
        <v>566</v>
      </c>
      <c r="D1251" s="155">
        <v>33.4</v>
      </c>
      <c r="E1251" s="155">
        <v>662</v>
      </c>
      <c r="F1251" s="155">
        <v>104.92919462989909</v>
      </c>
      <c r="G1251" s="155">
        <v>69463.126844993196</v>
      </c>
      <c r="H1251" s="155">
        <v>6.9463126844993187E-2</v>
      </c>
      <c r="I1251" s="155" t="str">
        <f>_xlfn.XLOOKUP(C1251,'DRAWING LIST'!B:B,'DRAWING LIST'!AJ:AJ,,0)</f>
        <v/>
      </c>
      <c r="J1251" s="155">
        <f t="shared" si="19"/>
        <v>6.9463126844993187E-2</v>
      </c>
    </row>
    <row r="1252" spans="1:10" hidden="1">
      <c r="A1252" s="155">
        <v>25</v>
      </c>
      <c r="B1252" s="155" t="s">
        <v>2610</v>
      </c>
      <c r="C1252" s="155" t="s">
        <v>714</v>
      </c>
      <c r="D1252" s="155">
        <v>33.4</v>
      </c>
      <c r="E1252" s="155">
        <v>6637</v>
      </c>
      <c r="F1252" s="155">
        <v>104.92919462989909</v>
      </c>
      <c r="G1252" s="155">
        <v>696415.06475864025</v>
      </c>
      <c r="H1252" s="155">
        <v>0.69641506475864023</v>
      </c>
      <c r="I1252" s="155" t="str">
        <f>_xlfn.XLOOKUP(C1252,'DRAWING LIST'!B:B,'DRAWING LIST'!AJ:AJ,,0)</f>
        <v>1-05 大洋綠</v>
      </c>
      <c r="J1252" s="155">
        <f t="shared" si="19"/>
        <v>0.69641506475864023</v>
      </c>
    </row>
    <row r="1253" spans="1:10" hidden="1">
      <c r="A1253" s="155">
        <v>25</v>
      </c>
      <c r="B1253" s="155" t="s">
        <v>2611</v>
      </c>
      <c r="C1253" s="155" t="s">
        <v>211</v>
      </c>
      <c r="D1253" s="155">
        <v>33.4</v>
      </c>
      <c r="E1253" s="155">
        <v>6642</v>
      </c>
      <c r="F1253" s="155">
        <v>104.92919462989909</v>
      </c>
      <c r="G1253" s="155">
        <v>696939.7107317897</v>
      </c>
      <c r="H1253" s="155">
        <v>0.69693971073178962</v>
      </c>
      <c r="I1253" s="155" t="str">
        <f>_xlfn.XLOOKUP(C1253,'DRAWING LIST'!B:B,'DRAWING LIST'!AJ:AJ,,0)</f>
        <v>1-05 大洋綠</v>
      </c>
      <c r="J1253" s="155">
        <f t="shared" si="19"/>
        <v>0.69693971073178962</v>
      </c>
    </row>
    <row r="1254" spans="1:10" hidden="1">
      <c r="A1254" s="155">
        <v>25</v>
      </c>
      <c r="B1254" s="155" t="s">
        <v>2612</v>
      </c>
      <c r="C1254" s="155" t="s">
        <v>200</v>
      </c>
      <c r="D1254" s="155">
        <v>33.4</v>
      </c>
      <c r="E1254" s="155">
        <v>6714</v>
      </c>
      <c r="F1254" s="155">
        <v>104.92919462989909</v>
      </c>
      <c r="G1254" s="155">
        <v>704494.61274514243</v>
      </c>
      <c r="H1254" s="155">
        <v>0.70449461274514236</v>
      </c>
      <c r="I1254" s="155" t="str">
        <f>_xlfn.XLOOKUP(C1254,'DRAWING LIST'!B:B,'DRAWING LIST'!AJ:AJ,,0)</f>
        <v>1-05 大洋綠</v>
      </c>
      <c r="J1254" s="155">
        <f t="shared" si="19"/>
        <v>0.70449461274514236</v>
      </c>
    </row>
    <row r="1255" spans="1:10" hidden="1">
      <c r="A1255" s="155">
        <v>25</v>
      </c>
      <c r="B1255" s="155" t="s">
        <v>2613</v>
      </c>
      <c r="C1255" s="155" t="s">
        <v>412</v>
      </c>
      <c r="D1255" s="155">
        <v>33.4</v>
      </c>
      <c r="E1255" s="155">
        <v>672</v>
      </c>
      <c r="F1255" s="155">
        <v>104.92919462989909</v>
      </c>
      <c r="G1255" s="155">
        <v>70512.418791292192</v>
      </c>
      <c r="H1255" s="155">
        <v>7.0512418791292192E-2</v>
      </c>
      <c r="I1255" s="155" t="str">
        <f>_xlfn.XLOOKUP(C1255,'DRAWING LIST'!B:B,'DRAWING LIST'!AJ:AJ,,0)</f>
        <v/>
      </c>
      <c r="J1255" s="155">
        <f t="shared" si="19"/>
        <v>7.0512418791292192E-2</v>
      </c>
    </row>
    <row r="1256" spans="1:10" hidden="1">
      <c r="A1256" s="155">
        <v>25</v>
      </c>
      <c r="B1256" s="155" t="s">
        <v>2614</v>
      </c>
      <c r="C1256" s="155" t="s">
        <v>550</v>
      </c>
      <c r="D1256" s="155">
        <v>33.4</v>
      </c>
      <c r="E1256" s="155">
        <v>673</v>
      </c>
      <c r="F1256" s="155">
        <v>104.92919462989909</v>
      </c>
      <c r="G1256" s="155">
        <v>70617.347985922082</v>
      </c>
      <c r="H1256" s="155">
        <v>7.0617347985922077E-2</v>
      </c>
      <c r="I1256" s="155" t="str">
        <f>_xlfn.XLOOKUP(C1256,'DRAWING LIST'!B:B,'DRAWING LIST'!AJ:AJ,,0)</f>
        <v/>
      </c>
      <c r="J1256" s="155">
        <f t="shared" si="19"/>
        <v>7.0617347985922077E-2</v>
      </c>
    </row>
    <row r="1257" spans="1:10">
      <c r="A1257" s="155">
        <v>25</v>
      </c>
      <c r="B1257" s="155" t="s">
        <v>2615</v>
      </c>
      <c r="C1257" s="155" t="s">
        <v>361</v>
      </c>
      <c r="D1257" s="155">
        <v>33.4</v>
      </c>
      <c r="E1257" s="155">
        <v>6756</v>
      </c>
      <c r="F1257" s="155">
        <v>104.92919462989909</v>
      </c>
      <c r="G1257" s="155">
        <v>708901.63891959819</v>
      </c>
      <c r="H1257" s="155">
        <v>0.70890163891959812</v>
      </c>
      <c r="I1257" s="155" t="str">
        <f>_xlfn.XLOOKUP(C1257,'DRAWING LIST'!B:B,'DRAWING LIST'!AJ:AJ,,0)</f>
        <v>1-45 天藍色</v>
      </c>
      <c r="J1257" s="155">
        <f t="shared" si="19"/>
        <v>0.70890163891959812</v>
      </c>
    </row>
    <row r="1258" spans="1:10" hidden="1">
      <c r="A1258" s="155">
        <v>25</v>
      </c>
      <c r="B1258" s="155" t="s">
        <v>2615</v>
      </c>
      <c r="C1258" s="155" t="s">
        <v>431</v>
      </c>
      <c r="D1258" s="155">
        <v>33.4</v>
      </c>
      <c r="E1258" s="155">
        <v>6756</v>
      </c>
      <c r="F1258" s="155">
        <v>104.92919462989909</v>
      </c>
      <c r="G1258" s="155">
        <v>708901.63891959819</v>
      </c>
      <c r="H1258" s="155">
        <v>0.70890163891959812</v>
      </c>
      <c r="I1258" s="155" t="str">
        <f>_xlfn.XLOOKUP(C1258,'DRAWING LIST'!B:B,'DRAWING LIST'!AJ:AJ,,0)</f>
        <v/>
      </c>
      <c r="J1258" s="155">
        <f t="shared" si="19"/>
        <v>0.70890163891959812</v>
      </c>
    </row>
    <row r="1259" spans="1:10" hidden="1">
      <c r="A1259" s="155">
        <v>25</v>
      </c>
      <c r="B1259" s="155" t="s">
        <v>2616</v>
      </c>
      <c r="C1259" s="155" t="s">
        <v>571</v>
      </c>
      <c r="D1259" s="155">
        <v>33.4</v>
      </c>
      <c r="E1259" s="155">
        <v>675</v>
      </c>
      <c r="F1259" s="155">
        <v>104.92919462989909</v>
      </c>
      <c r="G1259" s="155">
        <v>70827.206375181879</v>
      </c>
      <c r="H1259" s="155">
        <v>7.0827206375181875E-2</v>
      </c>
      <c r="I1259" s="155" t="str">
        <f>_xlfn.XLOOKUP(C1259,'DRAWING LIST'!B:B,'DRAWING LIST'!AJ:AJ,,0)</f>
        <v/>
      </c>
      <c r="J1259" s="155">
        <f t="shared" si="19"/>
        <v>7.0827206375181875E-2</v>
      </c>
    </row>
    <row r="1260" spans="1:10" hidden="1">
      <c r="A1260" s="155">
        <v>25</v>
      </c>
      <c r="B1260" s="155" t="s">
        <v>2617</v>
      </c>
      <c r="C1260" s="155" t="s">
        <v>237</v>
      </c>
      <c r="D1260" s="155">
        <v>33.4</v>
      </c>
      <c r="E1260" s="155">
        <v>679</v>
      </c>
      <c r="F1260" s="155">
        <v>104.92919462989909</v>
      </c>
      <c r="G1260" s="155">
        <v>71246.923153701486</v>
      </c>
      <c r="H1260" s="155">
        <v>7.1246923153701486E-2</v>
      </c>
      <c r="I1260" s="155" t="str">
        <f>_xlfn.XLOOKUP(C1260,'DRAWING LIST'!B:B,'DRAWING LIST'!AJ:AJ,,0)</f>
        <v/>
      </c>
      <c r="J1260" s="155">
        <f t="shared" si="19"/>
        <v>7.1246923153701486E-2</v>
      </c>
    </row>
    <row r="1261" spans="1:10" hidden="1">
      <c r="A1261" s="155">
        <v>25</v>
      </c>
      <c r="B1261" s="155" t="s">
        <v>2618</v>
      </c>
      <c r="C1261" s="155" t="s">
        <v>720</v>
      </c>
      <c r="D1261" s="155">
        <v>33.4</v>
      </c>
      <c r="E1261" s="155">
        <v>682</v>
      </c>
      <c r="F1261" s="155">
        <v>104.92919462989909</v>
      </c>
      <c r="G1261" s="155">
        <v>71561.710737591173</v>
      </c>
      <c r="H1261" s="155">
        <v>7.1561710737591169E-2</v>
      </c>
      <c r="I1261" s="155" t="str">
        <f>_xlfn.XLOOKUP(C1261,'DRAWING LIST'!B:B,'DRAWING LIST'!AJ:AJ,,0)</f>
        <v>1-05 大洋綠</v>
      </c>
      <c r="J1261" s="155">
        <f t="shared" si="19"/>
        <v>7.1561710737591169E-2</v>
      </c>
    </row>
    <row r="1262" spans="1:10">
      <c r="A1262" s="155">
        <v>25</v>
      </c>
      <c r="B1262" s="155" t="s">
        <v>2619</v>
      </c>
      <c r="C1262" s="155" t="s">
        <v>362</v>
      </c>
      <c r="D1262" s="155">
        <v>33.4</v>
      </c>
      <c r="E1262" s="155">
        <v>6887</v>
      </c>
      <c r="F1262" s="155">
        <v>104.92919462989909</v>
      </c>
      <c r="G1262" s="155">
        <v>722647.36341611505</v>
      </c>
      <c r="H1262" s="155">
        <v>0.72264736341611502</v>
      </c>
      <c r="I1262" s="155" t="str">
        <f>_xlfn.XLOOKUP(C1262,'DRAWING LIST'!B:B,'DRAWING LIST'!AJ:AJ,,0)</f>
        <v>1-45 天藍色</v>
      </c>
      <c r="J1262" s="155">
        <f t="shared" si="19"/>
        <v>0.72264736341611502</v>
      </c>
    </row>
    <row r="1263" spans="1:10" hidden="1">
      <c r="A1263" s="155">
        <v>25</v>
      </c>
      <c r="B1263" s="155" t="s">
        <v>2620</v>
      </c>
      <c r="C1263" s="155" t="s">
        <v>646</v>
      </c>
      <c r="D1263" s="155">
        <v>33.4</v>
      </c>
      <c r="E1263" s="155">
        <v>688</v>
      </c>
      <c r="F1263" s="155">
        <v>104.92919462989909</v>
      </c>
      <c r="G1263" s="155">
        <v>72191.285905370576</v>
      </c>
      <c r="H1263" s="155">
        <v>7.2191285905370578E-2</v>
      </c>
      <c r="I1263" s="155" t="str">
        <f>_xlfn.XLOOKUP(C1263,'DRAWING LIST'!B:B,'DRAWING LIST'!AJ:AJ,,0)</f>
        <v>1-38鼠灰色</v>
      </c>
      <c r="J1263" s="155">
        <f t="shared" si="19"/>
        <v>7.2191285905370578E-2</v>
      </c>
    </row>
    <row r="1264" spans="1:10" hidden="1">
      <c r="A1264" s="155">
        <v>25</v>
      </c>
      <c r="B1264" s="155" t="s">
        <v>2621</v>
      </c>
      <c r="C1264" s="155" t="s">
        <v>211</v>
      </c>
      <c r="D1264" s="155">
        <v>33.4</v>
      </c>
      <c r="E1264" s="155">
        <v>691</v>
      </c>
      <c r="F1264" s="155">
        <v>104.92919462989909</v>
      </c>
      <c r="G1264" s="155">
        <v>72506.073489260263</v>
      </c>
      <c r="H1264" s="155">
        <v>7.2506073489260262E-2</v>
      </c>
      <c r="I1264" s="155" t="str">
        <f>_xlfn.XLOOKUP(C1264,'DRAWING LIST'!B:B,'DRAWING LIST'!AJ:AJ,,0)</f>
        <v>1-05 大洋綠</v>
      </c>
      <c r="J1264" s="155">
        <f t="shared" si="19"/>
        <v>7.2506073489260262E-2</v>
      </c>
    </row>
    <row r="1265" spans="1:10" hidden="1">
      <c r="A1265" s="155">
        <v>25</v>
      </c>
      <c r="B1265" s="155" t="s">
        <v>2622</v>
      </c>
      <c r="C1265" s="155" t="s">
        <v>278</v>
      </c>
      <c r="D1265" s="155">
        <v>33.4</v>
      </c>
      <c r="E1265" s="155">
        <v>692</v>
      </c>
      <c r="F1265" s="155">
        <v>104.92919462989909</v>
      </c>
      <c r="G1265" s="155">
        <v>72611.002683890169</v>
      </c>
      <c r="H1265" s="155">
        <v>7.2611002683890161E-2</v>
      </c>
      <c r="I1265" s="155" t="str">
        <f>_xlfn.XLOOKUP(C1265,'DRAWING LIST'!B:B,'DRAWING LIST'!AJ:AJ,,0)</f>
        <v/>
      </c>
      <c r="J1265" s="155">
        <f t="shared" si="19"/>
        <v>7.2611002683890161E-2</v>
      </c>
    </row>
    <row r="1266" spans="1:10">
      <c r="A1266" s="155">
        <v>25</v>
      </c>
      <c r="B1266" s="155" t="s">
        <v>2623</v>
      </c>
      <c r="C1266" s="155" t="s">
        <v>295</v>
      </c>
      <c r="D1266" s="155">
        <v>33.4</v>
      </c>
      <c r="E1266" s="155">
        <v>693</v>
      </c>
      <c r="F1266" s="155">
        <v>104.92919462989909</v>
      </c>
      <c r="G1266" s="155">
        <v>72715.931878520074</v>
      </c>
      <c r="H1266" s="155">
        <v>7.2715931878520074E-2</v>
      </c>
      <c r="I1266" s="155" t="str">
        <f>_xlfn.XLOOKUP(C1266,'DRAWING LIST'!B:B,'DRAWING LIST'!AJ:AJ,,0)</f>
        <v>1-45 天藍色</v>
      </c>
      <c r="J1266" s="155">
        <f t="shared" si="19"/>
        <v>7.2715931878520074E-2</v>
      </c>
    </row>
    <row r="1267" spans="1:10" hidden="1">
      <c r="A1267" s="155">
        <v>25</v>
      </c>
      <c r="B1267" s="155" t="s">
        <v>2624</v>
      </c>
      <c r="C1267" s="155" t="s">
        <v>87</v>
      </c>
      <c r="D1267" s="155">
        <v>33.4</v>
      </c>
      <c r="E1267" s="155">
        <v>694</v>
      </c>
      <c r="F1267" s="155">
        <v>104.92919462989909</v>
      </c>
      <c r="G1267" s="155">
        <v>72820.861073149965</v>
      </c>
      <c r="H1267" s="155">
        <v>7.2820861073149959E-2</v>
      </c>
      <c r="I1267" s="155" t="str">
        <f>_xlfn.XLOOKUP(C1267,'DRAWING LIST'!B:B,'DRAWING LIST'!AJ:AJ,,0)</f>
        <v/>
      </c>
      <c r="J1267" s="155">
        <f t="shared" si="19"/>
        <v>7.2820861073149959E-2</v>
      </c>
    </row>
    <row r="1268" spans="1:10" hidden="1">
      <c r="A1268" s="155">
        <v>25</v>
      </c>
      <c r="B1268" s="155" t="s">
        <v>2625</v>
      </c>
      <c r="C1268" s="155" t="s">
        <v>203</v>
      </c>
      <c r="D1268" s="155">
        <v>33.4</v>
      </c>
      <c r="E1268" s="155">
        <v>6956</v>
      </c>
      <c r="F1268" s="155">
        <v>104.92919462989909</v>
      </c>
      <c r="G1268" s="155">
        <v>729887.47784557799</v>
      </c>
      <c r="H1268" s="155">
        <v>0.72988747784557795</v>
      </c>
      <c r="I1268" s="155" t="str">
        <f>_xlfn.XLOOKUP(C1268,'DRAWING LIST'!B:B,'DRAWING LIST'!AJ:AJ,,0)</f>
        <v>1-05 大洋綠</v>
      </c>
      <c r="J1268" s="155">
        <f t="shared" si="19"/>
        <v>0.72988747784557795</v>
      </c>
    </row>
    <row r="1269" spans="1:10" hidden="1">
      <c r="A1269" s="155">
        <v>25</v>
      </c>
      <c r="B1269" s="155" t="s">
        <v>2137</v>
      </c>
      <c r="C1269" s="155" t="s">
        <v>497</v>
      </c>
      <c r="D1269" s="155">
        <v>33.4</v>
      </c>
      <c r="E1269" s="155">
        <v>69</v>
      </c>
      <c r="F1269" s="155">
        <v>104.92919462989909</v>
      </c>
      <c r="G1269" s="155">
        <v>7240.1144294630367</v>
      </c>
      <c r="H1269" s="155">
        <v>7.2401144294630361E-3</v>
      </c>
      <c r="I1269" s="155" t="str">
        <f>_xlfn.XLOOKUP(C1269,'DRAWING LIST'!B:B,'DRAWING LIST'!AJ:AJ,,0)</f>
        <v/>
      </c>
      <c r="J1269" s="155">
        <f t="shared" si="19"/>
        <v>7.2401144294630361E-3</v>
      </c>
    </row>
    <row r="1270" spans="1:10" hidden="1">
      <c r="A1270" s="155">
        <v>25</v>
      </c>
      <c r="B1270" s="155" t="s">
        <v>2137</v>
      </c>
      <c r="C1270" s="155" t="s">
        <v>650</v>
      </c>
      <c r="D1270" s="155">
        <v>33.4</v>
      </c>
      <c r="E1270" s="155">
        <v>69</v>
      </c>
      <c r="F1270" s="155">
        <v>104.92919462989909</v>
      </c>
      <c r="G1270" s="155">
        <v>7240.1144294630367</v>
      </c>
      <c r="H1270" s="155">
        <v>7.2401144294630361E-3</v>
      </c>
      <c r="I1270" s="155" t="str">
        <f>_xlfn.XLOOKUP(C1270,'DRAWING LIST'!B:B,'DRAWING LIST'!AJ:AJ,,0)</f>
        <v/>
      </c>
      <c r="J1270" s="155">
        <f t="shared" si="19"/>
        <v>7.2401144294630361E-3</v>
      </c>
    </row>
    <row r="1271" spans="1:10" hidden="1">
      <c r="A1271" s="155">
        <v>25</v>
      </c>
      <c r="B1271" s="155" t="s">
        <v>2626</v>
      </c>
      <c r="C1271" s="155" t="s">
        <v>278</v>
      </c>
      <c r="D1271" s="155">
        <v>33.4</v>
      </c>
      <c r="E1271" s="155">
        <v>700</v>
      </c>
      <c r="F1271" s="155">
        <v>104.92919462989909</v>
      </c>
      <c r="G1271" s="155">
        <v>73450.436240929354</v>
      </c>
      <c r="H1271" s="155">
        <v>7.3450436240929354E-2</v>
      </c>
      <c r="I1271" s="155" t="str">
        <f>_xlfn.XLOOKUP(C1271,'DRAWING LIST'!B:B,'DRAWING LIST'!AJ:AJ,,0)</f>
        <v/>
      </c>
      <c r="J1271" s="155">
        <f t="shared" si="19"/>
        <v>7.3450436240929354E-2</v>
      </c>
    </row>
    <row r="1272" spans="1:10" hidden="1">
      <c r="A1272" s="155">
        <v>25</v>
      </c>
      <c r="B1272" s="155" t="s">
        <v>2626</v>
      </c>
      <c r="C1272" s="155" t="s">
        <v>567</v>
      </c>
      <c r="D1272" s="155">
        <v>33.4</v>
      </c>
      <c r="E1272" s="155">
        <v>700</v>
      </c>
      <c r="F1272" s="155">
        <v>104.92919462989909</v>
      </c>
      <c r="G1272" s="155">
        <v>73450.436240929354</v>
      </c>
      <c r="H1272" s="155">
        <v>7.3450436240929354E-2</v>
      </c>
      <c r="I1272" s="155" t="str">
        <f>_xlfn.XLOOKUP(C1272,'DRAWING LIST'!B:B,'DRAWING LIST'!AJ:AJ,,0)</f>
        <v/>
      </c>
      <c r="J1272" s="155">
        <f t="shared" si="19"/>
        <v>7.3450436240929354E-2</v>
      </c>
    </row>
    <row r="1273" spans="1:10" hidden="1">
      <c r="A1273" s="155">
        <v>25</v>
      </c>
      <c r="B1273" s="155" t="s">
        <v>2627</v>
      </c>
      <c r="C1273" s="155" t="s">
        <v>821</v>
      </c>
      <c r="D1273" s="155">
        <v>33.4</v>
      </c>
      <c r="E1273" s="155">
        <v>702</v>
      </c>
      <c r="F1273" s="155">
        <v>104.92919462989909</v>
      </c>
      <c r="G1273" s="155">
        <v>73660.294630189164</v>
      </c>
      <c r="H1273" s="155">
        <v>7.3660294630189166E-2</v>
      </c>
      <c r="I1273" s="155" t="str">
        <f>_xlfn.XLOOKUP(C1273,'DRAWING LIST'!B:B,'DRAWING LIST'!AJ:AJ,,0)</f>
        <v/>
      </c>
      <c r="J1273" s="155">
        <f t="shared" si="19"/>
        <v>7.3660294630189166E-2</v>
      </c>
    </row>
    <row r="1274" spans="1:10" hidden="1">
      <c r="A1274" s="155">
        <v>25</v>
      </c>
      <c r="B1274" s="155" t="s">
        <v>2628</v>
      </c>
      <c r="C1274" s="155" t="s">
        <v>821</v>
      </c>
      <c r="D1274" s="155">
        <v>33.4</v>
      </c>
      <c r="E1274" s="155">
        <v>705</v>
      </c>
      <c r="F1274" s="155">
        <v>104.92919462989909</v>
      </c>
      <c r="G1274" s="155">
        <v>73975.082214078851</v>
      </c>
      <c r="H1274" s="155">
        <v>7.3975082214078849E-2</v>
      </c>
      <c r="I1274" s="155" t="str">
        <f>_xlfn.XLOOKUP(C1274,'DRAWING LIST'!B:B,'DRAWING LIST'!AJ:AJ,,0)</f>
        <v/>
      </c>
      <c r="J1274" s="155">
        <f t="shared" si="19"/>
        <v>7.3975082214078849E-2</v>
      </c>
    </row>
    <row r="1275" spans="1:10" hidden="1">
      <c r="A1275" s="155">
        <v>25</v>
      </c>
      <c r="B1275" s="155" t="s">
        <v>2629</v>
      </c>
      <c r="C1275" s="155" t="s">
        <v>94</v>
      </c>
      <c r="D1275" s="155">
        <v>33.4</v>
      </c>
      <c r="E1275" s="155">
        <v>706</v>
      </c>
      <c r="F1275" s="155">
        <v>104.92919462989909</v>
      </c>
      <c r="G1275" s="155">
        <v>74080.011408708757</v>
      </c>
      <c r="H1275" s="155">
        <v>7.4080011408708749E-2</v>
      </c>
      <c r="I1275" s="155" t="str">
        <f>_xlfn.XLOOKUP(C1275,'DRAWING LIST'!B:B,'DRAWING LIST'!AJ:AJ,,0)</f>
        <v/>
      </c>
      <c r="J1275" s="155">
        <f t="shared" si="19"/>
        <v>7.4080011408708749E-2</v>
      </c>
    </row>
    <row r="1276" spans="1:10" hidden="1">
      <c r="A1276" s="155">
        <v>25</v>
      </c>
      <c r="B1276" s="155" t="s">
        <v>2629</v>
      </c>
      <c r="C1276" s="155" t="s">
        <v>567</v>
      </c>
      <c r="D1276" s="155">
        <v>33.4</v>
      </c>
      <c r="E1276" s="155">
        <v>706</v>
      </c>
      <c r="F1276" s="155">
        <v>104.92919462989909</v>
      </c>
      <c r="G1276" s="155">
        <v>74080.011408708757</v>
      </c>
      <c r="H1276" s="155">
        <v>7.4080011408708749E-2</v>
      </c>
      <c r="I1276" s="155" t="str">
        <f>_xlfn.XLOOKUP(C1276,'DRAWING LIST'!B:B,'DRAWING LIST'!AJ:AJ,,0)</f>
        <v/>
      </c>
      <c r="J1276" s="155">
        <f t="shared" si="19"/>
        <v>7.4080011408708749E-2</v>
      </c>
    </row>
    <row r="1277" spans="1:10">
      <c r="A1277" s="155">
        <v>25</v>
      </c>
      <c r="B1277" s="155" t="s">
        <v>2630</v>
      </c>
      <c r="C1277" s="155" t="s">
        <v>305</v>
      </c>
      <c r="D1277" s="155">
        <v>33.4</v>
      </c>
      <c r="E1277" s="155">
        <v>708</v>
      </c>
      <c r="F1277" s="155">
        <v>104.92919462989909</v>
      </c>
      <c r="G1277" s="155">
        <v>74289.869797968553</v>
      </c>
      <c r="H1277" s="155">
        <v>7.4289869797968547E-2</v>
      </c>
      <c r="I1277" s="155" t="str">
        <f>_xlfn.XLOOKUP(C1277,'DRAWING LIST'!B:B,'DRAWING LIST'!AJ:AJ,,0)</f>
        <v>1-45 天藍色</v>
      </c>
      <c r="J1277" s="155">
        <f t="shared" si="19"/>
        <v>7.4289869797968547E-2</v>
      </c>
    </row>
    <row r="1278" spans="1:10">
      <c r="A1278" s="155">
        <v>25</v>
      </c>
      <c r="B1278" s="155" t="s">
        <v>2630</v>
      </c>
      <c r="C1278" s="155" t="s">
        <v>318</v>
      </c>
      <c r="D1278" s="155">
        <v>33.4</v>
      </c>
      <c r="E1278" s="155">
        <v>708</v>
      </c>
      <c r="F1278" s="155">
        <v>104.92919462989909</v>
      </c>
      <c r="G1278" s="155">
        <v>74289.869797968553</v>
      </c>
      <c r="H1278" s="155">
        <v>7.4289869797968547E-2</v>
      </c>
      <c r="I1278" s="155" t="str">
        <f>_xlfn.XLOOKUP(C1278,'DRAWING LIST'!B:B,'DRAWING LIST'!AJ:AJ,,0)</f>
        <v/>
      </c>
      <c r="J1278" s="155">
        <f t="shared" si="19"/>
        <v>7.4289869797968547E-2</v>
      </c>
    </row>
    <row r="1279" spans="1:10" hidden="1">
      <c r="A1279" s="155">
        <v>25</v>
      </c>
      <c r="B1279" s="155" t="s">
        <v>2138</v>
      </c>
      <c r="C1279" s="155" t="s">
        <v>151</v>
      </c>
      <c r="D1279" s="155">
        <v>33.4</v>
      </c>
      <c r="E1279" s="155">
        <v>70</v>
      </c>
      <c r="F1279" s="155">
        <v>104.92919462989909</v>
      </c>
      <c r="G1279" s="155">
        <v>7345.0436240929357</v>
      </c>
      <c r="H1279" s="155">
        <v>7.3450436240929352E-3</v>
      </c>
      <c r="I1279" s="155" t="str">
        <f>_xlfn.XLOOKUP(C1279,'DRAWING LIST'!B:B,'DRAWING LIST'!AJ:AJ,,0)</f>
        <v>1-05 大洋綠</v>
      </c>
      <c r="J1279" s="155">
        <f t="shared" si="19"/>
        <v>7.3450436240929352E-3</v>
      </c>
    </row>
    <row r="1280" spans="1:10" hidden="1">
      <c r="A1280" s="155">
        <v>25</v>
      </c>
      <c r="B1280" s="155" t="s">
        <v>2138</v>
      </c>
      <c r="C1280" s="155" t="s">
        <v>261</v>
      </c>
      <c r="D1280" s="155">
        <v>33.4</v>
      </c>
      <c r="E1280" s="155">
        <v>70</v>
      </c>
      <c r="F1280" s="155">
        <v>104.92919462989909</v>
      </c>
      <c r="G1280" s="155">
        <v>7345.0436240929357</v>
      </c>
      <c r="H1280" s="155">
        <v>7.3450436240929352E-3</v>
      </c>
      <c r="I1280" s="155" t="str">
        <f>_xlfn.XLOOKUP(C1280,'DRAWING LIST'!B:B,'DRAWING LIST'!AJ:AJ,,0)</f>
        <v/>
      </c>
      <c r="J1280" s="155">
        <f t="shared" si="19"/>
        <v>7.3450436240929352E-3</v>
      </c>
    </row>
    <row r="1281" spans="1:10">
      <c r="A1281" s="155">
        <v>25</v>
      </c>
      <c r="B1281" s="155" t="s">
        <v>2631</v>
      </c>
      <c r="C1281" s="155" t="s">
        <v>332</v>
      </c>
      <c r="D1281" s="155">
        <v>33.4</v>
      </c>
      <c r="E1281" s="155">
        <v>711</v>
      </c>
      <c r="F1281" s="155">
        <v>104.92919462989909</v>
      </c>
      <c r="G1281" s="155">
        <v>74604.657381858255</v>
      </c>
      <c r="H1281" s="155">
        <v>7.4604657381858258E-2</v>
      </c>
      <c r="I1281" s="155" t="str">
        <f>_xlfn.XLOOKUP(C1281,'DRAWING LIST'!B:B,'DRAWING LIST'!AJ:AJ,,0)</f>
        <v>1-45 天藍色</v>
      </c>
      <c r="J1281" s="155">
        <f t="shared" si="19"/>
        <v>7.4604657381858258E-2</v>
      </c>
    </row>
    <row r="1282" spans="1:10" hidden="1">
      <c r="A1282" s="155">
        <v>25</v>
      </c>
      <c r="B1282" s="155" t="s">
        <v>2632</v>
      </c>
      <c r="C1282" s="155" t="s">
        <v>415</v>
      </c>
      <c r="D1282" s="155">
        <v>33.4</v>
      </c>
      <c r="E1282" s="155">
        <v>713</v>
      </c>
      <c r="F1282" s="155">
        <v>104.92919462989909</v>
      </c>
      <c r="G1282" s="155">
        <v>74814.515771118051</v>
      </c>
      <c r="H1282" s="155">
        <v>7.4814515771118043E-2</v>
      </c>
      <c r="I1282" s="155" t="str">
        <f>_xlfn.XLOOKUP(C1282,'DRAWING LIST'!B:B,'DRAWING LIST'!AJ:AJ,,0)</f>
        <v/>
      </c>
      <c r="J1282" s="155">
        <f t="shared" si="19"/>
        <v>7.4814515771118043E-2</v>
      </c>
    </row>
    <row r="1283" spans="1:10" hidden="1">
      <c r="A1283" s="155">
        <v>25</v>
      </c>
      <c r="B1283" s="155" t="s">
        <v>2633</v>
      </c>
      <c r="C1283" s="155" t="s">
        <v>545</v>
      </c>
      <c r="D1283" s="155">
        <v>33.4</v>
      </c>
      <c r="E1283" s="155">
        <v>71</v>
      </c>
      <c r="F1283" s="155">
        <v>104.92919462989909</v>
      </c>
      <c r="G1283" s="155">
        <v>7449.9728187228347</v>
      </c>
      <c r="H1283" s="155">
        <v>7.4499728187228343E-3</v>
      </c>
      <c r="I1283" s="155" t="str">
        <f>_xlfn.XLOOKUP(C1283,'DRAWING LIST'!B:B,'DRAWING LIST'!AJ:AJ,,0)</f>
        <v/>
      </c>
      <c r="J1283" s="155">
        <f t="shared" ref="J1283:J1346" si="20">(D1283*PI()*E1283)*10^-6</f>
        <v>7.4499728187228343E-3</v>
      </c>
    </row>
    <row r="1284" spans="1:10" hidden="1">
      <c r="A1284" s="155">
        <v>25</v>
      </c>
      <c r="B1284" s="155" t="s">
        <v>2634</v>
      </c>
      <c r="C1284" s="155" t="s">
        <v>567</v>
      </c>
      <c r="D1284" s="155">
        <v>33.4</v>
      </c>
      <c r="E1284" s="155">
        <v>722</v>
      </c>
      <c r="F1284" s="155">
        <v>104.92919462989909</v>
      </c>
      <c r="G1284" s="155">
        <v>75758.878522787141</v>
      </c>
      <c r="H1284" s="155">
        <v>7.5758878522787135E-2</v>
      </c>
      <c r="I1284" s="155" t="str">
        <f>_xlfn.XLOOKUP(C1284,'DRAWING LIST'!B:B,'DRAWING LIST'!AJ:AJ,,0)</f>
        <v/>
      </c>
      <c r="J1284" s="155">
        <f t="shared" si="20"/>
        <v>7.5758878522787135E-2</v>
      </c>
    </row>
    <row r="1285" spans="1:10" hidden="1">
      <c r="A1285" s="155">
        <v>25</v>
      </c>
      <c r="B1285" s="155" t="s">
        <v>2635</v>
      </c>
      <c r="C1285" s="155" t="s">
        <v>204</v>
      </c>
      <c r="D1285" s="155">
        <v>33.4</v>
      </c>
      <c r="E1285" s="155">
        <v>72</v>
      </c>
      <c r="F1285" s="155">
        <v>104.92919462989909</v>
      </c>
      <c r="G1285" s="155">
        <v>7554.9020133527338</v>
      </c>
      <c r="H1285" s="155">
        <v>7.5549020133527335E-3</v>
      </c>
      <c r="I1285" s="155" t="str">
        <f>_xlfn.XLOOKUP(C1285,'DRAWING LIST'!B:B,'DRAWING LIST'!AJ:AJ,,0)</f>
        <v>1-05 大洋綠</v>
      </c>
      <c r="J1285" s="155">
        <f t="shared" si="20"/>
        <v>7.5549020133527335E-3</v>
      </c>
    </row>
    <row r="1286" spans="1:10" hidden="1">
      <c r="A1286" s="155">
        <v>25</v>
      </c>
      <c r="B1286" s="155" t="s">
        <v>2635</v>
      </c>
      <c r="C1286" s="155" t="s">
        <v>205</v>
      </c>
      <c r="D1286" s="155">
        <v>33.4</v>
      </c>
      <c r="E1286" s="155">
        <v>72</v>
      </c>
      <c r="F1286" s="155">
        <v>104.92919462989909</v>
      </c>
      <c r="G1286" s="155">
        <v>7554.9020133527338</v>
      </c>
      <c r="H1286" s="155">
        <v>7.5549020133527335E-3</v>
      </c>
      <c r="I1286" s="155" t="str">
        <f>_xlfn.XLOOKUP(C1286,'DRAWING LIST'!B:B,'DRAWING LIST'!AJ:AJ,,0)</f>
        <v>1-05 大洋綠</v>
      </c>
      <c r="J1286" s="155">
        <f t="shared" si="20"/>
        <v>7.5549020133527335E-3</v>
      </c>
    </row>
    <row r="1287" spans="1:10">
      <c r="A1287" s="155">
        <v>25</v>
      </c>
      <c r="B1287" s="155" t="s">
        <v>2635</v>
      </c>
      <c r="C1287" s="155" t="s">
        <v>353</v>
      </c>
      <c r="D1287" s="155">
        <v>33.4</v>
      </c>
      <c r="E1287" s="155">
        <v>72</v>
      </c>
      <c r="F1287" s="155">
        <v>104.92919462989909</v>
      </c>
      <c r="G1287" s="155">
        <v>7554.9020133527338</v>
      </c>
      <c r="H1287" s="155">
        <v>7.5549020133527335E-3</v>
      </c>
      <c r="I1287" s="155" t="str">
        <f>_xlfn.XLOOKUP(C1287,'DRAWING LIST'!B:B,'DRAWING LIST'!AJ:AJ,,0)</f>
        <v>1-45 天藍色</v>
      </c>
      <c r="J1287" s="155">
        <f t="shared" si="20"/>
        <v>7.5549020133527335E-3</v>
      </c>
    </row>
    <row r="1288" spans="1:10">
      <c r="A1288" s="155">
        <v>25</v>
      </c>
      <c r="B1288" s="155" t="s">
        <v>2635</v>
      </c>
      <c r="C1288" s="155" t="s">
        <v>354</v>
      </c>
      <c r="D1288" s="155">
        <v>33.4</v>
      </c>
      <c r="E1288" s="155">
        <v>72</v>
      </c>
      <c r="F1288" s="155">
        <v>104.92919462989909</v>
      </c>
      <c r="G1288" s="155">
        <v>7554.9020133527338</v>
      </c>
      <c r="H1288" s="155">
        <v>7.5549020133527335E-3</v>
      </c>
      <c r="I1288" s="155" t="str">
        <f>_xlfn.XLOOKUP(C1288,'DRAWING LIST'!B:B,'DRAWING LIST'!AJ:AJ,,0)</f>
        <v>1-45 天藍色</v>
      </c>
      <c r="J1288" s="155">
        <f t="shared" si="20"/>
        <v>7.5549020133527335E-3</v>
      </c>
    </row>
    <row r="1289" spans="1:10" hidden="1">
      <c r="A1289" s="155">
        <v>25</v>
      </c>
      <c r="B1289" s="155" t="s">
        <v>2635</v>
      </c>
      <c r="C1289" s="155" t="s">
        <v>815</v>
      </c>
      <c r="D1289" s="155">
        <v>33.4</v>
      </c>
      <c r="E1289" s="155">
        <v>72</v>
      </c>
      <c r="F1289" s="155">
        <v>104.92919462989909</v>
      </c>
      <c r="G1289" s="155">
        <v>7554.9020133527338</v>
      </c>
      <c r="H1289" s="155">
        <v>7.5549020133527335E-3</v>
      </c>
      <c r="I1289" s="155" t="str">
        <f>_xlfn.XLOOKUP(C1289,'DRAWING LIST'!B:B,'DRAWING LIST'!AJ:AJ,,0)</f>
        <v/>
      </c>
      <c r="J1289" s="155">
        <f t="shared" si="20"/>
        <v>7.5549020133527335E-3</v>
      </c>
    </row>
    <row r="1290" spans="1:10" hidden="1">
      <c r="A1290" s="155">
        <v>25</v>
      </c>
      <c r="B1290" s="155" t="s">
        <v>2636</v>
      </c>
      <c r="C1290" s="155" t="s">
        <v>795</v>
      </c>
      <c r="D1290" s="155">
        <v>33.4</v>
      </c>
      <c r="E1290" s="155">
        <v>736</v>
      </c>
      <c r="F1290" s="155">
        <v>104.92919462989909</v>
      </c>
      <c r="G1290" s="155">
        <v>77227.887247605729</v>
      </c>
      <c r="H1290" s="155">
        <v>7.7227887247605723E-2</v>
      </c>
      <c r="I1290" s="155" t="str">
        <f>_xlfn.XLOOKUP(C1290,'DRAWING LIST'!B:B,'DRAWING LIST'!AJ:AJ,,0)</f>
        <v>1-85 藏金黃</v>
      </c>
      <c r="J1290" s="155">
        <f t="shared" si="20"/>
        <v>7.7227887247605723E-2</v>
      </c>
    </row>
    <row r="1291" spans="1:10" hidden="1">
      <c r="A1291" s="155">
        <v>25</v>
      </c>
      <c r="B1291" s="155" t="s">
        <v>2637</v>
      </c>
      <c r="C1291" s="155" t="s">
        <v>231</v>
      </c>
      <c r="D1291" s="155">
        <v>33.4</v>
      </c>
      <c r="E1291" s="155">
        <v>737</v>
      </c>
      <c r="F1291" s="155">
        <v>104.92919462989909</v>
      </c>
      <c r="G1291" s="155">
        <v>77332.81644223562</v>
      </c>
      <c r="H1291" s="155">
        <v>7.7332816442235622E-2</v>
      </c>
      <c r="I1291" s="155" t="str">
        <f>_xlfn.XLOOKUP(C1291,'DRAWING LIST'!B:B,'DRAWING LIST'!AJ:AJ,,0)</f>
        <v/>
      </c>
      <c r="J1291" s="155">
        <f t="shared" si="20"/>
        <v>7.7332816442235622E-2</v>
      </c>
    </row>
    <row r="1292" spans="1:10" hidden="1">
      <c r="A1292" s="155">
        <v>25</v>
      </c>
      <c r="B1292" s="155" t="s">
        <v>2139</v>
      </c>
      <c r="C1292" s="155" t="s">
        <v>391</v>
      </c>
      <c r="D1292" s="155">
        <v>33.4</v>
      </c>
      <c r="E1292" s="155">
        <v>73</v>
      </c>
      <c r="F1292" s="155">
        <v>104.92919462989909</v>
      </c>
      <c r="G1292" s="155">
        <v>7659.8312079826337</v>
      </c>
      <c r="H1292" s="155">
        <v>7.6598312079826335E-3</v>
      </c>
      <c r="I1292" s="155" t="str">
        <f>_xlfn.XLOOKUP(C1292,'DRAWING LIST'!B:B,'DRAWING LIST'!AJ:AJ,,0)</f>
        <v/>
      </c>
      <c r="J1292" s="155">
        <f t="shared" si="20"/>
        <v>7.6598312079826335E-3</v>
      </c>
    </row>
    <row r="1293" spans="1:10" hidden="1">
      <c r="A1293" s="155">
        <v>25</v>
      </c>
      <c r="B1293" s="155" t="s">
        <v>2139</v>
      </c>
      <c r="C1293" s="155" t="s">
        <v>392</v>
      </c>
      <c r="D1293" s="155">
        <v>33.4</v>
      </c>
      <c r="E1293" s="155">
        <v>73</v>
      </c>
      <c r="F1293" s="155">
        <v>104.92919462989909</v>
      </c>
      <c r="G1293" s="155">
        <v>7659.8312079826337</v>
      </c>
      <c r="H1293" s="155">
        <v>7.6598312079826335E-3</v>
      </c>
      <c r="I1293" s="155" t="str">
        <f>_xlfn.XLOOKUP(C1293,'DRAWING LIST'!B:B,'DRAWING LIST'!AJ:AJ,,0)</f>
        <v/>
      </c>
      <c r="J1293" s="155">
        <f t="shared" si="20"/>
        <v>7.6598312079826335E-3</v>
      </c>
    </row>
    <row r="1294" spans="1:10" hidden="1">
      <c r="A1294" s="155">
        <v>25</v>
      </c>
      <c r="B1294" s="155" t="s">
        <v>2139</v>
      </c>
      <c r="C1294" s="155" t="s">
        <v>405</v>
      </c>
      <c r="D1294" s="155">
        <v>33.4</v>
      </c>
      <c r="E1294" s="155">
        <v>73</v>
      </c>
      <c r="F1294" s="155">
        <v>104.92919462989909</v>
      </c>
      <c r="G1294" s="155">
        <v>7659.8312079826337</v>
      </c>
      <c r="H1294" s="155">
        <v>7.6598312079826335E-3</v>
      </c>
      <c r="I1294" s="155" t="str">
        <f>_xlfn.XLOOKUP(C1294,'DRAWING LIST'!B:B,'DRAWING LIST'!AJ:AJ,,0)</f>
        <v/>
      </c>
      <c r="J1294" s="155">
        <f t="shared" si="20"/>
        <v>7.6598312079826335E-3</v>
      </c>
    </row>
    <row r="1295" spans="1:10" hidden="1">
      <c r="A1295" s="155">
        <v>25</v>
      </c>
      <c r="B1295" s="155" t="s">
        <v>2638</v>
      </c>
      <c r="C1295" s="155" t="s">
        <v>213</v>
      </c>
      <c r="D1295" s="155">
        <v>33.4</v>
      </c>
      <c r="E1295" s="155">
        <v>740</v>
      </c>
      <c r="F1295" s="155">
        <v>104.92919462989909</v>
      </c>
      <c r="G1295" s="155">
        <v>77647.604026125322</v>
      </c>
      <c r="H1295" s="155">
        <v>7.7647604026125319E-2</v>
      </c>
      <c r="I1295" s="155" t="str">
        <f>_xlfn.XLOOKUP(C1295,'DRAWING LIST'!B:B,'DRAWING LIST'!AJ:AJ,,0)</f>
        <v>1-05 大洋綠</v>
      </c>
      <c r="J1295" s="155">
        <f t="shared" si="20"/>
        <v>7.7647604026125319E-2</v>
      </c>
    </row>
    <row r="1296" spans="1:10" hidden="1">
      <c r="A1296" s="155">
        <v>25</v>
      </c>
      <c r="B1296" s="155" t="s">
        <v>2639</v>
      </c>
      <c r="C1296" s="155" t="s">
        <v>821</v>
      </c>
      <c r="D1296" s="155">
        <v>33.4</v>
      </c>
      <c r="E1296" s="155">
        <v>7417</v>
      </c>
      <c r="F1296" s="155">
        <v>104.92919462989909</v>
      </c>
      <c r="G1296" s="155">
        <v>778259.83656996151</v>
      </c>
      <c r="H1296" s="155">
        <v>0.77825983656996145</v>
      </c>
      <c r="I1296" s="155" t="str">
        <f>_xlfn.XLOOKUP(C1296,'DRAWING LIST'!B:B,'DRAWING LIST'!AJ:AJ,,0)</f>
        <v/>
      </c>
      <c r="J1296" s="155">
        <f t="shared" si="20"/>
        <v>0.77825983656996145</v>
      </c>
    </row>
    <row r="1297" spans="1:10" hidden="1">
      <c r="A1297" s="155">
        <v>25</v>
      </c>
      <c r="B1297" s="155" t="s">
        <v>2640</v>
      </c>
      <c r="C1297" s="155" t="s">
        <v>546</v>
      </c>
      <c r="D1297" s="155">
        <v>33.4</v>
      </c>
      <c r="E1297" s="155">
        <v>744</v>
      </c>
      <c r="F1297" s="155">
        <v>104.92919462989909</v>
      </c>
      <c r="G1297" s="155">
        <v>78067.320804644914</v>
      </c>
      <c r="H1297" s="155">
        <v>7.8067320804644916E-2</v>
      </c>
      <c r="I1297" s="155" t="str">
        <f>_xlfn.XLOOKUP(C1297,'DRAWING LIST'!B:B,'DRAWING LIST'!AJ:AJ,,0)</f>
        <v/>
      </c>
      <c r="J1297" s="155">
        <f t="shared" si="20"/>
        <v>7.8067320804644916E-2</v>
      </c>
    </row>
    <row r="1298" spans="1:10" hidden="1">
      <c r="A1298" s="155">
        <v>25</v>
      </c>
      <c r="B1298" s="155" t="s">
        <v>2640</v>
      </c>
      <c r="C1298" s="155" t="s">
        <v>549</v>
      </c>
      <c r="D1298" s="155">
        <v>33.4</v>
      </c>
      <c r="E1298" s="155">
        <v>744</v>
      </c>
      <c r="F1298" s="155">
        <v>104.92919462989909</v>
      </c>
      <c r="G1298" s="155">
        <v>78067.320804644914</v>
      </c>
      <c r="H1298" s="155">
        <v>7.8067320804644916E-2</v>
      </c>
      <c r="I1298" s="155" t="str">
        <f>_xlfn.XLOOKUP(C1298,'DRAWING LIST'!B:B,'DRAWING LIST'!AJ:AJ,,0)</f>
        <v/>
      </c>
      <c r="J1298" s="155">
        <f t="shared" si="20"/>
        <v>7.8067320804644916E-2</v>
      </c>
    </row>
    <row r="1299" spans="1:10" hidden="1">
      <c r="A1299" s="155">
        <v>25</v>
      </c>
      <c r="B1299" s="155" t="s">
        <v>2140</v>
      </c>
      <c r="C1299" s="155" t="s">
        <v>239</v>
      </c>
      <c r="D1299" s="155">
        <v>33.4</v>
      </c>
      <c r="E1299" s="155">
        <v>74</v>
      </c>
      <c r="F1299" s="155">
        <v>104.92919462989909</v>
      </c>
      <c r="G1299" s="155">
        <v>7764.7604026125327</v>
      </c>
      <c r="H1299" s="155">
        <v>7.7647604026125326E-3</v>
      </c>
      <c r="I1299" s="155" t="str">
        <f>_xlfn.XLOOKUP(C1299,'DRAWING LIST'!B:B,'DRAWING LIST'!AJ:AJ,,0)</f>
        <v/>
      </c>
      <c r="J1299" s="155">
        <f t="shared" si="20"/>
        <v>7.7647604026125326E-3</v>
      </c>
    </row>
    <row r="1300" spans="1:10" hidden="1">
      <c r="A1300" s="155">
        <v>25</v>
      </c>
      <c r="B1300" s="155" t="s">
        <v>2641</v>
      </c>
      <c r="C1300" s="155" t="s">
        <v>433</v>
      </c>
      <c r="D1300" s="155">
        <v>33.4</v>
      </c>
      <c r="E1300" s="155">
        <v>7504</v>
      </c>
      <c r="F1300" s="155">
        <v>104.92919462989909</v>
      </c>
      <c r="G1300" s="155">
        <v>787388.67650276271</v>
      </c>
      <c r="H1300" s="155">
        <v>0.78738867650276267</v>
      </c>
      <c r="I1300" s="155" t="str">
        <f>_xlfn.XLOOKUP(C1300,'DRAWING LIST'!B:B,'DRAWING LIST'!AJ:AJ,,0)</f>
        <v/>
      </c>
      <c r="J1300" s="155">
        <f t="shared" si="20"/>
        <v>0.78738867650276267</v>
      </c>
    </row>
    <row r="1301" spans="1:10" hidden="1">
      <c r="A1301" s="155">
        <v>25</v>
      </c>
      <c r="B1301" s="155" t="s">
        <v>2642</v>
      </c>
      <c r="C1301" s="155" t="s">
        <v>387</v>
      </c>
      <c r="D1301" s="155">
        <v>33.4</v>
      </c>
      <c r="E1301" s="155">
        <v>753</v>
      </c>
      <c r="F1301" s="155">
        <v>104.92919462989909</v>
      </c>
      <c r="G1301" s="155">
        <v>79011.683556314019</v>
      </c>
      <c r="H1301" s="155">
        <v>7.9011683556314022E-2</v>
      </c>
      <c r="I1301" s="155" t="str">
        <f>_xlfn.XLOOKUP(C1301,'DRAWING LIST'!B:B,'DRAWING LIST'!AJ:AJ,,0)</f>
        <v/>
      </c>
      <c r="J1301" s="155">
        <f t="shared" si="20"/>
        <v>7.9011683556314022E-2</v>
      </c>
    </row>
    <row r="1302" spans="1:10" hidden="1">
      <c r="A1302" s="155">
        <v>25</v>
      </c>
      <c r="B1302" s="155" t="s">
        <v>2643</v>
      </c>
      <c r="C1302" s="155" t="s">
        <v>210</v>
      </c>
      <c r="D1302" s="155">
        <v>33.4</v>
      </c>
      <c r="E1302" s="155">
        <v>756</v>
      </c>
      <c r="F1302" s="155">
        <v>104.92919462989909</v>
      </c>
      <c r="G1302" s="155">
        <v>79326.471140203706</v>
      </c>
      <c r="H1302" s="155">
        <v>7.9326471140203705E-2</v>
      </c>
      <c r="I1302" s="155" t="str">
        <f>_xlfn.XLOOKUP(C1302,'DRAWING LIST'!B:B,'DRAWING LIST'!AJ:AJ,,0)</f>
        <v>1-05 大洋綠</v>
      </c>
      <c r="J1302" s="155">
        <f t="shared" si="20"/>
        <v>7.9326471140203705E-2</v>
      </c>
    </row>
    <row r="1303" spans="1:10" hidden="1">
      <c r="A1303" s="155">
        <v>25</v>
      </c>
      <c r="B1303" s="155" t="s">
        <v>2643</v>
      </c>
      <c r="C1303" s="155" t="s">
        <v>253</v>
      </c>
      <c r="D1303" s="155">
        <v>33.4</v>
      </c>
      <c r="E1303" s="155">
        <v>756</v>
      </c>
      <c r="F1303" s="155">
        <v>104.92919462989909</v>
      </c>
      <c r="G1303" s="155">
        <v>79326.471140203706</v>
      </c>
      <c r="H1303" s="155">
        <v>7.9326471140203705E-2</v>
      </c>
      <c r="I1303" s="155" t="str">
        <f>_xlfn.XLOOKUP(C1303,'DRAWING LIST'!B:B,'DRAWING LIST'!AJ:AJ,,0)</f>
        <v/>
      </c>
      <c r="J1303" s="155">
        <f t="shared" si="20"/>
        <v>7.9326471140203705E-2</v>
      </c>
    </row>
    <row r="1304" spans="1:10">
      <c r="A1304" s="155">
        <v>25</v>
      </c>
      <c r="B1304" s="155" t="s">
        <v>2643</v>
      </c>
      <c r="C1304" s="155" t="s">
        <v>332</v>
      </c>
      <c r="D1304" s="155">
        <v>33.4</v>
      </c>
      <c r="E1304" s="155">
        <v>756</v>
      </c>
      <c r="F1304" s="155">
        <v>104.92919462989909</v>
      </c>
      <c r="G1304" s="155">
        <v>79326.471140203706</v>
      </c>
      <c r="H1304" s="155">
        <v>7.9326471140203705E-2</v>
      </c>
      <c r="I1304" s="155" t="str">
        <f>_xlfn.XLOOKUP(C1304,'DRAWING LIST'!B:B,'DRAWING LIST'!AJ:AJ,,0)</f>
        <v>1-45 天藍色</v>
      </c>
      <c r="J1304" s="155">
        <f t="shared" si="20"/>
        <v>7.9326471140203705E-2</v>
      </c>
    </row>
    <row r="1305" spans="1:10">
      <c r="A1305" s="155">
        <v>25</v>
      </c>
      <c r="B1305" s="155" t="s">
        <v>2643</v>
      </c>
      <c r="C1305" s="155" t="s">
        <v>348</v>
      </c>
      <c r="D1305" s="155">
        <v>33.4</v>
      </c>
      <c r="E1305" s="155">
        <v>756</v>
      </c>
      <c r="F1305" s="155">
        <v>104.92919462989909</v>
      </c>
      <c r="G1305" s="155">
        <v>79326.471140203706</v>
      </c>
      <c r="H1305" s="155">
        <v>7.9326471140203705E-2</v>
      </c>
      <c r="I1305" s="155" t="str">
        <f>_xlfn.XLOOKUP(C1305,'DRAWING LIST'!B:B,'DRAWING LIST'!AJ:AJ,,0)</f>
        <v>1-45 天藍色</v>
      </c>
      <c r="J1305" s="155">
        <f t="shared" si="20"/>
        <v>7.9326471140203705E-2</v>
      </c>
    </row>
    <row r="1306" spans="1:10" hidden="1">
      <c r="A1306" s="155">
        <v>25</v>
      </c>
      <c r="B1306" s="155" t="s">
        <v>2643</v>
      </c>
      <c r="C1306" s="155" t="s">
        <v>778</v>
      </c>
      <c r="D1306" s="155">
        <v>33.4</v>
      </c>
      <c r="E1306" s="155">
        <v>756</v>
      </c>
      <c r="F1306" s="155">
        <v>104.92919462989909</v>
      </c>
      <c r="G1306" s="155">
        <v>79326.471140203706</v>
      </c>
      <c r="H1306" s="155">
        <v>7.9326471140203705E-2</v>
      </c>
      <c r="I1306" s="155" t="str">
        <f>_xlfn.XLOOKUP(C1306,'DRAWING LIST'!B:B,'DRAWING LIST'!AJ:AJ,,0)</f>
        <v/>
      </c>
      <c r="J1306" s="155">
        <f t="shared" si="20"/>
        <v>7.9326471140203705E-2</v>
      </c>
    </row>
    <row r="1307" spans="1:10" hidden="1">
      <c r="A1307" s="155">
        <v>25</v>
      </c>
      <c r="B1307" s="155" t="s">
        <v>2643</v>
      </c>
      <c r="C1307" s="155" t="s">
        <v>419</v>
      </c>
      <c r="D1307" s="155">
        <v>33.4</v>
      </c>
      <c r="E1307" s="155">
        <v>756</v>
      </c>
      <c r="F1307" s="155">
        <v>104.92919462989909</v>
      </c>
      <c r="G1307" s="155">
        <v>79326.471140203706</v>
      </c>
      <c r="H1307" s="155">
        <v>7.9326471140203705E-2</v>
      </c>
      <c r="I1307" s="155" t="str">
        <f>_xlfn.XLOOKUP(C1307,'DRAWING LIST'!B:B,'DRAWING LIST'!AJ:AJ,,0)</f>
        <v/>
      </c>
      <c r="J1307" s="155">
        <f t="shared" si="20"/>
        <v>7.9326471140203705E-2</v>
      </c>
    </row>
    <row r="1308" spans="1:10" hidden="1">
      <c r="A1308" s="155">
        <v>25</v>
      </c>
      <c r="B1308" s="155" t="s">
        <v>2643</v>
      </c>
      <c r="C1308" s="155" t="s">
        <v>429</v>
      </c>
      <c r="D1308" s="155">
        <v>33.4</v>
      </c>
      <c r="E1308" s="155">
        <v>756</v>
      </c>
      <c r="F1308" s="155">
        <v>104.92919462989909</v>
      </c>
      <c r="G1308" s="155">
        <v>79326.471140203706</v>
      </c>
      <c r="H1308" s="155">
        <v>7.9326471140203705E-2</v>
      </c>
      <c r="I1308" s="155" t="str">
        <f>_xlfn.XLOOKUP(C1308,'DRAWING LIST'!B:B,'DRAWING LIST'!AJ:AJ,,0)</f>
        <v/>
      </c>
      <c r="J1308" s="155">
        <f t="shared" si="20"/>
        <v>7.9326471140203705E-2</v>
      </c>
    </row>
    <row r="1309" spans="1:10" hidden="1">
      <c r="A1309" s="155">
        <v>25</v>
      </c>
      <c r="B1309" s="155" t="s">
        <v>2643</v>
      </c>
      <c r="C1309" s="155" t="s">
        <v>570</v>
      </c>
      <c r="D1309" s="155">
        <v>33.4</v>
      </c>
      <c r="E1309" s="155">
        <v>756</v>
      </c>
      <c r="F1309" s="155">
        <v>104.92919462989909</v>
      </c>
      <c r="G1309" s="155">
        <v>79326.471140203706</v>
      </c>
      <c r="H1309" s="155">
        <v>7.9326471140203705E-2</v>
      </c>
      <c r="I1309" s="155" t="str">
        <f>_xlfn.XLOOKUP(C1309,'DRAWING LIST'!B:B,'DRAWING LIST'!AJ:AJ,,0)</f>
        <v/>
      </c>
      <c r="J1309" s="155">
        <f t="shared" si="20"/>
        <v>7.9326471140203705E-2</v>
      </c>
    </row>
    <row r="1310" spans="1:10" hidden="1">
      <c r="A1310" s="155">
        <v>25</v>
      </c>
      <c r="B1310" s="155" t="s">
        <v>2643</v>
      </c>
      <c r="C1310" s="155" t="s">
        <v>574</v>
      </c>
      <c r="D1310" s="155">
        <v>33.4</v>
      </c>
      <c r="E1310" s="155">
        <v>756</v>
      </c>
      <c r="F1310" s="155">
        <v>104.92919462989909</v>
      </c>
      <c r="G1310" s="155">
        <v>79326.471140203706</v>
      </c>
      <c r="H1310" s="155">
        <v>7.9326471140203705E-2</v>
      </c>
      <c r="I1310" s="155" t="str">
        <f>_xlfn.XLOOKUP(C1310,'DRAWING LIST'!B:B,'DRAWING LIST'!AJ:AJ,,0)</f>
        <v/>
      </c>
      <c r="J1310" s="155">
        <f t="shared" si="20"/>
        <v>7.9326471140203705E-2</v>
      </c>
    </row>
    <row r="1311" spans="1:10" hidden="1">
      <c r="A1311" s="155">
        <v>25</v>
      </c>
      <c r="B1311" s="155" t="s">
        <v>2644</v>
      </c>
      <c r="C1311" s="155" t="s">
        <v>650</v>
      </c>
      <c r="D1311" s="155">
        <v>33.4</v>
      </c>
      <c r="E1311" s="155">
        <v>769</v>
      </c>
      <c r="F1311" s="155">
        <v>104.92919462989909</v>
      </c>
      <c r="G1311" s="155">
        <v>80690.550670392404</v>
      </c>
      <c r="H1311" s="155">
        <v>8.0690550670392394E-2</v>
      </c>
      <c r="I1311" s="155" t="str">
        <f>_xlfn.XLOOKUP(C1311,'DRAWING LIST'!B:B,'DRAWING LIST'!AJ:AJ,,0)</f>
        <v/>
      </c>
      <c r="J1311" s="155">
        <f t="shared" si="20"/>
        <v>8.0690550670392394E-2</v>
      </c>
    </row>
    <row r="1312" spans="1:10" hidden="1">
      <c r="A1312" s="155">
        <v>25</v>
      </c>
      <c r="B1312" s="155" t="s">
        <v>2645</v>
      </c>
      <c r="C1312" s="155" t="s">
        <v>228</v>
      </c>
      <c r="D1312" s="155">
        <v>33.4</v>
      </c>
      <c r="E1312" s="155">
        <v>76</v>
      </c>
      <c r="F1312" s="155">
        <v>104.92919462989909</v>
      </c>
      <c r="G1312" s="155">
        <v>7974.6187918723308</v>
      </c>
      <c r="H1312" s="155">
        <v>7.9746187918723309E-3</v>
      </c>
      <c r="I1312" s="155" t="str">
        <f>_xlfn.XLOOKUP(C1312,'DRAWING LIST'!B:B,'DRAWING LIST'!AJ:AJ,,0)</f>
        <v>1-05 大洋綠</v>
      </c>
      <c r="J1312" s="155">
        <f t="shared" si="20"/>
        <v>7.9746187918723309E-3</v>
      </c>
    </row>
    <row r="1313" spans="1:10" hidden="1">
      <c r="A1313" s="155">
        <v>25</v>
      </c>
      <c r="B1313" s="155" t="s">
        <v>2646</v>
      </c>
      <c r="C1313" s="155" t="s">
        <v>559</v>
      </c>
      <c r="D1313" s="155">
        <v>33.4</v>
      </c>
      <c r="E1313" s="155">
        <v>774</v>
      </c>
      <c r="F1313" s="155">
        <v>104.92919462989909</v>
      </c>
      <c r="G1313" s="155">
        <v>81215.196643541887</v>
      </c>
      <c r="H1313" s="155">
        <v>8.121519664354189E-2</v>
      </c>
      <c r="I1313" s="155" t="str">
        <f>_xlfn.XLOOKUP(C1313,'DRAWING LIST'!B:B,'DRAWING LIST'!AJ:AJ,,0)</f>
        <v/>
      </c>
      <c r="J1313" s="155">
        <f t="shared" si="20"/>
        <v>8.121519664354189E-2</v>
      </c>
    </row>
    <row r="1314" spans="1:10" hidden="1">
      <c r="A1314" s="155">
        <v>25</v>
      </c>
      <c r="B1314" s="155" t="s">
        <v>2647</v>
      </c>
      <c r="C1314" s="155" t="s">
        <v>425</v>
      </c>
      <c r="D1314" s="155">
        <v>33.4</v>
      </c>
      <c r="E1314" s="155">
        <v>778</v>
      </c>
      <c r="F1314" s="155">
        <v>104.92919462989909</v>
      </c>
      <c r="G1314" s="155">
        <v>81634.913422061494</v>
      </c>
      <c r="H1314" s="155">
        <v>8.1634913422061486E-2</v>
      </c>
      <c r="I1314" s="155" t="str">
        <f>_xlfn.XLOOKUP(C1314,'DRAWING LIST'!B:B,'DRAWING LIST'!AJ:AJ,,0)</f>
        <v/>
      </c>
      <c r="J1314" s="155">
        <f t="shared" si="20"/>
        <v>8.1634913422061486E-2</v>
      </c>
    </row>
    <row r="1315" spans="1:10">
      <c r="A1315" s="155">
        <v>25</v>
      </c>
      <c r="B1315" s="155" t="s">
        <v>2142</v>
      </c>
      <c r="C1315" s="155" t="s">
        <v>357</v>
      </c>
      <c r="D1315" s="155">
        <v>33.4</v>
      </c>
      <c r="E1315" s="155">
        <v>77</v>
      </c>
      <c r="F1315" s="155">
        <v>104.92919462989909</v>
      </c>
      <c r="G1315" s="155">
        <v>8079.5479865022298</v>
      </c>
      <c r="H1315" s="155">
        <v>8.07954798650223E-3</v>
      </c>
      <c r="I1315" s="155" t="str">
        <f>_xlfn.XLOOKUP(C1315,'DRAWING LIST'!B:B,'DRAWING LIST'!AJ:AJ,,0)</f>
        <v>1-45 天藍色</v>
      </c>
      <c r="J1315" s="155">
        <f t="shared" si="20"/>
        <v>8.07954798650223E-3</v>
      </c>
    </row>
    <row r="1316" spans="1:10" hidden="1">
      <c r="A1316" s="155">
        <v>25</v>
      </c>
      <c r="B1316" s="155" t="s">
        <v>2142</v>
      </c>
      <c r="C1316" s="155" t="s">
        <v>425</v>
      </c>
      <c r="D1316" s="155">
        <v>33.4</v>
      </c>
      <c r="E1316" s="155">
        <v>77</v>
      </c>
      <c r="F1316" s="155">
        <v>104.92919462989909</v>
      </c>
      <c r="G1316" s="155">
        <v>8079.5479865022298</v>
      </c>
      <c r="H1316" s="155">
        <v>8.07954798650223E-3</v>
      </c>
      <c r="I1316" s="155" t="str">
        <f>_xlfn.XLOOKUP(C1316,'DRAWING LIST'!B:B,'DRAWING LIST'!AJ:AJ,,0)</f>
        <v/>
      </c>
      <c r="J1316" s="155">
        <f t="shared" si="20"/>
        <v>8.07954798650223E-3</v>
      </c>
    </row>
    <row r="1317" spans="1:10">
      <c r="A1317" s="155">
        <v>25</v>
      </c>
      <c r="B1317" s="155" t="s">
        <v>2648</v>
      </c>
      <c r="C1317" s="155" t="s">
        <v>362</v>
      </c>
      <c r="D1317" s="155">
        <v>33.4</v>
      </c>
      <c r="E1317" s="155">
        <v>783</v>
      </c>
      <c r="F1317" s="155">
        <v>104.92919462989909</v>
      </c>
      <c r="G1317" s="155">
        <v>82159.559395210978</v>
      </c>
      <c r="H1317" s="155">
        <v>8.2159559395210968E-2</v>
      </c>
      <c r="I1317" s="155" t="str">
        <f>_xlfn.XLOOKUP(C1317,'DRAWING LIST'!B:B,'DRAWING LIST'!AJ:AJ,,0)</f>
        <v>1-45 天藍色</v>
      </c>
      <c r="J1317" s="155">
        <f t="shared" si="20"/>
        <v>8.2159559395210968E-2</v>
      </c>
    </row>
    <row r="1318" spans="1:10" hidden="1">
      <c r="A1318" s="155">
        <v>25</v>
      </c>
      <c r="B1318" s="155" t="s">
        <v>2649</v>
      </c>
      <c r="C1318" s="155" t="s">
        <v>230</v>
      </c>
      <c r="D1318" s="155">
        <v>33.4</v>
      </c>
      <c r="E1318" s="155">
        <v>785</v>
      </c>
      <c r="F1318" s="155">
        <v>104.92919462989909</v>
      </c>
      <c r="G1318" s="155">
        <v>82369.417784470788</v>
      </c>
      <c r="H1318" s="155">
        <v>8.236941778447078E-2</v>
      </c>
      <c r="I1318" s="155" t="str">
        <f>_xlfn.XLOOKUP(C1318,'DRAWING LIST'!B:B,'DRAWING LIST'!AJ:AJ,,0)</f>
        <v/>
      </c>
      <c r="J1318" s="155">
        <f t="shared" si="20"/>
        <v>8.236941778447078E-2</v>
      </c>
    </row>
    <row r="1319" spans="1:10" hidden="1">
      <c r="A1319" s="155">
        <v>25</v>
      </c>
      <c r="B1319" s="155" t="s">
        <v>2143</v>
      </c>
      <c r="C1319" s="155" t="s">
        <v>720</v>
      </c>
      <c r="D1319" s="155">
        <v>33.4</v>
      </c>
      <c r="E1319" s="155">
        <v>78</v>
      </c>
      <c r="F1319" s="155">
        <v>104.92919462989909</v>
      </c>
      <c r="G1319" s="155">
        <v>8184.4771811321289</v>
      </c>
      <c r="H1319" s="155">
        <v>8.1844771811321292E-3</v>
      </c>
      <c r="I1319" s="155" t="str">
        <f>_xlfn.XLOOKUP(C1319,'DRAWING LIST'!B:B,'DRAWING LIST'!AJ:AJ,,0)</f>
        <v>1-05 大洋綠</v>
      </c>
      <c r="J1319" s="155">
        <f t="shared" si="20"/>
        <v>8.1844771811321292E-3</v>
      </c>
    </row>
    <row r="1320" spans="1:10" hidden="1">
      <c r="A1320" s="155">
        <v>25</v>
      </c>
      <c r="B1320" s="155" t="s">
        <v>2143</v>
      </c>
      <c r="C1320" s="155" t="s">
        <v>204</v>
      </c>
      <c r="D1320" s="155">
        <v>33.4</v>
      </c>
      <c r="E1320" s="155">
        <v>78</v>
      </c>
      <c r="F1320" s="155">
        <v>104.92919462989909</v>
      </c>
      <c r="G1320" s="155">
        <v>8184.4771811321289</v>
      </c>
      <c r="H1320" s="155">
        <v>8.1844771811321292E-3</v>
      </c>
      <c r="I1320" s="155" t="str">
        <f>_xlfn.XLOOKUP(C1320,'DRAWING LIST'!B:B,'DRAWING LIST'!AJ:AJ,,0)</f>
        <v>1-05 大洋綠</v>
      </c>
      <c r="J1320" s="155">
        <f t="shared" si="20"/>
        <v>8.1844771811321292E-3</v>
      </c>
    </row>
    <row r="1321" spans="1:10" hidden="1">
      <c r="A1321" s="155">
        <v>25</v>
      </c>
      <c r="B1321" s="155" t="s">
        <v>2143</v>
      </c>
      <c r="C1321" s="155" t="s">
        <v>205</v>
      </c>
      <c r="D1321" s="155">
        <v>33.4</v>
      </c>
      <c r="E1321" s="155">
        <v>78</v>
      </c>
      <c r="F1321" s="155">
        <v>104.92919462989909</v>
      </c>
      <c r="G1321" s="155">
        <v>8184.4771811321289</v>
      </c>
      <c r="H1321" s="155">
        <v>8.1844771811321292E-3</v>
      </c>
      <c r="I1321" s="155" t="str">
        <f>_xlfn.XLOOKUP(C1321,'DRAWING LIST'!B:B,'DRAWING LIST'!AJ:AJ,,0)</f>
        <v>1-05 大洋綠</v>
      </c>
      <c r="J1321" s="155">
        <f t="shared" si="20"/>
        <v>8.1844771811321292E-3</v>
      </c>
    </row>
    <row r="1322" spans="1:10">
      <c r="A1322" s="155">
        <v>25</v>
      </c>
      <c r="B1322" s="155" t="s">
        <v>2143</v>
      </c>
      <c r="C1322" s="155" t="s">
        <v>353</v>
      </c>
      <c r="D1322" s="155">
        <v>33.4</v>
      </c>
      <c r="E1322" s="155">
        <v>78</v>
      </c>
      <c r="F1322" s="155">
        <v>104.92919462989909</v>
      </c>
      <c r="G1322" s="155">
        <v>8184.4771811321289</v>
      </c>
      <c r="H1322" s="155">
        <v>8.1844771811321292E-3</v>
      </c>
      <c r="I1322" s="155" t="str">
        <f>_xlfn.XLOOKUP(C1322,'DRAWING LIST'!B:B,'DRAWING LIST'!AJ:AJ,,0)</f>
        <v>1-45 天藍色</v>
      </c>
      <c r="J1322" s="155">
        <f t="shared" si="20"/>
        <v>8.1844771811321292E-3</v>
      </c>
    </row>
    <row r="1323" spans="1:10">
      <c r="A1323" s="155">
        <v>25</v>
      </c>
      <c r="B1323" s="155" t="s">
        <v>2143</v>
      </c>
      <c r="C1323" s="155" t="s">
        <v>354</v>
      </c>
      <c r="D1323" s="155">
        <v>33.4</v>
      </c>
      <c r="E1323" s="155">
        <v>78</v>
      </c>
      <c r="F1323" s="155">
        <v>104.92919462989909</v>
      </c>
      <c r="G1323" s="155">
        <v>8184.4771811321289</v>
      </c>
      <c r="H1323" s="155">
        <v>8.1844771811321292E-3</v>
      </c>
      <c r="I1323" s="155" t="str">
        <f>_xlfn.XLOOKUP(C1323,'DRAWING LIST'!B:B,'DRAWING LIST'!AJ:AJ,,0)</f>
        <v>1-45 天藍色</v>
      </c>
      <c r="J1323" s="155">
        <f t="shared" si="20"/>
        <v>8.1844771811321292E-3</v>
      </c>
    </row>
    <row r="1324" spans="1:10" hidden="1">
      <c r="A1324" s="155">
        <v>25</v>
      </c>
      <c r="B1324" s="155" t="s">
        <v>2143</v>
      </c>
      <c r="C1324" s="155" t="s">
        <v>390</v>
      </c>
      <c r="D1324" s="155">
        <v>33.4</v>
      </c>
      <c r="E1324" s="155">
        <v>78</v>
      </c>
      <c r="F1324" s="155">
        <v>104.92919462989909</v>
      </c>
      <c r="G1324" s="155">
        <v>8184.4771811321289</v>
      </c>
      <c r="H1324" s="155">
        <v>8.1844771811321292E-3</v>
      </c>
      <c r="I1324" s="155" t="str">
        <f>_xlfn.XLOOKUP(C1324,'DRAWING LIST'!B:B,'DRAWING LIST'!AJ:AJ,,0)</f>
        <v/>
      </c>
      <c r="J1324" s="155">
        <f t="shared" si="20"/>
        <v>8.1844771811321292E-3</v>
      </c>
    </row>
    <row r="1325" spans="1:10" hidden="1">
      <c r="A1325" s="155">
        <v>25</v>
      </c>
      <c r="B1325" s="155" t="s">
        <v>2143</v>
      </c>
      <c r="C1325" s="155" t="s">
        <v>391</v>
      </c>
      <c r="D1325" s="155">
        <v>33.4</v>
      </c>
      <c r="E1325" s="155">
        <v>78</v>
      </c>
      <c r="F1325" s="155">
        <v>104.92919462989909</v>
      </c>
      <c r="G1325" s="155">
        <v>8184.4771811321289</v>
      </c>
      <c r="H1325" s="155">
        <v>8.1844771811321292E-3</v>
      </c>
      <c r="I1325" s="155" t="str">
        <f>_xlfn.XLOOKUP(C1325,'DRAWING LIST'!B:B,'DRAWING LIST'!AJ:AJ,,0)</f>
        <v/>
      </c>
      <c r="J1325" s="155">
        <f t="shared" si="20"/>
        <v>8.1844771811321292E-3</v>
      </c>
    </row>
    <row r="1326" spans="1:10" hidden="1">
      <c r="A1326" s="155">
        <v>25</v>
      </c>
      <c r="B1326" s="155" t="s">
        <v>2143</v>
      </c>
      <c r="C1326" s="155" t="s">
        <v>392</v>
      </c>
      <c r="D1326" s="155">
        <v>33.4</v>
      </c>
      <c r="E1326" s="155">
        <v>78</v>
      </c>
      <c r="F1326" s="155">
        <v>104.92919462989909</v>
      </c>
      <c r="G1326" s="155">
        <v>8184.4771811321289</v>
      </c>
      <c r="H1326" s="155">
        <v>8.1844771811321292E-3</v>
      </c>
      <c r="I1326" s="155" t="str">
        <f>_xlfn.XLOOKUP(C1326,'DRAWING LIST'!B:B,'DRAWING LIST'!AJ:AJ,,0)</f>
        <v/>
      </c>
      <c r="J1326" s="155">
        <f t="shared" si="20"/>
        <v>8.1844771811321292E-3</v>
      </c>
    </row>
    <row r="1327" spans="1:10" hidden="1">
      <c r="A1327" s="155">
        <v>25</v>
      </c>
      <c r="B1327" s="155" t="s">
        <v>2143</v>
      </c>
      <c r="C1327" s="155" t="s">
        <v>422</v>
      </c>
      <c r="D1327" s="155">
        <v>33.4</v>
      </c>
      <c r="E1327" s="155">
        <v>78</v>
      </c>
      <c r="F1327" s="155">
        <v>104.92919462989909</v>
      </c>
      <c r="G1327" s="155">
        <v>8184.4771811321289</v>
      </c>
      <c r="H1327" s="155">
        <v>8.1844771811321292E-3</v>
      </c>
      <c r="I1327" s="155" t="str">
        <f>_xlfn.XLOOKUP(C1327,'DRAWING LIST'!B:B,'DRAWING LIST'!AJ:AJ,,0)</f>
        <v/>
      </c>
      <c r="J1327" s="155">
        <f t="shared" si="20"/>
        <v>8.1844771811321292E-3</v>
      </c>
    </row>
    <row r="1328" spans="1:10" hidden="1">
      <c r="A1328" s="155">
        <v>25</v>
      </c>
      <c r="B1328" s="155" t="s">
        <v>2143</v>
      </c>
      <c r="C1328" s="155" t="s">
        <v>816</v>
      </c>
      <c r="D1328" s="155">
        <v>33.4</v>
      </c>
      <c r="E1328" s="155">
        <v>78</v>
      </c>
      <c r="F1328" s="155">
        <v>104.92919462989909</v>
      </c>
      <c r="G1328" s="155">
        <v>8184.4771811321289</v>
      </c>
      <c r="H1328" s="155">
        <v>8.1844771811321292E-3</v>
      </c>
      <c r="I1328" s="155" t="str">
        <f>_xlfn.XLOOKUP(C1328,'DRAWING LIST'!B:B,'DRAWING LIST'!AJ:AJ,,0)</f>
        <v/>
      </c>
      <c r="J1328" s="155">
        <f t="shared" si="20"/>
        <v>8.1844771811321292E-3</v>
      </c>
    </row>
    <row r="1329" spans="1:10">
      <c r="A1329" s="155">
        <v>25</v>
      </c>
      <c r="B1329" s="155" t="s">
        <v>2650</v>
      </c>
      <c r="C1329" s="155" t="s">
        <v>295</v>
      </c>
      <c r="D1329" s="155">
        <v>33.4</v>
      </c>
      <c r="E1329" s="155">
        <v>793</v>
      </c>
      <c r="F1329" s="155">
        <v>104.92919462989909</v>
      </c>
      <c r="G1329" s="155">
        <v>83208.851341509973</v>
      </c>
      <c r="H1329" s="155">
        <v>8.3208851341509973E-2</v>
      </c>
      <c r="I1329" s="155" t="str">
        <f>_xlfn.XLOOKUP(C1329,'DRAWING LIST'!B:B,'DRAWING LIST'!AJ:AJ,,0)</f>
        <v>1-45 天藍色</v>
      </c>
      <c r="J1329" s="155">
        <f t="shared" si="20"/>
        <v>8.3208851341509973E-2</v>
      </c>
    </row>
    <row r="1330" spans="1:10" hidden="1">
      <c r="A1330" s="155">
        <v>25</v>
      </c>
      <c r="B1330" s="155" t="s">
        <v>2650</v>
      </c>
      <c r="C1330" s="155" t="s">
        <v>570</v>
      </c>
      <c r="D1330" s="155">
        <v>33.4</v>
      </c>
      <c r="E1330" s="155">
        <v>793</v>
      </c>
      <c r="F1330" s="155">
        <v>104.92919462989909</v>
      </c>
      <c r="G1330" s="155">
        <v>83208.851341509973</v>
      </c>
      <c r="H1330" s="155">
        <v>8.3208851341509973E-2</v>
      </c>
      <c r="I1330" s="155" t="str">
        <f>_xlfn.XLOOKUP(C1330,'DRAWING LIST'!B:B,'DRAWING LIST'!AJ:AJ,,0)</f>
        <v/>
      </c>
      <c r="J1330" s="155">
        <f t="shared" si="20"/>
        <v>8.3208851341509973E-2</v>
      </c>
    </row>
    <row r="1331" spans="1:10" hidden="1">
      <c r="A1331" s="155">
        <v>25</v>
      </c>
      <c r="B1331" s="155" t="s">
        <v>2651</v>
      </c>
      <c r="C1331" s="155" t="s">
        <v>714</v>
      </c>
      <c r="D1331" s="155">
        <v>33.4</v>
      </c>
      <c r="E1331" s="155">
        <v>794</v>
      </c>
      <c r="F1331" s="155">
        <v>104.92919462989909</v>
      </c>
      <c r="G1331" s="155">
        <v>83313.780536139879</v>
      </c>
      <c r="H1331" s="155">
        <v>8.3313780536139873E-2</v>
      </c>
      <c r="I1331" s="155" t="str">
        <f>_xlfn.XLOOKUP(C1331,'DRAWING LIST'!B:B,'DRAWING LIST'!AJ:AJ,,0)</f>
        <v>1-05 大洋綠</v>
      </c>
      <c r="J1331" s="155">
        <f t="shared" si="20"/>
        <v>8.3313780536139873E-2</v>
      </c>
    </row>
    <row r="1332" spans="1:10" hidden="1">
      <c r="A1332" s="155">
        <v>25</v>
      </c>
      <c r="B1332" s="155" t="s">
        <v>2652</v>
      </c>
      <c r="C1332" s="155" t="s">
        <v>211</v>
      </c>
      <c r="D1332" s="155">
        <v>33.4</v>
      </c>
      <c r="E1332" s="155">
        <v>7956</v>
      </c>
      <c r="F1332" s="155">
        <v>104.92919462989909</v>
      </c>
      <c r="G1332" s="155">
        <v>834816.6724754771</v>
      </c>
      <c r="H1332" s="155">
        <v>0.83481667247547708</v>
      </c>
      <c r="I1332" s="155" t="str">
        <f>_xlfn.XLOOKUP(C1332,'DRAWING LIST'!B:B,'DRAWING LIST'!AJ:AJ,,0)</f>
        <v>1-05 大洋綠</v>
      </c>
      <c r="J1332" s="155">
        <f t="shared" si="20"/>
        <v>0.83481667247547708</v>
      </c>
    </row>
    <row r="1333" spans="1:10">
      <c r="A1333" s="155">
        <v>25</v>
      </c>
      <c r="B1333" s="155" t="s">
        <v>2652</v>
      </c>
      <c r="C1333" s="155" t="s">
        <v>362</v>
      </c>
      <c r="D1333" s="155">
        <v>33.4</v>
      </c>
      <c r="E1333" s="155">
        <v>7956</v>
      </c>
      <c r="F1333" s="155">
        <v>104.92919462989909</v>
      </c>
      <c r="G1333" s="155">
        <v>834816.6724754771</v>
      </c>
      <c r="H1333" s="155">
        <v>0.83481667247547708</v>
      </c>
      <c r="I1333" s="155" t="str">
        <f>_xlfn.XLOOKUP(C1333,'DRAWING LIST'!B:B,'DRAWING LIST'!AJ:AJ,,0)</f>
        <v>1-45 天藍色</v>
      </c>
      <c r="J1333" s="155">
        <f t="shared" si="20"/>
        <v>0.83481667247547708</v>
      </c>
    </row>
    <row r="1334" spans="1:10" hidden="1">
      <c r="A1334" s="155">
        <v>25</v>
      </c>
      <c r="B1334" s="155" t="s">
        <v>2653</v>
      </c>
      <c r="C1334" s="155" t="s">
        <v>551</v>
      </c>
      <c r="D1334" s="155">
        <v>33.4</v>
      </c>
      <c r="E1334" s="155">
        <v>795</v>
      </c>
      <c r="F1334" s="155">
        <v>104.92919462989909</v>
      </c>
      <c r="G1334" s="155">
        <v>83418.70973076977</v>
      </c>
      <c r="H1334" s="155">
        <v>8.3418709730769772E-2</v>
      </c>
      <c r="I1334" s="155" t="str">
        <f>_xlfn.XLOOKUP(C1334,'DRAWING LIST'!B:B,'DRAWING LIST'!AJ:AJ,,0)</f>
        <v/>
      </c>
      <c r="J1334" s="155">
        <f t="shared" si="20"/>
        <v>8.3418709730769772E-2</v>
      </c>
    </row>
    <row r="1335" spans="1:10">
      <c r="A1335" s="155">
        <v>25</v>
      </c>
      <c r="B1335" s="155" t="s">
        <v>2654</v>
      </c>
      <c r="C1335" s="155" t="s">
        <v>755</v>
      </c>
      <c r="D1335" s="155">
        <v>33.4</v>
      </c>
      <c r="E1335" s="155">
        <v>79</v>
      </c>
      <c r="F1335" s="155">
        <v>104.92919462989909</v>
      </c>
      <c r="G1335" s="155">
        <v>8289.4063757620279</v>
      </c>
      <c r="H1335" s="155">
        <v>8.2894063757620283E-3</v>
      </c>
      <c r="I1335" s="155" t="str">
        <f>_xlfn.XLOOKUP(C1335,'DRAWING LIST'!B:B,'DRAWING LIST'!AJ:AJ,,0)</f>
        <v/>
      </c>
      <c r="J1335" s="155">
        <f t="shared" si="20"/>
        <v>8.2894063757620283E-3</v>
      </c>
    </row>
    <row r="1336" spans="1:10">
      <c r="A1336" s="155">
        <v>25</v>
      </c>
      <c r="B1336" s="155" t="s">
        <v>2655</v>
      </c>
      <c r="C1336" s="155" t="s">
        <v>327</v>
      </c>
      <c r="D1336" s="155">
        <v>33.4</v>
      </c>
      <c r="E1336" s="155">
        <v>802</v>
      </c>
      <c r="F1336" s="155">
        <v>104.92919462989909</v>
      </c>
      <c r="G1336" s="155">
        <v>84153.214093179064</v>
      </c>
      <c r="H1336" s="155">
        <v>8.4153214093179066E-2</v>
      </c>
      <c r="I1336" s="155" t="str">
        <f>_xlfn.XLOOKUP(C1336,'DRAWING LIST'!B:B,'DRAWING LIST'!AJ:AJ,,0)</f>
        <v>1-45 天藍色</v>
      </c>
      <c r="J1336" s="155">
        <f t="shared" si="20"/>
        <v>8.4153214093179066E-2</v>
      </c>
    </row>
    <row r="1337" spans="1:10" hidden="1">
      <c r="A1337" s="155">
        <v>25</v>
      </c>
      <c r="B1337" s="155" t="s">
        <v>2656</v>
      </c>
      <c r="C1337" s="155" t="s">
        <v>414</v>
      </c>
      <c r="D1337" s="155">
        <v>33.4</v>
      </c>
      <c r="E1337" s="155">
        <v>804</v>
      </c>
      <c r="F1337" s="155">
        <v>104.92919462989909</v>
      </c>
      <c r="G1337" s="155">
        <v>84363.07248243886</v>
      </c>
      <c r="H1337" s="155">
        <v>8.436307248243885E-2</v>
      </c>
      <c r="I1337" s="155" t="str">
        <f>_xlfn.XLOOKUP(C1337,'DRAWING LIST'!B:B,'DRAWING LIST'!AJ:AJ,,0)</f>
        <v/>
      </c>
      <c r="J1337" s="155">
        <f t="shared" si="20"/>
        <v>8.436307248243885E-2</v>
      </c>
    </row>
    <row r="1338" spans="1:10" hidden="1">
      <c r="A1338" s="155">
        <v>25</v>
      </c>
      <c r="B1338" s="155" t="s">
        <v>2144</v>
      </c>
      <c r="C1338" s="155" t="s">
        <v>579</v>
      </c>
      <c r="D1338" s="155">
        <v>33.4</v>
      </c>
      <c r="E1338" s="155">
        <v>806</v>
      </c>
      <c r="F1338" s="155">
        <v>104.92919462989909</v>
      </c>
      <c r="G1338" s="155">
        <v>84572.930871698671</v>
      </c>
      <c r="H1338" s="155">
        <v>8.4572930871698662E-2</v>
      </c>
      <c r="I1338" s="155" t="str">
        <f>_xlfn.XLOOKUP(C1338,'DRAWING LIST'!B:B,'DRAWING LIST'!AJ:AJ,,0)</f>
        <v/>
      </c>
      <c r="J1338" s="155">
        <f t="shared" si="20"/>
        <v>8.4572930871698662E-2</v>
      </c>
    </row>
    <row r="1339" spans="1:10" hidden="1">
      <c r="A1339" s="155">
        <v>25</v>
      </c>
      <c r="B1339" s="155" t="s">
        <v>2145</v>
      </c>
      <c r="C1339" s="155" t="s">
        <v>85</v>
      </c>
      <c r="D1339" s="155">
        <v>33.4</v>
      </c>
      <c r="E1339" s="155">
        <v>80</v>
      </c>
      <c r="F1339" s="155">
        <v>104.92919462989909</v>
      </c>
      <c r="G1339" s="155">
        <v>8394.335570391926</v>
      </c>
      <c r="H1339" s="155">
        <v>8.3943355703919257E-3</v>
      </c>
      <c r="I1339" s="155" t="str">
        <f>_xlfn.XLOOKUP(C1339,'DRAWING LIST'!B:B,'DRAWING LIST'!AJ:AJ,,0)</f>
        <v/>
      </c>
      <c r="J1339" s="155">
        <f t="shared" si="20"/>
        <v>8.3943355703919257E-3</v>
      </c>
    </row>
    <row r="1340" spans="1:10" hidden="1">
      <c r="A1340" s="155">
        <v>25</v>
      </c>
      <c r="B1340" s="155" t="s">
        <v>2145</v>
      </c>
      <c r="C1340" s="155" t="s">
        <v>90</v>
      </c>
      <c r="D1340" s="155">
        <v>33.4</v>
      </c>
      <c r="E1340" s="155">
        <v>80</v>
      </c>
      <c r="F1340" s="155">
        <v>104.92919462989909</v>
      </c>
      <c r="G1340" s="155">
        <v>8394.335570391926</v>
      </c>
      <c r="H1340" s="155">
        <v>8.3943355703919257E-3</v>
      </c>
      <c r="I1340" s="155" t="str">
        <f>_xlfn.XLOOKUP(C1340,'DRAWING LIST'!B:B,'DRAWING LIST'!AJ:AJ,,0)</f>
        <v/>
      </c>
      <c r="J1340" s="155">
        <f t="shared" si="20"/>
        <v>8.3943355703919257E-3</v>
      </c>
    </row>
    <row r="1341" spans="1:10" hidden="1">
      <c r="A1341" s="155">
        <v>25</v>
      </c>
      <c r="B1341" s="155" t="s">
        <v>2145</v>
      </c>
      <c r="C1341" s="155" t="s">
        <v>733</v>
      </c>
      <c r="D1341" s="155">
        <v>33.4</v>
      </c>
      <c r="E1341" s="155">
        <v>80</v>
      </c>
      <c r="F1341" s="155">
        <v>104.92919462989909</v>
      </c>
      <c r="G1341" s="155">
        <v>8394.335570391926</v>
      </c>
      <c r="H1341" s="155">
        <v>8.3943355703919257E-3</v>
      </c>
      <c r="I1341" s="155" t="str">
        <f>_xlfn.XLOOKUP(C1341,'DRAWING LIST'!B:B,'DRAWING LIST'!AJ:AJ,,0)</f>
        <v/>
      </c>
      <c r="J1341" s="155">
        <f t="shared" si="20"/>
        <v>8.3943355703919257E-3</v>
      </c>
    </row>
    <row r="1342" spans="1:10">
      <c r="A1342" s="155">
        <v>25</v>
      </c>
      <c r="B1342" s="155" t="s">
        <v>2145</v>
      </c>
      <c r="C1342" s="155" t="s">
        <v>298</v>
      </c>
      <c r="D1342" s="155">
        <v>33.4</v>
      </c>
      <c r="E1342" s="155">
        <v>80</v>
      </c>
      <c r="F1342" s="155">
        <v>104.92919462989909</v>
      </c>
      <c r="G1342" s="155">
        <v>8394.335570391926</v>
      </c>
      <c r="H1342" s="155">
        <v>8.3943355703919257E-3</v>
      </c>
      <c r="I1342" s="155" t="str">
        <f>_xlfn.XLOOKUP(C1342,'DRAWING LIST'!B:B,'DRAWING LIST'!AJ:AJ,,0)</f>
        <v>1-45 天藍色</v>
      </c>
      <c r="J1342" s="155">
        <f t="shared" si="20"/>
        <v>8.3943355703919257E-3</v>
      </c>
    </row>
    <row r="1343" spans="1:10">
      <c r="A1343" s="155">
        <v>25</v>
      </c>
      <c r="B1343" s="155" t="s">
        <v>2145</v>
      </c>
      <c r="C1343" s="155" t="s">
        <v>752</v>
      </c>
      <c r="D1343" s="155">
        <v>33.4</v>
      </c>
      <c r="E1343" s="155">
        <v>80</v>
      </c>
      <c r="F1343" s="155">
        <v>104.92919462989909</v>
      </c>
      <c r="G1343" s="155">
        <v>8394.335570391926</v>
      </c>
      <c r="H1343" s="155">
        <v>8.3943355703919257E-3</v>
      </c>
      <c r="I1343" s="155" t="str">
        <f>_xlfn.XLOOKUP(C1343,'DRAWING LIST'!B:B,'DRAWING LIST'!AJ:AJ,,0)</f>
        <v/>
      </c>
      <c r="J1343" s="155">
        <f t="shared" si="20"/>
        <v>8.3943355703919257E-3</v>
      </c>
    </row>
    <row r="1344" spans="1:10" hidden="1">
      <c r="A1344" s="155">
        <v>25</v>
      </c>
      <c r="B1344" s="155" t="s">
        <v>2145</v>
      </c>
      <c r="C1344" s="155" t="s">
        <v>391</v>
      </c>
      <c r="D1344" s="155">
        <v>33.4</v>
      </c>
      <c r="E1344" s="155">
        <v>80</v>
      </c>
      <c r="F1344" s="155">
        <v>104.92919462989909</v>
      </c>
      <c r="G1344" s="155">
        <v>8394.335570391926</v>
      </c>
      <c r="H1344" s="155">
        <v>8.3943355703919257E-3</v>
      </c>
      <c r="I1344" s="155" t="str">
        <f>_xlfn.XLOOKUP(C1344,'DRAWING LIST'!B:B,'DRAWING LIST'!AJ:AJ,,0)</f>
        <v/>
      </c>
      <c r="J1344" s="155">
        <f t="shared" si="20"/>
        <v>8.3943355703919257E-3</v>
      </c>
    </row>
    <row r="1345" spans="1:10" hidden="1">
      <c r="A1345" s="155">
        <v>25</v>
      </c>
      <c r="B1345" s="155" t="s">
        <v>2145</v>
      </c>
      <c r="C1345" s="155" t="s">
        <v>392</v>
      </c>
      <c r="D1345" s="155">
        <v>33.4</v>
      </c>
      <c r="E1345" s="155">
        <v>80</v>
      </c>
      <c r="F1345" s="155">
        <v>104.92919462989909</v>
      </c>
      <c r="G1345" s="155">
        <v>8394.335570391926</v>
      </c>
      <c r="H1345" s="155">
        <v>8.3943355703919257E-3</v>
      </c>
      <c r="I1345" s="155" t="str">
        <f>_xlfn.XLOOKUP(C1345,'DRAWING LIST'!B:B,'DRAWING LIST'!AJ:AJ,,0)</f>
        <v/>
      </c>
      <c r="J1345" s="155">
        <f t="shared" si="20"/>
        <v>8.3943355703919257E-3</v>
      </c>
    </row>
    <row r="1346" spans="1:10" hidden="1">
      <c r="A1346" s="155">
        <v>25</v>
      </c>
      <c r="B1346" s="155" t="s">
        <v>2145</v>
      </c>
      <c r="C1346" s="155" t="s">
        <v>411</v>
      </c>
      <c r="D1346" s="155">
        <v>33.4</v>
      </c>
      <c r="E1346" s="155">
        <v>80</v>
      </c>
      <c r="F1346" s="155">
        <v>104.92919462989909</v>
      </c>
      <c r="G1346" s="155">
        <v>8394.335570391926</v>
      </c>
      <c r="H1346" s="155">
        <v>8.3943355703919257E-3</v>
      </c>
      <c r="I1346" s="155" t="str">
        <f>_xlfn.XLOOKUP(C1346,'DRAWING LIST'!B:B,'DRAWING LIST'!AJ:AJ,,0)</f>
        <v/>
      </c>
      <c r="J1346" s="155">
        <f t="shared" si="20"/>
        <v>8.3943355703919257E-3</v>
      </c>
    </row>
    <row r="1347" spans="1:10" hidden="1">
      <c r="A1347" s="155">
        <v>25</v>
      </c>
      <c r="B1347" s="155" t="s">
        <v>2145</v>
      </c>
      <c r="C1347" s="155" t="s">
        <v>538</v>
      </c>
      <c r="D1347" s="155">
        <v>33.4</v>
      </c>
      <c r="E1347" s="155">
        <v>80</v>
      </c>
      <c r="F1347" s="155">
        <v>104.92919462989909</v>
      </c>
      <c r="G1347" s="155">
        <v>8394.335570391926</v>
      </c>
      <c r="H1347" s="155">
        <v>8.3943355703919257E-3</v>
      </c>
      <c r="I1347" s="155" t="str">
        <f>_xlfn.XLOOKUP(C1347,'DRAWING LIST'!B:B,'DRAWING LIST'!AJ:AJ,,0)</f>
        <v/>
      </c>
      <c r="J1347" s="155">
        <f t="shared" ref="J1347:J1410" si="21">(D1347*PI()*E1347)*10^-6</f>
        <v>8.3943355703919257E-3</v>
      </c>
    </row>
    <row r="1348" spans="1:10" hidden="1">
      <c r="A1348" s="155">
        <v>25</v>
      </c>
      <c r="B1348" s="155" t="s">
        <v>2145</v>
      </c>
      <c r="C1348" s="155" t="s">
        <v>539</v>
      </c>
      <c r="D1348" s="155">
        <v>33.4</v>
      </c>
      <c r="E1348" s="155">
        <v>80</v>
      </c>
      <c r="F1348" s="155">
        <v>104.92919462989909</v>
      </c>
      <c r="G1348" s="155">
        <v>8394.335570391926</v>
      </c>
      <c r="H1348" s="155">
        <v>8.3943355703919257E-3</v>
      </c>
      <c r="I1348" s="155" t="str">
        <f>_xlfn.XLOOKUP(C1348,'DRAWING LIST'!B:B,'DRAWING LIST'!AJ:AJ,,0)</f>
        <v/>
      </c>
      <c r="J1348" s="155">
        <f t="shared" si="21"/>
        <v>8.3943355703919257E-3</v>
      </c>
    </row>
    <row r="1349" spans="1:10" hidden="1">
      <c r="A1349" s="155">
        <v>25</v>
      </c>
      <c r="B1349" s="155" t="s">
        <v>2145</v>
      </c>
      <c r="C1349" s="155" t="s">
        <v>541</v>
      </c>
      <c r="D1349" s="155">
        <v>33.4</v>
      </c>
      <c r="E1349" s="155">
        <v>80</v>
      </c>
      <c r="F1349" s="155">
        <v>104.92919462989909</v>
      </c>
      <c r="G1349" s="155">
        <v>8394.335570391926</v>
      </c>
      <c r="H1349" s="155">
        <v>8.3943355703919257E-3</v>
      </c>
      <c r="I1349" s="155" t="str">
        <f>_xlfn.XLOOKUP(C1349,'DRAWING LIST'!B:B,'DRAWING LIST'!AJ:AJ,,0)</f>
        <v/>
      </c>
      <c r="J1349" s="155">
        <f t="shared" si="21"/>
        <v>8.3943355703919257E-3</v>
      </c>
    </row>
    <row r="1350" spans="1:10" hidden="1">
      <c r="A1350" s="155">
        <v>25</v>
      </c>
      <c r="B1350" s="155" t="s">
        <v>2145</v>
      </c>
      <c r="C1350" s="155" t="s">
        <v>542</v>
      </c>
      <c r="D1350" s="155">
        <v>33.4</v>
      </c>
      <c r="E1350" s="155">
        <v>80</v>
      </c>
      <c r="F1350" s="155">
        <v>104.92919462989909</v>
      </c>
      <c r="G1350" s="155">
        <v>8394.335570391926</v>
      </c>
      <c r="H1350" s="155">
        <v>8.3943355703919257E-3</v>
      </c>
      <c r="I1350" s="155" t="str">
        <f>_xlfn.XLOOKUP(C1350,'DRAWING LIST'!B:B,'DRAWING LIST'!AJ:AJ,,0)</f>
        <v/>
      </c>
      <c r="J1350" s="155">
        <f t="shared" si="21"/>
        <v>8.3943355703919257E-3</v>
      </c>
    </row>
    <row r="1351" spans="1:10" hidden="1">
      <c r="A1351" s="155">
        <v>25</v>
      </c>
      <c r="B1351" s="155" t="s">
        <v>2145</v>
      </c>
      <c r="C1351" s="155" t="s">
        <v>559</v>
      </c>
      <c r="D1351" s="155">
        <v>33.4</v>
      </c>
      <c r="E1351" s="155">
        <v>80</v>
      </c>
      <c r="F1351" s="155">
        <v>104.92919462989909</v>
      </c>
      <c r="G1351" s="155">
        <v>8394.335570391926</v>
      </c>
      <c r="H1351" s="155">
        <v>8.3943355703919257E-3</v>
      </c>
      <c r="I1351" s="155" t="str">
        <f>_xlfn.XLOOKUP(C1351,'DRAWING LIST'!B:B,'DRAWING LIST'!AJ:AJ,,0)</f>
        <v/>
      </c>
      <c r="J1351" s="155">
        <f t="shared" si="21"/>
        <v>8.3943355703919257E-3</v>
      </c>
    </row>
    <row r="1352" spans="1:10" hidden="1">
      <c r="A1352" s="155">
        <v>25</v>
      </c>
      <c r="B1352" s="155" t="s">
        <v>2145</v>
      </c>
      <c r="C1352" s="155" t="s">
        <v>560</v>
      </c>
      <c r="D1352" s="155">
        <v>33.4</v>
      </c>
      <c r="E1352" s="155">
        <v>80</v>
      </c>
      <c r="F1352" s="155">
        <v>104.92919462989909</v>
      </c>
      <c r="G1352" s="155">
        <v>8394.335570391926</v>
      </c>
      <c r="H1352" s="155">
        <v>8.3943355703919257E-3</v>
      </c>
      <c r="I1352" s="155" t="str">
        <f>_xlfn.XLOOKUP(C1352,'DRAWING LIST'!B:B,'DRAWING LIST'!AJ:AJ,,0)</f>
        <v/>
      </c>
      <c r="J1352" s="155">
        <f t="shared" si="21"/>
        <v>8.3943355703919257E-3</v>
      </c>
    </row>
    <row r="1353" spans="1:10" hidden="1">
      <c r="A1353" s="155">
        <v>25</v>
      </c>
      <c r="B1353" s="155" t="s">
        <v>2145</v>
      </c>
      <c r="C1353" s="155" t="s">
        <v>562</v>
      </c>
      <c r="D1353" s="155">
        <v>33.4</v>
      </c>
      <c r="E1353" s="155">
        <v>80</v>
      </c>
      <c r="F1353" s="155">
        <v>104.92919462989909</v>
      </c>
      <c r="G1353" s="155">
        <v>8394.335570391926</v>
      </c>
      <c r="H1353" s="155">
        <v>8.3943355703919257E-3</v>
      </c>
      <c r="I1353" s="155" t="str">
        <f>_xlfn.XLOOKUP(C1353,'DRAWING LIST'!B:B,'DRAWING LIST'!AJ:AJ,,0)</f>
        <v/>
      </c>
      <c r="J1353" s="155">
        <f t="shared" si="21"/>
        <v>8.3943355703919257E-3</v>
      </c>
    </row>
    <row r="1354" spans="1:10" hidden="1">
      <c r="A1354" s="155">
        <v>25</v>
      </c>
      <c r="B1354" s="155" t="s">
        <v>2145</v>
      </c>
      <c r="C1354" s="155" t="s">
        <v>564</v>
      </c>
      <c r="D1354" s="155">
        <v>33.4</v>
      </c>
      <c r="E1354" s="155">
        <v>80</v>
      </c>
      <c r="F1354" s="155">
        <v>104.92919462989909</v>
      </c>
      <c r="G1354" s="155">
        <v>8394.335570391926</v>
      </c>
      <c r="H1354" s="155">
        <v>8.3943355703919257E-3</v>
      </c>
      <c r="I1354" s="155" t="str">
        <f>_xlfn.XLOOKUP(C1354,'DRAWING LIST'!B:B,'DRAWING LIST'!AJ:AJ,,0)</f>
        <v/>
      </c>
      <c r="J1354" s="155">
        <f t="shared" si="21"/>
        <v>8.3943355703919257E-3</v>
      </c>
    </row>
    <row r="1355" spans="1:10" hidden="1">
      <c r="A1355" s="155">
        <v>25</v>
      </c>
      <c r="B1355" s="155" t="s">
        <v>2145</v>
      </c>
      <c r="C1355" s="155" t="s">
        <v>566</v>
      </c>
      <c r="D1355" s="155">
        <v>33.4</v>
      </c>
      <c r="E1355" s="155">
        <v>80</v>
      </c>
      <c r="F1355" s="155">
        <v>104.92919462989909</v>
      </c>
      <c r="G1355" s="155">
        <v>8394.335570391926</v>
      </c>
      <c r="H1355" s="155">
        <v>8.3943355703919257E-3</v>
      </c>
      <c r="I1355" s="155" t="str">
        <f>_xlfn.XLOOKUP(C1355,'DRAWING LIST'!B:B,'DRAWING LIST'!AJ:AJ,,0)</f>
        <v/>
      </c>
      <c r="J1355" s="155">
        <f t="shared" si="21"/>
        <v>8.3943355703919257E-3</v>
      </c>
    </row>
    <row r="1356" spans="1:10" hidden="1">
      <c r="A1356" s="155">
        <v>25</v>
      </c>
      <c r="B1356" s="155" t="s">
        <v>2657</v>
      </c>
      <c r="C1356" s="155" t="s">
        <v>204</v>
      </c>
      <c r="D1356" s="155">
        <v>33.4</v>
      </c>
      <c r="E1356" s="155">
        <v>817</v>
      </c>
      <c r="F1356" s="155">
        <v>104.92919462989909</v>
      </c>
      <c r="G1356" s="155">
        <v>85727.152012627557</v>
      </c>
      <c r="H1356" s="155">
        <v>8.5727152012627553E-2</v>
      </c>
      <c r="I1356" s="155" t="str">
        <f>_xlfn.XLOOKUP(C1356,'DRAWING LIST'!B:B,'DRAWING LIST'!AJ:AJ,,0)</f>
        <v>1-05 大洋綠</v>
      </c>
      <c r="J1356" s="155">
        <f t="shared" si="21"/>
        <v>8.5727152012627553E-2</v>
      </c>
    </row>
    <row r="1357" spans="1:10">
      <c r="A1357" s="155">
        <v>25</v>
      </c>
      <c r="B1357" s="155" t="s">
        <v>2658</v>
      </c>
      <c r="C1357" s="155" t="s">
        <v>294</v>
      </c>
      <c r="D1357" s="155">
        <v>33.4</v>
      </c>
      <c r="E1357" s="155">
        <v>819</v>
      </c>
      <c r="F1357" s="155">
        <v>104.92919462989909</v>
      </c>
      <c r="G1357" s="155">
        <v>85937.010401887354</v>
      </c>
      <c r="H1357" s="155">
        <v>8.5937010401887351E-2</v>
      </c>
      <c r="I1357" s="155" t="str">
        <f>_xlfn.XLOOKUP(C1357,'DRAWING LIST'!B:B,'DRAWING LIST'!AJ:AJ,,0)</f>
        <v>1-45 天藍色</v>
      </c>
      <c r="J1357" s="155">
        <f t="shared" si="21"/>
        <v>8.5937010401887351E-2</v>
      </c>
    </row>
    <row r="1358" spans="1:10">
      <c r="A1358" s="155">
        <v>25</v>
      </c>
      <c r="B1358" s="155" t="s">
        <v>2147</v>
      </c>
      <c r="C1358" s="155" t="s">
        <v>322</v>
      </c>
      <c r="D1358" s="155">
        <v>33.4</v>
      </c>
      <c r="E1358" s="155">
        <v>81</v>
      </c>
      <c r="F1358" s="155">
        <v>104.92919462989909</v>
      </c>
      <c r="G1358" s="155">
        <v>8499.264765021826</v>
      </c>
      <c r="H1358" s="155">
        <v>8.4992647650218248E-3</v>
      </c>
      <c r="I1358" s="155" t="str">
        <f>_xlfn.XLOOKUP(C1358,'DRAWING LIST'!B:B,'DRAWING LIST'!AJ:AJ,,0)</f>
        <v/>
      </c>
      <c r="J1358" s="155">
        <f t="shared" si="21"/>
        <v>8.4992647650218248E-3</v>
      </c>
    </row>
    <row r="1359" spans="1:10">
      <c r="A1359" s="155">
        <v>25</v>
      </c>
      <c r="B1359" s="155" t="s">
        <v>2147</v>
      </c>
      <c r="C1359" s="155" t="s">
        <v>329</v>
      </c>
      <c r="D1359" s="155">
        <v>33.4</v>
      </c>
      <c r="E1359" s="155">
        <v>81</v>
      </c>
      <c r="F1359" s="155">
        <v>104.92919462989909</v>
      </c>
      <c r="G1359" s="155">
        <v>8499.264765021826</v>
      </c>
      <c r="H1359" s="155">
        <v>8.4992647650218248E-3</v>
      </c>
      <c r="I1359" s="155" t="str">
        <f>_xlfn.XLOOKUP(C1359,'DRAWING LIST'!B:B,'DRAWING LIST'!AJ:AJ,,0)</f>
        <v>1-45 天藍色</v>
      </c>
      <c r="J1359" s="155">
        <f t="shared" si="21"/>
        <v>8.4992647650218248E-3</v>
      </c>
    </row>
    <row r="1360" spans="1:10" hidden="1">
      <c r="A1360" s="155">
        <v>25</v>
      </c>
      <c r="B1360" s="155" t="s">
        <v>2659</v>
      </c>
      <c r="C1360" s="155" t="s">
        <v>567</v>
      </c>
      <c r="D1360" s="155">
        <v>33.4</v>
      </c>
      <c r="E1360" s="155">
        <v>823</v>
      </c>
      <c r="F1360" s="155">
        <v>104.92919462989909</v>
      </c>
      <c r="G1360" s="155">
        <v>86356.727180406946</v>
      </c>
      <c r="H1360" s="155">
        <v>8.6356727180406948E-2</v>
      </c>
      <c r="I1360" s="155" t="str">
        <f>_xlfn.XLOOKUP(C1360,'DRAWING LIST'!B:B,'DRAWING LIST'!AJ:AJ,,0)</f>
        <v/>
      </c>
      <c r="J1360" s="155">
        <f t="shared" si="21"/>
        <v>8.6356727180406948E-2</v>
      </c>
    </row>
    <row r="1361" spans="1:10" hidden="1">
      <c r="A1361" s="155">
        <v>25</v>
      </c>
      <c r="B1361" s="155" t="s">
        <v>2660</v>
      </c>
      <c r="C1361" s="155" t="s">
        <v>200</v>
      </c>
      <c r="D1361" s="155">
        <v>33.4</v>
      </c>
      <c r="E1361" s="155">
        <v>825</v>
      </c>
      <c r="F1361" s="155">
        <v>104.92919462989909</v>
      </c>
      <c r="G1361" s="155">
        <v>86566.585569666742</v>
      </c>
      <c r="H1361" s="155">
        <v>8.6566585569666732E-2</v>
      </c>
      <c r="I1361" s="155" t="str">
        <f>_xlfn.XLOOKUP(C1361,'DRAWING LIST'!B:B,'DRAWING LIST'!AJ:AJ,,0)</f>
        <v>1-05 大洋綠</v>
      </c>
      <c r="J1361" s="155">
        <f t="shared" si="21"/>
        <v>8.6566585569666732E-2</v>
      </c>
    </row>
    <row r="1362" spans="1:10" hidden="1">
      <c r="A1362" s="155">
        <v>25</v>
      </c>
      <c r="B1362" s="155" t="s">
        <v>2661</v>
      </c>
      <c r="C1362" s="155" t="s">
        <v>231</v>
      </c>
      <c r="D1362" s="155">
        <v>33.4</v>
      </c>
      <c r="E1362" s="155">
        <v>826</v>
      </c>
      <c r="F1362" s="155">
        <v>104.92919462989909</v>
      </c>
      <c r="G1362" s="155">
        <v>86671.514764296648</v>
      </c>
      <c r="H1362" s="155">
        <v>8.6671514764296645E-2</v>
      </c>
      <c r="I1362" s="155" t="str">
        <f>_xlfn.XLOOKUP(C1362,'DRAWING LIST'!B:B,'DRAWING LIST'!AJ:AJ,,0)</f>
        <v/>
      </c>
      <c r="J1362" s="155">
        <f t="shared" si="21"/>
        <v>8.6671514764296645E-2</v>
      </c>
    </row>
    <row r="1363" spans="1:10">
      <c r="A1363" s="155">
        <v>25</v>
      </c>
      <c r="B1363" s="155" t="s">
        <v>2662</v>
      </c>
      <c r="C1363" s="155" t="s">
        <v>747</v>
      </c>
      <c r="D1363" s="155">
        <v>33.4</v>
      </c>
      <c r="E1363" s="155">
        <v>82</v>
      </c>
      <c r="F1363" s="155">
        <v>104.92919462989909</v>
      </c>
      <c r="G1363" s="155">
        <v>8604.1939596517259</v>
      </c>
      <c r="H1363" s="155">
        <v>8.6041939596517257E-3</v>
      </c>
      <c r="I1363" s="155" t="str">
        <f>_xlfn.XLOOKUP(C1363,'DRAWING LIST'!B:B,'DRAWING LIST'!AJ:AJ,,0)</f>
        <v>1-45 天藍色</v>
      </c>
      <c r="J1363" s="155">
        <f t="shared" si="21"/>
        <v>8.6041939596517257E-3</v>
      </c>
    </row>
    <row r="1364" spans="1:10" hidden="1">
      <c r="A1364" s="155">
        <v>25</v>
      </c>
      <c r="B1364" s="155" t="s">
        <v>2662</v>
      </c>
      <c r="C1364" s="155" t="s">
        <v>418</v>
      </c>
      <c r="D1364" s="155">
        <v>33.4</v>
      </c>
      <c r="E1364" s="155">
        <v>82</v>
      </c>
      <c r="F1364" s="155">
        <v>104.92919462989909</v>
      </c>
      <c r="G1364" s="155">
        <v>8604.1939596517259</v>
      </c>
      <c r="H1364" s="155">
        <v>8.6041939596517257E-3</v>
      </c>
      <c r="I1364" s="155" t="str">
        <f>_xlfn.XLOOKUP(C1364,'DRAWING LIST'!B:B,'DRAWING LIST'!AJ:AJ,,0)</f>
        <v/>
      </c>
      <c r="J1364" s="155">
        <f t="shared" si="21"/>
        <v>8.6041939596517257E-3</v>
      </c>
    </row>
    <row r="1365" spans="1:10" hidden="1">
      <c r="A1365" s="155">
        <v>25</v>
      </c>
      <c r="B1365" s="155" t="s">
        <v>2662</v>
      </c>
      <c r="C1365" s="155" t="s">
        <v>648</v>
      </c>
      <c r="D1365" s="155">
        <v>33.4</v>
      </c>
      <c r="E1365" s="155">
        <v>82</v>
      </c>
      <c r="F1365" s="155">
        <v>104.92919462989909</v>
      </c>
      <c r="G1365" s="155">
        <v>8604.1939596517259</v>
      </c>
      <c r="H1365" s="155">
        <v>8.6041939596517257E-3</v>
      </c>
      <c r="I1365" s="155" t="str">
        <f>_xlfn.XLOOKUP(C1365,'DRAWING LIST'!B:B,'DRAWING LIST'!AJ:AJ,,0)</f>
        <v>1-38鼠灰色</v>
      </c>
      <c r="J1365" s="155">
        <f t="shared" si="21"/>
        <v>8.6041939596517257E-3</v>
      </c>
    </row>
    <row r="1366" spans="1:10">
      <c r="A1366" s="155">
        <v>25</v>
      </c>
      <c r="B1366" s="155" t="s">
        <v>2663</v>
      </c>
      <c r="C1366" s="155" t="s">
        <v>357</v>
      </c>
      <c r="D1366" s="155">
        <v>33.4</v>
      </c>
      <c r="E1366" s="155">
        <v>831</v>
      </c>
      <c r="F1366" s="155">
        <v>104.92919462989909</v>
      </c>
      <c r="G1366" s="155">
        <v>87196.160737446146</v>
      </c>
      <c r="H1366" s="155">
        <v>8.7196160737446141E-2</v>
      </c>
      <c r="I1366" s="155" t="str">
        <f>_xlfn.XLOOKUP(C1366,'DRAWING LIST'!B:B,'DRAWING LIST'!AJ:AJ,,0)</f>
        <v>1-45 天藍色</v>
      </c>
      <c r="J1366" s="155">
        <f t="shared" si="21"/>
        <v>8.7196160737446141E-2</v>
      </c>
    </row>
    <row r="1367" spans="1:10" hidden="1">
      <c r="A1367" s="155">
        <v>25</v>
      </c>
      <c r="B1367" s="155" t="s">
        <v>2664</v>
      </c>
      <c r="C1367" s="155" t="s">
        <v>579</v>
      </c>
      <c r="D1367" s="155">
        <v>33.4</v>
      </c>
      <c r="E1367" s="155">
        <v>832</v>
      </c>
      <c r="F1367" s="155">
        <v>104.92919462989909</v>
      </c>
      <c r="G1367" s="155">
        <v>87301.089932076036</v>
      </c>
      <c r="H1367" s="155">
        <v>8.7301089932076026E-2</v>
      </c>
      <c r="I1367" s="155" t="str">
        <f>_xlfn.XLOOKUP(C1367,'DRAWING LIST'!B:B,'DRAWING LIST'!AJ:AJ,,0)</f>
        <v/>
      </c>
      <c r="J1367" s="155">
        <f t="shared" si="21"/>
        <v>8.7301089932076026E-2</v>
      </c>
    </row>
    <row r="1368" spans="1:10" hidden="1">
      <c r="A1368" s="155">
        <v>25</v>
      </c>
      <c r="B1368" s="155" t="s">
        <v>2665</v>
      </c>
      <c r="C1368" s="155" t="s">
        <v>736</v>
      </c>
      <c r="D1368" s="155">
        <v>33.4</v>
      </c>
      <c r="E1368" s="155">
        <v>833</v>
      </c>
      <c r="F1368" s="155">
        <v>104.92919462989909</v>
      </c>
      <c r="G1368" s="155">
        <v>87406.019126705942</v>
      </c>
      <c r="H1368" s="155">
        <v>8.7406019126705939E-2</v>
      </c>
      <c r="I1368" s="155" t="str">
        <f>_xlfn.XLOOKUP(C1368,'DRAWING LIST'!B:B,'DRAWING LIST'!AJ:AJ,,0)</f>
        <v/>
      </c>
      <c r="J1368" s="155">
        <f t="shared" si="21"/>
        <v>8.7406019126705939E-2</v>
      </c>
    </row>
    <row r="1369" spans="1:10" hidden="1">
      <c r="A1369" s="155">
        <v>25</v>
      </c>
      <c r="B1369" s="155" t="s">
        <v>2666</v>
      </c>
      <c r="C1369" s="155" t="s">
        <v>555</v>
      </c>
      <c r="D1369" s="155">
        <v>33.4</v>
      </c>
      <c r="E1369" s="155">
        <v>837</v>
      </c>
      <c r="F1369" s="155">
        <v>104.92919462989909</v>
      </c>
      <c r="G1369" s="155">
        <v>87825.735905225534</v>
      </c>
      <c r="H1369" s="155">
        <v>8.7825735905225535E-2</v>
      </c>
      <c r="I1369" s="155" t="str">
        <f>_xlfn.XLOOKUP(C1369,'DRAWING LIST'!B:B,'DRAWING LIST'!AJ:AJ,,0)</f>
        <v/>
      </c>
      <c r="J1369" s="155">
        <f t="shared" si="21"/>
        <v>8.7825735905225535E-2</v>
      </c>
    </row>
    <row r="1370" spans="1:10">
      <c r="A1370" s="155">
        <v>25</v>
      </c>
      <c r="B1370" s="155" t="s">
        <v>2667</v>
      </c>
      <c r="C1370" s="155" t="s">
        <v>362</v>
      </c>
      <c r="D1370" s="155">
        <v>33.4</v>
      </c>
      <c r="E1370" s="155">
        <v>839</v>
      </c>
      <c r="F1370" s="155">
        <v>104.92919462989909</v>
      </c>
      <c r="G1370" s="155">
        <v>88035.59429448533</v>
      </c>
      <c r="H1370" s="155">
        <v>8.803559429448532E-2</v>
      </c>
      <c r="I1370" s="155" t="str">
        <f>_xlfn.XLOOKUP(C1370,'DRAWING LIST'!B:B,'DRAWING LIST'!AJ:AJ,,0)</f>
        <v>1-45 天藍色</v>
      </c>
      <c r="J1370" s="155">
        <f t="shared" si="21"/>
        <v>8.803559429448532E-2</v>
      </c>
    </row>
    <row r="1371" spans="1:10" hidden="1">
      <c r="A1371" s="155">
        <v>25</v>
      </c>
      <c r="B1371" s="155" t="s">
        <v>2667</v>
      </c>
      <c r="C1371" s="155" t="s">
        <v>424</v>
      </c>
      <c r="D1371" s="155">
        <v>33.4</v>
      </c>
      <c r="E1371" s="155">
        <v>839</v>
      </c>
      <c r="F1371" s="155">
        <v>104.92919462989909</v>
      </c>
      <c r="G1371" s="155">
        <v>88035.59429448533</v>
      </c>
      <c r="H1371" s="155">
        <v>8.803559429448532E-2</v>
      </c>
      <c r="I1371" s="155" t="str">
        <f>_xlfn.XLOOKUP(C1371,'DRAWING LIST'!B:B,'DRAWING LIST'!AJ:AJ,,0)</f>
        <v/>
      </c>
      <c r="J1371" s="155">
        <f t="shared" si="21"/>
        <v>8.803559429448532E-2</v>
      </c>
    </row>
    <row r="1372" spans="1:10" hidden="1">
      <c r="A1372" s="155">
        <v>25</v>
      </c>
      <c r="B1372" s="155" t="s">
        <v>2668</v>
      </c>
      <c r="C1372" s="155" t="s">
        <v>200</v>
      </c>
      <c r="D1372" s="155">
        <v>33.4</v>
      </c>
      <c r="E1372" s="155">
        <v>83</v>
      </c>
      <c r="F1372" s="155">
        <v>104.92919462989909</v>
      </c>
      <c r="G1372" s="155">
        <v>8709.123154281624</v>
      </c>
      <c r="H1372" s="155">
        <v>8.7091231542816231E-3</v>
      </c>
      <c r="I1372" s="155" t="str">
        <f>_xlfn.XLOOKUP(C1372,'DRAWING LIST'!B:B,'DRAWING LIST'!AJ:AJ,,0)</f>
        <v>1-05 大洋綠</v>
      </c>
      <c r="J1372" s="155">
        <f t="shared" si="21"/>
        <v>8.7091231542816231E-3</v>
      </c>
    </row>
    <row r="1373" spans="1:10">
      <c r="A1373" s="155">
        <v>25</v>
      </c>
      <c r="B1373" s="155" t="s">
        <v>2668</v>
      </c>
      <c r="C1373" s="155" t="s">
        <v>750</v>
      </c>
      <c r="D1373" s="155">
        <v>33.4</v>
      </c>
      <c r="E1373" s="155">
        <v>83</v>
      </c>
      <c r="F1373" s="155">
        <v>104.92919462989909</v>
      </c>
      <c r="G1373" s="155">
        <v>8709.123154281624</v>
      </c>
      <c r="H1373" s="155">
        <v>8.7091231542816231E-3</v>
      </c>
      <c r="I1373" s="155" t="str">
        <f>_xlfn.XLOOKUP(C1373,'DRAWING LIST'!B:B,'DRAWING LIST'!AJ:AJ,,0)</f>
        <v/>
      </c>
      <c r="J1373" s="155">
        <f t="shared" si="21"/>
        <v>8.7091231542816231E-3</v>
      </c>
    </row>
    <row r="1374" spans="1:10">
      <c r="A1374" s="155">
        <v>25</v>
      </c>
      <c r="B1374" s="155" t="s">
        <v>2668</v>
      </c>
      <c r="C1374" s="155" t="s">
        <v>751</v>
      </c>
      <c r="D1374" s="155">
        <v>33.4</v>
      </c>
      <c r="E1374" s="155">
        <v>83</v>
      </c>
      <c r="F1374" s="155">
        <v>104.92919462989909</v>
      </c>
      <c r="G1374" s="155">
        <v>8709.123154281624</v>
      </c>
      <c r="H1374" s="155">
        <v>8.7091231542816231E-3</v>
      </c>
      <c r="I1374" s="155" t="str">
        <f>_xlfn.XLOOKUP(C1374,'DRAWING LIST'!B:B,'DRAWING LIST'!AJ:AJ,,0)</f>
        <v/>
      </c>
      <c r="J1374" s="155">
        <f t="shared" si="21"/>
        <v>8.7091231542816231E-3</v>
      </c>
    </row>
    <row r="1375" spans="1:10" hidden="1">
      <c r="A1375" s="155">
        <v>25</v>
      </c>
      <c r="B1375" s="155" t="s">
        <v>2668</v>
      </c>
      <c r="C1375" s="155" t="s">
        <v>430</v>
      </c>
      <c r="D1375" s="155">
        <v>33.4</v>
      </c>
      <c r="E1375" s="155">
        <v>83</v>
      </c>
      <c r="F1375" s="155">
        <v>104.92919462989909</v>
      </c>
      <c r="G1375" s="155">
        <v>8709.123154281624</v>
      </c>
      <c r="H1375" s="155">
        <v>8.7091231542816231E-3</v>
      </c>
      <c r="I1375" s="155" t="str">
        <f>_xlfn.XLOOKUP(C1375,'DRAWING LIST'!B:B,'DRAWING LIST'!AJ:AJ,,0)</f>
        <v/>
      </c>
      <c r="J1375" s="155">
        <f t="shared" si="21"/>
        <v>8.7091231542816231E-3</v>
      </c>
    </row>
    <row r="1376" spans="1:10" hidden="1">
      <c r="A1376" s="155">
        <v>25</v>
      </c>
      <c r="B1376" s="155" t="s">
        <v>2668</v>
      </c>
      <c r="C1376" s="155" t="s">
        <v>647</v>
      </c>
      <c r="D1376" s="155">
        <v>33.4</v>
      </c>
      <c r="E1376" s="155">
        <v>83</v>
      </c>
      <c r="F1376" s="155">
        <v>104.92919462989909</v>
      </c>
      <c r="G1376" s="155">
        <v>8709.123154281624</v>
      </c>
      <c r="H1376" s="155">
        <v>8.7091231542816231E-3</v>
      </c>
      <c r="I1376" s="155" t="str">
        <f>_xlfn.XLOOKUP(C1376,'DRAWING LIST'!B:B,'DRAWING LIST'!AJ:AJ,,0)</f>
        <v>1-38鼠灰色</v>
      </c>
      <c r="J1376" s="155">
        <f t="shared" si="21"/>
        <v>8.7091231542816231E-3</v>
      </c>
    </row>
    <row r="1377" spans="1:10" hidden="1">
      <c r="A1377" s="155">
        <v>25</v>
      </c>
      <c r="B1377" s="155" t="s">
        <v>2668</v>
      </c>
      <c r="C1377" s="155" t="s">
        <v>648</v>
      </c>
      <c r="D1377" s="155">
        <v>33.4</v>
      </c>
      <c r="E1377" s="155">
        <v>83</v>
      </c>
      <c r="F1377" s="155">
        <v>104.92919462989909</v>
      </c>
      <c r="G1377" s="155">
        <v>8709.123154281624</v>
      </c>
      <c r="H1377" s="155">
        <v>8.7091231542816231E-3</v>
      </c>
      <c r="I1377" s="155" t="str">
        <f>_xlfn.XLOOKUP(C1377,'DRAWING LIST'!B:B,'DRAWING LIST'!AJ:AJ,,0)</f>
        <v>1-38鼠灰色</v>
      </c>
      <c r="J1377" s="155">
        <f t="shared" si="21"/>
        <v>8.7091231542816231E-3</v>
      </c>
    </row>
    <row r="1378" spans="1:10" hidden="1">
      <c r="A1378" s="155">
        <v>25</v>
      </c>
      <c r="B1378" s="155" t="s">
        <v>2668</v>
      </c>
      <c r="C1378" s="155" t="s">
        <v>650</v>
      </c>
      <c r="D1378" s="155">
        <v>33.4</v>
      </c>
      <c r="E1378" s="155">
        <v>83</v>
      </c>
      <c r="F1378" s="155">
        <v>104.92919462989909</v>
      </c>
      <c r="G1378" s="155">
        <v>8709.123154281624</v>
      </c>
      <c r="H1378" s="155">
        <v>8.7091231542816231E-3</v>
      </c>
      <c r="I1378" s="155" t="str">
        <f>_xlfn.XLOOKUP(C1378,'DRAWING LIST'!B:B,'DRAWING LIST'!AJ:AJ,,0)</f>
        <v/>
      </c>
      <c r="J1378" s="155">
        <f t="shared" si="21"/>
        <v>8.7091231542816231E-3</v>
      </c>
    </row>
    <row r="1379" spans="1:10">
      <c r="A1379" s="155">
        <v>25</v>
      </c>
      <c r="B1379" s="155" t="s">
        <v>2148</v>
      </c>
      <c r="C1379" s="155" t="s">
        <v>294</v>
      </c>
      <c r="D1379" s="155">
        <v>33.4</v>
      </c>
      <c r="E1379" s="155">
        <v>842</v>
      </c>
      <c r="F1379" s="155">
        <v>104.92919462989909</v>
      </c>
      <c r="G1379" s="155">
        <v>88350.381878375032</v>
      </c>
      <c r="H1379" s="155">
        <v>8.8350381878375031E-2</v>
      </c>
      <c r="I1379" s="155" t="str">
        <f>_xlfn.XLOOKUP(C1379,'DRAWING LIST'!B:B,'DRAWING LIST'!AJ:AJ,,0)</f>
        <v>1-45 天藍色</v>
      </c>
      <c r="J1379" s="155">
        <f t="shared" si="21"/>
        <v>8.8350381878375031E-2</v>
      </c>
    </row>
    <row r="1380" spans="1:10" hidden="1">
      <c r="A1380" s="155">
        <v>25</v>
      </c>
      <c r="B1380" s="155" t="s">
        <v>2669</v>
      </c>
      <c r="C1380" s="155" t="s">
        <v>240</v>
      </c>
      <c r="D1380" s="155">
        <v>33.4</v>
      </c>
      <c r="E1380" s="155">
        <v>846</v>
      </c>
      <c r="F1380" s="155">
        <v>104.92919462989909</v>
      </c>
      <c r="G1380" s="155">
        <v>88770.098656894625</v>
      </c>
      <c r="H1380" s="155">
        <v>8.8770098656894614E-2</v>
      </c>
      <c r="I1380" s="155" t="str">
        <f>_xlfn.XLOOKUP(C1380,'DRAWING LIST'!B:B,'DRAWING LIST'!AJ:AJ,,0)</f>
        <v/>
      </c>
      <c r="J1380" s="155">
        <f t="shared" si="21"/>
        <v>8.8770098656894614E-2</v>
      </c>
    </row>
    <row r="1381" spans="1:10" hidden="1">
      <c r="A1381" s="155">
        <v>25</v>
      </c>
      <c r="B1381" s="155" t="s">
        <v>2669</v>
      </c>
      <c r="C1381" s="155" t="s">
        <v>241</v>
      </c>
      <c r="D1381" s="155">
        <v>33.4</v>
      </c>
      <c r="E1381" s="155">
        <v>846</v>
      </c>
      <c r="F1381" s="155">
        <v>104.92919462989909</v>
      </c>
      <c r="G1381" s="155">
        <v>88770.098656894625</v>
      </c>
      <c r="H1381" s="155">
        <v>8.8770098656894614E-2</v>
      </c>
      <c r="I1381" s="155" t="str">
        <f>_xlfn.XLOOKUP(C1381,'DRAWING LIST'!B:B,'DRAWING LIST'!AJ:AJ,,0)</f>
        <v/>
      </c>
      <c r="J1381" s="155">
        <f t="shared" si="21"/>
        <v>8.8770098656894614E-2</v>
      </c>
    </row>
    <row r="1382" spans="1:10" hidden="1">
      <c r="A1382" s="155">
        <v>25</v>
      </c>
      <c r="B1382" s="155" t="s">
        <v>2669</v>
      </c>
      <c r="C1382" s="155" t="s">
        <v>242</v>
      </c>
      <c r="D1382" s="155">
        <v>33.4</v>
      </c>
      <c r="E1382" s="155">
        <v>846</v>
      </c>
      <c r="F1382" s="155">
        <v>104.92919462989909</v>
      </c>
      <c r="G1382" s="155">
        <v>88770.098656894625</v>
      </c>
      <c r="H1382" s="155">
        <v>8.8770098656894614E-2</v>
      </c>
      <c r="I1382" s="155" t="str">
        <f>_xlfn.XLOOKUP(C1382,'DRAWING LIST'!B:B,'DRAWING LIST'!AJ:AJ,,0)</f>
        <v/>
      </c>
      <c r="J1382" s="155">
        <f t="shared" si="21"/>
        <v>8.8770098656894614E-2</v>
      </c>
    </row>
    <row r="1383" spans="1:10" hidden="1">
      <c r="A1383" s="155">
        <v>25</v>
      </c>
      <c r="B1383" s="155" t="s">
        <v>2670</v>
      </c>
      <c r="C1383" s="155" t="s">
        <v>400</v>
      </c>
      <c r="D1383" s="155">
        <v>33.4</v>
      </c>
      <c r="E1383" s="155">
        <v>847</v>
      </c>
      <c r="F1383" s="155">
        <v>104.92919462989909</v>
      </c>
      <c r="G1383" s="155">
        <v>88875.02785152453</v>
      </c>
      <c r="H1383" s="155">
        <v>8.8875027851524527E-2</v>
      </c>
      <c r="I1383" s="155" t="str">
        <f>_xlfn.XLOOKUP(C1383,'DRAWING LIST'!B:B,'DRAWING LIST'!AJ:AJ,,0)</f>
        <v/>
      </c>
      <c r="J1383" s="155">
        <f t="shared" si="21"/>
        <v>8.8875027851524527E-2</v>
      </c>
    </row>
    <row r="1384" spans="1:10" hidden="1">
      <c r="A1384" s="155">
        <v>25</v>
      </c>
      <c r="B1384" s="155" t="s">
        <v>2149</v>
      </c>
      <c r="C1384" s="155" t="s">
        <v>153</v>
      </c>
      <c r="D1384" s="155">
        <v>33.4</v>
      </c>
      <c r="E1384" s="155">
        <v>84</v>
      </c>
      <c r="F1384" s="155">
        <v>104.92919462989909</v>
      </c>
      <c r="G1384" s="155">
        <v>8814.0523489115239</v>
      </c>
      <c r="H1384" s="155">
        <v>8.814052348911524E-3</v>
      </c>
      <c r="I1384" s="155" t="str">
        <f>_xlfn.XLOOKUP(C1384,'DRAWING LIST'!B:B,'DRAWING LIST'!AJ:AJ,,0)</f>
        <v>1-05 大洋綠</v>
      </c>
      <c r="J1384" s="155">
        <f t="shared" si="21"/>
        <v>8.814052348911524E-3</v>
      </c>
    </row>
    <row r="1385" spans="1:10">
      <c r="A1385" s="155">
        <v>25</v>
      </c>
      <c r="B1385" s="155" t="s">
        <v>2671</v>
      </c>
      <c r="C1385" s="155" t="s">
        <v>347</v>
      </c>
      <c r="D1385" s="155">
        <v>33.4</v>
      </c>
      <c r="E1385" s="155">
        <v>852</v>
      </c>
      <c r="F1385" s="155">
        <v>104.92919462989909</v>
      </c>
      <c r="G1385" s="155">
        <v>89399.673824674028</v>
      </c>
      <c r="H1385" s="155">
        <v>8.9399673824674022E-2</v>
      </c>
      <c r="I1385" s="155" t="str">
        <f>_xlfn.XLOOKUP(C1385,'DRAWING LIST'!B:B,'DRAWING LIST'!AJ:AJ,,0)</f>
        <v>1-45 天藍色</v>
      </c>
      <c r="J1385" s="155">
        <f t="shared" si="21"/>
        <v>8.9399673824674022E-2</v>
      </c>
    </row>
    <row r="1386" spans="1:10">
      <c r="A1386" s="155">
        <v>25</v>
      </c>
      <c r="B1386" s="155" t="s">
        <v>2672</v>
      </c>
      <c r="C1386" s="155" t="s">
        <v>294</v>
      </c>
      <c r="D1386" s="155">
        <v>33.4</v>
      </c>
      <c r="E1386" s="155">
        <v>853</v>
      </c>
      <c r="F1386" s="155">
        <v>104.92919462989909</v>
      </c>
      <c r="G1386" s="155">
        <v>89504.603019303919</v>
      </c>
      <c r="H1386" s="155">
        <v>8.9504603019303908E-2</v>
      </c>
      <c r="I1386" s="155" t="str">
        <f>_xlfn.XLOOKUP(C1386,'DRAWING LIST'!B:B,'DRAWING LIST'!AJ:AJ,,0)</f>
        <v>1-45 天藍色</v>
      </c>
      <c r="J1386" s="155">
        <f t="shared" si="21"/>
        <v>8.9504603019303908E-2</v>
      </c>
    </row>
    <row r="1387" spans="1:10" hidden="1">
      <c r="A1387" s="155">
        <v>25</v>
      </c>
      <c r="B1387" s="155" t="s">
        <v>2673</v>
      </c>
      <c r="C1387" s="155" t="s">
        <v>214</v>
      </c>
      <c r="D1387" s="155">
        <v>33.4</v>
      </c>
      <c r="E1387" s="155">
        <v>854</v>
      </c>
      <c r="F1387" s="155">
        <v>104.92919462989909</v>
      </c>
      <c r="G1387" s="155">
        <v>89609.532213933824</v>
      </c>
      <c r="H1387" s="155">
        <v>8.9609532213933821E-2</v>
      </c>
      <c r="I1387" s="155" t="str">
        <f>_xlfn.XLOOKUP(C1387,'DRAWING LIST'!B:B,'DRAWING LIST'!AJ:AJ,,0)</f>
        <v>1-05 大洋綠</v>
      </c>
      <c r="J1387" s="155">
        <f t="shared" si="21"/>
        <v>8.9609532213933821E-2</v>
      </c>
    </row>
    <row r="1388" spans="1:10" hidden="1">
      <c r="A1388" s="155">
        <v>25</v>
      </c>
      <c r="B1388" s="155" t="s">
        <v>2674</v>
      </c>
      <c r="C1388" s="155" t="s">
        <v>87</v>
      </c>
      <c r="D1388" s="155">
        <v>33.4</v>
      </c>
      <c r="E1388" s="155">
        <v>856</v>
      </c>
      <c r="F1388" s="155">
        <v>104.92919462989909</v>
      </c>
      <c r="G1388" s="155">
        <v>89819.39060319362</v>
      </c>
      <c r="H1388" s="155">
        <v>8.9819390603193619E-2</v>
      </c>
      <c r="I1388" s="155" t="str">
        <f>_xlfn.XLOOKUP(C1388,'DRAWING LIST'!B:B,'DRAWING LIST'!AJ:AJ,,0)</f>
        <v/>
      </c>
      <c r="J1388" s="155">
        <f t="shared" si="21"/>
        <v>8.9819390603193619E-2</v>
      </c>
    </row>
    <row r="1389" spans="1:10" hidden="1">
      <c r="A1389" s="155">
        <v>25</v>
      </c>
      <c r="B1389" s="155" t="s">
        <v>2674</v>
      </c>
      <c r="C1389" s="155" t="s">
        <v>199</v>
      </c>
      <c r="D1389" s="155">
        <v>33.4</v>
      </c>
      <c r="E1389" s="155">
        <v>856</v>
      </c>
      <c r="F1389" s="155">
        <v>104.92919462989909</v>
      </c>
      <c r="G1389" s="155">
        <v>89819.39060319362</v>
      </c>
      <c r="H1389" s="155">
        <v>8.9819390603193619E-2</v>
      </c>
      <c r="I1389" s="155" t="str">
        <f>_xlfn.XLOOKUP(C1389,'DRAWING LIST'!B:B,'DRAWING LIST'!AJ:AJ,,0)</f>
        <v>1-05 大洋綠</v>
      </c>
      <c r="J1389" s="155">
        <f t="shared" si="21"/>
        <v>8.9819390603193619E-2</v>
      </c>
    </row>
    <row r="1390" spans="1:10" hidden="1">
      <c r="A1390" s="155">
        <v>25</v>
      </c>
      <c r="B1390" s="155" t="s">
        <v>2674</v>
      </c>
      <c r="C1390" s="155" t="s">
        <v>243</v>
      </c>
      <c r="D1390" s="155">
        <v>33.4</v>
      </c>
      <c r="E1390" s="155">
        <v>856</v>
      </c>
      <c r="F1390" s="155">
        <v>104.92919462989909</v>
      </c>
      <c r="G1390" s="155">
        <v>89819.39060319362</v>
      </c>
      <c r="H1390" s="155">
        <v>8.9819390603193619E-2</v>
      </c>
      <c r="I1390" s="155" t="str">
        <f>_xlfn.XLOOKUP(C1390,'DRAWING LIST'!B:B,'DRAWING LIST'!AJ:AJ,,0)</f>
        <v/>
      </c>
      <c r="J1390" s="155">
        <f t="shared" si="21"/>
        <v>8.9819390603193619E-2</v>
      </c>
    </row>
    <row r="1391" spans="1:10">
      <c r="A1391" s="155">
        <v>25</v>
      </c>
      <c r="B1391" s="155" t="s">
        <v>2674</v>
      </c>
      <c r="C1391" s="155" t="s">
        <v>357</v>
      </c>
      <c r="D1391" s="155">
        <v>33.4</v>
      </c>
      <c r="E1391" s="155">
        <v>856</v>
      </c>
      <c r="F1391" s="155">
        <v>104.92919462989909</v>
      </c>
      <c r="G1391" s="155">
        <v>89819.39060319362</v>
      </c>
      <c r="H1391" s="155">
        <v>8.9819390603193619E-2</v>
      </c>
      <c r="I1391" s="155" t="str">
        <f>_xlfn.XLOOKUP(C1391,'DRAWING LIST'!B:B,'DRAWING LIST'!AJ:AJ,,0)</f>
        <v>1-45 天藍色</v>
      </c>
      <c r="J1391" s="155">
        <f t="shared" si="21"/>
        <v>8.9819390603193619E-2</v>
      </c>
    </row>
    <row r="1392" spans="1:10">
      <c r="A1392" s="155">
        <v>25</v>
      </c>
      <c r="B1392" s="155" t="s">
        <v>2674</v>
      </c>
      <c r="C1392" s="155" t="s">
        <v>358</v>
      </c>
      <c r="D1392" s="155">
        <v>33.4</v>
      </c>
      <c r="E1392" s="155">
        <v>856</v>
      </c>
      <c r="F1392" s="155">
        <v>104.92919462989909</v>
      </c>
      <c r="G1392" s="155">
        <v>89819.39060319362</v>
      </c>
      <c r="H1392" s="155">
        <v>8.9819390603193619E-2</v>
      </c>
      <c r="I1392" s="155" t="str">
        <f>_xlfn.XLOOKUP(C1392,'DRAWING LIST'!B:B,'DRAWING LIST'!AJ:AJ,,0)</f>
        <v>1-45 天藍色</v>
      </c>
      <c r="J1392" s="155">
        <f t="shared" si="21"/>
        <v>8.9819390603193619E-2</v>
      </c>
    </row>
    <row r="1393" spans="1:10" hidden="1">
      <c r="A1393" s="155">
        <v>25</v>
      </c>
      <c r="B1393" s="155" t="s">
        <v>2674</v>
      </c>
      <c r="C1393" s="155" t="s">
        <v>559</v>
      </c>
      <c r="D1393" s="155">
        <v>33.4</v>
      </c>
      <c r="E1393" s="155">
        <v>856</v>
      </c>
      <c r="F1393" s="155">
        <v>104.92919462989909</v>
      </c>
      <c r="G1393" s="155">
        <v>89819.39060319362</v>
      </c>
      <c r="H1393" s="155">
        <v>8.9819390603193619E-2</v>
      </c>
      <c r="I1393" s="155" t="str">
        <f>_xlfn.XLOOKUP(C1393,'DRAWING LIST'!B:B,'DRAWING LIST'!AJ:AJ,,0)</f>
        <v/>
      </c>
      <c r="J1393" s="155">
        <f t="shared" si="21"/>
        <v>8.9819390603193619E-2</v>
      </c>
    </row>
    <row r="1394" spans="1:10" hidden="1">
      <c r="A1394" s="155">
        <v>25</v>
      </c>
      <c r="B1394" s="155" t="s">
        <v>2674</v>
      </c>
      <c r="C1394" s="155" t="s">
        <v>572</v>
      </c>
      <c r="D1394" s="155">
        <v>33.4</v>
      </c>
      <c r="E1394" s="155">
        <v>856</v>
      </c>
      <c r="F1394" s="155">
        <v>104.92919462989909</v>
      </c>
      <c r="G1394" s="155">
        <v>89819.39060319362</v>
      </c>
      <c r="H1394" s="155">
        <v>8.9819390603193619E-2</v>
      </c>
      <c r="I1394" s="155" t="str">
        <f>_xlfn.XLOOKUP(C1394,'DRAWING LIST'!B:B,'DRAWING LIST'!AJ:AJ,,0)</f>
        <v/>
      </c>
      <c r="J1394" s="155">
        <f t="shared" si="21"/>
        <v>8.9819390603193619E-2</v>
      </c>
    </row>
    <row r="1395" spans="1:10" hidden="1">
      <c r="A1395" s="155">
        <v>25</v>
      </c>
      <c r="B1395" s="155" t="s">
        <v>2675</v>
      </c>
      <c r="C1395" s="155" t="s">
        <v>779</v>
      </c>
      <c r="D1395" s="155">
        <v>33.4</v>
      </c>
      <c r="E1395" s="155">
        <v>858</v>
      </c>
      <c r="F1395" s="155">
        <v>104.92919462989909</v>
      </c>
      <c r="G1395" s="155">
        <v>90029.248992453417</v>
      </c>
      <c r="H1395" s="155">
        <v>9.0029248992453417E-2</v>
      </c>
      <c r="I1395" s="155" t="str">
        <f>_xlfn.XLOOKUP(C1395,'DRAWING LIST'!B:B,'DRAWING LIST'!AJ:AJ,,0)</f>
        <v/>
      </c>
      <c r="J1395" s="155">
        <f t="shared" si="21"/>
        <v>9.0029248992453417E-2</v>
      </c>
    </row>
    <row r="1396" spans="1:10" hidden="1">
      <c r="A1396" s="155">
        <v>25</v>
      </c>
      <c r="B1396" s="155" t="s">
        <v>2675</v>
      </c>
      <c r="C1396" s="155" t="s">
        <v>430</v>
      </c>
      <c r="D1396" s="155">
        <v>33.4</v>
      </c>
      <c r="E1396" s="155">
        <v>858</v>
      </c>
      <c r="F1396" s="155">
        <v>104.92919462989909</v>
      </c>
      <c r="G1396" s="155">
        <v>90029.248992453417</v>
      </c>
      <c r="H1396" s="155">
        <v>9.0029248992453417E-2</v>
      </c>
      <c r="I1396" s="155" t="str">
        <f>_xlfn.XLOOKUP(C1396,'DRAWING LIST'!B:B,'DRAWING LIST'!AJ:AJ,,0)</f>
        <v/>
      </c>
      <c r="J1396" s="155">
        <f t="shared" si="21"/>
        <v>9.0029248992453417E-2</v>
      </c>
    </row>
    <row r="1397" spans="1:10" hidden="1">
      <c r="A1397" s="155">
        <v>25</v>
      </c>
      <c r="B1397" s="155" t="s">
        <v>2150</v>
      </c>
      <c r="C1397" s="155" t="s">
        <v>711</v>
      </c>
      <c r="D1397" s="155">
        <v>33.4</v>
      </c>
      <c r="E1397" s="155">
        <v>85</v>
      </c>
      <c r="F1397" s="155">
        <v>104.92919462989909</v>
      </c>
      <c r="G1397" s="155">
        <v>8918.9815435414221</v>
      </c>
      <c r="H1397" s="155">
        <v>8.9189815435414214E-3</v>
      </c>
      <c r="I1397" s="155" t="str">
        <f>_xlfn.XLOOKUP(C1397,'DRAWING LIST'!B:B,'DRAWING LIST'!AJ:AJ,,0)</f>
        <v>1-05 大洋綠</v>
      </c>
      <c r="J1397" s="155">
        <f t="shared" si="21"/>
        <v>8.9189815435414214E-3</v>
      </c>
    </row>
    <row r="1398" spans="1:10" hidden="1">
      <c r="A1398" s="155">
        <v>25</v>
      </c>
      <c r="B1398" s="155" t="s">
        <v>2150</v>
      </c>
      <c r="C1398" s="155" t="s">
        <v>116</v>
      </c>
      <c r="D1398" s="155">
        <v>33.4</v>
      </c>
      <c r="E1398" s="155">
        <v>85</v>
      </c>
      <c r="F1398" s="155">
        <v>104.92919462989909</v>
      </c>
      <c r="G1398" s="155">
        <v>8918.9815435414221</v>
      </c>
      <c r="H1398" s="155">
        <v>8.9189815435414214E-3</v>
      </c>
      <c r="I1398" s="155" t="str">
        <f>_xlfn.XLOOKUP(C1398,'DRAWING LIST'!B:B,'DRAWING LIST'!AJ:AJ,,0)</f>
        <v>1-05 大洋綠</v>
      </c>
      <c r="J1398" s="155">
        <f t="shared" si="21"/>
        <v>8.9189815435414214E-3</v>
      </c>
    </row>
    <row r="1399" spans="1:10">
      <c r="A1399" s="155">
        <v>25</v>
      </c>
      <c r="B1399" s="155" t="s">
        <v>2150</v>
      </c>
      <c r="C1399" s="155" t="s">
        <v>362</v>
      </c>
      <c r="D1399" s="155">
        <v>33.4</v>
      </c>
      <c r="E1399" s="155">
        <v>85</v>
      </c>
      <c r="F1399" s="155">
        <v>104.92919462989909</v>
      </c>
      <c r="G1399" s="155">
        <v>8918.9815435414221</v>
      </c>
      <c r="H1399" s="155">
        <v>8.9189815435414214E-3</v>
      </c>
      <c r="I1399" s="155" t="str">
        <f>_xlfn.XLOOKUP(C1399,'DRAWING LIST'!B:B,'DRAWING LIST'!AJ:AJ,,0)</f>
        <v>1-45 天藍色</v>
      </c>
      <c r="J1399" s="155">
        <f t="shared" si="21"/>
        <v>8.9189815435414214E-3</v>
      </c>
    </row>
    <row r="1400" spans="1:10" hidden="1">
      <c r="A1400" s="155">
        <v>25</v>
      </c>
      <c r="B1400" s="155" t="s">
        <v>2150</v>
      </c>
      <c r="C1400" s="155" t="s">
        <v>421</v>
      </c>
      <c r="D1400" s="155">
        <v>33.4</v>
      </c>
      <c r="E1400" s="155">
        <v>85</v>
      </c>
      <c r="F1400" s="155">
        <v>104.92919462989909</v>
      </c>
      <c r="G1400" s="155">
        <v>8918.9815435414221</v>
      </c>
      <c r="H1400" s="155">
        <v>8.9189815435414214E-3</v>
      </c>
      <c r="I1400" s="155" t="str">
        <f>_xlfn.XLOOKUP(C1400,'DRAWING LIST'!B:B,'DRAWING LIST'!AJ:AJ,,0)</f>
        <v/>
      </c>
      <c r="J1400" s="155">
        <f t="shared" si="21"/>
        <v>8.9189815435414214E-3</v>
      </c>
    </row>
    <row r="1401" spans="1:10" hidden="1">
      <c r="A1401" s="155">
        <v>25</v>
      </c>
      <c r="B1401" s="155" t="s">
        <v>2676</v>
      </c>
      <c r="C1401" s="155" t="s">
        <v>577</v>
      </c>
      <c r="D1401" s="155">
        <v>33.4</v>
      </c>
      <c r="E1401" s="155">
        <v>860</v>
      </c>
      <c r="F1401" s="155">
        <v>104.92919462989909</v>
      </c>
      <c r="G1401" s="155">
        <v>90239.107381713213</v>
      </c>
      <c r="H1401" s="155">
        <v>9.0239107381713216E-2</v>
      </c>
      <c r="I1401" s="155" t="str">
        <f>_xlfn.XLOOKUP(C1401,'DRAWING LIST'!B:B,'DRAWING LIST'!AJ:AJ,,0)</f>
        <v/>
      </c>
      <c r="J1401" s="155">
        <f t="shared" si="21"/>
        <v>9.0239107381713216E-2</v>
      </c>
    </row>
    <row r="1402" spans="1:10" hidden="1">
      <c r="A1402" s="155">
        <v>25</v>
      </c>
      <c r="B1402" s="155" t="s">
        <v>2677</v>
      </c>
      <c r="C1402" s="155" t="s">
        <v>411</v>
      </c>
      <c r="D1402" s="155">
        <v>33.4</v>
      </c>
      <c r="E1402" s="155">
        <v>862</v>
      </c>
      <c r="F1402" s="155">
        <v>104.92919462989909</v>
      </c>
      <c r="G1402" s="155">
        <v>90448.965770973009</v>
      </c>
      <c r="H1402" s="155">
        <v>9.0448965770973E-2</v>
      </c>
      <c r="I1402" s="155" t="str">
        <f>_xlfn.XLOOKUP(C1402,'DRAWING LIST'!B:B,'DRAWING LIST'!AJ:AJ,,0)</f>
        <v/>
      </c>
      <c r="J1402" s="155">
        <f t="shared" si="21"/>
        <v>9.0448965770973E-2</v>
      </c>
    </row>
    <row r="1403" spans="1:10">
      <c r="A1403" s="155">
        <v>25</v>
      </c>
      <c r="B1403" s="155" t="s">
        <v>2678</v>
      </c>
      <c r="C1403" s="155" t="s">
        <v>324</v>
      </c>
      <c r="D1403" s="155">
        <v>33.4</v>
      </c>
      <c r="E1403" s="155">
        <v>8633</v>
      </c>
      <c r="F1403" s="155">
        <v>104.92919462989909</v>
      </c>
      <c r="G1403" s="155">
        <v>905853.73723991879</v>
      </c>
      <c r="H1403" s="155">
        <v>0.9058537372399188</v>
      </c>
      <c r="I1403" s="155" t="str">
        <f>_xlfn.XLOOKUP(C1403,'DRAWING LIST'!B:B,'DRAWING LIST'!AJ:AJ,,0)</f>
        <v/>
      </c>
      <c r="J1403" s="155">
        <f t="shared" si="21"/>
        <v>0.9058537372399188</v>
      </c>
    </row>
    <row r="1404" spans="1:10">
      <c r="A1404" s="155">
        <v>25</v>
      </c>
      <c r="B1404" s="155" t="s">
        <v>2679</v>
      </c>
      <c r="C1404" s="155" t="s">
        <v>358</v>
      </c>
      <c r="D1404" s="155">
        <v>33.4</v>
      </c>
      <c r="E1404" s="155">
        <v>863</v>
      </c>
      <c r="F1404" s="155">
        <v>104.92919462989909</v>
      </c>
      <c r="G1404" s="155">
        <v>90553.894965602914</v>
      </c>
      <c r="H1404" s="155">
        <v>9.0553894965602913E-2</v>
      </c>
      <c r="I1404" s="155" t="str">
        <f>_xlfn.XLOOKUP(C1404,'DRAWING LIST'!B:B,'DRAWING LIST'!AJ:AJ,,0)</f>
        <v>1-45 天藍色</v>
      </c>
      <c r="J1404" s="155">
        <f t="shared" si="21"/>
        <v>9.0553894965602913E-2</v>
      </c>
    </row>
    <row r="1405" spans="1:10" hidden="1">
      <c r="A1405" s="155">
        <v>25</v>
      </c>
      <c r="B1405" s="155" t="s">
        <v>2680</v>
      </c>
      <c r="C1405" s="155" t="s">
        <v>144</v>
      </c>
      <c r="D1405" s="155">
        <v>33.4</v>
      </c>
      <c r="E1405" s="155">
        <v>86</v>
      </c>
      <c r="F1405" s="155">
        <v>104.92919462989909</v>
      </c>
      <c r="G1405" s="155">
        <v>9023.910738171322</v>
      </c>
      <c r="H1405" s="155">
        <v>9.0239107381713222E-3</v>
      </c>
      <c r="I1405" s="155" t="str">
        <f>_xlfn.XLOOKUP(C1405,'DRAWING LIST'!B:B,'DRAWING LIST'!AJ:AJ,,0)</f>
        <v>1-05 大洋綠</v>
      </c>
      <c r="J1405" s="155">
        <f t="shared" si="21"/>
        <v>9.0239107381713222E-3</v>
      </c>
    </row>
    <row r="1406" spans="1:10" hidden="1">
      <c r="A1406" s="155">
        <v>25</v>
      </c>
      <c r="B1406" s="155" t="s">
        <v>2680</v>
      </c>
      <c r="C1406" s="155" t="s">
        <v>146</v>
      </c>
      <c r="D1406" s="155">
        <v>33.4</v>
      </c>
      <c r="E1406" s="155">
        <v>86</v>
      </c>
      <c r="F1406" s="155">
        <v>104.92919462989909</v>
      </c>
      <c r="G1406" s="155">
        <v>9023.910738171322</v>
      </c>
      <c r="H1406" s="155">
        <v>9.0239107381713222E-3</v>
      </c>
      <c r="I1406" s="155" t="str">
        <f>_xlfn.XLOOKUP(C1406,'DRAWING LIST'!B:B,'DRAWING LIST'!AJ:AJ,,0)</f>
        <v>1-05 大洋綠</v>
      </c>
      <c r="J1406" s="155">
        <f t="shared" si="21"/>
        <v>9.0239107381713222E-3</v>
      </c>
    </row>
    <row r="1407" spans="1:10" hidden="1">
      <c r="A1407" s="155">
        <v>25</v>
      </c>
      <c r="B1407" s="155" t="s">
        <v>2680</v>
      </c>
      <c r="C1407" s="155" t="s">
        <v>147</v>
      </c>
      <c r="D1407" s="155">
        <v>33.4</v>
      </c>
      <c r="E1407" s="155">
        <v>86</v>
      </c>
      <c r="F1407" s="155">
        <v>104.92919462989909</v>
      </c>
      <c r="G1407" s="155">
        <v>9023.910738171322</v>
      </c>
      <c r="H1407" s="155">
        <v>9.0239107381713222E-3</v>
      </c>
      <c r="I1407" s="155" t="str">
        <f>_xlfn.XLOOKUP(C1407,'DRAWING LIST'!B:B,'DRAWING LIST'!AJ:AJ,,0)</f>
        <v>1-05 大洋綠</v>
      </c>
      <c r="J1407" s="155">
        <f t="shared" si="21"/>
        <v>9.0239107381713222E-3</v>
      </c>
    </row>
    <row r="1408" spans="1:10" hidden="1">
      <c r="A1408" s="155">
        <v>25</v>
      </c>
      <c r="B1408" s="155" t="s">
        <v>2680</v>
      </c>
      <c r="C1408" s="155" t="s">
        <v>149</v>
      </c>
      <c r="D1408" s="155">
        <v>33.4</v>
      </c>
      <c r="E1408" s="155">
        <v>86</v>
      </c>
      <c r="F1408" s="155">
        <v>104.92919462989909</v>
      </c>
      <c r="G1408" s="155">
        <v>9023.910738171322</v>
      </c>
      <c r="H1408" s="155">
        <v>9.0239107381713222E-3</v>
      </c>
      <c r="I1408" s="155" t="str">
        <f>_xlfn.XLOOKUP(C1408,'DRAWING LIST'!B:B,'DRAWING LIST'!AJ:AJ,,0)</f>
        <v>1-05 大洋綠</v>
      </c>
      <c r="J1408" s="155">
        <f t="shared" si="21"/>
        <v>9.0239107381713222E-3</v>
      </c>
    </row>
    <row r="1409" spans="1:10" hidden="1">
      <c r="A1409" s="155">
        <v>25</v>
      </c>
      <c r="B1409" s="155" t="s">
        <v>2680</v>
      </c>
      <c r="C1409" s="155" t="s">
        <v>216</v>
      </c>
      <c r="D1409" s="155">
        <v>33.4</v>
      </c>
      <c r="E1409" s="155">
        <v>86</v>
      </c>
      <c r="F1409" s="155">
        <v>104.92919462989909</v>
      </c>
      <c r="G1409" s="155">
        <v>9023.910738171322</v>
      </c>
      <c r="H1409" s="155">
        <v>9.0239107381713222E-3</v>
      </c>
      <c r="I1409" s="155" t="str">
        <f>_xlfn.XLOOKUP(C1409,'DRAWING LIST'!B:B,'DRAWING LIST'!AJ:AJ,,0)</f>
        <v>1-05 大洋綠</v>
      </c>
      <c r="J1409" s="155">
        <f t="shared" si="21"/>
        <v>9.0239107381713222E-3</v>
      </c>
    </row>
    <row r="1410" spans="1:10" hidden="1">
      <c r="A1410" s="155">
        <v>25</v>
      </c>
      <c r="B1410" s="155" t="s">
        <v>2680</v>
      </c>
      <c r="C1410" s="155" t="s">
        <v>780</v>
      </c>
      <c r="D1410" s="155">
        <v>33.4</v>
      </c>
      <c r="E1410" s="155">
        <v>86</v>
      </c>
      <c r="F1410" s="155">
        <v>104.92919462989909</v>
      </c>
      <c r="G1410" s="155">
        <v>9023.910738171322</v>
      </c>
      <c r="H1410" s="155">
        <v>9.0239107381713222E-3</v>
      </c>
      <c r="I1410" s="155" t="str">
        <f>_xlfn.XLOOKUP(C1410,'DRAWING LIST'!B:B,'DRAWING LIST'!AJ:AJ,,0)</f>
        <v/>
      </c>
      <c r="J1410" s="155">
        <f t="shared" si="21"/>
        <v>9.0239107381713222E-3</v>
      </c>
    </row>
    <row r="1411" spans="1:10" hidden="1">
      <c r="A1411" s="155">
        <v>25</v>
      </c>
      <c r="B1411" s="155" t="s">
        <v>2681</v>
      </c>
      <c r="C1411" s="155" t="s">
        <v>719</v>
      </c>
      <c r="D1411" s="155">
        <v>33.4</v>
      </c>
      <c r="E1411" s="155">
        <v>870</v>
      </c>
      <c r="F1411" s="155">
        <v>104.92919462989909</v>
      </c>
      <c r="G1411" s="155">
        <v>91288.399328012209</v>
      </c>
      <c r="H1411" s="155">
        <v>9.1288399328012207E-2</v>
      </c>
      <c r="I1411" s="155" t="str">
        <f>_xlfn.XLOOKUP(C1411,'DRAWING LIST'!B:B,'DRAWING LIST'!AJ:AJ,,0)</f>
        <v>1-05 大洋綠</v>
      </c>
      <c r="J1411" s="155">
        <f t="shared" ref="J1411:J1474" si="22">(D1411*PI()*E1411)*10^-6</f>
        <v>9.1288399328012207E-2</v>
      </c>
    </row>
    <row r="1412" spans="1:10" hidden="1">
      <c r="A1412" s="155">
        <v>25</v>
      </c>
      <c r="B1412" s="155" t="s">
        <v>2682</v>
      </c>
      <c r="C1412" s="155" t="s">
        <v>200</v>
      </c>
      <c r="D1412" s="155">
        <v>33.4</v>
      </c>
      <c r="E1412" s="155">
        <v>873</v>
      </c>
      <c r="F1412" s="155">
        <v>104.92919462989909</v>
      </c>
      <c r="G1412" s="155">
        <v>91603.186911901896</v>
      </c>
      <c r="H1412" s="155">
        <v>9.160318691190189E-2</v>
      </c>
      <c r="I1412" s="155" t="str">
        <f>_xlfn.XLOOKUP(C1412,'DRAWING LIST'!B:B,'DRAWING LIST'!AJ:AJ,,0)</f>
        <v>1-05 大洋綠</v>
      </c>
      <c r="J1412" s="155">
        <f t="shared" si="22"/>
        <v>9.160318691190189E-2</v>
      </c>
    </row>
    <row r="1413" spans="1:10" hidden="1">
      <c r="A1413" s="155">
        <v>25</v>
      </c>
      <c r="B1413" s="155" t="s">
        <v>2683</v>
      </c>
      <c r="C1413" s="155" t="s">
        <v>279</v>
      </c>
      <c r="D1413" s="155">
        <v>33.4</v>
      </c>
      <c r="E1413" s="155">
        <v>879</v>
      </c>
      <c r="F1413" s="155">
        <v>104.92919462989909</v>
      </c>
      <c r="G1413" s="155">
        <v>92232.762079681299</v>
      </c>
      <c r="H1413" s="155">
        <v>9.2232762079681299E-2</v>
      </c>
      <c r="I1413" s="155" t="str">
        <f>_xlfn.XLOOKUP(C1413,'DRAWING LIST'!B:B,'DRAWING LIST'!AJ:AJ,,0)</f>
        <v/>
      </c>
      <c r="J1413" s="155">
        <f t="shared" si="22"/>
        <v>9.2232762079681299E-2</v>
      </c>
    </row>
    <row r="1414" spans="1:10" hidden="1">
      <c r="A1414" s="155">
        <v>25</v>
      </c>
      <c r="B1414" s="155" t="s">
        <v>2684</v>
      </c>
      <c r="C1414" s="155" t="s">
        <v>89</v>
      </c>
      <c r="D1414" s="155">
        <v>33.4</v>
      </c>
      <c r="E1414" s="155">
        <v>881</v>
      </c>
      <c r="F1414" s="155">
        <v>104.92919462989909</v>
      </c>
      <c r="G1414" s="155">
        <v>92442.620468941095</v>
      </c>
      <c r="H1414" s="155">
        <v>9.2442620468941097E-2</v>
      </c>
      <c r="I1414" s="155" t="str">
        <f>_xlfn.XLOOKUP(C1414,'DRAWING LIST'!B:B,'DRAWING LIST'!AJ:AJ,,0)</f>
        <v/>
      </c>
      <c r="J1414" s="155">
        <f t="shared" si="22"/>
        <v>9.2442620468941097E-2</v>
      </c>
    </row>
    <row r="1415" spans="1:10" hidden="1">
      <c r="A1415" s="155">
        <v>25</v>
      </c>
      <c r="B1415" s="155" t="s">
        <v>2684</v>
      </c>
      <c r="C1415" s="155" t="s">
        <v>253</v>
      </c>
      <c r="D1415" s="155">
        <v>33.4</v>
      </c>
      <c r="E1415" s="155">
        <v>881</v>
      </c>
      <c r="F1415" s="155">
        <v>104.92919462989909</v>
      </c>
      <c r="G1415" s="155">
        <v>92442.620468941095</v>
      </c>
      <c r="H1415" s="155">
        <v>9.2442620468941097E-2</v>
      </c>
      <c r="I1415" s="155" t="str">
        <f>_xlfn.XLOOKUP(C1415,'DRAWING LIST'!B:B,'DRAWING LIST'!AJ:AJ,,0)</f>
        <v/>
      </c>
      <c r="J1415" s="155">
        <f t="shared" si="22"/>
        <v>9.2442620468941097E-2</v>
      </c>
    </row>
    <row r="1416" spans="1:10">
      <c r="A1416" s="155">
        <v>25</v>
      </c>
      <c r="B1416" s="155" t="s">
        <v>2685</v>
      </c>
      <c r="C1416" s="155" t="s">
        <v>353</v>
      </c>
      <c r="D1416" s="155">
        <v>33.4</v>
      </c>
      <c r="E1416" s="155">
        <v>885</v>
      </c>
      <c r="F1416" s="155">
        <v>104.92919462989909</v>
      </c>
      <c r="G1416" s="155">
        <v>92862.337247460688</v>
      </c>
      <c r="H1416" s="155">
        <v>9.286233724746068E-2</v>
      </c>
      <c r="I1416" s="155" t="str">
        <f>_xlfn.XLOOKUP(C1416,'DRAWING LIST'!B:B,'DRAWING LIST'!AJ:AJ,,0)</f>
        <v>1-45 天藍色</v>
      </c>
      <c r="J1416" s="155">
        <f t="shared" si="22"/>
        <v>9.286233724746068E-2</v>
      </c>
    </row>
    <row r="1417" spans="1:10">
      <c r="A1417" s="155">
        <v>25</v>
      </c>
      <c r="B1417" s="155" t="s">
        <v>2685</v>
      </c>
      <c r="C1417" s="155" t="s">
        <v>358</v>
      </c>
      <c r="D1417" s="155">
        <v>33.4</v>
      </c>
      <c r="E1417" s="155">
        <v>885</v>
      </c>
      <c r="F1417" s="155">
        <v>104.92919462989909</v>
      </c>
      <c r="G1417" s="155">
        <v>92862.337247460688</v>
      </c>
      <c r="H1417" s="155">
        <v>9.286233724746068E-2</v>
      </c>
      <c r="I1417" s="155" t="str">
        <f>_xlfn.XLOOKUP(C1417,'DRAWING LIST'!B:B,'DRAWING LIST'!AJ:AJ,,0)</f>
        <v>1-45 天藍色</v>
      </c>
      <c r="J1417" s="155">
        <f t="shared" si="22"/>
        <v>9.286233724746068E-2</v>
      </c>
    </row>
    <row r="1418" spans="1:10">
      <c r="A1418" s="155">
        <v>25</v>
      </c>
      <c r="B1418" s="155" t="s">
        <v>2686</v>
      </c>
      <c r="C1418" s="155" t="s">
        <v>358</v>
      </c>
      <c r="D1418" s="155">
        <v>33.4</v>
      </c>
      <c r="E1418" s="155">
        <v>888</v>
      </c>
      <c r="F1418" s="155">
        <v>104.92919462989909</v>
      </c>
      <c r="G1418" s="155">
        <v>93177.124831350389</v>
      </c>
      <c r="H1418" s="155">
        <v>9.3177124831350391E-2</v>
      </c>
      <c r="I1418" s="155" t="str">
        <f>_xlfn.XLOOKUP(C1418,'DRAWING LIST'!B:B,'DRAWING LIST'!AJ:AJ,,0)</f>
        <v>1-45 天藍色</v>
      </c>
      <c r="J1418" s="155">
        <f t="shared" si="22"/>
        <v>9.3177124831350391E-2</v>
      </c>
    </row>
    <row r="1419" spans="1:10" hidden="1">
      <c r="A1419" s="155">
        <v>25</v>
      </c>
      <c r="B1419" s="155" t="s">
        <v>2687</v>
      </c>
      <c r="C1419" s="155" t="s">
        <v>778</v>
      </c>
      <c r="D1419" s="155">
        <v>33.4</v>
      </c>
      <c r="E1419" s="155">
        <v>8890</v>
      </c>
      <c r="F1419" s="155">
        <v>104.92919462989909</v>
      </c>
      <c r="G1419" s="155">
        <v>932820.54025980283</v>
      </c>
      <c r="H1419" s="155">
        <v>0.93282054025980277</v>
      </c>
      <c r="I1419" s="155" t="str">
        <f>_xlfn.XLOOKUP(C1419,'DRAWING LIST'!B:B,'DRAWING LIST'!AJ:AJ,,0)</f>
        <v/>
      </c>
      <c r="J1419" s="155">
        <f t="shared" si="22"/>
        <v>0.93282054025980277</v>
      </c>
    </row>
    <row r="1420" spans="1:10" hidden="1">
      <c r="A1420" s="155">
        <v>25</v>
      </c>
      <c r="B1420" s="155" t="s">
        <v>2688</v>
      </c>
      <c r="C1420" s="155" t="s">
        <v>719</v>
      </c>
      <c r="D1420" s="155">
        <v>33.4</v>
      </c>
      <c r="E1420" s="155">
        <v>88</v>
      </c>
      <c r="F1420" s="155">
        <v>104.92919462989909</v>
      </c>
      <c r="G1420" s="155">
        <v>9233.7691274311201</v>
      </c>
      <c r="H1420" s="155">
        <v>9.2337691274311188E-3</v>
      </c>
      <c r="I1420" s="155" t="str">
        <f>_xlfn.XLOOKUP(C1420,'DRAWING LIST'!B:B,'DRAWING LIST'!AJ:AJ,,0)</f>
        <v>1-05 大洋綠</v>
      </c>
      <c r="J1420" s="155">
        <f t="shared" si="22"/>
        <v>9.2337691274311188E-3</v>
      </c>
    </row>
    <row r="1421" spans="1:10" hidden="1">
      <c r="A1421" s="155">
        <v>25</v>
      </c>
      <c r="B1421" s="155" t="s">
        <v>2689</v>
      </c>
      <c r="C1421" s="155" t="s">
        <v>426</v>
      </c>
      <c r="D1421" s="155">
        <v>33.4</v>
      </c>
      <c r="E1421" s="155">
        <v>892</v>
      </c>
      <c r="F1421" s="155">
        <v>104.92919462989909</v>
      </c>
      <c r="G1421" s="155">
        <v>93596.841609869982</v>
      </c>
      <c r="H1421" s="155">
        <v>9.3596841609869974E-2</v>
      </c>
      <c r="I1421" s="155" t="str">
        <f>_xlfn.XLOOKUP(C1421,'DRAWING LIST'!B:B,'DRAWING LIST'!AJ:AJ,,0)</f>
        <v/>
      </c>
      <c r="J1421" s="155">
        <f t="shared" si="22"/>
        <v>9.3596841609869974E-2</v>
      </c>
    </row>
    <row r="1422" spans="1:10" hidden="1">
      <c r="A1422" s="155">
        <v>25</v>
      </c>
      <c r="B1422" s="155" t="s">
        <v>2690</v>
      </c>
      <c r="C1422" s="155" t="s">
        <v>429</v>
      </c>
      <c r="D1422" s="155">
        <v>33.4</v>
      </c>
      <c r="E1422" s="155">
        <v>893</v>
      </c>
      <c r="F1422" s="155">
        <v>104.92919462989909</v>
      </c>
      <c r="G1422" s="155">
        <v>93701.770804499887</v>
      </c>
      <c r="H1422" s="155">
        <v>9.3701770804499887E-2</v>
      </c>
      <c r="I1422" s="155" t="str">
        <f>_xlfn.XLOOKUP(C1422,'DRAWING LIST'!B:B,'DRAWING LIST'!AJ:AJ,,0)</f>
        <v/>
      </c>
      <c r="J1422" s="155">
        <f t="shared" si="22"/>
        <v>9.3701770804499887E-2</v>
      </c>
    </row>
    <row r="1423" spans="1:10" hidden="1">
      <c r="A1423" s="155">
        <v>25</v>
      </c>
      <c r="B1423" s="155" t="s">
        <v>2691</v>
      </c>
      <c r="C1423" s="155" t="s">
        <v>200</v>
      </c>
      <c r="D1423" s="155">
        <v>33.4</v>
      </c>
      <c r="E1423" s="155">
        <v>895</v>
      </c>
      <c r="F1423" s="155">
        <v>104.92919462989909</v>
      </c>
      <c r="G1423" s="155">
        <v>93911.629193759683</v>
      </c>
      <c r="H1423" s="155">
        <v>9.3911629193759685E-2</v>
      </c>
      <c r="I1423" s="155" t="str">
        <f>_xlfn.XLOOKUP(C1423,'DRAWING LIST'!B:B,'DRAWING LIST'!AJ:AJ,,0)</f>
        <v>1-05 大洋綠</v>
      </c>
      <c r="J1423" s="155">
        <f t="shared" si="22"/>
        <v>9.3911629193759685E-2</v>
      </c>
    </row>
    <row r="1424" spans="1:10" hidden="1">
      <c r="A1424" s="155">
        <v>25</v>
      </c>
      <c r="B1424" s="155" t="s">
        <v>2692</v>
      </c>
      <c r="C1424" s="155" t="s">
        <v>719</v>
      </c>
      <c r="D1424" s="155">
        <v>33.4</v>
      </c>
      <c r="E1424" s="155">
        <v>899</v>
      </c>
      <c r="F1424" s="155">
        <v>104.92919462989909</v>
      </c>
      <c r="G1424" s="155">
        <v>94331.345972279276</v>
      </c>
      <c r="H1424" s="155">
        <v>9.4331345972279268E-2</v>
      </c>
      <c r="I1424" s="155" t="str">
        <f>_xlfn.XLOOKUP(C1424,'DRAWING LIST'!B:B,'DRAWING LIST'!AJ:AJ,,0)</f>
        <v>1-05 大洋綠</v>
      </c>
      <c r="J1424" s="155">
        <f t="shared" si="22"/>
        <v>9.4331345972279268E-2</v>
      </c>
    </row>
    <row r="1425" spans="1:10">
      <c r="A1425" s="155">
        <v>25</v>
      </c>
      <c r="B1425" s="155" t="s">
        <v>2692</v>
      </c>
      <c r="C1425" s="155" t="s">
        <v>296</v>
      </c>
      <c r="D1425" s="155">
        <v>33.4</v>
      </c>
      <c r="E1425" s="155">
        <v>899</v>
      </c>
      <c r="F1425" s="155">
        <v>104.92919462989909</v>
      </c>
      <c r="G1425" s="155">
        <v>94331.345972279276</v>
      </c>
      <c r="H1425" s="155">
        <v>9.4331345972279268E-2</v>
      </c>
      <c r="I1425" s="155" t="str">
        <f>_xlfn.XLOOKUP(C1425,'DRAWING LIST'!B:B,'DRAWING LIST'!AJ:AJ,,0)</f>
        <v>1-45 天藍色</v>
      </c>
      <c r="J1425" s="155">
        <f t="shared" si="22"/>
        <v>9.4331345972279268E-2</v>
      </c>
    </row>
    <row r="1426" spans="1:10" hidden="1">
      <c r="A1426" s="155">
        <v>25</v>
      </c>
      <c r="B1426" s="155" t="s">
        <v>2693</v>
      </c>
      <c r="C1426" s="155" t="s">
        <v>712</v>
      </c>
      <c r="D1426" s="155">
        <v>33.4</v>
      </c>
      <c r="E1426" s="155">
        <v>900</v>
      </c>
      <c r="F1426" s="155">
        <v>104.92919462989909</v>
      </c>
      <c r="G1426" s="155">
        <v>94436.275166909181</v>
      </c>
      <c r="H1426" s="155">
        <v>9.4436275166909181E-2</v>
      </c>
      <c r="I1426" s="155" t="str">
        <f>_xlfn.XLOOKUP(C1426,'DRAWING LIST'!B:B,'DRAWING LIST'!AJ:AJ,,0)</f>
        <v>1-05 大洋綠</v>
      </c>
      <c r="J1426" s="155">
        <f t="shared" si="22"/>
        <v>9.4436275166909181E-2</v>
      </c>
    </row>
    <row r="1427" spans="1:10" hidden="1">
      <c r="A1427" s="155">
        <v>25</v>
      </c>
      <c r="B1427" s="155" t="s">
        <v>2693</v>
      </c>
      <c r="C1427" s="155" t="s">
        <v>215</v>
      </c>
      <c r="D1427" s="155">
        <v>33.4</v>
      </c>
      <c r="E1427" s="155">
        <v>900</v>
      </c>
      <c r="F1427" s="155">
        <v>104.92919462989909</v>
      </c>
      <c r="G1427" s="155">
        <v>94436.275166909181</v>
      </c>
      <c r="H1427" s="155">
        <v>9.4436275166909181E-2</v>
      </c>
      <c r="I1427" s="155" t="str">
        <f>_xlfn.XLOOKUP(C1427,'DRAWING LIST'!B:B,'DRAWING LIST'!AJ:AJ,,0)</f>
        <v>1-05 大洋綠</v>
      </c>
      <c r="J1427" s="155">
        <f t="shared" si="22"/>
        <v>9.4436275166909181E-2</v>
      </c>
    </row>
    <row r="1428" spans="1:10" hidden="1">
      <c r="A1428" s="155">
        <v>25</v>
      </c>
      <c r="B1428" s="155" t="s">
        <v>2693</v>
      </c>
      <c r="C1428" s="155" t="s">
        <v>216</v>
      </c>
      <c r="D1428" s="155">
        <v>33.4</v>
      </c>
      <c r="E1428" s="155">
        <v>900</v>
      </c>
      <c r="F1428" s="155">
        <v>104.92919462989909</v>
      </c>
      <c r="G1428" s="155">
        <v>94436.275166909181</v>
      </c>
      <c r="H1428" s="155">
        <v>9.4436275166909181E-2</v>
      </c>
      <c r="I1428" s="155" t="str">
        <f>_xlfn.XLOOKUP(C1428,'DRAWING LIST'!B:B,'DRAWING LIST'!AJ:AJ,,0)</f>
        <v>1-05 大洋綠</v>
      </c>
      <c r="J1428" s="155">
        <f t="shared" si="22"/>
        <v>9.4436275166909181E-2</v>
      </c>
    </row>
    <row r="1429" spans="1:10" hidden="1">
      <c r="A1429" s="155">
        <v>25</v>
      </c>
      <c r="B1429" s="155" t="s">
        <v>2694</v>
      </c>
      <c r="C1429" s="155" t="s">
        <v>556</v>
      </c>
      <c r="D1429" s="155">
        <v>33.4</v>
      </c>
      <c r="E1429" s="155">
        <v>902</v>
      </c>
      <c r="F1429" s="155">
        <v>104.92919462989909</v>
      </c>
      <c r="G1429" s="155">
        <v>94646.133556168978</v>
      </c>
      <c r="H1429" s="155">
        <v>9.4646133556168979E-2</v>
      </c>
      <c r="I1429" s="155" t="str">
        <f>_xlfn.XLOOKUP(C1429,'DRAWING LIST'!B:B,'DRAWING LIST'!AJ:AJ,,0)</f>
        <v/>
      </c>
      <c r="J1429" s="155">
        <f t="shared" si="22"/>
        <v>9.4646133556168979E-2</v>
      </c>
    </row>
    <row r="1430" spans="1:10" hidden="1">
      <c r="A1430" s="155">
        <v>25</v>
      </c>
      <c r="B1430" s="155" t="s">
        <v>2695</v>
      </c>
      <c r="C1430" s="155" t="s">
        <v>199</v>
      </c>
      <c r="D1430" s="155">
        <v>33.4</v>
      </c>
      <c r="E1430" s="155">
        <v>903</v>
      </c>
      <c r="F1430" s="155">
        <v>104.92919462989909</v>
      </c>
      <c r="G1430" s="155">
        <v>94751.062750798868</v>
      </c>
      <c r="H1430" s="155">
        <v>9.4751062750798865E-2</v>
      </c>
      <c r="I1430" s="155" t="str">
        <f>_xlfn.XLOOKUP(C1430,'DRAWING LIST'!B:B,'DRAWING LIST'!AJ:AJ,,0)</f>
        <v>1-05 大洋綠</v>
      </c>
      <c r="J1430" s="155">
        <f t="shared" si="22"/>
        <v>9.4751062750798865E-2</v>
      </c>
    </row>
    <row r="1431" spans="1:10" hidden="1">
      <c r="A1431" s="155">
        <v>25</v>
      </c>
      <c r="B1431" s="155" t="s">
        <v>2696</v>
      </c>
      <c r="C1431" s="155" t="s">
        <v>419</v>
      </c>
      <c r="D1431" s="155">
        <v>33.4</v>
      </c>
      <c r="E1431" s="155">
        <v>9050</v>
      </c>
      <c r="F1431" s="155">
        <v>104.92919462989909</v>
      </c>
      <c r="G1431" s="155">
        <v>949609.21140058676</v>
      </c>
      <c r="H1431" s="155">
        <v>0.94960921140058674</v>
      </c>
      <c r="I1431" s="155" t="str">
        <f>_xlfn.XLOOKUP(C1431,'DRAWING LIST'!B:B,'DRAWING LIST'!AJ:AJ,,0)</f>
        <v/>
      </c>
      <c r="J1431" s="155">
        <f t="shared" si="22"/>
        <v>0.94960921140058674</v>
      </c>
    </row>
    <row r="1432" spans="1:10" hidden="1">
      <c r="A1432" s="155">
        <v>25</v>
      </c>
      <c r="B1432" s="155" t="s">
        <v>2697</v>
      </c>
      <c r="C1432" s="155" t="s">
        <v>91</v>
      </c>
      <c r="D1432" s="155">
        <v>33.4</v>
      </c>
      <c r="E1432" s="155">
        <v>906</v>
      </c>
      <c r="F1432" s="155">
        <v>104.92919462989909</v>
      </c>
      <c r="G1432" s="155">
        <v>95065.85033468857</v>
      </c>
      <c r="H1432" s="155">
        <v>9.5065850334688562E-2</v>
      </c>
      <c r="I1432" s="155" t="str">
        <f>_xlfn.XLOOKUP(C1432,'DRAWING LIST'!B:B,'DRAWING LIST'!AJ:AJ,,0)</f>
        <v/>
      </c>
      <c r="J1432" s="155">
        <f t="shared" si="22"/>
        <v>9.5065850334688562E-2</v>
      </c>
    </row>
    <row r="1433" spans="1:10" hidden="1">
      <c r="A1433" s="155">
        <v>25</v>
      </c>
      <c r="B1433" s="155" t="s">
        <v>2697</v>
      </c>
      <c r="C1433" s="155" t="s">
        <v>209</v>
      </c>
      <c r="D1433" s="155">
        <v>33.4</v>
      </c>
      <c r="E1433" s="155">
        <v>906</v>
      </c>
      <c r="F1433" s="155">
        <v>104.92919462989909</v>
      </c>
      <c r="G1433" s="155">
        <v>95065.85033468857</v>
      </c>
      <c r="H1433" s="155">
        <v>9.5065850334688562E-2</v>
      </c>
      <c r="I1433" s="155" t="str">
        <f>_xlfn.XLOOKUP(C1433,'DRAWING LIST'!B:B,'DRAWING LIST'!AJ:AJ,,0)</f>
        <v>1-05 大洋綠</v>
      </c>
      <c r="J1433" s="155">
        <f t="shared" si="22"/>
        <v>9.5065850334688562E-2</v>
      </c>
    </row>
    <row r="1434" spans="1:10">
      <c r="A1434" s="155">
        <v>25</v>
      </c>
      <c r="B1434" s="155" t="s">
        <v>2697</v>
      </c>
      <c r="C1434" s="155" t="s">
        <v>349</v>
      </c>
      <c r="D1434" s="155">
        <v>33.4</v>
      </c>
      <c r="E1434" s="155">
        <v>906</v>
      </c>
      <c r="F1434" s="155">
        <v>104.92919462989909</v>
      </c>
      <c r="G1434" s="155">
        <v>95065.85033468857</v>
      </c>
      <c r="H1434" s="155">
        <v>9.5065850334688562E-2</v>
      </c>
      <c r="I1434" s="155" t="str">
        <f>_xlfn.XLOOKUP(C1434,'DRAWING LIST'!B:B,'DRAWING LIST'!AJ:AJ,,0)</f>
        <v>1-45 天藍色</v>
      </c>
      <c r="J1434" s="155">
        <f t="shared" si="22"/>
        <v>9.5065850334688562E-2</v>
      </c>
    </row>
    <row r="1435" spans="1:10" hidden="1">
      <c r="A1435" s="155">
        <v>25</v>
      </c>
      <c r="B1435" s="155" t="s">
        <v>2697</v>
      </c>
      <c r="C1435" s="155" t="s">
        <v>428</v>
      </c>
      <c r="D1435" s="155">
        <v>33.4</v>
      </c>
      <c r="E1435" s="155">
        <v>906</v>
      </c>
      <c r="F1435" s="155">
        <v>104.92919462989909</v>
      </c>
      <c r="G1435" s="155">
        <v>95065.85033468857</v>
      </c>
      <c r="H1435" s="155">
        <v>9.5065850334688562E-2</v>
      </c>
      <c r="I1435" s="155" t="str">
        <f>_xlfn.XLOOKUP(C1435,'DRAWING LIST'!B:B,'DRAWING LIST'!AJ:AJ,,0)</f>
        <v/>
      </c>
      <c r="J1435" s="155">
        <f t="shared" si="22"/>
        <v>9.5065850334688562E-2</v>
      </c>
    </row>
    <row r="1436" spans="1:10" hidden="1">
      <c r="A1436" s="155">
        <v>25</v>
      </c>
      <c r="B1436" s="155" t="s">
        <v>2698</v>
      </c>
      <c r="C1436" s="155" t="s">
        <v>160</v>
      </c>
      <c r="D1436" s="155">
        <v>33.4</v>
      </c>
      <c r="E1436" s="155">
        <v>907</v>
      </c>
      <c r="F1436" s="155">
        <v>104.92919462989909</v>
      </c>
      <c r="G1436" s="155">
        <v>95170.779529318475</v>
      </c>
      <c r="H1436" s="155">
        <v>9.5170779529318475E-2</v>
      </c>
      <c r="I1436" s="155" t="str">
        <f>_xlfn.XLOOKUP(C1436,'DRAWING LIST'!B:B,'DRAWING LIST'!AJ:AJ,,0)</f>
        <v>1-05 大洋綠</v>
      </c>
      <c r="J1436" s="155">
        <f t="shared" si="22"/>
        <v>9.5170779529318475E-2</v>
      </c>
    </row>
    <row r="1437" spans="1:10" hidden="1">
      <c r="A1437" s="155">
        <v>25</v>
      </c>
      <c r="B1437" s="155" t="s">
        <v>2699</v>
      </c>
      <c r="C1437" s="155" t="s">
        <v>160</v>
      </c>
      <c r="D1437" s="155">
        <v>33.4</v>
      </c>
      <c r="E1437" s="155">
        <v>90</v>
      </c>
      <c r="F1437" s="155">
        <v>104.92919462989909</v>
      </c>
      <c r="G1437" s="155">
        <v>9443.6275166909181</v>
      </c>
      <c r="H1437" s="155">
        <v>9.4436275166909171E-3</v>
      </c>
      <c r="I1437" s="155" t="str">
        <f>_xlfn.XLOOKUP(C1437,'DRAWING LIST'!B:B,'DRAWING LIST'!AJ:AJ,,0)</f>
        <v>1-05 大洋綠</v>
      </c>
      <c r="J1437" s="155">
        <f t="shared" si="22"/>
        <v>9.4436275166909171E-3</v>
      </c>
    </row>
    <row r="1438" spans="1:10" hidden="1">
      <c r="A1438" s="155">
        <v>25</v>
      </c>
      <c r="B1438" s="155" t="s">
        <v>2699</v>
      </c>
      <c r="C1438" s="155" t="s">
        <v>261</v>
      </c>
      <c r="D1438" s="155">
        <v>33.4</v>
      </c>
      <c r="E1438" s="155">
        <v>90</v>
      </c>
      <c r="F1438" s="155">
        <v>104.92919462989909</v>
      </c>
      <c r="G1438" s="155">
        <v>9443.6275166909181</v>
      </c>
      <c r="H1438" s="155">
        <v>9.4436275166909171E-3</v>
      </c>
      <c r="I1438" s="155" t="str">
        <f>_xlfn.XLOOKUP(C1438,'DRAWING LIST'!B:B,'DRAWING LIST'!AJ:AJ,,0)</f>
        <v/>
      </c>
      <c r="J1438" s="155">
        <f t="shared" si="22"/>
        <v>9.4436275166909171E-3</v>
      </c>
    </row>
    <row r="1439" spans="1:10">
      <c r="A1439" s="155">
        <v>25</v>
      </c>
      <c r="B1439" s="155" t="s">
        <v>2699</v>
      </c>
      <c r="C1439" s="155" t="s">
        <v>314</v>
      </c>
      <c r="D1439" s="155">
        <v>33.4</v>
      </c>
      <c r="E1439" s="155">
        <v>90</v>
      </c>
      <c r="F1439" s="155">
        <v>104.92919462989909</v>
      </c>
      <c r="G1439" s="155">
        <v>9443.6275166909181</v>
      </c>
      <c r="H1439" s="155">
        <v>9.4436275166909171E-3</v>
      </c>
      <c r="I1439" s="155" t="str">
        <f>_xlfn.XLOOKUP(C1439,'DRAWING LIST'!B:B,'DRAWING LIST'!AJ:AJ,,0)</f>
        <v/>
      </c>
      <c r="J1439" s="155">
        <f t="shared" si="22"/>
        <v>9.4436275166909171E-3</v>
      </c>
    </row>
    <row r="1440" spans="1:10" hidden="1">
      <c r="A1440" s="155">
        <v>25</v>
      </c>
      <c r="B1440" s="155" t="s">
        <v>2700</v>
      </c>
      <c r="C1440" s="155" t="s">
        <v>566</v>
      </c>
      <c r="D1440" s="155">
        <v>33.4</v>
      </c>
      <c r="E1440" s="155">
        <v>911</v>
      </c>
      <c r="F1440" s="155">
        <v>104.92919462989909</v>
      </c>
      <c r="G1440" s="155">
        <v>95590.496307838068</v>
      </c>
      <c r="H1440" s="155">
        <v>9.5590496307838058E-2</v>
      </c>
      <c r="I1440" s="155" t="str">
        <f>_xlfn.XLOOKUP(C1440,'DRAWING LIST'!B:B,'DRAWING LIST'!AJ:AJ,,0)</f>
        <v/>
      </c>
      <c r="J1440" s="155">
        <f t="shared" si="22"/>
        <v>9.5590496307838058E-2</v>
      </c>
    </row>
    <row r="1441" spans="1:10" hidden="1">
      <c r="A1441" s="155">
        <v>25</v>
      </c>
      <c r="B1441" s="155" t="s">
        <v>2701</v>
      </c>
      <c r="C1441" s="155" t="s">
        <v>796</v>
      </c>
      <c r="D1441" s="155">
        <v>33.4</v>
      </c>
      <c r="E1441" s="155">
        <v>919</v>
      </c>
      <c r="F1441" s="155">
        <v>104.92919462989909</v>
      </c>
      <c r="G1441" s="155">
        <v>96429.929864877267</v>
      </c>
      <c r="H1441" s="155">
        <v>9.6429929864877265E-2</v>
      </c>
      <c r="I1441" s="155" t="str">
        <f>_xlfn.XLOOKUP(C1441,'DRAWING LIST'!B:B,'DRAWING LIST'!AJ:AJ,,0)</f>
        <v>1-85 藏金黃</v>
      </c>
      <c r="J1441" s="155">
        <f t="shared" si="22"/>
        <v>9.6429929864877265E-2</v>
      </c>
    </row>
    <row r="1442" spans="1:10">
      <c r="A1442" s="155">
        <v>25</v>
      </c>
      <c r="B1442" s="155" t="s">
        <v>2154</v>
      </c>
      <c r="C1442" s="155" t="s">
        <v>757</v>
      </c>
      <c r="D1442" s="155">
        <v>33.4</v>
      </c>
      <c r="E1442" s="155">
        <v>91</v>
      </c>
      <c r="F1442" s="155">
        <v>104.92919462989909</v>
      </c>
      <c r="G1442" s="155">
        <v>9548.5567113208162</v>
      </c>
      <c r="H1442" s="155">
        <v>9.5485567113208162E-3</v>
      </c>
      <c r="I1442" s="155" t="str">
        <f>_xlfn.XLOOKUP(C1442,'DRAWING LIST'!B:B,'DRAWING LIST'!AJ:AJ,,0)</f>
        <v/>
      </c>
      <c r="J1442" s="155">
        <f t="shared" si="22"/>
        <v>9.5485567113208162E-3</v>
      </c>
    </row>
    <row r="1443" spans="1:10" hidden="1">
      <c r="A1443" s="155">
        <v>25</v>
      </c>
      <c r="B1443" s="155" t="s">
        <v>2154</v>
      </c>
      <c r="C1443" s="155" t="s">
        <v>386</v>
      </c>
      <c r="D1443" s="155">
        <v>33.4</v>
      </c>
      <c r="E1443" s="155">
        <v>91</v>
      </c>
      <c r="F1443" s="155">
        <v>104.92919462989909</v>
      </c>
      <c r="G1443" s="155">
        <v>9548.5567113208162</v>
      </c>
      <c r="H1443" s="155">
        <v>9.5485567113208162E-3</v>
      </c>
      <c r="I1443" s="155" t="str">
        <f>_xlfn.XLOOKUP(C1443,'DRAWING LIST'!B:B,'DRAWING LIST'!AJ:AJ,,0)</f>
        <v/>
      </c>
      <c r="J1443" s="155">
        <f t="shared" si="22"/>
        <v>9.5485567113208162E-3</v>
      </c>
    </row>
    <row r="1444" spans="1:10" hidden="1">
      <c r="A1444" s="155">
        <v>25</v>
      </c>
      <c r="B1444" s="155" t="s">
        <v>2154</v>
      </c>
      <c r="C1444" s="155" t="s">
        <v>491</v>
      </c>
      <c r="D1444" s="155">
        <v>33.4</v>
      </c>
      <c r="E1444" s="155">
        <v>91</v>
      </c>
      <c r="F1444" s="155">
        <v>104.92919462989909</v>
      </c>
      <c r="G1444" s="155">
        <v>9548.5567113208162</v>
      </c>
      <c r="H1444" s="155">
        <v>9.5485567113208162E-3</v>
      </c>
      <c r="I1444" s="155" t="str">
        <f>_xlfn.XLOOKUP(C1444,'DRAWING LIST'!B:B,'DRAWING LIST'!AJ:AJ,,0)</f>
        <v>1-85 藏金黃</v>
      </c>
      <c r="J1444" s="155">
        <f t="shared" si="22"/>
        <v>9.5485567113208162E-3</v>
      </c>
    </row>
    <row r="1445" spans="1:10" hidden="1">
      <c r="A1445" s="155">
        <v>25</v>
      </c>
      <c r="B1445" s="155" t="s">
        <v>2154</v>
      </c>
      <c r="C1445" s="155" t="s">
        <v>492</v>
      </c>
      <c r="D1445" s="155">
        <v>33.4</v>
      </c>
      <c r="E1445" s="155">
        <v>91</v>
      </c>
      <c r="F1445" s="155">
        <v>104.92919462989909</v>
      </c>
      <c r="G1445" s="155">
        <v>9548.5567113208162</v>
      </c>
      <c r="H1445" s="155">
        <v>9.5485567113208162E-3</v>
      </c>
      <c r="I1445" s="155" t="str">
        <f>_xlfn.XLOOKUP(C1445,'DRAWING LIST'!B:B,'DRAWING LIST'!AJ:AJ,,0)</f>
        <v>1-85 藏金黃</v>
      </c>
      <c r="J1445" s="155">
        <f t="shared" si="22"/>
        <v>9.5485567113208162E-3</v>
      </c>
    </row>
    <row r="1446" spans="1:10" hidden="1">
      <c r="A1446" s="155">
        <v>25</v>
      </c>
      <c r="B1446" s="155" t="s">
        <v>2154</v>
      </c>
      <c r="C1446" s="155" t="s">
        <v>493</v>
      </c>
      <c r="D1446" s="155">
        <v>33.4</v>
      </c>
      <c r="E1446" s="155">
        <v>91</v>
      </c>
      <c r="F1446" s="155">
        <v>104.92919462989909</v>
      </c>
      <c r="G1446" s="155">
        <v>9548.5567113208162</v>
      </c>
      <c r="H1446" s="155">
        <v>9.5485567113208162E-3</v>
      </c>
      <c r="I1446" s="155" t="str">
        <f>_xlfn.XLOOKUP(C1446,'DRAWING LIST'!B:B,'DRAWING LIST'!AJ:AJ,,0)</f>
        <v>1-85 藏金黃</v>
      </c>
      <c r="J1446" s="155">
        <f t="shared" si="22"/>
        <v>9.5485567113208162E-3</v>
      </c>
    </row>
    <row r="1447" spans="1:10" hidden="1">
      <c r="A1447" s="155">
        <v>25</v>
      </c>
      <c r="B1447" s="155" t="s">
        <v>2154</v>
      </c>
      <c r="C1447" s="155" t="s">
        <v>494</v>
      </c>
      <c r="D1447" s="155">
        <v>33.4</v>
      </c>
      <c r="E1447" s="155">
        <v>91</v>
      </c>
      <c r="F1447" s="155">
        <v>104.92919462989909</v>
      </c>
      <c r="G1447" s="155">
        <v>9548.5567113208162</v>
      </c>
      <c r="H1447" s="155">
        <v>9.5485567113208162E-3</v>
      </c>
      <c r="I1447" s="155" t="str">
        <f>_xlfn.XLOOKUP(C1447,'DRAWING LIST'!B:B,'DRAWING LIST'!AJ:AJ,,0)</f>
        <v>1-85 藏金黃</v>
      </c>
      <c r="J1447" s="155">
        <f t="shared" si="22"/>
        <v>9.5485567113208162E-3</v>
      </c>
    </row>
    <row r="1448" spans="1:10" hidden="1">
      <c r="A1448" s="155">
        <v>25</v>
      </c>
      <c r="B1448" s="155" t="s">
        <v>2154</v>
      </c>
      <c r="C1448" s="155" t="s">
        <v>803</v>
      </c>
      <c r="D1448" s="155">
        <v>33.4</v>
      </c>
      <c r="E1448" s="155">
        <v>91</v>
      </c>
      <c r="F1448" s="155">
        <v>104.92919462989909</v>
      </c>
      <c r="G1448" s="155">
        <v>9548.5567113208162</v>
      </c>
      <c r="H1448" s="155">
        <v>9.5485567113208162E-3</v>
      </c>
      <c r="I1448" s="155" t="str">
        <f>_xlfn.XLOOKUP(C1448,'DRAWING LIST'!B:B,'DRAWING LIST'!AJ:AJ,,0)</f>
        <v/>
      </c>
      <c r="J1448" s="155">
        <f t="shared" si="22"/>
        <v>9.5485567113208162E-3</v>
      </c>
    </row>
    <row r="1449" spans="1:10" hidden="1">
      <c r="A1449" s="155">
        <v>25</v>
      </c>
      <c r="B1449" s="155" t="s">
        <v>2702</v>
      </c>
      <c r="C1449" s="155" t="s">
        <v>419</v>
      </c>
      <c r="D1449" s="155">
        <v>33.4</v>
      </c>
      <c r="E1449" s="155">
        <v>924</v>
      </c>
      <c r="F1449" s="155">
        <v>104.92919462989909</v>
      </c>
      <c r="G1449" s="155">
        <v>96954.575838026751</v>
      </c>
      <c r="H1449" s="155">
        <v>9.6954575838026746E-2</v>
      </c>
      <c r="I1449" s="155" t="str">
        <f>_xlfn.XLOOKUP(C1449,'DRAWING LIST'!B:B,'DRAWING LIST'!AJ:AJ,,0)</f>
        <v/>
      </c>
      <c r="J1449" s="155">
        <f t="shared" si="22"/>
        <v>9.6954575838026746E-2</v>
      </c>
    </row>
    <row r="1450" spans="1:10" hidden="1">
      <c r="A1450" s="155">
        <v>25</v>
      </c>
      <c r="B1450" s="155" t="s">
        <v>2703</v>
      </c>
      <c r="C1450" s="155" t="s">
        <v>430</v>
      </c>
      <c r="D1450" s="155">
        <v>33.4</v>
      </c>
      <c r="E1450" s="155">
        <v>927</v>
      </c>
      <c r="F1450" s="155">
        <v>104.92919462989909</v>
      </c>
      <c r="G1450" s="155">
        <v>97269.363421916452</v>
      </c>
      <c r="H1450" s="155">
        <v>9.7269363421916444E-2</v>
      </c>
      <c r="I1450" s="155" t="str">
        <f>_xlfn.XLOOKUP(C1450,'DRAWING LIST'!B:B,'DRAWING LIST'!AJ:AJ,,0)</f>
        <v/>
      </c>
      <c r="J1450" s="155">
        <f t="shared" si="22"/>
        <v>9.7269363421916444E-2</v>
      </c>
    </row>
    <row r="1451" spans="1:10" hidden="1">
      <c r="A1451" s="155">
        <v>25</v>
      </c>
      <c r="B1451" s="155" t="s">
        <v>2704</v>
      </c>
      <c r="C1451" s="155" t="s">
        <v>204</v>
      </c>
      <c r="D1451" s="155">
        <v>33.4</v>
      </c>
      <c r="E1451" s="155">
        <v>9314</v>
      </c>
      <c r="F1451" s="155">
        <v>104.92919462989909</v>
      </c>
      <c r="G1451" s="155">
        <v>977310.51878288004</v>
      </c>
      <c r="H1451" s="155">
        <v>0.97731051878288</v>
      </c>
      <c r="I1451" s="155" t="str">
        <f>_xlfn.XLOOKUP(C1451,'DRAWING LIST'!B:B,'DRAWING LIST'!AJ:AJ,,0)</f>
        <v>1-05 大洋綠</v>
      </c>
      <c r="J1451" s="155">
        <f t="shared" si="22"/>
        <v>0.97731051878288</v>
      </c>
    </row>
    <row r="1452" spans="1:10" hidden="1">
      <c r="A1452" s="155">
        <v>25</v>
      </c>
      <c r="B1452" s="155" t="s">
        <v>2705</v>
      </c>
      <c r="C1452" s="155" t="s">
        <v>91</v>
      </c>
      <c r="D1452" s="155">
        <v>33.4</v>
      </c>
      <c r="E1452" s="155">
        <v>931</v>
      </c>
      <c r="F1452" s="155">
        <v>104.92919462989909</v>
      </c>
      <c r="G1452" s="155">
        <v>97689.080200436045</v>
      </c>
      <c r="H1452" s="155">
        <v>9.768908020043604E-2</v>
      </c>
      <c r="I1452" s="155" t="str">
        <f>_xlfn.XLOOKUP(C1452,'DRAWING LIST'!B:B,'DRAWING LIST'!AJ:AJ,,0)</f>
        <v/>
      </c>
      <c r="J1452" s="155">
        <f t="shared" si="22"/>
        <v>9.768908020043604E-2</v>
      </c>
    </row>
    <row r="1453" spans="1:10" hidden="1">
      <c r="A1453" s="155">
        <v>25</v>
      </c>
      <c r="B1453" s="155" t="s">
        <v>2706</v>
      </c>
      <c r="C1453" s="155" t="s">
        <v>572</v>
      </c>
      <c r="D1453" s="155">
        <v>33.4</v>
      </c>
      <c r="E1453" s="155">
        <v>933</v>
      </c>
      <c r="F1453" s="155">
        <v>104.92919462989909</v>
      </c>
      <c r="G1453" s="155">
        <v>97898.938589695841</v>
      </c>
      <c r="H1453" s="155">
        <v>9.7898938589695839E-2</v>
      </c>
      <c r="I1453" s="155" t="str">
        <f>_xlfn.XLOOKUP(C1453,'DRAWING LIST'!B:B,'DRAWING LIST'!AJ:AJ,,0)</f>
        <v/>
      </c>
      <c r="J1453" s="155">
        <f t="shared" si="22"/>
        <v>9.7898938589695839E-2</v>
      </c>
    </row>
    <row r="1454" spans="1:10" hidden="1">
      <c r="A1454" s="155">
        <v>25</v>
      </c>
      <c r="B1454" s="155" t="s">
        <v>2707</v>
      </c>
      <c r="C1454" s="155" t="s">
        <v>390</v>
      </c>
      <c r="D1454" s="155">
        <v>33.4</v>
      </c>
      <c r="E1454" s="155">
        <v>934</v>
      </c>
      <c r="F1454" s="155">
        <v>104.92919462989909</v>
      </c>
      <c r="G1454" s="155">
        <v>98003.867784325746</v>
      </c>
      <c r="H1454" s="155">
        <v>9.8003867784325738E-2</v>
      </c>
      <c r="I1454" s="155" t="str">
        <f>_xlfn.XLOOKUP(C1454,'DRAWING LIST'!B:B,'DRAWING LIST'!AJ:AJ,,0)</f>
        <v/>
      </c>
      <c r="J1454" s="155">
        <f t="shared" si="22"/>
        <v>9.8003867784325738E-2</v>
      </c>
    </row>
    <row r="1455" spans="1:10" hidden="1">
      <c r="A1455" s="155">
        <v>25</v>
      </c>
      <c r="B1455" s="155" t="s">
        <v>2155</v>
      </c>
      <c r="C1455" s="155" t="s">
        <v>260</v>
      </c>
      <c r="D1455" s="155">
        <v>33.4</v>
      </c>
      <c r="E1455" s="155">
        <v>93</v>
      </c>
      <c r="F1455" s="155">
        <v>104.92919462989909</v>
      </c>
      <c r="G1455" s="155">
        <v>9758.4151005806143</v>
      </c>
      <c r="H1455" s="155">
        <v>9.7584151005806145E-3</v>
      </c>
      <c r="I1455" s="155" t="str">
        <f>_xlfn.XLOOKUP(C1455,'DRAWING LIST'!B:B,'DRAWING LIST'!AJ:AJ,,0)</f>
        <v/>
      </c>
      <c r="J1455" s="155">
        <f t="shared" si="22"/>
        <v>9.7584151005806145E-3</v>
      </c>
    </row>
    <row r="1456" spans="1:10">
      <c r="A1456" s="155">
        <v>25</v>
      </c>
      <c r="B1456" s="155" t="s">
        <v>2708</v>
      </c>
      <c r="C1456" s="155" t="s">
        <v>354</v>
      </c>
      <c r="D1456" s="155">
        <v>33.4</v>
      </c>
      <c r="E1456" s="155">
        <v>9414</v>
      </c>
      <c r="F1456" s="155">
        <v>104.92919462989909</v>
      </c>
      <c r="G1456" s="155">
        <v>987803.43824587006</v>
      </c>
      <c r="H1456" s="155">
        <v>0.98780343824587002</v>
      </c>
      <c r="I1456" s="155" t="str">
        <f>_xlfn.XLOOKUP(C1456,'DRAWING LIST'!B:B,'DRAWING LIST'!AJ:AJ,,0)</f>
        <v>1-45 天藍色</v>
      </c>
      <c r="J1456" s="155">
        <f t="shared" si="22"/>
        <v>0.98780343824587002</v>
      </c>
    </row>
    <row r="1457" spans="1:10" hidden="1">
      <c r="A1457" s="155">
        <v>25</v>
      </c>
      <c r="B1457" s="155" t="s">
        <v>2709</v>
      </c>
      <c r="C1457" s="155" t="s">
        <v>419</v>
      </c>
      <c r="D1457" s="155">
        <v>33.4</v>
      </c>
      <c r="E1457" s="155">
        <v>943</v>
      </c>
      <c r="F1457" s="155">
        <v>104.92919462989909</v>
      </c>
      <c r="G1457" s="155">
        <v>98948.230535994837</v>
      </c>
      <c r="H1457" s="155">
        <v>9.894823053599483E-2</v>
      </c>
      <c r="I1457" s="155" t="str">
        <f>_xlfn.XLOOKUP(C1457,'DRAWING LIST'!B:B,'DRAWING LIST'!AJ:AJ,,0)</f>
        <v/>
      </c>
      <c r="J1457" s="155">
        <f t="shared" si="22"/>
        <v>9.894823053599483E-2</v>
      </c>
    </row>
    <row r="1458" spans="1:10" hidden="1">
      <c r="A1458" s="155">
        <v>25</v>
      </c>
      <c r="B1458" s="155" t="s">
        <v>2709</v>
      </c>
      <c r="C1458" s="155" t="s">
        <v>558</v>
      </c>
      <c r="D1458" s="155">
        <v>33.4</v>
      </c>
      <c r="E1458" s="155">
        <v>943</v>
      </c>
      <c r="F1458" s="155">
        <v>104.92919462989909</v>
      </c>
      <c r="G1458" s="155">
        <v>98948.230535994837</v>
      </c>
      <c r="H1458" s="155">
        <v>9.894823053599483E-2</v>
      </c>
      <c r="I1458" s="155" t="str">
        <f>_xlfn.XLOOKUP(C1458,'DRAWING LIST'!B:B,'DRAWING LIST'!AJ:AJ,,0)</f>
        <v/>
      </c>
      <c r="J1458" s="155">
        <f t="shared" si="22"/>
        <v>9.894823053599483E-2</v>
      </c>
    </row>
    <row r="1459" spans="1:10">
      <c r="A1459" s="155">
        <v>25</v>
      </c>
      <c r="B1459" s="155" t="s">
        <v>2710</v>
      </c>
      <c r="C1459" s="155" t="s">
        <v>746</v>
      </c>
      <c r="D1459" s="155">
        <v>33.4</v>
      </c>
      <c r="E1459" s="155">
        <v>948</v>
      </c>
      <c r="F1459" s="155">
        <v>104.92919462989909</v>
      </c>
      <c r="G1459" s="155">
        <v>99472.876509144335</v>
      </c>
      <c r="H1459" s="155">
        <v>9.9472876509144326E-2</v>
      </c>
      <c r="I1459" s="155" t="str">
        <f>_xlfn.XLOOKUP(C1459,'DRAWING LIST'!B:B,'DRAWING LIST'!AJ:AJ,,0)</f>
        <v>1-45 天藍色</v>
      </c>
      <c r="J1459" s="155">
        <f t="shared" si="22"/>
        <v>9.9472876509144326E-2</v>
      </c>
    </row>
    <row r="1460" spans="1:10" hidden="1">
      <c r="A1460" s="155">
        <v>25</v>
      </c>
      <c r="B1460" s="155" t="s">
        <v>2711</v>
      </c>
      <c r="C1460" s="155" t="s">
        <v>144</v>
      </c>
      <c r="D1460" s="155">
        <v>33.4</v>
      </c>
      <c r="E1460" s="155">
        <v>94</v>
      </c>
      <c r="F1460" s="155">
        <v>104.92919462989909</v>
      </c>
      <c r="G1460" s="155">
        <v>9863.3442952105142</v>
      </c>
      <c r="H1460" s="155">
        <v>9.8633442952105136E-3</v>
      </c>
      <c r="I1460" s="155" t="str">
        <f>_xlfn.XLOOKUP(C1460,'DRAWING LIST'!B:B,'DRAWING LIST'!AJ:AJ,,0)</f>
        <v>1-05 大洋綠</v>
      </c>
      <c r="J1460" s="155">
        <f t="shared" si="22"/>
        <v>9.8633442952105136E-3</v>
      </c>
    </row>
    <row r="1461" spans="1:10" hidden="1">
      <c r="A1461" s="155">
        <v>25</v>
      </c>
      <c r="B1461" s="155" t="s">
        <v>2711</v>
      </c>
      <c r="C1461" s="155" t="s">
        <v>145</v>
      </c>
      <c r="D1461" s="155">
        <v>33.4</v>
      </c>
      <c r="E1461" s="155">
        <v>94</v>
      </c>
      <c r="F1461" s="155">
        <v>104.92919462989909</v>
      </c>
      <c r="G1461" s="155">
        <v>9863.3442952105142</v>
      </c>
      <c r="H1461" s="155">
        <v>9.8633442952105136E-3</v>
      </c>
      <c r="I1461" s="155" t="str">
        <f>_xlfn.XLOOKUP(C1461,'DRAWING LIST'!B:B,'DRAWING LIST'!AJ:AJ,,0)</f>
        <v>1-05 大洋綠</v>
      </c>
      <c r="J1461" s="155">
        <f t="shared" si="22"/>
        <v>9.8633442952105136E-3</v>
      </c>
    </row>
    <row r="1462" spans="1:10" hidden="1">
      <c r="A1462" s="155">
        <v>25</v>
      </c>
      <c r="B1462" s="155" t="s">
        <v>2711</v>
      </c>
      <c r="C1462" s="155" t="s">
        <v>147</v>
      </c>
      <c r="D1462" s="155">
        <v>33.4</v>
      </c>
      <c r="E1462" s="155">
        <v>94</v>
      </c>
      <c r="F1462" s="155">
        <v>104.92919462989909</v>
      </c>
      <c r="G1462" s="155">
        <v>9863.3442952105142</v>
      </c>
      <c r="H1462" s="155">
        <v>9.8633442952105136E-3</v>
      </c>
      <c r="I1462" s="155" t="str">
        <f>_xlfn.XLOOKUP(C1462,'DRAWING LIST'!B:B,'DRAWING LIST'!AJ:AJ,,0)</f>
        <v>1-05 大洋綠</v>
      </c>
      <c r="J1462" s="155">
        <f t="shared" si="22"/>
        <v>9.8633442952105136E-3</v>
      </c>
    </row>
    <row r="1463" spans="1:10" hidden="1">
      <c r="A1463" s="155">
        <v>25</v>
      </c>
      <c r="B1463" s="155" t="s">
        <v>2711</v>
      </c>
      <c r="C1463" s="155" t="s">
        <v>148</v>
      </c>
      <c r="D1463" s="155">
        <v>33.4</v>
      </c>
      <c r="E1463" s="155">
        <v>94</v>
      </c>
      <c r="F1463" s="155">
        <v>104.92919462989909</v>
      </c>
      <c r="G1463" s="155">
        <v>9863.3442952105142</v>
      </c>
      <c r="H1463" s="155">
        <v>9.8633442952105136E-3</v>
      </c>
      <c r="I1463" s="155" t="str">
        <f>_xlfn.XLOOKUP(C1463,'DRAWING LIST'!B:B,'DRAWING LIST'!AJ:AJ,,0)</f>
        <v>1-05 大洋綠</v>
      </c>
      <c r="J1463" s="155">
        <f t="shared" si="22"/>
        <v>9.8633442952105136E-3</v>
      </c>
    </row>
    <row r="1464" spans="1:10" hidden="1">
      <c r="A1464" s="155">
        <v>25</v>
      </c>
      <c r="B1464" s="155" t="s">
        <v>2711</v>
      </c>
      <c r="C1464" s="155" t="s">
        <v>161</v>
      </c>
      <c r="D1464" s="155">
        <v>33.4</v>
      </c>
      <c r="E1464" s="155">
        <v>94</v>
      </c>
      <c r="F1464" s="155">
        <v>104.92919462989909</v>
      </c>
      <c r="G1464" s="155">
        <v>9863.3442952105142</v>
      </c>
      <c r="H1464" s="155">
        <v>9.8633442952105136E-3</v>
      </c>
      <c r="I1464" s="155" t="str">
        <f>_xlfn.XLOOKUP(C1464,'DRAWING LIST'!B:B,'DRAWING LIST'!AJ:AJ,,0)</f>
        <v>1-05 大洋綠</v>
      </c>
      <c r="J1464" s="155">
        <f t="shared" si="22"/>
        <v>9.8633442952105136E-3</v>
      </c>
    </row>
    <row r="1465" spans="1:10" hidden="1">
      <c r="A1465" s="155">
        <v>25</v>
      </c>
      <c r="B1465" s="155" t="s">
        <v>2711</v>
      </c>
      <c r="C1465" s="155" t="s">
        <v>162</v>
      </c>
      <c r="D1465" s="155">
        <v>33.4</v>
      </c>
      <c r="E1465" s="155">
        <v>94</v>
      </c>
      <c r="F1465" s="155">
        <v>104.92919462989909</v>
      </c>
      <c r="G1465" s="155">
        <v>9863.3442952105142</v>
      </c>
      <c r="H1465" s="155">
        <v>9.8633442952105136E-3</v>
      </c>
      <c r="I1465" s="155" t="str">
        <f>_xlfn.XLOOKUP(C1465,'DRAWING LIST'!B:B,'DRAWING LIST'!AJ:AJ,,0)</f>
        <v>1-05 大洋綠</v>
      </c>
      <c r="J1465" s="155">
        <f t="shared" si="22"/>
        <v>9.8633442952105136E-3</v>
      </c>
    </row>
    <row r="1466" spans="1:10" hidden="1">
      <c r="A1466" s="155">
        <v>25</v>
      </c>
      <c r="B1466" s="155" t="s">
        <v>2711</v>
      </c>
      <c r="C1466" s="155" t="s">
        <v>225</v>
      </c>
      <c r="D1466" s="155">
        <v>33.4</v>
      </c>
      <c r="E1466" s="155">
        <v>94</v>
      </c>
      <c r="F1466" s="155">
        <v>104.92919462989909</v>
      </c>
      <c r="G1466" s="155">
        <v>9863.3442952105142</v>
      </c>
      <c r="H1466" s="155">
        <v>9.8633442952105136E-3</v>
      </c>
      <c r="I1466" s="155" t="str">
        <f>_xlfn.XLOOKUP(C1466,'DRAWING LIST'!B:B,'DRAWING LIST'!AJ:AJ,,0)</f>
        <v>1-05 大洋綠</v>
      </c>
      <c r="J1466" s="155">
        <f t="shared" si="22"/>
        <v>9.8633442952105136E-3</v>
      </c>
    </row>
    <row r="1467" spans="1:10" hidden="1">
      <c r="A1467" s="155">
        <v>25</v>
      </c>
      <c r="B1467" s="155" t="s">
        <v>2711</v>
      </c>
      <c r="C1467" s="155" t="s">
        <v>254</v>
      </c>
      <c r="D1467" s="155">
        <v>33.4</v>
      </c>
      <c r="E1467" s="155">
        <v>94</v>
      </c>
      <c r="F1467" s="155">
        <v>104.92919462989909</v>
      </c>
      <c r="G1467" s="155">
        <v>9863.3442952105142</v>
      </c>
      <c r="H1467" s="155">
        <v>9.8633442952105136E-3</v>
      </c>
      <c r="I1467" s="155" t="str">
        <f>_xlfn.XLOOKUP(C1467,'DRAWING LIST'!B:B,'DRAWING LIST'!AJ:AJ,,0)</f>
        <v/>
      </c>
      <c r="J1467" s="155">
        <f t="shared" si="22"/>
        <v>9.8633442952105136E-3</v>
      </c>
    </row>
    <row r="1468" spans="1:10">
      <c r="A1468" s="155">
        <v>25</v>
      </c>
      <c r="B1468" s="155" t="s">
        <v>2711</v>
      </c>
      <c r="C1468" s="155" t="s">
        <v>303</v>
      </c>
      <c r="D1468" s="155">
        <v>33.4</v>
      </c>
      <c r="E1468" s="155">
        <v>94</v>
      </c>
      <c r="F1468" s="155">
        <v>104.92919462989909</v>
      </c>
      <c r="G1468" s="155">
        <v>9863.3442952105142</v>
      </c>
      <c r="H1468" s="155">
        <v>9.8633442952105136E-3</v>
      </c>
      <c r="I1468" s="155" t="str">
        <f>_xlfn.XLOOKUP(C1468,'DRAWING LIST'!B:B,'DRAWING LIST'!AJ:AJ,,0)</f>
        <v>1-45 天藍色</v>
      </c>
      <c r="J1468" s="155">
        <f t="shared" si="22"/>
        <v>9.8633442952105136E-3</v>
      </c>
    </row>
    <row r="1469" spans="1:10">
      <c r="A1469" s="155">
        <v>25</v>
      </c>
      <c r="B1469" s="155" t="s">
        <v>2711</v>
      </c>
      <c r="C1469" s="155" t="s">
        <v>314</v>
      </c>
      <c r="D1469" s="155">
        <v>33.4</v>
      </c>
      <c r="E1469" s="155">
        <v>94</v>
      </c>
      <c r="F1469" s="155">
        <v>104.92919462989909</v>
      </c>
      <c r="G1469" s="155">
        <v>9863.3442952105142</v>
      </c>
      <c r="H1469" s="155">
        <v>9.8633442952105136E-3</v>
      </c>
      <c r="I1469" s="155" t="str">
        <f>_xlfn.XLOOKUP(C1469,'DRAWING LIST'!B:B,'DRAWING LIST'!AJ:AJ,,0)</f>
        <v/>
      </c>
      <c r="J1469" s="155">
        <f t="shared" si="22"/>
        <v>9.8633442952105136E-3</v>
      </c>
    </row>
    <row r="1470" spans="1:10">
      <c r="A1470" s="155">
        <v>25</v>
      </c>
      <c r="B1470" s="155" t="s">
        <v>2711</v>
      </c>
      <c r="C1470" s="155" t="s">
        <v>350</v>
      </c>
      <c r="D1470" s="155">
        <v>33.4</v>
      </c>
      <c r="E1470" s="155">
        <v>94</v>
      </c>
      <c r="F1470" s="155">
        <v>104.92919462989909</v>
      </c>
      <c r="G1470" s="155">
        <v>9863.3442952105142</v>
      </c>
      <c r="H1470" s="155">
        <v>9.8633442952105136E-3</v>
      </c>
      <c r="I1470" s="155" t="str">
        <f>_xlfn.XLOOKUP(C1470,'DRAWING LIST'!B:B,'DRAWING LIST'!AJ:AJ,,0)</f>
        <v>1-45 天藍色</v>
      </c>
      <c r="J1470" s="155">
        <f t="shared" si="22"/>
        <v>9.8633442952105136E-3</v>
      </c>
    </row>
    <row r="1471" spans="1:10">
      <c r="A1471" s="155">
        <v>25</v>
      </c>
      <c r="B1471" s="155" t="s">
        <v>2711</v>
      </c>
      <c r="C1471" s="155" t="s">
        <v>352</v>
      </c>
      <c r="D1471" s="155">
        <v>33.4</v>
      </c>
      <c r="E1471" s="155">
        <v>94</v>
      </c>
      <c r="F1471" s="155">
        <v>104.92919462989909</v>
      </c>
      <c r="G1471" s="155">
        <v>9863.3442952105142</v>
      </c>
      <c r="H1471" s="155">
        <v>9.8633442952105136E-3</v>
      </c>
      <c r="I1471" s="155" t="str">
        <f>_xlfn.XLOOKUP(C1471,'DRAWING LIST'!B:B,'DRAWING LIST'!AJ:AJ,,0)</f>
        <v>1-45 天藍色</v>
      </c>
      <c r="J1471" s="155">
        <f t="shared" si="22"/>
        <v>9.8633442952105136E-3</v>
      </c>
    </row>
    <row r="1472" spans="1:10">
      <c r="A1472" s="155">
        <v>25</v>
      </c>
      <c r="B1472" s="155" t="s">
        <v>2711</v>
      </c>
      <c r="C1472" s="155" t="s">
        <v>353</v>
      </c>
      <c r="D1472" s="155">
        <v>33.4</v>
      </c>
      <c r="E1472" s="155">
        <v>94</v>
      </c>
      <c r="F1472" s="155">
        <v>104.92919462989909</v>
      </c>
      <c r="G1472" s="155">
        <v>9863.3442952105142</v>
      </c>
      <c r="H1472" s="155">
        <v>9.8633442952105136E-3</v>
      </c>
      <c r="I1472" s="155" t="str">
        <f>_xlfn.XLOOKUP(C1472,'DRAWING LIST'!B:B,'DRAWING LIST'!AJ:AJ,,0)</f>
        <v>1-45 天藍色</v>
      </c>
      <c r="J1472" s="155">
        <f t="shared" si="22"/>
        <v>9.8633442952105136E-3</v>
      </c>
    </row>
    <row r="1473" spans="1:10">
      <c r="A1473" s="155">
        <v>25</v>
      </c>
      <c r="B1473" s="155" t="s">
        <v>2711</v>
      </c>
      <c r="C1473" s="155" t="s">
        <v>354</v>
      </c>
      <c r="D1473" s="155">
        <v>33.4</v>
      </c>
      <c r="E1473" s="155">
        <v>94</v>
      </c>
      <c r="F1473" s="155">
        <v>104.92919462989909</v>
      </c>
      <c r="G1473" s="155">
        <v>9863.3442952105142</v>
      </c>
      <c r="H1473" s="155">
        <v>9.8633442952105136E-3</v>
      </c>
      <c r="I1473" s="155" t="str">
        <f>_xlfn.XLOOKUP(C1473,'DRAWING LIST'!B:B,'DRAWING LIST'!AJ:AJ,,0)</f>
        <v>1-45 天藍色</v>
      </c>
      <c r="J1473" s="155">
        <f t="shared" si="22"/>
        <v>9.8633442952105136E-3</v>
      </c>
    </row>
    <row r="1474" spans="1:10">
      <c r="A1474" s="155">
        <v>25</v>
      </c>
      <c r="B1474" s="155" t="s">
        <v>2711</v>
      </c>
      <c r="C1474" s="155" t="s">
        <v>358</v>
      </c>
      <c r="D1474" s="155">
        <v>33.4</v>
      </c>
      <c r="E1474" s="155">
        <v>94</v>
      </c>
      <c r="F1474" s="155">
        <v>104.92919462989909</v>
      </c>
      <c r="G1474" s="155">
        <v>9863.3442952105142</v>
      </c>
      <c r="H1474" s="155">
        <v>9.8633442952105136E-3</v>
      </c>
      <c r="I1474" s="155" t="str">
        <f>_xlfn.XLOOKUP(C1474,'DRAWING LIST'!B:B,'DRAWING LIST'!AJ:AJ,,0)</f>
        <v>1-45 天藍色</v>
      </c>
      <c r="J1474" s="155">
        <f t="shared" si="22"/>
        <v>9.8633442952105136E-3</v>
      </c>
    </row>
    <row r="1475" spans="1:10">
      <c r="A1475" s="155">
        <v>25</v>
      </c>
      <c r="B1475" s="155" t="s">
        <v>2711</v>
      </c>
      <c r="C1475" s="155" t="s">
        <v>359</v>
      </c>
      <c r="D1475" s="155">
        <v>33.4</v>
      </c>
      <c r="E1475" s="155">
        <v>94</v>
      </c>
      <c r="F1475" s="155">
        <v>104.92919462989909</v>
      </c>
      <c r="G1475" s="155">
        <v>9863.3442952105142</v>
      </c>
      <c r="H1475" s="155">
        <v>9.8633442952105136E-3</v>
      </c>
      <c r="I1475" s="155" t="str">
        <f>_xlfn.XLOOKUP(C1475,'DRAWING LIST'!B:B,'DRAWING LIST'!AJ:AJ,,0)</f>
        <v>1-45 天藍色</v>
      </c>
      <c r="J1475" s="155">
        <f t="shared" ref="J1475:J1538" si="23">(D1475*PI()*E1475)*10^-6</f>
        <v>9.8633442952105136E-3</v>
      </c>
    </row>
    <row r="1476" spans="1:10">
      <c r="A1476" s="155">
        <v>25</v>
      </c>
      <c r="B1476" s="155" t="s">
        <v>2711</v>
      </c>
      <c r="C1476" s="155" t="s">
        <v>362</v>
      </c>
      <c r="D1476" s="155">
        <v>33.4</v>
      </c>
      <c r="E1476" s="155">
        <v>94</v>
      </c>
      <c r="F1476" s="155">
        <v>104.92919462989909</v>
      </c>
      <c r="G1476" s="155">
        <v>9863.3442952105142</v>
      </c>
      <c r="H1476" s="155">
        <v>9.8633442952105136E-3</v>
      </c>
      <c r="I1476" s="155" t="str">
        <f>_xlfn.XLOOKUP(C1476,'DRAWING LIST'!B:B,'DRAWING LIST'!AJ:AJ,,0)</f>
        <v>1-45 天藍色</v>
      </c>
      <c r="J1476" s="155">
        <f t="shared" si="23"/>
        <v>9.8633442952105136E-3</v>
      </c>
    </row>
    <row r="1477" spans="1:10" hidden="1">
      <c r="A1477" s="155">
        <v>25</v>
      </c>
      <c r="B1477" s="155" t="s">
        <v>2711</v>
      </c>
      <c r="C1477" s="155" t="s">
        <v>527</v>
      </c>
      <c r="D1477" s="155">
        <v>33.4</v>
      </c>
      <c r="E1477" s="155">
        <v>94</v>
      </c>
      <c r="F1477" s="155">
        <v>104.92919462989909</v>
      </c>
      <c r="G1477" s="155">
        <v>9863.3442952105142</v>
      </c>
      <c r="H1477" s="155">
        <v>9.8633442952105136E-3</v>
      </c>
      <c r="I1477" s="155" t="str">
        <f>_xlfn.XLOOKUP(C1477,'DRAWING LIST'!B:B,'DRAWING LIST'!AJ:AJ,,0)</f>
        <v/>
      </c>
      <c r="J1477" s="155">
        <f t="shared" si="23"/>
        <v>9.8633442952105136E-3</v>
      </c>
    </row>
    <row r="1478" spans="1:10" hidden="1">
      <c r="A1478" s="155">
        <v>25</v>
      </c>
      <c r="B1478" s="155" t="s">
        <v>2712</v>
      </c>
      <c r="C1478" s="155" t="s">
        <v>160</v>
      </c>
      <c r="D1478" s="155">
        <v>33.4</v>
      </c>
      <c r="E1478" s="155">
        <v>950</v>
      </c>
      <c r="F1478" s="155">
        <v>104.92919462989909</v>
      </c>
      <c r="G1478" s="155">
        <v>99682.734898404131</v>
      </c>
      <c r="H1478" s="155">
        <v>9.9682734898404124E-2</v>
      </c>
      <c r="I1478" s="155" t="str">
        <f>_xlfn.XLOOKUP(C1478,'DRAWING LIST'!B:B,'DRAWING LIST'!AJ:AJ,,0)</f>
        <v>1-05 大洋綠</v>
      </c>
      <c r="J1478" s="155">
        <f t="shared" si="23"/>
        <v>9.9682734898404124E-2</v>
      </c>
    </row>
    <row r="1479" spans="1:10" hidden="1">
      <c r="A1479" s="155">
        <v>25</v>
      </c>
      <c r="B1479" s="155" t="s">
        <v>2713</v>
      </c>
      <c r="C1479" s="155" t="s">
        <v>229</v>
      </c>
      <c r="D1479" s="155">
        <v>33.4</v>
      </c>
      <c r="E1479" s="155">
        <v>956</v>
      </c>
      <c r="F1479" s="155">
        <v>104.92919462989909</v>
      </c>
      <c r="G1479" s="155">
        <v>100312.31006618352</v>
      </c>
      <c r="H1479" s="155">
        <v>0.10031231006618352</v>
      </c>
      <c r="I1479" s="155" t="str">
        <f>_xlfn.XLOOKUP(C1479,'DRAWING LIST'!B:B,'DRAWING LIST'!AJ:AJ,,0)</f>
        <v/>
      </c>
      <c r="J1479" s="155">
        <f t="shared" si="23"/>
        <v>0.10031231006618352</v>
      </c>
    </row>
    <row r="1480" spans="1:10" hidden="1">
      <c r="A1480" s="155">
        <v>25</v>
      </c>
      <c r="B1480" s="155" t="s">
        <v>2713</v>
      </c>
      <c r="C1480" s="155" t="s">
        <v>278</v>
      </c>
      <c r="D1480" s="155">
        <v>33.4</v>
      </c>
      <c r="E1480" s="155">
        <v>956</v>
      </c>
      <c r="F1480" s="155">
        <v>104.92919462989909</v>
      </c>
      <c r="G1480" s="155">
        <v>100312.31006618352</v>
      </c>
      <c r="H1480" s="155">
        <v>0.10031231006618352</v>
      </c>
      <c r="I1480" s="155" t="str">
        <f>_xlfn.XLOOKUP(C1480,'DRAWING LIST'!B:B,'DRAWING LIST'!AJ:AJ,,0)</f>
        <v/>
      </c>
      <c r="J1480" s="155">
        <f t="shared" si="23"/>
        <v>0.10031231006618352</v>
      </c>
    </row>
    <row r="1481" spans="1:10">
      <c r="A1481" s="155">
        <v>25</v>
      </c>
      <c r="B1481" s="155" t="s">
        <v>2714</v>
      </c>
      <c r="C1481" s="155" t="s">
        <v>320</v>
      </c>
      <c r="D1481" s="155">
        <v>33.4</v>
      </c>
      <c r="E1481" s="155">
        <v>958</v>
      </c>
      <c r="F1481" s="155">
        <v>104.92919462989909</v>
      </c>
      <c r="G1481" s="155">
        <v>100522.16845544333</v>
      </c>
      <c r="H1481" s="155">
        <v>0.10052216845544333</v>
      </c>
      <c r="I1481" s="155" t="str">
        <f>_xlfn.XLOOKUP(C1481,'DRAWING LIST'!B:B,'DRAWING LIST'!AJ:AJ,,0)</f>
        <v/>
      </c>
      <c r="J1481" s="155">
        <f t="shared" si="23"/>
        <v>0.10052216845544333</v>
      </c>
    </row>
    <row r="1482" spans="1:10" hidden="1">
      <c r="A1482" s="155">
        <v>25</v>
      </c>
      <c r="B1482" s="155" t="s">
        <v>2714</v>
      </c>
      <c r="C1482" s="155" t="s">
        <v>571</v>
      </c>
      <c r="D1482" s="155">
        <v>33.4</v>
      </c>
      <c r="E1482" s="155">
        <v>958</v>
      </c>
      <c r="F1482" s="155">
        <v>104.92919462989909</v>
      </c>
      <c r="G1482" s="155">
        <v>100522.16845544333</v>
      </c>
      <c r="H1482" s="155">
        <v>0.10052216845544333</v>
      </c>
      <c r="I1482" s="155" t="str">
        <f>_xlfn.XLOOKUP(C1482,'DRAWING LIST'!B:B,'DRAWING LIST'!AJ:AJ,,0)</f>
        <v/>
      </c>
      <c r="J1482" s="155">
        <f t="shared" si="23"/>
        <v>0.10052216845544333</v>
      </c>
    </row>
    <row r="1483" spans="1:10" hidden="1">
      <c r="A1483" s="155">
        <v>25</v>
      </c>
      <c r="B1483" s="155" t="s">
        <v>2715</v>
      </c>
      <c r="C1483" s="155" t="s">
        <v>820</v>
      </c>
      <c r="D1483" s="155">
        <v>33.4</v>
      </c>
      <c r="E1483" s="155">
        <v>959</v>
      </c>
      <c r="F1483" s="155">
        <v>104.92919462989909</v>
      </c>
      <c r="G1483" s="155">
        <v>100627.09765007322</v>
      </c>
      <c r="H1483" s="155">
        <v>0.10062709765007322</v>
      </c>
      <c r="I1483" s="155" t="str">
        <f>_xlfn.XLOOKUP(C1483,'DRAWING LIST'!B:B,'DRAWING LIST'!AJ:AJ,,0)</f>
        <v/>
      </c>
      <c r="J1483" s="155">
        <f t="shared" si="23"/>
        <v>0.10062709765007322</v>
      </c>
    </row>
    <row r="1484" spans="1:10" hidden="1">
      <c r="A1484" s="155">
        <v>25</v>
      </c>
      <c r="B1484" s="155" t="s">
        <v>2716</v>
      </c>
      <c r="C1484" s="155" t="s">
        <v>567</v>
      </c>
      <c r="D1484" s="155">
        <v>33.4</v>
      </c>
      <c r="E1484" s="155">
        <v>95</v>
      </c>
      <c r="F1484" s="155">
        <v>104.92919462989909</v>
      </c>
      <c r="G1484" s="155">
        <v>9968.2734898404124</v>
      </c>
      <c r="H1484" s="155">
        <v>9.9682734898404127E-3</v>
      </c>
      <c r="I1484" s="155" t="str">
        <f>_xlfn.XLOOKUP(C1484,'DRAWING LIST'!B:B,'DRAWING LIST'!AJ:AJ,,0)</f>
        <v/>
      </c>
      <c r="J1484" s="155">
        <f t="shared" si="23"/>
        <v>9.9682734898404127E-3</v>
      </c>
    </row>
    <row r="1485" spans="1:10" hidden="1">
      <c r="A1485" s="155">
        <v>25</v>
      </c>
      <c r="B1485" s="155" t="s">
        <v>2716</v>
      </c>
      <c r="C1485" s="155" t="s">
        <v>576</v>
      </c>
      <c r="D1485" s="155">
        <v>33.4</v>
      </c>
      <c r="E1485" s="155">
        <v>95</v>
      </c>
      <c r="F1485" s="155">
        <v>104.92919462989909</v>
      </c>
      <c r="G1485" s="155">
        <v>9968.2734898404124</v>
      </c>
      <c r="H1485" s="155">
        <v>9.9682734898404127E-3</v>
      </c>
      <c r="I1485" s="155" t="str">
        <f>_xlfn.XLOOKUP(C1485,'DRAWING LIST'!B:B,'DRAWING LIST'!AJ:AJ,,0)</f>
        <v/>
      </c>
      <c r="J1485" s="155">
        <f t="shared" si="23"/>
        <v>9.9682734898404127E-3</v>
      </c>
    </row>
    <row r="1486" spans="1:10">
      <c r="A1486" s="155">
        <v>25</v>
      </c>
      <c r="B1486" s="155" t="s">
        <v>2717</v>
      </c>
      <c r="C1486" s="155" t="s">
        <v>354</v>
      </c>
      <c r="D1486" s="155">
        <v>33.4</v>
      </c>
      <c r="E1486" s="155">
        <v>964</v>
      </c>
      <c r="F1486" s="155">
        <v>104.92919462989909</v>
      </c>
      <c r="G1486" s="155">
        <v>101151.74362322272</v>
      </c>
      <c r="H1486" s="155">
        <v>0.10115174362322271</v>
      </c>
      <c r="I1486" s="155" t="str">
        <f>_xlfn.XLOOKUP(C1486,'DRAWING LIST'!B:B,'DRAWING LIST'!AJ:AJ,,0)</f>
        <v>1-45 天藍色</v>
      </c>
      <c r="J1486" s="155">
        <f t="shared" si="23"/>
        <v>0.10115174362322271</v>
      </c>
    </row>
    <row r="1487" spans="1:10" hidden="1">
      <c r="A1487" s="155">
        <v>25</v>
      </c>
      <c r="B1487" s="155" t="s">
        <v>2168</v>
      </c>
      <c r="C1487" s="155" t="s">
        <v>157</v>
      </c>
      <c r="D1487" s="155">
        <v>33.4</v>
      </c>
      <c r="E1487" s="155">
        <v>96</v>
      </c>
      <c r="F1487" s="155">
        <v>104.92919462989909</v>
      </c>
      <c r="G1487" s="155">
        <v>10073.202684470312</v>
      </c>
      <c r="H1487" s="155">
        <v>1.0073202684470312E-2</v>
      </c>
      <c r="I1487" s="155" t="str">
        <f>_xlfn.XLOOKUP(C1487,'DRAWING LIST'!B:B,'DRAWING LIST'!AJ:AJ,,0)</f>
        <v>1-05 大洋綠</v>
      </c>
      <c r="J1487" s="155">
        <f t="shared" si="23"/>
        <v>1.0073202684470312E-2</v>
      </c>
    </row>
    <row r="1488" spans="1:10">
      <c r="A1488" s="155">
        <v>25</v>
      </c>
      <c r="B1488" s="155" t="s">
        <v>2168</v>
      </c>
      <c r="C1488" s="155" t="s">
        <v>747</v>
      </c>
      <c r="D1488" s="155">
        <v>33.4</v>
      </c>
      <c r="E1488" s="155">
        <v>96</v>
      </c>
      <c r="F1488" s="155">
        <v>104.92919462989909</v>
      </c>
      <c r="G1488" s="155">
        <v>10073.202684470312</v>
      </c>
      <c r="H1488" s="155">
        <v>1.0073202684470312E-2</v>
      </c>
      <c r="I1488" s="155" t="str">
        <f>_xlfn.XLOOKUP(C1488,'DRAWING LIST'!B:B,'DRAWING LIST'!AJ:AJ,,0)</f>
        <v>1-45 天藍色</v>
      </c>
      <c r="J1488" s="155">
        <f t="shared" si="23"/>
        <v>1.0073202684470312E-2</v>
      </c>
    </row>
    <row r="1489" spans="1:10">
      <c r="A1489" s="155">
        <v>25</v>
      </c>
      <c r="B1489" s="155" t="s">
        <v>2168</v>
      </c>
      <c r="C1489" s="155" t="s">
        <v>294</v>
      </c>
      <c r="D1489" s="155">
        <v>33.4</v>
      </c>
      <c r="E1489" s="155">
        <v>96</v>
      </c>
      <c r="F1489" s="155">
        <v>104.92919462989909</v>
      </c>
      <c r="G1489" s="155">
        <v>10073.202684470312</v>
      </c>
      <c r="H1489" s="155">
        <v>1.0073202684470312E-2</v>
      </c>
      <c r="I1489" s="155" t="str">
        <f>_xlfn.XLOOKUP(C1489,'DRAWING LIST'!B:B,'DRAWING LIST'!AJ:AJ,,0)</f>
        <v>1-45 天藍色</v>
      </c>
      <c r="J1489" s="155">
        <f t="shared" si="23"/>
        <v>1.0073202684470312E-2</v>
      </c>
    </row>
    <row r="1490" spans="1:10">
      <c r="A1490" s="155">
        <v>25</v>
      </c>
      <c r="B1490" s="155" t="s">
        <v>2168</v>
      </c>
      <c r="C1490" s="155" t="s">
        <v>295</v>
      </c>
      <c r="D1490" s="155">
        <v>33.4</v>
      </c>
      <c r="E1490" s="155">
        <v>96</v>
      </c>
      <c r="F1490" s="155">
        <v>104.92919462989909</v>
      </c>
      <c r="G1490" s="155">
        <v>10073.202684470312</v>
      </c>
      <c r="H1490" s="155">
        <v>1.0073202684470312E-2</v>
      </c>
      <c r="I1490" s="155" t="str">
        <f>_xlfn.XLOOKUP(C1490,'DRAWING LIST'!B:B,'DRAWING LIST'!AJ:AJ,,0)</f>
        <v>1-45 天藍色</v>
      </c>
      <c r="J1490" s="155">
        <f t="shared" si="23"/>
        <v>1.0073202684470312E-2</v>
      </c>
    </row>
    <row r="1491" spans="1:10" hidden="1">
      <c r="A1491" s="155">
        <v>25</v>
      </c>
      <c r="B1491" s="155" t="s">
        <v>2168</v>
      </c>
      <c r="C1491" s="155" t="s">
        <v>557</v>
      </c>
      <c r="D1491" s="155">
        <v>33.4</v>
      </c>
      <c r="E1491" s="155">
        <v>96</v>
      </c>
      <c r="F1491" s="155">
        <v>104.92919462989909</v>
      </c>
      <c r="G1491" s="155">
        <v>10073.202684470312</v>
      </c>
      <c r="H1491" s="155">
        <v>1.0073202684470312E-2</v>
      </c>
      <c r="I1491" s="155" t="str">
        <f>_xlfn.XLOOKUP(C1491,'DRAWING LIST'!B:B,'DRAWING LIST'!AJ:AJ,,0)</f>
        <v/>
      </c>
      <c r="J1491" s="155">
        <f t="shared" si="23"/>
        <v>1.0073202684470312E-2</v>
      </c>
    </row>
    <row r="1492" spans="1:10" hidden="1">
      <c r="A1492" s="155">
        <v>25</v>
      </c>
      <c r="B1492" s="155" t="s">
        <v>2168</v>
      </c>
      <c r="C1492" s="155" t="s">
        <v>571</v>
      </c>
      <c r="D1492" s="155">
        <v>33.4</v>
      </c>
      <c r="E1492" s="155">
        <v>96</v>
      </c>
      <c r="F1492" s="155">
        <v>104.92919462989909</v>
      </c>
      <c r="G1492" s="155">
        <v>10073.202684470312</v>
      </c>
      <c r="H1492" s="155">
        <v>1.0073202684470312E-2</v>
      </c>
      <c r="I1492" s="155" t="str">
        <f>_xlfn.XLOOKUP(C1492,'DRAWING LIST'!B:B,'DRAWING LIST'!AJ:AJ,,0)</f>
        <v/>
      </c>
      <c r="J1492" s="155">
        <f t="shared" si="23"/>
        <v>1.0073202684470312E-2</v>
      </c>
    </row>
    <row r="1493" spans="1:10" hidden="1">
      <c r="A1493" s="155">
        <v>25</v>
      </c>
      <c r="B1493" s="155" t="s">
        <v>2718</v>
      </c>
      <c r="C1493" s="155" t="s">
        <v>264</v>
      </c>
      <c r="D1493" s="155">
        <v>33.4</v>
      </c>
      <c r="E1493" s="155">
        <v>975</v>
      </c>
      <c r="F1493" s="155">
        <v>104.92919462989909</v>
      </c>
      <c r="G1493" s="155">
        <v>102305.96476415161</v>
      </c>
      <c r="H1493" s="155">
        <v>0.1023059647641516</v>
      </c>
      <c r="I1493" s="155" t="str">
        <f>_xlfn.XLOOKUP(C1493,'DRAWING LIST'!B:B,'DRAWING LIST'!AJ:AJ,,0)</f>
        <v/>
      </c>
      <c r="J1493" s="155">
        <f t="shared" si="23"/>
        <v>0.1023059647641516</v>
      </c>
    </row>
    <row r="1494" spans="1:10" hidden="1">
      <c r="A1494" s="155">
        <v>25</v>
      </c>
      <c r="B1494" s="155" t="s">
        <v>2718</v>
      </c>
      <c r="C1494" s="155" t="s">
        <v>265</v>
      </c>
      <c r="D1494" s="155">
        <v>33.4</v>
      </c>
      <c r="E1494" s="155">
        <v>975</v>
      </c>
      <c r="F1494" s="155">
        <v>104.92919462989909</v>
      </c>
      <c r="G1494" s="155">
        <v>102305.96476415161</v>
      </c>
      <c r="H1494" s="155">
        <v>0.1023059647641516</v>
      </c>
      <c r="I1494" s="155" t="str">
        <f>_xlfn.XLOOKUP(C1494,'DRAWING LIST'!B:B,'DRAWING LIST'!AJ:AJ,,0)</f>
        <v/>
      </c>
      <c r="J1494" s="155">
        <f t="shared" si="23"/>
        <v>0.1023059647641516</v>
      </c>
    </row>
    <row r="1495" spans="1:10" hidden="1">
      <c r="A1495" s="155">
        <v>25</v>
      </c>
      <c r="B1495" s="155" t="s">
        <v>2718</v>
      </c>
      <c r="C1495" s="155" t="s">
        <v>266</v>
      </c>
      <c r="D1495" s="155">
        <v>33.4</v>
      </c>
      <c r="E1495" s="155">
        <v>975</v>
      </c>
      <c r="F1495" s="155">
        <v>104.92919462989909</v>
      </c>
      <c r="G1495" s="155">
        <v>102305.96476415161</v>
      </c>
      <c r="H1495" s="155">
        <v>0.1023059647641516</v>
      </c>
      <c r="I1495" s="155" t="str">
        <f>_xlfn.XLOOKUP(C1495,'DRAWING LIST'!B:B,'DRAWING LIST'!AJ:AJ,,0)</f>
        <v/>
      </c>
      <c r="J1495" s="155">
        <f t="shared" si="23"/>
        <v>0.1023059647641516</v>
      </c>
    </row>
    <row r="1496" spans="1:10" hidden="1">
      <c r="A1496" s="155">
        <v>25</v>
      </c>
      <c r="B1496" s="155" t="s">
        <v>2718</v>
      </c>
      <c r="C1496" s="155" t="s">
        <v>267</v>
      </c>
      <c r="D1496" s="155">
        <v>33.4</v>
      </c>
      <c r="E1496" s="155">
        <v>975</v>
      </c>
      <c r="F1496" s="155">
        <v>104.92919462989909</v>
      </c>
      <c r="G1496" s="155">
        <v>102305.96476415161</v>
      </c>
      <c r="H1496" s="155">
        <v>0.1023059647641516</v>
      </c>
      <c r="I1496" s="155" t="str">
        <f>_xlfn.XLOOKUP(C1496,'DRAWING LIST'!B:B,'DRAWING LIST'!AJ:AJ,,0)</f>
        <v/>
      </c>
      <c r="J1496" s="155">
        <f t="shared" si="23"/>
        <v>0.1023059647641516</v>
      </c>
    </row>
    <row r="1497" spans="1:10" hidden="1">
      <c r="A1497" s="155">
        <v>25</v>
      </c>
      <c r="B1497" s="155" t="s">
        <v>2719</v>
      </c>
      <c r="C1497" s="155" t="s">
        <v>573</v>
      </c>
      <c r="D1497" s="155">
        <v>33.4</v>
      </c>
      <c r="E1497" s="155">
        <v>977</v>
      </c>
      <c r="F1497" s="155">
        <v>104.92919462989909</v>
      </c>
      <c r="G1497" s="155">
        <v>102515.8231534114</v>
      </c>
      <c r="H1497" s="155">
        <v>0.1025158231534114</v>
      </c>
      <c r="I1497" s="155" t="str">
        <f>_xlfn.XLOOKUP(C1497,'DRAWING LIST'!B:B,'DRAWING LIST'!AJ:AJ,,0)</f>
        <v/>
      </c>
      <c r="J1497" s="155">
        <f t="shared" si="23"/>
        <v>0.1025158231534114</v>
      </c>
    </row>
    <row r="1498" spans="1:10" hidden="1">
      <c r="A1498" s="155">
        <v>25</v>
      </c>
      <c r="B1498" s="155" t="s">
        <v>2720</v>
      </c>
      <c r="C1498" s="155" t="s">
        <v>796</v>
      </c>
      <c r="D1498" s="155">
        <v>33.4</v>
      </c>
      <c r="E1498" s="155">
        <v>9781</v>
      </c>
      <c r="F1498" s="155">
        <v>104.92919462989909</v>
      </c>
      <c r="G1498" s="155">
        <v>1026312.452675043</v>
      </c>
      <c r="H1498" s="155">
        <v>1.0263124526750429</v>
      </c>
      <c r="I1498" s="155" t="str">
        <f>_xlfn.XLOOKUP(C1498,'DRAWING LIST'!B:B,'DRAWING LIST'!AJ:AJ,,0)</f>
        <v>1-85 藏金黃</v>
      </c>
      <c r="J1498" s="155">
        <f t="shared" si="23"/>
        <v>1.0263124526750429</v>
      </c>
    </row>
    <row r="1499" spans="1:10" hidden="1">
      <c r="A1499" s="155">
        <v>25</v>
      </c>
      <c r="B1499" s="155" t="s">
        <v>2158</v>
      </c>
      <c r="C1499" s="155" t="s">
        <v>711</v>
      </c>
      <c r="D1499" s="155">
        <v>33.4</v>
      </c>
      <c r="E1499" s="155">
        <v>97</v>
      </c>
      <c r="F1499" s="155">
        <v>104.92919462989909</v>
      </c>
      <c r="G1499" s="155">
        <v>10178.131879100212</v>
      </c>
      <c r="H1499" s="155">
        <v>1.0178131879100211E-2</v>
      </c>
      <c r="I1499" s="155" t="str">
        <f>_xlfn.XLOOKUP(C1499,'DRAWING LIST'!B:B,'DRAWING LIST'!AJ:AJ,,0)</f>
        <v>1-05 大洋綠</v>
      </c>
      <c r="J1499" s="155">
        <f t="shared" si="23"/>
        <v>1.0178131879100211E-2</v>
      </c>
    </row>
    <row r="1500" spans="1:10" hidden="1">
      <c r="A1500" s="155">
        <v>25</v>
      </c>
      <c r="B1500" s="155" t="s">
        <v>2158</v>
      </c>
      <c r="C1500" s="155" t="s">
        <v>212</v>
      </c>
      <c r="D1500" s="155">
        <v>33.4</v>
      </c>
      <c r="E1500" s="155">
        <v>97</v>
      </c>
      <c r="F1500" s="155">
        <v>104.92919462989909</v>
      </c>
      <c r="G1500" s="155">
        <v>10178.131879100212</v>
      </c>
      <c r="H1500" s="155">
        <v>1.0178131879100211E-2</v>
      </c>
      <c r="I1500" s="155" t="str">
        <f>_xlfn.XLOOKUP(C1500,'DRAWING LIST'!B:B,'DRAWING LIST'!AJ:AJ,,0)</f>
        <v>1-05 大洋綠</v>
      </c>
      <c r="J1500" s="155">
        <f t="shared" si="23"/>
        <v>1.0178131879100211E-2</v>
      </c>
    </row>
    <row r="1501" spans="1:10">
      <c r="A1501" s="155">
        <v>25</v>
      </c>
      <c r="B1501" s="155" t="s">
        <v>2158</v>
      </c>
      <c r="C1501" s="155" t="s">
        <v>363</v>
      </c>
      <c r="D1501" s="155">
        <v>33.4</v>
      </c>
      <c r="E1501" s="155">
        <v>97</v>
      </c>
      <c r="F1501" s="155">
        <v>104.92919462989909</v>
      </c>
      <c r="G1501" s="155">
        <v>10178.131879100212</v>
      </c>
      <c r="H1501" s="155">
        <v>1.0178131879100211E-2</v>
      </c>
      <c r="I1501" s="155" t="str">
        <f>_xlfn.XLOOKUP(C1501,'DRAWING LIST'!B:B,'DRAWING LIST'!AJ:AJ,,0)</f>
        <v>1-45 天藍色</v>
      </c>
      <c r="J1501" s="155">
        <f t="shared" si="23"/>
        <v>1.0178131879100211E-2</v>
      </c>
    </row>
    <row r="1502" spans="1:10" hidden="1">
      <c r="A1502" s="155">
        <v>25</v>
      </c>
      <c r="B1502" s="155" t="s">
        <v>2158</v>
      </c>
      <c r="C1502" s="155" t="s">
        <v>527</v>
      </c>
      <c r="D1502" s="155">
        <v>33.4</v>
      </c>
      <c r="E1502" s="155">
        <v>97</v>
      </c>
      <c r="F1502" s="155">
        <v>104.92919462989909</v>
      </c>
      <c r="G1502" s="155">
        <v>10178.131879100212</v>
      </c>
      <c r="H1502" s="155">
        <v>1.0178131879100211E-2</v>
      </c>
      <c r="I1502" s="155" t="str">
        <f>_xlfn.XLOOKUP(C1502,'DRAWING LIST'!B:B,'DRAWING LIST'!AJ:AJ,,0)</f>
        <v/>
      </c>
      <c r="J1502" s="155">
        <f t="shared" si="23"/>
        <v>1.0178131879100211E-2</v>
      </c>
    </row>
    <row r="1503" spans="1:10" hidden="1">
      <c r="A1503" s="155">
        <v>25</v>
      </c>
      <c r="B1503" s="155" t="s">
        <v>2721</v>
      </c>
      <c r="C1503" s="155" t="s">
        <v>229</v>
      </c>
      <c r="D1503" s="155">
        <v>33.4</v>
      </c>
      <c r="E1503" s="155">
        <v>981</v>
      </c>
      <c r="F1503" s="155">
        <v>104.92919462989909</v>
      </c>
      <c r="G1503" s="155">
        <v>102935.53993193101</v>
      </c>
      <c r="H1503" s="155">
        <v>0.10293553993193101</v>
      </c>
      <c r="I1503" s="155" t="str">
        <f>_xlfn.XLOOKUP(C1503,'DRAWING LIST'!B:B,'DRAWING LIST'!AJ:AJ,,0)</f>
        <v/>
      </c>
      <c r="J1503" s="155">
        <f t="shared" si="23"/>
        <v>0.10293553993193101</v>
      </c>
    </row>
    <row r="1504" spans="1:10">
      <c r="A1504" s="155">
        <v>25</v>
      </c>
      <c r="B1504" s="155" t="s">
        <v>2722</v>
      </c>
      <c r="C1504" s="155" t="s">
        <v>746</v>
      </c>
      <c r="D1504" s="155">
        <v>33.4</v>
      </c>
      <c r="E1504" s="155">
        <v>982</v>
      </c>
      <c r="F1504" s="155">
        <v>104.92919462989909</v>
      </c>
      <c r="G1504" s="155">
        <v>103040.4691265609</v>
      </c>
      <c r="H1504" s="155">
        <v>0.1030404691265609</v>
      </c>
      <c r="I1504" s="155" t="str">
        <f>_xlfn.XLOOKUP(C1504,'DRAWING LIST'!B:B,'DRAWING LIST'!AJ:AJ,,0)</f>
        <v>1-45 天藍色</v>
      </c>
      <c r="J1504" s="155">
        <f t="shared" si="23"/>
        <v>0.1030404691265609</v>
      </c>
    </row>
    <row r="1505" spans="1:10">
      <c r="A1505" s="155">
        <v>25</v>
      </c>
      <c r="B1505" s="155" t="s">
        <v>2723</v>
      </c>
      <c r="C1505" s="155" t="s">
        <v>296</v>
      </c>
      <c r="D1505" s="155">
        <v>33.4</v>
      </c>
      <c r="E1505" s="155">
        <v>988</v>
      </c>
      <c r="F1505" s="155">
        <v>104.92919462989909</v>
      </c>
      <c r="G1505" s="155">
        <v>103670.0442943403</v>
      </c>
      <c r="H1505" s="155">
        <v>0.1036700442943403</v>
      </c>
      <c r="I1505" s="155" t="str">
        <f>_xlfn.XLOOKUP(C1505,'DRAWING LIST'!B:B,'DRAWING LIST'!AJ:AJ,,0)</f>
        <v>1-45 天藍色</v>
      </c>
      <c r="J1505" s="155">
        <f t="shared" si="23"/>
        <v>0.1036700442943403</v>
      </c>
    </row>
    <row r="1506" spans="1:10" hidden="1">
      <c r="A1506" s="155">
        <v>25</v>
      </c>
      <c r="B1506" s="155" t="s">
        <v>2724</v>
      </c>
      <c r="C1506" s="155" t="s">
        <v>117</v>
      </c>
      <c r="D1506" s="155">
        <v>33.4</v>
      </c>
      <c r="E1506" s="155">
        <v>98</v>
      </c>
      <c r="F1506" s="155">
        <v>104.92919462989909</v>
      </c>
      <c r="G1506" s="155">
        <v>10283.06107373011</v>
      </c>
      <c r="H1506" s="155">
        <v>1.028306107373011E-2</v>
      </c>
      <c r="I1506" s="155" t="str">
        <f>_xlfn.XLOOKUP(C1506,'DRAWING LIST'!B:B,'DRAWING LIST'!AJ:AJ,,0)</f>
        <v>1-05 大洋綠</v>
      </c>
      <c r="J1506" s="155">
        <f t="shared" si="23"/>
        <v>1.028306107373011E-2</v>
      </c>
    </row>
    <row r="1507" spans="1:10" hidden="1">
      <c r="A1507" s="155">
        <v>25</v>
      </c>
      <c r="B1507" s="155" t="s">
        <v>2724</v>
      </c>
      <c r="C1507" s="155" t="s">
        <v>229</v>
      </c>
      <c r="D1507" s="155">
        <v>33.4</v>
      </c>
      <c r="E1507" s="155">
        <v>98</v>
      </c>
      <c r="F1507" s="155">
        <v>104.92919462989909</v>
      </c>
      <c r="G1507" s="155">
        <v>10283.06107373011</v>
      </c>
      <c r="H1507" s="155">
        <v>1.028306107373011E-2</v>
      </c>
      <c r="I1507" s="155" t="str">
        <f>_xlfn.XLOOKUP(C1507,'DRAWING LIST'!B:B,'DRAWING LIST'!AJ:AJ,,0)</f>
        <v/>
      </c>
      <c r="J1507" s="155">
        <f t="shared" si="23"/>
        <v>1.028306107373011E-2</v>
      </c>
    </row>
    <row r="1508" spans="1:10" hidden="1">
      <c r="A1508" s="155">
        <v>25</v>
      </c>
      <c r="B1508" s="155" t="s">
        <v>2724</v>
      </c>
      <c r="C1508" s="155" t="s">
        <v>240</v>
      </c>
      <c r="D1508" s="155">
        <v>33.4</v>
      </c>
      <c r="E1508" s="155">
        <v>98</v>
      </c>
      <c r="F1508" s="155">
        <v>104.92919462989909</v>
      </c>
      <c r="G1508" s="155">
        <v>10283.06107373011</v>
      </c>
      <c r="H1508" s="155">
        <v>1.028306107373011E-2</v>
      </c>
      <c r="I1508" s="155" t="str">
        <f>_xlfn.XLOOKUP(C1508,'DRAWING LIST'!B:B,'DRAWING LIST'!AJ:AJ,,0)</f>
        <v/>
      </c>
      <c r="J1508" s="155">
        <f t="shared" si="23"/>
        <v>1.028306107373011E-2</v>
      </c>
    </row>
    <row r="1509" spans="1:10" hidden="1">
      <c r="A1509" s="155">
        <v>25</v>
      </c>
      <c r="B1509" s="155" t="s">
        <v>2724</v>
      </c>
      <c r="C1509" s="155" t="s">
        <v>241</v>
      </c>
      <c r="D1509" s="155">
        <v>33.4</v>
      </c>
      <c r="E1509" s="155">
        <v>98</v>
      </c>
      <c r="F1509" s="155">
        <v>104.92919462989909</v>
      </c>
      <c r="G1509" s="155">
        <v>10283.06107373011</v>
      </c>
      <c r="H1509" s="155">
        <v>1.028306107373011E-2</v>
      </c>
      <c r="I1509" s="155" t="str">
        <f>_xlfn.XLOOKUP(C1509,'DRAWING LIST'!B:B,'DRAWING LIST'!AJ:AJ,,0)</f>
        <v/>
      </c>
      <c r="J1509" s="155">
        <f t="shared" si="23"/>
        <v>1.028306107373011E-2</v>
      </c>
    </row>
    <row r="1510" spans="1:10" hidden="1">
      <c r="A1510" s="155">
        <v>25</v>
      </c>
      <c r="B1510" s="155" t="s">
        <v>2724</v>
      </c>
      <c r="C1510" s="155" t="s">
        <v>242</v>
      </c>
      <c r="D1510" s="155">
        <v>33.4</v>
      </c>
      <c r="E1510" s="155">
        <v>98</v>
      </c>
      <c r="F1510" s="155">
        <v>104.92919462989909</v>
      </c>
      <c r="G1510" s="155">
        <v>10283.06107373011</v>
      </c>
      <c r="H1510" s="155">
        <v>1.028306107373011E-2</v>
      </c>
      <c r="I1510" s="155" t="str">
        <f>_xlfn.XLOOKUP(C1510,'DRAWING LIST'!B:B,'DRAWING LIST'!AJ:AJ,,0)</f>
        <v/>
      </c>
      <c r="J1510" s="155">
        <f t="shared" si="23"/>
        <v>1.028306107373011E-2</v>
      </c>
    </row>
    <row r="1511" spans="1:10" hidden="1">
      <c r="A1511" s="155">
        <v>25</v>
      </c>
      <c r="B1511" s="155" t="s">
        <v>2724</v>
      </c>
      <c r="C1511" s="155" t="s">
        <v>243</v>
      </c>
      <c r="D1511" s="155">
        <v>33.4</v>
      </c>
      <c r="E1511" s="155">
        <v>98</v>
      </c>
      <c r="F1511" s="155">
        <v>104.92919462989909</v>
      </c>
      <c r="G1511" s="155">
        <v>10283.06107373011</v>
      </c>
      <c r="H1511" s="155">
        <v>1.028306107373011E-2</v>
      </c>
      <c r="I1511" s="155" t="str">
        <f>_xlfn.XLOOKUP(C1511,'DRAWING LIST'!B:B,'DRAWING LIST'!AJ:AJ,,0)</f>
        <v/>
      </c>
      <c r="J1511" s="155">
        <f t="shared" si="23"/>
        <v>1.028306107373011E-2</v>
      </c>
    </row>
    <row r="1512" spans="1:10" hidden="1">
      <c r="A1512" s="155">
        <v>25</v>
      </c>
      <c r="B1512" s="155" t="s">
        <v>2724</v>
      </c>
      <c r="C1512" s="155" t="s">
        <v>253</v>
      </c>
      <c r="D1512" s="155">
        <v>33.4</v>
      </c>
      <c r="E1512" s="155">
        <v>98</v>
      </c>
      <c r="F1512" s="155">
        <v>104.92919462989909</v>
      </c>
      <c r="G1512" s="155">
        <v>10283.06107373011</v>
      </c>
      <c r="H1512" s="155">
        <v>1.028306107373011E-2</v>
      </c>
      <c r="I1512" s="155" t="str">
        <f>_xlfn.XLOOKUP(C1512,'DRAWING LIST'!B:B,'DRAWING LIST'!AJ:AJ,,0)</f>
        <v/>
      </c>
      <c r="J1512" s="155">
        <f t="shared" si="23"/>
        <v>1.028306107373011E-2</v>
      </c>
    </row>
    <row r="1513" spans="1:10" hidden="1">
      <c r="A1513" s="155">
        <v>25</v>
      </c>
      <c r="B1513" s="155" t="s">
        <v>2724</v>
      </c>
      <c r="C1513" s="155" t="s">
        <v>278</v>
      </c>
      <c r="D1513" s="155">
        <v>33.4</v>
      </c>
      <c r="E1513" s="155">
        <v>98</v>
      </c>
      <c r="F1513" s="155">
        <v>104.92919462989909</v>
      </c>
      <c r="G1513" s="155">
        <v>10283.06107373011</v>
      </c>
      <c r="H1513" s="155">
        <v>1.028306107373011E-2</v>
      </c>
      <c r="I1513" s="155" t="str">
        <f>_xlfn.XLOOKUP(C1513,'DRAWING LIST'!B:B,'DRAWING LIST'!AJ:AJ,,0)</f>
        <v/>
      </c>
      <c r="J1513" s="155">
        <f t="shared" si="23"/>
        <v>1.028306107373011E-2</v>
      </c>
    </row>
    <row r="1514" spans="1:10">
      <c r="A1514" s="155">
        <v>25</v>
      </c>
      <c r="B1514" s="155" t="s">
        <v>2724</v>
      </c>
      <c r="C1514" s="155" t="s">
        <v>757</v>
      </c>
      <c r="D1514" s="155">
        <v>33.4</v>
      </c>
      <c r="E1514" s="155">
        <v>98</v>
      </c>
      <c r="F1514" s="155">
        <v>104.92919462989909</v>
      </c>
      <c r="G1514" s="155">
        <v>10283.06107373011</v>
      </c>
      <c r="H1514" s="155">
        <v>1.028306107373011E-2</v>
      </c>
      <c r="I1514" s="155" t="str">
        <f>_xlfn.XLOOKUP(C1514,'DRAWING LIST'!B:B,'DRAWING LIST'!AJ:AJ,,0)</f>
        <v/>
      </c>
      <c r="J1514" s="155">
        <f t="shared" si="23"/>
        <v>1.028306107373011E-2</v>
      </c>
    </row>
    <row r="1515" spans="1:10" hidden="1">
      <c r="A1515" s="155">
        <v>25</v>
      </c>
      <c r="B1515" s="155" t="s">
        <v>2724</v>
      </c>
      <c r="C1515" s="155" t="s">
        <v>639</v>
      </c>
      <c r="D1515" s="155">
        <v>33.4</v>
      </c>
      <c r="E1515" s="155">
        <v>98</v>
      </c>
      <c r="F1515" s="155">
        <v>104.92919462989909</v>
      </c>
      <c r="G1515" s="155">
        <v>10283.06107373011</v>
      </c>
      <c r="H1515" s="155">
        <v>1.028306107373011E-2</v>
      </c>
      <c r="I1515" s="155" t="str">
        <f>_xlfn.XLOOKUP(C1515,'DRAWING LIST'!B:B,'DRAWING LIST'!AJ:AJ,,0)</f>
        <v>1-38鼠灰色</v>
      </c>
      <c r="J1515" s="155">
        <f t="shared" si="23"/>
        <v>1.028306107373011E-2</v>
      </c>
    </row>
    <row r="1516" spans="1:10" hidden="1">
      <c r="A1516" s="155">
        <v>25</v>
      </c>
      <c r="B1516" s="155" t="s">
        <v>2724</v>
      </c>
      <c r="C1516" s="155" t="s">
        <v>640</v>
      </c>
      <c r="D1516" s="155">
        <v>33.4</v>
      </c>
      <c r="E1516" s="155">
        <v>98</v>
      </c>
      <c r="F1516" s="155">
        <v>104.92919462989909</v>
      </c>
      <c r="G1516" s="155">
        <v>10283.06107373011</v>
      </c>
      <c r="H1516" s="155">
        <v>1.028306107373011E-2</v>
      </c>
      <c r="I1516" s="155" t="str">
        <f>_xlfn.XLOOKUP(C1516,'DRAWING LIST'!B:B,'DRAWING LIST'!AJ:AJ,,0)</f>
        <v>1-38鼠灰色</v>
      </c>
      <c r="J1516" s="155">
        <f t="shared" si="23"/>
        <v>1.028306107373011E-2</v>
      </c>
    </row>
    <row r="1517" spans="1:10" hidden="1">
      <c r="A1517" s="155">
        <v>25</v>
      </c>
      <c r="B1517" s="155" t="s">
        <v>2725</v>
      </c>
      <c r="C1517" s="155" t="s">
        <v>156</v>
      </c>
      <c r="D1517" s="155">
        <v>33.4</v>
      </c>
      <c r="E1517" s="155">
        <v>991</v>
      </c>
      <c r="F1517" s="155">
        <v>104.92919462989909</v>
      </c>
      <c r="G1517" s="155">
        <v>103984.83187822999</v>
      </c>
      <c r="H1517" s="155">
        <v>0.10398483187822999</v>
      </c>
      <c r="I1517" s="155" t="str">
        <f>_xlfn.XLOOKUP(C1517,'DRAWING LIST'!B:B,'DRAWING LIST'!AJ:AJ,,0)</f>
        <v>1-05 大洋綠</v>
      </c>
      <c r="J1517" s="155">
        <f t="shared" si="23"/>
        <v>0.10398483187822999</v>
      </c>
    </row>
    <row r="1518" spans="1:10" hidden="1">
      <c r="A1518" s="155">
        <v>25</v>
      </c>
      <c r="B1518" s="155" t="s">
        <v>2726</v>
      </c>
      <c r="C1518" s="155" t="s">
        <v>472</v>
      </c>
      <c r="D1518" s="155">
        <v>33.4</v>
      </c>
      <c r="E1518" s="155">
        <v>997</v>
      </c>
      <c r="F1518" s="155">
        <v>104.92919462989909</v>
      </c>
      <c r="G1518" s="155">
        <v>104614.40704600939</v>
      </c>
      <c r="H1518" s="155">
        <v>0.10461440704600938</v>
      </c>
      <c r="I1518" s="155" t="str">
        <f>_xlfn.XLOOKUP(C1518,'DRAWING LIST'!B:B,'DRAWING LIST'!AJ:AJ,,0)</f>
        <v>純白</v>
      </c>
      <c r="J1518" s="155">
        <f t="shared" si="23"/>
        <v>0.10461440704600938</v>
      </c>
    </row>
    <row r="1519" spans="1:10" hidden="1">
      <c r="A1519" s="155">
        <v>25</v>
      </c>
      <c r="B1519" s="155" t="s">
        <v>2727</v>
      </c>
      <c r="C1519" s="155" t="s">
        <v>576</v>
      </c>
      <c r="D1519" s="155">
        <v>33.4</v>
      </c>
      <c r="E1519" s="155">
        <v>99</v>
      </c>
      <c r="F1519" s="155">
        <v>104.92919462989909</v>
      </c>
      <c r="G1519" s="155">
        <v>10387.99026836001</v>
      </c>
      <c r="H1519" s="155">
        <v>1.0387990268360009E-2</v>
      </c>
      <c r="I1519" s="155" t="str">
        <f>_xlfn.XLOOKUP(C1519,'DRAWING LIST'!B:B,'DRAWING LIST'!AJ:AJ,,0)</f>
        <v/>
      </c>
      <c r="J1519" s="155">
        <f t="shared" si="23"/>
        <v>1.0387990268360009E-2</v>
      </c>
    </row>
    <row r="1520" spans="1:10">
      <c r="A1520" s="155">
        <v>32</v>
      </c>
      <c r="B1520" s="155" t="s">
        <v>2051</v>
      </c>
      <c r="C1520" s="155" t="s">
        <v>314</v>
      </c>
      <c r="D1520" s="155">
        <v>42.2</v>
      </c>
      <c r="E1520" s="155">
        <v>141</v>
      </c>
      <c r="F1520" s="155">
        <v>132.57520998148928</v>
      </c>
      <c r="G1520" s="155">
        <v>18693.104607389989</v>
      </c>
      <c r="H1520" s="155">
        <v>1.8693104607389988E-2</v>
      </c>
      <c r="I1520" s="155" t="str">
        <f>_xlfn.XLOOKUP(C1520,'DRAWING LIST'!B:B,'DRAWING LIST'!AJ:AJ,,0)</f>
        <v/>
      </c>
      <c r="J1520" s="155">
        <f t="shared" si="23"/>
        <v>1.8693104607389988E-2</v>
      </c>
    </row>
    <row r="1521" spans="1:10" hidden="1">
      <c r="A1521" s="155">
        <v>32</v>
      </c>
      <c r="B1521" s="155" t="s">
        <v>2323</v>
      </c>
      <c r="C1521" s="155" t="s">
        <v>544</v>
      </c>
      <c r="D1521" s="155">
        <v>42.2</v>
      </c>
      <c r="E1521" s="155">
        <v>190</v>
      </c>
      <c r="F1521" s="155">
        <v>132.57520998148928</v>
      </c>
      <c r="G1521" s="155">
        <v>25189.289896482962</v>
      </c>
      <c r="H1521" s="155">
        <v>2.5189289896482961E-2</v>
      </c>
      <c r="I1521" s="155" t="str">
        <f>_xlfn.XLOOKUP(C1521,'DRAWING LIST'!B:B,'DRAWING LIST'!AJ:AJ,,0)</f>
        <v/>
      </c>
      <c r="J1521" s="155">
        <f t="shared" si="23"/>
        <v>2.5189289896482961E-2</v>
      </c>
    </row>
    <row r="1522" spans="1:10">
      <c r="A1522" s="155">
        <v>32</v>
      </c>
      <c r="B1522" s="155" t="s">
        <v>2363</v>
      </c>
      <c r="C1522" s="155" t="s">
        <v>314</v>
      </c>
      <c r="D1522" s="155">
        <v>42.2</v>
      </c>
      <c r="E1522" s="155">
        <v>224</v>
      </c>
      <c r="F1522" s="155">
        <v>132.57520998148928</v>
      </c>
      <c r="G1522" s="155">
        <v>29696.8470358536</v>
      </c>
      <c r="H1522" s="155">
        <v>2.96968470358536E-2</v>
      </c>
      <c r="I1522" s="155" t="str">
        <f>_xlfn.XLOOKUP(C1522,'DRAWING LIST'!B:B,'DRAWING LIST'!AJ:AJ,,0)</f>
        <v/>
      </c>
      <c r="J1522" s="155">
        <f t="shared" si="23"/>
        <v>2.96968470358536E-2</v>
      </c>
    </row>
    <row r="1523" spans="1:10">
      <c r="A1523" s="155">
        <v>32</v>
      </c>
      <c r="B1523" s="155" t="s">
        <v>2654</v>
      </c>
      <c r="C1523" s="155" t="s">
        <v>314</v>
      </c>
      <c r="D1523" s="155">
        <v>42.2</v>
      </c>
      <c r="E1523" s="155">
        <v>79</v>
      </c>
      <c r="F1523" s="155">
        <v>132.57520998148928</v>
      </c>
      <c r="G1523" s="155">
        <v>10473.441588537653</v>
      </c>
      <c r="H1523" s="155">
        <v>1.0473441588537653E-2</v>
      </c>
      <c r="I1523" s="155" t="str">
        <f>_xlfn.XLOOKUP(C1523,'DRAWING LIST'!B:B,'DRAWING LIST'!AJ:AJ,,0)</f>
        <v/>
      </c>
      <c r="J1523" s="155">
        <f t="shared" si="23"/>
        <v>1.0473441588537653E-2</v>
      </c>
    </row>
    <row r="1524" spans="1:10" hidden="1">
      <c r="A1524" s="155">
        <v>40</v>
      </c>
      <c r="B1524" s="155" t="s">
        <v>2030</v>
      </c>
      <c r="C1524" s="155" t="s">
        <v>189</v>
      </c>
      <c r="D1524" s="155">
        <v>48.3</v>
      </c>
      <c r="E1524" s="155">
        <v>100</v>
      </c>
      <c r="F1524" s="155">
        <v>151.738925168387</v>
      </c>
      <c r="G1524" s="155">
        <v>15173.8925168387</v>
      </c>
      <c r="H1524" s="155">
        <v>1.5173892516838698E-2</v>
      </c>
      <c r="I1524" s="155" t="str">
        <f>_xlfn.XLOOKUP(C1524,'DRAWING LIST'!B:B,'DRAWING LIST'!AJ:AJ,,0)</f>
        <v>1-05 大洋綠</v>
      </c>
      <c r="J1524" s="155">
        <f t="shared" si="23"/>
        <v>1.5173892516838698E-2</v>
      </c>
    </row>
    <row r="1525" spans="1:10" hidden="1">
      <c r="A1525" s="155">
        <v>40</v>
      </c>
      <c r="B1525" s="155" t="s">
        <v>2030</v>
      </c>
      <c r="C1525" s="155" t="s">
        <v>727</v>
      </c>
      <c r="D1525" s="155">
        <v>48.3</v>
      </c>
      <c r="E1525" s="155">
        <v>100</v>
      </c>
      <c r="F1525" s="155">
        <v>151.738925168387</v>
      </c>
      <c r="G1525" s="155">
        <v>15173.8925168387</v>
      </c>
      <c r="H1525" s="155">
        <v>1.5173892516838698E-2</v>
      </c>
      <c r="I1525" s="155" t="e">
        <f>_xlfn.XLOOKUP(C1525,'DRAWING LIST'!B:B,'DRAWING LIST'!AJ:AJ,,0)</f>
        <v>#N/A</v>
      </c>
      <c r="J1525" s="155">
        <f t="shared" si="23"/>
        <v>1.5173892516838698E-2</v>
      </c>
    </row>
    <row r="1526" spans="1:10" hidden="1">
      <c r="A1526" s="155">
        <v>40</v>
      </c>
      <c r="B1526" s="155" t="s">
        <v>2030</v>
      </c>
      <c r="C1526" s="155" t="s">
        <v>195</v>
      </c>
      <c r="D1526" s="155">
        <v>48.3</v>
      </c>
      <c r="E1526" s="155">
        <v>100</v>
      </c>
      <c r="F1526" s="155">
        <v>151.738925168387</v>
      </c>
      <c r="G1526" s="155">
        <v>15173.8925168387</v>
      </c>
      <c r="H1526" s="155">
        <v>1.5173892516838698E-2</v>
      </c>
      <c r="I1526" s="155" t="str">
        <f>_xlfn.XLOOKUP(C1526,'DRAWING LIST'!B:B,'DRAWING LIST'!AJ:AJ,,0)</f>
        <v>1-05 大洋綠</v>
      </c>
      <c r="J1526" s="155">
        <f t="shared" si="23"/>
        <v>1.5173892516838698E-2</v>
      </c>
    </row>
    <row r="1527" spans="1:10" hidden="1">
      <c r="A1527" s="155">
        <v>40</v>
      </c>
      <c r="B1527" s="155" t="s">
        <v>2030</v>
      </c>
      <c r="C1527" s="155" t="s">
        <v>229</v>
      </c>
      <c r="D1527" s="155">
        <v>48.3</v>
      </c>
      <c r="E1527" s="155">
        <v>100</v>
      </c>
      <c r="F1527" s="155">
        <v>151.738925168387</v>
      </c>
      <c r="G1527" s="155">
        <v>15173.8925168387</v>
      </c>
      <c r="H1527" s="155">
        <v>1.5173892516838698E-2</v>
      </c>
      <c r="I1527" s="155" t="str">
        <f>_xlfn.XLOOKUP(C1527,'DRAWING LIST'!B:B,'DRAWING LIST'!AJ:AJ,,0)</f>
        <v/>
      </c>
      <c r="J1527" s="155">
        <f t="shared" si="23"/>
        <v>1.5173892516838698E-2</v>
      </c>
    </row>
    <row r="1528" spans="1:10" hidden="1">
      <c r="A1528" s="155">
        <v>40</v>
      </c>
      <c r="B1528" s="155" t="s">
        <v>2030</v>
      </c>
      <c r="C1528" s="155" t="s">
        <v>239</v>
      </c>
      <c r="D1528" s="155">
        <v>48.3</v>
      </c>
      <c r="E1528" s="155">
        <v>100</v>
      </c>
      <c r="F1528" s="155">
        <v>151.738925168387</v>
      </c>
      <c r="G1528" s="155">
        <v>15173.8925168387</v>
      </c>
      <c r="H1528" s="155">
        <v>1.5173892516838698E-2</v>
      </c>
      <c r="I1528" s="155" t="str">
        <f>_xlfn.XLOOKUP(C1528,'DRAWING LIST'!B:B,'DRAWING LIST'!AJ:AJ,,0)</f>
        <v/>
      </c>
      <c r="J1528" s="155">
        <f t="shared" si="23"/>
        <v>1.5173892516838698E-2</v>
      </c>
    </row>
    <row r="1529" spans="1:10" hidden="1">
      <c r="A1529" s="155">
        <v>40</v>
      </c>
      <c r="B1529" s="155" t="s">
        <v>2030</v>
      </c>
      <c r="C1529" s="155" t="s">
        <v>240</v>
      </c>
      <c r="D1529" s="155">
        <v>48.3</v>
      </c>
      <c r="E1529" s="155">
        <v>100</v>
      </c>
      <c r="F1529" s="155">
        <v>151.738925168387</v>
      </c>
      <c r="G1529" s="155">
        <v>15173.8925168387</v>
      </c>
      <c r="H1529" s="155">
        <v>1.5173892516838698E-2</v>
      </c>
      <c r="I1529" s="155" t="str">
        <f>_xlfn.XLOOKUP(C1529,'DRAWING LIST'!B:B,'DRAWING LIST'!AJ:AJ,,0)</f>
        <v/>
      </c>
      <c r="J1529" s="155">
        <f t="shared" si="23"/>
        <v>1.5173892516838698E-2</v>
      </c>
    </row>
    <row r="1530" spans="1:10" hidden="1">
      <c r="A1530" s="155">
        <v>40</v>
      </c>
      <c r="B1530" s="155" t="s">
        <v>2030</v>
      </c>
      <c r="C1530" s="155" t="s">
        <v>241</v>
      </c>
      <c r="D1530" s="155">
        <v>48.3</v>
      </c>
      <c r="E1530" s="155">
        <v>100</v>
      </c>
      <c r="F1530" s="155">
        <v>151.738925168387</v>
      </c>
      <c r="G1530" s="155">
        <v>15173.8925168387</v>
      </c>
      <c r="H1530" s="155">
        <v>1.5173892516838698E-2</v>
      </c>
      <c r="I1530" s="155" t="str">
        <f>_xlfn.XLOOKUP(C1530,'DRAWING LIST'!B:B,'DRAWING LIST'!AJ:AJ,,0)</f>
        <v/>
      </c>
      <c r="J1530" s="155">
        <f t="shared" si="23"/>
        <v>1.5173892516838698E-2</v>
      </c>
    </row>
    <row r="1531" spans="1:10" hidden="1">
      <c r="A1531" s="155">
        <v>40</v>
      </c>
      <c r="B1531" s="155" t="s">
        <v>2030</v>
      </c>
      <c r="C1531" s="155" t="s">
        <v>242</v>
      </c>
      <c r="D1531" s="155">
        <v>48.3</v>
      </c>
      <c r="E1531" s="155">
        <v>100</v>
      </c>
      <c r="F1531" s="155">
        <v>151.738925168387</v>
      </c>
      <c r="G1531" s="155">
        <v>15173.8925168387</v>
      </c>
      <c r="H1531" s="155">
        <v>1.5173892516838698E-2</v>
      </c>
      <c r="I1531" s="155" t="str">
        <f>_xlfn.XLOOKUP(C1531,'DRAWING LIST'!B:B,'DRAWING LIST'!AJ:AJ,,0)</f>
        <v/>
      </c>
      <c r="J1531" s="155">
        <f t="shared" si="23"/>
        <v>1.5173892516838698E-2</v>
      </c>
    </row>
    <row r="1532" spans="1:10" hidden="1">
      <c r="A1532" s="155">
        <v>40</v>
      </c>
      <c r="B1532" s="155" t="s">
        <v>2030</v>
      </c>
      <c r="C1532" s="155" t="s">
        <v>243</v>
      </c>
      <c r="D1532" s="155">
        <v>48.3</v>
      </c>
      <c r="E1532" s="155">
        <v>100</v>
      </c>
      <c r="F1532" s="155">
        <v>151.738925168387</v>
      </c>
      <c r="G1532" s="155">
        <v>15173.8925168387</v>
      </c>
      <c r="H1532" s="155">
        <v>1.5173892516838698E-2</v>
      </c>
      <c r="I1532" s="155" t="str">
        <f>_xlfn.XLOOKUP(C1532,'DRAWING LIST'!B:B,'DRAWING LIST'!AJ:AJ,,0)</f>
        <v/>
      </c>
      <c r="J1532" s="155">
        <f t="shared" si="23"/>
        <v>1.5173892516838698E-2</v>
      </c>
    </row>
    <row r="1533" spans="1:10" hidden="1">
      <c r="A1533" s="155">
        <v>40</v>
      </c>
      <c r="B1533" s="155" t="s">
        <v>2030</v>
      </c>
      <c r="C1533" s="155" t="s">
        <v>244</v>
      </c>
      <c r="D1533" s="155">
        <v>48.3</v>
      </c>
      <c r="E1533" s="155">
        <v>100</v>
      </c>
      <c r="F1533" s="155">
        <v>151.738925168387</v>
      </c>
      <c r="G1533" s="155">
        <v>15173.8925168387</v>
      </c>
      <c r="H1533" s="155">
        <v>1.5173892516838698E-2</v>
      </c>
      <c r="I1533" s="155" t="str">
        <f>_xlfn.XLOOKUP(C1533,'DRAWING LIST'!B:B,'DRAWING LIST'!AJ:AJ,,0)</f>
        <v/>
      </c>
      <c r="J1533" s="155">
        <f t="shared" si="23"/>
        <v>1.5173892516838698E-2</v>
      </c>
    </row>
    <row r="1534" spans="1:10" hidden="1">
      <c r="A1534" s="155">
        <v>40</v>
      </c>
      <c r="B1534" s="155" t="s">
        <v>2030</v>
      </c>
      <c r="C1534" s="155" t="s">
        <v>253</v>
      </c>
      <c r="D1534" s="155">
        <v>48.3</v>
      </c>
      <c r="E1534" s="155">
        <v>100</v>
      </c>
      <c r="F1534" s="155">
        <v>151.738925168387</v>
      </c>
      <c r="G1534" s="155">
        <v>15173.8925168387</v>
      </c>
      <c r="H1534" s="155">
        <v>1.5173892516838698E-2</v>
      </c>
      <c r="I1534" s="155" t="str">
        <f>_xlfn.XLOOKUP(C1534,'DRAWING LIST'!B:B,'DRAWING LIST'!AJ:AJ,,0)</f>
        <v/>
      </c>
      <c r="J1534" s="155">
        <f t="shared" si="23"/>
        <v>1.5173892516838698E-2</v>
      </c>
    </row>
    <row r="1535" spans="1:10" hidden="1">
      <c r="A1535" s="155">
        <v>40</v>
      </c>
      <c r="B1535" s="155" t="s">
        <v>2030</v>
      </c>
      <c r="C1535" s="155" t="s">
        <v>254</v>
      </c>
      <c r="D1535" s="155">
        <v>48.3</v>
      </c>
      <c r="E1535" s="155">
        <v>100</v>
      </c>
      <c r="F1535" s="155">
        <v>151.738925168387</v>
      </c>
      <c r="G1535" s="155">
        <v>15173.8925168387</v>
      </c>
      <c r="H1535" s="155">
        <v>1.5173892516838698E-2</v>
      </c>
      <c r="I1535" s="155" t="str">
        <f>_xlfn.XLOOKUP(C1535,'DRAWING LIST'!B:B,'DRAWING LIST'!AJ:AJ,,0)</f>
        <v/>
      </c>
      <c r="J1535" s="155">
        <f t="shared" si="23"/>
        <v>1.5173892516838698E-2</v>
      </c>
    </row>
    <row r="1536" spans="1:10" hidden="1">
      <c r="A1536" s="155">
        <v>40</v>
      </c>
      <c r="B1536" s="155" t="s">
        <v>2030</v>
      </c>
      <c r="C1536" s="155" t="s">
        <v>736</v>
      </c>
      <c r="D1536" s="155">
        <v>48.3</v>
      </c>
      <c r="E1536" s="155">
        <v>100</v>
      </c>
      <c r="F1536" s="155">
        <v>151.738925168387</v>
      </c>
      <c r="G1536" s="155">
        <v>15173.8925168387</v>
      </c>
      <c r="H1536" s="155">
        <v>1.5173892516838698E-2</v>
      </c>
      <c r="I1536" s="155" t="str">
        <f>_xlfn.XLOOKUP(C1536,'DRAWING LIST'!B:B,'DRAWING LIST'!AJ:AJ,,0)</f>
        <v/>
      </c>
      <c r="J1536" s="155">
        <f t="shared" si="23"/>
        <v>1.5173892516838698E-2</v>
      </c>
    </row>
    <row r="1537" spans="1:10">
      <c r="A1537" s="155">
        <v>40</v>
      </c>
      <c r="B1537" s="155" t="s">
        <v>2030</v>
      </c>
      <c r="C1537" s="155" t="s">
        <v>752</v>
      </c>
      <c r="D1537" s="155">
        <v>48.3</v>
      </c>
      <c r="E1537" s="155">
        <v>100</v>
      </c>
      <c r="F1537" s="155">
        <v>151.738925168387</v>
      </c>
      <c r="G1537" s="155">
        <v>15173.8925168387</v>
      </c>
      <c r="H1537" s="155">
        <v>1.5173892516838698E-2</v>
      </c>
      <c r="I1537" s="155" t="str">
        <f>_xlfn.XLOOKUP(C1537,'DRAWING LIST'!B:B,'DRAWING LIST'!AJ:AJ,,0)</f>
        <v/>
      </c>
      <c r="J1537" s="155">
        <f t="shared" si="23"/>
        <v>1.5173892516838698E-2</v>
      </c>
    </row>
    <row r="1538" spans="1:10">
      <c r="A1538" s="155">
        <v>40</v>
      </c>
      <c r="B1538" s="155" t="s">
        <v>2030</v>
      </c>
      <c r="C1538" s="155" t="s">
        <v>753</v>
      </c>
      <c r="D1538" s="155">
        <v>48.3</v>
      </c>
      <c r="E1538" s="155">
        <v>100</v>
      </c>
      <c r="F1538" s="155">
        <v>151.738925168387</v>
      </c>
      <c r="G1538" s="155">
        <v>15173.8925168387</v>
      </c>
      <c r="H1538" s="155">
        <v>1.5173892516838698E-2</v>
      </c>
      <c r="I1538" s="155" t="str">
        <f>_xlfn.XLOOKUP(C1538,'DRAWING LIST'!B:B,'DRAWING LIST'!AJ:AJ,,0)</f>
        <v/>
      </c>
      <c r="J1538" s="155">
        <f t="shared" si="23"/>
        <v>1.5173892516838698E-2</v>
      </c>
    </row>
    <row r="1539" spans="1:10">
      <c r="A1539" s="155">
        <v>40</v>
      </c>
      <c r="B1539" s="155" t="s">
        <v>2030</v>
      </c>
      <c r="C1539" s="155" t="s">
        <v>755</v>
      </c>
      <c r="D1539" s="155">
        <v>48.3</v>
      </c>
      <c r="E1539" s="155">
        <v>100</v>
      </c>
      <c r="F1539" s="155">
        <v>151.738925168387</v>
      </c>
      <c r="G1539" s="155">
        <v>15173.8925168387</v>
      </c>
      <c r="H1539" s="155">
        <v>1.5173892516838698E-2</v>
      </c>
      <c r="I1539" s="155" t="str">
        <f>_xlfn.XLOOKUP(C1539,'DRAWING LIST'!B:B,'DRAWING LIST'!AJ:AJ,,0)</f>
        <v/>
      </c>
      <c r="J1539" s="155">
        <f t="shared" ref="J1539:J1602" si="24">(D1539*PI()*E1539)*10^-6</f>
        <v>1.5173892516838698E-2</v>
      </c>
    </row>
    <row r="1540" spans="1:10">
      <c r="A1540" s="155">
        <v>40</v>
      </c>
      <c r="B1540" s="155" t="s">
        <v>2030</v>
      </c>
      <c r="C1540" s="155" t="s">
        <v>756</v>
      </c>
      <c r="D1540" s="155">
        <v>48.3</v>
      </c>
      <c r="E1540" s="155">
        <v>100</v>
      </c>
      <c r="F1540" s="155">
        <v>151.738925168387</v>
      </c>
      <c r="G1540" s="155">
        <v>15173.8925168387</v>
      </c>
      <c r="H1540" s="155">
        <v>1.5173892516838698E-2</v>
      </c>
      <c r="I1540" s="155" t="str">
        <f>_xlfn.XLOOKUP(C1540,'DRAWING LIST'!B:B,'DRAWING LIST'!AJ:AJ,,0)</f>
        <v/>
      </c>
      <c r="J1540" s="155">
        <f t="shared" si="24"/>
        <v>1.5173892516838698E-2</v>
      </c>
    </row>
    <row r="1541" spans="1:10" hidden="1">
      <c r="A1541" s="155">
        <v>40</v>
      </c>
      <c r="B1541" s="155" t="s">
        <v>2030</v>
      </c>
      <c r="C1541" s="155" t="s">
        <v>582</v>
      </c>
      <c r="D1541" s="155">
        <v>48.3</v>
      </c>
      <c r="E1541" s="155">
        <v>100</v>
      </c>
      <c r="F1541" s="155">
        <v>151.738925168387</v>
      </c>
      <c r="G1541" s="155">
        <v>15173.8925168387</v>
      </c>
      <c r="H1541" s="155">
        <v>1.5173892516838698E-2</v>
      </c>
      <c r="I1541" s="155" t="str">
        <f>_xlfn.XLOOKUP(C1541,'DRAWING LIST'!B:B,'DRAWING LIST'!AJ:AJ,,0)</f>
        <v/>
      </c>
      <c r="J1541" s="155">
        <f t="shared" si="24"/>
        <v>1.5173892516838698E-2</v>
      </c>
    </row>
    <row r="1542" spans="1:10" hidden="1">
      <c r="A1542" s="155">
        <v>40</v>
      </c>
      <c r="B1542" s="155" t="s">
        <v>2176</v>
      </c>
      <c r="C1542" s="155" t="s">
        <v>240</v>
      </c>
      <c r="D1542" s="155">
        <v>48.3</v>
      </c>
      <c r="E1542" s="155">
        <v>102</v>
      </c>
      <c r="F1542" s="155">
        <v>151.738925168387</v>
      </c>
      <c r="G1542" s="155">
        <v>15477.370367175474</v>
      </c>
      <c r="H1542" s="155">
        <v>1.5477370367175473E-2</v>
      </c>
      <c r="I1542" s="155" t="str">
        <f>_xlfn.XLOOKUP(C1542,'DRAWING LIST'!B:B,'DRAWING LIST'!AJ:AJ,,0)</f>
        <v/>
      </c>
      <c r="J1542" s="155">
        <f t="shared" si="24"/>
        <v>1.5477370367175473E-2</v>
      </c>
    </row>
    <row r="1543" spans="1:10" hidden="1">
      <c r="A1543" s="155">
        <v>40</v>
      </c>
      <c r="B1543" s="155" t="s">
        <v>2176</v>
      </c>
      <c r="C1543" s="155" t="s">
        <v>241</v>
      </c>
      <c r="D1543" s="155">
        <v>48.3</v>
      </c>
      <c r="E1543" s="155">
        <v>102</v>
      </c>
      <c r="F1543" s="155">
        <v>151.738925168387</v>
      </c>
      <c r="G1543" s="155">
        <v>15477.370367175474</v>
      </c>
      <c r="H1543" s="155">
        <v>1.5477370367175473E-2</v>
      </c>
      <c r="I1543" s="155" t="str">
        <f>_xlfn.XLOOKUP(C1543,'DRAWING LIST'!B:B,'DRAWING LIST'!AJ:AJ,,0)</f>
        <v/>
      </c>
      <c r="J1543" s="155">
        <f t="shared" si="24"/>
        <v>1.5477370367175473E-2</v>
      </c>
    </row>
    <row r="1544" spans="1:10" hidden="1">
      <c r="A1544" s="155">
        <v>40</v>
      </c>
      <c r="B1544" s="155" t="s">
        <v>2176</v>
      </c>
      <c r="C1544" s="155" t="s">
        <v>242</v>
      </c>
      <c r="D1544" s="155">
        <v>48.3</v>
      </c>
      <c r="E1544" s="155">
        <v>102</v>
      </c>
      <c r="F1544" s="155">
        <v>151.738925168387</v>
      </c>
      <c r="G1544" s="155">
        <v>15477.370367175474</v>
      </c>
      <c r="H1544" s="155">
        <v>1.5477370367175473E-2</v>
      </c>
      <c r="I1544" s="155" t="str">
        <f>_xlfn.XLOOKUP(C1544,'DRAWING LIST'!B:B,'DRAWING LIST'!AJ:AJ,,0)</f>
        <v/>
      </c>
      <c r="J1544" s="155">
        <f t="shared" si="24"/>
        <v>1.5477370367175473E-2</v>
      </c>
    </row>
    <row r="1545" spans="1:10" hidden="1">
      <c r="A1545" s="155">
        <v>40</v>
      </c>
      <c r="B1545" s="155" t="s">
        <v>2176</v>
      </c>
      <c r="C1545" s="155" t="s">
        <v>243</v>
      </c>
      <c r="D1545" s="155">
        <v>48.3</v>
      </c>
      <c r="E1545" s="155">
        <v>102</v>
      </c>
      <c r="F1545" s="155">
        <v>151.738925168387</v>
      </c>
      <c r="G1545" s="155">
        <v>15477.370367175474</v>
      </c>
      <c r="H1545" s="155">
        <v>1.5477370367175473E-2</v>
      </c>
      <c r="I1545" s="155" t="str">
        <f>_xlfn.XLOOKUP(C1545,'DRAWING LIST'!B:B,'DRAWING LIST'!AJ:AJ,,0)</f>
        <v/>
      </c>
      <c r="J1545" s="155">
        <f t="shared" si="24"/>
        <v>1.5477370367175473E-2</v>
      </c>
    </row>
    <row r="1546" spans="1:10">
      <c r="A1546" s="155">
        <v>40</v>
      </c>
      <c r="B1546" s="155" t="s">
        <v>2176</v>
      </c>
      <c r="C1546" s="155" t="s">
        <v>754</v>
      </c>
      <c r="D1546" s="155">
        <v>48.3</v>
      </c>
      <c r="E1546" s="155">
        <v>102</v>
      </c>
      <c r="F1546" s="155">
        <v>151.738925168387</v>
      </c>
      <c r="G1546" s="155">
        <v>15477.370367175474</v>
      </c>
      <c r="H1546" s="155">
        <v>1.5477370367175473E-2</v>
      </c>
      <c r="I1546" s="155" t="str">
        <f>_xlfn.XLOOKUP(C1546,'DRAWING LIST'!B:B,'DRAWING LIST'!AJ:AJ,,0)</f>
        <v/>
      </c>
      <c r="J1546" s="155">
        <f t="shared" si="24"/>
        <v>1.5477370367175473E-2</v>
      </c>
    </row>
    <row r="1547" spans="1:10" hidden="1">
      <c r="A1547" s="155">
        <v>40</v>
      </c>
      <c r="B1547" s="155" t="s">
        <v>2181</v>
      </c>
      <c r="C1547" s="155" t="s">
        <v>188</v>
      </c>
      <c r="D1547" s="155">
        <v>48.3</v>
      </c>
      <c r="E1547" s="155">
        <v>103</v>
      </c>
      <c r="F1547" s="155">
        <v>151.738925168387</v>
      </c>
      <c r="G1547" s="155">
        <v>15629.109292343861</v>
      </c>
      <c r="H1547" s="155">
        <v>1.562910929234386E-2</v>
      </c>
      <c r="I1547" s="155" t="str">
        <f>_xlfn.XLOOKUP(C1547,'DRAWING LIST'!B:B,'DRAWING LIST'!AJ:AJ,,0)</f>
        <v>1-05 大洋綠</v>
      </c>
      <c r="J1547" s="155">
        <f t="shared" si="24"/>
        <v>1.562910929234386E-2</v>
      </c>
    </row>
    <row r="1548" spans="1:10" hidden="1">
      <c r="A1548" s="155">
        <v>40</v>
      </c>
      <c r="B1548" s="155" t="s">
        <v>2181</v>
      </c>
      <c r="C1548" s="155" t="s">
        <v>195</v>
      </c>
      <c r="D1548" s="155">
        <v>48.3</v>
      </c>
      <c r="E1548" s="155">
        <v>103</v>
      </c>
      <c r="F1548" s="155">
        <v>151.738925168387</v>
      </c>
      <c r="G1548" s="155">
        <v>15629.109292343861</v>
      </c>
      <c r="H1548" s="155">
        <v>1.562910929234386E-2</v>
      </c>
      <c r="I1548" s="155" t="str">
        <f>_xlfn.XLOOKUP(C1548,'DRAWING LIST'!B:B,'DRAWING LIST'!AJ:AJ,,0)</f>
        <v>1-05 大洋綠</v>
      </c>
      <c r="J1548" s="155">
        <f t="shared" si="24"/>
        <v>1.562910929234386E-2</v>
      </c>
    </row>
    <row r="1549" spans="1:10" hidden="1">
      <c r="A1549" s="155">
        <v>40</v>
      </c>
      <c r="B1549" s="155" t="s">
        <v>2181</v>
      </c>
      <c r="C1549" s="155" t="s">
        <v>196</v>
      </c>
      <c r="D1549" s="155">
        <v>48.3</v>
      </c>
      <c r="E1549" s="155">
        <v>103</v>
      </c>
      <c r="F1549" s="155">
        <v>151.738925168387</v>
      </c>
      <c r="G1549" s="155">
        <v>15629.109292343861</v>
      </c>
      <c r="H1549" s="155">
        <v>1.562910929234386E-2</v>
      </c>
      <c r="I1549" s="155" t="str">
        <f>_xlfn.XLOOKUP(C1549,'DRAWING LIST'!B:B,'DRAWING LIST'!AJ:AJ,,0)</f>
        <v>1-05 大洋綠</v>
      </c>
      <c r="J1549" s="155">
        <f t="shared" si="24"/>
        <v>1.562910929234386E-2</v>
      </c>
    </row>
    <row r="1550" spans="1:10" hidden="1">
      <c r="A1550" s="155">
        <v>40</v>
      </c>
      <c r="B1550" s="155" t="s">
        <v>2032</v>
      </c>
      <c r="C1550" s="155" t="s">
        <v>189</v>
      </c>
      <c r="D1550" s="155">
        <v>48.3</v>
      </c>
      <c r="E1550" s="155">
        <v>104</v>
      </c>
      <c r="F1550" s="155">
        <v>151.738925168387</v>
      </c>
      <c r="G1550" s="155">
        <v>15780.848217512248</v>
      </c>
      <c r="H1550" s="155">
        <v>1.5780848217512248E-2</v>
      </c>
      <c r="I1550" s="155" t="str">
        <f>_xlfn.XLOOKUP(C1550,'DRAWING LIST'!B:B,'DRAWING LIST'!AJ:AJ,,0)</f>
        <v>1-05 大洋綠</v>
      </c>
      <c r="J1550" s="155">
        <f t="shared" si="24"/>
        <v>1.5780848217512248E-2</v>
      </c>
    </row>
    <row r="1551" spans="1:10" hidden="1">
      <c r="A1551" s="155">
        <v>40</v>
      </c>
      <c r="B1551" s="155" t="s">
        <v>2728</v>
      </c>
      <c r="C1551" s="155" t="s">
        <v>239</v>
      </c>
      <c r="D1551" s="155">
        <v>48.3</v>
      </c>
      <c r="E1551" s="155">
        <v>1072</v>
      </c>
      <c r="F1551" s="155">
        <v>151.738925168387</v>
      </c>
      <c r="G1551" s="155">
        <v>162664.12778051087</v>
      </c>
      <c r="H1551" s="155">
        <v>0.16266412778051087</v>
      </c>
      <c r="I1551" s="155" t="str">
        <f>_xlfn.XLOOKUP(C1551,'DRAWING LIST'!B:B,'DRAWING LIST'!AJ:AJ,,0)</f>
        <v/>
      </c>
      <c r="J1551" s="155">
        <f t="shared" si="24"/>
        <v>0.16266412778051087</v>
      </c>
    </row>
    <row r="1552" spans="1:10" hidden="1">
      <c r="A1552" s="155">
        <v>40</v>
      </c>
      <c r="B1552" s="155" t="s">
        <v>2194</v>
      </c>
      <c r="C1552" s="155" t="s">
        <v>189</v>
      </c>
      <c r="D1552" s="155">
        <v>48.3</v>
      </c>
      <c r="E1552" s="155">
        <v>107</v>
      </c>
      <c r="F1552" s="155">
        <v>151.738925168387</v>
      </c>
      <c r="G1552" s="155">
        <v>16236.06499301741</v>
      </c>
      <c r="H1552" s="155">
        <v>1.6236064993017409E-2</v>
      </c>
      <c r="I1552" s="155" t="str">
        <f>_xlfn.XLOOKUP(C1552,'DRAWING LIST'!B:B,'DRAWING LIST'!AJ:AJ,,0)</f>
        <v>1-05 大洋綠</v>
      </c>
      <c r="J1552" s="155">
        <f t="shared" si="24"/>
        <v>1.6236064993017409E-2</v>
      </c>
    </row>
    <row r="1553" spans="1:10">
      <c r="A1553" s="155">
        <v>40</v>
      </c>
      <c r="B1553" s="155" t="s">
        <v>2194</v>
      </c>
      <c r="C1553" s="155" t="s">
        <v>750</v>
      </c>
      <c r="D1553" s="155">
        <v>48.3</v>
      </c>
      <c r="E1553" s="155">
        <v>107</v>
      </c>
      <c r="F1553" s="155">
        <v>151.738925168387</v>
      </c>
      <c r="G1553" s="155">
        <v>16236.06499301741</v>
      </c>
      <c r="H1553" s="155">
        <v>1.6236064993017409E-2</v>
      </c>
      <c r="I1553" s="155" t="str">
        <f>_xlfn.XLOOKUP(C1553,'DRAWING LIST'!B:B,'DRAWING LIST'!AJ:AJ,,0)</f>
        <v/>
      </c>
      <c r="J1553" s="155">
        <f t="shared" si="24"/>
        <v>1.6236064993017409E-2</v>
      </c>
    </row>
    <row r="1554" spans="1:10">
      <c r="A1554" s="155">
        <v>40</v>
      </c>
      <c r="B1554" s="155" t="s">
        <v>2729</v>
      </c>
      <c r="C1554" s="155" t="s">
        <v>751</v>
      </c>
      <c r="D1554" s="155">
        <v>48.3</v>
      </c>
      <c r="E1554" s="155">
        <v>108</v>
      </c>
      <c r="F1554" s="155">
        <v>151.738925168387</v>
      </c>
      <c r="G1554" s="155">
        <v>16387.803918185797</v>
      </c>
      <c r="H1554" s="155">
        <v>1.6387803918185798E-2</v>
      </c>
      <c r="I1554" s="155" t="str">
        <f>_xlfn.XLOOKUP(C1554,'DRAWING LIST'!B:B,'DRAWING LIST'!AJ:AJ,,0)</f>
        <v/>
      </c>
      <c r="J1554" s="155">
        <f t="shared" si="24"/>
        <v>1.6387803918185798E-2</v>
      </c>
    </row>
    <row r="1555" spans="1:10">
      <c r="A1555" s="155">
        <v>40</v>
      </c>
      <c r="B1555" s="155" t="s">
        <v>2730</v>
      </c>
      <c r="C1555" s="155" t="s">
        <v>753</v>
      </c>
      <c r="D1555" s="155">
        <v>48.3</v>
      </c>
      <c r="E1555" s="155">
        <v>109</v>
      </c>
      <c r="F1555" s="155">
        <v>151.738925168387</v>
      </c>
      <c r="G1555" s="155">
        <v>16539.542843354182</v>
      </c>
      <c r="H1555" s="155">
        <v>1.6539542843354182E-2</v>
      </c>
      <c r="I1555" s="155" t="str">
        <f>_xlfn.XLOOKUP(C1555,'DRAWING LIST'!B:B,'DRAWING LIST'!AJ:AJ,,0)</f>
        <v/>
      </c>
      <c r="J1555" s="155">
        <f t="shared" si="24"/>
        <v>1.6539542843354182E-2</v>
      </c>
    </row>
    <row r="1556" spans="1:10">
      <c r="A1556" s="155">
        <v>40</v>
      </c>
      <c r="B1556" s="155" t="s">
        <v>2199</v>
      </c>
      <c r="C1556" s="155" t="s">
        <v>751</v>
      </c>
      <c r="D1556" s="155">
        <v>48.3</v>
      </c>
      <c r="E1556" s="155">
        <v>110</v>
      </c>
      <c r="F1556" s="155">
        <v>151.738925168387</v>
      </c>
      <c r="G1556" s="155">
        <v>16691.281768522571</v>
      </c>
      <c r="H1556" s="155">
        <v>1.6691281768522571E-2</v>
      </c>
      <c r="I1556" s="155" t="str">
        <f>_xlfn.XLOOKUP(C1556,'DRAWING LIST'!B:B,'DRAWING LIST'!AJ:AJ,,0)</f>
        <v/>
      </c>
      <c r="J1556" s="155">
        <f t="shared" si="24"/>
        <v>1.6691281768522571E-2</v>
      </c>
    </row>
    <row r="1557" spans="1:10" hidden="1">
      <c r="A1557" s="155">
        <v>40</v>
      </c>
      <c r="B1557" s="155" t="s">
        <v>2731</v>
      </c>
      <c r="C1557" s="155" t="s">
        <v>232</v>
      </c>
      <c r="D1557" s="155">
        <v>48.3</v>
      </c>
      <c r="E1557" s="155">
        <v>1121</v>
      </c>
      <c r="F1557" s="155">
        <v>151.738925168387</v>
      </c>
      <c r="G1557" s="155">
        <v>170099.33511376183</v>
      </c>
      <c r="H1557" s="155">
        <v>0.17009933511376182</v>
      </c>
      <c r="I1557" s="155" t="str">
        <f>_xlfn.XLOOKUP(C1557,'DRAWING LIST'!B:B,'DRAWING LIST'!AJ:AJ,,0)</f>
        <v/>
      </c>
      <c r="J1557" s="155">
        <f t="shared" si="24"/>
        <v>0.17009933511376182</v>
      </c>
    </row>
    <row r="1558" spans="1:10" hidden="1">
      <c r="A1558" s="155">
        <v>40</v>
      </c>
      <c r="B1558" s="155" t="s">
        <v>2732</v>
      </c>
      <c r="C1558" s="155" t="s">
        <v>195</v>
      </c>
      <c r="D1558" s="155">
        <v>48.3</v>
      </c>
      <c r="E1558" s="155">
        <v>112</v>
      </c>
      <c r="F1558" s="155">
        <v>151.738925168387</v>
      </c>
      <c r="G1558" s="155">
        <v>16994.759618859345</v>
      </c>
      <c r="H1558" s="155">
        <v>1.6994759618859344E-2</v>
      </c>
      <c r="I1558" s="155" t="str">
        <f>_xlfn.XLOOKUP(C1558,'DRAWING LIST'!B:B,'DRAWING LIST'!AJ:AJ,,0)</f>
        <v>1-05 大洋綠</v>
      </c>
      <c r="J1558" s="155">
        <f t="shared" si="24"/>
        <v>1.6994759618859344E-2</v>
      </c>
    </row>
    <row r="1559" spans="1:10" hidden="1">
      <c r="A1559" s="155">
        <v>40</v>
      </c>
      <c r="B1559" s="155" t="s">
        <v>2732</v>
      </c>
      <c r="C1559" s="155" t="s">
        <v>196</v>
      </c>
      <c r="D1559" s="155">
        <v>48.3</v>
      </c>
      <c r="E1559" s="155">
        <v>112</v>
      </c>
      <c r="F1559" s="155">
        <v>151.738925168387</v>
      </c>
      <c r="G1559" s="155">
        <v>16994.759618859345</v>
      </c>
      <c r="H1559" s="155">
        <v>1.6994759618859344E-2</v>
      </c>
      <c r="I1559" s="155" t="str">
        <f>_xlfn.XLOOKUP(C1559,'DRAWING LIST'!B:B,'DRAWING LIST'!AJ:AJ,,0)</f>
        <v>1-05 大洋綠</v>
      </c>
      <c r="J1559" s="155">
        <f t="shared" si="24"/>
        <v>1.6994759618859344E-2</v>
      </c>
    </row>
    <row r="1560" spans="1:10" hidden="1">
      <c r="A1560" s="155">
        <v>40</v>
      </c>
      <c r="B1560" s="155" t="s">
        <v>2206</v>
      </c>
      <c r="C1560" s="155" t="s">
        <v>195</v>
      </c>
      <c r="D1560" s="155">
        <v>48.3</v>
      </c>
      <c r="E1560" s="155">
        <v>113</v>
      </c>
      <c r="F1560" s="155">
        <v>151.738925168387</v>
      </c>
      <c r="G1560" s="155">
        <v>17146.498544027731</v>
      </c>
      <c r="H1560" s="155">
        <v>1.7146498544027729E-2</v>
      </c>
      <c r="I1560" s="155" t="str">
        <f>_xlfn.XLOOKUP(C1560,'DRAWING LIST'!B:B,'DRAWING LIST'!AJ:AJ,,0)</f>
        <v>1-05 大洋綠</v>
      </c>
      <c r="J1560" s="155">
        <f t="shared" si="24"/>
        <v>1.7146498544027729E-2</v>
      </c>
    </row>
    <row r="1561" spans="1:10" hidden="1">
      <c r="A1561" s="155">
        <v>40</v>
      </c>
      <c r="B1561" s="155" t="s">
        <v>2206</v>
      </c>
      <c r="C1561" s="155" t="s">
        <v>196</v>
      </c>
      <c r="D1561" s="155">
        <v>48.3</v>
      </c>
      <c r="E1561" s="155">
        <v>113</v>
      </c>
      <c r="F1561" s="155">
        <v>151.738925168387</v>
      </c>
      <c r="G1561" s="155">
        <v>17146.498544027731</v>
      </c>
      <c r="H1561" s="155">
        <v>1.7146498544027729E-2</v>
      </c>
      <c r="I1561" s="155" t="str">
        <f>_xlfn.XLOOKUP(C1561,'DRAWING LIST'!B:B,'DRAWING LIST'!AJ:AJ,,0)</f>
        <v>1-05 大洋綠</v>
      </c>
      <c r="J1561" s="155">
        <f t="shared" si="24"/>
        <v>1.7146498544027729E-2</v>
      </c>
    </row>
    <row r="1562" spans="1:10" hidden="1">
      <c r="A1562" s="155">
        <v>40</v>
      </c>
      <c r="B1562" s="155" t="s">
        <v>2208</v>
      </c>
      <c r="C1562" s="155" t="s">
        <v>250</v>
      </c>
      <c r="D1562" s="155">
        <v>48.3</v>
      </c>
      <c r="E1562" s="155">
        <v>114</v>
      </c>
      <c r="F1562" s="155">
        <v>151.738925168387</v>
      </c>
      <c r="G1562" s="155">
        <v>17298.237469196119</v>
      </c>
      <c r="H1562" s="155">
        <v>1.7298237469196117E-2</v>
      </c>
      <c r="I1562" s="155" t="str">
        <f>_xlfn.XLOOKUP(C1562,'DRAWING LIST'!B:B,'DRAWING LIST'!AJ:AJ,,0)</f>
        <v/>
      </c>
      <c r="J1562" s="155">
        <f t="shared" si="24"/>
        <v>1.7298237469196117E-2</v>
      </c>
    </row>
    <row r="1563" spans="1:10" hidden="1">
      <c r="A1563" s="155">
        <v>40</v>
      </c>
      <c r="B1563" s="155" t="s">
        <v>2208</v>
      </c>
      <c r="C1563" s="155" t="s">
        <v>270</v>
      </c>
      <c r="D1563" s="155">
        <v>48.3</v>
      </c>
      <c r="E1563" s="155">
        <v>114</v>
      </c>
      <c r="F1563" s="155">
        <v>151.738925168387</v>
      </c>
      <c r="G1563" s="155">
        <v>17298.237469196119</v>
      </c>
      <c r="H1563" s="155">
        <v>1.7298237469196117E-2</v>
      </c>
      <c r="I1563" s="155" t="str">
        <f>_xlfn.XLOOKUP(C1563,'DRAWING LIST'!B:B,'DRAWING LIST'!AJ:AJ,,0)</f>
        <v/>
      </c>
      <c r="J1563" s="155">
        <f t="shared" si="24"/>
        <v>1.7298237469196117E-2</v>
      </c>
    </row>
    <row r="1564" spans="1:10" hidden="1">
      <c r="A1564" s="155">
        <v>40</v>
      </c>
      <c r="B1564" s="155" t="s">
        <v>2733</v>
      </c>
      <c r="C1564" s="155" t="s">
        <v>195</v>
      </c>
      <c r="D1564" s="155">
        <v>48.3</v>
      </c>
      <c r="E1564" s="155">
        <v>1153</v>
      </c>
      <c r="F1564" s="155">
        <v>151.738925168387</v>
      </c>
      <c r="G1564" s="155">
        <v>174954.98071915022</v>
      </c>
      <c r="H1564" s="155">
        <v>0.17495498071915022</v>
      </c>
      <c r="I1564" s="155" t="str">
        <f>_xlfn.XLOOKUP(C1564,'DRAWING LIST'!B:B,'DRAWING LIST'!AJ:AJ,,0)</f>
        <v>1-05 大洋綠</v>
      </c>
      <c r="J1564" s="155">
        <f t="shared" si="24"/>
        <v>0.17495498071915022</v>
      </c>
    </row>
    <row r="1565" spans="1:10" hidden="1">
      <c r="A1565" s="155">
        <v>40</v>
      </c>
      <c r="B1565" s="155" t="s">
        <v>2733</v>
      </c>
      <c r="C1565" s="155" t="s">
        <v>196</v>
      </c>
      <c r="D1565" s="155">
        <v>48.3</v>
      </c>
      <c r="E1565" s="155">
        <v>1153</v>
      </c>
      <c r="F1565" s="155">
        <v>151.738925168387</v>
      </c>
      <c r="G1565" s="155">
        <v>174954.98071915022</v>
      </c>
      <c r="H1565" s="155">
        <v>0.17495498071915022</v>
      </c>
      <c r="I1565" s="155" t="str">
        <f>_xlfn.XLOOKUP(C1565,'DRAWING LIST'!B:B,'DRAWING LIST'!AJ:AJ,,0)</f>
        <v>1-05 大洋綠</v>
      </c>
      <c r="J1565" s="155">
        <f t="shared" si="24"/>
        <v>0.17495498071915022</v>
      </c>
    </row>
    <row r="1566" spans="1:10" hidden="1">
      <c r="A1566" s="155">
        <v>40</v>
      </c>
      <c r="B1566" s="155" t="s">
        <v>2214</v>
      </c>
      <c r="C1566" s="155" t="s">
        <v>230</v>
      </c>
      <c r="D1566" s="155">
        <v>48.3</v>
      </c>
      <c r="E1566" s="155">
        <v>118</v>
      </c>
      <c r="F1566" s="155">
        <v>151.738925168387</v>
      </c>
      <c r="G1566" s="155">
        <v>17905.193169869664</v>
      </c>
      <c r="H1566" s="155">
        <v>1.7905193169869663E-2</v>
      </c>
      <c r="I1566" s="155" t="str">
        <f>_xlfn.XLOOKUP(C1566,'DRAWING LIST'!B:B,'DRAWING LIST'!AJ:AJ,,0)</f>
        <v/>
      </c>
      <c r="J1566" s="155">
        <f t="shared" si="24"/>
        <v>1.7905193169869663E-2</v>
      </c>
    </row>
    <row r="1567" spans="1:10" hidden="1">
      <c r="A1567" s="155">
        <v>40</v>
      </c>
      <c r="B1567" s="155" t="s">
        <v>2041</v>
      </c>
      <c r="C1567" s="155" t="s">
        <v>270</v>
      </c>
      <c r="D1567" s="155">
        <v>48.3</v>
      </c>
      <c r="E1567" s="155">
        <v>120</v>
      </c>
      <c r="F1567" s="155">
        <v>151.738925168387</v>
      </c>
      <c r="G1567" s="155">
        <v>18208.671020206439</v>
      </c>
      <c r="H1567" s="155">
        <v>1.8208671020206436E-2</v>
      </c>
      <c r="I1567" s="155" t="str">
        <f>_xlfn.XLOOKUP(C1567,'DRAWING LIST'!B:B,'DRAWING LIST'!AJ:AJ,,0)</f>
        <v/>
      </c>
      <c r="J1567" s="155">
        <f t="shared" si="24"/>
        <v>1.8208671020206436E-2</v>
      </c>
    </row>
    <row r="1568" spans="1:10" hidden="1">
      <c r="A1568" s="155">
        <v>40</v>
      </c>
      <c r="B1568" s="155" t="s">
        <v>2734</v>
      </c>
      <c r="C1568" s="155" t="s">
        <v>793</v>
      </c>
      <c r="D1568" s="155">
        <v>48.3</v>
      </c>
      <c r="E1568" s="155">
        <v>1218</v>
      </c>
      <c r="F1568" s="155">
        <v>151.738925168387</v>
      </c>
      <c r="G1568" s="155">
        <v>184818.01085509537</v>
      </c>
      <c r="H1568" s="155">
        <v>0.18481801085509536</v>
      </c>
      <c r="I1568" s="155" t="str">
        <f>_xlfn.XLOOKUP(C1568,'DRAWING LIST'!B:B,'DRAWING LIST'!AJ:AJ,,0)</f>
        <v>1-85 藏金黃</v>
      </c>
      <c r="J1568" s="155">
        <f t="shared" si="24"/>
        <v>0.18481801085509536</v>
      </c>
    </row>
    <row r="1569" spans="1:10" hidden="1">
      <c r="A1569" s="155">
        <v>40</v>
      </c>
      <c r="B1569" s="155" t="s">
        <v>2042</v>
      </c>
      <c r="C1569" s="155" t="s">
        <v>188</v>
      </c>
      <c r="D1569" s="155">
        <v>48.3</v>
      </c>
      <c r="E1569" s="155">
        <v>122</v>
      </c>
      <c r="F1569" s="155">
        <v>151.738925168387</v>
      </c>
      <c r="G1569" s="155">
        <v>18512.148870543213</v>
      </c>
      <c r="H1569" s="155">
        <v>1.8512148870543213E-2</v>
      </c>
      <c r="I1569" s="155" t="str">
        <f>_xlfn.XLOOKUP(C1569,'DRAWING LIST'!B:B,'DRAWING LIST'!AJ:AJ,,0)</f>
        <v>1-05 大洋綠</v>
      </c>
      <c r="J1569" s="155">
        <f t="shared" si="24"/>
        <v>1.8512148870543213E-2</v>
      </c>
    </row>
    <row r="1570" spans="1:10">
      <c r="A1570" s="155">
        <v>40</v>
      </c>
      <c r="B1570" s="155" t="s">
        <v>2224</v>
      </c>
      <c r="C1570" s="155" t="s">
        <v>754</v>
      </c>
      <c r="D1570" s="155">
        <v>48.3</v>
      </c>
      <c r="E1570" s="155">
        <v>124</v>
      </c>
      <c r="F1570" s="155">
        <v>151.738925168387</v>
      </c>
      <c r="G1570" s="155">
        <v>18815.626720879987</v>
      </c>
      <c r="H1570" s="155">
        <v>1.8815626720879986E-2</v>
      </c>
      <c r="I1570" s="155" t="str">
        <f>_xlfn.XLOOKUP(C1570,'DRAWING LIST'!B:B,'DRAWING LIST'!AJ:AJ,,0)</f>
        <v/>
      </c>
      <c r="J1570" s="155">
        <f t="shared" si="24"/>
        <v>1.8815626720879986E-2</v>
      </c>
    </row>
    <row r="1571" spans="1:10" hidden="1">
      <c r="A1571" s="155">
        <v>40</v>
      </c>
      <c r="B1571" s="155" t="s">
        <v>2735</v>
      </c>
      <c r="C1571" s="155" t="s">
        <v>256</v>
      </c>
      <c r="D1571" s="155">
        <v>48.3</v>
      </c>
      <c r="E1571" s="155">
        <v>1261</v>
      </c>
      <c r="F1571" s="155">
        <v>151.738925168387</v>
      </c>
      <c r="G1571" s="155">
        <v>191342.78463733601</v>
      </c>
      <c r="H1571" s="155">
        <v>0.19134278463733601</v>
      </c>
      <c r="I1571" s="155" t="str">
        <f>_xlfn.XLOOKUP(C1571,'DRAWING LIST'!B:B,'DRAWING LIST'!AJ:AJ,,0)</f>
        <v/>
      </c>
      <c r="J1571" s="155">
        <f t="shared" si="24"/>
        <v>0.19134278463733601</v>
      </c>
    </row>
    <row r="1572" spans="1:10" hidden="1">
      <c r="A1572" s="155">
        <v>40</v>
      </c>
      <c r="B1572" s="155" t="s">
        <v>2229</v>
      </c>
      <c r="C1572" s="155" t="s">
        <v>245</v>
      </c>
      <c r="D1572" s="155">
        <v>48.3</v>
      </c>
      <c r="E1572" s="155">
        <v>127</v>
      </c>
      <c r="F1572" s="155">
        <v>151.738925168387</v>
      </c>
      <c r="G1572" s="155">
        <v>19270.843496385151</v>
      </c>
      <c r="H1572" s="155">
        <v>1.9270843496385151E-2</v>
      </c>
      <c r="I1572" s="155" t="str">
        <f>_xlfn.XLOOKUP(C1572,'DRAWING LIST'!B:B,'DRAWING LIST'!AJ:AJ,,0)</f>
        <v/>
      </c>
      <c r="J1572" s="155">
        <f t="shared" si="24"/>
        <v>1.9270843496385151E-2</v>
      </c>
    </row>
    <row r="1573" spans="1:10">
      <c r="A1573" s="155">
        <v>40</v>
      </c>
      <c r="B1573" s="155" t="s">
        <v>2229</v>
      </c>
      <c r="C1573" s="155" t="s">
        <v>750</v>
      </c>
      <c r="D1573" s="155">
        <v>48.3</v>
      </c>
      <c r="E1573" s="155">
        <v>127</v>
      </c>
      <c r="F1573" s="155">
        <v>151.738925168387</v>
      </c>
      <c r="G1573" s="155">
        <v>19270.843496385151</v>
      </c>
      <c r="H1573" s="155">
        <v>1.9270843496385151E-2</v>
      </c>
      <c r="I1573" s="155" t="str">
        <f>_xlfn.XLOOKUP(C1573,'DRAWING LIST'!B:B,'DRAWING LIST'!AJ:AJ,,0)</f>
        <v/>
      </c>
      <c r="J1573" s="155">
        <f t="shared" si="24"/>
        <v>1.9270843496385151E-2</v>
      </c>
    </row>
    <row r="1574" spans="1:10">
      <c r="A1574" s="155">
        <v>40</v>
      </c>
      <c r="B1574" s="155" t="s">
        <v>2229</v>
      </c>
      <c r="C1574" s="155" t="s">
        <v>751</v>
      </c>
      <c r="D1574" s="155">
        <v>48.3</v>
      </c>
      <c r="E1574" s="155">
        <v>127</v>
      </c>
      <c r="F1574" s="155">
        <v>151.738925168387</v>
      </c>
      <c r="G1574" s="155">
        <v>19270.843496385151</v>
      </c>
      <c r="H1574" s="155">
        <v>1.9270843496385151E-2</v>
      </c>
      <c r="I1574" s="155" t="str">
        <f>_xlfn.XLOOKUP(C1574,'DRAWING LIST'!B:B,'DRAWING LIST'!AJ:AJ,,0)</f>
        <v/>
      </c>
      <c r="J1574" s="155">
        <f t="shared" si="24"/>
        <v>1.9270843496385151E-2</v>
      </c>
    </row>
    <row r="1575" spans="1:10" hidden="1">
      <c r="A1575" s="155">
        <v>40</v>
      </c>
      <c r="B1575" s="155" t="s">
        <v>2229</v>
      </c>
      <c r="C1575" s="155" t="s">
        <v>793</v>
      </c>
      <c r="D1575" s="155">
        <v>48.3</v>
      </c>
      <c r="E1575" s="155">
        <v>127</v>
      </c>
      <c r="F1575" s="155">
        <v>151.738925168387</v>
      </c>
      <c r="G1575" s="155">
        <v>19270.843496385151</v>
      </c>
      <c r="H1575" s="155">
        <v>1.9270843496385151E-2</v>
      </c>
      <c r="I1575" s="155" t="str">
        <f>_xlfn.XLOOKUP(C1575,'DRAWING LIST'!B:B,'DRAWING LIST'!AJ:AJ,,0)</f>
        <v>1-85 藏金黃</v>
      </c>
      <c r="J1575" s="155">
        <f t="shared" si="24"/>
        <v>1.9270843496385151E-2</v>
      </c>
    </row>
    <row r="1576" spans="1:10" hidden="1">
      <c r="A1576" s="155">
        <v>40</v>
      </c>
      <c r="B1576" s="155" t="s">
        <v>2230</v>
      </c>
      <c r="C1576" s="155" t="s">
        <v>726</v>
      </c>
      <c r="D1576" s="155">
        <v>48.3</v>
      </c>
      <c r="E1576" s="155">
        <v>128</v>
      </c>
      <c r="F1576" s="155">
        <v>151.738925168387</v>
      </c>
      <c r="G1576" s="155">
        <v>19422.582421553536</v>
      </c>
      <c r="H1576" s="155">
        <v>1.9422582421553536E-2</v>
      </c>
      <c r="I1576" s="155" t="str">
        <f>_xlfn.XLOOKUP(C1576,'DRAWING LIST'!B:B,'DRAWING LIST'!AJ:AJ,,0)</f>
        <v>1-05 大洋綠</v>
      </c>
      <c r="J1576" s="155">
        <f t="shared" si="24"/>
        <v>1.9422582421553536E-2</v>
      </c>
    </row>
    <row r="1577" spans="1:10" hidden="1">
      <c r="A1577" s="155">
        <v>40</v>
      </c>
      <c r="B1577" s="155" t="s">
        <v>2230</v>
      </c>
      <c r="C1577" s="155" t="s">
        <v>191</v>
      </c>
      <c r="D1577" s="155">
        <v>48.3</v>
      </c>
      <c r="E1577" s="155">
        <v>128</v>
      </c>
      <c r="F1577" s="155">
        <v>151.738925168387</v>
      </c>
      <c r="G1577" s="155">
        <v>19422.582421553536</v>
      </c>
      <c r="H1577" s="155">
        <v>1.9422582421553536E-2</v>
      </c>
      <c r="I1577" s="155" t="str">
        <f>_xlfn.XLOOKUP(C1577,'DRAWING LIST'!B:B,'DRAWING LIST'!AJ:AJ,,0)</f>
        <v>1-05 大洋綠</v>
      </c>
      <c r="J1577" s="155">
        <f t="shared" si="24"/>
        <v>1.9422582421553536E-2</v>
      </c>
    </row>
    <row r="1578" spans="1:10">
      <c r="A1578" s="155">
        <v>40</v>
      </c>
      <c r="B1578" s="155" t="s">
        <v>2230</v>
      </c>
      <c r="C1578" s="155" t="s">
        <v>750</v>
      </c>
      <c r="D1578" s="155">
        <v>48.3</v>
      </c>
      <c r="E1578" s="155">
        <v>128</v>
      </c>
      <c r="F1578" s="155">
        <v>151.738925168387</v>
      </c>
      <c r="G1578" s="155">
        <v>19422.582421553536</v>
      </c>
      <c r="H1578" s="155">
        <v>1.9422582421553536E-2</v>
      </c>
      <c r="I1578" s="155" t="str">
        <f>_xlfn.XLOOKUP(C1578,'DRAWING LIST'!B:B,'DRAWING LIST'!AJ:AJ,,0)</f>
        <v/>
      </c>
      <c r="J1578" s="155">
        <f t="shared" si="24"/>
        <v>1.9422582421553536E-2</v>
      </c>
    </row>
    <row r="1579" spans="1:10" hidden="1">
      <c r="A1579" s="155">
        <v>40</v>
      </c>
      <c r="B1579" s="155" t="s">
        <v>2230</v>
      </c>
      <c r="C1579" s="155" t="s">
        <v>546</v>
      </c>
      <c r="D1579" s="155">
        <v>48.3</v>
      </c>
      <c r="E1579" s="155">
        <v>128</v>
      </c>
      <c r="F1579" s="155">
        <v>151.738925168387</v>
      </c>
      <c r="G1579" s="155">
        <v>19422.582421553536</v>
      </c>
      <c r="H1579" s="155">
        <v>1.9422582421553536E-2</v>
      </c>
      <c r="I1579" s="155" t="str">
        <f>_xlfn.XLOOKUP(C1579,'DRAWING LIST'!B:B,'DRAWING LIST'!AJ:AJ,,0)</f>
        <v/>
      </c>
      <c r="J1579" s="155">
        <f t="shared" si="24"/>
        <v>1.9422582421553536E-2</v>
      </c>
    </row>
    <row r="1580" spans="1:10" hidden="1">
      <c r="A1580" s="155">
        <v>40</v>
      </c>
      <c r="B1580" s="155" t="s">
        <v>2230</v>
      </c>
      <c r="C1580" s="155" t="s">
        <v>549</v>
      </c>
      <c r="D1580" s="155">
        <v>48.3</v>
      </c>
      <c r="E1580" s="155">
        <v>128</v>
      </c>
      <c r="F1580" s="155">
        <v>151.738925168387</v>
      </c>
      <c r="G1580" s="155">
        <v>19422.582421553536</v>
      </c>
      <c r="H1580" s="155">
        <v>1.9422582421553536E-2</v>
      </c>
      <c r="I1580" s="155" t="str">
        <f>_xlfn.XLOOKUP(C1580,'DRAWING LIST'!B:B,'DRAWING LIST'!AJ:AJ,,0)</f>
        <v/>
      </c>
      <c r="J1580" s="155">
        <f t="shared" si="24"/>
        <v>1.9422582421553536E-2</v>
      </c>
    </row>
    <row r="1581" spans="1:10" hidden="1">
      <c r="A1581" s="155">
        <v>40</v>
      </c>
      <c r="B1581" s="155" t="s">
        <v>2736</v>
      </c>
      <c r="C1581" s="155" t="s">
        <v>255</v>
      </c>
      <c r="D1581" s="155">
        <v>48.3</v>
      </c>
      <c r="E1581" s="155">
        <v>1290</v>
      </c>
      <c r="F1581" s="155">
        <v>151.738925168387</v>
      </c>
      <c r="G1581" s="155">
        <v>195743.21346721923</v>
      </c>
      <c r="H1581" s="155">
        <v>0.19574321346721923</v>
      </c>
      <c r="I1581" s="155" t="str">
        <f>_xlfn.XLOOKUP(C1581,'DRAWING LIST'!B:B,'DRAWING LIST'!AJ:AJ,,0)</f>
        <v/>
      </c>
      <c r="J1581" s="155">
        <f t="shared" si="24"/>
        <v>0.19574321346721923</v>
      </c>
    </row>
    <row r="1582" spans="1:10" hidden="1">
      <c r="A1582" s="155">
        <v>40</v>
      </c>
      <c r="B1582" s="155" t="s">
        <v>2737</v>
      </c>
      <c r="C1582" s="155" t="s">
        <v>260</v>
      </c>
      <c r="D1582" s="155">
        <v>48.3</v>
      </c>
      <c r="E1582" s="155">
        <v>1296</v>
      </c>
      <c r="F1582" s="155">
        <v>151.738925168387</v>
      </c>
      <c r="G1582" s="155">
        <v>196653.64701822956</v>
      </c>
      <c r="H1582" s="155">
        <v>0.19665364701822954</v>
      </c>
      <c r="I1582" s="155" t="str">
        <f>_xlfn.XLOOKUP(C1582,'DRAWING LIST'!B:B,'DRAWING LIST'!AJ:AJ,,0)</f>
        <v/>
      </c>
      <c r="J1582" s="155">
        <f t="shared" si="24"/>
        <v>0.19665364701822954</v>
      </c>
    </row>
    <row r="1583" spans="1:10" hidden="1">
      <c r="A1583" s="155">
        <v>40</v>
      </c>
      <c r="B1583" s="155" t="s">
        <v>2738</v>
      </c>
      <c r="C1583" s="155" t="s">
        <v>238</v>
      </c>
      <c r="D1583" s="155">
        <v>48.3</v>
      </c>
      <c r="E1583" s="155">
        <v>1335</v>
      </c>
      <c r="F1583" s="155">
        <v>151.738925168387</v>
      </c>
      <c r="G1583" s="155">
        <v>202571.46509979665</v>
      </c>
      <c r="H1583" s="155">
        <v>0.20257146509979665</v>
      </c>
      <c r="I1583" s="155" t="str">
        <f>_xlfn.XLOOKUP(C1583,'DRAWING LIST'!B:B,'DRAWING LIST'!AJ:AJ,,0)</f>
        <v/>
      </c>
      <c r="J1583" s="155">
        <f t="shared" si="24"/>
        <v>0.20257146509979665</v>
      </c>
    </row>
    <row r="1584" spans="1:10" hidden="1">
      <c r="A1584" s="155">
        <v>40</v>
      </c>
      <c r="B1584" s="155" t="s">
        <v>2046</v>
      </c>
      <c r="C1584" s="155" t="s">
        <v>546</v>
      </c>
      <c r="D1584" s="155">
        <v>48.3</v>
      </c>
      <c r="E1584" s="155">
        <v>133</v>
      </c>
      <c r="F1584" s="155">
        <v>151.738925168387</v>
      </c>
      <c r="G1584" s="155">
        <v>20181.27704739547</v>
      </c>
      <c r="H1584" s="155">
        <v>2.018127704739547E-2</v>
      </c>
      <c r="I1584" s="155" t="str">
        <f>_xlfn.XLOOKUP(C1584,'DRAWING LIST'!B:B,'DRAWING LIST'!AJ:AJ,,0)</f>
        <v/>
      </c>
      <c r="J1584" s="155">
        <f t="shared" si="24"/>
        <v>2.018127704739547E-2</v>
      </c>
    </row>
    <row r="1585" spans="1:10" hidden="1">
      <c r="A1585" s="155">
        <v>40</v>
      </c>
      <c r="B1585" s="155" t="s">
        <v>2046</v>
      </c>
      <c r="C1585" s="155" t="s">
        <v>549</v>
      </c>
      <c r="D1585" s="155">
        <v>48.3</v>
      </c>
      <c r="E1585" s="155">
        <v>133</v>
      </c>
      <c r="F1585" s="155">
        <v>151.738925168387</v>
      </c>
      <c r="G1585" s="155">
        <v>20181.27704739547</v>
      </c>
      <c r="H1585" s="155">
        <v>2.018127704739547E-2</v>
      </c>
      <c r="I1585" s="155" t="str">
        <f>_xlfn.XLOOKUP(C1585,'DRAWING LIST'!B:B,'DRAWING LIST'!AJ:AJ,,0)</f>
        <v/>
      </c>
      <c r="J1585" s="155">
        <f t="shared" si="24"/>
        <v>2.018127704739547E-2</v>
      </c>
    </row>
    <row r="1586" spans="1:10" hidden="1">
      <c r="A1586" s="155">
        <v>40</v>
      </c>
      <c r="B1586" s="155" t="s">
        <v>2739</v>
      </c>
      <c r="C1586" s="155" t="s">
        <v>582</v>
      </c>
      <c r="D1586" s="155">
        <v>48.3</v>
      </c>
      <c r="E1586" s="155">
        <v>13587</v>
      </c>
      <c r="F1586" s="155">
        <v>151.738925168387</v>
      </c>
      <c r="G1586" s="155">
        <v>2061676.7762628742</v>
      </c>
      <c r="H1586" s="155">
        <v>2.0616767762628743</v>
      </c>
      <c r="I1586" s="155" t="str">
        <f>_xlfn.XLOOKUP(C1586,'DRAWING LIST'!B:B,'DRAWING LIST'!AJ:AJ,,0)</f>
        <v/>
      </c>
      <c r="J1586" s="155">
        <f t="shared" si="24"/>
        <v>2.0616767762628743</v>
      </c>
    </row>
    <row r="1587" spans="1:10" hidden="1">
      <c r="A1587" s="155">
        <v>40</v>
      </c>
      <c r="B1587" s="155" t="s">
        <v>2740</v>
      </c>
      <c r="C1587" s="155" t="s">
        <v>582</v>
      </c>
      <c r="D1587" s="155">
        <v>48.3</v>
      </c>
      <c r="E1587" s="155">
        <v>1367</v>
      </c>
      <c r="F1587" s="155">
        <v>151.738925168387</v>
      </c>
      <c r="G1587" s="155">
        <v>207427.11070518504</v>
      </c>
      <c r="H1587" s="155">
        <v>0.20742711070518502</v>
      </c>
      <c r="I1587" s="155" t="str">
        <f>_xlfn.XLOOKUP(C1587,'DRAWING LIST'!B:B,'DRAWING LIST'!AJ:AJ,,0)</f>
        <v/>
      </c>
      <c r="J1587" s="155">
        <f t="shared" si="24"/>
        <v>0.20742711070518502</v>
      </c>
    </row>
    <row r="1588" spans="1:10" hidden="1">
      <c r="A1588" s="155">
        <v>40</v>
      </c>
      <c r="B1588" s="155" t="s">
        <v>2246</v>
      </c>
      <c r="C1588" s="155" t="s">
        <v>794</v>
      </c>
      <c r="D1588" s="155">
        <v>48.3</v>
      </c>
      <c r="E1588" s="155">
        <v>136</v>
      </c>
      <c r="F1588" s="155">
        <v>151.738925168387</v>
      </c>
      <c r="G1588" s="155">
        <v>20636.493822900633</v>
      </c>
      <c r="H1588" s="155">
        <v>2.0636493822900632E-2</v>
      </c>
      <c r="I1588" s="155" t="str">
        <f>_xlfn.XLOOKUP(C1588,'DRAWING LIST'!B:B,'DRAWING LIST'!AJ:AJ,,0)</f>
        <v>1-85 藏金黃</v>
      </c>
      <c r="J1588" s="155">
        <f t="shared" si="24"/>
        <v>2.0636493822900632E-2</v>
      </c>
    </row>
    <row r="1589" spans="1:10" hidden="1">
      <c r="A1589" s="155">
        <v>40</v>
      </c>
      <c r="B1589" s="155" t="s">
        <v>2249</v>
      </c>
      <c r="C1589" s="155" t="s">
        <v>189</v>
      </c>
      <c r="D1589" s="155">
        <v>48.3</v>
      </c>
      <c r="E1589" s="155">
        <v>137</v>
      </c>
      <c r="F1589" s="155">
        <v>151.738925168387</v>
      </c>
      <c r="G1589" s="155">
        <v>20788.232748069018</v>
      </c>
      <c r="H1589" s="155">
        <v>2.0788232748069017E-2</v>
      </c>
      <c r="I1589" s="155" t="str">
        <f>_xlfn.XLOOKUP(C1589,'DRAWING LIST'!B:B,'DRAWING LIST'!AJ:AJ,,0)</f>
        <v>1-05 大洋綠</v>
      </c>
      <c r="J1589" s="155">
        <f t="shared" si="24"/>
        <v>2.0788232748069017E-2</v>
      </c>
    </row>
    <row r="1590" spans="1:10" hidden="1">
      <c r="A1590" s="155">
        <v>40</v>
      </c>
      <c r="B1590" s="155" t="s">
        <v>2249</v>
      </c>
      <c r="C1590" s="155" t="s">
        <v>245</v>
      </c>
      <c r="D1590" s="155">
        <v>48.3</v>
      </c>
      <c r="E1590" s="155">
        <v>137</v>
      </c>
      <c r="F1590" s="155">
        <v>151.738925168387</v>
      </c>
      <c r="G1590" s="155">
        <v>20788.232748069018</v>
      </c>
      <c r="H1590" s="155">
        <v>2.0788232748069017E-2</v>
      </c>
      <c r="I1590" s="155" t="str">
        <f>_xlfn.XLOOKUP(C1590,'DRAWING LIST'!B:B,'DRAWING LIST'!AJ:AJ,,0)</f>
        <v/>
      </c>
      <c r="J1590" s="155">
        <f t="shared" si="24"/>
        <v>2.0788232748069017E-2</v>
      </c>
    </row>
    <row r="1591" spans="1:10">
      <c r="A1591" s="155">
        <v>40</v>
      </c>
      <c r="B1591" s="155" t="s">
        <v>2249</v>
      </c>
      <c r="C1591" s="155" t="s">
        <v>752</v>
      </c>
      <c r="D1591" s="155">
        <v>48.3</v>
      </c>
      <c r="E1591" s="155">
        <v>137</v>
      </c>
      <c r="F1591" s="155">
        <v>151.738925168387</v>
      </c>
      <c r="G1591" s="155">
        <v>20788.232748069018</v>
      </c>
      <c r="H1591" s="155">
        <v>2.0788232748069017E-2</v>
      </c>
      <c r="I1591" s="155" t="str">
        <f>_xlfn.XLOOKUP(C1591,'DRAWING LIST'!B:B,'DRAWING LIST'!AJ:AJ,,0)</f>
        <v/>
      </c>
      <c r="J1591" s="155">
        <f t="shared" si="24"/>
        <v>2.0788232748069017E-2</v>
      </c>
    </row>
    <row r="1592" spans="1:10" hidden="1">
      <c r="A1592" s="155">
        <v>40</v>
      </c>
      <c r="B1592" s="155" t="s">
        <v>2048</v>
      </c>
      <c r="C1592" s="155" t="s">
        <v>270</v>
      </c>
      <c r="D1592" s="155">
        <v>48.3</v>
      </c>
      <c r="E1592" s="155">
        <v>138</v>
      </c>
      <c r="F1592" s="155">
        <v>151.738925168387</v>
      </c>
      <c r="G1592" s="155">
        <v>20939.971673237407</v>
      </c>
      <c r="H1592" s="155">
        <v>2.0939971673237405E-2</v>
      </c>
      <c r="I1592" s="155" t="str">
        <f>_xlfn.XLOOKUP(C1592,'DRAWING LIST'!B:B,'DRAWING LIST'!AJ:AJ,,0)</f>
        <v/>
      </c>
      <c r="J1592" s="155">
        <f t="shared" si="24"/>
        <v>2.0939971673237405E-2</v>
      </c>
    </row>
    <row r="1593" spans="1:10">
      <c r="A1593" s="155">
        <v>40</v>
      </c>
      <c r="B1593" s="155" t="s">
        <v>2048</v>
      </c>
      <c r="C1593" s="155" t="s">
        <v>755</v>
      </c>
      <c r="D1593" s="155">
        <v>48.3</v>
      </c>
      <c r="E1593" s="155">
        <v>138</v>
      </c>
      <c r="F1593" s="155">
        <v>151.738925168387</v>
      </c>
      <c r="G1593" s="155">
        <v>20939.971673237407</v>
      </c>
      <c r="H1593" s="155">
        <v>2.0939971673237405E-2</v>
      </c>
      <c r="I1593" s="155" t="str">
        <f>_xlfn.XLOOKUP(C1593,'DRAWING LIST'!B:B,'DRAWING LIST'!AJ:AJ,,0)</f>
        <v/>
      </c>
      <c r="J1593" s="155">
        <f t="shared" si="24"/>
        <v>2.0939971673237405E-2</v>
      </c>
    </row>
    <row r="1594" spans="1:10" hidden="1">
      <c r="A1594" s="155">
        <v>40</v>
      </c>
      <c r="B1594" s="155" t="s">
        <v>2741</v>
      </c>
      <c r="C1594" s="155" t="s">
        <v>260</v>
      </c>
      <c r="D1594" s="155">
        <v>48.3</v>
      </c>
      <c r="E1594" s="155">
        <v>1405</v>
      </c>
      <c r="F1594" s="155">
        <v>151.738925168387</v>
      </c>
      <c r="G1594" s="155">
        <v>213193.18986158373</v>
      </c>
      <c r="H1594" s="155">
        <v>0.21319318986158373</v>
      </c>
      <c r="I1594" s="155" t="str">
        <f>_xlfn.XLOOKUP(C1594,'DRAWING LIST'!B:B,'DRAWING LIST'!AJ:AJ,,0)</f>
        <v/>
      </c>
      <c r="J1594" s="155">
        <f t="shared" si="24"/>
        <v>0.21319318986158373</v>
      </c>
    </row>
    <row r="1595" spans="1:10" hidden="1">
      <c r="A1595" s="155">
        <v>40</v>
      </c>
      <c r="B1595" s="155" t="s">
        <v>2742</v>
      </c>
      <c r="C1595" s="155" t="s">
        <v>268</v>
      </c>
      <c r="D1595" s="155">
        <v>48.3</v>
      </c>
      <c r="E1595" s="155">
        <v>1429</v>
      </c>
      <c r="F1595" s="155">
        <v>151.738925168387</v>
      </c>
      <c r="G1595" s="155">
        <v>216834.92406562503</v>
      </c>
      <c r="H1595" s="155">
        <v>0.21683492406562502</v>
      </c>
      <c r="I1595" s="155" t="str">
        <f>_xlfn.XLOOKUP(C1595,'DRAWING LIST'!B:B,'DRAWING LIST'!AJ:AJ,,0)</f>
        <v/>
      </c>
      <c r="J1595" s="155">
        <f t="shared" si="24"/>
        <v>0.21683492406562502</v>
      </c>
    </row>
    <row r="1596" spans="1:10" hidden="1">
      <c r="A1596" s="155">
        <v>40</v>
      </c>
      <c r="B1596" s="155" t="s">
        <v>2743</v>
      </c>
      <c r="C1596" s="155" t="s">
        <v>232</v>
      </c>
      <c r="D1596" s="155">
        <v>48.3</v>
      </c>
      <c r="E1596" s="155">
        <v>1440</v>
      </c>
      <c r="F1596" s="155">
        <v>151.738925168387</v>
      </c>
      <c r="G1596" s="155">
        <v>218504.05224247728</v>
      </c>
      <c r="H1596" s="155">
        <v>0.21850405224247726</v>
      </c>
      <c r="I1596" s="155" t="str">
        <f>_xlfn.XLOOKUP(C1596,'DRAWING LIST'!B:B,'DRAWING LIST'!AJ:AJ,,0)</f>
        <v/>
      </c>
      <c r="J1596" s="155">
        <f t="shared" si="24"/>
        <v>0.21850405224247726</v>
      </c>
    </row>
    <row r="1597" spans="1:10" hidden="1">
      <c r="A1597" s="155">
        <v>40</v>
      </c>
      <c r="B1597" s="155" t="s">
        <v>2052</v>
      </c>
      <c r="C1597" s="155" t="s">
        <v>582</v>
      </c>
      <c r="D1597" s="155">
        <v>48.3</v>
      </c>
      <c r="E1597" s="155">
        <v>144</v>
      </c>
      <c r="F1597" s="155">
        <v>151.738925168387</v>
      </c>
      <c r="G1597" s="155">
        <v>21850.405224247726</v>
      </c>
      <c r="H1597" s="155">
        <v>2.1850405224247724E-2</v>
      </c>
      <c r="I1597" s="155" t="str">
        <f>_xlfn.XLOOKUP(C1597,'DRAWING LIST'!B:B,'DRAWING LIST'!AJ:AJ,,0)</f>
        <v/>
      </c>
      <c r="J1597" s="155">
        <f t="shared" si="24"/>
        <v>2.1850405224247724E-2</v>
      </c>
    </row>
    <row r="1598" spans="1:10" hidden="1">
      <c r="A1598" s="155">
        <v>40</v>
      </c>
      <c r="B1598" s="155" t="s">
        <v>2744</v>
      </c>
      <c r="C1598" s="155" t="s">
        <v>262</v>
      </c>
      <c r="D1598" s="155">
        <v>48.3</v>
      </c>
      <c r="E1598" s="155">
        <v>1454</v>
      </c>
      <c r="F1598" s="155">
        <v>151.738925168387</v>
      </c>
      <c r="G1598" s="155">
        <v>220628.39719483469</v>
      </c>
      <c r="H1598" s="155">
        <v>0.22062839719483468</v>
      </c>
      <c r="I1598" s="155" t="str">
        <f>_xlfn.XLOOKUP(C1598,'DRAWING LIST'!B:B,'DRAWING LIST'!AJ:AJ,,0)</f>
        <v/>
      </c>
      <c r="J1598" s="155">
        <f t="shared" si="24"/>
        <v>0.22062839719483468</v>
      </c>
    </row>
    <row r="1599" spans="1:10" hidden="1">
      <c r="A1599" s="155">
        <v>40</v>
      </c>
      <c r="B1599" s="155" t="s">
        <v>2259</v>
      </c>
      <c r="C1599" s="155" t="s">
        <v>230</v>
      </c>
      <c r="D1599" s="155">
        <v>48.3</v>
      </c>
      <c r="E1599" s="155">
        <v>145</v>
      </c>
      <c r="F1599" s="155">
        <v>151.738925168387</v>
      </c>
      <c r="G1599" s="155">
        <v>22002.144149416115</v>
      </c>
      <c r="H1599" s="155">
        <v>2.2002144149416113E-2</v>
      </c>
      <c r="I1599" s="155" t="str">
        <f>_xlfn.XLOOKUP(C1599,'DRAWING LIST'!B:B,'DRAWING LIST'!AJ:AJ,,0)</f>
        <v/>
      </c>
      <c r="J1599" s="155">
        <f t="shared" si="24"/>
        <v>2.2002144149416113E-2</v>
      </c>
    </row>
    <row r="1600" spans="1:10" hidden="1">
      <c r="A1600" s="155">
        <v>40</v>
      </c>
      <c r="B1600" s="155" t="s">
        <v>2260</v>
      </c>
      <c r="C1600" s="155" t="s">
        <v>230</v>
      </c>
      <c r="D1600" s="155">
        <v>48.3</v>
      </c>
      <c r="E1600" s="155">
        <v>146</v>
      </c>
      <c r="F1600" s="155">
        <v>151.738925168387</v>
      </c>
      <c r="G1600" s="155">
        <v>22153.883074584501</v>
      </c>
      <c r="H1600" s="155">
        <v>2.2153883074584501E-2</v>
      </c>
      <c r="I1600" s="155" t="str">
        <f>_xlfn.XLOOKUP(C1600,'DRAWING LIST'!B:B,'DRAWING LIST'!AJ:AJ,,0)</f>
        <v/>
      </c>
      <c r="J1600" s="155">
        <f t="shared" si="24"/>
        <v>2.2153883074584501E-2</v>
      </c>
    </row>
    <row r="1601" spans="1:10" hidden="1">
      <c r="A1601" s="155">
        <v>40</v>
      </c>
      <c r="B1601" s="155" t="s">
        <v>2745</v>
      </c>
      <c r="C1601" s="155" t="s">
        <v>727</v>
      </c>
      <c r="D1601" s="155">
        <v>48.3</v>
      </c>
      <c r="E1601" s="155">
        <v>1472</v>
      </c>
      <c r="F1601" s="155">
        <v>151.738925168387</v>
      </c>
      <c r="G1601" s="155">
        <v>223359.69784786567</v>
      </c>
      <c r="H1601" s="155">
        <v>0.22335969784786566</v>
      </c>
      <c r="I1601" s="155" t="e">
        <f>_xlfn.XLOOKUP(C1601,'DRAWING LIST'!B:B,'DRAWING LIST'!AJ:AJ,,0)</f>
        <v>#N/A</v>
      </c>
      <c r="J1601" s="155">
        <f t="shared" si="24"/>
        <v>0.22335969784786566</v>
      </c>
    </row>
    <row r="1602" spans="1:10" hidden="1">
      <c r="A1602" s="155">
        <v>40</v>
      </c>
      <c r="B1602" s="155" t="s">
        <v>2054</v>
      </c>
      <c r="C1602" s="155" t="s">
        <v>158</v>
      </c>
      <c r="D1602" s="155">
        <v>48.3</v>
      </c>
      <c r="E1602" s="155">
        <v>150</v>
      </c>
      <c r="F1602" s="155">
        <v>151.738925168387</v>
      </c>
      <c r="G1602" s="155">
        <v>22760.838775258049</v>
      </c>
      <c r="H1602" s="155">
        <v>2.2760838775258047E-2</v>
      </c>
      <c r="I1602" s="155" t="str">
        <f>_xlfn.XLOOKUP(C1602,'DRAWING LIST'!B:B,'DRAWING LIST'!AJ:AJ,,0)</f>
        <v>1-05 大洋綠</v>
      </c>
      <c r="J1602" s="155">
        <f t="shared" si="24"/>
        <v>2.2760838775258047E-2</v>
      </c>
    </row>
    <row r="1603" spans="1:10" hidden="1">
      <c r="A1603" s="155">
        <v>40</v>
      </c>
      <c r="B1603" s="155" t="s">
        <v>2054</v>
      </c>
      <c r="C1603" s="155" t="s">
        <v>254</v>
      </c>
      <c r="D1603" s="155">
        <v>48.3</v>
      </c>
      <c r="E1603" s="155">
        <v>150</v>
      </c>
      <c r="F1603" s="155">
        <v>151.738925168387</v>
      </c>
      <c r="G1603" s="155">
        <v>22760.838775258049</v>
      </c>
      <c r="H1603" s="155">
        <v>2.2760838775258047E-2</v>
      </c>
      <c r="I1603" s="155" t="str">
        <f>_xlfn.XLOOKUP(C1603,'DRAWING LIST'!B:B,'DRAWING LIST'!AJ:AJ,,0)</f>
        <v/>
      </c>
      <c r="J1603" s="155">
        <f t="shared" ref="J1603:J1666" si="25">(D1603*PI()*E1603)*10^-6</f>
        <v>2.2760838775258047E-2</v>
      </c>
    </row>
    <row r="1604" spans="1:10" hidden="1">
      <c r="A1604" s="155">
        <v>40</v>
      </c>
      <c r="B1604" s="155" t="s">
        <v>2746</v>
      </c>
      <c r="C1604" s="155" t="s">
        <v>262</v>
      </c>
      <c r="D1604" s="155">
        <v>48.3</v>
      </c>
      <c r="E1604" s="155">
        <v>1539</v>
      </c>
      <c r="F1604" s="155">
        <v>151.738925168387</v>
      </c>
      <c r="G1604" s="155">
        <v>233526.20583414758</v>
      </c>
      <c r="H1604" s="155">
        <v>0.23352620583414757</v>
      </c>
      <c r="I1604" s="155" t="str">
        <f>_xlfn.XLOOKUP(C1604,'DRAWING LIST'!B:B,'DRAWING LIST'!AJ:AJ,,0)</f>
        <v/>
      </c>
      <c r="J1604" s="155">
        <f t="shared" si="25"/>
        <v>0.23352620583414757</v>
      </c>
    </row>
    <row r="1605" spans="1:10" hidden="1">
      <c r="A1605" s="155">
        <v>40</v>
      </c>
      <c r="B1605" s="155" t="s">
        <v>2747</v>
      </c>
      <c r="C1605" s="155" t="s">
        <v>793</v>
      </c>
      <c r="D1605" s="155">
        <v>48.3</v>
      </c>
      <c r="E1605" s="155">
        <v>1545</v>
      </c>
      <c r="F1605" s="155">
        <v>151.738925168387</v>
      </c>
      <c r="G1605" s="155">
        <v>234436.63938515791</v>
      </c>
      <c r="H1605" s="155">
        <v>0.23443663938515791</v>
      </c>
      <c r="I1605" s="155" t="str">
        <f>_xlfn.XLOOKUP(C1605,'DRAWING LIST'!B:B,'DRAWING LIST'!AJ:AJ,,0)</f>
        <v>1-85 藏金黃</v>
      </c>
      <c r="J1605" s="155">
        <f t="shared" si="25"/>
        <v>0.23443663938515791</v>
      </c>
    </row>
    <row r="1606" spans="1:10" hidden="1">
      <c r="A1606" s="155">
        <v>40</v>
      </c>
      <c r="B1606" s="155" t="s">
        <v>2748</v>
      </c>
      <c r="C1606" s="155" t="s">
        <v>731</v>
      </c>
      <c r="D1606" s="155">
        <v>48.3</v>
      </c>
      <c r="E1606" s="155">
        <v>1546</v>
      </c>
      <c r="F1606" s="155">
        <v>151.738925168387</v>
      </c>
      <c r="G1606" s="155">
        <v>234588.37831032631</v>
      </c>
      <c r="H1606" s="155">
        <v>0.23458837831032631</v>
      </c>
      <c r="I1606" s="155" t="str">
        <f>_xlfn.XLOOKUP(C1606,'DRAWING LIST'!B:B,'DRAWING LIST'!AJ:AJ,,0)</f>
        <v/>
      </c>
      <c r="J1606" s="155">
        <f t="shared" si="25"/>
        <v>0.23458837831032631</v>
      </c>
    </row>
    <row r="1607" spans="1:10" hidden="1">
      <c r="A1607" s="155">
        <v>40</v>
      </c>
      <c r="B1607" s="155" t="s">
        <v>2749</v>
      </c>
      <c r="C1607" s="155" t="s">
        <v>485</v>
      </c>
      <c r="D1607" s="155">
        <v>48.3</v>
      </c>
      <c r="E1607" s="155">
        <v>154</v>
      </c>
      <c r="F1607" s="155">
        <v>151.738925168387</v>
      </c>
      <c r="G1607" s="155">
        <v>23367.794475931598</v>
      </c>
      <c r="H1607" s="155">
        <v>2.3367794475931597E-2</v>
      </c>
      <c r="I1607" s="155" t="str">
        <f>_xlfn.XLOOKUP(C1607,'DRAWING LIST'!B:B,'DRAWING LIST'!AJ:AJ,,0)</f>
        <v>1-85 藏金黃</v>
      </c>
      <c r="J1607" s="155">
        <f t="shared" si="25"/>
        <v>2.3367794475931597E-2</v>
      </c>
    </row>
    <row r="1608" spans="1:10" hidden="1">
      <c r="A1608" s="155">
        <v>40</v>
      </c>
      <c r="B1608" s="155" t="s">
        <v>2750</v>
      </c>
      <c r="C1608" s="155" t="s">
        <v>158</v>
      </c>
      <c r="D1608" s="155">
        <v>48.3</v>
      </c>
      <c r="E1608" s="155">
        <v>1565</v>
      </c>
      <c r="F1608" s="155">
        <v>151.738925168387</v>
      </c>
      <c r="G1608" s="155">
        <v>237471.41788852564</v>
      </c>
      <c r="H1608" s="155">
        <v>0.23747141788852563</v>
      </c>
      <c r="I1608" s="155" t="str">
        <f>_xlfn.XLOOKUP(C1608,'DRAWING LIST'!B:B,'DRAWING LIST'!AJ:AJ,,0)</f>
        <v>1-05 大洋綠</v>
      </c>
      <c r="J1608" s="155">
        <f t="shared" si="25"/>
        <v>0.23747141788852563</v>
      </c>
    </row>
    <row r="1609" spans="1:10" hidden="1">
      <c r="A1609" s="155">
        <v>40</v>
      </c>
      <c r="B1609" s="155" t="s">
        <v>2751</v>
      </c>
      <c r="C1609" s="155" t="s">
        <v>188</v>
      </c>
      <c r="D1609" s="155">
        <v>48.3</v>
      </c>
      <c r="E1609" s="155">
        <v>1570</v>
      </c>
      <c r="F1609" s="155">
        <v>151.738925168387</v>
      </c>
      <c r="G1609" s="155">
        <v>238230.11251436759</v>
      </c>
      <c r="H1609" s="155">
        <v>0.23823011251436757</v>
      </c>
      <c r="I1609" s="155" t="str">
        <f>_xlfn.XLOOKUP(C1609,'DRAWING LIST'!B:B,'DRAWING LIST'!AJ:AJ,,0)</f>
        <v>1-05 大洋綠</v>
      </c>
      <c r="J1609" s="155">
        <f t="shared" si="25"/>
        <v>0.23823011251436757</v>
      </c>
    </row>
    <row r="1610" spans="1:10" hidden="1">
      <c r="A1610" s="155">
        <v>40</v>
      </c>
      <c r="B1610" s="155" t="s">
        <v>2752</v>
      </c>
      <c r="C1610" s="155" t="s">
        <v>156</v>
      </c>
      <c r="D1610" s="155">
        <v>48.3</v>
      </c>
      <c r="E1610" s="155">
        <v>1591</v>
      </c>
      <c r="F1610" s="155">
        <v>151.738925168387</v>
      </c>
      <c r="G1610" s="155">
        <v>241416.6299429037</v>
      </c>
      <c r="H1610" s="155">
        <v>0.24141662994290369</v>
      </c>
      <c r="I1610" s="155" t="str">
        <f>_xlfn.XLOOKUP(C1610,'DRAWING LIST'!B:B,'DRAWING LIST'!AJ:AJ,,0)</f>
        <v>1-05 大洋綠</v>
      </c>
      <c r="J1610" s="155">
        <f t="shared" si="25"/>
        <v>0.24141662994290369</v>
      </c>
    </row>
    <row r="1611" spans="1:10" hidden="1">
      <c r="A1611" s="155">
        <v>40</v>
      </c>
      <c r="B1611" s="155" t="s">
        <v>2286</v>
      </c>
      <c r="C1611" s="155" t="s">
        <v>189</v>
      </c>
      <c r="D1611" s="155">
        <v>48.3</v>
      </c>
      <c r="E1611" s="155">
        <v>160</v>
      </c>
      <c r="F1611" s="155">
        <v>151.738925168387</v>
      </c>
      <c r="G1611" s="155">
        <v>24278.228026941921</v>
      </c>
      <c r="H1611" s="155">
        <v>2.427822802694192E-2</v>
      </c>
      <c r="I1611" s="155" t="str">
        <f>_xlfn.XLOOKUP(C1611,'DRAWING LIST'!B:B,'DRAWING LIST'!AJ:AJ,,0)</f>
        <v>1-05 大洋綠</v>
      </c>
      <c r="J1611" s="155">
        <f t="shared" si="25"/>
        <v>2.427822802694192E-2</v>
      </c>
    </row>
    <row r="1612" spans="1:10" hidden="1">
      <c r="A1612" s="155">
        <v>40</v>
      </c>
      <c r="B1612" s="155" t="s">
        <v>2286</v>
      </c>
      <c r="C1612" s="155" t="s">
        <v>727</v>
      </c>
      <c r="D1612" s="155">
        <v>48.3</v>
      </c>
      <c r="E1612" s="155">
        <v>160</v>
      </c>
      <c r="F1612" s="155">
        <v>151.738925168387</v>
      </c>
      <c r="G1612" s="155">
        <v>24278.228026941921</v>
      </c>
      <c r="H1612" s="155">
        <v>2.427822802694192E-2</v>
      </c>
      <c r="I1612" s="155" t="e">
        <f>_xlfn.XLOOKUP(C1612,'DRAWING LIST'!B:B,'DRAWING LIST'!AJ:AJ,,0)</f>
        <v>#N/A</v>
      </c>
      <c r="J1612" s="155">
        <f t="shared" si="25"/>
        <v>2.427822802694192E-2</v>
      </c>
    </row>
    <row r="1613" spans="1:10" hidden="1">
      <c r="A1613" s="155">
        <v>40</v>
      </c>
      <c r="B1613" s="155" t="s">
        <v>2288</v>
      </c>
      <c r="C1613" s="155" t="s">
        <v>268</v>
      </c>
      <c r="D1613" s="155">
        <v>48.3</v>
      </c>
      <c r="E1613" s="155">
        <v>161</v>
      </c>
      <c r="F1613" s="155">
        <v>151.738925168387</v>
      </c>
      <c r="G1613" s="155">
        <v>24429.966952110306</v>
      </c>
      <c r="H1613" s="155">
        <v>2.4429966952110305E-2</v>
      </c>
      <c r="I1613" s="155" t="str">
        <f>_xlfn.XLOOKUP(C1613,'DRAWING LIST'!B:B,'DRAWING LIST'!AJ:AJ,,0)</f>
        <v/>
      </c>
      <c r="J1613" s="155">
        <f t="shared" si="25"/>
        <v>2.4429966952110305E-2</v>
      </c>
    </row>
    <row r="1614" spans="1:10" hidden="1">
      <c r="A1614" s="155">
        <v>40</v>
      </c>
      <c r="B1614" s="155" t="s">
        <v>2753</v>
      </c>
      <c r="C1614" s="155" t="s">
        <v>238</v>
      </c>
      <c r="D1614" s="155">
        <v>48.3</v>
      </c>
      <c r="E1614" s="155">
        <v>1721</v>
      </c>
      <c r="F1614" s="155">
        <v>151.738925168387</v>
      </c>
      <c r="G1614" s="155">
        <v>261142.69021479401</v>
      </c>
      <c r="H1614" s="155">
        <v>0.26114269021479403</v>
      </c>
      <c r="I1614" s="155" t="str">
        <f>_xlfn.XLOOKUP(C1614,'DRAWING LIST'!B:B,'DRAWING LIST'!AJ:AJ,,0)</f>
        <v/>
      </c>
      <c r="J1614" s="155">
        <f t="shared" si="25"/>
        <v>0.26114269021479403</v>
      </c>
    </row>
    <row r="1615" spans="1:10" hidden="1">
      <c r="A1615" s="155">
        <v>40</v>
      </c>
      <c r="B1615" s="155" t="s">
        <v>2753</v>
      </c>
      <c r="C1615" s="155" t="s">
        <v>244</v>
      </c>
      <c r="D1615" s="155">
        <v>48.3</v>
      </c>
      <c r="E1615" s="155">
        <v>1721</v>
      </c>
      <c r="F1615" s="155">
        <v>151.738925168387</v>
      </c>
      <c r="G1615" s="155">
        <v>261142.69021479401</v>
      </c>
      <c r="H1615" s="155">
        <v>0.26114269021479403</v>
      </c>
      <c r="I1615" s="155" t="str">
        <f>_xlfn.XLOOKUP(C1615,'DRAWING LIST'!B:B,'DRAWING LIST'!AJ:AJ,,0)</f>
        <v/>
      </c>
      <c r="J1615" s="155">
        <f t="shared" si="25"/>
        <v>0.26114269021479403</v>
      </c>
    </row>
    <row r="1616" spans="1:10">
      <c r="A1616" s="155">
        <v>40</v>
      </c>
      <c r="B1616" s="155" t="s">
        <v>2301</v>
      </c>
      <c r="C1616" s="155" t="s">
        <v>753</v>
      </c>
      <c r="D1616" s="155">
        <v>48.3</v>
      </c>
      <c r="E1616" s="155">
        <v>172</v>
      </c>
      <c r="F1616" s="155">
        <v>151.738925168387</v>
      </c>
      <c r="G1616" s="155">
        <v>26099.095128962563</v>
      </c>
      <c r="H1616" s="155">
        <v>2.6099095128962562E-2</v>
      </c>
      <c r="I1616" s="155" t="str">
        <f>_xlfn.XLOOKUP(C1616,'DRAWING LIST'!B:B,'DRAWING LIST'!AJ:AJ,,0)</f>
        <v/>
      </c>
      <c r="J1616" s="155">
        <f t="shared" si="25"/>
        <v>2.6099095128962562E-2</v>
      </c>
    </row>
    <row r="1617" spans="1:10" hidden="1">
      <c r="A1617" s="155">
        <v>40</v>
      </c>
      <c r="B1617" s="155" t="s">
        <v>2302</v>
      </c>
      <c r="C1617" s="155" t="s">
        <v>239</v>
      </c>
      <c r="D1617" s="155">
        <v>48.3</v>
      </c>
      <c r="E1617" s="155">
        <v>1730</v>
      </c>
      <c r="F1617" s="155">
        <v>151.738925168387</v>
      </c>
      <c r="G1617" s="155">
        <v>262508.3405413095</v>
      </c>
      <c r="H1617" s="155">
        <v>0.2625083405413095</v>
      </c>
      <c r="I1617" s="155" t="str">
        <f>_xlfn.XLOOKUP(C1617,'DRAWING LIST'!B:B,'DRAWING LIST'!AJ:AJ,,0)</f>
        <v/>
      </c>
      <c r="J1617" s="155">
        <f t="shared" si="25"/>
        <v>0.2625083405413095</v>
      </c>
    </row>
    <row r="1618" spans="1:10" hidden="1">
      <c r="A1618" s="155">
        <v>40</v>
      </c>
      <c r="B1618" s="155" t="s">
        <v>2754</v>
      </c>
      <c r="C1618" s="155" t="s">
        <v>794</v>
      </c>
      <c r="D1618" s="155">
        <v>48.3</v>
      </c>
      <c r="E1618" s="155">
        <v>1747</v>
      </c>
      <c r="F1618" s="155">
        <v>151.738925168387</v>
      </c>
      <c r="G1618" s="155">
        <v>265087.90226917207</v>
      </c>
      <c r="H1618" s="155">
        <v>0.26508790226917206</v>
      </c>
      <c r="I1618" s="155" t="str">
        <f>_xlfn.XLOOKUP(C1618,'DRAWING LIST'!B:B,'DRAWING LIST'!AJ:AJ,,0)</f>
        <v>1-85 藏金黃</v>
      </c>
      <c r="J1618" s="155">
        <f t="shared" si="25"/>
        <v>0.26508790226917206</v>
      </c>
    </row>
    <row r="1619" spans="1:10">
      <c r="A1619" s="155">
        <v>40</v>
      </c>
      <c r="B1619" s="155" t="s">
        <v>2057</v>
      </c>
      <c r="C1619" s="155" t="s">
        <v>752</v>
      </c>
      <c r="D1619" s="155">
        <v>48.3</v>
      </c>
      <c r="E1619" s="155">
        <v>174</v>
      </c>
      <c r="F1619" s="155">
        <v>151.738925168387</v>
      </c>
      <c r="G1619" s="155">
        <v>26402.572979299337</v>
      </c>
      <c r="H1619" s="155">
        <v>2.6402572979299335E-2</v>
      </c>
      <c r="I1619" s="155" t="str">
        <f>_xlfn.XLOOKUP(C1619,'DRAWING LIST'!B:B,'DRAWING LIST'!AJ:AJ,,0)</f>
        <v/>
      </c>
      <c r="J1619" s="155">
        <f t="shared" si="25"/>
        <v>2.6402572979299335E-2</v>
      </c>
    </row>
    <row r="1620" spans="1:10">
      <c r="A1620" s="155">
        <v>40</v>
      </c>
      <c r="B1620" s="155" t="s">
        <v>2057</v>
      </c>
      <c r="C1620" s="155" t="s">
        <v>755</v>
      </c>
      <c r="D1620" s="155">
        <v>48.3</v>
      </c>
      <c r="E1620" s="155">
        <v>174</v>
      </c>
      <c r="F1620" s="155">
        <v>151.738925168387</v>
      </c>
      <c r="G1620" s="155">
        <v>26402.572979299337</v>
      </c>
      <c r="H1620" s="155">
        <v>2.6402572979299335E-2</v>
      </c>
      <c r="I1620" s="155" t="str">
        <f>_xlfn.XLOOKUP(C1620,'DRAWING LIST'!B:B,'DRAWING LIST'!AJ:AJ,,0)</f>
        <v/>
      </c>
      <c r="J1620" s="155">
        <f t="shared" si="25"/>
        <v>2.6402572979299335E-2</v>
      </c>
    </row>
    <row r="1621" spans="1:10" hidden="1">
      <c r="A1621" s="155">
        <v>40</v>
      </c>
      <c r="B1621" s="155" t="s">
        <v>2060</v>
      </c>
      <c r="C1621" s="155" t="s">
        <v>250</v>
      </c>
      <c r="D1621" s="155">
        <v>48.3</v>
      </c>
      <c r="E1621" s="155">
        <v>176</v>
      </c>
      <c r="F1621" s="155">
        <v>151.738925168387</v>
      </c>
      <c r="G1621" s="155">
        <v>26706.050829636111</v>
      </c>
      <c r="H1621" s="155">
        <v>2.6706050829636112E-2</v>
      </c>
      <c r="I1621" s="155" t="str">
        <f>_xlfn.XLOOKUP(C1621,'DRAWING LIST'!B:B,'DRAWING LIST'!AJ:AJ,,0)</f>
        <v/>
      </c>
      <c r="J1621" s="155">
        <f t="shared" si="25"/>
        <v>2.6706050829636112E-2</v>
      </c>
    </row>
    <row r="1622" spans="1:10" hidden="1">
      <c r="A1622" s="155">
        <v>40</v>
      </c>
      <c r="B1622" s="155" t="s">
        <v>2313</v>
      </c>
      <c r="C1622" s="155" t="s">
        <v>584</v>
      </c>
      <c r="D1622" s="155">
        <v>48.3</v>
      </c>
      <c r="E1622" s="155">
        <v>179</v>
      </c>
      <c r="F1622" s="155">
        <v>151.738925168387</v>
      </c>
      <c r="G1622" s="155">
        <v>27161.267605141275</v>
      </c>
      <c r="H1622" s="155">
        <v>2.7161267605141273E-2</v>
      </c>
      <c r="I1622" s="155" t="str">
        <f>_xlfn.XLOOKUP(C1622,'DRAWING LIST'!B:B,'DRAWING LIST'!AJ:AJ,,0)</f>
        <v/>
      </c>
      <c r="J1622" s="155">
        <f t="shared" si="25"/>
        <v>2.7161267605141273E-2</v>
      </c>
    </row>
    <row r="1623" spans="1:10">
      <c r="A1623" s="155">
        <v>40</v>
      </c>
      <c r="B1623" s="155" t="s">
        <v>2315</v>
      </c>
      <c r="C1623" s="155" t="s">
        <v>756</v>
      </c>
      <c r="D1623" s="155">
        <v>48.3</v>
      </c>
      <c r="E1623" s="155">
        <v>180</v>
      </c>
      <c r="F1623" s="155">
        <v>151.738925168387</v>
      </c>
      <c r="G1623" s="155">
        <v>27313.00653030966</v>
      </c>
      <c r="H1623" s="155">
        <v>2.7313006530309658E-2</v>
      </c>
      <c r="I1623" s="155" t="str">
        <f>_xlfn.XLOOKUP(C1623,'DRAWING LIST'!B:B,'DRAWING LIST'!AJ:AJ,,0)</f>
        <v/>
      </c>
      <c r="J1623" s="155">
        <f t="shared" si="25"/>
        <v>2.7313006530309658E-2</v>
      </c>
    </row>
    <row r="1624" spans="1:10" hidden="1">
      <c r="A1624" s="155">
        <v>40</v>
      </c>
      <c r="B1624" s="155" t="s">
        <v>2315</v>
      </c>
      <c r="C1624" s="155" t="s">
        <v>603</v>
      </c>
      <c r="D1624" s="155">
        <v>48.3</v>
      </c>
      <c r="E1624" s="155">
        <v>180</v>
      </c>
      <c r="F1624" s="155">
        <v>151.738925168387</v>
      </c>
      <c r="G1624" s="155">
        <v>27313.00653030966</v>
      </c>
      <c r="H1624" s="155">
        <v>2.7313006530309658E-2</v>
      </c>
      <c r="I1624" s="155" t="str">
        <f>_xlfn.XLOOKUP(C1624,'DRAWING LIST'!B:B,'DRAWING LIST'!AJ:AJ,,0)</f>
        <v/>
      </c>
      <c r="J1624" s="155">
        <f t="shared" si="25"/>
        <v>2.7313006530309658E-2</v>
      </c>
    </row>
    <row r="1625" spans="1:10" hidden="1">
      <c r="A1625" s="155">
        <v>40</v>
      </c>
      <c r="B1625" s="155" t="s">
        <v>2755</v>
      </c>
      <c r="C1625" s="155" t="s">
        <v>736</v>
      </c>
      <c r="D1625" s="155">
        <v>48.3</v>
      </c>
      <c r="E1625" s="155">
        <v>1835</v>
      </c>
      <c r="F1625" s="155">
        <v>151.738925168387</v>
      </c>
      <c r="G1625" s="155">
        <v>278440.92768399016</v>
      </c>
      <c r="H1625" s="155">
        <v>0.27844092768399015</v>
      </c>
      <c r="I1625" s="155" t="str">
        <f>_xlfn.XLOOKUP(C1625,'DRAWING LIST'!B:B,'DRAWING LIST'!AJ:AJ,,0)</f>
        <v/>
      </c>
      <c r="J1625" s="155">
        <f t="shared" si="25"/>
        <v>0.27844092768399015</v>
      </c>
    </row>
    <row r="1626" spans="1:10" hidden="1">
      <c r="A1626" s="155">
        <v>40</v>
      </c>
      <c r="B1626" s="155" t="s">
        <v>2756</v>
      </c>
      <c r="C1626" s="155" t="s">
        <v>263</v>
      </c>
      <c r="D1626" s="155">
        <v>48.3</v>
      </c>
      <c r="E1626" s="155">
        <v>1861</v>
      </c>
      <c r="F1626" s="155">
        <v>151.738925168387</v>
      </c>
      <c r="G1626" s="155">
        <v>282386.13973836822</v>
      </c>
      <c r="H1626" s="155">
        <v>0.28238613973836818</v>
      </c>
      <c r="I1626" s="155" t="str">
        <f>_xlfn.XLOOKUP(C1626,'DRAWING LIST'!B:B,'DRAWING LIST'!AJ:AJ,,0)</f>
        <v/>
      </c>
      <c r="J1626" s="155">
        <f t="shared" si="25"/>
        <v>0.28238613973836818</v>
      </c>
    </row>
    <row r="1627" spans="1:10" hidden="1">
      <c r="A1627" s="155">
        <v>40</v>
      </c>
      <c r="B1627" s="155" t="s">
        <v>2756</v>
      </c>
      <c r="C1627" s="155" t="s">
        <v>268</v>
      </c>
      <c r="D1627" s="155">
        <v>48.3</v>
      </c>
      <c r="E1627" s="155">
        <v>1861</v>
      </c>
      <c r="F1627" s="155">
        <v>151.738925168387</v>
      </c>
      <c r="G1627" s="155">
        <v>282386.13973836822</v>
      </c>
      <c r="H1627" s="155">
        <v>0.28238613973836818</v>
      </c>
      <c r="I1627" s="155" t="str">
        <f>_xlfn.XLOOKUP(C1627,'DRAWING LIST'!B:B,'DRAWING LIST'!AJ:AJ,,0)</f>
        <v/>
      </c>
      <c r="J1627" s="155">
        <f t="shared" si="25"/>
        <v>0.28238613973836818</v>
      </c>
    </row>
    <row r="1628" spans="1:10" hidden="1">
      <c r="A1628" s="155">
        <v>40</v>
      </c>
      <c r="B1628" s="155" t="s">
        <v>2063</v>
      </c>
      <c r="C1628" s="155" t="s">
        <v>232</v>
      </c>
      <c r="D1628" s="155">
        <v>48.3</v>
      </c>
      <c r="E1628" s="155">
        <v>189</v>
      </c>
      <c r="F1628" s="155">
        <v>151.738925168387</v>
      </c>
      <c r="G1628" s="155">
        <v>28678.656856825142</v>
      </c>
      <c r="H1628" s="155">
        <v>2.8678656856825142E-2</v>
      </c>
      <c r="I1628" s="155" t="str">
        <f>_xlfn.XLOOKUP(C1628,'DRAWING LIST'!B:B,'DRAWING LIST'!AJ:AJ,,0)</f>
        <v/>
      </c>
      <c r="J1628" s="155">
        <f t="shared" si="25"/>
        <v>2.8678656856825142E-2</v>
      </c>
    </row>
    <row r="1629" spans="1:10" hidden="1">
      <c r="A1629" s="155">
        <v>40</v>
      </c>
      <c r="B1629" s="155" t="s">
        <v>2063</v>
      </c>
      <c r="C1629" s="155" t="s">
        <v>256</v>
      </c>
      <c r="D1629" s="155">
        <v>48.3</v>
      </c>
      <c r="E1629" s="155">
        <v>189</v>
      </c>
      <c r="F1629" s="155">
        <v>151.738925168387</v>
      </c>
      <c r="G1629" s="155">
        <v>28678.656856825142</v>
      </c>
      <c r="H1629" s="155">
        <v>2.8678656856825142E-2</v>
      </c>
      <c r="I1629" s="155" t="str">
        <f>_xlfn.XLOOKUP(C1629,'DRAWING LIST'!B:B,'DRAWING LIST'!AJ:AJ,,0)</f>
        <v/>
      </c>
      <c r="J1629" s="155">
        <f t="shared" si="25"/>
        <v>2.8678656856825142E-2</v>
      </c>
    </row>
    <row r="1630" spans="1:10" hidden="1">
      <c r="A1630" s="155">
        <v>40</v>
      </c>
      <c r="B1630" s="155" t="s">
        <v>2757</v>
      </c>
      <c r="C1630" s="155" t="s">
        <v>189</v>
      </c>
      <c r="D1630" s="155">
        <v>48.3</v>
      </c>
      <c r="E1630" s="155">
        <v>1907</v>
      </c>
      <c r="F1630" s="155">
        <v>151.738925168387</v>
      </c>
      <c r="G1630" s="155">
        <v>289366.13029611402</v>
      </c>
      <c r="H1630" s="155">
        <v>0.28936613029611402</v>
      </c>
      <c r="I1630" s="155" t="str">
        <f>_xlfn.XLOOKUP(C1630,'DRAWING LIST'!B:B,'DRAWING LIST'!AJ:AJ,,0)</f>
        <v>1-05 大洋綠</v>
      </c>
      <c r="J1630" s="155">
        <f t="shared" si="25"/>
        <v>0.28936613029611402</v>
      </c>
    </row>
    <row r="1631" spans="1:10" hidden="1">
      <c r="A1631" s="155">
        <v>40</v>
      </c>
      <c r="B1631" s="155" t="s">
        <v>2065</v>
      </c>
      <c r="C1631" s="155" t="s">
        <v>196</v>
      </c>
      <c r="D1631" s="155">
        <v>48.3</v>
      </c>
      <c r="E1631" s="155">
        <v>195</v>
      </c>
      <c r="F1631" s="155">
        <v>151.738925168387</v>
      </c>
      <c r="G1631" s="155">
        <v>29589.090407835465</v>
      </c>
      <c r="H1631" s="155">
        <v>2.9589090407835465E-2</v>
      </c>
      <c r="I1631" s="155" t="str">
        <f>_xlfn.XLOOKUP(C1631,'DRAWING LIST'!B:B,'DRAWING LIST'!AJ:AJ,,0)</f>
        <v>1-05 大洋綠</v>
      </c>
      <c r="J1631" s="155">
        <f t="shared" si="25"/>
        <v>2.9589090407835465E-2</v>
      </c>
    </row>
    <row r="1632" spans="1:10" hidden="1">
      <c r="A1632" s="155">
        <v>40</v>
      </c>
      <c r="B1632" s="155" t="s">
        <v>2758</v>
      </c>
      <c r="C1632" s="155" t="s">
        <v>232</v>
      </c>
      <c r="D1632" s="155">
        <v>48.3</v>
      </c>
      <c r="E1632" s="155">
        <v>1986</v>
      </c>
      <c r="F1632" s="155">
        <v>151.738925168387</v>
      </c>
      <c r="G1632" s="155">
        <v>301353.50538441655</v>
      </c>
      <c r="H1632" s="155">
        <v>0.30135350538441652</v>
      </c>
      <c r="I1632" s="155" t="str">
        <f>_xlfn.XLOOKUP(C1632,'DRAWING LIST'!B:B,'DRAWING LIST'!AJ:AJ,,0)</f>
        <v/>
      </c>
      <c r="J1632" s="155">
        <f t="shared" si="25"/>
        <v>0.30135350538441652</v>
      </c>
    </row>
    <row r="1633" spans="1:10" hidden="1">
      <c r="A1633" s="155">
        <v>40</v>
      </c>
      <c r="B1633" s="155" t="s">
        <v>2758</v>
      </c>
      <c r="C1633" s="155" t="s">
        <v>255</v>
      </c>
      <c r="D1633" s="155">
        <v>48.3</v>
      </c>
      <c r="E1633" s="155">
        <v>1986</v>
      </c>
      <c r="F1633" s="155">
        <v>151.738925168387</v>
      </c>
      <c r="G1633" s="155">
        <v>301353.50538441655</v>
      </c>
      <c r="H1633" s="155">
        <v>0.30135350538441652</v>
      </c>
      <c r="I1633" s="155" t="str">
        <f>_xlfn.XLOOKUP(C1633,'DRAWING LIST'!B:B,'DRAWING LIST'!AJ:AJ,,0)</f>
        <v/>
      </c>
      <c r="J1633" s="155">
        <f t="shared" si="25"/>
        <v>0.30135350538441652</v>
      </c>
    </row>
    <row r="1634" spans="1:10" hidden="1">
      <c r="A1634" s="155">
        <v>40</v>
      </c>
      <c r="B1634" s="155" t="s">
        <v>2069</v>
      </c>
      <c r="C1634" s="155" t="s">
        <v>251</v>
      </c>
      <c r="D1634" s="155">
        <v>48.3</v>
      </c>
      <c r="E1634" s="155">
        <v>200</v>
      </c>
      <c r="F1634" s="155">
        <v>151.738925168387</v>
      </c>
      <c r="G1634" s="155">
        <v>30347.785033677399</v>
      </c>
      <c r="H1634" s="155">
        <v>3.0347785033677396E-2</v>
      </c>
      <c r="I1634" s="155" t="str">
        <f>_xlfn.XLOOKUP(C1634,'DRAWING LIST'!B:B,'DRAWING LIST'!AJ:AJ,,0)</f>
        <v/>
      </c>
      <c r="J1634" s="155">
        <f t="shared" si="25"/>
        <v>3.0347785033677396E-2</v>
      </c>
    </row>
    <row r="1635" spans="1:10" hidden="1">
      <c r="A1635" s="155">
        <v>40</v>
      </c>
      <c r="B1635" s="155" t="s">
        <v>2069</v>
      </c>
      <c r="C1635" s="155" t="s">
        <v>485</v>
      </c>
      <c r="D1635" s="155">
        <v>48.3</v>
      </c>
      <c r="E1635" s="155">
        <v>200</v>
      </c>
      <c r="F1635" s="155">
        <v>151.738925168387</v>
      </c>
      <c r="G1635" s="155">
        <v>30347.785033677399</v>
      </c>
      <c r="H1635" s="155">
        <v>3.0347785033677396E-2</v>
      </c>
      <c r="I1635" s="155" t="str">
        <f>_xlfn.XLOOKUP(C1635,'DRAWING LIST'!B:B,'DRAWING LIST'!AJ:AJ,,0)</f>
        <v>1-85 藏金黃</v>
      </c>
      <c r="J1635" s="155">
        <f t="shared" si="25"/>
        <v>3.0347785033677396E-2</v>
      </c>
    </row>
    <row r="1636" spans="1:10">
      <c r="A1636" s="155">
        <v>40</v>
      </c>
      <c r="B1636" s="155" t="s">
        <v>2759</v>
      </c>
      <c r="C1636" s="155" t="s">
        <v>750</v>
      </c>
      <c r="D1636" s="155">
        <v>48.3</v>
      </c>
      <c r="E1636" s="155">
        <v>205</v>
      </c>
      <c r="F1636" s="155">
        <v>151.738925168387</v>
      </c>
      <c r="G1636" s="155">
        <v>31106.479659519333</v>
      </c>
      <c r="H1636" s="155">
        <v>3.1106479659519331E-2</v>
      </c>
      <c r="I1636" s="155" t="str">
        <f>_xlfn.XLOOKUP(C1636,'DRAWING LIST'!B:B,'DRAWING LIST'!AJ:AJ,,0)</f>
        <v/>
      </c>
      <c r="J1636" s="155">
        <f t="shared" si="25"/>
        <v>3.1106479659519331E-2</v>
      </c>
    </row>
    <row r="1637" spans="1:10" hidden="1">
      <c r="A1637" s="155">
        <v>40</v>
      </c>
      <c r="B1637" s="155" t="s">
        <v>2760</v>
      </c>
      <c r="C1637" s="155" t="s">
        <v>158</v>
      </c>
      <c r="D1637" s="155">
        <v>48.3</v>
      </c>
      <c r="E1637" s="155">
        <v>2073</v>
      </c>
      <c r="F1637" s="155">
        <v>151.738925168387</v>
      </c>
      <c r="G1637" s="155">
        <v>314554.79187406623</v>
      </c>
      <c r="H1637" s="155">
        <v>0.31455479187406621</v>
      </c>
      <c r="I1637" s="155" t="str">
        <f>_xlfn.XLOOKUP(C1637,'DRAWING LIST'!B:B,'DRAWING LIST'!AJ:AJ,,0)</f>
        <v>1-05 大洋綠</v>
      </c>
      <c r="J1637" s="155">
        <f t="shared" si="25"/>
        <v>0.31455479187406621</v>
      </c>
    </row>
    <row r="1638" spans="1:10" hidden="1">
      <c r="A1638" s="155">
        <v>40</v>
      </c>
      <c r="B1638" s="155" t="s">
        <v>2761</v>
      </c>
      <c r="C1638" s="155" t="s">
        <v>793</v>
      </c>
      <c r="D1638" s="155">
        <v>48.3</v>
      </c>
      <c r="E1638" s="155">
        <v>2136</v>
      </c>
      <c r="F1638" s="155">
        <v>151.738925168387</v>
      </c>
      <c r="G1638" s="155">
        <v>324114.34415967466</v>
      </c>
      <c r="H1638" s="155">
        <v>0.32411434415967466</v>
      </c>
      <c r="I1638" s="155" t="str">
        <f>_xlfn.XLOOKUP(C1638,'DRAWING LIST'!B:B,'DRAWING LIST'!AJ:AJ,,0)</f>
        <v>1-85 藏金黃</v>
      </c>
      <c r="J1638" s="155">
        <f t="shared" si="25"/>
        <v>0.32411434415967466</v>
      </c>
    </row>
    <row r="1639" spans="1:10" hidden="1">
      <c r="A1639" s="155">
        <v>40</v>
      </c>
      <c r="B1639" s="155" t="s">
        <v>2762</v>
      </c>
      <c r="C1639" s="155" t="s">
        <v>727</v>
      </c>
      <c r="D1639" s="155">
        <v>48.3</v>
      </c>
      <c r="E1639" s="155">
        <v>2182</v>
      </c>
      <c r="F1639" s="155">
        <v>151.738925168387</v>
      </c>
      <c r="G1639" s="155">
        <v>331094.33471742045</v>
      </c>
      <c r="H1639" s="155">
        <v>0.33109433471742045</v>
      </c>
      <c r="I1639" s="155" t="e">
        <f>_xlfn.XLOOKUP(C1639,'DRAWING LIST'!B:B,'DRAWING LIST'!AJ:AJ,,0)</f>
        <v>#N/A</v>
      </c>
      <c r="J1639" s="155">
        <f t="shared" si="25"/>
        <v>0.33109433471742045</v>
      </c>
    </row>
    <row r="1640" spans="1:10" hidden="1">
      <c r="A1640" s="155">
        <v>40</v>
      </c>
      <c r="B1640" s="155" t="s">
        <v>2763</v>
      </c>
      <c r="C1640" s="155" t="s">
        <v>793</v>
      </c>
      <c r="D1640" s="155">
        <v>48.3</v>
      </c>
      <c r="E1640" s="155">
        <v>218</v>
      </c>
      <c r="F1640" s="155">
        <v>151.738925168387</v>
      </c>
      <c r="G1640" s="155">
        <v>33079.085686708364</v>
      </c>
      <c r="H1640" s="155">
        <v>3.3079085686708365E-2</v>
      </c>
      <c r="I1640" s="155" t="str">
        <f>_xlfn.XLOOKUP(C1640,'DRAWING LIST'!B:B,'DRAWING LIST'!AJ:AJ,,0)</f>
        <v>1-85 藏金黃</v>
      </c>
      <c r="J1640" s="155">
        <f t="shared" si="25"/>
        <v>3.3079085686708365E-2</v>
      </c>
    </row>
    <row r="1641" spans="1:10" hidden="1">
      <c r="A1641" s="155">
        <v>40</v>
      </c>
      <c r="B1641" s="155" t="s">
        <v>2366</v>
      </c>
      <c r="C1641" s="155" t="s">
        <v>582</v>
      </c>
      <c r="D1641" s="155">
        <v>48.3</v>
      </c>
      <c r="E1641" s="155">
        <v>225</v>
      </c>
      <c r="F1641" s="155">
        <v>151.738925168387</v>
      </c>
      <c r="G1641" s="155">
        <v>34141.258162887076</v>
      </c>
      <c r="H1641" s="155">
        <v>3.4141258162887073E-2</v>
      </c>
      <c r="I1641" s="155" t="str">
        <f>_xlfn.XLOOKUP(C1641,'DRAWING LIST'!B:B,'DRAWING LIST'!AJ:AJ,,0)</f>
        <v/>
      </c>
      <c r="J1641" s="155">
        <f t="shared" si="25"/>
        <v>3.4141258162887073E-2</v>
      </c>
    </row>
    <row r="1642" spans="1:10" hidden="1">
      <c r="A1642" s="155">
        <v>40</v>
      </c>
      <c r="B1642" s="155" t="s">
        <v>2367</v>
      </c>
      <c r="C1642" s="155" t="s">
        <v>581</v>
      </c>
      <c r="D1642" s="155">
        <v>48.3</v>
      </c>
      <c r="E1642" s="155">
        <v>226</v>
      </c>
      <c r="F1642" s="155">
        <v>151.738925168387</v>
      </c>
      <c r="G1642" s="155">
        <v>34292.997088055461</v>
      </c>
      <c r="H1642" s="155">
        <v>3.4292997088055457E-2</v>
      </c>
      <c r="I1642" s="155" t="str">
        <f>_xlfn.XLOOKUP(C1642,'DRAWING LIST'!B:B,'DRAWING LIST'!AJ:AJ,,0)</f>
        <v/>
      </c>
      <c r="J1642" s="155">
        <f t="shared" si="25"/>
        <v>3.4292997088055457E-2</v>
      </c>
    </row>
    <row r="1643" spans="1:10" hidden="1">
      <c r="A1643" s="155">
        <v>40</v>
      </c>
      <c r="B1643" s="155" t="s">
        <v>2370</v>
      </c>
      <c r="C1643" s="155" t="s">
        <v>549</v>
      </c>
      <c r="D1643" s="155">
        <v>48.3</v>
      </c>
      <c r="E1643" s="155">
        <v>228</v>
      </c>
      <c r="F1643" s="155">
        <v>151.738925168387</v>
      </c>
      <c r="G1643" s="155">
        <v>34596.474938392239</v>
      </c>
      <c r="H1643" s="155">
        <v>3.4596474938392234E-2</v>
      </c>
      <c r="I1643" s="155" t="str">
        <f>_xlfn.XLOOKUP(C1643,'DRAWING LIST'!B:B,'DRAWING LIST'!AJ:AJ,,0)</f>
        <v/>
      </c>
      <c r="J1643" s="155">
        <f t="shared" si="25"/>
        <v>3.4596474938392234E-2</v>
      </c>
    </row>
    <row r="1644" spans="1:10" hidden="1">
      <c r="A1644" s="155">
        <v>40</v>
      </c>
      <c r="B1644" s="155" t="s">
        <v>2374</v>
      </c>
      <c r="C1644" s="155" t="s">
        <v>727</v>
      </c>
      <c r="D1644" s="155">
        <v>48.3</v>
      </c>
      <c r="E1644" s="155">
        <v>231</v>
      </c>
      <c r="F1644" s="155">
        <v>151.738925168387</v>
      </c>
      <c r="G1644" s="155">
        <v>35051.691713897395</v>
      </c>
      <c r="H1644" s="155">
        <v>3.5051691713897395E-2</v>
      </c>
      <c r="I1644" s="155" t="e">
        <f>_xlfn.XLOOKUP(C1644,'DRAWING LIST'!B:B,'DRAWING LIST'!AJ:AJ,,0)</f>
        <v>#N/A</v>
      </c>
      <c r="J1644" s="155">
        <f t="shared" si="25"/>
        <v>3.5051691713897395E-2</v>
      </c>
    </row>
    <row r="1645" spans="1:10" hidden="1">
      <c r="A1645" s="155">
        <v>40</v>
      </c>
      <c r="B1645" s="155" t="s">
        <v>2382</v>
      </c>
      <c r="C1645" s="155" t="s">
        <v>727</v>
      </c>
      <c r="D1645" s="155">
        <v>48.3</v>
      </c>
      <c r="E1645" s="155">
        <v>237</v>
      </c>
      <c r="F1645" s="155">
        <v>151.738925168387</v>
      </c>
      <c r="G1645" s="155">
        <v>35962.125264907721</v>
      </c>
      <c r="H1645" s="155">
        <v>3.5962125264907718E-2</v>
      </c>
      <c r="I1645" s="155" t="e">
        <f>_xlfn.XLOOKUP(C1645,'DRAWING LIST'!B:B,'DRAWING LIST'!AJ:AJ,,0)</f>
        <v>#N/A</v>
      </c>
      <c r="J1645" s="155">
        <f t="shared" si="25"/>
        <v>3.5962125264907718E-2</v>
      </c>
    </row>
    <row r="1646" spans="1:10" hidden="1">
      <c r="A1646" s="155">
        <v>40</v>
      </c>
      <c r="B1646" s="155" t="s">
        <v>2382</v>
      </c>
      <c r="C1646" s="155" t="s">
        <v>268</v>
      </c>
      <c r="D1646" s="155">
        <v>48.3</v>
      </c>
      <c r="E1646" s="155">
        <v>237</v>
      </c>
      <c r="F1646" s="155">
        <v>151.738925168387</v>
      </c>
      <c r="G1646" s="155">
        <v>35962.125264907721</v>
      </c>
      <c r="H1646" s="155">
        <v>3.5962125264907718E-2</v>
      </c>
      <c r="I1646" s="155" t="str">
        <f>_xlfn.XLOOKUP(C1646,'DRAWING LIST'!B:B,'DRAWING LIST'!AJ:AJ,,0)</f>
        <v/>
      </c>
      <c r="J1646" s="155">
        <f t="shared" si="25"/>
        <v>3.5962125264907718E-2</v>
      </c>
    </row>
    <row r="1647" spans="1:10">
      <c r="A1647" s="155">
        <v>40</v>
      </c>
      <c r="B1647" s="155" t="s">
        <v>2383</v>
      </c>
      <c r="C1647" s="155" t="s">
        <v>751</v>
      </c>
      <c r="D1647" s="155">
        <v>48.3</v>
      </c>
      <c r="E1647" s="155">
        <v>238</v>
      </c>
      <c r="F1647" s="155">
        <v>151.738925168387</v>
      </c>
      <c r="G1647" s="155">
        <v>36113.864190076107</v>
      </c>
      <c r="H1647" s="155">
        <v>3.6113864190076103E-2</v>
      </c>
      <c r="I1647" s="155" t="str">
        <f>_xlfn.XLOOKUP(C1647,'DRAWING LIST'!B:B,'DRAWING LIST'!AJ:AJ,,0)</f>
        <v/>
      </c>
      <c r="J1647" s="155">
        <f t="shared" si="25"/>
        <v>3.6113864190076103E-2</v>
      </c>
    </row>
    <row r="1648" spans="1:10" hidden="1">
      <c r="A1648" s="155">
        <v>40</v>
      </c>
      <c r="B1648" s="155" t="s">
        <v>2077</v>
      </c>
      <c r="C1648" s="155" t="s">
        <v>238</v>
      </c>
      <c r="D1648" s="155">
        <v>48.3</v>
      </c>
      <c r="E1648" s="155">
        <v>239</v>
      </c>
      <c r="F1648" s="155">
        <v>151.738925168387</v>
      </c>
      <c r="G1648" s="155">
        <v>36265.603115244492</v>
      </c>
      <c r="H1648" s="155">
        <v>3.6265603115244488E-2</v>
      </c>
      <c r="I1648" s="155" t="str">
        <f>_xlfn.XLOOKUP(C1648,'DRAWING LIST'!B:B,'DRAWING LIST'!AJ:AJ,,0)</f>
        <v/>
      </c>
      <c r="J1648" s="155">
        <f t="shared" si="25"/>
        <v>3.6265603115244488E-2</v>
      </c>
    </row>
    <row r="1649" spans="1:10" hidden="1">
      <c r="A1649" s="155">
        <v>40</v>
      </c>
      <c r="B1649" s="155" t="s">
        <v>2077</v>
      </c>
      <c r="C1649" s="155" t="s">
        <v>244</v>
      </c>
      <c r="D1649" s="155">
        <v>48.3</v>
      </c>
      <c r="E1649" s="155">
        <v>239</v>
      </c>
      <c r="F1649" s="155">
        <v>151.738925168387</v>
      </c>
      <c r="G1649" s="155">
        <v>36265.603115244492</v>
      </c>
      <c r="H1649" s="155">
        <v>3.6265603115244488E-2</v>
      </c>
      <c r="I1649" s="155" t="str">
        <f>_xlfn.XLOOKUP(C1649,'DRAWING LIST'!B:B,'DRAWING LIST'!AJ:AJ,,0)</f>
        <v/>
      </c>
      <c r="J1649" s="155">
        <f t="shared" si="25"/>
        <v>3.6265603115244488E-2</v>
      </c>
    </row>
    <row r="1650" spans="1:10" hidden="1">
      <c r="A1650" s="155">
        <v>40</v>
      </c>
      <c r="B1650" s="155" t="s">
        <v>2077</v>
      </c>
      <c r="C1650" s="155" t="s">
        <v>263</v>
      </c>
      <c r="D1650" s="155">
        <v>48.3</v>
      </c>
      <c r="E1650" s="155">
        <v>239</v>
      </c>
      <c r="F1650" s="155">
        <v>151.738925168387</v>
      </c>
      <c r="G1650" s="155">
        <v>36265.603115244492</v>
      </c>
      <c r="H1650" s="155">
        <v>3.6265603115244488E-2</v>
      </c>
      <c r="I1650" s="155" t="str">
        <f>_xlfn.XLOOKUP(C1650,'DRAWING LIST'!B:B,'DRAWING LIST'!AJ:AJ,,0)</f>
        <v/>
      </c>
      <c r="J1650" s="155">
        <f t="shared" si="25"/>
        <v>3.6265603115244488E-2</v>
      </c>
    </row>
    <row r="1651" spans="1:10" hidden="1">
      <c r="A1651" s="155">
        <v>40</v>
      </c>
      <c r="B1651" s="155" t="s">
        <v>2077</v>
      </c>
      <c r="C1651" s="155" t="s">
        <v>268</v>
      </c>
      <c r="D1651" s="155">
        <v>48.3</v>
      </c>
      <c r="E1651" s="155">
        <v>239</v>
      </c>
      <c r="F1651" s="155">
        <v>151.738925168387</v>
      </c>
      <c r="G1651" s="155">
        <v>36265.603115244492</v>
      </c>
      <c r="H1651" s="155">
        <v>3.6265603115244488E-2</v>
      </c>
      <c r="I1651" s="155" t="str">
        <f>_xlfn.XLOOKUP(C1651,'DRAWING LIST'!B:B,'DRAWING LIST'!AJ:AJ,,0)</f>
        <v/>
      </c>
      <c r="J1651" s="155">
        <f t="shared" si="25"/>
        <v>3.6265603115244488E-2</v>
      </c>
    </row>
    <row r="1652" spans="1:10">
      <c r="A1652" s="155">
        <v>40</v>
      </c>
      <c r="B1652" s="155" t="s">
        <v>2386</v>
      </c>
      <c r="C1652" s="155" t="s">
        <v>750</v>
      </c>
      <c r="D1652" s="155">
        <v>48.3</v>
      </c>
      <c r="E1652" s="155">
        <v>240</v>
      </c>
      <c r="F1652" s="155">
        <v>151.738925168387</v>
      </c>
      <c r="G1652" s="155">
        <v>36417.342040412877</v>
      </c>
      <c r="H1652" s="155">
        <v>3.6417342040412873E-2</v>
      </c>
      <c r="I1652" s="155" t="str">
        <f>_xlfn.XLOOKUP(C1652,'DRAWING LIST'!B:B,'DRAWING LIST'!AJ:AJ,,0)</f>
        <v/>
      </c>
      <c r="J1652" s="155">
        <f t="shared" si="25"/>
        <v>3.6417342040412873E-2</v>
      </c>
    </row>
    <row r="1653" spans="1:10" hidden="1">
      <c r="A1653" s="155">
        <v>40</v>
      </c>
      <c r="B1653" s="155" t="s">
        <v>2764</v>
      </c>
      <c r="C1653" s="155" t="s">
        <v>239</v>
      </c>
      <c r="D1653" s="155">
        <v>48.3</v>
      </c>
      <c r="E1653" s="155">
        <v>244</v>
      </c>
      <c r="F1653" s="155">
        <v>151.738925168387</v>
      </c>
      <c r="G1653" s="155">
        <v>37024.297741086426</v>
      </c>
      <c r="H1653" s="155">
        <v>3.7024297741086426E-2</v>
      </c>
      <c r="I1653" s="155" t="str">
        <f>_xlfn.XLOOKUP(C1653,'DRAWING LIST'!B:B,'DRAWING LIST'!AJ:AJ,,0)</f>
        <v/>
      </c>
      <c r="J1653" s="155">
        <f t="shared" si="25"/>
        <v>3.7024297741086426E-2</v>
      </c>
    </row>
    <row r="1654" spans="1:10">
      <c r="A1654" s="155">
        <v>40</v>
      </c>
      <c r="B1654" s="155" t="s">
        <v>2394</v>
      </c>
      <c r="C1654" s="155" t="s">
        <v>750</v>
      </c>
      <c r="D1654" s="155">
        <v>48.3</v>
      </c>
      <c r="E1654" s="155">
        <v>252</v>
      </c>
      <c r="F1654" s="155">
        <v>151.738925168387</v>
      </c>
      <c r="G1654" s="155">
        <v>38238.209142433523</v>
      </c>
      <c r="H1654" s="155">
        <v>3.8238209142433519E-2</v>
      </c>
      <c r="I1654" s="155" t="str">
        <f>_xlfn.XLOOKUP(C1654,'DRAWING LIST'!B:B,'DRAWING LIST'!AJ:AJ,,0)</f>
        <v/>
      </c>
      <c r="J1654" s="155">
        <f t="shared" si="25"/>
        <v>3.8238209142433519E-2</v>
      </c>
    </row>
    <row r="1655" spans="1:10">
      <c r="A1655" s="155">
        <v>40</v>
      </c>
      <c r="B1655" s="155" t="s">
        <v>2394</v>
      </c>
      <c r="C1655" s="155" t="s">
        <v>751</v>
      </c>
      <c r="D1655" s="155">
        <v>48.3</v>
      </c>
      <c r="E1655" s="155">
        <v>252</v>
      </c>
      <c r="F1655" s="155">
        <v>151.738925168387</v>
      </c>
      <c r="G1655" s="155">
        <v>38238.209142433523</v>
      </c>
      <c r="H1655" s="155">
        <v>3.8238209142433519E-2</v>
      </c>
      <c r="I1655" s="155" t="str">
        <f>_xlfn.XLOOKUP(C1655,'DRAWING LIST'!B:B,'DRAWING LIST'!AJ:AJ,,0)</f>
        <v/>
      </c>
      <c r="J1655" s="155">
        <f t="shared" si="25"/>
        <v>3.8238209142433519E-2</v>
      </c>
    </row>
    <row r="1656" spans="1:10">
      <c r="A1656" s="155">
        <v>40</v>
      </c>
      <c r="B1656" s="155" t="s">
        <v>2765</v>
      </c>
      <c r="C1656" s="155" t="s">
        <v>750</v>
      </c>
      <c r="D1656" s="155">
        <v>48.3</v>
      </c>
      <c r="E1656" s="155">
        <v>262</v>
      </c>
      <c r="F1656" s="155">
        <v>151.738925168387</v>
      </c>
      <c r="G1656" s="155">
        <v>39755.598394117391</v>
      </c>
      <c r="H1656" s="155">
        <v>3.9755598394117388E-2</v>
      </c>
      <c r="I1656" s="155" t="str">
        <f>_xlfn.XLOOKUP(C1656,'DRAWING LIST'!B:B,'DRAWING LIST'!AJ:AJ,,0)</f>
        <v/>
      </c>
      <c r="J1656" s="155">
        <f t="shared" si="25"/>
        <v>3.9755598394117388E-2</v>
      </c>
    </row>
    <row r="1657" spans="1:10" hidden="1">
      <c r="A1657" s="155">
        <v>40</v>
      </c>
      <c r="B1657" s="155" t="s">
        <v>2766</v>
      </c>
      <c r="C1657" s="155" t="s">
        <v>196</v>
      </c>
      <c r="D1657" s="155">
        <v>48.3</v>
      </c>
      <c r="E1657" s="155">
        <v>2659</v>
      </c>
      <c r="F1657" s="155">
        <v>151.738925168387</v>
      </c>
      <c r="G1657" s="155">
        <v>403473.802022741</v>
      </c>
      <c r="H1657" s="155">
        <v>0.40347380202274097</v>
      </c>
      <c r="I1657" s="155" t="str">
        <f>_xlfn.XLOOKUP(C1657,'DRAWING LIST'!B:B,'DRAWING LIST'!AJ:AJ,,0)</f>
        <v>1-05 大洋綠</v>
      </c>
      <c r="J1657" s="155">
        <f t="shared" si="25"/>
        <v>0.40347380202274097</v>
      </c>
    </row>
    <row r="1658" spans="1:10" hidden="1">
      <c r="A1658" s="155">
        <v>40</v>
      </c>
      <c r="B1658" s="155" t="s">
        <v>2767</v>
      </c>
      <c r="C1658" s="155" t="s">
        <v>245</v>
      </c>
      <c r="D1658" s="155">
        <v>48.3</v>
      </c>
      <c r="E1658" s="155">
        <v>268</v>
      </c>
      <c r="F1658" s="155">
        <v>151.738925168387</v>
      </c>
      <c r="G1658" s="155">
        <v>40666.031945127717</v>
      </c>
      <c r="H1658" s="155">
        <v>4.0666031945127717E-2</v>
      </c>
      <c r="I1658" s="155" t="str">
        <f>_xlfn.XLOOKUP(C1658,'DRAWING LIST'!B:B,'DRAWING LIST'!AJ:AJ,,0)</f>
        <v/>
      </c>
      <c r="J1658" s="155">
        <f t="shared" si="25"/>
        <v>4.0666031945127717E-2</v>
      </c>
    </row>
    <row r="1659" spans="1:10" hidden="1">
      <c r="A1659" s="155">
        <v>40</v>
      </c>
      <c r="B1659" s="155" t="s">
        <v>2422</v>
      </c>
      <c r="C1659" s="155" t="s">
        <v>726</v>
      </c>
      <c r="D1659" s="155">
        <v>48.3</v>
      </c>
      <c r="E1659" s="155">
        <v>280</v>
      </c>
      <c r="F1659" s="155">
        <v>151.738925168387</v>
      </c>
      <c r="G1659" s="155">
        <v>42486.899047148363</v>
      </c>
      <c r="H1659" s="155">
        <v>4.2486899047148363E-2</v>
      </c>
      <c r="I1659" s="155" t="str">
        <f>_xlfn.XLOOKUP(C1659,'DRAWING LIST'!B:B,'DRAWING LIST'!AJ:AJ,,0)</f>
        <v>1-05 大洋綠</v>
      </c>
      <c r="J1659" s="155">
        <f t="shared" si="25"/>
        <v>4.2486899047148363E-2</v>
      </c>
    </row>
    <row r="1660" spans="1:10" hidden="1">
      <c r="A1660" s="155">
        <v>40</v>
      </c>
      <c r="B1660" s="155" t="s">
        <v>2768</v>
      </c>
      <c r="C1660" s="155" t="s">
        <v>727</v>
      </c>
      <c r="D1660" s="155">
        <v>48.3</v>
      </c>
      <c r="E1660" s="155">
        <v>287</v>
      </c>
      <c r="F1660" s="155">
        <v>151.738925168387</v>
      </c>
      <c r="G1660" s="155">
        <v>43549.071523327068</v>
      </c>
      <c r="H1660" s="155">
        <v>4.3549071523327064E-2</v>
      </c>
      <c r="I1660" s="155" t="e">
        <f>_xlfn.XLOOKUP(C1660,'DRAWING LIST'!B:B,'DRAWING LIST'!AJ:AJ,,0)</f>
        <v>#N/A</v>
      </c>
      <c r="J1660" s="155">
        <f t="shared" si="25"/>
        <v>4.3549071523327064E-2</v>
      </c>
    </row>
    <row r="1661" spans="1:10" hidden="1">
      <c r="A1661" s="155">
        <v>40</v>
      </c>
      <c r="B1661" s="155" t="s">
        <v>2769</v>
      </c>
      <c r="C1661" s="155" t="s">
        <v>546</v>
      </c>
      <c r="D1661" s="155">
        <v>48.3</v>
      </c>
      <c r="E1661" s="155">
        <v>292</v>
      </c>
      <c r="F1661" s="155">
        <v>151.738925168387</v>
      </c>
      <c r="G1661" s="155">
        <v>44307.766149169001</v>
      </c>
      <c r="H1661" s="155">
        <v>4.4307766149169002E-2</v>
      </c>
      <c r="I1661" s="155" t="str">
        <f>_xlfn.XLOOKUP(C1661,'DRAWING LIST'!B:B,'DRAWING LIST'!AJ:AJ,,0)</f>
        <v/>
      </c>
      <c r="J1661" s="155">
        <f t="shared" si="25"/>
        <v>4.4307766149169002E-2</v>
      </c>
    </row>
    <row r="1662" spans="1:10" hidden="1">
      <c r="A1662" s="155">
        <v>40</v>
      </c>
      <c r="B1662" s="155" t="s">
        <v>2769</v>
      </c>
      <c r="C1662" s="155" t="s">
        <v>549</v>
      </c>
      <c r="D1662" s="155">
        <v>48.3</v>
      </c>
      <c r="E1662" s="155">
        <v>292</v>
      </c>
      <c r="F1662" s="155">
        <v>151.738925168387</v>
      </c>
      <c r="G1662" s="155">
        <v>44307.766149169001</v>
      </c>
      <c r="H1662" s="155">
        <v>4.4307766149169002E-2</v>
      </c>
      <c r="I1662" s="155" t="str">
        <f>_xlfn.XLOOKUP(C1662,'DRAWING LIST'!B:B,'DRAWING LIST'!AJ:AJ,,0)</f>
        <v/>
      </c>
      <c r="J1662" s="155">
        <f t="shared" si="25"/>
        <v>4.4307766149169002E-2</v>
      </c>
    </row>
    <row r="1663" spans="1:10" hidden="1">
      <c r="A1663" s="155">
        <v>40</v>
      </c>
      <c r="B1663" s="155" t="s">
        <v>2770</v>
      </c>
      <c r="C1663" s="155" t="s">
        <v>239</v>
      </c>
      <c r="D1663" s="155">
        <v>48.3</v>
      </c>
      <c r="E1663" s="155">
        <v>2937</v>
      </c>
      <c r="F1663" s="155">
        <v>151.738925168387</v>
      </c>
      <c r="G1663" s="155">
        <v>445657.2232195526</v>
      </c>
      <c r="H1663" s="155">
        <v>0.44565722321955259</v>
      </c>
      <c r="I1663" s="155" t="str">
        <f>_xlfn.XLOOKUP(C1663,'DRAWING LIST'!B:B,'DRAWING LIST'!AJ:AJ,,0)</f>
        <v/>
      </c>
      <c r="J1663" s="155">
        <f t="shared" si="25"/>
        <v>0.44565722321955259</v>
      </c>
    </row>
    <row r="1664" spans="1:10" hidden="1">
      <c r="A1664" s="155">
        <v>40</v>
      </c>
      <c r="B1664" s="155" t="s">
        <v>2770</v>
      </c>
      <c r="C1664" s="155" t="s">
        <v>262</v>
      </c>
      <c r="D1664" s="155">
        <v>48.3</v>
      </c>
      <c r="E1664" s="155">
        <v>2937</v>
      </c>
      <c r="F1664" s="155">
        <v>151.738925168387</v>
      </c>
      <c r="G1664" s="155">
        <v>445657.2232195526</v>
      </c>
      <c r="H1664" s="155">
        <v>0.44565722321955259</v>
      </c>
      <c r="I1664" s="155" t="str">
        <f>_xlfn.XLOOKUP(C1664,'DRAWING LIST'!B:B,'DRAWING LIST'!AJ:AJ,,0)</f>
        <v/>
      </c>
      <c r="J1664" s="155">
        <f t="shared" si="25"/>
        <v>0.44565722321955259</v>
      </c>
    </row>
    <row r="1665" spans="1:10" hidden="1">
      <c r="A1665" s="155">
        <v>40</v>
      </c>
      <c r="B1665" s="155" t="s">
        <v>2090</v>
      </c>
      <c r="C1665" s="155" t="s">
        <v>251</v>
      </c>
      <c r="D1665" s="155">
        <v>48.3</v>
      </c>
      <c r="E1665" s="155">
        <v>296</v>
      </c>
      <c r="F1665" s="155">
        <v>151.738925168387</v>
      </c>
      <c r="G1665" s="155">
        <v>44914.72184984255</v>
      </c>
      <c r="H1665" s="155">
        <v>4.4914721849842548E-2</v>
      </c>
      <c r="I1665" s="155" t="str">
        <f>_xlfn.XLOOKUP(C1665,'DRAWING LIST'!B:B,'DRAWING LIST'!AJ:AJ,,0)</f>
        <v/>
      </c>
      <c r="J1665" s="155">
        <f t="shared" si="25"/>
        <v>4.4914721849842548E-2</v>
      </c>
    </row>
    <row r="1666" spans="1:10" hidden="1">
      <c r="A1666" s="155">
        <v>40</v>
      </c>
      <c r="B1666" s="155" t="s">
        <v>2090</v>
      </c>
      <c r="C1666" s="155" t="s">
        <v>270</v>
      </c>
      <c r="D1666" s="155">
        <v>48.3</v>
      </c>
      <c r="E1666" s="155">
        <v>296</v>
      </c>
      <c r="F1666" s="155">
        <v>151.738925168387</v>
      </c>
      <c r="G1666" s="155">
        <v>44914.72184984255</v>
      </c>
      <c r="H1666" s="155">
        <v>4.4914721849842548E-2</v>
      </c>
      <c r="I1666" s="155" t="str">
        <f>_xlfn.XLOOKUP(C1666,'DRAWING LIST'!B:B,'DRAWING LIST'!AJ:AJ,,0)</f>
        <v/>
      </c>
      <c r="J1666" s="155">
        <f t="shared" si="25"/>
        <v>4.4914721849842548E-2</v>
      </c>
    </row>
    <row r="1667" spans="1:10" hidden="1">
      <c r="A1667" s="155">
        <v>40</v>
      </c>
      <c r="B1667" s="155" t="s">
        <v>2436</v>
      </c>
      <c r="C1667" s="155" t="s">
        <v>582</v>
      </c>
      <c r="D1667" s="155">
        <v>48.3</v>
      </c>
      <c r="E1667" s="155">
        <v>297</v>
      </c>
      <c r="F1667" s="155">
        <v>151.738925168387</v>
      </c>
      <c r="G1667" s="155">
        <v>45066.460775010935</v>
      </c>
      <c r="H1667" s="155">
        <v>4.5066460775010933E-2</v>
      </c>
      <c r="I1667" s="155" t="str">
        <f>_xlfn.XLOOKUP(C1667,'DRAWING LIST'!B:B,'DRAWING LIST'!AJ:AJ,,0)</f>
        <v/>
      </c>
      <c r="J1667" s="155">
        <f t="shared" ref="J1667:J1730" si="26">(D1667*PI()*E1667)*10^-6</f>
        <v>4.5066460775010933E-2</v>
      </c>
    </row>
    <row r="1668" spans="1:10" hidden="1">
      <c r="A1668" s="155">
        <v>40</v>
      </c>
      <c r="B1668" s="155" t="s">
        <v>2436</v>
      </c>
      <c r="C1668" s="155" t="s">
        <v>825</v>
      </c>
      <c r="D1668" s="155">
        <v>48.3</v>
      </c>
      <c r="E1668" s="155">
        <v>297</v>
      </c>
      <c r="F1668" s="155">
        <v>151.738925168387</v>
      </c>
      <c r="G1668" s="155">
        <v>45066.460775010935</v>
      </c>
      <c r="H1668" s="155">
        <v>4.5066460775010933E-2</v>
      </c>
      <c r="I1668" s="155" t="str">
        <f>_xlfn.XLOOKUP(C1668,'DRAWING LIST'!B:B,'DRAWING LIST'!AJ:AJ,,0)</f>
        <v/>
      </c>
      <c r="J1668" s="155">
        <f t="shared" si="26"/>
        <v>4.5066460775010933E-2</v>
      </c>
    </row>
    <row r="1669" spans="1:10" hidden="1">
      <c r="A1669" s="155">
        <v>40</v>
      </c>
      <c r="B1669" s="155" t="s">
        <v>2437</v>
      </c>
      <c r="C1669" s="155" t="s">
        <v>594</v>
      </c>
      <c r="D1669" s="155">
        <v>48.3</v>
      </c>
      <c r="E1669" s="155">
        <v>299</v>
      </c>
      <c r="F1669" s="155">
        <v>151.738925168387</v>
      </c>
      <c r="G1669" s="155">
        <v>45369.938625347713</v>
      </c>
      <c r="H1669" s="155">
        <v>4.536993862534771E-2</v>
      </c>
      <c r="I1669" s="155" t="str">
        <f>_xlfn.XLOOKUP(C1669,'DRAWING LIST'!B:B,'DRAWING LIST'!AJ:AJ,,0)</f>
        <v/>
      </c>
      <c r="J1669" s="155">
        <f t="shared" si="26"/>
        <v>4.536993862534771E-2</v>
      </c>
    </row>
    <row r="1670" spans="1:10" hidden="1">
      <c r="A1670" s="155">
        <v>40</v>
      </c>
      <c r="B1670" s="155" t="s">
        <v>2091</v>
      </c>
      <c r="C1670" s="155" t="s">
        <v>822</v>
      </c>
      <c r="D1670" s="155">
        <v>48.3</v>
      </c>
      <c r="E1670" s="155">
        <v>300</v>
      </c>
      <c r="F1670" s="155">
        <v>151.738925168387</v>
      </c>
      <c r="G1670" s="155">
        <v>45521.677550516099</v>
      </c>
      <c r="H1670" s="155">
        <v>4.5521677550516094E-2</v>
      </c>
      <c r="I1670" s="155" t="str">
        <f>_xlfn.XLOOKUP(C1670,'DRAWING LIST'!B:B,'DRAWING LIST'!AJ:AJ,,0)</f>
        <v/>
      </c>
      <c r="J1670" s="155">
        <f t="shared" si="26"/>
        <v>4.5521677550516094E-2</v>
      </c>
    </row>
    <row r="1671" spans="1:10" hidden="1">
      <c r="A1671" s="155">
        <v>40</v>
      </c>
      <c r="B1671" s="155" t="s">
        <v>2091</v>
      </c>
      <c r="C1671" s="155" t="s">
        <v>611</v>
      </c>
      <c r="D1671" s="155">
        <v>48.3</v>
      </c>
      <c r="E1671" s="155">
        <v>300</v>
      </c>
      <c r="F1671" s="155">
        <v>151.738925168387</v>
      </c>
      <c r="G1671" s="155">
        <v>45521.677550516099</v>
      </c>
      <c r="H1671" s="155">
        <v>4.5521677550516094E-2</v>
      </c>
      <c r="I1671" s="155" t="str">
        <f>_xlfn.XLOOKUP(C1671,'DRAWING LIST'!B:B,'DRAWING LIST'!AJ:AJ,,0)</f>
        <v/>
      </c>
      <c r="J1671" s="155">
        <f t="shared" si="26"/>
        <v>4.5521677550516094E-2</v>
      </c>
    </row>
    <row r="1672" spans="1:10" hidden="1">
      <c r="A1672" s="155">
        <v>40</v>
      </c>
      <c r="B1672" s="155" t="s">
        <v>2447</v>
      </c>
      <c r="C1672" s="155" t="s">
        <v>793</v>
      </c>
      <c r="D1672" s="155">
        <v>48.3</v>
      </c>
      <c r="E1672" s="155">
        <v>311</v>
      </c>
      <c r="F1672" s="155">
        <v>151.738925168387</v>
      </c>
      <c r="G1672" s="155">
        <v>47190.805727368359</v>
      </c>
      <c r="H1672" s="155">
        <v>4.7190805727368355E-2</v>
      </c>
      <c r="I1672" s="155" t="str">
        <f>_xlfn.XLOOKUP(C1672,'DRAWING LIST'!B:B,'DRAWING LIST'!AJ:AJ,,0)</f>
        <v>1-85 藏金黃</v>
      </c>
      <c r="J1672" s="155">
        <f t="shared" si="26"/>
        <v>4.7190805727368355E-2</v>
      </c>
    </row>
    <row r="1673" spans="1:10" hidden="1">
      <c r="A1673" s="155">
        <v>40</v>
      </c>
      <c r="B1673" s="155" t="s">
        <v>2448</v>
      </c>
      <c r="C1673" s="155" t="s">
        <v>239</v>
      </c>
      <c r="D1673" s="155">
        <v>48.3</v>
      </c>
      <c r="E1673" s="155">
        <v>3130</v>
      </c>
      <c r="F1673" s="155">
        <v>151.738925168387</v>
      </c>
      <c r="G1673" s="155">
        <v>474942.83577705128</v>
      </c>
      <c r="H1673" s="155">
        <v>0.47494283577705126</v>
      </c>
      <c r="I1673" s="155" t="str">
        <f>_xlfn.XLOOKUP(C1673,'DRAWING LIST'!B:B,'DRAWING LIST'!AJ:AJ,,0)</f>
        <v/>
      </c>
      <c r="J1673" s="155">
        <f t="shared" si="26"/>
        <v>0.47494283577705126</v>
      </c>
    </row>
    <row r="1674" spans="1:10" hidden="1">
      <c r="A1674" s="155">
        <v>40</v>
      </c>
      <c r="B1674" s="155" t="s">
        <v>2771</v>
      </c>
      <c r="C1674" s="155" t="s">
        <v>581</v>
      </c>
      <c r="D1674" s="155">
        <v>48.3</v>
      </c>
      <c r="E1674" s="155">
        <v>313</v>
      </c>
      <c r="F1674" s="155">
        <v>151.738925168387</v>
      </c>
      <c r="G1674" s="155">
        <v>47494.28357770513</v>
      </c>
      <c r="H1674" s="155">
        <v>4.7494283577705125E-2</v>
      </c>
      <c r="I1674" s="155" t="str">
        <f>_xlfn.XLOOKUP(C1674,'DRAWING LIST'!B:B,'DRAWING LIST'!AJ:AJ,,0)</f>
        <v/>
      </c>
      <c r="J1674" s="155">
        <f t="shared" si="26"/>
        <v>4.7494283577705125E-2</v>
      </c>
    </row>
    <row r="1675" spans="1:10" hidden="1">
      <c r="A1675" s="155">
        <v>40</v>
      </c>
      <c r="B1675" s="155" t="s">
        <v>2457</v>
      </c>
      <c r="C1675" s="155" t="s">
        <v>546</v>
      </c>
      <c r="D1675" s="155">
        <v>48.3</v>
      </c>
      <c r="E1675" s="155">
        <v>324</v>
      </c>
      <c r="F1675" s="155">
        <v>151.738925168387</v>
      </c>
      <c r="G1675" s="155">
        <v>49163.41175455739</v>
      </c>
      <c r="H1675" s="155">
        <v>4.9163411754557386E-2</v>
      </c>
      <c r="I1675" s="155" t="str">
        <f>_xlfn.XLOOKUP(C1675,'DRAWING LIST'!B:B,'DRAWING LIST'!AJ:AJ,,0)</f>
        <v/>
      </c>
      <c r="J1675" s="155">
        <f t="shared" si="26"/>
        <v>4.9163411754557386E-2</v>
      </c>
    </row>
    <row r="1676" spans="1:10" hidden="1">
      <c r="A1676" s="155">
        <v>40</v>
      </c>
      <c r="B1676" s="155" t="s">
        <v>2457</v>
      </c>
      <c r="C1676" s="155" t="s">
        <v>549</v>
      </c>
      <c r="D1676" s="155">
        <v>48.3</v>
      </c>
      <c r="E1676" s="155">
        <v>324</v>
      </c>
      <c r="F1676" s="155">
        <v>151.738925168387</v>
      </c>
      <c r="G1676" s="155">
        <v>49163.41175455739</v>
      </c>
      <c r="H1676" s="155">
        <v>4.9163411754557386E-2</v>
      </c>
      <c r="I1676" s="155" t="str">
        <f>_xlfn.XLOOKUP(C1676,'DRAWING LIST'!B:B,'DRAWING LIST'!AJ:AJ,,0)</f>
        <v/>
      </c>
      <c r="J1676" s="155">
        <f t="shared" si="26"/>
        <v>4.9163411754557386E-2</v>
      </c>
    </row>
    <row r="1677" spans="1:10" hidden="1">
      <c r="A1677" s="155">
        <v>40</v>
      </c>
      <c r="B1677" s="155" t="s">
        <v>2098</v>
      </c>
      <c r="C1677" s="155" t="s">
        <v>244</v>
      </c>
      <c r="D1677" s="155">
        <v>48.3</v>
      </c>
      <c r="E1677" s="155">
        <v>326</v>
      </c>
      <c r="F1677" s="155">
        <v>151.738925168387</v>
      </c>
      <c r="G1677" s="155">
        <v>49466.889604894161</v>
      </c>
      <c r="H1677" s="155">
        <v>4.9466889604894156E-2</v>
      </c>
      <c r="I1677" s="155" t="str">
        <f>_xlfn.XLOOKUP(C1677,'DRAWING LIST'!B:B,'DRAWING LIST'!AJ:AJ,,0)</f>
        <v/>
      </c>
      <c r="J1677" s="155">
        <f t="shared" si="26"/>
        <v>4.9466889604894156E-2</v>
      </c>
    </row>
    <row r="1678" spans="1:10" hidden="1">
      <c r="A1678" s="155">
        <v>40</v>
      </c>
      <c r="B1678" s="155" t="s">
        <v>2772</v>
      </c>
      <c r="C1678" s="155" t="s">
        <v>617</v>
      </c>
      <c r="D1678" s="155">
        <v>48.3</v>
      </c>
      <c r="E1678" s="155">
        <v>327</v>
      </c>
      <c r="F1678" s="155">
        <v>151.738925168387</v>
      </c>
      <c r="G1678" s="155">
        <v>49618.628530062546</v>
      </c>
      <c r="H1678" s="155">
        <v>4.961862853006254E-2</v>
      </c>
      <c r="I1678" s="155" t="str">
        <f>_xlfn.XLOOKUP(C1678,'DRAWING LIST'!B:B,'DRAWING LIST'!AJ:AJ,,0)</f>
        <v/>
      </c>
      <c r="J1678" s="155">
        <f t="shared" si="26"/>
        <v>4.961862853006254E-2</v>
      </c>
    </row>
    <row r="1679" spans="1:10" hidden="1">
      <c r="A1679" s="155">
        <v>40</v>
      </c>
      <c r="B1679" s="155" t="s">
        <v>2773</v>
      </c>
      <c r="C1679" s="155" t="s">
        <v>615</v>
      </c>
      <c r="D1679" s="155">
        <v>48.3</v>
      </c>
      <c r="E1679" s="155">
        <v>329</v>
      </c>
      <c r="F1679" s="155">
        <v>151.738925168387</v>
      </c>
      <c r="G1679" s="155">
        <v>49922.106380399324</v>
      </c>
      <c r="H1679" s="155">
        <v>4.9922106380399324E-2</v>
      </c>
      <c r="I1679" s="155" t="str">
        <f>_xlfn.XLOOKUP(C1679,'DRAWING LIST'!B:B,'DRAWING LIST'!AJ:AJ,,0)</f>
        <v/>
      </c>
      <c r="J1679" s="155">
        <f t="shared" si="26"/>
        <v>4.9922106380399324E-2</v>
      </c>
    </row>
    <row r="1680" spans="1:10" hidden="1">
      <c r="A1680" s="155">
        <v>40</v>
      </c>
      <c r="B1680" s="155" t="s">
        <v>2773</v>
      </c>
      <c r="C1680" s="155" t="s">
        <v>616</v>
      </c>
      <c r="D1680" s="155">
        <v>48.3</v>
      </c>
      <c r="E1680" s="155">
        <v>329</v>
      </c>
      <c r="F1680" s="155">
        <v>151.738925168387</v>
      </c>
      <c r="G1680" s="155">
        <v>49922.106380399324</v>
      </c>
      <c r="H1680" s="155">
        <v>4.9922106380399324E-2</v>
      </c>
      <c r="I1680" s="155" t="str">
        <f>_xlfn.XLOOKUP(C1680,'DRAWING LIST'!B:B,'DRAWING LIST'!AJ:AJ,,0)</f>
        <v/>
      </c>
      <c r="J1680" s="155">
        <f t="shared" si="26"/>
        <v>4.9922106380399324E-2</v>
      </c>
    </row>
    <row r="1681" spans="1:10" hidden="1">
      <c r="A1681" s="155">
        <v>40</v>
      </c>
      <c r="B1681" s="155" t="s">
        <v>2774</v>
      </c>
      <c r="C1681" s="155" t="s">
        <v>188</v>
      </c>
      <c r="D1681" s="155">
        <v>48.3</v>
      </c>
      <c r="E1681" s="155">
        <v>337</v>
      </c>
      <c r="F1681" s="155">
        <v>151.738925168387</v>
      </c>
      <c r="G1681" s="155">
        <v>51136.017781746421</v>
      </c>
      <c r="H1681" s="155">
        <v>5.1136017781746416E-2</v>
      </c>
      <c r="I1681" s="155" t="str">
        <f>_xlfn.XLOOKUP(C1681,'DRAWING LIST'!B:B,'DRAWING LIST'!AJ:AJ,,0)</f>
        <v>1-05 大洋綠</v>
      </c>
      <c r="J1681" s="155">
        <f t="shared" si="26"/>
        <v>5.1136017781746416E-2</v>
      </c>
    </row>
    <row r="1682" spans="1:10" hidden="1">
      <c r="A1682" s="155">
        <v>40</v>
      </c>
      <c r="B1682" s="155" t="s">
        <v>2774</v>
      </c>
      <c r="C1682" s="155" t="s">
        <v>195</v>
      </c>
      <c r="D1682" s="155">
        <v>48.3</v>
      </c>
      <c r="E1682" s="155">
        <v>337</v>
      </c>
      <c r="F1682" s="155">
        <v>151.738925168387</v>
      </c>
      <c r="G1682" s="155">
        <v>51136.017781746421</v>
      </c>
      <c r="H1682" s="155">
        <v>5.1136017781746416E-2</v>
      </c>
      <c r="I1682" s="155" t="str">
        <f>_xlfn.XLOOKUP(C1682,'DRAWING LIST'!B:B,'DRAWING LIST'!AJ:AJ,,0)</f>
        <v>1-05 大洋綠</v>
      </c>
      <c r="J1682" s="155">
        <f t="shared" si="26"/>
        <v>5.1136017781746416E-2</v>
      </c>
    </row>
    <row r="1683" spans="1:10" hidden="1">
      <c r="A1683" s="155">
        <v>40</v>
      </c>
      <c r="B1683" s="155" t="s">
        <v>2774</v>
      </c>
      <c r="C1683" s="155" t="s">
        <v>196</v>
      </c>
      <c r="D1683" s="155">
        <v>48.3</v>
      </c>
      <c r="E1683" s="155">
        <v>337</v>
      </c>
      <c r="F1683" s="155">
        <v>151.738925168387</v>
      </c>
      <c r="G1683" s="155">
        <v>51136.017781746421</v>
      </c>
      <c r="H1683" s="155">
        <v>5.1136017781746416E-2</v>
      </c>
      <c r="I1683" s="155" t="str">
        <f>_xlfn.XLOOKUP(C1683,'DRAWING LIST'!B:B,'DRAWING LIST'!AJ:AJ,,0)</f>
        <v>1-05 大洋綠</v>
      </c>
      <c r="J1683" s="155">
        <f t="shared" si="26"/>
        <v>5.1136017781746416E-2</v>
      </c>
    </row>
    <row r="1684" spans="1:10" hidden="1">
      <c r="A1684" s="155">
        <v>40</v>
      </c>
      <c r="B1684" s="155" t="s">
        <v>2775</v>
      </c>
      <c r="C1684" s="155" t="s">
        <v>727</v>
      </c>
      <c r="D1684" s="155">
        <v>48.3</v>
      </c>
      <c r="E1684" s="155">
        <v>338</v>
      </c>
      <c r="F1684" s="155">
        <v>151.738925168387</v>
      </c>
      <c r="G1684" s="155">
        <v>51287.756706914806</v>
      </c>
      <c r="H1684" s="155">
        <v>5.1287756706914801E-2</v>
      </c>
      <c r="I1684" s="155" t="e">
        <f>_xlfn.XLOOKUP(C1684,'DRAWING LIST'!B:B,'DRAWING LIST'!AJ:AJ,,0)</f>
        <v>#N/A</v>
      </c>
      <c r="J1684" s="155">
        <f t="shared" si="26"/>
        <v>5.1287756706914801E-2</v>
      </c>
    </row>
    <row r="1685" spans="1:10" hidden="1">
      <c r="A1685" s="155">
        <v>40</v>
      </c>
      <c r="B1685" s="155" t="s">
        <v>2776</v>
      </c>
      <c r="C1685" s="155" t="s">
        <v>250</v>
      </c>
      <c r="D1685" s="155">
        <v>48.3</v>
      </c>
      <c r="E1685" s="155">
        <v>3410</v>
      </c>
      <c r="F1685" s="155">
        <v>151.738925168387</v>
      </c>
      <c r="G1685" s="155">
        <v>517429.73482419964</v>
      </c>
      <c r="H1685" s="155">
        <v>0.51742973482419963</v>
      </c>
      <c r="I1685" s="155" t="str">
        <f>_xlfn.XLOOKUP(C1685,'DRAWING LIST'!B:B,'DRAWING LIST'!AJ:AJ,,0)</f>
        <v/>
      </c>
      <c r="J1685" s="155">
        <f t="shared" si="26"/>
        <v>0.51742973482419963</v>
      </c>
    </row>
    <row r="1686" spans="1:10" hidden="1">
      <c r="A1686" s="155">
        <v>40</v>
      </c>
      <c r="B1686" s="155" t="s">
        <v>2776</v>
      </c>
      <c r="C1686" s="155" t="s">
        <v>270</v>
      </c>
      <c r="D1686" s="155">
        <v>48.3</v>
      </c>
      <c r="E1686" s="155">
        <v>3410</v>
      </c>
      <c r="F1686" s="155">
        <v>151.738925168387</v>
      </c>
      <c r="G1686" s="155">
        <v>517429.73482419964</v>
      </c>
      <c r="H1686" s="155">
        <v>0.51742973482419963</v>
      </c>
      <c r="I1686" s="155" t="str">
        <f>_xlfn.XLOOKUP(C1686,'DRAWING LIST'!B:B,'DRAWING LIST'!AJ:AJ,,0)</f>
        <v/>
      </c>
      <c r="J1686" s="155">
        <f t="shared" si="26"/>
        <v>0.51742973482419963</v>
      </c>
    </row>
    <row r="1687" spans="1:10" hidden="1">
      <c r="A1687" s="155">
        <v>40</v>
      </c>
      <c r="B1687" s="155" t="s">
        <v>2100</v>
      </c>
      <c r="C1687" s="155" t="s">
        <v>250</v>
      </c>
      <c r="D1687" s="155">
        <v>48.3</v>
      </c>
      <c r="E1687" s="155">
        <v>343</v>
      </c>
      <c r="F1687" s="155">
        <v>151.738925168387</v>
      </c>
      <c r="G1687" s="155">
        <v>52046.45133275674</v>
      </c>
      <c r="H1687" s="155">
        <v>5.2046451332756739E-2</v>
      </c>
      <c r="I1687" s="155" t="str">
        <f>_xlfn.XLOOKUP(C1687,'DRAWING LIST'!B:B,'DRAWING LIST'!AJ:AJ,,0)</f>
        <v/>
      </c>
      <c r="J1687" s="155">
        <f t="shared" si="26"/>
        <v>5.2046451332756739E-2</v>
      </c>
    </row>
    <row r="1688" spans="1:10" hidden="1">
      <c r="A1688" s="155">
        <v>40</v>
      </c>
      <c r="B1688" s="155" t="s">
        <v>2777</v>
      </c>
      <c r="C1688" s="155" t="s">
        <v>270</v>
      </c>
      <c r="D1688" s="155">
        <v>48.3</v>
      </c>
      <c r="E1688" s="155">
        <v>353</v>
      </c>
      <c r="F1688" s="155">
        <v>151.738925168387</v>
      </c>
      <c r="G1688" s="155">
        <v>53563.840584440608</v>
      </c>
      <c r="H1688" s="155">
        <v>5.3563840584440608E-2</v>
      </c>
      <c r="I1688" s="155" t="str">
        <f>_xlfn.XLOOKUP(C1688,'DRAWING LIST'!B:B,'DRAWING LIST'!AJ:AJ,,0)</f>
        <v/>
      </c>
      <c r="J1688" s="155">
        <f t="shared" si="26"/>
        <v>5.3563840584440608E-2</v>
      </c>
    </row>
    <row r="1689" spans="1:10" hidden="1">
      <c r="A1689" s="155">
        <v>40</v>
      </c>
      <c r="B1689" s="155" t="s">
        <v>2479</v>
      </c>
      <c r="C1689" s="155" t="s">
        <v>727</v>
      </c>
      <c r="D1689" s="155">
        <v>48.3</v>
      </c>
      <c r="E1689" s="155">
        <v>356</v>
      </c>
      <c r="F1689" s="155">
        <v>151.738925168387</v>
      </c>
      <c r="G1689" s="155">
        <v>54019.057359945771</v>
      </c>
      <c r="H1689" s="155">
        <v>5.401905735994577E-2</v>
      </c>
      <c r="I1689" s="155" t="e">
        <f>_xlfn.XLOOKUP(C1689,'DRAWING LIST'!B:B,'DRAWING LIST'!AJ:AJ,,0)</f>
        <v>#N/A</v>
      </c>
      <c r="J1689" s="155">
        <f t="shared" si="26"/>
        <v>5.401905735994577E-2</v>
      </c>
    </row>
    <row r="1690" spans="1:10" hidden="1">
      <c r="A1690" s="155">
        <v>40</v>
      </c>
      <c r="B1690" s="155" t="s">
        <v>2778</v>
      </c>
      <c r="C1690" s="155" t="s">
        <v>727</v>
      </c>
      <c r="D1690" s="155">
        <v>48.3</v>
      </c>
      <c r="E1690" s="155">
        <v>364</v>
      </c>
      <c r="F1690" s="155">
        <v>151.738925168387</v>
      </c>
      <c r="G1690" s="155">
        <v>55232.968761292868</v>
      </c>
      <c r="H1690" s="155">
        <v>5.5232968761292862E-2</v>
      </c>
      <c r="I1690" s="155" t="e">
        <f>_xlfn.XLOOKUP(C1690,'DRAWING LIST'!B:B,'DRAWING LIST'!AJ:AJ,,0)</f>
        <v>#N/A</v>
      </c>
      <c r="J1690" s="155">
        <f t="shared" si="26"/>
        <v>5.5232968761292862E-2</v>
      </c>
    </row>
    <row r="1691" spans="1:10" hidden="1">
      <c r="A1691" s="155">
        <v>40</v>
      </c>
      <c r="B1691" s="155" t="s">
        <v>2779</v>
      </c>
      <c r="C1691" s="155" t="s">
        <v>254</v>
      </c>
      <c r="D1691" s="155">
        <v>48.3</v>
      </c>
      <c r="E1691" s="155">
        <v>370</v>
      </c>
      <c r="F1691" s="155">
        <v>151.738925168387</v>
      </c>
      <c r="G1691" s="155">
        <v>56143.402312303188</v>
      </c>
      <c r="H1691" s="155">
        <v>5.6143402312303185E-2</v>
      </c>
      <c r="I1691" s="155" t="str">
        <f>_xlfn.XLOOKUP(C1691,'DRAWING LIST'!B:B,'DRAWING LIST'!AJ:AJ,,0)</f>
        <v/>
      </c>
      <c r="J1691" s="155">
        <f t="shared" si="26"/>
        <v>5.6143402312303185E-2</v>
      </c>
    </row>
    <row r="1692" spans="1:10" hidden="1">
      <c r="A1692" s="155">
        <v>40</v>
      </c>
      <c r="B1692" s="155" t="s">
        <v>2495</v>
      </c>
      <c r="C1692" s="155" t="s">
        <v>230</v>
      </c>
      <c r="D1692" s="155">
        <v>48.3</v>
      </c>
      <c r="E1692" s="155">
        <v>384</v>
      </c>
      <c r="F1692" s="155">
        <v>151.738925168387</v>
      </c>
      <c r="G1692" s="155">
        <v>58267.747264660604</v>
      </c>
      <c r="H1692" s="155">
        <v>5.8267747264660601E-2</v>
      </c>
      <c r="I1692" s="155" t="str">
        <f>_xlfn.XLOOKUP(C1692,'DRAWING LIST'!B:B,'DRAWING LIST'!AJ:AJ,,0)</f>
        <v/>
      </c>
      <c r="J1692" s="155">
        <f t="shared" si="26"/>
        <v>5.8267747264660601E-2</v>
      </c>
    </row>
    <row r="1693" spans="1:10" hidden="1">
      <c r="A1693" s="155">
        <v>40</v>
      </c>
      <c r="B1693" s="155" t="s">
        <v>2497</v>
      </c>
      <c r="C1693" s="155" t="s">
        <v>188</v>
      </c>
      <c r="D1693" s="155">
        <v>48.3</v>
      </c>
      <c r="E1693" s="155">
        <v>386</v>
      </c>
      <c r="F1693" s="155">
        <v>151.738925168387</v>
      </c>
      <c r="G1693" s="155">
        <v>58571.225114997382</v>
      </c>
      <c r="H1693" s="155">
        <v>5.8571225114997377E-2</v>
      </c>
      <c r="I1693" s="155" t="str">
        <f>_xlfn.XLOOKUP(C1693,'DRAWING LIST'!B:B,'DRAWING LIST'!AJ:AJ,,0)</f>
        <v>1-05 大洋綠</v>
      </c>
      <c r="J1693" s="155">
        <f t="shared" si="26"/>
        <v>5.8571225114997377E-2</v>
      </c>
    </row>
    <row r="1694" spans="1:10" hidden="1">
      <c r="A1694" s="155">
        <v>40</v>
      </c>
      <c r="B1694" s="155" t="s">
        <v>2780</v>
      </c>
      <c r="C1694" s="155" t="s">
        <v>268</v>
      </c>
      <c r="D1694" s="155">
        <v>48.3</v>
      </c>
      <c r="E1694" s="155">
        <v>387</v>
      </c>
      <c r="F1694" s="155">
        <v>151.738925168387</v>
      </c>
      <c r="G1694" s="155">
        <v>58722.964040165767</v>
      </c>
      <c r="H1694" s="155">
        <v>5.8722964040165762E-2</v>
      </c>
      <c r="I1694" s="155" t="str">
        <f>_xlfn.XLOOKUP(C1694,'DRAWING LIST'!B:B,'DRAWING LIST'!AJ:AJ,,0)</f>
        <v/>
      </c>
      <c r="J1694" s="155">
        <f t="shared" si="26"/>
        <v>5.8722964040165762E-2</v>
      </c>
    </row>
    <row r="1695" spans="1:10" hidden="1">
      <c r="A1695" s="155">
        <v>40</v>
      </c>
      <c r="B1695" s="155" t="s">
        <v>2499</v>
      </c>
      <c r="C1695" s="155" t="s">
        <v>189</v>
      </c>
      <c r="D1695" s="155">
        <v>48.3</v>
      </c>
      <c r="E1695" s="155">
        <v>388</v>
      </c>
      <c r="F1695" s="155">
        <v>151.738925168387</v>
      </c>
      <c r="G1695" s="155">
        <v>58874.702965334152</v>
      </c>
      <c r="H1695" s="155">
        <v>5.8874702965334147E-2</v>
      </c>
      <c r="I1695" s="155" t="str">
        <f>_xlfn.XLOOKUP(C1695,'DRAWING LIST'!B:B,'DRAWING LIST'!AJ:AJ,,0)</f>
        <v>1-05 大洋綠</v>
      </c>
      <c r="J1695" s="155">
        <f t="shared" si="26"/>
        <v>5.8874702965334147E-2</v>
      </c>
    </row>
    <row r="1696" spans="1:10" hidden="1">
      <c r="A1696" s="155">
        <v>40</v>
      </c>
      <c r="B1696" s="155" t="s">
        <v>2781</v>
      </c>
      <c r="C1696" s="155" t="s">
        <v>255</v>
      </c>
      <c r="D1696" s="155">
        <v>48.3</v>
      </c>
      <c r="E1696" s="155">
        <v>3910</v>
      </c>
      <c r="F1696" s="155">
        <v>151.738925168387</v>
      </c>
      <c r="G1696" s="155">
        <v>593299.19740839314</v>
      </c>
      <c r="H1696" s="155">
        <v>0.5932991974083931</v>
      </c>
      <c r="I1696" s="155" t="str">
        <f>_xlfn.XLOOKUP(C1696,'DRAWING LIST'!B:B,'DRAWING LIST'!AJ:AJ,,0)</f>
        <v/>
      </c>
      <c r="J1696" s="155">
        <f t="shared" si="26"/>
        <v>0.5932991974083931</v>
      </c>
    </row>
    <row r="1697" spans="1:10" hidden="1">
      <c r="A1697" s="155">
        <v>40</v>
      </c>
      <c r="B1697" s="155" t="s">
        <v>2782</v>
      </c>
      <c r="C1697" s="155" t="s">
        <v>268</v>
      </c>
      <c r="D1697" s="155">
        <v>48.3</v>
      </c>
      <c r="E1697" s="155">
        <v>394</v>
      </c>
      <c r="F1697" s="155">
        <v>151.738925168387</v>
      </c>
      <c r="G1697" s="155">
        <v>59785.136516344479</v>
      </c>
      <c r="H1697" s="155">
        <v>5.9785136516344477E-2</v>
      </c>
      <c r="I1697" s="155" t="str">
        <f>_xlfn.XLOOKUP(C1697,'DRAWING LIST'!B:B,'DRAWING LIST'!AJ:AJ,,0)</f>
        <v/>
      </c>
      <c r="J1697" s="155">
        <f t="shared" si="26"/>
        <v>5.9785136516344477E-2</v>
      </c>
    </row>
    <row r="1698" spans="1:10" hidden="1">
      <c r="A1698" s="155">
        <v>40</v>
      </c>
      <c r="B1698" s="155" t="s">
        <v>2783</v>
      </c>
      <c r="C1698" s="155" t="s">
        <v>727</v>
      </c>
      <c r="D1698" s="155">
        <v>48.3</v>
      </c>
      <c r="E1698" s="155">
        <v>437</v>
      </c>
      <c r="F1698" s="155">
        <v>151.738925168387</v>
      </c>
      <c r="G1698" s="155">
        <v>66309.91029858512</v>
      </c>
      <c r="H1698" s="155">
        <v>6.6309910298585115E-2</v>
      </c>
      <c r="I1698" s="155" t="e">
        <f>_xlfn.XLOOKUP(C1698,'DRAWING LIST'!B:B,'DRAWING LIST'!AJ:AJ,,0)</f>
        <v>#N/A</v>
      </c>
      <c r="J1698" s="155">
        <f t="shared" si="26"/>
        <v>6.6309910298585115E-2</v>
      </c>
    </row>
    <row r="1699" spans="1:10" hidden="1">
      <c r="A1699" s="155">
        <v>40</v>
      </c>
      <c r="B1699" s="155" t="s">
        <v>2783</v>
      </c>
      <c r="C1699" s="155" t="s">
        <v>230</v>
      </c>
      <c r="D1699" s="155">
        <v>48.3</v>
      </c>
      <c r="E1699" s="155">
        <v>437</v>
      </c>
      <c r="F1699" s="155">
        <v>151.738925168387</v>
      </c>
      <c r="G1699" s="155">
        <v>66309.91029858512</v>
      </c>
      <c r="H1699" s="155">
        <v>6.6309910298585115E-2</v>
      </c>
      <c r="I1699" s="155" t="str">
        <f>_xlfn.XLOOKUP(C1699,'DRAWING LIST'!B:B,'DRAWING LIST'!AJ:AJ,,0)</f>
        <v/>
      </c>
      <c r="J1699" s="155">
        <f t="shared" si="26"/>
        <v>6.6309910298585115E-2</v>
      </c>
    </row>
    <row r="1700" spans="1:10" hidden="1">
      <c r="A1700" s="155">
        <v>40</v>
      </c>
      <c r="B1700" s="155" t="s">
        <v>2784</v>
      </c>
      <c r="C1700" s="155" t="s">
        <v>727</v>
      </c>
      <c r="D1700" s="155">
        <v>48.3</v>
      </c>
      <c r="E1700" s="155">
        <v>452</v>
      </c>
      <c r="F1700" s="155">
        <v>151.738925168387</v>
      </c>
      <c r="G1700" s="155">
        <v>68585.994176110922</v>
      </c>
      <c r="H1700" s="155">
        <v>6.8585994176110915E-2</v>
      </c>
      <c r="I1700" s="155" t="e">
        <f>_xlfn.XLOOKUP(C1700,'DRAWING LIST'!B:B,'DRAWING LIST'!AJ:AJ,,0)</f>
        <v>#N/A</v>
      </c>
      <c r="J1700" s="155">
        <f t="shared" si="26"/>
        <v>6.8585994176110915E-2</v>
      </c>
    </row>
    <row r="1701" spans="1:10" hidden="1">
      <c r="A1701" s="155">
        <v>40</v>
      </c>
      <c r="B1701" s="155" t="s">
        <v>2784</v>
      </c>
      <c r="C1701" s="155" t="s">
        <v>268</v>
      </c>
      <c r="D1701" s="155">
        <v>48.3</v>
      </c>
      <c r="E1701" s="155">
        <v>452</v>
      </c>
      <c r="F1701" s="155">
        <v>151.738925168387</v>
      </c>
      <c r="G1701" s="155">
        <v>68585.994176110922</v>
      </c>
      <c r="H1701" s="155">
        <v>6.8585994176110915E-2</v>
      </c>
      <c r="I1701" s="155" t="str">
        <f>_xlfn.XLOOKUP(C1701,'DRAWING LIST'!B:B,'DRAWING LIST'!AJ:AJ,,0)</f>
        <v/>
      </c>
      <c r="J1701" s="155">
        <f t="shared" si="26"/>
        <v>6.8585994176110915E-2</v>
      </c>
    </row>
    <row r="1702" spans="1:10" hidden="1">
      <c r="A1702" s="155">
        <v>40</v>
      </c>
      <c r="B1702" s="155" t="s">
        <v>2532</v>
      </c>
      <c r="C1702" s="155" t="s">
        <v>245</v>
      </c>
      <c r="D1702" s="155">
        <v>48.3</v>
      </c>
      <c r="E1702" s="155">
        <v>462</v>
      </c>
      <c r="F1702" s="155">
        <v>151.738925168387</v>
      </c>
      <c r="G1702" s="155">
        <v>70103.38342779479</v>
      </c>
      <c r="H1702" s="155">
        <v>7.0103383427794791E-2</v>
      </c>
      <c r="I1702" s="155" t="str">
        <f>_xlfn.XLOOKUP(C1702,'DRAWING LIST'!B:B,'DRAWING LIST'!AJ:AJ,,0)</f>
        <v/>
      </c>
      <c r="J1702" s="155">
        <f t="shared" si="26"/>
        <v>7.0103383427794791E-2</v>
      </c>
    </row>
    <row r="1703" spans="1:10" hidden="1">
      <c r="A1703" s="155">
        <v>40</v>
      </c>
      <c r="B1703" s="155" t="s">
        <v>2785</v>
      </c>
      <c r="C1703" s="155" t="s">
        <v>731</v>
      </c>
      <c r="D1703" s="155">
        <v>48.3</v>
      </c>
      <c r="E1703" s="155">
        <v>4791</v>
      </c>
      <c r="F1703" s="155">
        <v>151.738925168387</v>
      </c>
      <c r="G1703" s="155">
        <v>726981.19048174215</v>
      </c>
      <c r="H1703" s="155">
        <v>0.72698119048174215</v>
      </c>
      <c r="I1703" s="155" t="str">
        <f>_xlfn.XLOOKUP(C1703,'DRAWING LIST'!B:B,'DRAWING LIST'!AJ:AJ,,0)</f>
        <v/>
      </c>
      <c r="J1703" s="155">
        <f t="shared" si="26"/>
        <v>0.72698119048174215</v>
      </c>
    </row>
    <row r="1704" spans="1:10" hidden="1">
      <c r="A1704" s="155">
        <v>40</v>
      </c>
      <c r="B1704" s="155" t="s">
        <v>2117</v>
      </c>
      <c r="C1704" s="155" t="s">
        <v>727</v>
      </c>
      <c r="D1704" s="155">
        <v>48.3</v>
      </c>
      <c r="E1704" s="155">
        <v>489</v>
      </c>
      <c r="F1704" s="155">
        <v>151.738925168387</v>
      </c>
      <c r="G1704" s="155">
        <v>74200.334407341245</v>
      </c>
      <c r="H1704" s="155">
        <v>7.4200334407341237E-2</v>
      </c>
      <c r="I1704" s="155" t="e">
        <f>_xlfn.XLOOKUP(C1704,'DRAWING LIST'!B:B,'DRAWING LIST'!AJ:AJ,,0)</f>
        <v>#N/A</v>
      </c>
      <c r="J1704" s="155">
        <f t="shared" si="26"/>
        <v>7.4200334407341237E-2</v>
      </c>
    </row>
    <row r="1705" spans="1:10" hidden="1">
      <c r="A1705" s="155">
        <v>40</v>
      </c>
      <c r="B1705" s="155" t="s">
        <v>2548</v>
      </c>
      <c r="C1705" s="155" t="s">
        <v>255</v>
      </c>
      <c r="D1705" s="155">
        <v>48.3</v>
      </c>
      <c r="E1705" s="155">
        <v>494</v>
      </c>
      <c r="F1705" s="155">
        <v>151.738925168387</v>
      </c>
      <c r="G1705" s="155">
        <v>74959.029033183178</v>
      </c>
      <c r="H1705" s="155">
        <v>7.4959029033183175E-2</v>
      </c>
      <c r="I1705" s="155" t="str">
        <f>_xlfn.XLOOKUP(C1705,'DRAWING LIST'!B:B,'DRAWING LIST'!AJ:AJ,,0)</f>
        <v/>
      </c>
      <c r="J1705" s="155">
        <f t="shared" si="26"/>
        <v>7.4959029033183175E-2</v>
      </c>
    </row>
    <row r="1706" spans="1:10" hidden="1">
      <c r="A1706" s="155">
        <v>40</v>
      </c>
      <c r="B1706" s="155" t="s">
        <v>2551</v>
      </c>
      <c r="C1706" s="155" t="s">
        <v>794</v>
      </c>
      <c r="D1706" s="155">
        <v>48.3</v>
      </c>
      <c r="E1706" s="155">
        <v>495</v>
      </c>
      <c r="F1706" s="155">
        <v>151.738925168387</v>
      </c>
      <c r="G1706" s="155">
        <v>75110.767958351571</v>
      </c>
      <c r="H1706" s="155">
        <v>7.5110767958351574E-2</v>
      </c>
      <c r="I1706" s="155" t="str">
        <f>_xlfn.XLOOKUP(C1706,'DRAWING LIST'!B:B,'DRAWING LIST'!AJ:AJ,,0)</f>
        <v>1-85 藏金黃</v>
      </c>
      <c r="J1706" s="155">
        <f t="shared" si="26"/>
        <v>7.5110767958351574E-2</v>
      </c>
    </row>
    <row r="1707" spans="1:10" hidden="1">
      <c r="A1707" s="155">
        <v>40</v>
      </c>
      <c r="B1707" s="155" t="s">
        <v>2786</v>
      </c>
      <c r="C1707" s="155" t="s">
        <v>794</v>
      </c>
      <c r="D1707" s="155">
        <v>48.3</v>
      </c>
      <c r="E1707" s="155">
        <v>496</v>
      </c>
      <c r="F1707" s="155">
        <v>151.738925168387</v>
      </c>
      <c r="G1707" s="155">
        <v>75262.506883519949</v>
      </c>
      <c r="H1707" s="155">
        <v>7.5262506883519945E-2</v>
      </c>
      <c r="I1707" s="155" t="str">
        <f>_xlfn.XLOOKUP(C1707,'DRAWING LIST'!B:B,'DRAWING LIST'!AJ:AJ,,0)</f>
        <v>1-85 藏金黃</v>
      </c>
      <c r="J1707" s="155">
        <f t="shared" si="26"/>
        <v>7.5262506883519945E-2</v>
      </c>
    </row>
    <row r="1708" spans="1:10" hidden="1">
      <c r="A1708" s="155">
        <v>40</v>
      </c>
      <c r="B1708" s="155" t="s">
        <v>2787</v>
      </c>
      <c r="C1708" s="155" t="s">
        <v>232</v>
      </c>
      <c r="D1708" s="155">
        <v>48.3</v>
      </c>
      <c r="E1708" s="155">
        <v>521</v>
      </c>
      <c r="F1708" s="155">
        <v>151.738925168387</v>
      </c>
      <c r="G1708" s="155">
        <v>79055.980012729633</v>
      </c>
      <c r="H1708" s="155">
        <v>7.9055980012729635E-2</v>
      </c>
      <c r="I1708" s="155" t="str">
        <f>_xlfn.XLOOKUP(C1708,'DRAWING LIST'!B:B,'DRAWING LIST'!AJ:AJ,,0)</f>
        <v/>
      </c>
      <c r="J1708" s="155">
        <f t="shared" si="26"/>
        <v>7.9055980012729635E-2</v>
      </c>
    </row>
    <row r="1709" spans="1:10" hidden="1">
      <c r="A1709" s="155">
        <v>40</v>
      </c>
      <c r="B1709" s="155" t="s">
        <v>2787</v>
      </c>
      <c r="C1709" s="155" t="s">
        <v>256</v>
      </c>
      <c r="D1709" s="155">
        <v>48.3</v>
      </c>
      <c r="E1709" s="155">
        <v>521</v>
      </c>
      <c r="F1709" s="155">
        <v>151.738925168387</v>
      </c>
      <c r="G1709" s="155">
        <v>79055.980012729633</v>
      </c>
      <c r="H1709" s="155">
        <v>7.9055980012729635E-2</v>
      </c>
      <c r="I1709" s="155" t="str">
        <f>_xlfn.XLOOKUP(C1709,'DRAWING LIST'!B:B,'DRAWING LIST'!AJ:AJ,,0)</f>
        <v/>
      </c>
      <c r="J1709" s="155">
        <f t="shared" si="26"/>
        <v>7.9055980012729635E-2</v>
      </c>
    </row>
    <row r="1710" spans="1:10" hidden="1">
      <c r="A1710" s="155">
        <v>40</v>
      </c>
      <c r="B1710" s="155" t="s">
        <v>2788</v>
      </c>
      <c r="C1710" s="155" t="s">
        <v>546</v>
      </c>
      <c r="D1710" s="155">
        <v>48.3</v>
      </c>
      <c r="E1710" s="155">
        <v>528</v>
      </c>
      <c r="F1710" s="155">
        <v>151.738925168387</v>
      </c>
      <c r="G1710" s="155">
        <v>80118.152488908338</v>
      </c>
      <c r="H1710" s="155">
        <v>8.0118152488908329E-2</v>
      </c>
      <c r="I1710" s="155" t="str">
        <f>_xlfn.XLOOKUP(C1710,'DRAWING LIST'!B:B,'DRAWING LIST'!AJ:AJ,,0)</f>
        <v/>
      </c>
      <c r="J1710" s="155">
        <f t="shared" si="26"/>
        <v>8.0118152488908329E-2</v>
      </c>
    </row>
    <row r="1711" spans="1:10" hidden="1">
      <c r="A1711" s="155">
        <v>40</v>
      </c>
      <c r="B1711" s="155" t="s">
        <v>2561</v>
      </c>
      <c r="C1711" s="155" t="s">
        <v>794</v>
      </c>
      <c r="D1711" s="155">
        <v>48.3</v>
      </c>
      <c r="E1711" s="155">
        <v>52</v>
      </c>
      <c r="F1711" s="155">
        <v>151.738925168387</v>
      </c>
      <c r="G1711" s="155">
        <v>7890.424108756124</v>
      </c>
      <c r="H1711" s="155">
        <v>7.8904241087561239E-3</v>
      </c>
      <c r="I1711" s="155" t="str">
        <f>_xlfn.XLOOKUP(C1711,'DRAWING LIST'!B:B,'DRAWING LIST'!AJ:AJ,,0)</f>
        <v>1-85 藏金黃</v>
      </c>
      <c r="J1711" s="155">
        <f t="shared" si="26"/>
        <v>7.8904241087561239E-3</v>
      </c>
    </row>
    <row r="1712" spans="1:10" hidden="1">
      <c r="A1712" s="155">
        <v>40</v>
      </c>
      <c r="B1712" s="155" t="s">
        <v>2789</v>
      </c>
      <c r="C1712" s="155" t="s">
        <v>250</v>
      </c>
      <c r="D1712" s="155">
        <v>48.3</v>
      </c>
      <c r="E1712" s="155">
        <v>537</v>
      </c>
      <c r="F1712" s="155">
        <v>151.738925168387</v>
      </c>
      <c r="G1712" s="155">
        <v>81483.802815423813</v>
      </c>
      <c r="H1712" s="155">
        <v>8.1483802815423806E-2</v>
      </c>
      <c r="I1712" s="155" t="str">
        <f>_xlfn.XLOOKUP(C1712,'DRAWING LIST'!B:B,'DRAWING LIST'!AJ:AJ,,0)</f>
        <v/>
      </c>
      <c r="J1712" s="155">
        <f t="shared" si="26"/>
        <v>8.1483802815423806E-2</v>
      </c>
    </row>
    <row r="1713" spans="1:10" hidden="1">
      <c r="A1713" s="155">
        <v>40</v>
      </c>
      <c r="B1713" s="155" t="s">
        <v>2790</v>
      </c>
      <c r="C1713" s="155" t="s">
        <v>262</v>
      </c>
      <c r="D1713" s="155">
        <v>48.3</v>
      </c>
      <c r="E1713" s="155">
        <v>546</v>
      </c>
      <c r="F1713" s="155">
        <v>151.738925168387</v>
      </c>
      <c r="G1713" s="155">
        <v>82849.453141939302</v>
      </c>
      <c r="H1713" s="155">
        <v>8.2849453141939297E-2</v>
      </c>
      <c r="I1713" s="155" t="str">
        <f>_xlfn.XLOOKUP(C1713,'DRAWING LIST'!B:B,'DRAWING LIST'!AJ:AJ,,0)</f>
        <v/>
      </c>
      <c r="J1713" s="155">
        <f t="shared" si="26"/>
        <v>8.2849453141939297E-2</v>
      </c>
    </row>
    <row r="1714" spans="1:10" hidden="1">
      <c r="A1714" s="155">
        <v>40</v>
      </c>
      <c r="B1714" s="155" t="s">
        <v>2572</v>
      </c>
      <c r="C1714" s="155" t="s">
        <v>189</v>
      </c>
      <c r="D1714" s="155">
        <v>48.3</v>
      </c>
      <c r="E1714" s="155">
        <v>571</v>
      </c>
      <c r="F1714" s="155">
        <v>151.738925168387</v>
      </c>
      <c r="G1714" s="155">
        <v>86642.926271148972</v>
      </c>
      <c r="H1714" s="155">
        <v>8.6642926271148973E-2</v>
      </c>
      <c r="I1714" s="155" t="str">
        <f>_xlfn.XLOOKUP(C1714,'DRAWING LIST'!B:B,'DRAWING LIST'!AJ:AJ,,0)</f>
        <v>1-05 大洋綠</v>
      </c>
      <c r="J1714" s="155">
        <f t="shared" si="26"/>
        <v>8.6642926271148973E-2</v>
      </c>
    </row>
    <row r="1715" spans="1:10" hidden="1">
      <c r="A1715" s="155">
        <v>40</v>
      </c>
      <c r="B1715" s="155" t="s">
        <v>2791</v>
      </c>
      <c r="C1715" s="155" t="s">
        <v>230</v>
      </c>
      <c r="D1715" s="155">
        <v>48.3</v>
      </c>
      <c r="E1715" s="155">
        <v>574</v>
      </c>
      <c r="F1715" s="155">
        <v>151.738925168387</v>
      </c>
      <c r="G1715" s="155">
        <v>87098.143046654135</v>
      </c>
      <c r="H1715" s="155">
        <v>8.7098143046654128E-2</v>
      </c>
      <c r="I1715" s="155" t="str">
        <f>_xlfn.XLOOKUP(C1715,'DRAWING LIST'!B:B,'DRAWING LIST'!AJ:AJ,,0)</f>
        <v/>
      </c>
      <c r="J1715" s="155">
        <f t="shared" si="26"/>
        <v>8.7098143046654128E-2</v>
      </c>
    </row>
    <row r="1716" spans="1:10" hidden="1">
      <c r="A1716" s="155">
        <v>40</v>
      </c>
      <c r="B1716" s="155" t="s">
        <v>2578</v>
      </c>
      <c r="C1716" s="155" t="s">
        <v>485</v>
      </c>
      <c r="D1716" s="155">
        <v>48.3</v>
      </c>
      <c r="E1716" s="155">
        <v>583</v>
      </c>
      <c r="F1716" s="155">
        <v>151.738925168387</v>
      </c>
      <c r="G1716" s="155">
        <v>88463.793373169625</v>
      </c>
      <c r="H1716" s="155">
        <v>8.8463793373169619E-2</v>
      </c>
      <c r="I1716" s="155" t="str">
        <f>_xlfn.XLOOKUP(C1716,'DRAWING LIST'!B:B,'DRAWING LIST'!AJ:AJ,,0)</f>
        <v>1-85 藏金黃</v>
      </c>
      <c r="J1716" s="155">
        <f t="shared" si="26"/>
        <v>8.8463793373169619E-2</v>
      </c>
    </row>
    <row r="1717" spans="1:10" hidden="1">
      <c r="A1717" s="155">
        <v>40</v>
      </c>
      <c r="B1717" s="155" t="s">
        <v>2792</v>
      </c>
      <c r="C1717" s="155" t="s">
        <v>255</v>
      </c>
      <c r="D1717" s="155">
        <v>48.3</v>
      </c>
      <c r="E1717" s="155">
        <v>587</v>
      </c>
      <c r="F1717" s="155">
        <v>151.738925168387</v>
      </c>
      <c r="G1717" s="155">
        <v>89070.749073843166</v>
      </c>
      <c r="H1717" s="155">
        <v>8.9070749073843158E-2</v>
      </c>
      <c r="I1717" s="155" t="str">
        <f>_xlfn.XLOOKUP(C1717,'DRAWING LIST'!B:B,'DRAWING LIST'!AJ:AJ,,0)</f>
        <v/>
      </c>
      <c r="J1717" s="155">
        <f t="shared" si="26"/>
        <v>8.9070749073843158E-2</v>
      </c>
    </row>
    <row r="1718" spans="1:10" hidden="1">
      <c r="A1718" s="155">
        <v>40</v>
      </c>
      <c r="B1718" s="155" t="s">
        <v>2793</v>
      </c>
      <c r="C1718" s="155" t="s">
        <v>244</v>
      </c>
      <c r="D1718" s="155">
        <v>48.3</v>
      </c>
      <c r="E1718" s="155">
        <v>596</v>
      </c>
      <c r="F1718" s="155">
        <v>151.738925168387</v>
      </c>
      <c r="G1718" s="155">
        <v>90436.399400358656</v>
      </c>
      <c r="H1718" s="155">
        <v>9.043639940035865E-2</v>
      </c>
      <c r="I1718" s="155" t="str">
        <f>_xlfn.XLOOKUP(C1718,'DRAWING LIST'!B:B,'DRAWING LIST'!AJ:AJ,,0)</f>
        <v/>
      </c>
      <c r="J1718" s="155">
        <f t="shared" si="26"/>
        <v>9.043639940035865E-2</v>
      </c>
    </row>
    <row r="1719" spans="1:10" hidden="1">
      <c r="A1719" s="155">
        <v>40</v>
      </c>
      <c r="B1719" s="155" t="s">
        <v>2794</v>
      </c>
      <c r="C1719" s="155" t="s">
        <v>488</v>
      </c>
      <c r="D1719" s="155">
        <v>48.3</v>
      </c>
      <c r="E1719" s="155">
        <v>619</v>
      </c>
      <c r="F1719" s="155">
        <v>151.738925168387</v>
      </c>
      <c r="G1719" s="155">
        <v>93926.394679231555</v>
      </c>
      <c r="H1719" s="155">
        <v>9.3926394679231556E-2</v>
      </c>
      <c r="I1719" s="155" t="str">
        <f>_xlfn.XLOOKUP(C1719,'DRAWING LIST'!B:B,'DRAWING LIST'!AJ:AJ,,0)</f>
        <v>1-85 藏金黃</v>
      </c>
      <c r="J1719" s="155">
        <f t="shared" si="26"/>
        <v>9.3926394679231556E-2</v>
      </c>
    </row>
    <row r="1720" spans="1:10" hidden="1">
      <c r="A1720" s="155">
        <v>40</v>
      </c>
      <c r="B1720" s="155" t="s">
        <v>2795</v>
      </c>
      <c r="C1720" s="155" t="s">
        <v>546</v>
      </c>
      <c r="D1720" s="155">
        <v>48.3</v>
      </c>
      <c r="E1720" s="155">
        <v>625</v>
      </c>
      <c r="F1720" s="155">
        <v>151.738925168387</v>
      </c>
      <c r="G1720" s="155">
        <v>94836.828230241881</v>
      </c>
      <c r="H1720" s="155">
        <v>9.4836828230241879E-2</v>
      </c>
      <c r="I1720" s="155" t="str">
        <f>_xlfn.XLOOKUP(C1720,'DRAWING LIST'!B:B,'DRAWING LIST'!AJ:AJ,,0)</f>
        <v/>
      </c>
      <c r="J1720" s="155">
        <f t="shared" si="26"/>
        <v>9.4836828230241879E-2</v>
      </c>
    </row>
    <row r="1721" spans="1:10" hidden="1">
      <c r="A1721" s="155">
        <v>40</v>
      </c>
      <c r="B1721" s="155" t="s">
        <v>2604</v>
      </c>
      <c r="C1721" s="155" t="s">
        <v>727</v>
      </c>
      <c r="D1721" s="155">
        <v>48.3</v>
      </c>
      <c r="E1721" s="155">
        <v>648</v>
      </c>
      <c r="F1721" s="155">
        <v>151.738925168387</v>
      </c>
      <c r="G1721" s="155">
        <v>98326.82350911478</v>
      </c>
      <c r="H1721" s="155">
        <v>9.8326823509114772E-2</v>
      </c>
      <c r="I1721" s="155" t="e">
        <f>_xlfn.XLOOKUP(C1721,'DRAWING LIST'!B:B,'DRAWING LIST'!AJ:AJ,,0)</f>
        <v>#N/A</v>
      </c>
      <c r="J1721" s="155">
        <f t="shared" si="26"/>
        <v>9.8326823509114772E-2</v>
      </c>
    </row>
    <row r="1722" spans="1:10" hidden="1">
      <c r="A1722" s="155">
        <v>40</v>
      </c>
      <c r="B1722" s="155" t="s">
        <v>2796</v>
      </c>
      <c r="C1722" s="155" t="s">
        <v>489</v>
      </c>
      <c r="D1722" s="155">
        <v>48.3</v>
      </c>
      <c r="E1722" s="155">
        <v>685</v>
      </c>
      <c r="F1722" s="155">
        <v>151.738925168387</v>
      </c>
      <c r="G1722" s="155">
        <v>103941.16374034509</v>
      </c>
      <c r="H1722" s="155">
        <v>0.10394116374034508</v>
      </c>
      <c r="I1722" s="155" t="str">
        <f>_xlfn.XLOOKUP(C1722,'DRAWING LIST'!B:B,'DRAWING LIST'!AJ:AJ,,0)</f>
        <v>1-85 藏金黃</v>
      </c>
      <c r="J1722" s="155">
        <f t="shared" si="26"/>
        <v>0.10394116374034508</v>
      </c>
    </row>
    <row r="1723" spans="1:10" hidden="1">
      <c r="A1723" s="155">
        <v>40</v>
      </c>
      <c r="B1723" s="155" t="s">
        <v>2135</v>
      </c>
      <c r="C1723" s="155" t="s">
        <v>195</v>
      </c>
      <c r="D1723" s="155">
        <v>48.3</v>
      </c>
      <c r="E1723" s="155">
        <v>689</v>
      </c>
      <c r="F1723" s="155">
        <v>151.738925168387</v>
      </c>
      <c r="G1723" s="155">
        <v>104548.11944101864</v>
      </c>
      <c r="H1723" s="155">
        <v>0.10454811944101863</v>
      </c>
      <c r="I1723" s="155" t="str">
        <f>_xlfn.XLOOKUP(C1723,'DRAWING LIST'!B:B,'DRAWING LIST'!AJ:AJ,,0)</f>
        <v>1-05 大洋綠</v>
      </c>
      <c r="J1723" s="155">
        <f t="shared" si="26"/>
        <v>0.10454811944101863</v>
      </c>
    </row>
    <row r="1724" spans="1:10" hidden="1">
      <c r="A1724" s="155">
        <v>40</v>
      </c>
      <c r="B1724" s="155" t="s">
        <v>2797</v>
      </c>
      <c r="C1724" s="155" t="s">
        <v>232</v>
      </c>
      <c r="D1724" s="155">
        <v>48.3</v>
      </c>
      <c r="E1724" s="155">
        <v>6908</v>
      </c>
      <c r="F1724" s="155">
        <v>151.738925168387</v>
      </c>
      <c r="G1724" s="155">
        <v>1048212.4950632174</v>
      </c>
      <c r="H1724" s="155">
        <v>1.0482124950632172</v>
      </c>
      <c r="I1724" s="155" t="str">
        <f>_xlfn.XLOOKUP(C1724,'DRAWING LIST'!B:B,'DRAWING LIST'!AJ:AJ,,0)</f>
        <v/>
      </c>
      <c r="J1724" s="155">
        <f t="shared" si="26"/>
        <v>1.0482124950632172</v>
      </c>
    </row>
    <row r="1725" spans="1:10" hidden="1">
      <c r="A1725" s="155">
        <v>40</v>
      </c>
      <c r="B1725" s="155" t="s">
        <v>2797</v>
      </c>
      <c r="C1725" s="155" t="s">
        <v>255</v>
      </c>
      <c r="D1725" s="155">
        <v>48.3</v>
      </c>
      <c r="E1725" s="155">
        <v>6908</v>
      </c>
      <c r="F1725" s="155">
        <v>151.738925168387</v>
      </c>
      <c r="G1725" s="155">
        <v>1048212.4950632174</v>
      </c>
      <c r="H1725" s="155">
        <v>1.0482124950632172</v>
      </c>
      <c r="I1725" s="155" t="str">
        <f>_xlfn.XLOOKUP(C1725,'DRAWING LIST'!B:B,'DRAWING LIST'!AJ:AJ,,0)</f>
        <v/>
      </c>
      <c r="J1725" s="155">
        <f t="shared" si="26"/>
        <v>1.0482124950632172</v>
      </c>
    </row>
    <row r="1726" spans="1:10" hidden="1">
      <c r="A1726" s="155">
        <v>40</v>
      </c>
      <c r="B1726" s="155" t="s">
        <v>2798</v>
      </c>
      <c r="C1726" s="155" t="s">
        <v>794</v>
      </c>
      <c r="D1726" s="155">
        <v>48.3</v>
      </c>
      <c r="E1726" s="155">
        <v>690</v>
      </c>
      <c r="F1726" s="155">
        <v>151.738925168387</v>
      </c>
      <c r="G1726" s="155">
        <v>104699.85836618704</v>
      </c>
      <c r="H1726" s="155">
        <v>0.10469985836618703</v>
      </c>
      <c r="I1726" s="155" t="str">
        <f>_xlfn.XLOOKUP(C1726,'DRAWING LIST'!B:B,'DRAWING LIST'!AJ:AJ,,0)</f>
        <v>1-85 藏金黃</v>
      </c>
      <c r="J1726" s="155">
        <f t="shared" si="26"/>
        <v>0.10469985836618703</v>
      </c>
    </row>
    <row r="1727" spans="1:10" hidden="1">
      <c r="A1727" s="155">
        <v>40</v>
      </c>
      <c r="B1727" s="155" t="s">
        <v>2799</v>
      </c>
      <c r="C1727" s="155" t="s">
        <v>189</v>
      </c>
      <c r="D1727" s="155">
        <v>48.3</v>
      </c>
      <c r="E1727" s="155">
        <v>698</v>
      </c>
      <c r="F1727" s="155">
        <v>151.738925168387</v>
      </c>
      <c r="G1727" s="155">
        <v>105913.76976753412</v>
      </c>
      <c r="H1727" s="155">
        <v>0.10591376976753411</v>
      </c>
      <c r="I1727" s="155" t="str">
        <f>_xlfn.XLOOKUP(C1727,'DRAWING LIST'!B:B,'DRAWING LIST'!AJ:AJ,,0)</f>
        <v>1-05 大洋綠</v>
      </c>
      <c r="J1727" s="155">
        <f t="shared" si="26"/>
        <v>0.10591376976753411</v>
      </c>
    </row>
    <row r="1728" spans="1:10" hidden="1">
      <c r="A1728" s="155">
        <v>40</v>
      </c>
      <c r="B1728" s="155" t="s">
        <v>2800</v>
      </c>
      <c r="C1728" s="155" t="s">
        <v>245</v>
      </c>
      <c r="D1728" s="155">
        <v>48.3</v>
      </c>
      <c r="E1728" s="155">
        <v>7094</v>
      </c>
      <c r="F1728" s="155">
        <v>151.738925168387</v>
      </c>
      <c r="G1728" s="155">
        <v>1076435.9351445374</v>
      </c>
      <c r="H1728" s="155">
        <v>1.0764359351445374</v>
      </c>
      <c r="I1728" s="155" t="str">
        <f>_xlfn.XLOOKUP(C1728,'DRAWING LIST'!B:B,'DRAWING LIST'!AJ:AJ,,0)</f>
        <v/>
      </c>
      <c r="J1728" s="155">
        <f t="shared" si="26"/>
        <v>1.0764359351445374</v>
      </c>
    </row>
    <row r="1729" spans="1:10" hidden="1">
      <c r="A1729" s="155">
        <v>40</v>
      </c>
      <c r="B1729" s="155" t="s">
        <v>2801</v>
      </c>
      <c r="C1729" s="155" t="s">
        <v>490</v>
      </c>
      <c r="D1729" s="155">
        <v>48.3</v>
      </c>
      <c r="E1729" s="155">
        <v>768</v>
      </c>
      <c r="F1729" s="155">
        <v>151.738925168387</v>
      </c>
      <c r="G1729" s="155">
        <v>116535.49452932121</v>
      </c>
      <c r="H1729" s="155">
        <v>0.1165354945293212</v>
      </c>
      <c r="I1729" s="155" t="str">
        <f>_xlfn.XLOOKUP(C1729,'DRAWING LIST'!B:B,'DRAWING LIST'!AJ:AJ,,0)</f>
        <v>1-85 藏金黃</v>
      </c>
      <c r="J1729" s="155">
        <f t="shared" si="26"/>
        <v>0.1165354945293212</v>
      </c>
    </row>
    <row r="1730" spans="1:10" hidden="1">
      <c r="A1730" s="155">
        <v>40</v>
      </c>
      <c r="B1730" s="155" t="s">
        <v>2649</v>
      </c>
      <c r="C1730" s="155" t="s">
        <v>263</v>
      </c>
      <c r="D1730" s="155">
        <v>48.3</v>
      </c>
      <c r="E1730" s="155">
        <v>785</v>
      </c>
      <c r="F1730" s="155">
        <v>151.738925168387</v>
      </c>
      <c r="G1730" s="155">
        <v>119115.05625718379</v>
      </c>
      <c r="H1730" s="155">
        <v>0.11911505625718379</v>
      </c>
      <c r="I1730" s="155" t="str">
        <f>_xlfn.XLOOKUP(C1730,'DRAWING LIST'!B:B,'DRAWING LIST'!AJ:AJ,,0)</f>
        <v/>
      </c>
      <c r="J1730" s="155">
        <f t="shared" si="26"/>
        <v>0.11911505625718379</v>
      </c>
    </row>
    <row r="1731" spans="1:10" hidden="1">
      <c r="A1731" s="155">
        <v>40</v>
      </c>
      <c r="B1731" s="155" t="s">
        <v>2802</v>
      </c>
      <c r="C1731" s="155" t="s">
        <v>245</v>
      </c>
      <c r="D1731" s="155">
        <v>48.3</v>
      </c>
      <c r="E1731" s="155">
        <v>809</v>
      </c>
      <c r="F1731" s="155">
        <v>151.738925168387</v>
      </c>
      <c r="G1731" s="155">
        <v>122756.79046122509</v>
      </c>
      <c r="H1731" s="155">
        <v>0.12275679046122508</v>
      </c>
      <c r="I1731" s="155" t="str">
        <f>_xlfn.XLOOKUP(C1731,'DRAWING LIST'!B:B,'DRAWING LIST'!AJ:AJ,,0)</f>
        <v/>
      </c>
      <c r="J1731" s="155">
        <f t="shared" ref="J1731:J1794" si="27">(D1731*PI()*E1731)*10^-6</f>
        <v>0.12275679046122508</v>
      </c>
    </row>
    <row r="1732" spans="1:10">
      <c r="A1732" s="155">
        <v>40</v>
      </c>
      <c r="B1732" s="155" t="s">
        <v>2145</v>
      </c>
      <c r="C1732" s="155" t="s">
        <v>754</v>
      </c>
      <c r="D1732" s="155">
        <v>48.3</v>
      </c>
      <c r="E1732" s="155">
        <v>80</v>
      </c>
      <c r="F1732" s="155">
        <v>151.738925168387</v>
      </c>
      <c r="G1732" s="155">
        <v>12139.11401347096</v>
      </c>
      <c r="H1732" s="155">
        <v>1.213911401347096E-2</v>
      </c>
      <c r="I1732" s="155" t="str">
        <f>_xlfn.XLOOKUP(C1732,'DRAWING LIST'!B:B,'DRAWING LIST'!AJ:AJ,,0)</f>
        <v/>
      </c>
      <c r="J1732" s="155">
        <f t="shared" si="27"/>
        <v>1.213911401347096E-2</v>
      </c>
    </row>
    <row r="1733" spans="1:10" hidden="1">
      <c r="A1733" s="155">
        <v>40</v>
      </c>
      <c r="B1733" s="155" t="s">
        <v>2803</v>
      </c>
      <c r="C1733" s="155" t="s">
        <v>191</v>
      </c>
      <c r="D1733" s="155">
        <v>48.3</v>
      </c>
      <c r="E1733" s="155">
        <v>840</v>
      </c>
      <c r="F1733" s="155">
        <v>151.738925168387</v>
      </c>
      <c r="G1733" s="155">
        <v>127460.69714144508</v>
      </c>
      <c r="H1733" s="155">
        <v>0.12746069714144509</v>
      </c>
      <c r="I1733" s="155" t="str">
        <f>_xlfn.XLOOKUP(C1733,'DRAWING LIST'!B:B,'DRAWING LIST'!AJ:AJ,,0)</f>
        <v>1-05 大洋綠</v>
      </c>
      <c r="J1733" s="155">
        <f t="shared" si="27"/>
        <v>0.12746069714144509</v>
      </c>
    </row>
    <row r="1734" spans="1:10" hidden="1">
      <c r="A1734" s="155">
        <v>40</v>
      </c>
      <c r="B1734" s="155" t="s">
        <v>2676</v>
      </c>
      <c r="C1734" s="155" t="s">
        <v>727</v>
      </c>
      <c r="D1734" s="155">
        <v>48.3</v>
      </c>
      <c r="E1734" s="155">
        <v>860</v>
      </c>
      <c r="F1734" s="155">
        <v>151.738925168387</v>
      </c>
      <c r="G1734" s="155">
        <v>130495.47564481282</v>
      </c>
      <c r="H1734" s="155">
        <v>0.13049547564481281</v>
      </c>
      <c r="I1734" s="155" t="e">
        <f>_xlfn.XLOOKUP(C1734,'DRAWING LIST'!B:B,'DRAWING LIST'!AJ:AJ,,0)</f>
        <v>#N/A</v>
      </c>
      <c r="J1734" s="155">
        <f t="shared" si="27"/>
        <v>0.13049547564481281</v>
      </c>
    </row>
    <row r="1735" spans="1:10" hidden="1">
      <c r="A1735" s="155">
        <v>40</v>
      </c>
      <c r="B1735" s="155" t="s">
        <v>2152</v>
      </c>
      <c r="C1735" s="155" t="s">
        <v>230</v>
      </c>
      <c r="D1735" s="155">
        <v>48.3</v>
      </c>
      <c r="E1735" s="155">
        <v>87</v>
      </c>
      <c r="F1735" s="155">
        <v>151.738925168387</v>
      </c>
      <c r="G1735" s="155">
        <v>13201.286489649669</v>
      </c>
      <c r="H1735" s="155">
        <v>1.3201286489649668E-2</v>
      </c>
      <c r="I1735" s="155" t="str">
        <f>_xlfn.XLOOKUP(C1735,'DRAWING LIST'!B:B,'DRAWING LIST'!AJ:AJ,,0)</f>
        <v/>
      </c>
      <c r="J1735" s="155">
        <f t="shared" si="27"/>
        <v>1.3201286489649668E-2</v>
      </c>
    </row>
    <row r="1736" spans="1:10" hidden="1">
      <c r="A1736" s="155">
        <v>40</v>
      </c>
      <c r="B1736" s="155" t="s">
        <v>2152</v>
      </c>
      <c r="C1736" s="155" t="s">
        <v>254</v>
      </c>
      <c r="D1736" s="155">
        <v>48.3</v>
      </c>
      <c r="E1736" s="155">
        <v>87</v>
      </c>
      <c r="F1736" s="155">
        <v>151.738925168387</v>
      </c>
      <c r="G1736" s="155">
        <v>13201.286489649669</v>
      </c>
      <c r="H1736" s="155">
        <v>1.3201286489649668E-2</v>
      </c>
      <c r="I1736" s="155" t="str">
        <f>_xlfn.XLOOKUP(C1736,'DRAWING LIST'!B:B,'DRAWING LIST'!AJ:AJ,,0)</f>
        <v/>
      </c>
      <c r="J1736" s="155">
        <f t="shared" si="27"/>
        <v>1.3201286489649668E-2</v>
      </c>
    </row>
    <row r="1737" spans="1:10" hidden="1">
      <c r="A1737" s="155">
        <v>40</v>
      </c>
      <c r="B1737" s="155" t="s">
        <v>2152</v>
      </c>
      <c r="C1737" s="155" t="s">
        <v>255</v>
      </c>
      <c r="D1737" s="155">
        <v>48.3</v>
      </c>
      <c r="E1737" s="155">
        <v>87</v>
      </c>
      <c r="F1737" s="155">
        <v>151.738925168387</v>
      </c>
      <c r="G1737" s="155">
        <v>13201.286489649669</v>
      </c>
      <c r="H1737" s="155">
        <v>1.3201286489649668E-2</v>
      </c>
      <c r="I1737" s="155" t="str">
        <f>_xlfn.XLOOKUP(C1737,'DRAWING LIST'!B:B,'DRAWING LIST'!AJ:AJ,,0)</f>
        <v/>
      </c>
      <c r="J1737" s="155">
        <f t="shared" si="27"/>
        <v>1.3201286489649668E-2</v>
      </c>
    </row>
    <row r="1738" spans="1:10" hidden="1">
      <c r="A1738" s="155">
        <v>40</v>
      </c>
      <c r="B1738" s="155" t="s">
        <v>2804</v>
      </c>
      <c r="C1738" s="155" t="s">
        <v>274</v>
      </c>
      <c r="D1738" s="155">
        <v>48.3</v>
      </c>
      <c r="E1738" s="155">
        <v>89</v>
      </c>
      <c r="F1738" s="155">
        <v>151.738925168387</v>
      </c>
      <c r="G1738" s="155">
        <v>13504.764339986443</v>
      </c>
      <c r="H1738" s="155">
        <v>1.3504764339986442E-2</v>
      </c>
      <c r="I1738" s="155" t="str">
        <f>_xlfn.XLOOKUP(C1738,'DRAWING LIST'!B:B,'DRAWING LIST'!AJ:AJ,,0)</f>
        <v/>
      </c>
      <c r="J1738" s="155">
        <f t="shared" si="27"/>
        <v>1.3504764339986442E-2</v>
      </c>
    </row>
    <row r="1739" spans="1:10" hidden="1">
      <c r="A1739" s="155">
        <v>40</v>
      </c>
      <c r="B1739" s="155" t="s">
        <v>2699</v>
      </c>
      <c r="C1739" s="155" t="s">
        <v>262</v>
      </c>
      <c r="D1739" s="155">
        <v>48.3</v>
      </c>
      <c r="E1739" s="155">
        <v>90</v>
      </c>
      <c r="F1739" s="155">
        <v>151.738925168387</v>
      </c>
      <c r="G1739" s="155">
        <v>13656.50326515483</v>
      </c>
      <c r="H1739" s="155">
        <v>1.3656503265154829E-2</v>
      </c>
      <c r="I1739" s="155" t="str">
        <f>_xlfn.XLOOKUP(C1739,'DRAWING LIST'!B:B,'DRAWING LIST'!AJ:AJ,,0)</f>
        <v/>
      </c>
      <c r="J1739" s="155">
        <f t="shared" si="27"/>
        <v>1.3656503265154829E-2</v>
      </c>
    </row>
    <row r="1740" spans="1:10" hidden="1">
      <c r="A1740" s="155">
        <v>40</v>
      </c>
      <c r="B1740" s="155" t="s">
        <v>2700</v>
      </c>
      <c r="C1740" s="155" t="s">
        <v>794</v>
      </c>
      <c r="D1740" s="155">
        <v>48.3</v>
      </c>
      <c r="E1740" s="155">
        <v>911</v>
      </c>
      <c r="F1740" s="155">
        <v>151.738925168387</v>
      </c>
      <c r="G1740" s="155">
        <v>138234.16082840055</v>
      </c>
      <c r="H1740" s="155">
        <v>0.13823416082840054</v>
      </c>
      <c r="I1740" s="155" t="str">
        <f>_xlfn.XLOOKUP(C1740,'DRAWING LIST'!B:B,'DRAWING LIST'!AJ:AJ,,0)</f>
        <v>1-85 藏金黃</v>
      </c>
      <c r="J1740" s="155">
        <f t="shared" si="27"/>
        <v>0.13823416082840054</v>
      </c>
    </row>
    <row r="1741" spans="1:10" hidden="1">
      <c r="A1741" s="155">
        <v>40</v>
      </c>
      <c r="B1741" s="155" t="s">
        <v>2805</v>
      </c>
      <c r="C1741" s="155" t="s">
        <v>268</v>
      </c>
      <c r="D1741" s="155">
        <v>48.3</v>
      </c>
      <c r="E1741" s="155">
        <v>930</v>
      </c>
      <c r="F1741" s="155">
        <v>151.738925168387</v>
      </c>
      <c r="G1741" s="155">
        <v>141117.20040659991</v>
      </c>
      <c r="H1741" s="155">
        <v>0.14111720040659989</v>
      </c>
      <c r="I1741" s="155" t="str">
        <f>_xlfn.XLOOKUP(C1741,'DRAWING LIST'!B:B,'DRAWING LIST'!AJ:AJ,,0)</f>
        <v/>
      </c>
      <c r="J1741" s="155">
        <f t="shared" si="27"/>
        <v>0.14111720040659989</v>
      </c>
    </row>
    <row r="1742" spans="1:10" hidden="1">
      <c r="A1742" s="155">
        <v>40</v>
      </c>
      <c r="B1742" s="155" t="s">
        <v>2155</v>
      </c>
      <c r="C1742" s="155" t="s">
        <v>156</v>
      </c>
      <c r="D1742" s="155">
        <v>48.3</v>
      </c>
      <c r="E1742" s="155">
        <v>93</v>
      </c>
      <c r="F1742" s="155">
        <v>151.738925168387</v>
      </c>
      <c r="G1742" s="155">
        <v>14111.720040659991</v>
      </c>
      <c r="H1742" s="155">
        <v>1.411172004065999E-2</v>
      </c>
      <c r="I1742" s="155" t="str">
        <f>_xlfn.XLOOKUP(C1742,'DRAWING LIST'!B:B,'DRAWING LIST'!AJ:AJ,,0)</f>
        <v>1-05 大洋綠</v>
      </c>
      <c r="J1742" s="155">
        <f t="shared" si="27"/>
        <v>1.411172004065999E-2</v>
      </c>
    </row>
    <row r="1743" spans="1:10" hidden="1">
      <c r="A1743" s="155">
        <v>40</v>
      </c>
      <c r="B1743" s="155" t="s">
        <v>2709</v>
      </c>
      <c r="C1743" s="155" t="s">
        <v>268</v>
      </c>
      <c r="D1743" s="155">
        <v>48.3</v>
      </c>
      <c r="E1743" s="155">
        <v>943</v>
      </c>
      <c r="F1743" s="155">
        <v>151.738925168387</v>
      </c>
      <c r="G1743" s="155">
        <v>143089.80643378894</v>
      </c>
      <c r="H1743" s="155">
        <v>0.14308980643378894</v>
      </c>
      <c r="I1743" s="155" t="str">
        <f>_xlfn.XLOOKUP(C1743,'DRAWING LIST'!B:B,'DRAWING LIST'!AJ:AJ,,0)</f>
        <v/>
      </c>
      <c r="J1743" s="155">
        <f t="shared" si="27"/>
        <v>0.14308980643378894</v>
      </c>
    </row>
    <row r="1744" spans="1:10" hidden="1">
      <c r="A1744" s="155">
        <v>40</v>
      </c>
      <c r="B1744" s="155" t="s">
        <v>2711</v>
      </c>
      <c r="C1744" s="155" t="s">
        <v>273</v>
      </c>
      <c r="D1744" s="155">
        <v>48.3</v>
      </c>
      <c r="E1744" s="155">
        <v>94</v>
      </c>
      <c r="F1744" s="155">
        <v>151.738925168387</v>
      </c>
      <c r="G1744" s="155">
        <v>14263.458965828378</v>
      </c>
      <c r="H1744" s="155">
        <v>1.4263458965828377E-2</v>
      </c>
      <c r="I1744" s="155" t="str">
        <f>_xlfn.XLOOKUP(C1744,'DRAWING LIST'!B:B,'DRAWING LIST'!AJ:AJ,,0)</f>
        <v/>
      </c>
      <c r="J1744" s="155">
        <f t="shared" si="27"/>
        <v>1.4263458965828377E-2</v>
      </c>
    </row>
    <row r="1745" spans="1:10" hidden="1">
      <c r="A1745" s="155">
        <v>40</v>
      </c>
      <c r="B1745" s="155" t="s">
        <v>2806</v>
      </c>
      <c r="C1745" s="155" t="s">
        <v>245</v>
      </c>
      <c r="D1745" s="155">
        <v>48.3</v>
      </c>
      <c r="E1745" s="155">
        <v>955</v>
      </c>
      <c r="F1745" s="155">
        <v>151.738925168387</v>
      </c>
      <c r="G1745" s="155">
        <v>144910.67353580959</v>
      </c>
      <c r="H1745" s="155">
        <v>0.14491067353580958</v>
      </c>
      <c r="I1745" s="155" t="str">
        <f>_xlfn.XLOOKUP(C1745,'DRAWING LIST'!B:B,'DRAWING LIST'!AJ:AJ,,0)</f>
        <v/>
      </c>
      <c r="J1745" s="155">
        <f t="shared" si="27"/>
        <v>0.14491067353580958</v>
      </c>
    </row>
    <row r="1746" spans="1:10" hidden="1">
      <c r="A1746" s="155">
        <v>40</v>
      </c>
      <c r="B1746" s="155" t="s">
        <v>2716</v>
      </c>
      <c r="C1746" s="155" t="s">
        <v>195</v>
      </c>
      <c r="D1746" s="155">
        <v>48.3</v>
      </c>
      <c r="E1746" s="155">
        <v>95</v>
      </c>
      <c r="F1746" s="155">
        <v>151.738925168387</v>
      </c>
      <c r="G1746" s="155">
        <v>14415.197890996766</v>
      </c>
      <c r="H1746" s="155">
        <v>1.4415197890996765E-2</v>
      </c>
      <c r="I1746" s="155" t="str">
        <f>_xlfn.XLOOKUP(C1746,'DRAWING LIST'!B:B,'DRAWING LIST'!AJ:AJ,,0)</f>
        <v>1-05 大洋綠</v>
      </c>
      <c r="J1746" s="155">
        <f t="shared" si="27"/>
        <v>1.4415197890996765E-2</v>
      </c>
    </row>
    <row r="1747" spans="1:10" hidden="1">
      <c r="A1747" s="155">
        <v>40</v>
      </c>
      <c r="B1747" s="155" t="s">
        <v>2807</v>
      </c>
      <c r="C1747" s="155" t="s">
        <v>731</v>
      </c>
      <c r="D1747" s="155">
        <v>48.3</v>
      </c>
      <c r="E1747" s="155">
        <v>987</v>
      </c>
      <c r="F1747" s="155">
        <v>151.738925168387</v>
      </c>
      <c r="G1747" s="155">
        <v>149766.31914119798</v>
      </c>
      <c r="H1747" s="155">
        <v>0.14976631914119798</v>
      </c>
      <c r="I1747" s="155" t="str">
        <f>_xlfn.XLOOKUP(C1747,'DRAWING LIST'!B:B,'DRAWING LIST'!AJ:AJ,,0)</f>
        <v/>
      </c>
      <c r="J1747" s="155">
        <f t="shared" si="27"/>
        <v>0.14976631914119798</v>
      </c>
    </row>
    <row r="1748" spans="1:10" hidden="1">
      <c r="A1748" s="155">
        <v>40</v>
      </c>
      <c r="B1748" s="155" t="s">
        <v>2807</v>
      </c>
      <c r="C1748" s="155" t="s">
        <v>260</v>
      </c>
      <c r="D1748" s="155">
        <v>48.3</v>
      </c>
      <c r="E1748" s="155">
        <v>987</v>
      </c>
      <c r="F1748" s="155">
        <v>151.738925168387</v>
      </c>
      <c r="G1748" s="155">
        <v>149766.31914119798</v>
      </c>
      <c r="H1748" s="155">
        <v>0.14976631914119798</v>
      </c>
      <c r="I1748" s="155" t="str">
        <f>_xlfn.XLOOKUP(C1748,'DRAWING LIST'!B:B,'DRAWING LIST'!AJ:AJ,,0)</f>
        <v/>
      </c>
      <c r="J1748" s="155">
        <f t="shared" si="27"/>
        <v>0.14976631914119798</v>
      </c>
    </row>
    <row r="1749" spans="1:10" hidden="1">
      <c r="A1749" s="155">
        <v>50</v>
      </c>
      <c r="B1749" s="155" t="s">
        <v>2808</v>
      </c>
      <c r="C1749" s="155" t="s">
        <v>101</v>
      </c>
      <c r="D1749" s="155">
        <v>60.3</v>
      </c>
      <c r="E1749" s="155">
        <v>1008</v>
      </c>
      <c r="F1749" s="155">
        <v>189.4380370114645</v>
      </c>
      <c r="G1749" s="155">
        <v>190953.54130755621</v>
      </c>
      <c r="H1749" s="155">
        <v>0.19095354130755621</v>
      </c>
      <c r="I1749" s="155" t="str">
        <f>_xlfn.XLOOKUP(C1749,'DRAWING LIST'!B:B,'DRAWING LIST'!AJ:AJ,,0)</f>
        <v/>
      </c>
      <c r="J1749" s="155">
        <f t="shared" si="27"/>
        <v>0.19095354130755621</v>
      </c>
    </row>
    <row r="1750" spans="1:10" hidden="1">
      <c r="A1750" s="155">
        <v>50</v>
      </c>
      <c r="B1750" s="155" t="s">
        <v>2030</v>
      </c>
      <c r="C1750" s="155" t="s">
        <v>75</v>
      </c>
      <c r="D1750" s="155">
        <v>60.3</v>
      </c>
      <c r="E1750" s="155">
        <v>100</v>
      </c>
      <c r="F1750" s="155">
        <v>189.4380370114645</v>
      </c>
      <c r="G1750" s="155">
        <v>18943.803701146451</v>
      </c>
      <c r="H1750" s="155">
        <v>1.8943803701146452E-2</v>
      </c>
      <c r="I1750" s="155" t="str">
        <f>_xlfn.XLOOKUP(C1750,'DRAWING LIST'!B:B,'DRAWING LIST'!AJ:AJ,,0)</f>
        <v>1-63 深灰色</v>
      </c>
      <c r="J1750" s="155">
        <f t="shared" si="27"/>
        <v>1.8943803701146452E-2</v>
      </c>
    </row>
    <row r="1751" spans="1:10" hidden="1">
      <c r="A1751" s="155">
        <v>50</v>
      </c>
      <c r="B1751" s="155" t="s">
        <v>2030</v>
      </c>
      <c r="C1751" s="155" t="s">
        <v>101</v>
      </c>
      <c r="D1751" s="155">
        <v>60.3</v>
      </c>
      <c r="E1751" s="155">
        <v>100</v>
      </c>
      <c r="F1751" s="155">
        <v>189.4380370114645</v>
      </c>
      <c r="G1751" s="155">
        <v>18943.803701146451</v>
      </c>
      <c r="H1751" s="155">
        <v>1.8943803701146452E-2</v>
      </c>
      <c r="I1751" s="155" t="str">
        <f>_xlfn.XLOOKUP(C1751,'DRAWING LIST'!B:B,'DRAWING LIST'!AJ:AJ,,0)</f>
        <v/>
      </c>
      <c r="J1751" s="155">
        <f t="shared" si="27"/>
        <v>1.8943803701146452E-2</v>
      </c>
    </row>
    <row r="1752" spans="1:10" hidden="1">
      <c r="A1752" s="155">
        <v>50</v>
      </c>
      <c r="B1752" s="155" t="s">
        <v>2030</v>
      </c>
      <c r="C1752" s="155" t="s">
        <v>118</v>
      </c>
      <c r="D1752" s="155">
        <v>60.3</v>
      </c>
      <c r="E1752" s="155">
        <v>100</v>
      </c>
      <c r="F1752" s="155">
        <v>189.4380370114645</v>
      </c>
      <c r="G1752" s="155">
        <v>18943.803701146451</v>
      </c>
      <c r="H1752" s="155">
        <v>1.8943803701146452E-2</v>
      </c>
      <c r="I1752" s="155" t="str">
        <f>_xlfn.XLOOKUP(C1752,'DRAWING LIST'!B:B,'DRAWING LIST'!AJ:AJ,,0)</f>
        <v>1-05 大洋綠</v>
      </c>
      <c r="J1752" s="155">
        <f t="shared" si="27"/>
        <v>1.8943803701146452E-2</v>
      </c>
    </row>
    <row r="1753" spans="1:10" hidden="1">
      <c r="A1753" s="155">
        <v>50</v>
      </c>
      <c r="B1753" s="155" t="s">
        <v>2030</v>
      </c>
      <c r="C1753" s="155" t="s">
        <v>169</v>
      </c>
      <c r="D1753" s="155">
        <v>60.3</v>
      </c>
      <c r="E1753" s="155">
        <v>100</v>
      </c>
      <c r="F1753" s="155">
        <v>189.4380370114645</v>
      </c>
      <c r="G1753" s="155">
        <v>18943.803701146451</v>
      </c>
      <c r="H1753" s="155">
        <v>1.8943803701146452E-2</v>
      </c>
      <c r="I1753" s="155" t="str">
        <f>_xlfn.XLOOKUP(C1753,'DRAWING LIST'!B:B,'DRAWING LIST'!AJ:AJ,,0)</f>
        <v>1-05 大洋綠</v>
      </c>
      <c r="J1753" s="155">
        <f t="shared" si="27"/>
        <v>1.8943803701146452E-2</v>
      </c>
    </row>
    <row r="1754" spans="1:10" hidden="1">
      <c r="A1754" s="155">
        <v>50</v>
      </c>
      <c r="B1754" s="155" t="s">
        <v>2030</v>
      </c>
      <c r="C1754" s="155" t="s">
        <v>170</v>
      </c>
      <c r="D1754" s="155">
        <v>60.3</v>
      </c>
      <c r="E1754" s="155">
        <v>100</v>
      </c>
      <c r="F1754" s="155">
        <v>189.4380370114645</v>
      </c>
      <c r="G1754" s="155">
        <v>18943.803701146451</v>
      </c>
      <c r="H1754" s="155">
        <v>1.8943803701146452E-2</v>
      </c>
      <c r="I1754" s="155" t="str">
        <f>_xlfn.XLOOKUP(C1754,'DRAWING LIST'!B:B,'DRAWING LIST'!AJ:AJ,,0)</f>
        <v>1-05 大洋綠</v>
      </c>
      <c r="J1754" s="155">
        <f t="shared" si="27"/>
        <v>1.8943803701146452E-2</v>
      </c>
    </row>
    <row r="1755" spans="1:10" hidden="1">
      <c r="A1755" s="155">
        <v>50</v>
      </c>
      <c r="B1755" s="155" t="s">
        <v>2030</v>
      </c>
      <c r="C1755" s="155" t="s">
        <v>171</v>
      </c>
      <c r="D1755" s="155">
        <v>60.3</v>
      </c>
      <c r="E1755" s="155">
        <v>100</v>
      </c>
      <c r="F1755" s="155">
        <v>189.4380370114645</v>
      </c>
      <c r="G1755" s="155">
        <v>18943.803701146451</v>
      </c>
      <c r="H1755" s="155">
        <v>1.8943803701146452E-2</v>
      </c>
      <c r="I1755" s="155" t="str">
        <f>_xlfn.XLOOKUP(C1755,'DRAWING LIST'!B:B,'DRAWING LIST'!AJ:AJ,,0)</f>
        <v>1-05 大洋綠</v>
      </c>
      <c r="J1755" s="155">
        <f t="shared" si="27"/>
        <v>1.8943803701146452E-2</v>
      </c>
    </row>
    <row r="1756" spans="1:10" hidden="1">
      <c r="A1756" s="155">
        <v>50</v>
      </c>
      <c r="B1756" s="155" t="s">
        <v>2030</v>
      </c>
      <c r="C1756" s="155" t="s">
        <v>186</v>
      </c>
      <c r="D1756" s="155">
        <v>60.3</v>
      </c>
      <c r="E1756" s="155">
        <v>100</v>
      </c>
      <c r="F1756" s="155">
        <v>189.4380370114645</v>
      </c>
      <c r="G1756" s="155">
        <v>18943.803701146451</v>
      </c>
      <c r="H1756" s="155">
        <v>1.8943803701146452E-2</v>
      </c>
      <c r="I1756" s="155" t="str">
        <f>_xlfn.XLOOKUP(C1756,'DRAWING LIST'!B:B,'DRAWING LIST'!AJ:AJ,,0)</f>
        <v>1-05 大洋綠</v>
      </c>
      <c r="J1756" s="155">
        <f t="shared" si="27"/>
        <v>1.8943803701146452E-2</v>
      </c>
    </row>
    <row r="1757" spans="1:10" hidden="1">
      <c r="A1757" s="155">
        <v>50</v>
      </c>
      <c r="B1757" s="155" t="s">
        <v>2030</v>
      </c>
      <c r="C1757" s="155" t="s">
        <v>198</v>
      </c>
      <c r="D1757" s="155">
        <v>60.3</v>
      </c>
      <c r="E1757" s="155">
        <v>100</v>
      </c>
      <c r="F1757" s="155">
        <v>189.4380370114645</v>
      </c>
      <c r="G1757" s="155">
        <v>18943.803701146451</v>
      </c>
      <c r="H1757" s="155">
        <v>1.8943803701146452E-2</v>
      </c>
      <c r="I1757" s="155" t="str">
        <f>_xlfn.XLOOKUP(C1757,'DRAWING LIST'!B:B,'DRAWING LIST'!AJ:AJ,,0)</f>
        <v>1-05 大洋綠</v>
      </c>
      <c r="J1757" s="155">
        <f t="shared" si="27"/>
        <v>1.8943803701146452E-2</v>
      </c>
    </row>
    <row r="1758" spans="1:10" hidden="1">
      <c r="A1758" s="155">
        <v>50</v>
      </c>
      <c r="B1758" s="155" t="s">
        <v>2030</v>
      </c>
      <c r="C1758" s="155" t="s">
        <v>224</v>
      </c>
      <c r="D1758" s="155">
        <v>60.3</v>
      </c>
      <c r="E1758" s="155">
        <v>100</v>
      </c>
      <c r="F1758" s="155">
        <v>189.4380370114645</v>
      </c>
      <c r="G1758" s="155">
        <v>18943.803701146451</v>
      </c>
      <c r="H1758" s="155">
        <v>1.8943803701146452E-2</v>
      </c>
      <c r="I1758" s="155" t="str">
        <f>_xlfn.XLOOKUP(C1758,'DRAWING LIST'!B:B,'DRAWING LIST'!AJ:AJ,,0)</f>
        <v>1-05 大洋綠</v>
      </c>
      <c r="J1758" s="155">
        <f t="shared" si="27"/>
        <v>1.8943803701146452E-2</v>
      </c>
    </row>
    <row r="1759" spans="1:10" hidden="1">
      <c r="A1759" s="155">
        <v>50</v>
      </c>
      <c r="B1759" s="155" t="s">
        <v>2030</v>
      </c>
      <c r="C1759" s="155" t="s">
        <v>730</v>
      </c>
      <c r="D1759" s="155">
        <v>60.3</v>
      </c>
      <c r="E1759" s="155">
        <v>100</v>
      </c>
      <c r="F1759" s="155">
        <v>189.4380370114645</v>
      </c>
      <c r="G1759" s="155">
        <v>18943.803701146451</v>
      </c>
      <c r="H1759" s="155">
        <v>1.8943803701146452E-2</v>
      </c>
      <c r="I1759" s="155" t="str">
        <f>_xlfn.XLOOKUP(C1759,'DRAWING LIST'!B:B,'DRAWING LIST'!AJ:AJ,,0)</f>
        <v>1-05 大洋綠</v>
      </c>
      <c r="J1759" s="155">
        <f t="shared" si="27"/>
        <v>1.8943803701146452E-2</v>
      </c>
    </row>
    <row r="1760" spans="1:10" hidden="1">
      <c r="A1760" s="155">
        <v>50</v>
      </c>
      <c r="B1760" s="155" t="s">
        <v>2030</v>
      </c>
      <c r="C1760" s="155" t="s">
        <v>228</v>
      </c>
      <c r="D1760" s="155">
        <v>60.3</v>
      </c>
      <c r="E1760" s="155">
        <v>100</v>
      </c>
      <c r="F1760" s="155">
        <v>189.4380370114645</v>
      </c>
      <c r="G1760" s="155">
        <v>18943.803701146451</v>
      </c>
      <c r="H1760" s="155">
        <v>1.8943803701146452E-2</v>
      </c>
      <c r="I1760" s="155" t="str">
        <f>_xlfn.XLOOKUP(C1760,'DRAWING LIST'!B:B,'DRAWING LIST'!AJ:AJ,,0)</f>
        <v>1-05 大洋綠</v>
      </c>
      <c r="J1760" s="155">
        <f t="shared" si="27"/>
        <v>1.8943803701146452E-2</v>
      </c>
    </row>
    <row r="1761" spans="1:10" hidden="1">
      <c r="A1761" s="155">
        <v>50</v>
      </c>
      <c r="B1761" s="155" t="s">
        <v>2030</v>
      </c>
      <c r="C1761" s="155" t="s">
        <v>246</v>
      </c>
      <c r="D1761" s="155">
        <v>60.3</v>
      </c>
      <c r="E1761" s="155">
        <v>100</v>
      </c>
      <c r="F1761" s="155">
        <v>189.4380370114645</v>
      </c>
      <c r="G1761" s="155">
        <v>18943.803701146451</v>
      </c>
      <c r="H1761" s="155">
        <v>1.8943803701146452E-2</v>
      </c>
      <c r="I1761" s="155" t="str">
        <f>_xlfn.XLOOKUP(C1761,'DRAWING LIST'!B:B,'DRAWING LIST'!AJ:AJ,,0)</f>
        <v/>
      </c>
      <c r="J1761" s="155">
        <f t="shared" si="27"/>
        <v>1.8943803701146452E-2</v>
      </c>
    </row>
    <row r="1762" spans="1:10" hidden="1">
      <c r="A1762" s="155">
        <v>50</v>
      </c>
      <c r="B1762" s="155" t="s">
        <v>2030</v>
      </c>
      <c r="C1762" s="155" t="s">
        <v>732</v>
      </c>
      <c r="D1762" s="155">
        <v>60.3</v>
      </c>
      <c r="E1762" s="155">
        <v>100</v>
      </c>
      <c r="F1762" s="155">
        <v>189.4380370114645</v>
      </c>
      <c r="G1762" s="155">
        <v>18943.803701146451</v>
      </c>
      <c r="H1762" s="155">
        <v>1.8943803701146452E-2</v>
      </c>
      <c r="I1762" s="155" t="str">
        <f>_xlfn.XLOOKUP(C1762,'DRAWING LIST'!B:B,'DRAWING LIST'!AJ:AJ,,0)</f>
        <v/>
      </c>
      <c r="J1762" s="155">
        <f t="shared" si="27"/>
        <v>1.8943803701146452E-2</v>
      </c>
    </row>
    <row r="1763" spans="1:10" hidden="1">
      <c r="A1763" s="155">
        <v>50</v>
      </c>
      <c r="B1763" s="155" t="s">
        <v>2030</v>
      </c>
      <c r="C1763" s="155" t="s">
        <v>254</v>
      </c>
      <c r="D1763" s="155">
        <v>60.3</v>
      </c>
      <c r="E1763" s="155">
        <v>100</v>
      </c>
      <c r="F1763" s="155">
        <v>189.4380370114645</v>
      </c>
      <c r="G1763" s="155">
        <v>18943.803701146451</v>
      </c>
      <c r="H1763" s="155">
        <v>1.8943803701146452E-2</v>
      </c>
      <c r="I1763" s="155" t="str">
        <f>_xlfn.XLOOKUP(C1763,'DRAWING LIST'!B:B,'DRAWING LIST'!AJ:AJ,,0)</f>
        <v/>
      </c>
      <c r="J1763" s="155">
        <f t="shared" si="27"/>
        <v>1.8943803701146452E-2</v>
      </c>
    </row>
    <row r="1764" spans="1:10" hidden="1">
      <c r="A1764" s="155">
        <v>50</v>
      </c>
      <c r="B1764" s="155" t="s">
        <v>2030</v>
      </c>
      <c r="C1764" s="155" t="s">
        <v>255</v>
      </c>
      <c r="D1764" s="155">
        <v>60.3</v>
      </c>
      <c r="E1764" s="155">
        <v>100</v>
      </c>
      <c r="F1764" s="155">
        <v>189.4380370114645</v>
      </c>
      <c r="G1764" s="155">
        <v>18943.803701146451</v>
      </c>
      <c r="H1764" s="155">
        <v>1.8943803701146452E-2</v>
      </c>
      <c r="I1764" s="155" t="str">
        <f>_xlfn.XLOOKUP(C1764,'DRAWING LIST'!B:B,'DRAWING LIST'!AJ:AJ,,0)</f>
        <v/>
      </c>
      <c r="J1764" s="155">
        <f t="shared" si="27"/>
        <v>1.8943803701146452E-2</v>
      </c>
    </row>
    <row r="1765" spans="1:10" hidden="1">
      <c r="A1765" s="155">
        <v>50</v>
      </c>
      <c r="B1765" s="155" t="s">
        <v>2030</v>
      </c>
      <c r="C1765" s="155" t="s">
        <v>276</v>
      </c>
      <c r="D1765" s="155">
        <v>60.3</v>
      </c>
      <c r="E1765" s="155">
        <v>100</v>
      </c>
      <c r="F1765" s="155">
        <v>189.4380370114645</v>
      </c>
      <c r="G1765" s="155">
        <v>18943.803701146451</v>
      </c>
      <c r="H1765" s="155">
        <v>1.8943803701146452E-2</v>
      </c>
      <c r="I1765" s="155" t="str">
        <f>_xlfn.XLOOKUP(C1765,'DRAWING LIST'!B:B,'DRAWING LIST'!AJ:AJ,,0)</f>
        <v/>
      </c>
      <c r="J1765" s="155">
        <f t="shared" si="27"/>
        <v>1.8943803701146452E-2</v>
      </c>
    </row>
    <row r="1766" spans="1:10" hidden="1">
      <c r="A1766" s="155">
        <v>50</v>
      </c>
      <c r="B1766" s="155" t="s">
        <v>2030</v>
      </c>
      <c r="C1766" s="155" t="s">
        <v>277</v>
      </c>
      <c r="D1766" s="155">
        <v>60.3</v>
      </c>
      <c r="E1766" s="155">
        <v>100</v>
      </c>
      <c r="F1766" s="155">
        <v>189.4380370114645</v>
      </c>
      <c r="G1766" s="155">
        <v>18943.803701146451</v>
      </c>
      <c r="H1766" s="155">
        <v>1.8943803701146452E-2</v>
      </c>
      <c r="I1766" s="155" t="str">
        <f>_xlfn.XLOOKUP(C1766,'DRAWING LIST'!B:B,'DRAWING LIST'!AJ:AJ,,0)</f>
        <v/>
      </c>
      <c r="J1766" s="155">
        <f t="shared" si="27"/>
        <v>1.8943803701146452E-2</v>
      </c>
    </row>
    <row r="1767" spans="1:10">
      <c r="A1767" s="155">
        <v>50</v>
      </c>
      <c r="B1767" s="155" t="s">
        <v>2030</v>
      </c>
      <c r="C1767" s="155" t="s">
        <v>747</v>
      </c>
      <c r="D1767" s="155">
        <v>60.3</v>
      </c>
      <c r="E1767" s="155">
        <v>100</v>
      </c>
      <c r="F1767" s="155">
        <v>189.4380370114645</v>
      </c>
      <c r="G1767" s="155">
        <v>18943.803701146451</v>
      </c>
      <c r="H1767" s="155">
        <v>1.8943803701146452E-2</v>
      </c>
      <c r="I1767" s="155" t="str">
        <f>_xlfn.XLOOKUP(C1767,'DRAWING LIST'!B:B,'DRAWING LIST'!AJ:AJ,,0)</f>
        <v>1-45 天藍色</v>
      </c>
      <c r="J1767" s="155">
        <f t="shared" si="27"/>
        <v>1.8943803701146452E-2</v>
      </c>
    </row>
    <row r="1768" spans="1:10">
      <c r="A1768" s="155">
        <v>50</v>
      </c>
      <c r="B1768" s="155" t="s">
        <v>2030</v>
      </c>
      <c r="C1768" s="155" t="s">
        <v>356</v>
      </c>
      <c r="D1768" s="155">
        <v>60.3</v>
      </c>
      <c r="E1768" s="155">
        <v>100</v>
      </c>
      <c r="F1768" s="155">
        <v>189.4380370114645</v>
      </c>
      <c r="G1768" s="155">
        <v>18943.803701146451</v>
      </c>
      <c r="H1768" s="155">
        <v>1.8943803701146452E-2</v>
      </c>
      <c r="I1768" s="155" t="str">
        <f>_xlfn.XLOOKUP(C1768,'DRAWING LIST'!B:B,'DRAWING LIST'!AJ:AJ,,0)</f>
        <v>1-45 天藍色</v>
      </c>
      <c r="J1768" s="155">
        <f t="shared" si="27"/>
        <v>1.8943803701146452E-2</v>
      </c>
    </row>
    <row r="1769" spans="1:10" hidden="1">
      <c r="A1769" s="155">
        <v>50</v>
      </c>
      <c r="B1769" s="155" t="s">
        <v>2030</v>
      </c>
      <c r="C1769" s="155" t="s">
        <v>561</v>
      </c>
      <c r="D1769" s="155">
        <v>60.3</v>
      </c>
      <c r="E1769" s="155">
        <v>100</v>
      </c>
      <c r="F1769" s="155">
        <v>189.4380370114645</v>
      </c>
      <c r="G1769" s="155">
        <v>18943.803701146451</v>
      </c>
      <c r="H1769" s="155">
        <v>1.8943803701146452E-2</v>
      </c>
      <c r="I1769" s="155" t="str">
        <f>_xlfn.XLOOKUP(C1769,'DRAWING LIST'!B:B,'DRAWING LIST'!AJ:AJ,,0)</f>
        <v/>
      </c>
      <c r="J1769" s="155">
        <f t="shared" si="27"/>
        <v>1.8943803701146452E-2</v>
      </c>
    </row>
    <row r="1770" spans="1:10" hidden="1">
      <c r="A1770" s="155">
        <v>50</v>
      </c>
      <c r="B1770" s="155" t="s">
        <v>2030</v>
      </c>
      <c r="C1770" s="155" t="s">
        <v>563</v>
      </c>
      <c r="D1770" s="155">
        <v>60.3</v>
      </c>
      <c r="E1770" s="155">
        <v>100</v>
      </c>
      <c r="F1770" s="155">
        <v>189.4380370114645</v>
      </c>
      <c r="G1770" s="155">
        <v>18943.803701146451</v>
      </c>
      <c r="H1770" s="155">
        <v>1.8943803701146452E-2</v>
      </c>
      <c r="I1770" s="155" t="str">
        <f>_xlfn.XLOOKUP(C1770,'DRAWING LIST'!B:B,'DRAWING LIST'!AJ:AJ,,0)</f>
        <v/>
      </c>
      <c r="J1770" s="155">
        <f t="shared" si="27"/>
        <v>1.8943803701146452E-2</v>
      </c>
    </row>
    <row r="1771" spans="1:10" hidden="1">
      <c r="A1771" s="155">
        <v>50</v>
      </c>
      <c r="B1771" s="155" t="s">
        <v>2030</v>
      </c>
      <c r="C1771" s="155" t="s">
        <v>565</v>
      </c>
      <c r="D1771" s="155">
        <v>60.3</v>
      </c>
      <c r="E1771" s="155">
        <v>100</v>
      </c>
      <c r="F1771" s="155">
        <v>189.4380370114645</v>
      </c>
      <c r="G1771" s="155">
        <v>18943.803701146451</v>
      </c>
      <c r="H1771" s="155">
        <v>1.8943803701146452E-2</v>
      </c>
      <c r="I1771" s="155" t="str">
        <f>_xlfn.XLOOKUP(C1771,'DRAWING LIST'!B:B,'DRAWING LIST'!AJ:AJ,,0)</f>
        <v/>
      </c>
      <c r="J1771" s="155">
        <f t="shared" si="27"/>
        <v>1.8943803701146452E-2</v>
      </c>
    </row>
    <row r="1772" spans="1:10" hidden="1">
      <c r="A1772" s="155">
        <v>50</v>
      </c>
      <c r="B1772" s="155" t="s">
        <v>2030</v>
      </c>
      <c r="C1772" s="155" t="s">
        <v>635</v>
      </c>
      <c r="D1772" s="155">
        <v>60.3</v>
      </c>
      <c r="E1772" s="155">
        <v>100</v>
      </c>
      <c r="F1772" s="155">
        <v>189.4380370114645</v>
      </c>
      <c r="G1772" s="155">
        <v>18943.803701146451</v>
      </c>
      <c r="H1772" s="155">
        <v>1.8943803701146452E-2</v>
      </c>
      <c r="I1772" s="155" t="str">
        <f>_xlfn.XLOOKUP(C1772,'DRAWING LIST'!B:B,'DRAWING LIST'!AJ:AJ,,0)</f>
        <v/>
      </c>
      <c r="J1772" s="155">
        <f t="shared" si="27"/>
        <v>1.8943803701146452E-2</v>
      </c>
    </row>
    <row r="1773" spans="1:10" hidden="1">
      <c r="A1773" s="155">
        <v>50</v>
      </c>
      <c r="B1773" s="155" t="s">
        <v>2030</v>
      </c>
      <c r="C1773" s="155" t="s">
        <v>649</v>
      </c>
      <c r="D1773" s="155">
        <v>60.3</v>
      </c>
      <c r="E1773" s="155">
        <v>100</v>
      </c>
      <c r="F1773" s="155">
        <v>189.4380370114645</v>
      </c>
      <c r="G1773" s="155">
        <v>18943.803701146451</v>
      </c>
      <c r="H1773" s="155">
        <v>1.8943803701146452E-2</v>
      </c>
      <c r="I1773" s="155" t="str">
        <f>_xlfn.XLOOKUP(C1773,'DRAWING LIST'!B:B,'DRAWING LIST'!AJ:AJ,,0)</f>
        <v/>
      </c>
      <c r="J1773" s="155">
        <f t="shared" si="27"/>
        <v>1.8943803701146452E-2</v>
      </c>
    </row>
    <row r="1774" spans="1:10">
      <c r="A1774" s="155">
        <v>50</v>
      </c>
      <c r="B1774" s="155" t="s">
        <v>2809</v>
      </c>
      <c r="C1774" s="155" t="s">
        <v>285</v>
      </c>
      <c r="D1774" s="155">
        <v>60.3</v>
      </c>
      <c r="E1774" s="155">
        <v>1014</v>
      </c>
      <c r="F1774" s="155">
        <v>189.4380370114645</v>
      </c>
      <c r="G1774" s="155">
        <v>192090.16952962501</v>
      </c>
      <c r="H1774" s="155">
        <v>0.19209016952962502</v>
      </c>
      <c r="I1774" s="155" t="str">
        <f>_xlfn.XLOOKUP(C1774,'DRAWING LIST'!B:B,'DRAWING LIST'!AJ:AJ,,0)</f>
        <v>1-45 天藍色</v>
      </c>
      <c r="J1774" s="155">
        <f t="shared" si="27"/>
        <v>0.19209016952962502</v>
      </c>
    </row>
    <row r="1775" spans="1:10" hidden="1">
      <c r="A1775" s="155">
        <v>50</v>
      </c>
      <c r="B1775" s="155" t="s">
        <v>2171</v>
      </c>
      <c r="C1775" s="155" t="s">
        <v>545</v>
      </c>
      <c r="D1775" s="155">
        <v>60.3</v>
      </c>
      <c r="E1775" s="155">
        <v>1017</v>
      </c>
      <c r="F1775" s="155">
        <v>189.4380370114645</v>
      </c>
      <c r="G1775" s="155">
        <v>192658.4836406594</v>
      </c>
      <c r="H1775" s="155">
        <v>0.19265848364065938</v>
      </c>
      <c r="I1775" s="155" t="str">
        <f>_xlfn.XLOOKUP(C1775,'DRAWING LIST'!B:B,'DRAWING LIST'!AJ:AJ,,0)</f>
        <v/>
      </c>
      <c r="J1775" s="155">
        <f t="shared" si="27"/>
        <v>0.19265848364065938</v>
      </c>
    </row>
    <row r="1776" spans="1:10">
      <c r="A1776" s="155">
        <v>50</v>
      </c>
      <c r="B1776" s="155" t="s">
        <v>2173</v>
      </c>
      <c r="C1776" s="155" t="s">
        <v>284</v>
      </c>
      <c r="D1776" s="155">
        <v>60.3</v>
      </c>
      <c r="E1776" s="155">
        <v>101</v>
      </c>
      <c r="F1776" s="155">
        <v>189.4380370114645</v>
      </c>
      <c r="G1776" s="155">
        <v>19133.241738157914</v>
      </c>
      <c r="H1776" s="155">
        <v>1.9133241738157912E-2</v>
      </c>
      <c r="I1776" s="155" t="str">
        <f>_xlfn.XLOOKUP(C1776,'DRAWING LIST'!B:B,'DRAWING LIST'!AJ:AJ,,0)</f>
        <v>1-45 天藍色</v>
      </c>
      <c r="J1776" s="155">
        <f t="shared" si="27"/>
        <v>1.9133241738157912E-2</v>
      </c>
    </row>
    <row r="1777" spans="1:10" hidden="1">
      <c r="A1777" s="155">
        <v>50</v>
      </c>
      <c r="B1777" s="155" t="s">
        <v>2176</v>
      </c>
      <c r="C1777" s="155" t="s">
        <v>228</v>
      </c>
      <c r="D1777" s="155">
        <v>60.3</v>
      </c>
      <c r="E1777" s="155">
        <v>102</v>
      </c>
      <c r="F1777" s="155">
        <v>189.4380370114645</v>
      </c>
      <c r="G1777" s="155">
        <v>19322.679775169378</v>
      </c>
      <c r="H1777" s="155">
        <v>1.9322679775169375E-2</v>
      </c>
      <c r="I1777" s="155" t="str">
        <f>_xlfn.XLOOKUP(C1777,'DRAWING LIST'!B:B,'DRAWING LIST'!AJ:AJ,,0)</f>
        <v>1-05 大洋綠</v>
      </c>
      <c r="J1777" s="155">
        <f t="shared" si="27"/>
        <v>1.9322679775169375E-2</v>
      </c>
    </row>
    <row r="1778" spans="1:10" hidden="1">
      <c r="A1778" s="155">
        <v>50</v>
      </c>
      <c r="B1778" s="155" t="s">
        <v>2177</v>
      </c>
      <c r="C1778" s="155" t="s">
        <v>630</v>
      </c>
      <c r="D1778" s="155">
        <v>60.3</v>
      </c>
      <c r="E1778" s="155">
        <v>1030</v>
      </c>
      <c r="F1778" s="155">
        <v>189.4380370114645</v>
      </c>
      <c r="G1778" s="155">
        <v>195121.17812180845</v>
      </c>
      <c r="H1778" s="155">
        <v>0.19512117812180843</v>
      </c>
      <c r="I1778" s="155" t="str">
        <f>_xlfn.XLOOKUP(C1778,'DRAWING LIST'!B:B,'DRAWING LIST'!AJ:AJ,,0)</f>
        <v/>
      </c>
      <c r="J1778" s="155">
        <f t="shared" si="27"/>
        <v>0.19512117812180843</v>
      </c>
    </row>
    <row r="1779" spans="1:10" hidden="1">
      <c r="A1779" s="155">
        <v>50</v>
      </c>
      <c r="B1779" s="155" t="s">
        <v>2810</v>
      </c>
      <c r="C1779" s="155" t="s">
        <v>75</v>
      </c>
      <c r="D1779" s="155">
        <v>60.3</v>
      </c>
      <c r="E1779" s="155">
        <v>1049</v>
      </c>
      <c r="F1779" s="155">
        <v>189.4380370114645</v>
      </c>
      <c r="G1779" s="155">
        <v>198720.50082502628</v>
      </c>
      <c r="H1779" s="155">
        <v>0.19872050082502626</v>
      </c>
      <c r="I1779" s="155" t="str">
        <f>_xlfn.XLOOKUP(C1779,'DRAWING LIST'!B:B,'DRAWING LIST'!AJ:AJ,,0)</f>
        <v>1-63 深灰色</v>
      </c>
      <c r="J1779" s="155">
        <f t="shared" si="27"/>
        <v>0.19872050082502626</v>
      </c>
    </row>
    <row r="1780" spans="1:10">
      <c r="A1780" s="155">
        <v>50</v>
      </c>
      <c r="B1780" s="155" t="s">
        <v>2811</v>
      </c>
      <c r="C1780" s="155" t="s">
        <v>301</v>
      </c>
      <c r="D1780" s="155">
        <v>60.3</v>
      </c>
      <c r="E1780" s="155">
        <v>1055</v>
      </c>
      <c r="F1780" s="155">
        <v>189.4380370114645</v>
      </c>
      <c r="G1780" s="155">
        <v>199857.12904709505</v>
      </c>
      <c r="H1780" s="155">
        <v>0.19985712904709504</v>
      </c>
      <c r="I1780" s="155" t="str">
        <f>_xlfn.XLOOKUP(C1780,'DRAWING LIST'!B:B,'DRAWING LIST'!AJ:AJ,,0)</f>
        <v>1-45 天藍色</v>
      </c>
      <c r="J1780" s="155">
        <f t="shared" si="27"/>
        <v>0.19985712904709504</v>
      </c>
    </row>
    <row r="1781" spans="1:10" hidden="1">
      <c r="A1781" s="155">
        <v>50</v>
      </c>
      <c r="B1781" s="155" t="s">
        <v>2812</v>
      </c>
      <c r="C1781" s="155" t="s">
        <v>223</v>
      </c>
      <c r="D1781" s="155">
        <v>60.3</v>
      </c>
      <c r="E1781" s="155">
        <v>10563</v>
      </c>
      <c r="F1781" s="155">
        <v>189.4380370114645</v>
      </c>
      <c r="G1781" s="155">
        <v>2001033.9849520996</v>
      </c>
      <c r="H1781" s="155">
        <v>2.0010339849520995</v>
      </c>
      <c r="I1781" s="155" t="str">
        <f>_xlfn.XLOOKUP(C1781,'DRAWING LIST'!B:B,'DRAWING LIST'!AJ:AJ,,0)</f>
        <v>1-05 大洋綠</v>
      </c>
      <c r="J1781" s="155">
        <f t="shared" si="27"/>
        <v>2.0010339849520995</v>
      </c>
    </row>
    <row r="1782" spans="1:10" hidden="1">
      <c r="A1782" s="155">
        <v>50</v>
      </c>
      <c r="B1782" s="155" t="s">
        <v>2189</v>
      </c>
      <c r="C1782" s="155" t="s">
        <v>552</v>
      </c>
      <c r="D1782" s="155">
        <v>60.3</v>
      </c>
      <c r="E1782" s="155">
        <v>105</v>
      </c>
      <c r="F1782" s="155">
        <v>189.4380370114645</v>
      </c>
      <c r="G1782" s="155">
        <v>19890.993886203774</v>
      </c>
      <c r="H1782" s="155">
        <v>1.9890993886203773E-2</v>
      </c>
      <c r="I1782" s="155" t="str">
        <f>_xlfn.XLOOKUP(C1782,'DRAWING LIST'!B:B,'DRAWING LIST'!AJ:AJ,,0)</f>
        <v/>
      </c>
      <c r="J1782" s="155">
        <f t="shared" si="27"/>
        <v>1.9890993886203773E-2</v>
      </c>
    </row>
    <row r="1783" spans="1:10" hidden="1">
      <c r="A1783" s="155">
        <v>50</v>
      </c>
      <c r="B1783" s="155" t="s">
        <v>2191</v>
      </c>
      <c r="C1783" s="155" t="s">
        <v>633</v>
      </c>
      <c r="D1783" s="155">
        <v>60.3</v>
      </c>
      <c r="E1783" s="155">
        <v>106</v>
      </c>
      <c r="F1783" s="155">
        <v>189.4380370114645</v>
      </c>
      <c r="G1783" s="155">
        <v>20080.431923215237</v>
      </c>
      <c r="H1783" s="155">
        <v>2.0080431923215236E-2</v>
      </c>
      <c r="I1783" s="155" t="str">
        <f>_xlfn.XLOOKUP(C1783,'DRAWING LIST'!B:B,'DRAWING LIST'!AJ:AJ,,0)</f>
        <v/>
      </c>
      <c r="J1783" s="155">
        <f t="shared" si="27"/>
        <v>2.0080431923215236E-2</v>
      </c>
    </row>
    <row r="1784" spans="1:10" hidden="1">
      <c r="A1784" s="155">
        <v>50</v>
      </c>
      <c r="B1784" s="155" t="s">
        <v>2813</v>
      </c>
      <c r="C1784" s="155" t="s">
        <v>715</v>
      </c>
      <c r="D1784" s="155">
        <v>60.3</v>
      </c>
      <c r="E1784" s="155">
        <v>10798</v>
      </c>
      <c r="F1784" s="155">
        <v>189.4380370114645</v>
      </c>
      <c r="G1784" s="155">
        <v>2045551.9236497937</v>
      </c>
      <c r="H1784" s="155">
        <v>2.0455519236497937</v>
      </c>
      <c r="I1784" s="155" t="str">
        <f>_xlfn.XLOOKUP(C1784,'DRAWING LIST'!B:B,'DRAWING LIST'!AJ:AJ,,0)</f>
        <v>1-05 大洋綠</v>
      </c>
      <c r="J1784" s="155">
        <f t="shared" si="27"/>
        <v>2.0455519236497937</v>
      </c>
    </row>
    <row r="1785" spans="1:10" hidden="1">
      <c r="A1785" s="155">
        <v>50</v>
      </c>
      <c r="B1785" s="155" t="s">
        <v>2814</v>
      </c>
      <c r="C1785" s="155" t="s">
        <v>639</v>
      </c>
      <c r="D1785" s="155">
        <v>60.3</v>
      </c>
      <c r="E1785" s="155">
        <v>1079</v>
      </c>
      <c r="F1785" s="155">
        <v>189.4380370114645</v>
      </c>
      <c r="G1785" s="155">
        <v>204403.64193537019</v>
      </c>
      <c r="H1785" s="155">
        <v>0.20440364193537019</v>
      </c>
      <c r="I1785" s="155" t="str">
        <f>_xlfn.XLOOKUP(C1785,'DRAWING LIST'!B:B,'DRAWING LIST'!AJ:AJ,,0)</f>
        <v>1-38鼠灰色</v>
      </c>
      <c r="J1785" s="155">
        <f t="shared" si="27"/>
        <v>0.20440364193537019</v>
      </c>
    </row>
    <row r="1786" spans="1:10">
      <c r="A1786" s="155">
        <v>50</v>
      </c>
      <c r="B1786" s="155" t="s">
        <v>2194</v>
      </c>
      <c r="C1786" s="155" t="s">
        <v>294</v>
      </c>
      <c r="D1786" s="155">
        <v>60.3</v>
      </c>
      <c r="E1786" s="155">
        <v>107</v>
      </c>
      <c r="F1786" s="155">
        <v>189.4380370114645</v>
      </c>
      <c r="G1786" s="155">
        <v>20269.869960226701</v>
      </c>
      <c r="H1786" s="155">
        <v>2.02698699602267E-2</v>
      </c>
      <c r="I1786" s="155" t="str">
        <f>_xlfn.XLOOKUP(C1786,'DRAWING LIST'!B:B,'DRAWING LIST'!AJ:AJ,,0)</f>
        <v>1-45 天藍色</v>
      </c>
      <c r="J1786" s="155">
        <f t="shared" si="27"/>
        <v>2.02698699602267E-2</v>
      </c>
    </row>
    <row r="1787" spans="1:10" hidden="1">
      <c r="A1787" s="155">
        <v>50</v>
      </c>
      <c r="B1787" s="155" t="s">
        <v>2729</v>
      </c>
      <c r="C1787" s="155" t="s">
        <v>76</v>
      </c>
      <c r="D1787" s="155">
        <v>60.3</v>
      </c>
      <c r="E1787" s="155">
        <v>108</v>
      </c>
      <c r="F1787" s="155">
        <v>189.4380370114645</v>
      </c>
      <c r="G1787" s="155">
        <v>20459.307997238167</v>
      </c>
      <c r="H1787" s="155">
        <v>2.0459307997238167E-2</v>
      </c>
      <c r="I1787" s="155" t="str">
        <f>_xlfn.XLOOKUP(C1787,'DRAWING LIST'!B:B,'DRAWING LIST'!AJ:AJ,,0)</f>
        <v>1-63 深灰色</v>
      </c>
      <c r="J1787" s="155">
        <f t="shared" si="27"/>
        <v>2.0459307997238167E-2</v>
      </c>
    </row>
    <row r="1788" spans="1:10" hidden="1">
      <c r="A1788" s="155">
        <v>50</v>
      </c>
      <c r="B1788" s="155" t="s">
        <v>2729</v>
      </c>
      <c r="C1788" s="155" t="s">
        <v>715</v>
      </c>
      <c r="D1788" s="155">
        <v>60.3</v>
      </c>
      <c r="E1788" s="155">
        <v>108</v>
      </c>
      <c r="F1788" s="155">
        <v>189.4380370114645</v>
      </c>
      <c r="G1788" s="155">
        <v>20459.307997238167</v>
      </c>
      <c r="H1788" s="155">
        <v>2.0459307997238167E-2</v>
      </c>
      <c r="I1788" s="155" t="str">
        <f>_xlfn.XLOOKUP(C1788,'DRAWING LIST'!B:B,'DRAWING LIST'!AJ:AJ,,0)</f>
        <v>1-05 大洋綠</v>
      </c>
      <c r="J1788" s="155">
        <f t="shared" si="27"/>
        <v>2.0459307997238167E-2</v>
      </c>
    </row>
    <row r="1789" spans="1:10" hidden="1">
      <c r="A1789" s="155">
        <v>50</v>
      </c>
      <c r="B1789" s="155" t="s">
        <v>2729</v>
      </c>
      <c r="C1789" s="155" t="s">
        <v>169</v>
      </c>
      <c r="D1789" s="155">
        <v>60.3</v>
      </c>
      <c r="E1789" s="155">
        <v>108</v>
      </c>
      <c r="F1789" s="155">
        <v>189.4380370114645</v>
      </c>
      <c r="G1789" s="155">
        <v>20459.307997238167</v>
      </c>
      <c r="H1789" s="155">
        <v>2.0459307997238167E-2</v>
      </c>
      <c r="I1789" s="155" t="str">
        <f>_xlfn.XLOOKUP(C1789,'DRAWING LIST'!B:B,'DRAWING LIST'!AJ:AJ,,0)</f>
        <v>1-05 大洋綠</v>
      </c>
      <c r="J1789" s="155">
        <f t="shared" si="27"/>
        <v>2.0459307997238167E-2</v>
      </c>
    </row>
    <row r="1790" spans="1:10" hidden="1">
      <c r="A1790" s="155">
        <v>50</v>
      </c>
      <c r="B1790" s="155" t="s">
        <v>2729</v>
      </c>
      <c r="C1790" s="155" t="s">
        <v>170</v>
      </c>
      <c r="D1790" s="155">
        <v>60.3</v>
      </c>
      <c r="E1790" s="155">
        <v>108</v>
      </c>
      <c r="F1790" s="155">
        <v>189.4380370114645</v>
      </c>
      <c r="G1790" s="155">
        <v>20459.307997238167</v>
      </c>
      <c r="H1790" s="155">
        <v>2.0459307997238167E-2</v>
      </c>
      <c r="I1790" s="155" t="str">
        <f>_xlfn.XLOOKUP(C1790,'DRAWING LIST'!B:B,'DRAWING LIST'!AJ:AJ,,0)</f>
        <v>1-05 大洋綠</v>
      </c>
      <c r="J1790" s="155">
        <f t="shared" si="27"/>
        <v>2.0459307997238167E-2</v>
      </c>
    </row>
    <row r="1791" spans="1:10" hidden="1">
      <c r="A1791" s="155">
        <v>50</v>
      </c>
      <c r="B1791" s="155" t="s">
        <v>2729</v>
      </c>
      <c r="C1791" s="155" t="s">
        <v>171</v>
      </c>
      <c r="D1791" s="155">
        <v>60.3</v>
      </c>
      <c r="E1791" s="155">
        <v>108</v>
      </c>
      <c r="F1791" s="155">
        <v>189.4380370114645</v>
      </c>
      <c r="G1791" s="155">
        <v>20459.307997238167</v>
      </c>
      <c r="H1791" s="155">
        <v>2.0459307997238167E-2</v>
      </c>
      <c r="I1791" s="155" t="str">
        <f>_xlfn.XLOOKUP(C1791,'DRAWING LIST'!B:B,'DRAWING LIST'!AJ:AJ,,0)</f>
        <v>1-05 大洋綠</v>
      </c>
      <c r="J1791" s="155">
        <f t="shared" si="27"/>
        <v>2.0459307997238167E-2</v>
      </c>
    </row>
    <row r="1792" spans="1:10" hidden="1">
      <c r="A1792" s="155">
        <v>50</v>
      </c>
      <c r="B1792" s="155" t="s">
        <v>2729</v>
      </c>
      <c r="C1792" s="155" t="s">
        <v>197</v>
      </c>
      <c r="D1792" s="155">
        <v>60.3</v>
      </c>
      <c r="E1792" s="155">
        <v>108</v>
      </c>
      <c r="F1792" s="155">
        <v>189.4380370114645</v>
      </c>
      <c r="G1792" s="155">
        <v>20459.307997238167</v>
      </c>
      <c r="H1792" s="155">
        <v>2.0459307997238167E-2</v>
      </c>
      <c r="I1792" s="155" t="str">
        <f>_xlfn.XLOOKUP(C1792,'DRAWING LIST'!B:B,'DRAWING LIST'!AJ:AJ,,0)</f>
        <v>1-05 大洋綠</v>
      </c>
      <c r="J1792" s="155">
        <f t="shared" si="27"/>
        <v>2.0459307997238167E-2</v>
      </c>
    </row>
    <row r="1793" spans="1:10" hidden="1">
      <c r="A1793" s="155">
        <v>50</v>
      </c>
      <c r="B1793" s="155" t="s">
        <v>2729</v>
      </c>
      <c r="C1793" s="155" t="s">
        <v>215</v>
      </c>
      <c r="D1793" s="155">
        <v>60.3</v>
      </c>
      <c r="E1793" s="155">
        <v>108</v>
      </c>
      <c r="F1793" s="155">
        <v>189.4380370114645</v>
      </c>
      <c r="G1793" s="155">
        <v>20459.307997238167</v>
      </c>
      <c r="H1793" s="155">
        <v>2.0459307997238167E-2</v>
      </c>
      <c r="I1793" s="155" t="str">
        <f>_xlfn.XLOOKUP(C1793,'DRAWING LIST'!B:B,'DRAWING LIST'!AJ:AJ,,0)</f>
        <v>1-05 大洋綠</v>
      </c>
      <c r="J1793" s="155">
        <f t="shared" si="27"/>
        <v>2.0459307997238167E-2</v>
      </c>
    </row>
    <row r="1794" spans="1:10" hidden="1">
      <c r="A1794" s="155">
        <v>50</v>
      </c>
      <c r="B1794" s="155" t="s">
        <v>2729</v>
      </c>
      <c r="C1794" s="155" t="s">
        <v>730</v>
      </c>
      <c r="D1794" s="155">
        <v>60.3</v>
      </c>
      <c r="E1794" s="155">
        <v>108</v>
      </c>
      <c r="F1794" s="155">
        <v>189.4380370114645</v>
      </c>
      <c r="G1794" s="155">
        <v>20459.307997238167</v>
      </c>
      <c r="H1794" s="155">
        <v>2.0459307997238167E-2</v>
      </c>
      <c r="I1794" s="155" t="str">
        <f>_xlfn.XLOOKUP(C1794,'DRAWING LIST'!B:B,'DRAWING LIST'!AJ:AJ,,0)</f>
        <v>1-05 大洋綠</v>
      </c>
      <c r="J1794" s="155">
        <f t="shared" si="27"/>
        <v>2.0459307997238167E-2</v>
      </c>
    </row>
    <row r="1795" spans="1:10" hidden="1">
      <c r="A1795" s="155">
        <v>50</v>
      </c>
      <c r="B1795" s="155" t="s">
        <v>2815</v>
      </c>
      <c r="C1795" s="155" t="s">
        <v>640</v>
      </c>
      <c r="D1795" s="155">
        <v>60.3</v>
      </c>
      <c r="E1795" s="155">
        <v>1092</v>
      </c>
      <c r="F1795" s="155">
        <v>189.4380370114645</v>
      </c>
      <c r="G1795" s="155">
        <v>206866.33641651925</v>
      </c>
      <c r="H1795" s="155">
        <v>0.20686633641651925</v>
      </c>
      <c r="I1795" s="155" t="str">
        <f>_xlfn.XLOOKUP(C1795,'DRAWING LIST'!B:B,'DRAWING LIST'!AJ:AJ,,0)</f>
        <v>1-38鼠灰色</v>
      </c>
      <c r="J1795" s="155">
        <f t="shared" ref="J1795:J1858" si="28">(D1795*PI()*E1795)*10^-6</f>
        <v>0.20686633641651925</v>
      </c>
    </row>
    <row r="1796" spans="1:10" hidden="1">
      <c r="A1796" s="155">
        <v>50</v>
      </c>
      <c r="B1796" s="155" t="s">
        <v>2816</v>
      </c>
      <c r="C1796" s="155" t="s">
        <v>826</v>
      </c>
      <c r="D1796" s="155">
        <v>60.3</v>
      </c>
      <c r="E1796" s="155">
        <v>10998</v>
      </c>
      <c r="F1796" s="155">
        <v>189.4380370114645</v>
      </c>
      <c r="G1796" s="155">
        <v>2083439.5310520865</v>
      </c>
      <c r="H1796" s="155">
        <v>2.0834395310520866</v>
      </c>
      <c r="I1796" s="155" t="str">
        <f>_xlfn.XLOOKUP(C1796,'DRAWING LIST'!B:B,'DRAWING LIST'!AJ:AJ,,0)</f>
        <v>1-38鼠灰色</v>
      </c>
      <c r="J1796" s="155">
        <f t="shared" si="28"/>
        <v>2.0834395310520866</v>
      </c>
    </row>
    <row r="1797" spans="1:10" hidden="1">
      <c r="A1797" s="155">
        <v>50</v>
      </c>
      <c r="B1797" s="155" t="s">
        <v>2817</v>
      </c>
      <c r="C1797" s="155" t="s">
        <v>186</v>
      </c>
      <c r="D1797" s="155">
        <v>60.3</v>
      </c>
      <c r="E1797" s="155">
        <v>11080</v>
      </c>
      <c r="F1797" s="155">
        <v>189.4380370114645</v>
      </c>
      <c r="G1797" s="155">
        <v>2098973.4500870267</v>
      </c>
      <c r="H1797" s="155">
        <v>2.0989734500870267</v>
      </c>
      <c r="I1797" s="155" t="str">
        <f>_xlfn.XLOOKUP(C1797,'DRAWING LIST'!B:B,'DRAWING LIST'!AJ:AJ,,0)</f>
        <v>1-05 大洋綠</v>
      </c>
      <c r="J1797" s="155">
        <f t="shared" si="28"/>
        <v>2.0989734500870267</v>
      </c>
    </row>
    <row r="1798" spans="1:10" hidden="1">
      <c r="A1798" s="155">
        <v>50</v>
      </c>
      <c r="B1798" s="155" t="s">
        <v>2199</v>
      </c>
      <c r="C1798" s="155" t="s">
        <v>715</v>
      </c>
      <c r="D1798" s="155">
        <v>60.3</v>
      </c>
      <c r="E1798" s="155">
        <v>110</v>
      </c>
      <c r="F1798" s="155">
        <v>189.4380370114645</v>
      </c>
      <c r="G1798" s="155">
        <v>20838.184071261094</v>
      </c>
      <c r="H1798" s="155">
        <v>2.0838184071261093E-2</v>
      </c>
      <c r="I1798" s="155" t="str">
        <f>_xlfn.XLOOKUP(C1798,'DRAWING LIST'!B:B,'DRAWING LIST'!AJ:AJ,,0)</f>
        <v>1-05 大洋綠</v>
      </c>
      <c r="J1798" s="155">
        <f t="shared" si="28"/>
        <v>2.0838184071261093E-2</v>
      </c>
    </row>
    <row r="1799" spans="1:10">
      <c r="A1799" s="155">
        <v>50</v>
      </c>
      <c r="B1799" s="155" t="s">
        <v>2199</v>
      </c>
      <c r="C1799" s="155" t="s">
        <v>286</v>
      </c>
      <c r="D1799" s="155">
        <v>60.3</v>
      </c>
      <c r="E1799" s="155">
        <v>110</v>
      </c>
      <c r="F1799" s="155">
        <v>189.4380370114645</v>
      </c>
      <c r="G1799" s="155">
        <v>20838.184071261094</v>
      </c>
      <c r="H1799" s="155">
        <v>2.0838184071261093E-2</v>
      </c>
      <c r="I1799" s="155" t="str">
        <f>_xlfn.XLOOKUP(C1799,'DRAWING LIST'!B:B,'DRAWING LIST'!AJ:AJ,,0)</f>
        <v>1-45 天藍色</v>
      </c>
      <c r="J1799" s="155">
        <f t="shared" si="28"/>
        <v>2.0838184071261093E-2</v>
      </c>
    </row>
    <row r="1800" spans="1:10">
      <c r="A1800" s="155">
        <v>50</v>
      </c>
      <c r="B1800" s="155" t="s">
        <v>2203</v>
      </c>
      <c r="C1800" s="155" t="s">
        <v>295</v>
      </c>
      <c r="D1800" s="155">
        <v>60.3</v>
      </c>
      <c r="E1800" s="155">
        <v>111</v>
      </c>
      <c r="F1800" s="155">
        <v>189.4380370114645</v>
      </c>
      <c r="G1800" s="155">
        <v>21027.622108272561</v>
      </c>
      <c r="H1800" s="155">
        <v>2.102762210827256E-2</v>
      </c>
      <c r="I1800" s="155" t="str">
        <f>_xlfn.XLOOKUP(C1800,'DRAWING LIST'!B:B,'DRAWING LIST'!AJ:AJ,,0)</f>
        <v>1-45 天藍色</v>
      </c>
      <c r="J1800" s="155">
        <f t="shared" si="28"/>
        <v>2.102762210827256E-2</v>
      </c>
    </row>
    <row r="1801" spans="1:10" hidden="1">
      <c r="A1801" s="155">
        <v>50</v>
      </c>
      <c r="B1801" s="155" t="s">
        <v>2731</v>
      </c>
      <c r="C1801" s="155" t="s">
        <v>221</v>
      </c>
      <c r="D1801" s="155">
        <v>60.3</v>
      </c>
      <c r="E1801" s="155">
        <v>1121</v>
      </c>
      <c r="F1801" s="155">
        <v>189.4380370114645</v>
      </c>
      <c r="G1801" s="155">
        <v>212360.03948985171</v>
      </c>
      <c r="H1801" s="155">
        <v>0.21236003948985172</v>
      </c>
      <c r="I1801" s="155" t="str">
        <f>_xlfn.XLOOKUP(C1801,'DRAWING LIST'!B:B,'DRAWING LIST'!AJ:AJ,,0)</f>
        <v>1-05 大洋綠</v>
      </c>
      <c r="J1801" s="155">
        <f t="shared" si="28"/>
        <v>0.21236003948985172</v>
      </c>
    </row>
    <row r="1802" spans="1:10" hidden="1">
      <c r="A1802" s="155">
        <v>50</v>
      </c>
      <c r="B1802" s="155" t="s">
        <v>2818</v>
      </c>
      <c r="C1802" s="155" t="s">
        <v>198</v>
      </c>
      <c r="D1802" s="155">
        <v>60.3</v>
      </c>
      <c r="E1802" s="155">
        <v>1133</v>
      </c>
      <c r="F1802" s="155">
        <v>189.4380370114645</v>
      </c>
      <c r="G1802" s="155">
        <v>214633.29593398928</v>
      </c>
      <c r="H1802" s="155">
        <v>0.21463329593398928</v>
      </c>
      <c r="I1802" s="155" t="str">
        <f>_xlfn.XLOOKUP(C1802,'DRAWING LIST'!B:B,'DRAWING LIST'!AJ:AJ,,0)</f>
        <v>1-05 大洋綠</v>
      </c>
      <c r="J1802" s="155">
        <f t="shared" si="28"/>
        <v>0.21463329593398928</v>
      </c>
    </row>
    <row r="1803" spans="1:10" hidden="1">
      <c r="A1803" s="155">
        <v>50</v>
      </c>
      <c r="B1803" s="155" t="s">
        <v>2208</v>
      </c>
      <c r="C1803" s="155" t="s">
        <v>228</v>
      </c>
      <c r="D1803" s="155">
        <v>60.3</v>
      </c>
      <c r="E1803" s="155">
        <v>114</v>
      </c>
      <c r="F1803" s="155">
        <v>189.4380370114645</v>
      </c>
      <c r="G1803" s="155">
        <v>21595.936219306954</v>
      </c>
      <c r="H1803" s="155">
        <v>2.1595936219306954E-2</v>
      </c>
      <c r="I1803" s="155" t="str">
        <f>_xlfn.XLOOKUP(C1803,'DRAWING LIST'!B:B,'DRAWING LIST'!AJ:AJ,,0)</f>
        <v>1-05 大洋綠</v>
      </c>
      <c r="J1803" s="155">
        <f t="shared" si="28"/>
        <v>2.1595936219306954E-2</v>
      </c>
    </row>
    <row r="1804" spans="1:10" hidden="1">
      <c r="A1804" s="155">
        <v>50</v>
      </c>
      <c r="B1804" s="155" t="s">
        <v>2208</v>
      </c>
      <c r="C1804" s="155" t="s">
        <v>826</v>
      </c>
      <c r="D1804" s="155">
        <v>60.3</v>
      </c>
      <c r="E1804" s="155">
        <v>114</v>
      </c>
      <c r="F1804" s="155">
        <v>189.4380370114645</v>
      </c>
      <c r="G1804" s="155">
        <v>21595.936219306954</v>
      </c>
      <c r="H1804" s="155">
        <v>2.1595936219306954E-2</v>
      </c>
      <c r="I1804" s="155" t="str">
        <f>_xlfn.XLOOKUP(C1804,'DRAWING LIST'!B:B,'DRAWING LIST'!AJ:AJ,,0)</f>
        <v>1-38鼠灰色</v>
      </c>
      <c r="J1804" s="155">
        <f t="shared" si="28"/>
        <v>2.1595936219306954E-2</v>
      </c>
    </row>
    <row r="1805" spans="1:10" hidden="1">
      <c r="A1805" s="155">
        <v>50</v>
      </c>
      <c r="B1805" s="155" t="s">
        <v>2209</v>
      </c>
      <c r="C1805" s="155" t="s">
        <v>631</v>
      </c>
      <c r="D1805" s="155">
        <v>60.3</v>
      </c>
      <c r="E1805" s="155">
        <v>1156</v>
      </c>
      <c r="F1805" s="155">
        <v>189.4380370114645</v>
      </c>
      <c r="G1805" s="155">
        <v>218990.37078525298</v>
      </c>
      <c r="H1805" s="155">
        <v>0.21899037078525296</v>
      </c>
      <c r="I1805" s="155" t="str">
        <f>_xlfn.XLOOKUP(C1805,'DRAWING LIST'!B:B,'DRAWING LIST'!AJ:AJ,,0)</f>
        <v>1-38鼠灰色</v>
      </c>
      <c r="J1805" s="155">
        <f t="shared" si="28"/>
        <v>0.21899037078525296</v>
      </c>
    </row>
    <row r="1806" spans="1:10" hidden="1">
      <c r="A1806" s="155">
        <v>50</v>
      </c>
      <c r="B1806" s="155" t="s">
        <v>2159</v>
      </c>
      <c r="C1806" s="155" t="s">
        <v>648</v>
      </c>
      <c r="D1806" s="155">
        <v>60.3</v>
      </c>
      <c r="E1806" s="155">
        <v>116</v>
      </c>
      <c r="F1806" s="155">
        <v>189.4380370114645</v>
      </c>
      <c r="G1806" s="155">
        <v>21974.812293329884</v>
      </c>
      <c r="H1806" s="155">
        <v>2.1974812293329881E-2</v>
      </c>
      <c r="I1806" s="155" t="str">
        <f>_xlfn.XLOOKUP(C1806,'DRAWING LIST'!B:B,'DRAWING LIST'!AJ:AJ,,0)</f>
        <v>1-38鼠灰色</v>
      </c>
      <c r="J1806" s="155">
        <f t="shared" si="28"/>
        <v>2.1974812293329881E-2</v>
      </c>
    </row>
    <row r="1807" spans="1:10" hidden="1">
      <c r="A1807" s="155">
        <v>50</v>
      </c>
      <c r="B1807" s="155" t="s">
        <v>2211</v>
      </c>
      <c r="C1807" s="155" t="s">
        <v>643</v>
      </c>
      <c r="D1807" s="155">
        <v>60.3</v>
      </c>
      <c r="E1807" s="155">
        <v>1172</v>
      </c>
      <c r="F1807" s="155">
        <v>189.4380370114645</v>
      </c>
      <c r="G1807" s="155">
        <v>222021.37937743639</v>
      </c>
      <c r="H1807" s="155">
        <v>0.22202137937743638</v>
      </c>
      <c r="I1807" s="155" t="str">
        <f>_xlfn.XLOOKUP(C1807,'DRAWING LIST'!B:B,'DRAWING LIST'!AJ:AJ,,0)</f>
        <v>1-38鼠灰色</v>
      </c>
      <c r="J1807" s="155">
        <f t="shared" si="28"/>
        <v>0.22202137937743638</v>
      </c>
    </row>
    <row r="1808" spans="1:10" hidden="1">
      <c r="A1808" s="155">
        <v>50</v>
      </c>
      <c r="B1808" s="155" t="s">
        <v>2040</v>
      </c>
      <c r="C1808" s="155" t="s">
        <v>169</v>
      </c>
      <c r="D1808" s="155">
        <v>60.3</v>
      </c>
      <c r="E1808" s="155">
        <v>119</v>
      </c>
      <c r="F1808" s="155">
        <v>189.4380370114645</v>
      </c>
      <c r="G1808" s="155">
        <v>22543.126404364277</v>
      </c>
      <c r="H1808" s="155">
        <v>2.2543126404364275E-2</v>
      </c>
      <c r="I1808" s="155" t="str">
        <f>_xlfn.XLOOKUP(C1808,'DRAWING LIST'!B:B,'DRAWING LIST'!AJ:AJ,,0)</f>
        <v>1-05 大洋綠</v>
      </c>
      <c r="J1808" s="155">
        <f t="shared" si="28"/>
        <v>2.2543126404364275E-2</v>
      </c>
    </row>
    <row r="1809" spans="1:10" hidden="1">
      <c r="A1809" s="155">
        <v>50</v>
      </c>
      <c r="B1809" s="155" t="s">
        <v>2040</v>
      </c>
      <c r="C1809" s="155" t="s">
        <v>170</v>
      </c>
      <c r="D1809" s="155">
        <v>60.3</v>
      </c>
      <c r="E1809" s="155">
        <v>119</v>
      </c>
      <c r="F1809" s="155">
        <v>189.4380370114645</v>
      </c>
      <c r="G1809" s="155">
        <v>22543.126404364277</v>
      </c>
      <c r="H1809" s="155">
        <v>2.2543126404364275E-2</v>
      </c>
      <c r="I1809" s="155" t="str">
        <f>_xlfn.XLOOKUP(C1809,'DRAWING LIST'!B:B,'DRAWING LIST'!AJ:AJ,,0)</f>
        <v>1-05 大洋綠</v>
      </c>
      <c r="J1809" s="155">
        <f t="shared" si="28"/>
        <v>2.2543126404364275E-2</v>
      </c>
    </row>
    <row r="1810" spans="1:10" hidden="1">
      <c r="A1810" s="155">
        <v>50</v>
      </c>
      <c r="B1810" s="155" t="s">
        <v>2040</v>
      </c>
      <c r="C1810" s="155" t="s">
        <v>171</v>
      </c>
      <c r="D1810" s="155">
        <v>60.3</v>
      </c>
      <c r="E1810" s="155">
        <v>119</v>
      </c>
      <c r="F1810" s="155">
        <v>189.4380370114645</v>
      </c>
      <c r="G1810" s="155">
        <v>22543.126404364277</v>
      </c>
      <c r="H1810" s="155">
        <v>2.2543126404364275E-2</v>
      </c>
      <c r="I1810" s="155" t="str">
        <f>_xlfn.XLOOKUP(C1810,'DRAWING LIST'!B:B,'DRAWING LIST'!AJ:AJ,,0)</f>
        <v>1-05 大洋綠</v>
      </c>
      <c r="J1810" s="155">
        <f t="shared" si="28"/>
        <v>2.2543126404364275E-2</v>
      </c>
    </row>
    <row r="1811" spans="1:10" hidden="1">
      <c r="A1811" s="155">
        <v>50</v>
      </c>
      <c r="B1811" s="155" t="s">
        <v>2040</v>
      </c>
      <c r="C1811" s="155" t="s">
        <v>640</v>
      </c>
      <c r="D1811" s="155">
        <v>60.3</v>
      </c>
      <c r="E1811" s="155">
        <v>119</v>
      </c>
      <c r="F1811" s="155">
        <v>189.4380370114645</v>
      </c>
      <c r="G1811" s="155">
        <v>22543.126404364277</v>
      </c>
      <c r="H1811" s="155">
        <v>2.2543126404364275E-2</v>
      </c>
      <c r="I1811" s="155" t="str">
        <f>_xlfn.XLOOKUP(C1811,'DRAWING LIST'!B:B,'DRAWING LIST'!AJ:AJ,,0)</f>
        <v>1-38鼠灰色</v>
      </c>
      <c r="J1811" s="155">
        <f t="shared" si="28"/>
        <v>2.2543126404364275E-2</v>
      </c>
    </row>
    <row r="1812" spans="1:10" hidden="1">
      <c r="A1812" s="155">
        <v>50</v>
      </c>
      <c r="B1812" s="155" t="s">
        <v>2040</v>
      </c>
      <c r="C1812" s="155" t="s">
        <v>641</v>
      </c>
      <c r="D1812" s="155">
        <v>60.3</v>
      </c>
      <c r="E1812" s="155">
        <v>119</v>
      </c>
      <c r="F1812" s="155">
        <v>189.4380370114645</v>
      </c>
      <c r="G1812" s="155">
        <v>22543.126404364277</v>
      </c>
      <c r="H1812" s="155">
        <v>2.2543126404364275E-2</v>
      </c>
      <c r="I1812" s="155" t="str">
        <f>_xlfn.XLOOKUP(C1812,'DRAWING LIST'!B:B,'DRAWING LIST'!AJ:AJ,,0)</f>
        <v>1-38鼠灰色</v>
      </c>
      <c r="J1812" s="155">
        <f t="shared" si="28"/>
        <v>2.2543126404364275E-2</v>
      </c>
    </row>
    <row r="1813" spans="1:10" hidden="1">
      <c r="A1813" s="155">
        <v>50</v>
      </c>
      <c r="B1813" s="155" t="s">
        <v>2040</v>
      </c>
      <c r="C1813" s="155" t="s">
        <v>642</v>
      </c>
      <c r="D1813" s="155">
        <v>60.3</v>
      </c>
      <c r="E1813" s="155">
        <v>119</v>
      </c>
      <c r="F1813" s="155">
        <v>189.4380370114645</v>
      </c>
      <c r="G1813" s="155">
        <v>22543.126404364277</v>
      </c>
      <c r="H1813" s="155">
        <v>2.2543126404364275E-2</v>
      </c>
      <c r="I1813" s="155" t="str">
        <f>_xlfn.XLOOKUP(C1813,'DRAWING LIST'!B:B,'DRAWING LIST'!AJ:AJ,,0)</f>
        <v>1-38鼠灰色</v>
      </c>
      <c r="J1813" s="155">
        <f t="shared" si="28"/>
        <v>2.2543126404364275E-2</v>
      </c>
    </row>
    <row r="1814" spans="1:10" hidden="1">
      <c r="A1814" s="155">
        <v>50</v>
      </c>
      <c r="B1814" s="155" t="s">
        <v>2819</v>
      </c>
      <c r="C1814" s="155" t="s">
        <v>627</v>
      </c>
      <c r="D1814" s="155">
        <v>60.3</v>
      </c>
      <c r="E1814" s="155">
        <v>121</v>
      </c>
      <c r="F1814" s="155">
        <v>189.4380370114645</v>
      </c>
      <c r="G1814" s="155">
        <v>22922.002478387203</v>
      </c>
      <c r="H1814" s="155">
        <v>2.2922002478387202E-2</v>
      </c>
      <c r="I1814" s="155" t="str">
        <f>_xlfn.XLOOKUP(C1814,'DRAWING LIST'!B:B,'DRAWING LIST'!AJ:AJ,,0)</f>
        <v/>
      </c>
      <c r="J1814" s="155">
        <f t="shared" si="28"/>
        <v>2.2922002478387202E-2</v>
      </c>
    </row>
    <row r="1815" spans="1:10">
      <c r="A1815" s="155">
        <v>50</v>
      </c>
      <c r="B1815" s="155" t="s">
        <v>2042</v>
      </c>
      <c r="C1815" s="155" t="s">
        <v>297</v>
      </c>
      <c r="D1815" s="155">
        <v>60.3</v>
      </c>
      <c r="E1815" s="155">
        <v>122</v>
      </c>
      <c r="F1815" s="155">
        <v>189.4380370114645</v>
      </c>
      <c r="G1815" s="155">
        <v>23111.44051539867</v>
      </c>
      <c r="H1815" s="155">
        <v>2.3111440515398669E-2</v>
      </c>
      <c r="I1815" s="155" t="str">
        <f>_xlfn.XLOOKUP(C1815,'DRAWING LIST'!B:B,'DRAWING LIST'!AJ:AJ,,0)</f>
        <v>1-45 天藍色</v>
      </c>
      <c r="J1815" s="155">
        <f t="shared" si="28"/>
        <v>2.3111440515398669E-2</v>
      </c>
    </row>
    <row r="1816" spans="1:10" hidden="1">
      <c r="A1816" s="155">
        <v>50</v>
      </c>
      <c r="B1816" s="155" t="s">
        <v>2042</v>
      </c>
      <c r="C1816" s="155" t="s">
        <v>561</v>
      </c>
      <c r="D1816" s="155">
        <v>60.3</v>
      </c>
      <c r="E1816" s="155">
        <v>122</v>
      </c>
      <c r="F1816" s="155">
        <v>189.4380370114645</v>
      </c>
      <c r="G1816" s="155">
        <v>23111.44051539867</v>
      </c>
      <c r="H1816" s="155">
        <v>2.3111440515398669E-2</v>
      </c>
      <c r="I1816" s="155" t="str">
        <f>_xlfn.XLOOKUP(C1816,'DRAWING LIST'!B:B,'DRAWING LIST'!AJ:AJ,,0)</f>
        <v/>
      </c>
      <c r="J1816" s="155">
        <f t="shared" si="28"/>
        <v>2.3111440515398669E-2</v>
      </c>
    </row>
    <row r="1817" spans="1:10" hidden="1">
      <c r="A1817" s="155">
        <v>50</v>
      </c>
      <c r="B1817" s="155" t="s">
        <v>2042</v>
      </c>
      <c r="C1817" s="155" t="s">
        <v>563</v>
      </c>
      <c r="D1817" s="155">
        <v>60.3</v>
      </c>
      <c r="E1817" s="155">
        <v>122</v>
      </c>
      <c r="F1817" s="155">
        <v>189.4380370114645</v>
      </c>
      <c r="G1817" s="155">
        <v>23111.44051539867</v>
      </c>
      <c r="H1817" s="155">
        <v>2.3111440515398669E-2</v>
      </c>
      <c r="I1817" s="155" t="str">
        <f>_xlfn.XLOOKUP(C1817,'DRAWING LIST'!B:B,'DRAWING LIST'!AJ:AJ,,0)</f>
        <v/>
      </c>
      <c r="J1817" s="155">
        <f t="shared" si="28"/>
        <v>2.3111440515398669E-2</v>
      </c>
    </row>
    <row r="1818" spans="1:10" hidden="1">
      <c r="A1818" s="155">
        <v>50</v>
      </c>
      <c r="B1818" s="155" t="s">
        <v>2820</v>
      </c>
      <c r="C1818" s="155" t="s">
        <v>543</v>
      </c>
      <c r="D1818" s="155">
        <v>60.3</v>
      </c>
      <c r="E1818" s="155">
        <v>1268</v>
      </c>
      <c r="F1818" s="155">
        <v>189.4380370114645</v>
      </c>
      <c r="G1818" s="155">
        <v>240207.430930537</v>
      </c>
      <c r="H1818" s="155">
        <v>0.24020743093053698</v>
      </c>
      <c r="I1818" s="155" t="str">
        <f>_xlfn.XLOOKUP(C1818,'DRAWING LIST'!B:B,'DRAWING LIST'!AJ:AJ,,0)</f>
        <v/>
      </c>
      <c r="J1818" s="155">
        <f t="shared" si="28"/>
        <v>0.24020743093053698</v>
      </c>
    </row>
    <row r="1819" spans="1:10" hidden="1">
      <c r="A1819" s="155">
        <v>50</v>
      </c>
      <c r="B1819" s="155" t="s">
        <v>2821</v>
      </c>
      <c r="C1819" s="155" t="s">
        <v>649</v>
      </c>
      <c r="D1819" s="155">
        <v>60.3</v>
      </c>
      <c r="E1819" s="155">
        <v>1283</v>
      </c>
      <c r="F1819" s="155">
        <v>189.4380370114645</v>
      </c>
      <c r="G1819" s="155">
        <v>243049.00148570896</v>
      </c>
      <c r="H1819" s="155">
        <v>0.24304900148570893</v>
      </c>
      <c r="I1819" s="155" t="str">
        <f>_xlfn.XLOOKUP(C1819,'DRAWING LIST'!B:B,'DRAWING LIST'!AJ:AJ,,0)</f>
        <v/>
      </c>
      <c r="J1819" s="155">
        <f t="shared" si="28"/>
        <v>0.24304900148570893</v>
      </c>
    </row>
    <row r="1820" spans="1:10" hidden="1">
      <c r="A1820" s="155">
        <v>50</v>
      </c>
      <c r="B1820" s="155" t="s">
        <v>2822</v>
      </c>
      <c r="C1820" s="155" t="s">
        <v>224</v>
      </c>
      <c r="D1820" s="155">
        <v>60.3</v>
      </c>
      <c r="E1820" s="155">
        <v>129</v>
      </c>
      <c r="F1820" s="155">
        <v>189.4380370114645</v>
      </c>
      <c r="G1820" s="155">
        <v>24437.506774478919</v>
      </c>
      <c r="H1820" s="155">
        <v>2.443750677447892E-2</v>
      </c>
      <c r="I1820" s="155" t="str">
        <f>_xlfn.XLOOKUP(C1820,'DRAWING LIST'!B:B,'DRAWING LIST'!AJ:AJ,,0)</f>
        <v>1-05 大洋綠</v>
      </c>
      <c r="J1820" s="155">
        <f t="shared" si="28"/>
        <v>2.443750677447892E-2</v>
      </c>
    </row>
    <row r="1821" spans="1:10" hidden="1">
      <c r="A1821" s="155">
        <v>50</v>
      </c>
      <c r="B1821" s="155" t="s">
        <v>2822</v>
      </c>
      <c r="C1821" s="155" t="s">
        <v>631</v>
      </c>
      <c r="D1821" s="155">
        <v>60.3</v>
      </c>
      <c r="E1821" s="155">
        <v>129</v>
      </c>
      <c r="F1821" s="155">
        <v>189.4380370114645</v>
      </c>
      <c r="G1821" s="155">
        <v>24437.506774478919</v>
      </c>
      <c r="H1821" s="155">
        <v>2.443750677447892E-2</v>
      </c>
      <c r="I1821" s="155" t="str">
        <f>_xlfn.XLOOKUP(C1821,'DRAWING LIST'!B:B,'DRAWING LIST'!AJ:AJ,,0)</f>
        <v>1-38鼠灰色</v>
      </c>
      <c r="J1821" s="155">
        <f t="shared" si="28"/>
        <v>2.443750677447892E-2</v>
      </c>
    </row>
    <row r="1822" spans="1:10" hidden="1">
      <c r="A1822" s="155">
        <v>50</v>
      </c>
      <c r="B1822" s="155" t="s">
        <v>2822</v>
      </c>
      <c r="C1822" s="155" t="s">
        <v>826</v>
      </c>
      <c r="D1822" s="155">
        <v>60.3</v>
      </c>
      <c r="E1822" s="155">
        <v>129</v>
      </c>
      <c r="F1822" s="155">
        <v>189.4380370114645</v>
      </c>
      <c r="G1822" s="155">
        <v>24437.506774478919</v>
      </c>
      <c r="H1822" s="155">
        <v>2.443750677447892E-2</v>
      </c>
      <c r="I1822" s="155" t="str">
        <f>_xlfn.XLOOKUP(C1822,'DRAWING LIST'!B:B,'DRAWING LIST'!AJ:AJ,,0)</f>
        <v>1-38鼠灰色</v>
      </c>
      <c r="J1822" s="155">
        <f t="shared" si="28"/>
        <v>2.443750677447892E-2</v>
      </c>
    </row>
    <row r="1823" spans="1:10" hidden="1">
      <c r="A1823" s="155">
        <v>50</v>
      </c>
      <c r="B1823" s="155" t="s">
        <v>2823</v>
      </c>
      <c r="C1823" s="155" t="s">
        <v>227</v>
      </c>
      <c r="D1823" s="155">
        <v>60.3</v>
      </c>
      <c r="E1823" s="155">
        <v>1317</v>
      </c>
      <c r="F1823" s="155">
        <v>189.4380370114645</v>
      </c>
      <c r="G1823" s="155">
        <v>249489.89474409874</v>
      </c>
      <c r="H1823" s="155">
        <v>0.24948989474409872</v>
      </c>
      <c r="I1823" s="155" t="str">
        <f>_xlfn.XLOOKUP(C1823,'DRAWING LIST'!B:B,'DRAWING LIST'!AJ:AJ,,0)</f>
        <v>1-05 大洋綠</v>
      </c>
      <c r="J1823" s="155">
        <f t="shared" si="28"/>
        <v>0.24948989474409872</v>
      </c>
    </row>
    <row r="1824" spans="1:10" hidden="1">
      <c r="A1824" s="155">
        <v>50</v>
      </c>
      <c r="B1824" s="155" t="s">
        <v>2823</v>
      </c>
      <c r="C1824" s="155" t="s">
        <v>647</v>
      </c>
      <c r="D1824" s="155">
        <v>60.3</v>
      </c>
      <c r="E1824" s="155">
        <v>1317</v>
      </c>
      <c r="F1824" s="155">
        <v>189.4380370114645</v>
      </c>
      <c r="G1824" s="155">
        <v>249489.89474409874</v>
      </c>
      <c r="H1824" s="155">
        <v>0.24948989474409872</v>
      </c>
      <c r="I1824" s="155" t="str">
        <f>_xlfn.XLOOKUP(C1824,'DRAWING LIST'!B:B,'DRAWING LIST'!AJ:AJ,,0)</f>
        <v>1-38鼠灰色</v>
      </c>
      <c r="J1824" s="155">
        <f t="shared" si="28"/>
        <v>0.24948989474409872</v>
      </c>
    </row>
    <row r="1825" spans="1:10" hidden="1">
      <c r="A1825" s="155">
        <v>50</v>
      </c>
      <c r="B1825" s="155" t="s">
        <v>2239</v>
      </c>
      <c r="C1825" s="155" t="s">
        <v>228</v>
      </c>
      <c r="D1825" s="155">
        <v>60.3</v>
      </c>
      <c r="E1825" s="155">
        <v>131</v>
      </c>
      <c r="F1825" s="155">
        <v>189.4380370114645</v>
      </c>
      <c r="G1825" s="155">
        <v>24816.382848501849</v>
      </c>
      <c r="H1825" s="155">
        <v>2.4816382848501847E-2</v>
      </c>
      <c r="I1825" s="155" t="str">
        <f>_xlfn.XLOOKUP(C1825,'DRAWING LIST'!B:B,'DRAWING LIST'!AJ:AJ,,0)</f>
        <v>1-05 大洋綠</v>
      </c>
      <c r="J1825" s="155">
        <f t="shared" si="28"/>
        <v>2.4816382848501847E-2</v>
      </c>
    </row>
    <row r="1826" spans="1:10" hidden="1">
      <c r="A1826" s="155">
        <v>50</v>
      </c>
      <c r="B1826" s="155" t="s">
        <v>2824</v>
      </c>
      <c r="C1826" s="155" t="s">
        <v>561</v>
      </c>
      <c r="D1826" s="155">
        <v>60.3</v>
      </c>
      <c r="E1826" s="155">
        <v>132</v>
      </c>
      <c r="F1826" s="155">
        <v>189.4380370114645</v>
      </c>
      <c r="G1826" s="155">
        <v>25005.820885513313</v>
      </c>
      <c r="H1826" s="155">
        <v>2.500582088551331E-2</v>
      </c>
      <c r="I1826" s="155" t="str">
        <f>_xlfn.XLOOKUP(C1826,'DRAWING LIST'!B:B,'DRAWING LIST'!AJ:AJ,,0)</f>
        <v/>
      </c>
      <c r="J1826" s="155">
        <f t="shared" si="28"/>
        <v>2.500582088551331E-2</v>
      </c>
    </row>
    <row r="1827" spans="1:10" hidden="1">
      <c r="A1827" s="155">
        <v>50</v>
      </c>
      <c r="B1827" s="155" t="s">
        <v>2824</v>
      </c>
      <c r="C1827" s="155" t="s">
        <v>563</v>
      </c>
      <c r="D1827" s="155">
        <v>60.3</v>
      </c>
      <c r="E1827" s="155">
        <v>132</v>
      </c>
      <c r="F1827" s="155">
        <v>189.4380370114645</v>
      </c>
      <c r="G1827" s="155">
        <v>25005.820885513313</v>
      </c>
      <c r="H1827" s="155">
        <v>2.500582088551331E-2</v>
      </c>
      <c r="I1827" s="155" t="str">
        <f>_xlfn.XLOOKUP(C1827,'DRAWING LIST'!B:B,'DRAWING LIST'!AJ:AJ,,0)</f>
        <v/>
      </c>
      <c r="J1827" s="155">
        <f t="shared" si="28"/>
        <v>2.500582088551331E-2</v>
      </c>
    </row>
    <row r="1828" spans="1:10">
      <c r="A1828" s="155">
        <v>50</v>
      </c>
      <c r="B1828" s="155" t="s">
        <v>2825</v>
      </c>
      <c r="C1828" s="155" t="s">
        <v>742</v>
      </c>
      <c r="D1828" s="155">
        <v>60.3</v>
      </c>
      <c r="E1828" s="155">
        <v>1331</v>
      </c>
      <c r="F1828" s="155">
        <v>189.4380370114645</v>
      </c>
      <c r="G1828" s="155">
        <v>252142.02726225925</v>
      </c>
      <c r="H1828" s="155">
        <v>0.25214202726225926</v>
      </c>
      <c r="I1828" s="155" t="str">
        <f>_xlfn.XLOOKUP(C1828,'DRAWING LIST'!B:B,'DRAWING LIST'!AJ:AJ,,0)</f>
        <v>1-45 天藍色</v>
      </c>
      <c r="J1828" s="155">
        <f t="shared" si="28"/>
        <v>0.25214202726225926</v>
      </c>
    </row>
    <row r="1829" spans="1:10" hidden="1">
      <c r="A1829" s="155">
        <v>50</v>
      </c>
      <c r="B1829" s="155" t="s">
        <v>2826</v>
      </c>
      <c r="C1829" s="155" t="s">
        <v>718</v>
      </c>
      <c r="D1829" s="155">
        <v>60.3</v>
      </c>
      <c r="E1829" s="155">
        <v>1333</v>
      </c>
      <c r="F1829" s="155">
        <v>189.4380370114645</v>
      </c>
      <c r="G1829" s="155">
        <v>252520.90333628218</v>
      </c>
      <c r="H1829" s="155">
        <v>0.25252090333628219</v>
      </c>
      <c r="I1829" s="155" t="str">
        <f>_xlfn.XLOOKUP(C1829,'DRAWING LIST'!B:B,'DRAWING LIST'!AJ:AJ,,0)</f>
        <v>1-05 大洋綠</v>
      </c>
      <c r="J1829" s="155">
        <f t="shared" si="28"/>
        <v>0.25252090333628219</v>
      </c>
    </row>
    <row r="1830" spans="1:10" hidden="1">
      <c r="A1830" s="155">
        <v>50</v>
      </c>
      <c r="B1830" s="155" t="s">
        <v>2827</v>
      </c>
      <c r="C1830" s="155" t="s">
        <v>638</v>
      </c>
      <c r="D1830" s="155">
        <v>60.3</v>
      </c>
      <c r="E1830" s="155">
        <v>13398</v>
      </c>
      <c r="F1830" s="155">
        <v>189.4380370114645</v>
      </c>
      <c r="G1830" s="155">
        <v>2538090.8198796012</v>
      </c>
      <c r="H1830" s="155">
        <v>2.5380908198796011</v>
      </c>
      <c r="I1830" s="155" t="str">
        <f>_xlfn.XLOOKUP(C1830,'DRAWING LIST'!B:B,'DRAWING LIST'!AJ:AJ,,0)</f>
        <v>1-38鼠灰色</v>
      </c>
      <c r="J1830" s="155">
        <f t="shared" si="28"/>
        <v>2.5380908198796011</v>
      </c>
    </row>
    <row r="1831" spans="1:10">
      <c r="A1831" s="155">
        <v>50</v>
      </c>
      <c r="B1831" s="155" t="s">
        <v>2828</v>
      </c>
      <c r="C1831" s="155" t="s">
        <v>300</v>
      </c>
      <c r="D1831" s="155">
        <v>60.3</v>
      </c>
      <c r="E1831" s="155">
        <v>1346</v>
      </c>
      <c r="F1831" s="155">
        <v>189.4380370114645</v>
      </c>
      <c r="G1831" s="155">
        <v>254983.59781743123</v>
      </c>
      <c r="H1831" s="155">
        <v>0.25498359781743124</v>
      </c>
      <c r="I1831" s="155" t="str">
        <f>_xlfn.XLOOKUP(C1831,'DRAWING LIST'!B:B,'DRAWING LIST'!AJ:AJ,,0)</f>
        <v>1-45 天藍色</v>
      </c>
      <c r="J1831" s="155">
        <f t="shared" si="28"/>
        <v>0.25498359781743124</v>
      </c>
    </row>
    <row r="1832" spans="1:10" hidden="1">
      <c r="A1832" s="155">
        <v>50</v>
      </c>
      <c r="B1832" s="155" t="s">
        <v>2241</v>
      </c>
      <c r="C1832" s="155" t="s">
        <v>771</v>
      </c>
      <c r="D1832" s="155">
        <v>60.3</v>
      </c>
      <c r="E1832" s="155">
        <v>134</v>
      </c>
      <c r="F1832" s="155">
        <v>189.4380370114645</v>
      </c>
      <c r="G1832" s="155">
        <v>25384.696959536243</v>
      </c>
      <c r="H1832" s="155">
        <v>2.538469695953624E-2</v>
      </c>
      <c r="I1832" s="155" t="str">
        <f>_xlfn.XLOOKUP(C1832,'DRAWING LIST'!B:B,'DRAWING LIST'!AJ:AJ,,0)</f>
        <v/>
      </c>
      <c r="J1832" s="155">
        <f t="shared" si="28"/>
        <v>2.538469695953624E-2</v>
      </c>
    </row>
    <row r="1833" spans="1:10">
      <c r="A1833" s="155">
        <v>50</v>
      </c>
      <c r="B1833" s="155" t="s">
        <v>2829</v>
      </c>
      <c r="C1833" s="155" t="s">
        <v>285</v>
      </c>
      <c r="D1833" s="155">
        <v>60.3</v>
      </c>
      <c r="E1833" s="155">
        <v>1352</v>
      </c>
      <c r="F1833" s="155">
        <v>189.4380370114645</v>
      </c>
      <c r="G1833" s="155">
        <v>256120.2260395</v>
      </c>
      <c r="H1833" s="155">
        <v>0.25612022603950002</v>
      </c>
      <c r="I1833" s="155" t="str">
        <f>_xlfn.XLOOKUP(C1833,'DRAWING LIST'!B:B,'DRAWING LIST'!AJ:AJ,,0)</f>
        <v>1-45 天藍色</v>
      </c>
      <c r="J1833" s="155">
        <f t="shared" si="28"/>
        <v>0.25612022603950002</v>
      </c>
    </row>
    <row r="1834" spans="1:10" hidden="1">
      <c r="A1834" s="155">
        <v>50</v>
      </c>
      <c r="B1834" s="155" t="s">
        <v>2246</v>
      </c>
      <c r="C1834" s="155" t="s">
        <v>187</v>
      </c>
      <c r="D1834" s="155">
        <v>60.3</v>
      </c>
      <c r="E1834" s="155">
        <v>136</v>
      </c>
      <c r="F1834" s="155">
        <v>189.4380370114645</v>
      </c>
      <c r="G1834" s="155">
        <v>25763.573033559172</v>
      </c>
      <c r="H1834" s="155">
        <v>2.5763573033559171E-2</v>
      </c>
      <c r="I1834" s="155" t="str">
        <f>_xlfn.XLOOKUP(C1834,'DRAWING LIST'!B:B,'DRAWING LIST'!AJ:AJ,,0)</f>
        <v>1-05 大洋綠</v>
      </c>
      <c r="J1834" s="155">
        <f t="shared" si="28"/>
        <v>2.5763573033559171E-2</v>
      </c>
    </row>
    <row r="1835" spans="1:10">
      <c r="A1835" s="155">
        <v>50</v>
      </c>
      <c r="B1835" s="155" t="s">
        <v>2049</v>
      </c>
      <c r="C1835" s="155" t="s">
        <v>298</v>
      </c>
      <c r="D1835" s="155">
        <v>60.3</v>
      </c>
      <c r="E1835" s="155">
        <v>140</v>
      </c>
      <c r="F1835" s="155">
        <v>189.4380370114645</v>
      </c>
      <c r="G1835" s="155">
        <v>26521.325181605029</v>
      </c>
      <c r="H1835" s="155">
        <v>2.6521325181605028E-2</v>
      </c>
      <c r="I1835" s="155" t="str">
        <f>_xlfn.XLOOKUP(C1835,'DRAWING LIST'!B:B,'DRAWING LIST'!AJ:AJ,,0)</f>
        <v>1-45 天藍色</v>
      </c>
      <c r="J1835" s="155">
        <f t="shared" si="28"/>
        <v>2.6521325181605028E-2</v>
      </c>
    </row>
    <row r="1836" spans="1:10">
      <c r="A1836" s="155">
        <v>50</v>
      </c>
      <c r="B1836" s="155" t="s">
        <v>2830</v>
      </c>
      <c r="C1836" s="155" t="s">
        <v>355</v>
      </c>
      <c r="D1836" s="155">
        <v>60.3</v>
      </c>
      <c r="E1836" s="155">
        <v>1415</v>
      </c>
      <c r="F1836" s="155">
        <v>189.4380370114645</v>
      </c>
      <c r="G1836" s="155">
        <v>268054.82237122225</v>
      </c>
      <c r="H1836" s="155">
        <v>0.26805482237122225</v>
      </c>
      <c r="I1836" s="155" t="str">
        <f>_xlfn.XLOOKUP(C1836,'DRAWING LIST'!B:B,'DRAWING LIST'!AJ:AJ,,0)</f>
        <v>1-45 天藍色</v>
      </c>
      <c r="J1836" s="155">
        <f t="shared" si="28"/>
        <v>0.26805482237122225</v>
      </c>
    </row>
    <row r="1837" spans="1:10" hidden="1">
      <c r="A1837" s="155">
        <v>50</v>
      </c>
      <c r="B1837" s="155" t="s">
        <v>2742</v>
      </c>
      <c r="C1837" s="155" t="s">
        <v>224</v>
      </c>
      <c r="D1837" s="155">
        <v>60.3</v>
      </c>
      <c r="E1837" s="155">
        <v>1429</v>
      </c>
      <c r="F1837" s="155">
        <v>189.4380370114645</v>
      </c>
      <c r="G1837" s="155">
        <v>270706.95488938276</v>
      </c>
      <c r="H1837" s="155">
        <v>0.27070695488938273</v>
      </c>
      <c r="I1837" s="155" t="str">
        <f>_xlfn.XLOOKUP(C1837,'DRAWING LIST'!B:B,'DRAWING LIST'!AJ:AJ,,0)</f>
        <v>1-05 大洋綠</v>
      </c>
      <c r="J1837" s="155">
        <f t="shared" si="28"/>
        <v>0.27070695488938273</v>
      </c>
    </row>
    <row r="1838" spans="1:10">
      <c r="A1838" s="155">
        <v>50</v>
      </c>
      <c r="B1838" s="155" t="s">
        <v>2256</v>
      </c>
      <c r="C1838" s="155" t="s">
        <v>291</v>
      </c>
      <c r="D1838" s="155">
        <v>60.3</v>
      </c>
      <c r="E1838" s="155">
        <v>142</v>
      </c>
      <c r="F1838" s="155">
        <v>189.4380370114645</v>
      </c>
      <c r="G1838" s="155">
        <v>26900.201255627959</v>
      </c>
      <c r="H1838" s="155">
        <v>2.6900201255627958E-2</v>
      </c>
      <c r="I1838" s="155" t="str">
        <f>_xlfn.XLOOKUP(C1838,'DRAWING LIST'!B:B,'DRAWING LIST'!AJ:AJ,,0)</f>
        <v>1-45 天藍色</v>
      </c>
      <c r="J1838" s="155">
        <f t="shared" si="28"/>
        <v>2.6900201255627958E-2</v>
      </c>
    </row>
    <row r="1839" spans="1:10" hidden="1">
      <c r="A1839" s="155">
        <v>50</v>
      </c>
      <c r="B1839" s="155" t="s">
        <v>2256</v>
      </c>
      <c r="C1839" s="155" t="s">
        <v>634</v>
      </c>
      <c r="D1839" s="155">
        <v>60.3</v>
      </c>
      <c r="E1839" s="155">
        <v>142</v>
      </c>
      <c r="F1839" s="155">
        <v>189.4380370114645</v>
      </c>
      <c r="G1839" s="155">
        <v>26900.201255627959</v>
      </c>
      <c r="H1839" s="155">
        <v>2.6900201255627958E-2</v>
      </c>
      <c r="I1839" s="155" t="str">
        <f>_xlfn.XLOOKUP(C1839,'DRAWING LIST'!B:B,'DRAWING LIST'!AJ:AJ,,0)</f>
        <v/>
      </c>
      <c r="J1839" s="155">
        <f t="shared" si="28"/>
        <v>2.6900201255627958E-2</v>
      </c>
    </row>
    <row r="1840" spans="1:10" hidden="1">
      <c r="A1840" s="155">
        <v>50</v>
      </c>
      <c r="B1840" s="155" t="s">
        <v>2831</v>
      </c>
      <c r="C1840" s="155" t="s">
        <v>221</v>
      </c>
      <c r="D1840" s="155">
        <v>60.3</v>
      </c>
      <c r="E1840" s="155">
        <v>1448</v>
      </c>
      <c r="F1840" s="155">
        <v>189.4380370114645</v>
      </c>
      <c r="G1840" s="155">
        <v>274306.27759260061</v>
      </c>
      <c r="H1840" s="155">
        <v>0.27430627759260062</v>
      </c>
      <c r="I1840" s="155" t="str">
        <f>_xlfn.XLOOKUP(C1840,'DRAWING LIST'!B:B,'DRAWING LIST'!AJ:AJ,,0)</f>
        <v>1-05 大洋綠</v>
      </c>
      <c r="J1840" s="155">
        <f t="shared" si="28"/>
        <v>0.27430627759260062</v>
      </c>
    </row>
    <row r="1841" spans="1:10" hidden="1">
      <c r="A1841" s="155">
        <v>50</v>
      </c>
      <c r="B1841" s="155" t="s">
        <v>2052</v>
      </c>
      <c r="C1841" s="155" t="s">
        <v>788</v>
      </c>
      <c r="D1841" s="155">
        <v>60.3</v>
      </c>
      <c r="E1841" s="155">
        <v>144</v>
      </c>
      <c r="F1841" s="155">
        <v>189.4380370114645</v>
      </c>
      <c r="G1841" s="155">
        <v>27279.077329650889</v>
      </c>
      <c r="H1841" s="155">
        <v>2.7279077329650889E-2</v>
      </c>
      <c r="I1841" s="155" t="str">
        <f>_xlfn.XLOOKUP(C1841,'DRAWING LIST'!B:B,'DRAWING LIST'!AJ:AJ,,0)</f>
        <v>1-13 奶白色</v>
      </c>
      <c r="J1841" s="155">
        <f t="shared" si="28"/>
        <v>2.7279077329650889E-2</v>
      </c>
    </row>
    <row r="1842" spans="1:10" hidden="1">
      <c r="A1842" s="155">
        <v>50</v>
      </c>
      <c r="B1842" s="155" t="s">
        <v>2052</v>
      </c>
      <c r="C1842" s="155" t="s">
        <v>446</v>
      </c>
      <c r="D1842" s="155">
        <v>60.3</v>
      </c>
      <c r="E1842" s="155">
        <v>144</v>
      </c>
      <c r="F1842" s="155">
        <v>189.4380370114645</v>
      </c>
      <c r="G1842" s="155">
        <v>27279.077329650889</v>
      </c>
      <c r="H1842" s="155">
        <v>2.7279077329650889E-2</v>
      </c>
      <c r="I1842" s="155" t="str">
        <f>_xlfn.XLOOKUP(C1842,'DRAWING LIST'!B:B,'DRAWING LIST'!AJ:AJ,,0)</f>
        <v>1-13 奶白色</v>
      </c>
      <c r="J1842" s="155">
        <f t="shared" si="28"/>
        <v>2.7279077329650889E-2</v>
      </c>
    </row>
    <row r="1843" spans="1:10" hidden="1">
      <c r="A1843" s="155">
        <v>50</v>
      </c>
      <c r="B1843" s="155" t="s">
        <v>2832</v>
      </c>
      <c r="C1843" s="155" t="s">
        <v>641</v>
      </c>
      <c r="D1843" s="155">
        <v>60.3</v>
      </c>
      <c r="E1843" s="155">
        <v>1460</v>
      </c>
      <c r="F1843" s="155">
        <v>189.4380370114645</v>
      </c>
      <c r="G1843" s="155">
        <v>276579.53403673816</v>
      </c>
      <c r="H1843" s="155">
        <v>0.27657953403673813</v>
      </c>
      <c r="I1843" s="155" t="str">
        <f>_xlfn.XLOOKUP(C1843,'DRAWING LIST'!B:B,'DRAWING LIST'!AJ:AJ,,0)</f>
        <v>1-38鼠灰色</v>
      </c>
      <c r="J1843" s="155">
        <f t="shared" si="28"/>
        <v>0.27657953403673813</v>
      </c>
    </row>
    <row r="1844" spans="1:10" hidden="1">
      <c r="A1844" s="155">
        <v>50</v>
      </c>
      <c r="B1844" s="155" t="s">
        <v>2833</v>
      </c>
      <c r="C1844" s="155" t="s">
        <v>101</v>
      </c>
      <c r="D1844" s="155">
        <v>60.3</v>
      </c>
      <c r="E1844" s="155">
        <v>148</v>
      </c>
      <c r="F1844" s="155">
        <v>189.4380370114645</v>
      </c>
      <c r="G1844" s="155">
        <v>28036.829477696745</v>
      </c>
      <c r="H1844" s="155">
        <v>2.8036829477696742E-2</v>
      </c>
      <c r="I1844" s="155" t="str">
        <f>_xlfn.XLOOKUP(C1844,'DRAWING LIST'!B:B,'DRAWING LIST'!AJ:AJ,,0)</f>
        <v/>
      </c>
      <c r="J1844" s="155">
        <f t="shared" si="28"/>
        <v>2.8036829477696742E-2</v>
      </c>
    </row>
    <row r="1845" spans="1:10" hidden="1">
      <c r="A1845" s="155">
        <v>50</v>
      </c>
      <c r="B1845" s="155" t="s">
        <v>2833</v>
      </c>
      <c r="C1845" s="155" t="s">
        <v>197</v>
      </c>
      <c r="D1845" s="155">
        <v>60.3</v>
      </c>
      <c r="E1845" s="155">
        <v>148</v>
      </c>
      <c r="F1845" s="155">
        <v>189.4380370114645</v>
      </c>
      <c r="G1845" s="155">
        <v>28036.829477696745</v>
      </c>
      <c r="H1845" s="155">
        <v>2.8036829477696742E-2</v>
      </c>
      <c r="I1845" s="155" t="str">
        <f>_xlfn.XLOOKUP(C1845,'DRAWING LIST'!B:B,'DRAWING LIST'!AJ:AJ,,0)</f>
        <v>1-05 大洋綠</v>
      </c>
      <c r="J1845" s="155">
        <f t="shared" si="28"/>
        <v>2.8036829477696742E-2</v>
      </c>
    </row>
    <row r="1846" spans="1:10" hidden="1">
      <c r="A1846" s="155">
        <v>50</v>
      </c>
      <c r="B1846" s="155" t="s">
        <v>2833</v>
      </c>
      <c r="C1846" s="155" t="s">
        <v>226</v>
      </c>
      <c r="D1846" s="155">
        <v>60.3</v>
      </c>
      <c r="E1846" s="155">
        <v>148</v>
      </c>
      <c r="F1846" s="155">
        <v>189.4380370114645</v>
      </c>
      <c r="G1846" s="155">
        <v>28036.829477696745</v>
      </c>
      <c r="H1846" s="155">
        <v>2.8036829477696742E-2</v>
      </c>
      <c r="I1846" s="155" t="str">
        <f>_xlfn.XLOOKUP(C1846,'DRAWING LIST'!B:B,'DRAWING LIST'!AJ:AJ,,0)</f>
        <v>1-05 大洋綠</v>
      </c>
      <c r="J1846" s="155">
        <f t="shared" si="28"/>
        <v>2.8036829477696742E-2</v>
      </c>
    </row>
    <row r="1847" spans="1:10">
      <c r="A1847" s="155">
        <v>50</v>
      </c>
      <c r="B1847" s="155" t="s">
        <v>2833</v>
      </c>
      <c r="C1847" s="155" t="s">
        <v>355</v>
      </c>
      <c r="D1847" s="155">
        <v>60.3</v>
      </c>
      <c r="E1847" s="155">
        <v>148</v>
      </c>
      <c r="F1847" s="155">
        <v>189.4380370114645</v>
      </c>
      <c r="G1847" s="155">
        <v>28036.829477696745</v>
      </c>
      <c r="H1847" s="155">
        <v>2.8036829477696742E-2</v>
      </c>
      <c r="I1847" s="155" t="str">
        <f>_xlfn.XLOOKUP(C1847,'DRAWING LIST'!B:B,'DRAWING LIST'!AJ:AJ,,0)</f>
        <v>1-45 天藍色</v>
      </c>
      <c r="J1847" s="155">
        <f t="shared" si="28"/>
        <v>2.8036829477696742E-2</v>
      </c>
    </row>
    <row r="1848" spans="1:10" hidden="1">
      <c r="A1848" s="155">
        <v>50</v>
      </c>
      <c r="B1848" s="155" t="s">
        <v>2833</v>
      </c>
      <c r="C1848" s="155" t="s">
        <v>643</v>
      </c>
      <c r="D1848" s="155">
        <v>60.3</v>
      </c>
      <c r="E1848" s="155">
        <v>148</v>
      </c>
      <c r="F1848" s="155">
        <v>189.4380370114645</v>
      </c>
      <c r="G1848" s="155">
        <v>28036.829477696745</v>
      </c>
      <c r="H1848" s="155">
        <v>2.8036829477696742E-2</v>
      </c>
      <c r="I1848" s="155" t="str">
        <f>_xlfn.XLOOKUP(C1848,'DRAWING LIST'!B:B,'DRAWING LIST'!AJ:AJ,,0)</f>
        <v>1-38鼠灰色</v>
      </c>
      <c r="J1848" s="155">
        <f t="shared" si="28"/>
        <v>2.8036829477696742E-2</v>
      </c>
    </row>
    <row r="1849" spans="1:10" hidden="1">
      <c r="A1849" s="155">
        <v>50</v>
      </c>
      <c r="B1849" s="155" t="s">
        <v>2834</v>
      </c>
      <c r="C1849" s="155" t="s">
        <v>215</v>
      </c>
      <c r="D1849" s="155">
        <v>60.3</v>
      </c>
      <c r="E1849" s="155">
        <v>1491</v>
      </c>
      <c r="F1849" s="155">
        <v>189.4380370114645</v>
      </c>
      <c r="G1849" s="155">
        <v>282452.11318409356</v>
      </c>
      <c r="H1849" s="155">
        <v>0.28245211318409352</v>
      </c>
      <c r="I1849" s="155" t="str">
        <f>_xlfn.XLOOKUP(C1849,'DRAWING LIST'!B:B,'DRAWING LIST'!AJ:AJ,,0)</f>
        <v>1-05 大洋綠</v>
      </c>
      <c r="J1849" s="155">
        <f t="shared" si="28"/>
        <v>0.28245211318409352</v>
      </c>
    </row>
    <row r="1850" spans="1:10" hidden="1">
      <c r="A1850" s="155">
        <v>50</v>
      </c>
      <c r="B1850" s="155" t="s">
        <v>2264</v>
      </c>
      <c r="C1850" s="155" t="s">
        <v>648</v>
      </c>
      <c r="D1850" s="155">
        <v>60.3</v>
      </c>
      <c r="E1850" s="155">
        <v>1492</v>
      </c>
      <c r="F1850" s="155">
        <v>189.4380370114645</v>
      </c>
      <c r="G1850" s="155">
        <v>282641.55122110504</v>
      </c>
      <c r="H1850" s="155">
        <v>0.28264155122110501</v>
      </c>
      <c r="I1850" s="155" t="str">
        <f>_xlfn.XLOOKUP(C1850,'DRAWING LIST'!B:B,'DRAWING LIST'!AJ:AJ,,0)</f>
        <v>1-38鼠灰色</v>
      </c>
      <c r="J1850" s="155">
        <f t="shared" si="28"/>
        <v>0.28264155122110501</v>
      </c>
    </row>
    <row r="1851" spans="1:10">
      <c r="A1851" s="155">
        <v>50</v>
      </c>
      <c r="B1851" s="155" t="s">
        <v>2835</v>
      </c>
      <c r="C1851" s="155" t="s">
        <v>744</v>
      </c>
      <c r="D1851" s="155">
        <v>60.3</v>
      </c>
      <c r="E1851" s="155">
        <v>149</v>
      </c>
      <c r="F1851" s="155">
        <v>189.4380370114645</v>
      </c>
      <c r="G1851" s="155">
        <v>28226.267514708212</v>
      </c>
      <c r="H1851" s="155">
        <v>2.8226267514708209E-2</v>
      </c>
      <c r="I1851" s="155" t="str">
        <f>_xlfn.XLOOKUP(C1851,'DRAWING LIST'!B:B,'DRAWING LIST'!AJ:AJ,,0)</f>
        <v>1-45 天藍色</v>
      </c>
      <c r="J1851" s="155">
        <f t="shared" si="28"/>
        <v>2.8226267514708209E-2</v>
      </c>
    </row>
    <row r="1852" spans="1:10">
      <c r="A1852" s="155">
        <v>50</v>
      </c>
      <c r="B1852" s="155" t="s">
        <v>2835</v>
      </c>
      <c r="C1852" s="155" t="s">
        <v>745</v>
      </c>
      <c r="D1852" s="155">
        <v>60.3</v>
      </c>
      <c r="E1852" s="155">
        <v>149</v>
      </c>
      <c r="F1852" s="155">
        <v>189.4380370114645</v>
      </c>
      <c r="G1852" s="155">
        <v>28226.267514708212</v>
      </c>
      <c r="H1852" s="155">
        <v>2.8226267514708209E-2</v>
      </c>
      <c r="I1852" s="155" t="str">
        <f>_xlfn.XLOOKUP(C1852,'DRAWING LIST'!B:B,'DRAWING LIST'!AJ:AJ,,0)</f>
        <v>1-45 天藍色</v>
      </c>
      <c r="J1852" s="155">
        <f t="shared" si="28"/>
        <v>2.8226267514708209E-2</v>
      </c>
    </row>
    <row r="1853" spans="1:10" hidden="1">
      <c r="A1853" s="155">
        <v>50</v>
      </c>
      <c r="B1853" s="155" t="s">
        <v>2054</v>
      </c>
      <c r="C1853" s="155" t="s">
        <v>717</v>
      </c>
      <c r="D1853" s="155">
        <v>60.3</v>
      </c>
      <c r="E1853" s="155">
        <v>150</v>
      </c>
      <c r="F1853" s="155">
        <v>189.4380370114645</v>
      </c>
      <c r="G1853" s="155">
        <v>28415.705551719675</v>
      </c>
      <c r="H1853" s="155">
        <v>2.8415705551719673E-2</v>
      </c>
      <c r="I1853" s="155" t="str">
        <f>_xlfn.XLOOKUP(C1853,'DRAWING LIST'!B:B,'DRAWING LIST'!AJ:AJ,,0)</f>
        <v>1-05 大洋綠</v>
      </c>
      <c r="J1853" s="155">
        <f t="shared" si="28"/>
        <v>2.8415705551719673E-2</v>
      </c>
    </row>
    <row r="1854" spans="1:10" hidden="1">
      <c r="A1854" s="155">
        <v>50</v>
      </c>
      <c r="B1854" s="155" t="s">
        <v>2054</v>
      </c>
      <c r="C1854" s="155" t="s">
        <v>543</v>
      </c>
      <c r="D1854" s="155">
        <v>60.3</v>
      </c>
      <c r="E1854" s="155">
        <v>150</v>
      </c>
      <c r="F1854" s="155">
        <v>189.4380370114645</v>
      </c>
      <c r="G1854" s="155">
        <v>28415.705551719675</v>
      </c>
      <c r="H1854" s="155">
        <v>2.8415705551719673E-2</v>
      </c>
      <c r="I1854" s="155" t="str">
        <f>_xlfn.XLOOKUP(C1854,'DRAWING LIST'!B:B,'DRAWING LIST'!AJ:AJ,,0)</f>
        <v/>
      </c>
      <c r="J1854" s="155">
        <f t="shared" si="28"/>
        <v>2.8415705551719673E-2</v>
      </c>
    </row>
    <row r="1855" spans="1:10" hidden="1">
      <c r="A1855" s="155">
        <v>50</v>
      </c>
      <c r="B1855" s="155" t="s">
        <v>2269</v>
      </c>
      <c r="C1855" s="155" t="s">
        <v>716</v>
      </c>
      <c r="D1855" s="155">
        <v>60.3</v>
      </c>
      <c r="E1855" s="155">
        <v>151</v>
      </c>
      <c r="F1855" s="155">
        <v>189.4380370114645</v>
      </c>
      <c r="G1855" s="155">
        <v>28605.143588731138</v>
      </c>
      <c r="H1855" s="155">
        <v>2.8605143588731136E-2</v>
      </c>
      <c r="I1855" s="155" t="str">
        <f>_xlfn.XLOOKUP(C1855,'DRAWING LIST'!B:B,'DRAWING LIST'!AJ:AJ,,0)</f>
        <v>1-05 大洋綠</v>
      </c>
      <c r="J1855" s="155">
        <f t="shared" si="28"/>
        <v>2.8605143588731136E-2</v>
      </c>
    </row>
    <row r="1856" spans="1:10" hidden="1">
      <c r="A1856" s="155">
        <v>50</v>
      </c>
      <c r="B1856" s="155" t="s">
        <v>2270</v>
      </c>
      <c r="C1856" s="155" t="s">
        <v>118</v>
      </c>
      <c r="D1856" s="155">
        <v>60.3</v>
      </c>
      <c r="E1856" s="155">
        <v>1528</v>
      </c>
      <c r="F1856" s="155">
        <v>189.4380370114645</v>
      </c>
      <c r="G1856" s="155">
        <v>289461.32055351778</v>
      </c>
      <c r="H1856" s="155">
        <v>0.28946132055351775</v>
      </c>
      <c r="I1856" s="155" t="str">
        <f>_xlfn.XLOOKUP(C1856,'DRAWING LIST'!B:B,'DRAWING LIST'!AJ:AJ,,0)</f>
        <v>1-05 大洋綠</v>
      </c>
      <c r="J1856" s="155">
        <f t="shared" si="28"/>
        <v>0.28946132055351775</v>
      </c>
    </row>
    <row r="1857" spans="1:10" hidden="1">
      <c r="A1857" s="155">
        <v>50</v>
      </c>
      <c r="B1857" s="155" t="s">
        <v>2271</v>
      </c>
      <c r="C1857" s="155" t="s">
        <v>516</v>
      </c>
      <c r="D1857" s="155">
        <v>60.3</v>
      </c>
      <c r="E1857" s="155">
        <v>152</v>
      </c>
      <c r="F1857" s="155">
        <v>189.4380370114645</v>
      </c>
      <c r="G1857" s="155">
        <v>28794.581625742605</v>
      </c>
      <c r="H1857" s="155">
        <v>2.8794581625742603E-2</v>
      </c>
      <c r="I1857" s="155" t="str">
        <f>_xlfn.XLOOKUP(C1857,'DRAWING LIST'!B:B,'DRAWING LIST'!AJ:AJ,,0)</f>
        <v/>
      </c>
      <c r="J1857" s="155">
        <f t="shared" si="28"/>
        <v>2.8794581625742603E-2</v>
      </c>
    </row>
    <row r="1858" spans="1:10" hidden="1">
      <c r="A1858" s="155">
        <v>50</v>
      </c>
      <c r="B1858" s="155" t="s">
        <v>2271</v>
      </c>
      <c r="C1858" s="155" t="s">
        <v>639</v>
      </c>
      <c r="D1858" s="155">
        <v>60.3</v>
      </c>
      <c r="E1858" s="155">
        <v>152</v>
      </c>
      <c r="F1858" s="155">
        <v>189.4380370114645</v>
      </c>
      <c r="G1858" s="155">
        <v>28794.581625742605</v>
      </c>
      <c r="H1858" s="155">
        <v>2.8794581625742603E-2</v>
      </c>
      <c r="I1858" s="155" t="str">
        <f>_xlfn.XLOOKUP(C1858,'DRAWING LIST'!B:B,'DRAWING LIST'!AJ:AJ,,0)</f>
        <v>1-38鼠灰色</v>
      </c>
      <c r="J1858" s="155">
        <f t="shared" si="28"/>
        <v>2.8794581625742603E-2</v>
      </c>
    </row>
    <row r="1859" spans="1:10" hidden="1">
      <c r="A1859" s="155">
        <v>50</v>
      </c>
      <c r="B1859" s="155" t="s">
        <v>2836</v>
      </c>
      <c r="C1859" s="155" t="s">
        <v>75</v>
      </c>
      <c r="D1859" s="155">
        <v>60.3</v>
      </c>
      <c r="E1859" s="155">
        <v>1535</v>
      </c>
      <c r="F1859" s="155">
        <v>189.4380370114645</v>
      </c>
      <c r="G1859" s="155">
        <v>290787.38681259804</v>
      </c>
      <c r="H1859" s="155">
        <v>0.29078738681259803</v>
      </c>
      <c r="I1859" s="155" t="str">
        <f>_xlfn.XLOOKUP(C1859,'DRAWING LIST'!B:B,'DRAWING LIST'!AJ:AJ,,0)</f>
        <v>1-63 深灰色</v>
      </c>
      <c r="J1859" s="155">
        <f t="shared" ref="J1859:J1922" si="29">(D1859*PI()*E1859)*10^-6</f>
        <v>0.29078738681259803</v>
      </c>
    </row>
    <row r="1860" spans="1:10" hidden="1">
      <c r="A1860" s="155">
        <v>50</v>
      </c>
      <c r="B1860" s="155" t="s">
        <v>2748</v>
      </c>
      <c r="C1860" s="155" t="s">
        <v>543</v>
      </c>
      <c r="D1860" s="155">
        <v>60.3</v>
      </c>
      <c r="E1860" s="155">
        <v>1546</v>
      </c>
      <c r="F1860" s="155">
        <v>189.4380370114645</v>
      </c>
      <c r="G1860" s="155">
        <v>292871.2052197241</v>
      </c>
      <c r="H1860" s="155">
        <v>0.2928712052197241</v>
      </c>
      <c r="I1860" s="155" t="str">
        <f>_xlfn.XLOOKUP(C1860,'DRAWING LIST'!B:B,'DRAWING LIST'!AJ:AJ,,0)</f>
        <v/>
      </c>
      <c r="J1860" s="155">
        <f t="shared" si="29"/>
        <v>0.2928712052197241</v>
      </c>
    </row>
    <row r="1861" spans="1:10" hidden="1">
      <c r="A1861" s="155">
        <v>50</v>
      </c>
      <c r="B1861" s="155" t="s">
        <v>2748</v>
      </c>
      <c r="C1861" s="155" t="s">
        <v>545</v>
      </c>
      <c r="D1861" s="155">
        <v>60.3</v>
      </c>
      <c r="E1861" s="155">
        <v>1546</v>
      </c>
      <c r="F1861" s="155">
        <v>189.4380370114645</v>
      </c>
      <c r="G1861" s="155">
        <v>292871.2052197241</v>
      </c>
      <c r="H1861" s="155">
        <v>0.2928712052197241</v>
      </c>
      <c r="I1861" s="155" t="str">
        <f>_xlfn.XLOOKUP(C1861,'DRAWING LIST'!B:B,'DRAWING LIST'!AJ:AJ,,0)</f>
        <v/>
      </c>
      <c r="J1861" s="155">
        <f t="shared" si="29"/>
        <v>0.2928712052197241</v>
      </c>
    </row>
    <row r="1862" spans="1:10">
      <c r="A1862" s="155">
        <v>50</v>
      </c>
      <c r="B1862" s="155" t="s">
        <v>2749</v>
      </c>
      <c r="C1862" s="155" t="s">
        <v>287</v>
      </c>
      <c r="D1862" s="155">
        <v>60.3</v>
      </c>
      <c r="E1862" s="155">
        <v>154</v>
      </c>
      <c r="F1862" s="155">
        <v>189.4380370114645</v>
      </c>
      <c r="G1862" s="155">
        <v>29173.457699765535</v>
      </c>
      <c r="H1862" s="155">
        <v>2.9173457699765534E-2</v>
      </c>
      <c r="I1862" s="155" t="str">
        <f>_xlfn.XLOOKUP(C1862,'DRAWING LIST'!B:B,'DRAWING LIST'!AJ:AJ,,0)</f>
        <v>1-45 天藍色</v>
      </c>
      <c r="J1862" s="155">
        <f t="shared" si="29"/>
        <v>2.9173457699765534E-2</v>
      </c>
    </row>
    <row r="1863" spans="1:10">
      <c r="A1863" s="155">
        <v>50</v>
      </c>
      <c r="B1863" s="155" t="s">
        <v>2837</v>
      </c>
      <c r="C1863" s="155" t="s">
        <v>301</v>
      </c>
      <c r="D1863" s="155">
        <v>60.3</v>
      </c>
      <c r="E1863" s="155">
        <v>1555</v>
      </c>
      <c r="F1863" s="155">
        <v>189.4380370114645</v>
      </c>
      <c r="G1863" s="155">
        <v>294576.14755282731</v>
      </c>
      <c r="H1863" s="155">
        <v>0.29457614755282729</v>
      </c>
      <c r="I1863" s="155" t="str">
        <f>_xlfn.XLOOKUP(C1863,'DRAWING LIST'!B:B,'DRAWING LIST'!AJ:AJ,,0)</f>
        <v>1-45 天藍色</v>
      </c>
      <c r="J1863" s="155">
        <f t="shared" si="29"/>
        <v>0.29457614755282729</v>
      </c>
    </row>
    <row r="1864" spans="1:10" hidden="1">
      <c r="A1864" s="155">
        <v>50</v>
      </c>
      <c r="B1864" s="155" t="s">
        <v>2838</v>
      </c>
      <c r="C1864" s="155" t="s">
        <v>227</v>
      </c>
      <c r="D1864" s="155">
        <v>60.3</v>
      </c>
      <c r="E1864" s="155">
        <v>155</v>
      </c>
      <c r="F1864" s="155">
        <v>189.4380370114645</v>
      </c>
      <c r="G1864" s="155">
        <v>29362.895736776998</v>
      </c>
      <c r="H1864" s="155">
        <v>2.9362895736776997E-2</v>
      </c>
      <c r="I1864" s="155" t="str">
        <f>_xlfn.XLOOKUP(C1864,'DRAWING LIST'!B:B,'DRAWING LIST'!AJ:AJ,,0)</f>
        <v>1-05 大洋綠</v>
      </c>
      <c r="J1864" s="155">
        <f t="shared" si="29"/>
        <v>2.9362895736776997E-2</v>
      </c>
    </row>
    <row r="1865" spans="1:10" hidden="1">
      <c r="A1865" s="155">
        <v>50</v>
      </c>
      <c r="B1865" s="155" t="s">
        <v>2161</v>
      </c>
      <c r="C1865" s="155" t="s">
        <v>187</v>
      </c>
      <c r="D1865" s="155">
        <v>60.3</v>
      </c>
      <c r="E1865" s="155">
        <v>158</v>
      </c>
      <c r="F1865" s="155">
        <v>189.4380370114645</v>
      </c>
      <c r="G1865" s="155">
        <v>29931.209847811391</v>
      </c>
      <c r="H1865" s="155">
        <v>2.9931209847811391E-2</v>
      </c>
      <c r="I1865" s="155" t="str">
        <f>_xlfn.XLOOKUP(C1865,'DRAWING LIST'!B:B,'DRAWING LIST'!AJ:AJ,,0)</f>
        <v>1-05 大洋綠</v>
      </c>
      <c r="J1865" s="155">
        <f t="shared" si="29"/>
        <v>2.9931209847811391E-2</v>
      </c>
    </row>
    <row r="1866" spans="1:10">
      <c r="A1866" s="155">
        <v>50</v>
      </c>
      <c r="B1866" s="155" t="s">
        <v>2286</v>
      </c>
      <c r="C1866" s="155" t="s">
        <v>287</v>
      </c>
      <c r="D1866" s="155">
        <v>60.3</v>
      </c>
      <c r="E1866" s="155">
        <v>160</v>
      </c>
      <c r="F1866" s="155">
        <v>189.4380370114645</v>
      </c>
      <c r="G1866" s="155">
        <v>30310.085921834321</v>
      </c>
      <c r="H1866" s="155">
        <v>3.0310085921834321E-2</v>
      </c>
      <c r="I1866" s="155" t="str">
        <f>_xlfn.XLOOKUP(C1866,'DRAWING LIST'!B:B,'DRAWING LIST'!AJ:AJ,,0)</f>
        <v>1-45 天藍色</v>
      </c>
      <c r="J1866" s="155">
        <f t="shared" si="29"/>
        <v>3.0310085921834321E-2</v>
      </c>
    </row>
    <row r="1867" spans="1:10" hidden="1">
      <c r="A1867" s="155">
        <v>50</v>
      </c>
      <c r="B1867" s="155" t="s">
        <v>2839</v>
      </c>
      <c r="C1867" s="155" t="s">
        <v>544</v>
      </c>
      <c r="D1867" s="155">
        <v>60.3</v>
      </c>
      <c r="E1867" s="155">
        <v>1646</v>
      </c>
      <c r="F1867" s="155">
        <v>189.4380370114645</v>
      </c>
      <c r="G1867" s="155">
        <v>311815.00892087055</v>
      </c>
      <c r="H1867" s="155">
        <v>0.31181500892087055</v>
      </c>
      <c r="I1867" s="155" t="str">
        <f>_xlfn.XLOOKUP(C1867,'DRAWING LIST'!B:B,'DRAWING LIST'!AJ:AJ,,0)</f>
        <v/>
      </c>
      <c r="J1867" s="155">
        <f t="shared" si="29"/>
        <v>0.31181500892087055</v>
      </c>
    </row>
    <row r="1868" spans="1:10" hidden="1">
      <c r="A1868" s="155">
        <v>50</v>
      </c>
      <c r="B1868" s="155" t="s">
        <v>2840</v>
      </c>
      <c r="C1868" s="155" t="s">
        <v>638</v>
      </c>
      <c r="D1868" s="155">
        <v>60.3</v>
      </c>
      <c r="E1868" s="155">
        <v>1648</v>
      </c>
      <c r="F1868" s="155">
        <v>189.4380370114645</v>
      </c>
      <c r="G1868" s="155">
        <v>312193.88499489351</v>
      </c>
      <c r="H1868" s="155">
        <v>0.31219388499489348</v>
      </c>
      <c r="I1868" s="155" t="str">
        <f>_xlfn.XLOOKUP(C1868,'DRAWING LIST'!B:B,'DRAWING LIST'!AJ:AJ,,0)</f>
        <v>1-38鼠灰色</v>
      </c>
      <c r="J1868" s="155">
        <f t="shared" si="29"/>
        <v>0.31219388499489348</v>
      </c>
    </row>
    <row r="1869" spans="1:10" hidden="1">
      <c r="A1869" s="155">
        <v>50</v>
      </c>
      <c r="B1869" s="155" t="s">
        <v>2296</v>
      </c>
      <c r="C1869" s="155" t="s">
        <v>642</v>
      </c>
      <c r="D1869" s="155">
        <v>60.3</v>
      </c>
      <c r="E1869" s="155">
        <v>167</v>
      </c>
      <c r="F1869" s="155">
        <v>189.4380370114645</v>
      </c>
      <c r="G1869" s="155">
        <v>31636.152180914571</v>
      </c>
      <c r="H1869" s="155">
        <v>3.1636152180914569E-2</v>
      </c>
      <c r="I1869" s="155" t="str">
        <f>_xlfn.XLOOKUP(C1869,'DRAWING LIST'!B:B,'DRAWING LIST'!AJ:AJ,,0)</f>
        <v>1-38鼠灰色</v>
      </c>
      <c r="J1869" s="155">
        <f t="shared" si="29"/>
        <v>3.1636152180914569E-2</v>
      </c>
    </row>
    <row r="1870" spans="1:10" hidden="1">
      <c r="A1870" s="155">
        <v>50</v>
      </c>
      <c r="B1870" s="155" t="s">
        <v>2300</v>
      </c>
      <c r="C1870" s="155" t="s">
        <v>643</v>
      </c>
      <c r="D1870" s="155">
        <v>60.3</v>
      </c>
      <c r="E1870" s="155">
        <v>170</v>
      </c>
      <c r="F1870" s="155">
        <v>189.4380370114645</v>
      </c>
      <c r="G1870" s="155">
        <v>32204.466291948964</v>
      </c>
      <c r="H1870" s="155">
        <v>3.2204466291948959E-2</v>
      </c>
      <c r="I1870" s="155" t="str">
        <f>_xlfn.XLOOKUP(C1870,'DRAWING LIST'!B:B,'DRAWING LIST'!AJ:AJ,,0)</f>
        <v>1-38鼠灰色</v>
      </c>
      <c r="J1870" s="155">
        <f t="shared" si="29"/>
        <v>3.2204466291948959E-2</v>
      </c>
    </row>
    <row r="1871" spans="1:10" hidden="1">
      <c r="A1871" s="155">
        <v>50</v>
      </c>
      <c r="B1871" s="155" t="s">
        <v>2841</v>
      </c>
      <c r="C1871" s="155" t="s">
        <v>649</v>
      </c>
      <c r="D1871" s="155">
        <v>60.3</v>
      </c>
      <c r="E1871" s="155">
        <v>1723</v>
      </c>
      <c r="F1871" s="155">
        <v>189.4380370114645</v>
      </c>
      <c r="G1871" s="155">
        <v>326401.73777075333</v>
      </c>
      <c r="H1871" s="155">
        <v>0.32640173777075332</v>
      </c>
      <c r="I1871" s="155" t="str">
        <f>_xlfn.XLOOKUP(C1871,'DRAWING LIST'!B:B,'DRAWING LIST'!AJ:AJ,,0)</f>
        <v/>
      </c>
      <c r="J1871" s="155">
        <f t="shared" si="29"/>
        <v>0.32640173777075332</v>
      </c>
    </row>
    <row r="1872" spans="1:10" hidden="1">
      <c r="A1872" s="155">
        <v>50</v>
      </c>
      <c r="B1872" s="155" t="s">
        <v>2842</v>
      </c>
      <c r="C1872" s="155" t="s">
        <v>718</v>
      </c>
      <c r="D1872" s="155">
        <v>60.3</v>
      </c>
      <c r="E1872" s="155">
        <v>1734</v>
      </c>
      <c r="F1872" s="155">
        <v>189.4380370114645</v>
      </c>
      <c r="G1872" s="155">
        <v>328485.55617787945</v>
      </c>
      <c r="H1872" s="155">
        <v>0.32848555617787945</v>
      </c>
      <c r="I1872" s="155" t="str">
        <f>_xlfn.XLOOKUP(C1872,'DRAWING LIST'!B:B,'DRAWING LIST'!AJ:AJ,,0)</f>
        <v>1-05 大洋綠</v>
      </c>
      <c r="J1872" s="155">
        <f t="shared" si="29"/>
        <v>0.32848555617787945</v>
      </c>
    </row>
    <row r="1873" spans="1:10">
      <c r="A1873" s="155">
        <v>50</v>
      </c>
      <c r="B1873" s="155" t="s">
        <v>2842</v>
      </c>
      <c r="C1873" s="155" t="s">
        <v>741</v>
      </c>
      <c r="D1873" s="155">
        <v>60.3</v>
      </c>
      <c r="E1873" s="155">
        <v>1734</v>
      </c>
      <c r="F1873" s="155">
        <v>189.4380370114645</v>
      </c>
      <c r="G1873" s="155">
        <v>328485.55617787945</v>
      </c>
      <c r="H1873" s="155">
        <v>0.32848555617787945</v>
      </c>
      <c r="I1873" s="155" t="str">
        <f>_xlfn.XLOOKUP(C1873,'DRAWING LIST'!B:B,'DRAWING LIST'!AJ:AJ,,0)</f>
        <v>1-45 天藍色</v>
      </c>
      <c r="J1873" s="155">
        <f t="shared" si="29"/>
        <v>0.32848555617787945</v>
      </c>
    </row>
    <row r="1874" spans="1:10" hidden="1">
      <c r="A1874" s="155">
        <v>50</v>
      </c>
      <c r="B1874" s="155" t="s">
        <v>2843</v>
      </c>
      <c r="C1874" s="155" t="s">
        <v>228</v>
      </c>
      <c r="D1874" s="155">
        <v>60.3</v>
      </c>
      <c r="E1874" s="155">
        <v>1738</v>
      </c>
      <c r="F1874" s="155">
        <v>189.4380370114645</v>
      </c>
      <c r="G1874" s="155">
        <v>329243.30832592532</v>
      </c>
      <c r="H1874" s="155">
        <v>0.3292433083259253</v>
      </c>
      <c r="I1874" s="155" t="str">
        <f>_xlfn.XLOOKUP(C1874,'DRAWING LIST'!B:B,'DRAWING LIST'!AJ:AJ,,0)</f>
        <v>1-05 大洋綠</v>
      </c>
      <c r="J1874" s="155">
        <f t="shared" si="29"/>
        <v>0.3292433083259253</v>
      </c>
    </row>
    <row r="1875" spans="1:10" hidden="1">
      <c r="A1875" s="155">
        <v>50</v>
      </c>
      <c r="B1875" s="155" t="s">
        <v>2059</v>
      </c>
      <c r="C1875" s="155" t="s">
        <v>631</v>
      </c>
      <c r="D1875" s="155">
        <v>60.3</v>
      </c>
      <c r="E1875" s="155">
        <v>175</v>
      </c>
      <c r="F1875" s="155">
        <v>189.4380370114645</v>
      </c>
      <c r="G1875" s="155">
        <v>33151.656477006291</v>
      </c>
      <c r="H1875" s="155">
        <v>3.315165647700629E-2</v>
      </c>
      <c r="I1875" s="155" t="str">
        <f>_xlfn.XLOOKUP(C1875,'DRAWING LIST'!B:B,'DRAWING LIST'!AJ:AJ,,0)</f>
        <v>1-38鼠灰色</v>
      </c>
      <c r="J1875" s="155">
        <f t="shared" si="29"/>
        <v>3.315165647700629E-2</v>
      </c>
    </row>
    <row r="1876" spans="1:10" hidden="1">
      <c r="A1876" s="155">
        <v>50</v>
      </c>
      <c r="B1876" s="155" t="s">
        <v>2844</v>
      </c>
      <c r="C1876" s="155" t="s">
        <v>224</v>
      </c>
      <c r="D1876" s="155">
        <v>60.3</v>
      </c>
      <c r="E1876" s="155">
        <v>1762</v>
      </c>
      <c r="F1876" s="155">
        <v>189.4380370114645</v>
      </c>
      <c r="G1876" s="155">
        <v>333789.82121420046</v>
      </c>
      <c r="H1876" s="155">
        <v>0.33378982121420042</v>
      </c>
      <c r="I1876" s="155" t="str">
        <f>_xlfn.XLOOKUP(C1876,'DRAWING LIST'!B:B,'DRAWING LIST'!AJ:AJ,,0)</f>
        <v>1-05 大洋綠</v>
      </c>
      <c r="J1876" s="155">
        <f t="shared" si="29"/>
        <v>0.33378982121420042</v>
      </c>
    </row>
    <row r="1877" spans="1:10" hidden="1">
      <c r="A1877" s="155">
        <v>50</v>
      </c>
      <c r="B1877" s="155" t="s">
        <v>2309</v>
      </c>
      <c r="C1877" s="155" t="s">
        <v>544</v>
      </c>
      <c r="D1877" s="155">
        <v>60.3</v>
      </c>
      <c r="E1877" s="155">
        <v>1783</v>
      </c>
      <c r="F1877" s="155">
        <v>189.4380370114645</v>
      </c>
      <c r="G1877" s="155">
        <v>337768.01999144122</v>
      </c>
      <c r="H1877" s="155">
        <v>0.33776801999144118</v>
      </c>
      <c r="I1877" s="155" t="str">
        <f>_xlfn.XLOOKUP(C1877,'DRAWING LIST'!B:B,'DRAWING LIST'!AJ:AJ,,0)</f>
        <v/>
      </c>
      <c r="J1877" s="155">
        <f t="shared" si="29"/>
        <v>0.33776801999144118</v>
      </c>
    </row>
    <row r="1878" spans="1:10">
      <c r="A1878" s="155">
        <v>50</v>
      </c>
      <c r="B1878" s="155" t="s">
        <v>2311</v>
      </c>
      <c r="C1878" s="155" t="s">
        <v>307</v>
      </c>
      <c r="D1878" s="155">
        <v>60.3</v>
      </c>
      <c r="E1878" s="155">
        <v>178</v>
      </c>
      <c r="F1878" s="155">
        <v>189.4380370114645</v>
      </c>
      <c r="G1878" s="155">
        <v>33719.970588040684</v>
      </c>
      <c r="H1878" s="155">
        <v>3.3719970588040681E-2</v>
      </c>
      <c r="I1878" s="155" t="str">
        <f>_xlfn.XLOOKUP(C1878,'DRAWING LIST'!B:B,'DRAWING LIST'!AJ:AJ,,0)</f>
        <v>1-45 天藍色</v>
      </c>
      <c r="J1878" s="155">
        <f t="shared" si="29"/>
        <v>3.3719970588040681E-2</v>
      </c>
    </row>
    <row r="1879" spans="1:10" hidden="1">
      <c r="A1879" s="155">
        <v>50</v>
      </c>
      <c r="B1879" s="155" t="s">
        <v>2316</v>
      </c>
      <c r="C1879" s="155" t="s">
        <v>717</v>
      </c>
      <c r="D1879" s="155">
        <v>60.3</v>
      </c>
      <c r="E1879" s="155">
        <v>183</v>
      </c>
      <c r="F1879" s="155">
        <v>189.4380370114645</v>
      </c>
      <c r="G1879" s="155">
        <v>34667.160773098003</v>
      </c>
      <c r="H1879" s="155">
        <v>3.4667160773098005E-2</v>
      </c>
      <c r="I1879" s="155" t="str">
        <f>_xlfn.XLOOKUP(C1879,'DRAWING LIST'!B:B,'DRAWING LIST'!AJ:AJ,,0)</f>
        <v>1-05 大洋綠</v>
      </c>
      <c r="J1879" s="155">
        <f t="shared" si="29"/>
        <v>3.4667160773098005E-2</v>
      </c>
    </row>
    <row r="1880" spans="1:10" hidden="1">
      <c r="A1880" s="155">
        <v>50</v>
      </c>
      <c r="B1880" s="155" t="s">
        <v>2845</v>
      </c>
      <c r="C1880" s="155" t="s">
        <v>826</v>
      </c>
      <c r="D1880" s="155">
        <v>60.3</v>
      </c>
      <c r="E1880" s="155">
        <v>1848</v>
      </c>
      <c r="F1880" s="155">
        <v>189.4380370114645</v>
      </c>
      <c r="G1880" s="155">
        <v>350081.4923971864</v>
      </c>
      <c r="H1880" s="155">
        <v>0.35008149239718639</v>
      </c>
      <c r="I1880" s="155" t="str">
        <f>_xlfn.XLOOKUP(C1880,'DRAWING LIST'!B:B,'DRAWING LIST'!AJ:AJ,,0)</f>
        <v>1-38鼠灰色</v>
      </c>
      <c r="J1880" s="155">
        <f t="shared" si="29"/>
        <v>0.35008149239718639</v>
      </c>
    </row>
    <row r="1881" spans="1:10" hidden="1">
      <c r="A1881" s="155">
        <v>50</v>
      </c>
      <c r="B1881" s="155" t="s">
        <v>2317</v>
      </c>
      <c r="C1881" s="155" t="s">
        <v>638</v>
      </c>
      <c r="D1881" s="155">
        <v>60.3</v>
      </c>
      <c r="E1881" s="155">
        <v>184</v>
      </c>
      <c r="F1881" s="155">
        <v>189.4380370114645</v>
      </c>
      <c r="G1881" s="155">
        <v>34856.59881010947</v>
      </c>
      <c r="H1881" s="155">
        <v>3.4856598810109468E-2</v>
      </c>
      <c r="I1881" s="155" t="str">
        <f>_xlfn.XLOOKUP(C1881,'DRAWING LIST'!B:B,'DRAWING LIST'!AJ:AJ,,0)</f>
        <v>1-38鼠灰色</v>
      </c>
      <c r="J1881" s="155">
        <f t="shared" si="29"/>
        <v>3.4856598810109468E-2</v>
      </c>
    </row>
    <row r="1882" spans="1:10">
      <c r="A1882" s="155">
        <v>50</v>
      </c>
      <c r="B1882" s="155" t="s">
        <v>2846</v>
      </c>
      <c r="C1882" s="155" t="s">
        <v>285</v>
      </c>
      <c r="D1882" s="155">
        <v>60.3</v>
      </c>
      <c r="E1882" s="155">
        <v>1860</v>
      </c>
      <c r="F1882" s="155">
        <v>189.4380370114645</v>
      </c>
      <c r="G1882" s="155">
        <v>352354.74884132395</v>
      </c>
      <c r="H1882" s="155">
        <v>0.35235474884132395</v>
      </c>
      <c r="I1882" s="155" t="str">
        <f>_xlfn.XLOOKUP(C1882,'DRAWING LIST'!B:B,'DRAWING LIST'!AJ:AJ,,0)</f>
        <v>1-45 天藍色</v>
      </c>
      <c r="J1882" s="155">
        <f t="shared" si="29"/>
        <v>0.35235474884132395</v>
      </c>
    </row>
    <row r="1883" spans="1:10" hidden="1">
      <c r="A1883" s="155">
        <v>50</v>
      </c>
      <c r="B1883" s="155" t="s">
        <v>2847</v>
      </c>
      <c r="C1883" s="155" t="s">
        <v>718</v>
      </c>
      <c r="D1883" s="155">
        <v>60.3</v>
      </c>
      <c r="E1883" s="155">
        <v>1874</v>
      </c>
      <c r="F1883" s="155">
        <v>189.4380370114645</v>
      </c>
      <c r="G1883" s="155">
        <v>355006.88135948445</v>
      </c>
      <c r="H1883" s="155">
        <v>0.35500688135948444</v>
      </c>
      <c r="I1883" s="155" t="str">
        <f>_xlfn.XLOOKUP(C1883,'DRAWING LIST'!B:B,'DRAWING LIST'!AJ:AJ,,0)</f>
        <v>1-05 大洋綠</v>
      </c>
      <c r="J1883" s="155">
        <f t="shared" si="29"/>
        <v>0.35500688135948444</v>
      </c>
    </row>
    <row r="1884" spans="1:10" hidden="1">
      <c r="A1884" s="155">
        <v>50</v>
      </c>
      <c r="B1884" s="155" t="s">
        <v>2322</v>
      </c>
      <c r="C1884" s="155" t="s">
        <v>197</v>
      </c>
      <c r="D1884" s="155">
        <v>60.3</v>
      </c>
      <c r="E1884" s="155">
        <v>1876</v>
      </c>
      <c r="F1884" s="155">
        <v>189.4380370114645</v>
      </c>
      <c r="G1884" s="155">
        <v>355385.75743350742</v>
      </c>
      <c r="H1884" s="155">
        <v>0.35538575743350742</v>
      </c>
      <c r="I1884" s="155" t="str">
        <f>_xlfn.XLOOKUP(C1884,'DRAWING LIST'!B:B,'DRAWING LIST'!AJ:AJ,,0)</f>
        <v>1-05 大洋綠</v>
      </c>
      <c r="J1884" s="155">
        <f t="shared" si="29"/>
        <v>0.35538575743350742</v>
      </c>
    </row>
    <row r="1885" spans="1:10" hidden="1">
      <c r="A1885" s="155">
        <v>50</v>
      </c>
      <c r="B1885" s="155" t="s">
        <v>2848</v>
      </c>
      <c r="C1885" s="155" t="s">
        <v>636</v>
      </c>
      <c r="D1885" s="155">
        <v>60.3</v>
      </c>
      <c r="E1885" s="155">
        <v>1880</v>
      </c>
      <c r="F1885" s="155">
        <v>189.4380370114645</v>
      </c>
      <c r="G1885" s="155">
        <v>356143.50958155328</v>
      </c>
      <c r="H1885" s="155">
        <v>0.35614350958155327</v>
      </c>
      <c r="I1885" s="155" t="str">
        <f>_xlfn.XLOOKUP(C1885,'DRAWING LIST'!B:B,'DRAWING LIST'!AJ:AJ,,0)</f>
        <v/>
      </c>
      <c r="J1885" s="155">
        <f t="shared" si="29"/>
        <v>0.35614350958155327</v>
      </c>
    </row>
    <row r="1886" spans="1:10" hidden="1">
      <c r="A1886" s="155">
        <v>50</v>
      </c>
      <c r="B1886" s="155" t="s">
        <v>2063</v>
      </c>
      <c r="C1886" s="155" t="s">
        <v>770</v>
      </c>
      <c r="D1886" s="155">
        <v>60.3</v>
      </c>
      <c r="E1886" s="155">
        <v>189</v>
      </c>
      <c r="F1886" s="155">
        <v>189.4380370114645</v>
      </c>
      <c r="G1886" s="155">
        <v>35803.788995166789</v>
      </c>
      <c r="H1886" s="155">
        <v>3.5803788995166785E-2</v>
      </c>
      <c r="I1886" s="155" t="str">
        <f>_xlfn.XLOOKUP(C1886,'DRAWING LIST'!B:B,'DRAWING LIST'!AJ:AJ,,0)</f>
        <v/>
      </c>
      <c r="J1886" s="155">
        <f t="shared" si="29"/>
        <v>3.5803788995166785E-2</v>
      </c>
    </row>
    <row r="1887" spans="1:10">
      <c r="A1887" s="155">
        <v>50</v>
      </c>
      <c r="B1887" s="155" t="s">
        <v>2323</v>
      </c>
      <c r="C1887" s="155" t="s">
        <v>297</v>
      </c>
      <c r="D1887" s="155">
        <v>60.3</v>
      </c>
      <c r="E1887" s="155">
        <v>190</v>
      </c>
      <c r="F1887" s="155">
        <v>189.4380370114645</v>
      </c>
      <c r="G1887" s="155">
        <v>35993.227032178256</v>
      </c>
      <c r="H1887" s="155">
        <v>3.5993227032178256E-2</v>
      </c>
      <c r="I1887" s="155" t="str">
        <f>_xlfn.XLOOKUP(C1887,'DRAWING LIST'!B:B,'DRAWING LIST'!AJ:AJ,,0)</f>
        <v>1-45 天藍色</v>
      </c>
      <c r="J1887" s="155">
        <f t="shared" si="29"/>
        <v>3.5993227032178256E-2</v>
      </c>
    </row>
    <row r="1888" spans="1:10">
      <c r="A1888" s="155">
        <v>50</v>
      </c>
      <c r="B1888" s="155" t="s">
        <v>2067</v>
      </c>
      <c r="C1888" s="155" t="s">
        <v>282</v>
      </c>
      <c r="D1888" s="155">
        <v>60.3</v>
      </c>
      <c r="E1888" s="155">
        <v>197</v>
      </c>
      <c r="F1888" s="155">
        <v>189.4380370114645</v>
      </c>
      <c r="G1888" s="155">
        <v>37319.293291258509</v>
      </c>
      <c r="H1888" s="155">
        <v>3.7319293291258507E-2</v>
      </c>
      <c r="I1888" s="155" t="str">
        <f>_xlfn.XLOOKUP(C1888,'DRAWING LIST'!B:B,'DRAWING LIST'!AJ:AJ,,0)</f>
        <v>1-45 天藍色</v>
      </c>
      <c r="J1888" s="155">
        <f t="shared" si="29"/>
        <v>3.7319293291258507E-2</v>
      </c>
    </row>
    <row r="1889" spans="1:10" hidden="1">
      <c r="A1889" s="155">
        <v>50</v>
      </c>
      <c r="B1889" s="155" t="s">
        <v>2067</v>
      </c>
      <c r="C1889" s="155" t="s">
        <v>621</v>
      </c>
      <c r="D1889" s="155">
        <v>60.3</v>
      </c>
      <c r="E1889" s="155">
        <v>197</v>
      </c>
      <c r="F1889" s="155">
        <v>189.4380370114645</v>
      </c>
      <c r="G1889" s="155">
        <v>37319.293291258509</v>
      </c>
      <c r="H1889" s="155">
        <v>3.7319293291258507E-2</v>
      </c>
      <c r="I1889" s="155" t="str">
        <f>_xlfn.XLOOKUP(C1889,'DRAWING LIST'!B:B,'DRAWING LIST'!AJ:AJ,,0)</f>
        <v/>
      </c>
      <c r="J1889" s="155">
        <f t="shared" si="29"/>
        <v>3.7319293291258507E-2</v>
      </c>
    </row>
    <row r="1890" spans="1:10" hidden="1">
      <c r="A1890" s="155">
        <v>50</v>
      </c>
      <c r="B1890" s="155" t="s">
        <v>2335</v>
      </c>
      <c r="C1890" s="155" t="s">
        <v>101</v>
      </c>
      <c r="D1890" s="155">
        <v>60.3</v>
      </c>
      <c r="E1890" s="155">
        <v>198</v>
      </c>
      <c r="F1890" s="155">
        <v>189.4380370114645</v>
      </c>
      <c r="G1890" s="155">
        <v>37508.731328269969</v>
      </c>
      <c r="H1890" s="155">
        <v>3.750873132826997E-2</v>
      </c>
      <c r="I1890" s="155" t="str">
        <f>_xlfn.XLOOKUP(C1890,'DRAWING LIST'!B:B,'DRAWING LIST'!AJ:AJ,,0)</f>
        <v/>
      </c>
      <c r="J1890" s="155">
        <f t="shared" si="29"/>
        <v>3.750873132826997E-2</v>
      </c>
    </row>
    <row r="1891" spans="1:10">
      <c r="A1891" s="155">
        <v>50</v>
      </c>
      <c r="B1891" s="155" t="s">
        <v>2069</v>
      </c>
      <c r="C1891" s="155" t="s">
        <v>297</v>
      </c>
      <c r="D1891" s="155">
        <v>60.3</v>
      </c>
      <c r="E1891" s="155">
        <v>200</v>
      </c>
      <c r="F1891" s="155">
        <v>189.4380370114645</v>
      </c>
      <c r="G1891" s="155">
        <v>37887.607402292902</v>
      </c>
      <c r="H1891" s="155">
        <v>3.7887607402292904E-2</v>
      </c>
      <c r="I1891" s="155" t="str">
        <f>_xlfn.XLOOKUP(C1891,'DRAWING LIST'!B:B,'DRAWING LIST'!AJ:AJ,,0)</f>
        <v>1-45 天藍色</v>
      </c>
      <c r="J1891" s="155">
        <f t="shared" si="29"/>
        <v>3.7887607402292904E-2</v>
      </c>
    </row>
    <row r="1892" spans="1:10">
      <c r="A1892" s="155">
        <v>50</v>
      </c>
      <c r="B1892" s="155" t="s">
        <v>2069</v>
      </c>
      <c r="C1892" s="155" t="s">
        <v>298</v>
      </c>
      <c r="D1892" s="155">
        <v>60.3</v>
      </c>
      <c r="E1892" s="155">
        <v>200</v>
      </c>
      <c r="F1892" s="155">
        <v>189.4380370114645</v>
      </c>
      <c r="G1892" s="155">
        <v>37887.607402292902</v>
      </c>
      <c r="H1892" s="155">
        <v>3.7887607402292904E-2</v>
      </c>
      <c r="I1892" s="155" t="str">
        <f>_xlfn.XLOOKUP(C1892,'DRAWING LIST'!B:B,'DRAWING LIST'!AJ:AJ,,0)</f>
        <v>1-45 天藍色</v>
      </c>
      <c r="J1892" s="155">
        <f t="shared" si="29"/>
        <v>3.7887607402292904E-2</v>
      </c>
    </row>
    <row r="1893" spans="1:10" hidden="1">
      <c r="A1893" s="155">
        <v>50</v>
      </c>
      <c r="B1893" s="155" t="s">
        <v>2069</v>
      </c>
      <c r="C1893" s="155" t="s">
        <v>404</v>
      </c>
      <c r="D1893" s="155">
        <v>60.3</v>
      </c>
      <c r="E1893" s="155">
        <v>200</v>
      </c>
      <c r="F1893" s="155">
        <v>189.4380370114645</v>
      </c>
      <c r="G1893" s="155">
        <v>37887.607402292902</v>
      </c>
      <c r="H1893" s="155">
        <v>3.7887607402292904E-2</v>
      </c>
      <c r="I1893" s="155" t="str">
        <f>_xlfn.XLOOKUP(C1893,'DRAWING LIST'!B:B,'DRAWING LIST'!AJ:AJ,,0)</f>
        <v/>
      </c>
      <c r="J1893" s="155">
        <f t="shared" si="29"/>
        <v>3.7887607402292904E-2</v>
      </c>
    </row>
    <row r="1894" spans="1:10" hidden="1">
      <c r="A1894" s="155">
        <v>50</v>
      </c>
      <c r="B1894" s="155" t="s">
        <v>2069</v>
      </c>
      <c r="C1894" s="155" t="s">
        <v>636</v>
      </c>
      <c r="D1894" s="155">
        <v>60.3</v>
      </c>
      <c r="E1894" s="155">
        <v>200</v>
      </c>
      <c r="F1894" s="155">
        <v>189.4380370114645</v>
      </c>
      <c r="G1894" s="155">
        <v>37887.607402292902</v>
      </c>
      <c r="H1894" s="155">
        <v>3.7887607402292904E-2</v>
      </c>
      <c r="I1894" s="155" t="str">
        <f>_xlfn.XLOOKUP(C1894,'DRAWING LIST'!B:B,'DRAWING LIST'!AJ:AJ,,0)</f>
        <v/>
      </c>
      <c r="J1894" s="155">
        <f t="shared" si="29"/>
        <v>3.7887607402292904E-2</v>
      </c>
    </row>
    <row r="1895" spans="1:10" hidden="1">
      <c r="A1895" s="155">
        <v>50</v>
      </c>
      <c r="B1895" s="155" t="s">
        <v>2849</v>
      </c>
      <c r="C1895" s="155" t="s">
        <v>638</v>
      </c>
      <c r="D1895" s="155">
        <v>60.3</v>
      </c>
      <c r="E1895" s="155">
        <v>2017</v>
      </c>
      <c r="F1895" s="155">
        <v>189.4380370114645</v>
      </c>
      <c r="G1895" s="155">
        <v>382096.5206521239</v>
      </c>
      <c r="H1895" s="155">
        <v>0.38209652065212391</v>
      </c>
      <c r="I1895" s="155" t="str">
        <f>_xlfn.XLOOKUP(C1895,'DRAWING LIST'!B:B,'DRAWING LIST'!AJ:AJ,,0)</f>
        <v>1-38鼠灰色</v>
      </c>
      <c r="J1895" s="155">
        <f t="shared" si="29"/>
        <v>0.38209652065212391</v>
      </c>
    </row>
    <row r="1896" spans="1:10">
      <c r="A1896" s="155">
        <v>50</v>
      </c>
      <c r="B1896" s="155" t="s">
        <v>2850</v>
      </c>
      <c r="C1896" s="155" t="s">
        <v>287</v>
      </c>
      <c r="D1896" s="155">
        <v>60.3</v>
      </c>
      <c r="E1896" s="155">
        <v>204</v>
      </c>
      <c r="F1896" s="155">
        <v>189.4380370114645</v>
      </c>
      <c r="G1896" s="155">
        <v>38645.359550338755</v>
      </c>
      <c r="H1896" s="155">
        <v>3.8645359550338751E-2</v>
      </c>
      <c r="I1896" s="155" t="str">
        <f>_xlfn.XLOOKUP(C1896,'DRAWING LIST'!B:B,'DRAWING LIST'!AJ:AJ,,0)</f>
        <v>1-45 天藍色</v>
      </c>
      <c r="J1896" s="155">
        <f t="shared" si="29"/>
        <v>3.8645359550338751E-2</v>
      </c>
    </row>
    <row r="1897" spans="1:10">
      <c r="A1897" s="155">
        <v>50</v>
      </c>
      <c r="B1897" s="155" t="s">
        <v>2850</v>
      </c>
      <c r="C1897" s="155" t="s">
        <v>291</v>
      </c>
      <c r="D1897" s="155">
        <v>60.3</v>
      </c>
      <c r="E1897" s="155">
        <v>204</v>
      </c>
      <c r="F1897" s="155">
        <v>189.4380370114645</v>
      </c>
      <c r="G1897" s="155">
        <v>38645.359550338755</v>
      </c>
      <c r="H1897" s="155">
        <v>3.8645359550338751E-2</v>
      </c>
      <c r="I1897" s="155" t="str">
        <f>_xlfn.XLOOKUP(C1897,'DRAWING LIST'!B:B,'DRAWING LIST'!AJ:AJ,,0)</f>
        <v>1-45 天藍色</v>
      </c>
      <c r="J1897" s="155">
        <f t="shared" si="29"/>
        <v>3.8645359550338751E-2</v>
      </c>
    </row>
    <row r="1898" spans="1:10" hidden="1">
      <c r="A1898" s="155">
        <v>50</v>
      </c>
      <c r="B1898" s="155" t="s">
        <v>2851</v>
      </c>
      <c r="C1898" s="155" t="s">
        <v>227</v>
      </c>
      <c r="D1898" s="155">
        <v>60.3</v>
      </c>
      <c r="E1898" s="155">
        <v>207</v>
      </c>
      <c r="F1898" s="155">
        <v>189.4380370114645</v>
      </c>
      <c r="G1898" s="155">
        <v>39213.673661373155</v>
      </c>
      <c r="H1898" s="155">
        <v>3.9213673661373155E-2</v>
      </c>
      <c r="I1898" s="155" t="str">
        <f>_xlfn.XLOOKUP(C1898,'DRAWING LIST'!B:B,'DRAWING LIST'!AJ:AJ,,0)</f>
        <v>1-05 大洋綠</v>
      </c>
      <c r="J1898" s="155">
        <f t="shared" si="29"/>
        <v>3.9213673661373155E-2</v>
      </c>
    </row>
    <row r="1899" spans="1:10">
      <c r="A1899" s="155">
        <v>50</v>
      </c>
      <c r="B1899" s="155" t="s">
        <v>2852</v>
      </c>
      <c r="C1899" s="155" t="s">
        <v>285</v>
      </c>
      <c r="D1899" s="155">
        <v>60.3</v>
      </c>
      <c r="E1899" s="155">
        <v>2103</v>
      </c>
      <c r="F1899" s="155">
        <v>189.4380370114645</v>
      </c>
      <c r="G1899" s="155">
        <v>398388.19183510984</v>
      </c>
      <c r="H1899" s="155">
        <v>0.39838819183510982</v>
      </c>
      <c r="I1899" s="155" t="str">
        <f>_xlfn.XLOOKUP(C1899,'DRAWING LIST'!B:B,'DRAWING LIST'!AJ:AJ,,0)</f>
        <v>1-45 天藍色</v>
      </c>
      <c r="J1899" s="155">
        <f t="shared" si="29"/>
        <v>0.39838819183510982</v>
      </c>
    </row>
    <row r="1900" spans="1:10">
      <c r="A1900" s="155">
        <v>50</v>
      </c>
      <c r="B1900" s="155" t="s">
        <v>2351</v>
      </c>
      <c r="C1900" s="155" t="s">
        <v>285</v>
      </c>
      <c r="D1900" s="155">
        <v>60.3</v>
      </c>
      <c r="E1900" s="155">
        <v>213</v>
      </c>
      <c r="F1900" s="155">
        <v>189.4380370114645</v>
      </c>
      <c r="G1900" s="155">
        <v>40350.301883441942</v>
      </c>
      <c r="H1900" s="155">
        <v>4.0350301883441943E-2</v>
      </c>
      <c r="I1900" s="155" t="str">
        <f>_xlfn.XLOOKUP(C1900,'DRAWING LIST'!B:B,'DRAWING LIST'!AJ:AJ,,0)</f>
        <v>1-45 天藍色</v>
      </c>
      <c r="J1900" s="155">
        <f t="shared" si="29"/>
        <v>4.0350301883441943E-2</v>
      </c>
    </row>
    <row r="1901" spans="1:10" hidden="1">
      <c r="A1901" s="155">
        <v>50</v>
      </c>
      <c r="B1901" s="155" t="s">
        <v>2351</v>
      </c>
      <c r="C1901" s="155" t="s">
        <v>826</v>
      </c>
      <c r="D1901" s="155">
        <v>60.3</v>
      </c>
      <c r="E1901" s="155">
        <v>213</v>
      </c>
      <c r="F1901" s="155">
        <v>189.4380370114645</v>
      </c>
      <c r="G1901" s="155">
        <v>40350.301883441942</v>
      </c>
      <c r="H1901" s="155">
        <v>4.0350301883441943E-2</v>
      </c>
      <c r="I1901" s="155" t="str">
        <f>_xlfn.XLOOKUP(C1901,'DRAWING LIST'!B:B,'DRAWING LIST'!AJ:AJ,,0)</f>
        <v>1-38鼠灰色</v>
      </c>
      <c r="J1901" s="155">
        <f t="shared" si="29"/>
        <v>4.0350301883441943E-2</v>
      </c>
    </row>
    <row r="1902" spans="1:10" hidden="1">
      <c r="A1902" s="155">
        <v>50</v>
      </c>
      <c r="B1902" s="155" t="s">
        <v>2853</v>
      </c>
      <c r="C1902" s="155" t="s">
        <v>169</v>
      </c>
      <c r="D1902" s="155">
        <v>60.3</v>
      </c>
      <c r="E1902" s="155">
        <v>2148</v>
      </c>
      <c r="F1902" s="155">
        <v>189.4380370114645</v>
      </c>
      <c r="G1902" s="155">
        <v>406912.90350062575</v>
      </c>
      <c r="H1902" s="155">
        <v>0.40691290350062576</v>
      </c>
      <c r="I1902" s="155" t="str">
        <f>_xlfn.XLOOKUP(C1902,'DRAWING LIST'!B:B,'DRAWING LIST'!AJ:AJ,,0)</f>
        <v>1-05 大洋綠</v>
      </c>
      <c r="J1902" s="155">
        <f t="shared" si="29"/>
        <v>0.40691290350062576</v>
      </c>
    </row>
    <row r="1903" spans="1:10" hidden="1">
      <c r="A1903" s="155">
        <v>50</v>
      </c>
      <c r="B1903" s="155" t="s">
        <v>2853</v>
      </c>
      <c r="C1903" s="155" t="s">
        <v>170</v>
      </c>
      <c r="D1903" s="155">
        <v>60.3</v>
      </c>
      <c r="E1903" s="155">
        <v>2148</v>
      </c>
      <c r="F1903" s="155">
        <v>189.4380370114645</v>
      </c>
      <c r="G1903" s="155">
        <v>406912.90350062575</v>
      </c>
      <c r="H1903" s="155">
        <v>0.40691290350062576</v>
      </c>
      <c r="I1903" s="155" t="str">
        <f>_xlfn.XLOOKUP(C1903,'DRAWING LIST'!B:B,'DRAWING LIST'!AJ:AJ,,0)</f>
        <v>1-05 大洋綠</v>
      </c>
      <c r="J1903" s="155">
        <f t="shared" si="29"/>
        <v>0.40691290350062576</v>
      </c>
    </row>
    <row r="1904" spans="1:10" hidden="1">
      <c r="A1904" s="155">
        <v>50</v>
      </c>
      <c r="B1904" s="155" t="s">
        <v>2853</v>
      </c>
      <c r="C1904" s="155" t="s">
        <v>171</v>
      </c>
      <c r="D1904" s="155">
        <v>60.3</v>
      </c>
      <c r="E1904" s="155">
        <v>2148</v>
      </c>
      <c r="F1904" s="155">
        <v>189.4380370114645</v>
      </c>
      <c r="G1904" s="155">
        <v>406912.90350062575</v>
      </c>
      <c r="H1904" s="155">
        <v>0.40691290350062576</v>
      </c>
      <c r="I1904" s="155" t="str">
        <f>_xlfn.XLOOKUP(C1904,'DRAWING LIST'!B:B,'DRAWING LIST'!AJ:AJ,,0)</f>
        <v>1-05 大洋綠</v>
      </c>
      <c r="J1904" s="155">
        <f t="shared" si="29"/>
        <v>0.40691290350062576</v>
      </c>
    </row>
    <row r="1905" spans="1:10" hidden="1">
      <c r="A1905" s="155">
        <v>50</v>
      </c>
      <c r="B1905" s="155" t="s">
        <v>2352</v>
      </c>
      <c r="C1905" s="155" t="s">
        <v>634</v>
      </c>
      <c r="D1905" s="155">
        <v>60.3</v>
      </c>
      <c r="E1905" s="155">
        <v>214</v>
      </c>
      <c r="F1905" s="155">
        <v>189.4380370114645</v>
      </c>
      <c r="G1905" s="155">
        <v>40539.739920453401</v>
      </c>
      <c r="H1905" s="155">
        <v>4.0539739920453399E-2</v>
      </c>
      <c r="I1905" s="155" t="str">
        <f>_xlfn.XLOOKUP(C1905,'DRAWING LIST'!B:B,'DRAWING LIST'!AJ:AJ,,0)</f>
        <v/>
      </c>
      <c r="J1905" s="155">
        <f t="shared" si="29"/>
        <v>4.0539739920453399E-2</v>
      </c>
    </row>
    <row r="1906" spans="1:10" hidden="1">
      <c r="A1906" s="155">
        <v>50</v>
      </c>
      <c r="B1906" s="155" t="s">
        <v>2073</v>
      </c>
      <c r="C1906" s="155" t="s">
        <v>228</v>
      </c>
      <c r="D1906" s="155">
        <v>60.3</v>
      </c>
      <c r="E1906" s="155">
        <v>216</v>
      </c>
      <c r="F1906" s="155">
        <v>189.4380370114645</v>
      </c>
      <c r="G1906" s="155">
        <v>40918.615994476335</v>
      </c>
      <c r="H1906" s="155">
        <v>4.0918615994476333E-2</v>
      </c>
      <c r="I1906" s="155" t="str">
        <f>_xlfn.XLOOKUP(C1906,'DRAWING LIST'!B:B,'DRAWING LIST'!AJ:AJ,,0)</f>
        <v>1-05 大洋綠</v>
      </c>
      <c r="J1906" s="155">
        <f t="shared" si="29"/>
        <v>4.0918615994476333E-2</v>
      </c>
    </row>
    <row r="1907" spans="1:10">
      <c r="A1907" s="155">
        <v>50</v>
      </c>
      <c r="B1907" s="155" t="s">
        <v>2361</v>
      </c>
      <c r="C1907" s="155" t="s">
        <v>307</v>
      </c>
      <c r="D1907" s="155">
        <v>60.3</v>
      </c>
      <c r="E1907" s="155">
        <v>221</v>
      </c>
      <c r="F1907" s="155">
        <v>189.4380370114645</v>
      </c>
      <c r="G1907" s="155">
        <v>41865.806179533654</v>
      </c>
      <c r="H1907" s="155">
        <v>4.186580617953365E-2</v>
      </c>
      <c r="I1907" s="155" t="str">
        <f>_xlfn.XLOOKUP(C1907,'DRAWING LIST'!B:B,'DRAWING LIST'!AJ:AJ,,0)</f>
        <v>1-45 天藍色</v>
      </c>
      <c r="J1907" s="155">
        <f t="shared" si="29"/>
        <v>4.186580617953365E-2</v>
      </c>
    </row>
    <row r="1908" spans="1:10" hidden="1">
      <c r="A1908" s="155">
        <v>50</v>
      </c>
      <c r="B1908" s="155" t="s">
        <v>2075</v>
      </c>
      <c r="C1908" s="155" t="s">
        <v>647</v>
      </c>
      <c r="D1908" s="155">
        <v>60.3</v>
      </c>
      <c r="E1908" s="155">
        <v>222</v>
      </c>
      <c r="F1908" s="155">
        <v>189.4380370114645</v>
      </c>
      <c r="G1908" s="155">
        <v>42055.244216545121</v>
      </c>
      <c r="H1908" s="155">
        <v>4.2055244216545121E-2</v>
      </c>
      <c r="I1908" s="155" t="str">
        <f>_xlfn.XLOOKUP(C1908,'DRAWING LIST'!B:B,'DRAWING LIST'!AJ:AJ,,0)</f>
        <v>1-38鼠灰色</v>
      </c>
      <c r="J1908" s="155">
        <f t="shared" si="29"/>
        <v>4.2055244216545121E-2</v>
      </c>
    </row>
    <row r="1909" spans="1:10" hidden="1">
      <c r="A1909" s="155">
        <v>50</v>
      </c>
      <c r="B1909" s="155" t="s">
        <v>2075</v>
      </c>
      <c r="C1909" s="155" t="s">
        <v>648</v>
      </c>
      <c r="D1909" s="155">
        <v>60.3</v>
      </c>
      <c r="E1909" s="155">
        <v>222</v>
      </c>
      <c r="F1909" s="155">
        <v>189.4380370114645</v>
      </c>
      <c r="G1909" s="155">
        <v>42055.244216545121</v>
      </c>
      <c r="H1909" s="155">
        <v>4.2055244216545121E-2</v>
      </c>
      <c r="I1909" s="155" t="str">
        <f>_xlfn.XLOOKUP(C1909,'DRAWING LIST'!B:B,'DRAWING LIST'!AJ:AJ,,0)</f>
        <v>1-38鼠灰色</v>
      </c>
      <c r="J1909" s="155">
        <f t="shared" si="29"/>
        <v>4.2055244216545121E-2</v>
      </c>
    </row>
    <row r="1910" spans="1:10" hidden="1">
      <c r="A1910" s="155">
        <v>50</v>
      </c>
      <c r="B1910" s="155" t="s">
        <v>2366</v>
      </c>
      <c r="C1910" s="155" t="s">
        <v>76</v>
      </c>
      <c r="D1910" s="155">
        <v>60.3</v>
      </c>
      <c r="E1910" s="155">
        <v>225</v>
      </c>
      <c r="F1910" s="155">
        <v>189.4380370114645</v>
      </c>
      <c r="G1910" s="155">
        <v>42623.558327579514</v>
      </c>
      <c r="H1910" s="155">
        <v>4.2623558327579511E-2</v>
      </c>
      <c r="I1910" s="155" t="str">
        <f>_xlfn.XLOOKUP(C1910,'DRAWING LIST'!B:B,'DRAWING LIST'!AJ:AJ,,0)</f>
        <v>1-63 深灰色</v>
      </c>
      <c r="J1910" s="155">
        <f t="shared" si="29"/>
        <v>4.2623558327579511E-2</v>
      </c>
    </row>
    <row r="1911" spans="1:10" hidden="1">
      <c r="A1911" s="155">
        <v>50</v>
      </c>
      <c r="B1911" s="155" t="s">
        <v>2854</v>
      </c>
      <c r="C1911" s="155" t="s">
        <v>728</v>
      </c>
      <c r="D1911" s="155">
        <v>60.3</v>
      </c>
      <c r="E1911" s="155">
        <v>22708</v>
      </c>
      <c r="F1911" s="155">
        <v>189.4380370114645</v>
      </c>
      <c r="G1911" s="155">
        <v>4301758.9444563361</v>
      </c>
      <c r="H1911" s="155">
        <v>4.3017589444563358</v>
      </c>
      <c r="I1911" s="155" t="str">
        <f>_xlfn.XLOOKUP(C1911,'DRAWING LIST'!B:B,'DRAWING LIST'!AJ:AJ,,0)</f>
        <v>1-05 大洋綠</v>
      </c>
      <c r="J1911" s="155">
        <f t="shared" si="29"/>
        <v>4.3017589444563358</v>
      </c>
    </row>
    <row r="1912" spans="1:10" hidden="1">
      <c r="A1912" s="155">
        <v>50</v>
      </c>
      <c r="B1912" s="155" t="s">
        <v>2370</v>
      </c>
      <c r="C1912" s="155" t="s">
        <v>565</v>
      </c>
      <c r="D1912" s="155">
        <v>60.3</v>
      </c>
      <c r="E1912" s="155">
        <v>228</v>
      </c>
      <c r="F1912" s="155">
        <v>189.4380370114645</v>
      </c>
      <c r="G1912" s="155">
        <v>43191.872438613907</v>
      </c>
      <c r="H1912" s="155">
        <v>4.3191872438613908E-2</v>
      </c>
      <c r="I1912" s="155" t="str">
        <f>_xlfn.XLOOKUP(C1912,'DRAWING LIST'!B:B,'DRAWING LIST'!AJ:AJ,,0)</f>
        <v/>
      </c>
      <c r="J1912" s="155">
        <f t="shared" si="29"/>
        <v>4.3191872438613908E-2</v>
      </c>
    </row>
    <row r="1913" spans="1:10" hidden="1">
      <c r="A1913" s="155">
        <v>50</v>
      </c>
      <c r="B1913" s="155" t="s">
        <v>2855</v>
      </c>
      <c r="C1913" s="155" t="s">
        <v>224</v>
      </c>
      <c r="D1913" s="155">
        <v>60.3</v>
      </c>
      <c r="E1913" s="155">
        <v>2294</v>
      </c>
      <c r="F1913" s="155">
        <v>189.4380370114645</v>
      </c>
      <c r="G1913" s="155">
        <v>434570.85690429958</v>
      </c>
      <c r="H1913" s="155">
        <v>0.43457085690429959</v>
      </c>
      <c r="I1913" s="155" t="str">
        <f>_xlfn.XLOOKUP(C1913,'DRAWING LIST'!B:B,'DRAWING LIST'!AJ:AJ,,0)</f>
        <v>1-05 大洋綠</v>
      </c>
      <c r="J1913" s="155">
        <f t="shared" si="29"/>
        <v>0.43457085690429959</v>
      </c>
    </row>
    <row r="1914" spans="1:10" hidden="1">
      <c r="A1914" s="155">
        <v>50</v>
      </c>
      <c r="B1914" s="155" t="s">
        <v>2856</v>
      </c>
      <c r="C1914" s="155" t="s">
        <v>404</v>
      </c>
      <c r="D1914" s="155">
        <v>60.3</v>
      </c>
      <c r="E1914" s="155">
        <v>2298</v>
      </c>
      <c r="F1914" s="155">
        <v>189.4380370114645</v>
      </c>
      <c r="G1914" s="155">
        <v>435328.60905234545</v>
      </c>
      <c r="H1914" s="155">
        <v>0.43532860905234544</v>
      </c>
      <c r="I1914" s="155" t="str">
        <f>_xlfn.XLOOKUP(C1914,'DRAWING LIST'!B:B,'DRAWING LIST'!AJ:AJ,,0)</f>
        <v/>
      </c>
      <c r="J1914" s="155">
        <f t="shared" si="29"/>
        <v>0.43532860905234544</v>
      </c>
    </row>
    <row r="1915" spans="1:10" hidden="1">
      <c r="A1915" s="155">
        <v>50</v>
      </c>
      <c r="B1915" s="155" t="s">
        <v>2857</v>
      </c>
      <c r="C1915" s="155" t="s">
        <v>225</v>
      </c>
      <c r="D1915" s="155">
        <v>60.3</v>
      </c>
      <c r="E1915" s="155">
        <v>2322</v>
      </c>
      <c r="F1915" s="155">
        <v>189.4380370114645</v>
      </c>
      <c r="G1915" s="155">
        <v>439875.12194062059</v>
      </c>
      <c r="H1915" s="155">
        <v>0.43987512194062056</v>
      </c>
      <c r="I1915" s="155" t="str">
        <f>_xlfn.XLOOKUP(C1915,'DRAWING LIST'!B:B,'DRAWING LIST'!AJ:AJ,,0)</f>
        <v>1-05 大洋綠</v>
      </c>
      <c r="J1915" s="155">
        <f t="shared" si="29"/>
        <v>0.43987512194062056</v>
      </c>
    </row>
    <row r="1916" spans="1:10">
      <c r="A1916" s="155">
        <v>50</v>
      </c>
      <c r="B1916" s="155" t="s">
        <v>2375</v>
      </c>
      <c r="C1916" s="155" t="s">
        <v>355</v>
      </c>
      <c r="D1916" s="155">
        <v>60.3</v>
      </c>
      <c r="E1916" s="155">
        <v>233</v>
      </c>
      <c r="F1916" s="155">
        <v>189.4380370114645</v>
      </c>
      <c r="G1916" s="155">
        <v>44139.062623671227</v>
      </c>
      <c r="H1916" s="155">
        <v>4.4139062623671226E-2</v>
      </c>
      <c r="I1916" s="155" t="str">
        <f>_xlfn.XLOOKUP(C1916,'DRAWING LIST'!B:B,'DRAWING LIST'!AJ:AJ,,0)</f>
        <v>1-45 天藍色</v>
      </c>
      <c r="J1916" s="155">
        <f t="shared" si="29"/>
        <v>4.4139062623671226E-2</v>
      </c>
    </row>
    <row r="1917" spans="1:10" hidden="1">
      <c r="A1917" s="155">
        <v>50</v>
      </c>
      <c r="B1917" s="155" t="s">
        <v>2858</v>
      </c>
      <c r="C1917" s="155" t="s">
        <v>639</v>
      </c>
      <c r="D1917" s="155">
        <v>60.3</v>
      </c>
      <c r="E1917" s="155">
        <v>2362</v>
      </c>
      <c r="F1917" s="155">
        <v>189.4380370114645</v>
      </c>
      <c r="G1917" s="155">
        <v>447452.64342107915</v>
      </c>
      <c r="H1917" s="155">
        <v>0.44745264342107915</v>
      </c>
      <c r="I1917" s="155" t="str">
        <f>_xlfn.XLOOKUP(C1917,'DRAWING LIST'!B:B,'DRAWING LIST'!AJ:AJ,,0)</f>
        <v>1-38鼠灰色</v>
      </c>
      <c r="J1917" s="155">
        <f t="shared" si="29"/>
        <v>0.44745264342107915</v>
      </c>
    </row>
    <row r="1918" spans="1:10">
      <c r="A1918" s="155">
        <v>50</v>
      </c>
      <c r="B1918" s="155" t="s">
        <v>2380</v>
      </c>
      <c r="C1918" s="155" t="s">
        <v>282</v>
      </c>
      <c r="D1918" s="155">
        <v>60.3</v>
      </c>
      <c r="E1918" s="155">
        <v>2369</v>
      </c>
      <c r="F1918" s="155">
        <v>189.4380370114645</v>
      </c>
      <c r="G1918" s="155">
        <v>448778.7096801594</v>
      </c>
      <c r="H1918" s="155">
        <v>0.44877870968015937</v>
      </c>
      <c r="I1918" s="155" t="str">
        <f>_xlfn.XLOOKUP(C1918,'DRAWING LIST'!B:B,'DRAWING LIST'!AJ:AJ,,0)</f>
        <v>1-45 天藍色</v>
      </c>
      <c r="J1918" s="155">
        <f t="shared" si="29"/>
        <v>0.44877870968015937</v>
      </c>
    </row>
    <row r="1919" spans="1:10" hidden="1">
      <c r="A1919" s="155">
        <v>50</v>
      </c>
      <c r="B1919" s="155" t="s">
        <v>2859</v>
      </c>
      <c r="C1919" s="155" t="s">
        <v>638</v>
      </c>
      <c r="D1919" s="155">
        <v>60.3</v>
      </c>
      <c r="E1919" s="155">
        <v>2373</v>
      </c>
      <c r="F1919" s="155">
        <v>189.4380370114645</v>
      </c>
      <c r="G1919" s="155">
        <v>449536.46182820527</v>
      </c>
      <c r="H1919" s="155">
        <v>0.44953646182820522</v>
      </c>
      <c r="I1919" s="155" t="str">
        <f>_xlfn.XLOOKUP(C1919,'DRAWING LIST'!B:B,'DRAWING LIST'!AJ:AJ,,0)</f>
        <v>1-38鼠灰色</v>
      </c>
      <c r="J1919" s="155">
        <f t="shared" si="29"/>
        <v>0.44953646182820522</v>
      </c>
    </row>
    <row r="1920" spans="1:10">
      <c r="A1920" s="155">
        <v>50</v>
      </c>
      <c r="B1920" s="155" t="s">
        <v>2860</v>
      </c>
      <c r="C1920" s="155" t="s">
        <v>307</v>
      </c>
      <c r="D1920" s="155">
        <v>60.3</v>
      </c>
      <c r="E1920" s="155">
        <v>2386</v>
      </c>
      <c r="F1920" s="155">
        <v>189.4380370114645</v>
      </c>
      <c r="G1920" s="155">
        <v>451999.15630935429</v>
      </c>
      <c r="H1920" s="155">
        <v>0.45199915630935428</v>
      </c>
      <c r="I1920" s="155" t="str">
        <f>_xlfn.XLOOKUP(C1920,'DRAWING LIST'!B:B,'DRAWING LIST'!AJ:AJ,,0)</f>
        <v>1-45 天藍色</v>
      </c>
      <c r="J1920" s="155">
        <f t="shared" si="29"/>
        <v>0.45199915630935428</v>
      </c>
    </row>
    <row r="1921" spans="1:10" hidden="1">
      <c r="A1921" s="155">
        <v>50</v>
      </c>
      <c r="B1921" s="155" t="s">
        <v>2386</v>
      </c>
      <c r="C1921" s="155" t="s">
        <v>716</v>
      </c>
      <c r="D1921" s="155">
        <v>60.3</v>
      </c>
      <c r="E1921" s="155">
        <v>240</v>
      </c>
      <c r="F1921" s="155">
        <v>189.4380370114645</v>
      </c>
      <c r="G1921" s="155">
        <v>45465.12888275148</v>
      </c>
      <c r="H1921" s="155">
        <v>4.5465128882751477E-2</v>
      </c>
      <c r="I1921" s="155" t="str">
        <f>_xlfn.XLOOKUP(C1921,'DRAWING LIST'!B:B,'DRAWING LIST'!AJ:AJ,,0)</f>
        <v>1-05 大洋綠</v>
      </c>
      <c r="J1921" s="155">
        <f t="shared" si="29"/>
        <v>4.5465128882751477E-2</v>
      </c>
    </row>
    <row r="1922" spans="1:10">
      <c r="A1922" s="155">
        <v>50</v>
      </c>
      <c r="B1922" s="155" t="s">
        <v>2861</v>
      </c>
      <c r="C1922" s="155" t="s">
        <v>741</v>
      </c>
      <c r="D1922" s="155">
        <v>60.3</v>
      </c>
      <c r="E1922" s="155">
        <v>2412</v>
      </c>
      <c r="F1922" s="155">
        <v>189.4380370114645</v>
      </c>
      <c r="G1922" s="155">
        <v>456924.5452716524</v>
      </c>
      <c r="H1922" s="155">
        <v>0.45692454527165238</v>
      </c>
      <c r="I1922" s="155" t="str">
        <f>_xlfn.XLOOKUP(C1922,'DRAWING LIST'!B:B,'DRAWING LIST'!AJ:AJ,,0)</f>
        <v>1-45 天藍色</v>
      </c>
      <c r="J1922" s="155">
        <f t="shared" si="29"/>
        <v>0.45692454527165238</v>
      </c>
    </row>
    <row r="1923" spans="1:10" hidden="1">
      <c r="A1923" s="155">
        <v>50</v>
      </c>
      <c r="B1923" s="155" t="s">
        <v>2862</v>
      </c>
      <c r="C1923" s="155" t="s">
        <v>101</v>
      </c>
      <c r="D1923" s="155">
        <v>60.3</v>
      </c>
      <c r="E1923" s="155">
        <v>242</v>
      </c>
      <c r="F1923" s="155">
        <v>189.4380370114645</v>
      </c>
      <c r="G1923" s="155">
        <v>45844.004956774406</v>
      </c>
      <c r="H1923" s="155">
        <v>4.5844004956774403E-2</v>
      </c>
      <c r="I1923" s="155" t="str">
        <f>_xlfn.XLOOKUP(C1923,'DRAWING LIST'!B:B,'DRAWING LIST'!AJ:AJ,,0)</f>
        <v/>
      </c>
      <c r="J1923" s="155">
        <f t="shared" ref="J1923:J1986" si="30">(D1923*PI()*E1923)*10^-6</f>
        <v>4.5844004956774403E-2</v>
      </c>
    </row>
    <row r="1924" spans="1:10" hidden="1">
      <c r="A1924" s="155">
        <v>50</v>
      </c>
      <c r="B1924" s="155" t="s">
        <v>2863</v>
      </c>
      <c r="C1924" s="155" t="s">
        <v>198</v>
      </c>
      <c r="D1924" s="155">
        <v>60.3</v>
      </c>
      <c r="E1924" s="155">
        <v>2432</v>
      </c>
      <c r="F1924" s="155">
        <v>189.4380370114645</v>
      </c>
      <c r="G1924" s="155">
        <v>460713.30601188168</v>
      </c>
      <c r="H1924" s="155">
        <v>0.46071330601188165</v>
      </c>
      <c r="I1924" s="155" t="str">
        <f>_xlfn.XLOOKUP(C1924,'DRAWING LIST'!B:B,'DRAWING LIST'!AJ:AJ,,0)</f>
        <v>1-05 大洋綠</v>
      </c>
      <c r="J1924" s="155">
        <f t="shared" si="30"/>
        <v>0.46071330601188165</v>
      </c>
    </row>
    <row r="1925" spans="1:10" hidden="1">
      <c r="A1925" s="155">
        <v>50</v>
      </c>
      <c r="B1925" s="155" t="s">
        <v>2864</v>
      </c>
      <c r="C1925" s="155" t="s">
        <v>718</v>
      </c>
      <c r="D1925" s="155">
        <v>60.3</v>
      </c>
      <c r="E1925" s="155">
        <v>245</v>
      </c>
      <c r="F1925" s="155">
        <v>189.4380370114645</v>
      </c>
      <c r="G1925" s="155">
        <v>46412.319067808799</v>
      </c>
      <c r="H1925" s="155">
        <v>4.6412319067808801E-2</v>
      </c>
      <c r="I1925" s="155" t="str">
        <f>_xlfn.XLOOKUP(C1925,'DRAWING LIST'!B:B,'DRAWING LIST'!AJ:AJ,,0)</f>
        <v>1-05 大洋綠</v>
      </c>
      <c r="J1925" s="155">
        <f t="shared" si="30"/>
        <v>4.6412319067808801E-2</v>
      </c>
    </row>
    <row r="1926" spans="1:10" hidden="1">
      <c r="A1926" s="155">
        <v>50</v>
      </c>
      <c r="B1926" s="155" t="s">
        <v>2392</v>
      </c>
      <c r="C1926" s="155" t="s">
        <v>169</v>
      </c>
      <c r="D1926" s="155">
        <v>60.3</v>
      </c>
      <c r="E1926" s="155">
        <v>248</v>
      </c>
      <c r="F1926" s="155">
        <v>189.4380370114645</v>
      </c>
      <c r="G1926" s="155">
        <v>46980.6331788432</v>
      </c>
      <c r="H1926" s="155">
        <v>4.6980633178843198E-2</v>
      </c>
      <c r="I1926" s="155" t="str">
        <f>_xlfn.XLOOKUP(C1926,'DRAWING LIST'!B:B,'DRAWING LIST'!AJ:AJ,,0)</f>
        <v>1-05 大洋綠</v>
      </c>
      <c r="J1926" s="155">
        <f t="shared" si="30"/>
        <v>4.6980633178843198E-2</v>
      </c>
    </row>
    <row r="1927" spans="1:10" hidden="1">
      <c r="A1927" s="155">
        <v>50</v>
      </c>
      <c r="B1927" s="155" t="s">
        <v>2392</v>
      </c>
      <c r="C1927" s="155" t="s">
        <v>170</v>
      </c>
      <c r="D1927" s="155">
        <v>60.3</v>
      </c>
      <c r="E1927" s="155">
        <v>248</v>
      </c>
      <c r="F1927" s="155">
        <v>189.4380370114645</v>
      </c>
      <c r="G1927" s="155">
        <v>46980.6331788432</v>
      </c>
      <c r="H1927" s="155">
        <v>4.6980633178843198E-2</v>
      </c>
      <c r="I1927" s="155" t="str">
        <f>_xlfn.XLOOKUP(C1927,'DRAWING LIST'!B:B,'DRAWING LIST'!AJ:AJ,,0)</f>
        <v>1-05 大洋綠</v>
      </c>
      <c r="J1927" s="155">
        <f t="shared" si="30"/>
        <v>4.6980633178843198E-2</v>
      </c>
    </row>
    <row r="1928" spans="1:10" hidden="1">
      <c r="A1928" s="155">
        <v>50</v>
      </c>
      <c r="B1928" s="155" t="s">
        <v>2392</v>
      </c>
      <c r="C1928" s="155" t="s">
        <v>171</v>
      </c>
      <c r="D1928" s="155">
        <v>60.3</v>
      </c>
      <c r="E1928" s="155">
        <v>248</v>
      </c>
      <c r="F1928" s="155">
        <v>189.4380370114645</v>
      </c>
      <c r="G1928" s="155">
        <v>46980.6331788432</v>
      </c>
      <c r="H1928" s="155">
        <v>4.6980633178843198E-2</v>
      </c>
      <c r="I1928" s="155" t="str">
        <f>_xlfn.XLOOKUP(C1928,'DRAWING LIST'!B:B,'DRAWING LIST'!AJ:AJ,,0)</f>
        <v>1-05 大洋綠</v>
      </c>
      <c r="J1928" s="155">
        <f t="shared" si="30"/>
        <v>4.6980633178843198E-2</v>
      </c>
    </row>
    <row r="1929" spans="1:10" hidden="1">
      <c r="A1929" s="155">
        <v>50</v>
      </c>
      <c r="B1929" s="155" t="s">
        <v>2392</v>
      </c>
      <c r="C1929" s="155" t="s">
        <v>638</v>
      </c>
      <c r="D1929" s="155">
        <v>60.3</v>
      </c>
      <c r="E1929" s="155">
        <v>248</v>
      </c>
      <c r="F1929" s="155">
        <v>189.4380370114645</v>
      </c>
      <c r="G1929" s="155">
        <v>46980.6331788432</v>
      </c>
      <c r="H1929" s="155">
        <v>4.6980633178843198E-2</v>
      </c>
      <c r="I1929" s="155" t="str">
        <f>_xlfn.XLOOKUP(C1929,'DRAWING LIST'!B:B,'DRAWING LIST'!AJ:AJ,,0)</f>
        <v>1-38鼠灰色</v>
      </c>
      <c r="J1929" s="155">
        <f t="shared" si="30"/>
        <v>4.6980633178843198E-2</v>
      </c>
    </row>
    <row r="1930" spans="1:10" hidden="1">
      <c r="A1930" s="155">
        <v>50</v>
      </c>
      <c r="B1930" s="155" t="s">
        <v>2392</v>
      </c>
      <c r="C1930" s="155" t="s">
        <v>640</v>
      </c>
      <c r="D1930" s="155">
        <v>60.3</v>
      </c>
      <c r="E1930" s="155">
        <v>248</v>
      </c>
      <c r="F1930" s="155">
        <v>189.4380370114645</v>
      </c>
      <c r="G1930" s="155">
        <v>46980.6331788432</v>
      </c>
      <c r="H1930" s="155">
        <v>4.6980633178843198E-2</v>
      </c>
      <c r="I1930" s="155" t="str">
        <f>_xlfn.XLOOKUP(C1930,'DRAWING LIST'!B:B,'DRAWING LIST'!AJ:AJ,,0)</f>
        <v>1-38鼠灰色</v>
      </c>
      <c r="J1930" s="155">
        <f t="shared" si="30"/>
        <v>4.6980633178843198E-2</v>
      </c>
    </row>
    <row r="1931" spans="1:10" hidden="1">
      <c r="A1931" s="155">
        <v>50</v>
      </c>
      <c r="B1931" s="155" t="s">
        <v>2392</v>
      </c>
      <c r="C1931" s="155" t="s">
        <v>641</v>
      </c>
      <c r="D1931" s="155">
        <v>60.3</v>
      </c>
      <c r="E1931" s="155">
        <v>248</v>
      </c>
      <c r="F1931" s="155">
        <v>189.4380370114645</v>
      </c>
      <c r="G1931" s="155">
        <v>46980.6331788432</v>
      </c>
      <c r="H1931" s="155">
        <v>4.6980633178843198E-2</v>
      </c>
      <c r="I1931" s="155" t="str">
        <f>_xlfn.XLOOKUP(C1931,'DRAWING LIST'!B:B,'DRAWING LIST'!AJ:AJ,,0)</f>
        <v>1-38鼠灰色</v>
      </c>
      <c r="J1931" s="155">
        <f t="shared" si="30"/>
        <v>4.6980633178843198E-2</v>
      </c>
    </row>
    <row r="1932" spans="1:10" hidden="1">
      <c r="A1932" s="155">
        <v>50</v>
      </c>
      <c r="B1932" s="155" t="s">
        <v>2079</v>
      </c>
      <c r="C1932" s="155" t="s">
        <v>717</v>
      </c>
      <c r="D1932" s="155">
        <v>60.3</v>
      </c>
      <c r="E1932" s="155">
        <v>250</v>
      </c>
      <c r="F1932" s="155">
        <v>189.4380370114645</v>
      </c>
      <c r="G1932" s="155">
        <v>47359.509252866126</v>
      </c>
      <c r="H1932" s="155">
        <v>4.7359509252866125E-2</v>
      </c>
      <c r="I1932" s="155" t="str">
        <f>_xlfn.XLOOKUP(C1932,'DRAWING LIST'!B:B,'DRAWING LIST'!AJ:AJ,,0)</f>
        <v>1-05 大洋綠</v>
      </c>
      <c r="J1932" s="155">
        <f t="shared" si="30"/>
        <v>4.7359509252866125E-2</v>
      </c>
    </row>
    <row r="1933" spans="1:10" hidden="1">
      <c r="A1933" s="155">
        <v>50</v>
      </c>
      <c r="B1933" s="155" t="s">
        <v>2397</v>
      </c>
      <c r="C1933" s="155" t="s">
        <v>100</v>
      </c>
      <c r="D1933" s="155">
        <v>60.3</v>
      </c>
      <c r="E1933" s="155">
        <v>254</v>
      </c>
      <c r="F1933" s="155">
        <v>189.4380370114645</v>
      </c>
      <c r="G1933" s="155">
        <v>48117.261400911986</v>
      </c>
      <c r="H1933" s="155">
        <v>4.8117261400911986E-2</v>
      </c>
      <c r="I1933" s="155" t="str">
        <f>_xlfn.XLOOKUP(C1933,'DRAWING LIST'!B:B,'DRAWING LIST'!AJ:AJ,,0)</f>
        <v/>
      </c>
      <c r="J1933" s="155">
        <f t="shared" si="30"/>
        <v>4.8117261400911986E-2</v>
      </c>
    </row>
    <row r="1934" spans="1:10">
      <c r="A1934" s="155">
        <v>50</v>
      </c>
      <c r="B1934" s="155" t="s">
        <v>2865</v>
      </c>
      <c r="C1934" s="155" t="s">
        <v>356</v>
      </c>
      <c r="D1934" s="155">
        <v>60.3</v>
      </c>
      <c r="E1934" s="155">
        <v>2582</v>
      </c>
      <c r="F1934" s="155">
        <v>189.4380370114645</v>
      </c>
      <c r="G1934" s="155">
        <v>489129.01156360132</v>
      </c>
      <c r="H1934" s="155">
        <v>0.48912901156360128</v>
      </c>
      <c r="I1934" s="155" t="str">
        <f>_xlfn.XLOOKUP(C1934,'DRAWING LIST'!B:B,'DRAWING LIST'!AJ:AJ,,0)</f>
        <v>1-45 天藍色</v>
      </c>
      <c r="J1934" s="155">
        <f t="shared" si="30"/>
        <v>0.48912901156360128</v>
      </c>
    </row>
    <row r="1935" spans="1:10" hidden="1">
      <c r="A1935" s="155">
        <v>50</v>
      </c>
      <c r="B1935" s="155" t="s">
        <v>2866</v>
      </c>
      <c r="C1935" s="155" t="s">
        <v>404</v>
      </c>
      <c r="D1935" s="155">
        <v>60.3</v>
      </c>
      <c r="E1935" s="155">
        <v>2612</v>
      </c>
      <c r="F1935" s="155">
        <v>189.4380370114645</v>
      </c>
      <c r="G1935" s="155">
        <v>494812.1526739453</v>
      </c>
      <c r="H1935" s="155">
        <v>0.49481215267394529</v>
      </c>
      <c r="I1935" s="155" t="str">
        <f>_xlfn.XLOOKUP(C1935,'DRAWING LIST'!B:B,'DRAWING LIST'!AJ:AJ,,0)</f>
        <v/>
      </c>
      <c r="J1935" s="155">
        <f t="shared" si="30"/>
        <v>0.49481215267394529</v>
      </c>
    </row>
    <row r="1936" spans="1:10" hidden="1">
      <c r="A1936" s="155">
        <v>50</v>
      </c>
      <c r="B1936" s="155" t="s">
        <v>2867</v>
      </c>
      <c r="C1936" s="155" t="s">
        <v>224</v>
      </c>
      <c r="D1936" s="155">
        <v>60.3</v>
      </c>
      <c r="E1936" s="155">
        <v>2627</v>
      </c>
      <c r="F1936" s="155">
        <v>189.4380370114645</v>
      </c>
      <c r="G1936" s="155">
        <v>497653.72322911723</v>
      </c>
      <c r="H1936" s="155">
        <v>0.49765372322911722</v>
      </c>
      <c r="I1936" s="155" t="str">
        <f>_xlfn.XLOOKUP(C1936,'DRAWING LIST'!B:B,'DRAWING LIST'!AJ:AJ,,0)</f>
        <v>1-05 大洋綠</v>
      </c>
      <c r="J1936" s="155">
        <f t="shared" si="30"/>
        <v>0.49765372322911722</v>
      </c>
    </row>
    <row r="1937" spans="1:10" hidden="1">
      <c r="A1937" s="155">
        <v>50</v>
      </c>
      <c r="B1937" s="155" t="s">
        <v>2868</v>
      </c>
      <c r="C1937" s="155" t="s">
        <v>215</v>
      </c>
      <c r="D1937" s="155">
        <v>60.3</v>
      </c>
      <c r="E1937" s="155">
        <v>2635</v>
      </c>
      <c r="F1937" s="155">
        <v>189.4380370114645</v>
      </c>
      <c r="G1937" s="155">
        <v>499169.22752520896</v>
      </c>
      <c r="H1937" s="155">
        <v>0.49916922752520893</v>
      </c>
      <c r="I1937" s="155" t="str">
        <f>_xlfn.XLOOKUP(C1937,'DRAWING LIST'!B:B,'DRAWING LIST'!AJ:AJ,,0)</f>
        <v>1-05 大洋綠</v>
      </c>
      <c r="J1937" s="155">
        <f t="shared" si="30"/>
        <v>0.49916922752520893</v>
      </c>
    </row>
    <row r="1938" spans="1:10" hidden="1">
      <c r="A1938" s="155">
        <v>50</v>
      </c>
      <c r="B1938" s="155" t="s">
        <v>2403</v>
      </c>
      <c r="C1938" s="155" t="s">
        <v>649</v>
      </c>
      <c r="D1938" s="155">
        <v>60.3</v>
      </c>
      <c r="E1938" s="155">
        <v>263</v>
      </c>
      <c r="F1938" s="155">
        <v>189.4380370114645</v>
      </c>
      <c r="G1938" s="155">
        <v>49822.203734015166</v>
      </c>
      <c r="H1938" s="155">
        <v>4.9822203734015164E-2</v>
      </c>
      <c r="I1938" s="155" t="str">
        <f>_xlfn.XLOOKUP(C1938,'DRAWING LIST'!B:B,'DRAWING LIST'!AJ:AJ,,0)</f>
        <v/>
      </c>
      <c r="J1938" s="155">
        <f t="shared" si="30"/>
        <v>4.9822203734015164E-2</v>
      </c>
    </row>
    <row r="1939" spans="1:10" hidden="1">
      <c r="A1939" s="155">
        <v>50</v>
      </c>
      <c r="B1939" s="155" t="s">
        <v>2869</v>
      </c>
      <c r="C1939" s="155" t="s">
        <v>641</v>
      </c>
      <c r="D1939" s="155">
        <v>60.3</v>
      </c>
      <c r="E1939" s="155">
        <v>2642</v>
      </c>
      <c r="F1939" s="155">
        <v>189.4380370114645</v>
      </c>
      <c r="G1939" s="155">
        <v>500495.29378428921</v>
      </c>
      <c r="H1939" s="155">
        <v>0.50049529378428914</v>
      </c>
      <c r="I1939" s="155" t="str">
        <f>_xlfn.XLOOKUP(C1939,'DRAWING LIST'!B:B,'DRAWING LIST'!AJ:AJ,,0)</f>
        <v>1-38鼠灰色</v>
      </c>
      <c r="J1939" s="155">
        <f t="shared" si="30"/>
        <v>0.50049529378428914</v>
      </c>
    </row>
    <row r="1940" spans="1:10">
      <c r="A1940" s="155">
        <v>50</v>
      </c>
      <c r="B1940" s="155" t="s">
        <v>2870</v>
      </c>
      <c r="C1940" s="155" t="s">
        <v>300</v>
      </c>
      <c r="D1940" s="155">
        <v>60.3</v>
      </c>
      <c r="E1940" s="155">
        <v>2719</v>
      </c>
      <c r="F1940" s="155">
        <v>189.4380370114645</v>
      </c>
      <c r="G1940" s="155">
        <v>515082.022634172</v>
      </c>
      <c r="H1940" s="155">
        <v>0.51508202263417202</v>
      </c>
      <c r="I1940" s="155" t="str">
        <f>_xlfn.XLOOKUP(C1940,'DRAWING LIST'!B:B,'DRAWING LIST'!AJ:AJ,,0)</f>
        <v>1-45 天藍色</v>
      </c>
      <c r="J1940" s="155">
        <f t="shared" si="30"/>
        <v>0.51508202263417202</v>
      </c>
    </row>
    <row r="1941" spans="1:10" hidden="1">
      <c r="A1941" s="155">
        <v>50</v>
      </c>
      <c r="B1941" s="155" t="s">
        <v>2871</v>
      </c>
      <c r="C1941" s="155" t="s">
        <v>717</v>
      </c>
      <c r="D1941" s="155">
        <v>60.3</v>
      </c>
      <c r="E1941" s="155">
        <v>276</v>
      </c>
      <c r="F1941" s="155">
        <v>189.4380370114645</v>
      </c>
      <c r="G1941" s="155">
        <v>52284.898215164205</v>
      </c>
      <c r="H1941" s="155">
        <v>5.2284898215164202E-2</v>
      </c>
      <c r="I1941" s="155" t="str">
        <f>_xlfn.XLOOKUP(C1941,'DRAWING LIST'!B:B,'DRAWING LIST'!AJ:AJ,,0)</f>
        <v>1-05 大洋綠</v>
      </c>
      <c r="J1941" s="155">
        <f t="shared" si="30"/>
        <v>5.2284898215164202E-2</v>
      </c>
    </row>
    <row r="1942" spans="1:10" hidden="1">
      <c r="A1942" s="155">
        <v>50</v>
      </c>
      <c r="B1942" s="155" t="s">
        <v>2872</v>
      </c>
      <c r="C1942" s="155" t="s">
        <v>101</v>
      </c>
      <c r="D1942" s="155">
        <v>60.3</v>
      </c>
      <c r="E1942" s="155">
        <v>286</v>
      </c>
      <c r="F1942" s="155">
        <v>189.4380370114645</v>
      </c>
      <c r="G1942" s="155">
        <v>54179.278585278851</v>
      </c>
      <c r="H1942" s="155">
        <v>5.4179278585278851E-2</v>
      </c>
      <c r="I1942" s="155" t="str">
        <f>_xlfn.XLOOKUP(C1942,'DRAWING LIST'!B:B,'DRAWING LIST'!AJ:AJ,,0)</f>
        <v/>
      </c>
      <c r="J1942" s="155">
        <f t="shared" si="30"/>
        <v>5.4179278585278851E-2</v>
      </c>
    </row>
    <row r="1943" spans="1:10" hidden="1">
      <c r="A1943" s="155">
        <v>50</v>
      </c>
      <c r="B1943" s="155" t="s">
        <v>2768</v>
      </c>
      <c r="C1943" s="155" t="s">
        <v>826</v>
      </c>
      <c r="D1943" s="155">
        <v>60.3</v>
      </c>
      <c r="E1943" s="155">
        <v>287</v>
      </c>
      <c r="F1943" s="155">
        <v>189.4380370114645</v>
      </c>
      <c r="G1943" s="155">
        <v>54368.716622290311</v>
      </c>
      <c r="H1943" s="155">
        <v>5.4368716622290307E-2</v>
      </c>
      <c r="I1943" s="155" t="str">
        <f>_xlfn.XLOOKUP(C1943,'DRAWING LIST'!B:B,'DRAWING LIST'!AJ:AJ,,0)</f>
        <v>1-38鼠灰色</v>
      </c>
      <c r="J1943" s="155">
        <f t="shared" si="30"/>
        <v>5.4368716622290307E-2</v>
      </c>
    </row>
    <row r="1944" spans="1:10">
      <c r="A1944" s="155">
        <v>50</v>
      </c>
      <c r="B1944" s="155" t="s">
        <v>2873</v>
      </c>
      <c r="C1944" s="155" t="s">
        <v>742</v>
      </c>
      <c r="D1944" s="155">
        <v>60.3</v>
      </c>
      <c r="E1944" s="155">
        <v>2898</v>
      </c>
      <c r="F1944" s="155">
        <v>189.4380370114645</v>
      </c>
      <c r="G1944" s="155">
        <v>548991.43125922407</v>
      </c>
      <c r="H1944" s="155">
        <v>0.54899143125922401</v>
      </c>
      <c r="I1944" s="155" t="str">
        <f>_xlfn.XLOOKUP(C1944,'DRAWING LIST'!B:B,'DRAWING LIST'!AJ:AJ,,0)</f>
        <v>1-45 天藍色</v>
      </c>
      <c r="J1944" s="155">
        <f t="shared" si="30"/>
        <v>0.54899143125922401</v>
      </c>
    </row>
    <row r="1945" spans="1:10" hidden="1">
      <c r="A1945" s="155">
        <v>50</v>
      </c>
      <c r="B1945" s="155" t="s">
        <v>2874</v>
      </c>
      <c r="C1945" s="155" t="s">
        <v>730</v>
      </c>
      <c r="D1945" s="155">
        <v>60.3</v>
      </c>
      <c r="E1945" s="155">
        <v>2918</v>
      </c>
      <c r="F1945" s="155">
        <v>189.4380370114645</v>
      </c>
      <c r="G1945" s="155">
        <v>552780.19199945347</v>
      </c>
      <c r="H1945" s="155">
        <v>0.5527801919994535</v>
      </c>
      <c r="I1945" s="155" t="str">
        <f>_xlfn.XLOOKUP(C1945,'DRAWING LIST'!B:B,'DRAWING LIST'!AJ:AJ,,0)</f>
        <v>1-05 大洋綠</v>
      </c>
      <c r="J1945" s="155">
        <f t="shared" si="30"/>
        <v>0.5527801919994535</v>
      </c>
    </row>
    <row r="1946" spans="1:10">
      <c r="A1946" s="155">
        <v>50</v>
      </c>
      <c r="B1946" s="155" t="s">
        <v>2769</v>
      </c>
      <c r="C1946" s="155" t="s">
        <v>288</v>
      </c>
      <c r="D1946" s="155">
        <v>60.3</v>
      </c>
      <c r="E1946" s="155">
        <v>292</v>
      </c>
      <c r="F1946" s="155">
        <v>189.4380370114645</v>
      </c>
      <c r="G1946" s="155">
        <v>55315.906807347637</v>
      </c>
      <c r="H1946" s="155">
        <v>5.5315906807347638E-2</v>
      </c>
      <c r="I1946" s="155" t="str">
        <f>_xlfn.XLOOKUP(C1946,'DRAWING LIST'!B:B,'DRAWING LIST'!AJ:AJ,,0)</f>
        <v>1-45 天藍色</v>
      </c>
      <c r="J1946" s="155">
        <f t="shared" si="30"/>
        <v>5.5315906807347638E-2</v>
      </c>
    </row>
    <row r="1947" spans="1:10" hidden="1">
      <c r="A1947" s="155">
        <v>50</v>
      </c>
      <c r="B1947" s="155" t="s">
        <v>2431</v>
      </c>
      <c r="C1947" s="155" t="s">
        <v>622</v>
      </c>
      <c r="D1947" s="155">
        <v>60.3</v>
      </c>
      <c r="E1947" s="155">
        <v>294</v>
      </c>
      <c r="F1947" s="155">
        <v>189.4380370114645</v>
      </c>
      <c r="G1947" s="155">
        <v>55694.782881370564</v>
      </c>
      <c r="H1947" s="155">
        <v>5.5694782881370558E-2</v>
      </c>
      <c r="I1947" s="155" t="str">
        <f>_xlfn.XLOOKUP(C1947,'DRAWING LIST'!B:B,'DRAWING LIST'!AJ:AJ,,0)</f>
        <v/>
      </c>
      <c r="J1947" s="155">
        <f t="shared" si="30"/>
        <v>5.5694782881370558E-2</v>
      </c>
    </row>
    <row r="1948" spans="1:10">
      <c r="A1948" s="155">
        <v>50</v>
      </c>
      <c r="B1948" s="155" t="s">
        <v>2875</v>
      </c>
      <c r="C1948" s="155" t="s">
        <v>292</v>
      </c>
      <c r="D1948" s="155">
        <v>60.3</v>
      </c>
      <c r="E1948" s="155">
        <v>2998</v>
      </c>
      <c r="F1948" s="155">
        <v>189.4380370114645</v>
      </c>
      <c r="G1948" s="155">
        <v>567935.23496037058</v>
      </c>
      <c r="H1948" s="155">
        <v>0.56793523496037057</v>
      </c>
      <c r="I1948" s="155" t="str">
        <f>_xlfn.XLOOKUP(C1948,'DRAWING LIST'!B:B,'DRAWING LIST'!AJ:AJ,,0)</f>
        <v>1-45 天藍色</v>
      </c>
      <c r="J1948" s="155">
        <f t="shared" si="30"/>
        <v>0.56793523496037057</v>
      </c>
    </row>
    <row r="1949" spans="1:10" hidden="1">
      <c r="A1949" s="155">
        <v>50</v>
      </c>
      <c r="B1949" s="155" t="s">
        <v>2091</v>
      </c>
      <c r="C1949" s="155" t="s">
        <v>634</v>
      </c>
      <c r="D1949" s="155">
        <v>60.3</v>
      </c>
      <c r="E1949" s="155">
        <v>300</v>
      </c>
      <c r="F1949" s="155">
        <v>189.4380370114645</v>
      </c>
      <c r="G1949" s="155">
        <v>56831.41110343935</v>
      </c>
      <c r="H1949" s="155">
        <v>5.6831411103439346E-2</v>
      </c>
      <c r="I1949" s="155" t="str">
        <f>_xlfn.XLOOKUP(C1949,'DRAWING LIST'!B:B,'DRAWING LIST'!AJ:AJ,,0)</f>
        <v/>
      </c>
      <c r="J1949" s="155">
        <f t="shared" si="30"/>
        <v>5.6831411103439346E-2</v>
      </c>
    </row>
    <row r="1950" spans="1:10" hidden="1">
      <c r="A1950" s="155">
        <v>50</v>
      </c>
      <c r="B1950" s="155" t="s">
        <v>2876</v>
      </c>
      <c r="C1950" s="155" t="s">
        <v>225</v>
      </c>
      <c r="D1950" s="155">
        <v>60.3</v>
      </c>
      <c r="E1950" s="155">
        <v>3085</v>
      </c>
      <c r="F1950" s="155">
        <v>189.4380370114645</v>
      </c>
      <c r="G1950" s="155">
        <v>584416.344180368</v>
      </c>
      <c r="H1950" s="155">
        <v>0.58441634418036803</v>
      </c>
      <c r="I1950" s="155" t="str">
        <f>_xlfn.XLOOKUP(C1950,'DRAWING LIST'!B:B,'DRAWING LIST'!AJ:AJ,,0)</f>
        <v>1-05 大洋綠</v>
      </c>
      <c r="J1950" s="155">
        <f t="shared" si="30"/>
        <v>0.58441634418036803</v>
      </c>
    </row>
    <row r="1951" spans="1:10" hidden="1">
      <c r="A1951" s="155">
        <v>50</v>
      </c>
      <c r="B1951" s="155" t="s">
        <v>2445</v>
      </c>
      <c r="C1951" s="155" t="s">
        <v>224</v>
      </c>
      <c r="D1951" s="155">
        <v>60.3</v>
      </c>
      <c r="E1951" s="155">
        <v>308</v>
      </c>
      <c r="F1951" s="155">
        <v>189.4380370114645</v>
      </c>
      <c r="G1951" s="155">
        <v>58346.91539953107</v>
      </c>
      <c r="H1951" s="155">
        <v>5.8346915399531067E-2</v>
      </c>
      <c r="I1951" s="155" t="str">
        <f>_xlfn.XLOOKUP(C1951,'DRAWING LIST'!B:B,'DRAWING LIST'!AJ:AJ,,0)</f>
        <v>1-05 大洋綠</v>
      </c>
      <c r="J1951" s="155">
        <f t="shared" si="30"/>
        <v>5.8346915399531067E-2</v>
      </c>
    </row>
    <row r="1952" spans="1:10">
      <c r="A1952" s="155">
        <v>50</v>
      </c>
      <c r="B1952" s="155" t="s">
        <v>2877</v>
      </c>
      <c r="C1952" s="155" t="s">
        <v>307</v>
      </c>
      <c r="D1952" s="155">
        <v>60.3</v>
      </c>
      <c r="E1952" s="155">
        <v>3090</v>
      </c>
      <c r="F1952" s="155">
        <v>189.4380370114645</v>
      </c>
      <c r="G1952" s="155">
        <v>585363.53436542535</v>
      </c>
      <c r="H1952" s="155">
        <v>0.58536353436542532</v>
      </c>
      <c r="I1952" s="155" t="str">
        <f>_xlfn.XLOOKUP(C1952,'DRAWING LIST'!B:B,'DRAWING LIST'!AJ:AJ,,0)</f>
        <v>1-45 天藍色</v>
      </c>
      <c r="J1952" s="155">
        <f t="shared" si="30"/>
        <v>0.58536353436542532</v>
      </c>
    </row>
    <row r="1953" spans="1:10" hidden="1">
      <c r="A1953" s="155">
        <v>50</v>
      </c>
      <c r="B1953" s="155" t="s">
        <v>2878</v>
      </c>
      <c r="C1953" s="155" t="s">
        <v>225</v>
      </c>
      <c r="D1953" s="155">
        <v>60.3</v>
      </c>
      <c r="E1953" s="155">
        <v>310</v>
      </c>
      <c r="F1953" s="155">
        <v>189.4380370114645</v>
      </c>
      <c r="G1953" s="155">
        <v>58725.791473553996</v>
      </c>
      <c r="H1953" s="155">
        <v>5.8725791473553994E-2</v>
      </c>
      <c r="I1953" s="155" t="str">
        <f>_xlfn.XLOOKUP(C1953,'DRAWING LIST'!B:B,'DRAWING LIST'!AJ:AJ,,0)</f>
        <v>1-05 大洋綠</v>
      </c>
      <c r="J1953" s="155">
        <f t="shared" si="30"/>
        <v>5.8725791473553994E-2</v>
      </c>
    </row>
    <row r="1954" spans="1:10" hidden="1">
      <c r="A1954" s="155">
        <v>50</v>
      </c>
      <c r="B1954" s="155" t="s">
        <v>2771</v>
      </c>
      <c r="C1954" s="155" t="s">
        <v>101</v>
      </c>
      <c r="D1954" s="155">
        <v>60.3</v>
      </c>
      <c r="E1954" s="155">
        <v>313</v>
      </c>
      <c r="F1954" s="155">
        <v>189.4380370114645</v>
      </c>
      <c r="G1954" s="155">
        <v>59294.105584588389</v>
      </c>
      <c r="H1954" s="155">
        <v>5.9294105584588384E-2</v>
      </c>
      <c r="I1954" s="155" t="str">
        <f>_xlfn.XLOOKUP(C1954,'DRAWING LIST'!B:B,'DRAWING LIST'!AJ:AJ,,0)</f>
        <v/>
      </c>
      <c r="J1954" s="155">
        <f t="shared" si="30"/>
        <v>5.9294105584588384E-2</v>
      </c>
    </row>
    <row r="1955" spans="1:10">
      <c r="A1955" s="155">
        <v>50</v>
      </c>
      <c r="B1955" s="155" t="s">
        <v>2879</v>
      </c>
      <c r="C1955" s="155" t="s">
        <v>282</v>
      </c>
      <c r="D1955" s="155">
        <v>60.3</v>
      </c>
      <c r="E1955" s="155">
        <v>31</v>
      </c>
      <c r="F1955" s="155">
        <v>189.4380370114645</v>
      </c>
      <c r="G1955" s="155">
        <v>5872.5791473554</v>
      </c>
      <c r="H1955" s="155">
        <v>5.8725791473553998E-3</v>
      </c>
      <c r="I1955" s="155" t="str">
        <f>_xlfn.XLOOKUP(C1955,'DRAWING LIST'!B:B,'DRAWING LIST'!AJ:AJ,,0)</f>
        <v>1-45 天藍色</v>
      </c>
      <c r="J1955" s="155">
        <f t="shared" si="30"/>
        <v>5.8725791473553998E-3</v>
      </c>
    </row>
    <row r="1956" spans="1:10">
      <c r="A1956" s="155">
        <v>50</v>
      </c>
      <c r="B1956" s="155" t="s">
        <v>2454</v>
      </c>
      <c r="C1956" s="155" t="s">
        <v>307</v>
      </c>
      <c r="D1956" s="155">
        <v>60.3</v>
      </c>
      <c r="E1956" s="155">
        <v>320</v>
      </c>
      <c r="F1956" s="155">
        <v>189.4380370114645</v>
      </c>
      <c r="G1956" s="155">
        <v>60620.171843668642</v>
      </c>
      <c r="H1956" s="155">
        <v>6.0620171843668642E-2</v>
      </c>
      <c r="I1956" s="155" t="str">
        <f>_xlfn.XLOOKUP(C1956,'DRAWING LIST'!B:B,'DRAWING LIST'!AJ:AJ,,0)</f>
        <v>1-45 天藍色</v>
      </c>
      <c r="J1956" s="155">
        <f t="shared" si="30"/>
        <v>6.0620171843668642E-2</v>
      </c>
    </row>
    <row r="1957" spans="1:10">
      <c r="A1957" s="155">
        <v>50</v>
      </c>
      <c r="B1957" s="155" t="s">
        <v>2095</v>
      </c>
      <c r="C1957" s="155" t="s">
        <v>741</v>
      </c>
      <c r="D1957" s="155">
        <v>60.3</v>
      </c>
      <c r="E1957" s="155">
        <v>322</v>
      </c>
      <c r="F1957" s="155">
        <v>189.4380370114645</v>
      </c>
      <c r="G1957" s="155">
        <v>60999.047917691569</v>
      </c>
      <c r="H1957" s="155">
        <v>6.0999047917691569E-2</v>
      </c>
      <c r="I1957" s="155" t="str">
        <f>_xlfn.XLOOKUP(C1957,'DRAWING LIST'!B:B,'DRAWING LIST'!AJ:AJ,,0)</f>
        <v>1-45 天藍色</v>
      </c>
      <c r="J1957" s="155">
        <f t="shared" si="30"/>
        <v>6.0999047917691569E-2</v>
      </c>
    </row>
    <row r="1958" spans="1:10" hidden="1">
      <c r="A1958" s="155">
        <v>50</v>
      </c>
      <c r="B1958" s="155" t="s">
        <v>2098</v>
      </c>
      <c r="C1958" s="155" t="s">
        <v>630</v>
      </c>
      <c r="D1958" s="155">
        <v>60.3</v>
      </c>
      <c r="E1958" s="155">
        <v>326</v>
      </c>
      <c r="F1958" s="155">
        <v>189.4380370114645</v>
      </c>
      <c r="G1958" s="155">
        <v>61756.800065737429</v>
      </c>
      <c r="H1958" s="155">
        <v>6.1756800065737423E-2</v>
      </c>
      <c r="I1958" s="155" t="str">
        <f>_xlfn.XLOOKUP(C1958,'DRAWING LIST'!B:B,'DRAWING LIST'!AJ:AJ,,0)</f>
        <v/>
      </c>
      <c r="J1958" s="155">
        <f t="shared" si="30"/>
        <v>6.1756800065737423E-2</v>
      </c>
    </row>
    <row r="1959" spans="1:10">
      <c r="A1959" s="155">
        <v>50</v>
      </c>
      <c r="B1959" s="155" t="s">
        <v>2880</v>
      </c>
      <c r="C1959" s="155" t="s">
        <v>285</v>
      </c>
      <c r="D1959" s="155">
        <v>60.3</v>
      </c>
      <c r="E1959" s="155">
        <v>330</v>
      </c>
      <c r="F1959" s="155">
        <v>189.4380370114645</v>
      </c>
      <c r="G1959" s="155">
        <v>62514.552213783289</v>
      </c>
      <c r="H1959" s="155">
        <v>6.2514552213783284E-2</v>
      </c>
      <c r="I1959" s="155" t="str">
        <f>_xlfn.XLOOKUP(C1959,'DRAWING LIST'!B:B,'DRAWING LIST'!AJ:AJ,,0)</f>
        <v>1-45 天藍色</v>
      </c>
      <c r="J1959" s="155">
        <f t="shared" si="30"/>
        <v>6.2514552213783284E-2</v>
      </c>
    </row>
    <row r="1960" spans="1:10">
      <c r="A1960" s="155">
        <v>50</v>
      </c>
      <c r="B1960" s="155" t="s">
        <v>2880</v>
      </c>
      <c r="C1960" s="155" t="s">
        <v>300</v>
      </c>
      <c r="D1960" s="155">
        <v>60.3</v>
      </c>
      <c r="E1960" s="155">
        <v>330</v>
      </c>
      <c r="F1960" s="155">
        <v>189.4380370114645</v>
      </c>
      <c r="G1960" s="155">
        <v>62514.552213783289</v>
      </c>
      <c r="H1960" s="155">
        <v>6.2514552213783284E-2</v>
      </c>
      <c r="I1960" s="155" t="str">
        <f>_xlfn.XLOOKUP(C1960,'DRAWING LIST'!B:B,'DRAWING LIST'!AJ:AJ,,0)</f>
        <v>1-45 天藍色</v>
      </c>
      <c r="J1960" s="155">
        <f t="shared" si="30"/>
        <v>6.2514552213783284E-2</v>
      </c>
    </row>
    <row r="1961" spans="1:10" hidden="1">
      <c r="A1961" s="155">
        <v>50</v>
      </c>
      <c r="B1961" s="155" t="s">
        <v>2774</v>
      </c>
      <c r="C1961" s="155" t="s">
        <v>631</v>
      </c>
      <c r="D1961" s="155">
        <v>60.3</v>
      </c>
      <c r="E1961" s="155">
        <v>337</v>
      </c>
      <c r="F1961" s="155">
        <v>189.4380370114645</v>
      </c>
      <c r="G1961" s="155">
        <v>63840.618472863534</v>
      </c>
      <c r="H1961" s="155">
        <v>6.3840618472863528E-2</v>
      </c>
      <c r="I1961" s="155" t="str">
        <f>_xlfn.XLOOKUP(C1961,'DRAWING LIST'!B:B,'DRAWING LIST'!AJ:AJ,,0)</f>
        <v>1-38鼠灰色</v>
      </c>
      <c r="J1961" s="155">
        <f t="shared" si="30"/>
        <v>6.3840618472863528E-2</v>
      </c>
    </row>
    <row r="1962" spans="1:10" hidden="1">
      <c r="A1962" s="155">
        <v>50</v>
      </c>
      <c r="B1962" s="155" t="s">
        <v>2881</v>
      </c>
      <c r="C1962" s="155" t="s">
        <v>490</v>
      </c>
      <c r="D1962" s="155">
        <v>60.3</v>
      </c>
      <c r="E1962" s="155">
        <v>3391</v>
      </c>
      <c r="F1962" s="155">
        <v>189.4380370114645</v>
      </c>
      <c r="G1962" s="155">
        <v>642384.38350587618</v>
      </c>
      <c r="H1962" s="155">
        <v>0.64238438350587612</v>
      </c>
      <c r="I1962" s="155" t="str">
        <f>_xlfn.XLOOKUP(C1962,'DRAWING LIST'!B:B,'DRAWING LIST'!AJ:AJ,,0)</f>
        <v>1-85 藏金黃</v>
      </c>
      <c r="J1962" s="155">
        <f t="shared" si="30"/>
        <v>0.64238438350587612</v>
      </c>
    </row>
    <row r="1963" spans="1:10" hidden="1">
      <c r="A1963" s="155">
        <v>50</v>
      </c>
      <c r="B1963" s="155" t="s">
        <v>2882</v>
      </c>
      <c r="C1963" s="155" t="s">
        <v>715</v>
      </c>
      <c r="D1963" s="155">
        <v>60.3</v>
      </c>
      <c r="E1963" s="155">
        <v>345</v>
      </c>
      <c r="F1963" s="155">
        <v>189.4380370114645</v>
      </c>
      <c r="G1963" s="155">
        <v>65356.122768955254</v>
      </c>
      <c r="H1963" s="155">
        <v>6.5356122768955249E-2</v>
      </c>
      <c r="I1963" s="155" t="str">
        <f>_xlfn.XLOOKUP(C1963,'DRAWING LIST'!B:B,'DRAWING LIST'!AJ:AJ,,0)</f>
        <v>1-05 大洋綠</v>
      </c>
      <c r="J1963" s="155">
        <f t="shared" si="30"/>
        <v>6.5356122768955249E-2</v>
      </c>
    </row>
    <row r="1964" spans="1:10">
      <c r="A1964" s="155">
        <v>50</v>
      </c>
      <c r="B1964" s="155" t="s">
        <v>2882</v>
      </c>
      <c r="C1964" s="155" t="s">
        <v>740</v>
      </c>
      <c r="D1964" s="155">
        <v>60.3</v>
      </c>
      <c r="E1964" s="155">
        <v>345</v>
      </c>
      <c r="F1964" s="155">
        <v>189.4380370114645</v>
      </c>
      <c r="G1964" s="155">
        <v>65356.122768955254</v>
      </c>
      <c r="H1964" s="155">
        <v>6.5356122768955249E-2</v>
      </c>
      <c r="I1964" s="155" t="str">
        <f>_xlfn.XLOOKUP(C1964,'DRAWING LIST'!B:B,'DRAWING LIST'!AJ:AJ,,0)</f>
        <v>1-45 天藍色</v>
      </c>
      <c r="J1964" s="155">
        <f t="shared" si="30"/>
        <v>6.5356122768955249E-2</v>
      </c>
    </row>
    <row r="1965" spans="1:10" hidden="1">
      <c r="A1965" s="155">
        <v>50</v>
      </c>
      <c r="B1965" s="155" t="s">
        <v>2164</v>
      </c>
      <c r="C1965" s="155" t="s">
        <v>730</v>
      </c>
      <c r="D1965" s="155">
        <v>60.3</v>
      </c>
      <c r="E1965" s="155">
        <v>348</v>
      </c>
      <c r="F1965" s="155">
        <v>189.4380370114645</v>
      </c>
      <c r="G1965" s="155">
        <v>65924.436879989647</v>
      </c>
      <c r="H1965" s="155">
        <v>6.592443687998964E-2</v>
      </c>
      <c r="I1965" s="155" t="str">
        <f>_xlfn.XLOOKUP(C1965,'DRAWING LIST'!B:B,'DRAWING LIST'!AJ:AJ,,0)</f>
        <v>1-05 大洋綠</v>
      </c>
      <c r="J1965" s="155">
        <f t="shared" si="30"/>
        <v>6.592443687998964E-2</v>
      </c>
    </row>
    <row r="1966" spans="1:10">
      <c r="A1966" s="155">
        <v>50</v>
      </c>
      <c r="B1966" s="155" t="s">
        <v>2164</v>
      </c>
      <c r="C1966" s="155" t="s">
        <v>741</v>
      </c>
      <c r="D1966" s="155">
        <v>60.3</v>
      </c>
      <c r="E1966" s="155">
        <v>348</v>
      </c>
      <c r="F1966" s="155">
        <v>189.4380370114645</v>
      </c>
      <c r="G1966" s="155">
        <v>65924.436879989647</v>
      </c>
      <c r="H1966" s="155">
        <v>6.592443687998964E-2</v>
      </c>
      <c r="I1966" s="155" t="str">
        <f>_xlfn.XLOOKUP(C1966,'DRAWING LIST'!B:B,'DRAWING LIST'!AJ:AJ,,0)</f>
        <v>1-45 天藍色</v>
      </c>
      <c r="J1966" s="155">
        <f t="shared" si="30"/>
        <v>6.592443687998964E-2</v>
      </c>
    </row>
    <row r="1967" spans="1:10">
      <c r="A1967" s="155">
        <v>50</v>
      </c>
      <c r="B1967" s="155" t="s">
        <v>2164</v>
      </c>
      <c r="C1967" s="155" t="s">
        <v>301</v>
      </c>
      <c r="D1967" s="155">
        <v>60.3</v>
      </c>
      <c r="E1967" s="155">
        <v>348</v>
      </c>
      <c r="F1967" s="155">
        <v>189.4380370114645</v>
      </c>
      <c r="G1967" s="155">
        <v>65924.436879989647</v>
      </c>
      <c r="H1967" s="155">
        <v>6.592443687998964E-2</v>
      </c>
      <c r="I1967" s="155" t="str">
        <f>_xlfn.XLOOKUP(C1967,'DRAWING LIST'!B:B,'DRAWING LIST'!AJ:AJ,,0)</f>
        <v>1-45 天藍色</v>
      </c>
      <c r="J1967" s="155">
        <f t="shared" si="30"/>
        <v>6.592443687998964E-2</v>
      </c>
    </row>
    <row r="1968" spans="1:10" hidden="1">
      <c r="A1968" s="155">
        <v>50</v>
      </c>
      <c r="B1968" s="155" t="s">
        <v>2475</v>
      </c>
      <c r="C1968" s="155" t="s">
        <v>718</v>
      </c>
      <c r="D1968" s="155">
        <v>60.3</v>
      </c>
      <c r="E1968" s="155">
        <v>350</v>
      </c>
      <c r="F1968" s="155">
        <v>189.4380370114645</v>
      </c>
      <c r="G1968" s="155">
        <v>66303.312954012581</v>
      </c>
      <c r="H1968" s="155">
        <v>6.630331295401258E-2</v>
      </c>
      <c r="I1968" s="155" t="str">
        <f>_xlfn.XLOOKUP(C1968,'DRAWING LIST'!B:B,'DRAWING LIST'!AJ:AJ,,0)</f>
        <v>1-05 大洋綠</v>
      </c>
      <c r="J1968" s="155">
        <f t="shared" si="30"/>
        <v>6.630331295401258E-2</v>
      </c>
    </row>
    <row r="1969" spans="1:10" hidden="1">
      <c r="A1969" s="155">
        <v>50</v>
      </c>
      <c r="B1969" s="155" t="s">
        <v>2479</v>
      </c>
      <c r="C1969" s="155" t="s">
        <v>718</v>
      </c>
      <c r="D1969" s="155">
        <v>60.3</v>
      </c>
      <c r="E1969" s="155">
        <v>356</v>
      </c>
      <c r="F1969" s="155">
        <v>189.4380370114645</v>
      </c>
      <c r="G1969" s="155">
        <v>67439.941176081367</v>
      </c>
      <c r="H1969" s="155">
        <v>6.7439941176081361E-2</v>
      </c>
      <c r="I1969" s="155" t="str">
        <f>_xlfn.XLOOKUP(C1969,'DRAWING LIST'!B:B,'DRAWING LIST'!AJ:AJ,,0)</f>
        <v>1-05 大洋綠</v>
      </c>
      <c r="J1969" s="155">
        <f t="shared" si="30"/>
        <v>6.7439941176081361E-2</v>
      </c>
    </row>
    <row r="1970" spans="1:10" hidden="1">
      <c r="A1970" s="155">
        <v>50</v>
      </c>
      <c r="B1970" s="155" t="s">
        <v>2883</v>
      </c>
      <c r="C1970" s="155" t="s">
        <v>771</v>
      </c>
      <c r="D1970" s="155">
        <v>60.3</v>
      </c>
      <c r="E1970" s="155">
        <v>3582</v>
      </c>
      <c r="F1970" s="155">
        <v>189.4380370114645</v>
      </c>
      <c r="G1970" s="155">
        <v>678567.0485750658</v>
      </c>
      <c r="H1970" s="155">
        <v>0.67856704857506578</v>
      </c>
      <c r="I1970" s="155" t="str">
        <f>_xlfn.XLOOKUP(C1970,'DRAWING LIST'!B:B,'DRAWING LIST'!AJ:AJ,,0)</f>
        <v/>
      </c>
      <c r="J1970" s="155">
        <f t="shared" si="30"/>
        <v>0.67856704857506578</v>
      </c>
    </row>
    <row r="1971" spans="1:10" hidden="1">
      <c r="A1971" s="155">
        <v>50</v>
      </c>
      <c r="B1971" s="155" t="s">
        <v>2884</v>
      </c>
      <c r="C1971" s="155" t="s">
        <v>631</v>
      </c>
      <c r="D1971" s="155">
        <v>60.3</v>
      </c>
      <c r="E1971" s="155">
        <v>359</v>
      </c>
      <c r="F1971" s="155">
        <v>189.4380370114645</v>
      </c>
      <c r="G1971" s="155">
        <v>68008.255287115753</v>
      </c>
      <c r="H1971" s="155">
        <v>6.8008255287115751E-2</v>
      </c>
      <c r="I1971" s="155" t="str">
        <f>_xlfn.XLOOKUP(C1971,'DRAWING LIST'!B:B,'DRAWING LIST'!AJ:AJ,,0)</f>
        <v>1-38鼠灰色</v>
      </c>
      <c r="J1971" s="155">
        <f t="shared" si="30"/>
        <v>6.8008255287115751E-2</v>
      </c>
    </row>
    <row r="1972" spans="1:10" hidden="1">
      <c r="A1972" s="155">
        <v>50</v>
      </c>
      <c r="B1972" s="155" t="s">
        <v>2885</v>
      </c>
      <c r="C1972" s="155" t="s">
        <v>118</v>
      </c>
      <c r="D1972" s="155">
        <v>60.3</v>
      </c>
      <c r="E1972" s="155">
        <v>3627</v>
      </c>
      <c r="F1972" s="155">
        <v>189.4380370114645</v>
      </c>
      <c r="G1972" s="155">
        <v>687091.7602405817</v>
      </c>
      <c r="H1972" s="155">
        <v>0.68709176024058172</v>
      </c>
      <c r="I1972" s="155" t="str">
        <f>_xlfn.XLOOKUP(C1972,'DRAWING LIST'!B:B,'DRAWING LIST'!AJ:AJ,,0)</f>
        <v>1-05 大洋綠</v>
      </c>
      <c r="J1972" s="155">
        <f t="shared" si="30"/>
        <v>0.68709176024058172</v>
      </c>
    </row>
    <row r="1973" spans="1:10" hidden="1">
      <c r="A1973" s="155">
        <v>50</v>
      </c>
      <c r="B1973" s="155" t="s">
        <v>2886</v>
      </c>
      <c r="C1973" s="155" t="s">
        <v>118</v>
      </c>
      <c r="D1973" s="155">
        <v>60.3</v>
      </c>
      <c r="E1973" s="155">
        <v>3636</v>
      </c>
      <c r="F1973" s="155">
        <v>189.4380370114645</v>
      </c>
      <c r="G1973" s="155">
        <v>688796.70257368498</v>
      </c>
      <c r="H1973" s="155">
        <v>0.68879670257368497</v>
      </c>
      <c r="I1973" s="155" t="str">
        <f>_xlfn.XLOOKUP(C1973,'DRAWING LIST'!B:B,'DRAWING LIST'!AJ:AJ,,0)</f>
        <v>1-05 大洋綠</v>
      </c>
      <c r="J1973" s="155">
        <f t="shared" si="30"/>
        <v>0.68879670257368497</v>
      </c>
    </row>
    <row r="1974" spans="1:10" hidden="1">
      <c r="A1974" s="155">
        <v>50</v>
      </c>
      <c r="B1974" s="155" t="s">
        <v>2887</v>
      </c>
      <c r="C1974" s="155" t="s">
        <v>544</v>
      </c>
      <c r="D1974" s="155">
        <v>60.3</v>
      </c>
      <c r="E1974" s="155">
        <v>363</v>
      </c>
      <c r="F1974" s="155">
        <v>189.4380370114645</v>
      </c>
      <c r="G1974" s="155">
        <v>68766.00743516162</v>
      </c>
      <c r="H1974" s="155">
        <v>6.8766007435161619E-2</v>
      </c>
      <c r="I1974" s="155" t="str">
        <f>_xlfn.XLOOKUP(C1974,'DRAWING LIST'!B:B,'DRAWING LIST'!AJ:AJ,,0)</f>
        <v/>
      </c>
      <c r="J1974" s="155">
        <f t="shared" si="30"/>
        <v>6.8766007435161619E-2</v>
      </c>
    </row>
    <row r="1975" spans="1:10" hidden="1">
      <c r="A1975" s="155">
        <v>50</v>
      </c>
      <c r="B1975" s="155" t="s">
        <v>2888</v>
      </c>
      <c r="C1975" s="155" t="s">
        <v>642</v>
      </c>
      <c r="D1975" s="155">
        <v>60.3</v>
      </c>
      <c r="E1975" s="155">
        <v>372</v>
      </c>
      <c r="F1975" s="155">
        <v>189.4380370114645</v>
      </c>
      <c r="G1975" s="155">
        <v>70470.949768264793</v>
      </c>
      <c r="H1975" s="155">
        <v>7.047094976826479E-2</v>
      </c>
      <c r="I1975" s="155" t="str">
        <f>_xlfn.XLOOKUP(C1975,'DRAWING LIST'!B:B,'DRAWING LIST'!AJ:AJ,,0)</f>
        <v>1-38鼠灰色</v>
      </c>
      <c r="J1975" s="155">
        <f t="shared" si="30"/>
        <v>7.047094976826479E-2</v>
      </c>
    </row>
    <row r="1976" spans="1:10">
      <c r="A1976" s="155">
        <v>50</v>
      </c>
      <c r="B1976" s="155" t="s">
        <v>2889</v>
      </c>
      <c r="C1976" s="155" t="s">
        <v>299</v>
      </c>
      <c r="D1976" s="155">
        <v>60.3</v>
      </c>
      <c r="E1976" s="155">
        <v>3860</v>
      </c>
      <c r="F1976" s="155">
        <v>189.4380370114645</v>
      </c>
      <c r="G1976" s="155">
        <v>731230.82286425296</v>
      </c>
      <c r="H1976" s="155">
        <v>0.73123082286425289</v>
      </c>
      <c r="I1976" s="155" t="str">
        <f>_xlfn.XLOOKUP(C1976,'DRAWING LIST'!B:B,'DRAWING LIST'!AJ:AJ,,0)</f>
        <v>1-45 天藍色</v>
      </c>
      <c r="J1976" s="155">
        <f t="shared" si="30"/>
        <v>0.73123082286425289</v>
      </c>
    </row>
    <row r="1977" spans="1:10">
      <c r="A1977" s="155">
        <v>50</v>
      </c>
      <c r="B1977" s="155" t="s">
        <v>2890</v>
      </c>
      <c r="C1977" s="155" t="s">
        <v>356</v>
      </c>
      <c r="D1977" s="155">
        <v>60.3</v>
      </c>
      <c r="E1977" s="155">
        <v>3934</v>
      </c>
      <c r="F1977" s="155">
        <v>189.4380370114645</v>
      </c>
      <c r="G1977" s="155">
        <v>745249.2376031013</v>
      </c>
      <c r="H1977" s="155">
        <v>0.74524923760310124</v>
      </c>
      <c r="I1977" s="155" t="str">
        <f>_xlfn.XLOOKUP(C1977,'DRAWING LIST'!B:B,'DRAWING LIST'!AJ:AJ,,0)</f>
        <v>1-45 天藍色</v>
      </c>
      <c r="J1977" s="155">
        <f t="shared" si="30"/>
        <v>0.74524923760310124</v>
      </c>
    </row>
    <row r="1978" spans="1:10" hidden="1">
      <c r="A1978" s="155">
        <v>50</v>
      </c>
      <c r="B1978" s="155" t="s">
        <v>2891</v>
      </c>
      <c r="C1978" s="155" t="s">
        <v>642</v>
      </c>
      <c r="D1978" s="155">
        <v>60.3</v>
      </c>
      <c r="E1978" s="155">
        <v>398</v>
      </c>
      <c r="F1978" s="155">
        <v>189.4380370114645</v>
      </c>
      <c r="G1978" s="155">
        <v>75396.338730562871</v>
      </c>
      <c r="H1978" s="155">
        <v>7.5396338730562867E-2</v>
      </c>
      <c r="I1978" s="155" t="str">
        <f>_xlfn.XLOOKUP(C1978,'DRAWING LIST'!B:B,'DRAWING LIST'!AJ:AJ,,0)</f>
        <v>1-38鼠灰色</v>
      </c>
      <c r="J1978" s="155">
        <f t="shared" si="30"/>
        <v>7.5396338730562867E-2</v>
      </c>
    </row>
    <row r="1979" spans="1:10" hidden="1">
      <c r="A1979" s="155">
        <v>50</v>
      </c>
      <c r="B1979" s="155" t="s">
        <v>2165</v>
      </c>
      <c r="C1979" s="155" t="s">
        <v>627</v>
      </c>
      <c r="D1979" s="155">
        <v>60.3</v>
      </c>
      <c r="E1979" s="155">
        <v>400</v>
      </c>
      <c r="F1979" s="155">
        <v>189.4380370114645</v>
      </c>
      <c r="G1979" s="155">
        <v>75775.214804585805</v>
      </c>
      <c r="H1979" s="155">
        <v>7.5775214804585808E-2</v>
      </c>
      <c r="I1979" s="155" t="str">
        <f>_xlfn.XLOOKUP(C1979,'DRAWING LIST'!B:B,'DRAWING LIST'!AJ:AJ,,0)</f>
        <v/>
      </c>
      <c r="J1979" s="155">
        <f t="shared" si="30"/>
        <v>7.5775214804585808E-2</v>
      </c>
    </row>
    <row r="1980" spans="1:10" hidden="1">
      <c r="A1980" s="155">
        <v>50</v>
      </c>
      <c r="B1980" s="155" t="s">
        <v>2892</v>
      </c>
      <c r="C1980" s="155" t="s">
        <v>404</v>
      </c>
      <c r="D1980" s="155">
        <v>60.3</v>
      </c>
      <c r="E1980" s="155">
        <v>4012</v>
      </c>
      <c r="F1980" s="155">
        <v>189.4380370114645</v>
      </c>
      <c r="G1980" s="155">
        <v>760025.40448999556</v>
      </c>
      <c r="H1980" s="155">
        <v>0.76002540448999556</v>
      </c>
      <c r="I1980" s="155" t="str">
        <f>_xlfn.XLOOKUP(C1980,'DRAWING LIST'!B:B,'DRAWING LIST'!AJ:AJ,,0)</f>
        <v/>
      </c>
      <c r="J1980" s="155">
        <f t="shared" si="30"/>
        <v>0.76002540448999556</v>
      </c>
    </row>
    <row r="1981" spans="1:10" hidden="1">
      <c r="A1981" s="155">
        <v>50</v>
      </c>
      <c r="B1981" s="155" t="s">
        <v>2893</v>
      </c>
      <c r="C1981" s="155" t="s">
        <v>545</v>
      </c>
      <c r="D1981" s="155">
        <v>60.3</v>
      </c>
      <c r="E1981" s="155">
        <v>401</v>
      </c>
      <c r="F1981" s="155">
        <v>189.4380370114645</v>
      </c>
      <c r="G1981" s="155">
        <v>75964.652841597272</v>
      </c>
      <c r="H1981" s="155">
        <v>7.5964652841597272E-2</v>
      </c>
      <c r="I1981" s="155" t="str">
        <f>_xlfn.XLOOKUP(C1981,'DRAWING LIST'!B:B,'DRAWING LIST'!AJ:AJ,,0)</f>
        <v/>
      </c>
      <c r="J1981" s="155">
        <f t="shared" si="30"/>
        <v>7.5964652841597272E-2</v>
      </c>
    </row>
    <row r="1982" spans="1:10" hidden="1">
      <c r="A1982" s="155">
        <v>50</v>
      </c>
      <c r="B1982" s="155" t="s">
        <v>2894</v>
      </c>
      <c r="C1982" s="155" t="s">
        <v>75</v>
      </c>
      <c r="D1982" s="155">
        <v>60.3</v>
      </c>
      <c r="E1982" s="155">
        <v>4076</v>
      </c>
      <c r="F1982" s="155">
        <v>189.4380370114645</v>
      </c>
      <c r="G1982" s="155">
        <v>772149.43885872932</v>
      </c>
      <c r="H1982" s="155">
        <v>0.77214943885872933</v>
      </c>
      <c r="I1982" s="155" t="str">
        <f>_xlfn.XLOOKUP(C1982,'DRAWING LIST'!B:B,'DRAWING LIST'!AJ:AJ,,0)</f>
        <v>1-63 深灰色</v>
      </c>
      <c r="J1982" s="155">
        <f t="shared" si="30"/>
        <v>0.77214943885872933</v>
      </c>
    </row>
    <row r="1983" spans="1:10" hidden="1">
      <c r="A1983" s="155">
        <v>50</v>
      </c>
      <c r="B1983" s="155" t="s">
        <v>2895</v>
      </c>
      <c r="C1983" s="155" t="s">
        <v>198</v>
      </c>
      <c r="D1983" s="155">
        <v>60.3</v>
      </c>
      <c r="E1983" s="155">
        <v>4084</v>
      </c>
      <c r="F1983" s="155">
        <v>189.4380370114645</v>
      </c>
      <c r="G1983" s="155">
        <v>773664.94315482106</v>
      </c>
      <c r="H1983" s="155">
        <v>0.77366494315482104</v>
      </c>
      <c r="I1983" s="155" t="str">
        <f>_xlfn.XLOOKUP(C1983,'DRAWING LIST'!B:B,'DRAWING LIST'!AJ:AJ,,0)</f>
        <v>1-05 大洋綠</v>
      </c>
      <c r="J1983" s="155">
        <f t="shared" si="30"/>
        <v>0.77366494315482104</v>
      </c>
    </row>
    <row r="1984" spans="1:10">
      <c r="A1984" s="155">
        <v>50</v>
      </c>
      <c r="B1984" s="155" t="s">
        <v>2896</v>
      </c>
      <c r="C1984" s="155" t="s">
        <v>288</v>
      </c>
      <c r="D1984" s="155">
        <v>60.3</v>
      </c>
      <c r="E1984" s="155">
        <v>410</v>
      </c>
      <c r="F1984" s="155">
        <v>189.4380370114645</v>
      </c>
      <c r="G1984" s="155">
        <v>77669.595174700444</v>
      </c>
      <c r="H1984" s="155">
        <v>7.7669595174700443E-2</v>
      </c>
      <c r="I1984" s="155" t="str">
        <f>_xlfn.XLOOKUP(C1984,'DRAWING LIST'!B:B,'DRAWING LIST'!AJ:AJ,,0)</f>
        <v>1-45 天藍色</v>
      </c>
      <c r="J1984" s="155">
        <f t="shared" si="30"/>
        <v>7.7669595174700443E-2</v>
      </c>
    </row>
    <row r="1985" spans="1:10" hidden="1">
      <c r="A1985" s="155">
        <v>50</v>
      </c>
      <c r="B1985" s="155" t="s">
        <v>2897</v>
      </c>
      <c r="C1985" s="155" t="s">
        <v>771</v>
      </c>
      <c r="D1985" s="155">
        <v>60.3</v>
      </c>
      <c r="E1985" s="155">
        <v>4111</v>
      </c>
      <c r="F1985" s="155">
        <v>189.4380370114645</v>
      </c>
      <c r="G1985" s="155">
        <v>778779.77015413053</v>
      </c>
      <c r="H1985" s="155">
        <v>0.77877977015413047</v>
      </c>
      <c r="I1985" s="155" t="str">
        <f>_xlfn.XLOOKUP(C1985,'DRAWING LIST'!B:B,'DRAWING LIST'!AJ:AJ,,0)</f>
        <v/>
      </c>
      <c r="J1985" s="155">
        <f t="shared" si="30"/>
        <v>0.77877977015413047</v>
      </c>
    </row>
    <row r="1986" spans="1:10" hidden="1">
      <c r="A1986" s="155">
        <v>50</v>
      </c>
      <c r="B1986" s="155" t="s">
        <v>2898</v>
      </c>
      <c r="C1986" s="155" t="s">
        <v>715</v>
      </c>
      <c r="D1986" s="155">
        <v>60.3</v>
      </c>
      <c r="E1986" s="155">
        <v>4162</v>
      </c>
      <c r="F1986" s="155">
        <v>189.4380370114645</v>
      </c>
      <c r="G1986" s="155">
        <v>788441.1100417152</v>
      </c>
      <c r="H1986" s="155">
        <v>0.78844111004171513</v>
      </c>
      <c r="I1986" s="155" t="str">
        <f>_xlfn.XLOOKUP(C1986,'DRAWING LIST'!B:B,'DRAWING LIST'!AJ:AJ,,0)</f>
        <v>1-05 大洋綠</v>
      </c>
      <c r="J1986" s="155">
        <f t="shared" si="30"/>
        <v>0.78844111004171513</v>
      </c>
    </row>
    <row r="1987" spans="1:10">
      <c r="A1987" s="155">
        <v>50</v>
      </c>
      <c r="B1987" s="155" t="s">
        <v>2899</v>
      </c>
      <c r="C1987" s="155" t="s">
        <v>284</v>
      </c>
      <c r="D1987" s="155">
        <v>60.3</v>
      </c>
      <c r="E1987" s="155">
        <v>4197</v>
      </c>
      <c r="F1987" s="155">
        <v>189.4380370114645</v>
      </c>
      <c r="G1987" s="155">
        <v>795071.44133711653</v>
      </c>
      <c r="H1987" s="155">
        <v>0.79507144133711649</v>
      </c>
      <c r="I1987" s="155" t="str">
        <f>_xlfn.XLOOKUP(C1987,'DRAWING LIST'!B:B,'DRAWING LIST'!AJ:AJ,,0)</f>
        <v>1-45 天藍色</v>
      </c>
      <c r="J1987" s="155">
        <f t="shared" ref="J1987:J2050" si="31">(D1987*PI()*E1987)*10^-6</f>
        <v>0.79507144133711649</v>
      </c>
    </row>
    <row r="1988" spans="1:10" hidden="1">
      <c r="A1988" s="155">
        <v>50</v>
      </c>
      <c r="B1988" s="155" t="s">
        <v>2900</v>
      </c>
      <c r="C1988" s="155" t="s">
        <v>197</v>
      </c>
      <c r="D1988" s="155">
        <v>60.3</v>
      </c>
      <c r="E1988" s="155">
        <v>4212</v>
      </c>
      <c r="F1988" s="155">
        <v>189.4380370114645</v>
      </c>
      <c r="G1988" s="155">
        <v>797913.01189228846</v>
      </c>
      <c r="H1988" s="155">
        <v>0.79791301189228847</v>
      </c>
      <c r="I1988" s="155" t="str">
        <f>_xlfn.XLOOKUP(C1988,'DRAWING LIST'!B:B,'DRAWING LIST'!AJ:AJ,,0)</f>
        <v>1-05 大洋綠</v>
      </c>
      <c r="J1988" s="155">
        <f t="shared" si="31"/>
        <v>0.79791301189228847</v>
      </c>
    </row>
    <row r="1989" spans="1:10" hidden="1">
      <c r="A1989" s="155">
        <v>50</v>
      </c>
      <c r="B1989" s="155" t="s">
        <v>2901</v>
      </c>
      <c r="C1989" s="155" t="s">
        <v>446</v>
      </c>
      <c r="D1989" s="155">
        <v>60.3</v>
      </c>
      <c r="E1989" s="155">
        <v>434</v>
      </c>
      <c r="F1989" s="155">
        <v>189.4380370114645</v>
      </c>
      <c r="G1989" s="155">
        <v>82216.108062975589</v>
      </c>
      <c r="H1989" s="155">
        <v>8.2216108062975579E-2</v>
      </c>
      <c r="I1989" s="155" t="str">
        <f>_xlfn.XLOOKUP(C1989,'DRAWING LIST'!B:B,'DRAWING LIST'!AJ:AJ,,0)</f>
        <v>1-13 奶白色</v>
      </c>
      <c r="J1989" s="155">
        <f t="shared" si="31"/>
        <v>8.2216108062975579E-2</v>
      </c>
    </row>
    <row r="1990" spans="1:10" hidden="1">
      <c r="A1990" s="155">
        <v>50</v>
      </c>
      <c r="B1990" s="155" t="s">
        <v>2902</v>
      </c>
      <c r="C1990" s="155" t="s">
        <v>729</v>
      </c>
      <c r="D1990" s="155">
        <v>60.3</v>
      </c>
      <c r="E1990" s="155">
        <v>4365</v>
      </c>
      <c r="F1990" s="155">
        <v>189.4380370114645</v>
      </c>
      <c r="G1990" s="155">
        <v>826897.0315550426</v>
      </c>
      <c r="H1990" s="155">
        <v>0.82689703155504257</v>
      </c>
      <c r="I1990" s="155" t="str">
        <f>_xlfn.XLOOKUP(C1990,'DRAWING LIST'!B:B,'DRAWING LIST'!AJ:AJ,,0)</f>
        <v>1-05 大洋綠</v>
      </c>
      <c r="J1990" s="155">
        <f t="shared" si="31"/>
        <v>0.82689703155504257</v>
      </c>
    </row>
    <row r="1991" spans="1:10" hidden="1">
      <c r="A1991" s="155">
        <v>50</v>
      </c>
      <c r="B1991" s="155" t="s">
        <v>2903</v>
      </c>
      <c r="C1991" s="155" t="s">
        <v>636</v>
      </c>
      <c r="D1991" s="155">
        <v>60.3</v>
      </c>
      <c r="E1991" s="155">
        <v>439</v>
      </c>
      <c r="F1991" s="155">
        <v>189.4380370114645</v>
      </c>
      <c r="G1991" s="155">
        <v>83163.298248032923</v>
      </c>
      <c r="H1991" s="155">
        <v>8.3163298248032924E-2</v>
      </c>
      <c r="I1991" s="155" t="str">
        <f>_xlfn.XLOOKUP(C1991,'DRAWING LIST'!B:B,'DRAWING LIST'!AJ:AJ,,0)</f>
        <v/>
      </c>
      <c r="J1991" s="155">
        <f t="shared" si="31"/>
        <v>8.3163298248032924E-2</v>
      </c>
    </row>
    <row r="1992" spans="1:10" hidden="1">
      <c r="A1992" s="155">
        <v>50</v>
      </c>
      <c r="B1992" s="155" t="s">
        <v>2903</v>
      </c>
      <c r="C1992" s="155" t="s">
        <v>649</v>
      </c>
      <c r="D1992" s="155">
        <v>60.3</v>
      </c>
      <c r="E1992" s="155">
        <v>439</v>
      </c>
      <c r="F1992" s="155">
        <v>189.4380370114645</v>
      </c>
      <c r="G1992" s="155">
        <v>83163.298248032923</v>
      </c>
      <c r="H1992" s="155">
        <v>8.3163298248032924E-2</v>
      </c>
      <c r="I1992" s="155" t="str">
        <f>_xlfn.XLOOKUP(C1992,'DRAWING LIST'!B:B,'DRAWING LIST'!AJ:AJ,,0)</f>
        <v/>
      </c>
      <c r="J1992" s="155">
        <f t="shared" si="31"/>
        <v>8.3163298248032924E-2</v>
      </c>
    </row>
    <row r="1993" spans="1:10">
      <c r="A1993" s="155">
        <v>50</v>
      </c>
      <c r="B1993" s="155" t="s">
        <v>2904</v>
      </c>
      <c r="C1993" s="155" t="s">
        <v>288</v>
      </c>
      <c r="D1993" s="155">
        <v>60.3</v>
      </c>
      <c r="E1993" s="155">
        <v>4402</v>
      </c>
      <c r="F1993" s="155">
        <v>189.4380370114645</v>
      </c>
      <c r="G1993" s="155">
        <v>833906.23892446677</v>
      </c>
      <c r="H1993" s="155">
        <v>0.83390623892446669</v>
      </c>
      <c r="I1993" s="155" t="str">
        <f>_xlfn.XLOOKUP(C1993,'DRAWING LIST'!B:B,'DRAWING LIST'!AJ:AJ,,0)</f>
        <v>1-45 天藍色</v>
      </c>
      <c r="J1993" s="155">
        <f t="shared" si="31"/>
        <v>0.83390623892446669</v>
      </c>
    </row>
    <row r="1994" spans="1:10" hidden="1">
      <c r="A1994" s="155">
        <v>50</v>
      </c>
      <c r="B1994" s="155" t="s">
        <v>2905</v>
      </c>
      <c r="C1994" s="155" t="s">
        <v>198</v>
      </c>
      <c r="D1994" s="155">
        <v>60.3</v>
      </c>
      <c r="E1994" s="155">
        <v>448</v>
      </c>
      <c r="F1994" s="155">
        <v>189.4380370114645</v>
      </c>
      <c r="G1994" s="155">
        <v>84868.240581136095</v>
      </c>
      <c r="H1994" s="155">
        <v>8.4868240581136095E-2</v>
      </c>
      <c r="I1994" s="155" t="str">
        <f>_xlfn.XLOOKUP(C1994,'DRAWING LIST'!B:B,'DRAWING LIST'!AJ:AJ,,0)</f>
        <v>1-05 大洋綠</v>
      </c>
      <c r="J1994" s="155">
        <f t="shared" si="31"/>
        <v>8.4868240581136095E-2</v>
      </c>
    </row>
    <row r="1995" spans="1:10">
      <c r="A1995" s="155">
        <v>50</v>
      </c>
      <c r="B1995" s="155" t="s">
        <v>2905</v>
      </c>
      <c r="C1995" s="155" t="s">
        <v>356</v>
      </c>
      <c r="D1995" s="155">
        <v>60.3</v>
      </c>
      <c r="E1995" s="155">
        <v>448</v>
      </c>
      <c r="F1995" s="155">
        <v>189.4380370114645</v>
      </c>
      <c r="G1995" s="155">
        <v>84868.240581136095</v>
      </c>
      <c r="H1995" s="155">
        <v>8.4868240581136095E-2</v>
      </c>
      <c r="I1995" s="155" t="str">
        <f>_xlfn.XLOOKUP(C1995,'DRAWING LIST'!B:B,'DRAWING LIST'!AJ:AJ,,0)</f>
        <v>1-45 天藍色</v>
      </c>
      <c r="J1995" s="155">
        <f t="shared" si="31"/>
        <v>8.4868240581136095E-2</v>
      </c>
    </row>
    <row r="1996" spans="1:10" hidden="1">
      <c r="A1996" s="155">
        <v>50</v>
      </c>
      <c r="B1996" s="155" t="s">
        <v>2905</v>
      </c>
      <c r="C1996" s="155" t="s">
        <v>404</v>
      </c>
      <c r="D1996" s="155">
        <v>60.3</v>
      </c>
      <c r="E1996" s="155">
        <v>448</v>
      </c>
      <c r="F1996" s="155">
        <v>189.4380370114645</v>
      </c>
      <c r="G1996" s="155">
        <v>84868.240581136095</v>
      </c>
      <c r="H1996" s="155">
        <v>8.4868240581136095E-2</v>
      </c>
      <c r="I1996" s="155" t="str">
        <f>_xlfn.XLOOKUP(C1996,'DRAWING LIST'!B:B,'DRAWING LIST'!AJ:AJ,,0)</f>
        <v/>
      </c>
      <c r="J1996" s="155">
        <f t="shared" si="31"/>
        <v>8.4868240581136095E-2</v>
      </c>
    </row>
    <row r="1997" spans="1:10" hidden="1">
      <c r="A1997" s="155">
        <v>50</v>
      </c>
      <c r="B1997" s="155" t="s">
        <v>2906</v>
      </c>
      <c r="C1997" s="155" t="s">
        <v>446</v>
      </c>
      <c r="D1997" s="155">
        <v>60.3</v>
      </c>
      <c r="E1997" s="155">
        <v>4496</v>
      </c>
      <c r="F1997" s="155">
        <v>189.4380370114645</v>
      </c>
      <c r="G1997" s="155">
        <v>851713.41440354439</v>
      </c>
      <c r="H1997" s="155">
        <v>0.85171341440354431</v>
      </c>
      <c r="I1997" s="155" t="str">
        <f>_xlfn.XLOOKUP(C1997,'DRAWING LIST'!B:B,'DRAWING LIST'!AJ:AJ,,0)</f>
        <v>1-13 奶白色</v>
      </c>
      <c r="J1997" s="155">
        <f t="shared" si="31"/>
        <v>0.85171341440354431</v>
      </c>
    </row>
    <row r="1998" spans="1:10">
      <c r="A1998" s="155">
        <v>50</v>
      </c>
      <c r="B1998" s="155" t="s">
        <v>2530</v>
      </c>
      <c r="C1998" s="155" t="s">
        <v>743</v>
      </c>
      <c r="D1998" s="155">
        <v>60.3</v>
      </c>
      <c r="E1998" s="155">
        <v>456</v>
      </c>
      <c r="F1998" s="155">
        <v>189.4380370114645</v>
      </c>
      <c r="G1998" s="155">
        <v>86383.744877227815</v>
      </c>
      <c r="H1998" s="155">
        <v>8.6383744877227817E-2</v>
      </c>
      <c r="I1998" s="155" t="str">
        <f>_xlfn.XLOOKUP(C1998,'DRAWING LIST'!B:B,'DRAWING LIST'!AJ:AJ,,0)</f>
        <v>1-45 天藍色</v>
      </c>
      <c r="J1998" s="155">
        <f t="shared" si="31"/>
        <v>8.6383744877227817E-2</v>
      </c>
    </row>
    <row r="1999" spans="1:10" hidden="1">
      <c r="A1999" s="155">
        <v>50</v>
      </c>
      <c r="B1999" s="155" t="s">
        <v>2907</v>
      </c>
      <c r="C1999" s="155" t="s">
        <v>489</v>
      </c>
      <c r="D1999" s="155">
        <v>60.3</v>
      </c>
      <c r="E1999" s="155">
        <v>45</v>
      </c>
      <c r="F1999" s="155">
        <v>189.4380370114645</v>
      </c>
      <c r="G1999" s="155">
        <v>8524.7116655159025</v>
      </c>
      <c r="H1999" s="155">
        <v>8.5247116655159019E-3</v>
      </c>
      <c r="I1999" s="155" t="str">
        <f>_xlfn.XLOOKUP(C1999,'DRAWING LIST'!B:B,'DRAWING LIST'!AJ:AJ,,0)</f>
        <v>1-85 藏金黃</v>
      </c>
      <c r="J1999" s="155">
        <f t="shared" si="31"/>
        <v>8.5247116655159019E-3</v>
      </c>
    </row>
    <row r="2000" spans="1:10">
      <c r="A2000" s="155">
        <v>50</v>
      </c>
      <c r="B2000" s="155" t="s">
        <v>2908</v>
      </c>
      <c r="C2000" s="155" t="s">
        <v>290</v>
      </c>
      <c r="D2000" s="155">
        <v>60.3</v>
      </c>
      <c r="E2000" s="155">
        <v>460</v>
      </c>
      <c r="F2000" s="155">
        <v>189.4380370114645</v>
      </c>
      <c r="G2000" s="155">
        <v>87141.497025273668</v>
      </c>
      <c r="H2000" s="155">
        <v>8.714149702527367E-2</v>
      </c>
      <c r="I2000" s="155" t="str">
        <f>_xlfn.XLOOKUP(C2000,'DRAWING LIST'!B:B,'DRAWING LIST'!AJ:AJ,,0)</f>
        <v>1-45 天藍色</v>
      </c>
      <c r="J2000" s="155">
        <f t="shared" si="31"/>
        <v>8.714149702527367E-2</v>
      </c>
    </row>
    <row r="2001" spans="1:10">
      <c r="A2001" s="155">
        <v>50</v>
      </c>
      <c r="B2001" s="155" t="s">
        <v>2908</v>
      </c>
      <c r="C2001" s="155" t="s">
        <v>291</v>
      </c>
      <c r="D2001" s="155">
        <v>60.3</v>
      </c>
      <c r="E2001" s="155">
        <v>460</v>
      </c>
      <c r="F2001" s="155">
        <v>189.4380370114645</v>
      </c>
      <c r="G2001" s="155">
        <v>87141.497025273668</v>
      </c>
      <c r="H2001" s="155">
        <v>8.714149702527367E-2</v>
      </c>
      <c r="I2001" s="155" t="str">
        <f>_xlfn.XLOOKUP(C2001,'DRAWING LIST'!B:B,'DRAWING LIST'!AJ:AJ,,0)</f>
        <v>1-45 天藍色</v>
      </c>
      <c r="J2001" s="155">
        <f t="shared" si="31"/>
        <v>8.714149702527367E-2</v>
      </c>
    </row>
    <row r="2002" spans="1:10" hidden="1">
      <c r="A2002" s="155">
        <v>50</v>
      </c>
      <c r="B2002" s="155" t="s">
        <v>2909</v>
      </c>
      <c r="C2002" s="155" t="s">
        <v>222</v>
      </c>
      <c r="D2002" s="155">
        <v>60.3</v>
      </c>
      <c r="E2002" s="155">
        <v>46590</v>
      </c>
      <c r="F2002" s="155">
        <v>189.4380370114645</v>
      </c>
      <c r="G2002" s="155">
        <v>8825918.1443641316</v>
      </c>
      <c r="H2002" s="155">
        <v>8.825918144364131</v>
      </c>
      <c r="I2002" s="155" t="str">
        <f>_xlfn.XLOOKUP(C2002,'DRAWING LIST'!B:B,'DRAWING LIST'!AJ:AJ,,0)</f>
        <v>1-05 大洋綠</v>
      </c>
      <c r="J2002" s="155">
        <f t="shared" si="31"/>
        <v>8.825918144364131</v>
      </c>
    </row>
    <row r="2003" spans="1:10" hidden="1">
      <c r="A2003" s="155">
        <v>50</v>
      </c>
      <c r="B2003" s="155" t="s">
        <v>2910</v>
      </c>
      <c r="C2003" s="155" t="s">
        <v>638</v>
      </c>
      <c r="D2003" s="155">
        <v>60.3</v>
      </c>
      <c r="E2003" s="155">
        <v>483</v>
      </c>
      <c r="F2003" s="155">
        <v>189.4380370114645</v>
      </c>
      <c r="G2003" s="155">
        <v>91498.57187653736</v>
      </c>
      <c r="H2003" s="155">
        <v>9.1498571876537357E-2</v>
      </c>
      <c r="I2003" s="155" t="str">
        <f>_xlfn.XLOOKUP(C2003,'DRAWING LIST'!B:B,'DRAWING LIST'!AJ:AJ,,0)</f>
        <v>1-38鼠灰色</v>
      </c>
      <c r="J2003" s="155">
        <f t="shared" si="31"/>
        <v>9.1498571876537357E-2</v>
      </c>
    </row>
    <row r="2004" spans="1:10" hidden="1">
      <c r="A2004" s="155">
        <v>50</v>
      </c>
      <c r="B2004" s="155" t="s">
        <v>2911</v>
      </c>
      <c r="C2004" s="155" t="s">
        <v>75</v>
      </c>
      <c r="D2004" s="155">
        <v>60.3</v>
      </c>
      <c r="E2004" s="155">
        <v>48</v>
      </c>
      <c r="F2004" s="155">
        <v>189.4380370114645</v>
      </c>
      <c r="G2004" s="155">
        <v>9093.0257765502956</v>
      </c>
      <c r="H2004" s="155">
        <v>9.0930257765502957E-3</v>
      </c>
      <c r="I2004" s="155" t="str">
        <f>_xlfn.XLOOKUP(C2004,'DRAWING LIST'!B:B,'DRAWING LIST'!AJ:AJ,,0)</f>
        <v>1-63 深灰色</v>
      </c>
      <c r="J2004" s="155">
        <f t="shared" si="31"/>
        <v>9.0930257765502957E-3</v>
      </c>
    </row>
    <row r="2005" spans="1:10" hidden="1">
      <c r="A2005" s="155">
        <v>50</v>
      </c>
      <c r="B2005" s="155" t="s">
        <v>2912</v>
      </c>
      <c r="C2005" s="155" t="s">
        <v>718</v>
      </c>
      <c r="D2005" s="155">
        <v>60.3</v>
      </c>
      <c r="E2005" s="155">
        <v>500</v>
      </c>
      <c r="F2005" s="155">
        <v>189.4380370114645</v>
      </c>
      <c r="G2005" s="155">
        <v>94719.018505732252</v>
      </c>
      <c r="H2005" s="155">
        <v>9.471901850573225E-2</v>
      </c>
      <c r="I2005" s="155" t="str">
        <f>_xlfn.XLOOKUP(C2005,'DRAWING LIST'!B:B,'DRAWING LIST'!AJ:AJ,,0)</f>
        <v>1-05 大洋綠</v>
      </c>
      <c r="J2005" s="155">
        <f t="shared" si="31"/>
        <v>9.471901850573225E-2</v>
      </c>
    </row>
    <row r="2006" spans="1:10" hidden="1">
      <c r="A2006" s="155">
        <v>50</v>
      </c>
      <c r="B2006" s="155" t="s">
        <v>2913</v>
      </c>
      <c r="C2006" s="155" t="s">
        <v>223</v>
      </c>
      <c r="D2006" s="155">
        <v>60.3</v>
      </c>
      <c r="E2006" s="155">
        <v>5048</v>
      </c>
      <c r="F2006" s="155">
        <v>189.4380370114645</v>
      </c>
      <c r="G2006" s="155">
        <v>956283.21083387278</v>
      </c>
      <c r="H2006" s="155">
        <v>0.95628321083387269</v>
      </c>
      <c r="I2006" s="155" t="str">
        <f>_xlfn.XLOOKUP(C2006,'DRAWING LIST'!B:B,'DRAWING LIST'!AJ:AJ,,0)</f>
        <v>1-05 大洋綠</v>
      </c>
      <c r="J2006" s="155">
        <f t="shared" si="31"/>
        <v>0.95628321083387269</v>
      </c>
    </row>
    <row r="2007" spans="1:10" hidden="1">
      <c r="A2007" s="155">
        <v>50</v>
      </c>
      <c r="B2007" s="155" t="s">
        <v>2120</v>
      </c>
      <c r="C2007" s="155" t="s">
        <v>100</v>
      </c>
      <c r="D2007" s="155">
        <v>60.3</v>
      </c>
      <c r="E2007" s="155">
        <v>50</v>
      </c>
      <c r="F2007" s="155">
        <v>189.4380370114645</v>
      </c>
      <c r="G2007" s="155">
        <v>9471.9018505732256</v>
      </c>
      <c r="H2007" s="155">
        <v>9.471901850573226E-3</v>
      </c>
      <c r="I2007" s="155" t="str">
        <f>_xlfn.XLOOKUP(C2007,'DRAWING LIST'!B:B,'DRAWING LIST'!AJ:AJ,,0)</f>
        <v/>
      </c>
      <c r="J2007" s="155">
        <f t="shared" si="31"/>
        <v>9.471901850573226E-3</v>
      </c>
    </row>
    <row r="2008" spans="1:10" hidden="1">
      <c r="A2008" s="155">
        <v>50</v>
      </c>
      <c r="B2008" s="155" t="s">
        <v>2120</v>
      </c>
      <c r="C2008" s="155" t="s">
        <v>101</v>
      </c>
      <c r="D2008" s="155">
        <v>60.3</v>
      </c>
      <c r="E2008" s="155">
        <v>50</v>
      </c>
      <c r="F2008" s="155">
        <v>189.4380370114645</v>
      </c>
      <c r="G2008" s="155">
        <v>9471.9018505732256</v>
      </c>
      <c r="H2008" s="155">
        <v>9.471901850573226E-3</v>
      </c>
      <c r="I2008" s="155" t="str">
        <f>_xlfn.XLOOKUP(C2008,'DRAWING LIST'!B:B,'DRAWING LIST'!AJ:AJ,,0)</f>
        <v/>
      </c>
      <c r="J2008" s="155">
        <f t="shared" si="31"/>
        <v>9.471901850573226E-3</v>
      </c>
    </row>
    <row r="2009" spans="1:10" hidden="1">
      <c r="A2009" s="155">
        <v>50</v>
      </c>
      <c r="B2009" s="155" t="s">
        <v>2120</v>
      </c>
      <c r="C2009" s="155" t="s">
        <v>826</v>
      </c>
      <c r="D2009" s="155">
        <v>60.3</v>
      </c>
      <c r="E2009" s="155">
        <v>50</v>
      </c>
      <c r="F2009" s="155">
        <v>189.4380370114645</v>
      </c>
      <c r="G2009" s="155">
        <v>9471.9018505732256</v>
      </c>
      <c r="H2009" s="155">
        <v>9.471901850573226E-3</v>
      </c>
      <c r="I2009" s="155" t="str">
        <f>_xlfn.XLOOKUP(C2009,'DRAWING LIST'!B:B,'DRAWING LIST'!AJ:AJ,,0)</f>
        <v>1-38鼠灰色</v>
      </c>
      <c r="J2009" s="155">
        <f t="shared" si="31"/>
        <v>9.471901850573226E-3</v>
      </c>
    </row>
    <row r="2010" spans="1:10" hidden="1">
      <c r="A2010" s="155">
        <v>50</v>
      </c>
      <c r="B2010" s="155" t="s">
        <v>2559</v>
      </c>
      <c r="C2010" s="155" t="s">
        <v>490</v>
      </c>
      <c r="D2010" s="155">
        <v>60.3</v>
      </c>
      <c r="E2010" s="155">
        <v>515</v>
      </c>
      <c r="F2010" s="155">
        <v>189.4380370114645</v>
      </c>
      <c r="G2010" s="155">
        <v>97560.589060904225</v>
      </c>
      <c r="H2010" s="155">
        <v>9.7560589060904215E-2</v>
      </c>
      <c r="I2010" s="155" t="str">
        <f>_xlfn.XLOOKUP(C2010,'DRAWING LIST'!B:B,'DRAWING LIST'!AJ:AJ,,0)</f>
        <v>1-85 藏金黃</v>
      </c>
      <c r="J2010" s="155">
        <f t="shared" si="31"/>
        <v>9.7560589060904215E-2</v>
      </c>
    </row>
    <row r="2011" spans="1:10">
      <c r="A2011" s="155">
        <v>50</v>
      </c>
      <c r="B2011" s="155" t="s">
        <v>2914</v>
      </c>
      <c r="C2011" s="155" t="s">
        <v>301</v>
      </c>
      <c r="D2011" s="155">
        <v>60.3</v>
      </c>
      <c r="E2011" s="155">
        <v>525</v>
      </c>
      <c r="F2011" s="155">
        <v>189.4380370114645</v>
      </c>
      <c r="G2011" s="155">
        <v>99454.969431018864</v>
      </c>
      <c r="H2011" s="155">
        <v>9.9454969431018864E-2</v>
      </c>
      <c r="I2011" s="155" t="str">
        <f>_xlfn.XLOOKUP(C2011,'DRAWING LIST'!B:B,'DRAWING LIST'!AJ:AJ,,0)</f>
        <v>1-45 天藍色</v>
      </c>
      <c r="J2011" s="155">
        <f t="shared" si="31"/>
        <v>9.9454969431018864E-2</v>
      </c>
    </row>
    <row r="2012" spans="1:10" hidden="1">
      <c r="A2012" s="155">
        <v>50</v>
      </c>
      <c r="B2012" s="155" t="s">
        <v>2915</v>
      </c>
      <c r="C2012" s="155" t="s">
        <v>404</v>
      </c>
      <c r="D2012" s="155">
        <v>60.3</v>
      </c>
      <c r="E2012" s="155">
        <v>5272</v>
      </c>
      <c r="F2012" s="155">
        <v>189.4380370114645</v>
      </c>
      <c r="G2012" s="155">
        <v>998717.33112444088</v>
      </c>
      <c r="H2012" s="155">
        <v>0.99871733112444083</v>
      </c>
      <c r="I2012" s="155" t="str">
        <f>_xlfn.XLOOKUP(C2012,'DRAWING LIST'!B:B,'DRAWING LIST'!AJ:AJ,,0)</f>
        <v/>
      </c>
      <c r="J2012" s="155">
        <f t="shared" si="31"/>
        <v>0.99871733112444083</v>
      </c>
    </row>
    <row r="2013" spans="1:10" hidden="1">
      <c r="A2013" s="155">
        <v>50</v>
      </c>
      <c r="B2013" s="155" t="s">
        <v>2916</v>
      </c>
      <c r="C2013" s="155" t="s">
        <v>788</v>
      </c>
      <c r="D2013" s="155">
        <v>60.3</v>
      </c>
      <c r="E2013" s="155">
        <v>5401</v>
      </c>
      <c r="F2013" s="155">
        <v>189.4380370114645</v>
      </c>
      <c r="G2013" s="155">
        <v>1023154.8378989198</v>
      </c>
      <c r="H2013" s="155">
        <v>1.0231548378989197</v>
      </c>
      <c r="I2013" s="155" t="str">
        <f>_xlfn.XLOOKUP(C2013,'DRAWING LIST'!B:B,'DRAWING LIST'!AJ:AJ,,0)</f>
        <v>1-13 奶白色</v>
      </c>
      <c r="J2013" s="155">
        <f t="shared" si="31"/>
        <v>1.0231548378989197</v>
      </c>
    </row>
    <row r="2014" spans="1:10" hidden="1">
      <c r="A2014" s="155">
        <v>50</v>
      </c>
      <c r="B2014" s="155" t="s">
        <v>2917</v>
      </c>
      <c r="C2014" s="155" t="s">
        <v>826</v>
      </c>
      <c r="D2014" s="155">
        <v>60.3</v>
      </c>
      <c r="E2014" s="155">
        <v>548</v>
      </c>
      <c r="F2014" s="155">
        <v>189.4380370114645</v>
      </c>
      <c r="G2014" s="155">
        <v>103812.04428228254</v>
      </c>
      <c r="H2014" s="155">
        <v>0.10381204428228254</v>
      </c>
      <c r="I2014" s="155" t="str">
        <f>_xlfn.XLOOKUP(C2014,'DRAWING LIST'!B:B,'DRAWING LIST'!AJ:AJ,,0)</f>
        <v>1-38鼠灰色</v>
      </c>
      <c r="J2014" s="155">
        <f t="shared" si="31"/>
        <v>0.10381204428228254</v>
      </c>
    </row>
    <row r="2015" spans="1:10" hidden="1">
      <c r="A2015" s="155">
        <v>50</v>
      </c>
      <c r="B2015" s="155" t="s">
        <v>2124</v>
      </c>
      <c r="C2015" s="155" t="s">
        <v>226</v>
      </c>
      <c r="D2015" s="155">
        <v>60.3</v>
      </c>
      <c r="E2015" s="155">
        <v>54</v>
      </c>
      <c r="F2015" s="155">
        <v>189.4380370114645</v>
      </c>
      <c r="G2015" s="155">
        <v>10229.653998619084</v>
      </c>
      <c r="H2015" s="155">
        <v>1.0229653998619083E-2</v>
      </c>
      <c r="I2015" s="155" t="str">
        <f>_xlfn.XLOOKUP(C2015,'DRAWING LIST'!B:B,'DRAWING LIST'!AJ:AJ,,0)</f>
        <v>1-05 大洋綠</v>
      </c>
      <c r="J2015" s="155">
        <f t="shared" si="31"/>
        <v>1.0229653998619083E-2</v>
      </c>
    </row>
    <row r="2016" spans="1:10" hidden="1">
      <c r="A2016" s="155">
        <v>50</v>
      </c>
      <c r="B2016" s="155" t="s">
        <v>2918</v>
      </c>
      <c r="C2016" s="155" t="s">
        <v>197</v>
      </c>
      <c r="D2016" s="155">
        <v>60.3</v>
      </c>
      <c r="E2016" s="155">
        <v>5608</v>
      </c>
      <c r="F2016" s="155">
        <v>189.4380370114645</v>
      </c>
      <c r="G2016" s="155">
        <v>1062368.5115602929</v>
      </c>
      <c r="H2016" s="155">
        <v>1.0623685115602928</v>
      </c>
      <c r="I2016" s="155" t="str">
        <f>_xlfn.XLOOKUP(C2016,'DRAWING LIST'!B:B,'DRAWING LIST'!AJ:AJ,,0)</f>
        <v>1-05 大洋綠</v>
      </c>
      <c r="J2016" s="155">
        <f t="shared" si="31"/>
        <v>1.0623685115602928</v>
      </c>
    </row>
    <row r="2017" spans="1:10" hidden="1">
      <c r="A2017" s="155">
        <v>50</v>
      </c>
      <c r="B2017" s="155" t="s">
        <v>2919</v>
      </c>
      <c r="C2017" s="155" t="s">
        <v>227</v>
      </c>
      <c r="D2017" s="155">
        <v>60.3</v>
      </c>
      <c r="E2017" s="155">
        <v>560</v>
      </c>
      <c r="F2017" s="155">
        <v>189.4380370114645</v>
      </c>
      <c r="G2017" s="155">
        <v>106085.30072642012</v>
      </c>
      <c r="H2017" s="155">
        <v>0.10608530072642011</v>
      </c>
      <c r="I2017" s="155" t="str">
        <f>_xlfn.XLOOKUP(C2017,'DRAWING LIST'!B:B,'DRAWING LIST'!AJ:AJ,,0)</f>
        <v>1-05 大洋綠</v>
      </c>
      <c r="J2017" s="155">
        <f t="shared" si="31"/>
        <v>0.10608530072642011</v>
      </c>
    </row>
    <row r="2018" spans="1:10" hidden="1">
      <c r="A2018" s="155">
        <v>50</v>
      </c>
      <c r="B2018" s="155" t="s">
        <v>2128</v>
      </c>
      <c r="C2018" s="155" t="s">
        <v>639</v>
      </c>
      <c r="D2018" s="155">
        <v>60.3</v>
      </c>
      <c r="E2018" s="155">
        <v>572</v>
      </c>
      <c r="F2018" s="155">
        <v>189.4380370114645</v>
      </c>
      <c r="G2018" s="155">
        <v>108358.5571705577</v>
      </c>
      <c r="H2018" s="155">
        <v>0.1083585571705577</v>
      </c>
      <c r="I2018" s="155" t="str">
        <f>_xlfn.XLOOKUP(C2018,'DRAWING LIST'!B:B,'DRAWING LIST'!AJ:AJ,,0)</f>
        <v>1-38鼠灰色</v>
      </c>
      <c r="J2018" s="155">
        <f t="shared" si="31"/>
        <v>0.1083585571705577</v>
      </c>
    </row>
    <row r="2019" spans="1:10">
      <c r="A2019" s="155">
        <v>50</v>
      </c>
      <c r="B2019" s="155" t="s">
        <v>2920</v>
      </c>
      <c r="C2019" s="155" t="s">
        <v>292</v>
      </c>
      <c r="D2019" s="155">
        <v>60.3</v>
      </c>
      <c r="E2019" s="155">
        <v>5750</v>
      </c>
      <c r="F2019" s="155">
        <v>189.4380370114645</v>
      </c>
      <c r="G2019" s="155">
        <v>1089268.7128159208</v>
      </c>
      <c r="H2019" s="155">
        <v>1.0892687128159209</v>
      </c>
      <c r="I2019" s="155" t="str">
        <f>_xlfn.XLOOKUP(C2019,'DRAWING LIST'!B:B,'DRAWING LIST'!AJ:AJ,,0)</f>
        <v>1-45 天藍色</v>
      </c>
      <c r="J2019" s="155">
        <f t="shared" si="31"/>
        <v>1.0892687128159209</v>
      </c>
    </row>
    <row r="2020" spans="1:10">
      <c r="A2020" s="155">
        <v>50</v>
      </c>
      <c r="B2020" s="155" t="s">
        <v>2921</v>
      </c>
      <c r="C2020" s="155" t="s">
        <v>356</v>
      </c>
      <c r="D2020" s="155">
        <v>60.3</v>
      </c>
      <c r="E2020" s="155">
        <v>5858</v>
      </c>
      <c r="F2020" s="155">
        <v>189.4380370114645</v>
      </c>
      <c r="G2020" s="155">
        <v>1109728.0208131589</v>
      </c>
      <c r="H2020" s="155">
        <v>1.1097280208131588</v>
      </c>
      <c r="I2020" s="155" t="str">
        <f>_xlfn.XLOOKUP(C2020,'DRAWING LIST'!B:B,'DRAWING LIST'!AJ:AJ,,0)</f>
        <v>1-45 天藍色</v>
      </c>
      <c r="J2020" s="155">
        <f t="shared" si="31"/>
        <v>1.1097280208131588</v>
      </c>
    </row>
    <row r="2021" spans="1:10" hidden="1">
      <c r="A2021" s="155">
        <v>50</v>
      </c>
      <c r="B2021" s="155" t="s">
        <v>2922</v>
      </c>
      <c r="C2021" s="155" t="s">
        <v>826</v>
      </c>
      <c r="D2021" s="155">
        <v>60.3</v>
      </c>
      <c r="E2021" s="155">
        <v>585</v>
      </c>
      <c r="F2021" s="155">
        <v>189.4380370114645</v>
      </c>
      <c r="G2021" s="155">
        <v>110821.25165170673</v>
      </c>
      <c r="H2021" s="155">
        <v>0.11082125165170673</v>
      </c>
      <c r="I2021" s="155" t="str">
        <f>_xlfn.XLOOKUP(C2021,'DRAWING LIST'!B:B,'DRAWING LIST'!AJ:AJ,,0)</f>
        <v>1-38鼠灰色</v>
      </c>
      <c r="J2021" s="155">
        <f t="shared" si="31"/>
        <v>0.11082125165170673</v>
      </c>
    </row>
    <row r="2022" spans="1:10">
      <c r="A2022" s="155">
        <v>50</v>
      </c>
      <c r="B2022" s="155" t="s">
        <v>2581</v>
      </c>
      <c r="C2022" s="155" t="s">
        <v>296</v>
      </c>
      <c r="D2022" s="155">
        <v>60.3</v>
      </c>
      <c r="E2022" s="155">
        <v>58</v>
      </c>
      <c r="F2022" s="155">
        <v>189.4380370114645</v>
      </c>
      <c r="G2022" s="155">
        <v>10987.406146664942</v>
      </c>
      <c r="H2022" s="155">
        <v>1.0987406146664941E-2</v>
      </c>
      <c r="I2022" s="155" t="str">
        <f>_xlfn.XLOOKUP(C2022,'DRAWING LIST'!B:B,'DRAWING LIST'!AJ:AJ,,0)</f>
        <v>1-45 天藍色</v>
      </c>
      <c r="J2022" s="155">
        <f t="shared" si="31"/>
        <v>1.0987406146664941E-2</v>
      </c>
    </row>
    <row r="2023" spans="1:10" hidden="1">
      <c r="A2023" s="155">
        <v>50</v>
      </c>
      <c r="B2023" s="155" t="s">
        <v>2923</v>
      </c>
      <c r="C2023" s="155" t="s">
        <v>638</v>
      </c>
      <c r="D2023" s="155">
        <v>60.3</v>
      </c>
      <c r="E2023" s="155">
        <v>5905</v>
      </c>
      <c r="F2023" s="155">
        <v>189.4380370114645</v>
      </c>
      <c r="G2023" s="155">
        <v>1118631.6085526978</v>
      </c>
      <c r="H2023" s="155">
        <v>1.1186316085526977</v>
      </c>
      <c r="I2023" s="155" t="str">
        <f>_xlfn.XLOOKUP(C2023,'DRAWING LIST'!B:B,'DRAWING LIST'!AJ:AJ,,0)</f>
        <v>1-38鼠灰色</v>
      </c>
      <c r="J2023" s="155">
        <f t="shared" si="31"/>
        <v>1.1186316085526977</v>
      </c>
    </row>
    <row r="2024" spans="1:10" hidden="1">
      <c r="A2024" s="155">
        <v>50</v>
      </c>
      <c r="B2024" s="155" t="s">
        <v>2793</v>
      </c>
      <c r="C2024" s="155" t="s">
        <v>643</v>
      </c>
      <c r="D2024" s="155">
        <v>60.3</v>
      </c>
      <c r="E2024" s="155">
        <v>596</v>
      </c>
      <c r="F2024" s="155">
        <v>189.4380370114645</v>
      </c>
      <c r="G2024" s="155">
        <v>112905.07005883285</v>
      </c>
      <c r="H2024" s="155">
        <v>0.11290507005883284</v>
      </c>
      <c r="I2024" s="155" t="str">
        <f>_xlfn.XLOOKUP(C2024,'DRAWING LIST'!B:B,'DRAWING LIST'!AJ:AJ,,0)</f>
        <v>1-38鼠灰色</v>
      </c>
      <c r="J2024" s="155">
        <f t="shared" si="31"/>
        <v>0.11290507005883284</v>
      </c>
    </row>
    <row r="2025" spans="1:10" hidden="1">
      <c r="A2025" s="155">
        <v>50</v>
      </c>
      <c r="B2025" s="155" t="s">
        <v>2924</v>
      </c>
      <c r="C2025" s="155" t="s">
        <v>75</v>
      </c>
      <c r="D2025" s="155">
        <v>60.3</v>
      </c>
      <c r="E2025" s="155">
        <v>5993</v>
      </c>
      <c r="F2025" s="155">
        <v>189.4380370114645</v>
      </c>
      <c r="G2025" s="155">
        <v>1135302.1558097068</v>
      </c>
      <c r="H2025" s="155">
        <v>1.1353021558097067</v>
      </c>
      <c r="I2025" s="155" t="str">
        <f>_xlfn.XLOOKUP(C2025,'DRAWING LIST'!B:B,'DRAWING LIST'!AJ:AJ,,0)</f>
        <v>1-63 深灰色</v>
      </c>
      <c r="J2025" s="155">
        <f t="shared" si="31"/>
        <v>1.1353021558097067</v>
      </c>
    </row>
    <row r="2026" spans="1:10" hidden="1">
      <c r="A2026" s="155">
        <v>50</v>
      </c>
      <c r="B2026" s="155" t="s">
        <v>2924</v>
      </c>
      <c r="C2026" s="155" t="s">
        <v>76</v>
      </c>
      <c r="D2026" s="155">
        <v>60.3</v>
      </c>
      <c r="E2026" s="155">
        <v>5993</v>
      </c>
      <c r="F2026" s="155">
        <v>189.4380370114645</v>
      </c>
      <c r="G2026" s="155">
        <v>1135302.1558097068</v>
      </c>
      <c r="H2026" s="155">
        <v>1.1353021558097067</v>
      </c>
      <c r="I2026" s="155" t="str">
        <f>_xlfn.XLOOKUP(C2026,'DRAWING LIST'!B:B,'DRAWING LIST'!AJ:AJ,,0)</f>
        <v>1-63 深灰色</v>
      </c>
      <c r="J2026" s="155">
        <f t="shared" si="31"/>
        <v>1.1353021558097067</v>
      </c>
    </row>
    <row r="2027" spans="1:10" hidden="1">
      <c r="A2027" s="155">
        <v>50</v>
      </c>
      <c r="B2027" s="155" t="s">
        <v>2591</v>
      </c>
      <c r="C2027" s="155" t="s">
        <v>651</v>
      </c>
      <c r="D2027" s="155">
        <v>60.3</v>
      </c>
      <c r="E2027" s="155">
        <v>60</v>
      </c>
      <c r="F2027" s="155">
        <v>189.4380370114645</v>
      </c>
      <c r="G2027" s="155">
        <v>11366.28222068787</v>
      </c>
      <c r="H2027" s="155">
        <v>1.1366282220687869E-2</v>
      </c>
      <c r="I2027" s="155" t="str">
        <f>_xlfn.XLOOKUP(C2027,'DRAWING LIST'!B:B,'DRAWING LIST'!AJ:AJ,,0)</f>
        <v/>
      </c>
      <c r="J2027" s="155">
        <f t="shared" si="31"/>
        <v>1.1366282220687869E-2</v>
      </c>
    </row>
    <row r="2028" spans="1:10" hidden="1">
      <c r="A2028" s="155">
        <v>50</v>
      </c>
      <c r="B2028" s="155" t="s">
        <v>2925</v>
      </c>
      <c r="C2028" s="155" t="s">
        <v>771</v>
      </c>
      <c r="D2028" s="155">
        <v>60.3</v>
      </c>
      <c r="E2028" s="155">
        <v>629</v>
      </c>
      <c r="F2028" s="155">
        <v>189.4380370114645</v>
      </c>
      <c r="G2028" s="155">
        <v>119156.52528021116</v>
      </c>
      <c r="H2028" s="155">
        <v>0.11915652528021116</v>
      </c>
      <c r="I2028" s="155" t="str">
        <f>_xlfn.XLOOKUP(C2028,'DRAWING LIST'!B:B,'DRAWING LIST'!AJ:AJ,,0)</f>
        <v/>
      </c>
      <c r="J2028" s="155">
        <f t="shared" si="31"/>
        <v>0.11915652528021116</v>
      </c>
    </row>
    <row r="2029" spans="1:10" hidden="1">
      <c r="A2029" s="155">
        <v>50</v>
      </c>
      <c r="B2029" s="155" t="s">
        <v>2926</v>
      </c>
      <c r="C2029" s="155" t="s">
        <v>715</v>
      </c>
      <c r="D2029" s="155">
        <v>60.3</v>
      </c>
      <c r="E2029" s="155">
        <v>630</v>
      </c>
      <c r="F2029" s="155">
        <v>189.4380370114645</v>
      </c>
      <c r="G2029" s="155">
        <v>119345.96331722263</v>
      </c>
      <c r="H2029" s="155">
        <v>0.11934596331722262</v>
      </c>
      <c r="I2029" s="155" t="str">
        <f>_xlfn.XLOOKUP(C2029,'DRAWING LIST'!B:B,'DRAWING LIST'!AJ:AJ,,0)</f>
        <v>1-05 大洋綠</v>
      </c>
      <c r="J2029" s="155">
        <f t="shared" si="31"/>
        <v>0.11934596331722262</v>
      </c>
    </row>
    <row r="2030" spans="1:10" hidden="1">
      <c r="A2030" s="155">
        <v>50</v>
      </c>
      <c r="B2030" s="155" t="s">
        <v>2927</v>
      </c>
      <c r="C2030" s="155" t="s">
        <v>826</v>
      </c>
      <c r="D2030" s="155">
        <v>60.3</v>
      </c>
      <c r="E2030" s="155">
        <v>631</v>
      </c>
      <c r="F2030" s="155">
        <v>189.4380370114645</v>
      </c>
      <c r="G2030" s="155">
        <v>119535.4013542341</v>
      </c>
      <c r="H2030" s="155">
        <v>0.11953540135423409</v>
      </c>
      <c r="I2030" s="155" t="str">
        <f>_xlfn.XLOOKUP(C2030,'DRAWING LIST'!B:B,'DRAWING LIST'!AJ:AJ,,0)</f>
        <v>1-38鼠灰色</v>
      </c>
      <c r="J2030" s="155">
        <f t="shared" si="31"/>
        <v>0.11953540135423409</v>
      </c>
    </row>
    <row r="2031" spans="1:10" hidden="1">
      <c r="A2031" s="155">
        <v>50</v>
      </c>
      <c r="B2031" s="155" t="s">
        <v>2928</v>
      </c>
      <c r="C2031" s="155" t="s">
        <v>488</v>
      </c>
      <c r="D2031" s="155">
        <v>60.3</v>
      </c>
      <c r="E2031" s="155">
        <v>6328</v>
      </c>
      <c r="F2031" s="155">
        <v>189.4380370114645</v>
      </c>
      <c r="G2031" s="155">
        <v>1198763.8982085474</v>
      </c>
      <c r="H2031" s="155">
        <v>1.1987638982085473</v>
      </c>
      <c r="I2031" s="155" t="str">
        <f>_xlfn.XLOOKUP(C2031,'DRAWING LIST'!B:B,'DRAWING LIST'!AJ:AJ,,0)</f>
        <v>1-85 藏金黃</v>
      </c>
      <c r="J2031" s="155">
        <f t="shared" si="31"/>
        <v>1.1987638982085473</v>
      </c>
    </row>
    <row r="2032" spans="1:10" hidden="1">
      <c r="A2032" s="155">
        <v>50</v>
      </c>
      <c r="B2032" s="155" t="s">
        <v>2929</v>
      </c>
      <c r="C2032" s="155" t="s">
        <v>197</v>
      </c>
      <c r="D2032" s="155">
        <v>60.3</v>
      </c>
      <c r="E2032" s="155">
        <v>633</v>
      </c>
      <c r="F2032" s="155">
        <v>189.4380370114645</v>
      </c>
      <c r="G2032" s="155">
        <v>119914.27742825703</v>
      </c>
      <c r="H2032" s="155">
        <v>0.11991427742825703</v>
      </c>
      <c r="I2032" s="155" t="str">
        <f>_xlfn.XLOOKUP(C2032,'DRAWING LIST'!B:B,'DRAWING LIST'!AJ:AJ,,0)</f>
        <v>1-05 大洋綠</v>
      </c>
      <c r="J2032" s="155">
        <f t="shared" si="31"/>
        <v>0.11991427742825703</v>
      </c>
    </row>
    <row r="2033" spans="1:10" hidden="1">
      <c r="A2033" s="155">
        <v>50</v>
      </c>
      <c r="B2033" s="155" t="s">
        <v>2601</v>
      </c>
      <c r="C2033" s="155" t="s">
        <v>788</v>
      </c>
      <c r="D2033" s="155">
        <v>60.3</v>
      </c>
      <c r="E2033" s="155">
        <v>635</v>
      </c>
      <c r="F2033" s="155">
        <v>189.4380370114645</v>
      </c>
      <c r="G2033" s="155">
        <v>120293.15350227997</v>
      </c>
      <c r="H2033" s="155">
        <v>0.12029315350227995</v>
      </c>
      <c r="I2033" s="155" t="str">
        <f>_xlfn.XLOOKUP(C2033,'DRAWING LIST'!B:B,'DRAWING LIST'!AJ:AJ,,0)</f>
        <v>1-13 奶白色</v>
      </c>
      <c r="J2033" s="155">
        <f t="shared" si="31"/>
        <v>0.12029315350227995</v>
      </c>
    </row>
    <row r="2034" spans="1:10">
      <c r="A2034" s="155">
        <v>50</v>
      </c>
      <c r="B2034" s="155" t="s">
        <v>2133</v>
      </c>
      <c r="C2034" s="155" t="s">
        <v>299</v>
      </c>
      <c r="D2034" s="155">
        <v>60.3</v>
      </c>
      <c r="E2034" s="155">
        <v>63</v>
      </c>
      <c r="F2034" s="155">
        <v>189.4380370114645</v>
      </c>
      <c r="G2034" s="155">
        <v>11934.596331722263</v>
      </c>
      <c r="H2034" s="155">
        <v>1.1934596331722263E-2</v>
      </c>
      <c r="I2034" s="155" t="str">
        <f>_xlfn.XLOOKUP(C2034,'DRAWING LIST'!B:B,'DRAWING LIST'!AJ:AJ,,0)</f>
        <v>1-45 天藍色</v>
      </c>
      <c r="J2034" s="155">
        <f t="shared" si="31"/>
        <v>1.1934596331722263E-2</v>
      </c>
    </row>
    <row r="2035" spans="1:10" hidden="1">
      <c r="A2035" s="155">
        <v>50</v>
      </c>
      <c r="B2035" s="155" t="s">
        <v>2930</v>
      </c>
      <c r="C2035" s="155" t="s">
        <v>228</v>
      </c>
      <c r="D2035" s="155">
        <v>60.3</v>
      </c>
      <c r="E2035" s="155">
        <v>64</v>
      </c>
      <c r="F2035" s="155">
        <v>189.4380370114645</v>
      </c>
      <c r="G2035" s="155">
        <v>12124.034368733728</v>
      </c>
      <c r="H2035" s="155">
        <v>1.2124034368733728E-2</v>
      </c>
      <c r="I2035" s="155" t="str">
        <f>_xlfn.XLOOKUP(C2035,'DRAWING LIST'!B:B,'DRAWING LIST'!AJ:AJ,,0)</f>
        <v>1-05 大洋綠</v>
      </c>
      <c r="J2035" s="155">
        <f t="shared" si="31"/>
        <v>1.2124034368733728E-2</v>
      </c>
    </row>
    <row r="2036" spans="1:10" hidden="1">
      <c r="A2036" s="155">
        <v>50</v>
      </c>
      <c r="B2036" s="155" t="s">
        <v>2605</v>
      </c>
      <c r="C2036" s="155" t="s">
        <v>642</v>
      </c>
      <c r="D2036" s="155">
        <v>60.3</v>
      </c>
      <c r="E2036" s="155">
        <v>650</v>
      </c>
      <c r="F2036" s="155">
        <v>189.4380370114645</v>
      </c>
      <c r="G2036" s="155">
        <v>123134.72405745192</v>
      </c>
      <c r="H2036" s="155">
        <v>0.12313472405745192</v>
      </c>
      <c r="I2036" s="155" t="str">
        <f>_xlfn.XLOOKUP(C2036,'DRAWING LIST'!B:B,'DRAWING LIST'!AJ:AJ,,0)</f>
        <v>1-38鼠灰色</v>
      </c>
      <c r="J2036" s="155">
        <f t="shared" si="31"/>
        <v>0.12313472405745192</v>
      </c>
    </row>
    <row r="2037" spans="1:10" hidden="1">
      <c r="A2037" s="155">
        <v>50</v>
      </c>
      <c r="B2037" s="155" t="s">
        <v>2931</v>
      </c>
      <c r="C2037" s="155" t="s">
        <v>169</v>
      </c>
      <c r="D2037" s="155">
        <v>60.3</v>
      </c>
      <c r="E2037" s="155">
        <v>653</v>
      </c>
      <c r="F2037" s="155">
        <v>189.4380370114645</v>
      </c>
      <c r="G2037" s="155">
        <v>123703.03816848632</v>
      </c>
      <c r="H2037" s="155">
        <v>0.12370303816848632</v>
      </c>
      <c r="I2037" s="155" t="str">
        <f>_xlfn.XLOOKUP(C2037,'DRAWING LIST'!B:B,'DRAWING LIST'!AJ:AJ,,0)</f>
        <v>1-05 大洋綠</v>
      </c>
      <c r="J2037" s="155">
        <f t="shared" si="31"/>
        <v>0.12370303816848632</v>
      </c>
    </row>
    <row r="2038" spans="1:10" hidden="1">
      <c r="A2038" s="155">
        <v>50</v>
      </c>
      <c r="B2038" s="155" t="s">
        <v>2931</v>
      </c>
      <c r="C2038" s="155" t="s">
        <v>170</v>
      </c>
      <c r="D2038" s="155">
        <v>60.3</v>
      </c>
      <c r="E2038" s="155">
        <v>653</v>
      </c>
      <c r="F2038" s="155">
        <v>189.4380370114645</v>
      </c>
      <c r="G2038" s="155">
        <v>123703.03816848632</v>
      </c>
      <c r="H2038" s="155">
        <v>0.12370303816848632</v>
      </c>
      <c r="I2038" s="155" t="str">
        <f>_xlfn.XLOOKUP(C2038,'DRAWING LIST'!B:B,'DRAWING LIST'!AJ:AJ,,0)</f>
        <v>1-05 大洋綠</v>
      </c>
      <c r="J2038" s="155">
        <f t="shared" si="31"/>
        <v>0.12370303816848632</v>
      </c>
    </row>
    <row r="2039" spans="1:10" hidden="1">
      <c r="A2039" s="155">
        <v>50</v>
      </c>
      <c r="B2039" s="155" t="s">
        <v>2931</v>
      </c>
      <c r="C2039" s="155" t="s">
        <v>171</v>
      </c>
      <c r="D2039" s="155">
        <v>60.3</v>
      </c>
      <c r="E2039" s="155">
        <v>653</v>
      </c>
      <c r="F2039" s="155">
        <v>189.4380370114645</v>
      </c>
      <c r="G2039" s="155">
        <v>123703.03816848632</v>
      </c>
      <c r="H2039" s="155">
        <v>0.12370303816848632</v>
      </c>
      <c r="I2039" s="155" t="str">
        <f>_xlfn.XLOOKUP(C2039,'DRAWING LIST'!B:B,'DRAWING LIST'!AJ:AJ,,0)</f>
        <v>1-05 大洋綠</v>
      </c>
      <c r="J2039" s="155">
        <f t="shared" si="31"/>
        <v>0.12370303816848632</v>
      </c>
    </row>
    <row r="2040" spans="1:10">
      <c r="A2040" s="155">
        <v>50</v>
      </c>
      <c r="B2040" s="155" t="s">
        <v>2932</v>
      </c>
      <c r="C2040" s="155" t="s">
        <v>285</v>
      </c>
      <c r="D2040" s="155">
        <v>60.3</v>
      </c>
      <c r="E2040" s="155">
        <v>666</v>
      </c>
      <c r="F2040" s="155">
        <v>189.4380370114645</v>
      </c>
      <c r="G2040" s="155">
        <v>126165.73264963536</v>
      </c>
      <c r="H2040" s="155">
        <v>0.12616573264963535</v>
      </c>
      <c r="I2040" s="155" t="str">
        <f>_xlfn.XLOOKUP(C2040,'DRAWING LIST'!B:B,'DRAWING LIST'!AJ:AJ,,0)</f>
        <v>1-45 天藍色</v>
      </c>
      <c r="J2040" s="155">
        <f t="shared" si="31"/>
        <v>0.12616573264963535</v>
      </c>
    </row>
    <row r="2041" spans="1:10" hidden="1">
      <c r="A2041" s="155">
        <v>50</v>
      </c>
      <c r="B2041" s="155" t="s">
        <v>2614</v>
      </c>
      <c r="C2041" s="155" t="s">
        <v>639</v>
      </c>
      <c r="D2041" s="155">
        <v>60.3</v>
      </c>
      <c r="E2041" s="155">
        <v>673</v>
      </c>
      <c r="F2041" s="155">
        <v>189.4380370114645</v>
      </c>
      <c r="G2041" s="155">
        <v>127491.79890871562</v>
      </c>
      <c r="H2041" s="155">
        <v>0.12749179890871562</v>
      </c>
      <c r="I2041" s="155" t="str">
        <f>_xlfn.XLOOKUP(C2041,'DRAWING LIST'!B:B,'DRAWING LIST'!AJ:AJ,,0)</f>
        <v>1-38鼠灰色</v>
      </c>
      <c r="J2041" s="155">
        <f t="shared" si="31"/>
        <v>0.12749179890871562</v>
      </c>
    </row>
    <row r="2042" spans="1:10" hidden="1">
      <c r="A2042" s="155">
        <v>50</v>
      </c>
      <c r="B2042" s="155" t="s">
        <v>2618</v>
      </c>
      <c r="C2042" s="155" t="s">
        <v>771</v>
      </c>
      <c r="D2042" s="155">
        <v>60.3</v>
      </c>
      <c r="E2042" s="155">
        <v>682</v>
      </c>
      <c r="F2042" s="155">
        <v>189.4380370114645</v>
      </c>
      <c r="G2042" s="155">
        <v>129196.74124181879</v>
      </c>
      <c r="H2042" s="155">
        <v>0.12919674124181879</v>
      </c>
      <c r="I2042" s="155" t="str">
        <f>_xlfn.XLOOKUP(C2042,'DRAWING LIST'!B:B,'DRAWING LIST'!AJ:AJ,,0)</f>
        <v/>
      </c>
      <c r="J2042" s="155">
        <f t="shared" si="31"/>
        <v>0.12919674124181879</v>
      </c>
    </row>
    <row r="2043" spans="1:10" hidden="1">
      <c r="A2043" s="155">
        <v>50</v>
      </c>
      <c r="B2043" s="155" t="s">
        <v>2618</v>
      </c>
      <c r="C2043" s="155" t="s">
        <v>641</v>
      </c>
      <c r="D2043" s="155">
        <v>60.3</v>
      </c>
      <c r="E2043" s="155">
        <v>682</v>
      </c>
      <c r="F2043" s="155">
        <v>189.4380370114645</v>
      </c>
      <c r="G2043" s="155">
        <v>129196.74124181879</v>
      </c>
      <c r="H2043" s="155">
        <v>0.12919674124181879</v>
      </c>
      <c r="I2043" s="155" t="str">
        <f>_xlfn.XLOOKUP(C2043,'DRAWING LIST'!B:B,'DRAWING LIST'!AJ:AJ,,0)</f>
        <v>1-38鼠灰色</v>
      </c>
      <c r="J2043" s="155">
        <f t="shared" si="31"/>
        <v>0.12919674124181879</v>
      </c>
    </row>
    <row r="2044" spans="1:10" hidden="1">
      <c r="A2044" s="155">
        <v>50</v>
      </c>
      <c r="B2044" s="155" t="s">
        <v>2933</v>
      </c>
      <c r="C2044" s="155" t="s">
        <v>826</v>
      </c>
      <c r="D2044" s="155">
        <v>60.3</v>
      </c>
      <c r="E2044" s="155">
        <v>687</v>
      </c>
      <c r="F2044" s="155">
        <v>189.4380370114645</v>
      </c>
      <c r="G2044" s="155">
        <v>130143.93142687611</v>
      </c>
      <c r="H2044" s="155">
        <v>0.13014393142687611</v>
      </c>
      <c r="I2044" s="155" t="str">
        <f>_xlfn.XLOOKUP(C2044,'DRAWING LIST'!B:B,'DRAWING LIST'!AJ:AJ,,0)</f>
        <v>1-38鼠灰色</v>
      </c>
      <c r="J2044" s="155">
        <f t="shared" si="31"/>
        <v>0.13014393142687611</v>
      </c>
    </row>
    <row r="2045" spans="1:10" hidden="1">
      <c r="A2045" s="155">
        <v>50</v>
      </c>
      <c r="B2045" s="155" t="s">
        <v>2799</v>
      </c>
      <c r="C2045" s="155" t="s">
        <v>639</v>
      </c>
      <c r="D2045" s="155">
        <v>60.3</v>
      </c>
      <c r="E2045" s="155">
        <v>698</v>
      </c>
      <c r="F2045" s="155">
        <v>189.4380370114645</v>
      </c>
      <c r="G2045" s="155">
        <v>132227.74983400223</v>
      </c>
      <c r="H2045" s="155">
        <v>0.13222774983400223</v>
      </c>
      <c r="I2045" s="155" t="str">
        <f>_xlfn.XLOOKUP(C2045,'DRAWING LIST'!B:B,'DRAWING LIST'!AJ:AJ,,0)</f>
        <v>1-38鼠灰色</v>
      </c>
      <c r="J2045" s="155">
        <f t="shared" si="31"/>
        <v>0.13222774983400223</v>
      </c>
    </row>
    <row r="2046" spans="1:10" hidden="1">
      <c r="A2046" s="155">
        <v>50</v>
      </c>
      <c r="B2046" s="155" t="s">
        <v>2934</v>
      </c>
      <c r="C2046" s="155" t="s">
        <v>638</v>
      </c>
      <c r="D2046" s="155">
        <v>60.3</v>
      </c>
      <c r="E2046" s="155">
        <v>699</v>
      </c>
      <c r="F2046" s="155">
        <v>189.4380370114645</v>
      </c>
      <c r="G2046" s="155">
        <v>132417.18787101368</v>
      </c>
      <c r="H2046" s="155">
        <v>0.13241718787101367</v>
      </c>
      <c r="I2046" s="155" t="str">
        <f>_xlfn.XLOOKUP(C2046,'DRAWING LIST'!B:B,'DRAWING LIST'!AJ:AJ,,0)</f>
        <v>1-38鼠灰色</v>
      </c>
      <c r="J2046" s="155">
        <f t="shared" si="31"/>
        <v>0.13241718787101367</v>
      </c>
    </row>
    <row r="2047" spans="1:10" hidden="1">
      <c r="A2047" s="155">
        <v>50</v>
      </c>
      <c r="B2047" s="155" t="s">
        <v>2626</v>
      </c>
      <c r="C2047" s="155" t="s">
        <v>651</v>
      </c>
      <c r="D2047" s="155">
        <v>60.3</v>
      </c>
      <c r="E2047" s="155">
        <v>700</v>
      </c>
      <c r="F2047" s="155">
        <v>189.4380370114645</v>
      </c>
      <c r="G2047" s="155">
        <v>132606.62590802516</v>
      </c>
      <c r="H2047" s="155">
        <v>0.13260662590802516</v>
      </c>
      <c r="I2047" s="155" t="str">
        <f>_xlfn.XLOOKUP(C2047,'DRAWING LIST'!B:B,'DRAWING LIST'!AJ:AJ,,0)</f>
        <v/>
      </c>
      <c r="J2047" s="155">
        <f t="shared" si="31"/>
        <v>0.13260662590802516</v>
      </c>
    </row>
    <row r="2048" spans="1:10" hidden="1">
      <c r="A2048" s="155">
        <v>50</v>
      </c>
      <c r="B2048" s="155" t="s">
        <v>2627</v>
      </c>
      <c r="C2048" s="155" t="s">
        <v>716</v>
      </c>
      <c r="D2048" s="155">
        <v>60.3</v>
      </c>
      <c r="E2048" s="155">
        <v>702</v>
      </c>
      <c r="F2048" s="155">
        <v>189.4380370114645</v>
      </c>
      <c r="G2048" s="155">
        <v>132985.50198204807</v>
      </c>
      <c r="H2048" s="155">
        <v>0.13298550198204806</v>
      </c>
      <c r="I2048" s="155" t="str">
        <f>_xlfn.XLOOKUP(C2048,'DRAWING LIST'!B:B,'DRAWING LIST'!AJ:AJ,,0)</f>
        <v>1-05 大洋綠</v>
      </c>
      <c r="J2048" s="155">
        <f t="shared" si="31"/>
        <v>0.13298550198204806</v>
      </c>
    </row>
    <row r="2049" spans="1:10" hidden="1">
      <c r="A2049" s="155">
        <v>50</v>
      </c>
      <c r="B2049" s="155" t="s">
        <v>2935</v>
      </c>
      <c r="C2049" s="155" t="s">
        <v>490</v>
      </c>
      <c r="D2049" s="155">
        <v>60.3</v>
      </c>
      <c r="E2049" s="155">
        <v>7189</v>
      </c>
      <c r="F2049" s="155">
        <v>189.4380370114645</v>
      </c>
      <c r="G2049" s="155">
        <v>1361870.0480754182</v>
      </c>
      <c r="H2049" s="155">
        <v>1.3618700480754182</v>
      </c>
      <c r="I2049" s="155" t="str">
        <f>_xlfn.XLOOKUP(C2049,'DRAWING LIST'!B:B,'DRAWING LIST'!AJ:AJ,,0)</f>
        <v>1-85 藏金黃</v>
      </c>
      <c r="J2049" s="155">
        <f t="shared" si="31"/>
        <v>1.3618700480754182</v>
      </c>
    </row>
    <row r="2050" spans="1:10" hidden="1">
      <c r="A2050" s="155">
        <v>50</v>
      </c>
      <c r="B2050" s="155" t="s">
        <v>2635</v>
      </c>
      <c r="C2050" s="155" t="s">
        <v>770</v>
      </c>
      <c r="D2050" s="155">
        <v>60.3</v>
      </c>
      <c r="E2050" s="155">
        <v>72</v>
      </c>
      <c r="F2050" s="155">
        <v>189.4380370114645</v>
      </c>
      <c r="G2050" s="155">
        <v>13639.538664825444</v>
      </c>
      <c r="H2050" s="155">
        <v>1.3639538664825444E-2</v>
      </c>
      <c r="I2050" s="155" t="str">
        <f>_xlfn.XLOOKUP(C2050,'DRAWING LIST'!B:B,'DRAWING LIST'!AJ:AJ,,0)</f>
        <v/>
      </c>
      <c r="J2050" s="155">
        <f t="shared" si="31"/>
        <v>1.3639538664825444E-2</v>
      </c>
    </row>
    <row r="2051" spans="1:10" hidden="1">
      <c r="A2051" s="155">
        <v>50</v>
      </c>
      <c r="B2051" s="155" t="s">
        <v>2936</v>
      </c>
      <c r="C2051" s="155" t="s">
        <v>634</v>
      </c>
      <c r="D2051" s="155">
        <v>60.3</v>
      </c>
      <c r="E2051" s="155">
        <v>730</v>
      </c>
      <c r="F2051" s="155">
        <v>189.4380370114645</v>
      </c>
      <c r="G2051" s="155">
        <v>138289.76701836908</v>
      </c>
      <c r="H2051" s="155">
        <v>0.13828976701836906</v>
      </c>
      <c r="I2051" s="155" t="str">
        <f>_xlfn.XLOOKUP(C2051,'DRAWING LIST'!B:B,'DRAWING LIST'!AJ:AJ,,0)</f>
        <v/>
      </c>
      <c r="J2051" s="155">
        <f t="shared" ref="J2051:J2114" si="32">(D2051*PI()*E2051)*10^-6</f>
        <v>0.13828976701836906</v>
      </c>
    </row>
    <row r="2052" spans="1:10" hidden="1">
      <c r="A2052" s="155">
        <v>50</v>
      </c>
      <c r="B2052" s="155" t="s">
        <v>2937</v>
      </c>
      <c r="C2052" s="155" t="s">
        <v>404</v>
      </c>
      <c r="D2052" s="155">
        <v>60.3</v>
      </c>
      <c r="E2052" s="155">
        <v>734</v>
      </c>
      <c r="F2052" s="155">
        <v>189.4380370114645</v>
      </c>
      <c r="G2052" s="155">
        <v>139047.51916641495</v>
      </c>
      <c r="H2052" s="155">
        <v>0.13904751916641495</v>
      </c>
      <c r="I2052" s="155" t="str">
        <f>_xlfn.XLOOKUP(C2052,'DRAWING LIST'!B:B,'DRAWING LIST'!AJ:AJ,,0)</f>
        <v/>
      </c>
      <c r="J2052" s="155">
        <f t="shared" si="32"/>
        <v>0.13904751916641495</v>
      </c>
    </row>
    <row r="2053" spans="1:10">
      <c r="A2053" s="155">
        <v>50</v>
      </c>
      <c r="B2053" s="155" t="s">
        <v>2938</v>
      </c>
      <c r="C2053" s="155" t="s">
        <v>284</v>
      </c>
      <c r="D2053" s="155">
        <v>60.3</v>
      </c>
      <c r="E2053" s="155">
        <v>7360</v>
      </c>
      <c r="F2053" s="155">
        <v>189.4380370114645</v>
      </c>
      <c r="G2053" s="155">
        <v>1394263.9524043787</v>
      </c>
      <c r="H2053" s="155">
        <v>1.3942639524043787</v>
      </c>
      <c r="I2053" s="155" t="str">
        <f>_xlfn.XLOOKUP(C2053,'DRAWING LIST'!B:B,'DRAWING LIST'!AJ:AJ,,0)</f>
        <v>1-45 天藍色</v>
      </c>
      <c r="J2053" s="155">
        <f t="shared" si="32"/>
        <v>1.3942639524043787</v>
      </c>
    </row>
    <row r="2054" spans="1:10" hidden="1">
      <c r="A2054" s="155">
        <v>50</v>
      </c>
      <c r="B2054" s="155" t="s">
        <v>2939</v>
      </c>
      <c r="C2054" s="155" t="s">
        <v>730</v>
      </c>
      <c r="D2054" s="155">
        <v>60.3</v>
      </c>
      <c r="E2054" s="155">
        <v>7397</v>
      </c>
      <c r="F2054" s="155">
        <v>189.4380370114645</v>
      </c>
      <c r="G2054" s="155">
        <v>1401273.1597738029</v>
      </c>
      <c r="H2054" s="155">
        <v>1.4012731597738028</v>
      </c>
      <c r="I2054" s="155" t="str">
        <f>_xlfn.XLOOKUP(C2054,'DRAWING LIST'!B:B,'DRAWING LIST'!AJ:AJ,,0)</f>
        <v>1-05 大洋綠</v>
      </c>
      <c r="J2054" s="155">
        <f t="shared" si="32"/>
        <v>1.4012731597738028</v>
      </c>
    </row>
    <row r="2055" spans="1:10" hidden="1">
      <c r="A2055" s="155">
        <v>50</v>
      </c>
      <c r="B2055" s="155" t="s">
        <v>2940</v>
      </c>
      <c r="C2055" s="155" t="s">
        <v>101</v>
      </c>
      <c r="D2055" s="155">
        <v>60.3</v>
      </c>
      <c r="E2055" s="155">
        <v>742</v>
      </c>
      <c r="F2055" s="155">
        <v>189.4380370114645</v>
      </c>
      <c r="G2055" s="155">
        <v>140563.02346250665</v>
      </c>
      <c r="H2055" s="155">
        <v>0.14056302346250665</v>
      </c>
      <c r="I2055" s="155" t="str">
        <f>_xlfn.XLOOKUP(C2055,'DRAWING LIST'!B:B,'DRAWING LIST'!AJ:AJ,,0)</f>
        <v/>
      </c>
      <c r="J2055" s="155">
        <f t="shared" si="32"/>
        <v>0.14056302346250665</v>
      </c>
    </row>
    <row r="2056" spans="1:10" hidden="1">
      <c r="A2056" s="155">
        <v>50</v>
      </c>
      <c r="B2056" s="155" t="s">
        <v>2643</v>
      </c>
      <c r="C2056" s="155" t="s">
        <v>715</v>
      </c>
      <c r="D2056" s="155">
        <v>60.3</v>
      </c>
      <c r="E2056" s="155">
        <v>756</v>
      </c>
      <c r="F2056" s="155">
        <v>189.4380370114645</v>
      </c>
      <c r="G2056" s="155">
        <v>143215.15598066716</v>
      </c>
      <c r="H2056" s="155">
        <v>0.14321515598066714</v>
      </c>
      <c r="I2056" s="155" t="str">
        <f>_xlfn.XLOOKUP(C2056,'DRAWING LIST'!B:B,'DRAWING LIST'!AJ:AJ,,0)</f>
        <v>1-05 大洋綠</v>
      </c>
      <c r="J2056" s="155">
        <f t="shared" si="32"/>
        <v>0.14321515598066714</v>
      </c>
    </row>
    <row r="2057" spans="1:10" hidden="1">
      <c r="A2057" s="155">
        <v>50</v>
      </c>
      <c r="B2057" s="155" t="s">
        <v>2941</v>
      </c>
      <c r="C2057" s="155" t="s">
        <v>770</v>
      </c>
      <c r="D2057" s="155">
        <v>60.3</v>
      </c>
      <c r="E2057" s="155">
        <v>7744</v>
      </c>
      <c r="F2057" s="155">
        <v>189.4380370114645</v>
      </c>
      <c r="G2057" s="155">
        <v>1467008.158616781</v>
      </c>
      <c r="H2057" s="155">
        <v>1.4670081586167809</v>
      </c>
      <c r="I2057" s="155" t="str">
        <f>_xlfn.XLOOKUP(C2057,'DRAWING LIST'!B:B,'DRAWING LIST'!AJ:AJ,,0)</f>
        <v/>
      </c>
      <c r="J2057" s="155">
        <f t="shared" si="32"/>
        <v>1.4670081586167809</v>
      </c>
    </row>
    <row r="2058" spans="1:10" hidden="1">
      <c r="A2058" s="155">
        <v>50</v>
      </c>
      <c r="B2058" s="155" t="s">
        <v>2942</v>
      </c>
      <c r="C2058" s="155" t="s">
        <v>715</v>
      </c>
      <c r="D2058" s="155">
        <v>60.3</v>
      </c>
      <c r="E2058" s="155">
        <v>780</v>
      </c>
      <c r="F2058" s="155">
        <v>189.4380370114645</v>
      </c>
      <c r="G2058" s="155">
        <v>147761.6688689423</v>
      </c>
      <c r="H2058" s="155">
        <v>0.14776166886894229</v>
      </c>
      <c r="I2058" s="155" t="str">
        <f>_xlfn.XLOOKUP(C2058,'DRAWING LIST'!B:B,'DRAWING LIST'!AJ:AJ,,0)</f>
        <v>1-05 大洋綠</v>
      </c>
      <c r="J2058" s="155">
        <f t="shared" si="32"/>
        <v>0.14776166886894229</v>
      </c>
    </row>
    <row r="2059" spans="1:10">
      <c r="A2059" s="155">
        <v>50</v>
      </c>
      <c r="B2059" s="155" t="s">
        <v>2942</v>
      </c>
      <c r="C2059" s="155" t="s">
        <v>282</v>
      </c>
      <c r="D2059" s="155">
        <v>60.3</v>
      </c>
      <c r="E2059" s="155">
        <v>780</v>
      </c>
      <c r="F2059" s="155">
        <v>189.4380370114645</v>
      </c>
      <c r="G2059" s="155">
        <v>147761.6688689423</v>
      </c>
      <c r="H2059" s="155">
        <v>0.14776166886894229</v>
      </c>
      <c r="I2059" s="155" t="str">
        <f>_xlfn.XLOOKUP(C2059,'DRAWING LIST'!B:B,'DRAWING LIST'!AJ:AJ,,0)</f>
        <v>1-45 天藍色</v>
      </c>
      <c r="J2059" s="155">
        <f t="shared" si="32"/>
        <v>0.14776166886894229</v>
      </c>
    </row>
    <row r="2060" spans="1:10" hidden="1">
      <c r="A2060" s="155">
        <v>50</v>
      </c>
      <c r="B2060" s="155" t="s">
        <v>2943</v>
      </c>
      <c r="C2060" s="155" t="s">
        <v>118</v>
      </c>
      <c r="D2060" s="155">
        <v>60.3</v>
      </c>
      <c r="E2060" s="155">
        <v>808</v>
      </c>
      <c r="F2060" s="155">
        <v>189.4380370114645</v>
      </c>
      <c r="G2060" s="155">
        <v>153065.93390526331</v>
      </c>
      <c r="H2060" s="155">
        <v>0.1530659339052633</v>
      </c>
      <c r="I2060" s="155" t="str">
        <f>_xlfn.XLOOKUP(C2060,'DRAWING LIST'!B:B,'DRAWING LIST'!AJ:AJ,,0)</f>
        <v>1-05 大洋綠</v>
      </c>
      <c r="J2060" s="155">
        <f t="shared" si="32"/>
        <v>0.1530659339052633</v>
      </c>
    </row>
    <row r="2061" spans="1:10" hidden="1">
      <c r="A2061" s="155">
        <v>50</v>
      </c>
      <c r="B2061" s="155" t="s">
        <v>2943</v>
      </c>
      <c r="C2061" s="155" t="s">
        <v>224</v>
      </c>
      <c r="D2061" s="155">
        <v>60.3</v>
      </c>
      <c r="E2061" s="155">
        <v>808</v>
      </c>
      <c r="F2061" s="155">
        <v>189.4380370114645</v>
      </c>
      <c r="G2061" s="155">
        <v>153065.93390526331</v>
      </c>
      <c r="H2061" s="155">
        <v>0.1530659339052633</v>
      </c>
      <c r="I2061" s="155" t="str">
        <f>_xlfn.XLOOKUP(C2061,'DRAWING LIST'!B:B,'DRAWING LIST'!AJ:AJ,,0)</f>
        <v>1-05 大洋綠</v>
      </c>
      <c r="J2061" s="155">
        <f t="shared" si="32"/>
        <v>0.1530659339052633</v>
      </c>
    </row>
    <row r="2062" spans="1:10">
      <c r="A2062" s="155">
        <v>50</v>
      </c>
      <c r="B2062" s="155" t="s">
        <v>2145</v>
      </c>
      <c r="C2062" s="155" t="s">
        <v>299</v>
      </c>
      <c r="D2062" s="155">
        <v>60.3</v>
      </c>
      <c r="E2062" s="155">
        <v>80</v>
      </c>
      <c r="F2062" s="155">
        <v>189.4380370114645</v>
      </c>
      <c r="G2062" s="155">
        <v>15155.042960917161</v>
      </c>
      <c r="H2062" s="155">
        <v>1.5155042960917161E-2</v>
      </c>
      <c r="I2062" s="155" t="str">
        <f>_xlfn.XLOOKUP(C2062,'DRAWING LIST'!B:B,'DRAWING LIST'!AJ:AJ,,0)</f>
        <v>1-45 天藍色</v>
      </c>
      <c r="J2062" s="155">
        <f t="shared" si="32"/>
        <v>1.5155042960917161E-2</v>
      </c>
    </row>
    <row r="2063" spans="1:10" hidden="1">
      <c r="A2063" s="155">
        <v>50</v>
      </c>
      <c r="B2063" s="155" t="s">
        <v>2145</v>
      </c>
      <c r="C2063" s="155" t="s">
        <v>562</v>
      </c>
      <c r="D2063" s="155">
        <v>60.3</v>
      </c>
      <c r="E2063" s="155">
        <v>80</v>
      </c>
      <c r="F2063" s="155">
        <v>189.4380370114645</v>
      </c>
      <c r="G2063" s="155">
        <v>15155.042960917161</v>
      </c>
      <c r="H2063" s="155">
        <v>1.5155042960917161E-2</v>
      </c>
      <c r="I2063" s="155" t="str">
        <f>_xlfn.XLOOKUP(C2063,'DRAWING LIST'!B:B,'DRAWING LIST'!AJ:AJ,,0)</f>
        <v/>
      </c>
      <c r="J2063" s="155">
        <f t="shared" si="32"/>
        <v>1.5155042960917161E-2</v>
      </c>
    </row>
    <row r="2064" spans="1:10" hidden="1">
      <c r="A2064" s="155">
        <v>50</v>
      </c>
      <c r="B2064" s="155" t="s">
        <v>2145</v>
      </c>
      <c r="C2064" s="155" t="s">
        <v>564</v>
      </c>
      <c r="D2064" s="155">
        <v>60.3</v>
      </c>
      <c r="E2064" s="155">
        <v>80</v>
      </c>
      <c r="F2064" s="155">
        <v>189.4380370114645</v>
      </c>
      <c r="G2064" s="155">
        <v>15155.042960917161</v>
      </c>
      <c r="H2064" s="155">
        <v>1.5155042960917161E-2</v>
      </c>
      <c r="I2064" s="155" t="str">
        <f>_xlfn.XLOOKUP(C2064,'DRAWING LIST'!B:B,'DRAWING LIST'!AJ:AJ,,0)</f>
        <v/>
      </c>
      <c r="J2064" s="155">
        <f t="shared" si="32"/>
        <v>1.5155042960917161E-2</v>
      </c>
    </row>
    <row r="2065" spans="1:10" hidden="1">
      <c r="A2065" s="155">
        <v>50</v>
      </c>
      <c r="B2065" s="155" t="s">
        <v>2147</v>
      </c>
      <c r="C2065" s="155" t="s">
        <v>488</v>
      </c>
      <c r="D2065" s="155">
        <v>60.3</v>
      </c>
      <c r="E2065" s="155">
        <v>81</v>
      </c>
      <c r="F2065" s="155">
        <v>189.4380370114645</v>
      </c>
      <c r="G2065" s="155">
        <v>15344.480997928624</v>
      </c>
      <c r="H2065" s="155">
        <v>1.5344480997928622E-2</v>
      </c>
      <c r="I2065" s="155" t="str">
        <f>_xlfn.XLOOKUP(C2065,'DRAWING LIST'!B:B,'DRAWING LIST'!AJ:AJ,,0)</f>
        <v>1-85 藏金黃</v>
      </c>
      <c r="J2065" s="155">
        <f t="shared" si="32"/>
        <v>1.5344480997928622E-2</v>
      </c>
    </row>
    <row r="2066" spans="1:10">
      <c r="A2066" s="155">
        <v>50</v>
      </c>
      <c r="B2066" s="155" t="s">
        <v>2944</v>
      </c>
      <c r="C2066" s="155" t="s">
        <v>741</v>
      </c>
      <c r="D2066" s="155">
        <v>60.3</v>
      </c>
      <c r="E2066" s="155">
        <v>820</v>
      </c>
      <c r="F2066" s="155">
        <v>189.4380370114645</v>
      </c>
      <c r="G2066" s="155">
        <v>155339.19034940089</v>
      </c>
      <c r="H2066" s="155">
        <v>0.15533919034940089</v>
      </c>
      <c r="I2066" s="155" t="str">
        <f>_xlfn.XLOOKUP(C2066,'DRAWING LIST'!B:B,'DRAWING LIST'!AJ:AJ,,0)</f>
        <v>1-45 天藍色</v>
      </c>
      <c r="J2066" s="155">
        <f t="shared" si="32"/>
        <v>0.15533919034940089</v>
      </c>
    </row>
    <row r="2067" spans="1:10" hidden="1">
      <c r="A2067" s="155">
        <v>50</v>
      </c>
      <c r="B2067" s="155" t="s">
        <v>2676</v>
      </c>
      <c r="C2067" s="155" t="s">
        <v>730</v>
      </c>
      <c r="D2067" s="155">
        <v>60.3</v>
      </c>
      <c r="E2067" s="155">
        <v>860</v>
      </c>
      <c r="F2067" s="155">
        <v>189.4380370114645</v>
      </c>
      <c r="G2067" s="155">
        <v>162916.71182985947</v>
      </c>
      <c r="H2067" s="155">
        <v>0.16291671182985948</v>
      </c>
      <c r="I2067" s="155" t="str">
        <f>_xlfn.XLOOKUP(C2067,'DRAWING LIST'!B:B,'DRAWING LIST'!AJ:AJ,,0)</f>
        <v>1-05 大洋綠</v>
      </c>
      <c r="J2067" s="155">
        <f t="shared" si="32"/>
        <v>0.16291671182985948</v>
      </c>
    </row>
    <row r="2068" spans="1:10" hidden="1">
      <c r="A2068" s="155">
        <v>50</v>
      </c>
      <c r="B2068" s="155" t="s">
        <v>2679</v>
      </c>
      <c r="C2068" s="155" t="s">
        <v>75</v>
      </c>
      <c r="D2068" s="155">
        <v>60.3</v>
      </c>
      <c r="E2068" s="155">
        <v>863</v>
      </c>
      <c r="F2068" s="155">
        <v>189.4380370114645</v>
      </c>
      <c r="G2068" s="155">
        <v>163485.02594089386</v>
      </c>
      <c r="H2068" s="155">
        <v>0.16348502594089384</v>
      </c>
      <c r="I2068" s="155" t="str">
        <f>_xlfn.XLOOKUP(C2068,'DRAWING LIST'!B:B,'DRAWING LIST'!AJ:AJ,,0)</f>
        <v>1-63 深灰色</v>
      </c>
      <c r="J2068" s="155">
        <f t="shared" si="32"/>
        <v>0.16348502594089384</v>
      </c>
    </row>
    <row r="2069" spans="1:10" hidden="1">
      <c r="A2069" s="155">
        <v>50</v>
      </c>
      <c r="B2069" s="155" t="s">
        <v>2680</v>
      </c>
      <c r="C2069" s="155" t="s">
        <v>100</v>
      </c>
      <c r="D2069" s="155">
        <v>60.3</v>
      </c>
      <c r="E2069" s="155">
        <v>86</v>
      </c>
      <c r="F2069" s="155">
        <v>189.4380370114645</v>
      </c>
      <c r="G2069" s="155">
        <v>16291.671182985947</v>
      </c>
      <c r="H2069" s="155">
        <v>1.6291671182985946E-2</v>
      </c>
      <c r="I2069" s="155" t="str">
        <f>_xlfn.XLOOKUP(C2069,'DRAWING LIST'!B:B,'DRAWING LIST'!AJ:AJ,,0)</f>
        <v/>
      </c>
      <c r="J2069" s="155">
        <f t="shared" si="32"/>
        <v>1.6291671182985946E-2</v>
      </c>
    </row>
    <row r="2070" spans="1:10" hidden="1">
      <c r="A2070" s="155">
        <v>50</v>
      </c>
      <c r="B2070" s="155" t="s">
        <v>2680</v>
      </c>
      <c r="C2070" s="155" t="s">
        <v>718</v>
      </c>
      <c r="D2070" s="155">
        <v>60.3</v>
      </c>
      <c r="E2070" s="155">
        <v>86</v>
      </c>
      <c r="F2070" s="155">
        <v>189.4380370114645</v>
      </c>
      <c r="G2070" s="155">
        <v>16291.671182985947</v>
      </c>
      <c r="H2070" s="155">
        <v>1.6291671182985946E-2</v>
      </c>
      <c r="I2070" s="155" t="str">
        <f>_xlfn.XLOOKUP(C2070,'DRAWING LIST'!B:B,'DRAWING LIST'!AJ:AJ,,0)</f>
        <v>1-05 大洋綠</v>
      </c>
      <c r="J2070" s="155">
        <f t="shared" si="32"/>
        <v>1.6291671182985946E-2</v>
      </c>
    </row>
    <row r="2071" spans="1:10" hidden="1">
      <c r="A2071" s="155">
        <v>50</v>
      </c>
      <c r="B2071" s="155" t="s">
        <v>2680</v>
      </c>
      <c r="C2071" s="155" t="s">
        <v>144</v>
      </c>
      <c r="D2071" s="155">
        <v>60.3</v>
      </c>
      <c r="E2071" s="155">
        <v>86</v>
      </c>
      <c r="F2071" s="155">
        <v>189.4380370114645</v>
      </c>
      <c r="G2071" s="155">
        <v>16291.671182985947</v>
      </c>
      <c r="H2071" s="155">
        <v>1.6291671182985946E-2</v>
      </c>
      <c r="I2071" s="155" t="str">
        <f>_xlfn.XLOOKUP(C2071,'DRAWING LIST'!B:B,'DRAWING LIST'!AJ:AJ,,0)</f>
        <v>1-05 大洋綠</v>
      </c>
      <c r="J2071" s="155">
        <f t="shared" si="32"/>
        <v>1.6291671182985946E-2</v>
      </c>
    </row>
    <row r="2072" spans="1:10" hidden="1">
      <c r="A2072" s="155">
        <v>50</v>
      </c>
      <c r="B2072" s="155" t="s">
        <v>2680</v>
      </c>
      <c r="C2072" s="155" t="s">
        <v>145</v>
      </c>
      <c r="D2072" s="155">
        <v>60.3</v>
      </c>
      <c r="E2072" s="155">
        <v>86</v>
      </c>
      <c r="F2072" s="155">
        <v>189.4380370114645</v>
      </c>
      <c r="G2072" s="155">
        <v>16291.671182985947</v>
      </c>
      <c r="H2072" s="155">
        <v>1.6291671182985946E-2</v>
      </c>
      <c r="I2072" s="155" t="str">
        <f>_xlfn.XLOOKUP(C2072,'DRAWING LIST'!B:B,'DRAWING LIST'!AJ:AJ,,0)</f>
        <v>1-05 大洋綠</v>
      </c>
      <c r="J2072" s="155">
        <f t="shared" si="32"/>
        <v>1.6291671182985946E-2</v>
      </c>
    </row>
    <row r="2073" spans="1:10" hidden="1">
      <c r="A2073" s="155">
        <v>50</v>
      </c>
      <c r="B2073" s="155" t="s">
        <v>2680</v>
      </c>
      <c r="C2073" s="155" t="s">
        <v>147</v>
      </c>
      <c r="D2073" s="155">
        <v>60.3</v>
      </c>
      <c r="E2073" s="155">
        <v>86</v>
      </c>
      <c r="F2073" s="155">
        <v>189.4380370114645</v>
      </c>
      <c r="G2073" s="155">
        <v>16291.671182985947</v>
      </c>
      <c r="H2073" s="155">
        <v>1.6291671182985946E-2</v>
      </c>
      <c r="I2073" s="155" t="str">
        <f>_xlfn.XLOOKUP(C2073,'DRAWING LIST'!B:B,'DRAWING LIST'!AJ:AJ,,0)</f>
        <v>1-05 大洋綠</v>
      </c>
      <c r="J2073" s="155">
        <f t="shared" si="32"/>
        <v>1.6291671182985946E-2</v>
      </c>
    </row>
    <row r="2074" spans="1:10" hidden="1">
      <c r="A2074" s="155">
        <v>50</v>
      </c>
      <c r="B2074" s="155" t="s">
        <v>2680</v>
      </c>
      <c r="C2074" s="155" t="s">
        <v>148</v>
      </c>
      <c r="D2074" s="155">
        <v>60.3</v>
      </c>
      <c r="E2074" s="155">
        <v>86</v>
      </c>
      <c r="F2074" s="155">
        <v>189.4380370114645</v>
      </c>
      <c r="G2074" s="155">
        <v>16291.671182985947</v>
      </c>
      <c r="H2074" s="155">
        <v>1.6291671182985946E-2</v>
      </c>
      <c r="I2074" s="155" t="str">
        <f>_xlfn.XLOOKUP(C2074,'DRAWING LIST'!B:B,'DRAWING LIST'!AJ:AJ,,0)</f>
        <v>1-05 大洋綠</v>
      </c>
      <c r="J2074" s="155">
        <f t="shared" si="32"/>
        <v>1.6291671182985946E-2</v>
      </c>
    </row>
    <row r="2075" spans="1:10" hidden="1">
      <c r="A2075" s="155">
        <v>50</v>
      </c>
      <c r="B2075" s="155" t="s">
        <v>2685</v>
      </c>
      <c r="C2075" s="155" t="s">
        <v>169</v>
      </c>
      <c r="D2075" s="155">
        <v>60.3</v>
      </c>
      <c r="E2075" s="155">
        <v>885</v>
      </c>
      <c r="F2075" s="155">
        <v>189.4380370114645</v>
      </c>
      <c r="G2075" s="155">
        <v>167652.66275514607</v>
      </c>
      <c r="H2075" s="155">
        <v>0.16765266275514606</v>
      </c>
      <c r="I2075" s="155" t="str">
        <f>_xlfn.XLOOKUP(C2075,'DRAWING LIST'!B:B,'DRAWING LIST'!AJ:AJ,,0)</f>
        <v>1-05 大洋綠</v>
      </c>
      <c r="J2075" s="155">
        <f t="shared" si="32"/>
        <v>0.16765266275514606</v>
      </c>
    </row>
    <row r="2076" spans="1:10" hidden="1">
      <c r="A2076" s="155">
        <v>50</v>
      </c>
      <c r="B2076" s="155" t="s">
        <v>2685</v>
      </c>
      <c r="C2076" s="155" t="s">
        <v>170</v>
      </c>
      <c r="D2076" s="155">
        <v>60.3</v>
      </c>
      <c r="E2076" s="155">
        <v>885</v>
      </c>
      <c r="F2076" s="155">
        <v>189.4380370114645</v>
      </c>
      <c r="G2076" s="155">
        <v>167652.66275514607</v>
      </c>
      <c r="H2076" s="155">
        <v>0.16765266275514606</v>
      </c>
      <c r="I2076" s="155" t="str">
        <f>_xlfn.XLOOKUP(C2076,'DRAWING LIST'!B:B,'DRAWING LIST'!AJ:AJ,,0)</f>
        <v>1-05 大洋綠</v>
      </c>
      <c r="J2076" s="155">
        <f t="shared" si="32"/>
        <v>0.16765266275514606</v>
      </c>
    </row>
    <row r="2077" spans="1:10" hidden="1">
      <c r="A2077" s="155">
        <v>50</v>
      </c>
      <c r="B2077" s="155" t="s">
        <v>2685</v>
      </c>
      <c r="C2077" s="155" t="s">
        <v>171</v>
      </c>
      <c r="D2077" s="155">
        <v>60.3</v>
      </c>
      <c r="E2077" s="155">
        <v>885</v>
      </c>
      <c r="F2077" s="155">
        <v>189.4380370114645</v>
      </c>
      <c r="G2077" s="155">
        <v>167652.66275514607</v>
      </c>
      <c r="H2077" s="155">
        <v>0.16765266275514606</v>
      </c>
      <c r="I2077" s="155" t="str">
        <f>_xlfn.XLOOKUP(C2077,'DRAWING LIST'!B:B,'DRAWING LIST'!AJ:AJ,,0)</f>
        <v>1-05 大洋綠</v>
      </c>
      <c r="J2077" s="155">
        <f t="shared" si="32"/>
        <v>0.16765266275514606</v>
      </c>
    </row>
    <row r="2078" spans="1:10" hidden="1">
      <c r="A2078" s="155">
        <v>50</v>
      </c>
      <c r="B2078" s="155" t="s">
        <v>2686</v>
      </c>
      <c r="C2078" s="155" t="s">
        <v>224</v>
      </c>
      <c r="D2078" s="155">
        <v>60.3</v>
      </c>
      <c r="E2078" s="155">
        <v>888</v>
      </c>
      <c r="F2078" s="155">
        <v>189.4380370114645</v>
      </c>
      <c r="G2078" s="155">
        <v>168220.97686618048</v>
      </c>
      <c r="H2078" s="155">
        <v>0.16822097686618048</v>
      </c>
      <c r="I2078" s="155" t="str">
        <f>_xlfn.XLOOKUP(C2078,'DRAWING LIST'!B:B,'DRAWING LIST'!AJ:AJ,,0)</f>
        <v>1-05 大洋綠</v>
      </c>
      <c r="J2078" s="155">
        <f t="shared" si="32"/>
        <v>0.16822097686618048</v>
      </c>
    </row>
    <row r="2079" spans="1:10" hidden="1">
      <c r="A2079" s="155">
        <v>50</v>
      </c>
      <c r="B2079" s="155" t="s">
        <v>2945</v>
      </c>
      <c r="C2079" s="155" t="s">
        <v>404</v>
      </c>
      <c r="D2079" s="155">
        <v>60.3</v>
      </c>
      <c r="E2079" s="155">
        <v>920</v>
      </c>
      <c r="F2079" s="155">
        <v>189.4380370114645</v>
      </c>
      <c r="G2079" s="155">
        <v>174282.99405054734</v>
      </c>
      <c r="H2079" s="155">
        <v>0.17428299405054734</v>
      </c>
      <c r="I2079" s="155" t="str">
        <f>_xlfn.XLOOKUP(C2079,'DRAWING LIST'!B:B,'DRAWING LIST'!AJ:AJ,,0)</f>
        <v/>
      </c>
      <c r="J2079" s="155">
        <f t="shared" si="32"/>
        <v>0.17428299405054734</v>
      </c>
    </row>
    <row r="2080" spans="1:10" hidden="1">
      <c r="A2080" s="155">
        <v>50</v>
      </c>
      <c r="B2080" s="155" t="s">
        <v>2710</v>
      </c>
      <c r="C2080" s="155" t="s">
        <v>771</v>
      </c>
      <c r="D2080" s="155">
        <v>60.3</v>
      </c>
      <c r="E2080" s="155">
        <v>948</v>
      </c>
      <c r="F2080" s="155">
        <v>189.4380370114645</v>
      </c>
      <c r="G2080" s="155">
        <v>179587.25908686835</v>
      </c>
      <c r="H2080" s="155">
        <v>0.17958725908686834</v>
      </c>
      <c r="I2080" s="155" t="str">
        <f>_xlfn.XLOOKUP(C2080,'DRAWING LIST'!B:B,'DRAWING LIST'!AJ:AJ,,0)</f>
        <v/>
      </c>
      <c r="J2080" s="155">
        <f t="shared" si="32"/>
        <v>0.17958725908686834</v>
      </c>
    </row>
    <row r="2081" spans="1:10" hidden="1">
      <c r="A2081" s="155">
        <v>50</v>
      </c>
      <c r="B2081" s="155" t="s">
        <v>2946</v>
      </c>
      <c r="C2081" s="155" t="s">
        <v>226</v>
      </c>
      <c r="D2081" s="155">
        <v>60.3</v>
      </c>
      <c r="E2081" s="155">
        <v>9728</v>
      </c>
      <c r="F2081" s="155">
        <v>189.4380370114645</v>
      </c>
      <c r="G2081" s="155">
        <v>1842853.2240475267</v>
      </c>
      <c r="H2081" s="155">
        <v>1.8428532240475266</v>
      </c>
      <c r="I2081" s="155" t="str">
        <f>_xlfn.XLOOKUP(C2081,'DRAWING LIST'!B:B,'DRAWING LIST'!AJ:AJ,,0)</f>
        <v>1-05 大洋綠</v>
      </c>
      <c r="J2081" s="155">
        <f t="shared" si="32"/>
        <v>1.8428532240475266</v>
      </c>
    </row>
    <row r="2082" spans="1:10">
      <c r="A2082" s="155">
        <v>50</v>
      </c>
      <c r="B2082" s="155" t="s">
        <v>2947</v>
      </c>
      <c r="C2082" s="155" t="s">
        <v>356</v>
      </c>
      <c r="D2082" s="155">
        <v>60.3</v>
      </c>
      <c r="E2082" s="155">
        <v>983</v>
      </c>
      <c r="F2082" s="155">
        <v>189.4380370114645</v>
      </c>
      <c r="G2082" s="155">
        <v>186217.59038226961</v>
      </c>
      <c r="H2082" s="155">
        <v>0.18621759038226959</v>
      </c>
      <c r="I2082" s="155" t="str">
        <f>_xlfn.XLOOKUP(C2082,'DRAWING LIST'!B:B,'DRAWING LIST'!AJ:AJ,,0)</f>
        <v>1-45 天藍色</v>
      </c>
      <c r="J2082" s="155">
        <f t="shared" si="32"/>
        <v>0.18621759038226959</v>
      </c>
    </row>
    <row r="2083" spans="1:10" hidden="1">
      <c r="A2083" s="155">
        <v>50</v>
      </c>
      <c r="B2083" s="155" t="s">
        <v>2724</v>
      </c>
      <c r="C2083" s="155" t="s">
        <v>169</v>
      </c>
      <c r="D2083" s="155">
        <v>60.3</v>
      </c>
      <c r="E2083" s="155">
        <v>98</v>
      </c>
      <c r="F2083" s="155">
        <v>189.4380370114645</v>
      </c>
      <c r="G2083" s="155">
        <v>18564.927627123521</v>
      </c>
      <c r="H2083" s="155">
        <v>1.8564927627123522E-2</v>
      </c>
      <c r="I2083" s="155" t="str">
        <f>_xlfn.XLOOKUP(C2083,'DRAWING LIST'!B:B,'DRAWING LIST'!AJ:AJ,,0)</f>
        <v>1-05 大洋綠</v>
      </c>
      <c r="J2083" s="155">
        <f t="shared" si="32"/>
        <v>1.8564927627123522E-2</v>
      </c>
    </row>
    <row r="2084" spans="1:10" hidden="1">
      <c r="A2084" s="155">
        <v>50</v>
      </c>
      <c r="B2084" s="155" t="s">
        <v>2724</v>
      </c>
      <c r="C2084" s="155" t="s">
        <v>170</v>
      </c>
      <c r="D2084" s="155">
        <v>60.3</v>
      </c>
      <c r="E2084" s="155">
        <v>98</v>
      </c>
      <c r="F2084" s="155">
        <v>189.4380370114645</v>
      </c>
      <c r="G2084" s="155">
        <v>18564.927627123521</v>
      </c>
      <c r="H2084" s="155">
        <v>1.8564927627123522E-2</v>
      </c>
      <c r="I2084" s="155" t="str">
        <f>_xlfn.XLOOKUP(C2084,'DRAWING LIST'!B:B,'DRAWING LIST'!AJ:AJ,,0)</f>
        <v>1-05 大洋綠</v>
      </c>
      <c r="J2084" s="155">
        <f t="shared" si="32"/>
        <v>1.8564927627123522E-2</v>
      </c>
    </row>
    <row r="2085" spans="1:10" hidden="1">
      <c r="A2085" s="155">
        <v>50</v>
      </c>
      <c r="B2085" s="155" t="s">
        <v>2724</v>
      </c>
      <c r="C2085" s="155" t="s">
        <v>171</v>
      </c>
      <c r="D2085" s="155">
        <v>60.3</v>
      </c>
      <c r="E2085" s="155">
        <v>98</v>
      </c>
      <c r="F2085" s="155">
        <v>189.4380370114645</v>
      </c>
      <c r="G2085" s="155">
        <v>18564.927627123521</v>
      </c>
      <c r="H2085" s="155">
        <v>1.8564927627123522E-2</v>
      </c>
      <c r="I2085" s="155" t="str">
        <f>_xlfn.XLOOKUP(C2085,'DRAWING LIST'!B:B,'DRAWING LIST'!AJ:AJ,,0)</f>
        <v>1-05 大洋綠</v>
      </c>
      <c r="J2085" s="155">
        <f t="shared" si="32"/>
        <v>1.8564927627123522E-2</v>
      </c>
    </row>
    <row r="2086" spans="1:10">
      <c r="A2086" s="155">
        <v>50</v>
      </c>
      <c r="B2086" s="155" t="s">
        <v>2724</v>
      </c>
      <c r="C2086" s="155" t="s">
        <v>290</v>
      </c>
      <c r="D2086" s="155">
        <v>60.3</v>
      </c>
      <c r="E2086" s="155">
        <v>98</v>
      </c>
      <c r="F2086" s="155">
        <v>189.4380370114645</v>
      </c>
      <c r="G2086" s="155">
        <v>18564.927627123521</v>
      </c>
      <c r="H2086" s="155">
        <v>1.8564927627123522E-2</v>
      </c>
      <c r="I2086" s="155" t="str">
        <f>_xlfn.XLOOKUP(C2086,'DRAWING LIST'!B:B,'DRAWING LIST'!AJ:AJ,,0)</f>
        <v>1-45 天藍色</v>
      </c>
      <c r="J2086" s="155">
        <f t="shared" si="32"/>
        <v>1.8564927627123522E-2</v>
      </c>
    </row>
    <row r="2087" spans="1:10" hidden="1">
      <c r="A2087" s="155">
        <v>50</v>
      </c>
      <c r="B2087" s="155" t="s">
        <v>2724</v>
      </c>
      <c r="C2087" s="155" t="s">
        <v>446</v>
      </c>
      <c r="D2087" s="155">
        <v>60.3</v>
      </c>
      <c r="E2087" s="155">
        <v>98</v>
      </c>
      <c r="F2087" s="155">
        <v>189.4380370114645</v>
      </c>
      <c r="G2087" s="155">
        <v>18564.927627123521</v>
      </c>
      <c r="H2087" s="155">
        <v>1.8564927627123522E-2</v>
      </c>
      <c r="I2087" s="155" t="str">
        <f>_xlfn.XLOOKUP(C2087,'DRAWING LIST'!B:B,'DRAWING LIST'!AJ:AJ,,0)</f>
        <v>1-13 奶白色</v>
      </c>
      <c r="J2087" s="155">
        <f t="shared" si="32"/>
        <v>1.8564927627123522E-2</v>
      </c>
    </row>
    <row r="2088" spans="1:10" hidden="1">
      <c r="A2088" s="155">
        <v>50</v>
      </c>
      <c r="B2088" s="155" t="s">
        <v>2724</v>
      </c>
      <c r="C2088" s="155" t="s">
        <v>638</v>
      </c>
      <c r="D2088" s="155">
        <v>60.3</v>
      </c>
      <c r="E2088" s="155">
        <v>98</v>
      </c>
      <c r="F2088" s="155">
        <v>189.4380370114645</v>
      </c>
      <c r="G2088" s="155">
        <v>18564.927627123521</v>
      </c>
      <c r="H2088" s="155">
        <v>1.8564927627123522E-2</v>
      </c>
      <c r="I2088" s="155" t="str">
        <f>_xlfn.XLOOKUP(C2088,'DRAWING LIST'!B:B,'DRAWING LIST'!AJ:AJ,,0)</f>
        <v>1-38鼠灰色</v>
      </c>
      <c r="J2088" s="155">
        <f t="shared" si="32"/>
        <v>1.8564927627123522E-2</v>
      </c>
    </row>
    <row r="2089" spans="1:10" hidden="1">
      <c r="A2089" s="155">
        <v>50</v>
      </c>
      <c r="B2089" s="155" t="s">
        <v>2948</v>
      </c>
      <c r="C2089" s="155" t="s">
        <v>215</v>
      </c>
      <c r="D2089" s="155">
        <v>60.3</v>
      </c>
      <c r="E2089" s="155">
        <v>999</v>
      </c>
      <c r="F2089" s="155">
        <v>189.4380370114645</v>
      </c>
      <c r="G2089" s="155">
        <v>189248.59897445302</v>
      </c>
      <c r="H2089" s="155">
        <v>0.18924859897445301</v>
      </c>
      <c r="I2089" s="155" t="str">
        <f>_xlfn.XLOOKUP(C2089,'DRAWING LIST'!B:B,'DRAWING LIST'!AJ:AJ,,0)</f>
        <v>1-05 大洋綠</v>
      </c>
      <c r="J2089" s="155">
        <f t="shared" si="32"/>
        <v>0.18924859897445301</v>
      </c>
    </row>
    <row r="2090" spans="1:10" hidden="1">
      <c r="A2090" s="155">
        <v>50</v>
      </c>
      <c r="B2090" s="155" t="s">
        <v>2727</v>
      </c>
      <c r="C2090" s="155" t="s">
        <v>788</v>
      </c>
      <c r="D2090" s="155">
        <v>60.3</v>
      </c>
      <c r="E2090" s="155">
        <v>99</v>
      </c>
      <c r="F2090" s="155">
        <v>189.4380370114645</v>
      </c>
      <c r="G2090" s="155">
        <v>18754.365664134984</v>
      </c>
      <c r="H2090" s="155">
        <v>1.8754365664134985E-2</v>
      </c>
      <c r="I2090" s="155" t="str">
        <f>_xlfn.XLOOKUP(C2090,'DRAWING LIST'!B:B,'DRAWING LIST'!AJ:AJ,,0)</f>
        <v>1-13 奶白色</v>
      </c>
      <c r="J2090" s="155">
        <f t="shared" si="32"/>
        <v>1.8754365664134985E-2</v>
      </c>
    </row>
    <row r="2091" spans="1:10" hidden="1">
      <c r="A2091" s="155">
        <v>50</v>
      </c>
      <c r="B2091" s="155" t="s">
        <v>2727</v>
      </c>
      <c r="C2091" s="155" t="s">
        <v>642</v>
      </c>
      <c r="D2091" s="155">
        <v>60.3</v>
      </c>
      <c r="E2091" s="155">
        <v>99</v>
      </c>
      <c r="F2091" s="155">
        <v>189.4380370114645</v>
      </c>
      <c r="G2091" s="155">
        <v>18754.365664134984</v>
      </c>
      <c r="H2091" s="155">
        <v>1.8754365664134985E-2</v>
      </c>
      <c r="I2091" s="155" t="str">
        <f>_xlfn.XLOOKUP(C2091,'DRAWING LIST'!B:B,'DRAWING LIST'!AJ:AJ,,0)</f>
        <v>1-38鼠灰色</v>
      </c>
      <c r="J2091" s="155">
        <f t="shared" si="32"/>
        <v>1.8754365664134985E-2</v>
      </c>
    </row>
    <row r="2092" spans="1:10" hidden="1">
      <c r="A2092" s="155">
        <v>65</v>
      </c>
      <c r="B2092" s="155" t="s">
        <v>2949</v>
      </c>
      <c r="C2092" s="155" t="s">
        <v>275</v>
      </c>
      <c r="D2092" s="155">
        <v>76.099999999999994</v>
      </c>
      <c r="E2092" s="155">
        <v>1005</v>
      </c>
      <c r="F2092" s="155">
        <v>239.07520093818323</v>
      </c>
      <c r="G2092" s="155">
        <v>240270.57694287415</v>
      </c>
      <c r="H2092" s="155">
        <v>0.24027057694287413</v>
      </c>
      <c r="I2092" s="155" t="str">
        <f>_xlfn.XLOOKUP(C2092,'DRAWING LIST'!B:B,'DRAWING LIST'!AJ:AJ,,0)</f>
        <v/>
      </c>
      <c r="J2092" s="155">
        <f t="shared" si="32"/>
        <v>0.24027057694287413</v>
      </c>
    </row>
    <row r="2093" spans="1:10" hidden="1">
      <c r="A2093" s="155">
        <v>65</v>
      </c>
      <c r="B2093" s="155" t="s">
        <v>2030</v>
      </c>
      <c r="C2093" s="155" t="s">
        <v>77</v>
      </c>
      <c r="D2093" s="155">
        <v>76.099999999999994</v>
      </c>
      <c r="E2093" s="155">
        <v>100</v>
      </c>
      <c r="F2093" s="155">
        <v>239.07520093818323</v>
      </c>
      <c r="G2093" s="155">
        <v>23907.520093818322</v>
      </c>
      <c r="H2093" s="155">
        <v>2.3907520093818323E-2</v>
      </c>
      <c r="I2093" s="155" t="str">
        <f>_xlfn.XLOOKUP(C2093,'DRAWING LIST'!B:B,'DRAWING LIST'!AJ:AJ,,0)</f>
        <v>1-63 深灰色</v>
      </c>
      <c r="J2093" s="155">
        <f t="shared" si="32"/>
        <v>2.3907520093818323E-2</v>
      </c>
    </row>
    <row r="2094" spans="1:10" hidden="1">
      <c r="A2094" s="155">
        <v>65</v>
      </c>
      <c r="B2094" s="155" t="s">
        <v>2030</v>
      </c>
      <c r="C2094" s="155" t="s">
        <v>269</v>
      </c>
      <c r="D2094" s="155">
        <v>76.099999999999994</v>
      </c>
      <c r="E2094" s="155">
        <v>100</v>
      </c>
      <c r="F2094" s="155">
        <v>239.07520093818323</v>
      </c>
      <c r="G2094" s="155">
        <v>23907.520093818322</v>
      </c>
      <c r="H2094" s="155">
        <v>2.3907520093818323E-2</v>
      </c>
      <c r="I2094" s="155" t="str">
        <f>_xlfn.XLOOKUP(C2094,'DRAWING LIST'!B:B,'DRAWING LIST'!AJ:AJ,,0)</f>
        <v/>
      </c>
      <c r="J2094" s="155">
        <f t="shared" si="32"/>
        <v>2.3907520093818323E-2</v>
      </c>
    </row>
    <row r="2095" spans="1:10" hidden="1">
      <c r="A2095" s="155">
        <v>65</v>
      </c>
      <c r="B2095" s="155" t="s">
        <v>2950</v>
      </c>
      <c r="C2095" s="155" t="s">
        <v>271</v>
      </c>
      <c r="D2095" s="155">
        <v>76.099999999999994</v>
      </c>
      <c r="E2095" s="155">
        <v>1105</v>
      </c>
      <c r="F2095" s="155">
        <v>239.07520093818323</v>
      </c>
      <c r="G2095" s="155">
        <v>264178.09703669249</v>
      </c>
      <c r="H2095" s="155">
        <v>0.26417809703669248</v>
      </c>
      <c r="I2095" s="155" t="str">
        <f>_xlfn.XLOOKUP(C2095,'DRAWING LIST'!B:B,'DRAWING LIST'!AJ:AJ,,0)</f>
        <v/>
      </c>
      <c r="J2095" s="155">
        <f t="shared" si="32"/>
        <v>0.26417809703669248</v>
      </c>
    </row>
    <row r="2096" spans="1:10" hidden="1">
      <c r="A2096" s="155">
        <v>65</v>
      </c>
      <c r="B2096" s="155" t="s">
        <v>2199</v>
      </c>
      <c r="C2096" s="155" t="s">
        <v>737</v>
      </c>
      <c r="D2096" s="155">
        <v>76.099999999999994</v>
      </c>
      <c r="E2096" s="155">
        <v>110</v>
      </c>
      <c r="F2096" s="155">
        <v>239.07520093818323</v>
      </c>
      <c r="G2096" s="155">
        <v>26298.272103200154</v>
      </c>
      <c r="H2096" s="155">
        <v>2.6298272103200151E-2</v>
      </c>
      <c r="I2096" s="155" t="str">
        <f>_xlfn.XLOOKUP(C2096,'DRAWING LIST'!B:B,'DRAWING LIST'!AJ:AJ,,0)</f>
        <v/>
      </c>
      <c r="J2096" s="155">
        <f t="shared" si="32"/>
        <v>2.6298272103200151E-2</v>
      </c>
    </row>
    <row r="2097" spans="1:10" hidden="1">
      <c r="A2097" s="155">
        <v>65</v>
      </c>
      <c r="B2097" s="155" t="s">
        <v>2951</v>
      </c>
      <c r="C2097" s="155" t="s">
        <v>102</v>
      </c>
      <c r="D2097" s="155">
        <v>76.099999999999994</v>
      </c>
      <c r="E2097" s="155">
        <v>1205</v>
      </c>
      <c r="F2097" s="155">
        <v>239.07520093818323</v>
      </c>
      <c r="G2097" s="155">
        <v>288085.6171305108</v>
      </c>
      <c r="H2097" s="155">
        <v>0.28808561713051078</v>
      </c>
      <c r="I2097" s="155" t="str">
        <f>_xlfn.XLOOKUP(C2097,'DRAWING LIST'!B:B,'DRAWING LIST'!AJ:AJ,,0)</f>
        <v/>
      </c>
      <c r="J2097" s="155">
        <f t="shared" si="32"/>
        <v>0.28808561713051078</v>
      </c>
    </row>
    <row r="2098" spans="1:10" hidden="1">
      <c r="A2098" s="155">
        <v>65</v>
      </c>
      <c r="B2098" s="155" t="s">
        <v>2041</v>
      </c>
      <c r="C2098" s="155" t="s">
        <v>250</v>
      </c>
      <c r="D2098" s="155">
        <v>76.099999999999994</v>
      </c>
      <c r="E2098" s="155">
        <v>120</v>
      </c>
      <c r="F2098" s="155">
        <v>239.07520093818323</v>
      </c>
      <c r="G2098" s="155">
        <v>28689.024112581988</v>
      </c>
      <c r="H2098" s="155">
        <v>2.8689024112581986E-2</v>
      </c>
      <c r="I2098" s="155" t="str">
        <f>_xlfn.XLOOKUP(C2098,'DRAWING LIST'!B:B,'DRAWING LIST'!AJ:AJ,,0)</f>
        <v/>
      </c>
      <c r="J2098" s="155">
        <f t="shared" si="32"/>
        <v>2.8689024112581986E-2</v>
      </c>
    </row>
    <row r="2099" spans="1:10" hidden="1">
      <c r="A2099" s="155">
        <v>65</v>
      </c>
      <c r="B2099" s="155" t="s">
        <v>2952</v>
      </c>
      <c r="C2099" s="155" t="s">
        <v>272</v>
      </c>
      <c r="D2099" s="155">
        <v>76.099999999999994</v>
      </c>
      <c r="E2099" s="155">
        <v>1231</v>
      </c>
      <c r="F2099" s="155">
        <v>239.07520093818323</v>
      </c>
      <c r="G2099" s="155">
        <v>294301.57235490356</v>
      </c>
      <c r="H2099" s="155">
        <v>0.29430157235490356</v>
      </c>
      <c r="I2099" s="155" t="str">
        <f>_xlfn.XLOOKUP(C2099,'DRAWING LIST'!B:B,'DRAWING LIST'!AJ:AJ,,0)</f>
        <v/>
      </c>
      <c r="J2099" s="155">
        <f t="shared" si="32"/>
        <v>0.29430157235490356</v>
      </c>
    </row>
    <row r="2100" spans="1:10" hidden="1">
      <c r="A2100" s="155">
        <v>65</v>
      </c>
      <c r="B2100" s="155" t="s">
        <v>2822</v>
      </c>
      <c r="C2100" s="155" t="s">
        <v>248</v>
      </c>
      <c r="D2100" s="155">
        <v>76.099999999999994</v>
      </c>
      <c r="E2100" s="155">
        <v>129</v>
      </c>
      <c r="F2100" s="155">
        <v>239.07520093818323</v>
      </c>
      <c r="G2100" s="155">
        <v>30840.700921025636</v>
      </c>
      <c r="H2100" s="155">
        <v>3.0840700921025636E-2</v>
      </c>
      <c r="I2100" s="155" t="str">
        <f>_xlfn.XLOOKUP(C2100,'DRAWING LIST'!B:B,'DRAWING LIST'!AJ:AJ,,0)</f>
        <v/>
      </c>
      <c r="J2100" s="155">
        <f t="shared" si="32"/>
        <v>3.0840700921025636E-2</v>
      </c>
    </row>
    <row r="2101" spans="1:10" hidden="1">
      <c r="A2101" s="155">
        <v>65</v>
      </c>
      <c r="B2101" s="155" t="s">
        <v>2953</v>
      </c>
      <c r="C2101" s="155" t="s">
        <v>248</v>
      </c>
      <c r="D2101" s="155">
        <v>76.099999999999994</v>
      </c>
      <c r="E2101" s="155">
        <v>1310</v>
      </c>
      <c r="F2101" s="155">
        <v>239.07520093818323</v>
      </c>
      <c r="G2101" s="155">
        <v>313188.51322902006</v>
      </c>
      <c r="H2101" s="155">
        <v>0.31318851322902003</v>
      </c>
      <c r="I2101" s="155" t="str">
        <f>_xlfn.XLOOKUP(C2101,'DRAWING LIST'!B:B,'DRAWING LIST'!AJ:AJ,,0)</f>
        <v/>
      </c>
      <c r="J2101" s="155">
        <f t="shared" si="32"/>
        <v>0.31318851322902003</v>
      </c>
    </row>
    <row r="2102" spans="1:10" hidden="1">
      <c r="A2102" s="155">
        <v>65</v>
      </c>
      <c r="B2102" s="155" t="s">
        <v>2953</v>
      </c>
      <c r="C2102" s="155" t="s">
        <v>272</v>
      </c>
      <c r="D2102" s="155">
        <v>76.099999999999994</v>
      </c>
      <c r="E2102" s="155">
        <v>1310</v>
      </c>
      <c r="F2102" s="155">
        <v>239.07520093818323</v>
      </c>
      <c r="G2102" s="155">
        <v>313188.51322902006</v>
      </c>
      <c r="H2102" s="155">
        <v>0.31318851322902003</v>
      </c>
      <c r="I2102" s="155" t="str">
        <f>_xlfn.XLOOKUP(C2102,'DRAWING LIST'!B:B,'DRAWING LIST'!AJ:AJ,,0)</f>
        <v/>
      </c>
      <c r="J2102" s="155">
        <f t="shared" si="32"/>
        <v>0.31318851322902003</v>
      </c>
    </row>
    <row r="2103" spans="1:10" hidden="1">
      <c r="A2103" s="155">
        <v>65</v>
      </c>
      <c r="B2103" s="155" t="s">
        <v>2824</v>
      </c>
      <c r="C2103" s="155" t="s">
        <v>271</v>
      </c>
      <c r="D2103" s="155">
        <v>76.099999999999994</v>
      </c>
      <c r="E2103" s="155">
        <v>132</v>
      </c>
      <c r="F2103" s="155">
        <v>239.07520093818323</v>
      </c>
      <c r="G2103" s="155">
        <v>31557.926523840186</v>
      </c>
      <c r="H2103" s="155">
        <v>3.1557926523840187E-2</v>
      </c>
      <c r="I2103" s="155" t="str">
        <f>_xlfn.XLOOKUP(C2103,'DRAWING LIST'!B:B,'DRAWING LIST'!AJ:AJ,,0)</f>
        <v/>
      </c>
      <c r="J2103" s="155">
        <f t="shared" si="32"/>
        <v>3.1557926523840187E-2</v>
      </c>
    </row>
    <row r="2104" spans="1:10" hidden="1">
      <c r="A2104" s="155">
        <v>65</v>
      </c>
      <c r="B2104" s="155" t="s">
        <v>2247</v>
      </c>
      <c r="C2104" s="155" t="s">
        <v>271</v>
      </c>
      <c r="D2104" s="155">
        <v>76.099999999999994</v>
      </c>
      <c r="E2104" s="155">
        <v>1377</v>
      </c>
      <c r="F2104" s="155">
        <v>239.07520093818323</v>
      </c>
      <c r="G2104" s="155">
        <v>329206.5516918783</v>
      </c>
      <c r="H2104" s="155">
        <v>0.32920655169187829</v>
      </c>
      <c r="I2104" s="155" t="str">
        <f>_xlfn.XLOOKUP(C2104,'DRAWING LIST'!B:B,'DRAWING LIST'!AJ:AJ,,0)</f>
        <v/>
      </c>
      <c r="J2104" s="155">
        <f t="shared" si="32"/>
        <v>0.32920655169187829</v>
      </c>
    </row>
    <row r="2105" spans="1:10" hidden="1">
      <c r="A2105" s="155">
        <v>65</v>
      </c>
      <c r="B2105" s="155" t="s">
        <v>2247</v>
      </c>
      <c r="C2105" s="155" t="s">
        <v>272</v>
      </c>
      <c r="D2105" s="155">
        <v>76.099999999999994</v>
      </c>
      <c r="E2105" s="155">
        <v>1377</v>
      </c>
      <c r="F2105" s="155">
        <v>239.07520093818323</v>
      </c>
      <c r="G2105" s="155">
        <v>329206.5516918783</v>
      </c>
      <c r="H2105" s="155">
        <v>0.32920655169187829</v>
      </c>
      <c r="I2105" s="155" t="str">
        <f>_xlfn.XLOOKUP(C2105,'DRAWING LIST'!B:B,'DRAWING LIST'!AJ:AJ,,0)</f>
        <v/>
      </c>
      <c r="J2105" s="155">
        <f t="shared" si="32"/>
        <v>0.32920655169187829</v>
      </c>
    </row>
    <row r="2106" spans="1:10" hidden="1">
      <c r="A2106" s="155">
        <v>65</v>
      </c>
      <c r="B2106" s="155" t="s">
        <v>2048</v>
      </c>
      <c r="C2106" s="155" t="s">
        <v>77</v>
      </c>
      <c r="D2106" s="155">
        <v>76.099999999999994</v>
      </c>
      <c r="E2106" s="155">
        <v>138</v>
      </c>
      <c r="F2106" s="155">
        <v>239.07520093818323</v>
      </c>
      <c r="G2106" s="155">
        <v>32992.377729469285</v>
      </c>
      <c r="H2106" s="155">
        <v>3.299237772946928E-2</v>
      </c>
      <c r="I2106" s="155" t="str">
        <f>_xlfn.XLOOKUP(C2106,'DRAWING LIST'!B:B,'DRAWING LIST'!AJ:AJ,,0)</f>
        <v>1-63 深灰色</v>
      </c>
      <c r="J2106" s="155">
        <f t="shared" si="32"/>
        <v>3.299237772946928E-2</v>
      </c>
    </row>
    <row r="2107" spans="1:10" hidden="1">
      <c r="A2107" s="155">
        <v>65</v>
      </c>
      <c r="B2107" s="155" t="s">
        <v>2833</v>
      </c>
      <c r="C2107" s="155" t="s">
        <v>269</v>
      </c>
      <c r="D2107" s="155">
        <v>76.099999999999994</v>
      </c>
      <c r="E2107" s="155">
        <v>148</v>
      </c>
      <c r="F2107" s="155">
        <v>239.07520093818323</v>
      </c>
      <c r="G2107" s="155">
        <v>35383.129738851116</v>
      </c>
      <c r="H2107" s="155">
        <v>3.5383129738851112E-2</v>
      </c>
      <c r="I2107" s="155" t="str">
        <f>_xlfn.XLOOKUP(C2107,'DRAWING LIST'!B:B,'DRAWING LIST'!AJ:AJ,,0)</f>
        <v/>
      </c>
      <c r="J2107" s="155">
        <f t="shared" si="32"/>
        <v>3.5383129738851112E-2</v>
      </c>
    </row>
    <row r="2108" spans="1:10" hidden="1">
      <c r="A2108" s="155">
        <v>65</v>
      </c>
      <c r="B2108" s="155" t="s">
        <v>2954</v>
      </c>
      <c r="C2108" s="155" t="s">
        <v>248</v>
      </c>
      <c r="D2108" s="155">
        <v>76.099999999999994</v>
      </c>
      <c r="E2108" s="155">
        <v>1543</v>
      </c>
      <c r="F2108" s="155">
        <v>239.07520093818323</v>
      </c>
      <c r="G2108" s="155">
        <v>368893.03504761675</v>
      </c>
      <c r="H2108" s="155">
        <v>0.36889303504761672</v>
      </c>
      <c r="I2108" s="155" t="str">
        <f>_xlfn.XLOOKUP(C2108,'DRAWING LIST'!B:B,'DRAWING LIST'!AJ:AJ,,0)</f>
        <v/>
      </c>
      <c r="J2108" s="155">
        <f t="shared" si="32"/>
        <v>0.36889303504761672</v>
      </c>
    </row>
    <row r="2109" spans="1:10" hidden="1">
      <c r="A2109" s="155">
        <v>65</v>
      </c>
      <c r="B2109" s="155" t="s">
        <v>2283</v>
      </c>
      <c r="C2109" s="155" t="s">
        <v>269</v>
      </c>
      <c r="D2109" s="155">
        <v>76.099999999999994</v>
      </c>
      <c r="E2109" s="155">
        <v>159</v>
      </c>
      <c r="F2109" s="155">
        <v>239.07520093818323</v>
      </c>
      <c r="G2109" s="155">
        <v>38012.95694917113</v>
      </c>
      <c r="H2109" s="155">
        <v>3.8012956949171131E-2</v>
      </c>
      <c r="I2109" s="155" t="str">
        <f>_xlfn.XLOOKUP(C2109,'DRAWING LIST'!B:B,'DRAWING LIST'!AJ:AJ,,0)</f>
        <v/>
      </c>
      <c r="J2109" s="155">
        <f t="shared" si="32"/>
        <v>3.8012956949171131E-2</v>
      </c>
    </row>
    <row r="2110" spans="1:10" hidden="1">
      <c r="A2110" s="155">
        <v>65</v>
      </c>
      <c r="B2110" s="155" t="s">
        <v>2955</v>
      </c>
      <c r="C2110" s="155" t="s">
        <v>273</v>
      </c>
      <c r="D2110" s="155">
        <v>76.099999999999994</v>
      </c>
      <c r="E2110" s="155">
        <v>162</v>
      </c>
      <c r="F2110" s="155">
        <v>239.07520093818323</v>
      </c>
      <c r="G2110" s="155">
        <v>38730.182551985687</v>
      </c>
      <c r="H2110" s="155">
        <v>3.8730182551985688E-2</v>
      </c>
      <c r="I2110" s="155" t="str">
        <f>_xlfn.XLOOKUP(C2110,'DRAWING LIST'!B:B,'DRAWING LIST'!AJ:AJ,,0)</f>
        <v/>
      </c>
      <c r="J2110" s="155">
        <f t="shared" si="32"/>
        <v>3.8730182551985688E-2</v>
      </c>
    </row>
    <row r="2111" spans="1:10" hidden="1">
      <c r="A2111" s="155">
        <v>65</v>
      </c>
      <c r="B2111" s="155" t="s">
        <v>2956</v>
      </c>
      <c r="C2111" s="155" t="s">
        <v>247</v>
      </c>
      <c r="D2111" s="155">
        <v>76.099999999999994</v>
      </c>
      <c r="E2111" s="155">
        <v>1630</v>
      </c>
      <c r="F2111" s="155">
        <v>239.07520093818323</v>
      </c>
      <c r="G2111" s="155">
        <v>389692.57752923865</v>
      </c>
      <c r="H2111" s="155">
        <v>0.38969257752923864</v>
      </c>
      <c r="I2111" s="155" t="str">
        <f>_xlfn.XLOOKUP(C2111,'DRAWING LIST'!B:B,'DRAWING LIST'!AJ:AJ,,0)</f>
        <v/>
      </c>
      <c r="J2111" s="155">
        <f t="shared" si="32"/>
        <v>0.38969257752923864</v>
      </c>
    </row>
    <row r="2112" spans="1:10" hidden="1">
      <c r="A2112" s="155">
        <v>65</v>
      </c>
      <c r="B2112" s="155" t="s">
        <v>2957</v>
      </c>
      <c r="C2112" s="155" t="s">
        <v>246</v>
      </c>
      <c r="D2112" s="155">
        <v>76.099999999999994</v>
      </c>
      <c r="E2112" s="155">
        <v>168</v>
      </c>
      <c r="F2112" s="155">
        <v>239.07520093818323</v>
      </c>
      <c r="G2112" s="155">
        <v>40164.633757614785</v>
      </c>
      <c r="H2112" s="155">
        <v>4.0164633757614782E-2</v>
      </c>
      <c r="I2112" s="155" t="str">
        <f>_xlfn.XLOOKUP(C2112,'DRAWING LIST'!B:B,'DRAWING LIST'!AJ:AJ,,0)</f>
        <v/>
      </c>
      <c r="J2112" s="155">
        <f t="shared" si="32"/>
        <v>4.0164633757614782E-2</v>
      </c>
    </row>
    <row r="2113" spans="1:10" hidden="1">
      <c r="A2113" s="155">
        <v>65</v>
      </c>
      <c r="B2113" s="155" t="s">
        <v>2957</v>
      </c>
      <c r="C2113" s="155" t="s">
        <v>732</v>
      </c>
      <c r="D2113" s="155">
        <v>76.099999999999994</v>
      </c>
      <c r="E2113" s="155">
        <v>168</v>
      </c>
      <c r="F2113" s="155">
        <v>239.07520093818323</v>
      </c>
      <c r="G2113" s="155">
        <v>40164.633757614785</v>
      </c>
      <c r="H2113" s="155">
        <v>4.0164633757614782E-2</v>
      </c>
      <c r="I2113" s="155" t="str">
        <f>_xlfn.XLOOKUP(C2113,'DRAWING LIST'!B:B,'DRAWING LIST'!AJ:AJ,,0)</f>
        <v/>
      </c>
      <c r="J2113" s="155">
        <f t="shared" si="32"/>
        <v>4.0164633757614782E-2</v>
      </c>
    </row>
    <row r="2114" spans="1:10" hidden="1">
      <c r="A2114" s="155">
        <v>65</v>
      </c>
      <c r="B2114" s="155" t="s">
        <v>2057</v>
      </c>
      <c r="C2114" s="155" t="s">
        <v>247</v>
      </c>
      <c r="D2114" s="155">
        <v>76.099999999999994</v>
      </c>
      <c r="E2114" s="155">
        <v>174</v>
      </c>
      <c r="F2114" s="155">
        <v>239.07520093818323</v>
      </c>
      <c r="G2114" s="155">
        <v>41599.084963243884</v>
      </c>
      <c r="H2114" s="155">
        <v>4.1599084963243882E-2</v>
      </c>
      <c r="I2114" s="155" t="str">
        <f>_xlfn.XLOOKUP(C2114,'DRAWING LIST'!B:B,'DRAWING LIST'!AJ:AJ,,0)</f>
        <v/>
      </c>
      <c r="J2114" s="155">
        <f t="shared" si="32"/>
        <v>4.1599084963243882E-2</v>
      </c>
    </row>
    <row r="2115" spans="1:10" hidden="1">
      <c r="A2115" s="155">
        <v>65</v>
      </c>
      <c r="B2115" s="155" t="s">
        <v>2958</v>
      </c>
      <c r="C2115" s="155" t="s">
        <v>102</v>
      </c>
      <c r="D2115" s="155">
        <v>76.099999999999994</v>
      </c>
      <c r="E2115" s="155">
        <v>1772</v>
      </c>
      <c r="F2115" s="155">
        <v>239.07520093818323</v>
      </c>
      <c r="G2115" s="155">
        <v>423641.25606246066</v>
      </c>
      <c r="H2115" s="155">
        <v>0.42364125606246061</v>
      </c>
      <c r="I2115" s="155" t="str">
        <f>_xlfn.XLOOKUP(C2115,'DRAWING LIST'!B:B,'DRAWING LIST'!AJ:AJ,,0)</f>
        <v/>
      </c>
      <c r="J2115" s="155">
        <f t="shared" ref="J2115:J2178" si="33">(D2115*PI()*E2115)*10^-6</f>
        <v>0.42364125606246061</v>
      </c>
    </row>
    <row r="2116" spans="1:10" hidden="1">
      <c r="A2116" s="155">
        <v>65</v>
      </c>
      <c r="B2116" s="155" t="s">
        <v>2959</v>
      </c>
      <c r="C2116" s="155" t="s">
        <v>247</v>
      </c>
      <c r="D2116" s="155">
        <v>76.099999999999994</v>
      </c>
      <c r="E2116" s="155">
        <v>1940</v>
      </c>
      <c r="F2116" s="155">
        <v>239.07520093818323</v>
      </c>
      <c r="G2116" s="155">
        <v>463805.88982007548</v>
      </c>
      <c r="H2116" s="155">
        <v>0.46380588982007548</v>
      </c>
      <c r="I2116" s="155" t="str">
        <f>_xlfn.XLOOKUP(C2116,'DRAWING LIST'!B:B,'DRAWING LIST'!AJ:AJ,,0)</f>
        <v/>
      </c>
      <c r="J2116" s="155">
        <f t="shared" si="33"/>
        <v>0.46380588982007548</v>
      </c>
    </row>
    <row r="2117" spans="1:10" hidden="1">
      <c r="A2117" s="155">
        <v>65</v>
      </c>
      <c r="B2117" s="155" t="s">
        <v>2378</v>
      </c>
      <c r="C2117" s="155" t="s">
        <v>274</v>
      </c>
      <c r="D2117" s="155">
        <v>76.099999999999994</v>
      </c>
      <c r="E2117" s="155">
        <v>234</v>
      </c>
      <c r="F2117" s="155">
        <v>239.07520093818323</v>
      </c>
      <c r="G2117" s="155">
        <v>55943.597019534878</v>
      </c>
      <c r="H2117" s="155">
        <v>5.5943597019534878E-2</v>
      </c>
      <c r="I2117" s="155" t="str">
        <f>_xlfn.XLOOKUP(C2117,'DRAWING LIST'!B:B,'DRAWING LIST'!AJ:AJ,,0)</f>
        <v/>
      </c>
      <c r="J2117" s="155">
        <f t="shared" si="33"/>
        <v>5.5943597019534878E-2</v>
      </c>
    </row>
    <row r="2118" spans="1:10" hidden="1">
      <c r="A2118" s="155">
        <v>65</v>
      </c>
      <c r="B2118" s="155" t="s">
        <v>2960</v>
      </c>
      <c r="C2118" s="155" t="s">
        <v>271</v>
      </c>
      <c r="D2118" s="155">
        <v>76.099999999999994</v>
      </c>
      <c r="E2118" s="155">
        <v>243</v>
      </c>
      <c r="F2118" s="155">
        <v>239.07520093818323</v>
      </c>
      <c r="G2118" s="155">
        <v>58095.273827978526</v>
      </c>
      <c r="H2118" s="155">
        <v>5.8095273827978522E-2</v>
      </c>
      <c r="I2118" s="155" t="str">
        <f>_xlfn.XLOOKUP(C2118,'DRAWING LIST'!B:B,'DRAWING LIST'!AJ:AJ,,0)</f>
        <v/>
      </c>
      <c r="J2118" s="155">
        <f t="shared" si="33"/>
        <v>5.8095273827978522E-2</v>
      </c>
    </row>
    <row r="2119" spans="1:10" hidden="1">
      <c r="A2119" s="155">
        <v>65</v>
      </c>
      <c r="B2119" s="155" t="s">
        <v>2078</v>
      </c>
      <c r="C2119" s="155" t="s">
        <v>737</v>
      </c>
      <c r="D2119" s="155">
        <v>76.099999999999994</v>
      </c>
      <c r="E2119" s="155">
        <v>247</v>
      </c>
      <c r="F2119" s="155">
        <v>239.07520093818323</v>
      </c>
      <c r="G2119" s="155">
        <v>59051.574631731259</v>
      </c>
      <c r="H2119" s="155">
        <v>5.9051574631731253E-2</v>
      </c>
      <c r="I2119" s="155" t="str">
        <f>_xlfn.XLOOKUP(C2119,'DRAWING LIST'!B:B,'DRAWING LIST'!AJ:AJ,,0)</f>
        <v/>
      </c>
      <c r="J2119" s="155">
        <f t="shared" si="33"/>
        <v>5.9051574631731253E-2</v>
      </c>
    </row>
    <row r="2120" spans="1:10" hidden="1">
      <c r="A2120" s="155">
        <v>65</v>
      </c>
      <c r="B2120" s="155" t="s">
        <v>2392</v>
      </c>
      <c r="C2120" s="155" t="s">
        <v>249</v>
      </c>
      <c r="D2120" s="155">
        <v>76.099999999999994</v>
      </c>
      <c r="E2120" s="155">
        <v>248</v>
      </c>
      <c r="F2120" s="155">
        <v>239.07520093818323</v>
      </c>
      <c r="G2120" s="155">
        <v>59290.649832669442</v>
      </c>
      <c r="H2120" s="155">
        <v>5.9290649832669441E-2</v>
      </c>
      <c r="I2120" s="155" t="str">
        <f>_xlfn.XLOOKUP(C2120,'DRAWING LIST'!B:B,'DRAWING LIST'!AJ:AJ,,0)</f>
        <v/>
      </c>
      <c r="J2120" s="155">
        <f t="shared" si="33"/>
        <v>5.9290649832669441E-2</v>
      </c>
    </row>
    <row r="2121" spans="1:10" hidden="1">
      <c r="A2121" s="155">
        <v>65</v>
      </c>
      <c r="B2121" s="155" t="s">
        <v>2392</v>
      </c>
      <c r="C2121" s="155" t="s">
        <v>737</v>
      </c>
      <c r="D2121" s="155">
        <v>76.099999999999994</v>
      </c>
      <c r="E2121" s="155">
        <v>248</v>
      </c>
      <c r="F2121" s="155">
        <v>239.07520093818323</v>
      </c>
      <c r="G2121" s="155">
        <v>59290.649832669442</v>
      </c>
      <c r="H2121" s="155">
        <v>5.9290649832669441E-2</v>
      </c>
      <c r="I2121" s="155" t="str">
        <f>_xlfn.XLOOKUP(C2121,'DRAWING LIST'!B:B,'DRAWING LIST'!AJ:AJ,,0)</f>
        <v/>
      </c>
      <c r="J2121" s="155">
        <f t="shared" si="33"/>
        <v>5.9290649832669441E-2</v>
      </c>
    </row>
    <row r="2122" spans="1:10" hidden="1">
      <c r="A2122" s="155">
        <v>65</v>
      </c>
      <c r="B2122" s="155" t="s">
        <v>2079</v>
      </c>
      <c r="C2122" s="155" t="s">
        <v>103</v>
      </c>
      <c r="D2122" s="155">
        <v>76.099999999999994</v>
      </c>
      <c r="E2122" s="155">
        <v>250</v>
      </c>
      <c r="F2122" s="155">
        <v>239.07520093818323</v>
      </c>
      <c r="G2122" s="155">
        <v>59768.800234545808</v>
      </c>
      <c r="H2122" s="155">
        <v>5.9768800234545803E-2</v>
      </c>
      <c r="I2122" s="155" t="str">
        <f>_xlfn.XLOOKUP(C2122,'DRAWING LIST'!B:B,'DRAWING LIST'!AJ:AJ,,0)</f>
        <v/>
      </c>
      <c r="J2122" s="155">
        <f t="shared" si="33"/>
        <v>5.9768800234545803E-2</v>
      </c>
    </row>
    <row r="2123" spans="1:10" hidden="1">
      <c r="A2123" s="155">
        <v>65</v>
      </c>
      <c r="B2123" s="155" t="s">
        <v>2961</v>
      </c>
      <c r="C2123" s="155" t="s">
        <v>77</v>
      </c>
      <c r="D2123" s="155">
        <v>76.099999999999994</v>
      </c>
      <c r="E2123" s="155">
        <v>2555</v>
      </c>
      <c r="F2123" s="155">
        <v>239.07520093818323</v>
      </c>
      <c r="G2123" s="155">
        <v>610837.13839705812</v>
      </c>
      <c r="H2123" s="155">
        <v>0.61083713839705811</v>
      </c>
      <c r="I2123" s="155" t="str">
        <f>_xlfn.XLOOKUP(C2123,'DRAWING LIST'!B:B,'DRAWING LIST'!AJ:AJ,,0)</f>
        <v>1-63 深灰色</v>
      </c>
      <c r="J2123" s="155">
        <f t="shared" si="33"/>
        <v>0.61083713839705811</v>
      </c>
    </row>
    <row r="2124" spans="1:10" hidden="1">
      <c r="A2124" s="155">
        <v>65</v>
      </c>
      <c r="B2124" s="155" t="s">
        <v>2427</v>
      </c>
      <c r="C2124" s="155" t="s">
        <v>102</v>
      </c>
      <c r="D2124" s="155">
        <v>76.099999999999994</v>
      </c>
      <c r="E2124" s="155">
        <v>285</v>
      </c>
      <c r="F2124" s="155">
        <v>239.07520093818323</v>
      </c>
      <c r="G2124" s="155">
        <v>68136.432267382217</v>
      </c>
      <c r="H2124" s="155">
        <v>6.813643226738221E-2</v>
      </c>
      <c r="I2124" s="155" t="str">
        <f>_xlfn.XLOOKUP(C2124,'DRAWING LIST'!B:B,'DRAWING LIST'!AJ:AJ,,0)</f>
        <v/>
      </c>
      <c r="J2124" s="155">
        <f t="shared" si="33"/>
        <v>6.813643226738221E-2</v>
      </c>
    </row>
    <row r="2125" spans="1:10" hidden="1">
      <c r="A2125" s="155">
        <v>65</v>
      </c>
      <c r="B2125" s="155" t="s">
        <v>2436</v>
      </c>
      <c r="C2125" s="155" t="s">
        <v>249</v>
      </c>
      <c r="D2125" s="155">
        <v>76.099999999999994</v>
      </c>
      <c r="E2125" s="155">
        <v>297</v>
      </c>
      <c r="F2125" s="155">
        <v>239.07520093818323</v>
      </c>
      <c r="G2125" s="155">
        <v>71005.334678640414</v>
      </c>
      <c r="H2125" s="155">
        <v>7.1005334678640411E-2</v>
      </c>
      <c r="I2125" s="155" t="str">
        <f>_xlfn.XLOOKUP(C2125,'DRAWING LIST'!B:B,'DRAWING LIST'!AJ:AJ,,0)</f>
        <v/>
      </c>
      <c r="J2125" s="155">
        <f t="shared" si="33"/>
        <v>7.1005334678640411E-2</v>
      </c>
    </row>
    <row r="2126" spans="1:10" hidden="1">
      <c r="A2126" s="155">
        <v>65</v>
      </c>
      <c r="B2126" s="155" t="s">
        <v>2091</v>
      </c>
      <c r="C2126" s="155" t="s">
        <v>276</v>
      </c>
      <c r="D2126" s="155">
        <v>76.099999999999994</v>
      </c>
      <c r="E2126" s="155">
        <v>300</v>
      </c>
      <c r="F2126" s="155">
        <v>239.07520093818323</v>
      </c>
      <c r="G2126" s="155">
        <v>71722.560281454964</v>
      </c>
      <c r="H2126" s="155">
        <v>7.1722560281454961E-2</v>
      </c>
      <c r="I2126" s="155" t="str">
        <f>_xlfn.XLOOKUP(C2126,'DRAWING LIST'!B:B,'DRAWING LIST'!AJ:AJ,,0)</f>
        <v/>
      </c>
      <c r="J2126" s="155">
        <f t="shared" si="33"/>
        <v>7.1722560281454961E-2</v>
      </c>
    </row>
    <row r="2127" spans="1:10" hidden="1">
      <c r="A2127" s="155">
        <v>65</v>
      </c>
      <c r="B2127" s="155" t="s">
        <v>2091</v>
      </c>
      <c r="C2127" s="155" t="s">
        <v>277</v>
      </c>
      <c r="D2127" s="155">
        <v>76.099999999999994</v>
      </c>
      <c r="E2127" s="155">
        <v>300</v>
      </c>
      <c r="F2127" s="155">
        <v>239.07520093818323</v>
      </c>
      <c r="G2127" s="155">
        <v>71722.560281454964</v>
      </c>
      <c r="H2127" s="155">
        <v>7.1722560281454961E-2</v>
      </c>
      <c r="I2127" s="155" t="str">
        <f>_xlfn.XLOOKUP(C2127,'DRAWING LIST'!B:B,'DRAWING LIST'!AJ:AJ,,0)</f>
        <v/>
      </c>
      <c r="J2127" s="155">
        <f t="shared" si="33"/>
        <v>7.1722560281454961E-2</v>
      </c>
    </row>
    <row r="2128" spans="1:10" hidden="1">
      <c r="A2128" s="155">
        <v>65</v>
      </c>
      <c r="B2128" s="155" t="s">
        <v>2452</v>
      </c>
      <c r="C2128" s="155" t="s">
        <v>102</v>
      </c>
      <c r="D2128" s="155">
        <v>76.099999999999994</v>
      </c>
      <c r="E2128" s="155">
        <v>315</v>
      </c>
      <c r="F2128" s="155">
        <v>239.07520093818323</v>
      </c>
      <c r="G2128" s="155">
        <v>75308.688295527711</v>
      </c>
      <c r="H2128" s="155">
        <v>7.5308688295527712E-2</v>
      </c>
      <c r="I2128" s="155" t="str">
        <f>_xlfn.XLOOKUP(C2128,'DRAWING LIST'!B:B,'DRAWING LIST'!AJ:AJ,,0)</f>
        <v/>
      </c>
      <c r="J2128" s="155">
        <f t="shared" si="33"/>
        <v>7.5308688295527712E-2</v>
      </c>
    </row>
    <row r="2129" spans="1:10" hidden="1">
      <c r="A2129" s="155">
        <v>65</v>
      </c>
      <c r="B2129" s="155" t="s">
        <v>2454</v>
      </c>
      <c r="C2129" s="155" t="s">
        <v>276</v>
      </c>
      <c r="D2129" s="155">
        <v>76.099999999999994</v>
      </c>
      <c r="E2129" s="155">
        <v>320</v>
      </c>
      <c r="F2129" s="155">
        <v>239.07520093818323</v>
      </c>
      <c r="G2129" s="155">
        <v>76504.064300218626</v>
      </c>
      <c r="H2129" s="155">
        <v>7.6504064300218624E-2</v>
      </c>
      <c r="I2129" s="155" t="str">
        <f>_xlfn.XLOOKUP(C2129,'DRAWING LIST'!B:B,'DRAWING LIST'!AJ:AJ,,0)</f>
        <v/>
      </c>
      <c r="J2129" s="155">
        <f t="shared" si="33"/>
        <v>7.6504064300218624E-2</v>
      </c>
    </row>
    <row r="2130" spans="1:10" hidden="1">
      <c r="A2130" s="155">
        <v>65</v>
      </c>
      <c r="B2130" s="155" t="s">
        <v>2454</v>
      </c>
      <c r="C2130" s="155" t="s">
        <v>277</v>
      </c>
      <c r="D2130" s="155">
        <v>76.099999999999994</v>
      </c>
      <c r="E2130" s="155">
        <v>320</v>
      </c>
      <c r="F2130" s="155">
        <v>239.07520093818323</v>
      </c>
      <c r="G2130" s="155">
        <v>76504.064300218626</v>
      </c>
      <c r="H2130" s="155">
        <v>7.6504064300218624E-2</v>
      </c>
      <c r="I2130" s="155" t="str">
        <f>_xlfn.XLOOKUP(C2130,'DRAWING LIST'!B:B,'DRAWING LIST'!AJ:AJ,,0)</f>
        <v/>
      </c>
      <c r="J2130" s="155">
        <f t="shared" si="33"/>
        <v>7.6504064300218624E-2</v>
      </c>
    </row>
    <row r="2131" spans="1:10" hidden="1">
      <c r="A2131" s="155">
        <v>65</v>
      </c>
      <c r="B2131" s="155" t="s">
        <v>2095</v>
      </c>
      <c r="C2131" s="155" t="s">
        <v>275</v>
      </c>
      <c r="D2131" s="155">
        <v>76.099999999999994</v>
      </c>
      <c r="E2131" s="155">
        <v>322</v>
      </c>
      <c r="F2131" s="155">
        <v>239.07520093818323</v>
      </c>
      <c r="G2131" s="155">
        <v>76982.214702095007</v>
      </c>
      <c r="H2131" s="155">
        <v>7.6982214702095E-2</v>
      </c>
      <c r="I2131" s="155" t="str">
        <f>_xlfn.XLOOKUP(C2131,'DRAWING LIST'!B:B,'DRAWING LIST'!AJ:AJ,,0)</f>
        <v/>
      </c>
      <c r="J2131" s="155">
        <f t="shared" si="33"/>
        <v>7.6982214702095E-2</v>
      </c>
    </row>
    <row r="2132" spans="1:10" hidden="1">
      <c r="A2132" s="155">
        <v>65</v>
      </c>
      <c r="B2132" s="155" t="s">
        <v>2962</v>
      </c>
      <c r="C2132" s="155" t="s">
        <v>275</v>
      </c>
      <c r="D2132" s="155">
        <v>76.099999999999994</v>
      </c>
      <c r="E2132" s="155">
        <v>332</v>
      </c>
      <c r="F2132" s="155">
        <v>239.07520093818323</v>
      </c>
      <c r="G2132" s="155">
        <v>79372.966711476838</v>
      </c>
      <c r="H2132" s="155">
        <v>7.9372966711476839E-2</v>
      </c>
      <c r="I2132" s="155" t="str">
        <f>_xlfn.XLOOKUP(C2132,'DRAWING LIST'!B:B,'DRAWING LIST'!AJ:AJ,,0)</f>
        <v/>
      </c>
      <c r="J2132" s="155">
        <f t="shared" si="33"/>
        <v>7.9372966711476839E-2</v>
      </c>
    </row>
    <row r="2133" spans="1:10" hidden="1">
      <c r="A2133" s="155">
        <v>65</v>
      </c>
      <c r="B2133" s="155" t="s">
        <v>2780</v>
      </c>
      <c r="C2133" s="155" t="s">
        <v>248</v>
      </c>
      <c r="D2133" s="155">
        <v>76.099999999999994</v>
      </c>
      <c r="E2133" s="155">
        <v>387</v>
      </c>
      <c r="F2133" s="155">
        <v>239.07520093818323</v>
      </c>
      <c r="G2133" s="155">
        <v>92522.102763076909</v>
      </c>
      <c r="H2133" s="155">
        <v>9.2522102763076902E-2</v>
      </c>
      <c r="I2133" s="155" t="str">
        <f>_xlfn.XLOOKUP(C2133,'DRAWING LIST'!B:B,'DRAWING LIST'!AJ:AJ,,0)</f>
        <v/>
      </c>
      <c r="J2133" s="155">
        <f t="shared" si="33"/>
        <v>9.2522102763076902E-2</v>
      </c>
    </row>
    <row r="2134" spans="1:10" hidden="1">
      <c r="A2134" s="155">
        <v>65</v>
      </c>
      <c r="B2134" s="155" t="s">
        <v>2963</v>
      </c>
      <c r="C2134" s="155" t="s">
        <v>249</v>
      </c>
      <c r="D2134" s="155">
        <v>76.099999999999994</v>
      </c>
      <c r="E2134" s="155">
        <v>4356</v>
      </c>
      <c r="F2134" s="155">
        <v>239.07520093818323</v>
      </c>
      <c r="G2134" s="155">
        <v>1041411.5752867261</v>
      </c>
      <c r="H2134" s="155">
        <v>1.0414115752867261</v>
      </c>
      <c r="I2134" s="155" t="str">
        <f>_xlfn.XLOOKUP(C2134,'DRAWING LIST'!B:B,'DRAWING LIST'!AJ:AJ,,0)</f>
        <v/>
      </c>
      <c r="J2134" s="155">
        <f t="shared" si="33"/>
        <v>1.0414115752867261</v>
      </c>
    </row>
    <row r="2135" spans="1:10" hidden="1">
      <c r="A2135" s="155">
        <v>65</v>
      </c>
      <c r="B2135" s="155" t="s">
        <v>2964</v>
      </c>
      <c r="C2135" s="155" t="s">
        <v>737</v>
      </c>
      <c r="D2135" s="155">
        <v>76.099999999999994</v>
      </c>
      <c r="E2135" s="155">
        <v>4439</v>
      </c>
      <c r="F2135" s="155">
        <v>239.07520093818323</v>
      </c>
      <c r="G2135" s="155">
        <v>1061254.8169645953</v>
      </c>
      <c r="H2135" s="155">
        <v>1.0612548169645952</v>
      </c>
      <c r="I2135" s="155" t="str">
        <f>_xlfn.XLOOKUP(C2135,'DRAWING LIST'!B:B,'DRAWING LIST'!AJ:AJ,,0)</f>
        <v/>
      </c>
      <c r="J2135" s="155">
        <f t="shared" si="33"/>
        <v>1.0612548169645952</v>
      </c>
    </row>
    <row r="2136" spans="1:10" hidden="1">
      <c r="A2136" s="155">
        <v>65</v>
      </c>
      <c r="B2136" s="155" t="s">
        <v>2965</v>
      </c>
      <c r="C2136" s="155" t="s">
        <v>249</v>
      </c>
      <c r="D2136" s="155">
        <v>76.099999999999994</v>
      </c>
      <c r="E2136" s="155">
        <v>463</v>
      </c>
      <c r="F2136" s="155">
        <v>239.07520093818323</v>
      </c>
      <c r="G2136" s="155">
        <v>110691.81803437884</v>
      </c>
      <c r="H2136" s="155">
        <v>0.11069181803437883</v>
      </c>
      <c r="I2136" s="155" t="str">
        <f>_xlfn.XLOOKUP(C2136,'DRAWING LIST'!B:B,'DRAWING LIST'!AJ:AJ,,0)</f>
        <v/>
      </c>
      <c r="J2136" s="155">
        <f t="shared" si="33"/>
        <v>0.11069181803437883</v>
      </c>
    </row>
    <row r="2137" spans="1:10" hidden="1">
      <c r="A2137" s="155">
        <v>65</v>
      </c>
      <c r="B2137" s="155" t="s">
        <v>2126</v>
      </c>
      <c r="C2137" s="155" t="s">
        <v>77</v>
      </c>
      <c r="D2137" s="155">
        <v>76.099999999999994</v>
      </c>
      <c r="E2137" s="155">
        <v>563</v>
      </c>
      <c r="F2137" s="155">
        <v>239.07520093818323</v>
      </c>
      <c r="G2137" s="155">
        <v>134599.33812819715</v>
      </c>
      <c r="H2137" s="155">
        <v>0.13459933812819716</v>
      </c>
      <c r="I2137" s="155" t="str">
        <f>_xlfn.XLOOKUP(C2137,'DRAWING LIST'!B:B,'DRAWING LIST'!AJ:AJ,,0)</f>
        <v>1-63 深灰色</v>
      </c>
      <c r="J2137" s="155">
        <f t="shared" si="33"/>
        <v>0.13459933812819716</v>
      </c>
    </row>
    <row r="2138" spans="1:10" hidden="1">
      <c r="A2138" s="155">
        <v>65</v>
      </c>
      <c r="B2138" s="155" t="s">
        <v>2966</v>
      </c>
      <c r="C2138" s="155" t="s">
        <v>274</v>
      </c>
      <c r="D2138" s="155">
        <v>76.099999999999994</v>
      </c>
      <c r="E2138" s="155">
        <v>608</v>
      </c>
      <c r="F2138" s="155">
        <v>239.07520093818323</v>
      </c>
      <c r="G2138" s="155">
        <v>145357.72217041539</v>
      </c>
      <c r="H2138" s="155">
        <v>0.1453577221704154</v>
      </c>
      <c r="I2138" s="155" t="str">
        <f>_xlfn.XLOOKUP(C2138,'DRAWING LIST'!B:B,'DRAWING LIST'!AJ:AJ,,0)</f>
        <v/>
      </c>
      <c r="J2138" s="155">
        <f t="shared" si="33"/>
        <v>0.1453577221704154</v>
      </c>
    </row>
    <row r="2139" spans="1:10" hidden="1">
      <c r="A2139" s="155">
        <v>65</v>
      </c>
      <c r="B2139" s="155" t="s">
        <v>2966</v>
      </c>
      <c r="C2139" s="155" t="s">
        <v>277</v>
      </c>
      <c r="D2139" s="155">
        <v>76.099999999999994</v>
      </c>
      <c r="E2139" s="155">
        <v>608</v>
      </c>
      <c r="F2139" s="155">
        <v>239.07520093818323</v>
      </c>
      <c r="G2139" s="155">
        <v>145357.72217041539</v>
      </c>
      <c r="H2139" s="155">
        <v>0.1453577221704154</v>
      </c>
      <c r="I2139" s="155" t="str">
        <f>_xlfn.XLOOKUP(C2139,'DRAWING LIST'!B:B,'DRAWING LIST'!AJ:AJ,,0)</f>
        <v/>
      </c>
      <c r="J2139" s="155">
        <f t="shared" si="33"/>
        <v>0.1453577221704154</v>
      </c>
    </row>
    <row r="2140" spans="1:10" hidden="1">
      <c r="A2140" s="155">
        <v>65</v>
      </c>
      <c r="B2140" s="155" t="s">
        <v>2967</v>
      </c>
      <c r="C2140" s="155" t="s">
        <v>272</v>
      </c>
      <c r="D2140" s="155">
        <v>76.099999999999994</v>
      </c>
      <c r="E2140" s="155">
        <v>610</v>
      </c>
      <c r="F2140" s="155">
        <v>239.07520093818323</v>
      </c>
      <c r="G2140" s="155">
        <v>145835.87257229176</v>
      </c>
      <c r="H2140" s="155">
        <v>0.14583587257229175</v>
      </c>
      <c r="I2140" s="155" t="str">
        <f>_xlfn.XLOOKUP(C2140,'DRAWING LIST'!B:B,'DRAWING LIST'!AJ:AJ,,0)</f>
        <v/>
      </c>
      <c r="J2140" s="155">
        <f t="shared" si="33"/>
        <v>0.14583587257229175</v>
      </c>
    </row>
    <row r="2141" spans="1:10" hidden="1">
      <c r="A2141" s="155">
        <v>65</v>
      </c>
      <c r="B2141" s="155" t="s">
        <v>2968</v>
      </c>
      <c r="C2141" s="155" t="s">
        <v>248</v>
      </c>
      <c r="D2141" s="155">
        <v>76.099999999999994</v>
      </c>
      <c r="E2141" s="155">
        <v>660</v>
      </c>
      <c r="F2141" s="155">
        <v>239.07520093818323</v>
      </c>
      <c r="G2141" s="155">
        <v>157789.63261920094</v>
      </c>
      <c r="H2141" s="155">
        <v>0.15778963261920093</v>
      </c>
      <c r="I2141" s="155" t="str">
        <f>_xlfn.XLOOKUP(C2141,'DRAWING LIST'!B:B,'DRAWING LIST'!AJ:AJ,,0)</f>
        <v/>
      </c>
      <c r="J2141" s="155">
        <f t="shared" si="33"/>
        <v>0.15778963261920093</v>
      </c>
    </row>
    <row r="2142" spans="1:10" hidden="1">
      <c r="A2142" s="155">
        <v>65</v>
      </c>
      <c r="B2142" s="155" t="s">
        <v>2968</v>
      </c>
      <c r="C2142" s="155" t="s">
        <v>272</v>
      </c>
      <c r="D2142" s="155">
        <v>76.099999999999994</v>
      </c>
      <c r="E2142" s="155">
        <v>660</v>
      </c>
      <c r="F2142" s="155">
        <v>239.07520093818323</v>
      </c>
      <c r="G2142" s="155">
        <v>157789.63261920094</v>
      </c>
      <c r="H2142" s="155">
        <v>0.15778963261920093</v>
      </c>
      <c r="I2142" s="155" t="str">
        <f>_xlfn.XLOOKUP(C2142,'DRAWING LIST'!B:B,'DRAWING LIST'!AJ:AJ,,0)</f>
        <v/>
      </c>
      <c r="J2142" s="155">
        <f t="shared" si="33"/>
        <v>0.15778963261920093</v>
      </c>
    </row>
    <row r="2143" spans="1:10" hidden="1">
      <c r="A2143" s="155">
        <v>65</v>
      </c>
      <c r="B2143" s="155" t="s">
        <v>2969</v>
      </c>
      <c r="C2143" s="155" t="s">
        <v>274</v>
      </c>
      <c r="D2143" s="155">
        <v>76.099999999999994</v>
      </c>
      <c r="E2143" s="155">
        <v>729</v>
      </c>
      <c r="F2143" s="155">
        <v>239.07520093818323</v>
      </c>
      <c r="G2143" s="155">
        <v>174285.82148393558</v>
      </c>
      <c r="H2143" s="155">
        <v>0.17428582148393557</v>
      </c>
      <c r="I2143" s="155" t="str">
        <f>_xlfn.XLOOKUP(C2143,'DRAWING LIST'!B:B,'DRAWING LIST'!AJ:AJ,,0)</f>
        <v/>
      </c>
      <c r="J2143" s="155">
        <f t="shared" si="33"/>
        <v>0.17428582148393557</v>
      </c>
    </row>
    <row r="2144" spans="1:10" hidden="1">
      <c r="A2144" s="155">
        <v>65</v>
      </c>
      <c r="B2144" s="155" t="s">
        <v>2969</v>
      </c>
      <c r="C2144" s="155" t="s">
        <v>277</v>
      </c>
      <c r="D2144" s="155">
        <v>76.099999999999994</v>
      </c>
      <c r="E2144" s="155">
        <v>729</v>
      </c>
      <c r="F2144" s="155">
        <v>239.07520093818323</v>
      </c>
      <c r="G2144" s="155">
        <v>174285.82148393558</v>
      </c>
      <c r="H2144" s="155">
        <v>0.17428582148393557</v>
      </c>
      <c r="I2144" s="155" t="str">
        <f>_xlfn.XLOOKUP(C2144,'DRAWING LIST'!B:B,'DRAWING LIST'!AJ:AJ,,0)</f>
        <v/>
      </c>
      <c r="J2144" s="155">
        <f t="shared" si="33"/>
        <v>0.17428582148393557</v>
      </c>
    </row>
    <row r="2145" spans="1:10" hidden="1">
      <c r="A2145" s="155">
        <v>65</v>
      </c>
      <c r="B2145" s="155" t="s">
        <v>2635</v>
      </c>
      <c r="C2145" s="155" t="s">
        <v>246</v>
      </c>
      <c r="D2145" s="155">
        <v>76.099999999999994</v>
      </c>
      <c r="E2145" s="155">
        <v>72</v>
      </c>
      <c r="F2145" s="155">
        <v>239.07520093818323</v>
      </c>
      <c r="G2145" s="155">
        <v>17213.414467549192</v>
      </c>
      <c r="H2145" s="155">
        <v>1.721341446754919E-2</v>
      </c>
      <c r="I2145" s="155" t="str">
        <f>_xlfn.XLOOKUP(C2145,'DRAWING LIST'!B:B,'DRAWING LIST'!AJ:AJ,,0)</f>
        <v/>
      </c>
      <c r="J2145" s="155">
        <f t="shared" si="33"/>
        <v>1.721341446754919E-2</v>
      </c>
    </row>
    <row r="2146" spans="1:10" hidden="1">
      <c r="A2146" s="155">
        <v>65</v>
      </c>
      <c r="B2146" s="155" t="s">
        <v>2635</v>
      </c>
      <c r="C2146" s="155" t="s">
        <v>733</v>
      </c>
      <c r="D2146" s="155">
        <v>76.099999999999994</v>
      </c>
      <c r="E2146" s="155">
        <v>72</v>
      </c>
      <c r="F2146" s="155">
        <v>239.07520093818323</v>
      </c>
      <c r="G2146" s="155">
        <v>17213.414467549192</v>
      </c>
      <c r="H2146" s="155">
        <v>1.721341446754919E-2</v>
      </c>
      <c r="I2146" s="155" t="str">
        <f>_xlfn.XLOOKUP(C2146,'DRAWING LIST'!B:B,'DRAWING LIST'!AJ:AJ,,0)</f>
        <v/>
      </c>
      <c r="J2146" s="155">
        <f t="shared" si="33"/>
        <v>1.721341446754919E-2</v>
      </c>
    </row>
    <row r="2147" spans="1:10" hidden="1">
      <c r="A2147" s="155">
        <v>65</v>
      </c>
      <c r="B2147" s="155" t="s">
        <v>2139</v>
      </c>
      <c r="C2147" s="155" t="s">
        <v>247</v>
      </c>
      <c r="D2147" s="155">
        <v>76.099999999999994</v>
      </c>
      <c r="E2147" s="155">
        <v>73</v>
      </c>
      <c r="F2147" s="155">
        <v>239.07520093818323</v>
      </c>
      <c r="G2147" s="155">
        <v>17452.489668487375</v>
      </c>
      <c r="H2147" s="155">
        <v>1.7452489668487375E-2</v>
      </c>
      <c r="I2147" s="155" t="str">
        <f>_xlfn.XLOOKUP(C2147,'DRAWING LIST'!B:B,'DRAWING LIST'!AJ:AJ,,0)</f>
        <v/>
      </c>
      <c r="J2147" s="155">
        <f t="shared" si="33"/>
        <v>1.7452489668487375E-2</v>
      </c>
    </row>
    <row r="2148" spans="1:10" hidden="1">
      <c r="A2148" s="155">
        <v>65</v>
      </c>
      <c r="B2148" s="155" t="s">
        <v>2139</v>
      </c>
      <c r="C2148" s="155" t="s">
        <v>271</v>
      </c>
      <c r="D2148" s="155">
        <v>76.099999999999994</v>
      </c>
      <c r="E2148" s="155">
        <v>73</v>
      </c>
      <c r="F2148" s="155">
        <v>239.07520093818323</v>
      </c>
      <c r="G2148" s="155">
        <v>17452.489668487375</v>
      </c>
      <c r="H2148" s="155">
        <v>1.7452489668487375E-2</v>
      </c>
      <c r="I2148" s="155" t="str">
        <f>_xlfn.XLOOKUP(C2148,'DRAWING LIST'!B:B,'DRAWING LIST'!AJ:AJ,,0)</f>
        <v/>
      </c>
      <c r="J2148" s="155">
        <f t="shared" si="33"/>
        <v>1.7452489668487375E-2</v>
      </c>
    </row>
    <row r="2149" spans="1:10" hidden="1">
      <c r="A2149" s="155">
        <v>65</v>
      </c>
      <c r="B2149" s="155" t="s">
        <v>2970</v>
      </c>
      <c r="C2149" s="155" t="s">
        <v>274</v>
      </c>
      <c r="D2149" s="155">
        <v>76.099999999999994</v>
      </c>
      <c r="E2149" s="155">
        <v>765</v>
      </c>
      <c r="F2149" s="155">
        <v>239.07520093818323</v>
      </c>
      <c r="G2149" s="155">
        <v>182892.52871771017</v>
      </c>
      <c r="H2149" s="155">
        <v>0.18289252871771017</v>
      </c>
      <c r="I2149" s="155" t="str">
        <f>_xlfn.XLOOKUP(C2149,'DRAWING LIST'!B:B,'DRAWING LIST'!AJ:AJ,,0)</f>
        <v/>
      </c>
      <c r="J2149" s="155">
        <f t="shared" si="33"/>
        <v>0.18289252871771017</v>
      </c>
    </row>
    <row r="2150" spans="1:10" hidden="1">
      <c r="A2150" s="155">
        <v>65</v>
      </c>
      <c r="B2150" s="155" t="s">
        <v>2970</v>
      </c>
      <c r="C2150" s="155" t="s">
        <v>275</v>
      </c>
      <c r="D2150" s="155">
        <v>76.099999999999994</v>
      </c>
      <c r="E2150" s="155">
        <v>765</v>
      </c>
      <c r="F2150" s="155">
        <v>239.07520093818323</v>
      </c>
      <c r="G2150" s="155">
        <v>182892.52871771017</v>
      </c>
      <c r="H2150" s="155">
        <v>0.18289252871771017</v>
      </c>
      <c r="I2150" s="155" t="str">
        <f>_xlfn.XLOOKUP(C2150,'DRAWING LIST'!B:B,'DRAWING LIST'!AJ:AJ,,0)</f>
        <v/>
      </c>
      <c r="J2150" s="155">
        <f t="shared" si="33"/>
        <v>0.18289252871771017</v>
      </c>
    </row>
    <row r="2151" spans="1:10" hidden="1">
      <c r="A2151" s="155">
        <v>65</v>
      </c>
      <c r="B2151" s="155" t="s">
        <v>2647</v>
      </c>
      <c r="C2151" s="155" t="s">
        <v>102</v>
      </c>
      <c r="D2151" s="155">
        <v>76.099999999999994</v>
      </c>
      <c r="E2151" s="155">
        <v>778</v>
      </c>
      <c r="F2151" s="155">
        <v>239.07520093818323</v>
      </c>
      <c r="G2151" s="155">
        <v>186000.50632990655</v>
      </c>
      <c r="H2151" s="155">
        <v>0.18600050632990656</v>
      </c>
      <c r="I2151" s="155" t="str">
        <f>_xlfn.XLOOKUP(C2151,'DRAWING LIST'!B:B,'DRAWING LIST'!AJ:AJ,,0)</f>
        <v/>
      </c>
      <c r="J2151" s="155">
        <f t="shared" si="33"/>
        <v>0.18600050632990656</v>
      </c>
    </row>
    <row r="2152" spans="1:10" hidden="1">
      <c r="A2152" s="155">
        <v>65</v>
      </c>
      <c r="B2152" s="155" t="s">
        <v>2971</v>
      </c>
      <c r="C2152" s="155" t="s">
        <v>77</v>
      </c>
      <c r="D2152" s="155">
        <v>76.099999999999994</v>
      </c>
      <c r="E2152" s="155">
        <v>805</v>
      </c>
      <c r="F2152" s="155">
        <v>239.07520093818323</v>
      </c>
      <c r="G2152" s="155">
        <v>192455.5367552375</v>
      </c>
      <c r="H2152" s="155">
        <v>0.19245553675523749</v>
      </c>
      <c r="I2152" s="155" t="str">
        <f>_xlfn.XLOOKUP(C2152,'DRAWING LIST'!B:B,'DRAWING LIST'!AJ:AJ,,0)</f>
        <v>1-63 深灰色</v>
      </c>
      <c r="J2152" s="155">
        <f t="shared" si="33"/>
        <v>0.19245553675523749</v>
      </c>
    </row>
    <row r="2153" spans="1:10" hidden="1">
      <c r="A2153" s="155">
        <v>65</v>
      </c>
      <c r="B2153" s="155" t="s">
        <v>2972</v>
      </c>
      <c r="C2153" s="155" t="s">
        <v>247</v>
      </c>
      <c r="D2153" s="155">
        <v>76.099999999999994</v>
      </c>
      <c r="E2153" s="155">
        <v>857</v>
      </c>
      <c r="F2153" s="155">
        <v>239.07520093818323</v>
      </c>
      <c r="G2153" s="155">
        <v>204887.44720402302</v>
      </c>
      <c r="H2153" s="155">
        <v>0.20488744720402302</v>
      </c>
      <c r="I2153" s="155" t="str">
        <f>_xlfn.XLOOKUP(C2153,'DRAWING LIST'!B:B,'DRAWING LIST'!AJ:AJ,,0)</f>
        <v/>
      </c>
      <c r="J2153" s="155">
        <f t="shared" si="33"/>
        <v>0.20488744720402302</v>
      </c>
    </row>
    <row r="2154" spans="1:10" hidden="1">
      <c r="A2154" s="155">
        <v>65</v>
      </c>
      <c r="B2154" s="155" t="s">
        <v>2972</v>
      </c>
      <c r="C2154" s="155" t="s">
        <v>734</v>
      </c>
      <c r="D2154" s="155">
        <v>76.099999999999994</v>
      </c>
      <c r="E2154" s="155">
        <v>857</v>
      </c>
      <c r="F2154" s="155">
        <v>239.07520093818323</v>
      </c>
      <c r="G2154" s="155">
        <v>204887.44720402302</v>
      </c>
      <c r="H2154" s="155">
        <v>0.20488744720402302</v>
      </c>
      <c r="I2154" s="155" t="str">
        <f>_xlfn.XLOOKUP(C2154,'DRAWING LIST'!B:B,'DRAWING LIST'!AJ:AJ,,0)</f>
        <v/>
      </c>
      <c r="J2154" s="155">
        <f t="shared" si="33"/>
        <v>0.20488744720402302</v>
      </c>
    </row>
    <row r="2155" spans="1:10" hidden="1">
      <c r="A2155" s="155">
        <v>65</v>
      </c>
      <c r="B2155" s="155" t="s">
        <v>2973</v>
      </c>
      <c r="C2155" s="155" t="s">
        <v>275</v>
      </c>
      <c r="D2155" s="155">
        <v>76.099999999999994</v>
      </c>
      <c r="E2155" s="155">
        <v>859</v>
      </c>
      <c r="F2155" s="155">
        <v>239.07520093818323</v>
      </c>
      <c r="G2155" s="155">
        <v>205365.59760589938</v>
      </c>
      <c r="H2155" s="155">
        <v>0.20536559760589937</v>
      </c>
      <c r="I2155" s="155" t="str">
        <f>_xlfn.XLOOKUP(C2155,'DRAWING LIST'!B:B,'DRAWING LIST'!AJ:AJ,,0)</f>
        <v/>
      </c>
      <c r="J2155" s="155">
        <f t="shared" si="33"/>
        <v>0.20536559760589937</v>
      </c>
    </row>
    <row r="2156" spans="1:10" hidden="1">
      <c r="A2156" s="155">
        <v>65</v>
      </c>
      <c r="B2156" s="155" t="s">
        <v>2974</v>
      </c>
      <c r="C2156" s="155" t="s">
        <v>734</v>
      </c>
      <c r="D2156" s="155">
        <v>76.099999999999994</v>
      </c>
      <c r="E2156" s="155">
        <v>92</v>
      </c>
      <c r="F2156" s="155">
        <v>239.07520093818323</v>
      </c>
      <c r="G2156" s="155">
        <v>21994.918486312858</v>
      </c>
      <c r="H2156" s="155">
        <v>2.1994918486312857E-2</v>
      </c>
      <c r="I2156" s="155" t="str">
        <f>_xlfn.XLOOKUP(C2156,'DRAWING LIST'!B:B,'DRAWING LIST'!AJ:AJ,,0)</f>
        <v/>
      </c>
      <c r="J2156" s="155">
        <f t="shared" si="33"/>
        <v>2.1994918486312857E-2</v>
      </c>
    </row>
    <row r="2157" spans="1:10" hidden="1">
      <c r="A2157" s="155">
        <v>65</v>
      </c>
      <c r="B2157" s="155" t="s">
        <v>2158</v>
      </c>
      <c r="C2157" s="155" t="s">
        <v>102</v>
      </c>
      <c r="D2157" s="155">
        <v>76.099999999999994</v>
      </c>
      <c r="E2157" s="155">
        <v>97</v>
      </c>
      <c r="F2157" s="155">
        <v>239.07520093818323</v>
      </c>
      <c r="G2157" s="155">
        <v>23190.294491003773</v>
      </c>
      <c r="H2157" s="155">
        <v>2.3190294491003773E-2</v>
      </c>
      <c r="I2157" s="155" t="str">
        <f>_xlfn.XLOOKUP(C2157,'DRAWING LIST'!B:B,'DRAWING LIST'!AJ:AJ,,0)</f>
        <v/>
      </c>
      <c r="J2157" s="155">
        <f t="shared" si="33"/>
        <v>2.3190294491003773E-2</v>
      </c>
    </row>
    <row r="2158" spans="1:10" hidden="1">
      <c r="A2158" s="155">
        <v>65</v>
      </c>
      <c r="B2158" s="155" t="s">
        <v>2975</v>
      </c>
      <c r="C2158" s="155" t="s">
        <v>249</v>
      </c>
      <c r="D2158" s="155">
        <v>76.099999999999994</v>
      </c>
      <c r="E2158" s="155">
        <v>9849</v>
      </c>
      <c r="F2158" s="155">
        <v>239.07520093818323</v>
      </c>
      <c r="G2158" s="155">
        <v>2354651.6540401666</v>
      </c>
      <c r="H2158" s="155">
        <v>2.3546516540401665</v>
      </c>
      <c r="I2158" s="155" t="str">
        <f>_xlfn.XLOOKUP(C2158,'DRAWING LIST'!B:B,'DRAWING LIST'!AJ:AJ,,0)</f>
        <v/>
      </c>
      <c r="J2158" s="155">
        <f t="shared" si="33"/>
        <v>2.3546516540401665</v>
      </c>
    </row>
    <row r="2159" spans="1:10" hidden="1">
      <c r="A2159" s="155">
        <v>65</v>
      </c>
      <c r="B2159" s="155" t="s">
        <v>2975</v>
      </c>
      <c r="C2159" s="155" t="s">
        <v>269</v>
      </c>
      <c r="D2159" s="155">
        <v>76.099999999999994</v>
      </c>
      <c r="E2159" s="155">
        <v>9849</v>
      </c>
      <c r="F2159" s="155">
        <v>239.07520093818323</v>
      </c>
      <c r="G2159" s="155">
        <v>2354651.6540401666</v>
      </c>
      <c r="H2159" s="155">
        <v>2.3546516540401665</v>
      </c>
      <c r="I2159" s="155" t="str">
        <f>_xlfn.XLOOKUP(C2159,'DRAWING LIST'!B:B,'DRAWING LIST'!AJ:AJ,,0)</f>
        <v/>
      </c>
      <c r="J2159" s="155">
        <f t="shared" si="33"/>
        <v>2.3546516540401665</v>
      </c>
    </row>
    <row r="2160" spans="1:10" hidden="1">
      <c r="A2160" s="155">
        <v>65</v>
      </c>
      <c r="B2160" s="155" t="s">
        <v>2725</v>
      </c>
      <c r="C2160" s="155" t="s">
        <v>248</v>
      </c>
      <c r="D2160" s="155">
        <v>76.099999999999994</v>
      </c>
      <c r="E2160" s="155">
        <v>991</v>
      </c>
      <c r="F2160" s="155">
        <v>239.07520093818323</v>
      </c>
      <c r="G2160" s="155">
        <v>236923.52412973958</v>
      </c>
      <c r="H2160" s="155">
        <v>0.23692352412973958</v>
      </c>
      <c r="I2160" s="155" t="str">
        <f>_xlfn.XLOOKUP(C2160,'DRAWING LIST'!B:B,'DRAWING LIST'!AJ:AJ,,0)</f>
        <v/>
      </c>
      <c r="J2160" s="155">
        <f t="shared" si="33"/>
        <v>0.23692352412973958</v>
      </c>
    </row>
    <row r="2161" spans="1:10" hidden="1">
      <c r="A2161" s="155">
        <v>80</v>
      </c>
      <c r="B2161" s="155" t="s">
        <v>2976</v>
      </c>
      <c r="C2161" s="155" t="s">
        <v>395</v>
      </c>
      <c r="D2161" s="155">
        <v>88.9</v>
      </c>
      <c r="E2161" s="155">
        <v>1002</v>
      </c>
      <c r="F2161" s="155">
        <v>279.28758690413264</v>
      </c>
      <c r="G2161" s="155">
        <v>279846.16207794088</v>
      </c>
      <c r="H2161" s="155">
        <v>0.27984616207794089</v>
      </c>
      <c r="I2161" s="155" t="str">
        <f>_xlfn.XLOOKUP(C2161,'DRAWING LIST'!B:B,'DRAWING LIST'!AJ:AJ,,0)</f>
        <v/>
      </c>
      <c r="J2161" s="155">
        <f t="shared" si="33"/>
        <v>0.27984616207794089</v>
      </c>
    </row>
    <row r="2162" spans="1:10" hidden="1">
      <c r="A2162" s="155">
        <v>80</v>
      </c>
      <c r="B2162" s="155" t="s">
        <v>2030</v>
      </c>
      <c r="C2162" s="155" t="s">
        <v>99</v>
      </c>
      <c r="D2162" s="155">
        <v>88.9</v>
      </c>
      <c r="E2162" s="155">
        <v>100</v>
      </c>
      <c r="F2162" s="155">
        <v>279.28758690413264</v>
      </c>
      <c r="G2162" s="155">
        <v>27928.758690413262</v>
      </c>
      <c r="H2162" s="155">
        <v>2.7928758690413259E-2</v>
      </c>
      <c r="I2162" s="155" t="str">
        <f>_xlfn.XLOOKUP(C2162,'DRAWING LIST'!B:B,'DRAWING LIST'!AJ:AJ,,0)</f>
        <v/>
      </c>
      <c r="J2162" s="155">
        <f t="shared" si="33"/>
        <v>2.7928758690413259E-2</v>
      </c>
    </row>
    <row r="2163" spans="1:10">
      <c r="A2163" s="155">
        <v>80</v>
      </c>
      <c r="B2163" s="155" t="s">
        <v>2030</v>
      </c>
      <c r="C2163" s="155" t="s">
        <v>355</v>
      </c>
      <c r="D2163" s="155">
        <v>88.9</v>
      </c>
      <c r="E2163" s="155">
        <v>100</v>
      </c>
      <c r="F2163" s="155">
        <v>279.28758690413264</v>
      </c>
      <c r="G2163" s="155">
        <v>27928.758690413262</v>
      </c>
      <c r="H2163" s="155">
        <v>2.7928758690413259E-2</v>
      </c>
      <c r="I2163" s="155" t="str">
        <f>_xlfn.XLOOKUP(C2163,'DRAWING LIST'!B:B,'DRAWING LIST'!AJ:AJ,,0)</f>
        <v>1-45 天藍色</v>
      </c>
      <c r="J2163" s="155">
        <f t="shared" si="33"/>
        <v>2.7928758690413259E-2</v>
      </c>
    </row>
    <row r="2164" spans="1:10" hidden="1">
      <c r="A2164" s="155">
        <v>80</v>
      </c>
      <c r="B2164" s="155" t="s">
        <v>2030</v>
      </c>
      <c r="C2164" s="155" t="s">
        <v>479</v>
      </c>
      <c r="D2164" s="155">
        <v>88.9</v>
      </c>
      <c r="E2164" s="155">
        <v>100</v>
      </c>
      <c r="F2164" s="155">
        <v>279.28758690413264</v>
      </c>
      <c r="G2164" s="155">
        <v>27928.758690413262</v>
      </c>
      <c r="H2164" s="155">
        <v>2.7928758690413259E-2</v>
      </c>
      <c r="I2164" s="155" t="str">
        <f>_xlfn.XLOOKUP(C2164,'DRAWING LIST'!B:B,'DRAWING LIST'!AJ:AJ,,0)</f>
        <v>1-85 藏金黃</v>
      </c>
      <c r="J2164" s="155">
        <f t="shared" si="33"/>
        <v>2.7928758690413259E-2</v>
      </c>
    </row>
    <row r="2165" spans="1:10" hidden="1">
      <c r="A2165" s="155">
        <v>80</v>
      </c>
      <c r="B2165" s="155" t="s">
        <v>2030</v>
      </c>
      <c r="C2165" s="155" t="s">
        <v>483</v>
      </c>
      <c r="D2165" s="155">
        <v>88.9</v>
      </c>
      <c r="E2165" s="155">
        <v>100</v>
      </c>
      <c r="F2165" s="155">
        <v>279.28758690413264</v>
      </c>
      <c r="G2165" s="155">
        <v>27928.758690413262</v>
      </c>
      <c r="H2165" s="155">
        <v>2.7928758690413259E-2</v>
      </c>
      <c r="I2165" s="155" t="str">
        <f>_xlfn.XLOOKUP(C2165,'DRAWING LIST'!B:B,'DRAWING LIST'!AJ:AJ,,0)</f>
        <v>1-85 藏金黃</v>
      </c>
      <c r="J2165" s="155">
        <f t="shared" si="33"/>
        <v>2.7928758690413259E-2</v>
      </c>
    </row>
    <row r="2166" spans="1:10" hidden="1">
      <c r="A2166" s="155">
        <v>80</v>
      </c>
      <c r="B2166" s="155" t="s">
        <v>2030</v>
      </c>
      <c r="C2166" s="155" t="s">
        <v>801</v>
      </c>
      <c r="D2166" s="155">
        <v>88.9</v>
      </c>
      <c r="E2166" s="155">
        <v>100</v>
      </c>
      <c r="F2166" s="155">
        <v>279.28758690413264</v>
      </c>
      <c r="G2166" s="155">
        <v>27928.758690413262</v>
      </c>
      <c r="H2166" s="155">
        <v>2.7928758690413259E-2</v>
      </c>
      <c r="I2166" s="155" t="str">
        <f>_xlfn.XLOOKUP(C2166,'DRAWING LIST'!B:B,'DRAWING LIST'!AJ:AJ,,0)</f>
        <v>1-85 藏金黃</v>
      </c>
      <c r="J2166" s="155">
        <f t="shared" si="33"/>
        <v>2.7928758690413259E-2</v>
      </c>
    </row>
    <row r="2167" spans="1:10">
      <c r="A2167" s="155">
        <v>80</v>
      </c>
      <c r="B2167" s="155" t="s">
        <v>2977</v>
      </c>
      <c r="C2167" s="155" t="s">
        <v>764</v>
      </c>
      <c r="D2167" s="155">
        <v>88.9</v>
      </c>
      <c r="E2167" s="155">
        <v>1012</v>
      </c>
      <c r="F2167" s="155">
        <v>279.28758690413264</v>
      </c>
      <c r="G2167" s="155">
        <v>282639.03794698225</v>
      </c>
      <c r="H2167" s="155">
        <v>0.28263903794698225</v>
      </c>
      <c r="I2167" s="155" t="str">
        <f>_xlfn.XLOOKUP(C2167,'DRAWING LIST'!B:B,'DRAWING LIST'!AJ:AJ,,0)</f>
        <v>1-45 天藍色</v>
      </c>
      <c r="J2167" s="155">
        <f t="shared" si="33"/>
        <v>0.28263903794698225</v>
      </c>
    </row>
    <row r="2168" spans="1:10">
      <c r="A2168" s="155">
        <v>80</v>
      </c>
      <c r="B2168" s="155" t="s">
        <v>2810</v>
      </c>
      <c r="C2168" s="155" t="s">
        <v>764</v>
      </c>
      <c r="D2168" s="155">
        <v>88.9</v>
      </c>
      <c r="E2168" s="155">
        <v>1049</v>
      </c>
      <c r="F2168" s="155">
        <v>279.28758690413264</v>
      </c>
      <c r="G2168" s="155">
        <v>292972.67866243515</v>
      </c>
      <c r="H2168" s="155">
        <v>0.29297267866243515</v>
      </c>
      <c r="I2168" s="155" t="str">
        <f>_xlfn.XLOOKUP(C2168,'DRAWING LIST'!B:B,'DRAWING LIST'!AJ:AJ,,0)</f>
        <v>1-45 天藍色</v>
      </c>
      <c r="J2168" s="155">
        <f t="shared" si="33"/>
        <v>0.29297267866243515</v>
      </c>
    </row>
    <row r="2169" spans="1:10">
      <c r="A2169" s="155">
        <v>80</v>
      </c>
      <c r="B2169" s="155" t="s">
        <v>2978</v>
      </c>
      <c r="C2169" s="155" t="s">
        <v>339</v>
      </c>
      <c r="D2169" s="155">
        <v>88.9</v>
      </c>
      <c r="E2169" s="155">
        <v>10672</v>
      </c>
      <c r="F2169" s="155">
        <v>279.28758690413264</v>
      </c>
      <c r="G2169" s="155">
        <v>2980557.1274409033</v>
      </c>
      <c r="H2169" s="155">
        <v>2.9805571274409033</v>
      </c>
      <c r="I2169" s="155" t="str">
        <f>_xlfn.XLOOKUP(C2169,'DRAWING LIST'!B:B,'DRAWING LIST'!AJ:AJ,,0)</f>
        <v>1-45 天藍色</v>
      </c>
      <c r="J2169" s="155">
        <f t="shared" si="33"/>
        <v>2.9805571274409033</v>
      </c>
    </row>
    <row r="2170" spans="1:10">
      <c r="A2170" s="155">
        <v>80</v>
      </c>
      <c r="B2170" s="155" t="s">
        <v>2728</v>
      </c>
      <c r="C2170" s="155" t="s">
        <v>346</v>
      </c>
      <c r="D2170" s="155">
        <v>88.9</v>
      </c>
      <c r="E2170" s="155">
        <v>1072</v>
      </c>
      <c r="F2170" s="155">
        <v>279.28758690413264</v>
      </c>
      <c r="G2170" s="155">
        <v>299396.29316123016</v>
      </c>
      <c r="H2170" s="155">
        <v>0.29939629316123018</v>
      </c>
      <c r="I2170" s="155" t="str">
        <f>_xlfn.XLOOKUP(C2170,'DRAWING LIST'!B:B,'DRAWING LIST'!AJ:AJ,,0)</f>
        <v>1-45 天藍色</v>
      </c>
      <c r="J2170" s="155">
        <f t="shared" si="33"/>
        <v>0.29939629316123018</v>
      </c>
    </row>
    <row r="2171" spans="1:10">
      <c r="A2171" s="155">
        <v>80</v>
      </c>
      <c r="B2171" s="155" t="s">
        <v>2728</v>
      </c>
      <c r="C2171" s="155" t="s">
        <v>763</v>
      </c>
      <c r="D2171" s="155">
        <v>88.9</v>
      </c>
      <c r="E2171" s="155">
        <v>1072</v>
      </c>
      <c r="F2171" s="155">
        <v>279.28758690413264</v>
      </c>
      <c r="G2171" s="155">
        <v>299396.29316123016</v>
      </c>
      <c r="H2171" s="155">
        <v>0.29939629316123018</v>
      </c>
      <c r="I2171" s="155" t="str">
        <f>_xlfn.XLOOKUP(C2171,'DRAWING LIST'!B:B,'DRAWING LIST'!AJ:AJ,,0)</f>
        <v>1-45 天藍色</v>
      </c>
      <c r="J2171" s="155">
        <f t="shared" si="33"/>
        <v>0.29939629316123018</v>
      </c>
    </row>
    <row r="2172" spans="1:10" hidden="1">
      <c r="A2172" s="155">
        <v>80</v>
      </c>
      <c r="B2172" s="155" t="s">
        <v>2979</v>
      </c>
      <c r="C2172" s="155" t="s">
        <v>632</v>
      </c>
      <c r="D2172" s="155">
        <v>88.9</v>
      </c>
      <c r="E2172" s="155">
        <v>1100</v>
      </c>
      <c r="F2172" s="155">
        <v>279.28758690413264</v>
      </c>
      <c r="G2172" s="155">
        <v>307216.34559454588</v>
      </c>
      <c r="H2172" s="155">
        <v>0.30721634559454586</v>
      </c>
      <c r="I2172" s="155" t="str">
        <f>_xlfn.XLOOKUP(C2172,'DRAWING LIST'!B:B,'DRAWING LIST'!AJ:AJ,,0)</f>
        <v/>
      </c>
      <c r="J2172" s="155">
        <f t="shared" si="33"/>
        <v>0.30721634559454586</v>
      </c>
    </row>
    <row r="2173" spans="1:10" hidden="1">
      <c r="A2173" s="155">
        <v>80</v>
      </c>
      <c r="B2173" s="155" t="s">
        <v>2950</v>
      </c>
      <c r="C2173" s="155" t="s">
        <v>484</v>
      </c>
      <c r="D2173" s="155">
        <v>88.9</v>
      </c>
      <c r="E2173" s="155">
        <v>1105</v>
      </c>
      <c r="F2173" s="155">
        <v>279.28758690413264</v>
      </c>
      <c r="G2173" s="155">
        <v>308612.78352906654</v>
      </c>
      <c r="H2173" s="155">
        <v>0.30861278352906651</v>
      </c>
      <c r="I2173" s="155" t="str">
        <f>_xlfn.XLOOKUP(C2173,'DRAWING LIST'!B:B,'DRAWING LIST'!AJ:AJ,,0)</f>
        <v>1-85 藏金黃</v>
      </c>
      <c r="J2173" s="155">
        <f t="shared" si="33"/>
        <v>0.30861278352906651</v>
      </c>
    </row>
    <row r="2174" spans="1:10" hidden="1">
      <c r="A2174" s="155">
        <v>80</v>
      </c>
      <c r="B2174" s="155" t="s">
        <v>2204</v>
      </c>
      <c r="C2174" s="155" t="s">
        <v>773</v>
      </c>
      <c r="D2174" s="155">
        <v>88.9</v>
      </c>
      <c r="E2174" s="155">
        <v>1127</v>
      </c>
      <c r="F2174" s="155">
        <v>279.28758690413264</v>
      </c>
      <c r="G2174" s="155">
        <v>314757.11044095748</v>
      </c>
      <c r="H2174" s="155">
        <v>0.31475711044095744</v>
      </c>
      <c r="I2174" s="155" t="str">
        <f>_xlfn.XLOOKUP(C2174,'DRAWING LIST'!B:B,'DRAWING LIST'!AJ:AJ,,0)</f>
        <v/>
      </c>
      <c r="J2174" s="155">
        <f t="shared" si="33"/>
        <v>0.31475711044095744</v>
      </c>
    </row>
    <row r="2175" spans="1:10">
      <c r="A2175" s="155">
        <v>80</v>
      </c>
      <c r="B2175" s="155" t="s">
        <v>2208</v>
      </c>
      <c r="C2175" s="155" t="s">
        <v>340</v>
      </c>
      <c r="D2175" s="155">
        <v>88.9</v>
      </c>
      <c r="E2175" s="155">
        <v>114</v>
      </c>
      <c r="F2175" s="155">
        <v>279.28758690413264</v>
      </c>
      <c r="G2175" s="155">
        <v>31838.78490707112</v>
      </c>
      <c r="H2175" s="155">
        <v>3.1838784907071122E-2</v>
      </c>
      <c r="I2175" s="155" t="str">
        <f>_xlfn.XLOOKUP(C2175,'DRAWING LIST'!B:B,'DRAWING LIST'!AJ:AJ,,0)</f>
        <v>1-45 天藍色</v>
      </c>
      <c r="J2175" s="155">
        <f t="shared" si="33"/>
        <v>3.1838784907071122E-2</v>
      </c>
    </row>
    <row r="2176" spans="1:10">
      <c r="A2176" s="155">
        <v>80</v>
      </c>
      <c r="B2176" s="155" t="s">
        <v>2980</v>
      </c>
      <c r="C2176" s="155" t="s">
        <v>336</v>
      </c>
      <c r="D2176" s="155">
        <v>88.9</v>
      </c>
      <c r="E2176" s="155">
        <v>11575</v>
      </c>
      <c r="F2176" s="155">
        <v>279.28758690413264</v>
      </c>
      <c r="G2176" s="155">
        <v>3232753.8184153354</v>
      </c>
      <c r="H2176" s="155">
        <v>3.2327538184153353</v>
      </c>
      <c r="I2176" s="155" t="str">
        <f>_xlfn.XLOOKUP(C2176,'DRAWING LIST'!B:B,'DRAWING LIST'!AJ:AJ,,0)</f>
        <v>1-45 天藍色</v>
      </c>
      <c r="J2176" s="155">
        <f t="shared" si="33"/>
        <v>3.2327538184153353</v>
      </c>
    </row>
    <row r="2177" spans="1:10" hidden="1">
      <c r="A2177" s="155">
        <v>80</v>
      </c>
      <c r="B2177" s="155" t="s">
        <v>2981</v>
      </c>
      <c r="C2177" s="155" t="s">
        <v>773</v>
      </c>
      <c r="D2177" s="155">
        <v>88.9</v>
      </c>
      <c r="E2177" s="155">
        <v>1186</v>
      </c>
      <c r="F2177" s="155">
        <v>279.28758690413264</v>
      </c>
      <c r="G2177" s="155">
        <v>331235.07806830131</v>
      </c>
      <c r="H2177" s="155">
        <v>0.33123507806830133</v>
      </c>
      <c r="I2177" s="155" t="str">
        <f>_xlfn.XLOOKUP(C2177,'DRAWING LIST'!B:B,'DRAWING LIST'!AJ:AJ,,0)</f>
        <v/>
      </c>
      <c r="J2177" s="155">
        <f t="shared" si="33"/>
        <v>0.33123507806830133</v>
      </c>
    </row>
    <row r="2178" spans="1:10">
      <c r="A2178" s="155">
        <v>80</v>
      </c>
      <c r="B2178" s="155" t="s">
        <v>2982</v>
      </c>
      <c r="C2178" s="155" t="s">
        <v>761</v>
      </c>
      <c r="D2178" s="155">
        <v>88.9</v>
      </c>
      <c r="E2178" s="155">
        <v>1195</v>
      </c>
      <c r="F2178" s="155">
        <v>279.28758690413264</v>
      </c>
      <c r="G2178" s="155">
        <v>333748.66635043849</v>
      </c>
      <c r="H2178" s="155">
        <v>0.33374866635043848</v>
      </c>
      <c r="I2178" s="155" t="str">
        <f>_xlfn.XLOOKUP(C2178,'DRAWING LIST'!B:B,'DRAWING LIST'!AJ:AJ,,0)</f>
        <v>1-45 天藍色</v>
      </c>
      <c r="J2178" s="155">
        <f t="shared" si="33"/>
        <v>0.33374866635043848</v>
      </c>
    </row>
    <row r="2179" spans="1:10" hidden="1">
      <c r="A2179" s="155">
        <v>80</v>
      </c>
      <c r="B2179" s="155" t="s">
        <v>2039</v>
      </c>
      <c r="C2179" s="155" t="s">
        <v>483</v>
      </c>
      <c r="D2179" s="155">
        <v>88.9</v>
      </c>
      <c r="E2179" s="155">
        <v>1198</v>
      </c>
      <c r="F2179" s="155">
        <v>279.28758690413264</v>
      </c>
      <c r="G2179" s="155">
        <v>334586.52911115089</v>
      </c>
      <c r="H2179" s="155">
        <v>0.33458652911115089</v>
      </c>
      <c r="I2179" s="155" t="str">
        <f>_xlfn.XLOOKUP(C2179,'DRAWING LIST'!B:B,'DRAWING LIST'!AJ:AJ,,0)</f>
        <v>1-85 藏金黃</v>
      </c>
      <c r="J2179" s="155">
        <f t="shared" ref="J2179:J2242" si="34">(D2179*PI()*E2179)*10^-6</f>
        <v>0.33458652911115089</v>
      </c>
    </row>
    <row r="2180" spans="1:10">
      <c r="A2180" s="155">
        <v>80</v>
      </c>
      <c r="B2180" s="155" t="s">
        <v>2983</v>
      </c>
      <c r="C2180" s="155" t="s">
        <v>346</v>
      </c>
      <c r="D2180" s="155">
        <v>88.9</v>
      </c>
      <c r="E2180" s="155">
        <v>12383</v>
      </c>
      <c r="F2180" s="155">
        <v>279.28758690413264</v>
      </c>
      <c r="G2180" s="155">
        <v>3458418.1886338745</v>
      </c>
      <c r="H2180" s="155">
        <v>3.4584181886338743</v>
      </c>
      <c r="I2180" s="155" t="str">
        <f>_xlfn.XLOOKUP(C2180,'DRAWING LIST'!B:B,'DRAWING LIST'!AJ:AJ,,0)</f>
        <v>1-45 天藍色</v>
      </c>
      <c r="J2180" s="155">
        <f t="shared" si="34"/>
        <v>3.4584181886338743</v>
      </c>
    </row>
    <row r="2181" spans="1:10">
      <c r="A2181" s="155">
        <v>80</v>
      </c>
      <c r="B2181" s="155" t="s">
        <v>2984</v>
      </c>
      <c r="C2181" s="155" t="s">
        <v>338</v>
      </c>
      <c r="D2181" s="155">
        <v>88.9</v>
      </c>
      <c r="E2181" s="155">
        <v>1252</v>
      </c>
      <c r="F2181" s="155">
        <v>279.28758690413264</v>
      </c>
      <c r="G2181" s="155">
        <v>349668.05880397407</v>
      </c>
      <c r="H2181" s="155">
        <v>0.34966805880397406</v>
      </c>
      <c r="I2181" s="155" t="str">
        <f>_xlfn.XLOOKUP(C2181,'DRAWING LIST'!B:B,'DRAWING LIST'!AJ:AJ,,0)</f>
        <v>1-45 天藍色</v>
      </c>
      <c r="J2181" s="155">
        <f t="shared" si="34"/>
        <v>0.34966805880397406</v>
      </c>
    </row>
    <row r="2182" spans="1:10">
      <c r="A2182" s="155">
        <v>80</v>
      </c>
      <c r="B2182" s="155" t="s">
        <v>2985</v>
      </c>
      <c r="C2182" s="155" t="s">
        <v>346</v>
      </c>
      <c r="D2182" s="155">
        <v>88.9</v>
      </c>
      <c r="E2182" s="155">
        <v>12783</v>
      </c>
      <c r="F2182" s="155">
        <v>279.28758690413264</v>
      </c>
      <c r="G2182" s="155">
        <v>3570133.2233955273</v>
      </c>
      <c r="H2182" s="155">
        <v>3.5701332233955272</v>
      </c>
      <c r="I2182" s="155" t="str">
        <f>_xlfn.XLOOKUP(C2182,'DRAWING LIST'!B:B,'DRAWING LIST'!AJ:AJ,,0)</f>
        <v>1-45 天藍色</v>
      </c>
      <c r="J2182" s="155">
        <f t="shared" si="34"/>
        <v>3.5701332233955272</v>
      </c>
    </row>
    <row r="2183" spans="1:10">
      <c r="A2183" s="155">
        <v>80</v>
      </c>
      <c r="B2183" s="155" t="s">
        <v>2230</v>
      </c>
      <c r="C2183" s="155" t="s">
        <v>333</v>
      </c>
      <c r="D2183" s="155">
        <v>88.9</v>
      </c>
      <c r="E2183" s="155">
        <v>128</v>
      </c>
      <c r="F2183" s="155">
        <v>279.28758690413264</v>
      </c>
      <c r="G2183" s="155">
        <v>35748.811123728978</v>
      </c>
      <c r="H2183" s="155">
        <v>3.5748811123728977E-2</v>
      </c>
      <c r="I2183" s="155" t="str">
        <f>_xlfn.XLOOKUP(C2183,'DRAWING LIST'!B:B,'DRAWING LIST'!AJ:AJ,,0)</f>
        <v>1-45 天藍色</v>
      </c>
      <c r="J2183" s="155">
        <f t="shared" si="34"/>
        <v>3.5748811123728977E-2</v>
      </c>
    </row>
    <row r="2184" spans="1:10" hidden="1">
      <c r="A2184" s="155">
        <v>80</v>
      </c>
      <c r="B2184" s="155" t="s">
        <v>2234</v>
      </c>
      <c r="C2184" s="155" t="s">
        <v>495</v>
      </c>
      <c r="D2184" s="155">
        <v>88.9</v>
      </c>
      <c r="E2184" s="155">
        <v>130</v>
      </c>
      <c r="F2184" s="155">
        <v>279.28758690413264</v>
      </c>
      <c r="G2184" s="155">
        <v>36307.386297537239</v>
      </c>
      <c r="H2184" s="155">
        <v>3.6307386297537235E-2</v>
      </c>
      <c r="I2184" s="155" t="str">
        <f>_xlfn.XLOOKUP(C2184,'DRAWING LIST'!B:B,'DRAWING LIST'!AJ:AJ,,0)</f>
        <v>1-85 藏金黃</v>
      </c>
      <c r="J2184" s="155">
        <f t="shared" si="34"/>
        <v>3.6307386297537235E-2</v>
      </c>
    </row>
    <row r="2185" spans="1:10" hidden="1">
      <c r="A2185" s="155">
        <v>80</v>
      </c>
      <c r="B2185" s="155" t="s">
        <v>2239</v>
      </c>
      <c r="C2185" s="155" t="s">
        <v>632</v>
      </c>
      <c r="D2185" s="155">
        <v>88.9</v>
      </c>
      <c r="E2185" s="155">
        <v>131</v>
      </c>
      <c r="F2185" s="155">
        <v>279.28758690413264</v>
      </c>
      <c r="G2185" s="155">
        <v>36586.673884441378</v>
      </c>
      <c r="H2185" s="155">
        <v>3.6586673884441374E-2</v>
      </c>
      <c r="I2185" s="155" t="str">
        <f>_xlfn.XLOOKUP(C2185,'DRAWING LIST'!B:B,'DRAWING LIST'!AJ:AJ,,0)</f>
        <v/>
      </c>
      <c r="J2185" s="155">
        <f t="shared" si="34"/>
        <v>3.6586673884441374E-2</v>
      </c>
    </row>
    <row r="2186" spans="1:10" hidden="1">
      <c r="A2186" s="155">
        <v>80</v>
      </c>
      <c r="B2186" s="155" t="s">
        <v>2986</v>
      </c>
      <c r="C2186" s="155" t="s">
        <v>773</v>
      </c>
      <c r="D2186" s="155">
        <v>88.9</v>
      </c>
      <c r="E2186" s="155">
        <v>13422</v>
      </c>
      <c r="F2186" s="155">
        <v>279.28758690413264</v>
      </c>
      <c r="G2186" s="155">
        <v>3748597.9914272684</v>
      </c>
      <c r="H2186" s="155">
        <v>3.748597991427268</v>
      </c>
      <c r="I2186" s="155" t="str">
        <f>_xlfn.XLOOKUP(C2186,'DRAWING LIST'!B:B,'DRAWING LIST'!AJ:AJ,,0)</f>
        <v/>
      </c>
      <c r="J2186" s="155">
        <f t="shared" si="34"/>
        <v>3.748597991427268</v>
      </c>
    </row>
    <row r="2187" spans="1:10" hidden="1">
      <c r="A2187" s="155">
        <v>80</v>
      </c>
      <c r="B2187" s="155" t="s">
        <v>2987</v>
      </c>
      <c r="C2187" s="155" t="s">
        <v>150</v>
      </c>
      <c r="D2187" s="155">
        <v>88.9</v>
      </c>
      <c r="E2187" s="155">
        <v>1342</v>
      </c>
      <c r="F2187" s="155">
        <v>279.28758690413264</v>
      </c>
      <c r="G2187" s="155">
        <v>374803.94162534602</v>
      </c>
      <c r="H2187" s="155">
        <v>0.37480394162534603</v>
      </c>
      <c r="I2187" s="155" t="str">
        <f>_xlfn.XLOOKUP(C2187,'DRAWING LIST'!B:B,'DRAWING LIST'!AJ:AJ,,0)</f>
        <v>1-05 大洋綠</v>
      </c>
      <c r="J2187" s="155">
        <f t="shared" si="34"/>
        <v>0.37480394162534603</v>
      </c>
    </row>
    <row r="2188" spans="1:10" hidden="1">
      <c r="A2188" s="155">
        <v>80</v>
      </c>
      <c r="B2188" s="155" t="s">
        <v>2988</v>
      </c>
      <c r="C2188" s="155" t="s">
        <v>799</v>
      </c>
      <c r="D2188" s="155">
        <v>88.9</v>
      </c>
      <c r="E2188" s="155">
        <v>1348</v>
      </c>
      <c r="F2188" s="155">
        <v>279.28758690413264</v>
      </c>
      <c r="G2188" s="155">
        <v>376479.66714677081</v>
      </c>
      <c r="H2188" s="155">
        <v>0.37647966714677078</v>
      </c>
      <c r="I2188" s="155" t="str">
        <f>_xlfn.XLOOKUP(C2188,'DRAWING LIST'!B:B,'DRAWING LIST'!AJ:AJ,,0)</f>
        <v>1-85 藏金黃</v>
      </c>
      <c r="J2188" s="155">
        <f t="shared" si="34"/>
        <v>0.37647966714677078</v>
      </c>
    </row>
    <row r="2189" spans="1:10">
      <c r="A2189" s="155">
        <v>80</v>
      </c>
      <c r="B2189" s="155" t="s">
        <v>2989</v>
      </c>
      <c r="C2189" s="155" t="s">
        <v>761</v>
      </c>
      <c r="D2189" s="155">
        <v>88.9</v>
      </c>
      <c r="E2189" s="155">
        <v>1372</v>
      </c>
      <c r="F2189" s="155">
        <v>279.28758690413264</v>
      </c>
      <c r="G2189" s="155">
        <v>383182.56923247001</v>
      </c>
      <c r="H2189" s="155">
        <v>0.38318256923247002</v>
      </c>
      <c r="I2189" s="155" t="str">
        <f>_xlfn.XLOOKUP(C2189,'DRAWING LIST'!B:B,'DRAWING LIST'!AJ:AJ,,0)</f>
        <v>1-45 天藍色</v>
      </c>
      <c r="J2189" s="155">
        <f t="shared" si="34"/>
        <v>0.38318256923247002</v>
      </c>
    </row>
    <row r="2190" spans="1:10" hidden="1">
      <c r="A2190" s="155">
        <v>80</v>
      </c>
      <c r="B2190" s="155" t="s">
        <v>2250</v>
      </c>
      <c r="C2190" s="155" t="s">
        <v>480</v>
      </c>
      <c r="D2190" s="155">
        <v>88.9</v>
      </c>
      <c r="E2190" s="155">
        <v>1392</v>
      </c>
      <c r="F2190" s="155">
        <v>279.28758690413264</v>
      </c>
      <c r="G2190" s="155">
        <v>388768.32097055262</v>
      </c>
      <c r="H2190" s="155">
        <v>0.38876832097055258</v>
      </c>
      <c r="I2190" s="155" t="str">
        <f>_xlfn.XLOOKUP(C2190,'DRAWING LIST'!B:B,'DRAWING LIST'!AJ:AJ,,0)</f>
        <v>1-85 藏金黃</v>
      </c>
      <c r="J2190" s="155">
        <f t="shared" si="34"/>
        <v>0.38876832097055258</v>
      </c>
    </row>
    <row r="2191" spans="1:10" hidden="1">
      <c r="A2191" s="155">
        <v>80</v>
      </c>
      <c r="B2191" s="155" t="s">
        <v>2990</v>
      </c>
      <c r="C2191" s="155" t="s">
        <v>395</v>
      </c>
      <c r="D2191" s="155">
        <v>88.9</v>
      </c>
      <c r="E2191" s="155">
        <v>14027</v>
      </c>
      <c r="F2191" s="155">
        <v>279.28758690413264</v>
      </c>
      <c r="G2191" s="155">
        <v>3917566.9815042685</v>
      </c>
      <c r="H2191" s="155">
        <v>3.9175669815042684</v>
      </c>
      <c r="I2191" s="155" t="str">
        <f>_xlfn.XLOOKUP(C2191,'DRAWING LIST'!B:B,'DRAWING LIST'!AJ:AJ,,0)</f>
        <v/>
      </c>
      <c r="J2191" s="155">
        <f t="shared" si="34"/>
        <v>3.9175669815042684</v>
      </c>
    </row>
    <row r="2192" spans="1:10" hidden="1">
      <c r="A2192" s="155">
        <v>80</v>
      </c>
      <c r="B2192" s="155" t="s">
        <v>2054</v>
      </c>
      <c r="C2192" s="155" t="s">
        <v>492</v>
      </c>
      <c r="D2192" s="155">
        <v>88.9</v>
      </c>
      <c r="E2192" s="155">
        <v>150</v>
      </c>
      <c r="F2192" s="155">
        <v>279.28758690413264</v>
      </c>
      <c r="G2192" s="155">
        <v>41893.138035619893</v>
      </c>
      <c r="H2192" s="155">
        <v>4.1893138035619892E-2</v>
      </c>
      <c r="I2192" s="155" t="str">
        <f>_xlfn.XLOOKUP(C2192,'DRAWING LIST'!B:B,'DRAWING LIST'!AJ:AJ,,0)</f>
        <v>1-85 藏金黃</v>
      </c>
      <c r="J2192" s="155">
        <f t="shared" si="34"/>
        <v>4.1893138035619892E-2</v>
      </c>
    </row>
    <row r="2193" spans="1:10" hidden="1">
      <c r="A2193" s="155">
        <v>80</v>
      </c>
      <c r="B2193" s="155" t="s">
        <v>2054</v>
      </c>
      <c r="C2193" s="155" t="s">
        <v>494</v>
      </c>
      <c r="D2193" s="155">
        <v>88.9</v>
      </c>
      <c r="E2193" s="155">
        <v>150</v>
      </c>
      <c r="F2193" s="155">
        <v>279.28758690413264</v>
      </c>
      <c r="G2193" s="155">
        <v>41893.138035619893</v>
      </c>
      <c r="H2193" s="155">
        <v>4.1893138035619892E-2</v>
      </c>
      <c r="I2193" s="155" t="str">
        <f>_xlfn.XLOOKUP(C2193,'DRAWING LIST'!B:B,'DRAWING LIST'!AJ:AJ,,0)</f>
        <v>1-85 藏金黃</v>
      </c>
      <c r="J2193" s="155">
        <f t="shared" si="34"/>
        <v>4.1893138035619892E-2</v>
      </c>
    </row>
    <row r="2194" spans="1:10" hidden="1">
      <c r="A2194" s="155">
        <v>80</v>
      </c>
      <c r="B2194" s="155" t="s">
        <v>2054</v>
      </c>
      <c r="C2194" s="155" t="s">
        <v>816</v>
      </c>
      <c r="D2194" s="155">
        <v>88.9</v>
      </c>
      <c r="E2194" s="155">
        <v>150</v>
      </c>
      <c r="F2194" s="155">
        <v>279.28758690413264</v>
      </c>
      <c r="G2194" s="155">
        <v>41893.138035619893</v>
      </c>
      <c r="H2194" s="155">
        <v>4.1893138035619892E-2</v>
      </c>
      <c r="I2194" s="155" t="str">
        <f>_xlfn.XLOOKUP(C2194,'DRAWING LIST'!B:B,'DRAWING LIST'!AJ:AJ,,0)</f>
        <v/>
      </c>
      <c r="J2194" s="155">
        <f t="shared" si="34"/>
        <v>4.1893138035619892E-2</v>
      </c>
    </row>
    <row r="2195" spans="1:10" hidden="1">
      <c r="A2195" s="155">
        <v>80</v>
      </c>
      <c r="B2195" s="155" t="s">
        <v>2991</v>
      </c>
      <c r="C2195" s="155" t="s">
        <v>150</v>
      </c>
      <c r="D2195" s="155">
        <v>88.9</v>
      </c>
      <c r="E2195" s="155">
        <v>1514</v>
      </c>
      <c r="F2195" s="155">
        <v>279.28758690413264</v>
      </c>
      <c r="G2195" s="155">
        <v>422841.40657285682</v>
      </c>
      <c r="H2195" s="155">
        <v>0.42284140657285679</v>
      </c>
      <c r="I2195" s="155" t="str">
        <f>_xlfn.XLOOKUP(C2195,'DRAWING LIST'!B:B,'DRAWING LIST'!AJ:AJ,,0)</f>
        <v>1-05 大洋綠</v>
      </c>
      <c r="J2195" s="155">
        <f t="shared" si="34"/>
        <v>0.42284140657285679</v>
      </c>
    </row>
    <row r="2196" spans="1:10" hidden="1">
      <c r="A2196" s="155">
        <v>80</v>
      </c>
      <c r="B2196" s="155" t="s">
        <v>2838</v>
      </c>
      <c r="C2196" s="155" t="s">
        <v>183</v>
      </c>
      <c r="D2196" s="155">
        <v>88.9</v>
      </c>
      <c r="E2196" s="155">
        <v>155</v>
      </c>
      <c r="F2196" s="155">
        <v>279.28758690413264</v>
      </c>
      <c r="G2196" s="155">
        <v>43289.575970140562</v>
      </c>
      <c r="H2196" s="155">
        <v>4.3289575970140562E-2</v>
      </c>
      <c r="I2196" s="155" t="str">
        <f>_xlfn.XLOOKUP(C2196,'DRAWING LIST'!B:B,'DRAWING LIST'!AJ:AJ,,0)</f>
        <v>1-05 大洋綠</v>
      </c>
      <c r="J2196" s="155">
        <f t="shared" si="34"/>
        <v>4.3289575970140562E-2</v>
      </c>
    </row>
    <row r="2197" spans="1:10" hidden="1">
      <c r="A2197" s="155">
        <v>80</v>
      </c>
      <c r="B2197" s="155" t="s">
        <v>2838</v>
      </c>
      <c r="C2197" s="155" t="s">
        <v>394</v>
      </c>
      <c r="D2197" s="155">
        <v>88.9</v>
      </c>
      <c r="E2197" s="155">
        <v>155</v>
      </c>
      <c r="F2197" s="155">
        <v>279.28758690413264</v>
      </c>
      <c r="G2197" s="155">
        <v>43289.575970140562</v>
      </c>
      <c r="H2197" s="155">
        <v>4.3289575970140562E-2</v>
      </c>
      <c r="I2197" s="155" t="str">
        <f>_xlfn.XLOOKUP(C2197,'DRAWING LIST'!B:B,'DRAWING LIST'!AJ:AJ,,0)</f>
        <v/>
      </c>
      <c r="J2197" s="155">
        <f t="shared" si="34"/>
        <v>4.3289575970140562E-2</v>
      </c>
    </row>
    <row r="2198" spans="1:10" hidden="1">
      <c r="A2198" s="155">
        <v>80</v>
      </c>
      <c r="B2198" s="155" t="s">
        <v>2161</v>
      </c>
      <c r="C2198" s="155" t="s">
        <v>491</v>
      </c>
      <c r="D2198" s="155">
        <v>88.9</v>
      </c>
      <c r="E2198" s="155">
        <v>158</v>
      </c>
      <c r="F2198" s="155">
        <v>279.28758690413264</v>
      </c>
      <c r="G2198" s="155">
        <v>44127.438730852955</v>
      </c>
      <c r="H2198" s="155">
        <v>4.4127438730852953E-2</v>
      </c>
      <c r="I2198" s="155" t="str">
        <f>_xlfn.XLOOKUP(C2198,'DRAWING LIST'!B:B,'DRAWING LIST'!AJ:AJ,,0)</f>
        <v>1-85 藏金黃</v>
      </c>
      <c r="J2198" s="155">
        <f t="shared" si="34"/>
        <v>4.4127438730852953E-2</v>
      </c>
    </row>
    <row r="2199" spans="1:10" hidden="1">
      <c r="A2199" s="155">
        <v>80</v>
      </c>
      <c r="B2199" s="155" t="s">
        <v>2161</v>
      </c>
      <c r="C2199" s="155" t="s">
        <v>493</v>
      </c>
      <c r="D2199" s="155">
        <v>88.9</v>
      </c>
      <c r="E2199" s="155">
        <v>158</v>
      </c>
      <c r="F2199" s="155">
        <v>279.28758690413264</v>
      </c>
      <c r="G2199" s="155">
        <v>44127.438730852955</v>
      </c>
      <c r="H2199" s="155">
        <v>4.4127438730852953E-2</v>
      </c>
      <c r="I2199" s="155" t="str">
        <f>_xlfn.XLOOKUP(C2199,'DRAWING LIST'!B:B,'DRAWING LIST'!AJ:AJ,,0)</f>
        <v>1-85 藏金黃</v>
      </c>
      <c r="J2199" s="155">
        <f t="shared" si="34"/>
        <v>4.4127438730852953E-2</v>
      </c>
    </row>
    <row r="2200" spans="1:10" hidden="1">
      <c r="A2200" s="155">
        <v>80</v>
      </c>
      <c r="B2200" s="155" t="s">
        <v>2161</v>
      </c>
      <c r="C2200" s="155" t="s">
        <v>495</v>
      </c>
      <c r="D2200" s="155">
        <v>88.9</v>
      </c>
      <c r="E2200" s="155">
        <v>158</v>
      </c>
      <c r="F2200" s="155">
        <v>279.28758690413264</v>
      </c>
      <c r="G2200" s="155">
        <v>44127.438730852955</v>
      </c>
      <c r="H2200" s="155">
        <v>4.4127438730852953E-2</v>
      </c>
      <c r="I2200" s="155" t="str">
        <f>_xlfn.XLOOKUP(C2200,'DRAWING LIST'!B:B,'DRAWING LIST'!AJ:AJ,,0)</f>
        <v>1-85 藏金黃</v>
      </c>
      <c r="J2200" s="155">
        <f t="shared" si="34"/>
        <v>4.4127438730852953E-2</v>
      </c>
    </row>
    <row r="2201" spans="1:10" hidden="1">
      <c r="A2201" s="155">
        <v>80</v>
      </c>
      <c r="B2201" s="155" t="s">
        <v>2992</v>
      </c>
      <c r="C2201" s="155" t="s">
        <v>99</v>
      </c>
      <c r="D2201" s="155">
        <v>88.9</v>
      </c>
      <c r="E2201" s="155">
        <v>1717</v>
      </c>
      <c r="F2201" s="155">
        <v>279.28758690413264</v>
      </c>
      <c r="G2201" s="155">
        <v>479536.78671439574</v>
      </c>
      <c r="H2201" s="155">
        <v>0.4795367867143957</v>
      </c>
      <c r="I2201" s="155" t="str">
        <f>_xlfn.XLOOKUP(C2201,'DRAWING LIST'!B:B,'DRAWING LIST'!AJ:AJ,,0)</f>
        <v/>
      </c>
      <c r="J2201" s="155">
        <f t="shared" si="34"/>
        <v>0.4795367867143957</v>
      </c>
    </row>
    <row r="2202" spans="1:10" hidden="1">
      <c r="A2202" s="155">
        <v>80</v>
      </c>
      <c r="B2202" s="155" t="s">
        <v>2301</v>
      </c>
      <c r="C2202" s="155" t="s">
        <v>396</v>
      </c>
      <c r="D2202" s="155">
        <v>88.9</v>
      </c>
      <c r="E2202" s="155">
        <v>172</v>
      </c>
      <c r="F2202" s="155">
        <v>279.28758690413264</v>
      </c>
      <c r="G2202" s="155">
        <v>48037.464947510816</v>
      </c>
      <c r="H2202" s="155">
        <v>4.8037464947510815E-2</v>
      </c>
      <c r="I2202" s="155" t="str">
        <f>_xlfn.XLOOKUP(C2202,'DRAWING LIST'!B:B,'DRAWING LIST'!AJ:AJ,,0)</f>
        <v/>
      </c>
      <c r="J2202" s="155">
        <f t="shared" si="34"/>
        <v>4.8037464947510815E-2</v>
      </c>
    </row>
    <row r="2203" spans="1:10" hidden="1">
      <c r="A2203" s="155">
        <v>80</v>
      </c>
      <c r="B2203" s="155" t="s">
        <v>2301</v>
      </c>
      <c r="C2203" s="155" t="s">
        <v>817</v>
      </c>
      <c r="D2203" s="155">
        <v>88.9</v>
      </c>
      <c r="E2203" s="155">
        <v>172</v>
      </c>
      <c r="F2203" s="155">
        <v>279.28758690413264</v>
      </c>
      <c r="G2203" s="155">
        <v>48037.464947510816</v>
      </c>
      <c r="H2203" s="155">
        <v>4.8037464947510815E-2</v>
      </c>
      <c r="I2203" s="155" t="str">
        <f>_xlfn.XLOOKUP(C2203,'DRAWING LIST'!B:B,'DRAWING LIST'!AJ:AJ,,0)</f>
        <v/>
      </c>
      <c r="J2203" s="155">
        <f t="shared" si="34"/>
        <v>4.8037464947510815E-2</v>
      </c>
    </row>
    <row r="2204" spans="1:10" hidden="1">
      <c r="A2204" s="155">
        <v>80</v>
      </c>
      <c r="B2204" s="155" t="s">
        <v>2993</v>
      </c>
      <c r="C2204" s="155" t="s">
        <v>483</v>
      </c>
      <c r="D2204" s="155">
        <v>88.9</v>
      </c>
      <c r="E2204" s="155">
        <v>1750</v>
      </c>
      <c r="F2204" s="155">
        <v>279.28758690413264</v>
      </c>
      <c r="G2204" s="155">
        <v>488753.27708223212</v>
      </c>
      <c r="H2204" s="155">
        <v>0.4887532770822321</v>
      </c>
      <c r="I2204" s="155" t="str">
        <f>_xlfn.XLOOKUP(C2204,'DRAWING LIST'!B:B,'DRAWING LIST'!AJ:AJ,,0)</f>
        <v>1-85 藏金黃</v>
      </c>
      <c r="J2204" s="155">
        <f t="shared" si="34"/>
        <v>0.4887532770822321</v>
      </c>
    </row>
    <row r="2205" spans="1:10" hidden="1">
      <c r="A2205" s="155">
        <v>80</v>
      </c>
      <c r="B2205" s="155" t="s">
        <v>2993</v>
      </c>
      <c r="C2205" s="155" t="s">
        <v>799</v>
      </c>
      <c r="D2205" s="155">
        <v>88.9</v>
      </c>
      <c r="E2205" s="155">
        <v>1750</v>
      </c>
      <c r="F2205" s="155">
        <v>279.28758690413264</v>
      </c>
      <c r="G2205" s="155">
        <v>488753.27708223212</v>
      </c>
      <c r="H2205" s="155">
        <v>0.4887532770822321</v>
      </c>
      <c r="I2205" s="155" t="str">
        <f>_xlfn.XLOOKUP(C2205,'DRAWING LIST'!B:B,'DRAWING LIST'!AJ:AJ,,0)</f>
        <v>1-85 藏金黃</v>
      </c>
      <c r="J2205" s="155">
        <f t="shared" si="34"/>
        <v>0.4887532770822321</v>
      </c>
    </row>
    <row r="2206" spans="1:10" hidden="1">
      <c r="A2206" s="155">
        <v>80</v>
      </c>
      <c r="B2206" s="155" t="s">
        <v>2994</v>
      </c>
      <c r="C2206" s="155" t="s">
        <v>185</v>
      </c>
      <c r="D2206" s="155">
        <v>88.9</v>
      </c>
      <c r="E2206" s="155">
        <v>181</v>
      </c>
      <c r="F2206" s="155">
        <v>279.28758690413264</v>
      </c>
      <c r="G2206" s="155">
        <v>50551.053229648009</v>
      </c>
      <c r="H2206" s="155">
        <v>5.0551053229648008E-2</v>
      </c>
      <c r="I2206" s="155" t="str">
        <f>_xlfn.XLOOKUP(C2206,'DRAWING LIST'!B:B,'DRAWING LIST'!AJ:AJ,,0)</f>
        <v>1-05 大洋綠</v>
      </c>
      <c r="J2206" s="155">
        <f t="shared" si="34"/>
        <v>5.0551053229648008E-2</v>
      </c>
    </row>
    <row r="2207" spans="1:10" hidden="1">
      <c r="A2207" s="155">
        <v>80</v>
      </c>
      <c r="B2207" s="155" t="s">
        <v>2317</v>
      </c>
      <c r="C2207" s="155" t="s">
        <v>176</v>
      </c>
      <c r="D2207" s="155">
        <v>88.9</v>
      </c>
      <c r="E2207" s="155">
        <v>184</v>
      </c>
      <c r="F2207" s="155">
        <v>279.28758690413264</v>
      </c>
      <c r="G2207" s="155">
        <v>51388.915990360409</v>
      </c>
      <c r="H2207" s="155">
        <v>5.1388915990360405E-2</v>
      </c>
      <c r="I2207" s="155" t="str">
        <f>_xlfn.XLOOKUP(C2207,'DRAWING LIST'!B:B,'DRAWING LIST'!AJ:AJ,,0)</f>
        <v>1-05 大洋綠</v>
      </c>
      <c r="J2207" s="155">
        <f t="shared" si="34"/>
        <v>5.1388915990360405E-2</v>
      </c>
    </row>
    <row r="2208" spans="1:10" hidden="1">
      <c r="A2208" s="155">
        <v>80</v>
      </c>
      <c r="B2208" s="155" t="s">
        <v>2319</v>
      </c>
      <c r="C2208" s="155" t="s">
        <v>395</v>
      </c>
      <c r="D2208" s="155">
        <v>88.9</v>
      </c>
      <c r="E2208" s="155">
        <v>185</v>
      </c>
      <c r="F2208" s="155">
        <v>279.28758690413264</v>
      </c>
      <c r="G2208" s="155">
        <v>51668.203577264539</v>
      </c>
      <c r="H2208" s="155">
        <v>5.1668203577264538E-2</v>
      </c>
      <c r="I2208" s="155" t="str">
        <f>_xlfn.XLOOKUP(C2208,'DRAWING LIST'!B:B,'DRAWING LIST'!AJ:AJ,,0)</f>
        <v/>
      </c>
      <c r="J2208" s="155">
        <f t="shared" si="34"/>
        <v>5.1668203577264538E-2</v>
      </c>
    </row>
    <row r="2209" spans="1:10" hidden="1">
      <c r="A2209" s="155">
        <v>80</v>
      </c>
      <c r="B2209" s="155" t="s">
        <v>2995</v>
      </c>
      <c r="C2209" s="155" t="s">
        <v>394</v>
      </c>
      <c r="D2209" s="155">
        <v>88.9</v>
      </c>
      <c r="E2209" s="155">
        <v>1888</v>
      </c>
      <c r="F2209" s="155">
        <v>279.28758690413264</v>
      </c>
      <c r="G2209" s="155">
        <v>527294.96407500247</v>
      </c>
      <c r="H2209" s="155">
        <v>0.52729496407500243</v>
      </c>
      <c r="I2209" s="155" t="str">
        <f>_xlfn.XLOOKUP(C2209,'DRAWING LIST'!B:B,'DRAWING LIST'!AJ:AJ,,0)</f>
        <v/>
      </c>
      <c r="J2209" s="155">
        <f t="shared" si="34"/>
        <v>0.52729496407500243</v>
      </c>
    </row>
    <row r="2210" spans="1:10" hidden="1">
      <c r="A2210" s="155">
        <v>80</v>
      </c>
      <c r="B2210" s="155" t="s">
        <v>2325</v>
      </c>
      <c r="C2210" s="155" t="s">
        <v>173</v>
      </c>
      <c r="D2210" s="155">
        <v>88.9</v>
      </c>
      <c r="E2210" s="155">
        <v>192</v>
      </c>
      <c r="F2210" s="155">
        <v>279.28758690413264</v>
      </c>
      <c r="G2210" s="155">
        <v>53623.216685593463</v>
      </c>
      <c r="H2210" s="155">
        <v>5.3623216685593458E-2</v>
      </c>
      <c r="I2210" s="155" t="str">
        <f>_xlfn.XLOOKUP(C2210,'DRAWING LIST'!B:B,'DRAWING LIST'!AJ:AJ,,0)</f>
        <v>1-05 大洋綠</v>
      </c>
      <c r="J2210" s="155">
        <f t="shared" si="34"/>
        <v>5.3623216685593458E-2</v>
      </c>
    </row>
    <row r="2211" spans="1:10" hidden="1">
      <c r="A2211" s="155">
        <v>80</v>
      </c>
      <c r="B2211" s="155" t="s">
        <v>2325</v>
      </c>
      <c r="C2211" s="155" t="s">
        <v>176</v>
      </c>
      <c r="D2211" s="155">
        <v>88.9</v>
      </c>
      <c r="E2211" s="155">
        <v>192</v>
      </c>
      <c r="F2211" s="155">
        <v>279.28758690413264</v>
      </c>
      <c r="G2211" s="155">
        <v>53623.216685593463</v>
      </c>
      <c r="H2211" s="155">
        <v>5.3623216685593458E-2</v>
      </c>
      <c r="I2211" s="155" t="str">
        <f>_xlfn.XLOOKUP(C2211,'DRAWING LIST'!B:B,'DRAWING LIST'!AJ:AJ,,0)</f>
        <v>1-05 大洋綠</v>
      </c>
      <c r="J2211" s="155">
        <f t="shared" si="34"/>
        <v>5.3623216685593458E-2</v>
      </c>
    </row>
    <row r="2212" spans="1:10" hidden="1">
      <c r="A2212" s="155">
        <v>80</v>
      </c>
      <c r="B2212" s="155" t="s">
        <v>2325</v>
      </c>
      <c r="C2212" s="155" t="s">
        <v>178</v>
      </c>
      <c r="D2212" s="155">
        <v>88.9</v>
      </c>
      <c r="E2212" s="155">
        <v>192</v>
      </c>
      <c r="F2212" s="155">
        <v>279.28758690413264</v>
      </c>
      <c r="G2212" s="155">
        <v>53623.216685593463</v>
      </c>
      <c r="H2212" s="155">
        <v>5.3623216685593458E-2</v>
      </c>
      <c r="I2212" s="155" t="str">
        <f>_xlfn.XLOOKUP(C2212,'DRAWING LIST'!B:B,'DRAWING LIST'!AJ:AJ,,0)</f>
        <v>1-05 大洋綠</v>
      </c>
      <c r="J2212" s="155">
        <f t="shared" si="34"/>
        <v>5.3623216685593458E-2</v>
      </c>
    </row>
    <row r="2213" spans="1:10" hidden="1">
      <c r="A2213" s="155">
        <v>80</v>
      </c>
      <c r="B2213" s="155" t="s">
        <v>2325</v>
      </c>
      <c r="C2213" s="155" t="s">
        <v>185</v>
      </c>
      <c r="D2213" s="155">
        <v>88.9</v>
      </c>
      <c r="E2213" s="155">
        <v>192</v>
      </c>
      <c r="F2213" s="155">
        <v>279.28758690413264</v>
      </c>
      <c r="G2213" s="155">
        <v>53623.216685593463</v>
      </c>
      <c r="H2213" s="155">
        <v>5.3623216685593458E-2</v>
      </c>
      <c r="I2213" s="155" t="str">
        <f>_xlfn.XLOOKUP(C2213,'DRAWING LIST'!B:B,'DRAWING LIST'!AJ:AJ,,0)</f>
        <v>1-05 大洋綠</v>
      </c>
      <c r="J2213" s="155">
        <f t="shared" si="34"/>
        <v>5.3623216685593458E-2</v>
      </c>
    </row>
    <row r="2214" spans="1:10" hidden="1">
      <c r="A2214" s="155">
        <v>80</v>
      </c>
      <c r="B2214" s="155" t="s">
        <v>2067</v>
      </c>
      <c r="C2214" s="155" t="s">
        <v>98</v>
      </c>
      <c r="D2214" s="155">
        <v>88.9</v>
      </c>
      <c r="E2214" s="155">
        <v>197</v>
      </c>
      <c r="F2214" s="155">
        <v>279.28758690413264</v>
      </c>
      <c r="G2214" s="155">
        <v>55019.654620114132</v>
      </c>
      <c r="H2214" s="155">
        <v>5.5019654620114128E-2</v>
      </c>
      <c r="I2214" s="155" t="str">
        <f>_xlfn.XLOOKUP(C2214,'DRAWING LIST'!B:B,'DRAWING LIST'!AJ:AJ,,0)</f>
        <v/>
      </c>
      <c r="J2214" s="155">
        <f t="shared" si="34"/>
        <v>5.5019654620114128E-2</v>
      </c>
    </row>
    <row r="2215" spans="1:10">
      <c r="A2215" s="155">
        <v>80</v>
      </c>
      <c r="B2215" s="155" t="s">
        <v>2069</v>
      </c>
      <c r="C2215" s="155" t="s">
        <v>333</v>
      </c>
      <c r="D2215" s="155">
        <v>88.9</v>
      </c>
      <c r="E2215" s="155">
        <v>200</v>
      </c>
      <c r="F2215" s="155">
        <v>279.28758690413264</v>
      </c>
      <c r="G2215" s="155">
        <v>55857.517380826524</v>
      </c>
      <c r="H2215" s="155">
        <v>5.5857517380826519E-2</v>
      </c>
      <c r="I2215" s="155" t="str">
        <f>_xlfn.XLOOKUP(C2215,'DRAWING LIST'!B:B,'DRAWING LIST'!AJ:AJ,,0)</f>
        <v>1-45 天藍色</v>
      </c>
      <c r="J2215" s="155">
        <f t="shared" si="34"/>
        <v>5.5857517380826519E-2</v>
      </c>
    </row>
    <row r="2216" spans="1:10">
      <c r="A2216" s="155">
        <v>80</v>
      </c>
      <c r="B2216" s="155" t="s">
        <v>2069</v>
      </c>
      <c r="C2216" s="155" t="s">
        <v>759</v>
      </c>
      <c r="D2216" s="155">
        <v>88.9</v>
      </c>
      <c r="E2216" s="155">
        <v>200</v>
      </c>
      <c r="F2216" s="155">
        <v>279.28758690413264</v>
      </c>
      <c r="G2216" s="155">
        <v>55857.517380826524</v>
      </c>
      <c r="H2216" s="155">
        <v>5.5857517380826519E-2</v>
      </c>
      <c r="I2216" s="155" t="str">
        <f>_xlfn.XLOOKUP(C2216,'DRAWING LIST'!B:B,'DRAWING LIST'!AJ:AJ,,0)</f>
        <v>1-45 天藍色</v>
      </c>
      <c r="J2216" s="155">
        <f t="shared" si="34"/>
        <v>5.5857517380826519E-2</v>
      </c>
    </row>
    <row r="2217" spans="1:10" hidden="1">
      <c r="A2217" s="155">
        <v>80</v>
      </c>
      <c r="B2217" s="155" t="s">
        <v>2996</v>
      </c>
      <c r="C2217" s="155" t="s">
        <v>479</v>
      </c>
      <c r="D2217" s="155">
        <v>88.9</v>
      </c>
      <c r="E2217" s="155">
        <v>2068</v>
      </c>
      <c r="F2217" s="155">
        <v>279.28758690413264</v>
      </c>
      <c r="G2217" s="155">
        <v>577566.72971774626</v>
      </c>
      <c r="H2217" s="155">
        <v>0.57756672971774625</v>
      </c>
      <c r="I2217" s="155" t="str">
        <f>_xlfn.XLOOKUP(C2217,'DRAWING LIST'!B:B,'DRAWING LIST'!AJ:AJ,,0)</f>
        <v>1-85 藏金黃</v>
      </c>
      <c r="J2217" s="155">
        <f t="shared" si="34"/>
        <v>0.57756672971774625</v>
      </c>
    </row>
    <row r="2218" spans="1:10">
      <c r="A2218" s="155">
        <v>80</v>
      </c>
      <c r="B2218" s="155" t="s">
        <v>2997</v>
      </c>
      <c r="C2218" s="155" t="s">
        <v>764</v>
      </c>
      <c r="D2218" s="155">
        <v>88.9</v>
      </c>
      <c r="E2218" s="155">
        <v>209</v>
      </c>
      <c r="F2218" s="155">
        <v>279.28758690413264</v>
      </c>
      <c r="G2218" s="155">
        <v>58371.105662963724</v>
      </c>
      <c r="H2218" s="155">
        <v>5.8371105662963718E-2</v>
      </c>
      <c r="I2218" s="155" t="str">
        <f>_xlfn.XLOOKUP(C2218,'DRAWING LIST'!B:B,'DRAWING LIST'!AJ:AJ,,0)</f>
        <v>1-45 天藍色</v>
      </c>
      <c r="J2218" s="155">
        <f t="shared" si="34"/>
        <v>5.8371105662963718E-2</v>
      </c>
    </row>
    <row r="2219" spans="1:10" hidden="1">
      <c r="A2219" s="155">
        <v>80</v>
      </c>
      <c r="B2219" s="155" t="s">
        <v>2073</v>
      </c>
      <c r="C2219" s="155" t="s">
        <v>817</v>
      </c>
      <c r="D2219" s="155">
        <v>88.9</v>
      </c>
      <c r="E2219" s="155">
        <v>216</v>
      </c>
      <c r="F2219" s="155">
        <v>279.28758690413264</v>
      </c>
      <c r="G2219" s="155">
        <v>60326.118771292648</v>
      </c>
      <c r="H2219" s="155">
        <v>6.0326118771292646E-2</v>
      </c>
      <c r="I2219" s="155" t="str">
        <f>_xlfn.XLOOKUP(C2219,'DRAWING LIST'!B:B,'DRAWING LIST'!AJ:AJ,,0)</f>
        <v/>
      </c>
      <c r="J2219" s="155">
        <f t="shared" si="34"/>
        <v>6.0326118771292646E-2</v>
      </c>
    </row>
    <row r="2220" spans="1:10" hidden="1">
      <c r="A2220" s="155">
        <v>80</v>
      </c>
      <c r="B2220" s="155" t="s">
        <v>2075</v>
      </c>
      <c r="C2220" s="155" t="s">
        <v>394</v>
      </c>
      <c r="D2220" s="155">
        <v>88.9</v>
      </c>
      <c r="E2220" s="155">
        <v>222</v>
      </c>
      <c r="F2220" s="155">
        <v>279.28758690413264</v>
      </c>
      <c r="G2220" s="155">
        <v>62001.844292717447</v>
      </c>
      <c r="H2220" s="155">
        <v>6.2001844292717448E-2</v>
      </c>
      <c r="I2220" s="155" t="str">
        <f>_xlfn.XLOOKUP(C2220,'DRAWING LIST'!B:B,'DRAWING LIST'!AJ:AJ,,0)</f>
        <v/>
      </c>
      <c r="J2220" s="155">
        <f t="shared" si="34"/>
        <v>6.2001844292717448E-2</v>
      </c>
    </row>
    <row r="2221" spans="1:10" hidden="1">
      <c r="A2221" s="155">
        <v>80</v>
      </c>
      <c r="B2221" s="155" t="s">
        <v>2075</v>
      </c>
      <c r="C2221" s="155" t="s">
        <v>479</v>
      </c>
      <c r="D2221" s="155">
        <v>88.9</v>
      </c>
      <c r="E2221" s="155">
        <v>222</v>
      </c>
      <c r="F2221" s="155">
        <v>279.28758690413264</v>
      </c>
      <c r="G2221" s="155">
        <v>62001.844292717447</v>
      </c>
      <c r="H2221" s="155">
        <v>6.2001844292717448E-2</v>
      </c>
      <c r="I2221" s="155" t="str">
        <f>_xlfn.XLOOKUP(C2221,'DRAWING LIST'!B:B,'DRAWING LIST'!AJ:AJ,,0)</f>
        <v>1-85 藏金黃</v>
      </c>
      <c r="J2221" s="155">
        <f t="shared" si="34"/>
        <v>6.2001844292717448E-2</v>
      </c>
    </row>
    <row r="2222" spans="1:10" hidden="1">
      <c r="A2222" s="155">
        <v>80</v>
      </c>
      <c r="B2222" s="155" t="s">
        <v>2998</v>
      </c>
      <c r="C2222" s="155" t="s">
        <v>99</v>
      </c>
      <c r="D2222" s="155">
        <v>88.9</v>
      </c>
      <c r="E2222" s="155">
        <v>2252</v>
      </c>
      <c r="F2222" s="155">
        <v>279.28758690413264</v>
      </c>
      <c r="G2222" s="155">
        <v>628955.64570810669</v>
      </c>
      <c r="H2222" s="155">
        <v>0.62895564570810669</v>
      </c>
      <c r="I2222" s="155" t="str">
        <f>_xlfn.XLOOKUP(C2222,'DRAWING LIST'!B:B,'DRAWING LIST'!AJ:AJ,,0)</f>
        <v/>
      </c>
      <c r="J2222" s="155">
        <f t="shared" si="34"/>
        <v>0.62895564570810669</v>
      </c>
    </row>
    <row r="2223" spans="1:10">
      <c r="A2223" s="155">
        <v>80</v>
      </c>
      <c r="B2223" s="155" t="s">
        <v>2999</v>
      </c>
      <c r="C2223" s="155" t="s">
        <v>765</v>
      </c>
      <c r="D2223" s="155">
        <v>88.9</v>
      </c>
      <c r="E2223" s="155">
        <v>22682</v>
      </c>
      <c r="F2223" s="155">
        <v>279.28758690413264</v>
      </c>
      <c r="G2223" s="155">
        <v>6334801.0461595366</v>
      </c>
      <c r="H2223" s="155">
        <v>6.3348010461595363</v>
      </c>
      <c r="I2223" s="155" t="str">
        <f>_xlfn.XLOOKUP(C2223,'DRAWING LIST'!B:B,'DRAWING LIST'!AJ:AJ,,0)</f>
        <v>1-45 天藍色</v>
      </c>
      <c r="J2223" s="155">
        <f t="shared" si="34"/>
        <v>6.3348010461595363</v>
      </c>
    </row>
    <row r="2224" spans="1:10" hidden="1">
      <c r="A2224" s="155">
        <v>80</v>
      </c>
      <c r="B2224" s="155" t="s">
        <v>2367</v>
      </c>
      <c r="C2224" s="155" t="s">
        <v>178</v>
      </c>
      <c r="D2224" s="155">
        <v>88.9</v>
      </c>
      <c r="E2224" s="155">
        <v>226</v>
      </c>
      <c r="F2224" s="155">
        <v>279.28758690413264</v>
      </c>
      <c r="G2224" s="155">
        <v>63118.994640333978</v>
      </c>
      <c r="H2224" s="155">
        <v>6.3118994640333978E-2</v>
      </c>
      <c r="I2224" s="155" t="str">
        <f>_xlfn.XLOOKUP(C2224,'DRAWING LIST'!B:B,'DRAWING LIST'!AJ:AJ,,0)</f>
        <v>1-05 大洋綠</v>
      </c>
      <c r="J2224" s="155">
        <f t="shared" si="34"/>
        <v>6.3118994640333978E-2</v>
      </c>
    </row>
    <row r="2225" spans="1:10">
      <c r="A2225" s="155">
        <v>80</v>
      </c>
      <c r="B2225" s="155" t="s">
        <v>2370</v>
      </c>
      <c r="C2225" s="155" t="s">
        <v>340</v>
      </c>
      <c r="D2225" s="155">
        <v>88.9</v>
      </c>
      <c r="E2225" s="155">
        <v>228</v>
      </c>
      <c r="F2225" s="155">
        <v>279.28758690413264</v>
      </c>
      <c r="G2225" s="155">
        <v>63677.56981414224</v>
      </c>
      <c r="H2225" s="155">
        <v>6.3677569814142243E-2</v>
      </c>
      <c r="I2225" s="155" t="str">
        <f>_xlfn.XLOOKUP(C2225,'DRAWING LIST'!B:B,'DRAWING LIST'!AJ:AJ,,0)</f>
        <v>1-45 天藍色</v>
      </c>
      <c r="J2225" s="155">
        <f t="shared" si="34"/>
        <v>6.3677569814142243E-2</v>
      </c>
    </row>
    <row r="2226" spans="1:10" hidden="1">
      <c r="A2226" s="155">
        <v>80</v>
      </c>
      <c r="B2226" s="155" t="s">
        <v>3000</v>
      </c>
      <c r="C2226" s="155" t="s">
        <v>480</v>
      </c>
      <c r="D2226" s="155">
        <v>88.9</v>
      </c>
      <c r="E2226" s="155">
        <v>2320</v>
      </c>
      <c r="F2226" s="155">
        <v>279.28758690413264</v>
      </c>
      <c r="G2226" s="155">
        <v>647947.20161758771</v>
      </c>
      <c r="H2226" s="155">
        <v>0.64794720161758768</v>
      </c>
      <c r="I2226" s="155" t="str">
        <f>_xlfn.XLOOKUP(C2226,'DRAWING LIST'!B:B,'DRAWING LIST'!AJ:AJ,,0)</f>
        <v>1-85 藏金黃</v>
      </c>
      <c r="J2226" s="155">
        <f t="shared" si="34"/>
        <v>0.64794720161758768</v>
      </c>
    </row>
    <row r="2227" spans="1:10" hidden="1">
      <c r="A2227" s="155">
        <v>80</v>
      </c>
      <c r="B2227" s="155" t="s">
        <v>3001</v>
      </c>
      <c r="C2227" s="155" t="s">
        <v>483</v>
      </c>
      <c r="D2227" s="155">
        <v>88.9</v>
      </c>
      <c r="E2227" s="155">
        <v>2336</v>
      </c>
      <c r="F2227" s="155">
        <v>279.28758690413264</v>
      </c>
      <c r="G2227" s="155">
        <v>652415.8030080538</v>
      </c>
      <c r="H2227" s="155">
        <v>0.6524158030080538</v>
      </c>
      <c r="I2227" s="155" t="str">
        <f>_xlfn.XLOOKUP(C2227,'DRAWING LIST'!B:B,'DRAWING LIST'!AJ:AJ,,0)</f>
        <v>1-85 藏金黃</v>
      </c>
      <c r="J2227" s="155">
        <f t="shared" si="34"/>
        <v>0.6524158030080538</v>
      </c>
    </row>
    <row r="2228" spans="1:10" hidden="1">
      <c r="A2228" s="155">
        <v>80</v>
      </c>
      <c r="B2228" s="155" t="s">
        <v>2381</v>
      </c>
      <c r="C2228" s="155" t="s">
        <v>495</v>
      </c>
      <c r="D2228" s="155">
        <v>88.9</v>
      </c>
      <c r="E2228" s="155">
        <v>236</v>
      </c>
      <c r="F2228" s="155">
        <v>279.28758690413264</v>
      </c>
      <c r="G2228" s="155">
        <v>65911.870509375309</v>
      </c>
      <c r="H2228" s="155">
        <v>6.5911870509375303E-2</v>
      </c>
      <c r="I2228" s="155" t="str">
        <f>_xlfn.XLOOKUP(C2228,'DRAWING LIST'!B:B,'DRAWING LIST'!AJ:AJ,,0)</f>
        <v>1-85 藏金黃</v>
      </c>
      <c r="J2228" s="155">
        <f t="shared" si="34"/>
        <v>6.5911870509375303E-2</v>
      </c>
    </row>
    <row r="2229" spans="1:10" hidden="1">
      <c r="A2229" s="155">
        <v>80</v>
      </c>
      <c r="B2229" s="155" t="s">
        <v>2077</v>
      </c>
      <c r="C2229" s="155" t="s">
        <v>173</v>
      </c>
      <c r="D2229" s="155">
        <v>88.9</v>
      </c>
      <c r="E2229" s="155">
        <v>239</v>
      </c>
      <c r="F2229" s="155">
        <v>279.28758690413264</v>
      </c>
      <c r="G2229" s="155">
        <v>66749.733270087701</v>
      </c>
      <c r="H2229" s="155">
        <v>6.6749733270087694E-2</v>
      </c>
      <c r="I2229" s="155" t="str">
        <f>_xlfn.XLOOKUP(C2229,'DRAWING LIST'!B:B,'DRAWING LIST'!AJ:AJ,,0)</f>
        <v>1-05 大洋綠</v>
      </c>
      <c r="J2229" s="155">
        <f t="shared" si="34"/>
        <v>6.6749733270087694E-2</v>
      </c>
    </row>
    <row r="2230" spans="1:10" hidden="1">
      <c r="A2230" s="155">
        <v>80</v>
      </c>
      <c r="B2230" s="155" t="s">
        <v>3002</v>
      </c>
      <c r="C2230" s="155" t="s">
        <v>399</v>
      </c>
      <c r="D2230" s="155">
        <v>88.9</v>
      </c>
      <c r="E2230" s="155">
        <v>24526</v>
      </c>
      <c r="F2230" s="155">
        <v>279.28758690413264</v>
      </c>
      <c r="G2230" s="155">
        <v>6849807.3564107567</v>
      </c>
      <c r="H2230" s="155">
        <v>6.8498073564107562</v>
      </c>
      <c r="I2230" s="155" t="str">
        <f>_xlfn.XLOOKUP(C2230,'DRAWING LIST'!B:B,'DRAWING LIST'!AJ:AJ,,0)</f>
        <v/>
      </c>
      <c r="J2230" s="155">
        <f t="shared" si="34"/>
        <v>6.8498073564107562</v>
      </c>
    </row>
    <row r="2231" spans="1:10" hidden="1">
      <c r="A2231" s="155">
        <v>80</v>
      </c>
      <c r="B2231" s="155" t="s">
        <v>3003</v>
      </c>
      <c r="C2231" s="155" t="s">
        <v>480</v>
      </c>
      <c r="D2231" s="155">
        <v>88.9</v>
      </c>
      <c r="E2231" s="155">
        <v>2655</v>
      </c>
      <c r="F2231" s="155">
        <v>279.28758690413264</v>
      </c>
      <c r="G2231" s="155">
        <v>741508.54323047213</v>
      </c>
      <c r="H2231" s="155">
        <v>0.74150854323047211</v>
      </c>
      <c r="I2231" s="155" t="str">
        <f>_xlfn.XLOOKUP(C2231,'DRAWING LIST'!B:B,'DRAWING LIST'!AJ:AJ,,0)</f>
        <v>1-85 藏金黃</v>
      </c>
      <c r="J2231" s="155">
        <f t="shared" si="34"/>
        <v>0.74150854323047211</v>
      </c>
    </row>
    <row r="2232" spans="1:10" hidden="1">
      <c r="A2232" s="155">
        <v>80</v>
      </c>
      <c r="B2232" s="155" t="s">
        <v>3004</v>
      </c>
      <c r="C2232" s="155" t="s">
        <v>480</v>
      </c>
      <c r="D2232" s="155">
        <v>88.9</v>
      </c>
      <c r="E2232" s="155">
        <v>2722</v>
      </c>
      <c r="F2232" s="155">
        <v>279.28758690413264</v>
      </c>
      <c r="G2232" s="155">
        <v>760220.81155304902</v>
      </c>
      <c r="H2232" s="155">
        <v>0.76022081155304899</v>
      </c>
      <c r="I2232" s="155" t="str">
        <f>_xlfn.XLOOKUP(C2232,'DRAWING LIST'!B:B,'DRAWING LIST'!AJ:AJ,,0)</f>
        <v>1-85 藏金黃</v>
      </c>
      <c r="J2232" s="155">
        <f t="shared" si="34"/>
        <v>0.76022081155304899</v>
      </c>
    </row>
    <row r="2233" spans="1:10">
      <c r="A2233" s="155">
        <v>80</v>
      </c>
      <c r="B2233" s="155" t="s">
        <v>2412</v>
      </c>
      <c r="C2233" s="155" t="s">
        <v>762</v>
      </c>
      <c r="D2233" s="155">
        <v>88.9</v>
      </c>
      <c r="E2233" s="155">
        <v>272</v>
      </c>
      <c r="F2233" s="155">
        <v>279.28758690413264</v>
      </c>
      <c r="G2233" s="155">
        <v>75966.223637924079</v>
      </c>
      <c r="H2233" s="155">
        <v>7.5966223637924074E-2</v>
      </c>
      <c r="I2233" s="155" t="str">
        <f>_xlfn.XLOOKUP(C2233,'DRAWING LIST'!B:B,'DRAWING LIST'!AJ:AJ,,0)</f>
        <v>1-45 天藍色</v>
      </c>
      <c r="J2233" s="155">
        <f t="shared" si="34"/>
        <v>7.5966223637924074E-2</v>
      </c>
    </row>
    <row r="2234" spans="1:10" hidden="1">
      <c r="A2234" s="155">
        <v>80</v>
      </c>
      <c r="B2234" s="155" t="s">
        <v>2085</v>
      </c>
      <c r="C2234" s="155" t="s">
        <v>173</v>
      </c>
      <c r="D2234" s="155">
        <v>88.9</v>
      </c>
      <c r="E2234" s="155">
        <v>274</v>
      </c>
      <c r="F2234" s="155">
        <v>279.28758690413264</v>
      </c>
      <c r="G2234" s="155">
        <v>76524.79881173234</v>
      </c>
      <c r="H2234" s="155">
        <v>7.6524798811732339E-2</v>
      </c>
      <c r="I2234" s="155" t="str">
        <f>_xlfn.XLOOKUP(C2234,'DRAWING LIST'!B:B,'DRAWING LIST'!AJ:AJ,,0)</f>
        <v>1-05 大洋綠</v>
      </c>
      <c r="J2234" s="155">
        <f t="shared" si="34"/>
        <v>7.6524798811732339E-2</v>
      </c>
    </row>
    <row r="2235" spans="1:10" hidden="1">
      <c r="A2235" s="155">
        <v>80</v>
      </c>
      <c r="B2235" s="155" t="s">
        <v>3005</v>
      </c>
      <c r="C2235" s="155" t="s">
        <v>480</v>
      </c>
      <c r="D2235" s="155">
        <v>88.9</v>
      </c>
      <c r="E2235" s="155">
        <v>2790</v>
      </c>
      <c r="F2235" s="155">
        <v>279.28758690413264</v>
      </c>
      <c r="G2235" s="155">
        <v>779212.36746253003</v>
      </c>
      <c r="H2235" s="155">
        <v>0.77921236746252998</v>
      </c>
      <c r="I2235" s="155" t="str">
        <f>_xlfn.XLOOKUP(C2235,'DRAWING LIST'!B:B,'DRAWING LIST'!AJ:AJ,,0)</f>
        <v>1-85 藏金黃</v>
      </c>
      <c r="J2235" s="155">
        <f t="shared" si="34"/>
        <v>0.77921236746252998</v>
      </c>
    </row>
    <row r="2236" spans="1:10" hidden="1">
      <c r="A2236" s="155">
        <v>80</v>
      </c>
      <c r="B2236" s="155" t="s">
        <v>2087</v>
      </c>
      <c r="C2236" s="155" t="s">
        <v>99</v>
      </c>
      <c r="D2236" s="155">
        <v>88.9</v>
      </c>
      <c r="E2236" s="155">
        <v>288</v>
      </c>
      <c r="F2236" s="155">
        <v>279.28758690413264</v>
      </c>
      <c r="G2236" s="155">
        <v>80434.825028390202</v>
      </c>
      <c r="H2236" s="155">
        <v>8.0434825028390194E-2</v>
      </c>
      <c r="I2236" s="155" t="str">
        <f>_xlfn.XLOOKUP(C2236,'DRAWING LIST'!B:B,'DRAWING LIST'!AJ:AJ,,0)</f>
        <v/>
      </c>
      <c r="J2236" s="155">
        <f t="shared" si="34"/>
        <v>8.0434825028390194E-2</v>
      </c>
    </row>
    <row r="2237" spans="1:10" hidden="1">
      <c r="A2237" s="155">
        <v>80</v>
      </c>
      <c r="B2237" s="155" t="s">
        <v>2769</v>
      </c>
      <c r="C2237" s="155" t="s">
        <v>150</v>
      </c>
      <c r="D2237" s="155">
        <v>88.9</v>
      </c>
      <c r="E2237" s="155">
        <v>292</v>
      </c>
      <c r="F2237" s="155">
        <v>279.28758690413264</v>
      </c>
      <c r="G2237" s="155">
        <v>81551.975376006725</v>
      </c>
      <c r="H2237" s="155">
        <v>8.1551975376006725E-2</v>
      </c>
      <c r="I2237" s="155" t="str">
        <f>_xlfn.XLOOKUP(C2237,'DRAWING LIST'!B:B,'DRAWING LIST'!AJ:AJ,,0)</f>
        <v>1-05 大洋綠</v>
      </c>
      <c r="J2237" s="155">
        <f t="shared" si="34"/>
        <v>8.1551975376006725E-2</v>
      </c>
    </row>
    <row r="2238" spans="1:10" hidden="1">
      <c r="A2238" s="155">
        <v>80</v>
      </c>
      <c r="B2238" s="155" t="s">
        <v>3006</v>
      </c>
      <c r="C2238" s="155" t="s">
        <v>176</v>
      </c>
      <c r="D2238" s="155">
        <v>88.9</v>
      </c>
      <c r="E2238" s="155">
        <v>295</v>
      </c>
      <c r="F2238" s="155">
        <v>279.28758690413264</v>
      </c>
      <c r="G2238" s="155">
        <v>82389.838136719132</v>
      </c>
      <c r="H2238" s="155">
        <v>8.2389838136719129E-2</v>
      </c>
      <c r="I2238" s="155" t="str">
        <f>_xlfn.XLOOKUP(C2238,'DRAWING LIST'!B:B,'DRAWING LIST'!AJ:AJ,,0)</f>
        <v>1-05 大洋綠</v>
      </c>
      <c r="J2238" s="155">
        <f t="shared" si="34"/>
        <v>8.2389838136719129E-2</v>
      </c>
    </row>
    <row r="2239" spans="1:10">
      <c r="A2239" s="155">
        <v>80</v>
      </c>
      <c r="B2239" s="155" t="s">
        <v>2091</v>
      </c>
      <c r="C2239" s="155" t="s">
        <v>333</v>
      </c>
      <c r="D2239" s="155">
        <v>88.9</v>
      </c>
      <c r="E2239" s="155">
        <v>300</v>
      </c>
      <c r="F2239" s="155">
        <v>279.28758690413264</v>
      </c>
      <c r="G2239" s="155">
        <v>83786.276071239787</v>
      </c>
      <c r="H2239" s="155">
        <v>8.3786276071239785E-2</v>
      </c>
      <c r="I2239" s="155" t="str">
        <f>_xlfn.XLOOKUP(C2239,'DRAWING LIST'!B:B,'DRAWING LIST'!AJ:AJ,,0)</f>
        <v>1-45 天藍色</v>
      </c>
      <c r="J2239" s="155">
        <f t="shared" si="34"/>
        <v>8.3786276071239785E-2</v>
      </c>
    </row>
    <row r="2240" spans="1:10">
      <c r="A2240" s="155">
        <v>80</v>
      </c>
      <c r="B2240" s="155" t="s">
        <v>2091</v>
      </c>
      <c r="C2240" s="155" t="s">
        <v>340</v>
      </c>
      <c r="D2240" s="155">
        <v>88.9</v>
      </c>
      <c r="E2240" s="155">
        <v>300</v>
      </c>
      <c r="F2240" s="155">
        <v>279.28758690413264</v>
      </c>
      <c r="G2240" s="155">
        <v>83786.276071239787</v>
      </c>
      <c r="H2240" s="155">
        <v>8.3786276071239785E-2</v>
      </c>
      <c r="I2240" s="155" t="str">
        <f>_xlfn.XLOOKUP(C2240,'DRAWING LIST'!B:B,'DRAWING LIST'!AJ:AJ,,0)</f>
        <v>1-45 天藍色</v>
      </c>
      <c r="J2240" s="155">
        <f t="shared" si="34"/>
        <v>8.3786276071239785E-2</v>
      </c>
    </row>
    <row r="2241" spans="1:10" hidden="1">
      <c r="A2241" s="155">
        <v>80</v>
      </c>
      <c r="B2241" s="155" t="s">
        <v>3007</v>
      </c>
      <c r="C2241" s="155" t="s">
        <v>632</v>
      </c>
      <c r="D2241" s="155">
        <v>88.9</v>
      </c>
      <c r="E2241" s="155">
        <v>3075</v>
      </c>
      <c r="F2241" s="155">
        <v>279.28758690413264</v>
      </c>
      <c r="G2241" s="155">
        <v>858809.32973020792</v>
      </c>
      <c r="H2241" s="155">
        <v>0.85880932973020785</v>
      </c>
      <c r="I2241" s="155" t="str">
        <f>_xlfn.XLOOKUP(C2241,'DRAWING LIST'!B:B,'DRAWING LIST'!AJ:AJ,,0)</f>
        <v/>
      </c>
      <c r="J2241" s="155">
        <f t="shared" si="34"/>
        <v>0.85880932973020785</v>
      </c>
    </row>
    <row r="2242" spans="1:10" hidden="1">
      <c r="A2242" s="155">
        <v>80</v>
      </c>
      <c r="B2242" s="155" t="s">
        <v>3008</v>
      </c>
      <c r="C2242" s="155" t="s">
        <v>396</v>
      </c>
      <c r="D2242" s="155">
        <v>88.9</v>
      </c>
      <c r="E2242" s="155">
        <v>3077</v>
      </c>
      <c r="F2242" s="155">
        <v>279.28758690413264</v>
      </c>
      <c r="G2242" s="155">
        <v>859367.90490401618</v>
      </c>
      <c r="H2242" s="155">
        <v>0.85936790490401616</v>
      </c>
      <c r="I2242" s="155" t="str">
        <f>_xlfn.XLOOKUP(C2242,'DRAWING LIST'!B:B,'DRAWING LIST'!AJ:AJ,,0)</f>
        <v/>
      </c>
      <c r="J2242" s="155">
        <f t="shared" si="34"/>
        <v>0.85936790490401616</v>
      </c>
    </row>
    <row r="2243" spans="1:10">
      <c r="A2243" s="155">
        <v>80</v>
      </c>
      <c r="B2243" s="155" t="s">
        <v>2771</v>
      </c>
      <c r="C2243" s="155" t="s">
        <v>340</v>
      </c>
      <c r="D2243" s="155">
        <v>88.9</v>
      </c>
      <c r="E2243" s="155">
        <v>313</v>
      </c>
      <c r="F2243" s="155">
        <v>279.28758690413264</v>
      </c>
      <c r="G2243" s="155">
        <v>87417.014700993517</v>
      </c>
      <c r="H2243" s="155">
        <v>8.7417014700993514E-2</v>
      </c>
      <c r="I2243" s="155" t="str">
        <f>_xlfn.XLOOKUP(C2243,'DRAWING LIST'!B:B,'DRAWING LIST'!AJ:AJ,,0)</f>
        <v>1-45 天藍色</v>
      </c>
      <c r="J2243" s="155">
        <f t="shared" ref="J2243:J2306" si="35">(D2243*PI()*E2243)*10^-6</f>
        <v>8.7417014700993514E-2</v>
      </c>
    </row>
    <row r="2244" spans="1:10" hidden="1">
      <c r="A2244" s="155">
        <v>80</v>
      </c>
      <c r="B2244" s="155" t="s">
        <v>2452</v>
      </c>
      <c r="C2244" s="155" t="s">
        <v>632</v>
      </c>
      <c r="D2244" s="155">
        <v>88.9</v>
      </c>
      <c r="E2244" s="155">
        <v>315</v>
      </c>
      <c r="F2244" s="155">
        <v>279.28758690413264</v>
      </c>
      <c r="G2244" s="155">
        <v>87975.589874801779</v>
      </c>
      <c r="H2244" s="155">
        <v>8.7975589874801779E-2</v>
      </c>
      <c r="I2244" s="155" t="str">
        <f>_xlfn.XLOOKUP(C2244,'DRAWING LIST'!B:B,'DRAWING LIST'!AJ:AJ,,0)</f>
        <v/>
      </c>
      <c r="J2244" s="155">
        <f t="shared" si="35"/>
        <v>8.7975589874801779E-2</v>
      </c>
    </row>
    <row r="2245" spans="1:10" hidden="1">
      <c r="A2245" s="155">
        <v>80</v>
      </c>
      <c r="B2245" s="155" t="s">
        <v>3009</v>
      </c>
      <c r="C2245" s="155" t="s">
        <v>178</v>
      </c>
      <c r="D2245" s="155">
        <v>88.9</v>
      </c>
      <c r="E2245" s="155">
        <v>318</v>
      </c>
      <c r="F2245" s="155">
        <v>279.28758690413264</v>
      </c>
      <c r="G2245" s="155">
        <v>88813.452635514186</v>
      </c>
      <c r="H2245" s="155">
        <v>8.8813452635514184E-2</v>
      </c>
      <c r="I2245" s="155" t="str">
        <f>_xlfn.XLOOKUP(C2245,'DRAWING LIST'!B:B,'DRAWING LIST'!AJ:AJ,,0)</f>
        <v>1-05 大洋綠</v>
      </c>
      <c r="J2245" s="155">
        <f t="shared" si="35"/>
        <v>8.8813452635514184E-2</v>
      </c>
    </row>
    <row r="2246" spans="1:10">
      <c r="A2246" s="155">
        <v>80</v>
      </c>
      <c r="B2246" s="155" t="s">
        <v>3010</v>
      </c>
      <c r="C2246" s="155" t="s">
        <v>343</v>
      </c>
      <c r="D2246" s="155">
        <v>88.9</v>
      </c>
      <c r="E2246" s="155">
        <v>3242</v>
      </c>
      <c r="F2246" s="155">
        <v>279.28758690413264</v>
      </c>
      <c r="G2246" s="155">
        <v>905450.356743198</v>
      </c>
      <c r="H2246" s="155">
        <v>0.90545035674319796</v>
      </c>
      <c r="I2246" s="155" t="str">
        <f>_xlfn.XLOOKUP(C2246,'DRAWING LIST'!B:B,'DRAWING LIST'!AJ:AJ,,0)</f>
        <v>1-45 天藍色</v>
      </c>
      <c r="J2246" s="155">
        <f t="shared" si="35"/>
        <v>0.90545035674319796</v>
      </c>
    </row>
    <row r="2247" spans="1:10">
      <c r="A2247" s="155">
        <v>80</v>
      </c>
      <c r="B2247" s="155" t="s">
        <v>2772</v>
      </c>
      <c r="C2247" s="155" t="s">
        <v>333</v>
      </c>
      <c r="D2247" s="155">
        <v>88.9</v>
      </c>
      <c r="E2247" s="155">
        <v>327</v>
      </c>
      <c r="F2247" s="155">
        <v>279.28758690413264</v>
      </c>
      <c r="G2247" s="155">
        <v>91327.040917651379</v>
      </c>
      <c r="H2247" s="155">
        <v>9.132704091765137E-2</v>
      </c>
      <c r="I2247" s="155" t="str">
        <f>_xlfn.XLOOKUP(C2247,'DRAWING LIST'!B:B,'DRAWING LIST'!AJ:AJ,,0)</f>
        <v>1-45 天藍色</v>
      </c>
      <c r="J2247" s="155">
        <f t="shared" si="35"/>
        <v>9.132704091765137E-2</v>
      </c>
    </row>
    <row r="2248" spans="1:10" hidden="1">
      <c r="A2248" s="155">
        <v>80</v>
      </c>
      <c r="B2248" s="155" t="s">
        <v>3011</v>
      </c>
      <c r="C2248" s="155" t="s">
        <v>483</v>
      </c>
      <c r="D2248" s="155">
        <v>88.9</v>
      </c>
      <c r="E2248" s="155">
        <v>3425</v>
      </c>
      <c r="F2248" s="155">
        <v>279.28758690413264</v>
      </c>
      <c r="G2248" s="155">
        <v>956559.9851466543</v>
      </c>
      <c r="H2248" s="155">
        <v>0.9565599851466543</v>
      </c>
      <c r="I2248" s="155" t="str">
        <f>_xlfn.XLOOKUP(C2248,'DRAWING LIST'!B:B,'DRAWING LIST'!AJ:AJ,,0)</f>
        <v>1-85 藏金黃</v>
      </c>
      <c r="J2248" s="155">
        <f t="shared" si="35"/>
        <v>0.9565599851466543</v>
      </c>
    </row>
    <row r="2249" spans="1:10" hidden="1">
      <c r="A2249" s="155">
        <v>80</v>
      </c>
      <c r="B2249" s="155" t="s">
        <v>3012</v>
      </c>
      <c r="C2249" s="155" t="s">
        <v>484</v>
      </c>
      <c r="D2249" s="155">
        <v>88.9</v>
      </c>
      <c r="E2249" s="155">
        <v>3449</v>
      </c>
      <c r="F2249" s="155">
        <v>279.28758690413264</v>
      </c>
      <c r="G2249" s="155">
        <v>963262.88723235345</v>
      </c>
      <c r="H2249" s="155">
        <v>0.96326288723235343</v>
      </c>
      <c r="I2249" s="155" t="str">
        <f>_xlfn.XLOOKUP(C2249,'DRAWING LIST'!B:B,'DRAWING LIST'!AJ:AJ,,0)</f>
        <v>1-85 藏金黃</v>
      </c>
      <c r="J2249" s="155">
        <f t="shared" si="35"/>
        <v>0.96326288723235343</v>
      </c>
    </row>
    <row r="2250" spans="1:10" hidden="1">
      <c r="A2250" s="155">
        <v>80</v>
      </c>
      <c r="B2250" s="155" t="s">
        <v>3013</v>
      </c>
      <c r="C2250" s="155" t="s">
        <v>801</v>
      </c>
      <c r="D2250" s="155">
        <v>88.9</v>
      </c>
      <c r="E2250" s="155">
        <v>3472</v>
      </c>
      <c r="F2250" s="155">
        <v>279.28758690413264</v>
      </c>
      <c r="G2250" s="155">
        <v>969686.50173114857</v>
      </c>
      <c r="H2250" s="155">
        <v>0.96968650173114856</v>
      </c>
      <c r="I2250" s="155" t="str">
        <f>_xlfn.XLOOKUP(C2250,'DRAWING LIST'!B:B,'DRAWING LIST'!AJ:AJ,,0)</f>
        <v>1-85 藏金黃</v>
      </c>
      <c r="J2250" s="155">
        <f t="shared" si="35"/>
        <v>0.96968650173114856</v>
      </c>
    </row>
    <row r="2251" spans="1:10" hidden="1">
      <c r="A2251" s="155">
        <v>80</v>
      </c>
      <c r="B2251" s="155" t="s">
        <v>3014</v>
      </c>
      <c r="C2251" s="155" t="s">
        <v>495</v>
      </c>
      <c r="D2251" s="155">
        <v>88.9</v>
      </c>
      <c r="E2251" s="155">
        <v>355</v>
      </c>
      <c r="F2251" s="155">
        <v>279.28758690413264</v>
      </c>
      <c r="G2251" s="155">
        <v>99147.093350967087</v>
      </c>
      <c r="H2251" s="155">
        <v>9.914709335096708E-2</v>
      </c>
      <c r="I2251" s="155" t="str">
        <f>_xlfn.XLOOKUP(C2251,'DRAWING LIST'!B:B,'DRAWING LIST'!AJ:AJ,,0)</f>
        <v>1-85 藏金黃</v>
      </c>
      <c r="J2251" s="155">
        <f t="shared" si="35"/>
        <v>9.914709335096708E-2</v>
      </c>
    </row>
    <row r="2252" spans="1:10" hidden="1">
      <c r="A2252" s="155">
        <v>80</v>
      </c>
      <c r="B2252" s="155" t="s">
        <v>3014</v>
      </c>
      <c r="C2252" s="155" t="s">
        <v>800</v>
      </c>
      <c r="D2252" s="155">
        <v>88.9</v>
      </c>
      <c r="E2252" s="155">
        <v>355</v>
      </c>
      <c r="F2252" s="155">
        <v>279.28758690413264</v>
      </c>
      <c r="G2252" s="155">
        <v>99147.093350967087</v>
      </c>
      <c r="H2252" s="155">
        <v>9.914709335096708E-2</v>
      </c>
      <c r="I2252" s="155" t="str">
        <f>_xlfn.XLOOKUP(C2252,'DRAWING LIST'!B:B,'DRAWING LIST'!AJ:AJ,,0)</f>
        <v>1-85 藏金黃</v>
      </c>
      <c r="J2252" s="155">
        <f t="shared" si="35"/>
        <v>9.914709335096708E-2</v>
      </c>
    </row>
    <row r="2253" spans="1:10" hidden="1">
      <c r="A2253" s="155">
        <v>80</v>
      </c>
      <c r="B2253" s="155" t="s">
        <v>2481</v>
      </c>
      <c r="C2253" s="155" t="s">
        <v>816</v>
      </c>
      <c r="D2253" s="155">
        <v>88.9</v>
      </c>
      <c r="E2253" s="155">
        <v>358</v>
      </c>
      <c r="F2253" s="155">
        <v>279.28758690413264</v>
      </c>
      <c r="G2253" s="155">
        <v>99984.956111679479</v>
      </c>
      <c r="H2253" s="155">
        <v>9.9984956111679471E-2</v>
      </c>
      <c r="I2253" s="155" t="str">
        <f>_xlfn.XLOOKUP(C2253,'DRAWING LIST'!B:B,'DRAWING LIST'!AJ:AJ,,0)</f>
        <v/>
      </c>
      <c r="J2253" s="155">
        <f t="shared" si="35"/>
        <v>9.9984956111679471E-2</v>
      </c>
    </row>
    <row r="2254" spans="1:10" hidden="1">
      <c r="A2254" s="155">
        <v>80</v>
      </c>
      <c r="B2254" s="155" t="s">
        <v>2488</v>
      </c>
      <c r="C2254" s="155" t="s">
        <v>183</v>
      </c>
      <c r="D2254" s="155">
        <v>88.9</v>
      </c>
      <c r="E2254" s="155">
        <v>371</v>
      </c>
      <c r="F2254" s="155">
        <v>279.28758690413264</v>
      </c>
      <c r="G2254" s="155">
        <v>103615.69474143321</v>
      </c>
      <c r="H2254" s="155">
        <v>0.1036156947414332</v>
      </c>
      <c r="I2254" s="155" t="str">
        <f>_xlfn.XLOOKUP(C2254,'DRAWING LIST'!B:B,'DRAWING LIST'!AJ:AJ,,0)</f>
        <v>1-05 大洋綠</v>
      </c>
      <c r="J2254" s="155">
        <f t="shared" si="35"/>
        <v>0.1036156947414332</v>
      </c>
    </row>
    <row r="2255" spans="1:10" hidden="1">
      <c r="A2255" s="155">
        <v>80</v>
      </c>
      <c r="B2255" s="155" t="s">
        <v>2493</v>
      </c>
      <c r="C2255" s="155" t="s">
        <v>801</v>
      </c>
      <c r="D2255" s="155">
        <v>88.9</v>
      </c>
      <c r="E2255" s="155">
        <v>382</v>
      </c>
      <c r="F2255" s="155">
        <v>279.28758690413264</v>
      </c>
      <c r="G2255" s="155">
        <v>106687.85819737866</v>
      </c>
      <c r="H2255" s="155">
        <v>0.10668785819737867</v>
      </c>
      <c r="I2255" s="155" t="str">
        <f>_xlfn.XLOOKUP(C2255,'DRAWING LIST'!B:B,'DRAWING LIST'!AJ:AJ,,0)</f>
        <v>1-85 藏金黃</v>
      </c>
      <c r="J2255" s="155">
        <f t="shared" si="35"/>
        <v>0.10668785819737867</v>
      </c>
    </row>
    <row r="2256" spans="1:10" hidden="1">
      <c r="A2256" s="155">
        <v>80</v>
      </c>
      <c r="B2256" s="155" t="s">
        <v>3015</v>
      </c>
      <c r="C2256" s="155" t="s">
        <v>185</v>
      </c>
      <c r="D2256" s="155">
        <v>88.9</v>
      </c>
      <c r="E2256" s="155">
        <v>395</v>
      </c>
      <c r="F2256" s="155">
        <v>279.28758690413264</v>
      </c>
      <c r="G2256" s="155">
        <v>110318.59682713239</v>
      </c>
      <c r="H2256" s="155">
        <v>0.1103185968271324</v>
      </c>
      <c r="I2256" s="155" t="str">
        <f>_xlfn.XLOOKUP(C2256,'DRAWING LIST'!B:B,'DRAWING LIST'!AJ:AJ,,0)</f>
        <v>1-05 大洋綠</v>
      </c>
      <c r="J2256" s="155">
        <f t="shared" si="35"/>
        <v>0.1103185968271324</v>
      </c>
    </row>
    <row r="2257" spans="1:10">
      <c r="A2257" s="155">
        <v>80</v>
      </c>
      <c r="B2257" s="155" t="s">
        <v>3016</v>
      </c>
      <c r="C2257" s="155" t="s">
        <v>333</v>
      </c>
      <c r="D2257" s="155">
        <v>88.9</v>
      </c>
      <c r="E2257" s="155">
        <v>399</v>
      </c>
      <c r="F2257" s="155">
        <v>279.28758690413264</v>
      </c>
      <c r="G2257" s="155">
        <v>111435.74717474892</v>
      </c>
      <c r="H2257" s="155">
        <v>0.11143574717474891</v>
      </c>
      <c r="I2257" s="155" t="str">
        <f>_xlfn.XLOOKUP(C2257,'DRAWING LIST'!B:B,'DRAWING LIST'!AJ:AJ,,0)</f>
        <v>1-45 天藍色</v>
      </c>
      <c r="J2257" s="155">
        <f t="shared" si="35"/>
        <v>0.11143574717474891</v>
      </c>
    </row>
    <row r="2258" spans="1:10">
      <c r="A2258" s="155">
        <v>80</v>
      </c>
      <c r="B2258" s="155" t="s">
        <v>3016</v>
      </c>
      <c r="C2258" s="155" t="s">
        <v>340</v>
      </c>
      <c r="D2258" s="155">
        <v>88.9</v>
      </c>
      <c r="E2258" s="155">
        <v>399</v>
      </c>
      <c r="F2258" s="155">
        <v>279.28758690413264</v>
      </c>
      <c r="G2258" s="155">
        <v>111435.74717474892</v>
      </c>
      <c r="H2258" s="155">
        <v>0.11143574717474891</v>
      </c>
      <c r="I2258" s="155" t="str">
        <f>_xlfn.XLOOKUP(C2258,'DRAWING LIST'!B:B,'DRAWING LIST'!AJ:AJ,,0)</f>
        <v>1-45 天藍色</v>
      </c>
      <c r="J2258" s="155">
        <f t="shared" si="35"/>
        <v>0.11143574717474891</v>
      </c>
    </row>
    <row r="2259" spans="1:10" hidden="1">
      <c r="A2259" s="155">
        <v>80</v>
      </c>
      <c r="B2259" s="155" t="s">
        <v>3016</v>
      </c>
      <c r="C2259" s="155" t="s">
        <v>632</v>
      </c>
      <c r="D2259" s="155">
        <v>88.9</v>
      </c>
      <c r="E2259" s="155">
        <v>399</v>
      </c>
      <c r="F2259" s="155">
        <v>279.28758690413264</v>
      </c>
      <c r="G2259" s="155">
        <v>111435.74717474892</v>
      </c>
      <c r="H2259" s="155">
        <v>0.11143574717474891</v>
      </c>
      <c r="I2259" s="155" t="str">
        <f>_xlfn.XLOOKUP(C2259,'DRAWING LIST'!B:B,'DRAWING LIST'!AJ:AJ,,0)</f>
        <v/>
      </c>
      <c r="J2259" s="155">
        <f t="shared" si="35"/>
        <v>0.11143574717474891</v>
      </c>
    </row>
    <row r="2260" spans="1:10">
      <c r="A2260" s="155">
        <v>80</v>
      </c>
      <c r="B2260" s="155" t="s">
        <v>3017</v>
      </c>
      <c r="C2260" s="155" t="s">
        <v>344</v>
      </c>
      <c r="D2260" s="155">
        <v>88.9</v>
      </c>
      <c r="E2260" s="155">
        <v>4139</v>
      </c>
      <c r="F2260" s="155">
        <v>279.28758690413264</v>
      </c>
      <c r="G2260" s="155">
        <v>1155971.3221962049</v>
      </c>
      <c r="H2260" s="155">
        <v>1.1559713221962049</v>
      </c>
      <c r="I2260" s="155" t="str">
        <f>_xlfn.XLOOKUP(C2260,'DRAWING LIST'!B:B,'DRAWING LIST'!AJ:AJ,,0)</f>
        <v>1-45 天藍色</v>
      </c>
      <c r="J2260" s="155">
        <f t="shared" si="35"/>
        <v>1.1559713221962049</v>
      </c>
    </row>
    <row r="2261" spans="1:10">
      <c r="A2261" s="155">
        <v>80</v>
      </c>
      <c r="B2261" s="155" t="s">
        <v>3018</v>
      </c>
      <c r="C2261" s="155" t="s">
        <v>343</v>
      </c>
      <c r="D2261" s="155">
        <v>88.9</v>
      </c>
      <c r="E2261" s="155">
        <v>4289</v>
      </c>
      <c r="F2261" s="155">
        <v>279.28758690413264</v>
      </c>
      <c r="G2261" s="155">
        <v>1197864.4602318248</v>
      </c>
      <c r="H2261" s="155">
        <v>1.1978644602318247</v>
      </c>
      <c r="I2261" s="155" t="str">
        <f>_xlfn.XLOOKUP(C2261,'DRAWING LIST'!B:B,'DRAWING LIST'!AJ:AJ,,0)</f>
        <v>1-45 天藍色</v>
      </c>
      <c r="J2261" s="155">
        <f t="shared" si="35"/>
        <v>1.1978644602318247</v>
      </c>
    </row>
    <row r="2262" spans="1:10">
      <c r="A2262" s="155">
        <v>80</v>
      </c>
      <c r="B2262" s="155" t="s">
        <v>3019</v>
      </c>
      <c r="C2262" s="155" t="s">
        <v>346</v>
      </c>
      <c r="D2262" s="155">
        <v>88.9</v>
      </c>
      <c r="E2262" s="155">
        <v>431</v>
      </c>
      <c r="F2262" s="155">
        <v>279.28758690413264</v>
      </c>
      <c r="G2262" s="155">
        <v>120372.94995568116</v>
      </c>
      <c r="H2262" s="155">
        <v>0.12037294995568115</v>
      </c>
      <c r="I2262" s="155" t="str">
        <f>_xlfn.XLOOKUP(C2262,'DRAWING LIST'!B:B,'DRAWING LIST'!AJ:AJ,,0)</f>
        <v>1-45 天藍色</v>
      </c>
      <c r="J2262" s="155">
        <f t="shared" si="35"/>
        <v>0.12037294995568115</v>
      </c>
    </row>
    <row r="2263" spans="1:10" hidden="1">
      <c r="A2263" s="155">
        <v>80</v>
      </c>
      <c r="B2263" s="155" t="s">
        <v>3020</v>
      </c>
      <c r="C2263" s="155" t="s">
        <v>99</v>
      </c>
      <c r="D2263" s="155">
        <v>88.9</v>
      </c>
      <c r="E2263" s="155">
        <v>449</v>
      </c>
      <c r="F2263" s="155">
        <v>279.28758690413264</v>
      </c>
      <c r="G2263" s="155">
        <v>125400.12651995555</v>
      </c>
      <c r="H2263" s="155">
        <v>0.12540012651995555</v>
      </c>
      <c r="I2263" s="155" t="str">
        <f>_xlfn.XLOOKUP(C2263,'DRAWING LIST'!B:B,'DRAWING LIST'!AJ:AJ,,0)</f>
        <v/>
      </c>
      <c r="J2263" s="155">
        <f t="shared" si="35"/>
        <v>0.12540012651995555</v>
      </c>
    </row>
    <row r="2264" spans="1:10">
      <c r="A2264" s="155">
        <v>80</v>
      </c>
      <c r="B2264" s="155" t="s">
        <v>2784</v>
      </c>
      <c r="C2264" s="155" t="s">
        <v>341</v>
      </c>
      <c r="D2264" s="155">
        <v>88.9</v>
      </c>
      <c r="E2264" s="155">
        <v>452</v>
      </c>
      <c r="F2264" s="155">
        <v>279.28758690413264</v>
      </c>
      <c r="G2264" s="155">
        <v>126237.98928066796</v>
      </c>
      <c r="H2264" s="155">
        <v>0.12623798928066796</v>
      </c>
      <c r="I2264" s="155" t="str">
        <f>_xlfn.XLOOKUP(C2264,'DRAWING LIST'!B:B,'DRAWING LIST'!AJ:AJ,,0)</f>
        <v>1-45 天藍色</v>
      </c>
      <c r="J2264" s="155">
        <f t="shared" si="35"/>
        <v>0.12623798928066796</v>
      </c>
    </row>
    <row r="2265" spans="1:10" hidden="1">
      <c r="A2265" s="155">
        <v>80</v>
      </c>
      <c r="B2265" s="155" t="s">
        <v>3021</v>
      </c>
      <c r="C2265" s="155" t="s">
        <v>801</v>
      </c>
      <c r="D2265" s="155">
        <v>88.9</v>
      </c>
      <c r="E2265" s="155">
        <v>4532</v>
      </c>
      <c r="F2265" s="155">
        <v>279.28758690413264</v>
      </c>
      <c r="G2265" s="155">
        <v>1265731.343849529</v>
      </c>
      <c r="H2265" s="155">
        <v>1.265731343849529</v>
      </c>
      <c r="I2265" s="155" t="str">
        <f>_xlfn.XLOOKUP(C2265,'DRAWING LIST'!B:B,'DRAWING LIST'!AJ:AJ,,0)</f>
        <v>1-85 藏金黃</v>
      </c>
      <c r="J2265" s="155">
        <f t="shared" si="35"/>
        <v>1.265731343849529</v>
      </c>
    </row>
    <row r="2266" spans="1:10">
      <c r="A2266" s="155">
        <v>80</v>
      </c>
      <c r="B2266" s="155" t="s">
        <v>3022</v>
      </c>
      <c r="C2266" s="155" t="s">
        <v>334</v>
      </c>
      <c r="D2266" s="155">
        <v>88.9</v>
      </c>
      <c r="E2266" s="155">
        <v>46714</v>
      </c>
      <c r="F2266" s="155">
        <v>279.28758690413264</v>
      </c>
      <c r="G2266" s="155">
        <v>13046640.334639652</v>
      </c>
      <c r="H2266" s="155">
        <v>13.046640334639651</v>
      </c>
      <c r="I2266" s="155" t="str">
        <f>_xlfn.XLOOKUP(C2266,'DRAWING LIST'!B:B,'DRAWING LIST'!AJ:AJ,,0)</f>
        <v>1-45 天藍色</v>
      </c>
      <c r="J2266" s="155">
        <f t="shared" si="35"/>
        <v>13.046640334639651</v>
      </c>
    </row>
    <row r="2267" spans="1:10">
      <c r="A2267" s="155">
        <v>80</v>
      </c>
      <c r="B2267" s="155" t="s">
        <v>3023</v>
      </c>
      <c r="C2267" s="155" t="s">
        <v>355</v>
      </c>
      <c r="D2267" s="155">
        <v>88.9</v>
      </c>
      <c r="E2267" s="155">
        <v>4719</v>
      </c>
      <c r="F2267" s="155">
        <v>279.28758690413264</v>
      </c>
      <c r="G2267" s="155">
        <v>1317958.122600602</v>
      </c>
      <c r="H2267" s="155">
        <v>1.3179581226006019</v>
      </c>
      <c r="I2267" s="155" t="str">
        <f>_xlfn.XLOOKUP(C2267,'DRAWING LIST'!B:B,'DRAWING LIST'!AJ:AJ,,0)</f>
        <v>1-45 天藍色</v>
      </c>
      <c r="J2267" s="155">
        <f t="shared" si="35"/>
        <v>1.3179581226006019</v>
      </c>
    </row>
    <row r="2268" spans="1:10" hidden="1">
      <c r="A2268" s="155">
        <v>80</v>
      </c>
      <c r="B2268" s="155" t="s">
        <v>3024</v>
      </c>
      <c r="C2268" s="155" t="s">
        <v>398</v>
      </c>
      <c r="D2268" s="155">
        <v>88.9</v>
      </c>
      <c r="E2268" s="155">
        <v>472</v>
      </c>
      <c r="F2268" s="155">
        <v>279.28758690413264</v>
      </c>
      <c r="G2268" s="155">
        <v>131823.74101875062</v>
      </c>
      <c r="H2268" s="155">
        <v>0.13182374101875061</v>
      </c>
      <c r="I2268" s="155" t="str">
        <f>_xlfn.XLOOKUP(C2268,'DRAWING LIST'!B:B,'DRAWING LIST'!AJ:AJ,,0)</f>
        <v/>
      </c>
      <c r="J2268" s="155">
        <f t="shared" si="35"/>
        <v>0.13182374101875061</v>
      </c>
    </row>
    <row r="2269" spans="1:10" hidden="1">
      <c r="A2269" s="155">
        <v>80</v>
      </c>
      <c r="B2269" s="155" t="s">
        <v>3024</v>
      </c>
      <c r="C2269" s="155" t="s">
        <v>480</v>
      </c>
      <c r="D2269" s="155">
        <v>88.9</v>
      </c>
      <c r="E2269" s="155">
        <v>472</v>
      </c>
      <c r="F2269" s="155">
        <v>279.28758690413264</v>
      </c>
      <c r="G2269" s="155">
        <v>131823.74101875062</v>
      </c>
      <c r="H2269" s="155">
        <v>0.13182374101875061</v>
      </c>
      <c r="I2269" s="155" t="str">
        <f>_xlfn.XLOOKUP(C2269,'DRAWING LIST'!B:B,'DRAWING LIST'!AJ:AJ,,0)</f>
        <v>1-85 藏金黃</v>
      </c>
      <c r="J2269" s="155">
        <f t="shared" si="35"/>
        <v>0.13182374101875061</v>
      </c>
    </row>
    <row r="2270" spans="1:10" hidden="1">
      <c r="A2270" s="155">
        <v>80</v>
      </c>
      <c r="B2270" s="155" t="s">
        <v>3024</v>
      </c>
      <c r="C2270" s="155" t="s">
        <v>483</v>
      </c>
      <c r="D2270" s="155">
        <v>88.9</v>
      </c>
      <c r="E2270" s="155">
        <v>472</v>
      </c>
      <c r="F2270" s="155">
        <v>279.28758690413264</v>
      </c>
      <c r="G2270" s="155">
        <v>131823.74101875062</v>
      </c>
      <c r="H2270" s="155">
        <v>0.13182374101875061</v>
      </c>
      <c r="I2270" s="155" t="str">
        <f>_xlfn.XLOOKUP(C2270,'DRAWING LIST'!B:B,'DRAWING LIST'!AJ:AJ,,0)</f>
        <v>1-85 藏金黃</v>
      </c>
      <c r="J2270" s="155">
        <f t="shared" si="35"/>
        <v>0.13182374101875061</v>
      </c>
    </row>
    <row r="2271" spans="1:10" hidden="1">
      <c r="A2271" s="155">
        <v>80</v>
      </c>
      <c r="B2271" s="155" t="s">
        <v>3024</v>
      </c>
      <c r="C2271" s="155" t="s">
        <v>799</v>
      </c>
      <c r="D2271" s="155">
        <v>88.9</v>
      </c>
      <c r="E2271" s="155">
        <v>472</v>
      </c>
      <c r="F2271" s="155">
        <v>279.28758690413264</v>
      </c>
      <c r="G2271" s="155">
        <v>131823.74101875062</v>
      </c>
      <c r="H2271" s="155">
        <v>0.13182374101875061</v>
      </c>
      <c r="I2271" s="155" t="str">
        <f>_xlfn.XLOOKUP(C2271,'DRAWING LIST'!B:B,'DRAWING LIST'!AJ:AJ,,0)</f>
        <v>1-85 藏金黃</v>
      </c>
      <c r="J2271" s="155">
        <f t="shared" si="35"/>
        <v>0.13182374101875061</v>
      </c>
    </row>
    <row r="2272" spans="1:10">
      <c r="A2272" s="155">
        <v>80</v>
      </c>
      <c r="B2272" s="155" t="s">
        <v>3025</v>
      </c>
      <c r="C2272" s="155" t="s">
        <v>338</v>
      </c>
      <c r="D2272" s="155">
        <v>88.9</v>
      </c>
      <c r="E2272" s="155">
        <v>4772</v>
      </c>
      <c r="F2272" s="155">
        <v>279.28758690413264</v>
      </c>
      <c r="G2272" s="155">
        <v>1332760.3647065209</v>
      </c>
      <c r="H2272" s="155">
        <v>1.3327603647065209</v>
      </c>
      <c r="I2272" s="155" t="str">
        <f>_xlfn.XLOOKUP(C2272,'DRAWING LIST'!B:B,'DRAWING LIST'!AJ:AJ,,0)</f>
        <v>1-45 天藍色</v>
      </c>
      <c r="J2272" s="155">
        <f t="shared" si="35"/>
        <v>1.3327603647065209</v>
      </c>
    </row>
    <row r="2273" spans="1:10" hidden="1">
      <c r="A2273" s="155">
        <v>80</v>
      </c>
      <c r="B2273" s="155" t="s">
        <v>2911</v>
      </c>
      <c r="C2273" s="155" t="s">
        <v>484</v>
      </c>
      <c r="D2273" s="155">
        <v>88.9</v>
      </c>
      <c r="E2273" s="155">
        <v>48</v>
      </c>
      <c r="F2273" s="155">
        <v>279.28758690413264</v>
      </c>
      <c r="G2273" s="155">
        <v>13405.804171398366</v>
      </c>
      <c r="H2273" s="155">
        <v>1.3405804171398365E-2</v>
      </c>
      <c r="I2273" s="155" t="str">
        <f>_xlfn.XLOOKUP(C2273,'DRAWING LIST'!B:B,'DRAWING LIST'!AJ:AJ,,0)</f>
        <v>1-85 藏金黃</v>
      </c>
      <c r="J2273" s="155">
        <f t="shared" si="35"/>
        <v>1.3405804171398365E-2</v>
      </c>
    </row>
    <row r="2274" spans="1:10" hidden="1">
      <c r="A2274" s="155">
        <v>80</v>
      </c>
      <c r="B2274" s="155" t="s">
        <v>2912</v>
      </c>
      <c r="C2274" s="155" t="s">
        <v>800</v>
      </c>
      <c r="D2274" s="155">
        <v>88.9</v>
      </c>
      <c r="E2274" s="155">
        <v>500</v>
      </c>
      <c r="F2274" s="155">
        <v>279.28758690413264</v>
      </c>
      <c r="G2274" s="155">
        <v>139643.79345206631</v>
      </c>
      <c r="H2274" s="155">
        <v>0.13964379345206632</v>
      </c>
      <c r="I2274" s="155" t="str">
        <f>_xlfn.XLOOKUP(C2274,'DRAWING LIST'!B:B,'DRAWING LIST'!AJ:AJ,,0)</f>
        <v>1-85 藏金黃</v>
      </c>
      <c r="J2274" s="155">
        <f t="shared" si="35"/>
        <v>0.13964379345206632</v>
      </c>
    </row>
    <row r="2275" spans="1:10" hidden="1">
      <c r="A2275" s="155">
        <v>80</v>
      </c>
      <c r="B2275" s="155" t="s">
        <v>3026</v>
      </c>
      <c r="C2275" s="155" t="s">
        <v>817</v>
      </c>
      <c r="D2275" s="155">
        <v>88.9</v>
      </c>
      <c r="E2275" s="155">
        <v>5052</v>
      </c>
      <c r="F2275" s="155">
        <v>279.28758690413264</v>
      </c>
      <c r="G2275" s="155">
        <v>1410960.889039678</v>
      </c>
      <c r="H2275" s="155">
        <v>1.4109608890396779</v>
      </c>
      <c r="I2275" s="155" t="str">
        <f>_xlfn.XLOOKUP(C2275,'DRAWING LIST'!B:B,'DRAWING LIST'!AJ:AJ,,0)</f>
        <v/>
      </c>
      <c r="J2275" s="155">
        <f t="shared" si="35"/>
        <v>1.4109608890396779</v>
      </c>
    </row>
    <row r="2276" spans="1:10" hidden="1">
      <c r="A2276" s="155">
        <v>80</v>
      </c>
      <c r="B2276" s="155" t="s">
        <v>2557</v>
      </c>
      <c r="C2276" s="155" t="s">
        <v>484</v>
      </c>
      <c r="D2276" s="155">
        <v>88.9</v>
      </c>
      <c r="E2276" s="155">
        <v>511</v>
      </c>
      <c r="F2276" s="155">
        <v>279.28758690413264</v>
      </c>
      <c r="G2276" s="155">
        <v>142715.95690801178</v>
      </c>
      <c r="H2276" s="155">
        <v>0.14271595690801178</v>
      </c>
      <c r="I2276" s="155" t="str">
        <f>_xlfn.XLOOKUP(C2276,'DRAWING LIST'!B:B,'DRAWING LIST'!AJ:AJ,,0)</f>
        <v>1-85 藏金黃</v>
      </c>
      <c r="J2276" s="155">
        <f t="shared" si="35"/>
        <v>0.14271595690801178</v>
      </c>
    </row>
    <row r="2277" spans="1:10" hidden="1">
      <c r="A2277" s="155">
        <v>80</v>
      </c>
      <c r="B2277" s="155" t="s">
        <v>3027</v>
      </c>
      <c r="C2277" s="155" t="s">
        <v>817</v>
      </c>
      <c r="D2277" s="155">
        <v>88.9</v>
      </c>
      <c r="E2277" s="155">
        <v>513</v>
      </c>
      <c r="F2277" s="155">
        <v>279.28758690413264</v>
      </c>
      <c r="G2277" s="155">
        <v>143274.53208182004</v>
      </c>
      <c r="H2277" s="155">
        <v>0.14327453208182003</v>
      </c>
      <c r="I2277" s="155" t="str">
        <f>_xlfn.XLOOKUP(C2277,'DRAWING LIST'!B:B,'DRAWING LIST'!AJ:AJ,,0)</f>
        <v/>
      </c>
      <c r="J2277" s="155">
        <f t="shared" si="35"/>
        <v>0.14327453208182003</v>
      </c>
    </row>
    <row r="2278" spans="1:10" hidden="1">
      <c r="A2278" s="155">
        <v>80</v>
      </c>
      <c r="B2278" s="155" t="s">
        <v>2788</v>
      </c>
      <c r="C2278" s="155" t="s">
        <v>396</v>
      </c>
      <c r="D2278" s="155">
        <v>88.9</v>
      </c>
      <c r="E2278" s="155">
        <v>528</v>
      </c>
      <c r="F2278" s="155">
        <v>279.28758690413264</v>
      </c>
      <c r="G2278" s="155">
        <v>147463.84588538203</v>
      </c>
      <c r="H2278" s="155">
        <v>0.14746384588538203</v>
      </c>
      <c r="I2278" s="155" t="str">
        <f>_xlfn.XLOOKUP(C2278,'DRAWING LIST'!B:B,'DRAWING LIST'!AJ:AJ,,0)</f>
        <v/>
      </c>
      <c r="J2278" s="155">
        <f t="shared" si="35"/>
        <v>0.14746384588538203</v>
      </c>
    </row>
    <row r="2279" spans="1:10" hidden="1">
      <c r="A2279" s="155">
        <v>80</v>
      </c>
      <c r="B2279" s="155" t="s">
        <v>2788</v>
      </c>
      <c r="C2279" s="155" t="s">
        <v>798</v>
      </c>
      <c r="D2279" s="155">
        <v>88.9</v>
      </c>
      <c r="E2279" s="155">
        <v>528</v>
      </c>
      <c r="F2279" s="155">
        <v>279.28758690413264</v>
      </c>
      <c r="G2279" s="155">
        <v>147463.84588538203</v>
      </c>
      <c r="H2279" s="155">
        <v>0.14746384588538203</v>
      </c>
      <c r="I2279" s="155" t="str">
        <f>_xlfn.XLOOKUP(C2279,'DRAWING LIST'!B:B,'DRAWING LIST'!AJ:AJ,,0)</f>
        <v>1-85 藏金黃</v>
      </c>
      <c r="J2279" s="155">
        <f t="shared" si="35"/>
        <v>0.14746384588538203</v>
      </c>
    </row>
    <row r="2280" spans="1:10" hidden="1">
      <c r="A2280" s="155">
        <v>80</v>
      </c>
      <c r="B2280" s="155" t="s">
        <v>3028</v>
      </c>
      <c r="C2280" s="155" t="s">
        <v>801</v>
      </c>
      <c r="D2280" s="155">
        <v>88.9</v>
      </c>
      <c r="E2280" s="155">
        <v>562</v>
      </c>
      <c r="F2280" s="155">
        <v>279.28758690413264</v>
      </c>
      <c r="G2280" s="155">
        <v>156959.62384012254</v>
      </c>
      <c r="H2280" s="155">
        <v>0.15695962384012255</v>
      </c>
      <c r="I2280" s="155" t="str">
        <f>_xlfn.XLOOKUP(C2280,'DRAWING LIST'!B:B,'DRAWING LIST'!AJ:AJ,,0)</f>
        <v>1-85 藏金黃</v>
      </c>
      <c r="J2280" s="155">
        <f t="shared" si="35"/>
        <v>0.15695962384012255</v>
      </c>
    </row>
    <row r="2281" spans="1:10" hidden="1">
      <c r="A2281" s="155">
        <v>80</v>
      </c>
      <c r="B2281" s="155" t="s">
        <v>2126</v>
      </c>
      <c r="C2281" s="155" t="s">
        <v>394</v>
      </c>
      <c r="D2281" s="155">
        <v>88.9</v>
      </c>
      <c r="E2281" s="155">
        <v>563</v>
      </c>
      <c r="F2281" s="155">
        <v>279.28758690413264</v>
      </c>
      <c r="G2281" s="155">
        <v>157238.91142702667</v>
      </c>
      <c r="H2281" s="155">
        <v>0.15723891142702667</v>
      </c>
      <c r="I2281" s="155" t="str">
        <f>_xlfn.XLOOKUP(C2281,'DRAWING LIST'!B:B,'DRAWING LIST'!AJ:AJ,,0)</f>
        <v/>
      </c>
      <c r="J2281" s="155">
        <f t="shared" si="35"/>
        <v>0.15723891142702667</v>
      </c>
    </row>
    <row r="2282" spans="1:10" hidden="1">
      <c r="A2282" s="155">
        <v>80</v>
      </c>
      <c r="B2282" s="155" t="s">
        <v>3029</v>
      </c>
      <c r="C2282" s="155" t="s">
        <v>483</v>
      </c>
      <c r="D2282" s="155">
        <v>88.9</v>
      </c>
      <c r="E2282" s="155">
        <v>564</v>
      </c>
      <c r="F2282" s="155">
        <v>279.28758690413264</v>
      </c>
      <c r="G2282" s="155">
        <v>157518.1990139308</v>
      </c>
      <c r="H2282" s="155">
        <v>0.1575181990139308</v>
      </c>
      <c r="I2282" s="155" t="str">
        <f>_xlfn.XLOOKUP(C2282,'DRAWING LIST'!B:B,'DRAWING LIST'!AJ:AJ,,0)</f>
        <v>1-85 藏金黃</v>
      </c>
      <c r="J2282" s="155">
        <f t="shared" si="35"/>
        <v>0.1575181990139308</v>
      </c>
    </row>
    <row r="2283" spans="1:10" hidden="1">
      <c r="A2283" s="155">
        <v>80</v>
      </c>
      <c r="B2283" s="155" t="s">
        <v>2128</v>
      </c>
      <c r="C2283" s="155" t="s">
        <v>801</v>
      </c>
      <c r="D2283" s="155">
        <v>88.9</v>
      </c>
      <c r="E2283" s="155">
        <v>572</v>
      </c>
      <c r="F2283" s="155">
        <v>279.28758690413264</v>
      </c>
      <c r="G2283" s="155">
        <v>159752.49970916388</v>
      </c>
      <c r="H2283" s="155">
        <v>0.15975249970916386</v>
      </c>
      <c r="I2283" s="155" t="str">
        <f>_xlfn.XLOOKUP(C2283,'DRAWING LIST'!B:B,'DRAWING LIST'!AJ:AJ,,0)</f>
        <v>1-85 藏金黃</v>
      </c>
      <c r="J2283" s="155">
        <f t="shared" si="35"/>
        <v>0.15975249970916386</v>
      </c>
    </row>
    <row r="2284" spans="1:10">
      <c r="A2284" s="155">
        <v>80</v>
      </c>
      <c r="B2284" s="155" t="s">
        <v>2578</v>
      </c>
      <c r="C2284" s="155" t="s">
        <v>342</v>
      </c>
      <c r="D2284" s="155">
        <v>88.9</v>
      </c>
      <c r="E2284" s="155">
        <v>583</v>
      </c>
      <c r="F2284" s="155">
        <v>279.28758690413264</v>
      </c>
      <c r="G2284" s="155">
        <v>162824.66316510932</v>
      </c>
      <c r="H2284" s="155">
        <v>0.16282466316510932</v>
      </c>
      <c r="I2284" s="155" t="str">
        <f>_xlfn.XLOOKUP(C2284,'DRAWING LIST'!B:B,'DRAWING LIST'!AJ:AJ,,0)</f>
        <v>1-45 天藍色</v>
      </c>
      <c r="J2284" s="155">
        <f t="shared" si="35"/>
        <v>0.16282466316510932</v>
      </c>
    </row>
    <row r="2285" spans="1:10">
      <c r="A2285" s="155">
        <v>80</v>
      </c>
      <c r="B2285" s="155" t="s">
        <v>3030</v>
      </c>
      <c r="C2285" s="155" t="s">
        <v>336</v>
      </c>
      <c r="D2285" s="155">
        <v>88.9</v>
      </c>
      <c r="E2285" s="155">
        <v>6021</v>
      </c>
      <c r="F2285" s="155">
        <v>279.28758690413264</v>
      </c>
      <c r="G2285" s="155">
        <v>1681590.5607497827</v>
      </c>
      <c r="H2285" s="155">
        <v>1.6815905607497827</v>
      </c>
      <c r="I2285" s="155" t="str">
        <f>_xlfn.XLOOKUP(C2285,'DRAWING LIST'!B:B,'DRAWING LIST'!AJ:AJ,,0)</f>
        <v>1-45 天藍色</v>
      </c>
      <c r="J2285" s="155">
        <f t="shared" si="35"/>
        <v>1.6815905607497827</v>
      </c>
    </row>
    <row r="2286" spans="1:10" hidden="1">
      <c r="A2286" s="155">
        <v>80</v>
      </c>
      <c r="B2286" s="155" t="s">
        <v>3031</v>
      </c>
      <c r="C2286" s="155" t="s">
        <v>817</v>
      </c>
      <c r="D2286" s="155">
        <v>88.9</v>
      </c>
      <c r="E2286" s="155">
        <v>6165</v>
      </c>
      <c r="F2286" s="155">
        <v>279.28758690413264</v>
      </c>
      <c r="G2286" s="155">
        <v>1721807.9732639778</v>
      </c>
      <c r="H2286" s="155">
        <v>1.7218079732639777</v>
      </c>
      <c r="I2286" s="155" t="str">
        <f>_xlfn.XLOOKUP(C2286,'DRAWING LIST'!B:B,'DRAWING LIST'!AJ:AJ,,0)</f>
        <v/>
      </c>
      <c r="J2286" s="155">
        <f t="shared" si="35"/>
        <v>1.7218079732639777</v>
      </c>
    </row>
    <row r="2287" spans="1:10" hidden="1">
      <c r="A2287" s="155">
        <v>80</v>
      </c>
      <c r="B2287" s="155" t="s">
        <v>3032</v>
      </c>
      <c r="C2287" s="155" t="s">
        <v>484</v>
      </c>
      <c r="D2287" s="155">
        <v>88.9</v>
      </c>
      <c r="E2287" s="155">
        <v>6898</v>
      </c>
      <c r="F2287" s="155">
        <v>279.28758690413264</v>
      </c>
      <c r="G2287" s="155">
        <v>1926525.7744647069</v>
      </c>
      <c r="H2287" s="155">
        <v>1.9265257744647069</v>
      </c>
      <c r="I2287" s="155" t="str">
        <f>_xlfn.XLOOKUP(C2287,'DRAWING LIST'!B:B,'DRAWING LIST'!AJ:AJ,,0)</f>
        <v>1-85 藏金黃</v>
      </c>
      <c r="J2287" s="155">
        <f t="shared" si="35"/>
        <v>1.9265257744647069</v>
      </c>
    </row>
    <row r="2288" spans="1:10" hidden="1">
      <c r="A2288" s="155">
        <v>80</v>
      </c>
      <c r="B2288" s="155" t="s">
        <v>3033</v>
      </c>
      <c r="C2288" s="155" t="s">
        <v>480</v>
      </c>
      <c r="D2288" s="155">
        <v>88.9</v>
      </c>
      <c r="E2288" s="155">
        <v>6998</v>
      </c>
      <c r="F2288" s="155">
        <v>279.28758690413264</v>
      </c>
      <c r="G2288" s="155">
        <v>1954454.5331551202</v>
      </c>
      <c r="H2288" s="155">
        <v>1.9544545331551202</v>
      </c>
      <c r="I2288" s="155" t="str">
        <f>_xlfn.XLOOKUP(C2288,'DRAWING LIST'!B:B,'DRAWING LIST'!AJ:AJ,,0)</f>
        <v>1-85 藏金黃</v>
      </c>
      <c r="J2288" s="155">
        <f t="shared" si="35"/>
        <v>1.9544545331551202</v>
      </c>
    </row>
    <row r="2289" spans="1:10" hidden="1">
      <c r="A2289" s="155">
        <v>80</v>
      </c>
      <c r="B2289" s="155" t="s">
        <v>3034</v>
      </c>
      <c r="C2289" s="155" t="s">
        <v>398</v>
      </c>
      <c r="D2289" s="155">
        <v>88.9</v>
      </c>
      <c r="E2289" s="155">
        <v>7270</v>
      </c>
      <c r="F2289" s="155">
        <v>279.28758690413264</v>
      </c>
      <c r="G2289" s="155">
        <v>2030420.7567930443</v>
      </c>
      <c r="H2289" s="155">
        <v>2.0304207567930441</v>
      </c>
      <c r="I2289" s="155" t="str">
        <f>_xlfn.XLOOKUP(C2289,'DRAWING LIST'!B:B,'DRAWING LIST'!AJ:AJ,,0)</f>
        <v/>
      </c>
      <c r="J2289" s="155">
        <f t="shared" si="35"/>
        <v>2.0304207567930441</v>
      </c>
    </row>
    <row r="2290" spans="1:10">
      <c r="A2290" s="155">
        <v>80</v>
      </c>
      <c r="B2290" s="155" t="s">
        <v>2635</v>
      </c>
      <c r="C2290" s="155" t="s">
        <v>343</v>
      </c>
      <c r="D2290" s="155">
        <v>88.9</v>
      </c>
      <c r="E2290" s="155">
        <v>72</v>
      </c>
      <c r="F2290" s="155">
        <v>279.28758690413264</v>
      </c>
      <c r="G2290" s="155">
        <v>20108.70625709755</v>
      </c>
      <c r="H2290" s="155">
        <v>2.0108706257097549E-2</v>
      </c>
      <c r="I2290" s="155" t="str">
        <f>_xlfn.XLOOKUP(C2290,'DRAWING LIST'!B:B,'DRAWING LIST'!AJ:AJ,,0)</f>
        <v>1-45 天藍色</v>
      </c>
      <c r="J2290" s="155">
        <f t="shared" si="35"/>
        <v>2.0108706257097549E-2</v>
      </c>
    </row>
    <row r="2291" spans="1:10" hidden="1">
      <c r="A2291" s="155">
        <v>80</v>
      </c>
      <c r="B2291" s="155" t="s">
        <v>2635</v>
      </c>
      <c r="C2291" s="155" t="s">
        <v>396</v>
      </c>
      <c r="D2291" s="155">
        <v>88.9</v>
      </c>
      <c r="E2291" s="155">
        <v>72</v>
      </c>
      <c r="F2291" s="155">
        <v>279.28758690413264</v>
      </c>
      <c r="G2291" s="155">
        <v>20108.70625709755</v>
      </c>
      <c r="H2291" s="155">
        <v>2.0108706257097549E-2</v>
      </c>
      <c r="I2291" s="155" t="str">
        <f>_xlfn.XLOOKUP(C2291,'DRAWING LIST'!B:B,'DRAWING LIST'!AJ:AJ,,0)</f>
        <v/>
      </c>
      <c r="J2291" s="155">
        <f t="shared" si="35"/>
        <v>2.0108706257097549E-2</v>
      </c>
    </row>
    <row r="2292" spans="1:10" hidden="1">
      <c r="A2292" s="155">
        <v>80</v>
      </c>
      <c r="B2292" s="155" t="s">
        <v>2635</v>
      </c>
      <c r="C2292" s="155" t="s">
        <v>398</v>
      </c>
      <c r="D2292" s="155">
        <v>88.9</v>
      </c>
      <c r="E2292" s="155">
        <v>72</v>
      </c>
      <c r="F2292" s="155">
        <v>279.28758690413264</v>
      </c>
      <c r="G2292" s="155">
        <v>20108.70625709755</v>
      </c>
      <c r="H2292" s="155">
        <v>2.0108706257097549E-2</v>
      </c>
      <c r="I2292" s="155" t="str">
        <f>_xlfn.XLOOKUP(C2292,'DRAWING LIST'!B:B,'DRAWING LIST'!AJ:AJ,,0)</f>
        <v/>
      </c>
      <c r="J2292" s="155">
        <f t="shared" si="35"/>
        <v>2.0108706257097549E-2</v>
      </c>
    </row>
    <row r="2293" spans="1:10">
      <c r="A2293" s="155">
        <v>80</v>
      </c>
      <c r="B2293" s="155" t="s">
        <v>3035</v>
      </c>
      <c r="C2293" s="155" t="s">
        <v>345</v>
      </c>
      <c r="D2293" s="155">
        <v>88.9</v>
      </c>
      <c r="E2293" s="155">
        <v>7321</v>
      </c>
      <c r="F2293" s="155">
        <v>279.28758690413264</v>
      </c>
      <c r="G2293" s="155">
        <v>2044664.4237251549</v>
      </c>
      <c r="H2293" s="155">
        <v>2.044664423725155</v>
      </c>
      <c r="I2293" s="155" t="str">
        <f>_xlfn.XLOOKUP(C2293,'DRAWING LIST'!B:B,'DRAWING LIST'!AJ:AJ,,0)</f>
        <v>1-45 天藍色</v>
      </c>
      <c r="J2293" s="155">
        <f t="shared" si="35"/>
        <v>2.044664423725155</v>
      </c>
    </row>
    <row r="2294" spans="1:10" hidden="1">
      <c r="A2294" s="155">
        <v>80</v>
      </c>
      <c r="B2294" s="155" t="s">
        <v>3036</v>
      </c>
      <c r="C2294" s="155" t="s">
        <v>397</v>
      </c>
      <c r="D2294" s="155">
        <v>88.9</v>
      </c>
      <c r="E2294" s="155">
        <v>7549</v>
      </c>
      <c r="F2294" s="155">
        <v>279.28758690413264</v>
      </c>
      <c r="G2294" s="155">
        <v>2108341.9935392975</v>
      </c>
      <c r="H2294" s="155">
        <v>2.1083419935392973</v>
      </c>
      <c r="I2294" s="155" t="str">
        <f>_xlfn.XLOOKUP(C2294,'DRAWING LIST'!B:B,'DRAWING LIST'!AJ:AJ,,0)</f>
        <v/>
      </c>
      <c r="J2294" s="155">
        <f t="shared" si="35"/>
        <v>2.1083419935392973</v>
      </c>
    </row>
    <row r="2295" spans="1:10" hidden="1">
      <c r="A2295" s="155">
        <v>80</v>
      </c>
      <c r="B2295" s="155" t="s">
        <v>3037</v>
      </c>
      <c r="C2295" s="155" t="s">
        <v>396</v>
      </c>
      <c r="D2295" s="155">
        <v>88.9</v>
      </c>
      <c r="E2295" s="155">
        <v>772</v>
      </c>
      <c r="F2295" s="155">
        <v>279.28758690413264</v>
      </c>
      <c r="G2295" s="155">
        <v>215610.0170899904</v>
      </c>
      <c r="H2295" s="155">
        <v>0.21561001708999039</v>
      </c>
      <c r="I2295" s="155" t="str">
        <f>_xlfn.XLOOKUP(C2295,'DRAWING LIST'!B:B,'DRAWING LIST'!AJ:AJ,,0)</f>
        <v/>
      </c>
      <c r="J2295" s="155">
        <f t="shared" si="35"/>
        <v>0.21561001708999039</v>
      </c>
    </row>
    <row r="2296" spans="1:10" hidden="1">
      <c r="A2296" s="155">
        <v>80</v>
      </c>
      <c r="B2296" s="155" t="s">
        <v>3038</v>
      </c>
      <c r="C2296" s="155" t="s">
        <v>485</v>
      </c>
      <c r="D2296" s="155">
        <v>88.9</v>
      </c>
      <c r="E2296" s="155">
        <v>777</v>
      </c>
      <c r="F2296" s="155">
        <v>279.28758690413264</v>
      </c>
      <c r="G2296" s="155">
        <v>217006.45502451106</v>
      </c>
      <c r="H2296" s="155">
        <v>0.21700645502451105</v>
      </c>
      <c r="I2296" s="155" t="str">
        <f>_xlfn.XLOOKUP(C2296,'DRAWING LIST'!B:B,'DRAWING LIST'!AJ:AJ,,0)</f>
        <v>1-85 藏金黃</v>
      </c>
      <c r="J2296" s="155">
        <f t="shared" si="35"/>
        <v>0.21700645502451105</v>
      </c>
    </row>
    <row r="2297" spans="1:10" hidden="1">
      <c r="A2297" s="155">
        <v>80</v>
      </c>
      <c r="B2297" s="155" t="s">
        <v>2802</v>
      </c>
      <c r="C2297" s="155" t="s">
        <v>801</v>
      </c>
      <c r="D2297" s="155">
        <v>88.9</v>
      </c>
      <c r="E2297" s="155">
        <v>809</v>
      </c>
      <c r="F2297" s="155">
        <v>279.28758690413264</v>
      </c>
      <c r="G2297" s="155">
        <v>225943.6578054433</v>
      </c>
      <c r="H2297" s="155">
        <v>0.22594365780544329</v>
      </c>
      <c r="I2297" s="155" t="str">
        <f>_xlfn.XLOOKUP(C2297,'DRAWING LIST'!B:B,'DRAWING LIST'!AJ:AJ,,0)</f>
        <v>1-85 藏金黃</v>
      </c>
      <c r="J2297" s="155">
        <f t="shared" si="35"/>
        <v>0.22594365780544329</v>
      </c>
    </row>
    <row r="2298" spans="1:10">
      <c r="A2298" s="155">
        <v>80</v>
      </c>
      <c r="B2298" s="155" t="s">
        <v>2657</v>
      </c>
      <c r="C2298" s="155" t="s">
        <v>343</v>
      </c>
      <c r="D2298" s="155">
        <v>88.9</v>
      </c>
      <c r="E2298" s="155">
        <v>817</v>
      </c>
      <c r="F2298" s="155">
        <v>279.28758690413264</v>
      </c>
      <c r="G2298" s="155">
        <v>228177.95850067635</v>
      </c>
      <c r="H2298" s="155">
        <v>0.22817795850067635</v>
      </c>
      <c r="I2298" s="155" t="str">
        <f>_xlfn.XLOOKUP(C2298,'DRAWING LIST'!B:B,'DRAWING LIST'!AJ:AJ,,0)</f>
        <v>1-45 天藍色</v>
      </c>
      <c r="J2298" s="155">
        <f t="shared" si="35"/>
        <v>0.22817795850067635</v>
      </c>
    </row>
    <row r="2299" spans="1:10">
      <c r="A2299" s="155">
        <v>80</v>
      </c>
      <c r="B2299" s="155" t="s">
        <v>2147</v>
      </c>
      <c r="C2299" s="155" t="s">
        <v>342</v>
      </c>
      <c r="D2299" s="155">
        <v>88.9</v>
      </c>
      <c r="E2299" s="155">
        <v>81</v>
      </c>
      <c r="F2299" s="155">
        <v>279.28758690413264</v>
      </c>
      <c r="G2299" s="155">
        <v>22622.294539234743</v>
      </c>
      <c r="H2299" s="155">
        <v>2.2622294539234741E-2</v>
      </c>
      <c r="I2299" s="155" t="str">
        <f>_xlfn.XLOOKUP(C2299,'DRAWING LIST'!B:B,'DRAWING LIST'!AJ:AJ,,0)</f>
        <v>1-45 天藍色</v>
      </c>
      <c r="J2299" s="155">
        <f t="shared" si="35"/>
        <v>2.2622294539234741E-2</v>
      </c>
    </row>
    <row r="2300" spans="1:10" hidden="1">
      <c r="A2300" s="155">
        <v>80</v>
      </c>
      <c r="B2300" s="155" t="s">
        <v>2668</v>
      </c>
      <c r="C2300" s="155" t="s">
        <v>727</v>
      </c>
      <c r="D2300" s="155">
        <v>88.9</v>
      </c>
      <c r="E2300" s="155">
        <v>83</v>
      </c>
      <c r="F2300" s="155">
        <v>279.28758690413264</v>
      </c>
      <c r="G2300" s="155">
        <v>23180.869713043008</v>
      </c>
      <c r="H2300" s="155">
        <v>2.3180869713043006E-2</v>
      </c>
      <c r="I2300" s="155" t="e">
        <f>_xlfn.XLOOKUP(C2300,'DRAWING LIST'!B:B,'DRAWING LIST'!AJ:AJ,,0)</f>
        <v>#N/A</v>
      </c>
      <c r="J2300" s="155">
        <f t="shared" si="35"/>
        <v>2.3180869713043006E-2</v>
      </c>
    </row>
    <row r="2301" spans="1:10" hidden="1">
      <c r="A2301" s="155">
        <v>80</v>
      </c>
      <c r="B2301" s="155" t="s">
        <v>3039</v>
      </c>
      <c r="C2301" s="155" t="s">
        <v>772</v>
      </c>
      <c r="D2301" s="155">
        <v>88.9</v>
      </c>
      <c r="E2301" s="155">
        <v>8680</v>
      </c>
      <c r="F2301" s="155">
        <v>279.28758690413264</v>
      </c>
      <c r="G2301" s="155">
        <v>2424216.2543278714</v>
      </c>
      <c r="H2301" s="155">
        <v>2.4242162543278711</v>
      </c>
      <c r="I2301" s="155" t="str">
        <f>_xlfn.XLOOKUP(C2301,'DRAWING LIST'!B:B,'DRAWING LIST'!AJ:AJ,,0)</f>
        <v/>
      </c>
      <c r="J2301" s="155">
        <f t="shared" si="35"/>
        <v>2.4242162543278711</v>
      </c>
    </row>
    <row r="2302" spans="1:10" hidden="1">
      <c r="A2302" s="155">
        <v>80</v>
      </c>
      <c r="B2302" s="155" t="s">
        <v>3040</v>
      </c>
      <c r="C2302" s="155" t="s">
        <v>797</v>
      </c>
      <c r="D2302" s="155">
        <v>88.9</v>
      </c>
      <c r="E2302" s="155">
        <v>868</v>
      </c>
      <c r="F2302" s="155">
        <v>279.28758690413264</v>
      </c>
      <c r="G2302" s="155">
        <v>242421.62543278714</v>
      </c>
      <c r="H2302" s="155">
        <v>0.24242162543278714</v>
      </c>
      <c r="I2302" s="155" t="str">
        <f>_xlfn.XLOOKUP(C2302,'DRAWING LIST'!B:B,'DRAWING LIST'!AJ:AJ,,0)</f>
        <v>1-85 藏金黃</v>
      </c>
      <c r="J2302" s="155">
        <f t="shared" si="35"/>
        <v>0.24242162543278714</v>
      </c>
    </row>
    <row r="2303" spans="1:10" hidden="1">
      <c r="A2303" s="155">
        <v>80</v>
      </c>
      <c r="B2303" s="155" t="s">
        <v>3041</v>
      </c>
      <c r="C2303" s="155" t="s">
        <v>483</v>
      </c>
      <c r="D2303" s="155">
        <v>88.9</v>
      </c>
      <c r="E2303" s="155">
        <v>872</v>
      </c>
      <c r="F2303" s="155">
        <v>279.28758690413264</v>
      </c>
      <c r="G2303" s="155">
        <v>243538.77578040367</v>
      </c>
      <c r="H2303" s="155">
        <v>0.24353877578040364</v>
      </c>
      <c r="I2303" s="155" t="str">
        <f>_xlfn.XLOOKUP(C2303,'DRAWING LIST'!B:B,'DRAWING LIST'!AJ:AJ,,0)</f>
        <v>1-85 藏金黃</v>
      </c>
      <c r="J2303" s="155">
        <f t="shared" si="35"/>
        <v>0.24353877578040364</v>
      </c>
    </row>
    <row r="2304" spans="1:10" hidden="1">
      <c r="A2304" s="155">
        <v>80</v>
      </c>
      <c r="B2304" s="155" t="s">
        <v>2683</v>
      </c>
      <c r="C2304" s="155" t="s">
        <v>150</v>
      </c>
      <c r="D2304" s="155">
        <v>88.9</v>
      </c>
      <c r="E2304" s="155">
        <v>879</v>
      </c>
      <c r="F2304" s="155">
        <v>279.28758690413264</v>
      </c>
      <c r="G2304" s="155">
        <v>245493.78888873258</v>
      </c>
      <c r="H2304" s="155">
        <v>0.24549378888873258</v>
      </c>
      <c r="I2304" s="155" t="str">
        <f>_xlfn.XLOOKUP(C2304,'DRAWING LIST'!B:B,'DRAWING LIST'!AJ:AJ,,0)</f>
        <v>1-05 大洋綠</v>
      </c>
      <c r="J2304" s="155">
        <f t="shared" si="35"/>
        <v>0.24549378888873258</v>
      </c>
    </row>
    <row r="2305" spans="1:10" hidden="1">
      <c r="A2305" s="155">
        <v>80</v>
      </c>
      <c r="B2305" s="155" t="s">
        <v>3042</v>
      </c>
      <c r="C2305" s="155" t="s">
        <v>479</v>
      </c>
      <c r="D2305" s="155">
        <v>88.9</v>
      </c>
      <c r="E2305" s="155">
        <v>880</v>
      </c>
      <c r="F2305" s="155">
        <v>279.28758690413264</v>
      </c>
      <c r="G2305" s="155">
        <v>245773.07647563671</v>
      </c>
      <c r="H2305" s="155">
        <v>0.2457730764756367</v>
      </c>
      <c r="I2305" s="155" t="str">
        <f>_xlfn.XLOOKUP(C2305,'DRAWING LIST'!B:B,'DRAWING LIST'!AJ:AJ,,0)</f>
        <v>1-85 藏金黃</v>
      </c>
      <c r="J2305" s="155">
        <f t="shared" si="35"/>
        <v>0.2457730764756367</v>
      </c>
    </row>
    <row r="2306" spans="1:10" hidden="1">
      <c r="A2306" s="155">
        <v>80</v>
      </c>
      <c r="B2306" s="155" t="s">
        <v>3042</v>
      </c>
      <c r="C2306" s="155" t="s">
        <v>495</v>
      </c>
      <c r="D2306" s="155">
        <v>88.9</v>
      </c>
      <c r="E2306" s="155">
        <v>880</v>
      </c>
      <c r="F2306" s="155">
        <v>279.28758690413264</v>
      </c>
      <c r="G2306" s="155">
        <v>245773.07647563671</v>
      </c>
      <c r="H2306" s="155">
        <v>0.2457730764756367</v>
      </c>
      <c r="I2306" s="155" t="str">
        <f>_xlfn.XLOOKUP(C2306,'DRAWING LIST'!B:B,'DRAWING LIST'!AJ:AJ,,0)</f>
        <v>1-85 藏金黃</v>
      </c>
      <c r="J2306" s="155">
        <f t="shared" si="35"/>
        <v>0.2457730764756367</v>
      </c>
    </row>
    <row r="2307" spans="1:10" hidden="1">
      <c r="A2307" s="155">
        <v>80</v>
      </c>
      <c r="B2307" s="155" t="s">
        <v>3043</v>
      </c>
      <c r="C2307" s="155" t="s">
        <v>483</v>
      </c>
      <c r="D2307" s="155">
        <v>88.9</v>
      </c>
      <c r="E2307" s="155">
        <v>8995</v>
      </c>
      <c r="F2307" s="155">
        <v>279.28758690413264</v>
      </c>
      <c r="G2307" s="155">
        <v>2512191.8442026731</v>
      </c>
      <c r="H2307" s="155">
        <v>2.5121918442026732</v>
      </c>
      <c r="I2307" s="155" t="str">
        <f>_xlfn.XLOOKUP(C2307,'DRAWING LIST'!B:B,'DRAWING LIST'!AJ:AJ,,0)</f>
        <v>1-85 藏金黃</v>
      </c>
      <c r="J2307" s="155">
        <f t="shared" ref="J2307:J2370" si="36">(D2307*PI()*E2307)*10^-6</f>
        <v>2.5121918442026732</v>
      </c>
    </row>
    <row r="2308" spans="1:10" hidden="1">
      <c r="A2308" s="155">
        <v>80</v>
      </c>
      <c r="B2308" s="155" t="s">
        <v>2695</v>
      </c>
      <c r="C2308" s="155" t="s">
        <v>394</v>
      </c>
      <c r="D2308" s="155">
        <v>88.9</v>
      </c>
      <c r="E2308" s="155">
        <v>903</v>
      </c>
      <c r="F2308" s="155">
        <v>279.28758690413264</v>
      </c>
      <c r="G2308" s="155">
        <v>252196.69097443178</v>
      </c>
      <c r="H2308" s="155">
        <v>0.25219669097443176</v>
      </c>
      <c r="I2308" s="155" t="str">
        <f>_xlfn.XLOOKUP(C2308,'DRAWING LIST'!B:B,'DRAWING LIST'!AJ:AJ,,0)</f>
        <v/>
      </c>
      <c r="J2308" s="155">
        <f t="shared" si="36"/>
        <v>0.25219669097443176</v>
      </c>
    </row>
    <row r="2309" spans="1:10" hidden="1">
      <c r="A2309" s="155">
        <v>80</v>
      </c>
      <c r="B2309" s="155" t="s">
        <v>3044</v>
      </c>
      <c r="C2309" s="155" t="s">
        <v>799</v>
      </c>
      <c r="D2309" s="155">
        <v>88.9</v>
      </c>
      <c r="E2309" s="155">
        <v>9269</v>
      </c>
      <c r="F2309" s="155">
        <v>279.28758690413264</v>
      </c>
      <c r="G2309" s="155">
        <v>2588716.6430144054</v>
      </c>
      <c r="H2309" s="155">
        <v>2.5887166430144051</v>
      </c>
      <c r="I2309" s="155" t="str">
        <f>_xlfn.XLOOKUP(C2309,'DRAWING LIST'!B:B,'DRAWING LIST'!AJ:AJ,,0)</f>
        <v>1-85 藏金黃</v>
      </c>
      <c r="J2309" s="155">
        <f t="shared" si="36"/>
        <v>2.5887166430144051</v>
      </c>
    </row>
    <row r="2310" spans="1:10">
      <c r="A2310" s="155">
        <v>80</v>
      </c>
      <c r="B2310" s="155" t="s">
        <v>3045</v>
      </c>
      <c r="C2310" s="155" t="s">
        <v>337</v>
      </c>
      <c r="D2310" s="155">
        <v>88.9</v>
      </c>
      <c r="E2310" s="155">
        <v>969</v>
      </c>
      <c r="F2310" s="155">
        <v>279.28758690413264</v>
      </c>
      <c r="G2310" s="155">
        <v>270629.67171010451</v>
      </c>
      <c r="H2310" s="155">
        <v>0.27062967171010449</v>
      </c>
      <c r="I2310" s="155" t="str">
        <f>_xlfn.XLOOKUP(C2310,'DRAWING LIST'!B:B,'DRAWING LIST'!AJ:AJ,,0)</f>
        <v>1-45 天藍色</v>
      </c>
      <c r="J2310" s="155">
        <f t="shared" si="36"/>
        <v>0.27062967171010449</v>
      </c>
    </row>
    <row r="2311" spans="1:10">
      <c r="A2311" s="155">
        <v>80</v>
      </c>
      <c r="B2311" s="155" t="s">
        <v>2722</v>
      </c>
      <c r="C2311" s="155" t="s">
        <v>337</v>
      </c>
      <c r="D2311" s="155">
        <v>88.9</v>
      </c>
      <c r="E2311" s="155">
        <v>982</v>
      </c>
      <c r="F2311" s="155">
        <v>279.28758690413264</v>
      </c>
      <c r="G2311" s="155">
        <v>274260.41033985827</v>
      </c>
      <c r="H2311" s="155">
        <v>0.27426041033985826</v>
      </c>
      <c r="I2311" s="155" t="str">
        <f>_xlfn.XLOOKUP(C2311,'DRAWING LIST'!B:B,'DRAWING LIST'!AJ:AJ,,0)</f>
        <v>1-45 天藍色</v>
      </c>
      <c r="J2311" s="155">
        <f t="shared" si="36"/>
        <v>0.27426041033985826</v>
      </c>
    </row>
    <row r="2312" spans="1:10" hidden="1">
      <c r="A2312" s="155">
        <v>80</v>
      </c>
      <c r="B2312" s="155" t="s">
        <v>3046</v>
      </c>
      <c r="C2312" s="155" t="s">
        <v>773</v>
      </c>
      <c r="D2312" s="155">
        <v>88.9</v>
      </c>
      <c r="E2312" s="155">
        <v>985</v>
      </c>
      <c r="F2312" s="155">
        <v>279.28758690413264</v>
      </c>
      <c r="G2312" s="155">
        <v>275098.27310057066</v>
      </c>
      <c r="H2312" s="155">
        <v>0.27509827310057067</v>
      </c>
      <c r="I2312" s="155" t="str">
        <f>_xlfn.XLOOKUP(C2312,'DRAWING LIST'!B:B,'DRAWING LIST'!AJ:AJ,,0)</f>
        <v/>
      </c>
      <c r="J2312" s="155">
        <f t="shared" si="36"/>
        <v>0.27509827310057067</v>
      </c>
    </row>
    <row r="2313" spans="1:10" hidden="1">
      <c r="A2313" s="155">
        <v>100</v>
      </c>
      <c r="B2313" s="155" t="s">
        <v>2030</v>
      </c>
      <c r="C2313" s="155" t="s">
        <v>1316</v>
      </c>
      <c r="D2313" s="155">
        <v>114.3</v>
      </c>
      <c r="E2313" s="155">
        <v>100</v>
      </c>
      <c r="F2313" s="155">
        <v>359.08404030531335</v>
      </c>
      <c r="G2313" s="155">
        <v>35908.404030531332</v>
      </c>
      <c r="H2313" s="155">
        <v>3.5908404030531332E-2</v>
      </c>
      <c r="I2313" s="155" t="str">
        <f>_xlfn.XLOOKUP(C2313,'DRAWING LIST'!B:B,'DRAWING LIST'!AJ:AJ,,0)</f>
        <v>1-14 奶黃色</v>
      </c>
      <c r="J2313" s="155">
        <f t="shared" si="36"/>
        <v>3.5908404030531332E-2</v>
      </c>
    </row>
    <row r="2314" spans="1:10" hidden="1">
      <c r="A2314" s="155">
        <v>100</v>
      </c>
      <c r="B2314" s="155" t="s">
        <v>2030</v>
      </c>
      <c r="C2314" s="155" t="s">
        <v>1317</v>
      </c>
      <c r="D2314" s="155">
        <v>114.3</v>
      </c>
      <c r="E2314" s="155">
        <v>100</v>
      </c>
      <c r="F2314" s="155">
        <v>359.08404030531335</v>
      </c>
      <c r="G2314" s="155">
        <v>35908.404030531332</v>
      </c>
      <c r="H2314" s="155">
        <v>3.5908404030531332E-2</v>
      </c>
      <c r="I2314" s="155" t="str">
        <f>_xlfn.XLOOKUP(C2314,'DRAWING LIST'!B:B,'DRAWING LIST'!AJ:AJ,,0)</f>
        <v>1-14 奶黃色</v>
      </c>
      <c r="J2314" s="155">
        <f t="shared" si="36"/>
        <v>3.5908404030531332E-2</v>
      </c>
    </row>
    <row r="2315" spans="1:10" hidden="1">
      <c r="A2315" s="155">
        <v>100</v>
      </c>
      <c r="B2315" s="155" t="s">
        <v>2030</v>
      </c>
      <c r="C2315" s="155" t="s">
        <v>172</v>
      </c>
      <c r="D2315" s="155">
        <v>114.3</v>
      </c>
      <c r="E2315" s="155">
        <v>100</v>
      </c>
      <c r="F2315" s="155">
        <v>359.08404030531335</v>
      </c>
      <c r="G2315" s="155">
        <v>35908.404030531332</v>
      </c>
      <c r="H2315" s="155">
        <v>3.5908404030531332E-2</v>
      </c>
      <c r="I2315" s="155" t="str">
        <f>_xlfn.XLOOKUP(C2315,'DRAWING LIST'!B:B,'DRAWING LIST'!AJ:AJ,,0)</f>
        <v>1-05 大洋綠</v>
      </c>
      <c r="J2315" s="155">
        <f t="shared" si="36"/>
        <v>3.5908404030531332E-2</v>
      </c>
    </row>
    <row r="2316" spans="1:10" hidden="1">
      <c r="A2316" s="155">
        <v>100</v>
      </c>
      <c r="B2316" s="155" t="s">
        <v>2030</v>
      </c>
      <c r="C2316" s="155" t="s">
        <v>181</v>
      </c>
      <c r="D2316" s="155">
        <v>114.3</v>
      </c>
      <c r="E2316" s="155">
        <v>100</v>
      </c>
      <c r="F2316" s="155">
        <v>359.08404030531335</v>
      </c>
      <c r="G2316" s="155">
        <v>35908.404030531332</v>
      </c>
      <c r="H2316" s="155">
        <v>3.5908404030531332E-2</v>
      </c>
      <c r="I2316" s="155" t="str">
        <f>_xlfn.XLOOKUP(C2316,'DRAWING LIST'!B:B,'DRAWING LIST'!AJ:AJ,,0)</f>
        <v>1-05 大洋綠</v>
      </c>
      <c r="J2316" s="155">
        <f t="shared" si="36"/>
        <v>3.5908404030531332E-2</v>
      </c>
    </row>
    <row r="2317" spans="1:10" hidden="1">
      <c r="A2317" s="155">
        <v>100</v>
      </c>
      <c r="B2317" s="155" t="s">
        <v>2030</v>
      </c>
      <c r="C2317" s="155" t="s">
        <v>182</v>
      </c>
      <c r="D2317" s="155">
        <v>114.3</v>
      </c>
      <c r="E2317" s="155">
        <v>100</v>
      </c>
      <c r="F2317" s="155">
        <v>359.08404030531335</v>
      </c>
      <c r="G2317" s="155">
        <v>35908.404030531332</v>
      </c>
      <c r="H2317" s="155">
        <v>3.5908404030531332E-2</v>
      </c>
      <c r="I2317" s="155" t="str">
        <f>_xlfn.XLOOKUP(C2317,'DRAWING LIST'!B:B,'DRAWING LIST'!AJ:AJ,,0)</f>
        <v>1-05 大洋綠</v>
      </c>
      <c r="J2317" s="155">
        <f t="shared" si="36"/>
        <v>3.5908404030531332E-2</v>
      </c>
    </row>
    <row r="2318" spans="1:10" hidden="1">
      <c r="A2318" s="155">
        <v>100</v>
      </c>
      <c r="B2318" s="155" t="s">
        <v>2728</v>
      </c>
      <c r="C2318" s="155" t="s">
        <v>176</v>
      </c>
      <c r="D2318" s="155">
        <v>114.3</v>
      </c>
      <c r="E2318" s="155">
        <v>1072</v>
      </c>
      <c r="F2318" s="155">
        <v>359.08404030531335</v>
      </c>
      <c r="G2318" s="155">
        <v>384938.09120729589</v>
      </c>
      <c r="H2318" s="155">
        <v>0.38493809120729588</v>
      </c>
      <c r="I2318" s="155" t="str">
        <f>_xlfn.XLOOKUP(C2318,'DRAWING LIST'!B:B,'DRAWING LIST'!AJ:AJ,,0)</f>
        <v>1-05 大洋綠</v>
      </c>
      <c r="J2318" s="155">
        <f t="shared" si="36"/>
        <v>0.38493809120729588</v>
      </c>
    </row>
    <row r="2319" spans="1:10" hidden="1">
      <c r="A2319" s="155">
        <v>100</v>
      </c>
      <c r="B2319" s="155" t="s">
        <v>2194</v>
      </c>
      <c r="C2319" s="155" t="s">
        <v>98</v>
      </c>
      <c r="D2319" s="155">
        <v>114.3</v>
      </c>
      <c r="E2319" s="155">
        <v>107</v>
      </c>
      <c r="F2319" s="155">
        <v>359.08404030531335</v>
      </c>
      <c r="G2319" s="155">
        <v>38421.992312668532</v>
      </c>
      <c r="H2319" s="155">
        <v>3.8421992312668532E-2</v>
      </c>
      <c r="I2319" s="155" t="str">
        <f>_xlfn.XLOOKUP(C2319,'DRAWING LIST'!B:B,'DRAWING LIST'!AJ:AJ,,0)</f>
        <v/>
      </c>
      <c r="J2319" s="155">
        <f t="shared" si="36"/>
        <v>3.8421992312668532E-2</v>
      </c>
    </row>
    <row r="2320" spans="1:10" hidden="1">
      <c r="A2320" s="155">
        <v>100</v>
      </c>
      <c r="B2320" s="155" t="s">
        <v>3047</v>
      </c>
      <c r="C2320" s="155" t="s">
        <v>180</v>
      </c>
      <c r="D2320" s="155">
        <v>114.3</v>
      </c>
      <c r="E2320" s="155">
        <v>1096</v>
      </c>
      <c r="F2320" s="155">
        <v>359.08404030531335</v>
      </c>
      <c r="G2320" s="155">
        <v>393556.10817462346</v>
      </c>
      <c r="H2320" s="155">
        <v>0.39355610817462344</v>
      </c>
      <c r="I2320" s="155" t="str">
        <f>_xlfn.XLOOKUP(C2320,'DRAWING LIST'!B:B,'DRAWING LIST'!AJ:AJ,,0)</f>
        <v>1-05 大洋綠</v>
      </c>
      <c r="J2320" s="155">
        <f t="shared" si="36"/>
        <v>0.39355610817462344</v>
      </c>
    </row>
    <row r="2321" spans="1:10" hidden="1">
      <c r="A2321" s="155">
        <v>100</v>
      </c>
      <c r="B2321" s="155" t="s">
        <v>2203</v>
      </c>
      <c r="C2321" s="155" t="s">
        <v>180</v>
      </c>
      <c r="D2321" s="155">
        <v>114.3</v>
      </c>
      <c r="E2321" s="155">
        <v>111</v>
      </c>
      <c r="F2321" s="155">
        <v>359.08404030531335</v>
      </c>
      <c r="G2321" s="155">
        <v>39858.328473889786</v>
      </c>
      <c r="H2321" s="155">
        <v>3.9858328473889787E-2</v>
      </c>
      <c r="I2321" s="155" t="str">
        <f>_xlfn.XLOOKUP(C2321,'DRAWING LIST'!B:B,'DRAWING LIST'!AJ:AJ,,0)</f>
        <v>1-05 大洋綠</v>
      </c>
      <c r="J2321" s="155">
        <f t="shared" si="36"/>
        <v>3.9858328473889787E-2</v>
      </c>
    </row>
    <row r="2322" spans="1:10" hidden="1">
      <c r="A2322" s="155">
        <v>100</v>
      </c>
      <c r="B2322" s="155" t="s">
        <v>3048</v>
      </c>
      <c r="C2322" s="155" t="s">
        <v>1317</v>
      </c>
      <c r="D2322" s="155">
        <v>114.3</v>
      </c>
      <c r="E2322" s="155">
        <v>1123</v>
      </c>
      <c r="F2322" s="155">
        <v>359.08404030531335</v>
      </c>
      <c r="G2322" s="155">
        <v>403251.37726286688</v>
      </c>
      <c r="H2322" s="155">
        <v>0.40325137726286686</v>
      </c>
      <c r="I2322" s="155" t="str">
        <f>_xlfn.XLOOKUP(C2322,'DRAWING LIST'!B:B,'DRAWING LIST'!AJ:AJ,,0)</f>
        <v>1-14 奶黃色</v>
      </c>
      <c r="J2322" s="155">
        <f t="shared" si="36"/>
        <v>0.40325137726286686</v>
      </c>
    </row>
    <row r="2323" spans="1:10" hidden="1">
      <c r="A2323" s="155">
        <v>100</v>
      </c>
      <c r="B2323" s="155" t="s">
        <v>3049</v>
      </c>
      <c r="C2323" s="155" t="s">
        <v>722</v>
      </c>
      <c r="D2323" s="155">
        <v>114.3</v>
      </c>
      <c r="E2323" s="155">
        <v>1148</v>
      </c>
      <c r="F2323" s="155">
        <v>359.08404030531335</v>
      </c>
      <c r="G2323" s="155">
        <v>412228.47827049973</v>
      </c>
      <c r="H2323" s="155">
        <v>0.41222847827049974</v>
      </c>
      <c r="I2323" s="155" t="str">
        <f>_xlfn.XLOOKUP(C2323,'DRAWING LIST'!B:B,'DRAWING LIST'!AJ:AJ,,0)</f>
        <v>1-05 大洋綠</v>
      </c>
      <c r="J2323" s="155">
        <f t="shared" si="36"/>
        <v>0.41222847827049974</v>
      </c>
    </row>
    <row r="2324" spans="1:10" hidden="1">
      <c r="A2324" s="155">
        <v>100</v>
      </c>
      <c r="B2324" s="155" t="s">
        <v>2159</v>
      </c>
      <c r="C2324" s="155" t="s">
        <v>175</v>
      </c>
      <c r="D2324" s="155">
        <v>114.3</v>
      </c>
      <c r="E2324" s="155">
        <v>116</v>
      </c>
      <c r="F2324" s="155">
        <v>359.08404030531335</v>
      </c>
      <c r="G2324" s="155">
        <v>41653.748675416347</v>
      </c>
      <c r="H2324" s="155">
        <v>4.1653748675416345E-2</v>
      </c>
      <c r="I2324" s="155" t="str">
        <f>_xlfn.XLOOKUP(C2324,'DRAWING LIST'!B:B,'DRAWING LIST'!AJ:AJ,,0)</f>
        <v>1-05 大洋綠</v>
      </c>
      <c r="J2324" s="155">
        <f t="shared" si="36"/>
        <v>4.1653748675416345E-2</v>
      </c>
    </row>
    <row r="2325" spans="1:10" hidden="1">
      <c r="A2325" s="155">
        <v>100</v>
      </c>
      <c r="B2325" s="155" t="s">
        <v>2159</v>
      </c>
      <c r="C2325" s="155" t="s">
        <v>553</v>
      </c>
      <c r="D2325" s="155">
        <v>114.3</v>
      </c>
      <c r="E2325" s="155">
        <v>116</v>
      </c>
      <c r="F2325" s="155">
        <v>359.08404030531335</v>
      </c>
      <c r="G2325" s="155">
        <v>41653.748675416347</v>
      </c>
      <c r="H2325" s="155">
        <v>4.1653748675416345E-2</v>
      </c>
      <c r="I2325" s="155" t="str">
        <f>_xlfn.XLOOKUP(C2325,'DRAWING LIST'!B:B,'DRAWING LIST'!AJ:AJ,,0)</f>
        <v/>
      </c>
      <c r="J2325" s="155">
        <f t="shared" si="36"/>
        <v>4.1653748675416345E-2</v>
      </c>
    </row>
    <row r="2326" spans="1:10" hidden="1">
      <c r="A2326" s="155">
        <v>100</v>
      </c>
      <c r="B2326" s="155" t="s">
        <v>3050</v>
      </c>
      <c r="C2326" s="155" t="s">
        <v>722</v>
      </c>
      <c r="D2326" s="155">
        <v>114.3</v>
      </c>
      <c r="E2326" s="155">
        <v>1197</v>
      </c>
      <c r="F2326" s="155">
        <v>359.08404030531335</v>
      </c>
      <c r="G2326" s="155">
        <v>429823.5962454601</v>
      </c>
      <c r="H2326" s="155">
        <v>0.42982359624546007</v>
      </c>
      <c r="I2326" s="155" t="str">
        <f>_xlfn.XLOOKUP(C2326,'DRAWING LIST'!B:B,'DRAWING LIST'!AJ:AJ,,0)</f>
        <v>1-05 大洋綠</v>
      </c>
      <c r="J2326" s="155">
        <f t="shared" si="36"/>
        <v>0.42982359624546007</v>
      </c>
    </row>
    <row r="2327" spans="1:10" hidden="1">
      <c r="A2327" s="155">
        <v>100</v>
      </c>
      <c r="B2327" s="155" t="s">
        <v>3051</v>
      </c>
      <c r="C2327" s="155" t="s">
        <v>167</v>
      </c>
      <c r="D2327" s="155">
        <v>114.3</v>
      </c>
      <c r="E2327" s="155">
        <v>1238</v>
      </c>
      <c r="F2327" s="155">
        <v>359.08404030531335</v>
      </c>
      <c r="G2327" s="155">
        <v>444546.04189797794</v>
      </c>
      <c r="H2327" s="155">
        <v>0.44454604189797792</v>
      </c>
      <c r="I2327" s="155" t="str">
        <f>_xlfn.XLOOKUP(C2327,'DRAWING LIST'!B:B,'DRAWING LIST'!AJ:AJ,,0)</f>
        <v>1-05 大洋綠</v>
      </c>
      <c r="J2327" s="155">
        <f t="shared" si="36"/>
        <v>0.44454604189797792</v>
      </c>
    </row>
    <row r="2328" spans="1:10" hidden="1">
      <c r="A2328" s="155">
        <v>100</v>
      </c>
      <c r="B2328" s="155" t="s">
        <v>2224</v>
      </c>
      <c r="C2328" s="155" t="s">
        <v>181</v>
      </c>
      <c r="D2328" s="155">
        <v>114.3</v>
      </c>
      <c r="E2328" s="155">
        <v>124</v>
      </c>
      <c r="F2328" s="155">
        <v>359.08404030531335</v>
      </c>
      <c r="G2328" s="155">
        <v>44526.420997858855</v>
      </c>
      <c r="H2328" s="155">
        <v>4.4526420997858855E-2</v>
      </c>
      <c r="I2328" s="155" t="str">
        <f>_xlfn.XLOOKUP(C2328,'DRAWING LIST'!B:B,'DRAWING LIST'!AJ:AJ,,0)</f>
        <v>1-05 大洋綠</v>
      </c>
      <c r="J2328" s="155">
        <f t="shared" si="36"/>
        <v>4.4526420997858855E-2</v>
      </c>
    </row>
    <row r="2329" spans="1:10" hidden="1">
      <c r="A2329" s="155">
        <v>100</v>
      </c>
      <c r="B2329" s="155" t="s">
        <v>2224</v>
      </c>
      <c r="C2329" s="155" t="s">
        <v>182</v>
      </c>
      <c r="D2329" s="155">
        <v>114.3</v>
      </c>
      <c r="E2329" s="155">
        <v>124</v>
      </c>
      <c r="F2329" s="155">
        <v>359.08404030531335</v>
      </c>
      <c r="G2329" s="155">
        <v>44526.420997858855</v>
      </c>
      <c r="H2329" s="155">
        <v>4.4526420997858855E-2</v>
      </c>
      <c r="I2329" s="155" t="str">
        <f>_xlfn.XLOOKUP(C2329,'DRAWING LIST'!B:B,'DRAWING LIST'!AJ:AJ,,0)</f>
        <v>1-05 大洋綠</v>
      </c>
      <c r="J2329" s="155">
        <f t="shared" si="36"/>
        <v>4.4526420997858855E-2</v>
      </c>
    </row>
    <row r="2330" spans="1:10" hidden="1">
      <c r="A2330" s="155">
        <v>100</v>
      </c>
      <c r="B2330" s="155" t="s">
        <v>3052</v>
      </c>
      <c r="C2330" s="155" t="s">
        <v>723</v>
      </c>
      <c r="D2330" s="155">
        <v>114.3</v>
      </c>
      <c r="E2330" s="155">
        <v>13137</v>
      </c>
      <c r="F2330" s="155">
        <v>359.08404030531335</v>
      </c>
      <c r="G2330" s="155">
        <v>4717287.0374909015</v>
      </c>
      <c r="H2330" s="155">
        <v>4.7172870374909017</v>
      </c>
      <c r="I2330" s="155" t="str">
        <f>_xlfn.XLOOKUP(C2330,'DRAWING LIST'!B:B,'DRAWING LIST'!AJ:AJ,,0)</f>
        <v>1-05 大洋綠</v>
      </c>
      <c r="J2330" s="155">
        <f t="shared" si="36"/>
        <v>4.7172870374909017</v>
      </c>
    </row>
    <row r="2331" spans="1:10" hidden="1">
      <c r="A2331" s="155">
        <v>100</v>
      </c>
      <c r="B2331" s="155" t="s">
        <v>3053</v>
      </c>
      <c r="C2331" s="155" t="s">
        <v>165</v>
      </c>
      <c r="D2331" s="155">
        <v>114.3</v>
      </c>
      <c r="E2331" s="155">
        <v>13342</v>
      </c>
      <c r="F2331" s="155">
        <v>359.08404030531335</v>
      </c>
      <c r="G2331" s="155">
        <v>4790899.2657534909</v>
      </c>
      <c r="H2331" s="155">
        <v>4.7908992657534908</v>
      </c>
      <c r="I2331" s="155" t="str">
        <f>_xlfn.XLOOKUP(C2331,'DRAWING LIST'!B:B,'DRAWING LIST'!AJ:AJ,,0)</f>
        <v>1-05 大洋綠</v>
      </c>
      <c r="J2331" s="155">
        <f t="shared" si="36"/>
        <v>4.7908992657534908</v>
      </c>
    </row>
    <row r="2332" spans="1:10" hidden="1">
      <c r="A2332" s="155">
        <v>100</v>
      </c>
      <c r="B2332" s="155" t="s">
        <v>2047</v>
      </c>
      <c r="C2332" s="155" t="s">
        <v>180</v>
      </c>
      <c r="D2332" s="155">
        <v>114.3</v>
      </c>
      <c r="E2332" s="155">
        <v>1345</v>
      </c>
      <c r="F2332" s="155">
        <v>359.08404030531335</v>
      </c>
      <c r="G2332" s="155">
        <v>482968.03421064647</v>
      </c>
      <c r="H2332" s="155">
        <v>0.48296803421064644</v>
      </c>
      <c r="I2332" s="155" t="str">
        <f>_xlfn.XLOOKUP(C2332,'DRAWING LIST'!B:B,'DRAWING LIST'!AJ:AJ,,0)</f>
        <v>1-05 大洋綠</v>
      </c>
      <c r="J2332" s="155">
        <f t="shared" si="36"/>
        <v>0.48296803421064644</v>
      </c>
    </row>
    <row r="2333" spans="1:10" hidden="1">
      <c r="A2333" s="155">
        <v>100</v>
      </c>
      <c r="B2333" s="155" t="s">
        <v>2247</v>
      </c>
      <c r="C2333" s="155" t="s">
        <v>172</v>
      </c>
      <c r="D2333" s="155">
        <v>114.3</v>
      </c>
      <c r="E2333" s="155">
        <v>1377</v>
      </c>
      <c r="F2333" s="155">
        <v>359.08404030531335</v>
      </c>
      <c r="G2333" s="155">
        <v>494458.7235004165</v>
      </c>
      <c r="H2333" s="155">
        <v>0.49445872350041647</v>
      </c>
      <c r="I2333" s="155" t="str">
        <f>_xlfn.XLOOKUP(C2333,'DRAWING LIST'!B:B,'DRAWING LIST'!AJ:AJ,,0)</f>
        <v>1-05 大洋綠</v>
      </c>
      <c r="J2333" s="155">
        <f t="shared" si="36"/>
        <v>0.49445872350041647</v>
      </c>
    </row>
    <row r="2334" spans="1:10" hidden="1">
      <c r="A2334" s="155">
        <v>100</v>
      </c>
      <c r="B2334" s="155" t="s">
        <v>3054</v>
      </c>
      <c r="C2334" s="155" t="s">
        <v>98</v>
      </c>
      <c r="D2334" s="155">
        <v>114.3</v>
      </c>
      <c r="E2334" s="155">
        <v>1390</v>
      </c>
      <c r="F2334" s="155">
        <v>359.08404030531335</v>
      </c>
      <c r="G2334" s="155">
        <v>499126.81602438557</v>
      </c>
      <c r="H2334" s="155">
        <v>0.49912681602438552</v>
      </c>
      <c r="I2334" s="155" t="str">
        <f>_xlfn.XLOOKUP(C2334,'DRAWING LIST'!B:B,'DRAWING LIST'!AJ:AJ,,0)</f>
        <v/>
      </c>
      <c r="J2334" s="155">
        <f t="shared" si="36"/>
        <v>0.49912681602438552</v>
      </c>
    </row>
    <row r="2335" spans="1:10" hidden="1">
      <c r="A2335" s="155">
        <v>100</v>
      </c>
      <c r="B2335" s="155" t="s">
        <v>3055</v>
      </c>
      <c r="C2335" s="155" t="s">
        <v>97</v>
      </c>
      <c r="D2335" s="155">
        <v>114.3</v>
      </c>
      <c r="E2335" s="155">
        <v>1437</v>
      </c>
      <c r="F2335" s="155">
        <v>359.08404030531335</v>
      </c>
      <c r="G2335" s="155">
        <v>516003.7659187353</v>
      </c>
      <c r="H2335" s="155">
        <v>0.51600376591873531</v>
      </c>
      <c r="I2335" s="155" t="str">
        <f>_xlfn.XLOOKUP(C2335,'DRAWING LIST'!B:B,'DRAWING LIST'!AJ:AJ,,0)</f>
        <v/>
      </c>
      <c r="J2335" s="155">
        <f t="shared" si="36"/>
        <v>0.51600376591873531</v>
      </c>
    </row>
    <row r="2336" spans="1:10" hidden="1">
      <c r="A2336" s="155">
        <v>100</v>
      </c>
      <c r="B2336" s="155" t="s">
        <v>3056</v>
      </c>
      <c r="C2336" s="155" t="s">
        <v>174</v>
      </c>
      <c r="D2336" s="155">
        <v>114.3</v>
      </c>
      <c r="E2336" s="155">
        <v>1438</v>
      </c>
      <c r="F2336" s="155">
        <v>359.08404030531335</v>
      </c>
      <c r="G2336" s="155">
        <v>516362.84995904058</v>
      </c>
      <c r="H2336" s="155">
        <v>0.51636284995904058</v>
      </c>
      <c r="I2336" s="155" t="str">
        <f>_xlfn.XLOOKUP(C2336,'DRAWING LIST'!B:B,'DRAWING LIST'!AJ:AJ,,0)</f>
        <v>1-05 大洋綠</v>
      </c>
      <c r="J2336" s="155">
        <f t="shared" si="36"/>
        <v>0.51636284995904058</v>
      </c>
    </row>
    <row r="2337" spans="1:10" hidden="1">
      <c r="A2337" s="155">
        <v>100</v>
      </c>
      <c r="B2337" s="155" t="s">
        <v>2258</v>
      </c>
      <c r="C2337" s="155" t="s">
        <v>177</v>
      </c>
      <c r="D2337" s="155">
        <v>114.3</v>
      </c>
      <c r="E2337" s="155">
        <v>1456</v>
      </c>
      <c r="F2337" s="155">
        <v>359.08404030531335</v>
      </c>
      <c r="G2337" s="155">
        <v>522826.36268453626</v>
      </c>
      <c r="H2337" s="155">
        <v>0.52282636268453619</v>
      </c>
      <c r="I2337" s="155" t="str">
        <f>_xlfn.XLOOKUP(C2337,'DRAWING LIST'!B:B,'DRAWING LIST'!AJ:AJ,,0)</f>
        <v>1-05 大洋綠</v>
      </c>
      <c r="J2337" s="155">
        <f t="shared" si="36"/>
        <v>0.52282636268453619</v>
      </c>
    </row>
    <row r="2338" spans="1:10" hidden="1">
      <c r="A2338" s="155">
        <v>100</v>
      </c>
      <c r="B2338" s="155" t="s">
        <v>2260</v>
      </c>
      <c r="C2338" s="155" t="s">
        <v>174</v>
      </c>
      <c r="D2338" s="155">
        <v>114.3</v>
      </c>
      <c r="E2338" s="155">
        <v>146</v>
      </c>
      <c r="F2338" s="155">
        <v>359.08404030531335</v>
      </c>
      <c r="G2338" s="155">
        <v>52426.269884575748</v>
      </c>
      <c r="H2338" s="155">
        <v>5.2426269884575744E-2</v>
      </c>
      <c r="I2338" s="155" t="str">
        <f>_xlfn.XLOOKUP(C2338,'DRAWING LIST'!B:B,'DRAWING LIST'!AJ:AJ,,0)</f>
        <v>1-05 大洋綠</v>
      </c>
      <c r="J2338" s="155">
        <f t="shared" si="36"/>
        <v>5.2426269884575744E-2</v>
      </c>
    </row>
    <row r="2339" spans="1:10" hidden="1">
      <c r="A2339" s="155">
        <v>100</v>
      </c>
      <c r="B2339" s="155" t="s">
        <v>2260</v>
      </c>
      <c r="C2339" s="155" t="s">
        <v>185</v>
      </c>
      <c r="D2339" s="155">
        <v>114.3</v>
      </c>
      <c r="E2339" s="155">
        <v>146</v>
      </c>
      <c r="F2339" s="155">
        <v>359.08404030531335</v>
      </c>
      <c r="G2339" s="155">
        <v>52426.269884575748</v>
      </c>
      <c r="H2339" s="155">
        <v>5.2426269884575744E-2</v>
      </c>
      <c r="I2339" s="155" t="str">
        <f>_xlfn.XLOOKUP(C2339,'DRAWING LIST'!B:B,'DRAWING LIST'!AJ:AJ,,0)</f>
        <v>1-05 大洋綠</v>
      </c>
      <c r="J2339" s="155">
        <f t="shared" si="36"/>
        <v>5.2426269884575744E-2</v>
      </c>
    </row>
    <row r="2340" spans="1:10" hidden="1">
      <c r="A2340" s="155">
        <v>100</v>
      </c>
      <c r="B2340" s="155" t="s">
        <v>2054</v>
      </c>
      <c r="C2340" s="155" t="s">
        <v>168</v>
      </c>
      <c r="D2340" s="155">
        <v>114.3</v>
      </c>
      <c r="E2340" s="155">
        <v>150</v>
      </c>
      <c r="F2340" s="155">
        <v>359.08404030531335</v>
      </c>
      <c r="G2340" s="155">
        <v>53862.606045797002</v>
      </c>
      <c r="H2340" s="155">
        <v>5.3862606045796999E-2</v>
      </c>
      <c r="I2340" s="155" t="str">
        <f>_xlfn.XLOOKUP(C2340,'DRAWING LIST'!B:B,'DRAWING LIST'!AJ:AJ,,0)</f>
        <v>1-05 大洋綠</v>
      </c>
      <c r="J2340" s="155">
        <f t="shared" si="36"/>
        <v>5.3862606045796999E-2</v>
      </c>
    </row>
    <row r="2341" spans="1:10" hidden="1">
      <c r="A2341" s="155">
        <v>100</v>
      </c>
      <c r="B2341" s="155" t="s">
        <v>2749</v>
      </c>
      <c r="C2341" s="155" t="s">
        <v>172</v>
      </c>
      <c r="D2341" s="155">
        <v>114.3</v>
      </c>
      <c r="E2341" s="155">
        <v>154</v>
      </c>
      <c r="F2341" s="155">
        <v>359.08404030531335</v>
      </c>
      <c r="G2341" s="155">
        <v>55298.942207018255</v>
      </c>
      <c r="H2341" s="155">
        <v>5.5298942207018253E-2</v>
      </c>
      <c r="I2341" s="155" t="str">
        <f>_xlfn.XLOOKUP(C2341,'DRAWING LIST'!B:B,'DRAWING LIST'!AJ:AJ,,0)</f>
        <v>1-05 大洋綠</v>
      </c>
      <c r="J2341" s="155">
        <f t="shared" si="36"/>
        <v>5.5298942207018253E-2</v>
      </c>
    </row>
    <row r="2342" spans="1:10" hidden="1">
      <c r="A2342" s="155">
        <v>100</v>
      </c>
      <c r="B2342" s="155" t="s">
        <v>2278</v>
      </c>
      <c r="C2342" s="155" t="s">
        <v>185</v>
      </c>
      <c r="D2342" s="155">
        <v>114.3</v>
      </c>
      <c r="E2342" s="155">
        <v>156</v>
      </c>
      <c r="F2342" s="155">
        <v>359.08404030531335</v>
      </c>
      <c r="G2342" s="155">
        <v>56017.110287628886</v>
      </c>
      <c r="H2342" s="155">
        <v>5.6017110287628881E-2</v>
      </c>
      <c r="I2342" s="155" t="str">
        <f>_xlfn.XLOOKUP(C2342,'DRAWING LIST'!B:B,'DRAWING LIST'!AJ:AJ,,0)</f>
        <v>1-05 大洋綠</v>
      </c>
      <c r="J2342" s="155">
        <f t="shared" si="36"/>
        <v>5.6017110287628881E-2</v>
      </c>
    </row>
    <row r="2343" spans="1:10" hidden="1">
      <c r="A2343" s="155">
        <v>100</v>
      </c>
      <c r="B2343" s="155" t="s">
        <v>2283</v>
      </c>
      <c r="C2343" s="155" t="s">
        <v>172</v>
      </c>
      <c r="D2343" s="155">
        <v>114.3</v>
      </c>
      <c r="E2343" s="155">
        <v>159</v>
      </c>
      <c r="F2343" s="155">
        <v>359.08404030531335</v>
      </c>
      <c r="G2343" s="155">
        <v>57094.362408544825</v>
      </c>
      <c r="H2343" s="155">
        <v>5.7094362408544819E-2</v>
      </c>
      <c r="I2343" s="155" t="str">
        <f>_xlfn.XLOOKUP(C2343,'DRAWING LIST'!B:B,'DRAWING LIST'!AJ:AJ,,0)</f>
        <v>1-05 大洋綠</v>
      </c>
      <c r="J2343" s="155">
        <f t="shared" si="36"/>
        <v>5.7094362408544819E-2</v>
      </c>
    </row>
    <row r="2344" spans="1:10" hidden="1">
      <c r="A2344" s="155">
        <v>100</v>
      </c>
      <c r="B2344" s="155" t="s">
        <v>3057</v>
      </c>
      <c r="C2344" s="155" t="s">
        <v>1316</v>
      </c>
      <c r="D2344" s="155">
        <v>114.3</v>
      </c>
      <c r="E2344" s="155">
        <v>1823</v>
      </c>
      <c r="F2344" s="155">
        <v>359.08404030531335</v>
      </c>
      <c r="G2344" s="155">
        <v>654610.20547658624</v>
      </c>
      <c r="H2344" s="155">
        <v>0.65461020547658622</v>
      </c>
      <c r="I2344" s="155" t="str">
        <f>_xlfn.XLOOKUP(C2344,'DRAWING LIST'!B:B,'DRAWING LIST'!AJ:AJ,,0)</f>
        <v>1-14 奶黃色</v>
      </c>
      <c r="J2344" s="155">
        <f t="shared" si="36"/>
        <v>0.65461020547658622</v>
      </c>
    </row>
    <row r="2345" spans="1:10" hidden="1">
      <c r="A2345" s="155">
        <v>100</v>
      </c>
      <c r="B2345" s="155" t="s">
        <v>3058</v>
      </c>
      <c r="C2345" s="155" t="s">
        <v>184</v>
      </c>
      <c r="D2345" s="155">
        <v>114.3</v>
      </c>
      <c r="E2345" s="155">
        <v>1895</v>
      </c>
      <c r="F2345" s="155">
        <v>359.08404030531335</v>
      </c>
      <c r="G2345" s="155">
        <v>680464.25637856883</v>
      </c>
      <c r="H2345" s="155">
        <v>0.68046425637856878</v>
      </c>
      <c r="I2345" s="155" t="str">
        <f>_xlfn.XLOOKUP(C2345,'DRAWING LIST'!B:B,'DRAWING LIST'!AJ:AJ,,0)</f>
        <v>1-05 大洋綠</v>
      </c>
      <c r="J2345" s="155">
        <f t="shared" si="36"/>
        <v>0.68046425637856878</v>
      </c>
    </row>
    <row r="2346" spans="1:10" hidden="1">
      <c r="A2346" s="155">
        <v>100</v>
      </c>
      <c r="B2346" s="155" t="s">
        <v>2323</v>
      </c>
      <c r="C2346" s="155" t="s">
        <v>240</v>
      </c>
      <c r="D2346" s="155">
        <v>114.3</v>
      </c>
      <c r="E2346" s="155">
        <v>190</v>
      </c>
      <c r="F2346" s="155">
        <v>359.08404030531335</v>
      </c>
      <c r="G2346" s="155">
        <v>68225.96765800954</v>
      </c>
      <c r="H2346" s="155">
        <v>6.8225967658009534E-2</v>
      </c>
      <c r="I2346" s="155" t="str">
        <f>_xlfn.XLOOKUP(C2346,'DRAWING LIST'!B:B,'DRAWING LIST'!AJ:AJ,,0)</f>
        <v/>
      </c>
      <c r="J2346" s="155">
        <f t="shared" si="36"/>
        <v>6.8225967658009534E-2</v>
      </c>
    </row>
    <row r="2347" spans="1:10" hidden="1">
      <c r="A2347" s="155">
        <v>100</v>
      </c>
      <c r="B2347" s="155" t="s">
        <v>2323</v>
      </c>
      <c r="C2347" s="155" t="s">
        <v>241</v>
      </c>
      <c r="D2347" s="155">
        <v>114.3</v>
      </c>
      <c r="E2347" s="155">
        <v>190</v>
      </c>
      <c r="F2347" s="155">
        <v>359.08404030531335</v>
      </c>
      <c r="G2347" s="155">
        <v>68225.96765800954</v>
      </c>
      <c r="H2347" s="155">
        <v>6.8225967658009534E-2</v>
      </c>
      <c r="I2347" s="155" t="str">
        <f>_xlfn.XLOOKUP(C2347,'DRAWING LIST'!B:B,'DRAWING LIST'!AJ:AJ,,0)</f>
        <v/>
      </c>
      <c r="J2347" s="155">
        <f t="shared" si="36"/>
        <v>6.8225967658009534E-2</v>
      </c>
    </row>
    <row r="2348" spans="1:10" hidden="1">
      <c r="A2348" s="155">
        <v>100</v>
      </c>
      <c r="B2348" s="155" t="s">
        <v>2323</v>
      </c>
      <c r="C2348" s="155" t="s">
        <v>242</v>
      </c>
      <c r="D2348" s="155">
        <v>114.3</v>
      </c>
      <c r="E2348" s="155">
        <v>190</v>
      </c>
      <c r="F2348" s="155">
        <v>359.08404030531335</v>
      </c>
      <c r="G2348" s="155">
        <v>68225.96765800954</v>
      </c>
      <c r="H2348" s="155">
        <v>6.8225967658009534E-2</v>
      </c>
      <c r="I2348" s="155" t="str">
        <f>_xlfn.XLOOKUP(C2348,'DRAWING LIST'!B:B,'DRAWING LIST'!AJ:AJ,,0)</f>
        <v/>
      </c>
      <c r="J2348" s="155">
        <f t="shared" si="36"/>
        <v>6.8225967658009534E-2</v>
      </c>
    </row>
    <row r="2349" spans="1:10" hidden="1">
      <c r="A2349" s="155">
        <v>100</v>
      </c>
      <c r="B2349" s="155" t="s">
        <v>2328</v>
      </c>
      <c r="C2349" s="155" t="s">
        <v>165</v>
      </c>
      <c r="D2349" s="155">
        <v>114.3</v>
      </c>
      <c r="E2349" s="155">
        <v>193</v>
      </c>
      <c r="F2349" s="155">
        <v>359.08404030531335</v>
      </c>
      <c r="G2349" s="155">
        <v>69303.219778925471</v>
      </c>
      <c r="H2349" s="155">
        <v>6.9303219778925465E-2</v>
      </c>
      <c r="I2349" s="155" t="str">
        <f>_xlfn.XLOOKUP(C2349,'DRAWING LIST'!B:B,'DRAWING LIST'!AJ:AJ,,0)</f>
        <v>1-05 大洋綠</v>
      </c>
      <c r="J2349" s="155">
        <f t="shared" si="36"/>
        <v>6.9303219778925465E-2</v>
      </c>
    </row>
    <row r="2350" spans="1:10" hidden="1">
      <c r="A2350" s="155">
        <v>100</v>
      </c>
      <c r="B2350" s="155" t="s">
        <v>3059</v>
      </c>
      <c r="C2350" s="155" t="s">
        <v>172</v>
      </c>
      <c r="D2350" s="155">
        <v>114.3</v>
      </c>
      <c r="E2350" s="155">
        <v>1945</v>
      </c>
      <c r="F2350" s="155">
        <v>359.08404030531335</v>
      </c>
      <c r="G2350" s="155">
        <v>698418.45839383441</v>
      </c>
      <c r="H2350" s="155">
        <v>0.69841845839383443</v>
      </c>
      <c r="I2350" s="155" t="str">
        <f>_xlfn.XLOOKUP(C2350,'DRAWING LIST'!B:B,'DRAWING LIST'!AJ:AJ,,0)</f>
        <v>1-05 大洋綠</v>
      </c>
      <c r="J2350" s="155">
        <f t="shared" si="36"/>
        <v>0.69841845839383443</v>
      </c>
    </row>
    <row r="2351" spans="1:10" hidden="1">
      <c r="A2351" s="155">
        <v>100</v>
      </c>
      <c r="B2351" s="155" t="s">
        <v>2069</v>
      </c>
      <c r="C2351" s="155" t="s">
        <v>97</v>
      </c>
      <c r="D2351" s="155">
        <v>114.3</v>
      </c>
      <c r="E2351" s="155">
        <v>200</v>
      </c>
      <c r="F2351" s="155">
        <v>359.08404030531335</v>
      </c>
      <c r="G2351" s="155">
        <v>71816.808061062664</v>
      </c>
      <c r="H2351" s="155">
        <v>7.1816808061062665E-2</v>
      </c>
      <c r="I2351" s="155" t="str">
        <f>_xlfn.XLOOKUP(C2351,'DRAWING LIST'!B:B,'DRAWING LIST'!AJ:AJ,,0)</f>
        <v/>
      </c>
      <c r="J2351" s="155">
        <f t="shared" si="36"/>
        <v>7.1816808061062665E-2</v>
      </c>
    </row>
    <row r="2352" spans="1:10" hidden="1">
      <c r="A2352" s="155">
        <v>100</v>
      </c>
      <c r="B2352" s="155" t="s">
        <v>2069</v>
      </c>
      <c r="C2352" s="155" t="s">
        <v>98</v>
      </c>
      <c r="D2352" s="155">
        <v>114.3</v>
      </c>
      <c r="E2352" s="155">
        <v>200</v>
      </c>
      <c r="F2352" s="155">
        <v>359.08404030531335</v>
      </c>
      <c r="G2352" s="155">
        <v>71816.808061062664</v>
      </c>
      <c r="H2352" s="155">
        <v>7.1816808061062665E-2</v>
      </c>
      <c r="I2352" s="155" t="str">
        <f>_xlfn.XLOOKUP(C2352,'DRAWING LIST'!B:B,'DRAWING LIST'!AJ:AJ,,0)</f>
        <v/>
      </c>
      <c r="J2352" s="155">
        <f t="shared" si="36"/>
        <v>7.1816808061062665E-2</v>
      </c>
    </row>
    <row r="2353" spans="1:10" hidden="1">
      <c r="A2353" s="155">
        <v>100</v>
      </c>
      <c r="B2353" s="155" t="s">
        <v>2069</v>
      </c>
      <c r="C2353" s="155" t="s">
        <v>273</v>
      </c>
      <c r="D2353" s="155">
        <v>114.3</v>
      </c>
      <c r="E2353" s="155">
        <v>200</v>
      </c>
      <c r="F2353" s="155">
        <v>359.08404030531335</v>
      </c>
      <c r="G2353" s="155">
        <v>71816.808061062664</v>
      </c>
      <c r="H2353" s="155">
        <v>7.1816808061062665E-2</v>
      </c>
      <c r="I2353" s="155" t="str">
        <f>_xlfn.XLOOKUP(C2353,'DRAWING LIST'!B:B,'DRAWING LIST'!AJ:AJ,,0)</f>
        <v/>
      </c>
      <c r="J2353" s="155">
        <f t="shared" si="36"/>
        <v>7.1816808061062665E-2</v>
      </c>
    </row>
    <row r="2354" spans="1:10" hidden="1">
      <c r="A2354" s="155">
        <v>100</v>
      </c>
      <c r="B2354" s="155" t="s">
        <v>2069</v>
      </c>
      <c r="C2354" s="155" t="s">
        <v>274</v>
      </c>
      <c r="D2354" s="155">
        <v>114.3</v>
      </c>
      <c r="E2354" s="155">
        <v>200</v>
      </c>
      <c r="F2354" s="155">
        <v>359.08404030531335</v>
      </c>
      <c r="G2354" s="155">
        <v>71816.808061062664</v>
      </c>
      <c r="H2354" s="155">
        <v>7.1816808061062665E-2</v>
      </c>
      <c r="I2354" s="155" t="str">
        <f>_xlfn.XLOOKUP(C2354,'DRAWING LIST'!B:B,'DRAWING LIST'!AJ:AJ,,0)</f>
        <v/>
      </c>
      <c r="J2354" s="155">
        <f t="shared" si="36"/>
        <v>7.1816808061062665E-2</v>
      </c>
    </row>
    <row r="2355" spans="1:10" hidden="1">
      <c r="A2355" s="155">
        <v>100</v>
      </c>
      <c r="B2355" s="155" t="s">
        <v>2997</v>
      </c>
      <c r="C2355" s="155" t="s">
        <v>181</v>
      </c>
      <c r="D2355" s="155">
        <v>114.3</v>
      </c>
      <c r="E2355" s="155">
        <v>209</v>
      </c>
      <c r="F2355" s="155">
        <v>359.08404030531335</v>
      </c>
      <c r="G2355" s="155">
        <v>75048.564423810487</v>
      </c>
      <c r="H2355" s="155">
        <v>7.5048564423810485E-2</v>
      </c>
      <c r="I2355" s="155" t="str">
        <f>_xlfn.XLOOKUP(C2355,'DRAWING LIST'!B:B,'DRAWING LIST'!AJ:AJ,,0)</f>
        <v>1-05 大洋綠</v>
      </c>
      <c r="J2355" s="155">
        <f t="shared" si="36"/>
        <v>7.5048564423810485E-2</v>
      </c>
    </row>
    <row r="2356" spans="1:10" hidden="1">
      <c r="A2356" s="155">
        <v>100</v>
      </c>
      <c r="B2356" s="155" t="s">
        <v>2997</v>
      </c>
      <c r="C2356" s="155" t="s">
        <v>182</v>
      </c>
      <c r="D2356" s="155">
        <v>114.3</v>
      </c>
      <c r="E2356" s="155">
        <v>209</v>
      </c>
      <c r="F2356" s="155">
        <v>359.08404030531335</v>
      </c>
      <c r="G2356" s="155">
        <v>75048.564423810487</v>
      </c>
      <c r="H2356" s="155">
        <v>7.5048564423810485E-2</v>
      </c>
      <c r="I2356" s="155" t="str">
        <f>_xlfn.XLOOKUP(C2356,'DRAWING LIST'!B:B,'DRAWING LIST'!AJ:AJ,,0)</f>
        <v>1-05 大洋綠</v>
      </c>
      <c r="J2356" s="155">
        <f t="shared" si="36"/>
        <v>7.5048564423810485E-2</v>
      </c>
    </row>
    <row r="2357" spans="1:10" hidden="1">
      <c r="A2357" s="155">
        <v>100</v>
      </c>
      <c r="B2357" s="155" t="s">
        <v>3060</v>
      </c>
      <c r="C2357" s="155" t="s">
        <v>172</v>
      </c>
      <c r="D2357" s="155">
        <v>114.3</v>
      </c>
      <c r="E2357" s="155">
        <v>2292</v>
      </c>
      <c r="F2357" s="155">
        <v>359.08404030531335</v>
      </c>
      <c r="G2357" s="155">
        <v>823020.62037977821</v>
      </c>
      <c r="H2357" s="155">
        <v>0.82302062037977819</v>
      </c>
      <c r="I2357" s="155" t="str">
        <f>_xlfn.XLOOKUP(C2357,'DRAWING LIST'!B:B,'DRAWING LIST'!AJ:AJ,,0)</f>
        <v>1-05 大洋綠</v>
      </c>
      <c r="J2357" s="155">
        <f t="shared" si="36"/>
        <v>0.82302062037977819</v>
      </c>
    </row>
    <row r="2358" spans="1:10" hidden="1">
      <c r="A2358" s="155">
        <v>100</v>
      </c>
      <c r="B2358" s="155" t="s">
        <v>2960</v>
      </c>
      <c r="C2358" s="155" t="s">
        <v>98</v>
      </c>
      <c r="D2358" s="155">
        <v>114.3</v>
      </c>
      <c r="E2358" s="155">
        <v>243</v>
      </c>
      <c r="F2358" s="155">
        <v>359.08404030531335</v>
      </c>
      <c r="G2358" s="155">
        <v>87257.421794191148</v>
      </c>
      <c r="H2358" s="155">
        <v>8.7257421794191145E-2</v>
      </c>
      <c r="I2358" s="155" t="str">
        <f>_xlfn.XLOOKUP(C2358,'DRAWING LIST'!B:B,'DRAWING LIST'!AJ:AJ,,0)</f>
        <v/>
      </c>
      <c r="J2358" s="155">
        <f t="shared" si="36"/>
        <v>8.7257421794191145E-2</v>
      </c>
    </row>
    <row r="2359" spans="1:10" hidden="1">
      <c r="A2359" s="155">
        <v>100</v>
      </c>
      <c r="B2359" s="155" t="s">
        <v>3061</v>
      </c>
      <c r="C2359" s="155" t="s">
        <v>181</v>
      </c>
      <c r="D2359" s="155">
        <v>114.3</v>
      </c>
      <c r="E2359" s="155">
        <v>246</v>
      </c>
      <c r="F2359" s="155">
        <v>359.08404030531335</v>
      </c>
      <c r="G2359" s="155">
        <v>88334.67391510708</v>
      </c>
      <c r="H2359" s="155">
        <v>8.8334673915107076E-2</v>
      </c>
      <c r="I2359" s="155" t="str">
        <f>_xlfn.XLOOKUP(C2359,'DRAWING LIST'!B:B,'DRAWING LIST'!AJ:AJ,,0)</f>
        <v>1-05 大洋綠</v>
      </c>
      <c r="J2359" s="155">
        <f t="shared" si="36"/>
        <v>8.8334673915107076E-2</v>
      </c>
    </row>
    <row r="2360" spans="1:10" hidden="1">
      <c r="A2360" s="155">
        <v>100</v>
      </c>
      <c r="B2360" s="155" t="s">
        <v>3061</v>
      </c>
      <c r="C2360" s="155" t="s">
        <v>182</v>
      </c>
      <c r="D2360" s="155">
        <v>114.3</v>
      </c>
      <c r="E2360" s="155">
        <v>246</v>
      </c>
      <c r="F2360" s="155">
        <v>359.08404030531335</v>
      </c>
      <c r="G2360" s="155">
        <v>88334.67391510708</v>
      </c>
      <c r="H2360" s="155">
        <v>8.8334673915107076E-2</v>
      </c>
      <c r="I2360" s="155" t="str">
        <f>_xlfn.XLOOKUP(C2360,'DRAWING LIST'!B:B,'DRAWING LIST'!AJ:AJ,,0)</f>
        <v>1-05 大洋綠</v>
      </c>
      <c r="J2360" s="155">
        <f t="shared" si="36"/>
        <v>8.8334673915107076E-2</v>
      </c>
    </row>
    <row r="2361" spans="1:10" hidden="1">
      <c r="A2361" s="155">
        <v>100</v>
      </c>
      <c r="B2361" s="155" t="s">
        <v>3062</v>
      </c>
      <c r="C2361" s="155" t="s">
        <v>181</v>
      </c>
      <c r="D2361" s="155">
        <v>114.3</v>
      </c>
      <c r="E2361" s="155">
        <v>249</v>
      </c>
      <c r="F2361" s="155">
        <v>359.08404030531335</v>
      </c>
      <c r="G2361" s="155">
        <v>89411.926036023026</v>
      </c>
      <c r="H2361" s="155">
        <v>8.9411926036023021E-2</v>
      </c>
      <c r="I2361" s="155" t="str">
        <f>_xlfn.XLOOKUP(C2361,'DRAWING LIST'!B:B,'DRAWING LIST'!AJ:AJ,,0)</f>
        <v>1-05 大洋綠</v>
      </c>
      <c r="J2361" s="155">
        <f t="shared" si="36"/>
        <v>8.9411926036023021E-2</v>
      </c>
    </row>
    <row r="2362" spans="1:10" hidden="1">
      <c r="A2362" s="155">
        <v>100</v>
      </c>
      <c r="B2362" s="155" t="s">
        <v>3062</v>
      </c>
      <c r="C2362" s="155" t="s">
        <v>182</v>
      </c>
      <c r="D2362" s="155">
        <v>114.3</v>
      </c>
      <c r="E2362" s="155">
        <v>249</v>
      </c>
      <c r="F2362" s="155">
        <v>359.08404030531335</v>
      </c>
      <c r="G2362" s="155">
        <v>89411.926036023026</v>
      </c>
      <c r="H2362" s="155">
        <v>8.9411926036023021E-2</v>
      </c>
      <c r="I2362" s="155" t="str">
        <f>_xlfn.XLOOKUP(C2362,'DRAWING LIST'!B:B,'DRAWING LIST'!AJ:AJ,,0)</f>
        <v>1-05 大洋綠</v>
      </c>
      <c r="J2362" s="155">
        <f t="shared" si="36"/>
        <v>8.9411926036023021E-2</v>
      </c>
    </row>
    <row r="2363" spans="1:10" hidden="1">
      <c r="A2363" s="155">
        <v>100</v>
      </c>
      <c r="B2363" s="155" t="s">
        <v>2407</v>
      </c>
      <c r="C2363" s="155" t="s">
        <v>173</v>
      </c>
      <c r="D2363" s="155">
        <v>114.3</v>
      </c>
      <c r="E2363" s="155">
        <v>266</v>
      </c>
      <c r="F2363" s="155">
        <v>359.08404030531335</v>
      </c>
      <c r="G2363" s="155">
        <v>95516.354721213356</v>
      </c>
      <c r="H2363" s="155">
        <v>9.5516354721213351E-2</v>
      </c>
      <c r="I2363" s="155" t="str">
        <f>_xlfn.XLOOKUP(C2363,'DRAWING LIST'!B:B,'DRAWING LIST'!AJ:AJ,,0)</f>
        <v>1-05 大洋綠</v>
      </c>
      <c r="J2363" s="155">
        <f t="shared" si="36"/>
        <v>9.5516354721213351E-2</v>
      </c>
    </row>
    <row r="2364" spans="1:10" hidden="1">
      <c r="A2364" s="155">
        <v>100</v>
      </c>
      <c r="B2364" s="155" t="s">
        <v>3063</v>
      </c>
      <c r="C2364" s="155" t="s">
        <v>1317</v>
      </c>
      <c r="D2364" s="155">
        <v>114.3</v>
      </c>
      <c r="E2364" s="155">
        <v>2673</v>
      </c>
      <c r="F2364" s="155">
        <v>359.08404030531335</v>
      </c>
      <c r="G2364" s="155">
        <v>959831.63973610254</v>
      </c>
      <c r="H2364" s="155">
        <v>0.95983163973610253</v>
      </c>
      <c r="I2364" s="155" t="str">
        <f>_xlfn.XLOOKUP(C2364,'DRAWING LIST'!B:B,'DRAWING LIST'!AJ:AJ,,0)</f>
        <v>1-14 奶黃色</v>
      </c>
      <c r="J2364" s="155">
        <f t="shared" si="36"/>
        <v>0.95983163973610253</v>
      </c>
    </row>
    <row r="2365" spans="1:10" hidden="1">
      <c r="A2365" s="155">
        <v>100</v>
      </c>
      <c r="B2365" s="155" t="s">
        <v>3064</v>
      </c>
      <c r="C2365" s="155" t="s">
        <v>723</v>
      </c>
      <c r="D2365" s="155">
        <v>114.3</v>
      </c>
      <c r="E2365" s="155">
        <v>2816</v>
      </c>
      <c r="F2365" s="155">
        <v>359.08404030531335</v>
      </c>
      <c r="G2365" s="155">
        <v>1011180.6574997624</v>
      </c>
      <c r="H2365" s="155">
        <v>1.0111806574997624</v>
      </c>
      <c r="I2365" s="155" t="str">
        <f>_xlfn.XLOOKUP(C2365,'DRAWING LIST'!B:B,'DRAWING LIST'!AJ:AJ,,0)</f>
        <v>1-05 大洋綠</v>
      </c>
      <c r="J2365" s="155">
        <f t="shared" si="36"/>
        <v>1.0111806574997624</v>
      </c>
    </row>
    <row r="2366" spans="1:10" hidden="1">
      <c r="A2366" s="155">
        <v>100</v>
      </c>
      <c r="B2366" s="155" t="s">
        <v>3065</v>
      </c>
      <c r="C2366" s="155" t="s">
        <v>166</v>
      </c>
      <c r="D2366" s="155">
        <v>114.3</v>
      </c>
      <c r="E2366" s="155">
        <v>2892</v>
      </c>
      <c r="F2366" s="155">
        <v>359.08404030531335</v>
      </c>
      <c r="G2366" s="155">
        <v>1038471.0445629662</v>
      </c>
      <c r="H2366" s="155">
        <v>1.0384710445629661</v>
      </c>
      <c r="I2366" s="155" t="str">
        <f>_xlfn.XLOOKUP(C2366,'DRAWING LIST'!B:B,'DRAWING LIST'!AJ:AJ,,0)</f>
        <v>1-05 大洋綠</v>
      </c>
      <c r="J2366" s="155">
        <f t="shared" si="36"/>
        <v>1.0384710445629661</v>
      </c>
    </row>
    <row r="2367" spans="1:10" hidden="1">
      <c r="A2367" s="155">
        <v>100</v>
      </c>
      <c r="B2367" s="155" t="s">
        <v>3066</v>
      </c>
      <c r="C2367" s="155" t="s">
        <v>177</v>
      </c>
      <c r="D2367" s="155">
        <v>114.3</v>
      </c>
      <c r="E2367" s="155">
        <v>290</v>
      </c>
      <c r="F2367" s="155">
        <v>359.08404030531335</v>
      </c>
      <c r="G2367" s="155">
        <v>104134.37168854086</v>
      </c>
      <c r="H2367" s="155">
        <v>0.10413437168854087</v>
      </c>
      <c r="I2367" s="155" t="str">
        <f>_xlfn.XLOOKUP(C2367,'DRAWING LIST'!B:B,'DRAWING LIST'!AJ:AJ,,0)</f>
        <v>1-05 大洋綠</v>
      </c>
      <c r="J2367" s="155">
        <f t="shared" si="36"/>
        <v>0.10413437168854087</v>
      </c>
    </row>
    <row r="2368" spans="1:10" hidden="1">
      <c r="A2368" s="155">
        <v>100</v>
      </c>
      <c r="B2368" s="155" t="s">
        <v>3066</v>
      </c>
      <c r="C2368" s="155" t="s">
        <v>243</v>
      </c>
      <c r="D2368" s="155">
        <v>114.3</v>
      </c>
      <c r="E2368" s="155">
        <v>290</v>
      </c>
      <c r="F2368" s="155">
        <v>359.08404030531335</v>
      </c>
      <c r="G2368" s="155">
        <v>104134.37168854086</v>
      </c>
      <c r="H2368" s="155">
        <v>0.10413437168854087</v>
      </c>
      <c r="I2368" s="155" t="str">
        <f>_xlfn.XLOOKUP(C2368,'DRAWING LIST'!B:B,'DRAWING LIST'!AJ:AJ,,0)</f>
        <v/>
      </c>
      <c r="J2368" s="155">
        <f t="shared" si="36"/>
        <v>0.10413437168854087</v>
      </c>
    </row>
    <row r="2369" spans="1:10" hidden="1">
      <c r="A2369" s="155">
        <v>100</v>
      </c>
      <c r="B2369" s="155" t="s">
        <v>2769</v>
      </c>
      <c r="C2369" s="155" t="s">
        <v>173</v>
      </c>
      <c r="D2369" s="155">
        <v>114.3</v>
      </c>
      <c r="E2369" s="155">
        <v>292</v>
      </c>
      <c r="F2369" s="155">
        <v>359.08404030531335</v>
      </c>
      <c r="G2369" s="155">
        <v>104852.5397691515</v>
      </c>
      <c r="H2369" s="155">
        <v>0.10485253976915149</v>
      </c>
      <c r="I2369" s="155" t="str">
        <f>_xlfn.XLOOKUP(C2369,'DRAWING LIST'!B:B,'DRAWING LIST'!AJ:AJ,,0)</f>
        <v>1-05 大洋綠</v>
      </c>
      <c r="J2369" s="155">
        <f t="shared" si="36"/>
        <v>0.10485253976915149</v>
      </c>
    </row>
    <row r="2370" spans="1:10" hidden="1">
      <c r="A2370" s="155">
        <v>100</v>
      </c>
      <c r="B2370" s="155" t="s">
        <v>2769</v>
      </c>
      <c r="C2370" s="155" t="s">
        <v>177</v>
      </c>
      <c r="D2370" s="155">
        <v>114.3</v>
      </c>
      <c r="E2370" s="155">
        <v>292</v>
      </c>
      <c r="F2370" s="155">
        <v>359.08404030531335</v>
      </c>
      <c r="G2370" s="155">
        <v>104852.5397691515</v>
      </c>
      <c r="H2370" s="155">
        <v>0.10485253976915149</v>
      </c>
      <c r="I2370" s="155" t="str">
        <f>_xlfn.XLOOKUP(C2370,'DRAWING LIST'!B:B,'DRAWING LIST'!AJ:AJ,,0)</f>
        <v>1-05 大洋綠</v>
      </c>
      <c r="J2370" s="155">
        <f t="shared" si="36"/>
        <v>0.10485253976915149</v>
      </c>
    </row>
    <row r="2371" spans="1:10" hidden="1">
      <c r="A2371" s="155">
        <v>100</v>
      </c>
      <c r="B2371" s="155" t="s">
        <v>2436</v>
      </c>
      <c r="C2371" s="155" t="s">
        <v>184</v>
      </c>
      <c r="D2371" s="155">
        <v>114.3</v>
      </c>
      <c r="E2371" s="155">
        <v>297</v>
      </c>
      <c r="F2371" s="155">
        <v>359.08404030531335</v>
      </c>
      <c r="G2371" s="155">
        <v>106647.95997067807</v>
      </c>
      <c r="H2371" s="155">
        <v>0.10664795997067807</v>
      </c>
      <c r="I2371" s="155" t="str">
        <f>_xlfn.XLOOKUP(C2371,'DRAWING LIST'!B:B,'DRAWING LIST'!AJ:AJ,,0)</f>
        <v>1-05 大洋綠</v>
      </c>
      <c r="J2371" s="155">
        <f t="shared" ref="J2371:J2434" si="37">(D2371*PI()*E2371)*10^-6</f>
        <v>0.10664795997067807</v>
      </c>
    </row>
    <row r="2372" spans="1:10" hidden="1">
      <c r="A2372" s="155">
        <v>100</v>
      </c>
      <c r="B2372" s="155" t="s">
        <v>2091</v>
      </c>
      <c r="C2372" s="155" t="s">
        <v>97</v>
      </c>
      <c r="D2372" s="155">
        <v>114.3</v>
      </c>
      <c r="E2372" s="155">
        <v>300</v>
      </c>
      <c r="F2372" s="155">
        <v>359.08404030531335</v>
      </c>
      <c r="G2372" s="155">
        <v>107725.212091594</v>
      </c>
      <c r="H2372" s="155">
        <v>0.107725212091594</v>
      </c>
      <c r="I2372" s="155" t="str">
        <f>_xlfn.XLOOKUP(C2372,'DRAWING LIST'!B:B,'DRAWING LIST'!AJ:AJ,,0)</f>
        <v/>
      </c>
      <c r="J2372" s="155">
        <f t="shared" si="37"/>
        <v>0.107725212091594</v>
      </c>
    </row>
    <row r="2373" spans="1:10" hidden="1">
      <c r="A2373" s="155">
        <v>100</v>
      </c>
      <c r="B2373" s="155" t="s">
        <v>2091</v>
      </c>
      <c r="C2373" s="155" t="s">
        <v>98</v>
      </c>
      <c r="D2373" s="155">
        <v>114.3</v>
      </c>
      <c r="E2373" s="155">
        <v>300</v>
      </c>
      <c r="F2373" s="155">
        <v>359.08404030531335</v>
      </c>
      <c r="G2373" s="155">
        <v>107725.212091594</v>
      </c>
      <c r="H2373" s="155">
        <v>0.107725212091594</v>
      </c>
      <c r="I2373" s="155" t="str">
        <f>_xlfn.XLOOKUP(C2373,'DRAWING LIST'!B:B,'DRAWING LIST'!AJ:AJ,,0)</f>
        <v/>
      </c>
      <c r="J2373" s="155">
        <f t="shared" si="37"/>
        <v>0.107725212091594</v>
      </c>
    </row>
    <row r="2374" spans="1:10" hidden="1">
      <c r="A2374" s="155">
        <v>100</v>
      </c>
      <c r="B2374" s="155" t="s">
        <v>3067</v>
      </c>
      <c r="C2374" s="155" t="s">
        <v>179</v>
      </c>
      <c r="D2374" s="155">
        <v>114.3</v>
      </c>
      <c r="E2374" s="155">
        <v>3283</v>
      </c>
      <c r="F2374" s="155">
        <v>359.08404030531335</v>
      </c>
      <c r="G2374" s="155">
        <v>1178872.9043223436</v>
      </c>
      <c r="H2374" s="155">
        <v>1.1788729043223436</v>
      </c>
      <c r="I2374" s="155" t="str">
        <f>_xlfn.XLOOKUP(C2374,'DRAWING LIST'!B:B,'DRAWING LIST'!AJ:AJ,,0)</f>
        <v>1-05 大洋綠</v>
      </c>
      <c r="J2374" s="155">
        <f t="shared" si="37"/>
        <v>1.1788729043223436</v>
      </c>
    </row>
    <row r="2375" spans="1:10" hidden="1">
      <c r="A2375" s="155">
        <v>100</v>
      </c>
      <c r="B2375" s="155" t="s">
        <v>3068</v>
      </c>
      <c r="C2375" s="155" t="s">
        <v>166</v>
      </c>
      <c r="D2375" s="155">
        <v>114.3</v>
      </c>
      <c r="E2375" s="155">
        <v>3460</v>
      </c>
      <c r="F2375" s="155">
        <v>359.08404030531335</v>
      </c>
      <c r="G2375" s="155">
        <v>1242430.7794563842</v>
      </c>
      <c r="H2375" s="155">
        <v>1.2424307794563842</v>
      </c>
      <c r="I2375" s="155" t="str">
        <f>_xlfn.XLOOKUP(C2375,'DRAWING LIST'!B:B,'DRAWING LIST'!AJ:AJ,,0)</f>
        <v>1-05 大洋綠</v>
      </c>
      <c r="J2375" s="155">
        <f t="shared" si="37"/>
        <v>1.2424307794563842</v>
      </c>
    </row>
    <row r="2376" spans="1:10" hidden="1">
      <c r="A2376" s="155">
        <v>100</v>
      </c>
      <c r="B2376" s="155" t="s">
        <v>2102</v>
      </c>
      <c r="C2376" s="155" t="s">
        <v>553</v>
      </c>
      <c r="D2376" s="155">
        <v>114.3</v>
      </c>
      <c r="E2376" s="155">
        <v>352</v>
      </c>
      <c r="F2376" s="155">
        <v>359.08404030531335</v>
      </c>
      <c r="G2376" s="155">
        <v>126397.5821874703</v>
      </c>
      <c r="H2376" s="155">
        <v>0.1263975821874703</v>
      </c>
      <c r="I2376" s="155" t="str">
        <f>_xlfn.XLOOKUP(C2376,'DRAWING LIST'!B:B,'DRAWING LIST'!AJ:AJ,,0)</f>
        <v/>
      </c>
      <c r="J2376" s="155">
        <f t="shared" si="37"/>
        <v>0.1263975821874703</v>
      </c>
    </row>
    <row r="2377" spans="1:10" hidden="1">
      <c r="A2377" s="155">
        <v>100</v>
      </c>
      <c r="B2377" s="155" t="s">
        <v>3069</v>
      </c>
      <c r="C2377" s="155" t="s">
        <v>1317</v>
      </c>
      <c r="D2377" s="155">
        <v>114.3</v>
      </c>
      <c r="E2377" s="155">
        <v>3606</v>
      </c>
      <c r="F2377" s="155">
        <v>359.08404030531335</v>
      </c>
      <c r="G2377" s="155">
        <v>1294857.0493409599</v>
      </c>
      <c r="H2377" s="155">
        <v>1.2948570493409599</v>
      </c>
      <c r="I2377" s="155" t="str">
        <f>_xlfn.XLOOKUP(C2377,'DRAWING LIST'!B:B,'DRAWING LIST'!AJ:AJ,,0)</f>
        <v>1-14 奶黃色</v>
      </c>
      <c r="J2377" s="155">
        <f t="shared" si="37"/>
        <v>1.2948570493409599</v>
      </c>
    </row>
    <row r="2378" spans="1:10" hidden="1">
      <c r="A2378" s="155">
        <v>100</v>
      </c>
      <c r="B2378" s="155" t="s">
        <v>2104</v>
      </c>
      <c r="C2378" s="155" t="s">
        <v>173</v>
      </c>
      <c r="D2378" s="155">
        <v>114.3</v>
      </c>
      <c r="E2378" s="155">
        <v>369</v>
      </c>
      <c r="F2378" s="155">
        <v>359.08404030531335</v>
      </c>
      <c r="G2378" s="155">
        <v>132502.01087266061</v>
      </c>
      <c r="H2378" s="155">
        <v>0.13250201087266061</v>
      </c>
      <c r="I2378" s="155" t="str">
        <f>_xlfn.XLOOKUP(C2378,'DRAWING LIST'!B:B,'DRAWING LIST'!AJ:AJ,,0)</f>
        <v>1-05 大洋綠</v>
      </c>
      <c r="J2378" s="155">
        <f t="shared" si="37"/>
        <v>0.13250201087266061</v>
      </c>
    </row>
    <row r="2379" spans="1:10" hidden="1">
      <c r="A2379" s="155">
        <v>100</v>
      </c>
      <c r="B2379" s="155" t="s">
        <v>3070</v>
      </c>
      <c r="C2379" s="155" t="s">
        <v>1316</v>
      </c>
      <c r="D2379" s="155">
        <v>114.3</v>
      </c>
      <c r="E2379" s="155">
        <v>3916</v>
      </c>
      <c r="F2379" s="155">
        <v>359.08404030531335</v>
      </c>
      <c r="G2379" s="155">
        <v>1406173.1018356071</v>
      </c>
      <c r="H2379" s="155">
        <v>1.406173101835607</v>
      </c>
      <c r="I2379" s="155" t="str">
        <f>_xlfn.XLOOKUP(C2379,'DRAWING LIST'!B:B,'DRAWING LIST'!AJ:AJ,,0)</f>
        <v>1-14 奶黃色</v>
      </c>
      <c r="J2379" s="155">
        <f t="shared" si="37"/>
        <v>1.406173101835607</v>
      </c>
    </row>
    <row r="2380" spans="1:10" hidden="1">
      <c r="A2380" s="155">
        <v>100</v>
      </c>
      <c r="B2380" s="155" t="s">
        <v>3071</v>
      </c>
      <c r="C2380" s="155" t="s">
        <v>553</v>
      </c>
      <c r="D2380" s="155">
        <v>114.3</v>
      </c>
      <c r="E2380" s="155">
        <v>3968</v>
      </c>
      <c r="F2380" s="155">
        <v>359.08404030531335</v>
      </c>
      <c r="G2380" s="155">
        <v>1424845.4719314834</v>
      </c>
      <c r="H2380" s="155">
        <v>1.4248454719314834</v>
      </c>
      <c r="I2380" s="155" t="str">
        <f>_xlfn.XLOOKUP(C2380,'DRAWING LIST'!B:B,'DRAWING LIST'!AJ:AJ,,0)</f>
        <v/>
      </c>
      <c r="J2380" s="155">
        <f t="shared" si="37"/>
        <v>1.4248454719314834</v>
      </c>
    </row>
    <row r="2381" spans="1:10" hidden="1">
      <c r="A2381" s="155">
        <v>100</v>
      </c>
      <c r="B2381" s="155" t="s">
        <v>3072</v>
      </c>
      <c r="C2381" s="155" t="s">
        <v>174</v>
      </c>
      <c r="D2381" s="155">
        <v>114.3</v>
      </c>
      <c r="E2381" s="155">
        <v>403</v>
      </c>
      <c r="F2381" s="155">
        <v>359.08404030531335</v>
      </c>
      <c r="G2381" s="155">
        <v>144710.86824304127</v>
      </c>
      <c r="H2381" s="155">
        <v>0.14471086824304127</v>
      </c>
      <c r="I2381" s="155" t="str">
        <f>_xlfn.XLOOKUP(C2381,'DRAWING LIST'!B:B,'DRAWING LIST'!AJ:AJ,,0)</f>
        <v>1-05 大洋綠</v>
      </c>
      <c r="J2381" s="155">
        <f t="shared" si="37"/>
        <v>0.14471086824304127</v>
      </c>
    </row>
    <row r="2382" spans="1:10" hidden="1">
      <c r="A2382" s="155">
        <v>100</v>
      </c>
      <c r="B2382" s="155" t="s">
        <v>3072</v>
      </c>
      <c r="C2382" s="155" t="s">
        <v>553</v>
      </c>
      <c r="D2382" s="155">
        <v>114.3</v>
      </c>
      <c r="E2382" s="155">
        <v>403</v>
      </c>
      <c r="F2382" s="155">
        <v>359.08404030531335</v>
      </c>
      <c r="G2382" s="155">
        <v>144710.86824304127</v>
      </c>
      <c r="H2382" s="155">
        <v>0.14471086824304127</v>
      </c>
      <c r="I2382" s="155" t="str">
        <f>_xlfn.XLOOKUP(C2382,'DRAWING LIST'!B:B,'DRAWING LIST'!AJ:AJ,,0)</f>
        <v/>
      </c>
      <c r="J2382" s="155">
        <f t="shared" si="37"/>
        <v>0.14471086824304127</v>
      </c>
    </row>
    <row r="2383" spans="1:10" hidden="1">
      <c r="A2383" s="155">
        <v>100</v>
      </c>
      <c r="B2383" s="155" t="s">
        <v>3073</v>
      </c>
      <c r="C2383" s="155" t="s">
        <v>167</v>
      </c>
      <c r="D2383" s="155">
        <v>114.3</v>
      </c>
      <c r="E2383" s="155">
        <v>4146</v>
      </c>
      <c r="F2383" s="155">
        <v>359.08404030531335</v>
      </c>
      <c r="G2383" s="155">
        <v>1488762.4311058291</v>
      </c>
      <c r="H2383" s="155">
        <v>1.488762431105829</v>
      </c>
      <c r="I2383" s="155" t="str">
        <f>_xlfn.XLOOKUP(C2383,'DRAWING LIST'!B:B,'DRAWING LIST'!AJ:AJ,,0)</f>
        <v>1-05 大洋綠</v>
      </c>
      <c r="J2383" s="155">
        <f t="shared" si="37"/>
        <v>1.488762431105829</v>
      </c>
    </row>
    <row r="2384" spans="1:10" hidden="1">
      <c r="A2384" s="155">
        <v>100</v>
      </c>
      <c r="B2384" s="155" t="s">
        <v>3074</v>
      </c>
      <c r="C2384" s="155" t="s">
        <v>553</v>
      </c>
      <c r="D2384" s="155">
        <v>114.3</v>
      </c>
      <c r="E2384" s="155">
        <v>422</v>
      </c>
      <c r="F2384" s="155">
        <v>359.08404030531335</v>
      </c>
      <c r="G2384" s="155">
        <v>151533.46500884223</v>
      </c>
      <c r="H2384" s="155">
        <v>0.15153346500884224</v>
      </c>
      <c r="I2384" s="155" t="str">
        <f>_xlfn.XLOOKUP(C2384,'DRAWING LIST'!B:B,'DRAWING LIST'!AJ:AJ,,0)</f>
        <v/>
      </c>
      <c r="J2384" s="155">
        <f t="shared" si="37"/>
        <v>0.15153346500884224</v>
      </c>
    </row>
    <row r="2385" spans="1:10" hidden="1">
      <c r="A2385" s="155">
        <v>100</v>
      </c>
      <c r="B2385" s="155" t="s">
        <v>3075</v>
      </c>
      <c r="C2385" s="155" t="s">
        <v>1316</v>
      </c>
      <c r="D2385" s="155">
        <v>114.3</v>
      </c>
      <c r="E2385" s="155">
        <v>4454</v>
      </c>
      <c r="F2385" s="155">
        <v>359.08404030531335</v>
      </c>
      <c r="G2385" s="155">
        <v>1599360.3155198656</v>
      </c>
      <c r="H2385" s="155">
        <v>1.5993603155198655</v>
      </c>
      <c r="I2385" s="155" t="str">
        <f>_xlfn.XLOOKUP(C2385,'DRAWING LIST'!B:B,'DRAWING LIST'!AJ:AJ,,0)</f>
        <v>1-14 奶黃色</v>
      </c>
      <c r="J2385" s="155">
        <f t="shared" si="37"/>
        <v>1.5993603155198655</v>
      </c>
    </row>
    <row r="2386" spans="1:10" hidden="1">
      <c r="A2386" s="155">
        <v>100</v>
      </c>
      <c r="B2386" s="155" t="s">
        <v>3076</v>
      </c>
      <c r="C2386" s="155" t="s">
        <v>177</v>
      </c>
      <c r="D2386" s="155">
        <v>114.3</v>
      </c>
      <c r="E2386" s="155">
        <v>4499</v>
      </c>
      <c r="F2386" s="155">
        <v>359.08404030531335</v>
      </c>
      <c r="G2386" s="155">
        <v>1615519.0973336047</v>
      </c>
      <c r="H2386" s="155">
        <v>1.6155190973336047</v>
      </c>
      <c r="I2386" s="155" t="str">
        <f>_xlfn.XLOOKUP(C2386,'DRAWING LIST'!B:B,'DRAWING LIST'!AJ:AJ,,0)</f>
        <v>1-05 大洋綠</v>
      </c>
      <c r="J2386" s="155">
        <f t="shared" si="37"/>
        <v>1.6155190973336047</v>
      </c>
    </row>
    <row r="2387" spans="1:10" hidden="1">
      <c r="A2387" s="155">
        <v>100</v>
      </c>
      <c r="B2387" s="155" t="s">
        <v>3077</v>
      </c>
      <c r="C2387" s="155" t="s">
        <v>176</v>
      </c>
      <c r="D2387" s="155">
        <v>114.3</v>
      </c>
      <c r="E2387" s="155">
        <v>455</v>
      </c>
      <c r="F2387" s="155">
        <v>359.08404030531335</v>
      </c>
      <c r="G2387" s="155">
        <v>163383.23833891758</v>
      </c>
      <c r="H2387" s="155">
        <v>0.16338323833891757</v>
      </c>
      <c r="I2387" s="155" t="str">
        <f>_xlfn.XLOOKUP(C2387,'DRAWING LIST'!B:B,'DRAWING LIST'!AJ:AJ,,0)</f>
        <v>1-05 大洋綠</v>
      </c>
      <c r="J2387" s="155">
        <f t="shared" si="37"/>
        <v>0.16338323833891757</v>
      </c>
    </row>
    <row r="2388" spans="1:10" hidden="1">
      <c r="A2388" s="155">
        <v>100</v>
      </c>
      <c r="B2388" s="155" t="s">
        <v>2120</v>
      </c>
      <c r="C2388" s="155" t="s">
        <v>177</v>
      </c>
      <c r="D2388" s="155">
        <v>114.3</v>
      </c>
      <c r="E2388" s="155">
        <v>50</v>
      </c>
      <c r="F2388" s="155">
        <v>359.08404030531335</v>
      </c>
      <c r="G2388" s="155">
        <v>17954.202015265666</v>
      </c>
      <c r="H2388" s="155">
        <v>1.7954202015265666E-2</v>
      </c>
      <c r="I2388" s="155" t="str">
        <f>_xlfn.XLOOKUP(C2388,'DRAWING LIST'!B:B,'DRAWING LIST'!AJ:AJ,,0)</f>
        <v>1-05 大洋綠</v>
      </c>
      <c r="J2388" s="155">
        <f t="shared" si="37"/>
        <v>1.7954202015265666E-2</v>
      </c>
    </row>
    <row r="2389" spans="1:10" hidden="1">
      <c r="A2389" s="155">
        <v>100</v>
      </c>
      <c r="B2389" s="155" t="s">
        <v>3078</v>
      </c>
      <c r="C2389" s="155" t="s">
        <v>177</v>
      </c>
      <c r="D2389" s="155">
        <v>114.3</v>
      </c>
      <c r="E2389" s="155">
        <v>543</v>
      </c>
      <c r="F2389" s="155">
        <v>359.08404030531335</v>
      </c>
      <c r="G2389" s="155">
        <v>194982.63388578515</v>
      </c>
      <c r="H2389" s="155">
        <v>0.19498263388578516</v>
      </c>
      <c r="I2389" s="155" t="str">
        <f>_xlfn.XLOOKUP(C2389,'DRAWING LIST'!B:B,'DRAWING LIST'!AJ:AJ,,0)</f>
        <v>1-05 大洋綠</v>
      </c>
      <c r="J2389" s="155">
        <f t="shared" si="37"/>
        <v>0.19498263388578516</v>
      </c>
    </row>
    <row r="2390" spans="1:10" hidden="1">
      <c r="A2390" s="155">
        <v>100</v>
      </c>
      <c r="B2390" s="155" t="s">
        <v>3078</v>
      </c>
      <c r="C2390" s="155" t="s">
        <v>179</v>
      </c>
      <c r="D2390" s="155">
        <v>114.3</v>
      </c>
      <c r="E2390" s="155">
        <v>543</v>
      </c>
      <c r="F2390" s="155">
        <v>359.08404030531335</v>
      </c>
      <c r="G2390" s="155">
        <v>194982.63388578515</v>
      </c>
      <c r="H2390" s="155">
        <v>0.19498263388578516</v>
      </c>
      <c r="I2390" s="155" t="str">
        <f>_xlfn.XLOOKUP(C2390,'DRAWING LIST'!B:B,'DRAWING LIST'!AJ:AJ,,0)</f>
        <v>1-05 大洋綠</v>
      </c>
      <c r="J2390" s="155">
        <f t="shared" si="37"/>
        <v>0.19498263388578516</v>
      </c>
    </row>
    <row r="2391" spans="1:10" hidden="1">
      <c r="A2391" s="155">
        <v>100</v>
      </c>
      <c r="B2391" s="155" t="s">
        <v>3079</v>
      </c>
      <c r="C2391" s="155" t="s">
        <v>185</v>
      </c>
      <c r="D2391" s="155">
        <v>114.3</v>
      </c>
      <c r="E2391" s="155">
        <v>568</v>
      </c>
      <c r="F2391" s="155">
        <v>359.08404030531335</v>
      </c>
      <c r="G2391" s="155">
        <v>203959.73489341798</v>
      </c>
      <c r="H2391" s="155">
        <v>0.20395973489341795</v>
      </c>
      <c r="I2391" s="155" t="str">
        <f>_xlfn.XLOOKUP(C2391,'DRAWING LIST'!B:B,'DRAWING LIST'!AJ:AJ,,0)</f>
        <v>1-05 大洋綠</v>
      </c>
      <c r="J2391" s="155">
        <f t="shared" si="37"/>
        <v>0.20395973489341795</v>
      </c>
    </row>
    <row r="2392" spans="1:10" hidden="1">
      <c r="A2392" s="155">
        <v>100</v>
      </c>
      <c r="B2392" s="155" t="s">
        <v>3080</v>
      </c>
      <c r="C2392" s="155" t="s">
        <v>173</v>
      </c>
      <c r="D2392" s="155">
        <v>114.3</v>
      </c>
      <c r="E2392" s="155">
        <v>581</v>
      </c>
      <c r="F2392" s="155">
        <v>359.08404030531335</v>
      </c>
      <c r="G2392" s="155">
        <v>208627.82741738704</v>
      </c>
      <c r="H2392" s="155">
        <v>0.20862782741738703</v>
      </c>
      <c r="I2392" s="155" t="str">
        <f>_xlfn.XLOOKUP(C2392,'DRAWING LIST'!B:B,'DRAWING LIST'!AJ:AJ,,0)</f>
        <v>1-05 大洋綠</v>
      </c>
      <c r="J2392" s="155">
        <f t="shared" si="37"/>
        <v>0.20862782741738703</v>
      </c>
    </row>
    <row r="2393" spans="1:10" hidden="1">
      <c r="A2393" s="155">
        <v>100</v>
      </c>
      <c r="B2393" s="155" t="s">
        <v>3081</v>
      </c>
      <c r="C2393" s="155" t="s">
        <v>176</v>
      </c>
      <c r="D2393" s="155">
        <v>114.3</v>
      </c>
      <c r="E2393" s="155">
        <v>593</v>
      </c>
      <c r="F2393" s="155">
        <v>359.08404030531335</v>
      </c>
      <c r="G2393" s="155">
        <v>212936.83590105083</v>
      </c>
      <c r="H2393" s="155">
        <v>0.21293683590105081</v>
      </c>
      <c r="I2393" s="155" t="str">
        <f>_xlfn.XLOOKUP(C2393,'DRAWING LIST'!B:B,'DRAWING LIST'!AJ:AJ,,0)</f>
        <v>1-05 大洋綠</v>
      </c>
      <c r="J2393" s="155">
        <f t="shared" si="37"/>
        <v>0.21293683590105081</v>
      </c>
    </row>
    <row r="2394" spans="1:10" hidden="1">
      <c r="A2394" s="155">
        <v>100</v>
      </c>
      <c r="B2394" s="155" t="s">
        <v>3081</v>
      </c>
      <c r="C2394" s="155" t="s">
        <v>178</v>
      </c>
      <c r="D2394" s="155">
        <v>114.3</v>
      </c>
      <c r="E2394" s="155">
        <v>593</v>
      </c>
      <c r="F2394" s="155">
        <v>359.08404030531335</v>
      </c>
      <c r="G2394" s="155">
        <v>212936.83590105083</v>
      </c>
      <c r="H2394" s="155">
        <v>0.21293683590105081</v>
      </c>
      <c r="I2394" s="155" t="str">
        <f>_xlfn.XLOOKUP(C2394,'DRAWING LIST'!B:B,'DRAWING LIST'!AJ:AJ,,0)</f>
        <v>1-05 大洋綠</v>
      </c>
      <c r="J2394" s="155">
        <f t="shared" si="37"/>
        <v>0.21293683590105081</v>
      </c>
    </row>
    <row r="2395" spans="1:10" hidden="1">
      <c r="A2395" s="155">
        <v>100</v>
      </c>
      <c r="B2395" s="155" t="s">
        <v>2584</v>
      </c>
      <c r="C2395" s="155" t="s">
        <v>722</v>
      </c>
      <c r="D2395" s="155">
        <v>114.3</v>
      </c>
      <c r="E2395" s="155">
        <v>600</v>
      </c>
      <c r="F2395" s="155">
        <v>359.08404030531335</v>
      </c>
      <c r="G2395" s="155">
        <v>215450.42418318801</v>
      </c>
      <c r="H2395" s="155">
        <v>0.21545042418318799</v>
      </c>
      <c r="I2395" s="155" t="str">
        <f>_xlfn.XLOOKUP(C2395,'DRAWING LIST'!B:B,'DRAWING LIST'!AJ:AJ,,0)</f>
        <v>1-05 大洋綠</v>
      </c>
      <c r="J2395" s="155">
        <f t="shared" si="37"/>
        <v>0.21545042418318799</v>
      </c>
    </row>
    <row r="2396" spans="1:10" hidden="1">
      <c r="A2396" s="155">
        <v>100</v>
      </c>
      <c r="B2396" s="155" t="s">
        <v>2967</v>
      </c>
      <c r="C2396" s="155" t="s">
        <v>172</v>
      </c>
      <c r="D2396" s="155">
        <v>114.3</v>
      </c>
      <c r="E2396" s="155">
        <v>610</v>
      </c>
      <c r="F2396" s="155">
        <v>359.08404030531335</v>
      </c>
      <c r="G2396" s="155">
        <v>219041.26458624113</v>
      </c>
      <c r="H2396" s="155">
        <v>0.21904126458624112</v>
      </c>
      <c r="I2396" s="155" t="str">
        <f>_xlfn.XLOOKUP(C2396,'DRAWING LIST'!B:B,'DRAWING LIST'!AJ:AJ,,0)</f>
        <v>1-05 大洋綠</v>
      </c>
      <c r="J2396" s="155">
        <f t="shared" si="37"/>
        <v>0.21904126458624112</v>
      </c>
    </row>
    <row r="2397" spans="1:10" hidden="1">
      <c r="A2397" s="155">
        <v>100</v>
      </c>
      <c r="B2397" s="155" t="s">
        <v>3082</v>
      </c>
      <c r="C2397" s="155" t="s">
        <v>174</v>
      </c>
      <c r="D2397" s="155">
        <v>114.3</v>
      </c>
      <c r="E2397" s="155">
        <v>6362</v>
      </c>
      <c r="F2397" s="155">
        <v>359.08404030531335</v>
      </c>
      <c r="G2397" s="155">
        <v>2284492.6644224036</v>
      </c>
      <c r="H2397" s="155">
        <v>2.2844926644224035</v>
      </c>
      <c r="I2397" s="155" t="str">
        <f>_xlfn.XLOOKUP(C2397,'DRAWING LIST'!B:B,'DRAWING LIST'!AJ:AJ,,0)</f>
        <v>1-05 大洋綠</v>
      </c>
      <c r="J2397" s="155">
        <f t="shared" si="37"/>
        <v>2.2844926644224035</v>
      </c>
    </row>
    <row r="2398" spans="1:10" hidden="1">
      <c r="A2398" s="155">
        <v>100</v>
      </c>
      <c r="B2398" s="155" t="s">
        <v>3083</v>
      </c>
      <c r="C2398" s="155" t="s">
        <v>179</v>
      </c>
      <c r="D2398" s="155">
        <v>114.3</v>
      </c>
      <c r="E2398" s="155">
        <v>655</v>
      </c>
      <c r="F2398" s="155">
        <v>359.08404030531335</v>
      </c>
      <c r="G2398" s="155">
        <v>235200.04639998026</v>
      </c>
      <c r="H2398" s="155">
        <v>0.23520004639998024</v>
      </c>
      <c r="I2398" s="155" t="str">
        <f>_xlfn.XLOOKUP(C2398,'DRAWING LIST'!B:B,'DRAWING LIST'!AJ:AJ,,0)</f>
        <v>1-05 大洋綠</v>
      </c>
      <c r="J2398" s="155">
        <f t="shared" si="37"/>
        <v>0.23520004639998024</v>
      </c>
    </row>
    <row r="2399" spans="1:10" hidden="1">
      <c r="A2399" s="155">
        <v>100</v>
      </c>
      <c r="B2399" s="155" t="s">
        <v>2796</v>
      </c>
      <c r="C2399" s="155" t="s">
        <v>167</v>
      </c>
      <c r="D2399" s="155">
        <v>114.3</v>
      </c>
      <c r="E2399" s="155">
        <v>685</v>
      </c>
      <c r="F2399" s="155">
        <v>359.08404030531335</v>
      </c>
      <c r="G2399" s="155">
        <v>245972.56760913966</v>
      </c>
      <c r="H2399" s="155">
        <v>0.24597256760913966</v>
      </c>
      <c r="I2399" s="155" t="str">
        <f>_xlfn.XLOOKUP(C2399,'DRAWING LIST'!B:B,'DRAWING LIST'!AJ:AJ,,0)</f>
        <v>1-05 大洋綠</v>
      </c>
      <c r="J2399" s="155">
        <f t="shared" si="37"/>
        <v>0.24597256760913966</v>
      </c>
    </row>
    <row r="2400" spans="1:10" hidden="1">
      <c r="A2400" s="155">
        <v>100</v>
      </c>
      <c r="B2400" s="155" t="s">
        <v>2626</v>
      </c>
      <c r="C2400" s="155" t="s">
        <v>174</v>
      </c>
      <c r="D2400" s="155">
        <v>114.3</v>
      </c>
      <c r="E2400" s="155">
        <v>700</v>
      </c>
      <c r="F2400" s="155">
        <v>359.08404030531335</v>
      </c>
      <c r="G2400" s="155">
        <v>251358.82821371936</v>
      </c>
      <c r="H2400" s="155">
        <v>0.25135882821371935</v>
      </c>
      <c r="I2400" s="155" t="str">
        <f>_xlfn.XLOOKUP(C2400,'DRAWING LIST'!B:B,'DRAWING LIST'!AJ:AJ,,0)</f>
        <v>1-05 大洋綠</v>
      </c>
      <c r="J2400" s="155">
        <f t="shared" si="37"/>
        <v>0.25135882821371935</v>
      </c>
    </row>
    <row r="2401" spans="1:10" hidden="1">
      <c r="A2401" s="155">
        <v>100</v>
      </c>
      <c r="B2401" s="155" t="s">
        <v>3084</v>
      </c>
      <c r="C2401" s="155" t="s">
        <v>721</v>
      </c>
      <c r="D2401" s="155">
        <v>114.3</v>
      </c>
      <c r="E2401" s="155">
        <v>7098</v>
      </c>
      <c r="F2401" s="155">
        <v>359.08404030531335</v>
      </c>
      <c r="G2401" s="155">
        <v>2548778.5180871142</v>
      </c>
      <c r="H2401" s="155">
        <v>2.5487785180871141</v>
      </c>
      <c r="I2401" s="155" t="str">
        <f>_xlfn.XLOOKUP(C2401,'DRAWING LIST'!B:B,'DRAWING LIST'!AJ:AJ,,0)</f>
        <v>1-05 大洋綠</v>
      </c>
      <c r="J2401" s="155">
        <f t="shared" si="37"/>
        <v>2.5487785180871141</v>
      </c>
    </row>
    <row r="2402" spans="1:10" hidden="1">
      <c r="A2402" s="155">
        <v>100</v>
      </c>
      <c r="B2402" s="155" t="s">
        <v>3085</v>
      </c>
      <c r="C2402" s="155" t="s">
        <v>721</v>
      </c>
      <c r="D2402" s="155">
        <v>114.3</v>
      </c>
      <c r="E2402" s="155">
        <v>7592</v>
      </c>
      <c r="F2402" s="155">
        <v>359.08404030531335</v>
      </c>
      <c r="G2402" s="155">
        <v>2726166.033997939</v>
      </c>
      <c r="H2402" s="155">
        <v>2.7261660339979388</v>
      </c>
      <c r="I2402" s="155" t="str">
        <f>_xlfn.XLOOKUP(C2402,'DRAWING LIST'!B:B,'DRAWING LIST'!AJ:AJ,,0)</f>
        <v>1-05 大洋綠</v>
      </c>
      <c r="J2402" s="155">
        <f t="shared" si="37"/>
        <v>2.7261660339979388</v>
      </c>
    </row>
    <row r="2403" spans="1:10" hidden="1">
      <c r="A2403" s="155">
        <v>100</v>
      </c>
      <c r="B2403" s="155" t="s">
        <v>3086</v>
      </c>
      <c r="C2403" s="155" t="s">
        <v>172</v>
      </c>
      <c r="D2403" s="155">
        <v>114.3</v>
      </c>
      <c r="E2403" s="155">
        <v>7905</v>
      </c>
      <c r="F2403" s="155">
        <v>359.08404030531335</v>
      </c>
      <c r="G2403" s="155">
        <v>2838559.3386135022</v>
      </c>
      <c r="H2403" s="155">
        <v>2.8385593386135022</v>
      </c>
      <c r="I2403" s="155" t="str">
        <f>_xlfn.XLOOKUP(C2403,'DRAWING LIST'!B:B,'DRAWING LIST'!AJ:AJ,,0)</f>
        <v>1-05 大洋綠</v>
      </c>
      <c r="J2403" s="155">
        <f t="shared" si="37"/>
        <v>2.8385593386135022</v>
      </c>
    </row>
    <row r="2404" spans="1:10" hidden="1">
      <c r="A2404" s="155">
        <v>100</v>
      </c>
      <c r="B2404" s="155" t="s">
        <v>3087</v>
      </c>
      <c r="C2404" s="155" t="s">
        <v>723</v>
      </c>
      <c r="D2404" s="155">
        <v>114.3</v>
      </c>
      <c r="E2404" s="155">
        <v>8331</v>
      </c>
      <c r="F2404" s="155">
        <v>359.08404030531335</v>
      </c>
      <c r="G2404" s="155">
        <v>2991529.1397835654</v>
      </c>
      <c r="H2404" s="155">
        <v>2.9915291397835655</v>
      </c>
      <c r="I2404" s="155" t="str">
        <f>_xlfn.XLOOKUP(C2404,'DRAWING LIST'!B:B,'DRAWING LIST'!AJ:AJ,,0)</f>
        <v>1-05 大洋綠</v>
      </c>
      <c r="J2404" s="155">
        <f t="shared" si="37"/>
        <v>2.9915291397835655</v>
      </c>
    </row>
    <row r="2405" spans="1:10" hidden="1">
      <c r="A2405" s="155">
        <v>100</v>
      </c>
      <c r="B2405" s="155" t="s">
        <v>3088</v>
      </c>
      <c r="C2405" s="155" t="s">
        <v>168</v>
      </c>
      <c r="D2405" s="155">
        <v>114.3</v>
      </c>
      <c r="E2405" s="155">
        <v>896</v>
      </c>
      <c r="F2405" s="155">
        <v>359.08404030531335</v>
      </c>
      <c r="G2405" s="155">
        <v>321739.30011356075</v>
      </c>
      <c r="H2405" s="155">
        <v>0.32173930011356072</v>
      </c>
      <c r="I2405" s="155" t="str">
        <f>_xlfn.XLOOKUP(C2405,'DRAWING LIST'!B:B,'DRAWING LIST'!AJ:AJ,,0)</f>
        <v>1-05 大洋綠</v>
      </c>
      <c r="J2405" s="155">
        <f t="shared" si="37"/>
        <v>0.32173930011356072</v>
      </c>
    </row>
    <row r="2406" spans="1:10" hidden="1">
      <c r="A2406" s="155">
        <v>100</v>
      </c>
      <c r="B2406" s="155" t="s">
        <v>2699</v>
      </c>
      <c r="C2406" s="155" t="s">
        <v>230</v>
      </c>
      <c r="D2406" s="155">
        <v>114.3</v>
      </c>
      <c r="E2406" s="155">
        <v>90</v>
      </c>
      <c r="F2406" s="155">
        <v>359.08404030531335</v>
      </c>
      <c r="G2406" s="155">
        <v>32317.563627478201</v>
      </c>
      <c r="H2406" s="155">
        <v>3.2317563627478202E-2</v>
      </c>
      <c r="I2406" s="155" t="str">
        <f>_xlfn.XLOOKUP(C2406,'DRAWING LIST'!B:B,'DRAWING LIST'!AJ:AJ,,0)</f>
        <v/>
      </c>
      <c r="J2406" s="155">
        <f t="shared" si="37"/>
        <v>3.2317563627478202E-2</v>
      </c>
    </row>
    <row r="2407" spans="1:10" hidden="1">
      <c r="A2407" s="155">
        <v>100</v>
      </c>
      <c r="B2407" s="155" t="s">
        <v>2709</v>
      </c>
      <c r="C2407" s="155" t="s">
        <v>98</v>
      </c>
      <c r="D2407" s="155">
        <v>114.3</v>
      </c>
      <c r="E2407" s="155">
        <v>943</v>
      </c>
      <c r="F2407" s="155">
        <v>359.08404030531335</v>
      </c>
      <c r="G2407" s="155">
        <v>338616.25000791048</v>
      </c>
      <c r="H2407" s="155">
        <v>0.33861625000791046</v>
      </c>
      <c r="I2407" s="155" t="str">
        <f>_xlfn.XLOOKUP(C2407,'DRAWING LIST'!B:B,'DRAWING LIST'!AJ:AJ,,0)</f>
        <v/>
      </c>
      <c r="J2407" s="155">
        <f t="shared" si="37"/>
        <v>0.33861625000791046</v>
      </c>
    </row>
    <row r="2408" spans="1:10" hidden="1">
      <c r="A2408" s="155">
        <v>100</v>
      </c>
      <c r="B2408" s="155" t="s">
        <v>3089</v>
      </c>
      <c r="C2408" s="155" t="s">
        <v>98</v>
      </c>
      <c r="D2408" s="155">
        <v>114.3</v>
      </c>
      <c r="E2408" s="155">
        <v>946</v>
      </c>
      <c r="F2408" s="155">
        <v>359.08404030531335</v>
      </c>
      <c r="G2408" s="155">
        <v>339693.50212882645</v>
      </c>
      <c r="H2408" s="155">
        <v>0.33969350212882643</v>
      </c>
      <c r="I2408" s="155" t="str">
        <f>_xlfn.XLOOKUP(C2408,'DRAWING LIST'!B:B,'DRAWING LIST'!AJ:AJ,,0)</f>
        <v/>
      </c>
      <c r="J2408" s="155">
        <f t="shared" si="37"/>
        <v>0.33969350212882643</v>
      </c>
    </row>
    <row r="2409" spans="1:10" hidden="1">
      <c r="A2409" s="155">
        <v>100</v>
      </c>
      <c r="B2409" s="155" t="s">
        <v>2710</v>
      </c>
      <c r="C2409" s="155" t="s">
        <v>175</v>
      </c>
      <c r="D2409" s="155">
        <v>114.3</v>
      </c>
      <c r="E2409" s="155">
        <v>948</v>
      </c>
      <c r="F2409" s="155">
        <v>359.08404030531335</v>
      </c>
      <c r="G2409" s="155">
        <v>340411.67020943708</v>
      </c>
      <c r="H2409" s="155">
        <v>0.34041167020943708</v>
      </c>
      <c r="I2409" s="155" t="str">
        <f>_xlfn.XLOOKUP(C2409,'DRAWING LIST'!B:B,'DRAWING LIST'!AJ:AJ,,0)</f>
        <v>1-05 大洋綠</v>
      </c>
      <c r="J2409" s="155">
        <f t="shared" si="37"/>
        <v>0.34041167020943708</v>
      </c>
    </row>
    <row r="2410" spans="1:10" hidden="1">
      <c r="A2410" s="155">
        <v>100</v>
      </c>
      <c r="B2410" s="155" t="s">
        <v>2715</v>
      </c>
      <c r="C2410" s="155" t="s">
        <v>174</v>
      </c>
      <c r="D2410" s="155">
        <v>114.3</v>
      </c>
      <c r="E2410" s="155">
        <v>959</v>
      </c>
      <c r="F2410" s="155">
        <v>359.08404030531335</v>
      </c>
      <c r="G2410" s="155">
        <v>344361.59465279552</v>
      </c>
      <c r="H2410" s="155">
        <v>0.34436159465279553</v>
      </c>
      <c r="I2410" s="155" t="str">
        <f>_xlfn.XLOOKUP(C2410,'DRAWING LIST'!B:B,'DRAWING LIST'!AJ:AJ,,0)</f>
        <v>1-05 大洋綠</v>
      </c>
      <c r="J2410" s="155">
        <f t="shared" si="37"/>
        <v>0.34436159465279553</v>
      </c>
    </row>
    <row r="2411" spans="1:10" hidden="1">
      <c r="A2411" s="155">
        <v>100</v>
      </c>
      <c r="B2411" s="155" t="s">
        <v>2168</v>
      </c>
      <c r="C2411" s="155" t="s">
        <v>177</v>
      </c>
      <c r="D2411" s="155">
        <v>114.3</v>
      </c>
      <c r="E2411" s="155">
        <v>96</v>
      </c>
      <c r="F2411" s="155">
        <v>359.08404030531335</v>
      </c>
      <c r="G2411" s="155">
        <v>34472.067869310078</v>
      </c>
      <c r="H2411" s="155">
        <v>3.4472067869310077E-2</v>
      </c>
      <c r="I2411" s="155" t="str">
        <f>_xlfn.XLOOKUP(C2411,'DRAWING LIST'!B:B,'DRAWING LIST'!AJ:AJ,,0)</f>
        <v>1-05 大洋綠</v>
      </c>
      <c r="J2411" s="155">
        <f t="shared" si="37"/>
        <v>3.4472067869310077E-2</v>
      </c>
    </row>
    <row r="2412" spans="1:10" hidden="1">
      <c r="A2412" s="155">
        <v>100</v>
      </c>
      <c r="B2412" s="155" t="s">
        <v>2168</v>
      </c>
      <c r="C2412" s="155" t="s">
        <v>179</v>
      </c>
      <c r="D2412" s="155">
        <v>114.3</v>
      </c>
      <c r="E2412" s="155">
        <v>96</v>
      </c>
      <c r="F2412" s="155">
        <v>359.08404030531335</v>
      </c>
      <c r="G2412" s="155">
        <v>34472.067869310078</v>
      </c>
      <c r="H2412" s="155">
        <v>3.4472067869310077E-2</v>
      </c>
      <c r="I2412" s="155" t="str">
        <f>_xlfn.XLOOKUP(C2412,'DRAWING LIST'!B:B,'DRAWING LIST'!AJ:AJ,,0)</f>
        <v>1-05 大洋綠</v>
      </c>
      <c r="J2412" s="155">
        <f t="shared" si="37"/>
        <v>3.4472067869310077E-2</v>
      </c>
    </row>
    <row r="2413" spans="1:10" hidden="1">
      <c r="A2413" s="155">
        <v>100</v>
      </c>
      <c r="B2413" s="155" t="s">
        <v>3090</v>
      </c>
      <c r="C2413" s="155" t="s">
        <v>172</v>
      </c>
      <c r="D2413" s="155">
        <v>114.3</v>
      </c>
      <c r="E2413" s="155">
        <v>995</v>
      </c>
      <c r="F2413" s="155">
        <v>359.08404030531335</v>
      </c>
      <c r="G2413" s="155">
        <v>357288.62010378676</v>
      </c>
      <c r="H2413" s="155">
        <v>0.35728862010378676</v>
      </c>
      <c r="I2413" s="155" t="str">
        <f>_xlfn.XLOOKUP(C2413,'DRAWING LIST'!B:B,'DRAWING LIST'!AJ:AJ,,0)</f>
        <v>1-05 大洋綠</v>
      </c>
      <c r="J2413" s="155">
        <f t="shared" si="37"/>
        <v>0.35728862010378676</v>
      </c>
    </row>
    <row r="2414" spans="1:10" hidden="1">
      <c r="A2414" s="155">
        <v>100</v>
      </c>
      <c r="B2414" s="155" t="s">
        <v>3091</v>
      </c>
      <c r="C2414" s="155" t="s">
        <v>167</v>
      </c>
      <c r="D2414" s="155">
        <v>114.3</v>
      </c>
      <c r="E2414" s="155">
        <v>996</v>
      </c>
      <c r="F2414" s="155">
        <v>359.08404030531335</v>
      </c>
      <c r="G2414" s="155">
        <v>357647.7041440921</v>
      </c>
      <c r="H2414" s="155">
        <v>0.35764770414409208</v>
      </c>
      <c r="I2414" s="155" t="str">
        <f>_xlfn.XLOOKUP(C2414,'DRAWING LIST'!B:B,'DRAWING LIST'!AJ:AJ,,0)</f>
        <v>1-05 大洋綠</v>
      </c>
      <c r="J2414" s="155">
        <f t="shared" si="37"/>
        <v>0.35764770414409208</v>
      </c>
    </row>
    <row r="2415" spans="1:10" hidden="1">
      <c r="A2415" s="155" t="s">
        <v>3092</v>
      </c>
      <c r="B2415" s="155" t="s">
        <v>2030</v>
      </c>
      <c r="C2415" s="155" t="s">
        <v>108</v>
      </c>
      <c r="D2415" s="155">
        <v>114.3</v>
      </c>
      <c r="E2415" s="155">
        <v>100</v>
      </c>
      <c r="F2415" s="155">
        <v>359.08404030531335</v>
      </c>
      <c r="G2415" s="155">
        <v>35908.404030531332</v>
      </c>
      <c r="H2415" s="155">
        <v>3.5908404030531332E-2</v>
      </c>
      <c r="I2415" s="155" t="str">
        <f>_xlfn.XLOOKUP(C2415,'DRAWING LIST'!B:B,'DRAWING LIST'!AJ:AJ,,0)</f>
        <v>1-14 奶黃色</v>
      </c>
      <c r="J2415" s="155">
        <f t="shared" si="37"/>
        <v>3.5908404030531332E-2</v>
      </c>
    </row>
    <row r="2416" spans="1:10" hidden="1">
      <c r="A2416" s="155" t="s">
        <v>3092</v>
      </c>
      <c r="B2416" s="155" t="s">
        <v>2030</v>
      </c>
      <c r="C2416" s="155" t="s">
        <v>441</v>
      </c>
      <c r="D2416" s="155">
        <v>114.3</v>
      </c>
      <c r="E2416" s="155">
        <v>100</v>
      </c>
      <c r="F2416" s="155">
        <v>359.08404030531335</v>
      </c>
      <c r="G2416" s="155">
        <v>35908.404030531332</v>
      </c>
      <c r="H2416" s="155">
        <v>3.5908404030531332E-2</v>
      </c>
      <c r="I2416" s="155" t="str">
        <f>_xlfn.XLOOKUP(C2416,'DRAWING LIST'!B:B,'DRAWING LIST'!AJ:AJ,,0)</f>
        <v>1-13 奶白色</v>
      </c>
      <c r="J2416" s="155">
        <f t="shared" si="37"/>
        <v>3.5908404030531332E-2</v>
      </c>
    </row>
    <row r="2417" spans="1:10" hidden="1">
      <c r="A2417" s="155" t="s">
        <v>3092</v>
      </c>
      <c r="B2417" s="155" t="s">
        <v>3093</v>
      </c>
      <c r="C2417" s="155" t="s">
        <v>1317</v>
      </c>
      <c r="D2417" s="155">
        <v>114.3</v>
      </c>
      <c r="E2417" s="155">
        <v>1228</v>
      </c>
      <c r="F2417" s="155">
        <v>359.08404030531335</v>
      </c>
      <c r="G2417" s="155">
        <v>440955.20149492478</v>
      </c>
      <c r="H2417" s="155">
        <v>0.44095520149492479</v>
      </c>
      <c r="I2417" s="155" t="str">
        <f>_xlfn.XLOOKUP(C2417,'DRAWING LIST'!B:B,'DRAWING LIST'!AJ:AJ,,0)</f>
        <v>1-14 奶黃色</v>
      </c>
      <c r="J2417" s="155">
        <f t="shared" si="37"/>
        <v>0.44095520149492479</v>
      </c>
    </row>
    <row r="2418" spans="1:10" hidden="1">
      <c r="A2418" s="155" t="s">
        <v>3092</v>
      </c>
      <c r="B2418" s="155" t="s">
        <v>2259</v>
      </c>
      <c r="C2418" s="155" t="s">
        <v>108</v>
      </c>
      <c r="D2418" s="155">
        <v>114.3</v>
      </c>
      <c r="E2418" s="155">
        <v>145</v>
      </c>
      <c r="F2418" s="155">
        <v>359.08404030531335</v>
      </c>
      <c r="G2418" s="155">
        <v>52067.185844270432</v>
      </c>
      <c r="H2418" s="155">
        <v>5.2067185844270433E-2</v>
      </c>
      <c r="I2418" s="155" t="str">
        <f>_xlfn.XLOOKUP(C2418,'DRAWING LIST'!B:B,'DRAWING LIST'!AJ:AJ,,0)</f>
        <v>1-14 奶黃色</v>
      </c>
      <c r="J2418" s="155">
        <f t="shared" si="37"/>
        <v>5.2067185844270433E-2</v>
      </c>
    </row>
    <row r="2419" spans="1:10" hidden="1">
      <c r="A2419" s="155" t="s">
        <v>3092</v>
      </c>
      <c r="B2419" s="155" t="s">
        <v>2160</v>
      </c>
      <c r="C2419" s="155" t="s">
        <v>107</v>
      </c>
      <c r="D2419" s="155">
        <v>114.3</v>
      </c>
      <c r="E2419" s="155">
        <v>147</v>
      </c>
      <c r="F2419" s="155">
        <v>359.08404030531335</v>
      </c>
      <c r="G2419" s="155">
        <v>52785.353924881063</v>
      </c>
      <c r="H2419" s="155">
        <v>5.2785353924881061E-2</v>
      </c>
      <c r="I2419" s="155" t="str">
        <f>_xlfn.XLOOKUP(C2419,'DRAWING LIST'!B:B,'DRAWING LIST'!AJ:AJ,,0)</f>
        <v>1-14 奶黃色</v>
      </c>
      <c r="J2419" s="155">
        <f t="shared" si="37"/>
        <v>5.2785353924881061E-2</v>
      </c>
    </row>
    <row r="2420" spans="1:10" hidden="1">
      <c r="A2420" s="155" t="s">
        <v>3092</v>
      </c>
      <c r="B2420" s="155" t="s">
        <v>2160</v>
      </c>
      <c r="C2420" s="155" t="s">
        <v>442</v>
      </c>
      <c r="D2420" s="155">
        <v>114.3</v>
      </c>
      <c r="E2420" s="155">
        <v>147</v>
      </c>
      <c r="F2420" s="155">
        <v>359.08404030531335</v>
      </c>
      <c r="G2420" s="155">
        <v>52785.353924881063</v>
      </c>
      <c r="H2420" s="155">
        <v>5.2785353924881061E-2</v>
      </c>
      <c r="I2420" s="155" t="str">
        <f>_xlfn.XLOOKUP(C2420,'DRAWING LIST'!B:B,'DRAWING LIST'!AJ:AJ,,0)</f>
        <v>1-13 奶白色</v>
      </c>
      <c r="J2420" s="155">
        <f t="shared" si="37"/>
        <v>5.2785353924881061E-2</v>
      </c>
    </row>
    <row r="2421" spans="1:10" hidden="1">
      <c r="A2421" s="155" t="s">
        <v>3092</v>
      </c>
      <c r="B2421" s="155" t="s">
        <v>2054</v>
      </c>
      <c r="C2421" s="155" t="s">
        <v>441</v>
      </c>
      <c r="D2421" s="155">
        <v>114.3</v>
      </c>
      <c r="E2421" s="155">
        <v>150</v>
      </c>
      <c r="F2421" s="155">
        <v>359.08404030531335</v>
      </c>
      <c r="G2421" s="155">
        <v>53862.606045797002</v>
      </c>
      <c r="H2421" s="155">
        <v>5.3862606045796999E-2</v>
      </c>
      <c r="I2421" s="155" t="str">
        <f>_xlfn.XLOOKUP(C2421,'DRAWING LIST'!B:B,'DRAWING LIST'!AJ:AJ,,0)</f>
        <v>1-13 奶白色</v>
      </c>
      <c r="J2421" s="155">
        <f t="shared" si="37"/>
        <v>5.3862606045796999E-2</v>
      </c>
    </row>
    <row r="2422" spans="1:10" hidden="1">
      <c r="A2422" s="155" t="s">
        <v>3092</v>
      </c>
      <c r="B2422" s="155" t="s">
        <v>2054</v>
      </c>
      <c r="C2422" s="155" t="s">
        <v>442</v>
      </c>
      <c r="D2422" s="155">
        <v>114.3</v>
      </c>
      <c r="E2422" s="155">
        <v>150</v>
      </c>
      <c r="F2422" s="155">
        <v>359.08404030531335</v>
      </c>
      <c r="G2422" s="155">
        <v>53862.606045797002</v>
      </c>
      <c r="H2422" s="155">
        <v>5.3862606045796999E-2</v>
      </c>
      <c r="I2422" s="155" t="str">
        <f>_xlfn.XLOOKUP(C2422,'DRAWING LIST'!B:B,'DRAWING LIST'!AJ:AJ,,0)</f>
        <v>1-13 奶白色</v>
      </c>
      <c r="J2422" s="155">
        <f t="shared" si="37"/>
        <v>5.3862606045796999E-2</v>
      </c>
    </row>
    <row r="2423" spans="1:10" hidden="1">
      <c r="A2423" s="155" t="s">
        <v>3092</v>
      </c>
      <c r="B2423" s="155" t="s">
        <v>2283</v>
      </c>
      <c r="C2423" s="155" t="s">
        <v>108</v>
      </c>
      <c r="D2423" s="155">
        <v>114.3</v>
      </c>
      <c r="E2423" s="155">
        <v>159</v>
      </c>
      <c r="F2423" s="155">
        <v>359.08404030531335</v>
      </c>
      <c r="G2423" s="155">
        <v>57094.362408544825</v>
      </c>
      <c r="H2423" s="155">
        <v>5.7094362408544819E-2</v>
      </c>
      <c r="I2423" s="155" t="str">
        <f>_xlfn.XLOOKUP(C2423,'DRAWING LIST'!B:B,'DRAWING LIST'!AJ:AJ,,0)</f>
        <v>1-14 奶黃色</v>
      </c>
      <c r="J2423" s="155">
        <f t="shared" si="37"/>
        <v>5.7094362408544819E-2</v>
      </c>
    </row>
    <row r="2424" spans="1:10" hidden="1">
      <c r="A2424" s="155" t="s">
        <v>3092</v>
      </c>
      <c r="B2424" s="155" t="s">
        <v>2283</v>
      </c>
      <c r="C2424" s="155" t="s">
        <v>441</v>
      </c>
      <c r="D2424" s="155">
        <v>114.3</v>
      </c>
      <c r="E2424" s="155">
        <v>159</v>
      </c>
      <c r="F2424" s="155">
        <v>359.08404030531335</v>
      </c>
      <c r="G2424" s="155">
        <v>57094.362408544825</v>
      </c>
      <c r="H2424" s="155">
        <v>5.7094362408544819E-2</v>
      </c>
      <c r="I2424" s="155" t="str">
        <f>_xlfn.XLOOKUP(C2424,'DRAWING LIST'!B:B,'DRAWING LIST'!AJ:AJ,,0)</f>
        <v>1-13 奶白色</v>
      </c>
      <c r="J2424" s="155">
        <f t="shared" si="37"/>
        <v>5.7094362408544819E-2</v>
      </c>
    </row>
    <row r="2425" spans="1:10" hidden="1">
      <c r="A2425" s="155" t="s">
        <v>3092</v>
      </c>
      <c r="B2425" s="155" t="s">
        <v>3094</v>
      </c>
      <c r="C2425" s="155" t="s">
        <v>1316</v>
      </c>
      <c r="D2425" s="155">
        <v>114.3</v>
      </c>
      <c r="E2425" s="155">
        <v>1928</v>
      </c>
      <c r="F2425" s="155">
        <v>359.08404030531335</v>
      </c>
      <c r="G2425" s="155">
        <v>692314.02970864414</v>
      </c>
      <c r="H2425" s="155">
        <v>0.69231402970864409</v>
      </c>
      <c r="I2425" s="155" t="str">
        <f>_xlfn.XLOOKUP(C2425,'DRAWING LIST'!B:B,'DRAWING LIST'!AJ:AJ,,0)</f>
        <v>1-14 奶黃色</v>
      </c>
      <c r="J2425" s="155">
        <f t="shared" si="37"/>
        <v>0.69231402970864409</v>
      </c>
    </row>
    <row r="2426" spans="1:10" hidden="1">
      <c r="A2426" s="155" t="s">
        <v>3092</v>
      </c>
      <c r="B2426" s="155" t="s">
        <v>3095</v>
      </c>
      <c r="C2426" s="155" t="s">
        <v>107</v>
      </c>
      <c r="D2426" s="155">
        <v>114.3</v>
      </c>
      <c r="E2426" s="155">
        <v>2788</v>
      </c>
      <c r="F2426" s="155">
        <v>359.08404030531335</v>
      </c>
      <c r="G2426" s="155">
        <v>1001126.3043712137</v>
      </c>
      <c r="H2426" s="155">
        <v>1.0011263043712135</v>
      </c>
      <c r="I2426" s="155" t="str">
        <f>_xlfn.XLOOKUP(C2426,'DRAWING LIST'!B:B,'DRAWING LIST'!AJ:AJ,,0)</f>
        <v>1-14 奶黃色</v>
      </c>
      <c r="J2426" s="155">
        <f t="shared" si="37"/>
        <v>1.0011263043712135</v>
      </c>
    </row>
    <row r="2427" spans="1:10" hidden="1">
      <c r="A2427" s="155" t="s">
        <v>3092</v>
      </c>
      <c r="B2427" s="155" t="s">
        <v>3096</v>
      </c>
      <c r="C2427" s="155" t="s">
        <v>1317</v>
      </c>
      <c r="D2427" s="155">
        <v>114.3</v>
      </c>
      <c r="E2427" s="155">
        <v>2878</v>
      </c>
      <c r="F2427" s="155">
        <v>359.08404030531335</v>
      </c>
      <c r="G2427" s="155">
        <v>1033443.8679986919</v>
      </c>
      <c r="H2427" s="155">
        <v>1.0334438679986917</v>
      </c>
      <c r="I2427" s="155" t="str">
        <f>_xlfn.XLOOKUP(C2427,'DRAWING LIST'!B:B,'DRAWING LIST'!AJ:AJ,,0)</f>
        <v>1-14 奶黃色</v>
      </c>
      <c r="J2427" s="155">
        <f t="shared" si="37"/>
        <v>1.0334438679986917</v>
      </c>
    </row>
    <row r="2428" spans="1:10" hidden="1">
      <c r="A2428" s="155" t="s">
        <v>3092</v>
      </c>
      <c r="B2428" s="155" t="s">
        <v>2089</v>
      </c>
      <c r="C2428" s="155" t="s">
        <v>107</v>
      </c>
      <c r="D2428" s="155">
        <v>114.3</v>
      </c>
      <c r="E2428" s="155">
        <v>293</v>
      </c>
      <c r="F2428" s="155">
        <v>359.08404030531335</v>
      </c>
      <c r="G2428" s="155">
        <v>105211.62380945681</v>
      </c>
      <c r="H2428" s="155">
        <v>0.10521162380945681</v>
      </c>
      <c r="I2428" s="155" t="str">
        <f>_xlfn.XLOOKUP(C2428,'DRAWING LIST'!B:B,'DRAWING LIST'!AJ:AJ,,0)</f>
        <v>1-14 奶黃色</v>
      </c>
      <c r="J2428" s="155">
        <f t="shared" si="37"/>
        <v>0.10521162380945681</v>
      </c>
    </row>
    <row r="2429" spans="1:10" hidden="1">
      <c r="A2429" s="155" t="s">
        <v>3092</v>
      </c>
      <c r="B2429" s="155" t="s">
        <v>3097</v>
      </c>
      <c r="C2429" s="155" t="s">
        <v>1317</v>
      </c>
      <c r="D2429" s="155">
        <v>114.3</v>
      </c>
      <c r="E2429" s="155">
        <v>365</v>
      </c>
      <c r="F2429" s="155">
        <v>359.08404030531335</v>
      </c>
      <c r="G2429" s="155">
        <v>131065.67471143938</v>
      </c>
      <c r="H2429" s="155">
        <v>0.13106567471143937</v>
      </c>
      <c r="I2429" s="155" t="str">
        <f>_xlfn.XLOOKUP(C2429,'DRAWING LIST'!B:B,'DRAWING LIST'!AJ:AJ,,0)</f>
        <v>1-14 奶黃色</v>
      </c>
      <c r="J2429" s="155">
        <f t="shared" si="37"/>
        <v>0.13106567471143937</v>
      </c>
    </row>
    <row r="2430" spans="1:10" hidden="1">
      <c r="A2430" s="155" t="s">
        <v>3092</v>
      </c>
      <c r="B2430" s="155" t="s">
        <v>3098</v>
      </c>
      <c r="C2430" s="155" t="s">
        <v>1317</v>
      </c>
      <c r="D2430" s="155">
        <v>114.3</v>
      </c>
      <c r="E2430" s="155">
        <v>3811</v>
      </c>
      <c r="F2430" s="155">
        <v>359.08404030531335</v>
      </c>
      <c r="G2430" s="155">
        <v>1368469.2776035492</v>
      </c>
      <c r="H2430" s="155">
        <v>1.3684692776035492</v>
      </c>
      <c r="I2430" s="155" t="str">
        <f>_xlfn.XLOOKUP(C2430,'DRAWING LIST'!B:B,'DRAWING LIST'!AJ:AJ,,0)</f>
        <v>1-14 奶黃色</v>
      </c>
      <c r="J2430" s="155">
        <f t="shared" si="37"/>
        <v>1.3684692776035492</v>
      </c>
    </row>
    <row r="2431" spans="1:10" hidden="1">
      <c r="A2431" s="155" t="s">
        <v>3092</v>
      </c>
      <c r="B2431" s="155" t="s">
        <v>3099</v>
      </c>
      <c r="C2431" s="155" t="s">
        <v>442</v>
      </c>
      <c r="D2431" s="155">
        <v>114.3</v>
      </c>
      <c r="E2431" s="155">
        <v>3936</v>
      </c>
      <c r="F2431" s="155">
        <v>359.08404030531335</v>
      </c>
      <c r="G2431" s="155">
        <v>1413354.7826417133</v>
      </c>
      <c r="H2431" s="155">
        <v>1.4133547826417132</v>
      </c>
      <c r="I2431" s="155" t="str">
        <f>_xlfn.XLOOKUP(C2431,'DRAWING LIST'!B:B,'DRAWING LIST'!AJ:AJ,,0)</f>
        <v>1-13 奶白色</v>
      </c>
      <c r="J2431" s="155">
        <f t="shared" si="37"/>
        <v>1.4133547826417132</v>
      </c>
    </row>
    <row r="2432" spans="1:10" hidden="1">
      <c r="A2432" s="155" t="s">
        <v>3092</v>
      </c>
      <c r="B2432" s="155" t="s">
        <v>3100</v>
      </c>
      <c r="C2432" s="155" t="s">
        <v>1316</v>
      </c>
      <c r="D2432" s="155">
        <v>114.3</v>
      </c>
      <c r="E2432" s="155">
        <v>4121</v>
      </c>
      <c r="F2432" s="155">
        <v>359.08404030531335</v>
      </c>
      <c r="G2432" s="155">
        <v>1479785.3300981964</v>
      </c>
      <c r="H2432" s="155">
        <v>1.4797853300981962</v>
      </c>
      <c r="I2432" s="155" t="str">
        <f>_xlfn.XLOOKUP(C2432,'DRAWING LIST'!B:B,'DRAWING LIST'!AJ:AJ,,0)</f>
        <v>1-14 奶黃色</v>
      </c>
      <c r="J2432" s="155">
        <f t="shared" si="37"/>
        <v>1.4797853300981962</v>
      </c>
    </row>
    <row r="2433" spans="1:10" hidden="1">
      <c r="A2433" s="155" t="s">
        <v>3092</v>
      </c>
      <c r="B2433" s="155" t="s">
        <v>3101</v>
      </c>
      <c r="C2433" s="155" t="s">
        <v>1316</v>
      </c>
      <c r="D2433" s="155">
        <v>114.3</v>
      </c>
      <c r="E2433" s="155">
        <v>4296</v>
      </c>
      <c r="F2433" s="155">
        <v>359.08404030531335</v>
      </c>
      <c r="G2433" s="155">
        <v>1542625.0371516261</v>
      </c>
      <c r="H2433" s="155">
        <v>1.5426250371516259</v>
      </c>
      <c r="I2433" s="155" t="str">
        <f>_xlfn.XLOOKUP(C2433,'DRAWING LIST'!B:B,'DRAWING LIST'!AJ:AJ,,0)</f>
        <v>1-14 奶黃色</v>
      </c>
      <c r="J2433" s="155">
        <f t="shared" si="37"/>
        <v>1.5426250371516259</v>
      </c>
    </row>
    <row r="2434" spans="1:10" hidden="1">
      <c r="A2434" s="155" t="s">
        <v>3092</v>
      </c>
      <c r="B2434" s="155" t="s">
        <v>3102</v>
      </c>
      <c r="C2434" s="155" t="s">
        <v>1317</v>
      </c>
      <c r="D2434" s="155">
        <v>114.3</v>
      </c>
      <c r="E2434" s="155">
        <v>4478</v>
      </c>
      <c r="F2434" s="155">
        <v>359.08404030531335</v>
      </c>
      <c r="G2434" s="155">
        <v>1607978.3324871932</v>
      </c>
      <c r="H2434" s="155">
        <v>1.607978332487193</v>
      </c>
      <c r="I2434" s="155" t="str">
        <f>_xlfn.XLOOKUP(C2434,'DRAWING LIST'!B:B,'DRAWING LIST'!AJ:AJ,,0)</f>
        <v>1-14 奶黃色</v>
      </c>
      <c r="J2434" s="155">
        <f t="shared" si="37"/>
        <v>1.607978332487193</v>
      </c>
    </row>
    <row r="2435" spans="1:10" hidden="1">
      <c r="A2435" s="155" t="s">
        <v>3092</v>
      </c>
      <c r="B2435" s="155" t="s">
        <v>3103</v>
      </c>
      <c r="C2435" s="155" t="s">
        <v>1316</v>
      </c>
      <c r="D2435" s="155">
        <v>114.3</v>
      </c>
      <c r="E2435" s="155">
        <v>4659</v>
      </c>
      <c r="F2435" s="155">
        <v>359.08404030531335</v>
      </c>
      <c r="G2435" s="155">
        <v>1672972.5437824549</v>
      </c>
      <c r="H2435" s="155">
        <v>1.6729725437824547</v>
      </c>
      <c r="I2435" s="155" t="str">
        <f>_xlfn.XLOOKUP(C2435,'DRAWING LIST'!B:B,'DRAWING LIST'!AJ:AJ,,0)</f>
        <v>1-14 奶黃色</v>
      </c>
      <c r="J2435" s="155">
        <f t="shared" ref="J2435:J2498" si="38">(D2435*PI()*E2435)*10^-6</f>
        <v>1.6729725437824547</v>
      </c>
    </row>
    <row r="2436" spans="1:10" hidden="1">
      <c r="A2436" s="155" t="s">
        <v>3092</v>
      </c>
      <c r="B2436" s="155" t="s">
        <v>3104</v>
      </c>
      <c r="C2436" s="155" t="s">
        <v>1316</v>
      </c>
      <c r="D2436" s="155">
        <v>114.3</v>
      </c>
      <c r="E2436" s="155">
        <v>6000</v>
      </c>
      <c r="F2436" s="155">
        <v>359.08404030531335</v>
      </c>
      <c r="G2436" s="155">
        <v>2154504.2418318801</v>
      </c>
      <c r="H2436" s="155">
        <v>2.1545042418318801</v>
      </c>
      <c r="I2436" s="155" t="str">
        <f>_xlfn.XLOOKUP(C2436,'DRAWING LIST'!B:B,'DRAWING LIST'!AJ:AJ,,0)</f>
        <v>1-14 奶黃色</v>
      </c>
      <c r="J2436" s="155">
        <f t="shared" si="38"/>
        <v>2.1545042418318801</v>
      </c>
    </row>
    <row r="2437" spans="1:10" hidden="1">
      <c r="A2437" s="155" t="s">
        <v>3092</v>
      </c>
      <c r="B2437" s="155" t="s">
        <v>3104</v>
      </c>
      <c r="C2437" s="155" t="s">
        <v>1317</v>
      </c>
      <c r="D2437" s="155">
        <v>114.3</v>
      </c>
      <c r="E2437" s="155">
        <v>6000</v>
      </c>
      <c r="F2437" s="155">
        <v>359.08404030531335</v>
      </c>
      <c r="G2437" s="155">
        <v>2154504.2418318801</v>
      </c>
      <c r="H2437" s="155">
        <v>2.1545042418318801</v>
      </c>
      <c r="I2437" s="155" t="str">
        <f>_xlfn.XLOOKUP(C2437,'DRAWING LIST'!B:B,'DRAWING LIST'!AJ:AJ,,0)</f>
        <v>1-14 奶黃色</v>
      </c>
      <c r="J2437" s="155">
        <f t="shared" si="38"/>
        <v>2.1545042418318801</v>
      </c>
    </row>
    <row r="2438" spans="1:10" hidden="1">
      <c r="A2438" s="155" t="s">
        <v>3092</v>
      </c>
      <c r="B2438" s="155" t="s">
        <v>3105</v>
      </c>
      <c r="C2438" s="155" t="s">
        <v>1316</v>
      </c>
      <c r="D2438" s="155">
        <v>114.3</v>
      </c>
      <c r="E2438" s="155">
        <v>6005</v>
      </c>
      <c r="F2438" s="155">
        <v>359.08404030531335</v>
      </c>
      <c r="G2438" s="155">
        <v>2156299.6620334066</v>
      </c>
      <c r="H2438" s="155">
        <v>2.1562996620334065</v>
      </c>
      <c r="I2438" s="155" t="str">
        <f>_xlfn.XLOOKUP(C2438,'DRAWING LIST'!B:B,'DRAWING LIST'!AJ:AJ,,0)</f>
        <v>1-14 奶黃色</v>
      </c>
      <c r="J2438" s="155">
        <f t="shared" si="38"/>
        <v>2.1562996620334065</v>
      </c>
    </row>
    <row r="2439" spans="1:10" hidden="1">
      <c r="A2439" s="155" t="s">
        <v>3092</v>
      </c>
      <c r="B2439" s="155" t="s">
        <v>3105</v>
      </c>
      <c r="C2439" s="155" t="s">
        <v>1317</v>
      </c>
      <c r="D2439" s="155">
        <v>114.3</v>
      </c>
      <c r="E2439" s="155">
        <v>6005</v>
      </c>
      <c r="F2439" s="155">
        <v>359.08404030531335</v>
      </c>
      <c r="G2439" s="155">
        <v>2156299.6620334066</v>
      </c>
      <c r="H2439" s="155">
        <v>2.1562996620334065</v>
      </c>
      <c r="I2439" s="155" t="str">
        <f>_xlfn.XLOOKUP(C2439,'DRAWING LIST'!B:B,'DRAWING LIST'!AJ:AJ,,0)</f>
        <v>1-14 奶黃色</v>
      </c>
      <c r="J2439" s="155">
        <f t="shared" si="38"/>
        <v>2.1562996620334065</v>
      </c>
    </row>
    <row r="2440" spans="1:10" hidden="1">
      <c r="A2440" s="155" t="s">
        <v>3092</v>
      </c>
      <c r="B2440" s="155" t="s">
        <v>2599</v>
      </c>
      <c r="C2440" s="155" t="s">
        <v>1316</v>
      </c>
      <c r="D2440" s="155">
        <v>114.3</v>
      </c>
      <c r="E2440" s="155">
        <v>623</v>
      </c>
      <c r="F2440" s="155">
        <v>359.08404030531335</v>
      </c>
      <c r="G2440" s="155">
        <v>223709.35711021023</v>
      </c>
      <c r="H2440" s="155">
        <v>0.22370935711021023</v>
      </c>
      <c r="I2440" s="155" t="str">
        <f>_xlfn.XLOOKUP(C2440,'DRAWING LIST'!B:B,'DRAWING LIST'!AJ:AJ,,0)</f>
        <v>1-14 奶黃色</v>
      </c>
      <c r="J2440" s="155">
        <f t="shared" si="38"/>
        <v>0.22370935711021023</v>
      </c>
    </row>
    <row r="2441" spans="1:10" hidden="1">
      <c r="A2441" s="155" t="s">
        <v>3092</v>
      </c>
      <c r="B2441" s="155" t="s">
        <v>3106</v>
      </c>
      <c r="C2441" s="155" t="s">
        <v>108</v>
      </c>
      <c r="D2441" s="155">
        <v>114.3</v>
      </c>
      <c r="E2441" s="155">
        <v>7775</v>
      </c>
      <c r="F2441" s="155">
        <v>359.08404030531335</v>
      </c>
      <c r="G2441" s="155">
        <v>2791878.4133738112</v>
      </c>
      <c r="H2441" s="155">
        <v>2.7918784133738113</v>
      </c>
      <c r="I2441" s="155" t="str">
        <f>_xlfn.XLOOKUP(C2441,'DRAWING LIST'!B:B,'DRAWING LIST'!AJ:AJ,,0)</f>
        <v>1-14 奶黃色</v>
      </c>
      <c r="J2441" s="155">
        <f t="shared" si="38"/>
        <v>2.7918784133738113</v>
      </c>
    </row>
    <row r="2442" spans="1:10" hidden="1">
      <c r="A2442" s="155" t="s">
        <v>3092</v>
      </c>
      <c r="B2442" s="155" t="s">
        <v>3107</v>
      </c>
      <c r="C2442" s="155" t="s">
        <v>441</v>
      </c>
      <c r="D2442" s="155">
        <v>114.3</v>
      </c>
      <c r="E2442" s="155">
        <v>7780</v>
      </c>
      <c r="F2442" s="155">
        <v>359.08404030531335</v>
      </c>
      <c r="G2442" s="155">
        <v>2793673.8335753377</v>
      </c>
      <c r="H2442" s="155">
        <v>2.7936738335753377</v>
      </c>
      <c r="I2442" s="155" t="str">
        <f>_xlfn.XLOOKUP(C2442,'DRAWING LIST'!B:B,'DRAWING LIST'!AJ:AJ,,0)</f>
        <v>1-13 奶白色</v>
      </c>
      <c r="J2442" s="155">
        <f t="shared" si="38"/>
        <v>2.7936738335753377</v>
      </c>
    </row>
    <row r="2443" spans="1:10" hidden="1">
      <c r="A2443" s="155" t="s">
        <v>3108</v>
      </c>
      <c r="B2443" s="155" t="s">
        <v>2300</v>
      </c>
      <c r="C2443" s="155" t="s">
        <v>134</v>
      </c>
      <c r="D2443" s="155">
        <v>21.3</v>
      </c>
      <c r="E2443" s="155">
        <v>170</v>
      </c>
      <c r="F2443" s="155">
        <v>66.915923521462602</v>
      </c>
      <c r="G2443" s="155">
        <v>11375.706998648642</v>
      </c>
      <c r="H2443" s="155">
        <v>1.1375706998648642E-2</v>
      </c>
      <c r="I2443" s="155" t="str">
        <f>_xlfn.XLOOKUP(C2443,'DRAWING LIST'!B:B,'DRAWING LIST'!AJ:AJ,,0)</f>
        <v>1-05 大洋綠</v>
      </c>
      <c r="J2443" s="155">
        <f t="shared" si="38"/>
        <v>1.1375706998648642E-2</v>
      </c>
    </row>
    <row r="2444" spans="1:10" hidden="1">
      <c r="A2444" s="155" t="s">
        <v>3108</v>
      </c>
      <c r="B2444" s="155" t="s">
        <v>2070</v>
      </c>
      <c r="C2444" s="155" t="s">
        <v>367</v>
      </c>
      <c r="D2444" s="155">
        <v>21.3</v>
      </c>
      <c r="E2444" s="155">
        <v>201</v>
      </c>
      <c r="F2444" s="155">
        <v>66.915923521462602</v>
      </c>
      <c r="G2444" s="155">
        <v>13450.100627813983</v>
      </c>
      <c r="H2444" s="155">
        <v>1.3450100627813983E-2</v>
      </c>
      <c r="I2444" s="155" t="str">
        <f>_xlfn.XLOOKUP(C2444,'DRAWING LIST'!B:B,'DRAWING LIST'!AJ:AJ,,0)</f>
        <v>1502 銀色</v>
      </c>
      <c r="J2444" s="155">
        <f t="shared" si="38"/>
        <v>1.3450100627813983E-2</v>
      </c>
    </row>
    <row r="2445" spans="1:10" hidden="1">
      <c r="A2445" s="155" t="s">
        <v>3108</v>
      </c>
      <c r="B2445" s="155" t="s">
        <v>2120</v>
      </c>
      <c r="C2445" s="155" t="s">
        <v>407</v>
      </c>
      <c r="D2445" s="155">
        <v>21.3</v>
      </c>
      <c r="E2445" s="155">
        <v>50</v>
      </c>
      <c r="F2445" s="155">
        <v>66.915923521462602</v>
      </c>
      <c r="G2445" s="155">
        <v>3345.79617607313</v>
      </c>
      <c r="H2445" s="155">
        <v>3.3457961760731299E-3</v>
      </c>
      <c r="I2445" s="155" t="str">
        <f>_xlfn.XLOOKUP(C2445,'DRAWING LIST'!B:B,'DRAWING LIST'!AJ:AJ,,0)</f>
        <v/>
      </c>
      <c r="J2445" s="155">
        <f t="shared" si="38"/>
        <v>3.3457961760731299E-3</v>
      </c>
    </row>
    <row r="2446" spans="1:10" hidden="1">
      <c r="A2446" s="155" t="s">
        <v>3108</v>
      </c>
      <c r="B2446" s="155" t="s">
        <v>2120</v>
      </c>
      <c r="C2446" s="155" t="s">
        <v>408</v>
      </c>
      <c r="D2446" s="155">
        <v>21.3</v>
      </c>
      <c r="E2446" s="155">
        <v>50</v>
      </c>
      <c r="F2446" s="155">
        <v>66.915923521462602</v>
      </c>
      <c r="G2446" s="155">
        <v>3345.79617607313</v>
      </c>
      <c r="H2446" s="155">
        <v>3.3457961760731299E-3</v>
      </c>
      <c r="I2446" s="155" t="str">
        <f>_xlfn.XLOOKUP(C2446,'DRAWING LIST'!B:B,'DRAWING LIST'!AJ:AJ,,0)</f>
        <v/>
      </c>
      <c r="J2446" s="155">
        <f t="shared" si="38"/>
        <v>3.3457961760731299E-3</v>
      </c>
    </row>
    <row r="2447" spans="1:10" hidden="1">
      <c r="A2447" s="155" t="s">
        <v>3108</v>
      </c>
      <c r="B2447" s="155" t="s">
        <v>2120</v>
      </c>
      <c r="C2447" s="155" t="s">
        <v>409</v>
      </c>
      <c r="D2447" s="155">
        <v>21.3</v>
      </c>
      <c r="E2447" s="155">
        <v>50</v>
      </c>
      <c r="F2447" s="155">
        <v>66.915923521462602</v>
      </c>
      <c r="G2447" s="155">
        <v>3345.79617607313</v>
      </c>
      <c r="H2447" s="155">
        <v>3.3457961760731299E-3</v>
      </c>
      <c r="I2447" s="155" t="str">
        <f>_xlfn.XLOOKUP(C2447,'DRAWING LIST'!B:B,'DRAWING LIST'!AJ:AJ,,0)</f>
        <v/>
      </c>
      <c r="J2447" s="155">
        <f t="shared" si="38"/>
        <v>3.3457961760731299E-3</v>
      </c>
    </row>
    <row r="2448" spans="1:10" hidden="1">
      <c r="A2448" s="155" t="s">
        <v>3108</v>
      </c>
      <c r="B2448" s="155" t="s">
        <v>2138</v>
      </c>
      <c r="C2448" s="155" t="s">
        <v>134</v>
      </c>
      <c r="D2448" s="155">
        <v>21.3</v>
      </c>
      <c r="E2448" s="155">
        <v>70</v>
      </c>
      <c r="F2448" s="155">
        <v>66.915923521462602</v>
      </c>
      <c r="G2448" s="155">
        <v>4684.1146465023821</v>
      </c>
      <c r="H2448" s="155">
        <v>4.6841146465023817E-3</v>
      </c>
      <c r="I2448" s="155" t="str">
        <f>_xlfn.XLOOKUP(C2448,'DRAWING LIST'!B:B,'DRAWING LIST'!AJ:AJ,,0)</f>
        <v>1-05 大洋綠</v>
      </c>
      <c r="J2448" s="155">
        <f t="shared" si="38"/>
        <v>4.6841146465023817E-3</v>
      </c>
    </row>
    <row r="2449" spans="1:10" hidden="1">
      <c r="A2449" s="155" t="s">
        <v>3108</v>
      </c>
      <c r="B2449" s="155" t="s">
        <v>2150</v>
      </c>
      <c r="C2449" s="155" t="s">
        <v>134</v>
      </c>
      <c r="D2449" s="155">
        <v>21.3</v>
      </c>
      <c r="E2449" s="155">
        <v>85</v>
      </c>
      <c r="F2449" s="155">
        <v>66.915923521462602</v>
      </c>
      <c r="G2449" s="155">
        <v>5687.8534993243211</v>
      </c>
      <c r="H2449" s="155">
        <v>5.6878534993243211E-3</v>
      </c>
      <c r="I2449" s="155" t="str">
        <f>_xlfn.XLOOKUP(C2449,'DRAWING LIST'!B:B,'DRAWING LIST'!AJ:AJ,,0)</f>
        <v>1-05 大洋綠</v>
      </c>
      <c r="J2449" s="155">
        <f t="shared" si="38"/>
        <v>5.6878534993243211E-3</v>
      </c>
    </row>
    <row r="2450" spans="1:10" hidden="1">
      <c r="A2450" s="155" t="s">
        <v>3108</v>
      </c>
      <c r="B2450" s="155" t="s">
        <v>2155</v>
      </c>
      <c r="C2450" s="155" t="s">
        <v>134</v>
      </c>
      <c r="D2450" s="155">
        <v>21.3</v>
      </c>
      <c r="E2450" s="155">
        <v>93</v>
      </c>
      <c r="F2450" s="155">
        <v>66.915923521462602</v>
      </c>
      <c r="G2450" s="155">
        <v>6223.1808874960216</v>
      </c>
      <c r="H2450" s="155">
        <v>6.2231808874960211E-3</v>
      </c>
      <c r="I2450" s="155" t="str">
        <f>_xlfn.XLOOKUP(C2450,'DRAWING LIST'!B:B,'DRAWING LIST'!AJ:AJ,,0)</f>
        <v>1-05 大洋綠</v>
      </c>
      <c r="J2450" s="155">
        <f t="shared" si="38"/>
        <v>6.2231808874960211E-3</v>
      </c>
    </row>
    <row r="2451" spans="1:10" hidden="1">
      <c r="A2451" s="155" t="s">
        <v>3108</v>
      </c>
      <c r="B2451" s="155" t="s">
        <v>2716</v>
      </c>
      <c r="C2451" s="155" t="s">
        <v>367</v>
      </c>
      <c r="D2451" s="155">
        <v>21.3</v>
      </c>
      <c r="E2451" s="155">
        <v>95</v>
      </c>
      <c r="F2451" s="155">
        <v>66.915923521462602</v>
      </c>
      <c r="G2451" s="155">
        <v>6357.0127345389474</v>
      </c>
      <c r="H2451" s="155">
        <v>6.3570127345389475E-3</v>
      </c>
      <c r="I2451" s="155" t="str">
        <f>_xlfn.XLOOKUP(C2451,'DRAWING LIST'!B:B,'DRAWING LIST'!AJ:AJ,,0)</f>
        <v>1502 銀色</v>
      </c>
      <c r="J2451" s="155">
        <f t="shared" si="38"/>
        <v>6.3570127345389475E-3</v>
      </c>
    </row>
    <row r="2452" spans="1:10" hidden="1">
      <c r="A2452" s="155" t="s">
        <v>3109</v>
      </c>
      <c r="B2452" s="155" t="s">
        <v>2173</v>
      </c>
      <c r="C2452" s="155" t="s">
        <v>367</v>
      </c>
      <c r="D2452" s="155">
        <v>219.1</v>
      </c>
      <c r="E2452" s="155">
        <v>101</v>
      </c>
      <c r="F2452" s="155">
        <v>688.3229504015236</v>
      </c>
      <c r="G2452" s="155">
        <v>69520.617990553888</v>
      </c>
      <c r="H2452" s="155">
        <v>6.9520617990553882E-2</v>
      </c>
      <c r="I2452" s="155" t="str">
        <f>_xlfn.XLOOKUP(C2452,'DRAWING LIST'!B:B,'DRAWING LIST'!AJ:AJ,,0)</f>
        <v>1502 銀色</v>
      </c>
      <c r="J2452" s="155">
        <f t="shared" si="38"/>
        <v>6.9520617990553882E-2</v>
      </c>
    </row>
    <row r="2453" spans="1:10" hidden="1">
      <c r="A2453" s="155" t="s">
        <v>3109</v>
      </c>
      <c r="B2453" s="155" t="s">
        <v>3110</v>
      </c>
      <c r="C2453" s="155" t="s">
        <v>372</v>
      </c>
      <c r="D2453" s="155">
        <v>219.1</v>
      </c>
      <c r="E2453" s="155">
        <v>1048</v>
      </c>
      <c r="F2453" s="155">
        <v>688.3229504015236</v>
      </c>
      <c r="G2453" s="155">
        <v>721362.45202079671</v>
      </c>
      <c r="H2453" s="155">
        <v>0.72136245202079663</v>
      </c>
      <c r="I2453" s="155" t="str">
        <f>_xlfn.XLOOKUP(C2453,'DRAWING LIST'!B:B,'DRAWING LIST'!AJ:AJ,,0)</f>
        <v/>
      </c>
      <c r="J2453" s="155">
        <f t="shared" si="38"/>
        <v>0.72136245202079663</v>
      </c>
    </row>
    <row r="2454" spans="1:10" hidden="1">
      <c r="A2454" s="155" t="s">
        <v>3109</v>
      </c>
      <c r="B2454" s="155" t="s">
        <v>3111</v>
      </c>
      <c r="C2454" s="155" t="s">
        <v>367</v>
      </c>
      <c r="D2454" s="155">
        <v>219.1</v>
      </c>
      <c r="E2454" s="155">
        <v>1190</v>
      </c>
      <c r="F2454" s="155">
        <v>688.3229504015236</v>
      </c>
      <c r="G2454" s="155">
        <v>819104.31097781309</v>
      </c>
      <c r="H2454" s="155">
        <v>0.819104310977813</v>
      </c>
      <c r="I2454" s="155" t="str">
        <f>_xlfn.XLOOKUP(C2454,'DRAWING LIST'!B:B,'DRAWING LIST'!AJ:AJ,,0)</f>
        <v>1502 銀色</v>
      </c>
      <c r="J2454" s="155">
        <f t="shared" si="38"/>
        <v>0.819104310977813</v>
      </c>
    </row>
    <row r="2455" spans="1:10" hidden="1">
      <c r="A2455" s="155" t="s">
        <v>3109</v>
      </c>
      <c r="B2455" s="155" t="s">
        <v>2823</v>
      </c>
      <c r="C2455" s="155" t="s">
        <v>767</v>
      </c>
      <c r="D2455" s="155">
        <v>219.1</v>
      </c>
      <c r="E2455" s="155">
        <v>1317</v>
      </c>
      <c r="F2455" s="155">
        <v>688.3229504015236</v>
      </c>
      <c r="G2455" s="155">
        <v>906521.32567880664</v>
      </c>
      <c r="H2455" s="155">
        <v>0.90652132567880661</v>
      </c>
      <c r="I2455" s="155" t="str">
        <f>_xlfn.XLOOKUP(C2455,'DRAWING LIST'!B:B,'DRAWING LIST'!AJ:AJ,,0)</f>
        <v>1502 銀色</v>
      </c>
      <c r="J2455" s="155">
        <f t="shared" si="38"/>
        <v>0.90652132567880661</v>
      </c>
    </row>
    <row r="2456" spans="1:10" hidden="1">
      <c r="A2456" s="155" t="s">
        <v>3109</v>
      </c>
      <c r="B2456" s="155" t="s">
        <v>3112</v>
      </c>
      <c r="C2456" s="155" t="s">
        <v>367</v>
      </c>
      <c r="D2456" s="155">
        <v>219.1</v>
      </c>
      <c r="E2456" s="155">
        <v>1383</v>
      </c>
      <c r="F2456" s="155">
        <v>688.3229504015236</v>
      </c>
      <c r="G2456" s="155">
        <v>951950.64040530717</v>
      </c>
      <c r="H2456" s="155">
        <v>0.95195064040530708</v>
      </c>
      <c r="I2456" s="155" t="str">
        <f>_xlfn.XLOOKUP(C2456,'DRAWING LIST'!B:B,'DRAWING LIST'!AJ:AJ,,0)</f>
        <v>1502 銀色</v>
      </c>
      <c r="J2456" s="155">
        <f t="shared" si="38"/>
        <v>0.95195064040530708</v>
      </c>
    </row>
    <row r="2457" spans="1:10" hidden="1">
      <c r="A2457" s="155" t="s">
        <v>3109</v>
      </c>
      <c r="B2457" s="155" t="s">
        <v>3113</v>
      </c>
      <c r="C2457" s="155" t="s">
        <v>367</v>
      </c>
      <c r="D2457" s="155">
        <v>219.1</v>
      </c>
      <c r="E2457" s="155">
        <v>1698</v>
      </c>
      <c r="F2457" s="155">
        <v>688.3229504015236</v>
      </c>
      <c r="G2457" s="155">
        <v>1168772.369781787</v>
      </c>
      <c r="H2457" s="155">
        <v>1.1687723697817869</v>
      </c>
      <c r="I2457" s="155" t="str">
        <f>_xlfn.XLOOKUP(C2457,'DRAWING LIST'!B:B,'DRAWING LIST'!AJ:AJ,,0)</f>
        <v>1502 銀色</v>
      </c>
      <c r="J2457" s="155">
        <f t="shared" si="38"/>
        <v>1.1687723697817869</v>
      </c>
    </row>
    <row r="2458" spans="1:10" hidden="1">
      <c r="A2458" s="155" t="s">
        <v>3109</v>
      </c>
      <c r="B2458" s="155" t="s">
        <v>3114</v>
      </c>
      <c r="C2458" s="155" t="s">
        <v>366</v>
      </c>
      <c r="D2458" s="155">
        <v>219.1</v>
      </c>
      <c r="E2458" s="155">
        <v>1859</v>
      </c>
      <c r="F2458" s="155">
        <v>688.3229504015236</v>
      </c>
      <c r="G2458" s="155">
        <v>1279592.3647964324</v>
      </c>
      <c r="H2458" s="155">
        <v>1.2795923647964325</v>
      </c>
      <c r="I2458" s="155" t="str">
        <f>_xlfn.XLOOKUP(C2458,'DRAWING LIST'!B:B,'DRAWING LIST'!AJ:AJ,,0)</f>
        <v>1502 銀色</v>
      </c>
      <c r="J2458" s="155">
        <f t="shared" si="38"/>
        <v>1.2795923647964325</v>
      </c>
    </row>
    <row r="2459" spans="1:10" hidden="1">
      <c r="A2459" s="155" t="s">
        <v>3109</v>
      </c>
      <c r="B2459" s="155" t="s">
        <v>2338</v>
      </c>
      <c r="C2459" s="155" t="s">
        <v>367</v>
      </c>
      <c r="D2459" s="155">
        <v>219.1</v>
      </c>
      <c r="E2459" s="155">
        <v>202</v>
      </c>
      <c r="F2459" s="155">
        <v>688.3229504015236</v>
      </c>
      <c r="G2459" s="155">
        <v>139041.23598110778</v>
      </c>
      <c r="H2459" s="155">
        <v>0.13904123598110776</v>
      </c>
      <c r="I2459" s="155" t="str">
        <f>_xlfn.XLOOKUP(C2459,'DRAWING LIST'!B:B,'DRAWING LIST'!AJ:AJ,,0)</f>
        <v>1502 銀色</v>
      </c>
      <c r="J2459" s="155">
        <f t="shared" si="38"/>
        <v>0.13904123598110776</v>
      </c>
    </row>
    <row r="2460" spans="1:10" hidden="1">
      <c r="A2460" s="155" t="s">
        <v>3109</v>
      </c>
      <c r="B2460" s="155" t="s">
        <v>2759</v>
      </c>
      <c r="C2460" s="155" t="s">
        <v>367</v>
      </c>
      <c r="D2460" s="155">
        <v>219.1</v>
      </c>
      <c r="E2460" s="155">
        <v>205</v>
      </c>
      <c r="F2460" s="155">
        <v>688.3229504015236</v>
      </c>
      <c r="G2460" s="155">
        <v>141106.20483231233</v>
      </c>
      <c r="H2460" s="155">
        <v>0.14110620483231232</v>
      </c>
      <c r="I2460" s="155" t="str">
        <f>_xlfn.XLOOKUP(C2460,'DRAWING LIST'!B:B,'DRAWING LIST'!AJ:AJ,,0)</f>
        <v>1502 銀色</v>
      </c>
      <c r="J2460" s="155">
        <f t="shared" si="38"/>
        <v>0.14110620483231232</v>
      </c>
    </row>
    <row r="2461" spans="1:10" hidden="1">
      <c r="A2461" s="155" t="s">
        <v>3109</v>
      </c>
      <c r="B2461" s="155" t="s">
        <v>2454</v>
      </c>
      <c r="C2461" s="155" t="s">
        <v>367</v>
      </c>
      <c r="D2461" s="155">
        <v>219.1</v>
      </c>
      <c r="E2461" s="155">
        <v>320</v>
      </c>
      <c r="F2461" s="155">
        <v>688.3229504015236</v>
      </c>
      <c r="G2461" s="155">
        <v>220263.34412848754</v>
      </c>
      <c r="H2461" s="155">
        <v>0.22026334412848753</v>
      </c>
      <c r="I2461" s="155" t="str">
        <f>_xlfn.XLOOKUP(C2461,'DRAWING LIST'!B:B,'DRAWING LIST'!AJ:AJ,,0)</f>
        <v>1502 銀色</v>
      </c>
      <c r="J2461" s="155">
        <f t="shared" si="38"/>
        <v>0.22026334412848753</v>
      </c>
    </row>
    <row r="2462" spans="1:10" hidden="1">
      <c r="A2462" s="155" t="s">
        <v>3109</v>
      </c>
      <c r="B2462" s="155" t="s">
        <v>2458</v>
      </c>
      <c r="C2462" s="155" t="s">
        <v>366</v>
      </c>
      <c r="D2462" s="155">
        <v>219.1</v>
      </c>
      <c r="E2462" s="155">
        <v>3256</v>
      </c>
      <c r="F2462" s="155">
        <v>688.3229504015236</v>
      </c>
      <c r="G2462" s="155">
        <v>2241179.5265073609</v>
      </c>
      <c r="H2462" s="155">
        <v>2.2411795265073606</v>
      </c>
      <c r="I2462" s="155" t="str">
        <f>_xlfn.XLOOKUP(C2462,'DRAWING LIST'!B:B,'DRAWING LIST'!AJ:AJ,,0)</f>
        <v>1502 銀色</v>
      </c>
      <c r="J2462" s="155">
        <f t="shared" si="38"/>
        <v>2.2411795265073606</v>
      </c>
    </row>
    <row r="2463" spans="1:10" hidden="1">
      <c r="A2463" s="155" t="s">
        <v>3109</v>
      </c>
      <c r="B2463" s="155" t="s">
        <v>3115</v>
      </c>
      <c r="C2463" s="155" t="s">
        <v>372</v>
      </c>
      <c r="D2463" s="155">
        <v>219.1</v>
      </c>
      <c r="E2463" s="155">
        <v>3300</v>
      </c>
      <c r="F2463" s="155">
        <v>688.3229504015236</v>
      </c>
      <c r="G2463" s="155">
        <v>2271465.7363250279</v>
      </c>
      <c r="H2463" s="155">
        <v>2.2714657363250277</v>
      </c>
      <c r="I2463" s="155" t="str">
        <f>_xlfn.XLOOKUP(C2463,'DRAWING LIST'!B:B,'DRAWING LIST'!AJ:AJ,,0)</f>
        <v/>
      </c>
      <c r="J2463" s="155">
        <f t="shared" si="38"/>
        <v>2.2714657363250277</v>
      </c>
    </row>
    <row r="2464" spans="1:10" hidden="1">
      <c r="A2464" s="155" t="s">
        <v>3109</v>
      </c>
      <c r="B2464" s="155" t="s">
        <v>2880</v>
      </c>
      <c r="C2464" s="155" t="s">
        <v>767</v>
      </c>
      <c r="D2464" s="155">
        <v>219.1</v>
      </c>
      <c r="E2464" s="155">
        <v>330</v>
      </c>
      <c r="F2464" s="155">
        <v>688.3229504015236</v>
      </c>
      <c r="G2464" s="155">
        <v>227146.57363250278</v>
      </c>
      <c r="H2464" s="155">
        <v>0.22714657363250276</v>
      </c>
      <c r="I2464" s="155" t="str">
        <f>_xlfn.XLOOKUP(C2464,'DRAWING LIST'!B:B,'DRAWING LIST'!AJ:AJ,,0)</f>
        <v>1502 銀色</v>
      </c>
      <c r="J2464" s="155">
        <f t="shared" si="38"/>
        <v>0.22714657363250276</v>
      </c>
    </row>
    <row r="2465" spans="1:10" hidden="1">
      <c r="A2465" s="155" t="s">
        <v>3109</v>
      </c>
      <c r="B2465" s="155" t="s">
        <v>2165</v>
      </c>
      <c r="C2465" s="155" t="s">
        <v>367</v>
      </c>
      <c r="D2465" s="155">
        <v>219.1</v>
      </c>
      <c r="E2465" s="155">
        <v>400</v>
      </c>
      <c r="F2465" s="155">
        <v>688.3229504015236</v>
      </c>
      <c r="G2465" s="155">
        <v>275329.18016060942</v>
      </c>
      <c r="H2465" s="155">
        <v>0.27532918016060942</v>
      </c>
      <c r="I2465" s="155" t="str">
        <f>_xlfn.XLOOKUP(C2465,'DRAWING LIST'!B:B,'DRAWING LIST'!AJ:AJ,,0)</f>
        <v>1502 銀色</v>
      </c>
      <c r="J2465" s="155">
        <f t="shared" si="38"/>
        <v>0.27532918016060942</v>
      </c>
    </row>
    <row r="2466" spans="1:10" hidden="1">
      <c r="A2466" s="155" t="s">
        <v>3109</v>
      </c>
      <c r="B2466" s="155" t="s">
        <v>2965</v>
      </c>
      <c r="C2466" s="155" t="s">
        <v>767</v>
      </c>
      <c r="D2466" s="155">
        <v>219.1</v>
      </c>
      <c r="E2466" s="155">
        <v>463</v>
      </c>
      <c r="F2466" s="155">
        <v>688.3229504015236</v>
      </c>
      <c r="G2466" s="155">
        <v>318693.52603590541</v>
      </c>
      <c r="H2466" s="155">
        <v>0.31869352603590539</v>
      </c>
      <c r="I2466" s="155" t="str">
        <f>_xlfn.XLOOKUP(C2466,'DRAWING LIST'!B:B,'DRAWING LIST'!AJ:AJ,,0)</f>
        <v>1502 銀色</v>
      </c>
      <c r="J2466" s="155">
        <f t="shared" si="38"/>
        <v>0.31869352603590539</v>
      </c>
    </row>
    <row r="2467" spans="1:10" hidden="1">
      <c r="A2467" s="155" t="s">
        <v>3109</v>
      </c>
      <c r="B2467" s="155" t="s">
        <v>3116</v>
      </c>
      <c r="C2467" s="155" t="s">
        <v>367</v>
      </c>
      <c r="D2467" s="155">
        <v>219.1</v>
      </c>
      <c r="E2467" s="155">
        <v>527</v>
      </c>
      <c r="F2467" s="155">
        <v>688.3229504015236</v>
      </c>
      <c r="G2467" s="155">
        <v>362746.19486160291</v>
      </c>
      <c r="H2467" s="155">
        <v>0.36274619486160292</v>
      </c>
      <c r="I2467" s="155" t="str">
        <f>_xlfn.XLOOKUP(C2467,'DRAWING LIST'!B:B,'DRAWING LIST'!AJ:AJ,,0)</f>
        <v>1502 銀色</v>
      </c>
      <c r="J2467" s="155">
        <f t="shared" si="38"/>
        <v>0.36274619486160292</v>
      </c>
    </row>
    <row r="2468" spans="1:10" hidden="1">
      <c r="A2468" s="155" t="s">
        <v>3109</v>
      </c>
      <c r="B2468" s="155" t="s">
        <v>3117</v>
      </c>
      <c r="C2468" s="155" t="s">
        <v>367</v>
      </c>
      <c r="D2468" s="155">
        <v>219.1</v>
      </c>
      <c r="E2468" s="155">
        <v>5376</v>
      </c>
      <c r="F2468" s="155">
        <v>688.3229504015236</v>
      </c>
      <c r="G2468" s="155">
        <v>3700424.1813585907</v>
      </c>
      <c r="H2468" s="155">
        <v>3.7004241813585907</v>
      </c>
      <c r="I2468" s="155" t="str">
        <f>_xlfn.XLOOKUP(C2468,'DRAWING LIST'!B:B,'DRAWING LIST'!AJ:AJ,,0)</f>
        <v>1502 銀色</v>
      </c>
      <c r="J2468" s="155">
        <f t="shared" si="38"/>
        <v>3.7004241813585907</v>
      </c>
    </row>
    <row r="2469" spans="1:10" hidden="1">
      <c r="A2469" s="155" t="s">
        <v>3109</v>
      </c>
      <c r="B2469" s="155" t="s">
        <v>3118</v>
      </c>
      <c r="C2469" s="155" t="s">
        <v>767</v>
      </c>
      <c r="D2469" s="155">
        <v>219.1</v>
      </c>
      <c r="E2469" s="155">
        <v>590</v>
      </c>
      <c r="F2469" s="155">
        <v>688.3229504015236</v>
      </c>
      <c r="G2469" s="155">
        <v>406110.5407368989</v>
      </c>
      <c r="H2469" s="155">
        <v>0.4061105407368989</v>
      </c>
      <c r="I2469" s="155" t="str">
        <f>_xlfn.XLOOKUP(C2469,'DRAWING LIST'!B:B,'DRAWING LIST'!AJ:AJ,,0)</f>
        <v>1502 銀色</v>
      </c>
      <c r="J2469" s="155">
        <f t="shared" si="38"/>
        <v>0.4061105407368989</v>
      </c>
    </row>
    <row r="2470" spans="1:10" hidden="1">
      <c r="A2470" s="155" t="s">
        <v>3109</v>
      </c>
      <c r="B2470" s="155" t="s">
        <v>2146</v>
      </c>
      <c r="C2470" s="155" t="s">
        <v>372</v>
      </c>
      <c r="D2470" s="155">
        <v>219.1</v>
      </c>
      <c r="E2470" s="155">
        <v>812</v>
      </c>
      <c r="F2470" s="155">
        <v>688.3229504015236</v>
      </c>
      <c r="G2470" s="155">
        <v>558918.23572603718</v>
      </c>
      <c r="H2470" s="155">
        <v>0.55891823572603716</v>
      </c>
      <c r="I2470" s="155" t="str">
        <f>_xlfn.XLOOKUP(C2470,'DRAWING LIST'!B:B,'DRAWING LIST'!AJ:AJ,,0)</f>
        <v/>
      </c>
      <c r="J2470" s="155">
        <f t="shared" si="38"/>
        <v>0.55891823572603716</v>
      </c>
    </row>
    <row r="2471" spans="1:10" hidden="1">
      <c r="A2471" s="155" t="s">
        <v>3109</v>
      </c>
      <c r="B2471" s="155" t="s">
        <v>2669</v>
      </c>
      <c r="C2471" s="155" t="s">
        <v>372</v>
      </c>
      <c r="D2471" s="155">
        <v>219.1</v>
      </c>
      <c r="E2471" s="155">
        <v>846</v>
      </c>
      <c r="F2471" s="155">
        <v>688.3229504015236</v>
      </c>
      <c r="G2471" s="155">
        <v>582321.21603968891</v>
      </c>
      <c r="H2471" s="155">
        <v>0.58232121603968889</v>
      </c>
      <c r="I2471" s="155" t="str">
        <f>_xlfn.XLOOKUP(C2471,'DRAWING LIST'!B:B,'DRAWING LIST'!AJ:AJ,,0)</f>
        <v/>
      </c>
      <c r="J2471" s="155">
        <f t="shared" si="38"/>
        <v>0.58232121603968889</v>
      </c>
    </row>
    <row r="2472" spans="1:10" hidden="1">
      <c r="A2472" s="155" t="s">
        <v>3109</v>
      </c>
      <c r="B2472" s="155" t="s">
        <v>2688</v>
      </c>
      <c r="C2472" s="155" t="s">
        <v>767</v>
      </c>
      <c r="D2472" s="155">
        <v>219.1</v>
      </c>
      <c r="E2472" s="155">
        <v>88</v>
      </c>
      <c r="F2472" s="155">
        <v>688.3229504015236</v>
      </c>
      <c r="G2472" s="155">
        <v>60572.419635334074</v>
      </c>
      <c r="H2472" s="155">
        <v>6.0572419635334072E-2</v>
      </c>
      <c r="I2472" s="155" t="str">
        <f>_xlfn.XLOOKUP(C2472,'DRAWING LIST'!B:B,'DRAWING LIST'!AJ:AJ,,0)</f>
        <v>1502 銀色</v>
      </c>
      <c r="J2472" s="155">
        <f t="shared" si="38"/>
        <v>6.0572419635334072E-2</v>
      </c>
    </row>
    <row r="2473" spans="1:10" hidden="1">
      <c r="A2473" s="155" t="s">
        <v>3109</v>
      </c>
      <c r="B2473" s="155" t="s">
        <v>2804</v>
      </c>
      <c r="C2473" s="155" t="s">
        <v>372</v>
      </c>
      <c r="D2473" s="155">
        <v>219.1</v>
      </c>
      <c r="E2473" s="155">
        <v>89</v>
      </c>
      <c r="F2473" s="155">
        <v>688.3229504015236</v>
      </c>
      <c r="G2473" s="155">
        <v>61260.742585735599</v>
      </c>
      <c r="H2473" s="155">
        <v>6.1260742585735599E-2</v>
      </c>
      <c r="I2473" s="155" t="str">
        <f>_xlfn.XLOOKUP(C2473,'DRAWING LIST'!B:B,'DRAWING LIST'!AJ:AJ,,0)</f>
        <v/>
      </c>
      <c r="J2473" s="155">
        <f t="shared" si="38"/>
        <v>6.1260742585735599E-2</v>
      </c>
    </row>
    <row r="2474" spans="1:10" hidden="1">
      <c r="A2474" s="155" t="s">
        <v>3109</v>
      </c>
      <c r="B2474" s="155" t="s">
        <v>2974</v>
      </c>
      <c r="C2474" s="155" t="s">
        <v>367</v>
      </c>
      <c r="D2474" s="155">
        <v>219.1</v>
      </c>
      <c r="E2474" s="155">
        <v>92</v>
      </c>
      <c r="F2474" s="155">
        <v>688.3229504015236</v>
      </c>
      <c r="G2474" s="155">
        <v>63325.711436940168</v>
      </c>
      <c r="H2474" s="155">
        <v>6.3325711436940171E-2</v>
      </c>
      <c r="I2474" s="155" t="str">
        <f>_xlfn.XLOOKUP(C2474,'DRAWING LIST'!B:B,'DRAWING LIST'!AJ:AJ,,0)</f>
        <v>1502 銀色</v>
      </c>
      <c r="J2474" s="155">
        <f t="shared" si="38"/>
        <v>6.3325711436940171E-2</v>
      </c>
    </row>
    <row r="2475" spans="1:10" hidden="1">
      <c r="A2475" s="155" t="s">
        <v>3119</v>
      </c>
      <c r="B2475" s="155" t="s">
        <v>2030</v>
      </c>
      <c r="C2475" s="155" t="s">
        <v>407</v>
      </c>
      <c r="D2475" s="155">
        <v>33.4</v>
      </c>
      <c r="E2475" s="155">
        <v>100</v>
      </c>
      <c r="F2475" s="155">
        <v>104.92919462989909</v>
      </c>
      <c r="G2475" s="155">
        <v>10492.919462989908</v>
      </c>
      <c r="H2475" s="155">
        <v>1.0492919462989908E-2</v>
      </c>
      <c r="I2475" s="155" t="str">
        <f>_xlfn.XLOOKUP(C2475,'DRAWING LIST'!B:B,'DRAWING LIST'!AJ:AJ,,0)</f>
        <v/>
      </c>
      <c r="J2475" s="155">
        <f t="shared" si="38"/>
        <v>1.0492919462989908E-2</v>
      </c>
    </row>
    <row r="2476" spans="1:10" hidden="1">
      <c r="A2476" s="155" t="s">
        <v>3119</v>
      </c>
      <c r="B2476" s="155" t="s">
        <v>2030</v>
      </c>
      <c r="C2476" s="155" t="s">
        <v>408</v>
      </c>
      <c r="D2476" s="155">
        <v>33.4</v>
      </c>
      <c r="E2476" s="155">
        <v>100</v>
      </c>
      <c r="F2476" s="155">
        <v>104.92919462989909</v>
      </c>
      <c r="G2476" s="155">
        <v>10492.919462989908</v>
      </c>
      <c r="H2476" s="155">
        <v>1.0492919462989908E-2</v>
      </c>
      <c r="I2476" s="155" t="str">
        <f>_xlfn.XLOOKUP(C2476,'DRAWING LIST'!B:B,'DRAWING LIST'!AJ:AJ,,0)</f>
        <v/>
      </c>
      <c r="J2476" s="155">
        <f t="shared" si="38"/>
        <v>1.0492919462989908E-2</v>
      </c>
    </row>
    <row r="2477" spans="1:10" hidden="1">
      <c r="A2477" s="155" t="s">
        <v>3119</v>
      </c>
      <c r="B2477" s="155" t="s">
        <v>2224</v>
      </c>
      <c r="C2477" s="155" t="s">
        <v>131</v>
      </c>
      <c r="D2477" s="155">
        <v>33.4</v>
      </c>
      <c r="E2477" s="155">
        <v>124</v>
      </c>
      <c r="F2477" s="155">
        <v>104.92919462989909</v>
      </c>
      <c r="G2477" s="155">
        <v>13011.220134107487</v>
      </c>
      <c r="H2477" s="155">
        <v>1.3011220134107486E-2</v>
      </c>
      <c r="I2477" s="155" t="str">
        <f>_xlfn.XLOOKUP(C2477,'DRAWING LIST'!B:B,'DRAWING LIST'!AJ:AJ,,0)</f>
        <v>1-05 大洋綠</v>
      </c>
      <c r="J2477" s="155">
        <f t="shared" si="38"/>
        <v>1.3011220134107486E-2</v>
      </c>
    </row>
    <row r="2478" spans="1:10" hidden="1">
      <c r="A2478" s="155" t="s">
        <v>3119</v>
      </c>
      <c r="B2478" s="155" t="s">
        <v>2230</v>
      </c>
      <c r="C2478" s="155" t="s">
        <v>644</v>
      </c>
      <c r="D2478" s="155">
        <v>33.4</v>
      </c>
      <c r="E2478" s="155">
        <v>128</v>
      </c>
      <c r="F2478" s="155">
        <v>104.92919462989909</v>
      </c>
      <c r="G2478" s="155">
        <v>13430.936912627083</v>
      </c>
      <c r="H2478" s="155">
        <v>1.3430936912627083E-2</v>
      </c>
      <c r="I2478" s="155" t="str">
        <f>_xlfn.XLOOKUP(C2478,'DRAWING LIST'!B:B,'DRAWING LIST'!AJ:AJ,,0)</f>
        <v>1-38鼠灰色</v>
      </c>
      <c r="J2478" s="155">
        <f t="shared" si="38"/>
        <v>1.3430936912627083E-2</v>
      </c>
    </row>
    <row r="2479" spans="1:10" hidden="1">
      <c r="A2479" s="155" t="s">
        <v>3119</v>
      </c>
      <c r="B2479" s="155" t="s">
        <v>2234</v>
      </c>
      <c r="C2479" s="155" t="s">
        <v>645</v>
      </c>
      <c r="D2479" s="155">
        <v>33.4</v>
      </c>
      <c r="E2479" s="155">
        <v>130</v>
      </c>
      <c r="F2479" s="155">
        <v>104.92919462989909</v>
      </c>
      <c r="G2479" s="155">
        <v>13640.795301886881</v>
      </c>
      <c r="H2479" s="155">
        <v>1.3640795301886881E-2</v>
      </c>
      <c r="I2479" s="155" t="str">
        <f>_xlfn.XLOOKUP(C2479,'DRAWING LIST'!B:B,'DRAWING LIST'!AJ:AJ,,0)</f>
        <v>1-38鼠灰色</v>
      </c>
      <c r="J2479" s="155">
        <f t="shared" si="38"/>
        <v>1.3640795301886881E-2</v>
      </c>
    </row>
    <row r="2480" spans="1:10" hidden="1">
      <c r="A2480" s="155" t="s">
        <v>3119</v>
      </c>
      <c r="B2480" s="155" t="s">
        <v>2273</v>
      </c>
      <c r="C2480" s="155" t="s">
        <v>644</v>
      </c>
      <c r="D2480" s="155">
        <v>33.4</v>
      </c>
      <c r="E2480" s="155">
        <v>153</v>
      </c>
      <c r="F2480" s="155">
        <v>104.92919462989909</v>
      </c>
      <c r="G2480" s="155">
        <v>16054.16677837456</v>
      </c>
      <c r="H2480" s="155">
        <v>1.6054166778374557E-2</v>
      </c>
      <c r="I2480" s="155" t="str">
        <f>_xlfn.XLOOKUP(C2480,'DRAWING LIST'!B:B,'DRAWING LIST'!AJ:AJ,,0)</f>
        <v>1-38鼠灰色</v>
      </c>
      <c r="J2480" s="155">
        <f t="shared" si="38"/>
        <v>1.6054166778374557E-2</v>
      </c>
    </row>
    <row r="2481" spans="1:10" hidden="1">
      <c r="A2481" s="155" t="s">
        <v>3119</v>
      </c>
      <c r="B2481" s="155" t="s">
        <v>2957</v>
      </c>
      <c r="C2481" s="155" t="s">
        <v>644</v>
      </c>
      <c r="D2481" s="155">
        <v>33.4</v>
      </c>
      <c r="E2481" s="155">
        <v>168</v>
      </c>
      <c r="F2481" s="155">
        <v>104.92919462989909</v>
      </c>
      <c r="G2481" s="155">
        <v>17628.104697823048</v>
      </c>
      <c r="H2481" s="155">
        <v>1.7628104697823048E-2</v>
      </c>
      <c r="I2481" s="155" t="str">
        <f>_xlfn.XLOOKUP(C2481,'DRAWING LIST'!B:B,'DRAWING LIST'!AJ:AJ,,0)</f>
        <v>1-38鼠灰色</v>
      </c>
      <c r="J2481" s="155">
        <f t="shared" si="38"/>
        <v>1.7628104697823048E-2</v>
      </c>
    </row>
    <row r="2482" spans="1:10" hidden="1">
      <c r="A2482" s="155" t="s">
        <v>3119</v>
      </c>
      <c r="B2482" s="155" t="s">
        <v>2055</v>
      </c>
      <c r="C2482" s="155" t="s">
        <v>409</v>
      </c>
      <c r="D2482" s="155">
        <v>33.4</v>
      </c>
      <c r="E2482" s="155">
        <v>169</v>
      </c>
      <c r="F2482" s="155">
        <v>104.92919462989909</v>
      </c>
      <c r="G2482" s="155">
        <v>17733.033892452946</v>
      </c>
      <c r="H2482" s="155">
        <v>1.7733033892452944E-2</v>
      </c>
      <c r="I2482" s="155" t="str">
        <f>_xlfn.XLOOKUP(C2482,'DRAWING LIST'!B:B,'DRAWING LIST'!AJ:AJ,,0)</f>
        <v/>
      </c>
      <c r="J2482" s="155">
        <f t="shared" si="38"/>
        <v>1.7733033892452944E-2</v>
      </c>
    </row>
    <row r="2483" spans="1:10" hidden="1">
      <c r="A2483" s="155" t="s">
        <v>3119</v>
      </c>
      <c r="B2483" s="155" t="s">
        <v>2370</v>
      </c>
      <c r="C2483" s="155" t="s">
        <v>409</v>
      </c>
      <c r="D2483" s="155">
        <v>33.4</v>
      </c>
      <c r="E2483" s="155">
        <v>228</v>
      </c>
      <c r="F2483" s="155">
        <v>104.92919462989909</v>
      </c>
      <c r="G2483" s="155">
        <v>23923.856375616993</v>
      </c>
      <c r="H2483" s="155">
        <v>2.3923856375616993E-2</v>
      </c>
      <c r="I2483" s="155" t="str">
        <f>_xlfn.XLOOKUP(C2483,'DRAWING LIST'!B:B,'DRAWING LIST'!AJ:AJ,,0)</f>
        <v/>
      </c>
      <c r="J2483" s="155">
        <f t="shared" si="38"/>
        <v>2.3923856375616993E-2</v>
      </c>
    </row>
    <row r="2484" spans="1:10" hidden="1">
      <c r="A2484" s="155" t="s">
        <v>3119</v>
      </c>
      <c r="B2484" s="155" t="s">
        <v>2397</v>
      </c>
      <c r="C2484" s="155" t="s">
        <v>644</v>
      </c>
      <c r="D2484" s="155">
        <v>33.4</v>
      </c>
      <c r="E2484" s="155">
        <v>254</v>
      </c>
      <c r="F2484" s="155">
        <v>104.92919462989909</v>
      </c>
      <c r="G2484" s="155">
        <v>26652.015435994366</v>
      </c>
      <c r="H2484" s="155">
        <v>2.6652015435994367E-2</v>
      </c>
      <c r="I2484" s="155" t="str">
        <f>_xlfn.XLOOKUP(C2484,'DRAWING LIST'!B:B,'DRAWING LIST'!AJ:AJ,,0)</f>
        <v>1-38鼠灰色</v>
      </c>
      <c r="J2484" s="155">
        <f t="shared" si="38"/>
        <v>2.6652015435994367E-2</v>
      </c>
    </row>
    <row r="2485" spans="1:10" hidden="1">
      <c r="A2485" s="155" t="s">
        <v>3119</v>
      </c>
      <c r="B2485" s="155" t="s">
        <v>3120</v>
      </c>
      <c r="C2485" s="155" t="s">
        <v>409</v>
      </c>
      <c r="D2485" s="155">
        <v>33.4</v>
      </c>
      <c r="E2485" s="155">
        <v>2704</v>
      </c>
      <c r="F2485" s="155">
        <v>104.92919462989909</v>
      </c>
      <c r="G2485" s="155">
        <v>283728.54227924714</v>
      </c>
      <c r="H2485" s="155">
        <v>0.2837285422792471</v>
      </c>
      <c r="I2485" s="155" t="str">
        <f>_xlfn.XLOOKUP(C2485,'DRAWING LIST'!B:B,'DRAWING LIST'!AJ:AJ,,0)</f>
        <v/>
      </c>
      <c r="J2485" s="155">
        <f t="shared" si="38"/>
        <v>0.2837285422792471</v>
      </c>
    </row>
    <row r="2486" spans="1:10" hidden="1">
      <c r="A2486" s="155" t="s">
        <v>3119</v>
      </c>
      <c r="B2486" s="155" t="s">
        <v>3121</v>
      </c>
      <c r="C2486" s="155" t="s">
        <v>409</v>
      </c>
      <c r="D2486" s="155">
        <v>33.4</v>
      </c>
      <c r="E2486" s="155">
        <v>2710</v>
      </c>
      <c r="F2486" s="155">
        <v>104.92919462989909</v>
      </c>
      <c r="G2486" s="155">
        <v>284358.11744702654</v>
      </c>
      <c r="H2486" s="155">
        <v>0.28435811744702655</v>
      </c>
      <c r="I2486" s="155" t="str">
        <f>_xlfn.XLOOKUP(C2486,'DRAWING LIST'!B:B,'DRAWING LIST'!AJ:AJ,,0)</f>
        <v/>
      </c>
      <c r="J2486" s="155">
        <f t="shared" si="38"/>
        <v>0.28435811744702655</v>
      </c>
    </row>
    <row r="2487" spans="1:10" hidden="1">
      <c r="A2487" s="155" t="s">
        <v>3119</v>
      </c>
      <c r="B2487" s="155" t="s">
        <v>3122</v>
      </c>
      <c r="C2487" s="155" t="s">
        <v>645</v>
      </c>
      <c r="D2487" s="155">
        <v>33.4</v>
      </c>
      <c r="E2487" s="155">
        <v>2752</v>
      </c>
      <c r="F2487" s="155">
        <v>104.92919462989909</v>
      </c>
      <c r="G2487" s="155">
        <v>288765.1436214823</v>
      </c>
      <c r="H2487" s="155">
        <v>0.28876514362148231</v>
      </c>
      <c r="I2487" s="155" t="str">
        <f>_xlfn.XLOOKUP(C2487,'DRAWING LIST'!B:B,'DRAWING LIST'!AJ:AJ,,0)</f>
        <v>1-38鼠灰色</v>
      </c>
      <c r="J2487" s="155">
        <f t="shared" si="38"/>
        <v>0.28876514362148231</v>
      </c>
    </row>
    <row r="2488" spans="1:10" hidden="1">
      <c r="A2488" s="155" t="s">
        <v>3119</v>
      </c>
      <c r="B2488" s="155" t="s">
        <v>3014</v>
      </c>
      <c r="C2488" s="155" t="s">
        <v>409</v>
      </c>
      <c r="D2488" s="155">
        <v>33.4</v>
      </c>
      <c r="E2488" s="155">
        <v>355</v>
      </c>
      <c r="F2488" s="155">
        <v>104.92919462989909</v>
      </c>
      <c r="G2488" s="155">
        <v>37249.864093614175</v>
      </c>
      <c r="H2488" s="155">
        <v>3.7249864093614173E-2</v>
      </c>
      <c r="I2488" s="155" t="str">
        <f>_xlfn.XLOOKUP(C2488,'DRAWING LIST'!B:B,'DRAWING LIST'!AJ:AJ,,0)</f>
        <v/>
      </c>
      <c r="J2488" s="155">
        <f t="shared" si="38"/>
        <v>3.7249864093614173E-2</v>
      </c>
    </row>
    <row r="2489" spans="1:10" hidden="1">
      <c r="A2489" s="155" t="s">
        <v>3119</v>
      </c>
      <c r="B2489" s="155" t="s">
        <v>3123</v>
      </c>
      <c r="C2489" s="155" t="s">
        <v>644</v>
      </c>
      <c r="D2489" s="155">
        <v>33.4</v>
      </c>
      <c r="E2489" s="155">
        <v>367</v>
      </c>
      <c r="F2489" s="155">
        <v>104.92919462989909</v>
      </c>
      <c r="G2489" s="155">
        <v>38509.014429172967</v>
      </c>
      <c r="H2489" s="155">
        <v>3.8509014429172962E-2</v>
      </c>
      <c r="I2489" s="155" t="str">
        <f>_xlfn.XLOOKUP(C2489,'DRAWING LIST'!B:B,'DRAWING LIST'!AJ:AJ,,0)</f>
        <v>1-38鼠灰色</v>
      </c>
      <c r="J2489" s="155">
        <f t="shared" si="38"/>
        <v>3.8509014429172962E-2</v>
      </c>
    </row>
    <row r="2490" spans="1:10" hidden="1">
      <c r="A2490" s="155" t="s">
        <v>3119</v>
      </c>
      <c r="B2490" s="155" t="s">
        <v>3124</v>
      </c>
      <c r="C2490" s="155" t="s">
        <v>409</v>
      </c>
      <c r="D2490" s="155">
        <v>33.4</v>
      </c>
      <c r="E2490" s="155">
        <v>377</v>
      </c>
      <c r="F2490" s="155">
        <v>104.92919462989909</v>
      </c>
      <c r="G2490" s="155">
        <v>39558.306375471955</v>
      </c>
      <c r="H2490" s="155">
        <v>3.9558306375471954E-2</v>
      </c>
      <c r="I2490" s="155" t="str">
        <f>_xlfn.XLOOKUP(C2490,'DRAWING LIST'!B:B,'DRAWING LIST'!AJ:AJ,,0)</f>
        <v/>
      </c>
      <c r="J2490" s="155">
        <f t="shared" si="38"/>
        <v>3.9558306375471954E-2</v>
      </c>
    </row>
    <row r="2491" spans="1:10" hidden="1">
      <c r="A2491" s="155" t="s">
        <v>3119</v>
      </c>
      <c r="B2491" s="155" t="s">
        <v>2120</v>
      </c>
      <c r="C2491" s="155" t="s">
        <v>407</v>
      </c>
      <c r="D2491" s="155">
        <v>33.4</v>
      </c>
      <c r="E2491" s="155">
        <v>50</v>
      </c>
      <c r="F2491" s="155">
        <v>104.92919462989909</v>
      </c>
      <c r="G2491" s="155">
        <v>5246.4597314949542</v>
      </c>
      <c r="H2491" s="155">
        <v>5.2464597314949542E-3</v>
      </c>
      <c r="I2491" s="155" t="str">
        <f>_xlfn.XLOOKUP(C2491,'DRAWING LIST'!B:B,'DRAWING LIST'!AJ:AJ,,0)</f>
        <v/>
      </c>
      <c r="J2491" s="155">
        <f t="shared" si="38"/>
        <v>5.2464597314949542E-3</v>
      </c>
    </row>
    <row r="2492" spans="1:10" hidden="1">
      <c r="A2492" s="155" t="s">
        <v>3119</v>
      </c>
      <c r="B2492" s="155" t="s">
        <v>2120</v>
      </c>
      <c r="C2492" s="155" t="s">
        <v>408</v>
      </c>
      <c r="D2492" s="155">
        <v>33.4</v>
      </c>
      <c r="E2492" s="155">
        <v>50</v>
      </c>
      <c r="F2492" s="155">
        <v>104.92919462989909</v>
      </c>
      <c r="G2492" s="155">
        <v>5246.4597314949542</v>
      </c>
      <c r="H2492" s="155">
        <v>5.2464597314949542E-3</v>
      </c>
      <c r="I2492" s="155" t="str">
        <f>_xlfn.XLOOKUP(C2492,'DRAWING LIST'!B:B,'DRAWING LIST'!AJ:AJ,,0)</f>
        <v/>
      </c>
      <c r="J2492" s="155">
        <f t="shared" si="38"/>
        <v>5.2464597314949542E-3</v>
      </c>
    </row>
    <row r="2493" spans="1:10" hidden="1">
      <c r="A2493" s="155" t="s">
        <v>3119</v>
      </c>
      <c r="B2493" s="155" t="s">
        <v>2581</v>
      </c>
      <c r="C2493" s="155" t="s">
        <v>645</v>
      </c>
      <c r="D2493" s="155">
        <v>33.4</v>
      </c>
      <c r="E2493" s="155">
        <v>58</v>
      </c>
      <c r="F2493" s="155">
        <v>104.92919462989909</v>
      </c>
      <c r="G2493" s="155">
        <v>6085.8932885341474</v>
      </c>
      <c r="H2493" s="155">
        <v>6.0858932885341473E-3</v>
      </c>
      <c r="I2493" s="155" t="str">
        <f>_xlfn.XLOOKUP(C2493,'DRAWING LIST'!B:B,'DRAWING LIST'!AJ:AJ,,0)</f>
        <v>1-38鼠灰色</v>
      </c>
      <c r="J2493" s="155">
        <f t="shared" si="38"/>
        <v>6.0858932885341473E-3</v>
      </c>
    </row>
    <row r="2494" spans="1:10" hidden="1">
      <c r="A2494" s="155" t="s">
        <v>3119</v>
      </c>
      <c r="B2494" s="155" t="s">
        <v>3125</v>
      </c>
      <c r="C2494" s="155" t="s">
        <v>409</v>
      </c>
      <c r="D2494" s="155">
        <v>33.4</v>
      </c>
      <c r="E2494" s="155">
        <v>821</v>
      </c>
      <c r="F2494" s="155">
        <v>104.92919462989909</v>
      </c>
      <c r="G2494" s="155">
        <v>86146.86879114715</v>
      </c>
      <c r="H2494" s="155">
        <v>8.6146868791147149E-2</v>
      </c>
      <c r="I2494" s="155" t="str">
        <f>_xlfn.XLOOKUP(C2494,'DRAWING LIST'!B:B,'DRAWING LIST'!AJ:AJ,,0)</f>
        <v/>
      </c>
      <c r="J2494" s="155">
        <f t="shared" si="38"/>
        <v>8.6146868791147149E-2</v>
      </c>
    </row>
    <row r="2495" spans="1:10" hidden="1">
      <c r="A2495" s="155" t="s">
        <v>3119</v>
      </c>
      <c r="B2495" s="155" t="s">
        <v>2668</v>
      </c>
      <c r="C2495" s="155" t="s">
        <v>137</v>
      </c>
      <c r="D2495" s="155">
        <v>33.4</v>
      </c>
      <c r="E2495" s="155">
        <v>83</v>
      </c>
      <c r="F2495" s="155">
        <v>104.92919462989909</v>
      </c>
      <c r="G2495" s="155">
        <v>8709.123154281624</v>
      </c>
      <c r="H2495" s="155">
        <v>8.7091231542816231E-3</v>
      </c>
      <c r="I2495" s="155" t="str">
        <f>_xlfn.XLOOKUP(C2495,'DRAWING LIST'!B:B,'DRAWING LIST'!AJ:AJ,,0)</f>
        <v>1-05 大洋綠</v>
      </c>
      <c r="J2495" s="155">
        <f t="shared" si="38"/>
        <v>8.7091231542816231E-3</v>
      </c>
    </row>
    <row r="2496" spans="1:10" hidden="1">
      <c r="A2496" s="155" t="s">
        <v>3119</v>
      </c>
      <c r="B2496" s="155" t="s">
        <v>2702</v>
      </c>
      <c r="C2496" s="155" t="s">
        <v>409</v>
      </c>
      <c r="D2496" s="155">
        <v>33.4</v>
      </c>
      <c r="E2496" s="155">
        <v>924</v>
      </c>
      <c r="F2496" s="155">
        <v>104.92919462989909</v>
      </c>
      <c r="G2496" s="155">
        <v>96954.575838026751</v>
      </c>
      <c r="H2496" s="155">
        <v>9.6954575838026746E-2</v>
      </c>
      <c r="I2496" s="155" t="str">
        <f>_xlfn.XLOOKUP(C2496,'DRAWING LIST'!B:B,'DRAWING LIST'!AJ:AJ,,0)</f>
        <v/>
      </c>
      <c r="J2496" s="155">
        <f t="shared" si="38"/>
        <v>9.6954575838026746E-2</v>
      </c>
    </row>
    <row r="2497" spans="1:10" hidden="1">
      <c r="A2497" s="155" t="s">
        <v>3126</v>
      </c>
      <c r="B2497" s="155" t="s">
        <v>2194</v>
      </c>
      <c r="C2497" s="155" t="s">
        <v>372</v>
      </c>
      <c r="D2497" s="155">
        <v>323.89999999999998</v>
      </c>
      <c r="E2497" s="155">
        <v>107</v>
      </c>
      <c r="F2497" s="155">
        <v>1017.561860497734</v>
      </c>
      <c r="G2497" s="155">
        <v>108879.11907325753</v>
      </c>
      <c r="H2497" s="155">
        <v>0.10887911907325754</v>
      </c>
      <c r="I2497" s="155" t="str">
        <f>_xlfn.XLOOKUP(C2497,'DRAWING LIST'!B:B,'DRAWING LIST'!AJ:AJ,,0)</f>
        <v/>
      </c>
      <c r="J2497" s="155">
        <f t="shared" si="38"/>
        <v>0.10887911907325754</v>
      </c>
    </row>
    <row r="2498" spans="1:10" hidden="1">
      <c r="A2498" s="155" t="s">
        <v>3126</v>
      </c>
      <c r="B2498" s="155" t="s">
        <v>2777</v>
      </c>
      <c r="C2498" s="155" t="s">
        <v>366</v>
      </c>
      <c r="D2498" s="155">
        <v>323.89999999999998</v>
      </c>
      <c r="E2498" s="155">
        <v>353</v>
      </c>
      <c r="F2498" s="155">
        <v>1017.561860497734</v>
      </c>
      <c r="G2498" s="155">
        <v>359199.33675570006</v>
      </c>
      <c r="H2498" s="155">
        <v>0.35919933675570004</v>
      </c>
      <c r="I2498" s="155" t="str">
        <f>_xlfn.XLOOKUP(C2498,'DRAWING LIST'!B:B,'DRAWING LIST'!AJ:AJ,,0)</f>
        <v>1502 銀色</v>
      </c>
      <c r="J2498" s="155">
        <f t="shared" si="38"/>
        <v>0.35919933675570004</v>
      </c>
    </row>
    <row r="2499" spans="1:10" hidden="1">
      <c r="A2499" s="155" t="s">
        <v>3127</v>
      </c>
      <c r="B2499" s="155" t="s">
        <v>2729</v>
      </c>
      <c r="C2499" s="155" t="s">
        <v>129</v>
      </c>
      <c r="D2499" s="155">
        <v>60.3</v>
      </c>
      <c r="E2499" s="155">
        <v>108</v>
      </c>
      <c r="F2499" s="155">
        <v>189.4380370114645</v>
      </c>
      <c r="G2499" s="155">
        <v>20459.307997238167</v>
      </c>
      <c r="H2499" s="155">
        <v>2.0459307997238167E-2</v>
      </c>
      <c r="I2499" s="155" t="str">
        <f>_xlfn.XLOOKUP(C2499,'DRAWING LIST'!B:B,'DRAWING LIST'!AJ:AJ,,0)</f>
        <v>1-05 大洋綠</v>
      </c>
      <c r="J2499" s="155">
        <f t="shared" ref="J2499:J2550" si="39">(D2499*PI()*E2499)*10^-6</f>
        <v>2.0459307997238167E-2</v>
      </c>
    </row>
    <row r="2500" spans="1:10" hidden="1">
      <c r="A2500" s="155" t="s">
        <v>3127</v>
      </c>
      <c r="B2500" s="155" t="s">
        <v>2199</v>
      </c>
      <c r="C2500" s="155" t="s">
        <v>132</v>
      </c>
      <c r="D2500" s="155">
        <v>60.3</v>
      </c>
      <c r="E2500" s="155">
        <v>110</v>
      </c>
      <c r="F2500" s="155">
        <v>189.4380370114645</v>
      </c>
      <c r="G2500" s="155">
        <v>20838.184071261094</v>
      </c>
      <c r="H2500" s="155">
        <v>2.0838184071261093E-2</v>
      </c>
      <c r="I2500" s="155" t="str">
        <f>_xlfn.XLOOKUP(C2500,'DRAWING LIST'!B:B,'DRAWING LIST'!AJ:AJ,,0)</f>
        <v>1-05 大洋綠</v>
      </c>
      <c r="J2500" s="155">
        <f t="shared" si="39"/>
        <v>2.0838184071261093E-2</v>
      </c>
    </row>
    <row r="2501" spans="1:10" hidden="1">
      <c r="A2501" s="155" t="s">
        <v>3127</v>
      </c>
      <c r="B2501" s="155" t="s">
        <v>3128</v>
      </c>
      <c r="C2501" s="155" t="s">
        <v>132</v>
      </c>
      <c r="D2501" s="155">
        <v>60.3</v>
      </c>
      <c r="E2501" s="155">
        <v>1217</v>
      </c>
      <c r="F2501" s="155">
        <v>189.4380370114645</v>
      </c>
      <c r="G2501" s="155">
        <v>230546.09104295229</v>
      </c>
      <c r="H2501" s="155">
        <v>0.23054609104295229</v>
      </c>
      <c r="I2501" s="155" t="str">
        <f>_xlfn.XLOOKUP(C2501,'DRAWING LIST'!B:B,'DRAWING LIST'!AJ:AJ,,0)</f>
        <v>1-05 大洋綠</v>
      </c>
      <c r="J2501" s="155">
        <f t="shared" si="39"/>
        <v>0.23054609104295229</v>
      </c>
    </row>
    <row r="2502" spans="1:10" hidden="1">
      <c r="A2502" s="155" t="s">
        <v>3127</v>
      </c>
      <c r="B2502" s="155" t="s">
        <v>2235</v>
      </c>
      <c r="C2502" s="155" t="s">
        <v>129</v>
      </c>
      <c r="D2502" s="155">
        <v>60.3</v>
      </c>
      <c r="E2502" s="155">
        <v>1312</v>
      </c>
      <c r="F2502" s="155">
        <v>189.4380370114645</v>
      </c>
      <c r="G2502" s="155">
        <v>248542.70455904142</v>
      </c>
      <c r="H2502" s="155">
        <v>0.2485427045590414</v>
      </c>
      <c r="I2502" s="155" t="str">
        <f>_xlfn.XLOOKUP(C2502,'DRAWING LIST'!B:B,'DRAWING LIST'!AJ:AJ,,0)</f>
        <v>1-05 大洋綠</v>
      </c>
      <c r="J2502" s="155">
        <f t="shared" si="39"/>
        <v>0.2485427045590414</v>
      </c>
    </row>
    <row r="2503" spans="1:10" hidden="1">
      <c r="A2503" s="155" t="s">
        <v>3127</v>
      </c>
      <c r="B2503" s="155" t="s">
        <v>3129</v>
      </c>
      <c r="C2503" s="155" t="s">
        <v>133</v>
      </c>
      <c r="D2503" s="155">
        <v>60.3</v>
      </c>
      <c r="E2503" s="155">
        <v>1326</v>
      </c>
      <c r="F2503" s="155">
        <v>189.4380370114645</v>
      </c>
      <c r="G2503" s="155">
        <v>251194.83707720193</v>
      </c>
      <c r="H2503" s="155">
        <v>0.25119483707720192</v>
      </c>
      <c r="I2503" s="155" t="str">
        <f>_xlfn.XLOOKUP(C2503,'DRAWING LIST'!B:B,'DRAWING LIST'!AJ:AJ,,0)</f>
        <v>1-05 大洋綠</v>
      </c>
      <c r="J2503" s="155">
        <f t="shared" si="39"/>
        <v>0.25119483707720192</v>
      </c>
    </row>
    <row r="2504" spans="1:10" hidden="1">
      <c r="A2504" s="155" t="s">
        <v>3127</v>
      </c>
      <c r="B2504" s="155" t="s">
        <v>2241</v>
      </c>
      <c r="C2504" s="155" t="s">
        <v>136</v>
      </c>
      <c r="D2504" s="155">
        <v>60.3</v>
      </c>
      <c r="E2504" s="155">
        <v>134</v>
      </c>
      <c r="F2504" s="155">
        <v>189.4380370114645</v>
      </c>
      <c r="G2504" s="155">
        <v>25384.696959536243</v>
      </c>
      <c r="H2504" s="155">
        <v>2.538469695953624E-2</v>
      </c>
      <c r="I2504" s="155" t="str">
        <f>_xlfn.XLOOKUP(C2504,'DRAWING LIST'!B:B,'DRAWING LIST'!AJ:AJ,,0)</f>
        <v>1-05 大洋綠</v>
      </c>
      <c r="J2504" s="155">
        <f t="shared" si="39"/>
        <v>2.538469695953624E-2</v>
      </c>
    </row>
    <row r="2505" spans="1:10" hidden="1">
      <c r="A2505" s="155" t="s">
        <v>3127</v>
      </c>
      <c r="B2505" s="155" t="s">
        <v>2241</v>
      </c>
      <c r="C2505" s="155" t="s">
        <v>137</v>
      </c>
      <c r="D2505" s="155">
        <v>60.3</v>
      </c>
      <c r="E2505" s="155">
        <v>134</v>
      </c>
      <c r="F2505" s="155">
        <v>189.4380370114645</v>
      </c>
      <c r="G2505" s="155">
        <v>25384.696959536243</v>
      </c>
      <c r="H2505" s="155">
        <v>2.538469695953624E-2</v>
      </c>
      <c r="I2505" s="155" t="str">
        <f>_xlfn.XLOOKUP(C2505,'DRAWING LIST'!B:B,'DRAWING LIST'!AJ:AJ,,0)</f>
        <v>1-05 大洋綠</v>
      </c>
      <c r="J2505" s="155">
        <f t="shared" si="39"/>
        <v>2.538469695953624E-2</v>
      </c>
    </row>
    <row r="2506" spans="1:10" hidden="1">
      <c r="A2506" s="155" t="s">
        <v>3127</v>
      </c>
      <c r="B2506" s="155" t="s">
        <v>3130</v>
      </c>
      <c r="C2506" s="155" t="s">
        <v>130</v>
      </c>
      <c r="D2506" s="155">
        <v>60.3</v>
      </c>
      <c r="E2506" s="155">
        <v>13962</v>
      </c>
      <c r="F2506" s="155">
        <v>189.4380370114645</v>
      </c>
      <c r="G2506" s="155">
        <v>2644933.8727540672</v>
      </c>
      <c r="H2506" s="155">
        <v>2.6449338727540672</v>
      </c>
      <c r="I2506" s="155" t="str">
        <f>_xlfn.XLOOKUP(C2506,'DRAWING LIST'!B:B,'DRAWING LIST'!AJ:AJ,,0)</f>
        <v>1-05 大洋綠</v>
      </c>
      <c r="J2506" s="155">
        <f t="shared" si="39"/>
        <v>2.6449338727540672</v>
      </c>
    </row>
    <row r="2507" spans="1:10" hidden="1">
      <c r="A2507" s="155" t="s">
        <v>3127</v>
      </c>
      <c r="B2507" s="155" t="s">
        <v>2833</v>
      </c>
      <c r="C2507" s="155" t="s">
        <v>130</v>
      </c>
      <c r="D2507" s="155">
        <v>60.3</v>
      </c>
      <c r="E2507" s="155">
        <v>148</v>
      </c>
      <c r="F2507" s="155">
        <v>189.4380370114645</v>
      </c>
      <c r="G2507" s="155">
        <v>28036.829477696745</v>
      </c>
      <c r="H2507" s="155">
        <v>2.8036829477696742E-2</v>
      </c>
      <c r="I2507" s="155" t="str">
        <f>_xlfn.XLOOKUP(C2507,'DRAWING LIST'!B:B,'DRAWING LIST'!AJ:AJ,,0)</f>
        <v>1-05 大洋綠</v>
      </c>
      <c r="J2507" s="155">
        <f t="shared" si="39"/>
        <v>2.8036829477696742E-2</v>
      </c>
    </row>
    <row r="2508" spans="1:10" hidden="1">
      <c r="A2508" s="155" t="s">
        <v>3127</v>
      </c>
      <c r="B2508" s="155" t="s">
        <v>2957</v>
      </c>
      <c r="C2508" s="155" t="s">
        <v>137</v>
      </c>
      <c r="D2508" s="155">
        <v>60.3</v>
      </c>
      <c r="E2508" s="155">
        <v>168</v>
      </c>
      <c r="F2508" s="155">
        <v>189.4380370114645</v>
      </c>
      <c r="G2508" s="155">
        <v>31825.590217926037</v>
      </c>
      <c r="H2508" s="155">
        <v>3.1825590217926039E-2</v>
      </c>
      <c r="I2508" s="155" t="str">
        <f>_xlfn.XLOOKUP(C2508,'DRAWING LIST'!B:B,'DRAWING LIST'!AJ:AJ,,0)</f>
        <v>1-05 大洋綠</v>
      </c>
      <c r="J2508" s="155">
        <f t="shared" si="39"/>
        <v>3.1825590217926039E-2</v>
      </c>
    </row>
    <row r="2509" spans="1:10" hidden="1">
      <c r="A2509" s="155" t="s">
        <v>3127</v>
      </c>
      <c r="B2509" s="155" t="s">
        <v>2328</v>
      </c>
      <c r="C2509" s="155" t="s">
        <v>133</v>
      </c>
      <c r="D2509" s="155">
        <v>60.3</v>
      </c>
      <c r="E2509" s="155">
        <v>193</v>
      </c>
      <c r="F2509" s="155">
        <v>189.4380370114645</v>
      </c>
      <c r="G2509" s="155">
        <v>36561.541143212649</v>
      </c>
      <c r="H2509" s="155">
        <v>3.6561541143212646E-2</v>
      </c>
      <c r="I2509" s="155" t="str">
        <f>_xlfn.XLOOKUP(C2509,'DRAWING LIST'!B:B,'DRAWING LIST'!AJ:AJ,,0)</f>
        <v>1-05 大洋綠</v>
      </c>
      <c r="J2509" s="155">
        <f t="shared" si="39"/>
        <v>3.6561541143212646E-2</v>
      </c>
    </row>
    <row r="2510" spans="1:10" hidden="1">
      <c r="A2510" s="155" t="s">
        <v>3127</v>
      </c>
      <c r="B2510" s="155" t="s">
        <v>3131</v>
      </c>
      <c r="C2510" s="155" t="s">
        <v>128</v>
      </c>
      <c r="D2510" s="155">
        <v>60.3</v>
      </c>
      <c r="E2510" s="155">
        <v>2131</v>
      </c>
      <c r="F2510" s="155">
        <v>189.4380370114645</v>
      </c>
      <c r="G2510" s="155">
        <v>403692.45687143086</v>
      </c>
      <c r="H2510" s="155">
        <v>0.40369245687143085</v>
      </c>
      <c r="I2510" s="155" t="str">
        <f>_xlfn.XLOOKUP(C2510,'DRAWING LIST'!B:B,'DRAWING LIST'!AJ:AJ,,0)</f>
        <v>1-05 大洋綠</v>
      </c>
      <c r="J2510" s="155">
        <f t="shared" si="39"/>
        <v>0.40369245687143085</v>
      </c>
    </row>
    <row r="2511" spans="1:10" hidden="1">
      <c r="A2511" s="155" t="s">
        <v>3127</v>
      </c>
      <c r="B2511" s="155" t="s">
        <v>2352</v>
      </c>
      <c r="C2511" s="155" t="s">
        <v>135</v>
      </c>
      <c r="D2511" s="155">
        <v>60.3</v>
      </c>
      <c r="E2511" s="155">
        <v>214</v>
      </c>
      <c r="F2511" s="155">
        <v>189.4380370114645</v>
      </c>
      <c r="G2511" s="155">
        <v>40539.739920453401</v>
      </c>
      <c r="H2511" s="155">
        <v>4.0539739920453399E-2</v>
      </c>
      <c r="I2511" s="155" t="str">
        <f>_xlfn.XLOOKUP(C2511,'DRAWING LIST'!B:B,'DRAWING LIST'!AJ:AJ,,0)</f>
        <v>1-05 大洋綠</v>
      </c>
      <c r="J2511" s="155">
        <f t="shared" si="39"/>
        <v>4.0539739920453399E-2</v>
      </c>
    </row>
    <row r="2512" spans="1:10" hidden="1">
      <c r="A2512" s="155" t="s">
        <v>3127</v>
      </c>
      <c r="B2512" s="155" t="s">
        <v>2363</v>
      </c>
      <c r="C2512" s="155" t="s">
        <v>128</v>
      </c>
      <c r="D2512" s="155">
        <v>60.3</v>
      </c>
      <c r="E2512" s="155">
        <v>224</v>
      </c>
      <c r="F2512" s="155">
        <v>189.4380370114645</v>
      </c>
      <c r="G2512" s="155">
        <v>42434.120290568047</v>
      </c>
      <c r="H2512" s="155">
        <v>4.2434120290568048E-2</v>
      </c>
      <c r="I2512" s="155" t="str">
        <f>_xlfn.XLOOKUP(C2512,'DRAWING LIST'!B:B,'DRAWING LIST'!AJ:AJ,,0)</f>
        <v>1-05 大洋綠</v>
      </c>
      <c r="J2512" s="155">
        <f t="shared" si="39"/>
        <v>4.2434120290568048E-2</v>
      </c>
    </row>
    <row r="2513" spans="1:10" hidden="1">
      <c r="A2513" s="155" t="s">
        <v>3127</v>
      </c>
      <c r="B2513" s="155" t="s">
        <v>2366</v>
      </c>
      <c r="C2513" s="155" t="s">
        <v>137</v>
      </c>
      <c r="D2513" s="155">
        <v>60.3</v>
      </c>
      <c r="E2513" s="155">
        <v>225</v>
      </c>
      <c r="F2513" s="155">
        <v>189.4380370114645</v>
      </c>
      <c r="G2513" s="155">
        <v>42623.558327579514</v>
      </c>
      <c r="H2513" s="155">
        <v>4.2623558327579511E-2</v>
      </c>
      <c r="I2513" s="155" t="str">
        <f>_xlfn.XLOOKUP(C2513,'DRAWING LIST'!B:B,'DRAWING LIST'!AJ:AJ,,0)</f>
        <v>1-05 大洋綠</v>
      </c>
      <c r="J2513" s="155">
        <f t="shared" si="39"/>
        <v>4.2623558327579511E-2</v>
      </c>
    </row>
    <row r="2514" spans="1:10" hidden="1">
      <c r="A2514" s="155" t="s">
        <v>3127</v>
      </c>
      <c r="B2514" s="155" t="s">
        <v>2374</v>
      </c>
      <c r="C2514" s="155" t="s">
        <v>127</v>
      </c>
      <c r="D2514" s="155">
        <v>60.3</v>
      </c>
      <c r="E2514" s="155">
        <v>231</v>
      </c>
      <c r="F2514" s="155">
        <v>189.4380370114645</v>
      </c>
      <c r="G2514" s="155">
        <v>43760.186549648301</v>
      </c>
      <c r="H2514" s="155">
        <v>4.3760186549648299E-2</v>
      </c>
      <c r="I2514" s="155" t="str">
        <f>_xlfn.XLOOKUP(C2514,'DRAWING LIST'!B:B,'DRAWING LIST'!AJ:AJ,,0)</f>
        <v>1-05 大洋綠</v>
      </c>
      <c r="J2514" s="155">
        <f t="shared" si="39"/>
        <v>4.3760186549648299E-2</v>
      </c>
    </row>
    <row r="2515" spans="1:10" hidden="1">
      <c r="A2515" s="155" t="s">
        <v>3127</v>
      </c>
      <c r="B2515" s="155" t="s">
        <v>2862</v>
      </c>
      <c r="C2515" s="155" t="s">
        <v>128</v>
      </c>
      <c r="D2515" s="155">
        <v>60.3</v>
      </c>
      <c r="E2515" s="155">
        <v>242</v>
      </c>
      <c r="F2515" s="155">
        <v>189.4380370114645</v>
      </c>
      <c r="G2515" s="155">
        <v>45844.004956774406</v>
      </c>
      <c r="H2515" s="155">
        <v>4.5844004956774403E-2</v>
      </c>
      <c r="I2515" s="155" t="str">
        <f>_xlfn.XLOOKUP(C2515,'DRAWING LIST'!B:B,'DRAWING LIST'!AJ:AJ,,0)</f>
        <v>1-05 大洋綠</v>
      </c>
      <c r="J2515" s="155">
        <f t="shared" si="39"/>
        <v>4.5844004956774403E-2</v>
      </c>
    </row>
    <row r="2516" spans="1:10" hidden="1">
      <c r="A2516" s="155" t="s">
        <v>3127</v>
      </c>
      <c r="B2516" s="155" t="s">
        <v>2862</v>
      </c>
      <c r="C2516" s="155" t="s">
        <v>129</v>
      </c>
      <c r="D2516" s="155">
        <v>60.3</v>
      </c>
      <c r="E2516" s="155">
        <v>242</v>
      </c>
      <c r="F2516" s="155">
        <v>189.4380370114645</v>
      </c>
      <c r="G2516" s="155">
        <v>45844.004956774406</v>
      </c>
      <c r="H2516" s="155">
        <v>4.5844004956774403E-2</v>
      </c>
      <c r="I2516" s="155" t="str">
        <f>_xlfn.XLOOKUP(C2516,'DRAWING LIST'!B:B,'DRAWING LIST'!AJ:AJ,,0)</f>
        <v>1-05 大洋綠</v>
      </c>
      <c r="J2516" s="155">
        <f t="shared" si="39"/>
        <v>4.5844004956774403E-2</v>
      </c>
    </row>
    <row r="2517" spans="1:10" hidden="1">
      <c r="A2517" s="155" t="s">
        <v>3127</v>
      </c>
      <c r="B2517" s="155" t="s">
        <v>2960</v>
      </c>
      <c r="C2517" s="155" t="s">
        <v>137</v>
      </c>
      <c r="D2517" s="155">
        <v>60.3</v>
      </c>
      <c r="E2517" s="155">
        <v>243</v>
      </c>
      <c r="F2517" s="155">
        <v>189.4380370114645</v>
      </c>
      <c r="G2517" s="155">
        <v>46033.442993785873</v>
      </c>
      <c r="H2517" s="155">
        <v>4.6033442993785874E-2</v>
      </c>
      <c r="I2517" s="155" t="str">
        <f>_xlfn.XLOOKUP(C2517,'DRAWING LIST'!B:B,'DRAWING LIST'!AJ:AJ,,0)</f>
        <v>1-05 大洋綠</v>
      </c>
      <c r="J2517" s="155">
        <f t="shared" si="39"/>
        <v>4.6033442993785874E-2</v>
      </c>
    </row>
    <row r="2518" spans="1:10" hidden="1">
      <c r="A2518" s="155" t="s">
        <v>3127</v>
      </c>
      <c r="B2518" s="155" t="s">
        <v>3132</v>
      </c>
      <c r="C2518" s="155" t="s">
        <v>129</v>
      </c>
      <c r="D2518" s="155">
        <v>60.3</v>
      </c>
      <c r="E2518" s="155">
        <v>2498</v>
      </c>
      <c r="F2518" s="155">
        <v>189.4380370114645</v>
      </c>
      <c r="G2518" s="155">
        <v>473216.21645463834</v>
      </c>
      <c r="H2518" s="155">
        <v>0.47321621645463829</v>
      </c>
      <c r="I2518" s="155" t="str">
        <f>_xlfn.XLOOKUP(C2518,'DRAWING LIST'!B:B,'DRAWING LIST'!AJ:AJ,,0)</f>
        <v>1-05 大洋綠</v>
      </c>
      <c r="J2518" s="155">
        <f t="shared" si="39"/>
        <v>0.47321621645463829</v>
      </c>
    </row>
    <row r="2519" spans="1:10" hidden="1">
      <c r="A2519" s="155" t="s">
        <v>3127</v>
      </c>
      <c r="B2519" s="155" t="s">
        <v>2394</v>
      </c>
      <c r="C2519" s="155" t="s">
        <v>131</v>
      </c>
      <c r="D2519" s="155">
        <v>60.3</v>
      </c>
      <c r="E2519" s="155">
        <v>252</v>
      </c>
      <c r="F2519" s="155">
        <v>189.4380370114645</v>
      </c>
      <c r="G2519" s="155">
        <v>47738.385326889053</v>
      </c>
      <c r="H2519" s="155">
        <v>4.7738385326889052E-2</v>
      </c>
      <c r="I2519" s="155" t="str">
        <f>_xlfn.XLOOKUP(C2519,'DRAWING LIST'!B:B,'DRAWING LIST'!AJ:AJ,,0)</f>
        <v>1-05 大洋綠</v>
      </c>
      <c r="J2519" s="155">
        <f t="shared" si="39"/>
        <v>4.7738385326889052E-2</v>
      </c>
    </row>
    <row r="2520" spans="1:10" hidden="1">
      <c r="A2520" s="155" t="s">
        <v>3127</v>
      </c>
      <c r="B2520" s="155" t="s">
        <v>2397</v>
      </c>
      <c r="C2520" s="155" t="s">
        <v>136</v>
      </c>
      <c r="D2520" s="155">
        <v>60.3</v>
      </c>
      <c r="E2520" s="155">
        <v>254</v>
      </c>
      <c r="F2520" s="155">
        <v>189.4380370114645</v>
      </c>
      <c r="G2520" s="155">
        <v>48117.261400911986</v>
      </c>
      <c r="H2520" s="155">
        <v>4.8117261400911986E-2</v>
      </c>
      <c r="I2520" s="155" t="str">
        <f>_xlfn.XLOOKUP(C2520,'DRAWING LIST'!B:B,'DRAWING LIST'!AJ:AJ,,0)</f>
        <v>1-05 大洋綠</v>
      </c>
      <c r="J2520" s="155">
        <f t="shared" si="39"/>
        <v>4.8117261400911986E-2</v>
      </c>
    </row>
    <row r="2521" spans="1:10" hidden="1">
      <c r="A2521" s="155" t="s">
        <v>3127</v>
      </c>
      <c r="B2521" s="155" t="s">
        <v>2767</v>
      </c>
      <c r="C2521" s="155" t="s">
        <v>137</v>
      </c>
      <c r="D2521" s="155">
        <v>60.3</v>
      </c>
      <c r="E2521" s="155">
        <v>268</v>
      </c>
      <c r="F2521" s="155">
        <v>189.4380370114645</v>
      </c>
      <c r="G2521" s="155">
        <v>50769.393919072485</v>
      </c>
      <c r="H2521" s="155">
        <v>5.0769393919072481E-2</v>
      </c>
      <c r="I2521" s="155" t="str">
        <f>_xlfn.XLOOKUP(C2521,'DRAWING LIST'!B:B,'DRAWING LIST'!AJ:AJ,,0)</f>
        <v>1-05 大洋綠</v>
      </c>
      <c r="J2521" s="155">
        <f t="shared" si="39"/>
        <v>5.0769393919072481E-2</v>
      </c>
    </row>
    <row r="2522" spans="1:10" hidden="1">
      <c r="A2522" s="155" t="s">
        <v>3127</v>
      </c>
      <c r="B2522" s="155" t="s">
        <v>2871</v>
      </c>
      <c r="C2522" s="155" t="s">
        <v>132</v>
      </c>
      <c r="D2522" s="155">
        <v>60.3</v>
      </c>
      <c r="E2522" s="155">
        <v>276</v>
      </c>
      <c r="F2522" s="155">
        <v>189.4380370114645</v>
      </c>
      <c r="G2522" s="155">
        <v>52284.898215164205</v>
      </c>
      <c r="H2522" s="155">
        <v>5.2284898215164202E-2</v>
      </c>
      <c r="I2522" s="155" t="str">
        <f>_xlfn.XLOOKUP(C2522,'DRAWING LIST'!B:B,'DRAWING LIST'!AJ:AJ,,0)</f>
        <v>1-05 大洋綠</v>
      </c>
      <c r="J2522" s="155">
        <f t="shared" si="39"/>
        <v>5.2284898215164202E-2</v>
      </c>
    </row>
    <row r="2523" spans="1:10" hidden="1">
      <c r="A2523" s="155" t="s">
        <v>3127</v>
      </c>
      <c r="B2523" s="155" t="s">
        <v>3133</v>
      </c>
      <c r="C2523" s="155" t="s">
        <v>131</v>
      </c>
      <c r="D2523" s="155">
        <v>60.3</v>
      </c>
      <c r="E2523" s="155">
        <v>2795</v>
      </c>
      <c r="F2523" s="155">
        <v>189.4380370114645</v>
      </c>
      <c r="G2523" s="155">
        <v>529479.3134470433</v>
      </c>
      <c r="H2523" s="155">
        <v>0.52947931344704324</v>
      </c>
      <c r="I2523" s="155" t="str">
        <f>_xlfn.XLOOKUP(C2523,'DRAWING LIST'!B:B,'DRAWING LIST'!AJ:AJ,,0)</f>
        <v>1-05 大洋綠</v>
      </c>
      <c r="J2523" s="155">
        <f t="shared" si="39"/>
        <v>0.52947931344704324</v>
      </c>
    </row>
    <row r="2524" spans="1:10" hidden="1">
      <c r="A2524" s="155" t="s">
        <v>3127</v>
      </c>
      <c r="B2524" s="155" t="s">
        <v>3134</v>
      </c>
      <c r="C2524" s="155" t="s">
        <v>129</v>
      </c>
      <c r="D2524" s="155">
        <v>60.3</v>
      </c>
      <c r="E2524" s="155">
        <v>3262</v>
      </c>
      <c r="F2524" s="155">
        <v>189.4380370114645</v>
      </c>
      <c r="G2524" s="155">
        <v>617946.87673139723</v>
      </c>
      <c r="H2524" s="155">
        <v>0.61794687673139725</v>
      </c>
      <c r="I2524" s="155" t="str">
        <f>_xlfn.XLOOKUP(C2524,'DRAWING LIST'!B:B,'DRAWING LIST'!AJ:AJ,,0)</f>
        <v>1-05 大洋綠</v>
      </c>
      <c r="J2524" s="155">
        <f t="shared" si="39"/>
        <v>0.61794687673139725</v>
      </c>
    </row>
    <row r="2525" spans="1:10" hidden="1">
      <c r="A2525" s="155" t="s">
        <v>3127</v>
      </c>
      <c r="B2525" s="155" t="s">
        <v>3135</v>
      </c>
      <c r="C2525" s="155" t="s">
        <v>134</v>
      </c>
      <c r="D2525" s="155">
        <v>60.3</v>
      </c>
      <c r="E2525" s="155">
        <v>328</v>
      </c>
      <c r="F2525" s="155">
        <v>189.4380370114645</v>
      </c>
      <c r="G2525" s="155">
        <v>62135.676139760355</v>
      </c>
      <c r="H2525" s="155">
        <v>6.213567613976035E-2</v>
      </c>
      <c r="I2525" s="155" t="str">
        <f>_xlfn.XLOOKUP(C2525,'DRAWING LIST'!B:B,'DRAWING LIST'!AJ:AJ,,0)</f>
        <v>1-05 大洋綠</v>
      </c>
      <c r="J2525" s="155">
        <f t="shared" si="39"/>
        <v>6.213567613976035E-2</v>
      </c>
    </row>
    <row r="2526" spans="1:10" hidden="1">
      <c r="A2526" s="155" t="s">
        <v>3127</v>
      </c>
      <c r="B2526" s="155" t="s">
        <v>3136</v>
      </c>
      <c r="C2526" s="155" t="s">
        <v>136</v>
      </c>
      <c r="D2526" s="155">
        <v>60.3</v>
      </c>
      <c r="E2526" s="155">
        <v>339</v>
      </c>
      <c r="F2526" s="155">
        <v>189.4380370114645</v>
      </c>
      <c r="G2526" s="155">
        <v>64219.494546886468</v>
      </c>
      <c r="H2526" s="155">
        <v>6.4219494546886469E-2</v>
      </c>
      <c r="I2526" s="155" t="str">
        <f>_xlfn.XLOOKUP(C2526,'DRAWING LIST'!B:B,'DRAWING LIST'!AJ:AJ,,0)</f>
        <v>1-05 大洋綠</v>
      </c>
      <c r="J2526" s="155">
        <f t="shared" si="39"/>
        <v>6.4219494546886469E-2</v>
      </c>
    </row>
    <row r="2527" spans="1:10" hidden="1">
      <c r="A2527" s="155" t="s">
        <v>3127</v>
      </c>
      <c r="B2527" s="155" t="s">
        <v>3136</v>
      </c>
      <c r="C2527" s="155" t="s">
        <v>137</v>
      </c>
      <c r="D2527" s="155">
        <v>60.3</v>
      </c>
      <c r="E2527" s="155">
        <v>339</v>
      </c>
      <c r="F2527" s="155">
        <v>189.4380370114645</v>
      </c>
      <c r="G2527" s="155">
        <v>64219.494546886468</v>
      </c>
      <c r="H2527" s="155">
        <v>6.4219494546886469E-2</v>
      </c>
      <c r="I2527" s="155" t="str">
        <f>_xlfn.XLOOKUP(C2527,'DRAWING LIST'!B:B,'DRAWING LIST'!AJ:AJ,,0)</f>
        <v>1-05 大洋綠</v>
      </c>
      <c r="J2527" s="155">
        <f t="shared" si="39"/>
        <v>6.4219494546886469E-2</v>
      </c>
    </row>
    <row r="2528" spans="1:10" hidden="1">
      <c r="A2528" s="155" t="s">
        <v>3127</v>
      </c>
      <c r="B2528" s="155" t="s">
        <v>3137</v>
      </c>
      <c r="C2528" s="155" t="s">
        <v>131</v>
      </c>
      <c r="D2528" s="155">
        <v>60.3</v>
      </c>
      <c r="E2528" s="155">
        <v>3420</v>
      </c>
      <c r="F2528" s="155">
        <v>189.4380370114645</v>
      </c>
      <c r="G2528" s="155">
        <v>647878.08657920861</v>
      </c>
      <c r="H2528" s="155">
        <v>0.64787808657920853</v>
      </c>
      <c r="I2528" s="155" t="str">
        <f>_xlfn.XLOOKUP(C2528,'DRAWING LIST'!B:B,'DRAWING LIST'!AJ:AJ,,0)</f>
        <v>1-05 大洋綠</v>
      </c>
      <c r="J2528" s="155">
        <f t="shared" si="39"/>
        <v>0.64787808657920853</v>
      </c>
    </row>
    <row r="2529" spans="1:10" hidden="1">
      <c r="A2529" s="155" t="s">
        <v>3127</v>
      </c>
      <c r="B2529" s="155" t="s">
        <v>2479</v>
      </c>
      <c r="C2529" s="155" t="s">
        <v>129</v>
      </c>
      <c r="D2529" s="155">
        <v>60.3</v>
      </c>
      <c r="E2529" s="155">
        <v>356</v>
      </c>
      <c r="F2529" s="155">
        <v>189.4380370114645</v>
      </c>
      <c r="G2529" s="155">
        <v>67439.941176081367</v>
      </c>
      <c r="H2529" s="155">
        <v>6.7439941176081361E-2</v>
      </c>
      <c r="I2529" s="155" t="str">
        <f>_xlfn.XLOOKUP(C2529,'DRAWING LIST'!B:B,'DRAWING LIST'!AJ:AJ,,0)</f>
        <v>1-05 大洋綠</v>
      </c>
      <c r="J2529" s="155">
        <f t="shared" si="39"/>
        <v>6.7439941176081361E-2</v>
      </c>
    </row>
    <row r="2530" spans="1:10" hidden="1">
      <c r="A2530" s="155" t="s">
        <v>3127</v>
      </c>
      <c r="B2530" s="155" t="s">
        <v>3138</v>
      </c>
      <c r="C2530" s="155" t="s">
        <v>131</v>
      </c>
      <c r="D2530" s="155">
        <v>60.3</v>
      </c>
      <c r="E2530" s="155">
        <v>418</v>
      </c>
      <c r="F2530" s="155">
        <v>189.4380370114645</v>
      </c>
      <c r="G2530" s="155">
        <v>79185.099470792164</v>
      </c>
      <c r="H2530" s="155">
        <v>7.9185099470792164E-2</v>
      </c>
      <c r="I2530" s="155" t="str">
        <f>_xlfn.XLOOKUP(C2530,'DRAWING LIST'!B:B,'DRAWING LIST'!AJ:AJ,,0)</f>
        <v>1-05 大洋綠</v>
      </c>
      <c r="J2530" s="155">
        <f t="shared" si="39"/>
        <v>7.9185099470792164E-2</v>
      </c>
    </row>
    <row r="2531" spans="1:10" hidden="1">
      <c r="A2531" s="155" t="s">
        <v>3127</v>
      </c>
      <c r="B2531" s="155" t="s">
        <v>3139</v>
      </c>
      <c r="C2531" s="155" t="s">
        <v>131</v>
      </c>
      <c r="D2531" s="155">
        <v>60.3</v>
      </c>
      <c r="E2531" s="155">
        <v>474</v>
      </c>
      <c r="F2531" s="155">
        <v>189.4380370114645</v>
      </c>
      <c r="G2531" s="155">
        <v>89793.629543434174</v>
      </c>
      <c r="H2531" s="155">
        <v>8.9793629543434172E-2</v>
      </c>
      <c r="I2531" s="155" t="str">
        <f>_xlfn.XLOOKUP(C2531,'DRAWING LIST'!B:B,'DRAWING LIST'!AJ:AJ,,0)</f>
        <v>1-05 大洋綠</v>
      </c>
      <c r="J2531" s="155">
        <f t="shared" si="39"/>
        <v>8.9793629543434172E-2</v>
      </c>
    </row>
    <row r="2532" spans="1:10" hidden="1">
      <c r="A2532" s="155" t="s">
        <v>3127</v>
      </c>
      <c r="B2532" s="155" t="s">
        <v>2118</v>
      </c>
      <c r="C2532" s="155" t="s">
        <v>134</v>
      </c>
      <c r="D2532" s="155">
        <v>60.3</v>
      </c>
      <c r="E2532" s="155">
        <v>497</v>
      </c>
      <c r="F2532" s="155">
        <v>189.4380370114645</v>
      </c>
      <c r="G2532" s="155">
        <v>94150.704394697852</v>
      </c>
      <c r="H2532" s="155">
        <v>9.4150704394697846E-2</v>
      </c>
      <c r="I2532" s="155" t="str">
        <f>_xlfn.XLOOKUP(C2532,'DRAWING LIST'!B:B,'DRAWING LIST'!AJ:AJ,,0)</f>
        <v>1-05 大洋綠</v>
      </c>
      <c r="J2532" s="155">
        <f t="shared" si="39"/>
        <v>9.4150704394697846E-2</v>
      </c>
    </row>
    <row r="2533" spans="1:10" hidden="1">
      <c r="A2533" s="155" t="s">
        <v>3127</v>
      </c>
      <c r="B2533" s="155" t="s">
        <v>2118</v>
      </c>
      <c r="C2533" s="155" t="s">
        <v>137</v>
      </c>
      <c r="D2533" s="155">
        <v>60.3</v>
      </c>
      <c r="E2533" s="155">
        <v>497</v>
      </c>
      <c r="F2533" s="155">
        <v>189.4380370114645</v>
      </c>
      <c r="G2533" s="155">
        <v>94150.704394697852</v>
      </c>
      <c r="H2533" s="155">
        <v>9.4150704394697846E-2</v>
      </c>
      <c r="I2533" s="155" t="str">
        <f>_xlfn.XLOOKUP(C2533,'DRAWING LIST'!B:B,'DRAWING LIST'!AJ:AJ,,0)</f>
        <v>1-05 大洋綠</v>
      </c>
      <c r="J2533" s="155">
        <f t="shared" si="39"/>
        <v>9.4150704394697846E-2</v>
      </c>
    </row>
    <row r="2534" spans="1:10" hidden="1">
      <c r="A2534" s="155" t="s">
        <v>3127</v>
      </c>
      <c r="B2534" s="155" t="s">
        <v>2790</v>
      </c>
      <c r="C2534" s="155" t="s">
        <v>128</v>
      </c>
      <c r="D2534" s="155">
        <v>60.3</v>
      </c>
      <c r="E2534" s="155">
        <v>546</v>
      </c>
      <c r="F2534" s="155">
        <v>189.4380370114645</v>
      </c>
      <c r="G2534" s="155">
        <v>103433.16820825962</v>
      </c>
      <c r="H2534" s="155">
        <v>0.10343316820825962</v>
      </c>
      <c r="I2534" s="155" t="str">
        <f>_xlfn.XLOOKUP(C2534,'DRAWING LIST'!B:B,'DRAWING LIST'!AJ:AJ,,0)</f>
        <v>1-05 大洋綠</v>
      </c>
      <c r="J2534" s="155">
        <f t="shared" si="39"/>
        <v>0.10343316820825962</v>
      </c>
    </row>
    <row r="2535" spans="1:10" hidden="1">
      <c r="A2535" s="155" t="s">
        <v>3127</v>
      </c>
      <c r="B2535" s="155" t="s">
        <v>3140</v>
      </c>
      <c r="C2535" s="155" t="s">
        <v>131</v>
      </c>
      <c r="D2535" s="155">
        <v>60.3</v>
      </c>
      <c r="E2535" s="155">
        <v>580</v>
      </c>
      <c r="F2535" s="155">
        <v>189.4380370114645</v>
      </c>
      <c r="G2535" s="155">
        <v>109874.06146664941</v>
      </c>
      <c r="H2535" s="155">
        <v>0.10987406146664941</v>
      </c>
      <c r="I2535" s="155" t="str">
        <f>_xlfn.XLOOKUP(C2535,'DRAWING LIST'!B:B,'DRAWING LIST'!AJ:AJ,,0)</f>
        <v>1-05 大洋綠</v>
      </c>
      <c r="J2535" s="155">
        <f t="shared" si="39"/>
        <v>0.10987406146664941</v>
      </c>
    </row>
    <row r="2536" spans="1:10" hidden="1">
      <c r="A2536" s="155" t="s">
        <v>3127</v>
      </c>
      <c r="B2536" s="155" t="s">
        <v>2587</v>
      </c>
      <c r="C2536" s="155" t="s">
        <v>135</v>
      </c>
      <c r="D2536" s="155">
        <v>60.3</v>
      </c>
      <c r="E2536" s="155">
        <v>603</v>
      </c>
      <c r="F2536" s="155">
        <v>189.4380370114645</v>
      </c>
      <c r="G2536" s="155">
        <v>114231.1363179131</v>
      </c>
      <c r="H2536" s="155">
        <v>0.1142311363179131</v>
      </c>
      <c r="I2536" s="155" t="str">
        <f>_xlfn.XLOOKUP(C2536,'DRAWING LIST'!B:B,'DRAWING LIST'!AJ:AJ,,0)</f>
        <v>1-05 大洋綠</v>
      </c>
      <c r="J2536" s="155">
        <f t="shared" si="39"/>
        <v>0.1142311363179131</v>
      </c>
    </row>
    <row r="2537" spans="1:10" hidden="1">
      <c r="A2537" s="155" t="s">
        <v>3127</v>
      </c>
      <c r="B2537" s="155" t="s">
        <v>2602</v>
      </c>
      <c r="C2537" s="155" t="s">
        <v>129</v>
      </c>
      <c r="D2537" s="155">
        <v>60.3</v>
      </c>
      <c r="E2537" s="155">
        <v>638</v>
      </c>
      <c r="F2537" s="155">
        <v>189.4380370114645</v>
      </c>
      <c r="G2537" s="155">
        <v>120861.46761331435</v>
      </c>
      <c r="H2537" s="155">
        <v>0.12086146761331434</v>
      </c>
      <c r="I2537" s="155" t="str">
        <f>_xlfn.XLOOKUP(C2537,'DRAWING LIST'!B:B,'DRAWING LIST'!AJ:AJ,,0)</f>
        <v>1-05 大洋綠</v>
      </c>
      <c r="J2537" s="155">
        <f t="shared" si="39"/>
        <v>0.12086146761331434</v>
      </c>
    </row>
    <row r="2538" spans="1:10" hidden="1">
      <c r="A2538" s="155" t="s">
        <v>3127</v>
      </c>
      <c r="B2538" s="155" t="s">
        <v>2640</v>
      </c>
      <c r="C2538" s="155" t="s">
        <v>128</v>
      </c>
      <c r="D2538" s="155">
        <v>60.3</v>
      </c>
      <c r="E2538" s="155">
        <v>744</v>
      </c>
      <c r="F2538" s="155">
        <v>189.4380370114645</v>
      </c>
      <c r="G2538" s="155">
        <v>140941.89953652959</v>
      </c>
      <c r="H2538" s="155">
        <v>0.14094189953652958</v>
      </c>
      <c r="I2538" s="155" t="str">
        <f>_xlfn.XLOOKUP(C2538,'DRAWING LIST'!B:B,'DRAWING LIST'!AJ:AJ,,0)</f>
        <v>1-05 大洋綠</v>
      </c>
      <c r="J2538" s="155">
        <f t="shared" si="39"/>
        <v>0.14094189953652958</v>
      </c>
    </row>
    <row r="2539" spans="1:10" hidden="1">
      <c r="A2539" s="155" t="s">
        <v>3127</v>
      </c>
      <c r="B2539" s="155" t="s">
        <v>2699</v>
      </c>
      <c r="C2539" s="155" t="s">
        <v>132</v>
      </c>
      <c r="D2539" s="155">
        <v>60.3</v>
      </c>
      <c r="E2539" s="155">
        <v>90</v>
      </c>
      <c r="F2539" s="155">
        <v>189.4380370114645</v>
      </c>
      <c r="G2539" s="155">
        <v>17049.423331031805</v>
      </c>
      <c r="H2539" s="155">
        <v>1.7049423331031804E-2</v>
      </c>
      <c r="I2539" s="155" t="str">
        <f>_xlfn.XLOOKUP(C2539,'DRAWING LIST'!B:B,'DRAWING LIST'!AJ:AJ,,0)</f>
        <v>1-05 大洋綠</v>
      </c>
      <c r="J2539" s="155">
        <f t="shared" si="39"/>
        <v>1.7049423331031804E-2</v>
      </c>
    </row>
    <row r="2540" spans="1:10" hidden="1">
      <c r="A2540" s="155" t="s">
        <v>3127</v>
      </c>
      <c r="B2540" s="155" t="s">
        <v>2699</v>
      </c>
      <c r="C2540" s="155" t="s">
        <v>133</v>
      </c>
      <c r="D2540" s="155">
        <v>60.3</v>
      </c>
      <c r="E2540" s="155">
        <v>90</v>
      </c>
      <c r="F2540" s="155">
        <v>189.4380370114645</v>
      </c>
      <c r="G2540" s="155">
        <v>17049.423331031805</v>
      </c>
      <c r="H2540" s="155">
        <v>1.7049423331031804E-2</v>
      </c>
      <c r="I2540" s="155" t="str">
        <f>_xlfn.XLOOKUP(C2540,'DRAWING LIST'!B:B,'DRAWING LIST'!AJ:AJ,,0)</f>
        <v>1-05 大洋綠</v>
      </c>
      <c r="J2540" s="155">
        <f t="shared" si="39"/>
        <v>1.7049423331031804E-2</v>
      </c>
    </row>
    <row r="2541" spans="1:10" hidden="1">
      <c r="A2541" s="155" t="s">
        <v>3127</v>
      </c>
      <c r="B2541" s="155" t="s">
        <v>2724</v>
      </c>
      <c r="C2541" s="155" t="s">
        <v>127</v>
      </c>
      <c r="D2541" s="155">
        <v>60.3</v>
      </c>
      <c r="E2541" s="155">
        <v>98</v>
      </c>
      <c r="F2541" s="155">
        <v>189.4380370114645</v>
      </c>
      <c r="G2541" s="155">
        <v>18564.927627123521</v>
      </c>
      <c r="H2541" s="155">
        <v>1.8564927627123522E-2</v>
      </c>
      <c r="I2541" s="155" t="str">
        <f>_xlfn.XLOOKUP(C2541,'DRAWING LIST'!B:B,'DRAWING LIST'!AJ:AJ,,0)</f>
        <v>1-05 大洋綠</v>
      </c>
      <c r="J2541" s="155">
        <f t="shared" si="39"/>
        <v>1.8564927627123522E-2</v>
      </c>
    </row>
    <row r="2542" spans="1:10" hidden="1">
      <c r="A2542" s="155" t="s">
        <v>3127</v>
      </c>
      <c r="B2542" s="155" t="s">
        <v>2724</v>
      </c>
      <c r="C2542" s="155" t="s">
        <v>128</v>
      </c>
      <c r="D2542" s="155">
        <v>60.3</v>
      </c>
      <c r="E2542" s="155">
        <v>98</v>
      </c>
      <c r="F2542" s="155">
        <v>189.4380370114645</v>
      </c>
      <c r="G2542" s="155">
        <v>18564.927627123521</v>
      </c>
      <c r="H2542" s="155">
        <v>1.8564927627123522E-2</v>
      </c>
      <c r="I2542" s="155" t="str">
        <f>_xlfn.XLOOKUP(C2542,'DRAWING LIST'!B:B,'DRAWING LIST'!AJ:AJ,,0)</f>
        <v>1-05 大洋綠</v>
      </c>
      <c r="J2542" s="155">
        <f t="shared" si="39"/>
        <v>1.8564927627123522E-2</v>
      </c>
    </row>
    <row r="2543" spans="1:10" hidden="1">
      <c r="A2543" s="155" t="s">
        <v>3141</v>
      </c>
      <c r="B2543" s="155" t="s">
        <v>3142</v>
      </c>
      <c r="C2543" s="155" t="s">
        <v>443</v>
      </c>
      <c r="D2543" s="155">
        <v>88.9</v>
      </c>
      <c r="E2543" s="155">
        <v>1189</v>
      </c>
      <c r="F2543" s="155">
        <v>279.28758690413264</v>
      </c>
      <c r="G2543" s="155">
        <v>332072.94082901371</v>
      </c>
      <c r="H2543" s="155">
        <v>0.33207294082901367</v>
      </c>
      <c r="I2543" s="155" t="str">
        <f>_xlfn.XLOOKUP(C2543,'DRAWING LIST'!B:B,'DRAWING LIST'!AJ:AJ,,0)</f>
        <v>1-13 奶白色</v>
      </c>
      <c r="J2543" s="155">
        <f t="shared" si="39"/>
        <v>0.33207294082901367</v>
      </c>
    </row>
    <row r="2544" spans="1:10" hidden="1">
      <c r="A2544" s="155" t="s">
        <v>3141</v>
      </c>
      <c r="B2544" s="155" t="s">
        <v>3143</v>
      </c>
      <c r="C2544" s="155" t="s">
        <v>1313</v>
      </c>
      <c r="D2544" s="155">
        <v>88.9</v>
      </c>
      <c r="E2544" s="155">
        <v>2080</v>
      </c>
      <c r="F2544" s="155">
        <v>279.28758690413264</v>
      </c>
      <c r="G2544" s="155">
        <v>580918.18076059583</v>
      </c>
      <c r="H2544" s="155">
        <v>0.58091818076059576</v>
      </c>
      <c r="I2544" s="155" t="str">
        <f>_xlfn.XLOOKUP(C2544,'DRAWING LIST'!B:B,'DRAWING LIST'!AJ:AJ,,0)</f>
        <v>1-13 奶白色</v>
      </c>
      <c r="J2544" s="155">
        <f t="shared" si="39"/>
        <v>0.58091818076059576</v>
      </c>
    </row>
    <row r="2545" spans="1:10" hidden="1">
      <c r="A2545" s="155" t="s">
        <v>3141</v>
      </c>
      <c r="B2545" s="155" t="s">
        <v>3144</v>
      </c>
      <c r="C2545" s="155" t="s">
        <v>444</v>
      </c>
      <c r="D2545" s="155">
        <v>88.9</v>
      </c>
      <c r="E2545" s="155">
        <v>2357</v>
      </c>
      <c r="F2545" s="155">
        <v>279.28758690413264</v>
      </c>
      <c r="G2545" s="155">
        <v>658280.84233304067</v>
      </c>
      <c r="H2545" s="155">
        <v>0.65828084233304063</v>
      </c>
      <c r="I2545" s="155" t="str">
        <f>_xlfn.XLOOKUP(C2545,'DRAWING LIST'!B:B,'DRAWING LIST'!AJ:AJ,,0)</f>
        <v>1-13 奶白色</v>
      </c>
      <c r="J2545" s="155">
        <f t="shared" si="39"/>
        <v>0.65828084233304063</v>
      </c>
    </row>
    <row r="2546" spans="1:10" hidden="1">
      <c r="A2546" s="155" t="s">
        <v>3141</v>
      </c>
      <c r="B2546" s="155" t="s">
        <v>2545</v>
      </c>
      <c r="C2546" s="155" t="s">
        <v>787</v>
      </c>
      <c r="D2546" s="155">
        <v>88.9</v>
      </c>
      <c r="E2546" s="155">
        <v>488</v>
      </c>
      <c r="F2546" s="155">
        <v>279.28758690413264</v>
      </c>
      <c r="G2546" s="155">
        <v>136292.34240921674</v>
      </c>
      <c r="H2546" s="155">
        <v>0.13629234240921673</v>
      </c>
      <c r="I2546" s="155" t="str">
        <f>_xlfn.XLOOKUP(C2546,'DRAWING LIST'!B:B,'DRAWING LIST'!AJ:AJ,,0)</f>
        <v>1-13 奶白色</v>
      </c>
      <c r="J2546" s="155">
        <f t="shared" si="39"/>
        <v>0.13629234240921673</v>
      </c>
    </row>
    <row r="2547" spans="1:10" hidden="1">
      <c r="A2547" s="155" t="s">
        <v>3141</v>
      </c>
      <c r="B2547" s="155" t="s">
        <v>3145</v>
      </c>
      <c r="C2547" s="155" t="s">
        <v>443</v>
      </c>
      <c r="D2547" s="155">
        <v>88.9</v>
      </c>
      <c r="E2547" s="155">
        <v>520</v>
      </c>
      <c r="F2547" s="155">
        <v>279.28758690413264</v>
      </c>
      <c r="G2547" s="155">
        <v>145229.54519014896</v>
      </c>
      <c r="H2547" s="155">
        <v>0.14522954519014894</v>
      </c>
      <c r="I2547" s="155" t="str">
        <f>_xlfn.XLOOKUP(C2547,'DRAWING LIST'!B:B,'DRAWING LIST'!AJ:AJ,,0)</f>
        <v>1-13 奶白色</v>
      </c>
      <c r="J2547" s="155">
        <f t="shared" si="39"/>
        <v>0.14522954519014894</v>
      </c>
    </row>
    <row r="2548" spans="1:10" hidden="1">
      <c r="A2548" s="155" t="s">
        <v>3141</v>
      </c>
      <c r="B2548" s="155" t="s">
        <v>3146</v>
      </c>
      <c r="C2548" s="155" t="s">
        <v>445</v>
      </c>
      <c r="D2548" s="155">
        <v>88.9</v>
      </c>
      <c r="E2548" s="155">
        <v>5600</v>
      </c>
      <c r="F2548" s="155">
        <v>279.28758690413264</v>
      </c>
      <c r="G2548" s="155">
        <v>1564010.4866631427</v>
      </c>
      <c r="H2548" s="155">
        <v>1.5640104866631426</v>
      </c>
      <c r="I2548" s="155" t="str">
        <f>_xlfn.XLOOKUP(C2548,'DRAWING LIST'!B:B,'DRAWING LIST'!AJ:AJ,,0)</f>
        <v>1-13 奶白色</v>
      </c>
      <c r="J2548" s="155">
        <f t="shared" si="39"/>
        <v>1.5640104866631426</v>
      </c>
    </row>
    <row r="2549" spans="1:10" hidden="1">
      <c r="A2549" s="155" t="s">
        <v>3141</v>
      </c>
      <c r="B2549" s="155" t="s">
        <v>3104</v>
      </c>
      <c r="C2549" s="155" t="s">
        <v>445</v>
      </c>
      <c r="D2549" s="155">
        <v>88.9</v>
      </c>
      <c r="E2549" s="155">
        <v>6000</v>
      </c>
      <c r="F2549" s="155">
        <v>279.28758690413264</v>
      </c>
      <c r="G2549" s="155">
        <v>1675725.5214247957</v>
      </c>
      <c r="H2549" s="155">
        <v>1.6757255214247957</v>
      </c>
      <c r="I2549" s="155" t="str">
        <f>_xlfn.XLOOKUP(C2549,'DRAWING LIST'!B:B,'DRAWING LIST'!AJ:AJ,,0)</f>
        <v>1-13 奶白色</v>
      </c>
      <c r="J2549" s="155">
        <f t="shared" si="39"/>
        <v>1.6757255214247957</v>
      </c>
    </row>
    <row r="2550" spans="1:10" hidden="1">
      <c r="A2550" s="155" t="s">
        <v>3141</v>
      </c>
      <c r="B2550" s="155" t="s">
        <v>3147</v>
      </c>
      <c r="C2550" s="155" t="s">
        <v>444</v>
      </c>
      <c r="D2550" s="155">
        <v>88.9</v>
      </c>
      <c r="E2550" s="155">
        <v>6001</v>
      </c>
      <c r="F2550" s="155">
        <v>279.28758690413264</v>
      </c>
      <c r="G2550" s="155">
        <v>1676004.8090116999</v>
      </c>
      <c r="H2550" s="155">
        <v>1.6760048090116997</v>
      </c>
      <c r="I2550" s="155" t="str">
        <f>_xlfn.XLOOKUP(C2550,'DRAWING LIST'!B:B,'DRAWING LIST'!AJ:AJ,,0)</f>
        <v>1-13 奶白色</v>
      </c>
      <c r="J2550" s="155">
        <f t="shared" si="39"/>
        <v>1.6760048090116997</v>
      </c>
    </row>
  </sheetData>
  <autoFilter ref="A1:J2550" xr:uid="{4B322076-87FA-4C11-87C2-44AB020E1E2B}">
    <filterColumn colId="8">
      <filters>
        <filter val="1-45 天藍色"/>
      </filters>
    </filterColumn>
  </autoFilter>
  <phoneticPr fontId="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33A42-6CE9-45C1-AB6F-7F097B0C0C3F}">
  <sheetPr codeName="工作表18"/>
  <dimension ref="A1:L1703"/>
  <sheetViews>
    <sheetView workbookViewId="0">
      <selection activeCell="B1" sqref="B1:B2"/>
    </sheetView>
  </sheetViews>
  <sheetFormatPr defaultRowHeight="13"/>
  <cols>
    <col min="10" max="10" width="11.69921875" bestFit="1" customWidth="1"/>
    <col min="11" max="11" width="12.69921875" bestFit="1" customWidth="1"/>
    <col min="12" max="12" width="10.796875" bestFit="1" customWidth="1"/>
  </cols>
  <sheetData>
    <row r="1" spans="1:12">
      <c r="A1" t="s">
        <v>2023</v>
      </c>
      <c r="B1" t="s">
        <v>3151</v>
      </c>
      <c r="C1" t="s">
        <v>3152</v>
      </c>
      <c r="D1" t="s">
        <v>2021</v>
      </c>
      <c r="E1" t="s">
        <v>3153</v>
      </c>
      <c r="F1" t="s">
        <v>3154</v>
      </c>
      <c r="G1" t="s">
        <v>3209</v>
      </c>
      <c r="H1" t="s">
        <v>3210</v>
      </c>
      <c r="I1" t="s">
        <v>3149</v>
      </c>
      <c r="J1" s="156" t="s">
        <v>3212</v>
      </c>
      <c r="K1" s="139" t="s">
        <v>3331</v>
      </c>
      <c r="L1" s="176" t="s">
        <v>3332</v>
      </c>
    </row>
    <row r="2" spans="1:12">
      <c r="A2" t="s">
        <v>75</v>
      </c>
      <c r="B2">
        <v>2</v>
      </c>
      <c r="C2">
        <v>1</v>
      </c>
      <c r="D2">
        <v>50</v>
      </c>
      <c r="E2" t="s">
        <v>3155</v>
      </c>
      <c r="F2" t="s">
        <v>3156</v>
      </c>
      <c r="G2">
        <v>60.3</v>
      </c>
      <c r="H2">
        <v>5711.5568158956548</v>
      </c>
      <c r="I2">
        <v>5.7115568158956544E-3</v>
      </c>
      <c r="J2" t="str">
        <f>_xlfn.XLOOKUP(A2,'DRAWING LIST'!B:B,'DRAWING LIST'!AJ:AJ,,0)</f>
        <v>1-63 深灰色</v>
      </c>
      <c r="K2">
        <f>ROUNDUP(G2*PI()*1000*10^-6,2)</f>
        <v>0.19</v>
      </c>
      <c r="L2">
        <f>K2*C2</f>
        <v>0.19</v>
      </c>
    </row>
    <row r="3" spans="1:12">
      <c r="A3" t="s">
        <v>75</v>
      </c>
      <c r="B3">
        <v>3</v>
      </c>
      <c r="C3">
        <v>1</v>
      </c>
      <c r="D3">
        <v>50</v>
      </c>
      <c r="E3" t="s">
        <v>3157</v>
      </c>
      <c r="F3" t="s">
        <v>3156</v>
      </c>
      <c r="G3">
        <v>60.3</v>
      </c>
      <c r="H3">
        <v>3807.7045439304366</v>
      </c>
      <c r="I3">
        <v>3.8077045439304366E-3</v>
      </c>
      <c r="J3" t="str">
        <f>_xlfn.XLOOKUP(A3,'DRAWING LIST'!B:B,'DRAWING LIST'!AJ:AJ,,0)</f>
        <v>1-63 深灰色</v>
      </c>
      <c r="K3">
        <f t="shared" ref="K3:K66" si="0">ROUNDUP(G3*PI()*1000*10^-6,2)</f>
        <v>0.19</v>
      </c>
      <c r="L3">
        <f t="shared" ref="L3:L66" si="1">K3*C3</f>
        <v>0.19</v>
      </c>
    </row>
    <row r="4" spans="1:12">
      <c r="A4" t="s">
        <v>75</v>
      </c>
      <c r="B4">
        <v>4</v>
      </c>
      <c r="C4">
        <v>1</v>
      </c>
      <c r="D4">
        <v>50</v>
      </c>
      <c r="E4" t="s">
        <v>3155</v>
      </c>
      <c r="F4" t="s">
        <v>3156</v>
      </c>
      <c r="G4">
        <v>60.3</v>
      </c>
      <c r="H4">
        <v>5711.5568158956548</v>
      </c>
      <c r="I4">
        <v>5.7115568158956544E-3</v>
      </c>
      <c r="J4" t="str">
        <f>_xlfn.XLOOKUP(A4,'DRAWING LIST'!B:B,'DRAWING LIST'!AJ:AJ,,0)</f>
        <v>1-63 深灰色</v>
      </c>
      <c r="K4">
        <f t="shared" si="0"/>
        <v>0.19</v>
      </c>
      <c r="L4">
        <f t="shared" si="1"/>
        <v>0.19</v>
      </c>
    </row>
    <row r="5" spans="1:12">
      <c r="A5" t="s">
        <v>75</v>
      </c>
      <c r="B5">
        <v>5</v>
      </c>
      <c r="C5">
        <v>15</v>
      </c>
      <c r="D5">
        <v>50</v>
      </c>
      <c r="E5" t="s">
        <v>3158</v>
      </c>
      <c r="F5" t="s">
        <v>3156</v>
      </c>
      <c r="G5">
        <v>60.3</v>
      </c>
      <c r="H5">
        <v>2855.7784079478274</v>
      </c>
      <c r="I5">
        <v>2.8557784079478272E-3</v>
      </c>
      <c r="J5" t="str">
        <f>_xlfn.XLOOKUP(A5,'DRAWING LIST'!B:B,'DRAWING LIST'!AJ:AJ,,0)</f>
        <v>1-63 深灰色</v>
      </c>
      <c r="K5">
        <f t="shared" si="0"/>
        <v>0.19</v>
      </c>
      <c r="L5">
        <f t="shared" si="1"/>
        <v>2.85</v>
      </c>
    </row>
    <row r="6" spans="1:12">
      <c r="A6" t="s">
        <v>76</v>
      </c>
      <c r="B6">
        <v>2</v>
      </c>
      <c r="C6">
        <v>1</v>
      </c>
      <c r="D6">
        <v>50</v>
      </c>
      <c r="E6" t="s">
        <v>3157</v>
      </c>
      <c r="F6" t="s">
        <v>3156</v>
      </c>
      <c r="G6">
        <v>60.3</v>
      </c>
      <c r="H6">
        <v>3807.7045439304366</v>
      </c>
      <c r="I6">
        <v>3.8077045439304366E-3</v>
      </c>
      <c r="J6" t="str">
        <f>_xlfn.XLOOKUP(A6,'DRAWING LIST'!B:B,'DRAWING LIST'!AJ:AJ,,0)</f>
        <v>1-63 深灰色</v>
      </c>
      <c r="K6">
        <f t="shared" si="0"/>
        <v>0.19</v>
      </c>
      <c r="L6">
        <f t="shared" si="1"/>
        <v>0.19</v>
      </c>
    </row>
    <row r="7" spans="1:12">
      <c r="A7" t="s">
        <v>76</v>
      </c>
      <c r="B7">
        <v>3</v>
      </c>
      <c r="C7">
        <v>6</v>
      </c>
      <c r="D7">
        <v>50</v>
      </c>
      <c r="E7" t="s">
        <v>3158</v>
      </c>
      <c r="F7" t="s">
        <v>3156</v>
      </c>
      <c r="G7">
        <v>60.3</v>
      </c>
      <c r="H7">
        <v>2855.7784079478274</v>
      </c>
      <c r="I7">
        <v>2.8557784079478272E-3</v>
      </c>
      <c r="J7" t="str">
        <f>_xlfn.XLOOKUP(A7,'DRAWING LIST'!B:B,'DRAWING LIST'!AJ:AJ,,0)</f>
        <v>1-63 深灰色</v>
      </c>
      <c r="K7">
        <f t="shared" si="0"/>
        <v>0.19</v>
      </c>
      <c r="L7">
        <f t="shared" si="1"/>
        <v>1.1400000000000001</v>
      </c>
    </row>
    <row r="8" spans="1:12">
      <c r="A8" t="s">
        <v>77</v>
      </c>
      <c r="B8">
        <v>2</v>
      </c>
      <c r="C8">
        <v>1</v>
      </c>
      <c r="D8">
        <v>65</v>
      </c>
      <c r="E8" t="s">
        <v>3155</v>
      </c>
      <c r="F8" t="s">
        <v>3156</v>
      </c>
      <c r="G8">
        <v>76.099999999999994</v>
      </c>
      <c r="H8">
        <v>9096.8113956978723</v>
      </c>
      <c r="I8">
        <v>9.0968113956978718E-3</v>
      </c>
      <c r="J8" t="str">
        <f>_xlfn.XLOOKUP(A8,'DRAWING LIST'!B:B,'DRAWING LIST'!AJ:AJ,,0)</f>
        <v>1-63 深灰色</v>
      </c>
      <c r="K8">
        <f t="shared" si="0"/>
        <v>0.24000000000000002</v>
      </c>
      <c r="L8">
        <f t="shared" si="1"/>
        <v>0.24000000000000002</v>
      </c>
    </row>
    <row r="9" spans="1:12">
      <c r="A9" t="s">
        <v>77</v>
      </c>
      <c r="B9">
        <v>3</v>
      </c>
      <c r="C9">
        <v>1</v>
      </c>
      <c r="D9">
        <v>65</v>
      </c>
      <c r="E9" t="s">
        <v>3157</v>
      </c>
      <c r="F9" t="s">
        <v>3156</v>
      </c>
      <c r="G9">
        <v>76.099999999999994</v>
      </c>
      <c r="H9">
        <v>6064.5409304652485</v>
      </c>
      <c r="I9">
        <v>6.0645409304652485E-3</v>
      </c>
      <c r="J9" t="str">
        <f>_xlfn.XLOOKUP(A9,'DRAWING LIST'!B:B,'DRAWING LIST'!AJ:AJ,,0)</f>
        <v>1-63 深灰色</v>
      </c>
      <c r="K9">
        <f t="shared" si="0"/>
        <v>0.24000000000000002</v>
      </c>
      <c r="L9">
        <f t="shared" si="1"/>
        <v>0.24000000000000002</v>
      </c>
    </row>
    <row r="10" spans="1:12">
      <c r="A10" t="s">
        <v>77</v>
      </c>
      <c r="B10">
        <v>4</v>
      </c>
      <c r="C10">
        <v>1</v>
      </c>
      <c r="D10">
        <v>65</v>
      </c>
      <c r="E10" t="s">
        <v>3155</v>
      </c>
      <c r="F10" t="s">
        <v>3156</v>
      </c>
      <c r="G10">
        <v>76.099999999999994</v>
      </c>
      <c r="H10">
        <v>9096.8113956978723</v>
      </c>
      <c r="I10">
        <v>9.0968113956978718E-3</v>
      </c>
      <c r="J10" t="str">
        <f>_xlfn.XLOOKUP(A10,'DRAWING LIST'!B:B,'DRAWING LIST'!AJ:AJ,,0)</f>
        <v>1-63 深灰色</v>
      </c>
      <c r="K10">
        <f t="shared" si="0"/>
        <v>0.24000000000000002</v>
      </c>
      <c r="L10">
        <f t="shared" si="1"/>
        <v>0.24000000000000002</v>
      </c>
    </row>
    <row r="11" spans="1:12">
      <c r="A11" t="s">
        <v>77</v>
      </c>
      <c r="B11">
        <v>5</v>
      </c>
      <c r="C11">
        <v>10</v>
      </c>
      <c r="D11">
        <v>65</v>
      </c>
      <c r="E11" t="s">
        <v>3158</v>
      </c>
      <c r="F11" t="s">
        <v>3156</v>
      </c>
      <c r="G11">
        <v>76.099999999999994</v>
      </c>
      <c r="H11">
        <v>4548.4056978489361</v>
      </c>
      <c r="I11">
        <v>4.5484056978489359E-3</v>
      </c>
      <c r="J11" t="str">
        <f>_xlfn.XLOOKUP(A11,'DRAWING LIST'!B:B,'DRAWING LIST'!AJ:AJ,,0)</f>
        <v>1-63 深灰色</v>
      </c>
      <c r="K11">
        <f t="shared" si="0"/>
        <v>0.24000000000000002</v>
      </c>
      <c r="L11">
        <f t="shared" si="1"/>
        <v>2.4000000000000004</v>
      </c>
    </row>
    <row r="12" spans="1:12">
      <c r="A12" t="s">
        <v>78</v>
      </c>
      <c r="B12">
        <v>2</v>
      </c>
      <c r="C12">
        <v>1</v>
      </c>
      <c r="D12">
        <v>25</v>
      </c>
      <c r="E12" t="s">
        <v>3159</v>
      </c>
      <c r="F12" t="s">
        <v>3160</v>
      </c>
      <c r="G12">
        <v>33.4</v>
      </c>
      <c r="H12">
        <v>1752.3175503193147</v>
      </c>
      <c r="I12">
        <v>1.7523175503193146E-3</v>
      </c>
      <c r="J12" t="str">
        <f>_xlfn.XLOOKUP(A12,'DRAWING LIST'!B:B,'DRAWING LIST'!AJ:AJ,,0)</f>
        <v/>
      </c>
      <c r="K12">
        <f t="shared" si="0"/>
        <v>0.11</v>
      </c>
      <c r="L12">
        <f t="shared" si="1"/>
        <v>0.11</v>
      </c>
    </row>
    <row r="13" spans="1:12">
      <c r="A13" t="s">
        <v>78</v>
      </c>
      <c r="B13">
        <v>3</v>
      </c>
      <c r="C13">
        <v>3</v>
      </c>
      <c r="D13">
        <v>25</v>
      </c>
      <c r="E13" t="s">
        <v>3161</v>
      </c>
      <c r="F13" t="s">
        <v>3160</v>
      </c>
      <c r="G13">
        <v>33.4</v>
      </c>
      <c r="H13">
        <v>876.15877515965735</v>
      </c>
      <c r="I13">
        <v>8.7615877515965731E-4</v>
      </c>
      <c r="J13" t="str">
        <f>_xlfn.XLOOKUP(A13,'DRAWING LIST'!B:B,'DRAWING LIST'!AJ:AJ,,0)</f>
        <v/>
      </c>
      <c r="K13">
        <f t="shared" si="0"/>
        <v>0.11</v>
      </c>
      <c r="L13">
        <f t="shared" si="1"/>
        <v>0.33</v>
      </c>
    </row>
    <row r="14" spans="1:12">
      <c r="A14" t="s">
        <v>79</v>
      </c>
      <c r="B14">
        <v>2</v>
      </c>
      <c r="C14">
        <v>4</v>
      </c>
      <c r="D14">
        <v>25</v>
      </c>
      <c r="E14" t="s">
        <v>3159</v>
      </c>
      <c r="F14" t="s">
        <v>3160</v>
      </c>
      <c r="G14">
        <v>33.4</v>
      </c>
      <c r="H14">
        <v>1752.3175503193147</v>
      </c>
      <c r="I14">
        <v>1.7523175503193146E-3</v>
      </c>
      <c r="J14" t="str">
        <f>_xlfn.XLOOKUP(A14,'DRAWING LIST'!B:B,'DRAWING LIST'!AJ:AJ,,0)</f>
        <v/>
      </c>
      <c r="K14">
        <f t="shared" si="0"/>
        <v>0.11</v>
      </c>
      <c r="L14">
        <f t="shared" si="1"/>
        <v>0.44</v>
      </c>
    </row>
    <row r="15" spans="1:12">
      <c r="A15" t="s">
        <v>79</v>
      </c>
      <c r="B15">
        <v>3</v>
      </c>
      <c r="C15">
        <v>1</v>
      </c>
      <c r="D15">
        <v>25</v>
      </c>
      <c r="E15" t="s">
        <v>3162</v>
      </c>
      <c r="F15" t="s">
        <v>3160</v>
      </c>
      <c r="G15">
        <v>33.4</v>
      </c>
      <c r="H15">
        <v>5256.9526509579446</v>
      </c>
      <c r="I15">
        <v>5.2569526509579443E-3</v>
      </c>
      <c r="J15" t="str">
        <f>_xlfn.XLOOKUP(A15,'DRAWING LIST'!B:B,'DRAWING LIST'!AJ:AJ,,0)</f>
        <v/>
      </c>
      <c r="K15">
        <f t="shared" si="0"/>
        <v>0.11</v>
      </c>
      <c r="L15">
        <f t="shared" si="1"/>
        <v>0.11</v>
      </c>
    </row>
    <row r="16" spans="1:12">
      <c r="A16" t="s">
        <v>79</v>
      </c>
      <c r="B16">
        <v>4</v>
      </c>
      <c r="C16">
        <v>4</v>
      </c>
      <c r="D16" t="s">
        <v>3163</v>
      </c>
      <c r="E16" t="s">
        <v>3164</v>
      </c>
      <c r="F16" t="s">
        <v>3160</v>
      </c>
      <c r="G16">
        <v>25</v>
      </c>
      <c r="H16">
        <v>2945.2431127404311</v>
      </c>
      <c r="I16">
        <v>2.9452431127404309E-3</v>
      </c>
      <c r="J16" t="str">
        <f>_xlfn.XLOOKUP(A16,'DRAWING LIST'!B:B,'DRAWING LIST'!AJ:AJ,,0)</f>
        <v/>
      </c>
      <c r="K16">
        <f t="shared" si="0"/>
        <v>0.08</v>
      </c>
      <c r="L16">
        <f t="shared" si="1"/>
        <v>0.32</v>
      </c>
    </row>
    <row r="17" spans="1:12">
      <c r="A17" t="s">
        <v>79</v>
      </c>
      <c r="B17">
        <v>5</v>
      </c>
      <c r="C17">
        <v>3</v>
      </c>
      <c r="D17">
        <v>25</v>
      </c>
      <c r="E17" t="s">
        <v>3161</v>
      </c>
      <c r="F17" t="s">
        <v>3160</v>
      </c>
      <c r="G17">
        <v>33.4</v>
      </c>
      <c r="H17">
        <v>876.15877515965735</v>
      </c>
      <c r="I17">
        <v>8.7615877515965731E-4</v>
      </c>
      <c r="J17" t="str">
        <f>_xlfn.XLOOKUP(A17,'DRAWING LIST'!B:B,'DRAWING LIST'!AJ:AJ,,0)</f>
        <v/>
      </c>
      <c r="K17">
        <f t="shared" si="0"/>
        <v>0.11</v>
      </c>
      <c r="L17">
        <f t="shared" si="1"/>
        <v>0.33</v>
      </c>
    </row>
    <row r="18" spans="1:12">
      <c r="A18" t="s">
        <v>79</v>
      </c>
      <c r="B18">
        <v>6</v>
      </c>
      <c r="C18">
        <v>1</v>
      </c>
      <c r="D18">
        <v>25</v>
      </c>
      <c r="E18" t="s">
        <v>3165</v>
      </c>
      <c r="F18" t="s">
        <v>3160</v>
      </c>
      <c r="G18">
        <v>33.4</v>
      </c>
      <c r="H18">
        <v>876.15877515965735</v>
      </c>
      <c r="I18">
        <v>8.7615877515965731E-4</v>
      </c>
      <c r="J18" t="str">
        <f>_xlfn.XLOOKUP(A18,'DRAWING LIST'!B:B,'DRAWING LIST'!AJ:AJ,,0)</f>
        <v/>
      </c>
      <c r="K18">
        <f t="shared" si="0"/>
        <v>0.11</v>
      </c>
      <c r="L18">
        <f t="shared" si="1"/>
        <v>0.11</v>
      </c>
    </row>
    <row r="19" spans="1:12">
      <c r="A19" t="s">
        <v>80</v>
      </c>
      <c r="B19">
        <v>2</v>
      </c>
      <c r="C19">
        <v>3</v>
      </c>
      <c r="D19">
        <v>15</v>
      </c>
      <c r="E19" t="s">
        <v>3159</v>
      </c>
      <c r="F19" t="s">
        <v>3160</v>
      </c>
      <c r="G19">
        <v>21.3</v>
      </c>
      <c r="H19">
        <v>712.65458550357675</v>
      </c>
      <c r="I19">
        <v>7.1265458550357668E-4</v>
      </c>
      <c r="J19" t="str">
        <f>_xlfn.XLOOKUP(A19,'DRAWING LIST'!B:B,'DRAWING LIST'!AJ:AJ,,0)</f>
        <v/>
      </c>
      <c r="K19">
        <f t="shared" si="0"/>
        <v>6.9999999999999993E-2</v>
      </c>
      <c r="L19">
        <f t="shared" si="1"/>
        <v>0.20999999999999996</v>
      </c>
    </row>
    <row r="20" spans="1:12">
      <c r="A20" t="s">
        <v>80</v>
      </c>
      <c r="B20">
        <v>3</v>
      </c>
      <c r="C20">
        <v>5</v>
      </c>
      <c r="D20">
        <v>15</v>
      </c>
      <c r="E20" t="s">
        <v>3161</v>
      </c>
      <c r="F20" t="s">
        <v>3160</v>
      </c>
      <c r="G20">
        <v>21.3</v>
      </c>
      <c r="H20">
        <v>356.32729275178838</v>
      </c>
      <c r="I20">
        <v>3.5632729275178834E-4</v>
      </c>
      <c r="J20" t="str">
        <f>_xlfn.XLOOKUP(A20,'DRAWING LIST'!B:B,'DRAWING LIST'!AJ:AJ,,0)</f>
        <v/>
      </c>
      <c r="K20">
        <f t="shared" si="0"/>
        <v>6.9999999999999993E-2</v>
      </c>
      <c r="L20">
        <f t="shared" si="1"/>
        <v>0.35</v>
      </c>
    </row>
    <row r="21" spans="1:12">
      <c r="A21" t="s">
        <v>81</v>
      </c>
      <c r="B21">
        <v>2</v>
      </c>
      <c r="C21">
        <v>5</v>
      </c>
      <c r="D21">
        <v>15</v>
      </c>
      <c r="E21" t="s">
        <v>3159</v>
      </c>
      <c r="F21" t="s">
        <v>3160</v>
      </c>
      <c r="G21">
        <v>21.3</v>
      </c>
      <c r="H21">
        <v>712.65458550357675</v>
      </c>
      <c r="I21">
        <v>7.1265458550357668E-4</v>
      </c>
      <c r="J21" t="str">
        <f>_xlfn.XLOOKUP(A21,'DRAWING LIST'!B:B,'DRAWING LIST'!AJ:AJ,,0)</f>
        <v/>
      </c>
      <c r="K21">
        <f t="shared" si="0"/>
        <v>6.9999999999999993E-2</v>
      </c>
      <c r="L21">
        <f t="shared" si="1"/>
        <v>0.35</v>
      </c>
    </row>
    <row r="22" spans="1:12">
      <c r="A22" t="s">
        <v>81</v>
      </c>
      <c r="B22">
        <v>3</v>
      </c>
      <c r="C22">
        <v>5</v>
      </c>
      <c r="D22">
        <v>15</v>
      </c>
      <c r="E22" t="s">
        <v>3161</v>
      </c>
      <c r="F22" t="s">
        <v>3160</v>
      </c>
      <c r="G22">
        <v>21.3</v>
      </c>
      <c r="H22">
        <v>356.32729275178838</v>
      </c>
      <c r="I22">
        <v>3.5632729275178834E-4</v>
      </c>
      <c r="J22" t="str">
        <f>_xlfn.XLOOKUP(A22,'DRAWING LIST'!B:B,'DRAWING LIST'!AJ:AJ,,0)</f>
        <v/>
      </c>
      <c r="K22">
        <f t="shared" si="0"/>
        <v>6.9999999999999993E-2</v>
      </c>
      <c r="L22">
        <f t="shared" si="1"/>
        <v>0.35</v>
      </c>
    </row>
    <row r="23" spans="1:12">
      <c r="A23" t="s">
        <v>82</v>
      </c>
      <c r="B23">
        <v>2</v>
      </c>
      <c r="C23">
        <v>8</v>
      </c>
      <c r="D23">
        <v>15</v>
      </c>
      <c r="E23" t="s">
        <v>3159</v>
      </c>
      <c r="F23" t="s">
        <v>3160</v>
      </c>
      <c r="G23">
        <v>21.3</v>
      </c>
      <c r="H23">
        <v>712.65458550357675</v>
      </c>
      <c r="I23">
        <v>7.1265458550357668E-4</v>
      </c>
      <c r="J23" t="str">
        <f>_xlfn.XLOOKUP(A23,'DRAWING LIST'!B:B,'DRAWING LIST'!AJ:AJ,,0)</f>
        <v/>
      </c>
      <c r="K23">
        <f t="shared" si="0"/>
        <v>6.9999999999999993E-2</v>
      </c>
      <c r="L23">
        <f t="shared" si="1"/>
        <v>0.55999999999999994</v>
      </c>
    </row>
    <row r="24" spans="1:12">
      <c r="A24" t="s">
        <v>82</v>
      </c>
      <c r="B24">
        <v>3</v>
      </c>
      <c r="C24">
        <v>1</v>
      </c>
      <c r="D24">
        <v>15</v>
      </c>
      <c r="E24" t="s">
        <v>3166</v>
      </c>
      <c r="F24" t="s">
        <v>3160</v>
      </c>
      <c r="G24">
        <v>21.3</v>
      </c>
      <c r="H24">
        <v>475.1030570023845</v>
      </c>
      <c r="I24">
        <v>4.7510305700238447E-4</v>
      </c>
      <c r="J24" t="str">
        <f>_xlfn.XLOOKUP(A24,'DRAWING LIST'!B:B,'DRAWING LIST'!AJ:AJ,,0)</f>
        <v/>
      </c>
      <c r="K24">
        <f t="shared" si="0"/>
        <v>6.9999999999999993E-2</v>
      </c>
      <c r="L24">
        <f t="shared" si="1"/>
        <v>6.9999999999999993E-2</v>
      </c>
    </row>
    <row r="25" spans="1:12">
      <c r="A25" t="s">
        <v>82</v>
      </c>
      <c r="B25">
        <v>4</v>
      </c>
      <c r="C25">
        <v>5</v>
      </c>
      <c r="D25">
        <v>15</v>
      </c>
      <c r="E25" t="s">
        <v>3161</v>
      </c>
      <c r="F25" t="s">
        <v>3160</v>
      </c>
      <c r="G25">
        <v>21.3</v>
      </c>
      <c r="H25">
        <v>356.32729275178838</v>
      </c>
      <c r="I25">
        <v>3.5632729275178834E-4</v>
      </c>
      <c r="J25" t="str">
        <f>_xlfn.XLOOKUP(A25,'DRAWING LIST'!B:B,'DRAWING LIST'!AJ:AJ,,0)</f>
        <v/>
      </c>
      <c r="K25">
        <f t="shared" si="0"/>
        <v>6.9999999999999993E-2</v>
      </c>
      <c r="L25">
        <f t="shared" si="1"/>
        <v>0.35</v>
      </c>
    </row>
    <row r="26" spans="1:12">
      <c r="A26" t="s">
        <v>83</v>
      </c>
      <c r="B26">
        <v>2</v>
      </c>
      <c r="C26">
        <v>4</v>
      </c>
      <c r="D26">
        <v>15</v>
      </c>
      <c r="E26" t="s">
        <v>3159</v>
      </c>
      <c r="F26" t="s">
        <v>3160</v>
      </c>
      <c r="G26">
        <v>21.3</v>
      </c>
      <c r="H26">
        <v>712.65458550357675</v>
      </c>
      <c r="I26">
        <v>7.1265458550357668E-4</v>
      </c>
      <c r="J26" t="str">
        <f>_xlfn.XLOOKUP(A26,'DRAWING LIST'!B:B,'DRAWING LIST'!AJ:AJ,,0)</f>
        <v/>
      </c>
      <c r="K26">
        <f t="shared" si="0"/>
        <v>6.9999999999999993E-2</v>
      </c>
      <c r="L26">
        <f t="shared" si="1"/>
        <v>0.27999999999999997</v>
      </c>
    </row>
    <row r="27" spans="1:12">
      <c r="A27" t="s">
        <v>83</v>
      </c>
      <c r="B27">
        <v>3</v>
      </c>
      <c r="C27">
        <v>5</v>
      </c>
      <c r="D27">
        <v>15</v>
      </c>
      <c r="E27" t="s">
        <v>3161</v>
      </c>
      <c r="F27" t="s">
        <v>3160</v>
      </c>
      <c r="G27">
        <v>21.3</v>
      </c>
      <c r="H27">
        <v>356.32729275178838</v>
      </c>
      <c r="I27">
        <v>3.5632729275178834E-4</v>
      </c>
      <c r="J27" t="str">
        <f>_xlfn.XLOOKUP(A27,'DRAWING LIST'!B:B,'DRAWING LIST'!AJ:AJ,,0)</f>
        <v/>
      </c>
      <c r="K27">
        <f t="shared" si="0"/>
        <v>6.9999999999999993E-2</v>
      </c>
      <c r="L27">
        <f t="shared" si="1"/>
        <v>0.35</v>
      </c>
    </row>
    <row r="28" spans="1:12">
      <c r="A28" t="s">
        <v>84</v>
      </c>
      <c r="B28">
        <v>3</v>
      </c>
      <c r="C28">
        <v>1</v>
      </c>
      <c r="D28" t="s">
        <v>3163</v>
      </c>
      <c r="E28" t="s">
        <v>3167</v>
      </c>
      <c r="F28" t="s">
        <v>3160</v>
      </c>
      <c r="G28">
        <v>25</v>
      </c>
      <c r="H28">
        <v>7853.981633974483</v>
      </c>
      <c r="I28">
        <v>7.8539816339744835E-3</v>
      </c>
      <c r="J28" t="str">
        <f>_xlfn.XLOOKUP(A28,'DRAWING LIST'!B:B,'DRAWING LIST'!AJ:AJ,,0)</f>
        <v/>
      </c>
      <c r="K28">
        <f t="shared" si="0"/>
        <v>0.08</v>
      </c>
      <c r="L28">
        <f t="shared" si="1"/>
        <v>0.08</v>
      </c>
    </row>
    <row r="29" spans="1:12">
      <c r="A29" t="s">
        <v>84</v>
      </c>
      <c r="B29">
        <v>4</v>
      </c>
      <c r="C29">
        <v>1</v>
      </c>
      <c r="D29">
        <v>15</v>
      </c>
      <c r="E29" t="s">
        <v>3161</v>
      </c>
      <c r="F29" t="s">
        <v>3160</v>
      </c>
      <c r="G29">
        <v>21.3</v>
      </c>
      <c r="H29">
        <v>356.32729275178838</v>
      </c>
      <c r="I29">
        <v>3.5632729275178834E-4</v>
      </c>
      <c r="J29" t="str">
        <f>_xlfn.XLOOKUP(A29,'DRAWING LIST'!B:B,'DRAWING LIST'!AJ:AJ,,0)</f>
        <v/>
      </c>
      <c r="K29">
        <f t="shared" si="0"/>
        <v>6.9999999999999993E-2</v>
      </c>
      <c r="L29">
        <f t="shared" si="1"/>
        <v>6.9999999999999993E-2</v>
      </c>
    </row>
    <row r="30" spans="1:12">
      <c r="A30" t="s">
        <v>84</v>
      </c>
      <c r="B30">
        <v>5</v>
      </c>
      <c r="C30">
        <v>1</v>
      </c>
      <c r="D30">
        <v>25</v>
      </c>
      <c r="E30" t="s">
        <v>3161</v>
      </c>
      <c r="F30" t="s">
        <v>3160</v>
      </c>
      <c r="G30">
        <v>33.4</v>
      </c>
      <c r="H30">
        <v>876.15877515965735</v>
      </c>
      <c r="I30">
        <v>8.7615877515965731E-4</v>
      </c>
      <c r="J30" t="str">
        <f>_xlfn.XLOOKUP(A30,'DRAWING LIST'!B:B,'DRAWING LIST'!AJ:AJ,,0)</f>
        <v/>
      </c>
      <c r="K30">
        <f t="shared" si="0"/>
        <v>0.11</v>
      </c>
      <c r="L30">
        <f t="shared" si="1"/>
        <v>0.11</v>
      </c>
    </row>
    <row r="31" spans="1:12">
      <c r="A31" t="s">
        <v>85</v>
      </c>
      <c r="B31">
        <v>2</v>
      </c>
      <c r="C31">
        <v>6</v>
      </c>
      <c r="D31">
        <v>25</v>
      </c>
      <c r="E31" t="s">
        <v>3159</v>
      </c>
      <c r="F31" t="s">
        <v>3160</v>
      </c>
      <c r="G31">
        <v>33.4</v>
      </c>
      <c r="H31">
        <v>1752.3175503193147</v>
      </c>
      <c r="I31">
        <v>1.7523175503193146E-3</v>
      </c>
      <c r="J31" t="str">
        <f>_xlfn.XLOOKUP(A31,'DRAWING LIST'!B:B,'DRAWING LIST'!AJ:AJ,,0)</f>
        <v/>
      </c>
      <c r="K31">
        <f t="shared" si="0"/>
        <v>0.11</v>
      </c>
      <c r="L31">
        <f t="shared" si="1"/>
        <v>0.66</v>
      </c>
    </row>
    <row r="32" spans="1:12">
      <c r="A32" t="s">
        <v>85</v>
      </c>
      <c r="B32">
        <v>3</v>
      </c>
      <c r="C32">
        <v>1</v>
      </c>
      <c r="D32">
        <v>25</v>
      </c>
      <c r="E32" t="s">
        <v>3161</v>
      </c>
      <c r="F32" t="s">
        <v>3160</v>
      </c>
      <c r="G32">
        <v>33.4</v>
      </c>
      <c r="H32">
        <v>876.15877515965735</v>
      </c>
      <c r="I32">
        <v>8.7615877515965731E-4</v>
      </c>
      <c r="J32" t="str">
        <f>_xlfn.XLOOKUP(A32,'DRAWING LIST'!B:B,'DRAWING LIST'!AJ:AJ,,0)</f>
        <v/>
      </c>
      <c r="K32">
        <f t="shared" si="0"/>
        <v>0.11</v>
      </c>
      <c r="L32">
        <f t="shared" si="1"/>
        <v>0.11</v>
      </c>
    </row>
    <row r="33" spans="1:12">
      <c r="A33" t="s">
        <v>86</v>
      </c>
      <c r="B33">
        <v>2</v>
      </c>
      <c r="C33">
        <v>5</v>
      </c>
      <c r="D33">
        <v>25</v>
      </c>
      <c r="E33" t="s">
        <v>3159</v>
      </c>
      <c r="F33" t="s">
        <v>3160</v>
      </c>
      <c r="G33">
        <v>33.4</v>
      </c>
      <c r="H33">
        <v>1752.3175503193147</v>
      </c>
      <c r="I33">
        <v>1.7523175503193146E-3</v>
      </c>
      <c r="J33" t="str">
        <f>_xlfn.XLOOKUP(A33,'DRAWING LIST'!B:B,'DRAWING LIST'!AJ:AJ,,0)</f>
        <v/>
      </c>
      <c r="K33">
        <f t="shared" si="0"/>
        <v>0.11</v>
      </c>
      <c r="L33">
        <f t="shared" si="1"/>
        <v>0.55000000000000004</v>
      </c>
    </row>
    <row r="34" spans="1:12">
      <c r="A34" t="s">
        <v>87</v>
      </c>
      <c r="B34">
        <v>2</v>
      </c>
      <c r="C34">
        <v>4</v>
      </c>
      <c r="D34">
        <v>25</v>
      </c>
      <c r="E34" t="s">
        <v>3159</v>
      </c>
      <c r="F34" t="s">
        <v>3160</v>
      </c>
      <c r="G34">
        <v>33.4</v>
      </c>
      <c r="H34">
        <v>1752.3175503193147</v>
      </c>
      <c r="I34">
        <v>1.7523175503193146E-3</v>
      </c>
      <c r="J34" t="str">
        <f>_xlfn.XLOOKUP(A34,'DRAWING LIST'!B:B,'DRAWING LIST'!AJ:AJ,,0)</f>
        <v/>
      </c>
      <c r="K34">
        <f t="shared" si="0"/>
        <v>0.11</v>
      </c>
      <c r="L34">
        <f t="shared" si="1"/>
        <v>0.44</v>
      </c>
    </row>
    <row r="35" spans="1:12">
      <c r="A35" t="s">
        <v>87</v>
      </c>
      <c r="B35">
        <v>3</v>
      </c>
      <c r="C35">
        <v>1</v>
      </c>
      <c r="D35">
        <v>25</v>
      </c>
      <c r="E35" t="s">
        <v>3166</v>
      </c>
      <c r="F35" t="s">
        <v>3160</v>
      </c>
      <c r="G35">
        <v>33.4</v>
      </c>
      <c r="H35">
        <v>1168.2117002128764</v>
      </c>
      <c r="I35">
        <v>1.1682117002128763E-3</v>
      </c>
      <c r="J35" t="str">
        <f>_xlfn.XLOOKUP(A35,'DRAWING LIST'!B:B,'DRAWING LIST'!AJ:AJ,,0)</f>
        <v/>
      </c>
      <c r="K35">
        <f t="shared" si="0"/>
        <v>0.11</v>
      </c>
      <c r="L35">
        <f t="shared" si="1"/>
        <v>0.11</v>
      </c>
    </row>
    <row r="36" spans="1:12">
      <c r="A36" t="s">
        <v>87</v>
      </c>
      <c r="B36">
        <v>4</v>
      </c>
      <c r="C36">
        <v>1</v>
      </c>
      <c r="D36">
        <v>25</v>
      </c>
      <c r="E36" t="s">
        <v>3162</v>
      </c>
      <c r="F36" t="s">
        <v>3160</v>
      </c>
      <c r="G36">
        <v>33.4</v>
      </c>
      <c r="H36">
        <v>5256.9526509579446</v>
      </c>
      <c r="I36">
        <v>5.2569526509579443E-3</v>
      </c>
      <c r="J36" t="str">
        <f>_xlfn.XLOOKUP(A36,'DRAWING LIST'!B:B,'DRAWING LIST'!AJ:AJ,,0)</f>
        <v/>
      </c>
      <c r="K36">
        <f t="shared" si="0"/>
        <v>0.11</v>
      </c>
      <c r="L36">
        <f t="shared" si="1"/>
        <v>0.11</v>
      </c>
    </row>
    <row r="37" spans="1:12">
      <c r="A37" t="s">
        <v>87</v>
      </c>
      <c r="B37">
        <v>5</v>
      </c>
      <c r="C37">
        <v>2</v>
      </c>
      <c r="D37">
        <v>25</v>
      </c>
      <c r="E37" t="s">
        <v>3161</v>
      </c>
      <c r="F37" t="s">
        <v>3160</v>
      </c>
      <c r="G37">
        <v>33.4</v>
      </c>
      <c r="H37">
        <v>876.15877515965735</v>
      </c>
      <c r="I37">
        <v>8.7615877515965731E-4</v>
      </c>
      <c r="J37" t="str">
        <f>_xlfn.XLOOKUP(A37,'DRAWING LIST'!B:B,'DRAWING LIST'!AJ:AJ,,0)</f>
        <v/>
      </c>
      <c r="K37">
        <f t="shared" si="0"/>
        <v>0.11</v>
      </c>
      <c r="L37">
        <f t="shared" si="1"/>
        <v>0.22</v>
      </c>
    </row>
    <row r="38" spans="1:12">
      <c r="A38" t="s">
        <v>88</v>
      </c>
      <c r="B38">
        <v>2</v>
      </c>
      <c r="C38">
        <v>3</v>
      </c>
      <c r="D38">
        <v>25</v>
      </c>
      <c r="E38" t="s">
        <v>3161</v>
      </c>
      <c r="F38" t="s">
        <v>3160</v>
      </c>
      <c r="G38">
        <v>33.4</v>
      </c>
      <c r="H38">
        <v>876.15877515965735</v>
      </c>
      <c r="I38">
        <v>8.7615877515965731E-4</v>
      </c>
      <c r="J38" t="str">
        <f>_xlfn.XLOOKUP(A38,'DRAWING LIST'!B:B,'DRAWING LIST'!AJ:AJ,,0)</f>
        <v/>
      </c>
      <c r="K38">
        <f t="shared" si="0"/>
        <v>0.11</v>
      </c>
      <c r="L38">
        <f t="shared" si="1"/>
        <v>0.33</v>
      </c>
    </row>
    <row r="39" spans="1:12">
      <c r="A39" t="s">
        <v>89</v>
      </c>
      <c r="B39">
        <v>2</v>
      </c>
      <c r="C39">
        <v>1</v>
      </c>
      <c r="D39">
        <v>25</v>
      </c>
      <c r="E39" t="s">
        <v>3159</v>
      </c>
      <c r="F39" t="s">
        <v>3160</v>
      </c>
      <c r="G39">
        <v>33.4</v>
      </c>
      <c r="H39">
        <v>1752.3175503193147</v>
      </c>
      <c r="I39">
        <v>1.7523175503193146E-3</v>
      </c>
      <c r="J39" t="str">
        <f>_xlfn.XLOOKUP(A39,'DRAWING LIST'!B:B,'DRAWING LIST'!AJ:AJ,,0)</f>
        <v/>
      </c>
      <c r="K39">
        <f t="shared" si="0"/>
        <v>0.11</v>
      </c>
      <c r="L39">
        <f t="shared" si="1"/>
        <v>0.11</v>
      </c>
    </row>
    <row r="40" spans="1:12">
      <c r="A40" t="s">
        <v>89</v>
      </c>
      <c r="B40">
        <v>3</v>
      </c>
      <c r="C40">
        <v>2</v>
      </c>
      <c r="D40">
        <v>25</v>
      </c>
      <c r="E40" t="s">
        <v>3162</v>
      </c>
      <c r="F40" t="s">
        <v>3160</v>
      </c>
      <c r="G40">
        <v>33.4</v>
      </c>
      <c r="H40">
        <v>5256.9526509579446</v>
      </c>
      <c r="I40">
        <v>5.2569526509579443E-3</v>
      </c>
      <c r="J40" t="str">
        <f>_xlfn.XLOOKUP(A40,'DRAWING LIST'!B:B,'DRAWING LIST'!AJ:AJ,,0)</f>
        <v/>
      </c>
      <c r="K40">
        <f t="shared" si="0"/>
        <v>0.11</v>
      </c>
      <c r="L40">
        <f t="shared" si="1"/>
        <v>0.22</v>
      </c>
    </row>
    <row r="41" spans="1:12">
      <c r="A41" t="s">
        <v>89</v>
      </c>
      <c r="B41">
        <v>4</v>
      </c>
      <c r="C41">
        <v>4</v>
      </c>
      <c r="D41">
        <v>25</v>
      </c>
      <c r="E41" t="s">
        <v>3161</v>
      </c>
      <c r="F41" t="s">
        <v>3160</v>
      </c>
      <c r="G41">
        <v>33.4</v>
      </c>
      <c r="H41">
        <v>876.15877515965735</v>
      </c>
      <c r="I41">
        <v>8.7615877515965731E-4</v>
      </c>
      <c r="J41" t="str">
        <f>_xlfn.XLOOKUP(A41,'DRAWING LIST'!B:B,'DRAWING LIST'!AJ:AJ,,0)</f>
        <v/>
      </c>
      <c r="K41">
        <f t="shared" si="0"/>
        <v>0.11</v>
      </c>
      <c r="L41">
        <f t="shared" si="1"/>
        <v>0.44</v>
      </c>
    </row>
    <row r="42" spans="1:12">
      <c r="A42" t="s">
        <v>90</v>
      </c>
      <c r="B42">
        <v>2</v>
      </c>
      <c r="C42">
        <v>1</v>
      </c>
      <c r="D42">
        <v>25</v>
      </c>
      <c r="E42" t="s">
        <v>3159</v>
      </c>
      <c r="F42" t="s">
        <v>3160</v>
      </c>
      <c r="G42">
        <v>33.4</v>
      </c>
      <c r="H42">
        <v>1752.3175503193147</v>
      </c>
      <c r="I42">
        <v>1.7523175503193146E-3</v>
      </c>
      <c r="J42" t="str">
        <f>_xlfn.XLOOKUP(A42,'DRAWING LIST'!B:B,'DRAWING LIST'!AJ:AJ,,0)</f>
        <v/>
      </c>
      <c r="K42">
        <f t="shared" si="0"/>
        <v>0.11</v>
      </c>
      <c r="L42">
        <f t="shared" si="1"/>
        <v>0.11</v>
      </c>
    </row>
    <row r="43" spans="1:12">
      <c r="A43" t="s">
        <v>90</v>
      </c>
      <c r="B43">
        <v>3</v>
      </c>
      <c r="C43">
        <v>1</v>
      </c>
      <c r="D43">
        <v>25</v>
      </c>
      <c r="E43" t="s">
        <v>3162</v>
      </c>
      <c r="F43" t="s">
        <v>3160</v>
      </c>
      <c r="G43">
        <v>33.4</v>
      </c>
      <c r="H43">
        <v>5256.9526509579446</v>
      </c>
      <c r="I43">
        <v>5.2569526509579443E-3</v>
      </c>
      <c r="J43" t="str">
        <f>_xlfn.XLOOKUP(A43,'DRAWING LIST'!B:B,'DRAWING LIST'!AJ:AJ,,0)</f>
        <v/>
      </c>
      <c r="K43">
        <f t="shared" si="0"/>
        <v>0.11</v>
      </c>
      <c r="L43">
        <f t="shared" si="1"/>
        <v>0.11</v>
      </c>
    </row>
    <row r="44" spans="1:12">
      <c r="A44" t="s">
        <v>90</v>
      </c>
      <c r="B44">
        <v>4</v>
      </c>
      <c r="C44">
        <v>1</v>
      </c>
      <c r="D44">
        <v>25</v>
      </c>
      <c r="E44" t="s">
        <v>3165</v>
      </c>
      <c r="F44" t="s">
        <v>3160</v>
      </c>
      <c r="G44">
        <v>33.4</v>
      </c>
      <c r="H44">
        <v>876.15877515965735</v>
      </c>
      <c r="I44">
        <v>8.7615877515965731E-4</v>
      </c>
      <c r="J44" t="str">
        <f>_xlfn.XLOOKUP(A44,'DRAWING LIST'!B:B,'DRAWING LIST'!AJ:AJ,,0)</f>
        <v/>
      </c>
      <c r="K44">
        <f t="shared" si="0"/>
        <v>0.11</v>
      </c>
      <c r="L44">
        <f t="shared" si="1"/>
        <v>0.11</v>
      </c>
    </row>
    <row r="45" spans="1:12">
      <c r="A45" t="s">
        <v>90</v>
      </c>
      <c r="B45">
        <v>5</v>
      </c>
      <c r="C45">
        <v>3</v>
      </c>
      <c r="D45">
        <v>25</v>
      </c>
      <c r="E45" t="s">
        <v>3161</v>
      </c>
      <c r="F45" t="s">
        <v>3160</v>
      </c>
      <c r="G45">
        <v>33.4</v>
      </c>
      <c r="H45">
        <v>876.15877515965735</v>
      </c>
      <c r="I45">
        <v>8.7615877515965731E-4</v>
      </c>
      <c r="J45" t="str">
        <f>_xlfn.XLOOKUP(A45,'DRAWING LIST'!B:B,'DRAWING LIST'!AJ:AJ,,0)</f>
        <v/>
      </c>
      <c r="K45">
        <f t="shared" si="0"/>
        <v>0.11</v>
      </c>
      <c r="L45">
        <f t="shared" si="1"/>
        <v>0.33</v>
      </c>
    </row>
    <row r="46" spans="1:12">
      <c r="A46" t="s">
        <v>91</v>
      </c>
      <c r="B46">
        <v>3</v>
      </c>
      <c r="C46">
        <v>1</v>
      </c>
      <c r="D46">
        <v>15</v>
      </c>
      <c r="E46" t="s">
        <v>3159</v>
      </c>
      <c r="F46" t="s">
        <v>3160</v>
      </c>
      <c r="G46">
        <v>21.3</v>
      </c>
      <c r="H46">
        <v>712.65458550357675</v>
      </c>
      <c r="I46">
        <v>7.1265458550357668E-4</v>
      </c>
      <c r="J46" t="str">
        <f>_xlfn.XLOOKUP(A46,'DRAWING LIST'!B:B,'DRAWING LIST'!AJ:AJ,,0)</f>
        <v/>
      </c>
      <c r="K46">
        <f t="shared" si="0"/>
        <v>6.9999999999999993E-2</v>
      </c>
      <c r="L46">
        <f t="shared" si="1"/>
        <v>6.9999999999999993E-2</v>
      </c>
    </row>
    <row r="47" spans="1:12">
      <c r="A47" t="s">
        <v>91</v>
      </c>
      <c r="B47">
        <v>4</v>
      </c>
      <c r="C47">
        <v>5</v>
      </c>
      <c r="D47">
        <v>25</v>
      </c>
      <c r="E47" t="s">
        <v>3159</v>
      </c>
      <c r="F47" t="s">
        <v>3160</v>
      </c>
      <c r="G47">
        <v>33.4</v>
      </c>
      <c r="H47">
        <v>1752.3175503193147</v>
      </c>
      <c r="I47">
        <v>1.7523175503193146E-3</v>
      </c>
      <c r="J47" t="str">
        <f>_xlfn.XLOOKUP(A47,'DRAWING LIST'!B:B,'DRAWING LIST'!AJ:AJ,,0)</f>
        <v/>
      </c>
      <c r="K47">
        <f t="shared" si="0"/>
        <v>0.11</v>
      </c>
      <c r="L47">
        <f t="shared" si="1"/>
        <v>0.55000000000000004</v>
      </c>
    </row>
    <row r="48" spans="1:12">
      <c r="A48" t="s">
        <v>91</v>
      </c>
      <c r="B48">
        <v>5</v>
      </c>
      <c r="C48">
        <v>1</v>
      </c>
      <c r="D48" t="s">
        <v>3163</v>
      </c>
      <c r="E48" t="s">
        <v>3167</v>
      </c>
      <c r="F48" t="s">
        <v>3160</v>
      </c>
      <c r="G48">
        <v>25</v>
      </c>
      <c r="H48">
        <v>7853.981633974483</v>
      </c>
      <c r="I48">
        <v>7.8539816339744835E-3</v>
      </c>
      <c r="J48" t="str">
        <f>_xlfn.XLOOKUP(A48,'DRAWING LIST'!B:B,'DRAWING LIST'!AJ:AJ,,0)</f>
        <v/>
      </c>
      <c r="K48">
        <f t="shared" si="0"/>
        <v>0.08</v>
      </c>
      <c r="L48">
        <f t="shared" si="1"/>
        <v>0.08</v>
      </c>
    </row>
    <row r="49" spans="1:12">
      <c r="A49" t="s">
        <v>91</v>
      </c>
      <c r="B49">
        <v>6</v>
      </c>
      <c r="C49">
        <v>3</v>
      </c>
      <c r="D49">
        <v>15</v>
      </c>
      <c r="E49" t="s">
        <v>3161</v>
      </c>
      <c r="F49" t="s">
        <v>3160</v>
      </c>
      <c r="G49">
        <v>21.3</v>
      </c>
      <c r="H49">
        <v>356.32729275178838</v>
      </c>
      <c r="I49">
        <v>3.5632729275178834E-4</v>
      </c>
      <c r="J49" t="str">
        <f>_xlfn.XLOOKUP(A49,'DRAWING LIST'!B:B,'DRAWING LIST'!AJ:AJ,,0)</f>
        <v/>
      </c>
      <c r="K49">
        <f t="shared" si="0"/>
        <v>6.9999999999999993E-2</v>
      </c>
      <c r="L49">
        <f t="shared" si="1"/>
        <v>0.20999999999999996</v>
      </c>
    </row>
    <row r="50" spans="1:12">
      <c r="A50" t="s">
        <v>92</v>
      </c>
      <c r="B50">
        <v>3</v>
      </c>
      <c r="C50">
        <v>1</v>
      </c>
      <c r="D50" t="s">
        <v>3163</v>
      </c>
      <c r="E50" t="s">
        <v>3167</v>
      </c>
      <c r="F50" t="s">
        <v>3160</v>
      </c>
      <c r="G50">
        <v>25</v>
      </c>
      <c r="H50">
        <v>7853.981633974483</v>
      </c>
      <c r="I50">
        <v>7.8539816339744835E-3</v>
      </c>
      <c r="J50" t="str">
        <f>_xlfn.XLOOKUP(A50,'DRAWING LIST'!B:B,'DRAWING LIST'!AJ:AJ,,0)</f>
        <v/>
      </c>
      <c r="K50">
        <f t="shared" si="0"/>
        <v>0.08</v>
      </c>
      <c r="L50">
        <f t="shared" si="1"/>
        <v>0.08</v>
      </c>
    </row>
    <row r="51" spans="1:12">
      <c r="A51" t="s">
        <v>92</v>
      </c>
      <c r="B51">
        <v>4</v>
      </c>
      <c r="C51">
        <v>1</v>
      </c>
      <c r="D51">
        <v>15</v>
      </c>
      <c r="E51" t="s">
        <v>3161</v>
      </c>
      <c r="F51" t="s">
        <v>3160</v>
      </c>
      <c r="G51">
        <v>21.3</v>
      </c>
      <c r="H51">
        <v>356.32729275178838</v>
      </c>
      <c r="I51">
        <v>3.5632729275178834E-4</v>
      </c>
      <c r="J51" t="str">
        <f>_xlfn.XLOOKUP(A51,'DRAWING LIST'!B:B,'DRAWING LIST'!AJ:AJ,,0)</f>
        <v/>
      </c>
      <c r="K51">
        <f t="shared" si="0"/>
        <v>6.9999999999999993E-2</v>
      </c>
      <c r="L51">
        <f t="shared" si="1"/>
        <v>6.9999999999999993E-2</v>
      </c>
    </row>
    <row r="52" spans="1:12">
      <c r="A52" t="s">
        <v>92</v>
      </c>
      <c r="B52">
        <v>5</v>
      </c>
      <c r="C52">
        <v>1</v>
      </c>
      <c r="D52">
        <v>25</v>
      </c>
      <c r="E52" t="s">
        <v>3161</v>
      </c>
      <c r="F52" t="s">
        <v>3160</v>
      </c>
      <c r="G52">
        <v>33.4</v>
      </c>
      <c r="H52">
        <v>876.15877515965735</v>
      </c>
      <c r="I52">
        <v>8.7615877515965731E-4</v>
      </c>
      <c r="J52" t="str">
        <f>_xlfn.XLOOKUP(A52,'DRAWING LIST'!B:B,'DRAWING LIST'!AJ:AJ,,0)</f>
        <v/>
      </c>
      <c r="K52">
        <f t="shared" si="0"/>
        <v>0.11</v>
      </c>
      <c r="L52">
        <f t="shared" si="1"/>
        <v>0.11</v>
      </c>
    </row>
    <row r="53" spans="1:12">
      <c r="A53" t="s">
        <v>93</v>
      </c>
      <c r="B53">
        <v>2</v>
      </c>
      <c r="C53">
        <v>7</v>
      </c>
      <c r="D53">
        <v>25</v>
      </c>
      <c r="E53" t="s">
        <v>3159</v>
      </c>
      <c r="F53" t="s">
        <v>3160</v>
      </c>
      <c r="G53">
        <v>33.4</v>
      </c>
      <c r="H53">
        <v>1752.3175503193147</v>
      </c>
      <c r="I53">
        <v>1.7523175503193146E-3</v>
      </c>
      <c r="J53" t="str">
        <f>_xlfn.XLOOKUP(A53,'DRAWING LIST'!B:B,'DRAWING LIST'!AJ:AJ,,0)</f>
        <v/>
      </c>
      <c r="K53">
        <f t="shared" si="0"/>
        <v>0.11</v>
      </c>
      <c r="L53">
        <f t="shared" si="1"/>
        <v>0.77</v>
      </c>
    </row>
    <row r="54" spans="1:12">
      <c r="A54" t="s">
        <v>93</v>
      </c>
      <c r="B54">
        <v>3</v>
      </c>
      <c r="C54">
        <v>1</v>
      </c>
      <c r="D54">
        <v>25</v>
      </c>
      <c r="E54" t="s">
        <v>3161</v>
      </c>
      <c r="F54" t="s">
        <v>3160</v>
      </c>
      <c r="G54">
        <v>33.4</v>
      </c>
      <c r="H54">
        <v>876.15877515965735</v>
      </c>
      <c r="I54">
        <v>8.7615877515965731E-4</v>
      </c>
      <c r="J54" t="str">
        <f>_xlfn.XLOOKUP(A54,'DRAWING LIST'!B:B,'DRAWING LIST'!AJ:AJ,,0)</f>
        <v/>
      </c>
      <c r="K54">
        <f t="shared" si="0"/>
        <v>0.11</v>
      </c>
      <c r="L54">
        <f t="shared" si="1"/>
        <v>0.11</v>
      </c>
    </row>
    <row r="55" spans="1:12">
      <c r="A55" t="s">
        <v>94</v>
      </c>
      <c r="B55">
        <v>2</v>
      </c>
      <c r="C55">
        <v>6</v>
      </c>
      <c r="D55">
        <v>25</v>
      </c>
      <c r="E55" t="s">
        <v>3159</v>
      </c>
      <c r="F55" t="s">
        <v>3160</v>
      </c>
      <c r="G55">
        <v>33.4</v>
      </c>
      <c r="H55">
        <v>1752.3175503193147</v>
      </c>
      <c r="I55">
        <v>1.7523175503193146E-3</v>
      </c>
      <c r="J55" t="str">
        <f>_xlfn.XLOOKUP(A55,'DRAWING LIST'!B:B,'DRAWING LIST'!AJ:AJ,,0)</f>
        <v/>
      </c>
      <c r="K55">
        <f t="shared" si="0"/>
        <v>0.11</v>
      </c>
      <c r="L55">
        <f t="shared" si="1"/>
        <v>0.66</v>
      </c>
    </row>
    <row r="56" spans="1:12">
      <c r="A56" t="s">
        <v>94</v>
      </c>
      <c r="B56">
        <v>3</v>
      </c>
      <c r="C56">
        <v>1</v>
      </c>
      <c r="D56">
        <v>25</v>
      </c>
      <c r="E56" t="s">
        <v>3161</v>
      </c>
      <c r="F56" t="s">
        <v>3160</v>
      </c>
      <c r="G56">
        <v>33.4</v>
      </c>
      <c r="H56">
        <v>876.15877515965735</v>
      </c>
      <c r="I56">
        <v>8.7615877515965731E-4</v>
      </c>
      <c r="J56" t="str">
        <f>_xlfn.XLOOKUP(A56,'DRAWING LIST'!B:B,'DRAWING LIST'!AJ:AJ,,0)</f>
        <v/>
      </c>
      <c r="K56">
        <f t="shared" si="0"/>
        <v>0.11</v>
      </c>
      <c r="L56">
        <f t="shared" si="1"/>
        <v>0.11</v>
      </c>
    </row>
    <row r="57" spans="1:12">
      <c r="A57" t="s">
        <v>95</v>
      </c>
      <c r="B57">
        <v>2</v>
      </c>
      <c r="C57">
        <v>1</v>
      </c>
      <c r="D57">
        <v>25</v>
      </c>
      <c r="E57" t="s">
        <v>3159</v>
      </c>
      <c r="F57" t="s">
        <v>3160</v>
      </c>
      <c r="G57">
        <v>33.4</v>
      </c>
      <c r="H57">
        <v>1752.3175503193147</v>
      </c>
      <c r="I57">
        <v>1.7523175503193146E-3</v>
      </c>
      <c r="J57" t="str">
        <f>_xlfn.XLOOKUP(A57,'DRAWING LIST'!B:B,'DRAWING LIST'!AJ:AJ,,0)</f>
        <v/>
      </c>
      <c r="K57">
        <f t="shared" si="0"/>
        <v>0.11</v>
      </c>
      <c r="L57">
        <f t="shared" si="1"/>
        <v>0.11</v>
      </c>
    </row>
    <row r="58" spans="1:12">
      <c r="A58" t="s">
        <v>95</v>
      </c>
      <c r="B58">
        <v>3</v>
      </c>
      <c r="C58">
        <v>1</v>
      </c>
      <c r="D58">
        <v>25</v>
      </c>
      <c r="E58" t="s">
        <v>3161</v>
      </c>
      <c r="F58" t="s">
        <v>3160</v>
      </c>
      <c r="G58">
        <v>33.4</v>
      </c>
      <c r="H58">
        <v>876.15877515965735</v>
      </c>
      <c r="I58">
        <v>8.7615877515965731E-4</v>
      </c>
      <c r="J58" t="str">
        <f>_xlfn.XLOOKUP(A58,'DRAWING LIST'!B:B,'DRAWING LIST'!AJ:AJ,,0)</f>
        <v/>
      </c>
      <c r="K58">
        <f t="shared" si="0"/>
        <v>0.11</v>
      </c>
      <c r="L58">
        <f t="shared" si="1"/>
        <v>0.11</v>
      </c>
    </row>
    <row r="59" spans="1:12">
      <c r="A59" t="s">
        <v>96</v>
      </c>
      <c r="B59">
        <v>2</v>
      </c>
      <c r="C59">
        <v>1</v>
      </c>
      <c r="D59">
        <v>25</v>
      </c>
      <c r="E59" t="s">
        <v>3159</v>
      </c>
      <c r="F59" t="s">
        <v>3160</v>
      </c>
      <c r="G59">
        <v>33.4</v>
      </c>
      <c r="H59">
        <v>1752.3175503193147</v>
      </c>
      <c r="I59">
        <v>1.7523175503193146E-3</v>
      </c>
      <c r="J59" t="str">
        <f>_xlfn.XLOOKUP(A59,'DRAWING LIST'!B:B,'DRAWING LIST'!AJ:AJ,,0)</f>
        <v/>
      </c>
      <c r="K59">
        <f t="shared" si="0"/>
        <v>0.11</v>
      </c>
      <c r="L59">
        <f t="shared" si="1"/>
        <v>0.11</v>
      </c>
    </row>
    <row r="60" spans="1:12">
      <c r="A60" t="s">
        <v>96</v>
      </c>
      <c r="B60">
        <v>3</v>
      </c>
      <c r="C60">
        <v>2</v>
      </c>
      <c r="D60">
        <v>25</v>
      </c>
      <c r="E60" t="s">
        <v>3162</v>
      </c>
      <c r="F60" t="s">
        <v>3160</v>
      </c>
      <c r="G60">
        <v>33.4</v>
      </c>
      <c r="H60">
        <v>5256.9526509579446</v>
      </c>
      <c r="I60">
        <v>5.2569526509579443E-3</v>
      </c>
      <c r="J60" t="str">
        <f>_xlfn.XLOOKUP(A60,'DRAWING LIST'!B:B,'DRAWING LIST'!AJ:AJ,,0)</f>
        <v/>
      </c>
      <c r="K60">
        <f t="shared" si="0"/>
        <v>0.11</v>
      </c>
      <c r="L60">
        <f t="shared" si="1"/>
        <v>0.22</v>
      </c>
    </row>
    <row r="61" spans="1:12">
      <c r="A61" t="s">
        <v>96</v>
      </c>
      <c r="B61">
        <v>4</v>
      </c>
      <c r="C61">
        <v>5</v>
      </c>
      <c r="D61">
        <v>25</v>
      </c>
      <c r="E61" t="s">
        <v>3161</v>
      </c>
      <c r="F61" t="s">
        <v>3160</v>
      </c>
      <c r="G61">
        <v>33.4</v>
      </c>
      <c r="H61">
        <v>876.15877515965735</v>
      </c>
      <c r="I61">
        <v>8.7615877515965731E-4</v>
      </c>
      <c r="J61" t="str">
        <f>_xlfn.XLOOKUP(A61,'DRAWING LIST'!B:B,'DRAWING LIST'!AJ:AJ,,0)</f>
        <v/>
      </c>
      <c r="K61">
        <f t="shared" si="0"/>
        <v>0.11</v>
      </c>
      <c r="L61">
        <f t="shared" si="1"/>
        <v>0.55000000000000004</v>
      </c>
    </row>
    <row r="62" spans="1:12">
      <c r="A62" t="s">
        <v>710</v>
      </c>
      <c r="B62">
        <v>3</v>
      </c>
      <c r="C62">
        <v>2</v>
      </c>
      <c r="D62">
        <v>25</v>
      </c>
      <c r="E62" t="s">
        <v>3159</v>
      </c>
      <c r="F62" t="s">
        <v>3160</v>
      </c>
      <c r="G62">
        <v>33.4</v>
      </c>
      <c r="H62">
        <v>1752.3175503193147</v>
      </c>
      <c r="I62">
        <v>1.7523175503193146E-3</v>
      </c>
      <c r="J62" t="str">
        <f>_xlfn.XLOOKUP(A62,'DRAWING LIST'!B:B,'DRAWING LIST'!AJ:AJ,,0)</f>
        <v/>
      </c>
      <c r="K62">
        <f t="shared" si="0"/>
        <v>0.11</v>
      </c>
      <c r="L62">
        <f t="shared" si="1"/>
        <v>0.22</v>
      </c>
    </row>
    <row r="63" spans="1:12">
      <c r="A63" t="s">
        <v>710</v>
      </c>
      <c r="B63">
        <v>4</v>
      </c>
      <c r="C63">
        <v>2</v>
      </c>
      <c r="D63" t="s">
        <v>3163</v>
      </c>
      <c r="E63" t="s">
        <v>3167</v>
      </c>
      <c r="F63" t="s">
        <v>3160</v>
      </c>
      <c r="G63">
        <v>25</v>
      </c>
      <c r="H63">
        <v>7853.981633974483</v>
      </c>
      <c r="I63">
        <v>7.8539816339744835E-3</v>
      </c>
      <c r="J63" t="str">
        <f>_xlfn.XLOOKUP(A63,'DRAWING LIST'!B:B,'DRAWING LIST'!AJ:AJ,,0)</f>
        <v/>
      </c>
      <c r="K63">
        <f t="shared" si="0"/>
        <v>0.08</v>
      </c>
      <c r="L63">
        <f t="shared" si="1"/>
        <v>0.16</v>
      </c>
    </row>
    <row r="64" spans="1:12">
      <c r="A64" t="s">
        <v>710</v>
      </c>
      <c r="B64">
        <v>5</v>
      </c>
      <c r="C64">
        <v>1</v>
      </c>
      <c r="D64">
        <v>25</v>
      </c>
      <c r="E64" t="s">
        <v>3162</v>
      </c>
      <c r="F64" t="s">
        <v>3160</v>
      </c>
      <c r="G64">
        <v>33.4</v>
      </c>
      <c r="H64">
        <v>5256.9526509579446</v>
      </c>
      <c r="I64">
        <v>5.2569526509579443E-3</v>
      </c>
      <c r="J64" t="str">
        <f>_xlfn.XLOOKUP(A64,'DRAWING LIST'!B:B,'DRAWING LIST'!AJ:AJ,,0)</f>
        <v/>
      </c>
      <c r="K64">
        <f t="shared" si="0"/>
        <v>0.11</v>
      </c>
      <c r="L64">
        <f t="shared" si="1"/>
        <v>0.11</v>
      </c>
    </row>
    <row r="65" spans="1:12">
      <c r="A65" t="s">
        <v>710</v>
      </c>
      <c r="B65">
        <v>6</v>
      </c>
      <c r="C65">
        <v>2</v>
      </c>
      <c r="D65">
        <v>15</v>
      </c>
      <c r="E65" t="s">
        <v>3161</v>
      </c>
      <c r="F65" t="s">
        <v>3160</v>
      </c>
      <c r="G65">
        <v>21.3</v>
      </c>
      <c r="H65">
        <v>356.32729275178838</v>
      </c>
      <c r="I65">
        <v>3.5632729275178834E-4</v>
      </c>
      <c r="J65" t="str">
        <f>_xlfn.XLOOKUP(A65,'DRAWING LIST'!B:B,'DRAWING LIST'!AJ:AJ,,0)</f>
        <v/>
      </c>
      <c r="K65">
        <f t="shared" si="0"/>
        <v>6.9999999999999993E-2</v>
      </c>
      <c r="L65">
        <f t="shared" si="1"/>
        <v>0.13999999999999999</v>
      </c>
    </row>
    <row r="66" spans="1:12">
      <c r="A66" t="s">
        <v>710</v>
      </c>
      <c r="B66">
        <v>7</v>
      </c>
      <c r="C66">
        <v>1</v>
      </c>
      <c r="D66">
        <v>25</v>
      </c>
      <c r="E66" t="s">
        <v>3165</v>
      </c>
      <c r="F66" t="s">
        <v>3160</v>
      </c>
      <c r="G66">
        <v>33.4</v>
      </c>
      <c r="H66">
        <v>876.15877515965735</v>
      </c>
      <c r="I66">
        <v>8.7615877515965731E-4</v>
      </c>
      <c r="J66" t="str">
        <f>_xlfn.XLOOKUP(A66,'DRAWING LIST'!B:B,'DRAWING LIST'!AJ:AJ,,0)</f>
        <v/>
      </c>
      <c r="K66">
        <f t="shared" si="0"/>
        <v>0.11</v>
      </c>
      <c r="L66">
        <f t="shared" si="1"/>
        <v>0.11</v>
      </c>
    </row>
    <row r="67" spans="1:12">
      <c r="A67" t="s">
        <v>710</v>
      </c>
      <c r="B67">
        <v>8</v>
      </c>
      <c r="C67">
        <v>3</v>
      </c>
      <c r="D67">
        <v>25</v>
      </c>
      <c r="E67" t="s">
        <v>3161</v>
      </c>
      <c r="F67" t="s">
        <v>3160</v>
      </c>
      <c r="G67">
        <v>33.4</v>
      </c>
      <c r="H67">
        <v>876.15877515965735</v>
      </c>
      <c r="I67">
        <v>8.7615877515965731E-4</v>
      </c>
      <c r="J67" t="str">
        <f>_xlfn.XLOOKUP(A67,'DRAWING LIST'!B:B,'DRAWING LIST'!AJ:AJ,,0)</f>
        <v/>
      </c>
      <c r="K67">
        <f t="shared" ref="K67:K130" si="2">ROUNDUP(G67*PI()*1000*10^-6,2)</f>
        <v>0.11</v>
      </c>
      <c r="L67">
        <f t="shared" ref="L67:L130" si="3">K67*C67</f>
        <v>0.33</v>
      </c>
    </row>
    <row r="68" spans="1:12">
      <c r="A68" t="s">
        <v>97</v>
      </c>
      <c r="B68">
        <v>2</v>
      </c>
      <c r="C68">
        <v>1</v>
      </c>
      <c r="D68">
        <v>100</v>
      </c>
      <c r="E68" t="s">
        <v>3159</v>
      </c>
      <c r="F68" t="s">
        <v>3156</v>
      </c>
      <c r="G68">
        <v>114.3</v>
      </c>
      <c r="H68">
        <v>20521.652903448659</v>
      </c>
      <c r="I68">
        <v>2.0521652903448658E-2</v>
      </c>
      <c r="J68" t="str">
        <f>_xlfn.XLOOKUP(A68,'DRAWING LIST'!B:B,'DRAWING LIST'!AJ:AJ,,0)</f>
        <v/>
      </c>
      <c r="K68">
        <f t="shared" si="2"/>
        <v>0.36</v>
      </c>
      <c r="L68">
        <f t="shared" si="3"/>
        <v>0.36</v>
      </c>
    </row>
    <row r="69" spans="1:12">
      <c r="A69" t="s">
        <v>97</v>
      </c>
      <c r="B69">
        <v>3</v>
      </c>
      <c r="C69">
        <v>3</v>
      </c>
      <c r="D69">
        <v>100</v>
      </c>
      <c r="E69" t="s">
        <v>3158</v>
      </c>
      <c r="F69" t="s">
        <v>3156</v>
      </c>
      <c r="G69">
        <v>114.3</v>
      </c>
      <c r="H69">
        <v>10260.82645172433</v>
      </c>
      <c r="I69">
        <v>1.0260826451724329E-2</v>
      </c>
      <c r="J69" t="str">
        <f>_xlfn.XLOOKUP(A69,'DRAWING LIST'!B:B,'DRAWING LIST'!AJ:AJ,,0)</f>
        <v/>
      </c>
      <c r="K69">
        <f t="shared" si="2"/>
        <v>0.36</v>
      </c>
      <c r="L69">
        <f t="shared" si="3"/>
        <v>1.08</v>
      </c>
    </row>
    <row r="70" spans="1:12">
      <c r="A70" t="s">
        <v>98</v>
      </c>
      <c r="B70">
        <v>3</v>
      </c>
      <c r="C70">
        <v>1</v>
      </c>
      <c r="D70">
        <v>100</v>
      </c>
      <c r="E70" t="s">
        <v>3166</v>
      </c>
      <c r="F70" t="s">
        <v>3156</v>
      </c>
      <c r="G70">
        <v>114.3</v>
      </c>
      <c r="H70">
        <v>13681.10193563244</v>
      </c>
      <c r="I70">
        <v>1.3681101935632439E-2</v>
      </c>
      <c r="J70" t="str">
        <f>_xlfn.XLOOKUP(A70,'DRAWING LIST'!B:B,'DRAWING LIST'!AJ:AJ,,0)</f>
        <v/>
      </c>
      <c r="K70">
        <f t="shared" si="2"/>
        <v>0.36</v>
      </c>
      <c r="L70">
        <f t="shared" si="3"/>
        <v>0.36</v>
      </c>
    </row>
    <row r="71" spans="1:12">
      <c r="A71" t="s">
        <v>98</v>
      </c>
      <c r="B71">
        <v>4</v>
      </c>
      <c r="C71">
        <v>3</v>
      </c>
      <c r="D71">
        <v>100</v>
      </c>
      <c r="E71" t="s">
        <v>3159</v>
      </c>
      <c r="F71" t="s">
        <v>3156</v>
      </c>
      <c r="G71">
        <v>114.3</v>
      </c>
      <c r="H71">
        <v>20521.652903448659</v>
      </c>
      <c r="I71">
        <v>2.0521652903448658E-2</v>
      </c>
      <c r="J71" t="str">
        <f>_xlfn.XLOOKUP(A71,'DRAWING LIST'!B:B,'DRAWING LIST'!AJ:AJ,,0)</f>
        <v/>
      </c>
      <c r="K71">
        <f t="shared" si="2"/>
        <v>0.36</v>
      </c>
      <c r="L71">
        <f t="shared" si="3"/>
        <v>1.08</v>
      </c>
    </row>
    <row r="72" spans="1:12">
      <c r="A72" t="s">
        <v>98</v>
      </c>
      <c r="B72">
        <v>5</v>
      </c>
      <c r="C72">
        <v>1</v>
      </c>
      <c r="D72" t="s">
        <v>3168</v>
      </c>
      <c r="E72" t="s">
        <v>3169</v>
      </c>
      <c r="F72" t="s">
        <v>3156</v>
      </c>
      <c r="G72">
        <v>10</v>
      </c>
      <c r="H72">
        <v>3141.5926535897929</v>
      </c>
      <c r="I72">
        <v>3.1415926535897929E-3</v>
      </c>
      <c r="J72" t="str">
        <f>_xlfn.XLOOKUP(A72,'DRAWING LIST'!B:B,'DRAWING LIST'!AJ:AJ,,0)</f>
        <v/>
      </c>
      <c r="K72">
        <f t="shared" si="2"/>
        <v>0.04</v>
      </c>
      <c r="L72">
        <f t="shared" si="3"/>
        <v>0.04</v>
      </c>
    </row>
    <row r="73" spans="1:12">
      <c r="A73" t="s">
        <v>98</v>
      </c>
      <c r="B73">
        <v>6</v>
      </c>
      <c r="C73">
        <v>1</v>
      </c>
      <c r="D73">
        <v>100</v>
      </c>
      <c r="E73" t="s">
        <v>3162</v>
      </c>
      <c r="F73" t="s">
        <v>3156</v>
      </c>
      <c r="G73">
        <v>114.3</v>
      </c>
      <c r="H73">
        <v>61564.958710345978</v>
      </c>
      <c r="I73">
        <v>6.1564958710345973E-2</v>
      </c>
      <c r="J73" t="str">
        <f>_xlfn.XLOOKUP(A73,'DRAWING LIST'!B:B,'DRAWING LIST'!AJ:AJ,,0)</f>
        <v/>
      </c>
      <c r="K73">
        <f t="shared" si="2"/>
        <v>0.36</v>
      </c>
      <c r="L73">
        <f t="shared" si="3"/>
        <v>0.36</v>
      </c>
    </row>
    <row r="74" spans="1:12">
      <c r="A74" t="s">
        <v>98</v>
      </c>
      <c r="B74">
        <v>7</v>
      </c>
      <c r="C74">
        <v>1</v>
      </c>
      <c r="D74">
        <v>80</v>
      </c>
      <c r="E74" t="s">
        <v>3158</v>
      </c>
      <c r="F74" t="s">
        <v>3156</v>
      </c>
      <c r="G74">
        <v>88.9</v>
      </c>
      <c r="H74">
        <v>6207.1666189443476</v>
      </c>
      <c r="I74">
        <v>6.2071666189443472E-3</v>
      </c>
      <c r="J74" t="str">
        <f>_xlfn.XLOOKUP(A74,'DRAWING LIST'!B:B,'DRAWING LIST'!AJ:AJ,,0)</f>
        <v/>
      </c>
      <c r="K74">
        <f t="shared" si="2"/>
        <v>0.28000000000000003</v>
      </c>
      <c r="L74">
        <f t="shared" si="3"/>
        <v>0.28000000000000003</v>
      </c>
    </row>
    <row r="75" spans="1:12">
      <c r="A75" t="s">
        <v>98</v>
      </c>
      <c r="B75">
        <v>8</v>
      </c>
      <c r="C75">
        <v>3</v>
      </c>
      <c r="D75">
        <v>100</v>
      </c>
      <c r="E75" t="s">
        <v>3158</v>
      </c>
      <c r="F75" t="s">
        <v>3156</v>
      </c>
      <c r="G75">
        <v>114.3</v>
      </c>
      <c r="H75">
        <v>10260.82645172433</v>
      </c>
      <c r="I75">
        <v>1.0260826451724329E-2</v>
      </c>
      <c r="J75" t="str">
        <f>_xlfn.XLOOKUP(A75,'DRAWING LIST'!B:B,'DRAWING LIST'!AJ:AJ,,0)</f>
        <v/>
      </c>
      <c r="K75">
        <f t="shared" si="2"/>
        <v>0.36</v>
      </c>
      <c r="L75">
        <f t="shared" si="3"/>
        <v>1.08</v>
      </c>
    </row>
    <row r="76" spans="1:12">
      <c r="A76" t="s">
        <v>99</v>
      </c>
      <c r="B76">
        <v>3</v>
      </c>
      <c r="C76">
        <v>4</v>
      </c>
      <c r="D76">
        <v>80</v>
      </c>
      <c r="E76" t="s">
        <v>3159</v>
      </c>
      <c r="F76" t="s">
        <v>3156</v>
      </c>
      <c r="G76">
        <v>88.9</v>
      </c>
      <c r="H76">
        <v>12414.333237888695</v>
      </c>
      <c r="I76">
        <v>1.2414333237888694E-2</v>
      </c>
      <c r="J76" t="str">
        <f>_xlfn.XLOOKUP(A76,'DRAWING LIST'!B:B,'DRAWING LIST'!AJ:AJ,,0)</f>
        <v/>
      </c>
      <c r="K76">
        <f t="shared" si="2"/>
        <v>0.28000000000000003</v>
      </c>
      <c r="L76">
        <f t="shared" si="3"/>
        <v>1.1200000000000001</v>
      </c>
    </row>
    <row r="77" spans="1:12">
      <c r="A77" t="s">
        <v>99</v>
      </c>
      <c r="B77">
        <v>4</v>
      </c>
      <c r="C77">
        <v>1</v>
      </c>
      <c r="D77">
        <v>15</v>
      </c>
      <c r="E77" t="s">
        <v>3159</v>
      </c>
      <c r="F77" t="s">
        <v>3156</v>
      </c>
      <c r="G77">
        <v>21.3</v>
      </c>
      <c r="H77">
        <v>712.65458550357675</v>
      </c>
      <c r="I77">
        <v>7.1265458550357668E-4</v>
      </c>
      <c r="J77" t="str">
        <f>_xlfn.XLOOKUP(A77,'DRAWING LIST'!B:B,'DRAWING LIST'!AJ:AJ,,0)</f>
        <v/>
      </c>
      <c r="K77">
        <f t="shared" si="2"/>
        <v>6.9999999999999993E-2</v>
      </c>
      <c r="L77">
        <f t="shared" si="3"/>
        <v>6.9999999999999993E-2</v>
      </c>
    </row>
    <row r="78" spans="1:12">
      <c r="A78" t="s">
        <v>99</v>
      </c>
      <c r="B78">
        <v>5</v>
      </c>
      <c r="C78">
        <v>1</v>
      </c>
      <c r="D78" t="s">
        <v>3170</v>
      </c>
      <c r="E78" t="s">
        <v>3171</v>
      </c>
      <c r="F78" t="s">
        <v>3156</v>
      </c>
      <c r="G78">
        <v>80</v>
      </c>
      <c r="H78">
        <v>15079.644737231007</v>
      </c>
      <c r="I78">
        <v>1.5079644737231007E-2</v>
      </c>
      <c r="J78" t="str">
        <f>_xlfn.XLOOKUP(A78,'DRAWING LIST'!B:B,'DRAWING LIST'!AJ:AJ,,0)</f>
        <v/>
      </c>
      <c r="K78">
        <f t="shared" si="2"/>
        <v>0.26</v>
      </c>
      <c r="L78">
        <f t="shared" si="3"/>
        <v>0.26</v>
      </c>
    </row>
    <row r="79" spans="1:12">
      <c r="A79" t="s">
        <v>99</v>
      </c>
      <c r="B79">
        <v>6</v>
      </c>
      <c r="C79">
        <v>1</v>
      </c>
      <c r="D79">
        <v>15</v>
      </c>
      <c r="E79" t="s">
        <v>3161</v>
      </c>
      <c r="F79" t="s">
        <v>3156</v>
      </c>
      <c r="G79">
        <v>21.3</v>
      </c>
      <c r="H79">
        <v>356.32729275178838</v>
      </c>
      <c r="I79">
        <v>3.5632729275178834E-4</v>
      </c>
      <c r="J79" t="str">
        <f>_xlfn.XLOOKUP(A79,'DRAWING LIST'!B:B,'DRAWING LIST'!AJ:AJ,,0)</f>
        <v/>
      </c>
      <c r="K79">
        <f t="shared" si="2"/>
        <v>6.9999999999999993E-2</v>
      </c>
      <c r="L79">
        <f t="shared" si="3"/>
        <v>6.9999999999999993E-2</v>
      </c>
    </row>
    <row r="80" spans="1:12">
      <c r="A80" t="s">
        <v>99</v>
      </c>
      <c r="B80">
        <v>7</v>
      </c>
      <c r="C80">
        <v>2</v>
      </c>
      <c r="D80">
        <v>80</v>
      </c>
      <c r="E80" t="s">
        <v>3158</v>
      </c>
      <c r="F80" t="s">
        <v>3156</v>
      </c>
      <c r="G80">
        <v>88.9</v>
      </c>
      <c r="H80">
        <v>6207.1666189443476</v>
      </c>
      <c r="I80">
        <v>6.2071666189443472E-3</v>
      </c>
      <c r="J80" t="str">
        <f>_xlfn.XLOOKUP(A80,'DRAWING LIST'!B:B,'DRAWING LIST'!AJ:AJ,,0)</f>
        <v/>
      </c>
      <c r="K80">
        <f t="shared" si="2"/>
        <v>0.28000000000000003</v>
      </c>
      <c r="L80">
        <f t="shared" si="3"/>
        <v>0.56000000000000005</v>
      </c>
    </row>
    <row r="81" spans="1:12">
      <c r="A81" t="s">
        <v>100</v>
      </c>
      <c r="B81">
        <v>3</v>
      </c>
      <c r="C81">
        <v>1</v>
      </c>
      <c r="D81">
        <v>50</v>
      </c>
      <c r="E81" t="s">
        <v>3159</v>
      </c>
      <c r="F81" t="s">
        <v>3156</v>
      </c>
      <c r="G81">
        <v>60.3</v>
      </c>
      <c r="H81">
        <v>5711.5568158956548</v>
      </c>
      <c r="I81">
        <v>5.7115568158956544E-3</v>
      </c>
      <c r="J81" t="str">
        <f>_xlfn.XLOOKUP(A81,'DRAWING LIST'!B:B,'DRAWING LIST'!AJ:AJ,,0)</f>
        <v/>
      </c>
      <c r="K81">
        <f t="shared" si="2"/>
        <v>0.19</v>
      </c>
      <c r="L81">
        <f t="shared" si="3"/>
        <v>0.19</v>
      </c>
    </row>
    <row r="82" spans="1:12">
      <c r="A82" t="s">
        <v>100</v>
      </c>
      <c r="B82">
        <v>4</v>
      </c>
      <c r="C82">
        <v>1</v>
      </c>
      <c r="D82" t="s">
        <v>3172</v>
      </c>
      <c r="E82" t="s">
        <v>3171</v>
      </c>
      <c r="F82" t="s">
        <v>3156</v>
      </c>
      <c r="G82">
        <v>50</v>
      </c>
      <c r="H82">
        <v>9424.7779607693792</v>
      </c>
      <c r="I82">
        <v>9.4247779607693795E-3</v>
      </c>
      <c r="J82" t="str">
        <f>_xlfn.XLOOKUP(A82,'DRAWING LIST'!B:B,'DRAWING LIST'!AJ:AJ,,0)</f>
        <v/>
      </c>
      <c r="K82">
        <f t="shared" si="2"/>
        <v>0.16</v>
      </c>
      <c r="L82">
        <f t="shared" si="3"/>
        <v>0.16</v>
      </c>
    </row>
    <row r="83" spans="1:12">
      <c r="A83" t="s">
        <v>100</v>
      </c>
      <c r="B83">
        <v>5</v>
      </c>
      <c r="C83">
        <v>1</v>
      </c>
      <c r="D83">
        <v>15</v>
      </c>
      <c r="E83" t="s">
        <v>3161</v>
      </c>
      <c r="F83" t="s">
        <v>3156</v>
      </c>
      <c r="G83">
        <v>21.3</v>
      </c>
      <c r="H83">
        <v>356.32729275178838</v>
      </c>
      <c r="I83">
        <v>3.5632729275178834E-4</v>
      </c>
      <c r="J83" t="str">
        <f>_xlfn.XLOOKUP(A83,'DRAWING LIST'!B:B,'DRAWING LIST'!AJ:AJ,,0)</f>
        <v/>
      </c>
      <c r="K83">
        <f t="shared" si="2"/>
        <v>6.9999999999999993E-2</v>
      </c>
      <c r="L83">
        <f t="shared" si="3"/>
        <v>6.9999999999999993E-2</v>
      </c>
    </row>
    <row r="84" spans="1:12">
      <c r="A84" t="s">
        <v>100</v>
      </c>
      <c r="B84">
        <v>6</v>
      </c>
      <c r="C84">
        <v>3</v>
      </c>
      <c r="D84">
        <v>50</v>
      </c>
      <c r="E84" t="s">
        <v>3158</v>
      </c>
      <c r="F84" t="s">
        <v>3156</v>
      </c>
      <c r="G84">
        <v>60.3</v>
      </c>
      <c r="H84">
        <v>2855.7784079478274</v>
      </c>
      <c r="I84">
        <v>2.8557784079478272E-3</v>
      </c>
      <c r="J84" t="str">
        <f>_xlfn.XLOOKUP(A84,'DRAWING LIST'!B:B,'DRAWING LIST'!AJ:AJ,,0)</f>
        <v/>
      </c>
      <c r="K84">
        <f t="shared" si="2"/>
        <v>0.19</v>
      </c>
      <c r="L84">
        <f t="shared" si="3"/>
        <v>0.57000000000000006</v>
      </c>
    </row>
    <row r="85" spans="1:12">
      <c r="A85" t="s">
        <v>101</v>
      </c>
      <c r="B85">
        <v>3</v>
      </c>
      <c r="C85">
        <v>5</v>
      </c>
      <c r="D85">
        <v>50</v>
      </c>
      <c r="E85" t="s">
        <v>3159</v>
      </c>
      <c r="F85" t="s">
        <v>3156</v>
      </c>
      <c r="G85">
        <v>60.3</v>
      </c>
      <c r="H85">
        <v>5711.5568158956548</v>
      </c>
      <c r="I85">
        <v>5.7115568158956544E-3</v>
      </c>
      <c r="J85" t="str">
        <f>_xlfn.XLOOKUP(A85,'DRAWING LIST'!B:B,'DRAWING LIST'!AJ:AJ,,0)</f>
        <v/>
      </c>
      <c r="K85">
        <f t="shared" si="2"/>
        <v>0.19</v>
      </c>
      <c r="L85">
        <f t="shared" si="3"/>
        <v>0.95</v>
      </c>
    </row>
    <row r="86" spans="1:12">
      <c r="A86" t="s">
        <v>101</v>
      </c>
      <c r="B86">
        <v>4</v>
      </c>
      <c r="C86">
        <v>1</v>
      </c>
      <c r="D86">
        <v>50</v>
      </c>
      <c r="E86" t="s">
        <v>3162</v>
      </c>
      <c r="F86" t="s">
        <v>3156</v>
      </c>
      <c r="G86">
        <v>60.3</v>
      </c>
      <c r="H86">
        <v>17134.670447686964</v>
      </c>
      <c r="I86">
        <v>1.7134670447686962E-2</v>
      </c>
      <c r="J86" t="str">
        <f>_xlfn.XLOOKUP(A86,'DRAWING LIST'!B:B,'DRAWING LIST'!AJ:AJ,,0)</f>
        <v/>
      </c>
      <c r="K86">
        <f t="shared" si="2"/>
        <v>0.19</v>
      </c>
      <c r="L86">
        <f t="shared" si="3"/>
        <v>0.19</v>
      </c>
    </row>
    <row r="87" spans="1:12">
      <c r="A87" t="s">
        <v>101</v>
      </c>
      <c r="B87">
        <v>5</v>
      </c>
      <c r="C87">
        <v>1</v>
      </c>
      <c r="D87" t="s">
        <v>3172</v>
      </c>
      <c r="E87" t="s">
        <v>3171</v>
      </c>
      <c r="F87" t="s">
        <v>3156</v>
      </c>
      <c r="G87">
        <v>50</v>
      </c>
      <c r="H87">
        <v>9424.7779607693792</v>
      </c>
      <c r="I87">
        <v>9.4247779607693795E-3</v>
      </c>
      <c r="J87" t="str">
        <f>_xlfn.XLOOKUP(A87,'DRAWING LIST'!B:B,'DRAWING LIST'!AJ:AJ,,0)</f>
        <v/>
      </c>
      <c r="K87">
        <f t="shared" si="2"/>
        <v>0.16</v>
      </c>
      <c r="L87">
        <f t="shared" si="3"/>
        <v>0.16</v>
      </c>
    </row>
    <row r="88" spans="1:12">
      <c r="A88" t="s">
        <v>101</v>
      </c>
      <c r="B88">
        <v>6</v>
      </c>
      <c r="C88">
        <v>1</v>
      </c>
      <c r="D88">
        <v>15</v>
      </c>
      <c r="E88" t="s">
        <v>3161</v>
      </c>
      <c r="F88" t="s">
        <v>3156</v>
      </c>
      <c r="G88">
        <v>21.3</v>
      </c>
      <c r="H88">
        <v>356.32729275178838</v>
      </c>
      <c r="I88">
        <v>3.5632729275178834E-4</v>
      </c>
      <c r="J88" t="str">
        <f>_xlfn.XLOOKUP(A88,'DRAWING LIST'!B:B,'DRAWING LIST'!AJ:AJ,,0)</f>
        <v/>
      </c>
      <c r="K88">
        <f t="shared" si="2"/>
        <v>6.9999999999999993E-2</v>
      </c>
      <c r="L88">
        <f t="shared" si="3"/>
        <v>6.9999999999999993E-2</v>
      </c>
    </row>
    <row r="89" spans="1:12">
      <c r="A89" t="s">
        <v>101</v>
      </c>
      <c r="B89">
        <v>7</v>
      </c>
      <c r="C89">
        <v>8</v>
      </c>
      <c r="D89">
        <v>50</v>
      </c>
      <c r="E89" t="s">
        <v>3158</v>
      </c>
      <c r="F89" t="s">
        <v>3156</v>
      </c>
      <c r="G89">
        <v>60.3</v>
      </c>
      <c r="H89">
        <v>2855.7784079478274</v>
      </c>
      <c r="I89">
        <v>2.8557784079478272E-3</v>
      </c>
      <c r="J89" t="str">
        <f>_xlfn.XLOOKUP(A89,'DRAWING LIST'!B:B,'DRAWING LIST'!AJ:AJ,,0)</f>
        <v/>
      </c>
      <c r="K89">
        <f t="shared" si="2"/>
        <v>0.19</v>
      </c>
      <c r="L89">
        <f t="shared" si="3"/>
        <v>1.52</v>
      </c>
    </row>
    <row r="90" spans="1:12">
      <c r="A90" t="s">
        <v>102</v>
      </c>
      <c r="B90">
        <v>2</v>
      </c>
      <c r="C90">
        <v>4</v>
      </c>
      <c r="D90">
        <v>65</v>
      </c>
      <c r="E90" t="s">
        <v>3159</v>
      </c>
      <c r="F90" t="s">
        <v>3156</v>
      </c>
      <c r="G90">
        <v>76.099999999999994</v>
      </c>
      <c r="H90">
        <v>9096.8113956978723</v>
      </c>
      <c r="I90">
        <v>9.0968113956978718E-3</v>
      </c>
      <c r="J90" t="str">
        <f>_xlfn.XLOOKUP(A90,'DRAWING LIST'!B:B,'DRAWING LIST'!AJ:AJ,,0)</f>
        <v/>
      </c>
      <c r="K90">
        <f t="shared" si="2"/>
        <v>0.24000000000000002</v>
      </c>
      <c r="L90">
        <f t="shared" si="3"/>
        <v>0.96000000000000008</v>
      </c>
    </row>
    <row r="91" spans="1:12">
      <c r="A91" t="s">
        <v>102</v>
      </c>
      <c r="B91">
        <v>3</v>
      </c>
      <c r="C91">
        <v>1</v>
      </c>
      <c r="D91">
        <v>65</v>
      </c>
      <c r="E91" t="s">
        <v>3166</v>
      </c>
      <c r="F91" t="s">
        <v>3156</v>
      </c>
      <c r="G91">
        <v>76.099999999999994</v>
      </c>
      <c r="H91">
        <v>6064.5409304652485</v>
      </c>
      <c r="I91">
        <v>6.0645409304652485E-3</v>
      </c>
      <c r="J91" t="str">
        <f>_xlfn.XLOOKUP(A91,'DRAWING LIST'!B:B,'DRAWING LIST'!AJ:AJ,,0)</f>
        <v/>
      </c>
      <c r="K91">
        <f t="shared" si="2"/>
        <v>0.24000000000000002</v>
      </c>
      <c r="L91">
        <f t="shared" si="3"/>
        <v>0.24000000000000002</v>
      </c>
    </row>
    <row r="92" spans="1:12">
      <c r="A92" t="s">
        <v>102</v>
      </c>
      <c r="B92">
        <v>4</v>
      </c>
      <c r="C92">
        <v>2</v>
      </c>
      <c r="D92">
        <v>65</v>
      </c>
      <c r="E92" t="s">
        <v>3158</v>
      </c>
      <c r="F92" t="s">
        <v>3156</v>
      </c>
      <c r="G92">
        <v>76.099999999999994</v>
      </c>
      <c r="H92">
        <v>4548.4056978489361</v>
      </c>
      <c r="I92">
        <v>4.5484056978489359E-3</v>
      </c>
      <c r="J92" t="str">
        <f>_xlfn.XLOOKUP(A92,'DRAWING LIST'!B:B,'DRAWING LIST'!AJ:AJ,,0)</f>
        <v/>
      </c>
      <c r="K92">
        <f t="shared" si="2"/>
        <v>0.24000000000000002</v>
      </c>
      <c r="L92">
        <f t="shared" si="3"/>
        <v>0.48000000000000004</v>
      </c>
    </row>
    <row r="93" spans="1:12">
      <c r="A93" t="s">
        <v>103</v>
      </c>
      <c r="B93">
        <v>2</v>
      </c>
      <c r="C93">
        <v>1</v>
      </c>
      <c r="D93">
        <v>65</v>
      </c>
      <c r="E93" t="s">
        <v>3158</v>
      </c>
      <c r="F93" t="s">
        <v>3156</v>
      </c>
      <c r="G93">
        <v>76.099999999999994</v>
      </c>
      <c r="H93">
        <v>4548.4056978489361</v>
      </c>
      <c r="I93">
        <v>4.5484056978489359E-3</v>
      </c>
      <c r="J93" t="str">
        <f>_xlfn.XLOOKUP(A93,'DRAWING LIST'!B:B,'DRAWING LIST'!AJ:AJ,,0)</f>
        <v/>
      </c>
      <c r="K93">
        <f t="shared" si="2"/>
        <v>0.24000000000000002</v>
      </c>
      <c r="L93">
        <f t="shared" si="3"/>
        <v>0.24000000000000002</v>
      </c>
    </row>
    <row r="94" spans="1:12">
      <c r="A94" t="s">
        <v>107</v>
      </c>
      <c r="B94">
        <v>2</v>
      </c>
      <c r="C94" t="s">
        <v>3173</v>
      </c>
      <c r="D94" t="s">
        <v>3092</v>
      </c>
      <c r="E94" t="s">
        <v>3174</v>
      </c>
      <c r="F94" t="s">
        <v>3156</v>
      </c>
      <c r="G94">
        <v>114.3</v>
      </c>
      <c r="H94">
        <v>20521.652903448659</v>
      </c>
      <c r="I94">
        <v>2.0521652903448658E-2</v>
      </c>
      <c r="J94" t="str">
        <f>_xlfn.XLOOKUP(A94,'DRAWING LIST'!B:B,'DRAWING LIST'!AJ:AJ,,0)</f>
        <v>1-14 奶黃色</v>
      </c>
      <c r="K94">
        <f t="shared" si="2"/>
        <v>0.36</v>
      </c>
      <c r="L94">
        <f t="shared" si="3"/>
        <v>0.36</v>
      </c>
    </row>
    <row r="95" spans="1:12">
      <c r="A95" t="s">
        <v>107</v>
      </c>
      <c r="B95">
        <v>3</v>
      </c>
      <c r="C95" t="s">
        <v>3175</v>
      </c>
      <c r="D95" t="s">
        <v>3092</v>
      </c>
      <c r="E95" t="s">
        <v>3161</v>
      </c>
      <c r="F95" t="s">
        <v>3156</v>
      </c>
      <c r="G95">
        <v>114.3</v>
      </c>
      <c r="H95">
        <v>10260.82645172433</v>
      </c>
      <c r="I95">
        <v>1.0260826451724329E-2</v>
      </c>
      <c r="J95" t="str">
        <f>_xlfn.XLOOKUP(A95,'DRAWING LIST'!B:B,'DRAWING LIST'!AJ:AJ,,0)</f>
        <v>1-14 奶黃色</v>
      </c>
      <c r="K95">
        <f t="shared" si="2"/>
        <v>0.36</v>
      </c>
      <c r="L95">
        <f t="shared" si="3"/>
        <v>0.72</v>
      </c>
    </row>
    <row r="96" spans="1:12">
      <c r="A96" t="s">
        <v>107</v>
      </c>
      <c r="B96">
        <v>4</v>
      </c>
      <c r="C96" t="s">
        <v>3175</v>
      </c>
      <c r="D96" t="s">
        <v>3092</v>
      </c>
      <c r="E96" t="s">
        <v>3158</v>
      </c>
      <c r="F96" t="s">
        <v>3156</v>
      </c>
      <c r="G96">
        <v>114.3</v>
      </c>
      <c r="H96">
        <v>10260.82645172433</v>
      </c>
      <c r="I96">
        <v>1.0260826451724329E-2</v>
      </c>
      <c r="J96" t="str">
        <f>_xlfn.XLOOKUP(A96,'DRAWING LIST'!B:B,'DRAWING LIST'!AJ:AJ,,0)</f>
        <v>1-14 奶黃色</v>
      </c>
      <c r="K96">
        <f t="shared" si="2"/>
        <v>0.36</v>
      </c>
      <c r="L96">
        <f t="shared" si="3"/>
        <v>0.72</v>
      </c>
    </row>
    <row r="97" spans="1:12">
      <c r="A97" t="s">
        <v>108</v>
      </c>
      <c r="B97">
        <v>2</v>
      </c>
      <c r="C97" t="s">
        <v>3173</v>
      </c>
      <c r="D97" t="s">
        <v>3092</v>
      </c>
      <c r="E97" t="s">
        <v>3174</v>
      </c>
      <c r="F97" t="s">
        <v>3156</v>
      </c>
      <c r="G97">
        <v>114.3</v>
      </c>
      <c r="H97">
        <v>20521.652903448659</v>
      </c>
      <c r="I97">
        <v>2.0521652903448658E-2</v>
      </c>
      <c r="J97" t="str">
        <f>_xlfn.XLOOKUP(A97,'DRAWING LIST'!B:B,'DRAWING LIST'!AJ:AJ,,0)</f>
        <v>1-14 奶黃色</v>
      </c>
      <c r="K97">
        <f t="shared" si="2"/>
        <v>0.36</v>
      </c>
      <c r="L97">
        <f t="shared" si="3"/>
        <v>0.36</v>
      </c>
    </row>
    <row r="98" spans="1:12">
      <c r="A98" t="s">
        <v>108</v>
      </c>
      <c r="B98">
        <v>3</v>
      </c>
      <c r="C98" t="s">
        <v>3175</v>
      </c>
      <c r="D98" t="s">
        <v>3092</v>
      </c>
      <c r="E98" t="s">
        <v>3158</v>
      </c>
      <c r="F98" t="s">
        <v>3156</v>
      </c>
      <c r="G98">
        <v>114.3</v>
      </c>
      <c r="H98">
        <v>10260.82645172433</v>
      </c>
      <c r="I98">
        <v>1.0260826451724329E-2</v>
      </c>
      <c r="J98" t="str">
        <f>_xlfn.XLOOKUP(A98,'DRAWING LIST'!B:B,'DRAWING LIST'!AJ:AJ,,0)</f>
        <v>1-14 奶黃色</v>
      </c>
      <c r="K98">
        <f t="shared" si="2"/>
        <v>0.36</v>
      </c>
      <c r="L98">
        <f t="shared" si="3"/>
        <v>0.72</v>
      </c>
    </row>
    <row r="99" spans="1:12">
      <c r="A99" t="s">
        <v>108</v>
      </c>
      <c r="B99">
        <v>4</v>
      </c>
      <c r="C99" t="s">
        <v>3176</v>
      </c>
      <c r="D99" t="s">
        <v>3092</v>
      </c>
      <c r="E99" t="s">
        <v>3161</v>
      </c>
      <c r="F99" t="s">
        <v>3156</v>
      </c>
      <c r="G99">
        <v>114.3</v>
      </c>
      <c r="H99">
        <v>10260.82645172433</v>
      </c>
      <c r="I99">
        <v>1.0260826451724329E-2</v>
      </c>
      <c r="J99" t="str">
        <f>_xlfn.XLOOKUP(A99,'DRAWING LIST'!B:B,'DRAWING LIST'!AJ:AJ,,0)</f>
        <v>1-14 奶黃色</v>
      </c>
      <c r="K99">
        <f t="shared" si="2"/>
        <v>0.36</v>
      </c>
      <c r="L99">
        <f t="shared" si="3"/>
        <v>1.08</v>
      </c>
    </row>
    <row r="100" spans="1:12">
      <c r="A100" t="s">
        <v>1316</v>
      </c>
      <c r="B100">
        <v>2</v>
      </c>
      <c r="C100" t="s">
        <v>3175</v>
      </c>
      <c r="D100" t="s">
        <v>3092</v>
      </c>
      <c r="E100" t="s">
        <v>3174</v>
      </c>
      <c r="F100" t="s">
        <v>3156</v>
      </c>
      <c r="G100">
        <v>114.3</v>
      </c>
      <c r="H100">
        <v>20521.652903448659</v>
      </c>
      <c r="I100">
        <v>2.0521652903448658E-2</v>
      </c>
      <c r="J100" t="str">
        <f>_xlfn.XLOOKUP(A100,'DRAWING LIST'!B:B,'DRAWING LIST'!AJ:AJ,,0)</f>
        <v>1-14 奶黃色</v>
      </c>
      <c r="K100">
        <f t="shared" si="2"/>
        <v>0.36</v>
      </c>
      <c r="L100">
        <f t="shared" si="3"/>
        <v>0.72</v>
      </c>
    </row>
    <row r="101" spans="1:12">
      <c r="A101" t="s">
        <v>1316</v>
      </c>
      <c r="B101">
        <v>3</v>
      </c>
      <c r="C101" t="s">
        <v>3175</v>
      </c>
      <c r="D101" t="s">
        <v>3092</v>
      </c>
      <c r="E101" t="s">
        <v>3177</v>
      </c>
      <c r="F101" t="s">
        <v>3156</v>
      </c>
      <c r="G101">
        <v>114.3</v>
      </c>
      <c r="H101">
        <v>13681.10193563244</v>
      </c>
      <c r="I101">
        <v>1.3681101935632439E-2</v>
      </c>
      <c r="J101" t="str">
        <f>_xlfn.XLOOKUP(A101,'DRAWING LIST'!B:B,'DRAWING LIST'!AJ:AJ,,0)</f>
        <v>1-14 奶黃色</v>
      </c>
      <c r="K101">
        <f t="shared" si="2"/>
        <v>0.36</v>
      </c>
      <c r="L101">
        <f t="shared" si="3"/>
        <v>0.72</v>
      </c>
    </row>
    <row r="102" spans="1:12">
      <c r="A102" t="s">
        <v>1316</v>
      </c>
      <c r="B102">
        <v>4</v>
      </c>
      <c r="C102" t="s">
        <v>3178</v>
      </c>
      <c r="D102" t="s">
        <v>3092</v>
      </c>
      <c r="E102" t="s">
        <v>3158</v>
      </c>
      <c r="F102" t="s">
        <v>3156</v>
      </c>
      <c r="G102">
        <v>114.3</v>
      </c>
      <c r="H102">
        <v>10260.82645172433</v>
      </c>
      <c r="I102">
        <v>1.0260826451724329E-2</v>
      </c>
      <c r="J102" t="str">
        <f>_xlfn.XLOOKUP(A102,'DRAWING LIST'!B:B,'DRAWING LIST'!AJ:AJ,,0)</f>
        <v>1-14 奶黃色</v>
      </c>
      <c r="K102">
        <f t="shared" si="2"/>
        <v>0.36</v>
      </c>
      <c r="L102">
        <f t="shared" si="3"/>
        <v>7.56</v>
      </c>
    </row>
    <row r="103" spans="1:12">
      <c r="A103" t="s">
        <v>1316</v>
      </c>
      <c r="B103">
        <v>2</v>
      </c>
      <c r="C103">
        <v>1</v>
      </c>
      <c r="D103">
        <v>100</v>
      </c>
      <c r="E103" t="s">
        <v>3155</v>
      </c>
      <c r="F103" t="s">
        <v>3156</v>
      </c>
      <c r="G103">
        <v>114.3</v>
      </c>
      <c r="H103">
        <v>20521.652903448659</v>
      </c>
      <c r="I103">
        <v>2.0521652903448658E-2</v>
      </c>
      <c r="J103" t="str">
        <f>_xlfn.XLOOKUP(A103,'DRAWING LIST'!B:B,'DRAWING LIST'!AJ:AJ,,0)</f>
        <v>1-14 奶黃色</v>
      </c>
      <c r="K103">
        <f t="shared" si="2"/>
        <v>0.36</v>
      </c>
      <c r="L103">
        <f t="shared" si="3"/>
        <v>0.36</v>
      </c>
    </row>
    <row r="104" spans="1:12">
      <c r="A104" t="s">
        <v>1316</v>
      </c>
      <c r="B104">
        <v>3</v>
      </c>
      <c r="C104">
        <v>1</v>
      </c>
      <c r="D104">
        <v>100</v>
      </c>
      <c r="E104" t="s">
        <v>3157</v>
      </c>
      <c r="F104" t="s">
        <v>3156</v>
      </c>
      <c r="G104">
        <v>114.3</v>
      </c>
      <c r="H104">
        <v>13681.10193563244</v>
      </c>
      <c r="I104">
        <v>1.3681101935632439E-2</v>
      </c>
      <c r="J104" t="str">
        <f>_xlfn.XLOOKUP(A104,'DRAWING LIST'!B:B,'DRAWING LIST'!AJ:AJ,,0)</f>
        <v>1-14 奶黃色</v>
      </c>
      <c r="K104">
        <f t="shared" si="2"/>
        <v>0.36</v>
      </c>
      <c r="L104">
        <f t="shared" si="3"/>
        <v>0.36</v>
      </c>
    </row>
    <row r="105" spans="1:12">
      <c r="A105" t="s">
        <v>1316</v>
      </c>
      <c r="B105">
        <v>4</v>
      </c>
      <c r="C105">
        <v>3</v>
      </c>
      <c r="D105">
        <v>100</v>
      </c>
      <c r="E105" t="s">
        <v>3161</v>
      </c>
      <c r="F105" t="s">
        <v>3156</v>
      </c>
      <c r="G105">
        <v>114.3</v>
      </c>
      <c r="H105">
        <v>10260.82645172433</v>
      </c>
      <c r="I105">
        <v>1.0260826451724329E-2</v>
      </c>
      <c r="J105" t="str">
        <f>_xlfn.XLOOKUP(A105,'DRAWING LIST'!B:B,'DRAWING LIST'!AJ:AJ,,0)</f>
        <v>1-14 奶黃色</v>
      </c>
      <c r="K105">
        <f t="shared" si="2"/>
        <v>0.36</v>
      </c>
      <c r="L105">
        <f t="shared" si="3"/>
        <v>1.08</v>
      </c>
    </row>
    <row r="106" spans="1:12">
      <c r="A106" t="s">
        <v>1316</v>
      </c>
      <c r="B106">
        <v>5</v>
      </c>
      <c r="C106">
        <v>6</v>
      </c>
      <c r="D106">
        <v>100</v>
      </c>
      <c r="E106" t="s">
        <v>3158</v>
      </c>
      <c r="F106" t="s">
        <v>3156</v>
      </c>
      <c r="G106">
        <v>114.3</v>
      </c>
      <c r="H106">
        <v>10260.82645172433</v>
      </c>
      <c r="I106">
        <v>1.0260826451724329E-2</v>
      </c>
      <c r="J106" t="str">
        <f>_xlfn.XLOOKUP(A106,'DRAWING LIST'!B:B,'DRAWING LIST'!AJ:AJ,,0)</f>
        <v>1-14 奶黃色</v>
      </c>
      <c r="K106">
        <f t="shared" si="2"/>
        <v>0.36</v>
      </c>
      <c r="L106">
        <f t="shared" si="3"/>
        <v>2.16</v>
      </c>
    </row>
    <row r="107" spans="1:12">
      <c r="A107" t="s">
        <v>1317</v>
      </c>
      <c r="B107">
        <v>2</v>
      </c>
      <c r="C107" t="s">
        <v>3175</v>
      </c>
      <c r="D107" t="s">
        <v>3092</v>
      </c>
      <c r="E107" t="s">
        <v>3174</v>
      </c>
      <c r="F107" t="s">
        <v>3156</v>
      </c>
      <c r="G107">
        <v>114.3</v>
      </c>
      <c r="H107">
        <v>20521.652903448659</v>
      </c>
      <c r="I107">
        <v>2.0521652903448658E-2</v>
      </c>
      <c r="J107" t="str">
        <f>_xlfn.XLOOKUP(A107,'DRAWING LIST'!B:B,'DRAWING LIST'!AJ:AJ,,0)</f>
        <v>1-14 奶黃色</v>
      </c>
      <c r="K107">
        <f t="shared" si="2"/>
        <v>0.36</v>
      </c>
      <c r="L107">
        <f t="shared" si="3"/>
        <v>0.72</v>
      </c>
    </row>
    <row r="108" spans="1:12">
      <c r="A108" t="s">
        <v>1317</v>
      </c>
      <c r="B108">
        <v>3</v>
      </c>
      <c r="C108" t="s">
        <v>3175</v>
      </c>
      <c r="D108" t="s">
        <v>3092</v>
      </c>
      <c r="E108" t="s">
        <v>3177</v>
      </c>
      <c r="F108" t="s">
        <v>3156</v>
      </c>
      <c r="G108">
        <v>114.3</v>
      </c>
      <c r="H108">
        <v>13681.10193563244</v>
      </c>
      <c r="I108">
        <v>1.3681101935632439E-2</v>
      </c>
      <c r="J108" t="str">
        <f>_xlfn.XLOOKUP(A108,'DRAWING LIST'!B:B,'DRAWING LIST'!AJ:AJ,,0)</f>
        <v>1-14 奶黃色</v>
      </c>
      <c r="K108">
        <f t="shared" si="2"/>
        <v>0.36</v>
      </c>
      <c r="L108">
        <f t="shared" si="3"/>
        <v>0.72</v>
      </c>
    </row>
    <row r="109" spans="1:12">
      <c r="A109" t="s">
        <v>1317</v>
      </c>
      <c r="B109">
        <v>4</v>
      </c>
      <c r="C109" t="s">
        <v>3178</v>
      </c>
      <c r="D109" t="s">
        <v>3092</v>
      </c>
      <c r="E109" t="s">
        <v>3158</v>
      </c>
      <c r="F109" t="s">
        <v>3156</v>
      </c>
      <c r="G109">
        <v>114.3</v>
      </c>
      <c r="H109">
        <v>10260.82645172433</v>
      </c>
      <c r="I109">
        <v>1.0260826451724329E-2</v>
      </c>
      <c r="J109" t="str">
        <f>_xlfn.XLOOKUP(A109,'DRAWING LIST'!B:B,'DRAWING LIST'!AJ:AJ,,0)</f>
        <v>1-14 奶黃色</v>
      </c>
      <c r="K109">
        <f t="shared" si="2"/>
        <v>0.36</v>
      </c>
      <c r="L109">
        <f t="shared" si="3"/>
        <v>7.56</v>
      </c>
    </row>
    <row r="110" spans="1:12">
      <c r="A110" t="s">
        <v>1317</v>
      </c>
      <c r="B110">
        <v>2</v>
      </c>
      <c r="C110">
        <v>1</v>
      </c>
      <c r="D110">
        <v>100</v>
      </c>
      <c r="E110" t="s">
        <v>3155</v>
      </c>
      <c r="F110" t="s">
        <v>3156</v>
      </c>
      <c r="G110">
        <v>114.3</v>
      </c>
      <c r="H110">
        <v>20521.652903448659</v>
      </c>
      <c r="I110">
        <v>2.0521652903448658E-2</v>
      </c>
      <c r="J110" t="str">
        <f>_xlfn.XLOOKUP(A110,'DRAWING LIST'!B:B,'DRAWING LIST'!AJ:AJ,,0)</f>
        <v>1-14 奶黃色</v>
      </c>
      <c r="K110">
        <f t="shared" si="2"/>
        <v>0.36</v>
      </c>
      <c r="L110">
        <f t="shared" si="3"/>
        <v>0.36</v>
      </c>
    </row>
    <row r="111" spans="1:12">
      <c r="A111" t="s">
        <v>1317</v>
      </c>
      <c r="B111">
        <v>3</v>
      </c>
      <c r="C111">
        <v>1</v>
      </c>
      <c r="D111">
        <v>100</v>
      </c>
      <c r="E111" t="s">
        <v>3157</v>
      </c>
      <c r="F111" t="s">
        <v>3156</v>
      </c>
      <c r="G111">
        <v>114.3</v>
      </c>
      <c r="H111">
        <v>13681.10193563244</v>
      </c>
      <c r="I111">
        <v>1.3681101935632439E-2</v>
      </c>
      <c r="J111" t="str">
        <f>_xlfn.XLOOKUP(A111,'DRAWING LIST'!B:B,'DRAWING LIST'!AJ:AJ,,0)</f>
        <v>1-14 奶黃色</v>
      </c>
      <c r="K111">
        <f t="shared" si="2"/>
        <v>0.36</v>
      </c>
      <c r="L111">
        <f t="shared" si="3"/>
        <v>0.36</v>
      </c>
    </row>
    <row r="112" spans="1:12">
      <c r="A112" t="s">
        <v>1317</v>
      </c>
      <c r="B112">
        <v>4</v>
      </c>
      <c r="C112">
        <v>6</v>
      </c>
      <c r="D112">
        <v>100</v>
      </c>
      <c r="E112" t="s">
        <v>3158</v>
      </c>
      <c r="F112" t="s">
        <v>3156</v>
      </c>
      <c r="G112">
        <v>114.3</v>
      </c>
      <c r="H112">
        <v>10260.82645172433</v>
      </c>
      <c r="I112">
        <v>1.0260826451724329E-2</v>
      </c>
      <c r="J112" t="str">
        <f>_xlfn.XLOOKUP(A112,'DRAWING LIST'!B:B,'DRAWING LIST'!AJ:AJ,,0)</f>
        <v>1-14 奶黃色</v>
      </c>
      <c r="K112">
        <f t="shared" si="2"/>
        <v>0.36</v>
      </c>
      <c r="L112">
        <f t="shared" si="3"/>
        <v>2.16</v>
      </c>
    </row>
    <row r="113" spans="1:12">
      <c r="A113" t="s">
        <v>1317</v>
      </c>
      <c r="B113">
        <v>5</v>
      </c>
      <c r="C113">
        <v>3</v>
      </c>
      <c r="D113">
        <v>100</v>
      </c>
      <c r="E113" t="s">
        <v>3161</v>
      </c>
      <c r="F113" t="s">
        <v>3156</v>
      </c>
      <c r="G113">
        <v>114.3</v>
      </c>
      <c r="H113">
        <v>10260.82645172433</v>
      </c>
      <c r="I113">
        <v>1.0260826451724329E-2</v>
      </c>
      <c r="J113" t="str">
        <f>_xlfn.XLOOKUP(A113,'DRAWING LIST'!B:B,'DRAWING LIST'!AJ:AJ,,0)</f>
        <v>1-14 奶黃色</v>
      </c>
      <c r="K113">
        <f t="shared" si="2"/>
        <v>0.36</v>
      </c>
      <c r="L113">
        <f t="shared" si="3"/>
        <v>1.08</v>
      </c>
    </row>
    <row r="114" spans="1:12">
      <c r="A114" t="s">
        <v>113</v>
      </c>
      <c r="B114">
        <v>2</v>
      </c>
      <c r="C114">
        <v>1</v>
      </c>
      <c r="D114">
        <v>25</v>
      </c>
      <c r="E114" t="s">
        <v>3159</v>
      </c>
      <c r="F114" t="s">
        <v>3156</v>
      </c>
      <c r="G114">
        <v>33.4</v>
      </c>
      <c r="H114">
        <v>1752.3175503193147</v>
      </c>
      <c r="I114">
        <v>1.7523175503193146E-3</v>
      </c>
      <c r="J114" t="str">
        <f>_xlfn.XLOOKUP(A114,'DRAWING LIST'!B:B,'DRAWING LIST'!AJ:AJ,,0)</f>
        <v>1-05 大洋綠</v>
      </c>
      <c r="K114">
        <f t="shared" si="2"/>
        <v>0.11</v>
      </c>
      <c r="L114">
        <f t="shared" si="3"/>
        <v>0.11</v>
      </c>
    </row>
    <row r="115" spans="1:12">
      <c r="A115" t="s">
        <v>113</v>
      </c>
      <c r="B115">
        <v>3</v>
      </c>
      <c r="C115">
        <v>1</v>
      </c>
      <c r="D115">
        <v>25</v>
      </c>
      <c r="E115" t="s">
        <v>3162</v>
      </c>
      <c r="F115" t="s">
        <v>3156</v>
      </c>
      <c r="G115">
        <v>33.4</v>
      </c>
      <c r="H115">
        <v>5256.9526509579446</v>
      </c>
      <c r="I115">
        <v>5.2569526509579443E-3</v>
      </c>
      <c r="J115" t="str">
        <f>_xlfn.XLOOKUP(A115,'DRAWING LIST'!B:B,'DRAWING LIST'!AJ:AJ,,0)</f>
        <v>1-05 大洋綠</v>
      </c>
      <c r="K115">
        <f t="shared" si="2"/>
        <v>0.11</v>
      </c>
      <c r="L115">
        <f t="shared" si="3"/>
        <v>0.11</v>
      </c>
    </row>
    <row r="116" spans="1:12">
      <c r="A116" t="s">
        <v>113</v>
      </c>
      <c r="B116">
        <v>4</v>
      </c>
      <c r="C116">
        <v>2</v>
      </c>
      <c r="D116">
        <v>25</v>
      </c>
      <c r="E116" t="s">
        <v>3161</v>
      </c>
      <c r="F116" t="s">
        <v>3156</v>
      </c>
      <c r="G116">
        <v>33.4</v>
      </c>
      <c r="H116">
        <v>876.15877515965735</v>
      </c>
      <c r="I116">
        <v>8.7615877515965731E-4</v>
      </c>
      <c r="J116" t="str">
        <f>_xlfn.XLOOKUP(A116,'DRAWING LIST'!B:B,'DRAWING LIST'!AJ:AJ,,0)</f>
        <v>1-05 大洋綠</v>
      </c>
      <c r="K116">
        <f t="shared" si="2"/>
        <v>0.11</v>
      </c>
      <c r="L116">
        <f t="shared" si="3"/>
        <v>0.22</v>
      </c>
    </row>
    <row r="117" spans="1:12">
      <c r="A117" t="s">
        <v>711</v>
      </c>
      <c r="B117">
        <v>3</v>
      </c>
      <c r="C117">
        <v>2</v>
      </c>
      <c r="D117">
        <v>25</v>
      </c>
      <c r="E117" t="s">
        <v>3159</v>
      </c>
      <c r="F117" t="s">
        <v>3156</v>
      </c>
      <c r="G117">
        <v>33.4</v>
      </c>
      <c r="H117">
        <v>1752.3175503193147</v>
      </c>
      <c r="I117">
        <v>1.7523175503193146E-3</v>
      </c>
      <c r="J117" t="str">
        <f>_xlfn.XLOOKUP(A117,'DRAWING LIST'!B:B,'DRAWING LIST'!AJ:AJ,,0)</f>
        <v>1-05 大洋綠</v>
      </c>
      <c r="K117">
        <f t="shared" si="2"/>
        <v>0.11</v>
      </c>
      <c r="L117">
        <f t="shared" si="3"/>
        <v>0.22</v>
      </c>
    </row>
    <row r="118" spans="1:12">
      <c r="A118" t="s">
        <v>711</v>
      </c>
      <c r="B118">
        <v>4</v>
      </c>
      <c r="C118">
        <v>1</v>
      </c>
      <c r="D118" t="s">
        <v>3163</v>
      </c>
      <c r="E118" t="s">
        <v>3164</v>
      </c>
      <c r="F118" t="s">
        <v>3156</v>
      </c>
      <c r="G118">
        <v>25</v>
      </c>
      <c r="H118">
        <v>2945.2431127404311</v>
      </c>
      <c r="I118">
        <v>2.9452431127404309E-3</v>
      </c>
      <c r="J118" t="str">
        <f>_xlfn.XLOOKUP(A118,'DRAWING LIST'!B:B,'DRAWING LIST'!AJ:AJ,,0)</f>
        <v>1-05 大洋綠</v>
      </c>
      <c r="K118">
        <f t="shared" si="2"/>
        <v>0.08</v>
      </c>
      <c r="L118">
        <f t="shared" si="3"/>
        <v>0.08</v>
      </c>
    </row>
    <row r="119" spans="1:12">
      <c r="A119" t="s">
        <v>711</v>
      </c>
      <c r="B119">
        <v>5</v>
      </c>
      <c r="C119">
        <v>1</v>
      </c>
      <c r="D119">
        <v>15</v>
      </c>
      <c r="E119" t="s">
        <v>3161</v>
      </c>
      <c r="F119" t="s">
        <v>3156</v>
      </c>
      <c r="G119">
        <v>21.3</v>
      </c>
      <c r="H119">
        <v>356.32729275178838</v>
      </c>
      <c r="I119">
        <v>3.5632729275178834E-4</v>
      </c>
      <c r="J119" t="str">
        <f>_xlfn.XLOOKUP(A119,'DRAWING LIST'!B:B,'DRAWING LIST'!AJ:AJ,,0)</f>
        <v>1-05 大洋綠</v>
      </c>
      <c r="K119">
        <f t="shared" si="2"/>
        <v>6.9999999999999993E-2</v>
      </c>
      <c r="L119">
        <f t="shared" si="3"/>
        <v>6.9999999999999993E-2</v>
      </c>
    </row>
    <row r="120" spans="1:12">
      <c r="A120" t="s">
        <v>711</v>
      </c>
      <c r="B120">
        <v>6</v>
      </c>
      <c r="C120">
        <v>2</v>
      </c>
      <c r="D120">
        <v>25</v>
      </c>
      <c r="E120" t="s">
        <v>3161</v>
      </c>
      <c r="F120" t="s">
        <v>3156</v>
      </c>
      <c r="G120">
        <v>33.4</v>
      </c>
      <c r="H120">
        <v>876.15877515965735</v>
      </c>
      <c r="I120">
        <v>8.7615877515965731E-4</v>
      </c>
      <c r="J120" t="str">
        <f>_xlfn.XLOOKUP(A120,'DRAWING LIST'!B:B,'DRAWING LIST'!AJ:AJ,,0)</f>
        <v>1-05 大洋綠</v>
      </c>
      <c r="K120">
        <f t="shared" si="2"/>
        <v>0.11</v>
      </c>
      <c r="L120">
        <f t="shared" si="3"/>
        <v>0.22</v>
      </c>
    </row>
    <row r="121" spans="1:12">
      <c r="A121" t="s">
        <v>116</v>
      </c>
      <c r="B121">
        <v>2</v>
      </c>
      <c r="C121">
        <v>1</v>
      </c>
      <c r="D121">
        <v>25</v>
      </c>
      <c r="E121" t="s">
        <v>3162</v>
      </c>
      <c r="F121" t="s">
        <v>3156</v>
      </c>
      <c r="G121">
        <v>33.4</v>
      </c>
      <c r="H121">
        <v>5256.9526509579446</v>
      </c>
      <c r="I121">
        <v>5.2569526509579443E-3</v>
      </c>
      <c r="J121" t="str">
        <f>_xlfn.XLOOKUP(A121,'DRAWING LIST'!B:B,'DRAWING LIST'!AJ:AJ,,0)</f>
        <v>1-05 大洋綠</v>
      </c>
      <c r="K121">
        <f t="shared" si="2"/>
        <v>0.11</v>
      </c>
      <c r="L121">
        <f t="shared" si="3"/>
        <v>0.11</v>
      </c>
    </row>
    <row r="122" spans="1:12">
      <c r="A122" t="s">
        <v>116</v>
      </c>
      <c r="B122">
        <v>3</v>
      </c>
      <c r="C122">
        <v>1</v>
      </c>
      <c r="D122">
        <v>25</v>
      </c>
      <c r="E122" t="s">
        <v>3179</v>
      </c>
      <c r="F122" t="s">
        <v>3160</v>
      </c>
      <c r="G122">
        <v>33.4</v>
      </c>
      <c r="H122" t="s">
        <v>2009</v>
      </c>
      <c r="J122" t="str">
        <f>_xlfn.XLOOKUP(A122,'DRAWING LIST'!B:B,'DRAWING LIST'!AJ:AJ,,0)</f>
        <v>1-05 大洋綠</v>
      </c>
      <c r="K122">
        <f t="shared" si="2"/>
        <v>0.11</v>
      </c>
      <c r="L122">
        <f t="shared" si="3"/>
        <v>0.11</v>
      </c>
    </row>
    <row r="123" spans="1:12">
      <c r="A123" t="s">
        <v>116</v>
      </c>
      <c r="B123">
        <v>4</v>
      </c>
      <c r="C123">
        <v>5</v>
      </c>
      <c r="D123">
        <v>25</v>
      </c>
      <c r="E123" t="s">
        <v>3161</v>
      </c>
      <c r="F123" t="s">
        <v>3156</v>
      </c>
      <c r="G123">
        <v>33.4</v>
      </c>
      <c r="H123">
        <v>876.15877515965735</v>
      </c>
      <c r="I123">
        <v>8.7615877515965731E-4</v>
      </c>
      <c r="J123" t="str">
        <f>_xlfn.XLOOKUP(A123,'DRAWING LIST'!B:B,'DRAWING LIST'!AJ:AJ,,0)</f>
        <v>1-05 大洋綠</v>
      </c>
      <c r="K123">
        <f t="shared" si="2"/>
        <v>0.11</v>
      </c>
      <c r="L123">
        <f t="shared" si="3"/>
        <v>0.55000000000000004</v>
      </c>
    </row>
    <row r="124" spans="1:12">
      <c r="A124" t="s">
        <v>116</v>
      </c>
      <c r="B124">
        <v>5</v>
      </c>
      <c r="C124">
        <v>1</v>
      </c>
      <c r="D124">
        <v>25</v>
      </c>
      <c r="E124" t="s">
        <v>3165</v>
      </c>
      <c r="F124" t="s">
        <v>3156</v>
      </c>
      <c r="G124">
        <v>33.4</v>
      </c>
      <c r="H124">
        <v>876.15877515965735</v>
      </c>
      <c r="I124">
        <v>8.7615877515965731E-4</v>
      </c>
      <c r="J124" t="str">
        <f>_xlfn.XLOOKUP(A124,'DRAWING LIST'!B:B,'DRAWING LIST'!AJ:AJ,,0)</f>
        <v>1-05 大洋綠</v>
      </c>
      <c r="K124">
        <f t="shared" si="2"/>
        <v>0.11</v>
      </c>
      <c r="L124">
        <f t="shared" si="3"/>
        <v>0.11</v>
      </c>
    </row>
    <row r="125" spans="1:12">
      <c r="A125" t="s">
        <v>117</v>
      </c>
      <c r="B125">
        <v>2</v>
      </c>
      <c r="C125">
        <v>6</v>
      </c>
      <c r="D125">
        <v>25</v>
      </c>
      <c r="E125" t="s">
        <v>3159</v>
      </c>
      <c r="F125" t="s">
        <v>3156</v>
      </c>
      <c r="G125">
        <v>33.4</v>
      </c>
      <c r="H125">
        <v>1752.3175503193147</v>
      </c>
      <c r="I125">
        <v>1.7523175503193146E-3</v>
      </c>
      <c r="J125" t="str">
        <f>_xlfn.XLOOKUP(A125,'DRAWING LIST'!B:B,'DRAWING LIST'!AJ:AJ,,0)</f>
        <v>1-05 大洋綠</v>
      </c>
      <c r="K125">
        <f t="shared" si="2"/>
        <v>0.11</v>
      </c>
      <c r="L125">
        <f t="shared" si="3"/>
        <v>0.66</v>
      </c>
    </row>
    <row r="126" spans="1:12">
      <c r="A126" t="s">
        <v>117</v>
      </c>
      <c r="B126">
        <v>3</v>
      </c>
      <c r="C126">
        <v>2</v>
      </c>
      <c r="D126">
        <v>25</v>
      </c>
      <c r="E126" t="s">
        <v>3161</v>
      </c>
      <c r="F126" t="s">
        <v>3156</v>
      </c>
      <c r="G126">
        <v>33.4</v>
      </c>
      <c r="H126">
        <v>876.15877515965735</v>
      </c>
      <c r="I126">
        <v>8.7615877515965731E-4</v>
      </c>
      <c r="J126" t="str">
        <f>_xlfn.XLOOKUP(A126,'DRAWING LIST'!B:B,'DRAWING LIST'!AJ:AJ,,0)</f>
        <v>1-05 大洋綠</v>
      </c>
      <c r="K126">
        <f t="shared" si="2"/>
        <v>0.11</v>
      </c>
      <c r="L126">
        <f t="shared" si="3"/>
        <v>0.22</v>
      </c>
    </row>
    <row r="127" spans="1:12">
      <c r="A127" t="s">
        <v>118</v>
      </c>
      <c r="B127">
        <v>3</v>
      </c>
      <c r="C127">
        <v>3</v>
      </c>
      <c r="D127">
        <v>50</v>
      </c>
      <c r="E127" t="s">
        <v>3159</v>
      </c>
      <c r="F127" t="s">
        <v>3156</v>
      </c>
      <c r="G127">
        <v>60.3</v>
      </c>
      <c r="H127">
        <v>5711.5568158956548</v>
      </c>
      <c r="I127">
        <v>5.7115568158956544E-3</v>
      </c>
      <c r="J127" t="str">
        <f>_xlfn.XLOOKUP(A127,'DRAWING LIST'!B:B,'DRAWING LIST'!AJ:AJ,,0)</f>
        <v>1-05 大洋綠</v>
      </c>
      <c r="K127">
        <f t="shared" si="2"/>
        <v>0.19</v>
      </c>
      <c r="L127">
        <f t="shared" si="3"/>
        <v>0.57000000000000006</v>
      </c>
    </row>
    <row r="128" spans="1:12">
      <c r="A128" t="s">
        <v>118</v>
      </c>
      <c r="B128">
        <v>4</v>
      </c>
      <c r="C128">
        <v>1</v>
      </c>
      <c r="D128" t="s">
        <v>3180</v>
      </c>
      <c r="E128" t="s">
        <v>3181</v>
      </c>
      <c r="F128" t="s">
        <v>3156</v>
      </c>
      <c r="G128">
        <v>50</v>
      </c>
      <c r="H128">
        <v>15707.963267948966</v>
      </c>
      <c r="I128">
        <v>1.5707963267948967E-2</v>
      </c>
      <c r="J128" t="str">
        <f>_xlfn.XLOOKUP(A128,'DRAWING LIST'!B:B,'DRAWING LIST'!AJ:AJ,,0)</f>
        <v>1-05 大洋綠</v>
      </c>
      <c r="K128">
        <f t="shared" si="2"/>
        <v>0.16</v>
      </c>
      <c r="L128">
        <f t="shared" si="3"/>
        <v>0.16</v>
      </c>
    </row>
    <row r="129" spans="1:12">
      <c r="A129" t="s">
        <v>118</v>
      </c>
      <c r="B129">
        <v>5</v>
      </c>
      <c r="C129">
        <v>1</v>
      </c>
      <c r="D129" t="s">
        <v>3180</v>
      </c>
      <c r="E129" t="s">
        <v>3164</v>
      </c>
      <c r="F129" t="s">
        <v>3156</v>
      </c>
      <c r="G129">
        <v>50</v>
      </c>
      <c r="H129">
        <v>11780.972450961724</v>
      </c>
      <c r="I129">
        <v>1.1780972450961723E-2</v>
      </c>
      <c r="J129" t="str">
        <f>_xlfn.XLOOKUP(A129,'DRAWING LIST'!B:B,'DRAWING LIST'!AJ:AJ,,0)</f>
        <v>1-05 大洋綠</v>
      </c>
      <c r="K129">
        <f t="shared" si="2"/>
        <v>0.16</v>
      </c>
      <c r="L129">
        <f t="shared" si="3"/>
        <v>0.16</v>
      </c>
    </row>
    <row r="130" spans="1:12">
      <c r="A130" t="s">
        <v>119</v>
      </c>
      <c r="B130">
        <v>2</v>
      </c>
      <c r="C130">
        <v>2</v>
      </c>
      <c r="D130">
        <v>25</v>
      </c>
      <c r="E130" t="s">
        <v>3159</v>
      </c>
      <c r="F130" t="s">
        <v>3156</v>
      </c>
      <c r="G130">
        <v>33.4</v>
      </c>
      <c r="H130">
        <v>1752.3175503193147</v>
      </c>
      <c r="I130">
        <v>1.7523175503193146E-3</v>
      </c>
      <c r="J130" t="str">
        <f>_xlfn.XLOOKUP(A130,'DRAWING LIST'!B:B,'DRAWING LIST'!AJ:AJ,,0)</f>
        <v>1-05 大洋綠</v>
      </c>
      <c r="K130">
        <f t="shared" si="2"/>
        <v>0.11</v>
      </c>
      <c r="L130">
        <f t="shared" si="3"/>
        <v>0.22</v>
      </c>
    </row>
    <row r="131" spans="1:12">
      <c r="A131" t="s">
        <v>119</v>
      </c>
      <c r="B131">
        <v>3</v>
      </c>
      <c r="C131">
        <v>1</v>
      </c>
      <c r="D131">
        <v>25</v>
      </c>
      <c r="E131" t="s">
        <v>3162</v>
      </c>
      <c r="F131" t="s">
        <v>3156</v>
      </c>
      <c r="G131">
        <v>33.4</v>
      </c>
      <c r="H131">
        <v>5256.9526509579446</v>
      </c>
      <c r="I131">
        <v>5.2569526509579443E-3</v>
      </c>
      <c r="J131" t="str">
        <f>_xlfn.XLOOKUP(A131,'DRAWING LIST'!B:B,'DRAWING LIST'!AJ:AJ,,0)</f>
        <v>1-05 大洋綠</v>
      </c>
      <c r="K131">
        <f t="shared" ref="K131:K194" si="4">ROUNDUP(G131*PI()*1000*10^-6,2)</f>
        <v>0.11</v>
      </c>
      <c r="L131">
        <f t="shared" ref="L131:L194" si="5">K131*C131</f>
        <v>0.11</v>
      </c>
    </row>
    <row r="132" spans="1:12">
      <c r="A132" t="s">
        <v>119</v>
      </c>
      <c r="B132">
        <v>4</v>
      </c>
      <c r="C132">
        <v>2</v>
      </c>
      <c r="D132">
        <v>25</v>
      </c>
      <c r="E132" t="s">
        <v>3161</v>
      </c>
      <c r="F132" t="s">
        <v>3156</v>
      </c>
      <c r="G132">
        <v>33.4</v>
      </c>
      <c r="H132">
        <v>876.15877515965735</v>
      </c>
      <c r="I132">
        <v>8.7615877515965731E-4</v>
      </c>
      <c r="J132" t="str">
        <f>_xlfn.XLOOKUP(A132,'DRAWING LIST'!B:B,'DRAWING LIST'!AJ:AJ,,0)</f>
        <v>1-05 大洋綠</v>
      </c>
      <c r="K132">
        <f t="shared" si="4"/>
        <v>0.11</v>
      </c>
      <c r="L132">
        <f t="shared" si="5"/>
        <v>0.22</v>
      </c>
    </row>
    <row r="133" spans="1:12">
      <c r="A133" t="s">
        <v>120</v>
      </c>
      <c r="B133">
        <v>2</v>
      </c>
      <c r="C133">
        <v>1</v>
      </c>
      <c r="D133">
        <v>25</v>
      </c>
      <c r="E133" t="s">
        <v>3159</v>
      </c>
      <c r="F133" t="s">
        <v>3156</v>
      </c>
      <c r="G133">
        <v>33.4</v>
      </c>
      <c r="H133">
        <v>1752.3175503193147</v>
      </c>
      <c r="I133">
        <v>1.7523175503193146E-3</v>
      </c>
      <c r="J133" t="str">
        <f>_xlfn.XLOOKUP(A133,'DRAWING LIST'!B:B,'DRAWING LIST'!AJ:AJ,,0)</f>
        <v>1-05 大洋綠</v>
      </c>
      <c r="K133">
        <f t="shared" si="4"/>
        <v>0.11</v>
      </c>
      <c r="L133">
        <f t="shared" si="5"/>
        <v>0.11</v>
      </c>
    </row>
    <row r="134" spans="1:12">
      <c r="A134" t="s">
        <v>120</v>
      </c>
      <c r="B134">
        <v>3</v>
      </c>
      <c r="C134">
        <v>2</v>
      </c>
      <c r="D134" t="s">
        <v>3163</v>
      </c>
      <c r="E134" t="s">
        <v>3164</v>
      </c>
      <c r="F134" t="s">
        <v>3156</v>
      </c>
      <c r="G134">
        <v>25</v>
      </c>
      <c r="H134">
        <v>2945.2431127404311</v>
      </c>
      <c r="I134">
        <v>2.9452431127404309E-3</v>
      </c>
      <c r="J134" t="str">
        <f>_xlfn.XLOOKUP(A134,'DRAWING LIST'!B:B,'DRAWING LIST'!AJ:AJ,,0)</f>
        <v>1-05 大洋綠</v>
      </c>
      <c r="K134">
        <f t="shared" si="4"/>
        <v>0.08</v>
      </c>
      <c r="L134">
        <f t="shared" si="5"/>
        <v>0.16</v>
      </c>
    </row>
    <row r="135" spans="1:12">
      <c r="A135" t="s">
        <v>121</v>
      </c>
      <c r="B135">
        <v>2</v>
      </c>
      <c r="C135">
        <v>3</v>
      </c>
      <c r="D135">
        <v>25</v>
      </c>
      <c r="E135" t="s">
        <v>3159</v>
      </c>
      <c r="F135" t="s">
        <v>3156</v>
      </c>
      <c r="G135">
        <v>33.4</v>
      </c>
      <c r="H135">
        <v>1752.3175503193147</v>
      </c>
      <c r="I135">
        <v>1.7523175503193146E-3</v>
      </c>
      <c r="J135" t="str">
        <f>_xlfn.XLOOKUP(A135,'DRAWING LIST'!B:B,'DRAWING LIST'!AJ:AJ,,0)</f>
        <v>1-05 大洋綠</v>
      </c>
      <c r="K135">
        <f t="shared" si="4"/>
        <v>0.11</v>
      </c>
      <c r="L135">
        <f t="shared" si="5"/>
        <v>0.33</v>
      </c>
    </row>
    <row r="136" spans="1:12">
      <c r="A136" t="s">
        <v>121</v>
      </c>
      <c r="B136">
        <v>3</v>
      </c>
      <c r="C136">
        <v>1</v>
      </c>
      <c r="D136">
        <v>25</v>
      </c>
      <c r="E136" t="s">
        <v>3166</v>
      </c>
      <c r="F136" t="s">
        <v>3156</v>
      </c>
      <c r="G136">
        <v>33.4</v>
      </c>
      <c r="H136">
        <v>1168.2117002128764</v>
      </c>
      <c r="I136">
        <v>1.1682117002128763E-3</v>
      </c>
      <c r="J136" t="str">
        <f>_xlfn.XLOOKUP(A136,'DRAWING LIST'!B:B,'DRAWING LIST'!AJ:AJ,,0)</f>
        <v>1-05 大洋綠</v>
      </c>
      <c r="K136">
        <f t="shared" si="4"/>
        <v>0.11</v>
      </c>
      <c r="L136">
        <f t="shared" si="5"/>
        <v>0.11</v>
      </c>
    </row>
    <row r="137" spans="1:12">
      <c r="A137" t="s">
        <v>712</v>
      </c>
      <c r="B137">
        <v>2</v>
      </c>
      <c r="C137">
        <v>1</v>
      </c>
      <c r="D137">
        <v>25</v>
      </c>
      <c r="E137" t="s">
        <v>3159</v>
      </c>
      <c r="F137" t="s">
        <v>3156</v>
      </c>
      <c r="G137">
        <v>33.4</v>
      </c>
      <c r="H137">
        <v>1752.3175503193147</v>
      </c>
      <c r="I137">
        <v>1.7523175503193146E-3</v>
      </c>
      <c r="J137" t="str">
        <f>_xlfn.XLOOKUP(A137,'DRAWING LIST'!B:B,'DRAWING LIST'!AJ:AJ,,0)</f>
        <v>1-05 大洋綠</v>
      </c>
      <c r="K137">
        <f t="shared" si="4"/>
        <v>0.11</v>
      </c>
      <c r="L137">
        <f t="shared" si="5"/>
        <v>0.11</v>
      </c>
    </row>
    <row r="138" spans="1:12">
      <c r="A138" t="s">
        <v>712</v>
      </c>
      <c r="B138">
        <v>3</v>
      </c>
      <c r="C138">
        <v>2</v>
      </c>
      <c r="D138" t="s">
        <v>3163</v>
      </c>
      <c r="E138" t="s">
        <v>3164</v>
      </c>
      <c r="F138" t="s">
        <v>3156</v>
      </c>
      <c r="G138">
        <v>25</v>
      </c>
      <c r="H138">
        <v>2945.2431127404311</v>
      </c>
      <c r="I138">
        <v>2.9452431127404309E-3</v>
      </c>
      <c r="J138" t="str">
        <f>_xlfn.XLOOKUP(A138,'DRAWING LIST'!B:B,'DRAWING LIST'!AJ:AJ,,0)</f>
        <v>1-05 大洋綠</v>
      </c>
      <c r="K138">
        <f t="shared" si="4"/>
        <v>0.08</v>
      </c>
      <c r="L138">
        <f t="shared" si="5"/>
        <v>0.16</v>
      </c>
    </row>
    <row r="139" spans="1:12">
      <c r="A139" t="s">
        <v>712</v>
      </c>
      <c r="B139">
        <v>4</v>
      </c>
      <c r="C139">
        <v>1</v>
      </c>
      <c r="D139">
        <v>25</v>
      </c>
      <c r="E139" t="s">
        <v>3165</v>
      </c>
      <c r="F139" t="s">
        <v>3156</v>
      </c>
      <c r="G139">
        <v>33.4</v>
      </c>
      <c r="H139">
        <v>876.15877515965735</v>
      </c>
      <c r="I139">
        <v>8.7615877515965731E-4</v>
      </c>
      <c r="J139" t="str">
        <f>_xlfn.XLOOKUP(A139,'DRAWING LIST'!B:B,'DRAWING LIST'!AJ:AJ,,0)</f>
        <v>1-05 大洋綠</v>
      </c>
      <c r="K139">
        <f t="shared" si="4"/>
        <v>0.11</v>
      </c>
      <c r="L139">
        <f t="shared" si="5"/>
        <v>0.11</v>
      </c>
    </row>
    <row r="140" spans="1:12">
      <c r="A140" t="s">
        <v>712</v>
      </c>
      <c r="B140">
        <v>5</v>
      </c>
      <c r="C140">
        <v>1</v>
      </c>
      <c r="D140">
        <v>25</v>
      </c>
      <c r="E140" t="s">
        <v>3161</v>
      </c>
      <c r="F140" t="s">
        <v>3156</v>
      </c>
      <c r="G140">
        <v>33.4</v>
      </c>
      <c r="H140">
        <v>876.15877515965735</v>
      </c>
      <c r="I140">
        <v>8.7615877515965731E-4</v>
      </c>
      <c r="J140" t="str">
        <f>_xlfn.XLOOKUP(A140,'DRAWING LIST'!B:B,'DRAWING LIST'!AJ:AJ,,0)</f>
        <v>1-05 大洋綠</v>
      </c>
      <c r="K140">
        <f t="shared" si="4"/>
        <v>0.11</v>
      </c>
      <c r="L140">
        <f t="shared" si="5"/>
        <v>0.11</v>
      </c>
    </row>
    <row r="141" spans="1:12">
      <c r="A141" t="s">
        <v>122</v>
      </c>
      <c r="B141">
        <v>2</v>
      </c>
      <c r="C141">
        <v>2</v>
      </c>
      <c r="D141">
        <v>15</v>
      </c>
      <c r="E141" t="s">
        <v>3159</v>
      </c>
      <c r="F141" t="s">
        <v>3156</v>
      </c>
      <c r="G141">
        <v>21.3</v>
      </c>
      <c r="H141">
        <v>712.65458550357675</v>
      </c>
      <c r="I141">
        <v>7.1265458550357668E-4</v>
      </c>
      <c r="J141" t="str">
        <f>_xlfn.XLOOKUP(A141,'DRAWING LIST'!B:B,'DRAWING LIST'!AJ:AJ,,0)</f>
        <v>1-05 大洋綠</v>
      </c>
      <c r="K141">
        <f t="shared" si="4"/>
        <v>6.9999999999999993E-2</v>
      </c>
      <c r="L141">
        <f t="shared" si="5"/>
        <v>0.13999999999999999</v>
      </c>
    </row>
    <row r="142" spans="1:12">
      <c r="A142" t="s">
        <v>122</v>
      </c>
      <c r="B142">
        <v>3</v>
      </c>
      <c r="C142">
        <v>5</v>
      </c>
      <c r="D142">
        <v>15</v>
      </c>
      <c r="E142" t="s">
        <v>3161</v>
      </c>
      <c r="F142" t="s">
        <v>3156</v>
      </c>
      <c r="G142">
        <v>21.3</v>
      </c>
      <c r="H142">
        <v>356.32729275178838</v>
      </c>
      <c r="I142">
        <v>3.5632729275178834E-4</v>
      </c>
      <c r="J142" t="str">
        <f>_xlfn.XLOOKUP(A142,'DRAWING LIST'!B:B,'DRAWING LIST'!AJ:AJ,,0)</f>
        <v>1-05 大洋綠</v>
      </c>
      <c r="K142">
        <f t="shared" si="4"/>
        <v>6.9999999999999993E-2</v>
      </c>
      <c r="L142">
        <f t="shared" si="5"/>
        <v>0.35</v>
      </c>
    </row>
    <row r="143" spans="1:12">
      <c r="A143" t="s">
        <v>713</v>
      </c>
      <c r="B143">
        <v>2</v>
      </c>
      <c r="C143">
        <v>5</v>
      </c>
      <c r="D143">
        <v>15</v>
      </c>
      <c r="E143" t="s">
        <v>3159</v>
      </c>
      <c r="F143" t="s">
        <v>3156</v>
      </c>
      <c r="G143">
        <v>21.3</v>
      </c>
      <c r="H143">
        <v>712.65458550357675</v>
      </c>
      <c r="I143">
        <v>7.1265458550357668E-4</v>
      </c>
      <c r="J143" t="str">
        <f>_xlfn.XLOOKUP(A143,'DRAWING LIST'!B:B,'DRAWING LIST'!AJ:AJ,,0)</f>
        <v>1-05 大洋綠</v>
      </c>
      <c r="K143">
        <f t="shared" si="4"/>
        <v>6.9999999999999993E-2</v>
      </c>
      <c r="L143">
        <f t="shared" si="5"/>
        <v>0.35</v>
      </c>
    </row>
    <row r="144" spans="1:12">
      <c r="A144" t="s">
        <v>713</v>
      </c>
      <c r="B144">
        <v>3</v>
      </c>
      <c r="C144">
        <v>5</v>
      </c>
      <c r="D144">
        <v>15</v>
      </c>
      <c r="E144" t="s">
        <v>3161</v>
      </c>
      <c r="F144" t="s">
        <v>3156</v>
      </c>
      <c r="G144">
        <v>21.3</v>
      </c>
      <c r="H144">
        <v>356.32729275178838</v>
      </c>
      <c r="I144">
        <v>3.5632729275178834E-4</v>
      </c>
      <c r="J144" t="str">
        <f>_xlfn.XLOOKUP(A144,'DRAWING LIST'!B:B,'DRAWING LIST'!AJ:AJ,,0)</f>
        <v>1-05 大洋綠</v>
      </c>
      <c r="K144">
        <f t="shared" si="4"/>
        <v>6.9999999999999993E-2</v>
      </c>
      <c r="L144">
        <f t="shared" si="5"/>
        <v>0.35</v>
      </c>
    </row>
    <row r="145" spans="1:12">
      <c r="A145" t="s">
        <v>125</v>
      </c>
      <c r="B145">
        <v>2</v>
      </c>
      <c r="C145">
        <v>7</v>
      </c>
      <c r="D145">
        <v>15</v>
      </c>
      <c r="E145" t="s">
        <v>3159</v>
      </c>
      <c r="F145" t="s">
        <v>3156</v>
      </c>
      <c r="G145">
        <v>21.3</v>
      </c>
      <c r="H145">
        <v>712.65458550357675</v>
      </c>
      <c r="I145">
        <v>7.1265458550357668E-4</v>
      </c>
      <c r="J145" t="str">
        <f>_xlfn.XLOOKUP(A145,'DRAWING LIST'!B:B,'DRAWING LIST'!AJ:AJ,,0)</f>
        <v>1-05 大洋綠</v>
      </c>
      <c r="K145">
        <f t="shared" si="4"/>
        <v>6.9999999999999993E-2</v>
      </c>
      <c r="L145">
        <f t="shared" si="5"/>
        <v>0.48999999999999994</v>
      </c>
    </row>
    <row r="146" spans="1:12">
      <c r="A146" t="s">
        <v>125</v>
      </c>
      <c r="B146">
        <v>3</v>
      </c>
      <c r="C146">
        <v>2</v>
      </c>
      <c r="D146">
        <v>15</v>
      </c>
      <c r="E146" t="s">
        <v>3166</v>
      </c>
      <c r="F146" t="s">
        <v>3156</v>
      </c>
      <c r="G146">
        <v>21.3</v>
      </c>
      <c r="H146">
        <v>475.1030570023845</v>
      </c>
      <c r="I146">
        <v>4.7510305700238447E-4</v>
      </c>
      <c r="J146" t="str">
        <f>_xlfn.XLOOKUP(A146,'DRAWING LIST'!B:B,'DRAWING LIST'!AJ:AJ,,0)</f>
        <v>1-05 大洋綠</v>
      </c>
      <c r="K146">
        <f t="shared" si="4"/>
        <v>6.9999999999999993E-2</v>
      </c>
      <c r="L146">
        <f t="shared" si="5"/>
        <v>0.13999999999999999</v>
      </c>
    </row>
    <row r="147" spans="1:12">
      <c r="A147" t="s">
        <v>125</v>
      </c>
      <c r="B147">
        <v>4</v>
      </c>
      <c r="C147">
        <v>5</v>
      </c>
      <c r="D147">
        <v>15</v>
      </c>
      <c r="E147" t="s">
        <v>3161</v>
      </c>
      <c r="F147" t="s">
        <v>3156</v>
      </c>
      <c r="G147">
        <v>21.3</v>
      </c>
      <c r="H147">
        <v>356.32729275178838</v>
      </c>
      <c r="I147">
        <v>3.5632729275178834E-4</v>
      </c>
      <c r="J147" t="str">
        <f>_xlfn.XLOOKUP(A147,'DRAWING LIST'!B:B,'DRAWING LIST'!AJ:AJ,,0)</f>
        <v>1-05 大洋綠</v>
      </c>
      <c r="K147">
        <f t="shared" si="4"/>
        <v>6.9999999999999993E-2</v>
      </c>
      <c r="L147">
        <f t="shared" si="5"/>
        <v>0.35</v>
      </c>
    </row>
    <row r="148" spans="1:12">
      <c r="A148" t="s">
        <v>126</v>
      </c>
      <c r="B148">
        <v>2</v>
      </c>
      <c r="C148">
        <v>4</v>
      </c>
      <c r="D148">
        <v>15</v>
      </c>
      <c r="E148" t="s">
        <v>3159</v>
      </c>
      <c r="F148" t="s">
        <v>3156</v>
      </c>
      <c r="G148">
        <v>21.3</v>
      </c>
      <c r="H148">
        <v>712.65458550357675</v>
      </c>
      <c r="I148">
        <v>7.1265458550357668E-4</v>
      </c>
      <c r="J148" t="str">
        <f>_xlfn.XLOOKUP(A148,'DRAWING LIST'!B:B,'DRAWING LIST'!AJ:AJ,,0)</f>
        <v>1-05 大洋綠</v>
      </c>
      <c r="K148">
        <f t="shared" si="4"/>
        <v>6.9999999999999993E-2</v>
      </c>
      <c r="L148">
        <f t="shared" si="5"/>
        <v>0.27999999999999997</v>
      </c>
    </row>
    <row r="149" spans="1:12">
      <c r="A149" t="s">
        <v>126</v>
      </c>
      <c r="B149">
        <v>3</v>
      </c>
      <c r="C149">
        <v>5</v>
      </c>
      <c r="D149">
        <v>15</v>
      </c>
      <c r="E149" t="s">
        <v>3161</v>
      </c>
      <c r="F149" t="s">
        <v>3156</v>
      </c>
      <c r="G149">
        <v>21.3</v>
      </c>
      <c r="H149">
        <v>356.32729275178838</v>
      </c>
      <c r="I149">
        <v>3.5632729275178834E-4</v>
      </c>
      <c r="J149" t="str">
        <f>_xlfn.XLOOKUP(A149,'DRAWING LIST'!B:B,'DRAWING LIST'!AJ:AJ,,0)</f>
        <v>1-05 大洋綠</v>
      </c>
      <c r="K149">
        <f t="shared" si="4"/>
        <v>6.9999999999999993E-2</v>
      </c>
      <c r="L149">
        <f t="shared" si="5"/>
        <v>0.35</v>
      </c>
    </row>
    <row r="150" spans="1:12">
      <c r="A150" t="s">
        <v>127</v>
      </c>
      <c r="B150">
        <v>2</v>
      </c>
      <c r="C150" t="s">
        <v>3173</v>
      </c>
      <c r="D150" t="s">
        <v>3127</v>
      </c>
      <c r="E150" t="s">
        <v>3159</v>
      </c>
      <c r="F150" t="s">
        <v>3156</v>
      </c>
      <c r="G150">
        <v>60.3</v>
      </c>
      <c r="H150">
        <v>5711.5568158956548</v>
      </c>
      <c r="I150">
        <v>5.7115568158956544E-3</v>
      </c>
      <c r="J150" t="str">
        <f>_xlfn.XLOOKUP(A150,'DRAWING LIST'!B:B,'DRAWING LIST'!AJ:AJ,,0)</f>
        <v>1-05 大洋綠</v>
      </c>
      <c r="K150">
        <f t="shared" si="4"/>
        <v>0.19</v>
      </c>
      <c r="L150">
        <f t="shared" si="5"/>
        <v>0.19</v>
      </c>
    </row>
    <row r="151" spans="1:12">
      <c r="A151" t="s">
        <v>127</v>
      </c>
      <c r="B151">
        <v>3</v>
      </c>
      <c r="C151" t="s">
        <v>3175</v>
      </c>
      <c r="D151" t="s">
        <v>3127</v>
      </c>
      <c r="E151" t="s">
        <v>3158</v>
      </c>
      <c r="F151" t="s">
        <v>3156</v>
      </c>
      <c r="G151">
        <v>60.3</v>
      </c>
      <c r="H151">
        <v>2855.7784079478274</v>
      </c>
      <c r="I151">
        <v>2.8557784079478272E-3</v>
      </c>
      <c r="J151" t="str">
        <f>_xlfn.XLOOKUP(A151,'DRAWING LIST'!B:B,'DRAWING LIST'!AJ:AJ,,0)</f>
        <v>1-05 大洋綠</v>
      </c>
      <c r="K151">
        <f t="shared" si="4"/>
        <v>0.19</v>
      </c>
      <c r="L151">
        <f t="shared" si="5"/>
        <v>0.38</v>
      </c>
    </row>
    <row r="152" spans="1:12">
      <c r="A152" t="s">
        <v>128</v>
      </c>
      <c r="B152">
        <v>2</v>
      </c>
      <c r="C152" t="s">
        <v>3182</v>
      </c>
      <c r="D152" t="s">
        <v>3127</v>
      </c>
      <c r="E152" t="s">
        <v>3159</v>
      </c>
      <c r="F152" t="s">
        <v>3156</v>
      </c>
      <c r="G152">
        <v>60.3</v>
      </c>
      <c r="H152">
        <v>5711.5568158956548</v>
      </c>
      <c r="I152">
        <v>5.7115568158956544E-3</v>
      </c>
      <c r="J152" t="str">
        <f>_xlfn.XLOOKUP(A152,'DRAWING LIST'!B:B,'DRAWING LIST'!AJ:AJ,,0)</f>
        <v>1-05 大洋綠</v>
      </c>
      <c r="K152">
        <f t="shared" si="4"/>
        <v>0.19</v>
      </c>
      <c r="L152">
        <f t="shared" si="5"/>
        <v>0.76</v>
      </c>
    </row>
    <row r="153" spans="1:12">
      <c r="A153" t="s">
        <v>128</v>
      </c>
      <c r="B153">
        <v>3</v>
      </c>
      <c r="C153" t="s">
        <v>3175</v>
      </c>
      <c r="D153" t="s">
        <v>3127</v>
      </c>
      <c r="E153" t="s">
        <v>3166</v>
      </c>
      <c r="F153" t="s">
        <v>3156</v>
      </c>
      <c r="G153">
        <v>60.3</v>
      </c>
      <c r="H153">
        <v>3807.7045439304366</v>
      </c>
      <c r="I153">
        <v>3.8077045439304366E-3</v>
      </c>
      <c r="J153" t="str">
        <f>_xlfn.XLOOKUP(A153,'DRAWING LIST'!B:B,'DRAWING LIST'!AJ:AJ,,0)</f>
        <v>1-05 大洋綠</v>
      </c>
      <c r="K153">
        <f t="shared" si="4"/>
        <v>0.19</v>
      </c>
      <c r="L153">
        <f t="shared" si="5"/>
        <v>0.38</v>
      </c>
    </row>
    <row r="154" spans="1:12">
      <c r="A154" t="s">
        <v>128</v>
      </c>
      <c r="B154">
        <v>4</v>
      </c>
      <c r="C154" t="s">
        <v>3173</v>
      </c>
      <c r="D154" t="s">
        <v>3127</v>
      </c>
      <c r="E154" t="s">
        <v>3158</v>
      </c>
      <c r="F154" t="s">
        <v>3156</v>
      </c>
      <c r="G154">
        <v>60.3</v>
      </c>
      <c r="H154">
        <v>2855.7784079478274</v>
      </c>
      <c r="I154">
        <v>2.8557784079478272E-3</v>
      </c>
      <c r="J154" t="str">
        <f>_xlfn.XLOOKUP(A154,'DRAWING LIST'!B:B,'DRAWING LIST'!AJ:AJ,,0)</f>
        <v>1-05 大洋綠</v>
      </c>
      <c r="K154">
        <f t="shared" si="4"/>
        <v>0.19</v>
      </c>
      <c r="L154">
        <f t="shared" si="5"/>
        <v>0.19</v>
      </c>
    </row>
    <row r="155" spans="1:12">
      <c r="A155" t="s">
        <v>129</v>
      </c>
      <c r="B155">
        <v>2</v>
      </c>
      <c r="C155" t="s">
        <v>3175</v>
      </c>
      <c r="D155" t="s">
        <v>3127</v>
      </c>
      <c r="E155" t="s">
        <v>3166</v>
      </c>
      <c r="F155" t="s">
        <v>3156</v>
      </c>
      <c r="G155">
        <v>60.3</v>
      </c>
      <c r="H155">
        <v>3807.7045439304366</v>
      </c>
      <c r="I155">
        <v>3.8077045439304366E-3</v>
      </c>
      <c r="J155" t="str">
        <f>_xlfn.XLOOKUP(A155,'DRAWING LIST'!B:B,'DRAWING LIST'!AJ:AJ,,0)</f>
        <v>1-05 大洋綠</v>
      </c>
      <c r="K155">
        <f t="shared" si="4"/>
        <v>0.19</v>
      </c>
      <c r="L155">
        <f t="shared" si="5"/>
        <v>0.38</v>
      </c>
    </row>
    <row r="156" spans="1:12">
      <c r="A156" t="s">
        <v>129</v>
      </c>
      <c r="B156">
        <v>3</v>
      </c>
      <c r="C156" t="s">
        <v>3176</v>
      </c>
      <c r="D156" t="s">
        <v>3127</v>
      </c>
      <c r="E156" t="s">
        <v>3159</v>
      </c>
      <c r="F156" t="s">
        <v>3156</v>
      </c>
      <c r="G156">
        <v>60.3</v>
      </c>
      <c r="H156">
        <v>5711.5568158956548</v>
      </c>
      <c r="I156">
        <v>5.7115568158956544E-3</v>
      </c>
      <c r="J156" t="str">
        <f>_xlfn.XLOOKUP(A156,'DRAWING LIST'!B:B,'DRAWING LIST'!AJ:AJ,,0)</f>
        <v>1-05 大洋綠</v>
      </c>
      <c r="K156">
        <f t="shared" si="4"/>
        <v>0.19</v>
      </c>
      <c r="L156">
        <f t="shared" si="5"/>
        <v>0.57000000000000006</v>
      </c>
    </row>
    <row r="157" spans="1:12">
      <c r="A157" t="s">
        <v>129</v>
      </c>
      <c r="B157">
        <v>4</v>
      </c>
      <c r="C157" t="s">
        <v>3173</v>
      </c>
      <c r="D157" t="s">
        <v>3180</v>
      </c>
      <c r="E157" t="s">
        <v>3164</v>
      </c>
      <c r="F157" t="s">
        <v>3156</v>
      </c>
      <c r="G157">
        <v>50</v>
      </c>
      <c r="H157">
        <v>11780.972450961724</v>
      </c>
      <c r="I157">
        <v>1.1780972450961723E-2</v>
      </c>
      <c r="J157" t="str">
        <f>_xlfn.XLOOKUP(A157,'DRAWING LIST'!B:B,'DRAWING LIST'!AJ:AJ,,0)</f>
        <v>1-05 大洋綠</v>
      </c>
      <c r="K157">
        <f t="shared" si="4"/>
        <v>0.16</v>
      </c>
      <c r="L157">
        <f t="shared" si="5"/>
        <v>0.16</v>
      </c>
    </row>
    <row r="158" spans="1:12">
      <c r="A158" t="s">
        <v>130</v>
      </c>
      <c r="B158">
        <v>2</v>
      </c>
      <c r="C158" t="s">
        <v>3173</v>
      </c>
      <c r="D158" t="s">
        <v>3127</v>
      </c>
      <c r="E158" t="s">
        <v>3159</v>
      </c>
      <c r="F158" t="s">
        <v>3156</v>
      </c>
      <c r="G158">
        <v>60.3</v>
      </c>
      <c r="H158">
        <v>5711.5568158956548</v>
      </c>
      <c r="I158">
        <v>5.7115568158956544E-3</v>
      </c>
      <c r="J158" t="str">
        <f>_xlfn.XLOOKUP(A158,'DRAWING LIST'!B:B,'DRAWING LIST'!AJ:AJ,,0)</f>
        <v>1-05 大洋綠</v>
      </c>
      <c r="K158">
        <f t="shared" si="4"/>
        <v>0.19</v>
      </c>
      <c r="L158">
        <f t="shared" si="5"/>
        <v>0.19</v>
      </c>
    </row>
    <row r="159" spans="1:12">
      <c r="A159" t="s">
        <v>131</v>
      </c>
      <c r="B159">
        <v>3</v>
      </c>
      <c r="C159" t="s">
        <v>3173</v>
      </c>
      <c r="D159" t="s">
        <v>3127</v>
      </c>
      <c r="E159" t="s">
        <v>3166</v>
      </c>
      <c r="F159" t="s">
        <v>3156</v>
      </c>
      <c r="G159">
        <v>60.3</v>
      </c>
      <c r="H159">
        <v>3807.7045439304366</v>
      </c>
      <c r="I159">
        <v>3.8077045439304366E-3</v>
      </c>
      <c r="J159" t="str">
        <f>_xlfn.XLOOKUP(A159,'DRAWING LIST'!B:B,'DRAWING LIST'!AJ:AJ,,0)</f>
        <v>1-05 大洋綠</v>
      </c>
      <c r="K159">
        <f t="shared" si="4"/>
        <v>0.19</v>
      </c>
      <c r="L159">
        <f t="shared" si="5"/>
        <v>0.19</v>
      </c>
    </row>
    <row r="160" spans="1:12">
      <c r="A160" t="s">
        <v>131</v>
      </c>
      <c r="B160">
        <v>4</v>
      </c>
      <c r="C160" t="s">
        <v>3173</v>
      </c>
      <c r="D160" t="s">
        <v>3127</v>
      </c>
      <c r="E160" t="s">
        <v>3166</v>
      </c>
      <c r="F160" t="s">
        <v>3156</v>
      </c>
      <c r="G160">
        <v>60.3</v>
      </c>
      <c r="H160">
        <v>3807.7045439304366</v>
      </c>
      <c r="I160">
        <v>3.8077045439304366E-3</v>
      </c>
      <c r="J160" t="str">
        <f>_xlfn.XLOOKUP(A160,'DRAWING LIST'!B:B,'DRAWING LIST'!AJ:AJ,,0)</f>
        <v>1-05 大洋綠</v>
      </c>
      <c r="K160">
        <f t="shared" si="4"/>
        <v>0.19</v>
      </c>
      <c r="L160">
        <f t="shared" si="5"/>
        <v>0.19</v>
      </c>
    </row>
    <row r="161" spans="1:12">
      <c r="A161" t="s">
        <v>131</v>
      </c>
      <c r="B161">
        <v>5</v>
      </c>
      <c r="C161" t="s">
        <v>3173</v>
      </c>
      <c r="D161" t="s">
        <v>3127</v>
      </c>
      <c r="E161" t="s">
        <v>3159</v>
      </c>
      <c r="F161" t="s">
        <v>3156</v>
      </c>
      <c r="G161">
        <v>60.3</v>
      </c>
      <c r="H161">
        <v>5711.5568158956548</v>
      </c>
      <c r="I161">
        <v>5.7115568158956544E-3</v>
      </c>
      <c r="J161" t="str">
        <f>_xlfn.XLOOKUP(A161,'DRAWING LIST'!B:B,'DRAWING LIST'!AJ:AJ,,0)</f>
        <v>1-05 大洋綠</v>
      </c>
      <c r="K161">
        <f t="shared" si="4"/>
        <v>0.19</v>
      </c>
      <c r="L161">
        <f t="shared" si="5"/>
        <v>0.19</v>
      </c>
    </row>
    <row r="162" spans="1:12">
      <c r="A162" t="s">
        <v>131</v>
      </c>
      <c r="B162">
        <v>6</v>
      </c>
      <c r="C162" t="s">
        <v>3173</v>
      </c>
      <c r="D162" t="s">
        <v>3180</v>
      </c>
      <c r="E162" t="s">
        <v>3164</v>
      </c>
      <c r="F162" t="s">
        <v>3156</v>
      </c>
      <c r="G162">
        <v>50</v>
      </c>
      <c r="H162">
        <v>11780.972450961724</v>
      </c>
      <c r="I162">
        <v>1.1780972450961723E-2</v>
      </c>
      <c r="J162" t="str">
        <f>_xlfn.XLOOKUP(A162,'DRAWING LIST'!B:B,'DRAWING LIST'!AJ:AJ,,0)</f>
        <v>1-05 大洋綠</v>
      </c>
      <c r="K162">
        <f t="shared" si="4"/>
        <v>0.16</v>
      </c>
      <c r="L162">
        <f t="shared" si="5"/>
        <v>0.16</v>
      </c>
    </row>
    <row r="163" spans="1:12">
      <c r="A163" t="s">
        <v>131</v>
      </c>
      <c r="B163">
        <v>7</v>
      </c>
      <c r="C163" t="s">
        <v>3175</v>
      </c>
      <c r="D163" t="s">
        <v>3127</v>
      </c>
      <c r="E163" t="s">
        <v>3162</v>
      </c>
      <c r="F163" t="s">
        <v>3156</v>
      </c>
      <c r="G163">
        <v>60.3</v>
      </c>
      <c r="H163">
        <v>17134.670447686964</v>
      </c>
      <c r="I163">
        <v>1.7134670447686962E-2</v>
      </c>
      <c r="J163" t="str">
        <f>_xlfn.XLOOKUP(A163,'DRAWING LIST'!B:B,'DRAWING LIST'!AJ:AJ,,0)</f>
        <v>1-05 大洋綠</v>
      </c>
      <c r="K163">
        <f t="shared" si="4"/>
        <v>0.19</v>
      </c>
      <c r="L163">
        <f t="shared" si="5"/>
        <v>0.38</v>
      </c>
    </row>
    <row r="164" spans="1:12">
      <c r="A164" t="s">
        <v>131</v>
      </c>
      <c r="B164">
        <v>8</v>
      </c>
      <c r="C164" t="s">
        <v>3173</v>
      </c>
      <c r="D164" t="s">
        <v>3119</v>
      </c>
      <c r="E164" t="s">
        <v>3161</v>
      </c>
      <c r="F164" t="s">
        <v>3156</v>
      </c>
      <c r="G164">
        <v>33.4</v>
      </c>
      <c r="H164">
        <v>876.15877515965735</v>
      </c>
      <c r="I164">
        <v>8.7615877515965731E-4</v>
      </c>
      <c r="J164" t="str">
        <f>_xlfn.XLOOKUP(A164,'DRAWING LIST'!B:B,'DRAWING LIST'!AJ:AJ,,0)</f>
        <v>1-05 大洋綠</v>
      </c>
      <c r="K164">
        <f t="shared" si="4"/>
        <v>0.11</v>
      </c>
      <c r="L164">
        <f t="shared" si="5"/>
        <v>0.11</v>
      </c>
    </row>
    <row r="165" spans="1:12">
      <c r="A165" t="s">
        <v>131</v>
      </c>
      <c r="B165">
        <v>9</v>
      </c>
      <c r="C165" t="s">
        <v>3173</v>
      </c>
      <c r="D165" t="s">
        <v>3127</v>
      </c>
      <c r="E165" t="s">
        <v>3165</v>
      </c>
      <c r="F165" t="s">
        <v>3156</v>
      </c>
      <c r="G165">
        <v>60.3</v>
      </c>
      <c r="H165">
        <v>2855.7784079478274</v>
      </c>
      <c r="I165">
        <v>2.8557784079478272E-3</v>
      </c>
      <c r="J165" t="str">
        <f>_xlfn.XLOOKUP(A165,'DRAWING LIST'!B:B,'DRAWING LIST'!AJ:AJ,,0)</f>
        <v>1-05 大洋綠</v>
      </c>
      <c r="K165">
        <f t="shared" si="4"/>
        <v>0.19</v>
      </c>
      <c r="L165">
        <f t="shared" si="5"/>
        <v>0.19</v>
      </c>
    </row>
    <row r="166" spans="1:12">
      <c r="A166" t="s">
        <v>131</v>
      </c>
      <c r="B166">
        <v>10</v>
      </c>
      <c r="C166" t="s">
        <v>3173</v>
      </c>
      <c r="D166" t="s">
        <v>3127</v>
      </c>
      <c r="E166" t="s">
        <v>3158</v>
      </c>
      <c r="F166" t="s">
        <v>3156</v>
      </c>
      <c r="G166">
        <v>60.3</v>
      </c>
      <c r="H166">
        <v>2855.7784079478274</v>
      </c>
      <c r="I166">
        <v>2.8557784079478272E-3</v>
      </c>
      <c r="J166" t="str">
        <f>_xlfn.XLOOKUP(A166,'DRAWING LIST'!B:B,'DRAWING LIST'!AJ:AJ,,0)</f>
        <v>1-05 大洋綠</v>
      </c>
      <c r="K166">
        <f t="shared" si="4"/>
        <v>0.19</v>
      </c>
      <c r="L166">
        <f t="shared" si="5"/>
        <v>0.19</v>
      </c>
    </row>
    <row r="167" spans="1:12">
      <c r="A167" t="s">
        <v>132</v>
      </c>
      <c r="B167">
        <v>2</v>
      </c>
      <c r="C167" t="s">
        <v>3175</v>
      </c>
      <c r="D167" t="s">
        <v>3127</v>
      </c>
      <c r="E167" t="s">
        <v>3159</v>
      </c>
      <c r="F167" t="s">
        <v>3156</v>
      </c>
      <c r="G167">
        <v>60.3</v>
      </c>
      <c r="H167">
        <v>5711.5568158956548</v>
      </c>
      <c r="I167">
        <v>5.7115568158956544E-3</v>
      </c>
      <c r="J167" t="str">
        <f>_xlfn.XLOOKUP(A167,'DRAWING LIST'!B:B,'DRAWING LIST'!AJ:AJ,,0)</f>
        <v>1-05 大洋綠</v>
      </c>
      <c r="K167">
        <f t="shared" si="4"/>
        <v>0.19</v>
      </c>
      <c r="L167">
        <f t="shared" si="5"/>
        <v>0.38</v>
      </c>
    </row>
    <row r="168" spans="1:12">
      <c r="A168" t="s">
        <v>132</v>
      </c>
      <c r="B168">
        <v>3</v>
      </c>
      <c r="C168" t="s">
        <v>3173</v>
      </c>
      <c r="D168" t="s">
        <v>3127</v>
      </c>
      <c r="E168" t="s">
        <v>3158</v>
      </c>
      <c r="F168" t="s">
        <v>3156</v>
      </c>
      <c r="G168">
        <v>60.3</v>
      </c>
      <c r="H168">
        <v>2855.7784079478274</v>
      </c>
      <c r="I168">
        <v>2.8557784079478272E-3</v>
      </c>
      <c r="J168" t="str">
        <f>_xlfn.XLOOKUP(A168,'DRAWING LIST'!B:B,'DRAWING LIST'!AJ:AJ,,0)</f>
        <v>1-05 大洋綠</v>
      </c>
      <c r="K168">
        <f t="shared" si="4"/>
        <v>0.19</v>
      </c>
      <c r="L168">
        <f t="shared" si="5"/>
        <v>0.19</v>
      </c>
    </row>
    <row r="169" spans="1:12">
      <c r="A169" t="s">
        <v>133</v>
      </c>
      <c r="B169">
        <v>2</v>
      </c>
      <c r="C169" t="s">
        <v>3175</v>
      </c>
      <c r="D169" t="s">
        <v>3127</v>
      </c>
      <c r="E169" t="s">
        <v>3159</v>
      </c>
      <c r="F169" t="s">
        <v>3156</v>
      </c>
      <c r="G169">
        <v>60.3</v>
      </c>
      <c r="H169">
        <v>5711.5568158956548</v>
      </c>
      <c r="I169">
        <v>5.7115568158956544E-3</v>
      </c>
      <c r="J169" t="str">
        <f>_xlfn.XLOOKUP(A169,'DRAWING LIST'!B:B,'DRAWING LIST'!AJ:AJ,,0)</f>
        <v>1-05 大洋綠</v>
      </c>
      <c r="K169">
        <f t="shared" si="4"/>
        <v>0.19</v>
      </c>
      <c r="L169">
        <f t="shared" si="5"/>
        <v>0.38</v>
      </c>
    </row>
    <row r="170" spans="1:12">
      <c r="A170" t="s">
        <v>133</v>
      </c>
      <c r="B170">
        <v>3</v>
      </c>
      <c r="C170" t="s">
        <v>3173</v>
      </c>
      <c r="D170" t="s">
        <v>3127</v>
      </c>
      <c r="E170" t="s">
        <v>3158</v>
      </c>
      <c r="F170" t="s">
        <v>3156</v>
      </c>
      <c r="G170">
        <v>60.3</v>
      </c>
      <c r="H170">
        <v>2855.7784079478274</v>
      </c>
      <c r="I170">
        <v>2.8557784079478272E-3</v>
      </c>
      <c r="J170" t="str">
        <f>_xlfn.XLOOKUP(A170,'DRAWING LIST'!B:B,'DRAWING LIST'!AJ:AJ,,0)</f>
        <v>1-05 大洋綠</v>
      </c>
      <c r="K170">
        <f t="shared" si="4"/>
        <v>0.19</v>
      </c>
      <c r="L170">
        <f t="shared" si="5"/>
        <v>0.19</v>
      </c>
    </row>
    <row r="171" spans="1:12">
      <c r="A171" t="s">
        <v>134</v>
      </c>
      <c r="B171">
        <v>3</v>
      </c>
      <c r="C171" t="s">
        <v>3175</v>
      </c>
      <c r="D171" t="s">
        <v>3127</v>
      </c>
      <c r="E171" t="s">
        <v>3159</v>
      </c>
      <c r="F171" t="s">
        <v>3156</v>
      </c>
      <c r="G171">
        <v>60.3</v>
      </c>
      <c r="H171">
        <v>5711.5568158956548</v>
      </c>
      <c r="I171">
        <v>5.7115568158956544E-3</v>
      </c>
      <c r="J171" t="str">
        <f>_xlfn.XLOOKUP(A171,'DRAWING LIST'!B:B,'DRAWING LIST'!AJ:AJ,,0)</f>
        <v>1-05 大洋綠</v>
      </c>
      <c r="K171">
        <f t="shared" si="4"/>
        <v>0.19</v>
      </c>
      <c r="L171">
        <f t="shared" si="5"/>
        <v>0.38</v>
      </c>
    </row>
    <row r="172" spans="1:12">
      <c r="A172" t="s">
        <v>134</v>
      </c>
      <c r="B172">
        <v>4</v>
      </c>
      <c r="C172" t="s">
        <v>3175</v>
      </c>
      <c r="D172" t="s">
        <v>3108</v>
      </c>
      <c r="E172" t="s">
        <v>3159</v>
      </c>
      <c r="F172" t="s">
        <v>3156</v>
      </c>
      <c r="G172">
        <v>21.3</v>
      </c>
      <c r="H172">
        <v>712.65458550357675</v>
      </c>
      <c r="I172">
        <v>7.1265458550357668E-4</v>
      </c>
      <c r="J172" t="str">
        <f>_xlfn.XLOOKUP(A172,'DRAWING LIST'!B:B,'DRAWING LIST'!AJ:AJ,,0)</f>
        <v>1-05 大洋綠</v>
      </c>
      <c r="K172">
        <f t="shared" si="4"/>
        <v>6.9999999999999993E-2</v>
      </c>
      <c r="L172">
        <f t="shared" si="5"/>
        <v>0.13999999999999999</v>
      </c>
    </row>
    <row r="173" spans="1:12">
      <c r="A173" t="s">
        <v>134</v>
      </c>
      <c r="B173">
        <v>5</v>
      </c>
      <c r="C173" t="s">
        <v>3175</v>
      </c>
      <c r="D173" t="s">
        <v>3172</v>
      </c>
      <c r="E173" t="s">
        <v>3171</v>
      </c>
      <c r="F173" t="s">
        <v>3156</v>
      </c>
      <c r="G173">
        <v>50</v>
      </c>
      <c r="H173">
        <v>9424.7779607693792</v>
      </c>
      <c r="I173">
        <v>9.4247779607693795E-3</v>
      </c>
      <c r="J173" t="str">
        <f>_xlfn.XLOOKUP(A173,'DRAWING LIST'!B:B,'DRAWING LIST'!AJ:AJ,,0)</f>
        <v>1-05 大洋綠</v>
      </c>
      <c r="K173">
        <f t="shared" si="4"/>
        <v>0.16</v>
      </c>
      <c r="L173">
        <f t="shared" si="5"/>
        <v>0.32</v>
      </c>
    </row>
    <row r="174" spans="1:12">
      <c r="A174" t="s">
        <v>134</v>
      </c>
      <c r="B174">
        <v>6</v>
      </c>
      <c r="C174" t="s">
        <v>3175</v>
      </c>
      <c r="D174" t="s">
        <v>3108</v>
      </c>
      <c r="E174" t="s">
        <v>3161</v>
      </c>
      <c r="F174" t="s">
        <v>3156</v>
      </c>
      <c r="G174">
        <v>21.3</v>
      </c>
      <c r="H174">
        <v>356.32729275178838</v>
      </c>
      <c r="I174">
        <v>3.5632729275178834E-4</v>
      </c>
      <c r="J174" t="str">
        <f>_xlfn.XLOOKUP(A174,'DRAWING LIST'!B:B,'DRAWING LIST'!AJ:AJ,,0)</f>
        <v>1-05 大洋綠</v>
      </c>
      <c r="K174">
        <f t="shared" si="4"/>
        <v>6.9999999999999993E-2</v>
      </c>
      <c r="L174">
        <f t="shared" si="5"/>
        <v>0.13999999999999999</v>
      </c>
    </row>
    <row r="175" spans="1:12">
      <c r="A175" t="s">
        <v>135</v>
      </c>
      <c r="B175">
        <v>2</v>
      </c>
      <c r="C175" t="s">
        <v>3173</v>
      </c>
      <c r="D175" t="s">
        <v>3127</v>
      </c>
      <c r="E175" t="s">
        <v>3162</v>
      </c>
      <c r="F175" t="s">
        <v>3156</v>
      </c>
      <c r="G175">
        <v>60.3</v>
      </c>
      <c r="H175">
        <v>17134.670447686964</v>
      </c>
      <c r="I175">
        <v>1.7134670447686962E-2</v>
      </c>
      <c r="J175" t="str">
        <f>_xlfn.XLOOKUP(A175,'DRAWING LIST'!B:B,'DRAWING LIST'!AJ:AJ,,0)</f>
        <v>1-05 大洋綠</v>
      </c>
      <c r="K175">
        <f t="shared" si="4"/>
        <v>0.19</v>
      </c>
      <c r="L175">
        <f t="shared" si="5"/>
        <v>0.19</v>
      </c>
    </row>
    <row r="176" spans="1:12">
      <c r="A176" t="s">
        <v>135</v>
      </c>
      <c r="B176">
        <v>3</v>
      </c>
      <c r="C176" t="s">
        <v>3175</v>
      </c>
      <c r="D176" t="s">
        <v>3127</v>
      </c>
      <c r="E176" t="s">
        <v>3158</v>
      </c>
      <c r="F176" t="s">
        <v>3156</v>
      </c>
      <c r="G176">
        <v>60.3</v>
      </c>
      <c r="H176">
        <v>2855.7784079478274</v>
      </c>
      <c r="I176">
        <v>2.8557784079478272E-3</v>
      </c>
      <c r="J176" t="str">
        <f>_xlfn.XLOOKUP(A176,'DRAWING LIST'!B:B,'DRAWING LIST'!AJ:AJ,,0)</f>
        <v>1-05 大洋綠</v>
      </c>
      <c r="K176">
        <f t="shared" si="4"/>
        <v>0.19</v>
      </c>
      <c r="L176">
        <f t="shared" si="5"/>
        <v>0.38</v>
      </c>
    </row>
    <row r="177" spans="1:12">
      <c r="A177" t="s">
        <v>136</v>
      </c>
      <c r="B177">
        <v>2</v>
      </c>
      <c r="C177" t="s">
        <v>3173</v>
      </c>
      <c r="D177" t="s">
        <v>3127</v>
      </c>
      <c r="E177" t="s">
        <v>3159</v>
      </c>
      <c r="F177" t="s">
        <v>3156</v>
      </c>
      <c r="G177">
        <v>60.3</v>
      </c>
      <c r="H177">
        <v>5711.5568158956548</v>
      </c>
      <c r="I177">
        <v>5.7115568158956544E-3</v>
      </c>
      <c r="J177" t="str">
        <f>_xlfn.XLOOKUP(A177,'DRAWING LIST'!B:B,'DRAWING LIST'!AJ:AJ,,0)</f>
        <v>1-05 大洋綠</v>
      </c>
      <c r="K177">
        <f t="shared" si="4"/>
        <v>0.19</v>
      </c>
      <c r="L177">
        <f t="shared" si="5"/>
        <v>0.19</v>
      </c>
    </row>
    <row r="178" spans="1:12">
      <c r="A178" t="s">
        <v>136</v>
      </c>
      <c r="B178">
        <v>3</v>
      </c>
      <c r="C178" t="s">
        <v>3176</v>
      </c>
      <c r="D178" t="s">
        <v>3127</v>
      </c>
      <c r="E178" t="s">
        <v>3158</v>
      </c>
      <c r="F178" t="s">
        <v>3156</v>
      </c>
      <c r="G178">
        <v>60.3</v>
      </c>
      <c r="H178">
        <v>2855.7784079478274</v>
      </c>
      <c r="I178">
        <v>2.8557784079478272E-3</v>
      </c>
      <c r="J178" t="str">
        <f>_xlfn.XLOOKUP(A178,'DRAWING LIST'!B:B,'DRAWING LIST'!AJ:AJ,,0)</f>
        <v>1-05 大洋綠</v>
      </c>
      <c r="K178">
        <f t="shared" si="4"/>
        <v>0.19</v>
      </c>
      <c r="L178">
        <f t="shared" si="5"/>
        <v>0.57000000000000006</v>
      </c>
    </row>
    <row r="179" spans="1:12">
      <c r="A179" t="s">
        <v>137</v>
      </c>
      <c r="B179">
        <v>3</v>
      </c>
      <c r="C179" t="s">
        <v>3176</v>
      </c>
      <c r="D179" t="s">
        <v>3127</v>
      </c>
      <c r="E179" t="s">
        <v>3159</v>
      </c>
      <c r="F179" t="s">
        <v>3156</v>
      </c>
      <c r="G179">
        <v>60.3</v>
      </c>
      <c r="H179">
        <v>5711.5568158956548</v>
      </c>
      <c r="I179">
        <v>5.7115568158956544E-3</v>
      </c>
      <c r="J179" t="str">
        <f>_xlfn.XLOOKUP(A179,'DRAWING LIST'!B:B,'DRAWING LIST'!AJ:AJ,,0)</f>
        <v>1-05 大洋綠</v>
      </c>
      <c r="K179">
        <f t="shared" si="4"/>
        <v>0.19</v>
      </c>
      <c r="L179">
        <f t="shared" si="5"/>
        <v>0.57000000000000006</v>
      </c>
    </row>
    <row r="180" spans="1:12">
      <c r="A180" t="s">
        <v>137</v>
      </c>
      <c r="B180">
        <v>4</v>
      </c>
      <c r="C180" t="s">
        <v>3173</v>
      </c>
      <c r="D180" t="s">
        <v>3127</v>
      </c>
      <c r="E180" t="s">
        <v>3162</v>
      </c>
      <c r="F180" t="s">
        <v>3156</v>
      </c>
      <c r="G180">
        <v>60.3</v>
      </c>
      <c r="H180">
        <v>17134.670447686964</v>
      </c>
      <c r="I180">
        <v>1.7134670447686962E-2</v>
      </c>
      <c r="J180" t="str">
        <f>_xlfn.XLOOKUP(A180,'DRAWING LIST'!B:B,'DRAWING LIST'!AJ:AJ,,0)</f>
        <v>1-05 大洋綠</v>
      </c>
      <c r="K180">
        <f t="shared" si="4"/>
        <v>0.19</v>
      </c>
      <c r="L180">
        <f t="shared" si="5"/>
        <v>0.19</v>
      </c>
    </row>
    <row r="181" spans="1:12">
      <c r="A181" t="s">
        <v>137</v>
      </c>
      <c r="B181">
        <v>5</v>
      </c>
      <c r="C181" t="s">
        <v>3173</v>
      </c>
      <c r="D181" t="s">
        <v>3180</v>
      </c>
      <c r="E181" t="s">
        <v>3164</v>
      </c>
      <c r="F181" t="s">
        <v>3156</v>
      </c>
      <c r="G181">
        <v>50</v>
      </c>
      <c r="H181">
        <v>11780.972450961724</v>
      </c>
      <c r="I181">
        <v>1.1780972450961723E-2</v>
      </c>
      <c r="J181" t="str">
        <f>_xlfn.XLOOKUP(A181,'DRAWING LIST'!B:B,'DRAWING LIST'!AJ:AJ,,0)</f>
        <v>1-05 大洋綠</v>
      </c>
      <c r="K181">
        <f t="shared" si="4"/>
        <v>0.16</v>
      </c>
      <c r="L181">
        <f t="shared" si="5"/>
        <v>0.16</v>
      </c>
    </row>
    <row r="182" spans="1:12">
      <c r="A182" t="s">
        <v>137</v>
      </c>
      <c r="B182">
        <v>6</v>
      </c>
      <c r="C182" t="s">
        <v>3173</v>
      </c>
      <c r="D182" t="s">
        <v>3119</v>
      </c>
      <c r="E182" t="s">
        <v>3165</v>
      </c>
      <c r="F182" t="s">
        <v>3156</v>
      </c>
      <c r="G182">
        <v>33.4</v>
      </c>
      <c r="H182">
        <v>876.15877515965735</v>
      </c>
      <c r="I182">
        <v>8.7615877515965731E-4</v>
      </c>
      <c r="J182" t="str">
        <f>_xlfn.XLOOKUP(A182,'DRAWING LIST'!B:B,'DRAWING LIST'!AJ:AJ,,0)</f>
        <v>1-05 大洋綠</v>
      </c>
      <c r="K182">
        <f t="shared" si="4"/>
        <v>0.11</v>
      </c>
      <c r="L182">
        <f t="shared" si="5"/>
        <v>0.11</v>
      </c>
    </row>
    <row r="183" spans="1:12">
      <c r="A183" t="s">
        <v>137</v>
      </c>
      <c r="B183">
        <v>7</v>
      </c>
      <c r="C183" t="s">
        <v>3173</v>
      </c>
      <c r="D183" t="s">
        <v>3119</v>
      </c>
      <c r="E183" t="s">
        <v>3161</v>
      </c>
      <c r="F183" t="s">
        <v>3156</v>
      </c>
      <c r="G183">
        <v>33.4</v>
      </c>
      <c r="H183">
        <v>876.15877515965735</v>
      </c>
      <c r="I183">
        <v>8.7615877515965731E-4</v>
      </c>
      <c r="J183" t="str">
        <f>_xlfn.XLOOKUP(A183,'DRAWING LIST'!B:B,'DRAWING LIST'!AJ:AJ,,0)</f>
        <v>1-05 大洋綠</v>
      </c>
      <c r="K183">
        <f t="shared" si="4"/>
        <v>0.11</v>
      </c>
      <c r="L183">
        <f t="shared" si="5"/>
        <v>0.11</v>
      </c>
    </row>
    <row r="184" spans="1:12">
      <c r="A184" t="s">
        <v>137</v>
      </c>
      <c r="B184">
        <v>8</v>
      </c>
      <c r="C184" t="s">
        <v>3182</v>
      </c>
      <c r="D184" t="s">
        <v>3127</v>
      </c>
      <c r="E184" t="s">
        <v>3158</v>
      </c>
      <c r="F184" t="s">
        <v>3156</v>
      </c>
      <c r="G184">
        <v>60.3</v>
      </c>
      <c r="H184">
        <v>2855.7784079478274</v>
      </c>
      <c r="I184">
        <v>2.8557784079478272E-3</v>
      </c>
      <c r="J184" t="str">
        <f>_xlfn.XLOOKUP(A184,'DRAWING LIST'!B:B,'DRAWING LIST'!AJ:AJ,,0)</f>
        <v>1-05 大洋綠</v>
      </c>
      <c r="K184">
        <f t="shared" si="4"/>
        <v>0.19</v>
      </c>
      <c r="L184">
        <f t="shared" si="5"/>
        <v>0.76</v>
      </c>
    </row>
    <row r="185" spans="1:12">
      <c r="A185" t="s">
        <v>140</v>
      </c>
      <c r="B185">
        <v>2</v>
      </c>
      <c r="C185">
        <v>1</v>
      </c>
      <c r="D185">
        <v>15</v>
      </c>
      <c r="E185" t="s">
        <v>3159</v>
      </c>
      <c r="F185" t="s">
        <v>3156</v>
      </c>
      <c r="G185">
        <v>21.3</v>
      </c>
      <c r="H185">
        <v>712.65458550357675</v>
      </c>
      <c r="I185">
        <v>7.1265458550357668E-4</v>
      </c>
      <c r="J185" t="str">
        <f>_xlfn.XLOOKUP(A185,'DRAWING LIST'!B:B,'DRAWING LIST'!AJ:AJ,,0)</f>
        <v>1-05 大洋綠</v>
      </c>
      <c r="K185">
        <f t="shared" si="4"/>
        <v>6.9999999999999993E-2</v>
      </c>
      <c r="L185">
        <f t="shared" si="5"/>
        <v>6.9999999999999993E-2</v>
      </c>
    </row>
    <row r="186" spans="1:12">
      <c r="A186" t="s">
        <v>140</v>
      </c>
      <c r="B186">
        <v>3</v>
      </c>
      <c r="C186">
        <v>2</v>
      </c>
      <c r="D186">
        <v>15</v>
      </c>
      <c r="E186" t="s">
        <v>3161</v>
      </c>
      <c r="F186" t="s">
        <v>3156</v>
      </c>
      <c r="G186">
        <v>21.3</v>
      </c>
      <c r="H186">
        <v>356.32729275178838</v>
      </c>
      <c r="I186">
        <v>3.5632729275178834E-4</v>
      </c>
      <c r="J186" t="str">
        <f>_xlfn.XLOOKUP(A186,'DRAWING LIST'!B:B,'DRAWING LIST'!AJ:AJ,,0)</f>
        <v>1-05 大洋綠</v>
      </c>
      <c r="K186">
        <f t="shared" si="4"/>
        <v>6.9999999999999993E-2</v>
      </c>
      <c r="L186">
        <f t="shared" si="5"/>
        <v>0.13999999999999999</v>
      </c>
    </row>
    <row r="187" spans="1:12">
      <c r="A187" t="s">
        <v>141</v>
      </c>
      <c r="B187">
        <v>2</v>
      </c>
      <c r="C187">
        <v>6</v>
      </c>
      <c r="D187">
        <v>15</v>
      </c>
      <c r="E187" t="s">
        <v>3159</v>
      </c>
      <c r="F187" t="s">
        <v>3156</v>
      </c>
      <c r="G187">
        <v>21.3</v>
      </c>
      <c r="H187">
        <v>712.65458550357675</v>
      </c>
      <c r="I187">
        <v>7.1265458550357668E-4</v>
      </c>
      <c r="J187" t="str">
        <f>_xlfn.XLOOKUP(A187,'DRAWING LIST'!B:B,'DRAWING LIST'!AJ:AJ,,0)</f>
        <v>1-05 大洋綠</v>
      </c>
      <c r="K187">
        <f t="shared" si="4"/>
        <v>6.9999999999999993E-2</v>
      </c>
      <c r="L187">
        <f t="shared" si="5"/>
        <v>0.41999999999999993</v>
      </c>
    </row>
    <row r="188" spans="1:12">
      <c r="A188" t="s">
        <v>141</v>
      </c>
      <c r="B188">
        <v>3</v>
      </c>
      <c r="C188">
        <v>1</v>
      </c>
      <c r="D188">
        <v>15</v>
      </c>
      <c r="E188" t="s">
        <v>3166</v>
      </c>
      <c r="F188" t="s">
        <v>3156</v>
      </c>
      <c r="G188">
        <v>21.3</v>
      </c>
      <c r="H188">
        <v>475.1030570023845</v>
      </c>
      <c r="I188">
        <v>4.7510305700238447E-4</v>
      </c>
      <c r="J188" t="str">
        <f>_xlfn.XLOOKUP(A188,'DRAWING LIST'!B:B,'DRAWING LIST'!AJ:AJ,,0)</f>
        <v>1-05 大洋綠</v>
      </c>
      <c r="K188">
        <f t="shared" si="4"/>
        <v>6.9999999999999993E-2</v>
      </c>
      <c r="L188">
        <f t="shared" si="5"/>
        <v>6.9999999999999993E-2</v>
      </c>
    </row>
    <row r="189" spans="1:12">
      <c r="A189" t="s">
        <v>141</v>
      </c>
      <c r="B189">
        <v>4</v>
      </c>
      <c r="C189">
        <v>1</v>
      </c>
      <c r="D189">
        <v>15</v>
      </c>
      <c r="E189" t="s">
        <v>3162</v>
      </c>
      <c r="F189" t="s">
        <v>3156</v>
      </c>
      <c r="G189">
        <v>21.3</v>
      </c>
      <c r="H189">
        <v>2137.9637565107305</v>
      </c>
      <c r="I189">
        <v>2.1379637565107305E-3</v>
      </c>
      <c r="J189" t="str">
        <f>_xlfn.XLOOKUP(A189,'DRAWING LIST'!B:B,'DRAWING LIST'!AJ:AJ,,0)</f>
        <v>1-05 大洋綠</v>
      </c>
      <c r="K189">
        <f t="shared" si="4"/>
        <v>6.9999999999999993E-2</v>
      </c>
      <c r="L189">
        <f t="shared" si="5"/>
        <v>6.9999999999999993E-2</v>
      </c>
    </row>
    <row r="190" spans="1:12">
      <c r="A190" t="s">
        <v>141</v>
      </c>
      <c r="B190">
        <v>5</v>
      </c>
      <c r="C190">
        <v>3</v>
      </c>
      <c r="D190">
        <v>15</v>
      </c>
      <c r="E190" t="s">
        <v>3161</v>
      </c>
      <c r="F190" t="s">
        <v>3156</v>
      </c>
      <c r="G190">
        <v>21.3</v>
      </c>
      <c r="H190">
        <v>356.32729275178838</v>
      </c>
      <c r="I190">
        <v>3.5632729275178834E-4</v>
      </c>
      <c r="J190" t="str">
        <f>_xlfn.XLOOKUP(A190,'DRAWING LIST'!B:B,'DRAWING LIST'!AJ:AJ,,0)</f>
        <v>1-05 大洋綠</v>
      </c>
      <c r="K190">
        <f t="shared" si="4"/>
        <v>6.9999999999999993E-2</v>
      </c>
      <c r="L190">
        <f t="shared" si="5"/>
        <v>0.20999999999999996</v>
      </c>
    </row>
    <row r="191" spans="1:12">
      <c r="A191" t="s">
        <v>142</v>
      </c>
      <c r="B191">
        <v>2</v>
      </c>
      <c r="C191">
        <v>1</v>
      </c>
      <c r="D191">
        <v>15</v>
      </c>
      <c r="E191" t="s">
        <v>3159</v>
      </c>
      <c r="F191" t="s">
        <v>3156</v>
      </c>
      <c r="G191">
        <v>21.3</v>
      </c>
      <c r="H191">
        <v>712.65458550357675</v>
      </c>
      <c r="I191">
        <v>7.1265458550357668E-4</v>
      </c>
      <c r="J191" t="str">
        <f>_xlfn.XLOOKUP(A191,'DRAWING LIST'!B:B,'DRAWING LIST'!AJ:AJ,,0)</f>
        <v>1-05 大洋綠</v>
      </c>
      <c r="K191">
        <f t="shared" si="4"/>
        <v>6.9999999999999993E-2</v>
      </c>
      <c r="L191">
        <f t="shared" si="5"/>
        <v>6.9999999999999993E-2</v>
      </c>
    </row>
    <row r="192" spans="1:12">
      <c r="A192" t="s">
        <v>142</v>
      </c>
      <c r="B192">
        <v>3</v>
      </c>
      <c r="C192">
        <v>4</v>
      </c>
      <c r="D192">
        <v>15</v>
      </c>
      <c r="E192" t="s">
        <v>3161</v>
      </c>
      <c r="F192" t="s">
        <v>3156</v>
      </c>
      <c r="G192">
        <v>21.3</v>
      </c>
      <c r="H192">
        <v>356.32729275178838</v>
      </c>
      <c r="I192">
        <v>3.5632729275178834E-4</v>
      </c>
      <c r="J192" t="str">
        <f>_xlfn.XLOOKUP(A192,'DRAWING LIST'!B:B,'DRAWING LIST'!AJ:AJ,,0)</f>
        <v>1-05 大洋綠</v>
      </c>
      <c r="K192">
        <f t="shared" si="4"/>
        <v>6.9999999999999993E-2</v>
      </c>
      <c r="L192">
        <f t="shared" si="5"/>
        <v>0.27999999999999997</v>
      </c>
    </row>
    <row r="193" spans="1:12">
      <c r="A193" t="s">
        <v>143</v>
      </c>
      <c r="B193">
        <v>2</v>
      </c>
      <c r="C193">
        <v>1</v>
      </c>
      <c r="D193">
        <v>15</v>
      </c>
      <c r="E193" t="s">
        <v>3162</v>
      </c>
      <c r="F193" t="s">
        <v>3156</v>
      </c>
      <c r="G193">
        <v>21.3</v>
      </c>
      <c r="H193">
        <v>2137.9637565107305</v>
      </c>
      <c r="I193">
        <v>2.1379637565107305E-3</v>
      </c>
      <c r="J193" t="str">
        <f>_xlfn.XLOOKUP(A193,'DRAWING LIST'!B:B,'DRAWING LIST'!AJ:AJ,,0)</f>
        <v>1-05 大洋綠</v>
      </c>
      <c r="K193">
        <f t="shared" si="4"/>
        <v>6.9999999999999993E-2</v>
      </c>
      <c r="L193">
        <f t="shared" si="5"/>
        <v>6.9999999999999993E-2</v>
      </c>
    </row>
    <row r="194" spans="1:12">
      <c r="A194" t="s">
        <v>143</v>
      </c>
      <c r="B194">
        <v>3</v>
      </c>
      <c r="C194">
        <v>3</v>
      </c>
      <c r="D194">
        <v>15</v>
      </c>
      <c r="E194" t="s">
        <v>3161</v>
      </c>
      <c r="F194" t="s">
        <v>3156</v>
      </c>
      <c r="G194">
        <v>21.3</v>
      </c>
      <c r="H194">
        <v>356.32729275178838</v>
      </c>
      <c r="I194">
        <v>3.5632729275178834E-4</v>
      </c>
      <c r="J194" t="str">
        <f>_xlfn.XLOOKUP(A194,'DRAWING LIST'!B:B,'DRAWING LIST'!AJ:AJ,,0)</f>
        <v>1-05 大洋綠</v>
      </c>
      <c r="K194">
        <f t="shared" si="4"/>
        <v>6.9999999999999993E-2</v>
      </c>
      <c r="L194">
        <f t="shared" si="5"/>
        <v>0.20999999999999996</v>
      </c>
    </row>
    <row r="195" spans="1:12">
      <c r="A195" t="s">
        <v>143</v>
      </c>
      <c r="B195">
        <v>4</v>
      </c>
      <c r="C195">
        <v>1</v>
      </c>
      <c r="D195">
        <v>15</v>
      </c>
      <c r="E195" t="s">
        <v>3165</v>
      </c>
      <c r="F195" t="s">
        <v>3156</v>
      </c>
      <c r="G195">
        <v>21.3</v>
      </c>
      <c r="H195">
        <v>356.32729275178838</v>
      </c>
      <c r="I195">
        <v>3.5632729275178834E-4</v>
      </c>
      <c r="J195" t="str">
        <f>_xlfn.XLOOKUP(A195,'DRAWING LIST'!B:B,'DRAWING LIST'!AJ:AJ,,0)</f>
        <v>1-05 大洋綠</v>
      </c>
      <c r="K195">
        <f t="shared" ref="K195:K258" si="6">ROUNDUP(G195*PI()*1000*10^-6,2)</f>
        <v>6.9999999999999993E-2</v>
      </c>
      <c r="L195">
        <f t="shared" ref="L195:L258" si="7">K195*C195</f>
        <v>6.9999999999999993E-2</v>
      </c>
    </row>
    <row r="196" spans="1:12">
      <c r="A196" t="s">
        <v>714</v>
      </c>
      <c r="B196">
        <v>3</v>
      </c>
      <c r="C196">
        <v>1</v>
      </c>
      <c r="D196">
        <v>15</v>
      </c>
      <c r="E196" t="s">
        <v>3159</v>
      </c>
      <c r="F196" t="s">
        <v>3156</v>
      </c>
      <c r="G196">
        <v>21.3</v>
      </c>
      <c r="H196">
        <v>712.65458550357675</v>
      </c>
      <c r="I196">
        <v>7.1265458550357668E-4</v>
      </c>
      <c r="J196" t="str">
        <f>_xlfn.XLOOKUP(A196,'DRAWING LIST'!B:B,'DRAWING LIST'!AJ:AJ,,0)</f>
        <v>1-05 大洋綠</v>
      </c>
      <c r="K196">
        <f t="shared" si="6"/>
        <v>6.9999999999999993E-2</v>
      </c>
      <c r="L196">
        <f t="shared" si="7"/>
        <v>6.9999999999999993E-2</v>
      </c>
    </row>
    <row r="197" spans="1:12">
      <c r="A197" t="s">
        <v>714</v>
      </c>
      <c r="B197">
        <v>4</v>
      </c>
      <c r="C197">
        <v>3</v>
      </c>
      <c r="D197">
        <v>25</v>
      </c>
      <c r="E197" t="s">
        <v>3159</v>
      </c>
      <c r="F197" t="s">
        <v>3156</v>
      </c>
      <c r="G197">
        <v>33.4</v>
      </c>
      <c r="H197">
        <v>1752.3175503193147</v>
      </c>
      <c r="I197">
        <v>1.7523175503193146E-3</v>
      </c>
      <c r="J197" t="str">
        <f>_xlfn.XLOOKUP(A197,'DRAWING LIST'!B:B,'DRAWING LIST'!AJ:AJ,,0)</f>
        <v>1-05 大洋綠</v>
      </c>
      <c r="K197">
        <f t="shared" si="6"/>
        <v>0.11</v>
      </c>
      <c r="L197">
        <f t="shared" si="7"/>
        <v>0.33</v>
      </c>
    </row>
    <row r="198" spans="1:12">
      <c r="A198" t="s">
        <v>714</v>
      </c>
      <c r="B198">
        <v>5</v>
      </c>
      <c r="C198">
        <v>1</v>
      </c>
      <c r="D198" t="s">
        <v>3163</v>
      </c>
      <c r="E198" t="s">
        <v>3167</v>
      </c>
      <c r="F198" t="s">
        <v>3156</v>
      </c>
      <c r="G198">
        <v>25</v>
      </c>
      <c r="H198">
        <v>7853.981633974483</v>
      </c>
      <c r="I198">
        <v>7.8539816339744835E-3</v>
      </c>
      <c r="J198" t="str">
        <f>_xlfn.XLOOKUP(A198,'DRAWING LIST'!B:B,'DRAWING LIST'!AJ:AJ,,0)</f>
        <v>1-05 大洋綠</v>
      </c>
      <c r="K198">
        <f t="shared" si="6"/>
        <v>0.08</v>
      </c>
      <c r="L198">
        <f t="shared" si="7"/>
        <v>0.08</v>
      </c>
    </row>
    <row r="199" spans="1:12">
      <c r="A199" t="s">
        <v>714</v>
      </c>
      <c r="B199">
        <v>6</v>
      </c>
      <c r="C199">
        <v>1</v>
      </c>
      <c r="D199">
        <v>15</v>
      </c>
      <c r="E199" t="s">
        <v>3161</v>
      </c>
      <c r="F199" t="s">
        <v>3156</v>
      </c>
      <c r="G199">
        <v>21.3</v>
      </c>
      <c r="H199">
        <v>356.32729275178838</v>
      </c>
      <c r="I199">
        <v>3.5632729275178834E-4</v>
      </c>
      <c r="J199" t="str">
        <f>_xlfn.XLOOKUP(A199,'DRAWING LIST'!B:B,'DRAWING LIST'!AJ:AJ,,0)</f>
        <v>1-05 大洋綠</v>
      </c>
      <c r="K199">
        <f t="shared" si="6"/>
        <v>6.9999999999999993E-2</v>
      </c>
      <c r="L199">
        <f t="shared" si="7"/>
        <v>6.9999999999999993E-2</v>
      </c>
    </row>
    <row r="200" spans="1:12">
      <c r="A200" t="s">
        <v>715</v>
      </c>
      <c r="B200">
        <v>3</v>
      </c>
      <c r="C200">
        <v>7</v>
      </c>
      <c r="D200">
        <v>50</v>
      </c>
      <c r="E200" t="s">
        <v>3159</v>
      </c>
      <c r="F200" t="s">
        <v>3156</v>
      </c>
      <c r="G200">
        <v>60.3</v>
      </c>
      <c r="H200">
        <v>5711.5568158956548</v>
      </c>
      <c r="I200">
        <v>5.7115568158956544E-3</v>
      </c>
      <c r="J200" t="str">
        <f>_xlfn.XLOOKUP(A200,'DRAWING LIST'!B:B,'DRAWING LIST'!AJ:AJ,,0)</f>
        <v>1-05 大洋綠</v>
      </c>
      <c r="K200">
        <f t="shared" si="6"/>
        <v>0.19</v>
      </c>
      <c r="L200">
        <f t="shared" si="7"/>
        <v>1.33</v>
      </c>
    </row>
    <row r="201" spans="1:12">
      <c r="A201" t="s">
        <v>715</v>
      </c>
      <c r="B201">
        <v>4</v>
      </c>
      <c r="C201">
        <v>1</v>
      </c>
      <c r="D201" t="s">
        <v>3172</v>
      </c>
      <c r="E201" t="s">
        <v>3171</v>
      </c>
      <c r="F201" t="s">
        <v>3156</v>
      </c>
      <c r="G201">
        <v>50</v>
      </c>
      <c r="H201">
        <v>9424.7779607693792</v>
      </c>
      <c r="I201">
        <v>9.4247779607693795E-3</v>
      </c>
      <c r="J201" t="str">
        <f>_xlfn.XLOOKUP(A201,'DRAWING LIST'!B:B,'DRAWING LIST'!AJ:AJ,,0)</f>
        <v>1-05 大洋綠</v>
      </c>
      <c r="K201">
        <f t="shared" si="6"/>
        <v>0.16</v>
      </c>
      <c r="L201">
        <f t="shared" si="7"/>
        <v>0.16</v>
      </c>
    </row>
    <row r="202" spans="1:12">
      <c r="A202" t="s">
        <v>715</v>
      </c>
      <c r="B202">
        <v>5</v>
      </c>
      <c r="C202">
        <v>1</v>
      </c>
      <c r="D202">
        <v>15</v>
      </c>
      <c r="E202" t="s">
        <v>3161</v>
      </c>
      <c r="F202" t="s">
        <v>3156</v>
      </c>
      <c r="G202">
        <v>21.3</v>
      </c>
      <c r="H202">
        <v>356.32729275178838</v>
      </c>
      <c r="I202">
        <v>3.5632729275178834E-4</v>
      </c>
      <c r="J202" t="str">
        <f>_xlfn.XLOOKUP(A202,'DRAWING LIST'!B:B,'DRAWING LIST'!AJ:AJ,,0)</f>
        <v>1-05 大洋綠</v>
      </c>
      <c r="K202">
        <f t="shared" si="6"/>
        <v>6.9999999999999993E-2</v>
      </c>
      <c r="L202">
        <f t="shared" si="7"/>
        <v>6.9999999999999993E-2</v>
      </c>
    </row>
    <row r="203" spans="1:12">
      <c r="A203" t="s">
        <v>715</v>
      </c>
      <c r="B203">
        <v>6</v>
      </c>
      <c r="C203">
        <v>2</v>
      </c>
      <c r="D203">
        <v>50</v>
      </c>
      <c r="E203" t="s">
        <v>3158</v>
      </c>
      <c r="F203" t="s">
        <v>3156</v>
      </c>
      <c r="G203">
        <v>60.3</v>
      </c>
      <c r="H203">
        <v>2855.7784079478274</v>
      </c>
      <c r="I203">
        <v>2.8557784079478272E-3</v>
      </c>
      <c r="J203" t="str">
        <f>_xlfn.XLOOKUP(A203,'DRAWING LIST'!B:B,'DRAWING LIST'!AJ:AJ,,0)</f>
        <v>1-05 大洋綠</v>
      </c>
      <c r="K203">
        <f t="shared" si="6"/>
        <v>0.19</v>
      </c>
      <c r="L203">
        <f t="shared" si="7"/>
        <v>0.38</v>
      </c>
    </row>
    <row r="204" spans="1:12">
      <c r="A204" t="s">
        <v>716</v>
      </c>
      <c r="B204">
        <v>2</v>
      </c>
      <c r="C204">
        <v>2</v>
      </c>
      <c r="D204">
        <v>50</v>
      </c>
      <c r="E204" t="s">
        <v>3162</v>
      </c>
      <c r="F204" t="s">
        <v>3156</v>
      </c>
      <c r="G204">
        <v>60.3</v>
      </c>
      <c r="H204">
        <v>17134.670447686964</v>
      </c>
      <c r="I204">
        <v>1.7134670447686962E-2</v>
      </c>
      <c r="J204" t="str">
        <f>_xlfn.XLOOKUP(A204,'DRAWING LIST'!B:B,'DRAWING LIST'!AJ:AJ,,0)</f>
        <v>1-05 大洋綠</v>
      </c>
      <c r="K204">
        <f t="shared" si="6"/>
        <v>0.19</v>
      </c>
      <c r="L204">
        <f t="shared" si="7"/>
        <v>0.38</v>
      </c>
    </row>
    <row r="205" spans="1:12">
      <c r="A205" t="s">
        <v>716</v>
      </c>
      <c r="B205">
        <v>3</v>
      </c>
      <c r="C205">
        <v>4</v>
      </c>
      <c r="D205">
        <v>50</v>
      </c>
      <c r="E205" t="s">
        <v>3158</v>
      </c>
      <c r="F205" t="s">
        <v>3156</v>
      </c>
      <c r="G205">
        <v>60.3</v>
      </c>
      <c r="H205">
        <v>2855.7784079478274</v>
      </c>
      <c r="I205">
        <v>2.8557784079478272E-3</v>
      </c>
      <c r="J205" t="str">
        <f>_xlfn.XLOOKUP(A205,'DRAWING LIST'!B:B,'DRAWING LIST'!AJ:AJ,,0)</f>
        <v>1-05 大洋綠</v>
      </c>
      <c r="K205">
        <f t="shared" si="6"/>
        <v>0.19</v>
      </c>
      <c r="L205">
        <f t="shared" si="7"/>
        <v>0.76</v>
      </c>
    </row>
    <row r="206" spans="1:12">
      <c r="A206" t="s">
        <v>717</v>
      </c>
      <c r="B206">
        <v>3</v>
      </c>
      <c r="C206">
        <v>2</v>
      </c>
      <c r="D206">
        <v>50</v>
      </c>
      <c r="E206" t="s">
        <v>3159</v>
      </c>
      <c r="F206" t="s">
        <v>3156</v>
      </c>
      <c r="G206">
        <v>60.3</v>
      </c>
      <c r="H206">
        <v>5711.5568158956548</v>
      </c>
      <c r="I206">
        <v>5.7115568158956544E-3</v>
      </c>
      <c r="J206" t="str">
        <f>_xlfn.XLOOKUP(A206,'DRAWING LIST'!B:B,'DRAWING LIST'!AJ:AJ,,0)</f>
        <v>1-05 大洋綠</v>
      </c>
      <c r="K206">
        <f t="shared" si="6"/>
        <v>0.19</v>
      </c>
      <c r="L206">
        <f t="shared" si="7"/>
        <v>0.38</v>
      </c>
    </row>
    <row r="207" spans="1:12">
      <c r="A207" t="s">
        <v>717</v>
      </c>
      <c r="B207">
        <v>4</v>
      </c>
      <c r="C207">
        <v>1</v>
      </c>
      <c r="D207" t="s">
        <v>3180</v>
      </c>
      <c r="E207" t="s">
        <v>3164</v>
      </c>
      <c r="F207" t="s">
        <v>3156</v>
      </c>
      <c r="G207">
        <v>50</v>
      </c>
      <c r="H207">
        <v>11780.972450961724</v>
      </c>
      <c r="I207">
        <v>1.1780972450961723E-2</v>
      </c>
      <c r="J207" t="str">
        <f>_xlfn.XLOOKUP(A207,'DRAWING LIST'!B:B,'DRAWING LIST'!AJ:AJ,,0)</f>
        <v>1-05 大洋綠</v>
      </c>
      <c r="K207">
        <f t="shared" si="6"/>
        <v>0.16</v>
      </c>
      <c r="L207">
        <f t="shared" si="7"/>
        <v>0.16</v>
      </c>
    </row>
    <row r="208" spans="1:12">
      <c r="A208" t="s">
        <v>717</v>
      </c>
      <c r="B208">
        <v>5</v>
      </c>
      <c r="C208">
        <v>1</v>
      </c>
      <c r="D208">
        <v>25</v>
      </c>
      <c r="E208" t="s">
        <v>3165</v>
      </c>
      <c r="F208" t="s">
        <v>3156</v>
      </c>
      <c r="G208">
        <v>33.4</v>
      </c>
      <c r="H208">
        <v>876.15877515965735</v>
      </c>
      <c r="I208">
        <v>8.7615877515965731E-4</v>
      </c>
      <c r="J208" t="str">
        <f>_xlfn.XLOOKUP(A208,'DRAWING LIST'!B:B,'DRAWING LIST'!AJ:AJ,,0)</f>
        <v>1-05 大洋綠</v>
      </c>
      <c r="K208">
        <f t="shared" si="6"/>
        <v>0.11</v>
      </c>
      <c r="L208">
        <f t="shared" si="7"/>
        <v>0.11</v>
      </c>
    </row>
    <row r="209" spans="1:12">
      <c r="A209" t="s">
        <v>717</v>
      </c>
      <c r="B209">
        <v>6</v>
      </c>
      <c r="C209">
        <v>1</v>
      </c>
      <c r="D209">
        <v>25</v>
      </c>
      <c r="E209" t="s">
        <v>3161</v>
      </c>
      <c r="F209" t="s">
        <v>3156</v>
      </c>
      <c r="G209">
        <v>33.4</v>
      </c>
      <c r="H209">
        <v>876.15877515965735</v>
      </c>
      <c r="I209">
        <v>8.7615877515965731E-4</v>
      </c>
      <c r="J209" t="str">
        <f>_xlfn.XLOOKUP(A209,'DRAWING LIST'!B:B,'DRAWING LIST'!AJ:AJ,,0)</f>
        <v>1-05 大洋綠</v>
      </c>
      <c r="K209">
        <f t="shared" si="6"/>
        <v>0.11</v>
      </c>
      <c r="L209">
        <f t="shared" si="7"/>
        <v>0.11</v>
      </c>
    </row>
    <row r="210" spans="1:12">
      <c r="A210" t="s">
        <v>717</v>
      </c>
      <c r="B210">
        <v>7</v>
      </c>
      <c r="C210">
        <v>4</v>
      </c>
      <c r="D210">
        <v>50</v>
      </c>
      <c r="E210" t="s">
        <v>3158</v>
      </c>
      <c r="F210" t="s">
        <v>3156</v>
      </c>
      <c r="G210">
        <v>60.3</v>
      </c>
      <c r="H210">
        <v>2855.7784079478274</v>
      </c>
      <c r="I210">
        <v>2.8557784079478272E-3</v>
      </c>
      <c r="J210" t="str">
        <f>_xlfn.XLOOKUP(A210,'DRAWING LIST'!B:B,'DRAWING LIST'!AJ:AJ,,0)</f>
        <v>1-05 大洋綠</v>
      </c>
      <c r="K210">
        <f t="shared" si="6"/>
        <v>0.19</v>
      </c>
      <c r="L210">
        <f t="shared" si="7"/>
        <v>0.76</v>
      </c>
    </row>
    <row r="211" spans="1:12">
      <c r="A211" t="s">
        <v>718</v>
      </c>
      <c r="B211">
        <v>3</v>
      </c>
      <c r="C211">
        <v>5</v>
      </c>
      <c r="D211">
        <v>50</v>
      </c>
      <c r="E211" t="s">
        <v>3159</v>
      </c>
      <c r="F211" t="s">
        <v>3156</v>
      </c>
      <c r="G211">
        <v>60.3</v>
      </c>
      <c r="H211">
        <v>5711.5568158956548</v>
      </c>
      <c r="I211">
        <v>5.7115568158956544E-3</v>
      </c>
      <c r="J211" t="str">
        <f>_xlfn.XLOOKUP(A211,'DRAWING LIST'!B:B,'DRAWING LIST'!AJ:AJ,,0)</f>
        <v>1-05 大洋綠</v>
      </c>
      <c r="K211">
        <f t="shared" si="6"/>
        <v>0.19</v>
      </c>
      <c r="L211">
        <f t="shared" si="7"/>
        <v>0.95</v>
      </c>
    </row>
    <row r="212" spans="1:12">
      <c r="A212" t="s">
        <v>718</v>
      </c>
      <c r="B212">
        <v>4</v>
      </c>
      <c r="C212">
        <v>1</v>
      </c>
      <c r="D212">
        <v>50</v>
      </c>
      <c r="E212" t="s">
        <v>3166</v>
      </c>
      <c r="F212" t="s">
        <v>3156</v>
      </c>
      <c r="G212">
        <v>60.3</v>
      </c>
      <c r="H212">
        <v>3807.7045439304366</v>
      </c>
      <c r="I212">
        <v>3.8077045439304366E-3</v>
      </c>
      <c r="J212" t="str">
        <f>_xlfn.XLOOKUP(A212,'DRAWING LIST'!B:B,'DRAWING LIST'!AJ:AJ,,0)</f>
        <v>1-05 大洋綠</v>
      </c>
      <c r="K212">
        <f t="shared" si="6"/>
        <v>0.19</v>
      </c>
      <c r="L212">
        <f t="shared" si="7"/>
        <v>0.19</v>
      </c>
    </row>
    <row r="213" spans="1:12">
      <c r="A213" t="s">
        <v>718</v>
      </c>
      <c r="B213">
        <v>5</v>
      </c>
      <c r="C213">
        <v>1</v>
      </c>
      <c r="D213">
        <v>15</v>
      </c>
      <c r="E213" t="s">
        <v>3159</v>
      </c>
      <c r="F213" t="s">
        <v>3156</v>
      </c>
      <c r="G213">
        <v>21.3</v>
      </c>
      <c r="H213">
        <v>712.65458550357675</v>
      </c>
      <c r="I213">
        <v>7.1265458550357668E-4</v>
      </c>
      <c r="J213" t="str">
        <f>_xlfn.XLOOKUP(A213,'DRAWING LIST'!B:B,'DRAWING LIST'!AJ:AJ,,0)</f>
        <v>1-05 大洋綠</v>
      </c>
      <c r="K213">
        <f t="shared" si="6"/>
        <v>6.9999999999999993E-2</v>
      </c>
      <c r="L213">
        <f t="shared" si="7"/>
        <v>6.9999999999999993E-2</v>
      </c>
    </row>
    <row r="214" spans="1:12">
      <c r="A214" t="s">
        <v>718</v>
      </c>
      <c r="B214">
        <v>6</v>
      </c>
      <c r="C214">
        <v>1</v>
      </c>
      <c r="D214" t="s">
        <v>3172</v>
      </c>
      <c r="E214" t="s">
        <v>3171</v>
      </c>
      <c r="F214" t="s">
        <v>3156</v>
      </c>
      <c r="G214">
        <v>50</v>
      </c>
      <c r="H214">
        <v>9424.7779607693792</v>
      </c>
      <c r="I214">
        <v>9.4247779607693795E-3</v>
      </c>
      <c r="J214" t="str">
        <f>_xlfn.XLOOKUP(A214,'DRAWING LIST'!B:B,'DRAWING LIST'!AJ:AJ,,0)</f>
        <v>1-05 大洋綠</v>
      </c>
      <c r="K214">
        <f t="shared" si="6"/>
        <v>0.16</v>
      </c>
      <c r="L214">
        <f t="shared" si="7"/>
        <v>0.16</v>
      </c>
    </row>
    <row r="215" spans="1:12">
      <c r="A215" t="s">
        <v>718</v>
      </c>
      <c r="B215">
        <v>7</v>
      </c>
      <c r="C215">
        <v>1</v>
      </c>
      <c r="D215">
        <v>15</v>
      </c>
      <c r="E215" t="s">
        <v>3161</v>
      </c>
      <c r="F215" t="s">
        <v>3156</v>
      </c>
      <c r="G215">
        <v>21.3</v>
      </c>
      <c r="H215">
        <v>356.32729275178838</v>
      </c>
      <c r="I215">
        <v>3.5632729275178834E-4</v>
      </c>
      <c r="J215" t="str">
        <f>_xlfn.XLOOKUP(A215,'DRAWING LIST'!B:B,'DRAWING LIST'!AJ:AJ,,0)</f>
        <v>1-05 大洋綠</v>
      </c>
      <c r="K215">
        <f t="shared" si="6"/>
        <v>6.9999999999999993E-2</v>
      </c>
      <c r="L215">
        <f t="shared" si="7"/>
        <v>6.9999999999999993E-2</v>
      </c>
    </row>
    <row r="216" spans="1:12">
      <c r="A216" t="s">
        <v>718</v>
      </c>
      <c r="B216">
        <v>8</v>
      </c>
      <c r="C216">
        <v>2</v>
      </c>
      <c r="D216">
        <v>50</v>
      </c>
      <c r="E216" t="s">
        <v>3158</v>
      </c>
      <c r="F216" t="s">
        <v>3156</v>
      </c>
      <c r="G216">
        <v>60.3</v>
      </c>
      <c r="H216">
        <v>2855.7784079478274</v>
      </c>
      <c r="I216">
        <v>2.8557784079478272E-3</v>
      </c>
      <c r="J216" t="str">
        <f>_xlfn.XLOOKUP(A216,'DRAWING LIST'!B:B,'DRAWING LIST'!AJ:AJ,,0)</f>
        <v>1-05 大洋綠</v>
      </c>
      <c r="K216">
        <f t="shared" si="6"/>
        <v>0.19</v>
      </c>
      <c r="L216">
        <f t="shared" si="7"/>
        <v>0.38</v>
      </c>
    </row>
    <row r="217" spans="1:12">
      <c r="A217" t="s">
        <v>144</v>
      </c>
      <c r="B217">
        <v>4</v>
      </c>
      <c r="C217">
        <v>1</v>
      </c>
      <c r="D217">
        <v>50</v>
      </c>
      <c r="E217" t="s">
        <v>3166</v>
      </c>
      <c r="F217" t="s">
        <v>3156</v>
      </c>
      <c r="G217">
        <v>60.3</v>
      </c>
      <c r="H217">
        <v>3807.7045439304366</v>
      </c>
      <c r="I217">
        <v>3.8077045439304366E-3</v>
      </c>
      <c r="J217" t="str">
        <f>_xlfn.XLOOKUP(A217,'DRAWING LIST'!B:B,'DRAWING LIST'!AJ:AJ,,0)</f>
        <v>1-05 大洋綠</v>
      </c>
      <c r="K217">
        <f t="shared" si="6"/>
        <v>0.19</v>
      </c>
      <c r="L217">
        <f t="shared" si="7"/>
        <v>0.19</v>
      </c>
    </row>
    <row r="218" spans="1:12">
      <c r="A218" t="s">
        <v>144</v>
      </c>
      <c r="B218">
        <v>5</v>
      </c>
      <c r="C218">
        <v>2</v>
      </c>
      <c r="D218">
        <v>15</v>
      </c>
      <c r="E218" t="s">
        <v>3159</v>
      </c>
      <c r="F218" t="s">
        <v>3156</v>
      </c>
      <c r="G218">
        <v>21.3</v>
      </c>
      <c r="H218">
        <v>712.65458550357675</v>
      </c>
      <c r="I218">
        <v>7.1265458550357668E-4</v>
      </c>
      <c r="J218" t="str">
        <f>_xlfn.XLOOKUP(A218,'DRAWING LIST'!B:B,'DRAWING LIST'!AJ:AJ,,0)</f>
        <v>1-05 大洋綠</v>
      </c>
      <c r="K218">
        <f t="shared" si="6"/>
        <v>6.9999999999999993E-2</v>
      </c>
      <c r="L218">
        <f t="shared" si="7"/>
        <v>0.13999999999999999</v>
      </c>
    </row>
    <row r="219" spans="1:12">
      <c r="A219" t="s">
        <v>144</v>
      </c>
      <c r="B219">
        <v>6</v>
      </c>
      <c r="C219">
        <v>1</v>
      </c>
      <c r="D219">
        <v>25</v>
      </c>
      <c r="E219" t="s">
        <v>3159</v>
      </c>
      <c r="F219" t="s">
        <v>3156</v>
      </c>
      <c r="G219">
        <v>33.4</v>
      </c>
      <c r="H219">
        <v>1752.3175503193147</v>
      </c>
      <c r="I219">
        <v>1.7523175503193146E-3</v>
      </c>
      <c r="J219" t="str">
        <f>_xlfn.XLOOKUP(A219,'DRAWING LIST'!B:B,'DRAWING LIST'!AJ:AJ,,0)</f>
        <v>1-05 大洋綠</v>
      </c>
      <c r="K219">
        <f t="shared" si="6"/>
        <v>0.11</v>
      </c>
      <c r="L219">
        <f t="shared" si="7"/>
        <v>0.11</v>
      </c>
    </row>
    <row r="220" spans="1:12">
      <c r="A220" t="s">
        <v>144</v>
      </c>
      <c r="B220">
        <v>7</v>
      </c>
      <c r="C220">
        <v>1</v>
      </c>
      <c r="D220" t="s">
        <v>3163</v>
      </c>
      <c r="E220" t="s">
        <v>3167</v>
      </c>
      <c r="F220" t="s">
        <v>3156</v>
      </c>
      <c r="G220">
        <v>25</v>
      </c>
      <c r="H220">
        <v>7853.981633974483</v>
      </c>
      <c r="I220">
        <v>7.8539816339744835E-3</v>
      </c>
      <c r="J220" t="str">
        <f>_xlfn.XLOOKUP(A220,'DRAWING LIST'!B:B,'DRAWING LIST'!AJ:AJ,,0)</f>
        <v>1-05 大洋綠</v>
      </c>
      <c r="K220">
        <f t="shared" si="6"/>
        <v>0.08</v>
      </c>
      <c r="L220">
        <f t="shared" si="7"/>
        <v>0.08</v>
      </c>
    </row>
    <row r="221" spans="1:12">
      <c r="A221" t="s">
        <v>144</v>
      </c>
      <c r="B221">
        <v>8</v>
      </c>
      <c r="C221">
        <v>1</v>
      </c>
      <c r="D221" t="s">
        <v>3180</v>
      </c>
      <c r="E221" t="s">
        <v>3169</v>
      </c>
      <c r="F221" t="s">
        <v>3156</v>
      </c>
      <c r="G221">
        <v>50</v>
      </c>
      <c r="H221">
        <v>15707.963267948966</v>
      </c>
      <c r="I221">
        <v>1.5707963267948967E-2</v>
      </c>
      <c r="J221" t="str">
        <f>_xlfn.XLOOKUP(A221,'DRAWING LIST'!B:B,'DRAWING LIST'!AJ:AJ,,0)</f>
        <v>1-05 大洋綠</v>
      </c>
      <c r="K221">
        <f t="shared" si="6"/>
        <v>0.16</v>
      </c>
      <c r="L221">
        <f t="shared" si="7"/>
        <v>0.16</v>
      </c>
    </row>
    <row r="222" spans="1:12">
      <c r="A222" t="s">
        <v>144</v>
      </c>
      <c r="B222">
        <v>9</v>
      </c>
      <c r="C222">
        <v>1</v>
      </c>
      <c r="D222" t="s">
        <v>3163</v>
      </c>
      <c r="E222" t="s">
        <v>3164</v>
      </c>
      <c r="F222" t="s">
        <v>3156</v>
      </c>
      <c r="G222">
        <v>25</v>
      </c>
      <c r="H222">
        <v>2945.2431127404311</v>
      </c>
      <c r="I222">
        <v>2.9452431127404309E-3</v>
      </c>
      <c r="J222" t="str">
        <f>_xlfn.XLOOKUP(A222,'DRAWING LIST'!B:B,'DRAWING LIST'!AJ:AJ,,0)</f>
        <v>1-05 大洋綠</v>
      </c>
      <c r="K222">
        <f t="shared" si="6"/>
        <v>0.08</v>
      </c>
      <c r="L222">
        <f t="shared" si="7"/>
        <v>0.08</v>
      </c>
    </row>
    <row r="223" spans="1:12">
      <c r="A223" t="s">
        <v>144</v>
      </c>
      <c r="B223">
        <v>10</v>
      </c>
      <c r="C223">
        <v>2</v>
      </c>
      <c r="D223">
        <v>15</v>
      </c>
      <c r="E223" t="s">
        <v>3161</v>
      </c>
      <c r="F223" t="s">
        <v>3156</v>
      </c>
      <c r="G223">
        <v>21.3</v>
      </c>
      <c r="H223">
        <v>356.32729275178838</v>
      </c>
      <c r="I223">
        <v>3.5632729275178834E-4</v>
      </c>
      <c r="J223" t="str">
        <f>_xlfn.XLOOKUP(A223,'DRAWING LIST'!B:B,'DRAWING LIST'!AJ:AJ,,0)</f>
        <v>1-05 大洋綠</v>
      </c>
      <c r="K223">
        <f t="shared" si="6"/>
        <v>6.9999999999999993E-2</v>
      </c>
      <c r="L223">
        <f t="shared" si="7"/>
        <v>0.13999999999999999</v>
      </c>
    </row>
    <row r="224" spans="1:12">
      <c r="A224" t="s">
        <v>144</v>
      </c>
      <c r="B224">
        <v>11</v>
      </c>
      <c r="C224">
        <v>2</v>
      </c>
      <c r="D224">
        <v>25</v>
      </c>
      <c r="E224" t="s">
        <v>3161</v>
      </c>
      <c r="F224" t="s">
        <v>3156</v>
      </c>
      <c r="G224">
        <v>33.4</v>
      </c>
      <c r="H224">
        <v>876.15877515965735</v>
      </c>
      <c r="I224">
        <v>8.7615877515965731E-4</v>
      </c>
      <c r="J224" t="str">
        <f>_xlfn.XLOOKUP(A224,'DRAWING LIST'!B:B,'DRAWING LIST'!AJ:AJ,,0)</f>
        <v>1-05 大洋綠</v>
      </c>
      <c r="K224">
        <f t="shared" si="6"/>
        <v>0.11</v>
      </c>
      <c r="L224">
        <f t="shared" si="7"/>
        <v>0.22</v>
      </c>
    </row>
    <row r="225" spans="1:12">
      <c r="A225" t="s">
        <v>145</v>
      </c>
      <c r="B225">
        <v>3</v>
      </c>
      <c r="C225">
        <v>1</v>
      </c>
      <c r="D225">
        <v>50</v>
      </c>
      <c r="E225" t="s">
        <v>3166</v>
      </c>
      <c r="F225" t="s">
        <v>3156</v>
      </c>
      <c r="G225">
        <v>60.3</v>
      </c>
      <c r="H225">
        <v>3807.7045439304366</v>
      </c>
      <c r="I225">
        <v>3.8077045439304366E-3</v>
      </c>
      <c r="J225" t="str">
        <f>_xlfn.XLOOKUP(A225,'DRAWING LIST'!B:B,'DRAWING LIST'!AJ:AJ,,0)</f>
        <v>1-05 大洋綠</v>
      </c>
      <c r="K225">
        <f t="shared" si="6"/>
        <v>0.19</v>
      </c>
      <c r="L225">
        <f t="shared" si="7"/>
        <v>0.19</v>
      </c>
    </row>
    <row r="226" spans="1:12">
      <c r="A226" t="s">
        <v>145</v>
      </c>
      <c r="B226">
        <v>4</v>
      </c>
      <c r="C226">
        <v>1</v>
      </c>
      <c r="D226" t="s">
        <v>3180</v>
      </c>
      <c r="E226" t="s">
        <v>3169</v>
      </c>
      <c r="F226" t="s">
        <v>3156</v>
      </c>
      <c r="G226">
        <v>50</v>
      </c>
      <c r="H226">
        <v>15707.963267948966</v>
      </c>
      <c r="I226">
        <v>1.5707963267948967E-2</v>
      </c>
      <c r="J226" t="str">
        <f>_xlfn.XLOOKUP(A226,'DRAWING LIST'!B:B,'DRAWING LIST'!AJ:AJ,,0)</f>
        <v>1-05 大洋綠</v>
      </c>
      <c r="K226">
        <f t="shared" si="6"/>
        <v>0.16</v>
      </c>
      <c r="L226">
        <f t="shared" si="7"/>
        <v>0.16</v>
      </c>
    </row>
    <row r="227" spans="1:12">
      <c r="A227" t="s">
        <v>145</v>
      </c>
      <c r="B227">
        <v>5</v>
      </c>
      <c r="C227">
        <v>1</v>
      </c>
      <c r="D227">
        <v>25</v>
      </c>
      <c r="E227" t="s">
        <v>3161</v>
      </c>
      <c r="F227" t="s">
        <v>3156</v>
      </c>
      <c r="G227">
        <v>33.4</v>
      </c>
      <c r="H227">
        <v>876.15877515965735</v>
      </c>
      <c r="I227">
        <v>8.7615877515965731E-4</v>
      </c>
      <c r="J227" t="str">
        <f>_xlfn.XLOOKUP(A227,'DRAWING LIST'!B:B,'DRAWING LIST'!AJ:AJ,,0)</f>
        <v>1-05 大洋綠</v>
      </c>
      <c r="K227">
        <f t="shared" si="6"/>
        <v>0.11</v>
      </c>
      <c r="L227">
        <f t="shared" si="7"/>
        <v>0.11</v>
      </c>
    </row>
    <row r="228" spans="1:12">
      <c r="A228" t="s">
        <v>146</v>
      </c>
      <c r="B228">
        <v>3</v>
      </c>
      <c r="C228">
        <v>1</v>
      </c>
      <c r="D228">
        <v>15</v>
      </c>
      <c r="E228" t="s">
        <v>3159</v>
      </c>
      <c r="F228" t="s">
        <v>3156</v>
      </c>
      <c r="G228">
        <v>21.3</v>
      </c>
      <c r="H228">
        <v>712.65458550357675</v>
      </c>
      <c r="I228">
        <v>7.1265458550357668E-4</v>
      </c>
      <c r="J228" t="str">
        <f>_xlfn.XLOOKUP(A228,'DRAWING LIST'!B:B,'DRAWING LIST'!AJ:AJ,,0)</f>
        <v>1-05 大洋綠</v>
      </c>
      <c r="K228">
        <f t="shared" si="6"/>
        <v>6.9999999999999993E-2</v>
      </c>
      <c r="L228">
        <f t="shared" si="7"/>
        <v>6.9999999999999993E-2</v>
      </c>
    </row>
    <row r="229" spans="1:12">
      <c r="A229" t="s">
        <v>146</v>
      </c>
      <c r="B229">
        <v>4</v>
      </c>
      <c r="C229">
        <v>1</v>
      </c>
      <c r="D229">
        <v>25</v>
      </c>
      <c r="E229" t="s">
        <v>3159</v>
      </c>
      <c r="F229" t="s">
        <v>3156</v>
      </c>
      <c r="G229">
        <v>33.4</v>
      </c>
      <c r="H229">
        <v>1752.3175503193147</v>
      </c>
      <c r="I229">
        <v>1.7523175503193146E-3</v>
      </c>
      <c r="J229" t="str">
        <f>_xlfn.XLOOKUP(A229,'DRAWING LIST'!B:B,'DRAWING LIST'!AJ:AJ,,0)</f>
        <v>1-05 大洋綠</v>
      </c>
      <c r="K229">
        <f t="shared" si="6"/>
        <v>0.11</v>
      </c>
      <c r="L229">
        <f t="shared" si="7"/>
        <v>0.11</v>
      </c>
    </row>
    <row r="230" spans="1:12">
      <c r="A230" t="s">
        <v>146</v>
      </c>
      <c r="B230">
        <v>5</v>
      </c>
      <c r="C230">
        <v>1</v>
      </c>
      <c r="D230">
        <v>25</v>
      </c>
      <c r="E230" t="s">
        <v>3166</v>
      </c>
      <c r="F230" t="s">
        <v>3156</v>
      </c>
      <c r="G230">
        <v>33.4</v>
      </c>
      <c r="H230">
        <v>1168.2117002128764</v>
      </c>
      <c r="I230">
        <v>1.1682117002128763E-3</v>
      </c>
      <c r="J230" t="str">
        <f>_xlfn.XLOOKUP(A230,'DRAWING LIST'!B:B,'DRAWING LIST'!AJ:AJ,,0)</f>
        <v>1-05 大洋綠</v>
      </c>
      <c r="K230">
        <f t="shared" si="6"/>
        <v>0.11</v>
      </c>
      <c r="L230">
        <f t="shared" si="7"/>
        <v>0.11</v>
      </c>
    </row>
    <row r="231" spans="1:12">
      <c r="A231" t="s">
        <v>146</v>
      </c>
      <c r="B231">
        <v>6</v>
      </c>
      <c r="C231">
        <v>1</v>
      </c>
      <c r="D231" t="s">
        <v>3163</v>
      </c>
      <c r="E231" t="s">
        <v>3167</v>
      </c>
      <c r="F231" t="s">
        <v>3156</v>
      </c>
      <c r="G231">
        <v>25</v>
      </c>
      <c r="H231">
        <v>7853.981633974483</v>
      </c>
      <c r="I231">
        <v>7.8539816339744835E-3</v>
      </c>
      <c r="J231" t="str">
        <f>_xlfn.XLOOKUP(A231,'DRAWING LIST'!B:B,'DRAWING LIST'!AJ:AJ,,0)</f>
        <v>1-05 大洋綠</v>
      </c>
      <c r="K231">
        <f t="shared" si="6"/>
        <v>0.08</v>
      </c>
      <c r="L231">
        <f t="shared" si="7"/>
        <v>0.08</v>
      </c>
    </row>
    <row r="232" spans="1:12">
      <c r="A232" t="s">
        <v>146</v>
      </c>
      <c r="B232">
        <v>7</v>
      </c>
      <c r="C232">
        <v>1</v>
      </c>
      <c r="D232" t="s">
        <v>3163</v>
      </c>
      <c r="E232" t="s">
        <v>3164</v>
      </c>
      <c r="F232" t="s">
        <v>3156</v>
      </c>
      <c r="G232">
        <v>25</v>
      </c>
      <c r="H232">
        <v>2945.2431127404311</v>
      </c>
      <c r="I232">
        <v>2.9452431127404309E-3</v>
      </c>
      <c r="J232" t="str">
        <f>_xlfn.XLOOKUP(A232,'DRAWING LIST'!B:B,'DRAWING LIST'!AJ:AJ,,0)</f>
        <v>1-05 大洋綠</v>
      </c>
      <c r="K232">
        <f t="shared" si="6"/>
        <v>0.08</v>
      </c>
      <c r="L232">
        <f t="shared" si="7"/>
        <v>0.08</v>
      </c>
    </row>
    <row r="233" spans="1:12">
      <c r="A233" t="s">
        <v>146</v>
      </c>
      <c r="B233">
        <v>8</v>
      </c>
      <c r="C233">
        <v>2</v>
      </c>
      <c r="D233">
        <v>15</v>
      </c>
      <c r="E233" t="s">
        <v>3161</v>
      </c>
      <c r="F233" t="s">
        <v>3156</v>
      </c>
      <c r="G233">
        <v>21.3</v>
      </c>
      <c r="H233">
        <v>356.32729275178838</v>
      </c>
      <c r="I233">
        <v>3.5632729275178834E-4</v>
      </c>
      <c r="J233" t="str">
        <f>_xlfn.XLOOKUP(A233,'DRAWING LIST'!B:B,'DRAWING LIST'!AJ:AJ,,0)</f>
        <v>1-05 大洋綠</v>
      </c>
      <c r="K233">
        <f t="shared" si="6"/>
        <v>6.9999999999999993E-2</v>
      </c>
      <c r="L233">
        <f t="shared" si="7"/>
        <v>0.13999999999999999</v>
      </c>
    </row>
    <row r="234" spans="1:12">
      <c r="A234" t="s">
        <v>146</v>
      </c>
      <c r="B234">
        <v>9</v>
      </c>
      <c r="C234">
        <v>1</v>
      </c>
      <c r="D234">
        <v>25</v>
      </c>
      <c r="E234" t="s">
        <v>3161</v>
      </c>
      <c r="F234" t="s">
        <v>3156</v>
      </c>
      <c r="G234">
        <v>33.4</v>
      </c>
      <c r="H234">
        <v>876.15877515965735</v>
      </c>
      <c r="I234">
        <v>8.7615877515965731E-4</v>
      </c>
      <c r="J234" t="str">
        <f>_xlfn.XLOOKUP(A234,'DRAWING LIST'!B:B,'DRAWING LIST'!AJ:AJ,,0)</f>
        <v>1-05 大洋綠</v>
      </c>
      <c r="K234">
        <f t="shared" si="6"/>
        <v>0.11</v>
      </c>
      <c r="L234">
        <f t="shared" si="7"/>
        <v>0.11</v>
      </c>
    </row>
    <row r="235" spans="1:12">
      <c r="A235" t="s">
        <v>147</v>
      </c>
      <c r="B235">
        <v>4</v>
      </c>
      <c r="C235">
        <v>1</v>
      </c>
      <c r="D235">
        <v>50</v>
      </c>
      <c r="E235" t="s">
        <v>3166</v>
      </c>
      <c r="F235" t="s">
        <v>3156</v>
      </c>
      <c r="G235">
        <v>60.3</v>
      </c>
      <c r="H235">
        <v>3807.7045439304366</v>
      </c>
      <c r="I235">
        <v>3.8077045439304366E-3</v>
      </c>
      <c r="J235" t="str">
        <f>_xlfn.XLOOKUP(A235,'DRAWING LIST'!B:B,'DRAWING LIST'!AJ:AJ,,0)</f>
        <v>1-05 大洋綠</v>
      </c>
      <c r="K235">
        <f t="shared" si="6"/>
        <v>0.19</v>
      </c>
      <c r="L235">
        <f t="shared" si="7"/>
        <v>0.19</v>
      </c>
    </row>
    <row r="236" spans="1:12">
      <c r="A236" t="s">
        <v>147</v>
      </c>
      <c r="B236">
        <v>5</v>
      </c>
      <c r="C236">
        <v>1</v>
      </c>
      <c r="D236">
        <v>15</v>
      </c>
      <c r="E236" t="s">
        <v>3159</v>
      </c>
      <c r="F236" t="s">
        <v>3156</v>
      </c>
      <c r="G236">
        <v>21.3</v>
      </c>
      <c r="H236">
        <v>712.65458550357675</v>
      </c>
      <c r="I236">
        <v>7.1265458550357668E-4</v>
      </c>
      <c r="J236" t="str">
        <f>_xlfn.XLOOKUP(A236,'DRAWING LIST'!B:B,'DRAWING LIST'!AJ:AJ,,0)</f>
        <v>1-05 大洋綠</v>
      </c>
      <c r="K236">
        <f t="shared" si="6"/>
        <v>6.9999999999999993E-2</v>
      </c>
      <c r="L236">
        <f t="shared" si="7"/>
        <v>6.9999999999999993E-2</v>
      </c>
    </row>
    <row r="237" spans="1:12">
      <c r="A237" t="s">
        <v>147</v>
      </c>
      <c r="B237">
        <v>6</v>
      </c>
      <c r="C237">
        <v>1</v>
      </c>
      <c r="D237">
        <v>25</v>
      </c>
      <c r="E237" t="s">
        <v>3159</v>
      </c>
      <c r="F237" t="s">
        <v>3156</v>
      </c>
      <c r="G237">
        <v>33.4</v>
      </c>
      <c r="H237">
        <v>1752.3175503193147</v>
      </c>
      <c r="I237">
        <v>1.7523175503193146E-3</v>
      </c>
      <c r="J237" t="str">
        <f>_xlfn.XLOOKUP(A237,'DRAWING LIST'!B:B,'DRAWING LIST'!AJ:AJ,,0)</f>
        <v>1-05 大洋綠</v>
      </c>
      <c r="K237">
        <f t="shared" si="6"/>
        <v>0.11</v>
      </c>
      <c r="L237">
        <f t="shared" si="7"/>
        <v>0.11</v>
      </c>
    </row>
    <row r="238" spans="1:12">
      <c r="A238" t="s">
        <v>147</v>
      </c>
      <c r="B238">
        <v>7</v>
      </c>
      <c r="C238">
        <v>1</v>
      </c>
      <c r="D238">
        <v>25</v>
      </c>
      <c r="E238" t="s">
        <v>3166</v>
      </c>
      <c r="F238" t="s">
        <v>3156</v>
      </c>
      <c r="G238">
        <v>33.4</v>
      </c>
      <c r="H238">
        <v>1168.2117002128764</v>
      </c>
      <c r="I238">
        <v>1.1682117002128763E-3</v>
      </c>
      <c r="J238" t="str">
        <f>_xlfn.XLOOKUP(A238,'DRAWING LIST'!B:B,'DRAWING LIST'!AJ:AJ,,0)</f>
        <v>1-05 大洋綠</v>
      </c>
      <c r="K238">
        <f t="shared" si="6"/>
        <v>0.11</v>
      </c>
      <c r="L238">
        <f t="shared" si="7"/>
        <v>0.11</v>
      </c>
    </row>
    <row r="239" spans="1:12">
      <c r="A239" t="s">
        <v>147</v>
      </c>
      <c r="B239">
        <v>8</v>
      </c>
      <c r="C239">
        <v>1</v>
      </c>
      <c r="D239" t="s">
        <v>3163</v>
      </c>
      <c r="E239" t="s">
        <v>3167</v>
      </c>
      <c r="F239" t="s">
        <v>3156</v>
      </c>
      <c r="G239">
        <v>25</v>
      </c>
      <c r="H239">
        <v>7853.981633974483</v>
      </c>
      <c r="I239">
        <v>7.8539816339744835E-3</v>
      </c>
      <c r="J239" t="str">
        <f>_xlfn.XLOOKUP(A239,'DRAWING LIST'!B:B,'DRAWING LIST'!AJ:AJ,,0)</f>
        <v>1-05 大洋綠</v>
      </c>
      <c r="K239">
        <f t="shared" si="6"/>
        <v>0.08</v>
      </c>
      <c r="L239">
        <f t="shared" si="7"/>
        <v>0.08</v>
      </c>
    </row>
    <row r="240" spans="1:12">
      <c r="A240" t="s">
        <v>147</v>
      </c>
      <c r="B240">
        <v>9</v>
      </c>
      <c r="C240">
        <v>1</v>
      </c>
      <c r="D240" t="s">
        <v>3180</v>
      </c>
      <c r="E240" t="s">
        <v>3169</v>
      </c>
      <c r="F240" t="s">
        <v>3156</v>
      </c>
      <c r="G240">
        <v>50</v>
      </c>
      <c r="H240">
        <v>15707.963267948966</v>
      </c>
      <c r="I240">
        <v>1.5707963267948967E-2</v>
      </c>
      <c r="J240" t="str">
        <f>_xlfn.XLOOKUP(A240,'DRAWING LIST'!B:B,'DRAWING LIST'!AJ:AJ,,0)</f>
        <v>1-05 大洋綠</v>
      </c>
      <c r="K240">
        <f t="shared" si="6"/>
        <v>0.16</v>
      </c>
      <c r="L240">
        <f t="shared" si="7"/>
        <v>0.16</v>
      </c>
    </row>
    <row r="241" spans="1:12">
      <c r="A241" t="s">
        <v>147</v>
      </c>
      <c r="B241">
        <v>10</v>
      </c>
      <c r="C241">
        <v>1</v>
      </c>
      <c r="D241" t="s">
        <v>3163</v>
      </c>
      <c r="E241" t="s">
        <v>3164</v>
      </c>
      <c r="F241" t="s">
        <v>3156</v>
      </c>
      <c r="G241">
        <v>25</v>
      </c>
      <c r="H241">
        <v>2945.2431127404311</v>
      </c>
      <c r="I241">
        <v>2.9452431127404309E-3</v>
      </c>
      <c r="J241" t="str">
        <f>_xlfn.XLOOKUP(A241,'DRAWING LIST'!B:B,'DRAWING LIST'!AJ:AJ,,0)</f>
        <v>1-05 大洋綠</v>
      </c>
      <c r="K241">
        <f t="shared" si="6"/>
        <v>0.08</v>
      </c>
      <c r="L241">
        <f t="shared" si="7"/>
        <v>0.08</v>
      </c>
    </row>
    <row r="242" spans="1:12">
      <c r="A242" t="s">
        <v>147</v>
      </c>
      <c r="B242">
        <v>11</v>
      </c>
      <c r="C242">
        <v>2</v>
      </c>
      <c r="D242">
        <v>15</v>
      </c>
      <c r="E242" t="s">
        <v>3161</v>
      </c>
      <c r="F242" t="s">
        <v>3156</v>
      </c>
      <c r="G242">
        <v>21.3</v>
      </c>
      <c r="H242">
        <v>356.32729275178838</v>
      </c>
      <c r="I242">
        <v>3.5632729275178834E-4</v>
      </c>
      <c r="J242" t="str">
        <f>_xlfn.XLOOKUP(A242,'DRAWING LIST'!B:B,'DRAWING LIST'!AJ:AJ,,0)</f>
        <v>1-05 大洋綠</v>
      </c>
      <c r="K242">
        <f t="shared" si="6"/>
        <v>6.9999999999999993E-2</v>
      </c>
      <c r="L242">
        <f t="shared" si="7"/>
        <v>0.13999999999999999</v>
      </c>
    </row>
    <row r="243" spans="1:12">
      <c r="A243" t="s">
        <v>147</v>
      </c>
      <c r="B243">
        <v>12</v>
      </c>
      <c r="C243">
        <v>2</v>
      </c>
      <c r="D243">
        <v>25</v>
      </c>
      <c r="E243" t="s">
        <v>3161</v>
      </c>
      <c r="F243" t="s">
        <v>3156</v>
      </c>
      <c r="G243">
        <v>33.4</v>
      </c>
      <c r="H243">
        <v>876.15877515965735</v>
      </c>
      <c r="I243">
        <v>8.7615877515965731E-4</v>
      </c>
      <c r="J243" t="str">
        <f>_xlfn.XLOOKUP(A243,'DRAWING LIST'!B:B,'DRAWING LIST'!AJ:AJ,,0)</f>
        <v>1-05 大洋綠</v>
      </c>
      <c r="K243">
        <f t="shared" si="6"/>
        <v>0.11</v>
      </c>
      <c r="L243">
        <f t="shared" si="7"/>
        <v>0.22</v>
      </c>
    </row>
    <row r="244" spans="1:12">
      <c r="A244" t="s">
        <v>148</v>
      </c>
      <c r="B244">
        <v>3</v>
      </c>
      <c r="C244">
        <v>1</v>
      </c>
      <c r="D244">
        <v>50</v>
      </c>
      <c r="E244" t="s">
        <v>3166</v>
      </c>
      <c r="F244" t="s">
        <v>3156</v>
      </c>
      <c r="G244">
        <v>60.3</v>
      </c>
      <c r="H244">
        <v>3807.7045439304366</v>
      </c>
      <c r="I244">
        <v>3.8077045439304366E-3</v>
      </c>
      <c r="J244" t="str">
        <f>_xlfn.XLOOKUP(A244,'DRAWING LIST'!B:B,'DRAWING LIST'!AJ:AJ,,0)</f>
        <v>1-05 大洋綠</v>
      </c>
      <c r="K244">
        <f t="shared" si="6"/>
        <v>0.19</v>
      </c>
      <c r="L244">
        <f t="shared" si="7"/>
        <v>0.19</v>
      </c>
    </row>
    <row r="245" spans="1:12">
      <c r="A245" t="s">
        <v>148</v>
      </c>
      <c r="B245">
        <v>4</v>
      </c>
      <c r="C245">
        <v>1</v>
      </c>
      <c r="D245" t="s">
        <v>3180</v>
      </c>
      <c r="E245" t="s">
        <v>3169</v>
      </c>
      <c r="F245" t="s">
        <v>3156</v>
      </c>
      <c r="G245">
        <v>50</v>
      </c>
      <c r="H245">
        <v>15707.963267948966</v>
      </c>
      <c r="I245">
        <v>1.5707963267948967E-2</v>
      </c>
      <c r="J245" t="str">
        <f>_xlfn.XLOOKUP(A245,'DRAWING LIST'!B:B,'DRAWING LIST'!AJ:AJ,,0)</f>
        <v>1-05 大洋綠</v>
      </c>
      <c r="K245">
        <f t="shared" si="6"/>
        <v>0.16</v>
      </c>
      <c r="L245">
        <f t="shared" si="7"/>
        <v>0.16</v>
      </c>
    </row>
    <row r="246" spans="1:12">
      <c r="A246" t="s">
        <v>148</v>
      </c>
      <c r="B246">
        <v>5</v>
      </c>
      <c r="C246">
        <v>1</v>
      </c>
      <c r="D246">
        <v>25</v>
      </c>
      <c r="E246" t="s">
        <v>3161</v>
      </c>
      <c r="F246" t="s">
        <v>3156</v>
      </c>
      <c r="G246">
        <v>33.4</v>
      </c>
      <c r="H246">
        <v>876.15877515965735</v>
      </c>
      <c r="I246">
        <v>8.7615877515965731E-4</v>
      </c>
      <c r="J246" t="str">
        <f>_xlfn.XLOOKUP(A246,'DRAWING LIST'!B:B,'DRAWING LIST'!AJ:AJ,,0)</f>
        <v>1-05 大洋綠</v>
      </c>
      <c r="K246">
        <f t="shared" si="6"/>
        <v>0.11</v>
      </c>
      <c r="L246">
        <f t="shared" si="7"/>
        <v>0.11</v>
      </c>
    </row>
    <row r="247" spans="1:12">
      <c r="A247" t="s">
        <v>149</v>
      </c>
      <c r="B247">
        <v>3</v>
      </c>
      <c r="C247">
        <v>2</v>
      </c>
      <c r="D247">
        <v>15</v>
      </c>
      <c r="E247" t="s">
        <v>3159</v>
      </c>
      <c r="F247" t="s">
        <v>3156</v>
      </c>
      <c r="G247">
        <v>21.3</v>
      </c>
      <c r="H247">
        <v>712.65458550357675</v>
      </c>
      <c r="I247">
        <v>7.1265458550357668E-4</v>
      </c>
      <c r="J247" t="str">
        <f>_xlfn.XLOOKUP(A247,'DRAWING LIST'!B:B,'DRAWING LIST'!AJ:AJ,,0)</f>
        <v>1-05 大洋綠</v>
      </c>
      <c r="K247">
        <f t="shared" si="6"/>
        <v>6.9999999999999993E-2</v>
      </c>
      <c r="L247">
        <f t="shared" si="7"/>
        <v>0.13999999999999999</v>
      </c>
    </row>
    <row r="248" spans="1:12">
      <c r="A248" t="s">
        <v>149</v>
      </c>
      <c r="B248">
        <v>4</v>
      </c>
      <c r="C248">
        <v>1</v>
      </c>
      <c r="D248">
        <v>25</v>
      </c>
      <c r="E248" t="s">
        <v>3159</v>
      </c>
      <c r="F248" t="s">
        <v>3156</v>
      </c>
      <c r="G248">
        <v>33.4</v>
      </c>
      <c r="H248">
        <v>1752.3175503193147</v>
      </c>
      <c r="I248">
        <v>1.7523175503193146E-3</v>
      </c>
      <c r="J248" t="str">
        <f>_xlfn.XLOOKUP(A248,'DRAWING LIST'!B:B,'DRAWING LIST'!AJ:AJ,,0)</f>
        <v>1-05 大洋綠</v>
      </c>
      <c r="K248">
        <f t="shared" si="6"/>
        <v>0.11</v>
      </c>
      <c r="L248">
        <f t="shared" si="7"/>
        <v>0.11</v>
      </c>
    </row>
    <row r="249" spans="1:12">
      <c r="A249" t="s">
        <v>149</v>
      </c>
      <c r="B249">
        <v>5</v>
      </c>
      <c r="C249">
        <v>1</v>
      </c>
      <c r="D249" t="s">
        <v>3163</v>
      </c>
      <c r="E249" t="s">
        <v>3167</v>
      </c>
      <c r="F249" t="s">
        <v>3156</v>
      </c>
      <c r="G249">
        <v>25</v>
      </c>
      <c r="H249">
        <v>7853.981633974483</v>
      </c>
      <c r="I249">
        <v>7.8539816339744835E-3</v>
      </c>
      <c r="J249" t="str">
        <f>_xlfn.XLOOKUP(A249,'DRAWING LIST'!B:B,'DRAWING LIST'!AJ:AJ,,0)</f>
        <v>1-05 大洋綠</v>
      </c>
      <c r="K249">
        <f t="shared" si="6"/>
        <v>0.08</v>
      </c>
      <c r="L249">
        <f t="shared" si="7"/>
        <v>0.08</v>
      </c>
    </row>
    <row r="250" spans="1:12">
      <c r="A250" t="s">
        <v>149</v>
      </c>
      <c r="B250">
        <v>6</v>
      </c>
      <c r="C250">
        <v>1</v>
      </c>
      <c r="D250" t="s">
        <v>3163</v>
      </c>
      <c r="E250" t="s">
        <v>3164</v>
      </c>
      <c r="F250" t="s">
        <v>3156</v>
      </c>
      <c r="G250">
        <v>25</v>
      </c>
      <c r="H250">
        <v>2945.2431127404311</v>
      </c>
      <c r="I250">
        <v>2.9452431127404309E-3</v>
      </c>
      <c r="J250" t="str">
        <f>_xlfn.XLOOKUP(A250,'DRAWING LIST'!B:B,'DRAWING LIST'!AJ:AJ,,0)</f>
        <v>1-05 大洋綠</v>
      </c>
      <c r="K250">
        <f t="shared" si="6"/>
        <v>0.08</v>
      </c>
      <c r="L250">
        <f t="shared" si="7"/>
        <v>0.08</v>
      </c>
    </row>
    <row r="251" spans="1:12">
      <c r="A251" t="s">
        <v>149</v>
      </c>
      <c r="B251">
        <v>7</v>
      </c>
      <c r="C251">
        <v>2</v>
      </c>
      <c r="D251">
        <v>15</v>
      </c>
      <c r="E251" t="s">
        <v>3161</v>
      </c>
      <c r="F251" t="s">
        <v>3156</v>
      </c>
      <c r="G251">
        <v>21.3</v>
      </c>
      <c r="H251">
        <v>356.32729275178838</v>
      </c>
      <c r="I251">
        <v>3.5632729275178834E-4</v>
      </c>
      <c r="J251" t="str">
        <f>_xlfn.XLOOKUP(A251,'DRAWING LIST'!B:B,'DRAWING LIST'!AJ:AJ,,0)</f>
        <v>1-05 大洋綠</v>
      </c>
      <c r="K251">
        <f t="shared" si="6"/>
        <v>6.9999999999999993E-2</v>
      </c>
      <c r="L251">
        <f t="shared" si="7"/>
        <v>0.13999999999999999</v>
      </c>
    </row>
    <row r="252" spans="1:12">
      <c r="A252" t="s">
        <v>149</v>
      </c>
      <c r="B252">
        <v>8</v>
      </c>
      <c r="C252">
        <v>1</v>
      </c>
      <c r="D252">
        <v>25</v>
      </c>
      <c r="E252" t="s">
        <v>3161</v>
      </c>
      <c r="F252" t="s">
        <v>3156</v>
      </c>
      <c r="G252">
        <v>33.4</v>
      </c>
      <c r="H252">
        <v>876.15877515965735</v>
      </c>
      <c r="I252">
        <v>8.7615877515965731E-4</v>
      </c>
      <c r="J252" t="str">
        <f>_xlfn.XLOOKUP(A252,'DRAWING LIST'!B:B,'DRAWING LIST'!AJ:AJ,,0)</f>
        <v>1-05 大洋綠</v>
      </c>
      <c r="K252">
        <f t="shared" si="6"/>
        <v>0.11</v>
      </c>
      <c r="L252">
        <f t="shared" si="7"/>
        <v>0.11</v>
      </c>
    </row>
    <row r="253" spans="1:12">
      <c r="A253" t="s">
        <v>150</v>
      </c>
      <c r="B253">
        <v>2</v>
      </c>
      <c r="C253">
        <v>4</v>
      </c>
      <c r="D253">
        <v>80</v>
      </c>
      <c r="E253" t="s">
        <v>3166</v>
      </c>
      <c r="F253" t="s">
        <v>3156</v>
      </c>
      <c r="G253">
        <v>88.9</v>
      </c>
      <c r="H253">
        <v>8276.2221585924635</v>
      </c>
      <c r="I253">
        <v>8.2762221585924636E-3</v>
      </c>
      <c r="J253" t="str">
        <f>_xlfn.XLOOKUP(A253,'DRAWING LIST'!B:B,'DRAWING LIST'!AJ:AJ,,0)</f>
        <v>1-05 大洋綠</v>
      </c>
      <c r="K253">
        <f t="shared" si="6"/>
        <v>0.28000000000000003</v>
      </c>
      <c r="L253">
        <f t="shared" si="7"/>
        <v>1.1200000000000001</v>
      </c>
    </row>
    <row r="254" spans="1:12">
      <c r="A254" t="s">
        <v>150</v>
      </c>
      <c r="B254">
        <v>3</v>
      </c>
      <c r="C254">
        <v>4</v>
      </c>
      <c r="D254">
        <v>80</v>
      </c>
      <c r="E254" t="s">
        <v>3166</v>
      </c>
      <c r="F254" t="s">
        <v>3156</v>
      </c>
      <c r="G254">
        <v>88.9</v>
      </c>
      <c r="H254">
        <v>8276.2221585924635</v>
      </c>
      <c r="I254">
        <v>8.2762221585924636E-3</v>
      </c>
      <c r="J254" t="str">
        <f>_xlfn.XLOOKUP(A254,'DRAWING LIST'!B:B,'DRAWING LIST'!AJ:AJ,,0)</f>
        <v>1-05 大洋綠</v>
      </c>
      <c r="K254">
        <f t="shared" si="6"/>
        <v>0.28000000000000003</v>
      </c>
      <c r="L254">
        <f t="shared" si="7"/>
        <v>1.1200000000000001</v>
      </c>
    </row>
    <row r="255" spans="1:12">
      <c r="A255" t="s">
        <v>150</v>
      </c>
      <c r="B255">
        <v>4</v>
      </c>
      <c r="C255">
        <v>5</v>
      </c>
      <c r="D255" t="s">
        <v>3183</v>
      </c>
      <c r="E255" t="s">
        <v>3164</v>
      </c>
      <c r="F255" t="s">
        <v>3156</v>
      </c>
      <c r="G255">
        <v>80</v>
      </c>
      <c r="H255">
        <v>30159.289474462013</v>
      </c>
      <c r="I255">
        <v>3.0159289474462014E-2</v>
      </c>
      <c r="J255" t="str">
        <f>_xlfn.XLOOKUP(A255,'DRAWING LIST'!B:B,'DRAWING LIST'!AJ:AJ,,0)</f>
        <v>1-05 大洋綠</v>
      </c>
      <c r="K255">
        <f t="shared" si="6"/>
        <v>0.26</v>
      </c>
      <c r="L255">
        <f t="shared" si="7"/>
        <v>1.3</v>
      </c>
    </row>
    <row r="256" spans="1:12">
      <c r="A256" t="s">
        <v>151</v>
      </c>
      <c r="B256">
        <v>2</v>
      </c>
      <c r="C256">
        <v>1</v>
      </c>
      <c r="D256">
        <v>25</v>
      </c>
      <c r="E256" t="s">
        <v>3166</v>
      </c>
      <c r="F256" t="s">
        <v>3156</v>
      </c>
      <c r="G256">
        <v>33.4</v>
      </c>
      <c r="H256">
        <v>1168.2117002128764</v>
      </c>
      <c r="I256">
        <v>1.1682117002128763E-3</v>
      </c>
      <c r="J256" t="str">
        <f>_xlfn.XLOOKUP(A256,'DRAWING LIST'!B:B,'DRAWING LIST'!AJ:AJ,,0)</f>
        <v>1-05 大洋綠</v>
      </c>
      <c r="K256">
        <f t="shared" si="6"/>
        <v>0.11</v>
      </c>
      <c r="L256">
        <f t="shared" si="7"/>
        <v>0.11</v>
      </c>
    </row>
    <row r="257" spans="1:12">
      <c r="A257" t="s">
        <v>151</v>
      </c>
      <c r="B257">
        <v>3</v>
      </c>
      <c r="C257">
        <v>1</v>
      </c>
      <c r="D257" t="s">
        <v>3184</v>
      </c>
      <c r="E257" t="s">
        <v>3171</v>
      </c>
      <c r="F257" t="s">
        <v>3156</v>
      </c>
      <c r="G257">
        <v>80</v>
      </c>
      <c r="H257">
        <v>15079.644737231007</v>
      </c>
      <c r="I257">
        <v>1.5079644737231007E-2</v>
      </c>
      <c r="J257" t="str">
        <f>_xlfn.XLOOKUP(A257,'DRAWING LIST'!B:B,'DRAWING LIST'!AJ:AJ,,0)</f>
        <v>1-05 大洋綠</v>
      </c>
      <c r="K257">
        <f t="shared" si="6"/>
        <v>0.26</v>
      </c>
      <c r="L257">
        <f t="shared" si="7"/>
        <v>0.26</v>
      </c>
    </row>
    <row r="258" spans="1:12">
      <c r="A258" t="s">
        <v>151</v>
      </c>
      <c r="B258">
        <v>4</v>
      </c>
      <c r="C258">
        <v>1</v>
      </c>
      <c r="D258">
        <v>25</v>
      </c>
      <c r="E258" t="s">
        <v>3165</v>
      </c>
      <c r="F258" t="s">
        <v>3156</v>
      </c>
      <c r="G258">
        <v>33.4</v>
      </c>
      <c r="H258">
        <v>876.15877515965735</v>
      </c>
      <c r="I258">
        <v>8.7615877515965731E-4</v>
      </c>
      <c r="J258" t="str">
        <f>_xlfn.XLOOKUP(A258,'DRAWING LIST'!B:B,'DRAWING LIST'!AJ:AJ,,0)</f>
        <v>1-05 大洋綠</v>
      </c>
      <c r="K258">
        <f t="shared" si="6"/>
        <v>0.11</v>
      </c>
      <c r="L258">
        <f t="shared" si="7"/>
        <v>0.11</v>
      </c>
    </row>
    <row r="259" spans="1:12">
      <c r="A259" t="s">
        <v>151</v>
      </c>
      <c r="B259">
        <v>5</v>
      </c>
      <c r="C259">
        <v>1</v>
      </c>
      <c r="D259">
        <v>25</v>
      </c>
      <c r="E259" t="s">
        <v>3161</v>
      </c>
      <c r="F259" t="s">
        <v>3156</v>
      </c>
      <c r="G259">
        <v>33.4</v>
      </c>
      <c r="H259">
        <v>876.15877515965735</v>
      </c>
      <c r="I259">
        <v>8.7615877515965731E-4</v>
      </c>
      <c r="J259" t="str">
        <f>_xlfn.XLOOKUP(A259,'DRAWING LIST'!B:B,'DRAWING LIST'!AJ:AJ,,0)</f>
        <v>1-05 大洋綠</v>
      </c>
      <c r="K259">
        <f t="shared" ref="K259:K322" si="8">ROUNDUP(G259*PI()*1000*10^-6,2)</f>
        <v>0.11</v>
      </c>
      <c r="L259">
        <f t="shared" ref="L259:L322" si="9">K259*C259</f>
        <v>0.11</v>
      </c>
    </row>
    <row r="260" spans="1:12">
      <c r="A260" t="s">
        <v>153</v>
      </c>
      <c r="B260">
        <v>3</v>
      </c>
      <c r="C260">
        <v>1</v>
      </c>
      <c r="D260">
        <v>15</v>
      </c>
      <c r="E260" t="s">
        <v>3185</v>
      </c>
      <c r="F260" t="s">
        <v>3156</v>
      </c>
      <c r="G260">
        <v>21.3</v>
      </c>
      <c r="H260" t="s">
        <v>2009</v>
      </c>
      <c r="J260" t="str">
        <f>_xlfn.XLOOKUP(A260,'DRAWING LIST'!B:B,'DRAWING LIST'!AJ:AJ,,0)</f>
        <v>1-05 大洋綠</v>
      </c>
      <c r="K260">
        <f t="shared" si="8"/>
        <v>6.9999999999999993E-2</v>
      </c>
      <c r="L260">
        <f t="shared" si="9"/>
        <v>6.9999999999999993E-2</v>
      </c>
    </row>
    <row r="261" spans="1:12">
      <c r="A261" t="s">
        <v>153</v>
      </c>
      <c r="B261">
        <v>4</v>
      </c>
      <c r="C261">
        <v>1</v>
      </c>
      <c r="D261">
        <v>15</v>
      </c>
      <c r="E261" t="s">
        <v>3159</v>
      </c>
      <c r="F261" t="s">
        <v>3156</v>
      </c>
      <c r="G261">
        <v>21.3</v>
      </c>
      <c r="H261">
        <v>712.65458550357675</v>
      </c>
      <c r="I261">
        <v>7.1265458550357668E-4</v>
      </c>
      <c r="J261" t="str">
        <f>_xlfn.XLOOKUP(A261,'DRAWING LIST'!B:B,'DRAWING LIST'!AJ:AJ,,0)</f>
        <v>1-05 大洋綠</v>
      </c>
      <c r="K261">
        <f t="shared" si="8"/>
        <v>6.9999999999999993E-2</v>
      </c>
      <c r="L261">
        <f t="shared" si="9"/>
        <v>6.9999999999999993E-2</v>
      </c>
    </row>
    <row r="262" spans="1:12">
      <c r="A262" t="s">
        <v>153</v>
      </c>
      <c r="B262">
        <v>5</v>
      </c>
      <c r="C262">
        <v>1</v>
      </c>
      <c r="D262" t="s">
        <v>3163</v>
      </c>
      <c r="E262" t="s">
        <v>3164</v>
      </c>
      <c r="F262" t="s">
        <v>3156</v>
      </c>
      <c r="G262">
        <v>25</v>
      </c>
      <c r="H262">
        <v>2945.2431127404311</v>
      </c>
      <c r="I262">
        <v>2.9452431127404309E-3</v>
      </c>
      <c r="J262" t="str">
        <f>_xlfn.XLOOKUP(A262,'DRAWING LIST'!B:B,'DRAWING LIST'!AJ:AJ,,0)</f>
        <v>1-05 大洋綠</v>
      </c>
      <c r="K262">
        <f t="shared" si="8"/>
        <v>0.08</v>
      </c>
      <c r="L262">
        <f t="shared" si="9"/>
        <v>0.08</v>
      </c>
    </row>
    <row r="263" spans="1:12">
      <c r="A263" t="s">
        <v>153</v>
      </c>
      <c r="B263">
        <v>6</v>
      </c>
      <c r="C263">
        <v>1</v>
      </c>
      <c r="D263">
        <v>25</v>
      </c>
      <c r="E263" t="s">
        <v>3162</v>
      </c>
      <c r="F263" t="s">
        <v>3156</v>
      </c>
      <c r="G263">
        <v>33.4</v>
      </c>
      <c r="H263">
        <v>5256.9526509579446</v>
      </c>
      <c r="I263">
        <v>5.2569526509579443E-3</v>
      </c>
      <c r="J263" t="str">
        <f>_xlfn.XLOOKUP(A263,'DRAWING LIST'!B:B,'DRAWING LIST'!AJ:AJ,,0)</f>
        <v>1-05 大洋綠</v>
      </c>
      <c r="K263">
        <f t="shared" si="8"/>
        <v>0.11</v>
      </c>
      <c r="L263">
        <f t="shared" si="9"/>
        <v>0.11</v>
      </c>
    </row>
    <row r="264" spans="1:12">
      <c r="A264" t="s">
        <v>153</v>
      </c>
      <c r="B264">
        <v>7</v>
      </c>
      <c r="C264">
        <v>2</v>
      </c>
      <c r="D264">
        <v>15</v>
      </c>
      <c r="E264" t="s">
        <v>3161</v>
      </c>
      <c r="F264" t="s">
        <v>3156</v>
      </c>
      <c r="G264">
        <v>21.3</v>
      </c>
      <c r="H264">
        <v>356.32729275178838</v>
      </c>
      <c r="I264">
        <v>3.5632729275178834E-4</v>
      </c>
      <c r="J264" t="str">
        <f>_xlfn.XLOOKUP(A264,'DRAWING LIST'!B:B,'DRAWING LIST'!AJ:AJ,,0)</f>
        <v>1-05 大洋綠</v>
      </c>
      <c r="K264">
        <f t="shared" si="8"/>
        <v>6.9999999999999993E-2</v>
      </c>
      <c r="L264">
        <f t="shared" si="9"/>
        <v>0.13999999999999999</v>
      </c>
    </row>
    <row r="265" spans="1:12">
      <c r="A265" t="s">
        <v>153</v>
      </c>
      <c r="B265">
        <v>8</v>
      </c>
      <c r="C265">
        <v>1</v>
      </c>
      <c r="D265">
        <v>25</v>
      </c>
      <c r="E265" t="s">
        <v>3165</v>
      </c>
      <c r="F265" t="s">
        <v>3156</v>
      </c>
      <c r="G265">
        <v>33.4</v>
      </c>
      <c r="H265">
        <v>876.15877515965735</v>
      </c>
      <c r="I265">
        <v>8.7615877515965731E-4</v>
      </c>
      <c r="J265" t="str">
        <f>_xlfn.XLOOKUP(A265,'DRAWING LIST'!B:B,'DRAWING LIST'!AJ:AJ,,0)</f>
        <v>1-05 大洋綠</v>
      </c>
      <c r="K265">
        <f t="shared" si="8"/>
        <v>0.11</v>
      </c>
      <c r="L265">
        <f t="shared" si="9"/>
        <v>0.11</v>
      </c>
    </row>
    <row r="266" spans="1:12">
      <c r="A266" t="s">
        <v>153</v>
      </c>
      <c r="B266">
        <v>9</v>
      </c>
      <c r="C266">
        <v>3</v>
      </c>
      <c r="D266">
        <v>25</v>
      </c>
      <c r="E266" t="s">
        <v>3161</v>
      </c>
      <c r="F266" t="s">
        <v>3156</v>
      </c>
      <c r="G266">
        <v>33.4</v>
      </c>
      <c r="H266">
        <v>876.15877515965735</v>
      </c>
      <c r="I266">
        <v>8.7615877515965731E-4</v>
      </c>
      <c r="J266" t="str">
        <f>_xlfn.XLOOKUP(A266,'DRAWING LIST'!B:B,'DRAWING LIST'!AJ:AJ,,0)</f>
        <v>1-05 大洋綠</v>
      </c>
      <c r="K266">
        <f t="shared" si="8"/>
        <v>0.11</v>
      </c>
      <c r="L266">
        <f t="shared" si="9"/>
        <v>0.33</v>
      </c>
    </row>
    <row r="267" spans="1:12">
      <c r="A267" t="s">
        <v>154</v>
      </c>
      <c r="B267">
        <v>3</v>
      </c>
      <c r="C267">
        <v>2</v>
      </c>
      <c r="D267">
        <v>15</v>
      </c>
      <c r="E267" t="s">
        <v>3159</v>
      </c>
      <c r="F267" t="s">
        <v>3156</v>
      </c>
      <c r="G267">
        <v>21.3</v>
      </c>
      <c r="H267">
        <v>712.65458550357675</v>
      </c>
      <c r="I267">
        <v>7.1265458550357668E-4</v>
      </c>
      <c r="J267" t="str">
        <f>_xlfn.XLOOKUP(A267,'DRAWING LIST'!B:B,'DRAWING LIST'!AJ:AJ,,0)</f>
        <v>1-05 大洋綠</v>
      </c>
      <c r="K267">
        <f t="shared" si="8"/>
        <v>6.9999999999999993E-2</v>
      </c>
      <c r="L267">
        <f t="shared" si="9"/>
        <v>0.13999999999999999</v>
      </c>
    </row>
    <row r="268" spans="1:12">
      <c r="A268" t="s">
        <v>154</v>
      </c>
      <c r="B268">
        <v>4</v>
      </c>
      <c r="C268">
        <v>1</v>
      </c>
      <c r="D268">
        <v>25</v>
      </c>
      <c r="E268" t="s">
        <v>3159</v>
      </c>
      <c r="F268" t="s">
        <v>3156</v>
      </c>
      <c r="G268">
        <v>33.4</v>
      </c>
      <c r="H268">
        <v>1752.3175503193147</v>
      </c>
      <c r="I268">
        <v>1.7523175503193146E-3</v>
      </c>
      <c r="J268" t="str">
        <f>_xlfn.XLOOKUP(A268,'DRAWING LIST'!B:B,'DRAWING LIST'!AJ:AJ,,0)</f>
        <v>1-05 大洋綠</v>
      </c>
      <c r="K268">
        <f t="shared" si="8"/>
        <v>0.11</v>
      </c>
      <c r="L268">
        <f t="shared" si="9"/>
        <v>0.11</v>
      </c>
    </row>
    <row r="269" spans="1:12">
      <c r="A269" t="s">
        <v>154</v>
      </c>
      <c r="B269">
        <v>5</v>
      </c>
      <c r="C269">
        <v>1</v>
      </c>
      <c r="D269" t="s">
        <v>3163</v>
      </c>
      <c r="E269" t="s">
        <v>3167</v>
      </c>
      <c r="F269" t="s">
        <v>3156</v>
      </c>
      <c r="G269">
        <v>25</v>
      </c>
      <c r="H269">
        <v>7853.981633974483</v>
      </c>
      <c r="I269">
        <v>7.8539816339744835E-3</v>
      </c>
      <c r="J269" t="str">
        <f>_xlfn.XLOOKUP(A269,'DRAWING LIST'!B:B,'DRAWING LIST'!AJ:AJ,,0)</f>
        <v>1-05 大洋綠</v>
      </c>
      <c r="K269">
        <f t="shared" si="8"/>
        <v>0.08</v>
      </c>
      <c r="L269">
        <f t="shared" si="9"/>
        <v>0.08</v>
      </c>
    </row>
    <row r="270" spans="1:12">
      <c r="A270" t="s">
        <v>154</v>
      </c>
      <c r="B270">
        <v>6</v>
      </c>
      <c r="C270">
        <v>1</v>
      </c>
      <c r="D270">
        <v>15</v>
      </c>
      <c r="E270" t="s">
        <v>3161</v>
      </c>
      <c r="F270" t="s">
        <v>3156</v>
      </c>
      <c r="G270">
        <v>21.3</v>
      </c>
      <c r="H270">
        <v>356.32729275178838</v>
      </c>
      <c r="I270">
        <v>3.5632729275178834E-4</v>
      </c>
      <c r="J270" t="str">
        <f>_xlfn.XLOOKUP(A270,'DRAWING LIST'!B:B,'DRAWING LIST'!AJ:AJ,,0)</f>
        <v>1-05 大洋綠</v>
      </c>
      <c r="K270">
        <f t="shared" si="8"/>
        <v>6.9999999999999993E-2</v>
      </c>
      <c r="L270">
        <f t="shared" si="9"/>
        <v>6.9999999999999993E-2</v>
      </c>
    </row>
    <row r="271" spans="1:12">
      <c r="A271" t="s">
        <v>154</v>
      </c>
      <c r="B271">
        <v>7</v>
      </c>
      <c r="C271">
        <v>1</v>
      </c>
      <c r="D271">
        <v>25</v>
      </c>
      <c r="E271" t="s">
        <v>3161</v>
      </c>
      <c r="F271" t="s">
        <v>3156</v>
      </c>
      <c r="G271">
        <v>33.4</v>
      </c>
      <c r="H271">
        <v>876.15877515965735</v>
      </c>
      <c r="I271">
        <v>8.7615877515965731E-4</v>
      </c>
      <c r="J271" t="str">
        <f>_xlfn.XLOOKUP(A271,'DRAWING LIST'!B:B,'DRAWING LIST'!AJ:AJ,,0)</f>
        <v>1-05 大洋綠</v>
      </c>
      <c r="K271">
        <f t="shared" si="8"/>
        <v>0.11</v>
      </c>
      <c r="L271">
        <f t="shared" si="9"/>
        <v>0.11</v>
      </c>
    </row>
    <row r="272" spans="1:12">
      <c r="A272" t="s">
        <v>719</v>
      </c>
      <c r="B272">
        <v>2</v>
      </c>
      <c r="C272">
        <v>9</v>
      </c>
      <c r="D272">
        <v>25</v>
      </c>
      <c r="E272" t="s">
        <v>3159</v>
      </c>
      <c r="F272" t="s">
        <v>3156</v>
      </c>
      <c r="G272">
        <v>33.4</v>
      </c>
      <c r="H272">
        <v>1752.3175503193147</v>
      </c>
      <c r="I272">
        <v>1.7523175503193146E-3</v>
      </c>
      <c r="J272" t="str">
        <f>_xlfn.XLOOKUP(A272,'DRAWING LIST'!B:B,'DRAWING LIST'!AJ:AJ,,0)</f>
        <v>1-05 大洋綠</v>
      </c>
      <c r="K272">
        <f t="shared" si="8"/>
        <v>0.11</v>
      </c>
      <c r="L272">
        <f t="shared" si="9"/>
        <v>0.99</v>
      </c>
    </row>
    <row r="273" spans="1:12">
      <c r="A273" t="s">
        <v>719</v>
      </c>
      <c r="B273">
        <v>3</v>
      </c>
      <c r="C273">
        <v>1</v>
      </c>
      <c r="D273">
        <v>25</v>
      </c>
      <c r="E273" t="s">
        <v>3161</v>
      </c>
      <c r="F273" t="s">
        <v>3156</v>
      </c>
      <c r="G273">
        <v>33.4</v>
      </c>
      <c r="H273">
        <v>876.15877515965735</v>
      </c>
      <c r="I273">
        <v>8.7615877515965731E-4</v>
      </c>
      <c r="J273" t="str">
        <f>_xlfn.XLOOKUP(A273,'DRAWING LIST'!B:B,'DRAWING LIST'!AJ:AJ,,0)</f>
        <v>1-05 大洋綠</v>
      </c>
      <c r="K273">
        <f t="shared" si="8"/>
        <v>0.11</v>
      </c>
      <c r="L273">
        <f t="shared" si="9"/>
        <v>0.11</v>
      </c>
    </row>
    <row r="274" spans="1:12">
      <c r="A274" t="s">
        <v>720</v>
      </c>
      <c r="B274">
        <v>2</v>
      </c>
      <c r="C274">
        <v>4</v>
      </c>
      <c r="D274">
        <v>25</v>
      </c>
      <c r="E274" t="s">
        <v>3159</v>
      </c>
      <c r="F274" t="s">
        <v>3156</v>
      </c>
      <c r="G274">
        <v>33.4</v>
      </c>
      <c r="H274">
        <v>1752.3175503193147</v>
      </c>
      <c r="I274">
        <v>1.7523175503193146E-3</v>
      </c>
      <c r="J274" t="str">
        <f>_xlfn.XLOOKUP(A274,'DRAWING LIST'!B:B,'DRAWING LIST'!AJ:AJ,,0)</f>
        <v>1-05 大洋綠</v>
      </c>
      <c r="K274">
        <f t="shared" si="8"/>
        <v>0.11</v>
      </c>
      <c r="L274">
        <f t="shared" si="9"/>
        <v>0.44</v>
      </c>
    </row>
    <row r="275" spans="1:12">
      <c r="A275" t="s">
        <v>720</v>
      </c>
      <c r="B275">
        <v>3</v>
      </c>
      <c r="C275">
        <v>1</v>
      </c>
      <c r="D275">
        <v>25</v>
      </c>
      <c r="E275" t="s">
        <v>3162</v>
      </c>
      <c r="F275" t="s">
        <v>3156</v>
      </c>
      <c r="G275">
        <v>33.4</v>
      </c>
      <c r="H275">
        <v>5256.9526509579446</v>
      </c>
      <c r="I275">
        <v>5.2569526509579443E-3</v>
      </c>
      <c r="J275" t="str">
        <f>_xlfn.XLOOKUP(A275,'DRAWING LIST'!B:B,'DRAWING LIST'!AJ:AJ,,0)</f>
        <v>1-05 大洋綠</v>
      </c>
      <c r="K275">
        <f t="shared" si="8"/>
        <v>0.11</v>
      </c>
      <c r="L275">
        <f t="shared" si="9"/>
        <v>0.11</v>
      </c>
    </row>
    <row r="276" spans="1:12">
      <c r="A276" t="s">
        <v>155</v>
      </c>
      <c r="B276">
        <v>2</v>
      </c>
      <c r="C276">
        <v>3</v>
      </c>
      <c r="D276">
        <v>25</v>
      </c>
      <c r="E276" t="s">
        <v>3159</v>
      </c>
      <c r="F276" t="s">
        <v>3156</v>
      </c>
      <c r="G276">
        <v>33.4</v>
      </c>
      <c r="H276">
        <v>1752.3175503193147</v>
      </c>
      <c r="I276">
        <v>1.7523175503193146E-3</v>
      </c>
      <c r="J276" t="str">
        <f>_xlfn.XLOOKUP(A276,'DRAWING LIST'!B:B,'DRAWING LIST'!AJ:AJ,,0)</f>
        <v>1-05 大洋綠</v>
      </c>
      <c r="K276">
        <f t="shared" si="8"/>
        <v>0.11</v>
      </c>
      <c r="L276">
        <f t="shared" si="9"/>
        <v>0.33</v>
      </c>
    </row>
    <row r="277" spans="1:12">
      <c r="A277" t="s">
        <v>155</v>
      </c>
      <c r="B277">
        <v>3</v>
      </c>
      <c r="C277">
        <v>2</v>
      </c>
      <c r="D277">
        <v>25</v>
      </c>
      <c r="E277" t="s">
        <v>3161</v>
      </c>
      <c r="F277" t="s">
        <v>3156</v>
      </c>
      <c r="G277">
        <v>33.4</v>
      </c>
      <c r="H277">
        <v>876.15877515965735</v>
      </c>
      <c r="I277">
        <v>8.7615877515965731E-4</v>
      </c>
      <c r="J277" t="str">
        <f>_xlfn.XLOOKUP(A277,'DRAWING LIST'!B:B,'DRAWING LIST'!AJ:AJ,,0)</f>
        <v>1-05 大洋綠</v>
      </c>
      <c r="K277">
        <f t="shared" si="8"/>
        <v>0.11</v>
      </c>
      <c r="L277">
        <f t="shared" si="9"/>
        <v>0.22</v>
      </c>
    </row>
    <row r="278" spans="1:12">
      <c r="A278" t="s">
        <v>156</v>
      </c>
      <c r="B278">
        <v>4</v>
      </c>
      <c r="C278">
        <v>1</v>
      </c>
      <c r="D278">
        <v>15</v>
      </c>
      <c r="E278" t="s">
        <v>3185</v>
      </c>
      <c r="F278" t="s">
        <v>3156</v>
      </c>
      <c r="G278">
        <v>21.3</v>
      </c>
      <c r="H278" t="s">
        <v>2009</v>
      </c>
      <c r="J278" t="str">
        <f>_xlfn.XLOOKUP(A278,'DRAWING LIST'!B:B,'DRAWING LIST'!AJ:AJ,,0)</f>
        <v>1-05 大洋綠</v>
      </c>
      <c r="K278">
        <f t="shared" si="8"/>
        <v>6.9999999999999993E-2</v>
      </c>
      <c r="L278">
        <f t="shared" si="9"/>
        <v>6.9999999999999993E-2</v>
      </c>
    </row>
    <row r="279" spans="1:12">
      <c r="A279" t="s">
        <v>156</v>
      </c>
      <c r="B279">
        <v>5</v>
      </c>
      <c r="C279">
        <v>1</v>
      </c>
      <c r="D279" t="s">
        <v>3186</v>
      </c>
      <c r="E279" t="s">
        <v>3167</v>
      </c>
      <c r="F279" t="s">
        <v>3156</v>
      </c>
      <c r="G279">
        <v>40</v>
      </c>
      <c r="H279">
        <v>12566.370614359172</v>
      </c>
      <c r="I279">
        <v>1.2566370614359171E-2</v>
      </c>
      <c r="J279" t="str">
        <f>_xlfn.XLOOKUP(A279,'DRAWING LIST'!B:B,'DRAWING LIST'!AJ:AJ,,0)</f>
        <v>1-05 大洋綠</v>
      </c>
      <c r="K279">
        <f t="shared" si="8"/>
        <v>0.13</v>
      </c>
      <c r="L279">
        <f t="shared" si="9"/>
        <v>0.13</v>
      </c>
    </row>
    <row r="280" spans="1:12">
      <c r="A280" t="s">
        <v>156</v>
      </c>
      <c r="B280">
        <v>6</v>
      </c>
      <c r="C280">
        <v>1</v>
      </c>
      <c r="D280" t="s">
        <v>3163</v>
      </c>
      <c r="E280" t="s">
        <v>3164</v>
      </c>
      <c r="F280" t="s">
        <v>3156</v>
      </c>
      <c r="G280">
        <v>25</v>
      </c>
      <c r="H280">
        <v>2945.2431127404311</v>
      </c>
      <c r="I280">
        <v>2.9452431127404309E-3</v>
      </c>
      <c r="J280" t="str">
        <f>_xlfn.XLOOKUP(A280,'DRAWING LIST'!B:B,'DRAWING LIST'!AJ:AJ,,0)</f>
        <v>1-05 大洋綠</v>
      </c>
      <c r="K280">
        <f t="shared" si="8"/>
        <v>0.08</v>
      </c>
      <c r="L280">
        <f t="shared" si="9"/>
        <v>0.08</v>
      </c>
    </row>
    <row r="281" spans="1:12">
      <c r="A281" t="s">
        <v>156</v>
      </c>
      <c r="B281">
        <v>7</v>
      </c>
      <c r="C281">
        <v>1</v>
      </c>
      <c r="D281" t="s">
        <v>3186</v>
      </c>
      <c r="E281" t="s">
        <v>3164</v>
      </c>
      <c r="F281" t="s">
        <v>3156</v>
      </c>
      <c r="G281">
        <v>40</v>
      </c>
      <c r="H281">
        <v>7539.8223686155034</v>
      </c>
      <c r="I281">
        <v>7.5398223686155034E-3</v>
      </c>
      <c r="J281" t="str">
        <f>_xlfn.XLOOKUP(A281,'DRAWING LIST'!B:B,'DRAWING LIST'!AJ:AJ,,0)</f>
        <v>1-05 大洋綠</v>
      </c>
      <c r="K281">
        <f t="shared" si="8"/>
        <v>0.13</v>
      </c>
      <c r="L281">
        <f t="shared" si="9"/>
        <v>0.13</v>
      </c>
    </row>
    <row r="282" spans="1:12">
      <c r="A282" t="s">
        <v>156</v>
      </c>
      <c r="B282">
        <v>8</v>
      </c>
      <c r="C282">
        <v>2</v>
      </c>
      <c r="D282">
        <v>15</v>
      </c>
      <c r="E282" t="s">
        <v>3161</v>
      </c>
      <c r="F282" t="s">
        <v>3156</v>
      </c>
      <c r="G282">
        <v>21.3</v>
      </c>
      <c r="H282">
        <v>356.32729275178838</v>
      </c>
      <c r="I282">
        <v>3.5632729275178834E-4</v>
      </c>
      <c r="J282" t="str">
        <f>_xlfn.XLOOKUP(A282,'DRAWING LIST'!B:B,'DRAWING LIST'!AJ:AJ,,0)</f>
        <v>1-05 大洋綠</v>
      </c>
      <c r="K282">
        <f t="shared" si="8"/>
        <v>6.9999999999999993E-2</v>
      </c>
      <c r="L282">
        <f t="shared" si="9"/>
        <v>0.13999999999999999</v>
      </c>
    </row>
    <row r="283" spans="1:12">
      <c r="A283" t="s">
        <v>156</v>
      </c>
      <c r="B283">
        <v>9</v>
      </c>
      <c r="C283">
        <v>1</v>
      </c>
      <c r="D283">
        <v>40</v>
      </c>
      <c r="E283" t="s">
        <v>3161</v>
      </c>
      <c r="F283" t="s">
        <v>3156</v>
      </c>
      <c r="G283">
        <v>48.3</v>
      </c>
      <c r="H283">
        <v>1832.2475214082731</v>
      </c>
      <c r="I283">
        <v>1.8322475214082731E-3</v>
      </c>
      <c r="J283" t="str">
        <f>_xlfn.XLOOKUP(A283,'DRAWING LIST'!B:B,'DRAWING LIST'!AJ:AJ,,0)</f>
        <v>1-05 大洋綠</v>
      </c>
      <c r="K283">
        <f t="shared" si="8"/>
        <v>0.16</v>
      </c>
      <c r="L283">
        <f t="shared" si="9"/>
        <v>0.16</v>
      </c>
    </row>
    <row r="284" spans="1:12">
      <c r="A284" t="s">
        <v>157</v>
      </c>
      <c r="B284">
        <v>3</v>
      </c>
      <c r="C284">
        <v>1</v>
      </c>
      <c r="D284" t="s">
        <v>3163</v>
      </c>
      <c r="E284" t="s">
        <v>3185</v>
      </c>
      <c r="F284" t="s">
        <v>3156</v>
      </c>
      <c r="G284">
        <v>25</v>
      </c>
      <c r="H284" t="s">
        <v>2009</v>
      </c>
      <c r="J284" t="str">
        <f>_xlfn.XLOOKUP(A284,'DRAWING LIST'!B:B,'DRAWING LIST'!AJ:AJ,,0)</f>
        <v>1-05 大洋綠</v>
      </c>
      <c r="K284">
        <f t="shared" si="8"/>
        <v>0.08</v>
      </c>
      <c r="L284">
        <f t="shared" si="9"/>
        <v>0.08</v>
      </c>
    </row>
    <row r="285" spans="1:12">
      <c r="A285" t="s">
        <v>157</v>
      </c>
      <c r="B285">
        <v>4</v>
      </c>
      <c r="C285">
        <v>1</v>
      </c>
      <c r="D285" t="s">
        <v>3163</v>
      </c>
      <c r="E285" t="s">
        <v>3167</v>
      </c>
      <c r="F285" t="s">
        <v>3156</v>
      </c>
      <c r="G285">
        <v>25</v>
      </c>
      <c r="H285">
        <v>7853.981633974483</v>
      </c>
      <c r="I285">
        <v>7.8539816339744835E-3</v>
      </c>
      <c r="J285" t="str">
        <f>_xlfn.XLOOKUP(A285,'DRAWING LIST'!B:B,'DRAWING LIST'!AJ:AJ,,0)</f>
        <v>1-05 大洋綠</v>
      </c>
      <c r="K285">
        <f t="shared" si="8"/>
        <v>0.08</v>
      </c>
      <c r="L285">
        <f t="shared" si="9"/>
        <v>0.08</v>
      </c>
    </row>
    <row r="286" spans="1:12">
      <c r="A286" t="s">
        <v>157</v>
      </c>
      <c r="B286">
        <v>5</v>
      </c>
      <c r="C286">
        <v>1</v>
      </c>
      <c r="D286" t="s">
        <v>3163</v>
      </c>
      <c r="E286" t="s">
        <v>3164</v>
      </c>
      <c r="F286" t="s">
        <v>3156</v>
      </c>
      <c r="G286">
        <v>25</v>
      </c>
      <c r="H286">
        <v>2945.2431127404311</v>
      </c>
      <c r="I286">
        <v>2.9452431127404309E-3</v>
      </c>
      <c r="J286" t="str">
        <f>_xlfn.XLOOKUP(A286,'DRAWING LIST'!B:B,'DRAWING LIST'!AJ:AJ,,0)</f>
        <v>1-05 大洋綠</v>
      </c>
      <c r="K286">
        <f t="shared" si="8"/>
        <v>0.08</v>
      </c>
      <c r="L286">
        <f t="shared" si="9"/>
        <v>0.08</v>
      </c>
    </row>
    <row r="287" spans="1:12">
      <c r="A287" t="s">
        <v>157</v>
      </c>
      <c r="B287">
        <v>6</v>
      </c>
      <c r="C287">
        <v>1</v>
      </c>
      <c r="D287">
        <v>15</v>
      </c>
      <c r="E287" t="s">
        <v>3165</v>
      </c>
      <c r="F287" t="s">
        <v>3156</v>
      </c>
      <c r="G287">
        <v>21.3</v>
      </c>
      <c r="H287">
        <v>356.32729275178838</v>
      </c>
      <c r="I287">
        <v>3.5632729275178834E-4</v>
      </c>
      <c r="J287" t="str">
        <f>_xlfn.XLOOKUP(A287,'DRAWING LIST'!B:B,'DRAWING LIST'!AJ:AJ,,0)</f>
        <v>1-05 大洋綠</v>
      </c>
      <c r="K287">
        <f t="shared" si="8"/>
        <v>6.9999999999999993E-2</v>
      </c>
      <c r="L287">
        <f t="shared" si="9"/>
        <v>6.9999999999999993E-2</v>
      </c>
    </row>
    <row r="288" spans="1:12">
      <c r="A288" t="s">
        <v>157</v>
      </c>
      <c r="B288">
        <v>7</v>
      </c>
      <c r="C288">
        <v>3</v>
      </c>
      <c r="D288">
        <v>15</v>
      </c>
      <c r="E288" t="s">
        <v>3161</v>
      </c>
      <c r="F288" t="s">
        <v>3156</v>
      </c>
      <c r="G288">
        <v>21.3</v>
      </c>
      <c r="H288">
        <v>356.32729275178838</v>
      </c>
      <c r="I288">
        <v>3.5632729275178834E-4</v>
      </c>
      <c r="J288" t="str">
        <f>_xlfn.XLOOKUP(A288,'DRAWING LIST'!B:B,'DRAWING LIST'!AJ:AJ,,0)</f>
        <v>1-05 大洋綠</v>
      </c>
      <c r="K288">
        <f t="shared" si="8"/>
        <v>6.9999999999999993E-2</v>
      </c>
      <c r="L288">
        <f t="shared" si="9"/>
        <v>0.20999999999999996</v>
      </c>
    </row>
    <row r="289" spans="1:12">
      <c r="A289" t="s">
        <v>158</v>
      </c>
      <c r="B289">
        <v>2</v>
      </c>
      <c r="C289">
        <v>2</v>
      </c>
      <c r="D289">
        <v>40</v>
      </c>
      <c r="E289" t="s">
        <v>3159</v>
      </c>
      <c r="F289" t="s">
        <v>3156</v>
      </c>
      <c r="G289">
        <v>48.3</v>
      </c>
      <c r="H289">
        <v>3664.4950428165462</v>
      </c>
      <c r="I289">
        <v>3.6644950428165461E-3</v>
      </c>
      <c r="J289" t="str">
        <f>_xlfn.XLOOKUP(A289,'DRAWING LIST'!B:B,'DRAWING LIST'!AJ:AJ,,0)</f>
        <v>1-05 大洋綠</v>
      </c>
      <c r="K289">
        <f t="shared" si="8"/>
        <v>0.16</v>
      </c>
      <c r="L289">
        <f t="shared" si="9"/>
        <v>0.32</v>
      </c>
    </row>
    <row r="290" spans="1:12">
      <c r="A290" t="s">
        <v>158</v>
      </c>
      <c r="B290">
        <v>3</v>
      </c>
      <c r="C290">
        <v>1</v>
      </c>
      <c r="D290">
        <v>40</v>
      </c>
      <c r="E290" t="s">
        <v>3161</v>
      </c>
      <c r="F290" t="s">
        <v>3156</v>
      </c>
      <c r="G290">
        <v>48.3</v>
      </c>
      <c r="H290">
        <v>1832.2475214082731</v>
      </c>
      <c r="I290">
        <v>1.8322475214082731E-3</v>
      </c>
      <c r="J290" t="str">
        <f>_xlfn.XLOOKUP(A290,'DRAWING LIST'!B:B,'DRAWING LIST'!AJ:AJ,,0)</f>
        <v>1-05 大洋綠</v>
      </c>
      <c r="K290">
        <f t="shared" si="8"/>
        <v>0.16</v>
      </c>
      <c r="L290">
        <f t="shared" si="9"/>
        <v>0.16</v>
      </c>
    </row>
    <row r="291" spans="1:12">
      <c r="A291" t="s">
        <v>159</v>
      </c>
      <c r="B291">
        <v>2</v>
      </c>
      <c r="C291">
        <v>3</v>
      </c>
      <c r="D291">
        <v>25</v>
      </c>
      <c r="E291" t="s">
        <v>3159</v>
      </c>
      <c r="F291" t="s">
        <v>3156</v>
      </c>
      <c r="G291">
        <v>33.4</v>
      </c>
      <c r="H291">
        <v>1752.3175503193147</v>
      </c>
      <c r="I291">
        <v>1.7523175503193146E-3</v>
      </c>
      <c r="J291" t="str">
        <f>_xlfn.XLOOKUP(A291,'DRAWING LIST'!B:B,'DRAWING LIST'!AJ:AJ,,0)</f>
        <v>1-05 大洋綠</v>
      </c>
      <c r="K291">
        <f t="shared" si="8"/>
        <v>0.11</v>
      </c>
      <c r="L291">
        <f t="shared" si="9"/>
        <v>0.33</v>
      </c>
    </row>
    <row r="292" spans="1:12">
      <c r="A292" t="s">
        <v>159</v>
      </c>
      <c r="B292">
        <v>3</v>
      </c>
      <c r="C292">
        <v>2</v>
      </c>
      <c r="D292">
        <v>25</v>
      </c>
      <c r="E292" t="s">
        <v>3161</v>
      </c>
      <c r="F292" t="s">
        <v>3156</v>
      </c>
      <c r="G292">
        <v>33.4</v>
      </c>
      <c r="H292">
        <v>876.15877515965735</v>
      </c>
      <c r="I292">
        <v>8.7615877515965731E-4</v>
      </c>
      <c r="J292" t="str">
        <f>_xlfn.XLOOKUP(A292,'DRAWING LIST'!B:B,'DRAWING LIST'!AJ:AJ,,0)</f>
        <v>1-05 大洋綠</v>
      </c>
      <c r="K292">
        <f t="shared" si="8"/>
        <v>0.11</v>
      </c>
      <c r="L292">
        <f t="shared" si="9"/>
        <v>0.22</v>
      </c>
    </row>
    <row r="293" spans="1:12">
      <c r="A293" t="s">
        <v>160</v>
      </c>
      <c r="B293">
        <v>2</v>
      </c>
      <c r="C293">
        <v>9</v>
      </c>
      <c r="D293">
        <v>25</v>
      </c>
      <c r="E293" t="s">
        <v>3159</v>
      </c>
      <c r="F293" t="s">
        <v>3156</v>
      </c>
      <c r="G293">
        <v>33.4</v>
      </c>
      <c r="H293">
        <v>1752.3175503193147</v>
      </c>
      <c r="I293">
        <v>1.7523175503193146E-3</v>
      </c>
      <c r="J293" t="str">
        <f>_xlfn.XLOOKUP(A293,'DRAWING LIST'!B:B,'DRAWING LIST'!AJ:AJ,,0)</f>
        <v>1-05 大洋綠</v>
      </c>
      <c r="K293">
        <f t="shared" si="8"/>
        <v>0.11</v>
      </c>
      <c r="L293">
        <f t="shared" si="9"/>
        <v>0.99</v>
      </c>
    </row>
    <row r="294" spans="1:12">
      <c r="A294" t="s">
        <v>160</v>
      </c>
      <c r="B294">
        <v>3</v>
      </c>
      <c r="C294">
        <v>1</v>
      </c>
      <c r="D294">
        <v>25</v>
      </c>
      <c r="E294" t="s">
        <v>3162</v>
      </c>
      <c r="F294" t="s">
        <v>3156</v>
      </c>
      <c r="G294">
        <v>33.4</v>
      </c>
      <c r="H294">
        <v>5256.9526509579446</v>
      </c>
      <c r="I294">
        <v>5.2569526509579443E-3</v>
      </c>
      <c r="J294" t="str">
        <f>_xlfn.XLOOKUP(A294,'DRAWING LIST'!B:B,'DRAWING LIST'!AJ:AJ,,0)</f>
        <v>1-05 大洋綠</v>
      </c>
      <c r="K294">
        <f t="shared" si="8"/>
        <v>0.11</v>
      </c>
      <c r="L294">
        <f t="shared" si="9"/>
        <v>0.11</v>
      </c>
    </row>
    <row r="295" spans="1:12">
      <c r="A295" t="s">
        <v>160</v>
      </c>
      <c r="B295">
        <v>4</v>
      </c>
      <c r="C295">
        <v>6</v>
      </c>
      <c r="D295">
        <v>25</v>
      </c>
      <c r="E295" t="s">
        <v>3161</v>
      </c>
      <c r="F295" t="s">
        <v>3156</v>
      </c>
      <c r="G295">
        <v>33.4</v>
      </c>
      <c r="H295">
        <v>876.15877515965735</v>
      </c>
      <c r="I295">
        <v>8.7615877515965731E-4</v>
      </c>
      <c r="J295" t="str">
        <f>_xlfn.XLOOKUP(A295,'DRAWING LIST'!B:B,'DRAWING LIST'!AJ:AJ,,0)</f>
        <v>1-05 大洋綠</v>
      </c>
      <c r="K295">
        <f t="shared" si="8"/>
        <v>0.11</v>
      </c>
      <c r="L295">
        <f t="shared" si="9"/>
        <v>0.66</v>
      </c>
    </row>
    <row r="296" spans="1:12">
      <c r="A296" t="s">
        <v>161</v>
      </c>
      <c r="B296">
        <v>2</v>
      </c>
      <c r="C296">
        <v>2</v>
      </c>
      <c r="D296">
        <v>25</v>
      </c>
      <c r="E296" t="s">
        <v>3159</v>
      </c>
      <c r="F296" t="s">
        <v>3156</v>
      </c>
      <c r="G296">
        <v>33.4</v>
      </c>
      <c r="H296">
        <v>1752.3175503193147</v>
      </c>
      <c r="I296">
        <v>1.7523175503193146E-3</v>
      </c>
      <c r="J296" t="str">
        <f>_xlfn.XLOOKUP(A296,'DRAWING LIST'!B:B,'DRAWING LIST'!AJ:AJ,,0)</f>
        <v>1-05 大洋綠</v>
      </c>
      <c r="K296">
        <f t="shared" si="8"/>
        <v>0.11</v>
      </c>
      <c r="L296">
        <f t="shared" si="9"/>
        <v>0.22</v>
      </c>
    </row>
    <row r="297" spans="1:12">
      <c r="A297" t="s">
        <v>161</v>
      </c>
      <c r="B297">
        <v>3</v>
      </c>
      <c r="C297">
        <v>2</v>
      </c>
      <c r="D297">
        <v>25</v>
      </c>
      <c r="E297" t="s">
        <v>3161</v>
      </c>
      <c r="F297" t="s">
        <v>3156</v>
      </c>
      <c r="G297">
        <v>33.4</v>
      </c>
      <c r="H297">
        <v>876.15877515965735</v>
      </c>
      <c r="I297">
        <v>8.7615877515965731E-4</v>
      </c>
      <c r="J297" t="str">
        <f>_xlfn.XLOOKUP(A297,'DRAWING LIST'!B:B,'DRAWING LIST'!AJ:AJ,,0)</f>
        <v>1-05 大洋綠</v>
      </c>
      <c r="K297">
        <f t="shared" si="8"/>
        <v>0.11</v>
      </c>
      <c r="L297">
        <f t="shared" si="9"/>
        <v>0.22</v>
      </c>
    </row>
    <row r="298" spans="1:12">
      <c r="A298" t="s">
        <v>162</v>
      </c>
      <c r="B298">
        <v>2</v>
      </c>
      <c r="C298">
        <v>1</v>
      </c>
      <c r="D298">
        <v>25</v>
      </c>
      <c r="E298" t="s">
        <v>3159</v>
      </c>
      <c r="F298" t="s">
        <v>3156</v>
      </c>
      <c r="G298">
        <v>33.4</v>
      </c>
      <c r="H298">
        <v>1752.3175503193147</v>
      </c>
      <c r="I298">
        <v>1.7523175503193146E-3</v>
      </c>
      <c r="J298" t="str">
        <f>_xlfn.XLOOKUP(A298,'DRAWING LIST'!B:B,'DRAWING LIST'!AJ:AJ,,0)</f>
        <v>1-05 大洋綠</v>
      </c>
      <c r="K298">
        <f t="shared" si="8"/>
        <v>0.11</v>
      </c>
      <c r="L298">
        <f t="shared" si="9"/>
        <v>0.11</v>
      </c>
    </row>
    <row r="299" spans="1:12">
      <c r="A299" t="s">
        <v>162</v>
      </c>
      <c r="B299">
        <v>3</v>
      </c>
      <c r="C299">
        <v>2</v>
      </c>
      <c r="D299">
        <v>25</v>
      </c>
      <c r="E299" t="s">
        <v>3161</v>
      </c>
      <c r="F299" t="s">
        <v>3156</v>
      </c>
      <c r="G299">
        <v>33.4</v>
      </c>
      <c r="H299">
        <v>876.15877515965735</v>
      </c>
      <c r="I299">
        <v>8.7615877515965731E-4</v>
      </c>
      <c r="J299" t="str">
        <f>_xlfn.XLOOKUP(A299,'DRAWING LIST'!B:B,'DRAWING LIST'!AJ:AJ,,0)</f>
        <v>1-05 大洋綠</v>
      </c>
      <c r="K299">
        <f t="shared" si="8"/>
        <v>0.11</v>
      </c>
      <c r="L299">
        <f t="shared" si="9"/>
        <v>0.22</v>
      </c>
    </row>
    <row r="300" spans="1:12">
      <c r="A300" t="s">
        <v>721</v>
      </c>
      <c r="B300">
        <v>3</v>
      </c>
      <c r="C300">
        <v>1</v>
      </c>
      <c r="D300">
        <v>100</v>
      </c>
      <c r="E300" t="s">
        <v>3159</v>
      </c>
      <c r="F300" t="s">
        <v>3156</v>
      </c>
      <c r="G300">
        <v>114.3</v>
      </c>
      <c r="H300">
        <v>20521.652903448659</v>
      </c>
      <c r="I300">
        <v>2.0521652903448658E-2</v>
      </c>
      <c r="J300" t="str">
        <f>_xlfn.XLOOKUP(A300,'DRAWING LIST'!B:B,'DRAWING LIST'!AJ:AJ,,0)</f>
        <v>1-05 大洋綠</v>
      </c>
      <c r="K300">
        <f t="shared" si="8"/>
        <v>0.36</v>
      </c>
      <c r="L300">
        <f t="shared" si="9"/>
        <v>0.36</v>
      </c>
    </row>
    <row r="301" spans="1:12">
      <c r="A301" t="s">
        <v>721</v>
      </c>
      <c r="B301">
        <v>4</v>
      </c>
      <c r="C301">
        <v>2</v>
      </c>
      <c r="D301" t="s">
        <v>3187</v>
      </c>
      <c r="E301" t="s">
        <v>3164</v>
      </c>
      <c r="F301" t="s">
        <v>3156</v>
      </c>
      <c r="G301">
        <v>10</v>
      </c>
      <c r="H301">
        <v>471.23889803846896</v>
      </c>
      <c r="I301">
        <v>4.7123889803846896E-4</v>
      </c>
      <c r="J301" t="str">
        <f>_xlfn.XLOOKUP(A301,'DRAWING LIST'!B:B,'DRAWING LIST'!AJ:AJ,,0)</f>
        <v>1-05 大洋綠</v>
      </c>
      <c r="K301">
        <f t="shared" si="8"/>
        <v>0.04</v>
      </c>
      <c r="L301">
        <f t="shared" si="9"/>
        <v>0.08</v>
      </c>
    </row>
    <row r="302" spans="1:12">
      <c r="A302" t="s">
        <v>721</v>
      </c>
      <c r="B302">
        <v>5</v>
      </c>
      <c r="C302">
        <v>2</v>
      </c>
      <c r="D302" t="s">
        <v>3188</v>
      </c>
      <c r="E302" t="s">
        <v>3171</v>
      </c>
      <c r="F302" t="s">
        <v>3156</v>
      </c>
      <c r="G302">
        <v>10</v>
      </c>
      <c r="H302">
        <v>1884.9555921538758</v>
      </c>
      <c r="I302">
        <v>1.8849555921538759E-3</v>
      </c>
      <c r="J302" t="str">
        <f>_xlfn.XLOOKUP(A302,'DRAWING LIST'!B:B,'DRAWING LIST'!AJ:AJ,,0)</f>
        <v>1-05 大洋綠</v>
      </c>
      <c r="K302">
        <f t="shared" si="8"/>
        <v>0.04</v>
      </c>
      <c r="L302">
        <f t="shared" si="9"/>
        <v>0.08</v>
      </c>
    </row>
    <row r="303" spans="1:12">
      <c r="A303" t="s">
        <v>721</v>
      </c>
      <c r="B303">
        <v>6</v>
      </c>
      <c r="C303">
        <v>1</v>
      </c>
      <c r="D303">
        <v>25</v>
      </c>
      <c r="E303" t="s">
        <v>3165</v>
      </c>
      <c r="F303" t="s">
        <v>3156</v>
      </c>
      <c r="G303">
        <v>33.4</v>
      </c>
      <c r="H303">
        <v>876.15877515965735</v>
      </c>
      <c r="I303">
        <v>8.7615877515965731E-4</v>
      </c>
      <c r="J303" t="str">
        <f>_xlfn.XLOOKUP(A303,'DRAWING LIST'!B:B,'DRAWING LIST'!AJ:AJ,,0)</f>
        <v>1-05 大洋綠</v>
      </c>
      <c r="K303">
        <f t="shared" si="8"/>
        <v>0.11</v>
      </c>
      <c r="L303">
        <f t="shared" si="9"/>
        <v>0.11</v>
      </c>
    </row>
    <row r="304" spans="1:12">
      <c r="A304" t="s">
        <v>721</v>
      </c>
      <c r="B304">
        <v>7</v>
      </c>
      <c r="C304">
        <v>1</v>
      </c>
      <c r="D304">
        <v>25</v>
      </c>
      <c r="E304" t="s">
        <v>3161</v>
      </c>
      <c r="F304" t="s">
        <v>3156</v>
      </c>
      <c r="G304">
        <v>33.4</v>
      </c>
      <c r="H304">
        <v>876.15877515965735</v>
      </c>
      <c r="I304">
        <v>8.7615877515965731E-4</v>
      </c>
      <c r="J304" t="str">
        <f>_xlfn.XLOOKUP(A304,'DRAWING LIST'!B:B,'DRAWING LIST'!AJ:AJ,,0)</f>
        <v>1-05 大洋綠</v>
      </c>
      <c r="K304">
        <f t="shared" si="8"/>
        <v>0.11</v>
      </c>
      <c r="L304">
        <f t="shared" si="9"/>
        <v>0.11</v>
      </c>
    </row>
    <row r="305" spans="1:12">
      <c r="A305" t="s">
        <v>165</v>
      </c>
      <c r="B305">
        <v>2</v>
      </c>
      <c r="C305">
        <v>3</v>
      </c>
      <c r="D305">
        <v>100</v>
      </c>
      <c r="E305" t="s">
        <v>3159</v>
      </c>
      <c r="F305" t="s">
        <v>3156</v>
      </c>
      <c r="G305">
        <v>114.3</v>
      </c>
      <c r="H305">
        <v>20521.652903448659</v>
      </c>
      <c r="I305">
        <v>2.0521652903448658E-2</v>
      </c>
      <c r="J305" t="str">
        <f>_xlfn.XLOOKUP(A305,'DRAWING LIST'!B:B,'DRAWING LIST'!AJ:AJ,,0)</f>
        <v>1-05 大洋綠</v>
      </c>
      <c r="K305">
        <f t="shared" si="8"/>
        <v>0.36</v>
      </c>
      <c r="L305">
        <f t="shared" si="9"/>
        <v>1.08</v>
      </c>
    </row>
    <row r="306" spans="1:12">
      <c r="A306" t="s">
        <v>166</v>
      </c>
      <c r="B306">
        <v>2</v>
      </c>
      <c r="C306">
        <v>1</v>
      </c>
      <c r="D306" t="s">
        <v>3189</v>
      </c>
      <c r="E306" t="s">
        <v>3164</v>
      </c>
      <c r="F306" t="s">
        <v>3156</v>
      </c>
      <c r="G306">
        <v>10</v>
      </c>
      <c r="H306">
        <v>471.23889803846896</v>
      </c>
      <c r="I306">
        <v>4.7123889803846896E-4</v>
      </c>
      <c r="J306" t="str">
        <f>_xlfn.XLOOKUP(A306,'DRAWING LIST'!B:B,'DRAWING LIST'!AJ:AJ,,0)</f>
        <v>1-05 大洋綠</v>
      </c>
      <c r="K306">
        <f t="shared" si="8"/>
        <v>0.04</v>
      </c>
      <c r="L306">
        <f t="shared" si="9"/>
        <v>0.04</v>
      </c>
    </row>
    <row r="307" spans="1:12">
      <c r="A307" t="s">
        <v>166</v>
      </c>
      <c r="B307">
        <v>3</v>
      </c>
      <c r="C307">
        <v>1</v>
      </c>
      <c r="D307" t="s">
        <v>3187</v>
      </c>
      <c r="E307" t="s">
        <v>3164</v>
      </c>
      <c r="F307" t="s">
        <v>3156</v>
      </c>
      <c r="G307">
        <v>10</v>
      </c>
      <c r="H307">
        <v>471.23889803846896</v>
      </c>
      <c r="I307">
        <v>4.7123889803846896E-4</v>
      </c>
      <c r="J307" t="str">
        <f>_xlfn.XLOOKUP(A307,'DRAWING LIST'!B:B,'DRAWING LIST'!AJ:AJ,,0)</f>
        <v>1-05 大洋綠</v>
      </c>
      <c r="K307">
        <f t="shared" si="8"/>
        <v>0.04</v>
      </c>
      <c r="L307">
        <f t="shared" si="9"/>
        <v>0.04</v>
      </c>
    </row>
    <row r="308" spans="1:12">
      <c r="A308" t="s">
        <v>166</v>
      </c>
      <c r="B308">
        <v>4</v>
      </c>
      <c r="C308">
        <v>1</v>
      </c>
      <c r="D308" t="s">
        <v>3188</v>
      </c>
      <c r="E308" t="s">
        <v>3171</v>
      </c>
      <c r="F308" t="s">
        <v>3156</v>
      </c>
      <c r="G308">
        <v>10</v>
      </c>
      <c r="H308">
        <v>1884.9555921538758</v>
      </c>
      <c r="I308">
        <v>1.8849555921538759E-3</v>
      </c>
      <c r="J308" t="str">
        <f>_xlfn.XLOOKUP(A308,'DRAWING LIST'!B:B,'DRAWING LIST'!AJ:AJ,,0)</f>
        <v>1-05 大洋綠</v>
      </c>
      <c r="K308">
        <f t="shared" si="8"/>
        <v>0.04</v>
      </c>
      <c r="L308">
        <f t="shared" si="9"/>
        <v>0.04</v>
      </c>
    </row>
    <row r="309" spans="1:12">
      <c r="A309" t="s">
        <v>166</v>
      </c>
      <c r="B309">
        <v>5</v>
      </c>
      <c r="C309">
        <v>1</v>
      </c>
      <c r="D309">
        <v>100</v>
      </c>
      <c r="E309" t="s">
        <v>3165</v>
      </c>
      <c r="F309" t="s">
        <v>3156</v>
      </c>
      <c r="G309">
        <v>114.3</v>
      </c>
      <c r="H309">
        <v>10260.82645172433</v>
      </c>
      <c r="I309">
        <v>1.0260826451724329E-2</v>
      </c>
      <c r="J309" t="str">
        <f>_xlfn.XLOOKUP(A309,'DRAWING LIST'!B:B,'DRAWING LIST'!AJ:AJ,,0)</f>
        <v>1-05 大洋綠</v>
      </c>
      <c r="K309">
        <f t="shared" si="8"/>
        <v>0.36</v>
      </c>
      <c r="L309">
        <f t="shared" si="9"/>
        <v>0.36</v>
      </c>
    </row>
    <row r="310" spans="1:12">
      <c r="A310" t="s">
        <v>166</v>
      </c>
      <c r="B310">
        <v>6</v>
      </c>
      <c r="C310">
        <v>1</v>
      </c>
      <c r="D310">
        <v>100</v>
      </c>
      <c r="E310" t="s">
        <v>3158</v>
      </c>
      <c r="F310" t="s">
        <v>3156</v>
      </c>
      <c r="G310">
        <v>114.3</v>
      </c>
      <c r="H310">
        <v>10260.82645172433</v>
      </c>
      <c r="I310">
        <v>1.0260826451724329E-2</v>
      </c>
      <c r="J310" t="str">
        <f>_xlfn.XLOOKUP(A310,'DRAWING LIST'!B:B,'DRAWING LIST'!AJ:AJ,,0)</f>
        <v>1-05 大洋綠</v>
      </c>
      <c r="K310">
        <f t="shared" si="8"/>
        <v>0.36</v>
      </c>
      <c r="L310">
        <f t="shared" si="9"/>
        <v>0.36</v>
      </c>
    </row>
    <row r="311" spans="1:12">
      <c r="A311" t="s">
        <v>167</v>
      </c>
      <c r="B311">
        <v>2</v>
      </c>
      <c r="C311">
        <v>2</v>
      </c>
      <c r="D311">
        <v>100</v>
      </c>
      <c r="E311" t="s">
        <v>3159</v>
      </c>
      <c r="F311" t="s">
        <v>3156</v>
      </c>
      <c r="G311">
        <v>114.3</v>
      </c>
      <c r="H311">
        <v>20521.652903448659</v>
      </c>
      <c r="I311">
        <v>2.0521652903448658E-2</v>
      </c>
      <c r="J311" t="str">
        <f>_xlfn.XLOOKUP(A311,'DRAWING LIST'!B:B,'DRAWING LIST'!AJ:AJ,,0)</f>
        <v>1-05 大洋綠</v>
      </c>
      <c r="K311">
        <f t="shared" si="8"/>
        <v>0.36</v>
      </c>
      <c r="L311">
        <f t="shared" si="9"/>
        <v>0.72</v>
      </c>
    </row>
    <row r="312" spans="1:12">
      <c r="A312" t="s">
        <v>167</v>
      </c>
      <c r="B312">
        <v>3</v>
      </c>
      <c r="C312">
        <v>1</v>
      </c>
      <c r="D312" t="s">
        <v>3187</v>
      </c>
      <c r="E312" t="s">
        <v>3164</v>
      </c>
      <c r="F312" t="s">
        <v>3156</v>
      </c>
      <c r="G312">
        <v>10</v>
      </c>
      <c r="H312">
        <v>471.23889803846896</v>
      </c>
      <c r="I312">
        <v>4.7123889803846896E-4</v>
      </c>
      <c r="J312" t="str">
        <f>_xlfn.XLOOKUP(A312,'DRAWING LIST'!B:B,'DRAWING LIST'!AJ:AJ,,0)</f>
        <v>1-05 大洋綠</v>
      </c>
      <c r="K312">
        <f t="shared" si="8"/>
        <v>0.04</v>
      </c>
      <c r="L312">
        <f t="shared" si="9"/>
        <v>0.04</v>
      </c>
    </row>
    <row r="313" spans="1:12">
      <c r="A313" t="s">
        <v>167</v>
      </c>
      <c r="B313">
        <v>4</v>
      </c>
      <c r="C313">
        <v>2</v>
      </c>
      <c r="D313" t="s">
        <v>3188</v>
      </c>
      <c r="E313" t="s">
        <v>3171</v>
      </c>
      <c r="F313" t="s">
        <v>3156</v>
      </c>
      <c r="G313">
        <v>10</v>
      </c>
      <c r="H313">
        <v>1884.9555921538758</v>
      </c>
      <c r="I313">
        <v>1.8849555921538759E-3</v>
      </c>
      <c r="J313" t="str">
        <f>_xlfn.XLOOKUP(A313,'DRAWING LIST'!B:B,'DRAWING LIST'!AJ:AJ,,0)</f>
        <v>1-05 大洋綠</v>
      </c>
      <c r="K313">
        <f t="shared" si="8"/>
        <v>0.04</v>
      </c>
      <c r="L313">
        <f t="shared" si="9"/>
        <v>0.08</v>
      </c>
    </row>
    <row r="314" spans="1:12">
      <c r="A314" t="s">
        <v>168</v>
      </c>
      <c r="B314">
        <v>3</v>
      </c>
      <c r="C314">
        <v>2</v>
      </c>
      <c r="D314">
        <v>100</v>
      </c>
      <c r="E314" t="s">
        <v>3159</v>
      </c>
      <c r="F314" t="s">
        <v>3156</v>
      </c>
      <c r="G314">
        <v>114.3</v>
      </c>
      <c r="H314">
        <v>20521.652903448659</v>
      </c>
      <c r="I314">
        <v>2.0521652903448658E-2</v>
      </c>
      <c r="J314" t="str">
        <f>_xlfn.XLOOKUP(A314,'DRAWING LIST'!B:B,'DRAWING LIST'!AJ:AJ,,0)</f>
        <v>1-05 大洋綠</v>
      </c>
      <c r="K314">
        <f t="shared" si="8"/>
        <v>0.36</v>
      </c>
      <c r="L314">
        <f t="shared" si="9"/>
        <v>0.72</v>
      </c>
    </row>
    <row r="315" spans="1:12">
      <c r="A315" t="s">
        <v>168</v>
      </c>
      <c r="B315">
        <v>4</v>
      </c>
      <c r="C315">
        <v>2</v>
      </c>
      <c r="D315" t="s">
        <v>3190</v>
      </c>
      <c r="E315" t="s">
        <v>3171</v>
      </c>
      <c r="F315" t="s">
        <v>3156</v>
      </c>
      <c r="G315">
        <v>10</v>
      </c>
      <c r="H315">
        <v>1884.9555921538758</v>
      </c>
      <c r="I315">
        <v>1.8849555921538759E-3</v>
      </c>
      <c r="J315" t="str">
        <f>_xlfn.XLOOKUP(A315,'DRAWING LIST'!B:B,'DRAWING LIST'!AJ:AJ,,0)</f>
        <v>1-05 大洋綠</v>
      </c>
      <c r="K315">
        <f t="shared" si="8"/>
        <v>0.04</v>
      </c>
      <c r="L315">
        <f t="shared" si="9"/>
        <v>0.08</v>
      </c>
    </row>
    <row r="316" spans="1:12">
      <c r="A316" t="s">
        <v>168</v>
      </c>
      <c r="B316">
        <v>5</v>
      </c>
      <c r="C316">
        <v>2</v>
      </c>
      <c r="D316">
        <v>15</v>
      </c>
      <c r="E316" t="s">
        <v>3161</v>
      </c>
      <c r="F316" t="s">
        <v>3156</v>
      </c>
      <c r="G316">
        <v>21.3</v>
      </c>
      <c r="H316">
        <v>356.32729275178838</v>
      </c>
      <c r="I316">
        <v>3.5632729275178834E-4</v>
      </c>
      <c r="J316" t="str">
        <f>_xlfn.XLOOKUP(A316,'DRAWING LIST'!B:B,'DRAWING LIST'!AJ:AJ,,0)</f>
        <v>1-05 大洋綠</v>
      </c>
      <c r="K316">
        <f t="shared" si="8"/>
        <v>6.9999999999999993E-2</v>
      </c>
      <c r="L316">
        <f t="shared" si="9"/>
        <v>0.13999999999999999</v>
      </c>
    </row>
    <row r="317" spans="1:12">
      <c r="A317" t="s">
        <v>168</v>
      </c>
      <c r="B317">
        <v>6</v>
      </c>
      <c r="C317">
        <v>1</v>
      </c>
      <c r="D317">
        <v>100</v>
      </c>
      <c r="E317" t="s">
        <v>3158</v>
      </c>
      <c r="F317" t="s">
        <v>3156</v>
      </c>
      <c r="G317">
        <v>114.3</v>
      </c>
      <c r="H317">
        <v>10260.82645172433</v>
      </c>
      <c r="I317">
        <v>1.0260826451724329E-2</v>
      </c>
      <c r="J317" t="str">
        <f>_xlfn.XLOOKUP(A317,'DRAWING LIST'!B:B,'DRAWING LIST'!AJ:AJ,,0)</f>
        <v>1-05 大洋綠</v>
      </c>
      <c r="K317">
        <f t="shared" si="8"/>
        <v>0.36</v>
      </c>
      <c r="L317">
        <f t="shared" si="9"/>
        <v>0.36</v>
      </c>
    </row>
    <row r="318" spans="1:12">
      <c r="A318" t="s">
        <v>722</v>
      </c>
      <c r="B318">
        <v>2</v>
      </c>
      <c r="C318">
        <v>1</v>
      </c>
      <c r="D318">
        <v>100</v>
      </c>
      <c r="E318" t="s">
        <v>3159</v>
      </c>
      <c r="F318" t="s">
        <v>3156</v>
      </c>
      <c r="G318">
        <v>114.3</v>
      </c>
      <c r="H318">
        <v>20521.652903448659</v>
      </c>
      <c r="I318">
        <v>2.0521652903448658E-2</v>
      </c>
      <c r="J318" t="str">
        <f>_xlfn.XLOOKUP(A318,'DRAWING LIST'!B:B,'DRAWING LIST'!AJ:AJ,,0)</f>
        <v>1-05 大洋綠</v>
      </c>
      <c r="K318">
        <f t="shared" si="8"/>
        <v>0.36</v>
      </c>
      <c r="L318">
        <f t="shared" si="9"/>
        <v>0.36</v>
      </c>
    </row>
    <row r="319" spans="1:12">
      <c r="A319" t="s">
        <v>722</v>
      </c>
      <c r="B319">
        <v>3</v>
      </c>
      <c r="C319">
        <v>3</v>
      </c>
      <c r="D319">
        <v>100</v>
      </c>
      <c r="E319" t="s">
        <v>3158</v>
      </c>
      <c r="F319" t="s">
        <v>3156</v>
      </c>
      <c r="G319">
        <v>114.3</v>
      </c>
      <c r="H319">
        <v>10260.82645172433</v>
      </c>
      <c r="I319">
        <v>1.0260826451724329E-2</v>
      </c>
      <c r="J319" t="str">
        <f>_xlfn.XLOOKUP(A319,'DRAWING LIST'!B:B,'DRAWING LIST'!AJ:AJ,,0)</f>
        <v>1-05 大洋綠</v>
      </c>
      <c r="K319">
        <f t="shared" si="8"/>
        <v>0.36</v>
      </c>
      <c r="L319">
        <f t="shared" si="9"/>
        <v>1.08</v>
      </c>
    </row>
    <row r="320" spans="1:12">
      <c r="A320" t="s">
        <v>723</v>
      </c>
      <c r="B320">
        <v>2</v>
      </c>
      <c r="C320">
        <v>2</v>
      </c>
      <c r="D320" t="s">
        <v>3187</v>
      </c>
      <c r="E320" t="s">
        <v>3164</v>
      </c>
      <c r="F320" t="s">
        <v>3156</v>
      </c>
      <c r="G320">
        <v>10</v>
      </c>
      <c r="H320">
        <v>471.23889803846896</v>
      </c>
      <c r="I320">
        <v>4.7123889803846896E-4</v>
      </c>
      <c r="J320" t="str">
        <f>_xlfn.XLOOKUP(A320,'DRAWING LIST'!B:B,'DRAWING LIST'!AJ:AJ,,0)</f>
        <v>1-05 大洋綠</v>
      </c>
      <c r="K320">
        <f t="shared" si="8"/>
        <v>0.04</v>
      </c>
      <c r="L320">
        <f t="shared" si="9"/>
        <v>0.08</v>
      </c>
    </row>
    <row r="321" spans="1:12">
      <c r="A321" t="s">
        <v>723</v>
      </c>
      <c r="B321">
        <v>3</v>
      </c>
      <c r="C321">
        <v>1</v>
      </c>
      <c r="D321" t="s">
        <v>3188</v>
      </c>
      <c r="E321" t="s">
        <v>3171</v>
      </c>
      <c r="F321" t="s">
        <v>3156</v>
      </c>
      <c r="G321">
        <v>10</v>
      </c>
      <c r="H321">
        <v>1884.9555921538758</v>
      </c>
      <c r="I321">
        <v>1.8849555921538759E-3</v>
      </c>
      <c r="J321" t="str">
        <f>_xlfn.XLOOKUP(A321,'DRAWING LIST'!B:B,'DRAWING LIST'!AJ:AJ,,0)</f>
        <v>1-05 大洋綠</v>
      </c>
      <c r="K321">
        <f t="shared" si="8"/>
        <v>0.04</v>
      </c>
      <c r="L321">
        <f t="shared" si="9"/>
        <v>0.04</v>
      </c>
    </row>
    <row r="322" spans="1:12">
      <c r="A322" t="s">
        <v>169</v>
      </c>
      <c r="B322">
        <v>3</v>
      </c>
      <c r="C322">
        <v>5</v>
      </c>
      <c r="D322">
        <v>50</v>
      </c>
      <c r="E322" t="s">
        <v>3159</v>
      </c>
      <c r="F322" t="s">
        <v>3156</v>
      </c>
      <c r="G322">
        <v>60.3</v>
      </c>
      <c r="H322">
        <v>5711.5568158956548</v>
      </c>
      <c r="I322">
        <v>5.7115568158956544E-3</v>
      </c>
      <c r="J322" t="str">
        <f>_xlfn.XLOOKUP(A322,'DRAWING LIST'!B:B,'DRAWING LIST'!AJ:AJ,,0)</f>
        <v>1-05 大洋綠</v>
      </c>
      <c r="K322">
        <f t="shared" si="8"/>
        <v>0.19</v>
      </c>
      <c r="L322">
        <f t="shared" si="9"/>
        <v>0.95</v>
      </c>
    </row>
    <row r="323" spans="1:12">
      <c r="A323" t="s">
        <v>169</v>
      </c>
      <c r="B323">
        <v>4</v>
      </c>
      <c r="C323">
        <v>1</v>
      </c>
      <c r="D323" t="s">
        <v>3172</v>
      </c>
      <c r="E323" t="s">
        <v>3171</v>
      </c>
      <c r="F323" t="s">
        <v>3156</v>
      </c>
      <c r="G323">
        <v>50</v>
      </c>
      <c r="H323">
        <v>9424.7779607693792</v>
      </c>
      <c r="I323">
        <v>9.4247779607693795E-3</v>
      </c>
      <c r="J323" t="str">
        <f>_xlfn.XLOOKUP(A323,'DRAWING LIST'!B:B,'DRAWING LIST'!AJ:AJ,,0)</f>
        <v>1-05 大洋綠</v>
      </c>
      <c r="K323">
        <f t="shared" ref="K323:K386" si="10">ROUNDUP(G323*PI()*1000*10^-6,2)</f>
        <v>0.16</v>
      </c>
      <c r="L323">
        <f t="shared" ref="L323:L386" si="11">K323*C323</f>
        <v>0.16</v>
      </c>
    </row>
    <row r="324" spans="1:12">
      <c r="A324" t="s">
        <v>169</v>
      </c>
      <c r="B324">
        <v>5</v>
      </c>
      <c r="C324">
        <v>1</v>
      </c>
      <c r="D324">
        <v>15</v>
      </c>
      <c r="E324" t="s">
        <v>3165</v>
      </c>
      <c r="F324" t="s">
        <v>3156</v>
      </c>
      <c r="G324">
        <v>21.3</v>
      </c>
      <c r="H324">
        <v>356.32729275178838</v>
      </c>
      <c r="I324">
        <v>3.5632729275178834E-4</v>
      </c>
      <c r="J324" t="str">
        <f>_xlfn.XLOOKUP(A324,'DRAWING LIST'!B:B,'DRAWING LIST'!AJ:AJ,,0)</f>
        <v>1-05 大洋綠</v>
      </c>
      <c r="K324">
        <f t="shared" si="10"/>
        <v>6.9999999999999993E-2</v>
      </c>
      <c r="L324">
        <f t="shared" si="11"/>
        <v>6.9999999999999993E-2</v>
      </c>
    </row>
    <row r="325" spans="1:12">
      <c r="A325" t="s">
        <v>169</v>
      </c>
      <c r="B325">
        <v>6</v>
      </c>
      <c r="C325">
        <v>1</v>
      </c>
      <c r="D325">
        <v>15</v>
      </c>
      <c r="E325" t="s">
        <v>3161</v>
      </c>
      <c r="F325" t="s">
        <v>3156</v>
      </c>
      <c r="G325">
        <v>21.3</v>
      </c>
      <c r="H325">
        <v>356.32729275178838</v>
      </c>
      <c r="I325">
        <v>3.5632729275178834E-4</v>
      </c>
      <c r="J325" t="str">
        <f>_xlfn.XLOOKUP(A325,'DRAWING LIST'!B:B,'DRAWING LIST'!AJ:AJ,,0)</f>
        <v>1-05 大洋綠</v>
      </c>
      <c r="K325">
        <f t="shared" si="10"/>
        <v>6.9999999999999993E-2</v>
      </c>
      <c r="L325">
        <f t="shared" si="11"/>
        <v>6.9999999999999993E-2</v>
      </c>
    </row>
    <row r="326" spans="1:12">
      <c r="A326" t="s">
        <v>169</v>
      </c>
      <c r="B326">
        <v>7</v>
      </c>
      <c r="C326">
        <v>4</v>
      </c>
      <c r="D326">
        <v>50</v>
      </c>
      <c r="E326" t="s">
        <v>3158</v>
      </c>
      <c r="F326" t="s">
        <v>3156</v>
      </c>
      <c r="G326">
        <v>60.3</v>
      </c>
      <c r="H326">
        <v>2855.7784079478274</v>
      </c>
      <c r="I326">
        <v>2.8557784079478272E-3</v>
      </c>
      <c r="J326" t="str">
        <f>_xlfn.XLOOKUP(A326,'DRAWING LIST'!B:B,'DRAWING LIST'!AJ:AJ,,0)</f>
        <v>1-05 大洋綠</v>
      </c>
      <c r="K326">
        <f t="shared" si="10"/>
        <v>0.19</v>
      </c>
      <c r="L326">
        <f t="shared" si="11"/>
        <v>0.76</v>
      </c>
    </row>
    <row r="327" spans="1:12">
      <c r="A327" t="s">
        <v>170</v>
      </c>
      <c r="B327">
        <v>3</v>
      </c>
      <c r="C327">
        <v>5</v>
      </c>
      <c r="D327">
        <v>50</v>
      </c>
      <c r="E327" t="s">
        <v>3159</v>
      </c>
      <c r="F327" t="s">
        <v>3156</v>
      </c>
      <c r="G327">
        <v>60.3</v>
      </c>
      <c r="H327">
        <v>5711.5568158956548</v>
      </c>
      <c r="I327">
        <v>5.7115568158956544E-3</v>
      </c>
      <c r="J327" t="str">
        <f>_xlfn.XLOOKUP(A327,'DRAWING LIST'!B:B,'DRAWING LIST'!AJ:AJ,,0)</f>
        <v>1-05 大洋綠</v>
      </c>
      <c r="K327">
        <f t="shared" si="10"/>
        <v>0.19</v>
      </c>
      <c r="L327">
        <f t="shared" si="11"/>
        <v>0.95</v>
      </c>
    </row>
    <row r="328" spans="1:12">
      <c r="A328" t="s">
        <v>170</v>
      </c>
      <c r="B328">
        <v>4</v>
      </c>
      <c r="C328">
        <v>1</v>
      </c>
      <c r="D328" t="s">
        <v>3172</v>
      </c>
      <c r="E328" t="s">
        <v>3171</v>
      </c>
      <c r="F328" t="s">
        <v>3156</v>
      </c>
      <c r="G328">
        <v>50</v>
      </c>
      <c r="H328">
        <v>9424.7779607693792</v>
      </c>
      <c r="I328">
        <v>9.4247779607693795E-3</v>
      </c>
      <c r="J328" t="str">
        <f>_xlfn.XLOOKUP(A328,'DRAWING LIST'!B:B,'DRAWING LIST'!AJ:AJ,,0)</f>
        <v>1-05 大洋綠</v>
      </c>
      <c r="K328">
        <f t="shared" si="10"/>
        <v>0.16</v>
      </c>
      <c r="L328">
        <f t="shared" si="11"/>
        <v>0.16</v>
      </c>
    </row>
    <row r="329" spans="1:12">
      <c r="A329" t="s">
        <v>170</v>
      </c>
      <c r="B329">
        <v>5</v>
      </c>
      <c r="C329">
        <v>1</v>
      </c>
      <c r="D329">
        <v>15</v>
      </c>
      <c r="E329" t="s">
        <v>3165</v>
      </c>
      <c r="F329" t="s">
        <v>3156</v>
      </c>
      <c r="G329">
        <v>21.3</v>
      </c>
      <c r="H329">
        <v>356.32729275178838</v>
      </c>
      <c r="I329">
        <v>3.5632729275178834E-4</v>
      </c>
      <c r="J329" t="str">
        <f>_xlfn.XLOOKUP(A329,'DRAWING LIST'!B:B,'DRAWING LIST'!AJ:AJ,,0)</f>
        <v>1-05 大洋綠</v>
      </c>
      <c r="K329">
        <f t="shared" si="10"/>
        <v>6.9999999999999993E-2</v>
      </c>
      <c r="L329">
        <f t="shared" si="11"/>
        <v>6.9999999999999993E-2</v>
      </c>
    </row>
    <row r="330" spans="1:12">
      <c r="A330" t="s">
        <v>170</v>
      </c>
      <c r="B330">
        <v>6</v>
      </c>
      <c r="C330">
        <v>1</v>
      </c>
      <c r="D330">
        <v>15</v>
      </c>
      <c r="E330" t="s">
        <v>3161</v>
      </c>
      <c r="F330" t="s">
        <v>3156</v>
      </c>
      <c r="G330">
        <v>21.3</v>
      </c>
      <c r="H330">
        <v>356.32729275178838</v>
      </c>
      <c r="I330">
        <v>3.5632729275178834E-4</v>
      </c>
      <c r="J330" t="str">
        <f>_xlfn.XLOOKUP(A330,'DRAWING LIST'!B:B,'DRAWING LIST'!AJ:AJ,,0)</f>
        <v>1-05 大洋綠</v>
      </c>
      <c r="K330">
        <f t="shared" si="10"/>
        <v>6.9999999999999993E-2</v>
      </c>
      <c r="L330">
        <f t="shared" si="11"/>
        <v>6.9999999999999993E-2</v>
      </c>
    </row>
    <row r="331" spans="1:12">
      <c r="A331" t="s">
        <v>170</v>
      </c>
      <c r="B331">
        <v>7</v>
      </c>
      <c r="C331">
        <v>4</v>
      </c>
      <c r="D331">
        <v>50</v>
      </c>
      <c r="E331" t="s">
        <v>3158</v>
      </c>
      <c r="F331" t="s">
        <v>3156</v>
      </c>
      <c r="G331">
        <v>60.3</v>
      </c>
      <c r="H331">
        <v>2855.7784079478274</v>
      </c>
      <c r="I331">
        <v>2.8557784079478272E-3</v>
      </c>
      <c r="J331" t="str">
        <f>_xlfn.XLOOKUP(A331,'DRAWING LIST'!B:B,'DRAWING LIST'!AJ:AJ,,0)</f>
        <v>1-05 大洋綠</v>
      </c>
      <c r="K331">
        <f t="shared" si="10"/>
        <v>0.19</v>
      </c>
      <c r="L331">
        <f t="shared" si="11"/>
        <v>0.76</v>
      </c>
    </row>
    <row r="332" spans="1:12">
      <c r="A332" t="s">
        <v>171</v>
      </c>
      <c r="B332">
        <v>3</v>
      </c>
      <c r="C332">
        <v>5</v>
      </c>
      <c r="D332">
        <v>50</v>
      </c>
      <c r="E332" t="s">
        <v>3159</v>
      </c>
      <c r="F332" t="s">
        <v>3156</v>
      </c>
      <c r="G332">
        <v>60.3</v>
      </c>
      <c r="H332">
        <v>5711.5568158956548</v>
      </c>
      <c r="I332">
        <v>5.7115568158956544E-3</v>
      </c>
      <c r="J332" t="str">
        <f>_xlfn.XLOOKUP(A332,'DRAWING LIST'!B:B,'DRAWING LIST'!AJ:AJ,,0)</f>
        <v>1-05 大洋綠</v>
      </c>
      <c r="K332">
        <f t="shared" si="10"/>
        <v>0.19</v>
      </c>
      <c r="L332">
        <f t="shared" si="11"/>
        <v>0.95</v>
      </c>
    </row>
    <row r="333" spans="1:12">
      <c r="A333" t="s">
        <v>171</v>
      </c>
      <c r="B333">
        <v>4</v>
      </c>
      <c r="C333">
        <v>1</v>
      </c>
      <c r="D333" t="s">
        <v>3172</v>
      </c>
      <c r="E333" t="s">
        <v>3171</v>
      </c>
      <c r="F333" t="s">
        <v>3156</v>
      </c>
      <c r="G333">
        <v>50</v>
      </c>
      <c r="H333">
        <v>9424.7779607693792</v>
      </c>
      <c r="I333">
        <v>9.4247779607693795E-3</v>
      </c>
      <c r="J333" t="str">
        <f>_xlfn.XLOOKUP(A333,'DRAWING LIST'!B:B,'DRAWING LIST'!AJ:AJ,,0)</f>
        <v>1-05 大洋綠</v>
      </c>
      <c r="K333">
        <f t="shared" si="10"/>
        <v>0.16</v>
      </c>
      <c r="L333">
        <f t="shared" si="11"/>
        <v>0.16</v>
      </c>
    </row>
    <row r="334" spans="1:12">
      <c r="A334" t="s">
        <v>171</v>
      </c>
      <c r="B334">
        <v>5</v>
      </c>
      <c r="C334">
        <v>1</v>
      </c>
      <c r="D334">
        <v>15</v>
      </c>
      <c r="E334" t="s">
        <v>3165</v>
      </c>
      <c r="F334" t="s">
        <v>3156</v>
      </c>
      <c r="G334">
        <v>21.3</v>
      </c>
      <c r="H334">
        <v>356.32729275178838</v>
      </c>
      <c r="I334">
        <v>3.5632729275178834E-4</v>
      </c>
      <c r="J334" t="str">
        <f>_xlfn.XLOOKUP(A334,'DRAWING LIST'!B:B,'DRAWING LIST'!AJ:AJ,,0)</f>
        <v>1-05 大洋綠</v>
      </c>
      <c r="K334">
        <f t="shared" si="10"/>
        <v>6.9999999999999993E-2</v>
      </c>
      <c r="L334">
        <f t="shared" si="11"/>
        <v>6.9999999999999993E-2</v>
      </c>
    </row>
    <row r="335" spans="1:12">
      <c r="A335" t="s">
        <v>171</v>
      </c>
      <c r="B335">
        <v>6</v>
      </c>
      <c r="C335">
        <v>1</v>
      </c>
      <c r="D335">
        <v>15</v>
      </c>
      <c r="E335" t="s">
        <v>3161</v>
      </c>
      <c r="F335" t="s">
        <v>3156</v>
      </c>
      <c r="G335">
        <v>21.3</v>
      </c>
      <c r="H335">
        <v>356.32729275178838</v>
      </c>
      <c r="I335">
        <v>3.5632729275178834E-4</v>
      </c>
      <c r="J335" t="str">
        <f>_xlfn.XLOOKUP(A335,'DRAWING LIST'!B:B,'DRAWING LIST'!AJ:AJ,,0)</f>
        <v>1-05 大洋綠</v>
      </c>
      <c r="K335">
        <f t="shared" si="10"/>
        <v>6.9999999999999993E-2</v>
      </c>
      <c r="L335">
        <f t="shared" si="11"/>
        <v>6.9999999999999993E-2</v>
      </c>
    </row>
    <row r="336" spans="1:12">
      <c r="A336" t="s">
        <v>171</v>
      </c>
      <c r="B336">
        <v>7</v>
      </c>
      <c r="C336">
        <v>4</v>
      </c>
      <c r="D336">
        <v>50</v>
      </c>
      <c r="E336" t="s">
        <v>3158</v>
      </c>
      <c r="F336" t="s">
        <v>3156</v>
      </c>
      <c r="G336">
        <v>60.3</v>
      </c>
      <c r="H336">
        <v>2855.7784079478274</v>
      </c>
      <c r="I336">
        <v>2.8557784079478272E-3</v>
      </c>
      <c r="J336" t="str">
        <f>_xlfn.XLOOKUP(A336,'DRAWING LIST'!B:B,'DRAWING LIST'!AJ:AJ,,0)</f>
        <v>1-05 大洋綠</v>
      </c>
      <c r="K336">
        <f t="shared" si="10"/>
        <v>0.19</v>
      </c>
      <c r="L336">
        <f t="shared" si="11"/>
        <v>0.76</v>
      </c>
    </row>
    <row r="337" spans="1:12">
      <c r="A337" t="s">
        <v>172</v>
      </c>
      <c r="B337">
        <v>2</v>
      </c>
      <c r="C337">
        <v>4</v>
      </c>
      <c r="D337">
        <v>100</v>
      </c>
      <c r="E337" t="s">
        <v>3159</v>
      </c>
      <c r="F337" t="s">
        <v>3156</v>
      </c>
      <c r="G337">
        <v>114.3</v>
      </c>
      <c r="H337">
        <v>20521.652903448659</v>
      </c>
      <c r="I337">
        <v>2.0521652903448658E-2</v>
      </c>
      <c r="J337" t="str">
        <f>_xlfn.XLOOKUP(A337,'DRAWING LIST'!B:B,'DRAWING LIST'!AJ:AJ,,0)</f>
        <v>1-05 大洋綠</v>
      </c>
      <c r="K337">
        <f t="shared" si="10"/>
        <v>0.36</v>
      </c>
      <c r="L337">
        <f t="shared" si="11"/>
        <v>1.44</v>
      </c>
    </row>
    <row r="338" spans="1:12">
      <c r="A338" t="s">
        <v>172</v>
      </c>
      <c r="B338">
        <v>3</v>
      </c>
      <c r="C338">
        <v>1</v>
      </c>
      <c r="D338">
        <v>100</v>
      </c>
      <c r="E338" t="s">
        <v>3159</v>
      </c>
      <c r="F338" t="s">
        <v>3156</v>
      </c>
      <c r="G338">
        <v>114.3</v>
      </c>
      <c r="H338">
        <v>20521.652903448659</v>
      </c>
      <c r="I338">
        <v>2.0521652903448658E-2</v>
      </c>
      <c r="J338" t="str">
        <f>_xlfn.XLOOKUP(A338,'DRAWING LIST'!B:B,'DRAWING LIST'!AJ:AJ,,0)</f>
        <v>1-05 大洋綠</v>
      </c>
      <c r="K338">
        <f t="shared" si="10"/>
        <v>0.36</v>
      </c>
      <c r="L338">
        <f t="shared" si="11"/>
        <v>0.36</v>
      </c>
    </row>
    <row r="339" spans="1:12">
      <c r="A339" t="s">
        <v>172</v>
      </c>
      <c r="B339">
        <v>4</v>
      </c>
      <c r="C339">
        <v>3</v>
      </c>
      <c r="D339" t="s">
        <v>3187</v>
      </c>
      <c r="E339" t="s">
        <v>3164</v>
      </c>
      <c r="F339" t="s">
        <v>3156</v>
      </c>
      <c r="G339">
        <v>10</v>
      </c>
      <c r="H339">
        <v>471.23889803846896</v>
      </c>
      <c r="I339">
        <v>4.7123889803846896E-4</v>
      </c>
      <c r="J339" t="str">
        <f>_xlfn.XLOOKUP(A339,'DRAWING LIST'!B:B,'DRAWING LIST'!AJ:AJ,,0)</f>
        <v>1-05 大洋綠</v>
      </c>
      <c r="K339">
        <f t="shared" si="10"/>
        <v>0.04</v>
      </c>
      <c r="L339">
        <f t="shared" si="11"/>
        <v>0.12</v>
      </c>
    </row>
    <row r="340" spans="1:12">
      <c r="A340" t="s">
        <v>172</v>
      </c>
      <c r="B340">
        <v>5</v>
      </c>
      <c r="C340">
        <v>1</v>
      </c>
      <c r="D340">
        <v>100</v>
      </c>
      <c r="E340" t="s">
        <v>3165</v>
      </c>
      <c r="F340" t="s">
        <v>3156</v>
      </c>
      <c r="G340">
        <v>114.3</v>
      </c>
      <c r="H340">
        <v>10260.82645172433</v>
      </c>
      <c r="I340">
        <v>1.0260826451724329E-2</v>
      </c>
      <c r="J340" t="str">
        <f>_xlfn.XLOOKUP(A340,'DRAWING LIST'!B:B,'DRAWING LIST'!AJ:AJ,,0)</f>
        <v>1-05 大洋綠</v>
      </c>
      <c r="K340">
        <f t="shared" si="10"/>
        <v>0.36</v>
      </c>
      <c r="L340">
        <f t="shared" si="11"/>
        <v>0.36</v>
      </c>
    </row>
    <row r="341" spans="1:12">
      <c r="A341" t="s">
        <v>172</v>
      </c>
      <c r="B341">
        <v>6</v>
      </c>
      <c r="C341">
        <v>4</v>
      </c>
      <c r="D341">
        <v>100</v>
      </c>
      <c r="E341" t="s">
        <v>3158</v>
      </c>
      <c r="F341" t="s">
        <v>3156</v>
      </c>
      <c r="G341">
        <v>114.3</v>
      </c>
      <c r="H341">
        <v>10260.82645172433</v>
      </c>
      <c r="I341">
        <v>1.0260826451724329E-2</v>
      </c>
      <c r="J341" t="str">
        <f>_xlfn.XLOOKUP(A341,'DRAWING LIST'!B:B,'DRAWING LIST'!AJ:AJ,,0)</f>
        <v>1-05 大洋綠</v>
      </c>
      <c r="K341">
        <f t="shared" si="10"/>
        <v>0.36</v>
      </c>
      <c r="L341">
        <f t="shared" si="11"/>
        <v>1.44</v>
      </c>
    </row>
    <row r="342" spans="1:12">
      <c r="A342" t="s">
        <v>173</v>
      </c>
      <c r="B342">
        <v>3</v>
      </c>
      <c r="C342">
        <v>1</v>
      </c>
      <c r="D342">
        <v>80</v>
      </c>
      <c r="E342" t="s">
        <v>3159</v>
      </c>
      <c r="F342" t="s">
        <v>3156</v>
      </c>
      <c r="G342">
        <v>88.9</v>
      </c>
      <c r="H342">
        <v>12414.333237888695</v>
      </c>
      <c r="I342">
        <v>1.2414333237888694E-2</v>
      </c>
      <c r="J342" t="str">
        <f>_xlfn.XLOOKUP(A342,'DRAWING LIST'!B:B,'DRAWING LIST'!AJ:AJ,,0)</f>
        <v>1-05 大洋綠</v>
      </c>
      <c r="K342">
        <f t="shared" si="10"/>
        <v>0.28000000000000003</v>
      </c>
      <c r="L342">
        <f t="shared" si="11"/>
        <v>0.28000000000000003</v>
      </c>
    </row>
    <row r="343" spans="1:12">
      <c r="A343" t="s">
        <v>173</v>
      </c>
      <c r="B343">
        <v>4</v>
      </c>
      <c r="C343">
        <v>2</v>
      </c>
      <c r="D343">
        <v>100</v>
      </c>
      <c r="E343" t="s">
        <v>3159</v>
      </c>
      <c r="F343" t="s">
        <v>3156</v>
      </c>
      <c r="G343">
        <v>114.3</v>
      </c>
      <c r="H343">
        <v>20521.652903448659</v>
      </c>
      <c r="I343">
        <v>2.0521652903448658E-2</v>
      </c>
      <c r="J343" t="str">
        <f>_xlfn.XLOOKUP(A343,'DRAWING LIST'!B:B,'DRAWING LIST'!AJ:AJ,,0)</f>
        <v>1-05 大洋綠</v>
      </c>
      <c r="K343">
        <f t="shared" si="10"/>
        <v>0.36</v>
      </c>
      <c r="L343">
        <f t="shared" si="11"/>
        <v>0.72</v>
      </c>
    </row>
    <row r="344" spans="1:12">
      <c r="A344" t="s">
        <v>173</v>
      </c>
      <c r="B344">
        <v>5</v>
      </c>
      <c r="C344">
        <v>1</v>
      </c>
      <c r="D344">
        <v>100</v>
      </c>
      <c r="E344" t="s">
        <v>3166</v>
      </c>
      <c r="F344" t="s">
        <v>3156</v>
      </c>
      <c r="G344">
        <v>114.3</v>
      </c>
      <c r="H344">
        <v>13681.10193563244</v>
      </c>
      <c r="I344">
        <v>1.3681101935632439E-2</v>
      </c>
      <c r="J344" t="str">
        <f>_xlfn.XLOOKUP(A344,'DRAWING LIST'!B:B,'DRAWING LIST'!AJ:AJ,,0)</f>
        <v>1-05 大洋綠</v>
      </c>
      <c r="K344">
        <f t="shared" si="10"/>
        <v>0.36</v>
      </c>
      <c r="L344">
        <f t="shared" si="11"/>
        <v>0.36</v>
      </c>
    </row>
    <row r="345" spans="1:12">
      <c r="A345" t="s">
        <v>173</v>
      </c>
      <c r="B345">
        <v>6</v>
      </c>
      <c r="C345">
        <v>1</v>
      </c>
      <c r="D345" t="s">
        <v>3168</v>
      </c>
      <c r="E345" t="s">
        <v>3169</v>
      </c>
      <c r="F345" t="s">
        <v>3156</v>
      </c>
      <c r="G345">
        <v>10</v>
      </c>
      <c r="H345">
        <v>3141.5926535897929</v>
      </c>
      <c r="I345">
        <v>3.1415926535897929E-3</v>
      </c>
      <c r="J345" t="str">
        <f>_xlfn.XLOOKUP(A345,'DRAWING LIST'!B:B,'DRAWING LIST'!AJ:AJ,,0)</f>
        <v>1-05 大洋綠</v>
      </c>
      <c r="K345">
        <f t="shared" si="10"/>
        <v>0.04</v>
      </c>
      <c r="L345">
        <f t="shared" si="11"/>
        <v>0.04</v>
      </c>
    </row>
    <row r="346" spans="1:12">
      <c r="A346" t="s">
        <v>173</v>
      </c>
      <c r="B346">
        <v>7</v>
      </c>
      <c r="C346">
        <v>1</v>
      </c>
      <c r="D346">
        <v>100</v>
      </c>
      <c r="E346" t="s">
        <v>3162</v>
      </c>
      <c r="F346" t="s">
        <v>3156</v>
      </c>
      <c r="G346">
        <v>114.3</v>
      </c>
      <c r="H346">
        <v>61564.958710345978</v>
      </c>
      <c r="I346">
        <v>6.1564958710345973E-2</v>
      </c>
      <c r="J346" t="str">
        <f>_xlfn.XLOOKUP(A346,'DRAWING LIST'!B:B,'DRAWING LIST'!AJ:AJ,,0)</f>
        <v>1-05 大洋綠</v>
      </c>
      <c r="K346">
        <f t="shared" si="10"/>
        <v>0.36</v>
      </c>
      <c r="L346">
        <f t="shared" si="11"/>
        <v>0.36</v>
      </c>
    </row>
    <row r="347" spans="1:12">
      <c r="A347" t="s">
        <v>173</v>
      </c>
      <c r="B347">
        <v>8</v>
      </c>
      <c r="C347">
        <v>2</v>
      </c>
      <c r="D347">
        <v>80</v>
      </c>
      <c r="E347" t="s">
        <v>3158</v>
      </c>
      <c r="F347" t="s">
        <v>3156</v>
      </c>
      <c r="G347">
        <v>88.9</v>
      </c>
      <c r="H347">
        <v>6207.1666189443476</v>
      </c>
      <c r="I347">
        <v>6.2071666189443472E-3</v>
      </c>
      <c r="J347" t="str">
        <f>_xlfn.XLOOKUP(A347,'DRAWING LIST'!B:B,'DRAWING LIST'!AJ:AJ,,0)</f>
        <v>1-05 大洋綠</v>
      </c>
      <c r="K347">
        <f t="shared" si="10"/>
        <v>0.28000000000000003</v>
      </c>
      <c r="L347">
        <f t="shared" si="11"/>
        <v>0.56000000000000005</v>
      </c>
    </row>
    <row r="348" spans="1:12">
      <c r="A348" t="s">
        <v>173</v>
      </c>
      <c r="B348">
        <v>9</v>
      </c>
      <c r="C348">
        <v>1</v>
      </c>
      <c r="D348">
        <v>100</v>
      </c>
      <c r="E348" t="s">
        <v>3158</v>
      </c>
      <c r="F348" t="s">
        <v>3156</v>
      </c>
      <c r="G348">
        <v>114.3</v>
      </c>
      <c r="H348">
        <v>10260.82645172433</v>
      </c>
      <c r="I348">
        <v>1.0260826451724329E-2</v>
      </c>
      <c r="J348" t="str">
        <f>_xlfn.XLOOKUP(A348,'DRAWING LIST'!B:B,'DRAWING LIST'!AJ:AJ,,0)</f>
        <v>1-05 大洋綠</v>
      </c>
      <c r="K348">
        <f t="shared" si="10"/>
        <v>0.36</v>
      </c>
      <c r="L348">
        <f t="shared" si="11"/>
        <v>0.36</v>
      </c>
    </row>
    <row r="349" spans="1:12">
      <c r="A349" t="s">
        <v>174</v>
      </c>
      <c r="B349">
        <v>3</v>
      </c>
      <c r="C349">
        <v>4</v>
      </c>
      <c r="D349">
        <v>100</v>
      </c>
      <c r="E349" t="s">
        <v>3159</v>
      </c>
      <c r="F349" t="s">
        <v>3156</v>
      </c>
      <c r="G349">
        <v>114.3</v>
      </c>
      <c r="H349">
        <v>20521.652903448659</v>
      </c>
      <c r="I349">
        <v>2.0521652903448658E-2</v>
      </c>
      <c r="J349" t="str">
        <f>_xlfn.XLOOKUP(A349,'DRAWING LIST'!B:B,'DRAWING LIST'!AJ:AJ,,0)</f>
        <v>1-05 大洋綠</v>
      </c>
      <c r="K349">
        <f t="shared" si="10"/>
        <v>0.36</v>
      </c>
      <c r="L349">
        <f t="shared" si="11"/>
        <v>1.44</v>
      </c>
    </row>
    <row r="350" spans="1:12">
      <c r="A350" t="s">
        <v>174</v>
      </c>
      <c r="B350">
        <v>4</v>
      </c>
      <c r="C350">
        <v>1</v>
      </c>
      <c r="D350">
        <v>100</v>
      </c>
      <c r="E350" t="s">
        <v>3166</v>
      </c>
      <c r="F350" t="s">
        <v>3156</v>
      </c>
      <c r="G350">
        <v>114.3</v>
      </c>
      <c r="H350">
        <v>13681.10193563244</v>
      </c>
      <c r="I350">
        <v>1.3681101935632439E-2</v>
      </c>
      <c r="J350" t="str">
        <f>_xlfn.XLOOKUP(A350,'DRAWING LIST'!B:B,'DRAWING LIST'!AJ:AJ,,0)</f>
        <v>1-05 大洋綠</v>
      </c>
      <c r="K350">
        <f t="shared" si="10"/>
        <v>0.36</v>
      </c>
      <c r="L350">
        <f t="shared" si="11"/>
        <v>0.36</v>
      </c>
    </row>
    <row r="351" spans="1:12">
      <c r="A351" t="s">
        <v>174</v>
      </c>
      <c r="B351">
        <v>5</v>
      </c>
      <c r="C351">
        <v>1</v>
      </c>
      <c r="D351" t="s">
        <v>3188</v>
      </c>
      <c r="E351" t="s">
        <v>3171</v>
      </c>
      <c r="F351" t="s">
        <v>3156</v>
      </c>
      <c r="G351">
        <v>10</v>
      </c>
      <c r="H351">
        <v>1884.9555921538758</v>
      </c>
      <c r="I351">
        <v>1.8849555921538759E-3</v>
      </c>
      <c r="J351" t="str">
        <f>_xlfn.XLOOKUP(A351,'DRAWING LIST'!B:B,'DRAWING LIST'!AJ:AJ,,0)</f>
        <v>1-05 大洋綠</v>
      </c>
      <c r="K351">
        <f t="shared" si="10"/>
        <v>0.04</v>
      </c>
      <c r="L351">
        <f t="shared" si="11"/>
        <v>0.04</v>
      </c>
    </row>
    <row r="352" spans="1:12">
      <c r="A352" t="s">
        <v>174</v>
      </c>
      <c r="B352">
        <v>6</v>
      </c>
      <c r="C352">
        <v>1</v>
      </c>
      <c r="D352">
        <v>25</v>
      </c>
      <c r="E352" t="s">
        <v>3165</v>
      </c>
      <c r="F352" t="s">
        <v>3156</v>
      </c>
      <c r="G352">
        <v>33.4</v>
      </c>
      <c r="H352">
        <v>876.15877515965735</v>
      </c>
      <c r="I352">
        <v>8.7615877515965731E-4</v>
      </c>
      <c r="J352" t="str">
        <f>_xlfn.XLOOKUP(A352,'DRAWING LIST'!B:B,'DRAWING LIST'!AJ:AJ,,0)</f>
        <v>1-05 大洋綠</v>
      </c>
      <c r="K352">
        <f t="shared" si="10"/>
        <v>0.11</v>
      </c>
      <c r="L352">
        <f t="shared" si="11"/>
        <v>0.11</v>
      </c>
    </row>
    <row r="353" spans="1:12">
      <c r="A353" t="s">
        <v>174</v>
      </c>
      <c r="B353">
        <v>7</v>
      </c>
      <c r="C353">
        <v>1</v>
      </c>
      <c r="D353">
        <v>25</v>
      </c>
      <c r="E353" t="s">
        <v>3161</v>
      </c>
      <c r="F353" t="s">
        <v>3156</v>
      </c>
      <c r="G353">
        <v>33.4</v>
      </c>
      <c r="H353">
        <v>876.15877515965735</v>
      </c>
      <c r="I353">
        <v>8.7615877515965731E-4</v>
      </c>
      <c r="J353" t="str">
        <f>_xlfn.XLOOKUP(A353,'DRAWING LIST'!B:B,'DRAWING LIST'!AJ:AJ,,0)</f>
        <v>1-05 大洋綠</v>
      </c>
      <c r="K353">
        <f t="shared" si="10"/>
        <v>0.11</v>
      </c>
      <c r="L353">
        <f t="shared" si="11"/>
        <v>0.11</v>
      </c>
    </row>
    <row r="354" spans="1:12">
      <c r="A354" t="s">
        <v>174</v>
      </c>
      <c r="B354">
        <v>8</v>
      </c>
      <c r="C354">
        <v>1</v>
      </c>
      <c r="D354">
        <v>100</v>
      </c>
      <c r="E354" t="s">
        <v>3158</v>
      </c>
      <c r="F354" t="s">
        <v>3156</v>
      </c>
      <c r="G354">
        <v>114.3</v>
      </c>
      <c r="H354">
        <v>10260.82645172433</v>
      </c>
      <c r="I354">
        <v>1.0260826451724329E-2</v>
      </c>
      <c r="J354" t="str">
        <f>_xlfn.XLOOKUP(A354,'DRAWING LIST'!B:B,'DRAWING LIST'!AJ:AJ,,0)</f>
        <v>1-05 大洋綠</v>
      </c>
      <c r="K354">
        <f t="shared" si="10"/>
        <v>0.36</v>
      </c>
      <c r="L354">
        <f t="shared" si="11"/>
        <v>0.36</v>
      </c>
    </row>
    <row r="355" spans="1:12">
      <c r="A355" t="s">
        <v>175</v>
      </c>
      <c r="B355">
        <v>2</v>
      </c>
      <c r="C355">
        <v>1</v>
      </c>
      <c r="D355">
        <v>100</v>
      </c>
      <c r="E355" t="s">
        <v>3159</v>
      </c>
      <c r="F355" t="s">
        <v>3156</v>
      </c>
      <c r="G355">
        <v>114.3</v>
      </c>
      <c r="H355">
        <v>20521.652903448659</v>
      </c>
      <c r="I355">
        <v>2.0521652903448658E-2</v>
      </c>
      <c r="J355" t="str">
        <f>_xlfn.XLOOKUP(A355,'DRAWING LIST'!B:B,'DRAWING LIST'!AJ:AJ,,0)</f>
        <v>1-05 大洋綠</v>
      </c>
      <c r="K355">
        <f t="shared" si="10"/>
        <v>0.36</v>
      </c>
      <c r="L355">
        <f t="shared" si="11"/>
        <v>0.36</v>
      </c>
    </row>
    <row r="356" spans="1:12">
      <c r="A356" t="s">
        <v>175</v>
      </c>
      <c r="B356">
        <v>3</v>
      </c>
      <c r="C356">
        <v>2</v>
      </c>
      <c r="D356">
        <v>100</v>
      </c>
      <c r="E356" t="s">
        <v>3158</v>
      </c>
      <c r="F356" t="s">
        <v>3156</v>
      </c>
      <c r="G356">
        <v>114.3</v>
      </c>
      <c r="H356">
        <v>10260.82645172433</v>
      </c>
      <c r="I356">
        <v>1.0260826451724329E-2</v>
      </c>
      <c r="J356" t="str">
        <f>_xlfn.XLOOKUP(A356,'DRAWING LIST'!B:B,'DRAWING LIST'!AJ:AJ,,0)</f>
        <v>1-05 大洋綠</v>
      </c>
      <c r="K356">
        <f t="shared" si="10"/>
        <v>0.36</v>
      </c>
      <c r="L356">
        <f t="shared" si="11"/>
        <v>0.72</v>
      </c>
    </row>
    <row r="357" spans="1:12">
      <c r="A357" t="s">
        <v>176</v>
      </c>
      <c r="B357">
        <v>3</v>
      </c>
      <c r="C357">
        <v>1</v>
      </c>
      <c r="D357">
        <v>80</v>
      </c>
      <c r="E357" t="s">
        <v>3159</v>
      </c>
      <c r="F357" t="s">
        <v>3156</v>
      </c>
      <c r="G357">
        <v>88.9</v>
      </c>
      <c r="H357">
        <v>12414.333237888695</v>
      </c>
      <c r="I357">
        <v>1.2414333237888694E-2</v>
      </c>
      <c r="J357" t="str">
        <f>_xlfn.XLOOKUP(A357,'DRAWING LIST'!B:B,'DRAWING LIST'!AJ:AJ,,0)</f>
        <v>1-05 大洋綠</v>
      </c>
      <c r="K357">
        <f t="shared" si="10"/>
        <v>0.28000000000000003</v>
      </c>
      <c r="L357">
        <f t="shared" si="11"/>
        <v>0.28000000000000003</v>
      </c>
    </row>
    <row r="358" spans="1:12">
      <c r="A358" t="s">
        <v>176</v>
      </c>
      <c r="B358">
        <v>4</v>
      </c>
      <c r="C358">
        <v>2</v>
      </c>
      <c r="D358">
        <v>100</v>
      </c>
      <c r="E358" t="s">
        <v>3159</v>
      </c>
      <c r="F358" t="s">
        <v>3156</v>
      </c>
      <c r="G358">
        <v>114.3</v>
      </c>
      <c r="H358">
        <v>20521.652903448659</v>
      </c>
      <c r="I358">
        <v>2.0521652903448658E-2</v>
      </c>
      <c r="J358" t="str">
        <f>_xlfn.XLOOKUP(A358,'DRAWING LIST'!B:B,'DRAWING LIST'!AJ:AJ,,0)</f>
        <v>1-05 大洋綠</v>
      </c>
      <c r="K358">
        <f t="shared" si="10"/>
        <v>0.36</v>
      </c>
      <c r="L358">
        <f t="shared" si="11"/>
        <v>0.72</v>
      </c>
    </row>
    <row r="359" spans="1:12">
      <c r="A359" t="s">
        <v>176</v>
      </c>
      <c r="B359">
        <v>5</v>
      </c>
      <c r="C359">
        <v>1</v>
      </c>
      <c r="D359" t="s">
        <v>3168</v>
      </c>
      <c r="E359" t="s">
        <v>3169</v>
      </c>
      <c r="F359" t="s">
        <v>3156</v>
      </c>
      <c r="G359">
        <v>10</v>
      </c>
      <c r="H359">
        <v>3141.5926535897929</v>
      </c>
      <c r="I359">
        <v>3.1415926535897929E-3</v>
      </c>
      <c r="J359" t="str">
        <f>_xlfn.XLOOKUP(A359,'DRAWING LIST'!B:B,'DRAWING LIST'!AJ:AJ,,0)</f>
        <v>1-05 大洋綠</v>
      </c>
      <c r="K359">
        <f t="shared" si="10"/>
        <v>0.04</v>
      </c>
      <c r="L359">
        <f t="shared" si="11"/>
        <v>0.04</v>
      </c>
    </row>
    <row r="360" spans="1:12">
      <c r="A360" t="s">
        <v>176</v>
      </c>
      <c r="B360">
        <v>6</v>
      </c>
      <c r="C360">
        <v>1</v>
      </c>
      <c r="D360">
        <v>100</v>
      </c>
      <c r="E360" t="s">
        <v>3162</v>
      </c>
      <c r="F360" t="s">
        <v>3156</v>
      </c>
      <c r="G360">
        <v>114.3</v>
      </c>
      <c r="H360">
        <v>61564.958710345978</v>
      </c>
      <c r="I360">
        <v>6.1564958710345973E-2</v>
      </c>
      <c r="J360" t="str">
        <f>_xlfn.XLOOKUP(A360,'DRAWING LIST'!B:B,'DRAWING LIST'!AJ:AJ,,0)</f>
        <v>1-05 大洋綠</v>
      </c>
      <c r="K360">
        <f t="shared" si="10"/>
        <v>0.36</v>
      </c>
      <c r="L360">
        <f t="shared" si="11"/>
        <v>0.36</v>
      </c>
    </row>
    <row r="361" spans="1:12">
      <c r="A361" t="s">
        <v>176</v>
      </c>
      <c r="B361">
        <v>7</v>
      </c>
      <c r="C361">
        <v>2</v>
      </c>
      <c r="D361">
        <v>80</v>
      </c>
      <c r="E361" t="s">
        <v>3158</v>
      </c>
      <c r="F361" t="s">
        <v>3156</v>
      </c>
      <c r="G361">
        <v>88.9</v>
      </c>
      <c r="H361">
        <v>6207.1666189443476</v>
      </c>
      <c r="I361">
        <v>6.2071666189443472E-3</v>
      </c>
      <c r="J361" t="str">
        <f>_xlfn.XLOOKUP(A361,'DRAWING LIST'!B:B,'DRAWING LIST'!AJ:AJ,,0)</f>
        <v>1-05 大洋綠</v>
      </c>
      <c r="K361">
        <f t="shared" si="10"/>
        <v>0.28000000000000003</v>
      </c>
      <c r="L361">
        <f t="shared" si="11"/>
        <v>0.56000000000000005</v>
      </c>
    </row>
    <row r="362" spans="1:12">
      <c r="A362" t="s">
        <v>176</v>
      </c>
      <c r="B362">
        <v>8</v>
      </c>
      <c r="C362">
        <v>1</v>
      </c>
      <c r="D362">
        <v>100</v>
      </c>
      <c r="E362" t="s">
        <v>3158</v>
      </c>
      <c r="F362" t="s">
        <v>3156</v>
      </c>
      <c r="G362">
        <v>114.3</v>
      </c>
      <c r="H362">
        <v>10260.82645172433</v>
      </c>
      <c r="I362">
        <v>1.0260826451724329E-2</v>
      </c>
      <c r="J362" t="str">
        <f>_xlfn.XLOOKUP(A362,'DRAWING LIST'!B:B,'DRAWING LIST'!AJ:AJ,,0)</f>
        <v>1-05 大洋綠</v>
      </c>
      <c r="K362">
        <f t="shared" si="10"/>
        <v>0.36</v>
      </c>
      <c r="L362">
        <f t="shared" si="11"/>
        <v>0.36</v>
      </c>
    </row>
    <row r="363" spans="1:12">
      <c r="A363" t="s">
        <v>177</v>
      </c>
      <c r="B363">
        <v>2</v>
      </c>
      <c r="C363">
        <v>5</v>
      </c>
      <c r="D363">
        <v>100</v>
      </c>
      <c r="E363" t="s">
        <v>3159</v>
      </c>
      <c r="F363" t="s">
        <v>3156</v>
      </c>
      <c r="G363">
        <v>114.3</v>
      </c>
      <c r="H363">
        <v>20521.652903448659</v>
      </c>
      <c r="I363">
        <v>2.0521652903448658E-2</v>
      </c>
      <c r="J363" t="str">
        <f>_xlfn.XLOOKUP(A363,'DRAWING LIST'!B:B,'DRAWING LIST'!AJ:AJ,,0)</f>
        <v>1-05 大洋綠</v>
      </c>
      <c r="K363">
        <f t="shared" si="10"/>
        <v>0.36</v>
      </c>
      <c r="L363">
        <f t="shared" si="11"/>
        <v>1.7999999999999998</v>
      </c>
    </row>
    <row r="364" spans="1:12">
      <c r="A364" t="s">
        <v>177</v>
      </c>
      <c r="B364">
        <v>3</v>
      </c>
      <c r="C364">
        <v>1</v>
      </c>
      <c r="D364">
        <v>100</v>
      </c>
      <c r="E364" t="s">
        <v>3162</v>
      </c>
      <c r="F364" t="s">
        <v>3156</v>
      </c>
      <c r="G364">
        <v>114.3</v>
      </c>
      <c r="H364">
        <v>61564.958710345978</v>
      </c>
      <c r="I364">
        <v>6.1564958710345973E-2</v>
      </c>
      <c r="J364" t="str">
        <f>_xlfn.XLOOKUP(A364,'DRAWING LIST'!B:B,'DRAWING LIST'!AJ:AJ,,0)</f>
        <v>1-05 大洋綠</v>
      </c>
      <c r="K364">
        <f t="shared" si="10"/>
        <v>0.36</v>
      </c>
      <c r="L364">
        <f t="shared" si="11"/>
        <v>0.36</v>
      </c>
    </row>
    <row r="365" spans="1:12">
      <c r="A365" t="s">
        <v>177</v>
      </c>
      <c r="B365">
        <v>4</v>
      </c>
      <c r="C365">
        <v>2</v>
      </c>
      <c r="D365">
        <v>100</v>
      </c>
      <c r="E365" t="s">
        <v>3158</v>
      </c>
      <c r="F365" t="s">
        <v>3156</v>
      </c>
      <c r="G365">
        <v>114.3</v>
      </c>
      <c r="H365">
        <v>10260.82645172433</v>
      </c>
      <c r="I365">
        <v>1.0260826451724329E-2</v>
      </c>
      <c r="J365" t="str">
        <f>_xlfn.XLOOKUP(A365,'DRAWING LIST'!B:B,'DRAWING LIST'!AJ:AJ,,0)</f>
        <v>1-05 大洋綠</v>
      </c>
      <c r="K365">
        <f t="shared" si="10"/>
        <v>0.36</v>
      </c>
      <c r="L365">
        <f t="shared" si="11"/>
        <v>0.72</v>
      </c>
    </row>
    <row r="366" spans="1:12">
      <c r="A366" t="s">
        <v>178</v>
      </c>
      <c r="B366">
        <v>3</v>
      </c>
      <c r="C366">
        <v>1</v>
      </c>
      <c r="D366">
        <v>80</v>
      </c>
      <c r="E366" t="s">
        <v>3159</v>
      </c>
      <c r="F366" t="s">
        <v>3156</v>
      </c>
      <c r="G366">
        <v>88.9</v>
      </c>
      <c r="H366">
        <v>12414.333237888695</v>
      </c>
      <c r="I366">
        <v>1.2414333237888694E-2</v>
      </c>
      <c r="J366" t="str">
        <f>_xlfn.XLOOKUP(A366,'DRAWING LIST'!B:B,'DRAWING LIST'!AJ:AJ,,0)</f>
        <v>1-05 大洋綠</v>
      </c>
      <c r="K366">
        <f t="shared" si="10"/>
        <v>0.28000000000000003</v>
      </c>
      <c r="L366">
        <f t="shared" si="11"/>
        <v>0.28000000000000003</v>
      </c>
    </row>
    <row r="367" spans="1:12">
      <c r="A367" t="s">
        <v>178</v>
      </c>
      <c r="B367">
        <v>4</v>
      </c>
      <c r="C367">
        <v>1</v>
      </c>
      <c r="D367">
        <v>100</v>
      </c>
      <c r="E367" t="s">
        <v>3159</v>
      </c>
      <c r="F367" t="s">
        <v>3156</v>
      </c>
      <c r="G367">
        <v>114.3</v>
      </c>
      <c r="H367">
        <v>20521.652903448659</v>
      </c>
      <c r="I367">
        <v>2.0521652903448658E-2</v>
      </c>
      <c r="J367" t="str">
        <f>_xlfn.XLOOKUP(A367,'DRAWING LIST'!B:B,'DRAWING LIST'!AJ:AJ,,0)</f>
        <v>1-05 大洋綠</v>
      </c>
      <c r="K367">
        <f t="shared" si="10"/>
        <v>0.36</v>
      </c>
      <c r="L367">
        <f t="shared" si="11"/>
        <v>0.36</v>
      </c>
    </row>
    <row r="368" spans="1:12">
      <c r="A368" t="s">
        <v>178</v>
      </c>
      <c r="B368">
        <v>5</v>
      </c>
      <c r="C368">
        <v>1</v>
      </c>
      <c r="D368" t="s">
        <v>3168</v>
      </c>
      <c r="E368" t="s">
        <v>3169</v>
      </c>
      <c r="F368" t="s">
        <v>3156</v>
      </c>
      <c r="G368">
        <v>10</v>
      </c>
      <c r="H368">
        <v>3141.5926535897929</v>
      </c>
      <c r="I368">
        <v>3.1415926535897929E-3</v>
      </c>
      <c r="J368" t="str">
        <f>_xlfn.XLOOKUP(A368,'DRAWING LIST'!B:B,'DRAWING LIST'!AJ:AJ,,0)</f>
        <v>1-05 大洋綠</v>
      </c>
      <c r="K368">
        <f t="shared" si="10"/>
        <v>0.04</v>
      </c>
      <c r="L368">
        <f t="shared" si="11"/>
        <v>0.04</v>
      </c>
    </row>
    <row r="369" spans="1:12">
      <c r="A369" t="s">
        <v>178</v>
      </c>
      <c r="B369">
        <v>6</v>
      </c>
      <c r="C369">
        <v>1</v>
      </c>
      <c r="D369">
        <v>100</v>
      </c>
      <c r="E369" t="s">
        <v>3162</v>
      </c>
      <c r="F369" t="s">
        <v>3156</v>
      </c>
      <c r="G369">
        <v>114.3</v>
      </c>
      <c r="H369">
        <v>61564.958710345978</v>
      </c>
      <c r="I369">
        <v>6.1564958710345973E-2</v>
      </c>
      <c r="J369" t="str">
        <f>_xlfn.XLOOKUP(A369,'DRAWING LIST'!B:B,'DRAWING LIST'!AJ:AJ,,0)</f>
        <v>1-05 大洋綠</v>
      </c>
      <c r="K369">
        <f t="shared" si="10"/>
        <v>0.36</v>
      </c>
      <c r="L369">
        <f t="shared" si="11"/>
        <v>0.36</v>
      </c>
    </row>
    <row r="370" spans="1:12">
      <c r="A370" t="s">
        <v>178</v>
      </c>
      <c r="B370">
        <v>7</v>
      </c>
      <c r="C370">
        <v>2</v>
      </c>
      <c r="D370">
        <v>80</v>
      </c>
      <c r="E370" t="s">
        <v>3158</v>
      </c>
      <c r="F370" t="s">
        <v>3156</v>
      </c>
      <c r="G370">
        <v>88.9</v>
      </c>
      <c r="H370">
        <v>6207.1666189443476</v>
      </c>
      <c r="I370">
        <v>6.2071666189443472E-3</v>
      </c>
      <c r="J370" t="str">
        <f>_xlfn.XLOOKUP(A370,'DRAWING LIST'!B:B,'DRAWING LIST'!AJ:AJ,,0)</f>
        <v>1-05 大洋綠</v>
      </c>
      <c r="K370">
        <f t="shared" si="10"/>
        <v>0.28000000000000003</v>
      </c>
      <c r="L370">
        <f t="shared" si="11"/>
        <v>0.56000000000000005</v>
      </c>
    </row>
    <row r="371" spans="1:12">
      <c r="A371" t="s">
        <v>179</v>
      </c>
      <c r="B371">
        <v>2</v>
      </c>
      <c r="C371">
        <v>3</v>
      </c>
      <c r="D371">
        <v>100</v>
      </c>
      <c r="E371" t="s">
        <v>3159</v>
      </c>
      <c r="F371" t="s">
        <v>3156</v>
      </c>
      <c r="G371">
        <v>114.3</v>
      </c>
      <c r="H371">
        <v>20521.652903448659</v>
      </c>
      <c r="I371">
        <v>2.0521652903448658E-2</v>
      </c>
      <c r="J371" t="str">
        <f>_xlfn.XLOOKUP(A371,'DRAWING LIST'!B:B,'DRAWING LIST'!AJ:AJ,,0)</f>
        <v>1-05 大洋綠</v>
      </c>
      <c r="K371">
        <f t="shared" si="10"/>
        <v>0.36</v>
      </c>
      <c r="L371">
        <f t="shared" si="11"/>
        <v>1.08</v>
      </c>
    </row>
    <row r="372" spans="1:12">
      <c r="A372" t="s">
        <v>180</v>
      </c>
      <c r="B372">
        <v>2</v>
      </c>
      <c r="C372">
        <v>2</v>
      </c>
      <c r="D372">
        <v>100</v>
      </c>
      <c r="E372" t="s">
        <v>3159</v>
      </c>
      <c r="F372" t="s">
        <v>3156</v>
      </c>
      <c r="G372">
        <v>114.3</v>
      </c>
      <c r="H372">
        <v>20521.652903448659</v>
      </c>
      <c r="I372">
        <v>2.0521652903448658E-2</v>
      </c>
      <c r="J372" t="str">
        <f>_xlfn.XLOOKUP(A372,'DRAWING LIST'!B:B,'DRAWING LIST'!AJ:AJ,,0)</f>
        <v>1-05 大洋綠</v>
      </c>
      <c r="K372">
        <f t="shared" si="10"/>
        <v>0.36</v>
      </c>
      <c r="L372">
        <f t="shared" si="11"/>
        <v>0.72</v>
      </c>
    </row>
    <row r="373" spans="1:12">
      <c r="A373" t="s">
        <v>180</v>
      </c>
      <c r="B373">
        <v>3</v>
      </c>
      <c r="C373">
        <v>1</v>
      </c>
      <c r="D373">
        <v>100</v>
      </c>
      <c r="E373" t="s">
        <v>3162</v>
      </c>
      <c r="F373" t="s">
        <v>3156</v>
      </c>
      <c r="G373">
        <v>114.3</v>
      </c>
      <c r="H373">
        <v>61564.958710345978</v>
      </c>
      <c r="I373">
        <v>6.1564958710345973E-2</v>
      </c>
      <c r="J373" t="str">
        <f>_xlfn.XLOOKUP(A373,'DRAWING LIST'!B:B,'DRAWING LIST'!AJ:AJ,,0)</f>
        <v>1-05 大洋綠</v>
      </c>
      <c r="K373">
        <f t="shared" si="10"/>
        <v>0.36</v>
      </c>
      <c r="L373">
        <f t="shared" si="11"/>
        <v>0.36</v>
      </c>
    </row>
    <row r="374" spans="1:12">
      <c r="A374" t="s">
        <v>181</v>
      </c>
      <c r="B374">
        <v>2</v>
      </c>
      <c r="C374">
        <v>4</v>
      </c>
      <c r="D374">
        <v>100</v>
      </c>
      <c r="E374" t="s">
        <v>3159</v>
      </c>
      <c r="F374" t="s">
        <v>3156</v>
      </c>
      <c r="G374">
        <v>114.3</v>
      </c>
      <c r="H374">
        <v>20521.652903448659</v>
      </c>
      <c r="I374">
        <v>2.0521652903448658E-2</v>
      </c>
      <c r="J374" t="str">
        <f>_xlfn.XLOOKUP(A374,'DRAWING LIST'!B:B,'DRAWING LIST'!AJ:AJ,,0)</f>
        <v>1-05 大洋綠</v>
      </c>
      <c r="K374">
        <f t="shared" si="10"/>
        <v>0.36</v>
      </c>
      <c r="L374">
        <f t="shared" si="11"/>
        <v>1.44</v>
      </c>
    </row>
    <row r="375" spans="1:12">
      <c r="A375" t="s">
        <v>181</v>
      </c>
      <c r="B375">
        <v>3</v>
      </c>
      <c r="C375">
        <v>3</v>
      </c>
      <c r="D375">
        <v>100</v>
      </c>
      <c r="E375" t="s">
        <v>3158</v>
      </c>
      <c r="F375" t="s">
        <v>3156</v>
      </c>
      <c r="G375">
        <v>114.3</v>
      </c>
      <c r="H375">
        <v>10260.82645172433</v>
      </c>
      <c r="I375">
        <v>1.0260826451724329E-2</v>
      </c>
      <c r="J375" t="str">
        <f>_xlfn.XLOOKUP(A375,'DRAWING LIST'!B:B,'DRAWING LIST'!AJ:AJ,,0)</f>
        <v>1-05 大洋綠</v>
      </c>
      <c r="K375">
        <f t="shared" si="10"/>
        <v>0.36</v>
      </c>
      <c r="L375">
        <f t="shared" si="11"/>
        <v>1.08</v>
      </c>
    </row>
    <row r="376" spans="1:12">
      <c r="A376" t="s">
        <v>182</v>
      </c>
      <c r="B376">
        <v>2</v>
      </c>
      <c r="C376">
        <v>4</v>
      </c>
      <c r="D376">
        <v>100</v>
      </c>
      <c r="E376" t="s">
        <v>3159</v>
      </c>
      <c r="F376" t="s">
        <v>3156</v>
      </c>
      <c r="G376">
        <v>114.3</v>
      </c>
      <c r="H376">
        <v>20521.652903448659</v>
      </c>
      <c r="I376">
        <v>2.0521652903448658E-2</v>
      </c>
      <c r="J376" t="str">
        <f>_xlfn.XLOOKUP(A376,'DRAWING LIST'!B:B,'DRAWING LIST'!AJ:AJ,,0)</f>
        <v>1-05 大洋綠</v>
      </c>
      <c r="K376">
        <f t="shared" si="10"/>
        <v>0.36</v>
      </c>
      <c r="L376">
        <f t="shared" si="11"/>
        <v>1.44</v>
      </c>
    </row>
    <row r="377" spans="1:12">
      <c r="A377" t="s">
        <v>182</v>
      </c>
      <c r="B377">
        <v>3</v>
      </c>
      <c r="C377">
        <v>3</v>
      </c>
      <c r="D377">
        <v>100</v>
      </c>
      <c r="E377" t="s">
        <v>3158</v>
      </c>
      <c r="F377" t="s">
        <v>3156</v>
      </c>
      <c r="G377">
        <v>114.3</v>
      </c>
      <c r="H377">
        <v>10260.82645172433</v>
      </c>
      <c r="I377">
        <v>1.0260826451724329E-2</v>
      </c>
      <c r="J377" t="str">
        <f>_xlfn.XLOOKUP(A377,'DRAWING LIST'!B:B,'DRAWING LIST'!AJ:AJ,,0)</f>
        <v>1-05 大洋綠</v>
      </c>
      <c r="K377">
        <f t="shared" si="10"/>
        <v>0.36</v>
      </c>
      <c r="L377">
        <f t="shared" si="11"/>
        <v>1.08</v>
      </c>
    </row>
    <row r="378" spans="1:12">
      <c r="A378" t="s">
        <v>724</v>
      </c>
      <c r="B378">
        <v>2</v>
      </c>
      <c r="C378">
        <v>1</v>
      </c>
      <c r="D378" t="s">
        <v>3188</v>
      </c>
      <c r="E378" t="s">
        <v>3171</v>
      </c>
      <c r="F378" t="s">
        <v>3156</v>
      </c>
      <c r="G378">
        <v>10</v>
      </c>
      <c r="H378">
        <v>1884.9555921538758</v>
      </c>
      <c r="I378">
        <v>1.8849555921538759E-3</v>
      </c>
      <c r="J378" t="str">
        <f>_xlfn.XLOOKUP(A378,'DRAWING LIST'!B:B,'DRAWING LIST'!AJ:AJ,,0)</f>
        <v>1-05 大洋綠</v>
      </c>
      <c r="K378">
        <f t="shared" si="10"/>
        <v>0.04</v>
      </c>
      <c r="L378">
        <f t="shared" si="11"/>
        <v>0.04</v>
      </c>
    </row>
    <row r="379" spans="1:12">
      <c r="A379" t="s">
        <v>724</v>
      </c>
      <c r="B379">
        <v>3</v>
      </c>
      <c r="C379">
        <v>1</v>
      </c>
      <c r="D379">
        <v>25</v>
      </c>
      <c r="E379" t="s">
        <v>3165</v>
      </c>
      <c r="F379" t="s">
        <v>3156</v>
      </c>
      <c r="G379">
        <v>33.4</v>
      </c>
      <c r="H379">
        <v>876.15877515965735</v>
      </c>
      <c r="I379">
        <v>8.7615877515965731E-4</v>
      </c>
      <c r="J379" t="str">
        <f>_xlfn.XLOOKUP(A379,'DRAWING LIST'!B:B,'DRAWING LIST'!AJ:AJ,,0)</f>
        <v>1-05 大洋綠</v>
      </c>
      <c r="K379">
        <f t="shared" si="10"/>
        <v>0.11</v>
      </c>
      <c r="L379">
        <f t="shared" si="11"/>
        <v>0.11</v>
      </c>
    </row>
    <row r="380" spans="1:12">
      <c r="A380" t="s">
        <v>724</v>
      </c>
      <c r="B380">
        <v>4</v>
      </c>
      <c r="C380">
        <v>1</v>
      </c>
      <c r="D380">
        <v>25</v>
      </c>
      <c r="E380" t="s">
        <v>3161</v>
      </c>
      <c r="F380" t="s">
        <v>3156</v>
      </c>
      <c r="G380">
        <v>33.4</v>
      </c>
      <c r="H380">
        <v>876.15877515965735</v>
      </c>
      <c r="I380">
        <v>8.7615877515965731E-4</v>
      </c>
      <c r="J380" t="str">
        <f>_xlfn.XLOOKUP(A380,'DRAWING LIST'!B:B,'DRAWING LIST'!AJ:AJ,,0)</f>
        <v>1-05 大洋綠</v>
      </c>
      <c r="K380">
        <f t="shared" si="10"/>
        <v>0.11</v>
      </c>
      <c r="L380">
        <f t="shared" si="11"/>
        <v>0.11</v>
      </c>
    </row>
    <row r="381" spans="1:12">
      <c r="A381" t="s">
        <v>725</v>
      </c>
      <c r="B381">
        <v>2</v>
      </c>
      <c r="C381">
        <v>1</v>
      </c>
      <c r="D381" t="s">
        <v>3188</v>
      </c>
      <c r="E381" t="s">
        <v>3171</v>
      </c>
      <c r="F381" t="s">
        <v>3156</v>
      </c>
      <c r="G381">
        <v>10</v>
      </c>
      <c r="H381">
        <v>1884.9555921538758</v>
      </c>
      <c r="I381">
        <v>1.8849555921538759E-3</v>
      </c>
      <c r="J381" t="str">
        <f>_xlfn.XLOOKUP(A381,'DRAWING LIST'!B:B,'DRAWING LIST'!AJ:AJ,,0)</f>
        <v>1-05 大洋綠</v>
      </c>
      <c r="K381">
        <f t="shared" si="10"/>
        <v>0.04</v>
      </c>
      <c r="L381">
        <f t="shared" si="11"/>
        <v>0.04</v>
      </c>
    </row>
    <row r="382" spans="1:12">
      <c r="A382" t="s">
        <v>725</v>
      </c>
      <c r="B382">
        <v>3</v>
      </c>
      <c r="C382">
        <v>1</v>
      </c>
      <c r="D382">
        <v>25</v>
      </c>
      <c r="E382" t="s">
        <v>3165</v>
      </c>
      <c r="F382" t="s">
        <v>3156</v>
      </c>
      <c r="G382">
        <v>33.4</v>
      </c>
      <c r="H382">
        <v>876.15877515965735</v>
      </c>
      <c r="I382">
        <v>8.7615877515965731E-4</v>
      </c>
      <c r="J382" t="str">
        <f>_xlfn.XLOOKUP(A382,'DRAWING LIST'!B:B,'DRAWING LIST'!AJ:AJ,,0)</f>
        <v>1-05 大洋綠</v>
      </c>
      <c r="K382">
        <f t="shared" si="10"/>
        <v>0.11</v>
      </c>
      <c r="L382">
        <f t="shared" si="11"/>
        <v>0.11</v>
      </c>
    </row>
    <row r="383" spans="1:12">
      <c r="A383" t="s">
        <v>725</v>
      </c>
      <c r="B383">
        <v>4</v>
      </c>
      <c r="C383">
        <v>1</v>
      </c>
      <c r="D383">
        <v>25</v>
      </c>
      <c r="E383" t="s">
        <v>3161</v>
      </c>
      <c r="F383" t="s">
        <v>3156</v>
      </c>
      <c r="G383">
        <v>33.4</v>
      </c>
      <c r="H383">
        <v>876.15877515965735</v>
      </c>
      <c r="I383">
        <v>8.7615877515965731E-4</v>
      </c>
      <c r="J383" t="str">
        <f>_xlfn.XLOOKUP(A383,'DRAWING LIST'!B:B,'DRAWING LIST'!AJ:AJ,,0)</f>
        <v>1-05 大洋綠</v>
      </c>
      <c r="K383">
        <f t="shared" si="10"/>
        <v>0.11</v>
      </c>
      <c r="L383">
        <f t="shared" si="11"/>
        <v>0.11</v>
      </c>
    </row>
    <row r="384" spans="1:12">
      <c r="A384" t="s">
        <v>183</v>
      </c>
      <c r="B384">
        <v>2</v>
      </c>
      <c r="C384">
        <v>2</v>
      </c>
      <c r="D384">
        <v>80</v>
      </c>
      <c r="E384" t="s">
        <v>3158</v>
      </c>
      <c r="F384" t="s">
        <v>3156</v>
      </c>
      <c r="G384">
        <v>88.9</v>
      </c>
      <c r="H384">
        <v>6207.1666189443476</v>
      </c>
      <c r="I384">
        <v>6.2071666189443472E-3</v>
      </c>
      <c r="J384" t="str">
        <f>_xlfn.XLOOKUP(A384,'DRAWING LIST'!B:B,'DRAWING LIST'!AJ:AJ,,0)</f>
        <v>1-05 大洋綠</v>
      </c>
      <c r="K384">
        <f t="shared" si="10"/>
        <v>0.28000000000000003</v>
      </c>
      <c r="L384">
        <f t="shared" si="11"/>
        <v>0.56000000000000005</v>
      </c>
    </row>
    <row r="385" spans="1:12">
      <c r="A385" t="s">
        <v>184</v>
      </c>
      <c r="B385">
        <v>2</v>
      </c>
      <c r="C385">
        <v>2</v>
      </c>
      <c r="D385">
        <v>100</v>
      </c>
      <c r="E385" t="s">
        <v>3158</v>
      </c>
      <c r="F385" t="s">
        <v>3156</v>
      </c>
      <c r="G385">
        <v>114.3</v>
      </c>
      <c r="H385">
        <v>10260.82645172433</v>
      </c>
      <c r="I385">
        <v>1.0260826451724329E-2</v>
      </c>
      <c r="J385" t="str">
        <f>_xlfn.XLOOKUP(A385,'DRAWING LIST'!B:B,'DRAWING LIST'!AJ:AJ,,0)</f>
        <v>1-05 大洋綠</v>
      </c>
      <c r="K385">
        <f t="shared" si="10"/>
        <v>0.36</v>
      </c>
      <c r="L385">
        <f t="shared" si="11"/>
        <v>0.72</v>
      </c>
    </row>
    <row r="386" spans="1:12">
      <c r="A386" t="s">
        <v>185</v>
      </c>
      <c r="B386">
        <v>3</v>
      </c>
      <c r="C386">
        <v>1</v>
      </c>
      <c r="D386">
        <v>80</v>
      </c>
      <c r="E386" t="s">
        <v>3159</v>
      </c>
      <c r="F386" t="s">
        <v>3156</v>
      </c>
      <c r="G386">
        <v>88.9</v>
      </c>
      <c r="H386">
        <v>12414.333237888695</v>
      </c>
      <c r="I386">
        <v>1.2414333237888694E-2</v>
      </c>
      <c r="J386" t="str">
        <f>_xlfn.XLOOKUP(A386,'DRAWING LIST'!B:B,'DRAWING LIST'!AJ:AJ,,0)</f>
        <v>1-05 大洋綠</v>
      </c>
      <c r="K386">
        <f t="shared" si="10"/>
        <v>0.28000000000000003</v>
      </c>
      <c r="L386">
        <f t="shared" si="11"/>
        <v>0.28000000000000003</v>
      </c>
    </row>
    <row r="387" spans="1:12">
      <c r="A387" t="s">
        <v>185</v>
      </c>
      <c r="B387">
        <v>4</v>
      </c>
      <c r="C387">
        <v>2</v>
      </c>
      <c r="D387">
        <v>100</v>
      </c>
      <c r="E387" t="s">
        <v>3166</v>
      </c>
      <c r="F387" t="s">
        <v>3156</v>
      </c>
      <c r="G387">
        <v>114.3</v>
      </c>
      <c r="H387">
        <v>13681.10193563244</v>
      </c>
      <c r="I387">
        <v>1.3681101935632439E-2</v>
      </c>
      <c r="J387" t="str">
        <f>_xlfn.XLOOKUP(A387,'DRAWING LIST'!B:B,'DRAWING LIST'!AJ:AJ,,0)</f>
        <v>1-05 大洋綠</v>
      </c>
      <c r="K387">
        <f t="shared" ref="K387:K450" si="12">ROUNDUP(G387*PI()*1000*10^-6,2)</f>
        <v>0.36</v>
      </c>
      <c r="L387">
        <f t="shared" ref="L387:L450" si="13">K387*C387</f>
        <v>0.72</v>
      </c>
    </row>
    <row r="388" spans="1:12">
      <c r="A388" t="s">
        <v>185</v>
      </c>
      <c r="B388">
        <v>5</v>
      </c>
      <c r="C388">
        <v>1</v>
      </c>
      <c r="D388" t="s">
        <v>3168</v>
      </c>
      <c r="E388" t="s">
        <v>3169</v>
      </c>
      <c r="F388" t="s">
        <v>3156</v>
      </c>
      <c r="G388">
        <v>10</v>
      </c>
      <c r="H388">
        <v>3141.5926535897929</v>
      </c>
      <c r="I388">
        <v>3.1415926535897929E-3</v>
      </c>
      <c r="J388" t="str">
        <f>_xlfn.XLOOKUP(A388,'DRAWING LIST'!B:B,'DRAWING LIST'!AJ:AJ,,0)</f>
        <v>1-05 大洋綠</v>
      </c>
      <c r="K388">
        <f t="shared" si="12"/>
        <v>0.04</v>
      </c>
      <c r="L388">
        <f t="shared" si="13"/>
        <v>0.04</v>
      </c>
    </row>
    <row r="389" spans="1:12">
      <c r="A389" t="s">
        <v>185</v>
      </c>
      <c r="B389">
        <v>6</v>
      </c>
      <c r="C389">
        <v>1</v>
      </c>
      <c r="D389">
        <v>100</v>
      </c>
      <c r="E389" t="s">
        <v>3162</v>
      </c>
      <c r="F389" t="s">
        <v>3156</v>
      </c>
      <c r="G389">
        <v>114.3</v>
      </c>
      <c r="H389">
        <v>61564.958710345978</v>
      </c>
      <c r="I389">
        <v>6.1564958710345973E-2</v>
      </c>
      <c r="J389" t="str">
        <f>_xlfn.XLOOKUP(A389,'DRAWING LIST'!B:B,'DRAWING LIST'!AJ:AJ,,0)</f>
        <v>1-05 大洋綠</v>
      </c>
      <c r="K389">
        <f t="shared" si="12"/>
        <v>0.36</v>
      </c>
      <c r="L389">
        <f t="shared" si="13"/>
        <v>0.36</v>
      </c>
    </row>
    <row r="390" spans="1:12">
      <c r="A390" t="s">
        <v>185</v>
      </c>
      <c r="B390">
        <v>7</v>
      </c>
      <c r="C390">
        <v>2</v>
      </c>
      <c r="D390">
        <v>80</v>
      </c>
      <c r="E390" t="s">
        <v>3158</v>
      </c>
      <c r="F390" t="s">
        <v>3156</v>
      </c>
      <c r="G390">
        <v>88.9</v>
      </c>
      <c r="H390">
        <v>6207.1666189443476</v>
      </c>
      <c r="I390">
        <v>6.2071666189443472E-3</v>
      </c>
      <c r="J390" t="str">
        <f>_xlfn.XLOOKUP(A390,'DRAWING LIST'!B:B,'DRAWING LIST'!AJ:AJ,,0)</f>
        <v>1-05 大洋綠</v>
      </c>
      <c r="K390">
        <f t="shared" si="12"/>
        <v>0.28000000000000003</v>
      </c>
      <c r="L390">
        <f t="shared" si="13"/>
        <v>0.56000000000000005</v>
      </c>
    </row>
    <row r="391" spans="1:12">
      <c r="A391" t="s">
        <v>186</v>
      </c>
      <c r="B391">
        <v>2</v>
      </c>
      <c r="C391">
        <v>1</v>
      </c>
      <c r="D391" t="s">
        <v>3187</v>
      </c>
      <c r="E391" t="s">
        <v>3181</v>
      </c>
      <c r="F391" t="s">
        <v>3156</v>
      </c>
      <c r="G391">
        <v>10</v>
      </c>
      <c r="H391">
        <v>3141.5926535897929</v>
      </c>
      <c r="I391">
        <v>3.1415926535897929E-3</v>
      </c>
      <c r="J391" t="str">
        <f>_xlfn.XLOOKUP(A391,'DRAWING LIST'!B:B,'DRAWING LIST'!AJ:AJ,,0)</f>
        <v>1-05 大洋綠</v>
      </c>
      <c r="K391">
        <f t="shared" si="12"/>
        <v>0.04</v>
      </c>
      <c r="L391">
        <f t="shared" si="13"/>
        <v>0.04</v>
      </c>
    </row>
    <row r="392" spans="1:12">
      <c r="A392" t="s">
        <v>186</v>
      </c>
      <c r="B392">
        <v>3</v>
      </c>
      <c r="C392">
        <v>1</v>
      </c>
      <c r="D392" t="s">
        <v>3191</v>
      </c>
      <c r="E392" t="s">
        <v>3164</v>
      </c>
      <c r="F392" t="s">
        <v>3156</v>
      </c>
      <c r="G392">
        <v>50</v>
      </c>
      <c r="H392">
        <v>11780.972450961724</v>
      </c>
      <c r="I392">
        <v>1.1780972450961723E-2</v>
      </c>
      <c r="J392" t="str">
        <f>_xlfn.XLOOKUP(A392,'DRAWING LIST'!B:B,'DRAWING LIST'!AJ:AJ,,0)</f>
        <v>1-05 大洋綠</v>
      </c>
      <c r="K392">
        <f t="shared" si="12"/>
        <v>0.16</v>
      </c>
      <c r="L392">
        <f t="shared" si="13"/>
        <v>0.16</v>
      </c>
    </row>
    <row r="393" spans="1:12">
      <c r="A393" t="s">
        <v>186</v>
      </c>
      <c r="B393">
        <v>4</v>
      </c>
      <c r="C393">
        <v>1</v>
      </c>
      <c r="D393">
        <v>100</v>
      </c>
      <c r="E393" t="s">
        <v>3162</v>
      </c>
      <c r="F393" t="s">
        <v>3156</v>
      </c>
      <c r="G393">
        <v>114.3</v>
      </c>
      <c r="H393">
        <v>61564.958710345978</v>
      </c>
      <c r="I393">
        <v>6.1564958710345973E-2</v>
      </c>
      <c r="J393" t="str">
        <f>_xlfn.XLOOKUP(A393,'DRAWING LIST'!B:B,'DRAWING LIST'!AJ:AJ,,0)</f>
        <v>1-05 大洋綠</v>
      </c>
      <c r="K393">
        <f t="shared" si="12"/>
        <v>0.36</v>
      </c>
      <c r="L393">
        <f t="shared" si="13"/>
        <v>0.36</v>
      </c>
    </row>
    <row r="394" spans="1:12">
      <c r="A394" t="s">
        <v>187</v>
      </c>
      <c r="B394">
        <v>2</v>
      </c>
      <c r="C394">
        <v>2</v>
      </c>
      <c r="D394" t="s">
        <v>3191</v>
      </c>
      <c r="E394" t="s">
        <v>3164</v>
      </c>
      <c r="F394" t="s">
        <v>3156</v>
      </c>
      <c r="G394">
        <v>50</v>
      </c>
      <c r="H394">
        <v>11780.972450961724</v>
      </c>
      <c r="I394">
        <v>1.1780972450961723E-2</v>
      </c>
      <c r="J394" t="str">
        <f>_xlfn.XLOOKUP(A394,'DRAWING LIST'!B:B,'DRAWING LIST'!AJ:AJ,,0)</f>
        <v>1-05 大洋綠</v>
      </c>
      <c r="K394">
        <f t="shared" si="12"/>
        <v>0.16</v>
      </c>
      <c r="L394">
        <f t="shared" si="13"/>
        <v>0.32</v>
      </c>
    </row>
    <row r="395" spans="1:12">
      <c r="A395" t="s">
        <v>187</v>
      </c>
      <c r="B395">
        <v>3</v>
      </c>
      <c r="C395">
        <v>1</v>
      </c>
      <c r="D395">
        <v>50</v>
      </c>
      <c r="E395" t="s">
        <v>3165</v>
      </c>
      <c r="F395" t="s">
        <v>3156</v>
      </c>
      <c r="G395">
        <v>60.3</v>
      </c>
      <c r="H395">
        <v>2855.7784079478274</v>
      </c>
      <c r="I395">
        <v>2.8557784079478272E-3</v>
      </c>
      <c r="J395" t="str">
        <f>_xlfn.XLOOKUP(A395,'DRAWING LIST'!B:B,'DRAWING LIST'!AJ:AJ,,0)</f>
        <v>1-05 大洋綠</v>
      </c>
      <c r="K395">
        <f t="shared" si="12"/>
        <v>0.19</v>
      </c>
      <c r="L395">
        <f t="shared" si="13"/>
        <v>0.19</v>
      </c>
    </row>
    <row r="396" spans="1:12">
      <c r="A396" t="s">
        <v>187</v>
      </c>
      <c r="B396">
        <v>4</v>
      </c>
      <c r="C396">
        <v>1</v>
      </c>
      <c r="D396">
        <v>50</v>
      </c>
      <c r="E396" t="s">
        <v>3158</v>
      </c>
      <c r="F396" t="s">
        <v>3156</v>
      </c>
      <c r="G396">
        <v>60.3</v>
      </c>
      <c r="H396">
        <v>2855.7784079478274</v>
      </c>
      <c r="I396">
        <v>2.8557784079478272E-3</v>
      </c>
      <c r="J396" t="str">
        <f>_xlfn.XLOOKUP(A396,'DRAWING LIST'!B:B,'DRAWING LIST'!AJ:AJ,,0)</f>
        <v>1-05 大洋綠</v>
      </c>
      <c r="K396">
        <f t="shared" si="12"/>
        <v>0.19</v>
      </c>
      <c r="L396">
        <f t="shared" si="13"/>
        <v>0.19</v>
      </c>
    </row>
    <row r="397" spans="1:12">
      <c r="A397" t="s">
        <v>188</v>
      </c>
      <c r="B397">
        <v>2</v>
      </c>
      <c r="C397">
        <v>3</v>
      </c>
      <c r="D397">
        <v>40</v>
      </c>
      <c r="E397" t="s">
        <v>3159</v>
      </c>
      <c r="F397" t="s">
        <v>3156</v>
      </c>
      <c r="G397">
        <v>48.3</v>
      </c>
      <c r="H397">
        <v>3664.4950428165462</v>
      </c>
      <c r="I397">
        <v>3.6644950428165461E-3</v>
      </c>
      <c r="J397" t="str">
        <f>_xlfn.XLOOKUP(A397,'DRAWING LIST'!B:B,'DRAWING LIST'!AJ:AJ,,0)</f>
        <v>1-05 大洋綠</v>
      </c>
      <c r="K397">
        <f t="shared" si="12"/>
        <v>0.16</v>
      </c>
      <c r="L397">
        <f t="shared" si="13"/>
        <v>0.48</v>
      </c>
    </row>
    <row r="398" spans="1:12">
      <c r="A398" t="s">
        <v>188</v>
      </c>
      <c r="B398">
        <v>3</v>
      </c>
      <c r="C398">
        <v>2</v>
      </c>
      <c r="D398">
        <v>40</v>
      </c>
      <c r="E398" t="s">
        <v>3161</v>
      </c>
      <c r="F398" t="s">
        <v>3156</v>
      </c>
      <c r="G398">
        <v>48.3</v>
      </c>
      <c r="H398">
        <v>1832.2475214082731</v>
      </c>
      <c r="I398">
        <v>1.8322475214082731E-3</v>
      </c>
      <c r="J398" t="str">
        <f>_xlfn.XLOOKUP(A398,'DRAWING LIST'!B:B,'DRAWING LIST'!AJ:AJ,,0)</f>
        <v>1-05 大洋綠</v>
      </c>
      <c r="K398">
        <f t="shared" si="12"/>
        <v>0.16</v>
      </c>
      <c r="L398">
        <f t="shared" si="13"/>
        <v>0.32</v>
      </c>
    </row>
    <row r="399" spans="1:12">
      <c r="A399" t="s">
        <v>189</v>
      </c>
      <c r="B399">
        <v>2</v>
      </c>
      <c r="C399">
        <v>6</v>
      </c>
      <c r="D399">
        <v>40</v>
      </c>
      <c r="E399" t="s">
        <v>3159</v>
      </c>
      <c r="F399" t="s">
        <v>3156</v>
      </c>
      <c r="G399">
        <v>48.3</v>
      </c>
      <c r="H399">
        <v>3664.4950428165462</v>
      </c>
      <c r="I399">
        <v>3.6644950428165461E-3</v>
      </c>
      <c r="J399" t="str">
        <f>_xlfn.XLOOKUP(A399,'DRAWING LIST'!B:B,'DRAWING LIST'!AJ:AJ,,0)</f>
        <v>1-05 大洋綠</v>
      </c>
      <c r="K399">
        <f t="shared" si="12"/>
        <v>0.16</v>
      </c>
      <c r="L399">
        <f t="shared" si="13"/>
        <v>0.96</v>
      </c>
    </row>
    <row r="400" spans="1:12">
      <c r="A400" t="s">
        <v>189</v>
      </c>
      <c r="B400">
        <v>3</v>
      </c>
      <c r="C400">
        <v>3</v>
      </c>
      <c r="D400">
        <v>40</v>
      </c>
      <c r="E400" t="s">
        <v>3162</v>
      </c>
      <c r="F400" t="s">
        <v>3156</v>
      </c>
      <c r="G400">
        <v>48.3</v>
      </c>
      <c r="H400">
        <v>10993.485128449638</v>
      </c>
      <c r="I400">
        <v>1.0993485128449637E-2</v>
      </c>
      <c r="J400" t="str">
        <f>_xlfn.XLOOKUP(A400,'DRAWING LIST'!B:B,'DRAWING LIST'!AJ:AJ,,0)</f>
        <v>1-05 大洋綠</v>
      </c>
      <c r="K400">
        <f t="shared" si="12"/>
        <v>0.16</v>
      </c>
      <c r="L400">
        <f t="shared" si="13"/>
        <v>0.48</v>
      </c>
    </row>
    <row r="401" spans="1:12">
      <c r="A401" t="s">
        <v>189</v>
      </c>
      <c r="B401">
        <v>4</v>
      </c>
      <c r="C401">
        <v>6</v>
      </c>
      <c r="D401">
        <v>40</v>
      </c>
      <c r="E401" t="s">
        <v>3161</v>
      </c>
      <c r="F401" t="s">
        <v>3156</v>
      </c>
      <c r="G401">
        <v>48.3</v>
      </c>
      <c r="H401">
        <v>1832.2475214082731</v>
      </c>
      <c r="I401">
        <v>1.8322475214082731E-3</v>
      </c>
      <c r="J401" t="str">
        <f>_xlfn.XLOOKUP(A401,'DRAWING LIST'!B:B,'DRAWING LIST'!AJ:AJ,,0)</f>
        <v>1-05 大洋綠</v>
      </c>
      <c r="K401">
        <f t="shared" si="12"/>
        <v>0.16</v>
      </c>
      <c r="L401">
        <f t="shared" si="13"/>
        <v>0.96</v>
      </c>
    </row>
    <row r="402" spans="1:12">
      <c r="A402" t="s">
        <v>726</v>
      </c>
      <c r="B402">
        <v>2</v>
      </c>
      <c r="C402">
        <v>2</v>
      </c>
      <c r="D402">
        <v>40</v>
      </c>
      <c r="E402" t="s">
        <v>3161</v>
      </c>
      <c r="F402" t="s">
        <v>3156</v>
      </c>
      <c r="G402">
        <v>48.3</v>
      </c>
      <c r="H402">
        <v>1832.2475214082731</v>
      </c>
      <c r="I402">
        <v>1.8322475214082731E-3</v>
      </c>
      <c r="J402" t="str">
        <f>_xlfn.XLOOKUP(A402,'DRAWING LIST'!B:B,'DRAWING LIST'!AJ:AJ,,0)</f>
        <v>1-05 大洋綠</v>
      </c>
      <c r="K402">
        <f t="shared" si="12"/>
        <v>0.16</v>
      </c>
      <c r="L402">
        <f t="shared" si="13"/>
        <v>0.32</v>
      </c>
    </row>
    <row r="403" spans="1:12">
      <c r="A403" t="s">
        <v>191</v>
      </c>
      <c r="B403">
        <v>2</v>
      </c>
      <c r="C403">
        <v>1</v>
      </c>
      <c r="D403">
        <v>40</v>
      </c>
      <c r="E403" t="s">
        <v>3159</v>
      </c>
      <c r="F403" t="s">
        <v>3156</v>
      </c>
      <c r="G403">
        <v>48.3</v>
      </c>
      <c r="H403">
        <v>3664.4950428165462</v>
      </c>
      <c r="I403">
        <v>3.6644950428165461E-3</v>
      </c>
      <c r="J403" t="str">
        <f>_xlfn.XLOOKUP(A403,'DRAWING LIST'!B:B,'DRAWING LIST'!AJ:AJ,,0)</f>
        <v>1-05 大洋綠</v>
      </c>
      <c r="K403">
        <f t="shared" si="12"/>
        <v>0.16</v>
      </c>
      <c r="L403">
        <f t="shared" si="13"/>
        <v>0.16</v>
      </c>
    </row>
    <row r="404" spans="1:12">
      <c r="A404" t="s">
        <v>191</v>
      </c>
      <c r="B404">
        <v>3</v>
      </c>
      <c r="C404">
        <v>2</v>
      </c>
      <c r="D404">
        <v>40</v>
      </c>
      <c r="E404" t="s">
        <v>3161</v>
      </c>
      <c r="F404" t="s">
        <v>3160</v>
      </c>
      <c r="G404">
        <v>48.3</v>
      </c>
      <c r="H404">
        <v>1832.2475214082731</v>
      </c>
      <c r="I404">
        <v>1.8322475214082731E-3</v>
      </c>
      <c r="J404" t="str">
        <f>_xlfn.XLOOKUP(A404,'DRAWING LIST'!B:B,'DRAWING LIST'!AJ:AJ,,0)</f>
        <v>1-05 大洋綠</v>
      </c>
      <c r="K404">
        <f t="shared" si="12"/>
        <v>0.16</v>
      </c>
      <c r="L404">
        <f t="shared" si="13"/>
        <v>0.32</v>
      </c>
    </row>
    <row r="405" spans="1:12">
      <c r="A405" t="s">
        <v>727</v>
      </c>
      <c r="B405">
        <v>3</v>
      </c>
      <c r="C405">
        <v>1</v>
      </c>
      <c r="D405">
        <v>80</v>
      </c>
      <c r="E405" t="s">
        <v>3159</v>
      </c>
      <c r="F405" t="s">
        <v>3156</v>
      </c>
      <c r="G405">
        <v>88.9</v>
      </c>
      <c r="H405">
        <v>12414.333237888695</v>
      </c>
      <c r="I405">
        <v>1.2414333237888694E-2</v>
      </c>
      <c r="J405" t="e">
        <f>_xlfn.XLOOKUP(A405,'DRAWING LIST'!B:B,'DRAWING LIST'!AJ:AJ,,0)</f>
        <v>#N/A</v>
      </c>
      <c r="K405">
        <f t="shared" si="12"/>
        <v>0.28000000000000003</v>
      </c>
      <c r="L405">
        <f t="shared" si="13"/>
        <v>0.28000000000000003</v>
      </c>
    </row>
    <row r="406" spans="1:12">
      <c r="A406" t="s">
        <v>727</v>
      </c>
      <c r="B406">
        <v>4</v>
      </c>
      <c r="C406">
        <v>9</v>
      </c>
      <c r="D406">
        <v>40</v>
      </c>
      <c r="E406" t="s">
        <v>3159</v>
      </c>
      <c r="F406" t="s">
        <v>3156</v>
      </c>
      <c r="G406">
        <v>48.3</v>
      </c>
      <c r="H406">
        <v>3664.4950428165462</v>
      </c>
      <c r="I406">
        <v>3.6644950428165461E-3</v>
      </c>
      <c r="J406" t="e">
        <f>_xlfn.XLOOKUP(A406,'DRAWING LIST'!B:B,'DRAWING LIST'!AJ:AJ,,0)</f>
        <v>#N/A</v>
      </c>
      <c r="K406">
        <f t="shared" si="12"/>
        <v>0.16</v>
      </c>
      <c r="L406">
        <f t="shared" si="13"/>
        <v>1.44</v>
      </c>
    </row>
    <row r="407" spans="1:12">
      <c r="A407" t="s">
        <v>727</v>
      </c>
      <c r="B407">
        <v>5</v>
      </c>
      <c r="C407">
        <v>1</v>
      </c>
      <c r="D407">
        <v>40</v>
      </c>
      <c r="E407" t="s">
        <v>3166</v>
      </c>
      <c r="F407" t="s">
        <v>3156</v>
      </c>
      <c r="G407">
        <v>48.3</v>
      </c>
      <c r="H407">
        <v>2442.9966952110308</v>
      </c>
      <c r="I407">
        <v>2.4429966952110305E-3</v>
      </c>
      <c r="J407" t="e">
        <f>_xlfn.XLOOKUP(A407,'DRAWING LIST'!B:B,'DRAWING LIST'!AJ:AJ,,0)</f>
        <v>#N/A</v>
      </c>
      <c r="K407">
        <f t="shared" si="12"/>
        <v>0.16</v>
      </c>
      <c r="L407">
        <f t="shared" si="13"/>
        <v>0.16</v>
      </c>
    </row>
    <row r="408" spans="1:12">
      <c r="A408" t="s">
        <v>727</v>
      </c>
      <c r="B408">
        <v>6</v>
      </c>
      <c r="C408">
        <v>1</v>
      </c>
      <c r="D408" t="s">
        <v>3192</v>
      </c>
      <c r="E408" t="s">
        <v>3169</v>
      </c>
      <c r="F408" t="s">
        <v>3156</v>
      </c>
      <c r="G408">
        <v>80</v>
      </c>
      <c r="H408">
        <v>25132.741228718343</v>
      </c>
      <c r="I408">
        <v>2.5132741228718343E-2</v>
      </c>
      <c r="J408" t="e">
        <f>_xlfn.XLOOKUP(A408,'DRAWING LIST'!B:B,'DRAWING LIST'!AJ:AJ,,0)</f>
        <v>#N/A</v>
      </c>
      <c r="K408">
        <f t="shared" si="12"/>
        <v>0.26</v>
      </c>
      <c r="L408">
        <f t="shared" si="13"/>
        <v>0.26</v>
      </c>
    </row>
    <row r="409" spans="1:12">
      <c r="A409" t="s">
        <v>727</v>
      </c>
      <c r="B409">
        <v>7</v>
      </c>
      <c r="C409">
        <v>1</v>
      </c>
      <c r="D409">
        <v>40</v>
      </c>
      <c r="E409" t="s">
        <v>3162</v>
      </c>
      <c r="F409" t="s">
        <v>3156</v>
      </c>
      <c r="G409">
        <v>48.3</v>
      </c>
      <c r="H409">
        <v>10993.485128449638</v>
      </c>
      <c r="I409">
        <v>1.0993485128449637E-2</v>
      </c>
      <c r="J409" t="e">
        <f>_xlfn.XLOOKUP(A409,'DRAWING LIST'!B:B,'DRAWING LIST'!AJ:AJ,,0)</f>
        <v>#N/A</v>
      </c>
      <c r="K409">
        <f t="shared" si="12"/>
        <v>0.16</v>
      </c>
      <c r="L409">
        <f t="shared" si="13"/>
        <v>0.16</v>
      </c>
    </row>
    <row r="410" spans="1:12">
      <c r="A410" t="s">
        <v>727</v>
      </c>
      <c r="B410">
        <v>8</v>
      </c>
      <c r="C410">
        <v>6</v>
      </c>
      <c r="D410">
        <v>40</v>
      </c>
      <c r="E410" t="s">
        <v>3161</v>
      </c>
      <c r="F410" t="s">
        <v>3156</v>
      </c>
      <c r="G410">
        <v>48.3</v>
      </c>
      <c r="H410">
        <v>1832.2475214082731</v>
      </c>
      <c r="I410">
        <v>1.8322475214082731E-3</v>
      </c>
      <c r="J410" t="e">
        <f>_xlfn.XLOOKUP(A410,'DRAWING LIST'!B:B,'DRAWING LIST'!AJ:AJ,,0)</f>
        <v>#N/A</v>
      </c>
      <c r="K410">
        <f t="shared" si="12"/>
        <v>0.16</v>
      </c>
      <c r="L410">
        <f t="shared" si="13"/>
        <v>0.96</v>
      </c>
    </row>
    <row r="411" spans="1:12">
      <c r="A411" t="s">
        <v>727</v>
      </c>
      <c r="B411">
        <v>9</v>
      </c>
      <c r="C411">
        <v>1</v>
      </c>
      <c r="D411">
        <v>80</v>
      </c>
      <c r="E411" t="s">
        <v>3158</v>
      </c>
      <c r="F411" t="s">
        <v>3156</v>
      </c>
      <c r="G411">
        <v>88.9</v>
      </c>
      <c r="H411">
        <v>6207.1666189443476</v>
      </c>
      <c r="I411">
        <v>6.2071666189443472E-3</v>
      </c>
      <c r="J411" t="e">
        <f>_xlfn.XLOOKUP(A411,'DRAWING LIST'!B:B,'DRAWING LIST'!AJ:AJ,,0)</f>
        <v>#N/A</v>
      </c>
      <c r="K411">
        <f t="shared" si="12"/>
        <v>0.28000000000000003</v>
      </c>
      <c r="L411">
        <f t="shared" si="13"/>
        <v>0.28000000000000003</v>
      </c>
    </row>
    <row r="412" spans="1:12">
      <c r="A412" t="s">
        <v>195</v>
      </c>
      <c r="B412">
        <v>2</v>
      </c>
      <c r="C412">
        <v>6</v>
      </c>
      <c r="D412">
        <v>40</v>
      </c>
      <c r="E412" t="s">
        <v>3159</v>
      </c>
      <c r="F412" t="s">
        <v>3156</v>
      </c>
      <c r="G412">
        <v>48.3</v>
      </c>
      <c r="H412">
        <v>3664.4950428165462</v>
      </c>
      <c r="I412">
        <v>3.6644950428165461E-3</v>
      </c>
      <c r="J412" t="str">
        <f>_xlfn.XLOOKUP(A412,'DRAWING LIST'!B:B,'DRAWING LIST'!AJ:AJ,,0)</f>
        <v>1-05 大洋綠</v>
      </c>
      <c r="K412">
        <f t="shared" si="12"/>
        <v>0.16</v>
      </c>
      <c r="L412">
        <f t="shared" si="13"/>
        <v>0.96</v>
      </c>
    </row>
    <row r="413" spans="1:12">
      <c r="A413" t="s">
        <v>195</v>
      </c>
      <c r="B413">
        <v>3</v>
      </c>
      <c r="C413">
        <v>2</v>
      </c>
      <c r="D413">
        <v>40</v>
      </c>
      <c r="E413" t="s">
        <v>3161</v>
      </c>
      <c r="F413" t="s">
        <v>3156</v>
      </c>
      <c r="G413">
        <v>48.3</v>
      </c>
      <c r="H413">
        <v>1832.2475214082731</v>
      </c>
      <c r="I413">
        <v>1.8322475214082731E-3</v>
      </c>
      <c r="J413" t="str">
        <f>_xlfn.XLOOKUP(A413,'DRAWING LIST'!B:B,'DRAWING LIST'!AJ:AJ,,0)</f>
        <v>1-05 大洋綠</v>
      </c>
      <c r="K413">
        <f t="shared" si="12"/>
        <v>0.16</v>
      </c>
      <c r="L413">
        <f t="shared" si="13"/>
        <v>0.32</v>
      </c>
    </row>
    <row r="414" spans="1:12">
      <c r="A414" t="s">
        <v>196</v>
      </c>
      <c r="B414">
        <v>2</v>
      </c>
      <c r="C414">
        <v>5</v>
      </c>
      <c r="D414">
        <v>40</v>
      </c>
      <c r="E414" t="s">
        <v>3159</v>
      </c>
      <c r="F414" t="s">
        <v>3156</v>
      </c>
      <c r="G414">
        <v>48.3</v>
      </c>
      <c r="H414">
        <v>3664.4950428165462</v>
      </c>
      <c r="I414">
        <v>3.6644950428165461E-3</v>
      </c>
      <c r="J414" t="str">
        <f>_xlfn.XLOOKUP(A414,'DRAWING LIST'!B:B,'DRAWING LIST'!AJ:AJ,,0)</f>
        <v>1-05 大洋綠</v>
      </c>
      <c r="K414">
        <f t="shared" si="12"/>
        <v>0.16</v>
      </c>
      <c r="L414">
        <f t="shared" si="13"/>
        <v>0.8</v>
      </c>
    </row>
    <row r="415" spans="1:12">
      <c r="A415" t="s">
        <v>196</v>
      </c>
      <c r="B415">
        <v>3</v>
      </c>
      <c r="C415">
        <v>2</v>
      </c>
      <c r="D415">
        <v>40</v>
      </c>
      <c r="E415" t="s">
        <v>3161</v>
      </c>
      <c r="F415" t="s">
        <v>3156</v>
      </c>
      <c r="G415">
        <v>48.3</v>
      </c>
      <c r="H415">
        <v>1832.2475214082731</v>
      </c>
      <c r="I415">
        <v>1.8322475214082731E-3</v>
      </c>
      <c r="J415" t="str">
        <f>_xlfn.XLOOKUP(A415,'DRAWING LIST'!B:B,'DRAWING LIST'!AJ:AJ,,0)</f>
        <v>1-05 大洋綠</v>
      </c>
      <c r="K415">
        <f t="shared" si="12"/>
        <v>0.16</v>
      </c>
      <c r="L415">
        <f t="shared" si="13"/>
        <v>0.32</v>
      </c>
    </row>
    <row r="416" spans="1:12">
      <c r="A416" t="s">
        <v>197</v>
      </c>
      <c r="B416">
        <v>2</v>
      </c>
      <c r="C416">
        <v>3</v>
      </c>
      <c r="D416">
        <v>50</v>
      </c>
      <c r="E416" t="s">
        <v>3159</v>
      </c>
      <c r="F416" t="s">
        <v>3156</v>
      </c>
      <c r="G416">
        <v>60.3</v>
      </c>
      <c r="H416">
        <v>5711.5568158956548</v>
      </c>
      <c r="I416">
        <v>5.7115568158956544E-3</v>
      </c>
      <c r="J416" t="str">
        <f>_xlfn.XLOOKUP(A416,'DRAWING LIST'!B:B,'DRAWING LIST'!AJ:AJ,,0)</f>
        <v>1-05 大洋綠</v>
      </c>
      <c r="K416">
        <f t="shared" si="12"/>
        <v>0.19</v>
      </c>
      <c r="L416">
        <f t="shared" si="13"/>
        <v>0.57000000000000006</v>
      </c>
    </row>
    <row r="417" spans="1:12">
      <c r="A417" t="s">
        <v>197</v>
      </c>
      <c r="B417">
        <v>3</v>
      </c>
      <c r="C417">
        <v>2</v>
      </c>
      <c r="D417" t="s">
        <v>3180</v>
      </c>
      <c r="E417" t="s">
        <v>3164</v>
      </c>
      <c r="F417" t="s">
        <v>3156</v>
      </c>
      <c r="G417">
        <v>50</v>
      </c>
      <c r="H417">
        <v>11780.972450961724</v>
      </c>
      <c r="I417">
        <v>1.1780972450961723E-2</v>
      </c>
      <c r="J417" t="str">
        <f>_xlfn.XLOOKUP(A417,'DRAWING LIST'!B:B,'DRAWING LIST'!AJ:AJ,,0)</f>
        <v>1-05 大洋綠</v>
      </c>
      <c r="K417">
        <f t="shared" si="12"/>
        <v>0.16</v>
      </c>
      <c r="L417">
        <f t="shared" si="13"/>
        <v>0.32</v>
      </c>
    </row>
    <row r="418" spans="1:12">
      <c r="A418" t="s">
        <v>198</v>
      </c>
      <c r="B418">
        <v>2</v>
      </c>
      <c r="C418">
        <v>4</v>
      </c>
      <c r="D418">
        <v>50</v>
      </c>
      <c r="E418" t="s">
        <v>3159</v>
      </c>
      <c r="F418" t="s">
        <v>3156</v>
      </c>
      <c r="G418">
        <v>60.3</v>
      </c>
      <c r="H418">
        <v>5711.5568158956548</v>
      </c>
      <c r="I418">
        <v>5.7115568158956544E-3</v>
      </c>
      <c r="J418" t="str">
        <f>_xlfn.XLOOKUP(A418,'DRAWING LIST'!B:B,'DRAWING LIST'!AJ:AJ,,0)</f>
        <v>1-05 大洋綠</v>
      </c>
      <c r="K418">
        <f t="shared" si="12"/>
        <v>0.19</v>
      </c>
      <c r="L418">
        <f t="shared" si="13"/>
        <v>0.76</v>
      </c>
    </row>
    <row r="419" spans="1:12">
      <c r="A419" t="s">
        <v>198</v>
      </c>
      <c r="B419">
        <v>3</v>
      </c>
      <c r="C419">
        <v>2</v>
      </c>
      <c r="D419" t="s">
        <v>3180</v>
      </c>
      <c r="E419" t="s">
        <v>3169</v>
      </c>
      <c r="F419" t="s">
        <v>3156</v>
      </c>
      <c r="G419">
        <v>50</v>
      </c>
      <c r="H419">
        <v>15707.963267948966</v>
      </c>
      <c r="I419">
        <v>1.5707963267948967E-2</v>
      </c>
      <c r="J419" t="str">
        <f>_xlfn.XLOOKUP(A419,'DRAWING LIST'!B:B,'DRAWING LIST'!AJ:AJ,,0)</f>
        <v>1-05 大洋綠</v>
      </c>
      <c r="K419">
        <f t="shared" si="12"/>
        <v>0.16</v>
      </c>
      <c r="L419">
        <f t="shared" si="13"/>
        <v>0.32</v>
      </c>
    </row>
    <row r="420" spans="1:12">
      <c r="A420" t="s">
        <v>198</v>
      </c>
      <c r="B420">
        <v>4</v>
      </c>
      <c r="C420">
        <v>1</v>
      </c>
      <c r="D420">
        <v>50</v>
      </c>
      <c r="E420" t="s">
        <v>3162</v>
      </c>
      <c r="F420" t="s">
        <v>3156</v>
      </c>
      <c r="G420">
        <v>60.3</v>
      </c>
      <c r="H420">
        <v>17134.670447686964</v>
      </c>
      <c r="I420">
        <v>1.7134670447686962E-2</v>
      </c>
      <c r="J420" t="str">
        <f>_xlfn.XLOOKUP(A420,'DRAWING LIST'!B:B,'DRAWING LIST'!AJ:AJ,,0)</f>
        <v>1-05 大洋綠</v>
      </c>
      <c r="K420">
        <f t="shared" si="12"/>
        <v>0.19</v>
      </c>
      <c r="L420">
        <f t="shared" si="13"/>
        <v>0.19</v>
      </c>
    </row>
    <row r="421" spans="1:12">
      <c r="A421" t="s">
        <v>199</v>
      </c>
      <c r="B421">
        <v>2</v>
      </c>
      <c r="C421">
        <v>5</v>
      </c>
      <c r="D421">
        <v>25</v>
      </c>
      <c r="E421" t="s">
        <v>3159</v>
      </c>
      <c r="F421" t="s">
        <v>3156</v>
      </c>
      <c r="G421">
        <v>33.4</v>
      </c>
      <c r="H421">
        <v>1752.3175503193147</v>
      </c>
      <c r="I421">
        <v>1.7523175503193146E-3</v>
      </c>
      <c r="J421" t="str">
        <f>_xlfn.XLOOKUP(A421,'DRAWING LIST'!B:B,'DRAWING LIST'!AJ:AJ,,0)</f>
        <v>1-05 大洋綠</v>
      </c>
      <c r="K421">
        <f t="shared" si="12"/>
        <v>0.11</v>
      </c>
      <c r="L421">
        <f t="shared" si="13"/>
        <v>0.55000000000000004</v>
      </c>
    </row>
    <row r="422" spans="1:12">
      <c r="A422" t="s">
        <v>199</v>
      </c>
      <c r="B422">
        <v>3</v>
      </c>
      <c r="C422">
        <v>2</v>
      </c>
      <c r="D422">
        <v>25</v>
      </c>
      <c r="E422" t="s">
        <v>3166</v>
      </c>
      <c r="F422" t="s">
        <v>3156</v>
      </c>
      <c r="G422">
        <v>33.4</v>
      </c>
      <c r="H422">
        <v>1168.2117002128764</v>
      </c>
      <c r="I422">
        <v>1.1682117002128763E-3</v>
      </c>
      <c r="J422" t="str">
        <f>_xlfn.XLOOKUP(A422,'DRAWING LIST'!B:B,'DRAWING LIST'!AJ:AJ,,0)</f>
        <v>1-05 大洋綠</v>
      </c>
      <c r="K422">
        <f t="shared" si="12"/>
        <v>0.11</v>
      </c>
      <c r="L422">
        <f t="shared" si="13"/>
        <v>0.22</v>
      </c>
    </row>
    <row r="423" spans="1:12">
      <c r="A423" t="s">
        <v>199</v>
      </c>
      <c r="B423">
        <v>4</v>
      </c>
      <c r="C423">
        <v>4</v>
      </c>
      <c r="D423">
        <v>25</v>
      </c>
      <c r="E423" t="s">
        <v>3161</v>
      </c>
      <c r="F423" t="s">
        <v>3156</v>
      </c>
      <c r="G423">
        <v>33.4</v>
      </c>
      <c r="H423">
        <v>876.15877515965735</v>
      </c>
      <c r="I423">
        <v>8.7615877515965731E-4</v>
      </c>
      <c r="J423" t="str">
        <f>_xlfn.XLOOKUP(A423,'DRAWING LIST'!B:B,'DRAWING LIST'!AJ:AJ,,0)</f>
        <v>1-05 大洋綠</v>
      </c>
      <c r="K423">
        <f t="shared" si="12"/>
        <v>0.11</v>
      </c>
      <c r="L423">
        <f t="shared" si="13"/>
        <v>0.44</v>
      </c>
    </row>
    <row r="424" spans="1:12">
      <c r="A424" t="s">
        <v>200</v>
      </c>
      <c r="B424">
        <v>2</v>
      </c>
      <c r="C424">
        <v>8</v>
      </c>
      <c r="D424">
        <v>25</v>
      </c>
      <c r="E424" t="s">
        <v>3159</v>
      </c>
      <c r="F424" t="s">
        <v>3156</v>
      </c>
      <c r="G424">
        <v>33.4</v>
      </c>
      <c r="H424">
        <v>1752.3175503193147</v>
      </c>
      <c r="I424">
        <v>1.7523175503193146E-3</v>
      </c>
      <c r="J424" t="str">
        <f>_xlfn.XLOOKUP(A424,'DRAWING LIST'!B:B,'DRAWING LIST'!AJ:AJ,,0)</f>
        <v>1-05 大洋綠</v>
      </c>
      <c r="K424">
        <f t="shared" si="12"/>
        <v>0.11</v>
      </c>
      <c r="L424">
        <f t="shared" si="13"/>
        <v>0.88</v>
      </c>
    </row>
    <row r="425" spans="1:12">
      <c r="A425" t="s">
        <v>200</v>
      </c>
      <c r="B425">
        <v>3</v>
      </c>
      <c r="C425">
        <v>1</v>
      </c>
      <c r="D425">
        <v>25</v>
      </c>
      <c r="E425" t="s">
        <v>3166</v>
      </c>
      <c r="F425" t="s">
        <v>3156</v>
      </c>
      <c r="G425">
        <v>33.4</v>
      </c>
      <c r="H425">
        <v>1168.2117002128764</v>
      </c>
      <c r="I425">
        <v>1.1682117002128763E-3</v>
      </c>
      <c r="J425" t="str">
        <f>_xlfn.XLOOKUP(A425,'DRAWING LIST'!B:B,'DRAWING LIST'!AJ:AJ,,0)</f>
        <v>1-05 大洋綠</v>
      </c>
      <c r="K425">
        <f t="shared" si="12"/>
        <v>0.11</v>
      </c>
      <c r="L425">
        <f t="shared" si="13"/>
        <v>0.11</v>
      </c>
    </row>
    <row r="426" spans="1:12">
      <c r="A426" t="s">
        <v>200</v>
      </c>
      <c r="B426">
        <v>4</v>
      </c>
      <c r="C426">
        <v>4</v>
      </c>
      <c r="D426">
        <v>25</v>
      </c>
      <c r="E426" t="s">
        <v>3161</v>
      </c>
      <c r="F426" t="s">
        <v>3156</v>
      </c>
      <c r="G426">
        <v>33.4</v>
      </c>
      <c r="H426">
        <v>876.15877515965735</v>
      </c>
      <c r="I426">
        <v>8.7615877515965731E-4</v>
      </c>
      <c r="J426" t="str">
        <f>_xlfn.XLOOKUP(A426,'DRAWING LIST'!B:B,'DRAWING LIST'!AJ:AJ,,0)</f>
        <v>1-05 大洋綠</v>
      </c>
      <c r="K426">
        <f t="shared" si="12"/>
        <v>0.11</v>
      </c>
      <c r="L426">
        <f t="shared" si="13"/>
        <v>0.44</v>
      </c>
    </row>
    <row r="427" spans="1:12">
      <c r="A427" t="s">
        <v>201</v>
      </c>
      <c r="B427">
        <v>2</v>
      </c>
      <c r="C427">
        <v>4</v>
      </c>
      <c r="D427">
        <v>25</v>
      </c>
      <c r="E427" t="s">
        <v>3159</v>
      </c>
      <c r="F427" t="s">
        <v>3156</v>
      </c>
      <c r="G427">
        <v>33.4</v>
      </c>
      <c r="H427">
        <v>1752.3175503193147</v>
      </c>
      <c r="I427">
        <v>1.7523175503193146E-3</v>
      </c>
      <c r="J427" t="str">
        <f>_xlfn.XLOOKUP(A427,'DRAWING LIST'!B:B,'DRAWING LIST'!AJ:AJ,,0)</f>
        <v>1-05 大洋綠</v>
      </c>
      <c r="K427">
        <f t="shared" si="12"/>
        <v>0.11</v>
      </c>
      <c r="L427">
        <f t="shared" si="13"/>
        <v>0.44</v>
      </c>
    </row>
    <row r="428" spans="1:12">
      <c r="A428" t="s">
        <v>201</v>
      </c>
      <c r="B428">
        <v>3</v>
      </c>
      <c r="C428">
        <v>4</v>
      </c>
      <c r="D428">
        <v>25</v>
      </c>
      <c r="E428" t="s">
        <v>3161</v>
      </c>
      <c r="F428" t="s">
        <v>3156</v>
      </c>
      <c r="G428">
        <v>33.4</v>
      </c>
      <c r="H428">
        <v>876.15877515965735</v>
      </c>
      <c r="I428">
        <v>8.7615877515965731E-4</v>
      </c>
      <c r="J428" t="str">
        <f>_xlfn.XLOOKUP(A428,'DRAWING LIST'!B:B,'DRAWING LIST'!AJ:AJ,,0)</f>
        <v>1-05 大洋綠</v>
      </c>
      <c r="K428">
        <f t="shared" si="12"/>
        <v>0.11</v>
      </c>
      <c r="L428">
        <f t="shared" si="13"/>
        <v>0.44</v>
      </c>
    </row>
    <row r="429" spans="1:12">
      <c r="A429" t="s">
        <v>202</v>
      </c>
      <c r="B429">
        <v>2</v>
      </c>
      <c r="C429">
        <v>1</v>
      </c>
      <c r="D429">
        <v>25</v>
      </c>
      <c r="E429" t="s">
        <v>3159</v>
      </c>
      <c r="F429" t="s">
        <v>3156</v>
      </c>
      <c r="G429">
        <v>33.4</v>
      </c>
      <c r="H429">
        <v>1752.3175503193147</v>
      </c>
      <c r="I429">
        <v>1.7523175503193146E-3</v>
      </c>
      <c r="J429" t="str">
        <f>_xlfn.XLOOKUP(A429,'DRAWING LIST'!B:B,'DRAWING LIST'!AJ:AJ,,0)</f>
        <v>1-05 大洋綠</v>
      </c>
      <c r="K429">
        <f t="shared" si="12"/>
        <v>0.11</v>
      </c>
      <c r="L429">
        <f t="shared" si="13"/>
        <v>0.11</v>
      </c>
    </row>
    <row r="430" spans="1:12">
      <c r="A430" t="s">
        <v>202</v>
      </c>
      <c r="B430">
        <v>3</v>
      </c>
      <c r="C430">
        <v>3</v>
      </c>
      <c r="D430">
        <v>25</v>
      </c>
      <c r="E430" t="s">
        <v>3161</v>
      </c>
      <c r="F430" t="s">
        <v>3156</v>
      </c>
      <c r="G430">
        <v>33.4</v>
      </c>
      <c r="H430">
        <v>876.15877515965735</v>
      </c>
      <c r="I430">
        <v>8.7615877515965731E-4</v>
      </c>
      <c r="J430" t="str">
        <f>_xlfn.XLOOKUP(A430,'DRAWING LIST'!B:B,'DRAWING LIST'!AJ:AJ,,0)</f>
        <v>1-05 大洋綠</v>
      </c>
      <c r="K430">
        <f t="shared" si="12"/>
        <v>0.11</v>
      </c>
      <c r="L430">
        <f t="shared" si="13"/>
        <v>0.33</v>
      </c>
    </row>
    <row r="431" spans="1:12">
      <c r="A431" t="s">
        <v>203</v>
      </c>
      <c r="B431">
        <v>2</v>
      </c>
      <c r="C431">
        <v>4</v>
      </c>
      <c r="D431">
        <v>25</v>
      </c>
      <c r="E431" t="s">
        <v>3159</v>
      </c>
      <c r="F431" t="s">
        <v>3156</v>
      </c>
      <c r="G431">
        <v>33.4</v>
      </c>
      <c r="H431">
        <v>1752.3175503193147</v>
      </c>
      <c r="I431">
        <v>1.7523175503193146E-3</v>
      </c>
      <c r="J431" t="str">
        <f>_xlfn.XLOOKUP(A431,'DRAWING LIST'!B:B,'DRAWING LIST'!AJ:AJ,,0)</f>
        <v>1-05 大洋綠</v>
      </c>
      <c r="K431">
        <f t="shared" si="12"/>
        <v>0.11</v>
      </c>
      <c r="L431">
        <f t="shared" si="13"/>
        <v>0.44</v>
      </c>
    </row>
    <row r="432" spans="1:12">
      <c r="A432" t="s">
        <v>203</v>
      </c>
      <c r="B432">
        <v>3</v>
      </c>
      <c r="C432">
        <v>1</v>
      </c>
      <c r="D432">
        <v>25</v>
      </c>
      <c r="E432" t="s">
        <v>3161</v>
      </c>
      <c r="F432" t="s">
        <v>3156</v>
      </c>
      <c r="G432">
        <v>33.4</v>
      </c>
      <c r="H432">
        <v>876.15877515965735</v>
      </c>
      <c r="I432">
        <v>8.7615877515965731E-4</v>
      </c>
      <c r="J432" t="str">
        <f>_xlfn.XLOOKUP(A432,'DRAWING LIST'!B:B,'DRAWING LIST'!AJ:AJ,,0)</f>
        <v>1-05 大洋綠</v>
      </c>
      <c r="K432">
        <f t="shared" si="12"/>
        <v>0.11</v>
      </c>
      <c r="L432">
        <f t="shared" si="13"/>
        <v>0.11</v>
      </c>
    </row>
    <row r="433" spans="1:12">
      <c r="A433" t="s">
        <v>204</v>
      </c>
      <c r="B433">
        <v>2</v>
      </c>
      <c r="C433">
        <v>7</v>
      </c>
      <c r="D433">
        <v>25</v>
      </c>
      <c r="E433" t="s">
        <v>3159</v>
      </c>
      <c r="F433" t="s">
        <v>3156</v>
      </c>
      <c r="G433">
        <v>33.4</v>
      </c>
      <c r="H433">
        <v>1752.3175503193147</v>
      </c>
      <c r="I433">
        <v>1.7523175503193146E-3</v>
      </c>
      <c r="J433" t="str">
        <f>_xlfn.XLOOKUP(A433,'DRAWING LIST'!B:B,'DRAWING LIST'!AJ:AJ,,0)</f>
        <v>1-05 大洋綠</v>
      </c>
      <c r="K433">
        <f t="shared" si="12"/>
        <v>0.11</v>
      </c>
      <c r="L433">
        <f t="shared" si="13"/>
        <v>0.77</v>
      </c>
    </row>
    <row r="434" spans="1:12">
      <c r="A434" t="s">
        <v>204</v>
      </c>
      <c r="B434">
        <v>3</v>
      </c>
      <c r="C434">
        <v>1</v>
      </c>
      <c r="D434">
        <v>25</v>
      </c>
      <c r="E434" t="s">
        <v>3162</v>
      </c>
      <c r="F434" t="s">
        <v>3156</v>
      </c>
      <c r="G434">
        <v>33.4</v>
      </c>
      <c r="H434">
        <v>5256.9526509579446</v>
      </c>
      <c r="I434">
        <v>5.2569526509579443E-3</v>
      </c>
      <c r="J434" t="str">
        <f>_xlfn.XLOOKUP(A434,'DRAWING LIST'!B:B,'DRAWING LIST'!AJ:AJ,,0)</f>
        <v>1-05 大洋綠</v>
      </c>
      <c r="K434">
        <f t="shared" si="12"/>
        <v>0.11</v>
      </c>
      <c r="L434">
        <f t="shared" si="13"/>
        <v>0.11</v>
      </c>
    </row>
    <row r="435" spans="1:12">
      <c r="A435" t="s">
        <v>204</v>
      </c>
      <c r="B435">
        <v>4</v>
      </c>
      <c r="C435">
        <v>4</v>
      </c>
      <c r="D435">
        <v>25</v>
      </c>
      <c r="E435" t="s">
        <v>3161</v>
      </c>
      <c r="F435" t="s">
        <v>3156</v>
      </c>
      <c r="G435">
        <v>33.4</v>
      </c>
      <c r="H435">
        <v>876.15877515965735</v>
      </c>
      <c r="I435">
        <v>8.7615877515965731E-4</v>
      </c>
      <c r="J435" t="str">
        <f>_xlfn.XLOOKUP(A435,'DRAWING LIST'!B:B,'DRAWING LIST'!AJ:AJ,,0)</f>
        <v>1-05 大洋綠</v>
      </c>
      <c r="K435">
        <f t="shared" si="12"/>
        <v>0.11</v>
      </c>
      <c r="L435">
        <f t="shared" si="13"/>
        <v>0.44</v>
      </c>
    </row>
    <row r="436" spans="1:12">
      <c r="A436" t="s">
        <v>205</v>
      </c>
      <c r="B436">
        <v>2</v>
      </c>
      <c r="C436">
        <v>1</v>
      </c>
      <c r="D436">
        <v>25</v>
      </c>
      <c r="E436" t="s">
        <v>3159</v>
      </c>
      <c r="F436" t="s">
        <v>3156</v>
      </c>
      <c r="G436">
        <v>33.4</v>
      </c>
      <c r="H436">
        <v>1752.3175503193147</v>
      </c>
      <c r="I436">
        <v>1.7523175503193146E-3</v>
      </c>
      <c r="J436" t="str">
        <f>_xlfn.XLOOKUP(A436,'DRAWING LIST'!B:B,'DRAWING LIST'!AJ:AJ,,0)</f>
        <v>1-05 大洋綠</v>
      </c>
      <c r="K436">
        <f t="shared" si="12"/>
        <v>0.11</v>
      </c>
      <c r="L436">
        <f t="shared" si="13"/>
        <v>0.11</v>
      </c>
    </row>
    <row r="437" spans="1:12">
      <c r="A437" t="s">
        <v>205</v>
      </c>
      <c r="B437">
        <v>3</v>
      </c>
      <c r="C437">
        <v>4</v>
      </c>
      <c r="D437">
        <v>25</v>
      </c>
      <c r="E437" t="s">
        <v>3161</v>
      </c>
      <c r="F437" t="s">
        <v>3156</v>
      </c>
      <c r="G437">
        <v>33.4</v>
      </c>
      <c r="H437">
        <v>876.15877515965735</v>
      </c>
      <c r="I437">
        <v>8.7615877515965731E-4</v>
      </c>
      <c r="J437" t="str">
        <f>_xlfn.XLOOKUP(A437,'DRAWING LIST'!B:B,'DRAWING LIST'!AJ:AJ,,0)</f>
        <v>1-05 大洋綠</v>
      </c>
      <c r="K437">
        <f t="shared" si="12"/>
        <v>0.11</v>
      </c>
      <c r="L437">
        <f t="shared" si="13"/>
        <v>0.44</v>
      </c>
    </row>
    <row r="438" spans="1:12">
      <c r="A438" t="s">
        <v>206</v>
      </c>
      <c r="B438">
        <v>2</v>
      </c>
      <c r="C438">
        <v>1</v>
      </c>
      <c r="D438">
        <v>25</v>
      </c>
      <c r="E438" t="s">
        <v>3159</v>
      </c>
      <c r="F438" t="s">
        <v>3156</v>
      </c>
      <c r="G438">
        <v>33.4</v>
      </c>
      <c r="H438">
        <v>1752.3175503193147</v>
      </c>
      <c r="I438">
        <v>1.7523175503193146E-3</v>
      </c>
      <c r="J438" t="str">
        <f>_xlfn.XLOOKUP(A438,'DRAWING LIST'!B:B,'DRAWING LIST'!AJ:AJ,,0)</f>
        <v>1-05 大洋綠</v>
      </c>
      <c r="K438">
        <f t="shared" si="12"/>
        <v>0.11</v>
      </c>
      <c r="L438">
        <f t="shared" si="13"/>
        <v>0.11</v>
      </c>
    </row>
    <row r="439" spans="1:12">
      <c r="A439" t="s">
        <v>206</v>
      </c>
      <c r="B439">
        <v>3</v>
      </c>
      <c r="C439">
        <v>3</v>
      </c>
      <c r="D439">
        <v>25</v>
      </c>
      <c r="E439" t="s">
        <v>3161</v>
      </c>
      <c r="F439" t="s">
        <v>3156</v>
      </c>
      <c r="G439">
        <v>33.4</v>
      </c>
      <c r="H439">
        <v>876.15877515965735</v>
      </c>
      <c r="I439">
        <v>8.7615877515965731E-4</v>
      </c>
      <c r="J439" t="str">
        <f>_xlfn.XLOOKUP(A439,'DRAWING LIST'!B:B,'DRAWING LIST'!AJ:AJ,,0)</f>
        <v>1-05 大洋綠</v>
      </c>
      <c r="K439">
        <f t="shared" si="12"/>
        <v>0.11</v>
      </c>
      <c r="L439">
        <f t="shared" si="13"/>
        <v>0.33</v>
      </c>
    </row>
    <row r="440" spans="1:12">
      <c r="A440" t="s">
        <v>207</v>
      </c>
      <c r="B440">
        <v>2</v>
      </c>
      <c r="C440">
        <v>8</v>
      </c>
      <c r="D440">
        <v>25</v>
      </c>
      <c r="E440" t="s">
        <v>3159</v>
      </c>
      <c r="F440" t="s">
        <v>3156</v>
      </c>
      <c r="G440">
        <v>33.4</v>
      </c>
      <c r="H440">
        <v>1752.3175503193147</v>
      </c>
      <c r="I440">
        <v>1.7523175503193146E-3</v>
      </c>
      <c r="J440" t="str">
        <f>_xlfn.XLOOKUP(A440,'DRAWING LIST'!B:B,'DRAWING LIST'!AJ:AJ,,0)</f>
        <v>1-05 大洋綠</v>
      </c>
      <c r="K440">
        <f t="shared" si="12"/>
        <v>0.11</v>
      </c>
      <c r="L440">
        <f t="shared" si="13"/>
        <v>0.88</v>
      </c>
    </row>
    <row r="441" spans="1:12">
      <c r="A441" t="s">
        <v>207</v>
      </c>
      <c r="B441">
        <v>3</v>
      </c>
      <c r="C441">
        <v>1</v>
      </c>
      <c r="D441">
        <v>25</v>
      </c>
      <c r="E441" t="s">
        <v>3162</v>
      </c>
      <c r="F441" t="s">
        <v>3156</v>
      </c>
      <c r="G441">
        <v>33.4</v>
      </c>
      <c r="H441">
        <v>5256.9526509579446</v>
      </c>
      <c r="I441">
        <v>5.2569526509579443E-3</v>
      </c>
      <c r="J441" t="str">
        <f>_xlfn.XLOOKUP(A441,'DRAWING LIST'!B:B,'DRAWING LIST'!AJ:AJ,,0)</f>
        <v>1-05 大洋綠</v>
      </c>
      <c r="K441">
        <f t="shared" si="12"/>
        <v>0.11</v>
      </c>
      <c r="L441">
        <f t="shared" si="13"/>
        <v>0.11</v>
      </c>
    </row>
    <row r="442" spans="1:12">
      <c r="A442" t="s">
        <v>207</v>
      </c>
      <c r="B442">
        <v>4</v>
      </c>
      <c r="C442">
        <v>1</v>
      </c>
      <c r="D442">
        <v>25</v>
      </c>
      <c r="E442" t="s">
        <v>3161</v>
      </c>
      <c r="F442" t="s">
        <v>3156</v>
      </c>
      <c r="G442">
        <v>33.4</v>
      </c>
      <c r="H442">
        <v>876.15877515965735</v>
      </c>
      <c r="I442">
        <v>8.7615877515965731E-4</v>
      </c>
      <c r="J442" t="str">
        <f>_xlfn.XLOOKUP(A442,'DRAWING LIST'!B:B,'DRAWING LIST'!AJ:AJ,,0)</f>
        <v>1-05 大洋綠</v>
      </c>
      <c r="K442">
        <f t="shared" si="12"/>
        <v>0.11</v>
      </c>
      <c r="L442">
        <f t="shared" si="13"/>
        <v>0.11</v>
      </c>
    </row>
    <row r="443" spans="1:12">
      <c r="A443" t="s">
        <v>208</v>
      </c>
      <c r="B443">
        <v>2</v>
      </c>
      <c r="C443">
        <v>3</v>
      </c>
      <c r="D443">
        <v>25</v>
      </c>
      <c r="E443" t="s">
        <v>3159</v>
      </c>
      <c r="F443" t="s">
        <v>3156</v>
      </c>
      <c r="G443">
        <v>33.4</v>
      </c>
      <c r="H443">
        <v>1752.3175503193147</v>
      </c>
      <c r="I443">
        <v>1.7523175503193146E-3</v>
      </c>
      <c r="J443" t="str">
        <f>_xlfn.XLOOKUP(A443,'DRAWING LIST'!B:B,'DRAWING LIST'!AJ:AJ,,0)</f>
        <v>1-05 大洋綠</v>
      </c>
      <c r="K443">
        <f t="shared" si="12"/>
        <v>0.11</v>
      </c>
      <c r="L443">
        <f t="shared" si="13"/>
        <v>0.33</v>
      </c>
    </row>
    <row r="444" spans="1:12">
      <c r="A444" t="s">
        <v>208</v>
      </c>
      <c r="B444">
        <v>3</v>
      </c>
      <c r="C444">
        <v>4</v>
      </c>
      <c r="D444">
        <v>25</v>
      </c>
      <c r="E444" t="s">
        <v>3161</v>
      </c>
      <c r="F444" t="s">
        <v>3156</v>
      </c>
      <c r="G444">
        <v>33.4</v>
      </c>
      <c r="H444">
        <v>876.15877515965735</v>
      </c>
      <c r="I444">
        <v>8.7615877515965731E-4</v>
      </c>
      <c r="J444" t="str">
        <f>_xlfn.XLOOKUP(A444,'DRAWING LIST'!B:B,'DRAWING LIST'!AJ:AJ,,0)</f>
        <v>1-05 大洋綠</v>
      </c>
      <c r="K444">
        <f t="shared" si="12"/>
        <v>0.11</v>
      </c>
      <c r="L444">
        <f t="shared" si="13"/>
        <v>0.44</v>
      </c>
    </row>
    <row r="445" spans="1:12">
      <c r="A445" t="s">
        <v>209</v>
      </c>
      <c r="B445">
        <v>2</v>
      </c>
      <c r="C445">
        <v>1</v>
      </c>
      <c r="D445">
        <v>25</v>
      </c>
      <c r="E445" t="s">
        <v>3159</v>
      </c>
      <c r="F445" t="s">
        <v>3156</v>
      </c>
      <c r="G445">
        <v>33.4</v>
      </c>
      <c r="H445">
        <v>1752.3175503193147</v>
      </c>
      <c r="I445">
        <v>1.7523175503193146E-3</v>
      </c>
      <c r="J445" t="str">
        <f>_xlfn.XLOOKUP(A445,'DRAWING LIST'!B:B,'DRAWING LIST'!AJ:AJ,,0)</f>
        <v>1-05 大洋綠</v>
      </c>
      <c r="K445">
        <f t="shared" si="12"/>
        <v>0.11</v>
      </c>
      <c r="L445">
        <f t="shared" si="13"/>
        <v>0.11</v>
      </c>
    </row>
    <row r="446" spans="1:12">
      <c r="A446" t="s">
        <v>209</v>
      </c>
      <c r="B446">
        <v>3</v>
      </c>
      <c r="C446">
        <v>4</v>
      </c>
      <c r="D446">
        <v>25</v>
      </c>
      <c r="E446" t="s">
        <v>3161</v>
      </c>
      <c r="F446" t="s">
        <v>3156</v>
      </c>
      <c r="G446">
        <v>33.4</v>
      </c>
      <c r="H446">
        <v>876.15877515965735</v>
      </c>
      <c r="I446">
        <v>8.7615877515965731E-4</v>
      </c>
      <c r="J446" t="str">
        <f>_xlfn.XLOOKUP(A446,'DRAWING LIST'!B:B,'DRAWING LIST'!AJ:AJ,,0)</f>
        <v>1-05 大洋綠</v>
      </c>
      <c r="K446">
        <f t="shared" si="12"/>
        <v>0.11</v>
      </c>
      <c r="L446">
        <f t="shared" si="13"/>
        <v>0.44</v>
      </c>
    </row>
    <row r="447" spans="1:12">
      <c r="A447" t="s">
        <v>210</v>
      </c>
      <c r="B447">
        <v>2</v>
      </c>
      <c r="C447">
        <v>4</v>
      </c>
      <c r="D447">
        <v>25</v>
      </c>
      <c r="E447" t="s">
        <v>3159</v>
      </c>
      <c r="F447" t="s">
        <v>3156</v>
      </c>
      <c r="G447">
        <v>33.4</v>
      </c>
      <c r="H447">
        <v>1752.3175503193147</v>
      </c>
      <c r="I447">
        <v>1.7523175503193146E-3</v>
      </c>
      <c r="J447" t="str">
        <f>_xlfn.XLOOKUP(A447,'DRAWING LIST'!B:B,'DRAWING LIST'!AJ:AJ,,0)</f>
        <v>1-05 大洋綠</v>
      </c>
      <c r="K447">
        <f t="shared" si="12"/>
        <v>0.11</v>
      </c>
      <c r="L447">
        <f t="shared" si="13"/>
        <v>0.44</v>
      </c>
    </row>
    <row r="448" spans="1:12">
      <c r="A448" t="s">
        <v>210</v>
      </c>
      <c r="B448">
        <v>3</v>
      </c>
      <c r="C448">
        <v>4</v>
      </c>
      <c r="D448">
        <v>25</v>
      </c>
      <c r="E448" t="s">
        <v>3161</v>
      </c>
      <c r="F448" t="s">
        <v>3156</v>
      </c>
      <c r="G448">
        <v>33.4</v>
      </c>
      <c r="H448">
        <v>876.15877515965735</v>
      </c>
      <c r="I448">
        <v>8.7615877515965731E-4</v>
      </c>
      <c r="J448" t="str">
        <f>_xlfn.XLOOKUP(A448,'DRAWING LIST'!B:B,'DRAWING LIST'!AJ:AJ,,0)</f>
        <v>1-05 大洋綠</v>
      </c>
      <c r="K448">
        <f t="shared" si="12"/>
        <v>0.11</v>
      </c>
      <c r="L448">
        <f t="shared" si="13"/>
        <v>0.44</v>
      </c>
    </row>
    <row r="449" spans="1:12">
      <c r="A449" t="s">
        <v>211</v>
      </c>
      <c r="B449">
        <v>2</v>
      </c>
      <c r="C449">
        <v>11</v>
      </c>
      <c r="D449">
        <v>25</v>
      </c>
      <c r="E449" t="s">
        <v>3159</v>
      </c>
      <c r="F449" t="s">
        <v>3156</v>
      </c>
      <c r="G449">
        <v>33.4</v>
      </c>
      <c r="H449">
        <v>1752.3175503193147</v>
      </c>
      <c r="I449">
        <v>1.7523175503193146E-3</v>
      </c>
      <c r="J449" t="str">
        <f>_xlfn.XLOOKUP(A449,'DRAWING LIST'!B:B,'DRAWING LIST'!AJ:AJ,,0)</f>
        <v>1-05 大洋綠</v>
      </c>
      <c r="K449">
        <f t="shared" si="12"/>
        <v>0.11</v>
      </c>
      <c r="L449">
        <f t="shared" si="13"/>
        <v>1.21</v>
      </c>
    </row>
    <row r="450" spans="1:12">
      <c r="A450" t="s">
        <v>211</v>
      </c>
      <c r="B450">
        <v>3</v>
      </c>
      <c r="C450">
        <v>2</v>
      </c>
      <c r="D450">
        <v>25</v>
      </c>
      <c r="E450" t="s">
        <v>3166</v>
      </c>
      <c r="F450" t="s">
        <v>3156</v>
      </c>
      <c r="G450">
        <v>33.4</v>
      </c>
      <c r="H450">
        <v>1168.2117002128764</v>
      </c>
      <c r="I450">
        <v>1.1682117002128763E-3</v>
      </c>
      <c r="J450" t="str">
        <f>_xlfn.XLOOKUP(A450,'DRAWING LIST'!B:B,'DRAWING LIST'!AJ:AJ,,0)</f>
        <v>1-05 大洋綠</v>
      </c>
      <c r="K450">
        <f t="shared" si="12"/>
        <v>0.11</v>
      </c>
      <c r="L450">
        <f t="shared" si="13"/>
        <v>0.22</v>
      </c>
    </row>
    <row r="451" spans="1:12">
      <c r="A451" t="s">
        <v>211</v>
      </c>
      <c r="B451">
        <v>4</v>
      </c>
      <c r="C451">
        <v>4</v>
      </c>
      <c r="D451">
        <v>25</v>
      </c>
      <c r="E451" t="s">
        <v>3161</v>
      </c>
      <c r="F451" t="s">
        <v>3156</v>
      </c>
      <c r="G451">
        <v>33.4</v>
      </c>
      <c r="H451">
        <v>876.15877515965735</v>
      </c>
      <c r="I451">
        <v>8.7615877515965731E-4</v>
      </c>
      <c r="J451" t="str">
        <f>_xlfn.XLOOKUP(A451,'DRAWING LIST'!B:B,'DRAWING LIST'!AJ:AJ,,0)</f>
        <v>1-05 大洋綠</v>
      </c>
      <c r="K451">
        <f t="shared" ref="K451:K514" si="14">ROUNDUP(G451*PI()*1000*10^-6,2)</f>
        <v>0.11</v>
      </c>
      <c r="L451">
        <f t="shared" ref="L451:L514" si="15">K451*C451</f>
        <v>0.44</v>
      </c>
    </row>
    <row r="452" spans="1:12">
      <c r="A452" t="s">
        <v>212</v>
      </c>
      <c r="B452">
        <v>2</v>
      </c>
      <c r="C452">
        <v>1</v>
      </c>
      <c r="D452">
        <v>25</v>
      </c>
      <c r="E452" t="s">
        <v>3159</v>
      </c>
      <c r="F452" t="s">
        <v>3156</v>
      </c>
      <c r="G452">
        <v>33.4</v>
      </c>
      <c r="H452">
        <v>1752.3175503193147</v>
      </c>
      <c r="I452">
        <v>1.7523175503193146E-3</v>
      </c>
      <c r="J452" t="str">
        <f>_xlfn.XLOOKUP(A452,'DRAWING LIST'!B:B,'DRAWING LIST'!AJ:AJ,,0)</f>
        <v>1-05 大洋綠</v>
      </c>
      <c r="K452">
        <f t="shared" si="14"/>
        <v>0.11</v>
      </c>
      <c r="L452">
        <f t="shared" si="15"/>
        <v>0.11</v>
      </c>
    </row>
    <row r="453" spans="1:12">
      <c r="A453" t="s">
        <v>212</v>
      </c>
      <c r="B453">
        <v>3</v>
      </c>
      <c r="C453">
        <v>4</v>
      </c>
      <c r="D453">
        <v>25</v>
      </c>
      <c r="E453" t="s">
        <v>3161</v>
      </c>
      <c r="F453" t="s">
        <v>3156</v>
      </c>
      <c r="G453">
        <v>33.4</v>
      </c>
      <c r="H453">
        <v>876.15877515965735</v>
      </c>
      <c r="I453">
        <v>8.7615877515965731E-4</v>
      </c>
      <c r="J453" t="str">
        <f>_xlfn.XLOOKUP(A453,'DRAWING LIST'!B:B,'DRAWING LIST'!AJ:AJ,,0)</f>
        <v>1-05 大洋綠</v>
      </c>
      <c r="K453">
        <f t="shared" si="14"/>
        <v>0.11</v>
      </c>
      <c r="L453">
        <f t="shared" si="15"/>
        <v>0.44</v>
      </c>
    </row>
    <row r="454" spans="1:12">
      <c r="A454" t="s">
        <v>213</v>
      </c>
      <c r="B454">
        <v>2</v>
      </c>
      <c r="C454">
        <v>3</v>
      </c>
      <c r="D454">
        <v>25</v>
      </c>
      <c r="E454" t="s">
        <v>3159</v>
      </c>
      <c r="F454" t="s">
        <v>3156</v>
      </c>
      <c r="G454">
        <v>33.4</v>
      </c>
      <c r="H454">
        <v>1752.3175503193147</v>
      </c>
      <c r="I454">
        <v>1.7523175503193146E-3</v>
      </c>
      <c r="J454" t="str">
        <f>_xlfn.XLOOKUP(A454,'DRAWING LIST'!B:B,'DRAWING LIST'!AJ:AJ,,0)</f>
        <v>1-05 大洋綠</v>
      </c>
      <c r="K454">
        <f t="shared" si="14"/>
        <v>0.11</v>
      </c>
      <c r="L454">
        <f t="shared" si="15"/>
        <v>0.33</v>
      </c>
    </row>
    <row r="455" spans="1:12">
      <c r="A455" t="s">
        <v>213</v>
      </c>
      <c r="B455">
        <v>3</v>
      </c>
      <c r="C455">
        <v>2</v>
      </c>
      <c r="D455">
        <v>25</v>
      </c>
      <c r="E455" t="s">
        <v>3166</v>
      </c>
      <c r="F455" t="s">
        <v>3156</v>
      </c>
      <c r="G455">
        <v>33.4</v>
      </c>
      <c r="H455">
        <v>1168.2117002128764</v>
      </c>
      <c r="I455">
        <v>1.1682117002128763E-3</v>
      </c>
      <c r="J455" t="str">
        <f>_xlfn.XLOOKUP(A455,'DRAWING LIST'!B:B,'DRAWING LIST'!AJ:AJ,,0)</f>
        <v>1-05 大洋綠</v>
      </c>
      <c r="K455">
        <f t="shared" si="14"/>
        <v>0.11</v>
      </c>
      <c r="L455">
        <f t="shared" si="15"/>
        <v>0.22</v>
      </c>
    </row>
    <row r="456" spans="1:12">
      <c r="A456" t="s">
        <v>213</v>
      </c>
      <c r="B456">
        <v>4</v>
      </c>
      <c r="C456">
        <v>1</v>
      </c>
      <c r="D456">
        <v>25</v>
      </c>
      <c r="E456" t="s">
        <v>3162</v>
      </c>
      <c r="F456" t="s">
        <v>3156</v>
      </c>
      <c r="G456">
        <v>33.4</v>
      </c>
      <c r="H456">
        <v>5256.9526509579446</v>
      </c>
      <c r="I456">
        <v>5.2569526509579443E-3</v>
      </c>
      <c r="J456" t="str">
        <f>_xlfn.XLOOKUP(A456,'DRAWING LIST'!B:B,'DRAWING LIST'!AJ:AJ,,0)</f>
        <v>1-05 大洋綠</v>
      </c>
      <c r="K456">
        <f t="shared" si="14"/>
        <v>0.11</v>
      </c>
      <c r="L456">
        <f t="shared" si="15"/>
        <v>0.11</v>
      </c>
    </row>
    <row r="457" spans="1:12">
      <c r="A457" t="s">
        <v>213</v>
      </c>
      <c r="B457">
        <v>5</v>
      </c>
      <c r="C457">
        <v>4</v>
      </c>
      <c r="D457">
        <v>25</v>
      </c>
      <c r="E457" t="s">
        <v>3161</v>
      </c>
      <c r="F457" t="s">
        <v>3156</v>
      </c>
      <c r="G457">
        <v>33.4</v>
      </c>
      <c r="H457">
        <v>876.15877515965735</v>
      </c>
      <c r="I457">
        <v>8.7615877515965731E-4</v>
      </c>
      <c r="J457" t="str">
        <f>_xlfn.XLOOKUP(A457,'DRAWING LIST'!B:B,'DRAWING LIST'!AJ:AJ,,0)</f>
        <v>1-05 大洋綠</v>
      </c>
      <c r="K457">
        <f t="shared" si="14"/>
        <v>0.11</v>
      </c>
      <c r="L457">
        <f t="shared" si="15"/>
        <v>0.44</v>
      </c>
    </row>
    <row r="458" spans="1:12">
      <c r="A458" t="s">
        <v>214</v>
      </c>
      <c r="B458">
        <v>2</v>
      </c>
      <c r="C458">
        <v>3</v>
      </c>
      <c r="D458">
        <v>25</v>
      </c>
      <c r="E458" t="s">
        <v>3159</v>
      </c>
      <c r="F458" t="s">
        <v>3156</v>
      </c>
      <c r="G458">
        <v>33.4</v>
      </c>
      <c r="H458">
        <v>1752.3175503193147</v>
      </c>
      <c r="I458">
        <v>1.7523175503193146E-3</v>
      </c>
      <c r="J458" t="str">
        <f>_xlfn.XLOOKUP(A458,'DRAWING LIST'!B:B,'DRAWING LIST'!AJ:AJ,,0)</f>
        <v>1-05 大洋綠</v>
      </c>
      <c r="K458">
        <f t="shared" si="14"/>
        <v>0.11</v>
      </c>
      <c r="L458">
        <f t="shared" si="15"/>
        <v>0.33</v>
      </c>
    </row>
    <row r="459" spans="1:12">
      <c r="A459" t="s">
        <v>214</v>
      </c>
      <c r="B459">
        <v>3</v>
      </c>
      <c r="C459">
        <v>1</v>
      </c>
      <c r="D459">
        <v>25</v>
      </c>
      <c r="E459" t="s">
        <v>3161</v>
      </c>
      <c r="F459" t="s">
        <v>3156</v>
      </c>
      <c r="G459">
        <v>33.4</v>
      </c>
      <c r="H459">
        <v>876.15877515965735</v>
      </c>
      <c r="I459">
        <v>8.7615877515965731E-4</v>
      </c>
      <c r="J459" t="str">
        <f>_xlfn.XLOOKUP(A459,'DRAWING LIST'!B:B,'DRAWING LIST'!AJ:AJ,,0)</f>
        <v>1-05 大洋綠</v>
      </c>
      <c r="K459">
        <f t="shared" si="14"/>
        <v>0.11</v>
      </c>
      <c r="L459">
        <f t="shared" si="15"/>
        <v>0.11</v>
      </c>
    </row>
    <row r="460" spans="1:12">
      <c r="A460" t="s">
        <v>215</v>
      </c>
      <c r="B460">
        <v>3</v>
      </c>
      <c r="C460">
        <v>3</v>
      </c>
      <c r="D460">
        <v>50</v>
      </c>
      <c r="E460" t="s">
        <v>3159</v>
      </c>
      <c r="F460" t="s">
        <v>3156</v>
      </c>
      <c r="G460">
        <v>60.3</v>
      </c>
      <c r="H460">
        <v>5711.5568158956548</v>
      </c>
      <c r="I460">
        <v>5.7115568158956544E-3</v>
      </c>
      <c r="J460" t="str">
        <f>_xlfn.XLOOKUP(A460,'DRAWING LIST'!B:B,'DRAWING LIST'!AJ:AJ,,0)</f>
        <v>1-05 大洋綠</v>
      </c>
      <c r="K460">
        <f t="shared" si="14"/>
        <v>0.19</v>
      </c>
      <c r="L460">
        <f t="shared" si="15"/>
        <v>0.57000000000000006</v>
      </c>
    </row>
    <row r="461" spans="1:12">
      <c r="A461" t="s">
        <v>215</v>
      </c>
      <c r="B461">
        <v>4</v>
      </c>
      <c r="C461">
        <v>3</v>
      </c>
      <c r="D461">
        <v>25</v>
      </c>
      <c r="E461" t="s">
        <v>3159</v>
      </c>
      <c r="F461" t="s">
        <v>3156</v>
      </c>
      <c r="G461">
        <v>33.4</v>
      </c>
      <c r="H461">
        <v>1752.3175503193147</v>
      </c>
      <c r="I461">
        <v>1.7523175503193146E-3</v>
      </c>
      <c r="J461" t="str">
        <f>_xlfn.XLOOKUP(A461,'DRAWING LIST'!B:B,'DRAWING LIST'!AJ:AJ,,0)</f>
        <v>1-05 大洋綠</v>
      </c>
      <c r="K461">
        <f t="shared" si="14"/>
        <v>0.11</v>
      </c>
      <c r="L461">
        <f t="shared" si="15"/>
        <v>0.33</v>
      </c>
    </row>
    <row r="462" spans="1:12">
      <c r="A462" t="s">
        <v>215</v>
      </c>
      <c r="B462">
        <v>5</v>
      </c>
      <c r="C462">
        <v>2</v>
      </c>
      <c r="D462" t="s">
        <v>3180</v>
      </c>
      <c r="E462" t="s">
        <v>3169</v>
      </c>
      <c r="F462" t="s">
        <v>3156</v>
      </c>
      <c r="G462">
        <v>50</v>
      </c>
      <c r="H462">
        <v>15707.963267948966</v>
      </c>
      <c r="I462">
        <v>1.5707963267948967E-2</v>
      </c>
      <c r="J462" t="str">
        <f>_xlfn.XLOOKUP(A462,'DRAWING LIST'!B:B,'DRAWING LIST'!AJ:AJ,,0)</f>
        <v>1-05 大洋綠</v>
      </c>
      <c r="K462">
        <f t="shared" si="14"/>
        <v>0.16</v>
      </c>
      <c r="L462">
        <f t="shared" si="15"/>
        <v>0.32</v>
      </c>
    </row>
    <row r="463" spans="1:12">
      <c r="A463" t="s">
        <v>215</v>
      </c>
      <c r="B463">
        <v>6</v>
      </c>
      <c r="C463">
        <v>1</v>
      </c>
      <c r="D463">
        <v>50</v>
      </c>
      <c r="E463" t="s">
        <v>3162</v>
      </c>
      <c r="F463" t="s">
        <v>3156</v>
      </c>
      <c r="G463">
        <v>60.3</v>
      </c>
      <c r="H463">
        <v>17134.670447686964</v>
      </c>
      <c r="I463">
        <v>1.7134670447686962E-2</v>
      </c>
      <c r="J463" t="str">
        <f>_xlfn.XLOOKUP(A463,'DRAWING LIST'!B:B,'DRAWING LIST'!AJ:AJ,,0)</f>
        <v>1-05 大洋綠</v>
      </c>
      <c r="K463">
        <f t="shared" si="14"/>
        <v>0.19</v>
      </c>
      <c r="L463">
        <f t="shared" si="15"/>
        <v>0.19</v>
      </c>
    </row>
    <row r="464" spans="1:12">
      <c r="A464" t="s">
        <v>215</v>
      </c>
      <c r="B464">
        <v>7</v>
      </c>
      <c r="C464">
        <v>1</v>
      </c>
      <c r="D464">
        <v>25</v>
      </c>
      <c r="E464" t="s">
        <v>3161</v>
      </c>
      <c r="F464" t="s">
        <v>3156</v>
      </c>
      <c r="G464">
        <v>33.4</v>
      </c>
      <c r="H464">
        <v>876.15877515965735</v>
      </c>
      <c r="I464">
        <v>8.7615877515965731E-4</v>
      </c>
      <c r="J464" t="str">
        <f>_xlfn.XLOOKUP(A464,'DRAWING LIST'!B:B,'DRAWING LIST'!AJ:AJ,,0)</f>
        <v>1-05 大洋綠</v>
      </c>
      <c r="K464">
        <f t="shared" si="14"/>
        <v>0.11</v>
      </c>
      <c r="L464">
        <f t="shared" si="15"/>
        <v>0.11</v>
      </c>
    </row>
    <row r="465" spans="1:12">
      <c r="A465" t="s">
        <v>216</v>
      </c>
      <c r="B465">
        <v>2</v>
      </c>
      <c r="C465">
        <v>4</v>
      </c>
      <c r="D465">
        <v>25</v>
      </c>
      <c r="E465" t="s">
        <v>3159</v>
      </c>
      <c r="F465" t="s">
        <v>3156</v>
      </c>
      <c r="G465">
        <v>33.4</v>
      </c>
      <c r="H465">
        <v>1752.3175503193147</v>
      </c>
      <c r="I465">
        <v>1.7523175503193146E-3</v>
      </c>
      <c r="J465" t="str">
        <f>_xlfn.XLOOKUP(A465,'DRAWING LIST'!B:B,'DRAWING LIST'!AJ:AJ,,0)</f>
        <v>1-05 大洋綠</v>
      </c>
      <c r="K465">
        <f t="shared" si="14"/>
        <v>0.11</v>
      </c>
      <c r="L465">
        <f t="shared" si="15"/>
        <v>0.44</v>
      </c>
    </row>
    <row r="466" spans="1:12">
      <c r="A466" t="s">
        <v>216</v>
      </c>
      <c r="B466">
        <v>3</v>
      </c>
      <c r="C466">
        <v>1</v>
      </c>
      <c r="D466">
        <v>25</v>
      </c>
      <c r="E466" t="s">
        <v>3161</v>
      </c>
      <c r="F466" t="s">
        <v>3156</v>
      </c>
      <c r="G466">
        <v>33.4</v>
      </c>
      <c r="H466">
        <v>876.15877515965735</v>
      </c>
      <c r="I466">
        <v>8.7615877515965731E-4</v>
      </c>
      <c r="J466" t="str">
        <f>_xlfn.XLOOKUP(A466,'DRAWING LIST'!B:B,'DRAWING LIST'!AJ:AJ,,0)</f>
        <v>1-05 大洋綠</v>
      </c>
      <c r="K466">
        <f t="shared" si="14"/>
        <v>0.11</v>
      </c>
      <c r="L466">
        <f t="shared" si="15"/>
        <v>0.11</v>
      </c>
    </row>
    <row r="467" spans="1:12">
      <c r="A467" t="s">
        <v>221</v>
      </c>
      <c r="B467">
        <v>2</v>
      </c>
      <c r="C467">
        <v>3</v>
      </c>
      <c r="D467">
        <v>50</v>
      </c>
      <c r="E467" t="s">
        <v>3159</v>
      </c>
      <c r="F467" t="s">
        <v>3156</v>
      </c>
      <c r="G467">
        <v>60.3</v>
      </c>
      <c r="H467">
        <v>5711.5568158956548</v>
      </c>
      <c r="I467">
        <v>5.7115568158956544E-3</v>
      </c>
      <c r="J467" t="str">
        <f>_xlfn.XLOOKUP(A467,'DRAWING LIST'!B:B,'DRAWING LIST'!AJ:AJ,,0)</f>
        <v>1-05 大洋綠</v>
      </c>
      <c r="K467">
        <f t="shared" si="14"/>
        <v>0.19</v>
      </c>
      <c r="L467">
        <f t="shared" si="15"/>
        <v>0.57000000000000006</v>
      </c>
    </row>
    <row r="468" spans="1:12">
      <c r="A468" t="s">
        <v>223</v>
      </c>
      <c r="B468">
        <v>2</v>
      </c>
      <c r="C468">
        <v>2</v>
      </c>
      <c r="D468">
        <v>50</v>
      </c>
      <c r="E468" t="s">
        <v>3159</v>
      </c>
      <c r="F468" t="s">
        <v>3156</v>
      </c>
      <c r="G468">
        <v>60.3</v>
      </c>
      <c r="H468">
        <v>5711.5568158956548</v>
      </c>
      <c r="I468">
        <v>5.7115568158956544E-3</v>
      </c>
      <c r="J468" t="str">
        <f>_xlfn.XLOOKUP(A468,'DRAWING LIST'!B:B,'DRAWING LIST'!AJ:AJ,,0)</f>
        <v>1-05 大洋綠</v>
      </c>
      <c r="K468">
        <f t="shared" si="14"/>
        <v>0.19</v>
      </c>
      <c r="L468">
        <f t="shared" si="15"/>
        <v>0.38</v>
      </c>
    </row>
    <row r="469" spans="1:12">
      <c r="A469" t="s">
        <v>224</v>
      </c>
      <c r="B469">
        <v>2</v>
      </c>
      <c r="C469">
        <v>8</v>
      </c>
      <c r="D469">
        <v>50</v>
      </c>
      <c r="E469" t="s">
        <v>3159</v>
      </c>
      <c r="F469" t="s">
        <v>3156</v>
      </c>
      <c r="G469">
        <v>60.3</v>
      </c>
      <c r="H469">
        <v>5711.5568158956548</v>
      </c>
      <c r="I469">
        <v>5.7115568158956544E-3</v>
      </c>
      <c r="J469" t="str">
        <f>_xlfn.XLOOKUP(A469,'DRAWING LIST'!B:B,'DRAWING LIST'!AJ:AJ,,0)</f>
        <v>1-05 大洋綠</v>
      </c>
      <c r="K469">
        <f t="shared" si="14"/>
        <v>0.19</v>
      </c>
      <c r="L469">
        <f t="shared" si="15"/>
        <v>1.52</v>
      </c>
    </row>
    <row r="470" spans="1:12">
      <c r="A470" t="s">
        <v>224</v>
      </c>
      <c r="B470">
        <v>3</v>
      </c>
      <c r="C470">
        <v>1</v>
      </c>
      <c r="D470" t="s">
        <v>3180</v>
      </c>
      <c r="E470" t="s">
        <v>3164</v>
      </c>
      <c r="F470" t="s">
        <v>3156</v>
      </c>
      <c r="G470">
        <v>50</v>
      </c>
      <c r="H470">
        <v>11780.972450961724</v>
      </c>
      <c r="I470">
        <v>1.1780972450961723E-2</v>
      </c>
      <c r="J470" t="str">
        <f>_xlfn.XLOOKUP(A470,'DRAWING LIST'!B:B,'DRAWING LIST'!AJ:AJ,,0)</f>
        <v>1-05 大洋綠</v>
      </c>
      <c r="K470">
        <f t="shared" si="14"/>
        <v>0.16</v>
      </c>
      <c r="L470">
        <f t="shared" si="15"/>
        <v>0.16</v>
      </c>
    </row>
    <row r="471" spans="1:12">
      <c r="A471" t="s">
        <v>224</v>
      </c>
      <c r="B471">
        <v>4</v>
      </c>
      <c r="C471">
        <v>1</v>
      </c>
      <c r="D471">
        <v>50</v>
      </c>
      <c r="E471" t="s">
        <v>3158</v>
      </c>
      <c r="F471" t="s">
        <v>3156</v>
      </c>
      <c r="G471">
        <v>60.3</v>
      </c>
      <c r="H471">
        <v>2855.7784079478274</v>
      </c>
      <c r="I471">
        <v>2.8557784079478272E-3</v>
      </c>
      <c r="J471" t="str">
        <f>_xlfn.XLOOKUP(A471,'DRAWING LIST'!B:B,'DRAWING LIST'!AJ:AJ,,0)</f>
        <v>1-05 大洋綠</v>
      </c>
      <c r="K471">
        <f t="shared" si="14"/>
        <v>0.19</v>
      </c>
      <c r="L471">
        <f t="shared" si="15"/>
        <v>0.19</v>
      </c>
    </row>
    <row r="472" spans="1:12">
      <c r="A472" t="s">
        <v>729</v>
      </c>
      <c r="B472">
        <v>2</v>
      </c>
      <c r="C472">
        <v>1</v>
      </c>
      <c r="D472">
        <v>50</v>
      </c>
      <c r="E472" t="s">
        <v>3159</v>
      </c>
      <c r="F472" t="s">
        <v>3156</v>
      </c>
      <c r="G472">
        <v>60.3</v>
      </c>
      <c r="H472">
        <v>5711.5568158956548</v>
      </c>
      <c r="I472">
        <v>5.7115568158956544E-3</v>
      </c>
      <c r="J472" t="str">
        <f>_xlfn.XLOOKUP(A472,'DRAWING LIST'!B:B,'DRAWING LIST'!AJ:AJ,,0)</f>
        <v>1-05 大洋綠</v>
      </c>
      <c r="K472">
        <f t="shared" si="14"/>
        <v>0.19</v>
      </c>
      <c r="L472">
        <f t="shared" si="15"/>
        <v>0.19</v>
      </c>
    </row>
    <row r="473" spans="1:12">
      <c r="A473" t="s">
        <v>730</v>
      </c>
      <c r="B473">
        <v>2</v>
      </c>
      <c r="C473">
        <v>5</v>
      </c>
      <c r="D473">
        <v>50</v>
      </c>
      <c r="E473" t="s">
        <v>3159</v>
      </c>
      <c r="F473" t="s">
        <v>3156</v>
      </c>
      <c r="G473">
        <v>60.3</v>
      </c>
      <c r="H473">
        <v>5711.5568158956548</v>
      </c>
      <c r="I473">
        <v>5.7115568158956544E-3</v>
      </c>
      <c r="J473" t="str">
        <f>_xlfn.XLOOKUP(A473,'DRAWING LIST'!B:B,'DRAWING LIST'!AJ:AJ,,0)</f>
        <v>1-05 大洋綠</v>
      </c>
      <c r="K473">
        <f t="shared" si="14"/>
        <v>0.19</v>
      </c>
      <c r="L473">
        <f t="shared" si="15"/>
        <v>0.95</v>
      </c>
    </row>
    <row r="474" spans="1:12">
      <c r="A474" t="s">
        <v>730</v>
      </c>
      <c r="B474">
        <v>3</v>
      </c>
      <c r="C474">
        <v>2</v>
      </c>
      <c r="D474">
        <v>50</v>
      </c>
      <c r="E474" t="s">
        <v>3158</v>
      </c>
      <c r="F474" t="s">
        <v>3156</v>
      </c>
      <c r="G474">
        <v>60.3</v>
      </c>
      <c r="H474">
        <v>2855.7784079478274</v>
      </c>
      <c r="I474">
        <v>2.8557784079478272E-3</v>
      </c>
      <c r="J474" t="str">
        <f>_xlfn.XLOOKUP(A474,'DRAWING LIST'!B:B,'DRAWING LIST'!AJ:AJ,,0)</f>
        <v>1-05 大洋綠</v>
      </c>
      <c r="K474">
        <f t="shared" si="14"/>
        <v>0.19</v>
      </c>
      <c r="L474">
        <f t="shared" si="15"/>
        <v>0.38</v>
      </c>
    </row>
    <row r="475" spans="1:12">
      <c r="A475" t="s">
        <v>225</v>
      </c>
      <c r="B475">
        <v>4</v>
      </c>
      <c r="C475">
        <v>2</v>
      </c>
      <c r="D475">
        <v>50</v>
      </c>
      <c r="E475" t="s">
        <v>3159</v>
      </c>
      <c r="F475" t="s">
        <v>3156</v>
      </c>
      <c r="G475">
        <v>60.3</v>
      </c>
      <c r="H475">
        <v>5711.5568158956548</v>
      </c>
      <c r="I475">
        <v>5.7115568158956544E-3</v>
      </c>
      <c r="J475" t="str">
        <f>_xlfn.XLOOKUP(A475,'DRAWING LIST'!B:B,'DRAWING LIST'!AJ:AJ,,0)</f>
        <v>1-05 大洋綠</v>
      </c>
      <c r="K475">
        <f t="shared" si="14"/>
        <v>0.19</v>
      </c>
      <c r="L475">
        <f t="shared" si="15"/>
        <v>0.38</v>
      </c>
    </row>
    <row r="476" spans="1:12">
      <c r="A476" t="s">
        <v>225</v>
      </c>
      <c r="B476">
        <v>5</v>
      </c>
      <c r="C476">
        <v>1</v>
      </c>
      <c r="D476" t="s">
        <v>3180</v>
      </c>
      <c r="E476" t="s">
        <v>3164</v>
      </c>
      <c r="F476" t="s">
        <v>3156</v>
      </c>
      <c r="G476">
        <v>50</v>
      </c>
      <c r="H476">
        <v>11780.972450961724</v>
      </c>
      <c r="I476">
        <v>1.1780972450961723E-2</v>
      </c>
      <c r="J476" t="str">
        <f>_xlfn.XLOOKUP(A476,'DRAWING LIST'!B:B,'DRAWING LIST'!AJ:AJ,,0)</f>
        <v>1-05 大洋綠</v>
      </c>
      <c r="K476">
        <f t="shared" si="14"/>
        <v>0.16</v>
      </c>
      <c r="L476">
        <f t="shared" si="15"/>
        <v>0.16</v>
      </c>
    </row>
    <row r="477" spans="1:12">
      <c r="A477" t="s">
        <v>225</v>
      </c>
      <c r="B477">
        <v>6</v>
      </c>
      <c r="C477">
        <v>1</v>
      </c>
      <c r="D477" t="s">
        <v>3172</v>
      </c>
      <c r="E477" t="s">
        <v>3171</v>
      </c>
      <c r="F477" t="s">
        <v>3156</v>
      </c>
      <c r="G477">
        <v>50</v>
      </c>
      <c r="H477">
        <v>9424.7779607693792</v>
      </c>
      <c r="I477">
        <v>9.4247779607693795E-3</v>
      </c>
      <c r="J477" t="str">
        <f>_xlfn.XLOOKUP(A477,'DRAWING LIST'!B:B,'DRAWING LIST'!AJ:AJ,,0)</f>
        <v>1-05 大洋綠</v>
      </c>
      <c r="K477">
        <f t="shared" si="14"/>
        <v>0.16</v>
      </c>
      <c r="L477">
        <f t="shared" si="15"/>
        <v>0.16</v>
      </c>
    </row>
    <row r="478" spans="1:12">
      <c r="A478" t="s">
        <v>225</v>
      </c>
      <c r="B478">
        <v>7</v>
      </c>
      <c r="C478">
        <v>1</v>
      </c>
      <c r="D478">
        <v>15</v>
      </c>
      <c r="E478" t="s">
        <v>3161</v>
      </c>
      <c r="F478" t="s">
        <v>3156</v>
      </c>
      <c r="G478">
        <v>21.3</v>
      </c>
      <c r="H478">
        <v>356.32729275178838</v>
      </c>
      <c r="I478">
        <v>3.5632729275178834E-4</v>
      </c>
      <c r="J478" t="str">
        <f>_xlfn.XLOOKUP(A478,'DRAWING LIST'!B:B,'DRAWING LIST'!AJ:AJ,,0)</f>
        <v>1-05 大洋綠</v>
      </c>
      <c r="K478">
        <f t="shared" si="14"/>
        <v>6.9999999999999993E-2</v>
      </c>
      <c r="L478">
        <f t="shared" si="15"/>
        <v>6.9999999999999993E-2</v>
      </c>
    </row>
    <row r="479" spans="1:12">
      <c r="A479" t="s">
        <v>225</v>
      </c>
      <c r="B479">
        <v>8</v>
      </c>
      <c r="C479">
        <v>1</v>
      </c>
      <c r="D479">
        <v>25</v>
      </c>
      <c r="E479" t="s">
        <v>3161</v>
      </c>
      <c r="F479" t="s">
        <v>3156</v>
      </c>
      <c r="G479">
        <v>33.4</v>
      </c>
      <c r="H479">
        <v>876.15877515965735</v>
      </c>
      <c r="I479">
        <v>8.7615877515965731E-4</v>
      </c>
      <c r="J479" t="str">
        <f>_xlfn.XLOOKUP(A479,'DRAWING LIST'!B:B,'DRAWING LIST'!AJ:AJ,,0)</f>
        <v>1-05 大洋綠</v>
      </c>
      <c r="K479">
        <f t="shared" si="14"/>
        <v>0.11</v>
      </c>
      <c r="L479">
        <f t="shared" si="15"/>
        <v>0.11</v>
      </c>
    </row>
    <row r="480" spans="1:12">
      <c r="A480" t="s">
        <v>226</v>
      </c>
      <c r="B480">
        <v>2</v>
      </c>
      <c r="C480">
        <v>3</v>
      </c>
      <c r="D480">
        <v>50</v>
      </c>
      <c r="E480" t="s">
        <v>3159</v>
      </c>
      <c r="F480" t="s">
        <v>3156</v>
      </c>
      <c r="G480">
        <v>60.3</v>
      </c>
      <c r="H480">
        <v>5711.5568158956548</v>
      </c>
      <c r="I480">
        <v>5.7115568158956544E-3</v>
      </c>
      <c r="J480" t="str">
        <f>_xlfn.XLOOKUP(A480,'DRAWING LIST'!B:B,'DRAWING LIST'!AJ:AJ,,0)</f>
        <v>1-05 大洋綠</v>
      </c>
      <c r="K480">
        <f t="shared" si="14"/>
        <v>0.19</v>
      </c>
      <c r="L480">
        <f t="shared" si="15"/>
        <v>0.57000000000000006</v>
      </c>
    </row>
    <row r="481" spans="1:12">
      <c r="A481" t="s">
        <v>226</v>
      </c>
      <c r="B481">
        <v>3</v>
      </c>
      <c r="C481">
        <v>1</v>
      </c>
      <c r="D481">
        <v>50</v>
      </c>
      <c r="E481" t="s">
        <v>3158</v>
      </c>
      <c r="F481" t="s">
        <v>3156</v>
      </c>
      <c r="G481">
        <v>60.3</v>
      </c>
      <c r="H481">
        <v>2855.7784079478274</v>
      </c>
      <c r="I481">
        <v>2.8557784079478272E-3</v>
      </c>
      <c r="J481" t="str">
        <f>_xlfn.XLOOKUP(A481,'DRAWING LIST'!B:B,'DRAWING LIST'!AJ:AJ,,0)</f>
        <v>1-05 大洋綠</v>
      </c>
      <c r="K481">
        <f t="shared" si="14"/>
        <v>0.19</v>
      </c>
      <c r="L481">
        <f t="shared" si="15"/>
        <v>0.19</v>
      </c>
    </row>
    <row r="482" spans="1:12">
      <c r="A482" t="s">
        <v>227</v>
      </c>
      <c r="B482">
        <v>2</v>
      </c>
      <c r="C482">
        <v>2</v>
      </c>
      <c r="D482">
        <v>50</v>
      </c>
      <c r="E482" t="s">
        <v>3159</v>
      </c>
      <c r="F482" t="s">
        <v>3156</v>
      </c>
      <c r="G482">
        <v>60.3</v>
      </c>
      <c r="H482">
        <v>5711.5568158956548</v>
      </c>
      <c r="I482">
        <v>5.7115568158956544E-3</v>
      </c>
      <c r="J482" t="str">
        <f>_xlfn.XLOOKUP(A482,'DRAWING LIST'!B:B,'DRAWING LIST'!AJ:AJ,,0)</f>
        <v>1-05 大洋綠</v>
      </c>
      <c r="K482">
        <f t="shared" si="14"/>
        <v>0.19</v>
      </c>
      <c r="L482">
        <f t="shared" si="15"/>
        <v>0.38</v>
      </c>
    </row>
    <row r="483" spans="1:12">
      <c r="A483" t="s">
        <v>227</v>
      </c>
      <c r="B483">
        <v>3</v>
      </c>
      <c r="C483">
        <v>1</v>
      </c>
      <c r="D483">
        <v>50</v>
      </c>
      <c r="E483" t="s">
        <v>3162</v>
      </c>
      <c r="F483" t="s">
        <v>3156</v>
      </c>
      <c r="G483">
        <v>60.3</v>
      </c>
      <c r="H483">
        <v>17134.670447686964</v>
      </c>
      <c r="I483">
        <v>1.7134670447686962E-2</v>
      </c>
      <c r="J483" t="str">
        <f>_xlfn.XLOOKUP(A483,'DRAWING LIST'!B:B,'DRAWING LIST'!AJ:AJ,,0)</f>
        <v>1-05 大洋綠</v>
      </c>
      <c r="K483">
        <f t="shared" si="14"/>
        <v>0.19</v>
      </c>
      <c r="L483">
        <f t="shared" si="15"/>
        <v>0.19</v>
      </c>
    </row>
    <row r="484" spans="1:12">
      <c r="A484" t="s">
        <v>227</v>
      </c>
      <c r="B484">
        <v>4</v>
      </c>
      <c r="C484">
        <v>2</v>
      </c>
      <c r="D484">
        <v>50</v>
      </c>
      <c r="E484" t="s">
        <v>3158</v>
      </c>
      <c r="F484" t="s">
        <v>3156</v>
      </c>
      <c r="G484">
        <v>60.3</v>
      </c>
      <c r="H484">
        <v>2855.7784079478274</v>
      </c>
      <c r="I484">
        <v>2.8557784079478272E-3</v>
      </c>
      <c r="J484" t="str">
        <f>_xlfn.XLOOKUP(A484,'DRAWING LIST'!B:B,'DRAWING LIST'!AJ:AJ,,0)</f>
        <v>1-05 大洋綠</v>
      </c>
      <c r="K484">
        <f t="shared" si="14"/>
        <v>0.19</v>
      </c>
      <c r="L484">
        <f t="shared" si="15"/>
        <v>0.38</v>
      </c>
    </row>
    <row r="485" spans="1:12">
      <c r="A485" t="s">
        <v>228</v>
      </c>
      <c r="B485">
        <v>3</v>
      </c>
      <c r="C485">
        <v>1</v>
      </c>
      <c r="D485">
        <v>50</v>
      </c>
      <c r="E485" t="s">
        <v>3159</v>
      </c>
      <c r="F485" t="s">
        <v>3156</v>
      </c>
      <c r="G485">
        <v>60.3</v>
      </c>
      <c r="H485">
        <v>5711.5568158956548</v>
      </c>
      <c r="I485">
        <v>5.7115568158956544E-3</v>
      </c>
      <c r="J485" t="str">
        <f>_xlfn.XLOOKUP(A485,'DRAWING LIST'!B:B,'DRAWING LIST'!AJ:AJ,,0)</f>
        <v>1-05 大洋綠</v>
      </c>
      <c r="K485">
        <f t="shared" si="14"/>
        <v>0.19</v>
      </c>
      <c r="L485">
        <f t="shared" si="15"/>
        <v>0.19</v>
      </c>
    </row>
    <row r="486" spans="1:12">
      <c r="A486" t="s">
        <v>228</v>
      </c>
      <c r="B486">
        <v>4</v>
      </c>
      <c r="C486">
        <v>1</v>
      </c>
      <c r="D486">
        <v>50</v>
      </c>
      <c r="E486" t="s">
        <v>3159</v>
      </c>
      <c r="F486" t="s">
        <v>3156</v>
      </c>
      <c r="G486">
        <v>60.3</v>
      </c>
      <c r="H486">
        <v>5711.5568158956548</v>
      </c>
      <c r="I486">
        <v>5.7115568158956544E-3</v>
      </c>
      <c r="J486" t="str">
        <f>_xlfn.XLOOKUP(A486,'DRAWING LIST'!B:B,'DRAWING LIST'!AJ:AJ,,0)</f>
        <v>1-05 大洋綠</v>
      </c>
      <c r="K486">
        <f t="shared" si="14"/>
        <v>0.19</v>
      </c>
      <c r="L486">
        <f t="shared" si="15"/>
        <v>0.19</v>
      </c>
    </row>
    <row r="487" spans="1:12">
      <c r="A487" t="s">
        <v>228</v>
      </c>
      <c r="B487">
        <v>5</v>
      </c>
      <c r="C487">
        <v>1</v>
      </c>
      <c r="D487" t="s">
        <v>3180</v>
      </c>
      <c r="E487" t="s">
        <v>3164</v>
      </c>
      <c r="F487" t="s">
        <v>3156</v>
      </c>
      <c r="G487">
        <v>50</v>
      </c>
      <c r="H487">
        <v>11780.972450961724</v>
      </c>
      <c r="I487">
        <v>1.1780972450961723E-2</v>
      </c>
      <c r="J487" t="str">
        <f>_xlfn.XLOOKUP(A487,'DRAWING LIST'!B:B,'DRAWING LIST'!AJ:AJ,,0)</f>
        <v>1-05 大洋綠</v>
      </c>
      <c r="K487">
        <f t="shared" si="14"/>
        <v>0.16</v>
      </c>
      <c r="L487">
        <f t="shared" si="15"/>
        <v>0.16</v>
      </c>
    </row>
    <row r="488" spans="1:12">
      <c r="A488" t="s">
        <v>228</v>
      </c>
      <c r="B488">
        <v>6</v>
      </c>
      <c r="C488">
        <v>1</v>
      </c>
      <c r="D488">
        <v>50</v>
      </c>
      <c r="E488" t="s">
        <v>3162</v>
      </c>
      <c r="F488" t="s">
        <v>3156</v>
      </c>
      <c r="G488">
        <v>60.3</v>
      </c>
      <c r="H488">
        <v>17134.670447686964</v>
      </c>
      <c r="I488">
        <v>1.7134670447686962E-2</v>
      </c>
      <c r="J488" t="str">
        <f>_xlfn.XLOOKUP(A488,'DRAWING LIST'!B:B,'DRAWING LIST'!AJ:AJ,,0)</f>
        <v>1-05 大洋綠</v>
      </c>
      <c r="K488">
        <f t="shared" si="14"/>
        <v>0.19</v>
      </c>
      <c r="L488">
        <f t="shared" si="15"/>
        <v>0.19</v>
      </c>
    </row>
    <row r="489" spans="1:12">
      <c r="A489" t="s">
        <v>228</v>
      </c>
      <c r="B489">
        <v>7</v>
      </c>
      <c r="C489">
        <v>1</v>
      </c>
      <c r="D489">
        <v>25</v>
      </c>
      <c r="E489" t="s">
        <v>3165</v>
      </c>
      <c r="F489" t="s">
        <v>3156</v>
      </c>
      <c r="G489">
        <v>33.4</v>
      </c>
      <c r="H489">
        <v>876.15877515965735</v>
      </c>
      <c r="I489">
        <v>8.7615877515965731E-4</v>
      </c>
      <c r="J489" t="str">
        <f>_xlfn.XLOOKUP(A489,'DRAWING LIST'!B:B,'DRAWING LIST'!AJ:AJ,,0)</f>
        <v>1-05 大洋綠</v>
      </c>
      <c r="K489">
        <f t="shared" si="14"/>
        <v>0.11</v>
      </c>
      <c r="L489">
        <f t="shared" si="15"/>
        <v>0.11</v>
      </c>
    </row>
    <row r="490" spans="1:12">
      <c r="A490" t="s">
        <v>228</v>
      </c>
      <c r="B490">
        <v>8</v>
      </c>
      <c r="C490">
        <v>1</v>
      </c>
      <c r="D490">
        <v>25</v>
      </c>
      <c r="E490" t="s">
        <v>3161</v>
      </c>
      <c r="F490" t="s">
        <v>3156</v>
      </c>
      <c r="G490">
        <v>33.4</v>
      </c>
      <c r="H490">
        <v>876.15877515965735</v>
      </c>
      <c r="I490">
        <v>8.7615877515965731E-4</v>
      </c>
      <c r="J490" t="str">
        <f>_xlfn.XLOOKUP(A490,'DRAWING LIST'!B:B,'DRAWING LIST'!AJ:AJ,,0)</f>
        <v>1-05 大洋綠</v>
      </c>
      <c r="K490">
        <f t="shared" si="14"/>
        <v>0.11</v>
      </c>
      <c r="L490">
        <f t="shared" si="15"/>
        <v>0.11</v>
      </c>
    </row>
    <row r="491" spans="1:12">
      <c r="A491" t="s">
        <v>228</v>
      </c>
      <c r="B491">
        <v>9</v>
      </c>
      <c r="C491">
        <v>5</v>
      </c>
      <c r="D491">
        <v>50</v>
      </c>
      <c r="E491" t="s">
        <v>3158</v>
      </c>
      <c r="F491" t="s">
        <v>3156</v>
      </c>
      <c r="G491">
        <v>60.3</v>
      </c>
      <c r="H491">
        <v>2855.7784079478274</v>
      </c>
      <c r="I491">
        <v>2.8557784079478272E-3</v>
      </c>
      <c r="J491" t="str">
        <f>_xlfn.XLOOKUP(A491,'DRAWING LIST'!B:B,'DRAWING LIST'!AJ:AJ,,0)</f>
        <v>1-05 大洋綠</v>
      </c>
      <c r="K491">
        <f t="shared" si="14"/>
        <v>0.19</v>
      </c>
      <c r="L491">
        <f t="shared" si="15"/>
        <v>0.95</v>
      </c>
    </row>
    <row r="492" spans="1:12">
      <c r="A492" t="s">
        <v>229</v>
      </c>
      <c r="B492">
        <v>4</v>
      </c>
      <c r="C492">
        <v>7</v>
      </c>
      <c r="D492">
        <v>25</v>
      </c>
      <c r="E492" t="s">
        <v>3159</v>
      </c>
      <c r="F492" t="s">
        <v>3160</v>
      </c>
      <c r="G492">
        <v>33.4</v>
      </c>
      <c r="H492">
        <v>1752.3175503193147</v>
      </c>
      <c r="I492">
        <v>1.7523175503193146E-3</v>
      </c>
      <c r="J492" t="str">
        <f>_xlfn.XLOOKUP(A492,'DRAWING LIST'!B:B,'DRAWING LIST'!AJ:AJ,,0)</f>
        <v/>
      </c>
      <c r="K492">
        <f t="shared" si="14"/>
        <v>0.11</v>
      </c>
      <c r="L492">
        <f t="shared" si="15"/>
        <v>0.77</v>
      </c>
    </row>
    <row r="493" spans="1:12">
      <c r="A493" t="s">
        <v>229</v>
      </c>
      <c r="B493">
        <v>5</v>
      </c>
      <c r="C493">
        <v>1</v>
      </c>
      <c r="D493" t="s">
        <v>3163</v>
      </c>
      <c r="E493" t="s">
        <v>3167</v>
      </c>
      <c r="F493" t="s">
        <v>3160</v>
      </c>
      <c r="G493">
        <v>25</v>
      </c>
      <c r="H493">
        <v>7853.981633974483</v>
      </c>
      <c r="I493">
        <v>7.8539816339744835E-3</v>
      </c>
      <c r="J493" t="str">
        <f>_xlfn.XLOOKUP(A493,'DRAWING LIST'!B:B,'DRAWING LIST'!AJ:AJ,,0)</f>
        <v/>
      </c>
      <c r="K493">
        <f t="shared" si="14"/>
        <v>0.08</v>
      </c>
      <c r="L493">
        <f t="shared" si="15"/>
        <v>0.08</v>
      </c>
    </row>
    <row r="494" spans="1:12">
      <c r="A494" t="s">
        <v>229</v>
      </c>
      <c r="B494">
        <v>6</v>
      </c>
      <c r="C494">
        <v>1</v>
      </c>
      <c r="D494" t="s">
        <v>3186</v>
      </c>
      <c r="E494" t="s">
        <v>3167</v>
      </c>
      <c r="F494" t="s">
        <v>3160</v>
      </c>
      <c r="G494">
        <v>40</v>
      </c>
      <c r="H494">
        <v>12566.370614359172</v>
      </c>
      <c r="I494">
        <v>1.2566370614359171E-2</v>
      </c>
      <c r="J494" t="str">
        <f>_xlfn.XLOOKUP(A494,'DRAWING LIST'!B:B,'DRAWING LIST'!AJ:AJ,,0)</f>
        <v/>
      </c>
      <c r="K494">
        <f t="shared" si="14"/>
        <v>0.13</v>
      </c>
      <c r="L494">
        <f t="shared" si="15"/>
        <v>0.13</v>
      </c>
    </row>
    <row r="495" spans="1:12">
      <c r="A495" t="s">
        <v>229</v>
      </c>
      <c r="B495">
        <v>7</v>
      </c>
      <c r="C495">
        <v>1</v>
      </c>
      <c r="D495">
        <v>15</v>
      </c>
      <c r="E495" t="s">
        <v>3161</v>
      </c>
      <c r="F495" t="s">
        <v>3160</v>
      </c>
      <c r="G495">
        <v>21.3</v>
      </c>
      <c r="H495">
        <v>356.32729275178838</v>
      </c>
      <c r="I495">
        <v>3.5632729275178834E-4</v>
      </c>
      <c r="J495" t="str">
        <f>_xlfn.XLOOKUP(A495,'DRAWING LIST'!B:B,'DRAWING LIST'!AJ:AJ,,0)</f>
        <v/>
      </c>
      <c r="K495">
        <f t="shared" si="14"/>
        <v>6.9999999999999993E-2</v>
      </c>
      <c r="L495">
        <f t="shared" si="15"/>
        <v>6.9999999999999993E-2</v>
      </c>
    </row>
    <row r="496" spans="1:12">
      <c r="A496" t="s">
        <v>229</v>
      </c>
      <c r="B496">
        <v>8</v>
      </c>
      <c r="C496">
        <v>2</v>
      </c>
      <c r="D496">
        <v>25</v>
      </c>
      <c r="E496" t="s">
        <v>3161</v>
      </c>
      <c r="F496" t="s">
        <v>3160</v>
      </c>
      <c r="G496">
        <v>33.4</v>
      </c>
      <c r="H496">
        <v>876.15877515965735</v>
      </c>
      <c r="I496">
        <v>8.7615877515965731E-4</v>
      </c>
      <c r="J496" t="str">
        <f>_xlfn.XLOOKUP(A496,'DRAWING LIST'!B:B,'DRAWING LIST'!AJ:AJ,,0)</f>
        <v/>
      </c>
      <c r="K496">
        <f t="shared" si="14"/>
        <v>0.11</v>
      </c>
      <c r="L496">
        <f t="shared" si="15"/>
        <v>0.22</v>
      </c>
    </row>
    <row r="497" spans="1:12">
      <c r="A497" t="s">
        <v>230</v>
      </c>
      <c r="B497">
        <v>4</v>
      </c>
      <c r="C497">
        <v>1</v>
      </c>
      <c r="D497">
        <v>25</v>
      </c>
      <c r="E497" t="s">
        <v>3159</v>
      </c>
      <c r="F497" t="s">
        <v>3160</v>
      </c>
      <c r="G497">
        <v>33.4</v>
      </c>
      <c r="H497">
        <v>1752.3175503193147</v>
      </c>
      <c r="I497">
        <v>1.7523175503193146E-3</v>
      </c>
      <c r="J497" t="str">
        <f>_xlfn.XLOOKUP(A497,'DRAWING LIST'!B:B,'DRAWING LIST'!AJ:AJ,,0)</f>
        <v/>
      </c>
      <c r="K497">
        <f t="shared" si="14"/>
        <v>0.11</v>
      </c>
      <c r="L497">
        <f t="shared" si="15"/>
        <v>0.11</v>
      </c>
    </row>
    <row r="498" spans="1:12">
      <c r="A498" t="s">
        <v>230</v>
      </c>
      <c r="B498">
        <v>5</v>
      </c>
      <c r="C498">
        <v>3</v>
      </c>
      <c r="D498">
        <v>40</v>
      </c>
      <c r="E498" t="s">
        <v>3159</v>
      </c>
      <c r="F498" t="s">
        <v>3160</v>
      </c>
      <c r="G498">
        <v>48.3</v>
      </c>
      <c r="H498">
        <v>3664.4950428165462</v>
      </c>
      <c r="I498">
        <v>3.6644950428165461E-3</v>
      </c>
      <c r="J498" t="str">
        <f>_xlfn.XLOOKUP(A498,'DRAWING LIST'!B:B,'DRAWING LIST'!AJ:AJ,,0)</f>
        <v/>
      </c>
      <c r="K498">
        <f t="shared" si="14"/>
        <v>0.16</v>
      </c>
      <c r="L498">
        <f t="shared" si="15"/>
        <v>0.48</v>
      </c>
    </row>
    <row r="499" spans="1:12">
      <c r="A499" t="s">
        <v>230</v>
      </c>
      <c r="B499">
        <v>6</v>
      </c>
      <c r="C499">
        <v>1</v>
      </c>
      <c r="D499" t="s">
        <v>3186</v>
      </c>
      <c r="E499" t="s">
        <v>3167</v>
      </c>
      <c r="F499" t="s">
        <v>3160</v>
      </c>
      <c r="G499">
        <v>40</v>
      </c>
      <c r="H499">
        <v>12566.370614359172</v>
      </c>
      <c r="I499">
        <v>1.2566370614359171E-2</v>
      </c>
      <c r="J499" t="str">
        <f>_xlfn.XLOOKUP(A499,'DRAWING LIST'!B:B,'DRAWING LIST'!AJ:AJ,,0)</f>
        <v/>
      </c>
      <c r="K499">
        <f t="shared" si="14"/>
        <v>0.13</v>
      </c>
      <c r="L499">
        <f t="shared" si="15"/>
        <v>0.13</v>
      </c>
    </row>
    <row r="500" spans="1:12">
      <c r="A500" t="s">
        <v>230</v>
      </c>
      <c r="B500">
        <v>7</v>
      </c>
      <c r="C500">
        <v>2</v>
      </c>
      <c r="D500" t="s">
        <v>3189</v>
      </c>
      <c r="E500" t="s">
        <v>3169</v>
      </c>
      <c r="F500" t="s">
        <v>3160</v>
      </c>
      <c r="G500">
        <v>10</v>
      </c>
      <c r="H500">
        <v>3141.5926535897929</v>
      </c>
      <c r="I500">
        <v>3.1415926535897929E-3</v>
      </c>
      <c r="J500" t="str">
        <f>_xlfn.XLOOKUP(A500,'DRAWING LIST'!B:B,'DRAWING LIST'!AJ:AJ,,0)</f>
        <v/>
      </c>
      <c r="K500">
        <f t="shared" si="14"/>
        <v>0.04</v>
      </c>
      <c r="L500">
        <f t="shared" si="15"/>
        <v>0.08</v>
      </c>
    </row>
    <row r="501" spans="1:12">
      <c r="A501" t="s">
        <v>230</v>
      </c>
      <c r="B501">
        <v>8</v>
      </c>
      <c r="C501">
        <v>1</v>
      </c>
      <c r="D501">
        <v>25</v>
      </c>
      <c r="E501" t="s">
        <v>3162</v>
      </c>
      <c r="F501" t="s">
        <v>3160</v>
      </c>
      <c r="G501">
        <v>33.4</v>
      </c>
      <c r="H501">
        <v>5256.9526509579446</v>
      </c>
      <c r="I501">
        <v>5.2569526509579443E-3</v>
      </c>
      <c r="J501" t="str">
        <f>_xlfn.XLOOKUP(A501,'DRAWING LIST'!B:B,'DRAWING LIST'!AJ:AJ,,0)</f>
        <v/>
      </c>
      <c r="K501">
        <f t="shared" si="14"/>
        <v>0.11</v>
      </c>
      <c r="L501">
        <f t="shared" si="15"/>
        <v>0.11</v>
      </c>
    </row>
    <row r="502" spans="1:12">
      <c r="A502" t="s">
        <v>230</v>
      </c>
      <c r="B502">
        <v>9</v>
      </c>
      <c r="C502">
        <v>1</v>
      </c>
      <c r="D502" t="s">
        <v>3186</v>
      </c>
      <c r="E502" t="s">
        <v>3164</v>
      </c>
      <c r="F502" t="s">
        <v>3160</v>
      </c>
      <c r="G502">
        <v>40</v>
      </c>
      <c r="H502">
        <v>7539.8223686155034</v>
      </c>
      <c r="I502">
        <v>7.5398223686155034E-3</v>
      </c>
      <c r="J502" t="str">
        <f>_xlfn.XLOOKUP(A502,'DRAWING LIST'!B:B,'DRAWING LIST'!AJ:AJ,,0)</f>
        <v/>
      </c>
      <c r="K502">
        <f t="shared" si="14"/>
        <v>0.13</v>
      </c>
      <c r="L502">
        <f t="shared" si="15"/>
        <v>0.13</v>
      </c>
    </row>
    <row r="503" spans="1:12">
      <c r="A503" t="s">
        <v>230</v>
      </c>
      <c r="B503">
        <v>10</v>
      </c>
      <c r="C503">
        <v>1</v>
      </c>
      <c r="D503">
        <v>40</v>
      </c>
      <c r="E503" t="s">
        <v>3162</v>
      </c>
      <c r="F503" t="s">
        <v>3160</v>
      </c>
      <c r="G503">
        <v>48.3</v>
      </c>
      <c r="H503">
        <v>10993.485128449638</v>
      </c>
      <c r="I503">
        <v>1.0993485128449637E-2</v>
      </c>
      <c r="J503" t="str">
        <f>_xlfn.XLOOKUP(A503,'DRAWING LIST'!B:B,'DRAWING LIST'!AJ:AJ,,0)</f>
        <v/>
      </c>
      <c r="K503">
        <f t="shared" si="14"/>
        <v>0.16</v>
      </c>
      <c r="L503">
        <f t="shared" si="15"/>
        <v>0.16</v>
      </c>
    </row>
    <row r="504" spans="1:12">
      <c r="A504" t="s">
        <v>230</v>
      </c>
      <c r="B504">
        <v>11</v>
      </c>
      <c r="C504">
        <v>1</v>
      </c>
      <c r="D504" t="s">
        <v>3189</v>
      </c>
      <c r="E504" t="s">
        <v>3164</v>
      </c>
      <c r="F504" t="s">
        <v>3160</v>
      </c>
      <c r="G504">
        <v>10</v>
      </c>
      <c r="H504">
        <v>471.23889803846896</v>
      </c>
      <c r="I504">
        <v>4.7123889803846896E-4</v>
      </c>
      <c r="J504" t="str">
        <f>_xlfn.XLOOKUP(A504,'DRAWING LIST'!B:B,'DRAWING LIST'!AJ:AJ,,0)</f>
        <v/>
      </c>
      <c r="K504">
        <f t="shared" si="14"/>
        <v>0.04</v>
      </c>
      <c r="L504">
        <f t="shared" si="15"/>
        <v>0.04</v>
      </c>
    </row>
    <row r="505" spans="1:12">
      <c r="A505" t="s">
        <v>230</v>
      </c>
      <c r="B505">
        <v>12</v>
      </c>
      <c r="C505">
        <v>2</v>
      </c>
      <c r="D505">
        <v>25</v>
      </c>
      <c r="E505" t="s">
        <v>3161</v>
      </c>
      <c r="F505" t="s">
        <v>3160</v>
      </c>
      <c r="G505">
        <v>33.4</v>
      </c>
      <c r="H505">
        <v>876.15877515965735</v>
      </c>
      <c r="I505">
        <v>8.7615877515965731E-4</v>
      </c>
      <c r="J505" t="str">
        <f>_xlfn.XLOOKUP(A505,'DRAWING LIST'!B:B,'DRAWING LIST'!AJ:AJ,,0)</f>
        <v/>
      </c>
      <c r="K505">
        <f t="shared" si="14"/>
        <v>0.11</v>
      </c>
      <c r="L505">
        <f t="shared" si="15"/>
        <v>0.22</v>
      </c>
    </row>
    <row r="506" spans="1:12">
      <c r="A506" t="s">
        <v>230</v>
      </c>
      <c r="B506">
        <v>13</v>
      </c>
      <c r="C506">
        <v>1</v>
      </c>
      <c r="D506">
        <v>40</v>
      </c>
      <c r="E506" t="s">
        <v>3161</v>
      </c>
      <c r="F506" t="s">
        <v>3160</v>
      </c>
      <c r="G506">
        <v>48.3</v>
      </c>
      <c r="H506">
        <v>1832.2475214082731</v>
      </c>
      <c r="I506">
        <v>1.8322475214082731E-3</v>
      </c>
      <c r="J506" t="str">
        <f>_xlfn.XLOOKUP(A506,'DRAWING LIST'!B:B,'DRAWING LIST'!AJ:AJ,,0)</f>
        <v/>
      </c>
      <c r="K506">
        <f t="shared" si="14"/>
        <v>0.16</v>
      </c>
      <c r="L506">
        <f t="shared" si="15"/>
        <v>0.16</v>
      </c>
    </row>
    <row r="507" spans="1:12">
      <c r="A507" t="s">
        <v>231</v>
      </c>
      <c r="B507">
        <v>3</v>
      </c>
      <c r="C507">
        <v>3</v>
      </c>
      <c r="D507">
        <v>25</v>
      </c>
      <c r="E507" t="s">
        <v>3159</v>
      </c>
      <c r="F507" t="s">
        <v>3160</v>
      </c>
      <c r="G507">
        <v>33.4</v>
      </c>
      <c r="H507">
        <v>1752.3175503193147</v>
      </c>
      <c r="I507">
        <v>1.7523175503193146E-3</v>
      </c>
      <c r="J507" t="str">
        <f>_xlfn.XLOOKUP(A507,'DRAWING LIST'!B:B,'DRAWING LIST'!AJ:AJ,,0)</f>
        <v/>
      </c>
      <c r="K507">
        <f t="shared" si="14"/>
        <v>0.11</v>
      </c>
      <c r="L507">
        <f t="shared" si="15"/>
        <v>0.33</v>
      </c>
    </row>
    <row r="508" spans="1:12">
      <c r="A508" t="s">
        <v>231</v>
      </c>
      <c r="B508">
        <v>4</v>
      </c>
      <c r="C508">
        <v>1</v>
      </c>
      <c r="D508">
        <v>25</v>
      </c>
      <c r="E508" t="s">
        <v>3166</v>
      </c>
      <c r="F508" t="s">
        <v>3160</v>
      </c>
      <c r="G508">
        <v>33.4</v>
      </c>
      <c r="H508">
        <v>1168.2117002128764</v>
      </c>
      <c r="I508">
        <v>1.1682117002128763E-3</v>
      </c>
      <c r="J508" t="str">
        <f>_xlfn.XLOOKUP(A508,'DRAWING LIST'!B:B,'DRAWING LIST'!AJ:AJ,,0)</f>
        <v/>
      </c>
      <c r="K508">
        <f t="shared" si="14"/>
        <v>0.11</v>
      </c>
      <c r="L508">
        <f t="shared" si="15"/>
        <v>0.11</v>
      </c>
    </row>
    <row r="509" spans="1:12">
      <c r="A509" t="s">
        <v>231</v>
      </c>
      <c r="B509">
        <v>5</v>
      </c>
      <c r="C509">
        <v>1</v>
      </c>
      <c r="D509" t="s">
        <v>3193</v>
      </c>
      <c r="E509" t="s">
        <v>3167</v>
      </c>
      <c r="F509" t="s">
        <v>3160</v>
      </c>
      <c r="G509">
        <v>25</v>
      </c>
      <c r="H509">
        <v>7853.981633974483</v>
      </c>
      <c r="I509">
        <v>7.8539816339744835E-3</v>
      </c>
      <c r="J509" t="str">
        <f>_xlfn.XLOOKUP(A509,'DRAWING LIST'!B:B,'DRAWING LIST'!AJ:AJ,,0)</f>
        <v/>
      </c>
      <c r="K509">
        <f t="shared" si="14"/>
        <v>0.08</v>
      </c>
      <c r="L509">
        <f t="shared" si="15"/>
        <v>0.08</v>
      </c>
    </row>
    <row r="510" spans="1:12">
      <c r="A510" t="s">
        <v>231</v>
      </c>
      <c r="B510">
        <v>6</v>
      </c>
      <c r="C510">
        <v>1</v>
      </c>
      <c r="D510" t="s">
        <v>3193</v>
      </c>
      <c r="E510" t="s">
        <v>3164</v>
      </c>
      <c r="F510" t="s">
        <v>3160</v>
      </c>
      <c r="G510">
        <v>25</v>
      </c>
      <c r="H510">
        <v>2945.2431127404311</v>
      </c>
      <c r="I510">
        <v>2.9452431127404309E-3</v>
      </c>
      <c r="J510" t="str">
        <f>_xlfn.XLOOKUP(A510,'DRAWING LIST'!B:B,'DRAWING LIST'!AJ:AJ,,0)</f>
        <v/>
      </c>
      <c r="K510">
        <f t="shared" si="14"/>
        <v>0.08</v>
      </c>
      <c r="L510">
        <f t="shared" si="15"/>
        <v>0.08</v>
      </c>
    </row>
    <row r="511" spans="1:12">
      <c r="A511" t="s">
        <v>231</v>
      </c>
      <c r="B511">
        <v>7</v>
      </c>
      <c r="C511">
        <v>1</v>
      </c>
      <c r="D511">
        <v>20</v>
      </c>
      <c r="E511" t="s">
        <v>3161</v>
      </c>
      <c r="F511" t="s">
        <v>3160</v>
      </c>
      <c r="G511">
        <v>26.7</v>
      </c>
      <c r="H511">
        <v>559.90249670440687</v>
      </c>
      <c r="I511">
        <v>5.5990249670440681E-4</v>
      </c>
      <c r="J511" t="str">
        <f>_xlfn.XLOOKUP(A511,'DRAWING LIST'!B:B,'DRAWING LIST'!AJ:AJ,,0)</f>
        <v/>
      </c>
      <c r="K511">
        <f t="shared" si="14"/>
        <v>0.09</v>
      </c>
      <c r="L511">
        <f t="shared" si="15"/>
        <v>0.09</v>
      </c>
    </row>
    <row r="512" spans="1:12">
      <c r="A512" t="s">
        <v>231</v>
      </c>
      <c r="B512">
        <v>8</v>
      </c>
      <c r="C512">
        <v>1</v>
      </c>
      <c r="D512">
        <v>25</v>
      </c>
      <c r="E512" t="s">
        <v>3161</v>
      </c>
      <c r="F512" t="s">
        <v>3160</v>
      </c>
      <c r="G512">
        <v>33.4</v>
      </c>
      <c r="H512">
        <v>876.15877515965735</v>
      </c>
      <c r="I512">
        <v>8.7615877515965731E-4</v>
      </c>
      <c r="J512" t="str">
        <f>_xlfn.XLOOKUP(A512,'DRAWING LIST'!B:B,'DRAWING LIST'!AJ:AJ,,0)</f>
        <v/>
      </c>
      <c r="K512">
        <f t="shared" si="14"/>
        <v>0.11</v>
      </c>
      <c r="L512">
        <f t="shared" si="15"/>
        <v>0.11</v>
      </c>
    </row>
    <row r="513" spans="1:12">
      <c r="A513" t="s">
        <v>232</v>
      </c>
      <c r="B513">
        <v>3</v>
      </c>
      <c r="C513">
        <v>3</v>
      </c>
      <c r="D513">
        <v>40</v>
      </c>
      <c r="E513" t="s">
        <v>3159</v>
      </c>
      <c r="F513" t="s">
        <v>3160</v>
      </c>
      <c r="G513">
        <v>48.3</v>
      </c>
      <c r="H513">
        <v>3664.4950428165462</v>
      </c>
      <c r="I513">
        <v>3.6644950428165461E-3</v>
      </c>
      <c r="J513" t="str">
        <f>_xlfn.XLOOKUP(A513,'DRAWING LIST'!B:B,'DRAWING LIST'!AJ:AJ,,0)</f>
        <v/>
      </c>
      <c r="K513">
        <f t="shared" si="14"/>
        <v>0.16</v>
      </c>
      <c r="L513">
        <f t="shared" si="15"/>
        <v>0.48</v>
      </c>
    </row>
    <row r="514" spans="1:12">
      <c r="A514" t="s">
        <v>232</v>
      </c>
      <c r="B514">
        <v>4</v>
      </c>
      <c r="C514">
        <v>1</v>
      </c>
      <c r="D514" t="s">
        <v>3186</v>
      </c>
      <c r="E514" t="s">
        <v>3164</v>
      </c>
      <c r="F514" t="s">
        <v>3160</v>
      </c>
      <c r="G514">
        <v>40</v>
      </c>
      <c r="H514">
        <v>7539.8223686155034</v>
      </c>
      <c r="I514">
        <v>7.5398223686155034E-3</v>
      </c>
      <c r="J514" t="str">
        <f>_xlfn.XLOOKUP(A514,'DRAWING LIST'!B:B,'DRAWING LIST'!AJ:AJ,,0)</f>
        <v/>
      </c>
      <c r="K514">
        <f t="shared" si="14"/>
        <v>0.13</v>
      </c>
      <c r="L514">
        <f t="shared" si="15"/>
        <v>0.13</v>
      </c>
    </row>
    <row r="515" spans="1:12">
      <c r="A515" t="s">
        <v>232</v>
      </c>
      <c r="B515">
        <v>5</v>
      </c>
      <c r="C515">
        <v>1</v>
      </c>
      <c r="D515">
        <v>25</v>
      </c>
      <c r="E515" t="s">
        <v>3161</v>
      </c>
      <c r="F515" t="s">
        <v>3160</v>
      </c>
      <c r="G515">
        <v>33.4</v>
      </c>
      <c r="H515">
        <v>876.15877515965735</v>
      </c>
      <c r="I515">
        <v>8.7615877515965731E-4</v>
      </c>
      <c r="J515" t="str">
        <f>_xlfn.XLOOKUP(A515,'DRAWING LIST'!B:B,'DRAWING LIST'!AJ:AJ,,0)</f>
        <v/>
      </c>
      <c r="K515">
        <f t="shared" ref="K515:K578" si="16">ROUNDUP(G515*PI()*1000*10^-6,2)</f>
        <v>0.11</v>
      </c>
      <c r="L515">
        <f t="shared" ref="L515:L578" si="17">K515*C515</f>
        <v>0.11</v>
      </c>
    </row>
    <row r="516" spans="1:12">
      <c r="A516" t="s">
        <v>232</v>
      </c>
      <c r="B516">
        <v>6</v>
      </c>
      <c r="C516">
        <v>2</v>
      </c>
      <c r="D516">
        <v>40</v>
      </c>
      <c r="E516" t="s">
        <v>3161</v>
      </c>
      <c r="F516" t="s">
        <v>3160</v>
      </c>
      <c r="G516">
        <v>48.3</v>
      </c>
      <c r="H516">
        <v>1832.2475214082731</v>
      </c>
      <c r="I516">
        <v>1.8322475214082731E-3</v>
      </c>
      <c r="J516" t="str">
        <f>_xlfn.XLOOKUP(A516,'DRAWING LIST'!B:B,'DRAWING LIST'!AJ:AJ,,0)</f>
        <v/>
      </c>
      <c r="K516">
        <f t="shared" si="16"/>
        <v>0.16</v>
      </c>
      <c r="L516">
        <f t="shared" si="17"/>
        <v>0.32</v>
      </c>
    </row>
    <row r="517" spans="1:12">
      <c r="A517" t="s">
        <v>234</v>
      </c>
      <c r="B517">
        <v>2</v>
      </c>
      <c r="C517">
        <v>1</v>
      </c>
      <c r="D517">
        <v>20</v>
      </c>
      <c r="E517" t="s">
        <v>3161</v>
      </c>
      <c r="F517" t="s">
        <v>3160</v>
      </c>
      <c r="G517">
        <v>26.7</v>
      </c>
      <c r="H517">
        <v>559.90249670440687</v>
      </c>
      <c r="I517">
        <v>5.5990249670440681E-4</v>
      </c>
      <c r="J517" t="str">
        <f>_xlfn.XLOOKUP(A517,'DRAWING LIST'!B:B,'DRAWING LIST'!AJ:AJ,,0)</f>
        <v/>
      </c>
      <c r="K517">
        <f t="shared" si="16"/>
        <v>0.09</v>
      </c>
      <c r="L517">
        <f t="shared" si="17"/>
        <v>0.09</v>
      </c>
    </row>
    <row r="518" spans="1:12">
      <c r="A518" t="s">
        <v>731</v>
      </c>
      <c r="B518">
        <v>4</v>
      </c>
      <c r="C518">
        <v>3</v>
      </c>
      <c r="D518">
        <v>25</v>
      </c>
      <c r="E518" t="s">
        <v>3159</v>
      </c>
      <c r="F518" t="s">
        <v>3160</v>
      </c>
      <c r="G518">
        <v>33.4</v>
      </c>
      <c r="H518">
        <v>1752.3175503193147</v>
      </c>
      <c r="I518">
        <v>1.7523175503193146E-3</v>
      </c>
      <c r="J518" t="str">
        <f>_xlfn.XLOOKUP(A518,'DRAWING LIST'!B:B,'DRAWING LIST'!AJ:AJ,,0)</f>
        <v/>
      </c>
      <c r="K518">
        <f t="shared" si="16"/>
        <v>0.11</v>
      </c>
      <c r="L518">
        <f t="shared" si="17"/>
        <v>0.33</v>
      </c>
    </row>
    <row r="519" spans="1:12">
      <c r="A519" t="s">
        <v>731</v>
      </c>
      <c r="B519">
        <v>5</v>
      </c>
      <c r="C519">
        <v>2</v>
      </c>
      <c r="D519">
        <v>40</v>
      </c>
      <c r="E519" t="s">
        <v>3159</v>
      </c>
      <c r="F519" t="s">
        <v>3160</v>
      </c>
      <c r="G519">
        <v>48.3</v>
      </c>
      <c r="H519">
        <v>3664.4950428165462</v>
      </c>
      <c r="I519">
        <v>3.6644950428165461E-3</v>
      </c>
      <c r="J519" t="str">
        <f>_xlfn.XLOOKUP(A519,'DRAWING LIST'!B:B,'DRAWING LIST'!AJ:AJ,,0)</f>
        <v/>
      </c>
      <c r="K519">
        <f t="shared" si="16"/>
        <v>0.16</v>
      </c>
      <c r="L519">
        <f t="shared" si="17"/>
        <v>0.32</v>
      </c>
    </row>
    <row r="520" spans="1:12">
      <c r="A520" t="s">
        <v>731</v>
      </c>
      <c r="B520">
        <v>6</v>
      </c>
      <c r="C520">
        <v>1</v>
      </c>
      <c r="D520" t="s">
        <v>3193</v>
      </c>
      <c r="E520" t="s">
        <v>3167</v>
      </c>
      <c r="F520" t="s">
        <v>3160</v>
      </c>
      <c r="G520">
        <v>25</v>
      </c>
      <c r="H520">
        <v>7853.981633974483</v>
      </c>
      <c r="I520">
        <v>7.8539816339744835E-3</v>
      </c>
      <c r="J520" t="str">
        <f>_xlfn.XLOOKUP(A520,'DRAWING LIST'!B:B,'DRAWING LIST'!AJ:AJ,,0)</f>
        <v/>
      </c>
      <c r="K520">
        <f t="shared" si="16"/>
        <v>0.08</v>
      </c>
      <c r="L520">
        <f t="shared" si="17"/>
        <v>0.08</v>
      </c>
    </row>
    <row r="521" spans="1:12">
      <c r="A521" t="s">
        <v>731</v>
      </c>
      <c r="B521">
        <v>7</v>
      </c>
      <c r="C521">
        <v>1</v>
      </c>
      <c r="D521" t="s">
        <v>3186</v>
      </c>
      <c r="E521" t="s">
        <v>3164</v>
      </c>
      <c r="F521" t="s">
        <v>3160</v>
      </c>
      <c r="G521">
        <v>40</v>
      </c>
      <c r="H521">
        <v>7539.8223686155034</v>
      </c>
      <c r="I521">
        <v>7.5398223686155034E-3</v>
      </c>
      <c r="J521" t="str">
        <f>_xlfn.XLOOKUP(A521,'DRAWING LIST'!B:B,'DRAWING LIST'!AJ:AJ,,0)</f>
        <v/>
      </c>
      <c r="K521">
        <f t="shared" si="16"/>
        <v>0.13</v>
      </c>
      <c r="L521">
        <f t="shared" si="17"/>
        <v>0.13</v>
      </c>
    </row>
    <row r="522" spans="1:12">
      <c r="A522" t="s">
        <v>731</v>
      </c>
      <c r="B522">
        <v>8</v>
      </c>
      <c r="C522">
        <v>1</v>
      </c>
      <c r="D522">
        <v>20</v>
      </c>
      <c r="E522" t="s">
        <v>3161</v>
      </c>
      <c r="F522" t="s">
        <v>3160</v>
      </c>
      <c r="G522">
        <v>26.7</v>
      </c>
      <c r="H522">
        <v>559.90249670440687</v>
      </c>
      <c r="I522">
        <v>5.5990249670440681E-4</v>
      </c>
      <c r="J522" t="str">
        <f>_xlfn.XLOOKUP(A522,'DRAWING LIST'!B:B,'DRAWING LIST'!AJ:AJ,,0)</f>
        <v/>
      </c>
      <c r="K522">
        <f t="shared" si="16"/>
        <v>0.09</v>
      </c>
      <c r="L522">
        <f t="shared" si="17"/>
        <v>0.09</v>
      </c>
    </row>
    <row r="523" spans="1:12">
      <c r="A523" t="s">
        <v>237</v>
      </c>
      <c r="B523">
        <v>3</v>
      </c>
      <c r="C523">
        <v>1</v>
      </c>
      <c r="D523">
        <v>20</v>
      </c>
      <c r="E523" t="s">
        <v>3159</v>
      </c>
      <c r="F523" t="s">
        <v>3160</v>
      </c>
      <c r="G523">
        <v>26.7</v>
      </c>
      <c r="H523">
        <v>1119.8049934088137</v>
      </c>
      <c r="I523">
        <v>1.1198049934088136E-3</v>
      </c>
      <c r="J523" t="str">
        <f>_xlfn.XLOOKUP(A523,'DRAWING LIST'!B:B,'DRAWING LIST'!AJ:AJ,,0)</f>
        <v/>
      </c>
      <c r="K523">
        <f t="shared" si="16"/>
        <v>0.09</v>
      </c>
      <c r="L523">
        <f t="shared" si="17"/>
        <v>0.09</v>
      </c>
    </row>
    <row r="524" spans="1:12">
      <c r="A524" t="s">
        <v>237</v>
      </c>
      <c r="B524">
        <v>4</v>
      </c>
      <c r="C524">
        <v>3</v>
      </c>
      <c r="D524">
        <v>25</v>
      </c>
      <c r="E524" t="s">
        <v>3159</v>
      </c>
      <c r="F524" t="s">
        <v>3160</v>
      </c>
      <c r="G524">
        <v>33.4</v>
      </c>
      <c r="H524">
        <v>1752.3175503193147</v>
      </c>
      <c r="I524">
        <v>1.7523175503193146E-3</v>
      </c>
      <c r="J524" t="str">
        <f>_xlfn.XLOOKUP(A524,'DRAWING LIST'!B:B,'DRAWING LIST'!AJ:AJ,,0)</f>
        <v/>
      </c>
      <c r="K524">
        <f t="shared" si="16"/>
        <v>0.11</v>
      </c>
      <c r="L524">
        <f t="shared" si="17"/>
        <v>0.33</v>
      </c>
    </row>
    <row r="525" spans="1:12">
      <c r="A525" t="s">
        <v>237</v>
      </c>
      <c r="B525">
        <v>5</v>
      </c>
      <c r="C525">
        <v>1</v>
      </c>
      <c r="D525" t="s">
        <v>3193</v>
      </c>
      <c r="E525" t="s">
        <v>3167</v>
      </c>
      <c r="F525" t="s">
        <v>3160</v>
      </c>
      <c r="G525">
        <v>25</v>
      </c>
      <c r="H525">
        <v>7853.981633974483</v>
      </c>
      <c r="I525">
        <v>7.8539816339744835E-3</v>
      </c>
      <c r="J525" t="str">
        <f>_xlfn.XLOOKUP(A525,'DRAWING LIST'!B:B,'DRAWING LIST'!AJ:AJ,,0)</f>
        <v/>
      </c>
      <c r="K525">
        <f t="shared" si="16"/>
        <v>0.08</v>
      </c>
      <c r="L525">
        <f t="shared" si="17"/>
        <v>0.08</v>
      </c>
    </row>
    <row r="526" spans="1:12">
      <c r="A526" t="s">
        <v>237</v>
      </c>
      <c r="B526">
        <v>6</v>
      </c>
      <c r="C526">
        <v>3</v>
      </c>
      <c r="D526">
        <v>20</v>
      </c>
      <c r="E526" t="s">
        <v>3161</v>
      </c>
      <c r="F526" t="s">
        <v>3160</v>
      </c>
      <c r="G526">
        <v>26.7</v>
      </c>
      <c r="H526">
        <v>559.90249670440687</v>
      </c>
      <c r="I526">
        <v>5.5990249670440681E-4</v>
      </c>
      <c r="J526" t="str">
        <f>_xlfn.XLOOKUP(A526,'DRAWING LIST'!B:B,'DRAWING LIST'!AJ:AJ,,0)</f>
        <v/>
      </c>
      <c r="K526">
        <f t="shared" si="16"/>
        <v>0.09</v>
      </c>
      <c r="L526">
        <f t="shared" si="17"/>
        <v>0.27</v>
      </c>
    </row>
    <row r="527" spans="1:12">
      <c r="A527" t="s">
        <v>237</v>
      </c>
      <c r="B527">
        <v>7</v>
      </c>
      <c r="C527">
        <v>2</v>
      </c>
      <c r="D527">
        <v>25</v>
      </c>
      <c r="E527" t="s">
        <v>3161</v>
      </c>
      <c r="F527" t="s">
        <v>3160</v>
      </c>
      <c r="G527">
        <v>33.4</v>
      </c>
      <c r="H527">
        <v>876.15877515965735</v>
      </c>
      <c r="I527">
        <v>8.7615877515965731E-4</v>
      </c>
      <c r="J527" t="str">
        <f>_xlfn.XLOOKUP(A527,'DRAWING LIST'!B:B,'DRAWING LIST'!AJ:AJ,,0)</f>
        <v/>
      </c>
      <c r="K527">
        <f t="shared" si="16"/>
        <v>0.11</v>
      </c>
      <c r="L527">
        <f t="shared" si="17"/>
        <v>0.22</v>
      </c>
    </row>
    <row r="528" spans="1:12">
      <c r="A528" t="s">
        <v>238</v>
      </c>
      <c r="B528">
        <v>2</v>
      </c>
      <c r="C528">
        <v>2</v>
      </c>
      <c r="D528">
        <v>40</v>
      </c>
      <c r="E528" t="s">
        <v>3159</v>
      </c>
      <c r="F528" t="s">
        <v>3160</v>
      </c>
      <c r="G528">
        <v>48.3</v>
      </c>
      <c r="H528">
        <v>3664.4950428165462</v>
      </c>
      <c r="I528">
        <v>3.6644950428165461E-3</v>
      </c>
      <c r="J528" t="str">
        <f>_xlfn.XLOOKUP(A528,'DRAWING LIST'!B:B,'DRAWING LIST'!AJ:AJ,,0)</f>
        <v/>
      </c>
      <c r="K528">
        <f t="shared" si="16"/>
        <v>0.16</v>
      </c>
      <c r="L528">
        <f t="shared" si="17"/>
        <v>0.32</v>
      </c>
    </row>
    <row r="529" spans="1:12">
      <c r="A529" t="s">
        <v>238</v>
      </c>
      <c r="B529">
        <v>3</v>
      </c>
      <c r="C529">
        <v>1</v>
      </c>
      <c r="D529">
        <v>40</v>
      </c>
      <c r="E529" t="s">
        <v>3161</v>
      </c>
      <c r="F529" t="s">
        <v>3160</v>
      </c>
      <c r="G529">
        <v>48.3</v>
      </c>
      <c r="H529">
        <v>1832.2475214082731</v>
      </c>
      <c r="I529">
        <v>1.8322475214082731E-3</v>
      </c>
      <c r="J529" t="str">
        <f>_xlfn.XLOOKUP(A529,'DRAWING LIST'!B:B,'DRAWING LIST'!AJ:AJ,,0)</f>
        <v/>
      </c>
      <c r="K529">
        <f t="shared" si="16"/>
        <v>0.16</v>
      </c>
      <c r="L529">
        <f t="shared" si="17"/>
        <v>0.16</v>
      </c>
    </row>
    <row r="530" spans="1:12">
      <c r="A530" t="s">
        <v>239</v>
      </c>
      <c r="B530">
        <v>3</v>
      </c>
      <c r="C530">
        <v>2</v>
      </c>
      <c r="D530">
        <v>25</v>
      </c>
      <c r="E530" t="s">
        <v>3159</v>
      </c>
      <c r="F530" t="s">
        <v>3160</v>
      </c>
      <c r="G530">
        <v>33.4</v>
      </c>
      <c r="H530">
        <v>1752.3175503193147</v>
      </c>
      <c r="I530">
        <v>1.7523175503193146E-3</v>
      </c>
      <c r="J530" t="str">
        <f>_xlfn.XLOOKUP(A530,'DRAWING LIST'!B:B,'DRAWING LIST'!AJ:AJ,,0)</f>
        <v/>
      </c>
      <c r="K530">
        <f t="shared" si="16"/>
        <v>0.11</v>
      </c>
      <c r="L530">
        <f t="shared" si="17"/>
        <v>0.22</v>
      </c>
    </row>
    <row r="531" spans="1:12">
      <c r="A531" t="s">
        <v>239</v>
      </c>
      <c r="B531">
        <v>4</v>
      </c>
      <c r="C531">
        <v>1</v>
      </c>
      <c r="D531">
        <v>40</v>
      </c>
      <c r="E531" t="s">
        <v>3159</v>
      </c>
      <c r="F531" t="s">
        <v>3160</v>
      </c>
      <c r="G531">
        <v>48.3</v>
      </c>
      <c r="H531">
        <v>3664.4950428165462</v>
      </c>
      <c r="I531">
        <v>3.6644950428165461E-3</v>
      </c>
      <c r="J531" t="str">
        <f>_xlfn.XLOOKUP(A531,'DRAWING LIST'!B:B,'DRAWING LIST'!AJ:AJ,,0)</f>
        <v/>
      </c>
      <c r="K531">
        <f t="shared" si="16"/>
        <v>0.16</v>
      </c>
      <c r="L531">
        <f t="shared" si="17"/>
        <v>0.16</v>
      </c>
    </row>
    <row r="532" spans="1:12">
      <c r="A532" t="s">
        <v>239</v>
      </c>
      <c r="B532">
        <v>5</v>
      </c>
      <c r="C532">
        <v>1</v>
      </c>
      <c r="D532" t="s">
        <v>3186</v>
      </c>
      <c r="E532" t="s">
        <v>3167</v>
      </c>
      <c r="F532" t="s">
        <v>3160</v>
      </c>
      <c r="G532">
        <v>40</v>
      </c>
      <c r="H532">
        <v>12566.370614359172</v>
      </c>
      <c r="I532">
        <v>1.2566370614359171E-2</v>
      </c>
      <c r="J532" t="str">
        <f>_xlfn.XLOOKUP(A532,'DRAWING LIST'!B:B,'DRAWING LIST'!AJ:AJ,,0)</f>
        <v/>
      </c>
      <c r="K532">
        <f t="shared" si="16"/>
        <v>0.13</v>
      </c>
      <c r="L532">
        <f t="shared" si="17"/>
        <v>0.13</v>
      </c>
    </row>
    <row r="533" spans="1:12">
      <c r="A533" t="s">
        <v>239</v>
      </c>
      <c r="B533">
        <v>6</v>
      </c>
      <c r="C533">
        <v>4</v>
      </c>
      <c r="D533" t="s">
        <v>3186</v>
      </c>
      <c r="E533" t="s">
        <v>3164</v>
      </c>
      <c r="F533" t="s">
        <v>3160</v>
      </c>
      <c r="G533">
        <v>40</v>
      </c>
      <c r="H533">
        <v>7539.8223686155034</v>
      </c>
      <c r="I533">
        <v>7.5398223686155034E-3</v>
      </c>
      <c r="J533" t="str">
        <f>_xlfn.XLOOKUP(A533,'DRAWING LIST'!B:B,'DRAWING LIST'!AJ:AJ,,0)</f>
        <v/>
      </c>
      <c r="K533">
        <f t="shared" si="16"/>
        <v>0.13</v>
      </c>
      <c r="L533">
        <f t="shared" si="17"/>
        <v>0.52</v>
      </c>
    </row>
    <row r="534" spans="1:12">
      <c r="A534" t="s">
        <v>239</v>
      </c>
      <c r="B534">
        <v>7</v>
      </c>
      <c r="C534">
        <v>1</v>
      </c>
      <c r="D534">
        <v>25</v>
      </c>
      <c r="E534" t="s">
        <v>3165</v>
      </c>
      <c r="F534" t="s">
        <v>3160</v>
      </c>
      <c r="G534">
        <v>33.4</v>
      </c>
      <c r="H534">
        <v>876.15877515965735</v>
      </c>
      <c r="I534">
        <v>8.7615877515965731E-4</v>
      </c>
      <c r="J534" t="str">
        <f>_xlfn.XLOOKUP(A534,'DRAWING LIST'!B:B,'DRAWING LIST'!AJ:AJ,,0)</f>
        <v/>
      </c>
      <c r="K534">
        <f t="shared" si="16"/>
        <v>0.11</v>
      </c>
      <c r="L534">
        <f t="shared" si="17"/>
        <v>0.11</v>
      </c>
    </row>
    <row r="535" spans="1:12">
      <c r="A535" t="s">
        <v>239</v>
      </c>
      <c r="B535">
        <v>8</v>
      </c>
      <c r="C535">
        <v>1</v>
      </c>
      <c r="D535">
        <v>25</v>
      </c>
      <c r="E535" t="s">
        <v>3161</v>
      </c>
      <c r="F535" t="s">
        <v>3160</v>
      </c>
      <c r="G535">
        <v>33.4</v>
      </c>
      <c r="H535">
        <v>876.15877515965735</v>
      </c>
      <c r="I535">
        <v>8.7615877515965731E-4</v>
      </c>
      <c r="J535" t="str">
        <f>_xlfn.XLOOKUP(A535,'DRAWING LIST'!B:B,'DRAWING LIST'!AJ:AJ,,0)</f>
        <v/>
      </c>
      <c r="K535">
        <f t="shared" si="16"/>
        <v>0.11</v>
      </c>
      <c r="L535">
        <f t="shared" si="17"/>
        <v>0.11</v>
      </c>
    </row>
    <row r="536" spans="1:12">
      <c r="A536" t="s">
        <v>239</v>
      </c>
      <c r="B536">
        <v>9</v>
      </c>
      <c r="C536">
        <v>1</v>
      </c>
      <c r="D536">
        <v>40</v>
      </c>
      <c r="E536" t="s">
        <v>3161</v>
      </c>
      <c r="F536" t="s">
        <v>3160</v>
      </c>
      <c r="G536">
        <v>48.3</v>
      </c>
      <c r="H536">
        <v>1832.2475214082731</v>
      </c>
      <c r="I536">
        <v>1.8322475214082731E-3</v>
      </c>
      <c r="J536" t="str">
        <f>_xlfn.XLOOKUP(A536,'DRAWING LIST'!B:B,'DRAWING LIST'!AJ:AJ,,0)</f>
        <v/>
      </c>
      <c r="K536">
        <f t="shared" si="16"/>
        <v>0.16</v>
      </c>
      <c r="L536">
        <f t="shared" si="17"/>
        <v>0.16</v>
      </c>
    </row>
    <row r="537" spans="1:12">
      <c r="A537" t="s">
        <v>240</v>
      </c>
      <c r="B537">
        <v>4</v>
      </c>
      <c r="C537">
        <v>2</v>
      </c>
      <c r="D537">
        <v>25</v>
      </c>
      <c r="E537" t="s">
        <v>3159</v>
      </c>
      <c r="F537" t="s">
        <v>3160</v>
      </c>
      <c r="G537">
        <v>33.4</v>
      </c>
      <c r="H537">
        <v>1752.3175503193147</v>
      </c>
      <c r="I537">
        <v>1.7523175503193146E-3</v>
      </c>
      <c r="J537" t="str">
        <f>_xlfn.XLOOKUP(A537,'DRAWING LIST'!B:B,'DRAWING LIST'!AJ:AJ,,0)</f>
        <v/>
      </c>
      <c r="K537">
        <f t="shared" si="16"/>
        <v>0.11</v>
      </c>
      <c r="L537">
        <f t="shared" si="17"/>
        <v>0.22</v>
      </c>
    </row>
    <row r="538" spans="1:12">
      <c r="A538" t="s">
        <v>240</v>
      </c>
      <c r="B538">
        <v>5</v>
      </c>
      <c r="C538">
        <v>2</v>
      </c>
      <c r="D538" t="s">
        <v>3186</v>
      </c>
      <c r="E538" t="s">
        <v>3167</v>
      </c>
      <c r="F538" t="s">
        <v>3160</v>
      </c>
      <c r="G538">
        <v>40</v>
      </c>
      <c r="H538">
        <v>12566.370614359172</v>
      </c>
      <c r="I538">
        <v>1.2566370614359171E-2</v>
      </c>
      <c r="J538" t="str">
        <f>_xlfn.XLOOKUP(A538,'DRAWING LIST'!B:B,'DRAWING LIST'!AJ:AJ,,0)</f>
        <v/>
      </c>
      <c r="K538">
        <f t="shared" si="16"/>
        <v>0.13</v>
      </c>
      <c r="L538">
        <f t="shared" si="17"/>
        <v>0.26</v>
      </c>
    </row>
    <row r="539" spans="1:12">
      <c r="A539" t="s">
        <v>240</v>
      </c>
      <c r="B539">
        <v>6</v>
      </c>
      <c r="C539">
        <v>2</v>
      </c>
      <c r="D539" t="s">
        <v>3189</v>
      </c>
      <c r="E539" t="s">
        <v>3181</v>
      </c>
      <c r="F539" t="s">
        <v>3160</v>
      </c>
      <c r="G539">
        <v>10</v>
      </c>
      <c r="H539">
        <v>3141.5926535897929</v>
      </c>
      <c r="I539">
        <v>3.1415926535897929E-3</v>
      </c>
      <c r="J539" t="str">
        <f>_xlfn.XLOOKUP(A539,'DRAWING LIST'!B:B,'DRAWING LIST'!AJ:AJ,,0)</f>
        <v/>
      </c>
      <c r="K539">
        <f t="shared" si="16"/>
        <v>0.04</v>
      </c>
      <c r="L539">
        <f t="shared" si="17"/>
        <v>0.08</v>
      </c>
    </row>
    <row r="540" spans="1:12">
      <c r="A540" t="s">
        <v>240</v>
      </c>
      <c r="B540">
        <v>7</v>
      </c>
      <c r="C540">
        <v>1</v>
      </c>
      <c r="D540" t="s">
        <v>3189</v>
      </c>
      <c r="E540" t="s">
        <v>3164</v>
      </c>
      <c r="F540" t="s">
        <v>3160</v>
      </c>
      <c r="G540">
        <v>10</v>
      </c>
      <c r="H540">
        <v>471.23889803846896</v>
      </c>
      <c r="I540">
        <v>4.7123889803846896E-4</v>
      </c>
      <c r="J540" t="str">
        <f>_xlfn.XLOOKUP(A540,'DRAWING LIST'!B:B,'DRAWING LIST'!AJ:AJ,,0)</f>
        <v/>
      </c>
      <c r="K540">
        <f t="shared" si="16"/>
        <v>0.04</v>
      </c>
      <c r="L540">
        <f t="shared" si="17"/>
        <v>0.04</v>
      </c>
    </row>
    <row r="541" spans="1:12">
      <c r="A541" t="s">
        <v>240</v>
      </c>
      <c r="B541">
        <v>8</v>
      </c>
      <c r="C541">
        <v>1</v>
      </c>
      <c r="D541">
        <v>25</v>
      </c>
      <c r="E541" t="s">
        <v>3161</v>
      </c>
      <c r="F541" t="s">
        <v>3160</v>
      </c>
      <c r="G541">
        <v>33.4</v>
      </c>
      <c r="H541">
        <v>876.15877515965735</v>
      </c>
      <c r="I541">
        <v>8.7615877515965731E-4</v>
      </c>
      <c r="J541" t="str">
        <f>_xlfn.XLOOKUP(A541,'DRAWING LIST'!B:B,'DRAWING LIST'!AJ:AJ,,0)</f>
        <v/>
      </c>
      <c r="K541">
        <f t="shared" si="16"/>
        <v>0.11</v>
      </c>
      <c r="L541">
        <f t="shared" si="17"/>
        <v>0.11</v>
      </c>
    </row>
    <row r="542" spans="1:12">
      <c r="A542" t="s">
        <v>240</v>
      </c>
      <c r="B542">
        <v>9</v>
      </c>
      <c r="C542">
        <v>1</v>
      </c>
      <c r="D542">
        <v>40</v>
      </c>
      <c r="E542" t="s">
        <v>3161</v>
      </c>
      <c r="F542" t="s">
        <v>3160</v>
      </c>
      <c r="G542">
        <v>48.3</v>
      </c>
      <c r="H542">
        <v>1832.2475214082731</v>
      </c>
      <c r="I542">
        <v>1.8322475214082731E-3</v>
      </c>
      <c r="J542" t="str">
        <f>_xlfn.XLOOKUP(A542,'DRAWING LIST'!B:B,'DRAWING LIST'!AJ:AJ,,0)</f>
        <v/>
      </c>
      <c r="K542">
        <f t="shared" si="16"/>
        <v>0.16</v>
      </c>
      <c r="L542">
        <f t="shared" si="17"/>
        <v>0.16</v>
      </c>
    </row>
    <row r="543" spans="1:12">
      <c r="A543" t="s">
        <v>241</v>
      </c>
      <c r="B543">
        <v>4</v>
      </c>
      <c r="C543">
        <v>2</v>
      </c>
      <c r="D543">
        <v>25</v>
      </c>
      <c r="E543" t="s">
        <v>3159</v>
      </c>
      <c r="F543" t="s">
        <v>3160</v>
      </c>
      <c r="G543">
        <v>33.4</v>
      </c>
      <c r="H543">
        <v>1752.3175503193147</v>
      </c>
      <c r="I543">
        <v>1.7523175503193146E-3</v>
      </c>
      <c r="J543" t="str">
        <f>_xlfn.XLOOKUP(A543,'DRAWING LIST'!B:B,'DRAWING LIST'!AJ:AJ,,0)</f>
        <v/>
      </c>
      <c r="K543">
        <f t="shared" si="16"/>
        <v>0.11</v>
      </c>
      <c r="L543">
        <f t="shared" si="17"/>
        <v>0.22</v>
      </c>
    </row>
    <row r="544" spans="1:12">
      <c r="A544" t="s">
        <v>241</v>
      </c>
      <c r="B544">
        <v>5</v>
      </c>
      <c r="C544">
        <v>2</v>
      </c>
      <c r="D544" t="s">
        <v>3186</v>
      </c>
      <c r="E544" t="s">
        <v>3167</v>
      </c>
      <c r="F544" t="s">
        <v>3160</v>
      </c>
      <c r="G544">
        <v>40</v>
      </c>
      <c r="H544">
        <v>12566.370614359172</v>
      </c>
      <c r="I544">
        <v>1.2566370614359171E-2</v>
      </c>
      <c r="J544" t="str">
        <f>_xlfn.XLOOKUP(A544,'DRAWING LIST'!B:B,'DRAWING LIST'!AJ:AJ,,0)</f>
        <v/>
      </c>
      <c r="K544">
        <f t="shared" si="16"/>
        <v>0.13</v>
      </c>
      <c r="L544">
        <f t="shared" si="17"/>
        <v>0.26</v>
      </c>
    </row>
    <row r="545" spans="1:12">
      <c r="A545" t="s">
        <v>241</v>
      </c>
      <c r="B545">
        <v>6</v>
      </c>
      <c r="C545">
        <v>2</v>
      </c>
      <c r="D545" t="s">
        <v>3189</v>
      </c>
      <c r="E545" t="s">
        <v>3181</v>
      </c>
      <c r="F545" t="s">
        <v>3160</v>
      </c>
      <c r="G545">
        <v>10</v>
      </c>
      <c r="H545">
        <v>3141.5926535897929</v>
      </c>
      <c r="I545">
        <v>3.1415926535897929E-3</v>
      </c>
      <c r="J545" t="str">
        <f>_xlfn.XLOOKUP(A545,'DRAWING LIST'!B:B,'DRAWING LIST'!AJ:AJ,,0)</f>
        <v/>
      </c>
      <c r="K545">
        <f t="shared" si="16"/>
        <v>0.04</v>
      </c>
      <c r="L545">
        <f t="shared" si="17"/>
        <v>0.08</v>
      </c>
    </row>
    <row r="546" spans="1:12">
      <c r="A546" t="s">
        <v>241</v>
      </c>
      <c r="B546">
        <v>7</v>
      </c>
      <c r="C546">
        <v>1</v>
      </c>
      <c r="D546" t="s">
        <v>3189</v>
      </c>
      <c r="E546" t="s">
        <v>3164</v>
      </c>
      <c r="F546" t="s">
        <v>3160</v>
      </c>
      <c r="G546">
        <v>10</v>
      </c>
      <c r="H546">
        <v>471.23889803846896</v>
      </c>
      <c r="I546">
        <v>4.7123889803846896E-4</v>
      </c>
      <c r="J546" t="str">
        <f>_xlfn.XLOOKUP(A546,'DRAWING LIST'!B:B,'DRAWING LIST'!AJ:AJ,,0)</f>
        <v/>
      </c>
      <c r="K546">
        <f t="shared" si="16"/>
        <v>0.04</v>
      </c>
      <c r="L546">
        <f t="shared" si="17"/>
        <v>0.04</v>
      </c>
    </row>
    <row r="547" spans="1:12">
      <c r="A547" t="s">
        <v>241</v>
      </c>
      <c r="B547">
        <v>8</v>
      </c>
      <c r="C547">
        <v>1</v>
      </c>
      <c r="D547">
        <v>25</v>
      </c>
      <c r="E547" t="s">
        <v>3161</v>
      </c>
      <c r="F547" t="s">
        <v>3160</v>
      </c>
      <c r="G547">
        <v>33.4</v>
      </c>
      <c r="H547">
        <v>876.15877515965735</v>
      </c>
      <c r="I547">
        <v>8.7615877515965731E-4</v>
      </c>
      <c r="J547" t="str">
        <f>_xlfn.XLOOKUP(A547,'DRAWING LIST'!B:B,'DRAWING LIST'!AJ:AJ,,0)</f>
        <v/>
      </c>
      <c r="K547">
        <f t="shared" si="16"/>
        <v>0.11</v>
      </c>
      <c r="L547">
        <f t="shared" si="17"/>
        <v>0.11</v>
      </c>
    </row>
    <row r="548" spans="1:12">
      <c r="A548" t="s">
        <v>241</v>
      </c>
      <c r="B548">
        <v>9</v>
      </c>
      <c r="C548">
        <v>1</v>
      </c>
      <c r="D548">
        <v>40</v>
      </c>
      <c r="E548" t="s">
        <v>3161</v>
      </c>
      <c r="F548" t="s">
        <v>3160</v>
      </c>
      <c r="G548">
        <v>48.3</v>
      </c>
      <c r="H548">
        <v>1832.2475214082731</v>
      </c>
      <c r="I548">
        <v>1.8322475214082731E-3</v>
      </c>
      <c r="J548" t="str">
        <f>_xlfn.XLOOKUP(A548,'DRAWING LIST'!B:B,'DRAWING LIST'!AJ:AJ,,0)</f>
        <v/>
      </c>
      <c r="K548">
        <f t="shared" si="16"/>
        <v>0.16</v>
      </c>
      <c r="L548">
        <f t="shared" si="17"/>
        <v>0.16</v>
      </c>
    </row>
    <row r="549" spans="1:12">
      <c r="A549" t="s">
        <v>242</v>
      </c>
      <c r="B549">
        <v>4</v>
      </c>
      <c r="C549">
        <v>2</v>
      </c>
      <c r="D549">
        <v>25</v>
      </c>
      <c r="E549" t="s">
        <v>3159</v>
      </c>
      <c r="F549" t="s">
        <v>3160</v>
      </c>
      <c r="G549">
        <v>33.4</v>
      </c>
      <c r="H549">
        <v>1752.3175503193147</v>
      </c>
      <c r="I549">
        <v>1.7523175503193146E-3</v>
      </c>
      <c r="J549" t="str">
        <f>_xlfn.XLOOKUP(A549,'DRAWING LIST'!B:B,'DRAWING LIST'!AJ:AJ,,0)</f>
        <v/>
      </c>
      <c r="K549">
        <f t="shared" si="16"/>
        <v>0.11</v>
      </c>
      <c r="L549">
        <f t="shared" si="17"/>
        <v>0.22</v>
      </c>
    </row>
    <row r="550" spans="1:12">
      <c r="A550" t="s">
        <v>242</v>
      </c>
      <c r="B550">
        <v>5</v>
      </c>
      <c r="C550">
        <v>2</v>
      </c>
      <c r="D550" t="s">
        <v>3186</v>
      </c>
      <c r="E550" t="s">
        <v>3167</v>
      </c>
      <c r="F550" t="s">
        <v>3160</v>
      </c>
      <c r="G550">
        <v>40</v>
      </c>
      <c r="H550">
        <v>12566.370614359172</v>
      </c>
      <c r="I550">
        <v>1.2566370614359171E-2</v>
      </c>
      <c r="J550" t="str">
        <f>_xlfn.XLOOKUP(A550,'DRAWING LIST'!B:B,'DRAWING LIST'!AJ:AJ,,0)</f>
        <v/>
      </c>
      <c r="K550">
        <f t="shared" si="16"/>
        <v>0.13</v>
      </c>
      <c r="L550">
        <f t="shared" si="17"/>
        <v>0.26</v>
      </c>
    </row>
    <row r="551" spans="1:12">
      <c r="A551" t="s">
        <v>242</v>
      </c>
      <c r="B551">
        <v>6</v>
      </c>
      <c r="C551">
        <v>2</v>
      </c>
      <c r="D551" t="s">
        <v>3189</v>
      </c>
      <c r="E551" t="s">
        <v>3181</v>
      </c>
      <c r="F551" t="s">
        <v>3160</v>
      </c>
      <c r="G551">
        <v>10</v>
      </c>
      <c r="H551">
        <v>3141.5926535897929</v>
      </c>
      <c r="I551">
        <v>3.1415926535897929E-3</v>
      </c>
      <c r="J551" t="str">
        <f>_xlfn.XLOOKUP(A551,'DRAWING LIST'!B:B,'DRAWING LIST'!AJ:AJ,,0)</f>
        <v/>
      </c>
      <c r="K551">
        <f t="shared" si="16"/>
        <v>0.04</v>
      </c>
      <c r="L551">
        <f t="shared" si="17"/>
        <v>0.08</v>
      </c>
    </row>
    <row r="552" spans="1:12">
      <c r="A552" t="s">
        <v>242</v>
      </c>
      <c r="B552">
        <v>7</v>
      </c>
      <c r="C552">
        <v>1</v>
      </c>
      <c r="D552" t="s">
        <v>3189</v>
      </c>
      <c r="E552" t="s">
        <v>3164</v>
      </c>
      <c r="F552" t="s">
        <v>3160</v>
      </c>
      <c r="G552">
        <v>10</v>
      </c>
      <c r="H552">
        <v>471.23889803846896</v>
      </c>
      <c r="I552">
        <v>4.7123889803846896E-4</v>
      </c>
      <c r="J552" t="str">
        <f>_xlfn.XLOOKUP(A552,'DRAWING LIST'!B:B,'DRAWING LIST'!AJ:AJ,,0)</f>
        <v/>
      </c>
      <c r="K552">
        <f t="shared" si="16"/>
        <v>0.04</v>
      </c>
      <c r="L552">
        <f t="shared" si="17"/>
        <v>0.04</v>
      </c>
    </row>
    <row r="553" spans="1:12">
      <c r="A553" t="s">
        <v>242</v>
      </c>
      <c r="B553">
        <v>8</v>
      </c>
      <c r="C553">
        <v>1</v>
      </c>
      <c r="D553">
        <v>25</v>
      </c>
      <c r="E553" t="s">
        <v>3161</v>
      </c>
      <c r="F553" t="s">
        <v>3160</v>
      </c>
      <c r="G553">
        <v>33.4</v>
      </c>
      <c r="H553">
        <v>876.15877515965735</v>
      </c>
      <c r="I553">
        <v>8.7615877515965731E-4</v>
      </c>
      <c r="J553" t="str">
        <f>_xlfn.XLOOKUP(A553,'DRAWING LIST'!B:B,'DRAWING LIST'!AJ:AJ,,0)</f>
        <v/>
      </c>
      <c r="K553">
        <f t="shared" si="16"/>
        <v>0.11</v>
      </c>
      <c r="L553">
        <f t="shared" si="17"/>
        <v>0.11</v>
      </c>
    </row>
    <row r="554" spans="1:12">
      <c r="A554" t="s">
        <v>242</v>
      </c>
      <c r="B554">
        <v>9</v>
      </c>
      <c r="C554">
        <v>1</v>
      </c>
      <c r="D554">
        <v>40</v>
      </c>
      <c r="E554" t="s">
        <v>3161</v>
      </c>
      <c r="F554" t="s">
        <v>3160</v>
      </c>
      <c r="G554">
        <v>48.3</v>
      </c>
      <c r="H554">
        <v>1832.2475214082731</v>
      </c>
      <c r="I554">
        <v>1.8322475214082731E-3</v>
      </c>
      <c r="J554" t="str">
        <f>_xlfn.XLOOKUP(A554,'DRAWING LIST'!B:B,'DRAWING LIST'!AJ:AJ,,0)</f>
        <v/>
      </c>
      <c r="K554">
        <f t="shared" si="16"/>
        <v>0.16</v>
      </c>
      <c r="L554">
        <f t="shared" si="17"/>
        <v>0.16</v>
      </c>
    </row>
    <row r="555" spans="1:12">
      <c r="A555" t="s">
        <v>243</v>
      </c>
      <c r="B555">
        <v>4</v>
      </c>
      <c r="C555">
        <v>3</v>
      </c>
      <c r="D555">
        <v>25</v>
      </c>
      <c r="E555" t="s">
        <v>3159</v>
      </c>
      <c r="F555" t="s">
        <v>3160</v>
      </c>
      <c r="G555">
        <v>33.4</v>
      </c>
      <c r="H555">
        <v>1752.3175503193147</v>
      </c>
      <c r="I555">
        <v>1.7523175503193146E-3</v>
      </c>
      <c r="J555" t="str">
        <f>_xlfn.XLOOKUP(A555,'DRAWING LIST'!B:B,'DRAWING LIST'!AJ:AJ,,0)</f>
        <v/>
      </c>
      <c r="K555">
        <f t="shared" si="16"/>
        <v>0.11</v>
      </c>
      <c r="L555">
        <f t="shared" si="17"/>
        <v>0.33</v>
      </c>
    </row>
    <row r="556" spans="1:12">
      <c r="A556" t="s">
        <v>243</v>
      </c>
      <c r="B556">
        <v>5</v>
      </c>
      <c r="C556">
        <v>2</v>
      </c>
      <c r="D556" t="s">
        <v>3186</v>
      </c>
      <c r="E556" t="s">
        <v>3167</v>
      </c>
      <c r="F556" t="s">
        <v>3160</v>
      </c>
      <c r="G556">
        <v>40</v>
      </c>
      <c r="H556">
        <v>12566.370614359172</v>
      </c>
      <c r="I556">
        <v>1.2566370614359171E-2</v>
      </c>
      <c r="J556" t="str">
        <f>_xlfn.XLOOKUP(A556,'DRAWING LIST'!B:B,'DRAWING LIST'!AJ:AJ,,0)</f>
        <v/>
      </c>
      <c r="K556">
        <f t="shared" si="16"/>
        <v>0.13</v>
      </c>
      <c r="L556">
        <f t="shared" si="17"/>
        <v>0.26</v>
      </c>
    </row>
    <row r="557" spans="1:12">
      <c r="A557" t="s">
        <v>243</v>
      </c>
      <c r="B557">
        <v>6</v>
      </c>
      <c r="C557">
        <v>2</v>
      </c>
      <c r="D557" t="s">
        <v>3189</v>
      </c>
      <c r="E557" t="s">
        <v>3181</v>
      </c>
      <c r="F557" t="s">
        <v>3160</v>
      </c>
      <c r="G557">
        <v>10</v>
      </c>
      <c r="H557">
        <v>3141.5926535897929</v>
      </c>
      <c r="I557">
        <v>3.1415926535897929E-3</v>
      </c>
      <c r="J557" t="str">
        <f>_xlfn.XLOOKUP(A557,'DRAWING LIST'!B:B,'DRAWING LIST'!AJ:AJ,,0)</f>
        <v/>
      </c>
      <c r="K557">
        <f t="shared" si="16"/>
        <v>0.04</v>
      </c>
      <c r="L557">
        <f t="shared" si="17"/>
        <v>0.08</v>
      </c>
    </row>
    <row r="558" spans="1:12">
      <c r="A558" t="s">
        <v>243</v>
      </c>
      <c r="B558">
        <v>7</v>
      </c>
      <c r="C558">
        <v>1</v>
      </c>
      <c r="D558" t="s">
        <v>3189</v>
      </c>
      <c r="E558" t="s">
        <v>3164</v>
      </c>
      <c r="F558" t="s">
        <v>3160</v>
      </c>
      <c r="G558">
        <v>10</v>
      </c>
      <c r="H558">
        <v>471.23889803846896</v>
      </c>
      <c r="I558">
        <v>4.7123889803846896E-4</v>
      </c>
      <c r="J558" t="str">
        <f>_xlfn.XLOOKUP(A558,'DRAWING LIST'!B:B,'DRAWING LIST'!AJ:AJ,,0)</f>
        <v/>
      </c>
      <c r="K558">
        <f t="shared" si="16"/>
        <v>0.04</v>
      </c>
      <c r="L558">
        <f t="shared" si="17"/>
        <v>0.04</v>
      </c>
    </row>
    <row r="559" spans="1:12">
      <c r="A559" t="s">
        <v>243</v>
      </c>
      <c r="B559">
        <v>8</v>
      </c>
      <c r="C559">
        <v>1</v>
      </c>
      <c r="D559">
        <v>25</v>
      </c>
      <c r="E559" t="s">
        <v>3161</v>
      </c>
      <c r="F559" t="s">
        <v>3160</v>
      </c>
      <c r="G559">
        <v>33.4</v>
      </c>
      <c r="H559">
        <v>876.15877515965735</v>
      </c>
      <c r="I559">
        <v>8.7615877515965731E-4</v>
      </c>
      <c r="J559" t="str">
        <f>_xlfn.XLOOKUP(A559,'DRAWING LIST'!B:B,'DRAWING LIST'!AJ:AJ,,0)</f>
        <v/>
      </c>
      <c r="K559">
        <f t="shared" si="16"/>
        <v>0.11</v>
      </c>
      <c r="L559">
        <f t="shared" si="17"/>
        <v>0.11</v>
      </c>
    </row>
    <row r="560" spans="1:12">
      <c r="A560" t="s">
        <v>243</v>
      </c>
      <c r="B560">
        <v>9</v>
      </c>
      <c r="C560">
        <v>1</v>
      </c>
      <c r="D560">
        <v>40</v>
      </c>
      <c r="E560" t="s">
        <v>3161</v>
      </c>
      <c r="F560" t="s">
        <v>3160</v>
      </c>
      <c r="G560">
        <v>48.3</v>
      </c>
      <c r="H560">
        <v>1832.2475214082731</v>
      </c>
      <c r="I560">
        <v>1.8322475214082731E-3</v>
      </c>
      <c r="J560" t="str">
        <f>_xlfn.XLOOKUP(A560,'DRAWING LIST'!B:B,'DRAWING LIST'!AJ:AJ,,0)</f>
        <v/>
      </c>
      <c r="K560">
        <f t="shared" si="16"/>
        <v>0.16</v>
      </c>
      <c r="L560">
        <f t="shared" si="17"/>
        <v>0.16</v>
      </c>
    </row>
    <row r="561" spans="1:12">
      <c r="A561" t="s">
        <v>244</v>
      </c>
      <c r="B561">
        <v>2</v>
      </c>
      <c r="C561">
        <v>2</v>
      </c>
      <c r="D561">
        <v>40</v>
      </c>
      <c r="E561" t="s">
        <v>3159</v>
      </c>
      <c r="F561" t="s">
        <v>3160</v>
      </c>
      <c r="G561">
        <v>48.3</v>
      </c>
      <c r="H561">
        <v>3664.4950428165462</v>
      </c>
      <c r="I561">
        <v>3.6644950428165461E-3</v>
      </c>
      <c r="J561" t="str">
        <f>_xlfn.XLOOKUP(A561,'DRAWING LIST'!B:B,'DRAWING LIST'!AJ:AJ,,0)</f>
        <v/>
      </c>
      <c r="K561">
        <f t="shared" si="16"/>
        <v>0.16</v>
      </c>
      <c r="L561">
        <f t="shared" si="17"/>
        <v>0.32</v>
      </c>
    </row>
    <row r="562" spans="1:12">
      <c r="A562" t="s">
        <v>244</v>
      </c>
      <c r="B562">
        <v>3</v>
      </c>
      <c r="C562">
        <v>2</v>
      </c>
      <c r="D562" t="s">
        <v>3189</v>
      </c>
      <c r="E562" t="s">
        <v>3169</v>
      </c>
      <c r="F562" t="s">
        <v>3160</v>
      </c>
      <c r="G562">
        <v>10</v>
      </c>
      <c r="H562">
        <v>3141.5926535897929</v>
      </c>
      <c r="I562">
        <v>3.1415926535897929E-3</v>
      </c>
      <c r="J562" t="str">
        <f>_xlfn.XLOOKUP(A562,'DRAWING LIST'!B:B,'DRAWING LIST'!AJ:AJ,,0)</f>
        <v/>
      </c>
      <c r="K562">
        <f t="shared" si="16"/>
        <v>0.04</v>
      </c>
      <c r="L562">
        <f t="shared" si="17"/>
        <v>0.08</v>
      </c>
    </row>
    <row r="563" spans="1:12">
      <c r="A563" t="s">
        <v>244</v>
      </c>
      <c r="B563">
        <v>4</v>
      </c>
      <c r="C563">
        <v>1</v>
      </c>
      <c r="D563" t="s">
        <v>3189</v>
      </c>
      <c r="E563" t="s">
        <v>3164</v>
      </c>
      <c r="F563" t="s">
        <v>3160</v>
      </c>
      <c r="G563">
        <v>10</v>
      </c>
      <c r="H563">
        <v>471.23889803846896</v>
      </c>
      <c r="I563">
        <v>4.7123889803846896E-4</v>
      </c>
      <c r="J563" t="str">
        <f>_xlfn.XLOOKUP(A563,'DRAWING LIST'!B:B,'DRAWING LIST'!AJ:AJ,,0)</f>
        <v/>
      </c>
      <c r="K563">
        <f t="shared" si="16"/>
        <v>0.04</v>
      </c>
      <c r="L563">
        <f t="shared" si="17"/>
        <v>0.04</v>
      </c>
    </row>
    <row r="564" spans="1:12">
      <c r="A564" t="s">
        <v>244</v>
      </c>
      <c r="B564">
        <v>5</v>
      </c>
      <c r="C564">
        <v>2</v>
      </c>
      <c r="D564">
        <v>40</v>
      </c>
      <c r="E564" t="s">
        <v>3161</v>
      </c>
      <c r="F564" t="s">
        <v>3160</v>
      </c>
      <c r="G564">
        <v>48.3</v>
      </c>
      <c r="H564">
        <v>1832.2475214082731</v>
      </c>
      <c r="I564">
        <v>1.8322475214082731E-3</v>
      </c>
      <c r="J564" t="str">
        <f>_xlfn.XLOOKUP(A564,'DRAWING LIST'!B:B,'DRAWING LIST'!AJ:AJ,,0)</f>
        <v/>
      </c>
      <c r="K564">
        <f t="shared" si="16"/>
        <v>0.16</v>
      </c>
      <c r="L564">
        <f t="shared" si="17"/>
        <v>0.32</v>
      </c>
    </row>
    <row r="565" spans="1:12">
      <c r="A565" t="s">
        <v>245</v>
      </c>
      <c r="B565">
        <v>3</v>
      </c>
      <c r="C565">
        <v>4</v>
      </c>
      <c r="D565">
        <v>40</v>
      </c>
      <c r="E565" t="s">
        <v>3159</v>
      </c>
      <c r="F565" t="s">
        <v>3160</v>
      </c>
      <c r="G565">
        <v>48.3</v>
      </c>
      <c r="H565">
        <v>3664.4950428165462</v>
      </c>
      <c r="I565">
        <v>3.6644950428165461E-3</v>
      </c>
      <c r="J565" t="str">
        <f>_xlfn.XLOOKUP(A565,'DRAWING LIST'!B:B,'DRAWING LIST'!AJ:AJ,,0)</f>
        <v/>
      </c>
      <c r="K565">
        <f t="shared" si="16"/>
        <v>0.16</v>
      </c>
      <c r="L565">
        <f t="shared" si="17"/>
        <v>0.64</v>
      </c>
    </row>
    <row r="566" spans="1:12">
      <c r="A566" t="s">
        <v>245</v>
      </c>
      <c r="B566">
        <v>4</v>
      </c>
      <c r="C566">
        <v>1</v>
      </c>
      <c r="D566">
        <v>40</v>
      </c>
      <c r="E566" t="s">
        <v>3166</v>
      </c>
      <c r="F566" t="s">
        <v>3160</v>
      </c>
      <c r="G566">
        <v>48.3</v>
      </c>
      <c r="H566">
        <v>2442.9966952110308</v>
      </c>
      <c r="I566">
        <v>2.4429966952110305E-3</v>
      </c>
      <c r="J566" t="str">
        <f>_xlfn.XLOOKUP(A566,'DRAWING LIST'!B:B,'DRAWING LIST'!AJ:AJ,,0)</f>
        <v/>
      </c>
      <c r="K566">
        <f t="shared" si="16"/>
        <v>0.16</v>
      </c>
      <c r="L566">
        <f t="shared" si="17"/>
        <v>0.16</v>
      </c>
    </row>
    <row r="567" spans="1:12">
      <c r="A567" t="s">
        <v>245</v>
      </c>
      <c r="B567">
        <v>5</v>
      </c>
      <c r="C567">
        <v>1</v>
      </c>
      <c r="D567" t="s">
        <v>3186</v>
      </c>
      <c r="E567" t="s">
        <v>3164</v>
      </c>
      <c r="F567" t="s">
        <v>3160</v>
      </c>
      <c r="G567">
        <v>40</v>
      </c>
      <c r="H567">
        <v>7539.8223686155034</v>
      </c>
      <c r="I567">
        <v>7.5398223686155034E-3</v>
      </c>
      <c r="J567" t="str">
        <f>_xlfn.XLOOKUP(A567,'DRAWING LIST'!B:B,'DRAWING LIST'!AJ:AJ,,0)</f>
        <v/>
      </c>
      <c r="K567">
        <f t="shared" si="16"/>
        <v>0.13</v>
      </c>
      <c r="L567">
        <f t="shared" si="17"/>
        <v>0.13</v>
      </c>
    </row>
    <row r="568" spans="1:12">
      <c r="A568" t="s">
        <v>245</v>
      </c>
      <c r="B568">
        <v>6</v>
      </c>
      <c r="C568">
        <v>1</v>
      </c>
      <c r="D568">
        <v>25</v>
      </c>
      <c r="E568" t="s">
        <v>3161</v>
      </c>
      <c r="F568" t="s">
        <v>3160</v>
      </c>
      <c r="G568">
        <v>33.4</v>
      </c>
      <c r="H568">
        <v>876.15877515965735</v>
      </c>
      <c r="I568">
        <v>8.7615877515965731E-4</v>
      </c>
      <c r="J568" t="str">
        <f>_xlfn.XLOOKUP(A568,'DRAWING LIST'!B:B,'DRAWING LIST'!AJ:AJ,,0)</f>
        <v/>
      </c>
      <c r="K568">
        <f t="shared" si="16"/>
        <v>0.11</v>
      </c>
      <c r="L568">
        <f t="shared" si="17"/>
        <v>0.11</v>
      </c>
    </row>
    <row r="569" spans="1:12">
      <c r="A569" t="s">
        <v>245</v>
      </c>
      <c r="B569">
        <v>7</v>
      </c>
      <c r="C569">
        <v>2</v>
      </c>
      <c r="D569">
        <v>40</v>
      </c>
      <c r="E569" t="s">
        <v>3161</v>
      </c>
      <c r="F569" t="s">
        <v>3160</v>
      </c>
      <c r="G569">
        <v>48.3</v>
      </c>
      <c r="H569">
        <v>1832.2475214082731</v>
      </c>
      <c r="I569">
        <v>1.8322475214082731E-3</v>
      </c>
      <c r="J569" t="str">
        <f>_xlfn.XLOOKUP(A569,'DRAWING LIST'!B:B,'DRAWING LIST'!AJ:AJ,,0)</f>
        <v/>
      </c>
      <c r="K569">
        <f t="shared" si="16"/>
        <v>0.16</v>
      </c>
      <c r="L569">
        <f t="shared" si="17"/>
        <v>0.32</v>
      </c>
    </row>
    <row r="570" spans="1:12">
      <c r="A570" t="s">
        <v>246</v>
      </c>
      <c r="B570">
        <v>4</v>
      </c>
      <c r="C570">
        <v>1</v>
      </c>
      <c r="D570">
        <v>50</v>
      </c>
      <c r="E570" t="s">
        <v>3159</v>
      </c>
      <c r="F570" t="s">
        <v>3160</v>
      </c>
      <c r="G570">
        <v>60.3</v>
      </c>
      <c r="H570">
        <v>5711.5568158956548</v>
      </c>
      <c r="I570">
        <v>5.7115568158956544E-3</v>
      </c>
      <c r="J570" t="str">
        <f>_xlfn.XLOOKUP(A570,'DRAWING LIST'!B:B,'DRAWING LIST'!AJ:AJ,,0)</f>
        <v/>
      </c>
      <c r="K570">
        <f t="shared" si="16"/>
        <v>0.19</v>
      </c>
      <c r="L570">
        <f t="shared" si="17"/>
        <v>0.19</v>
      </c>
    </row>
    <row r="571" spans="1:12">
      <c r="A571" t="s">
        <v>246</v>
      </c>
      <c r="B571">
        <v>5</v>
      </c>
      <c r="C571">
        <v>1</v>
      </c>
      <c r="D571">
        <v>65</v>
      </c>
      <c r="E571" t="s">
        <v>3159</v>
      </c>
      <c r="F571" t="s">
        <v>3160</v>
      </c>
      <c r="G571">
        <v>76.099999999999994</v>
      </c>
      <c r="H571">
        <v>9096.8113956978723</v>
      </c>
      <c r="I571">
        <v>9.0968113956978718E-3</v>
      </c>
      <c r="J571" t="str">
        <f>_xlfn.XLOOKUP(A571,'DRAWING LIST'!B:B,'DRAWING LIST'!AJ:AJ,,0)</f>
        <v/>
      </c>
      <c r="K571">
        <f t="shared" si="16"/>
        <v>0.24000000000000002</v>
      </c>
      <c r="L571">
        <f t="shared" si="17"/>
        <v>0.24000000000000002</v>
      </c>
    </row>
    <row r="572" spans="1:12">
      <c r="A572" t="s">
        <v>246</v>
      </c>
      <c r="B572">
        <v>6</v>
      </c>
      <c r="C572">
        <v>1</v>
      </c>
      <c r="D572" t="s">
        <v>3194</v>
      </c>
      <c r="E572" t="s">
        <v>3181</v>
      </c>
      <c r="F572" t="s">
        <v>3160</v>
      </c>
      <c r="G572">
        <v>65</v>
      </c>
      <c r="H572">
        <v>20420.352248333653</v>
      </c>
      <c r="I572">
        <v>2.0420352248333652E-2</v>
      </c>
      <c r="J572" t="str">
        <f>_xlfn.XLOOKUP(A572,'DRAWING LIST'!B:B,'DRAWING LIST'!AJ:AJ,,0)</f>
        <v/>
      </c>
      <c r="K572">
        <f t="shared" si="16"/>
        <v>0.21000000000000002</v>
      </c>
      <c r="L572">
        <f t="shared" si="17"/>
        <v>0.21000000000000002</v>
      </c>
    </row>
    <row r="573" spans="1:12">
      <c r="A573" t="s">
        <v>246</v>
      </c>
      <c r="B573">
        <v>7</v>
      </c>
      <c r="C573">
        <v>1</v>
      </c>
      <c r="D573" t="s">
        <v>3195</v>
      </c>
      <c r="E573" t="s">
        <v>3164</v>
      </c>
      <c r="F573" t="s">
        <v>3160</v>
      </c>
      <c r="G573">
        <v>65</v>
      </c>
      <c r="H573">
        <v>19909.843442125315</v>
      </c>
      <c r="I573">
        <v>1.9909843442125316E-2</v>
      </c>
      <c r="J573" t="str">
        <f>_xlfn.XLOOKUP(A573,'DRAWING LIST'!B:B,'DRAWING LIST'!AJ:AJ,,0)</f>
        <v/>
      </c>
      <c r="K573">
        <f t="shared" si="16"/>
        <v>0.21000000000000002</v>
      </c>
      <c r="L573">
        <f t="shared" si="17"/>
        <v>0.21000000000000002</v>
      </c>
    </row>
    <row r="574" spans="1:12">
      <c r="A574" t="s">
        <v>246</v>
      </c>
      <c r="B574">
        <v>8</v>
      </c>
      <c r="C574">
        <v>1</v>
      </c>
      <c r="D574">
        <v>25</v>
      </c>
      <c r="E574" t="s">
        <v>3161</v>
      </c>
      <c r="F574" t="s">
        <v>3160</v>
      </c>
      <c r="G574">
        <v>33.4</v>
      </c>
      <c r="H574">
        <v>876.15877515965735</v>
      </c>
      <c r="I574">
        <v>8.7615877515965731E-4</v>
      </c>
      <c r="J574" t="str">
        <f>_xlfn.XLOOKUP(A574,'DRAWING LIST'!B:B,'DRAWING LIST'!AJ:AJ,,0)</f>
        <v/>
      </c>
      <c r="K574">
        <f t="shared" si="16"/>
        <v>0.11</v>
      </c>
      <c r="L574">
        <f t="shared" si="17"/>
        <v>0.11</v>
      </c>
    </row>
    <row r="575" spans="1:12">
      <c r="A575" t="s">
        <v>246</v>
      </c>
      <c r="B575">
        <v>9</v>
      </c>
      <c r="C575">
        <v>1</v>
      </c>
      <c r="D575">
        <v>50</v>
      </c>
      <c r="E575" t="s">
        <v>3196</v>
      </c>
      <c r="F575" t="s">
        <v>3160</v>
      </c>
      <c r="G575">
        <v>60.3</v>
      </c>
      <c r="H575">
        <v>2855.7784079478274</v>
      </c>
      <c r="I575">
        <v>2.8557784079478272E-3</v>
      </c>
      <c r="J575" t="str">
        <f>_xlfn.XLOOKUP(A575,'DRAWING LIST'!B:B,'DRAWING LIST'!AJ:AJ,,0)</f>
        <v/>
      </c>
      <c r="K575">
        <f t="shared" si="16"/>
        <v>0.19</v>
      </c>
      <c r="L575">
        <f t="shared" si="17"/>
        <v>0.19</v>
      </c>
    </row>
    <row r="576" spans="1:12">
      <c r="A576" t="s">
        <v>246</v>
      </c>
      <c r="B576">
        <v>10</v>
      </c>
      <c r="C576">
        <v>1</v>
      </c>
      <c r="D576">
        <v>65</v>
      </c>
      <c r="E576" t="s">
        <v>3196</v>
      </c>
      <c r="F576" t="s">
        <v>3160</v>
      </c>
      <c r="G576">
        <v>76.099999999999994</v>
      </c>
      <c r="H576">
        <v>4548.4056978489361</v>
      </c>
      <c r="I576">
        <v>4.5484056978489359E-3</v>
      </c>
      <c r="J576" t="str">
        <f>_xlfn.XLOOKUP(A576,'DRAWING LIST'!B:B,'DRAWING LIST'!AJ:AJ,,0)</f>
        <v/>
      </c>
      <c r="K576">
        <f t="shared" si="16"/>
        <v>0.24000000000000002</v>
      </c>
      <c r="L576">
        <f t="shared" si="17"/>
        <v>0.24000000000000002</v>
      </c>
    </row>
    <row r="577" spans="1:12">
      <c r="A577" t="s">
        <v>246</v>
      </c>
      <c r="B577">
        <v>17</v>
      </c>
      <c r="C577">
        <v>1</v>
      </c>
      <c r="D577">
        <v>25</v>
      </c>
      <c r="E577" t="s">
        <v>3165</v>
      </c>
      <c r="F577" t="s">
        <v>3160</v>
      </c>
      <c r="G577">
        <v>33.4</v>
      </c>
      <c r="H577">
        <v>876.15877515965735</v>
      </c>
      <c r="I577">
        <v>8.7615877515965731E-4</v>
      </c>
      <c r="J577" t="str">
        <f>_xlfn.XLOOKUP(A577,'DRAWING LIST'!B:B,'DRAWING LIST'!AJ:AJ,,0)</f>
        <v/>
      </c>
      <c r="K577">
        <f t="shared" si="16"/>
        <v>0.11</v>
      </c>
      <c r="L577">
        <f t="shared" si="17"/>
        <v>0.11</v>
      </c>
    </row>
    <row r="578" spans="1:12">
      <c r="A578" t="s">
        <v>247</v>
      </c>
      <c r="B578">
        <v>2</v>
      </c>
      <c r="C578">
        <v>1</v>
      </c>
      <c r="D578">
        <v>65</v>
      </c>
      <c r="E578" t="s">
        <v>3166</v>
      </c>
      <c r="F578" t="s">
        <v>3160</v>
      </c>
      <c r="G578">
        <v>76.099999999999994</v>
      </c>
      <c r="H578">
        <v>6064.5409304652485</v>
      </c>
      <c r="I578">
        <v>6.0645409304652485E-3</v>
      </c>
      <c r="J578" t="str">
        <f>_xlfn.XLOOKUP(A578,'DRAWING LIST'!B:B,'DRAWING LIST'!AJ:AJ,,0)</f>
        <v/>
      </c>
      <c r="K578">
        <f t="shared" si="16"/>
        <v>0.24000000000000002</v>
      </c>
      <c r="L578">
        <f t="shared" si="17"/>
        <v>0.24000000000000002</v>
      </c>
    </row>
    <row r="579" spans="1:12">
      <c r="A579" t="s">
        <v>247</v>
      </c>
      <c r="B579">
        <v>3</v>
      </c>
      <c r="C579">
        <v>1</v>
      </c>
      <c r="D579">
        <v>65</v>
      </c>
      <c r="E579" t="s">
        <v>3166</v>
      </c>
      <c r="F579" t="s">
        <v>3160</v>
      </c>
      <c r="G579">
        <v>76.099999999999994</v>
      </c>
      <c r="H579">
        <v>6064.5409304652485</v>
      </c>
      <c r="I579">
        <v>6.0645409304652485E-3</v>
      </c>
      <c r="J579" t="str">
        <f>_xlfn.XLOOKUP(A579,'DRAWING LIST'!B:B,'DRAWING LIST'!AJ:AJ,,0)</f>
        <v/>
      </c>
      <c r="K579">
        <f t="shared" ref="K579:K642" si="18">ROUNDUP(G579*PI()*1000*10^-6,2)</f>
        <v>0.24000000000000002</v>
      </c>
      <c r="L579">
        <f t="shared" ref="L579:L642" si="19">K579*C579</f>
        <v>0.24000000000000002</v>
      </c>
    </row>
    <row r="580" spans="1:12">
      <c r="A580" t="s">
        <v>247</v>
      </c>
      <c r="B580">
        <v>4</v>
      </c>
      <c r="C580">
        <v>3</v>
      </c>
      <c r="D580">
        <v>65</v>
      </c>
      <c r="E580" t="s">
        <v>3159</v>
      </c>
      <c r="F580" t="s">
        <v>3160</v>
      </c>
      <c r="G580">
        <v>76.099999999999994</v>
      </c>
      <c r="H580">
        <v>9096.8113956978723</v>
      </c>
      <c r="I580">
        <v>9.0968113956978718E-3</v>
      </c>
      <c r="J580" t="str">
        <f>_xlfn.XLOOKUP(A580,'DRAWING LIST'!B:B,'DRAWING LIST'!AJ:AJ,,0)</f>
        <v/>
      </c>
      <c r="K580">
        <f t="shared" si="18"/>
        <v>0.24000000000000002</v>
      </c>
      <c r="L580">
        <f t="shared" si="19"/>
        <v>0.72000000000000008</v>
      </c>
    </row>
    <row r="581" spans="1:12">
      <c r="A581" t="s">
        <v>247</v>
      </c>
      <c r="B581">
        <v>5</v>
      </c>
      <c r="C581">
        <v>1</v>
      </c>
      <c r="D581">
        <v>65</v>
      </c>
      <c r="E581" t="s">
        <v>3162</v>
      </c>
      <c r="F581" t="s">
        <v>3160</v>
      </c>
      <c r="G581">
        <v>76.099999999999994</v>
      </c>
      <c r="H581">
        <v>27290.434187093619</v>
      </c>
      <c r="I581">
        <v>2.7290434187093617E-2</v>
      </c>
      <c r="J581" t="str">
        <f>_xlfn.XLOOKUP(A581,'DRAWING LIST'!B:B,'DRAWING LIST'!AJ:AJ,,0)</f>
        <v/>
      </c>
      <c r="K581">
        <f t="shared" si="18"/>
        <v>0.24000000000000002</v>
      </c>
      <c r="L581">
        <f t="shared" si="19"/>
        <v>0.24000000000000002</v>
      </c>
    </row>
    <row r="582" spans="1:12">
      <c r="A582" t="s">
        <v>247</v>
      </c>
      <c r="B582">
        <v>6</v>
      </c>
      <c r="C582">
        <v>1</v>
      </c>
      <c r="D582">
        <v>65</v>
      </c>
      <c r="E582" t="s">
        <v>3179</v>
      </c>
      <c r="F582" t="s">
        <v>3160</v>
      </c>
      <c r="G582">
        <v>76.099999999999994</v>
      </c>
      <c r="H582" t="s">
        <v>2009</v>
      </c>
      <c r="J582" t="str">
        <f>_xlfn.XLOOKUP(A582,'DRAWING LIST'!B:B,'DRAWING LIST'!AJ:AJ,,0)</f>
        <v/>
      </c>
      <c r="K582">
        <f t="shared" si="18"/>
        <v>0.24000000000000002</v>
      </c>
      <c r="L582">
        <f t="shared" si="19"/>
        <v>0.24000000000000002</v>
      </c>
    </row>
    <row r="583" spans="1:12">
      <c r="A583" t="s">
        <v>247</v>
      </c>
      <c r="B583">
        <v>7</v>
      </c>
      <c r="C583">
        <v>1</v>
      </c>
      <c r="D583">
        <v>65</v>
      </c>
      <c r="E583" t="s">
        <v>3196</v>
      </c>
      <c r="F583" t="s">
        <v>3160</v>
      </c>
      <c r="G583">
        <v>76.099999999999994</v>
      </c>
      <c r="H583">
        <v>4548.4056978489361</v>
      </c>
      <c r="I583">
        <v>4.5484056978489359E-3</v>
      </c>
      <c r="J583" t="str">
        <f>_xlfn.XLOOKUP(A583,'DRAWING LIST'!B:B,'DRAWING LIST'!AJ:AJ,,0)</f>
        <v/>
      </c>
      <c r="K583">
        <f t="shared" si="18"/>
        <v>0.24000000000000002</v>
      </c>
      <c r="L583">
        <f t="shared" si="19"/>
        <v>0.24000000000000002</v>
      </c>
    </row>
    <row r="584" spans="1:12">
      <c r="A584" t="s">
        <v>248</v>
      </c>
      <c r="B584">
        <v>2</v>
      </c>
      <c r="C584">
        <v>5</v>
      </c>
      <c r="D584">
        <v>65</v>
      </c>
      <c r="E584" t="s">
        <v>3159</v>
      </c>
      <c r="F584" t="s">
        <v>3160</v>
      </c>
      <c r="G584">
        <v>76.099999999999994</v>
      </c>
      <c r="H584">
        <v>9096.8113956978723</v>
      </c>
      <c r="I584">
        <v>9.0968113956978718E-3</v>
      </c>
      <c r="J584" t="str">
        <f>_xlfn.XLOOKUP(A584,'DRAWING LIST'!B:B,'DRAWING LIST'!AJ:AJ,,0)</f>
        <v/>
      </c>
      <c r="K584">
        <f t="shared" si="18"/>
        <v>0.24000000000000002</v>
      </c>
      <c r="L584">
        <f t="shared" si="19"/>
        <v>1.2000000000000002</v>
      </c>
    </row>
    <row r="585" spans="1:12">
      <c r="A585" t="s">
        <v>249</v>
      </c>
      <c r="B585">
        <v>2</v>
      </c>
      <c r="C585">
        <v>3</v>
      </c>
      <c r="D585" t="s">
        <v>3197</v>
      </c>
      <c r="E585" t="s">
        <v>3164</v>
      </c>
      <c r="F585" t="s">
        <v>3160</v>
      </c>
      <c r="G585">
        <v>65</v>
      </c>
      <c r="H585">
        <v>19909.843442125315</v>
      </c>
      <c r="I585">
        <v>1.9909843442125316E-2</v>
      </c>
      <c r="J585" t="str">
        <f>_xlfn.XLOOKUP(A585,'DRAWING LIST'!B:B,'DRAWING LIST'!AJ:AJ,,0)</f>
        <v/>
      </c>
      <c r="K585">
        <f t="shared" si="18"/>
        <v>0.21000000000000002</v>
      </c>
      <c r="L585">
        <f t="shared" si="19"/>
        <v>0.63000000000000012</v>
      </c>
    </row>
    <row r="586" spans="1:12">
      <c r="A586" t="s">
        <v>249</v>
      </c>
      <c r="B586">
        <v>3</v>
      </c>
      <c r="C586">
        <v>1</v>
      </c>
      <c r="D586">
        <v>65</v>
      </c>
      <c r="E586" t="s">
        <v>3162</v>
      </c>
      <c r="F586" t="s">
        <v>3160</v>
      </c>
      <c r="G586">
        <v>76.099999999999994</v>
      </c>
      <c r="H586">
        <v>27290.434187093619</v>
      </c>
      <c r="I586">
        <v>2.7290434187093617E-2</v>
      </c>
      <c r="J586" t="str">
        <f>_xlfn.XLOOKUP(A586,'DRAWING LIST'!B:B,'DRAWING LIST'!AJ:AJ,,0)</f>
        <v/>
      </c>
      <c r="K586">
        <f t="shared" si="18"/>
        <v>0.24000000000000002</v>
      </c>
      <c r="L586">
        <f t="shared" si="19"/>
        <v>0.24000000000000002</v>
      </c>
    </row>
    <row r="587" spans="1:12">
      <c r="A587" t="s">
        <v>249</v>
      </c>
      <c r="B587">
        <v>4</v>
      </c>
      <c r="C587">
        <v>1</v>
      </c>
      <c r="D587" t="s">
        <v>3195</v>
      </c>
      <c r="E587" t="s">
        <v>3164</v>
      </c>
      <c r="F587" t="s">
        <v>3160</v>
      </c>
      <c r="G587">
        <v>65</v>
      </c>
      <c r="H587">
        <v>19909.843442125315</v>
      </c>
      <c r="I587">
        <v>1.9909843442125316E-2</v>
      </c>
      <c r="J587" t="str">
        <f>_xlfn.XLOOKUP(A587,'DRAWING LIST'!B:B,'DRAWING LIST'!AJ:AJ,,0)</f>
        <v/>
      </c>
      <c r="K587">
        <f t="shared" si="18"/>
        <v>0.21000000000000002</v>
      </c>
      <c r="L587">
        <f t="shared" si="19"/>
        <v>0.21000000000000002</v>
      </c>
    </row>
    <row r="588" spans="1:12">
      <c r="A588" t="s">
        <v>250</v>
      </c>
      <c r="B588">
        <v>3</v>
      </c>
      <c r="C588">
        <v>3</v>
      </c>
      <c r="D588">
        <v>40</v>
      </c>
      <c r="E588" t="s">
        <v>3159</v>
      </c>
      <c r="F588" t="s">
        <v>3160</v>
      </c>
      <c r="G588">
        <v>48.3</v>
      </c>
      <c r="H588">
        <v>3664.4950428165462</v>
      </c>
      <c r="I588">
        <v>3.6644950428165461E-3</v>
      </c>
      <c r="J588" t="str">
        <f>_xlfn.XLOOKUP(A588,'DRAWING LIST'!B:B,'DRAWING LIST'!AJ:AJ,,0)</f>
        <v/>
      </c>
      <c r="K588">
        <f t="shared" si="18"/>
        <v>0.16</v>
      </c>
      <c r="L588">
        <f t="shared" si="19"/>
        <v>0.48</v>
      </c>
    </row>
    <row r="589" spans="1:12">
      <c r="A589" t="s">
        <v>250</v>
      </c>
      <c r="B589">
        <v>4</v>
      </c>
      <c r="C589">
        <v>1</v>
      </c>
      <c r="D589">
        <v>40</v>
      </c>
      <c r="E589" t="s">
        <v>3166</v>
      </c>
      <c r="F589" t="s">
        <v>3160</v>
      </c>
      <c r="G589">
        <v>48.3</v>
      </c>
      <c r="H589">
        <v>2442.9966952110308</v>
      </c>
      <c r="I589">
        <v>2.4429966952110305E-3</v>
      </c>
      <c r="J589" t="str">
        <f>_xlfn.XLOOKUP(A589,'DRAWING LIST'!B:B,'DRAWING LIST'!AJ:AJ,,0)</f>
        <v/>
      </c>
      <c r="K589">
        <f t="shared" si="18"/>
        <v>0.16</v>
      </c>
      <c r="L589">
        <f t="shared" si="19"/>
        <v>0.16</v>
      </c>
    </row>
    <row r="590" spans="1:12">
      <c r="A590" t="s">
        <v>250</v>
      </c>
      <c r="B590">
        <v>5</v>
      </c>
      <c r="C590">
        <v>1</v>
      </c>
      <c r="D590" t="s">
        <v>3197</v>
      </c>
      <c r="E590" t="s">
        <v>3164</v>
      </c>
      <c r="F590" t="s">
        <v>3160</v>
      </c>
      <c r="G590">
        <v>65</v>
      </c>
      <c r="H590">
        <v>19909.843442125315</v>
      </c>
      <c r="I590">
        <v>1.9909843442125316E-2</v>
      </c>
      <c r="J590" t="str">
        <f>_xlfn.XLOOKUP(A590,'DRAWING LIST'!B:B,'DRAWING LIST'!AJ:AJ,,0)</f>
        <v/>
      </c>
      <c r="K590">
        <f t="shared" si="18"/>
        <v>0.21000000000000002</v>
      </c>
      <c r="L590">
        <f t="shared" si="19"/>
        <v>0.21000000000000002</v>
      </c>
    </row>
    <row r="591" spans="1:12">
      <c r="A591" t="s">
        <v>250</v>
      </c>
      <c r="B591">
        <v>6</v>
      </c>
      <c r="C591">
        <v>1</v>
      </c>
      <c r="D591">
        <v>40</v>
      </c>
      <c r="E591" t="s">
        <v>3161</v>
      </c>
      <c r="F591" t="s">
        <v>3160</v>
      </c>
      <c r="G591">
        <v>48.3</v>
      </c>
      <c r="H591">
        <v>1832.2475214082731</v>
      </c>
      <c r="I591">
        <v>1.8322475214082731E-3</v>
      </c>
      <c r="J591" t="str">
        <f>_xlfn.XLOOKUP(A591,'DRAWING LIST'!B:B,'DRAWING LIST'!AJ:AJ,,0)</f>
        <v/>
      </c>
      <c r="K591">
        <f t="shared" si="18"/>
        <v>0.16</v>
      </c>
      <c r="L591">
        <f t="shared" si="19"/>
        <v>0.16</v>
      </c>
    </row>
    <row r="592" spans="1:12">
      <c r="A592" t="s">
        <v>250</v>
      </c>
      <c r="B592">
        <v>7</v>
      </c>
      <c r="C592">
        <v>1</v>
      </c>
      <c r="D592">
        <v>65</v>
      </c>
      <c r="E592" t="s">
        <v>3165</v>
      </c>
      <c r="F592" t="s">
        <v>3160</v>
      </c>
      <c r="G592">
        <v>76.099999999999994</v>
      </c>
      <c r="H592">
        <v>4548.4056978489361</v>
      </c>
      <c r="I592">
        <v>4.5484056978489359E-3</v>
      </c>
      <c r="J592" t="str">
        <f>_xlfn.XLOOKUP(A592,'DRAWING LIST'!B:B,'DRAWING LIST'!AJ:AJ,,0)</f>
        <v/>
      </c>
      <c r="K592">
        <f t="shared" si="18"/>
        <v>0.24000000000000002</v>
      </c>
      <c r="L592">
        <f t="shared" si="19"/>
        <v>0.24000000000000002</v>
      </c>
    </row>
    <row r="593" spans="1:12">
      <c r="A593" t="s">
        <v>250</v>
      </c>
      <c r="B593">
        <v>8</v>
      </c>
      <c r="C593">
        <v>1</v>
      </c>
      <c r="D593">
        <v>65</v>
      </c>
      <c r="E593" t="s">
        <v>3196</v>
      </c>
      <c r="F593" t="s">
        <v>3160</v>
      </c>
      <c r="G593">
        <v>76.099999999999994</v>
      </c>
      <c r="H593">
        <v>4548.4056978489361</v>
      </c>
      <c r="I593">
        <v>4.5484056978489359E-3</v>
      </c>
      <c r="J593" t="str">
        <f>_xlfn.XLOOKUP(A593,'DRAWING LIST'!B:B,'DRAWING LIST'!AJ:AJ,,0)</f>
        <v/>
      </c>
      <c r="K593">
        <f t="shared" si="18"/>
        <v>0.24000000000000002</v>
      </c>
      <c r="L593">
        <f t="shared" si="19"/>
        <v>0.24000000000000002</v>
      </c>
    </row>
    <row r="594" spans="1:12">
      <c r="A594" t="s">
        <v>251</v>
      </c>
      <c r="B594">
        <v>2</v>
      </c>
      <c r="C594">
        <v>1</v>
      </c>
      <c r="D594">
        <v>40</v>
      </c>
      <c r="E594" t="s">
        <v>3159</v>
      </c>
      <c r="F594" t="s">
        <v>3160</v>
      </c>
      <c r="G594">
        <v>48.3</v>
      </c>
      <c r="H594">
        <v>3664.4950428165462</v>
      </c>
      <c r="I594">
        <v>3.6644950428165461E-3</v>
      </c>
      <c r="J594" t="str">
        <f>_xlfn.XLOOKUP(A594,'DRAWING LIST'!B:B,'DRAWING LIST'!AJ:AJ,,0)</f>
        <v/>
      </c>
      <c r="K594">
        <f t="shared" si="18"/>
        <v>0.16</v>
      </c>
      <c r="L594">
        <f t="shared" si="19"/>
        <v>0.16</v>
      </c>
    </row>
    <row r="595" spans="1:12">
      <c r="A595" t="s">
        <v>251</v>
      </c>
      <c r="B595">
        <v>3</v>
      </c>
      <c r="C595">
        <v>2</v>
      </c>
      <c r="D595">
        <v>40</v>
      </c>
      <c r="E595" t="s">
        <v>3161</v>
      </c>
      <c r="F595" t="s">
        <v>3160</v>
      </c>
      <c r="G595">
        <v>48.3</v>
      </c>
      <c r="H595">
        <v>1832.2475214082731</v>
      </c>
      <c r="I595">
        <v>1.8322475214082731E-3</v>
      </c>
      <c r="J595" t="str">
        <f>_xlfn.XLOOKUP(A595,'DRAWING LIST'!B:B,'DRAWING LIST'!AJ:AJ,,0)</f>
        <v/>
      </c>
      <c r="K595">
        <f t="shared" si="18"/>
        <v>0.16</v>
      </c>
      <c r="L595">
        <f t="shared" si="19"/>
        <v>0.32</v>
      </c>
    </row>
    <row r="596" spans="1:12">
      <c r="A596" t="s">
        <v>732</v>
      </c>
      <c r="B596">
        <v>3</v>
      </c>
      <c r="C596">
        <v>1</v>
      </c>
      <c r="D596">
        <v>50</v>
      </c>
      <c r="E596" t="s">
        <v>3159</v>
      </c>
      <c r="F596" t="s">
        <v>3160</v>
      </c>
      <c r="G596">
        <v>60.3</v>
      </c>
      <c r="H596">
        <v>5711.5568158956548</v>
      </c>
      <c r="I596">
        <v>5.7115568158956544E-3</v>
      </c>
      <c r="J596" t="str">
        <f>_xlfn.XLOOKUP(A596,'DRAWING LIST'!B:B,'DRAWING LIST'!AJ:AJ,,0)</f>
        <v/>
      </c>
      <c r="K596">
        <f t="shared" si="18"/>
        <v>0.19</v>
      </c>
      <c r="L596">
        <f t="shared" si="19"/>
        <v>0.19</v>
      </c>
    </row>
    <row r="597" spans="1:12">
      <c r="A597" t="s">
        <v>732</v>
      </c>
      <c r="B597">
        <v>4</v>
      </c>
      <c r="C597">
        <v>1</v>
      </c>
      <c r="D597" t="s">
        <v>3194</v>
      </c>
      <c r="E597" t="s">
        <v>3181</v>
      </c>
      <c r="F597" t="s">
        <v>3160</v>
      </c>
      <c r="G597">
        <v>65</v>
      </c>
      <c r="H597">
        <v>20420.352248333653</v>
      </c>
      <c r="I597">
        <v>2.0420352248333652E-2</v>
      </c>
      <c r="J597" t="str">
        <f>_xlfn.XLOOKUP(A597,'DRAWING LIST'!B:B,'DRAWING LIST'!AJ:AJ,,0)</f>
        <v/>
      </c>
      <c r="K597">
        <f t="shared" si="18"/>
        <v>0.21000000000000002</v>
      </c>
      <c r="L597">
        <f t="shared" si="19"/>
        <v>0.21000000000000002</v>
      </c>
    </row>
    <row r="598" spans="1:12">
      <c r="A598" t="s">
        <v>732</v>
      </c>
      <c r="B598">
        <v>5</v>
      </c>
      <c r="C598">
        <v>1</v>
      </c>
      <c r="D598">
        <v>50</v>
      </c>
      <c r="E598" t="s">
        <v>3196</v>
      </c>
      <c r="F598" t="s">
        <v>3160</v>
      </c>
      <c r="G598">
        <v>60.3</v>
      </c>
      <c r="H598">
        <v>2855.7784079478274</v>
      </c>
      <c r="I598">
        <v>2.8557784079478272E-3</v>
      </c>
      <c r="J598" t="str">
        <f>_xlfn.XLOOKUP(A598,'DRAWING LIST'!B:B,'DRAWING LIST'!AJ:AJ,,0)</f>
        <v/>
      </c>
      <c r="K598">
        <f t="shared" si="18"/>
        <v>0.19</v>
      </c>
      <c r="L598">
        <f t="shared" si="19"/>
        <v>0.19</v>
      </c>
    </row>
    <row r="599" spans="1:12">
      <c r="A599" t="s">
        <v>733</v>
      </c>
      <c r="B599">
        <v>3</v>
      </c>
      <c r="C599">
        <v>1</v>
      </c>
      <c r="D599">
        <v>65</v>
      </c>
      <c r="E599" t="s">
        <v>3159</v>
      </c>
      <c r="F599" t="s">
        <v>3160</v>
      </c>
      <c r="G599">
        <v>76.099999999999994</v>
      </c>
      <c r="H599">
        <v>9096.8113956978723</v>
      </c>
      <c r="I599">
        <v>9.0968113956978718E-3</v>
      </c>
      <c r="J599" t="str">
        <f>_xlfn.XLOOKUP(A599,'DRAWING LIST'!B:B,'DRAWING LIST'!AJ:AJ,,0)</f>
        <v/>
      </c>
      <c r="K599">
        <f t="shared" si="18"/>
        <v>0.24000000000000002</v>
      </c>
      <c r="L599">
        <f t="shared" si="19"/>
        <v>0.24000000000000002</v>
      </c>
    </row>
    <row r="600" spans="1:12">
      <c r="A600" t="s">
        <v>733</v>
      </c>
      <c r="B600">
        <v>4</v>
      </c>
      <c r="C600">
        <v>1</v>
      </c>
      <c r="D600" t="s">
        <v>3195</v>
      </c>
      <c r="E600" t="s">
        <v>3164</v>
      </c>
      <c r="F600" t="s">
        <v>3160</v>
      </c>
      <c r="G600">
        <v>65</v>
      </c>
      <c r="H600">
        <v>19909.843442125315</v>
      </c>
      <c r="I600">
        <v>1.9909843442125316E-2</v>
      </c>
      <c r="J600" t="str">
        <f>_xlfn.XLOOKUP(A600,'DRAWING LIST'!B:B,'DRAWING LIST'!AJ:AJ,,0)</f>
        <v/>
      </c>
      <c r="K600">
        <f t="shared" si="18"/>
        <v>0.21000000000000002</v>
      </c>
      <c r="L600">
        <f t="shared" si="19"/>
        <v>0.21000000000000002</v>
      </c>
    </row>
    <row r="601" spans="1:12">
      <c r="A601" t="s">
        <v>733</v>
      </c>
      <c r="B601">
        <v>5</v>
      </c>
      <c r="C601">
        <v>1</v>
      </c>
      <c r="D601">
        <v>65</v>
      </c>
      <c r="E601" t="s">
        <v>3179</v>
      </c>
      <c r="F601" t="s">
        <v>3160</v>
      </c>
      <c r="G601">
        <v>76.099999999999994</v>
      </c>
      <c r="H601" t="s">
        <v>2009</v>
      </c>
      <c r="J601" t="str">
        <f>_xlfn.XLOOKUP(A601,'DRAWING LIST'!B:B,'DRAWING LIST'!AJ:AJ,,0)</f>
        <v/>
      </c>
      <c r="K601">
        <f t="shared" si="18"/>
        <v>0.24000000000000002</v>
      </c>
      <c r="L601">
        <f t="shared" si="19"/>
        <v>0.24000000000000002</v>
      </c>
    </row>
    <row r="602" spans="1:12">
      <c r="A602" t="s">
        <v>733</v>
      </c>
      <c r="B602">
        <v>6</v>
      </c>
      <c r="C602">
        <v>1</v>
      </c>
      <c r="D602">
        <v>25</v>
      </c>
      <c r="E602" t="s">
        <v>3165</v>
      </c>
      <c r="F602" t="s">
        <v>3160</v>
      </c>
      <c r="G602">
        <v>33.4</v>
      </c>
      <c r="H602">
        <v>876.15877515965735</v>
      </c>
      <c r="I602">
        <v>8.7615877515965731E-4</v>
      </c>
      <c r="J602" t="str">
        <f>_xlfn.XLOOKUP(A602,'DRAWING LIST'!B:B,'DRAWING LIST'!AJ:AJ,,0)</f>
        <v/>
      </c>
      <c r="K602">
        <f t="shared" si="18"/>
        <v>0.11</v>
      </c>
      <c r="L602">
        <f t="shared" si="19"/>
        <v>0.11</v>
      </c>
    </row>
    <row r="603" spans="1:12">
      <c r="A603" t="s">
        <v>733</v>
      </c>
      <c r="B603">
        <v>7</v>
      </c>
      <c r="C603">
        <v>1</v>
      </c>
      <c r="D603">
        <v>25</v>
      </c>
      <c r="E603" t="s">
        <v>3161</v>
      </c>
      <c r="F603" t="s">
        <v>3160</v>
      </c>
      <c r="G603">
        <v>33.4</v>
      </c>
      <c r="H603">
        <v>876.15877515965735</v>
      </c>
      <c r="I603">
        <v>8.7615877515965731E-4</v>
      </c>
      <c r="J603" t="str">
        <f>_xlfn.XLOOKUP(A603,'DRAWING LIST'!B:B,'DRAWING LIST'!AJ:AJ,,0)</f>
        <v/>
      </c>
      <c r="K603">
        <f t="shared" si="18"/>
        <v>0.11</v>
      </c>
      <c r="L603">
        <f t="shared" si="19"/>
        <v>0.11</v>
      </c>
    </row>
    <row r="604" spans="1:12">
      <c r="A604" t="s">
        <v>733</v>
      </c>
      <c r="B604">
        <v>8</v>
      </c>
      <c r="C604">
        <v>1</v>
      </c>
      <c r="D604">
        <v>65</v>
      </c>
      <c r="E604" t="s">
        <v>3196</v>
      </c>
      <c r="F604" t="s">
        <v>3160</v>
      </c>
      <c r="G604">
        <v>76.099999999999994</v>
      </c>
      <c r="H604">
        <v>4548.4056978489361</v>
      </c>
      <c r="I604">
        <v>4.5484056978489359E-3</v>
      </c>
      <c r="J604" t="str">
        <f>_xlfn.XLOOKUP(A604,'DRAWING LIST'!B:B,'DRAWING LIST'!AJ:AJ,,0)</f>
        <v/>
      </c>
      <c r="K604">
        <f t="shared" si="18"/>
        <v>0.24000000000000002</v>
      </c>
      <c r="L604">
        <f t="shared" si="19"/>
        <v>0.24000000000000002</v>
      </c>
    </row>
    <row r="605" spans="1:12">
      <c r="A605" t="s">
        <v>734</v>
      </c>
      <c r="B605">
        <v>2</v>
      </c>
      <c r="C605">
        <v>1</v>
      </c>
      <c r="D605">
        <v>65</v>
      </c>
      <c r="E605" t="s">
        <v>3166</v>
      </c>
      <c r="F605" t="s">
        <v>3160</v>
      </c>
      <c r="G605">
        <v>76.099999999999994</v>
      </c>
      <c r="H605">
        <v>6064.5409304652485</v>
      </c>
      <c r="I605">
        <v>6.0645409304652485E-3</v>
      </c>
      <c r="J605" t="str">
        <f>_xlfn.XLOOKUP(A605,'DRAWING LIST'!B:B,'DRAWING LIST'!AJ:AJ,,0)</f>
        <v/>
      </c>
      <c r="K605">
        <f t="shared" si="18"/>
        <v>0.24000000000000002</v>
      </c>
      <c r="L605">
        <f t="shared" si="19"/>
        <v>0.24000000000000002</v>
      </c>
    </row>
    <row r="606" spans="1:12">
      <c r="A606" t="s">
        <v>734</v>
      </c>
      <c r="B606">
        <v>3</v>
      </c>
      <c r="C606">
        <v>1</v>
      </c>
      <c r="D606">
        <v>65</v>
      </c>
      <c r="E606" t="s">
        <v>3196</v>
      </c>
      <c r="F606" t="s">
        <v>3160</v>
      </c>
      <c r="G606">
        <v>76.099999999999994</v>
      </c>
      <c r="H606">
        <v>4548.4056978489361</v>
      </c>
      <c r="I606">
        <v>4.5484056978489359E-3</v>
      </c>
      <c r="J606" t="str">
        <f>_xlfn.XLOOKUP(A606,'DRAWING LIST'!B:B,'DRAWING LIST'!AJ:AJ,,0)</f>
        <v/>
      </c>
      <c r="K606">
        <f t="shared" si="18"/>
        <v>0.24000000000000002</v>
      </c>
      <c r="L606">
        <f t="shared" si="19"/>
        <v>0.24000000000000002</v>
      </c>
    </row>
    <row r="607" spans="1:12">
      <c r="A607" t="s">
        <v>253</v>
      </c>
      <c r="B607">
        <v>4</v>
      </c>
      <c r="C607">
        <v>7</v>
      </c>
      <c r="D607">
        <v>25</v>
      </c>
      <c r="E607" t="s">
        <v>3159</v>
      </c>
      <c r="F607" t="s">
        <v>3160</v>
      </c>
      <c r="G607">
        <v>33.4</v>
      </c>
      <c r="H607">
        <v>1752.3175503193147</v>
      </c>
      <c r="I607">
        <v>1.7523175503193146E-3</v>
      </c>
      <c r="J607" t="str">
        <f>_xlfn.XLOOKUP(A607,'DRAWING LIST'!B:B,'DRAWING LIST'!AJ:AJ,,0)</f>
        <v/>
      </c>
      <c r="K607">
        <f t="shared" si="18"/>
        <v>0.11</v>
      </c>
      <c r="L607">
        <f t="shared" si="19"/>
        <v>0.77</v>
      </c>
    </row>
    <row r="608" spans="1:12">
      <c r="A608" t="s">
        <v>253</v>
      </c>
      <c r="B608">
        <v>5</v>
      </c>
      <c r="C608">
        <v>1</v>
      </c>
      <c r="D608" t="s">
        <v>3163</v>
      </c>
      <c r="E608" t="s">
        <v>3167</v>
      </c>
      <c r="F608" t="s">
        <v>3160</v>
      </c>
      <c r="G608">
        <v>25</v>
      </c>
      <c r="H608">
        <v>7853.981633974483</v>
      </c>
      <c r="I608">
        <v>7.8539816339744835E-3</v>
      </c>
      <c r="J608" t="str">
        <f>_xlfn.XLOOKUP(A608,'DRAWING LIST'!B:B,'DRAWING LIST'!AJ:AJ,,0)</f>
        <v/>
      </c>
      <c r="K608">
        <f t="shared" si="18"/>
        <v>0.08</v>
      </c>
      <c r="L608">
        <f t="shared" si="19"/>
        <v>0.08</v>
      </c>
    </row>
    <row r="609" spans="1:12">
      <c r="A609" t="s">
        <v>253</v>
      </c>
      <c r="B609">
        <v>6</v>
      </c>
      <c r="C609">
        <v>1</v>
      </c>
      <c r="D609" t="s">
        <v>3186</v>
      </c>
      <c r="E609" t="s">
        <v>3167</v>
      </c>
      <c r="F609" t="s">
        <v>3160</v>
      </c>
      <c r="G609">
        <v>40</v>
      </c>
      <c r="H609">
        <v>12566.370614359172</v>
      </c>
      <c r="I609">
        <v>1.2566370614359171E-2</v>
      </c>
      <c r="J609" t="str">
        <f>_xlfn.XLOOKUP(A609,'DRAWING LIST'!B:B,'DRAWING LIST'!AJ:AJ,,0)</f>
        <v/>
      </c>
      <c r="K609">
        <f t="shared" si="18"/>
        <v>0.13</v>
      </c>
      <c r="L609">
        <f t="shared" si="19"/>
        <v>0.13</v>
      </c>
    </row>
    <row r="610" spans="1:12">
      <c r="A610" t="s">
        <v>253</v>
      </c>
      <c r="B610">
        <v>7</v>
      </c>
      <c r="C610">
        <v>1</v>
      </c>
      <c r="D610">
        <v>15</v>
      </c>
      <c r="E610" t="s">
        <v>3161</v>
      </c>
      <c r="F610" t="s">
        <v>3160</v>
      </c>
      <c r="G610">
        <v>21.3</v>
      </c>
      <c r="H610">
        <v>356.32729275178838</v>
      </c>
      <c r="I610">
        <v>3.5632729275178834E-4</v>
      </c>
      <c r="J610" t="str">
        <f>_xlfn.XLOOKUP(A610,'DRAWING LIST'!B:B,'DRAWING LIST'!AJ:AJ,,0)</f>
        <v/>
      </c>
      <c r="K610">
        <f t="shared" si="18"/>
        <v>6.9999999999999993E-2</v>
      </c>
      <c r="L610">
        <f t="shared" si="19"/>
        <v>6.9999999999999993E-2</v>
      </c>
    </row>
    <row r="611" spans="1:12">
      <c r="A611" t="s">
        <v>253</v>
      </c>
      <c r="B611">
        <v>8</v>
      </c>
      <c r="C611">
        <v>2</v>
      </c>
      <c r="D611">
        <v>25</v>
      </c>
      <c r="E611" t="s">
        <v>3161</v>
      </c>
      <c r="F611" t="s">
        <v>3160</v>
      </c>
      <c r="G611">
        <v>33.4</v>
      </c>
      <c r="H611">
        <v>876.15877515965735</v>
      </c>
      <c r="I611">
        <v>8.7615877515965731E-4</v>
      </c>
      <c r="J611" t="str">
        <f>_xlfn.XLOOKUP(A611,'DRAWING LIST'!B:B,'DRAWING LIST'!AJ:AJ,,0)</f>
        <v/>
      </c>
      <c r="K611">
        <f t="shared" si="18"/>
        <v>0.11</v>
      </c>
      <c r="L611">
        <f t="shared" si="19"/>
        <v>0.22</v>
      </c>
    </row>
    <row r="612" spans="1:12">
      <c r="A612" t="s">
        <v>254</v>
      </c>
      <c r="B612">
        <v>4</v>
      </c>
      <c r="C612">
        <v>1</v>
      </c>
      <c r="D612">
        <v>25</v>
      </c>
      <c r="E612" t="s">
        <v>3159</v>
      </c>
      <c r="F612" t="s">
        <v>3160</v>
      </c>
      <c r="G612">
        <v>33.4</v>
      </c>
      <c r="H612">
        <v>1752.3175503193147</v>
      </c>
      <c r="I612">
        <v>1.7523175503193146E-3</v>
      </c>
      <c r="J612" t="str">
        <f>_xlfn.XLOOKUP(A612,'DRAWING LIST'!B:B,'DRAWING LIST'!AJ:AJ,,0)</f>
        <v/>
      </c>
      <c r="K612">
        <f t="shared" si="18"/>
        <v>0.11</v>
      </c>
      <c r="L612">
        <f t="shared" si="19"/>
        <v>0.11</v>
      </c>
    </row>
    <row r="613" spans="1:12">
      <c r="A613" t="s">
        <v>254</v>
      </c>
      <c r="B613">
        <v>5</v>
      </c>
      <c r="C613">
        <v>1</v>
      </c>
      <c r="D613" t="s">
        <v>3186</v>
      </c>
      <c r="E613" t="s">
        <v>3167</v>
      </c>
      <c r="F613" t="s">
        <v>3160</v>
      </c>
      <c r="G613">
        <v>40</v>
      </c>
      <c r="H613">
        <v>12566.370614359172</v>
      </c>
      <c r="I613">
        <v>1.2566370614359171E-2</v>
      </c>
      <c r="J613" t="str">
        <f>_xlfn.XLOOKUP(A613,'DRAWING LIST'!B:B,'DRAWING LIST'!AJ:AJ,,0)</f>
        <v/>
      </c>
      <c r="K613">
        <f t="shared" si="18"/>
        <v>0.13</v>
      </c>
      <c r="L613">
        <f t="shared" si="19"/>
        <v>0.13</v>
      </c>
    </row>
    <row r="614" spans="1:12">
      <c r="A614" t="s">
        <v>254</v>
      </c>
      <c r="B614">
        <v>6</v>
      </c>
      <c r="C614">
        <v>1</v>
      </c>
      <c r="D614" t="s">
        <v>3191</v>
      </c>
      <c r="E614" t="s">
        <v>3169</v>
      </c>
      <c r="F614" t="s">
        <v>3160</v>
      </c>
      <c r="G614">
        <v>50</v>
      </c>
      <c r="H614">
        <v>15707.963267948966</v>
      </c>
      <c r="I614">
        <v>1.5707963267948967E-2</v>
      </c>
      <c r="J614" t="str">
        <f>_xlfn.XLOOKUP(A614,'DRAWING LIST'!B:B,'DRAWING LIST'!AJ:AJ,,0)</f>
        <v/>
      </c>
      <c r="K614">
        <f t="shared" si="18"/>
        <v>0.16</v>
      </c>
      <c r="L614">
        <f t="shared" si="19"/>
        <v>0.16</v>
      </c>
    </row>
    <row r="615" spans="1:12">
      <c r="A615" t="s">
        <v>254</v>
      </c>
      <c r="B615">
        <v>7</v>
      </c>
      <c r="C615">
        <v>2</v>
      </c>
      <c r="D615" t="s">
        <v>3198</v>
      </c>
      <c r="E615" t="s">
        <v>3164</v>
      </c>
      <c r="F615" t="s">
        <v>3160</v>
      </c>
      <c r="G615">
        <v>40</v>
      </c>
      <c r="H615">
        <v>7539.8223686155034</v>
      </c>
      <c r="I615">
        <v>7.5398223686155034E-3</v>
      </c>
      <c r="J615" t="str">
        <f>_xlfn.XLOOKUP(A615,'DRAWING LIST'!B:B,'DRAWING LIST'!AJ:AJ,,0)</f>
        <v/>
      </c>
      <c r="K615">
        <f t="shared" si="18"/>
        <v>0.13</v>
      </c>
      <c r="L615">
        <f t="shared" si="19"/>
        <v>0.26</v>
      </c>
    </row>
    <row r="616" spans="1:12">
      <c r="A616" t="s">
        <v>254</v>
      </c>
      <c r="B616">
        <v>8</v>
      </c>
      <c r="C616">
        <v>1</v>
      </c>
      <c r="D616" t="s">
        <v>3186</v>
      </c>
      <c r="E616" t="s">
        <v>3164</v>
      </c>
      <c r="F616" t="s">
        <v>3160</v>
      </c>
      <c r="G616">
        <v>40</v>
      </c>
      <c r="H616">
        <v>7539.8223686155034</v>
      </c>
      <c r="I616">
        <v>7.5398223686155034E-3</v>
      </c>
      <c r="J616" t="str">
        <f>_xlfn.XLOOKUP(A616,'DRAWING LIST'!B:B,'DRAWING LIST'!AJ:AJ,,0)</f>
        <v/>
      </c>
      <c r="K616">
        <f t="shared" si="18"/>
        <v>0.13</v>
      </c>
      <c r="L616">
        <f t="shared" si="19"/>
        <v>0.13</v>
      </c>
    </row>
    <row r="617" spans="1:12">
      <c r="A617" t="s">
        <v>254</v>
      </c>
      <c r="B617">
        <v>9</v>
      </c>
      <c r="C617">
        <v>2</v>
      </c>
      <c r="D617">
        <v>25</v>
      </c>
      <c r="E617" t="s">
        <v>3161</v>
      </c>
      <c r="F617" t="s">
        <v>3160</v>
      </c>
      <c r="G617">
        <v>33.4</v>
      </c>
      <c r="H617">
        <v>876.15877515965735</v>
      </c>
      <c r="I617">
        <v>8.7615877515965731E-4</v>
      </c>
      <c r="J617" t="str">
        <f>_xlfn.XLOOKUP(A617,'DRAWING LIST'!B:B,'DRAWING LIST'!AJ:AJ,,0)</f>
        <v/>
      </c>
      <c r="K617">
        <f t="shared" si="18"/>
        <v>0.11</v>
      </c>
      <c r="L617">
        <f t="shared" si="19"/>
        <v>0.22</v>
      </c>
    </row>
    <row r="618" spans="1:12">
      <c r="A618" t="s">
        <v>254</v>
      </c>
      <c r="B618">
        <v>10</v>
      </c>
      <c r="C618">
        <v>1</v>
      </c>
      <c r="D618">
        <v>50</v>
      </c>
      <c r="E618" t="s">
        <v>3196</v>
      </c>
      <c r="F618" t="s">
        <v>3160</v>
      </c>
      <c r="G618">
        <v>60.3</v>
      </c>
      <c r="H618">
        <v>2855.7784079478274</v>
      </c>
      <c r="I618">
        <v>2.8557784079478272E-3</v>
      </c>
      <c r="J618" t="str">
        <f>_xlfn.XLOOKUP(A618,'DRAWING LIST'!B:B,'DRAWING LIST'!AJ:AJ,,0)</f>
        <v/>
      </c>
      <c r="K618">
        <f t="shared" si="18"/>
        <v>0.19</v>
      </c>
      <c r="L618">
        <f t="shared" si="19"/>
        <v>0.19</v>
      </c>
    </row>
    <row r="619" spans="1:12">
      <c r="A619" t="s">
        <v>255</v>
      </c>
      <c r="B619">
        <v>4</v>
      </c>
      <c r="C619">
        <v>4</v>
      </c>
      <c r="D619">
        <v>40</v>
      </c>
      <c r="E619" t="s">
        <v>3159</v>
      </c>
      <c r="F619" t="s">
        <v>3160</v>
      </c>
      <c r="G619">
        <v>48.3</v>
      </c>
      <c r="H619">
        <v>3664.4950428165462</v>
      </c>
      <c r="I619">
        <v>3.6644950428165461E-3</v>
      </c>
      <c r="J619" t="str">
        <f>_xlfn.XLOOKUP(A619,'DRAWING LIST'!B:B,'DRAWING LIST'!AJ:AJ,,0)</f>
        <v/>
      </c>
      <c r="K619">
        <f t="shared" si="18"/>
        <v>0.16</v>
      </c>
      <c r="L619">
        <f t="shared" si="19"/>
        <v>0.64</v>
      </c>
    </row>
    <row r="620" spans="1:12">
      <c r="A620" t="s">
        <v>255</v>
      </c>
      <c r="B620">
        <v>5</v>
      </c>
      <c r="C620">
        <v>1</v>
      </c>
      <c r="D620" t="s">
        <v>3191</v>
      </c>
      <c r="E620" t="s">
        <v>3169</v>
      </c>
      <c r="F620" t="s">
        <v>3160</v>
      </c>
      <c r="G620">
        <v>50</v>
      </c>
      <c r="H620">
        <v>15707.963267948966</v>
      </c>
      <c r="I620">
        <v>1.5707963267948967E-2</v>
      </c>
      <c r="J620" t="str">
        <f>_xlfn.XLOOKUP(A620,'DRAWING LIST'!B:B,'DRAWING LIST'!AJ:AJ,,0)</f>
        <v/>
      </c>
      <c r="K620">
        <f t="shared" si="18"/>
        <v>0.16</v>
      </c>
      <c r="L620">
        <f t="shared" si="19"/>
        <v>0.16</v>
      </c>
    </row>
    <row r="621" spans="1:12">
      <c r="A621" t="s">
        <v>255</v>
      </c>
      <c r="B621">
        <v>6</v>
      </c>
      <c r="C621">
        <v>1</v>
      </c>
      <c r="D621">
        <v>40</v>
      </c>
      <c r="E621" t="s">
        <v>3162</v>
      </c>
      <c r="F621" t="s">
        <v>3160</v>
      </c>
      <c r="G621">
        <v>48.3</v>
      </c>
      <c r="H621">
        <v>10993.485128449638</v>
      </c>
      <c r="I621">
        <v>1.0993485128449637E-2</v>
      </c>
      <c r="J621" t="str">
        <f>_xlfn.XLOOKUP(A621,'DRAWING LIST'!B:B,'DRAWING LIST'!AJ:AJ,,0)</f>
        <v/>
      </c>
      <c r="K621">
        <f t="shared" si="18"/>
        <v>0.16</v>
      </c>
      <c r="L621">
        <f t="shared" si="19"/>
        <v>0.16</v>
      </c>
    </row>
    <row r="622" spans="1:12">
      <c r="A622" t="s">
        <v>255</v>
      </c>
      <c r="B622">
        <v>7</v>
      </c>
      <c r="C622">
        <v>1</v>
      </c>
      <c r="D622" t="s">
        <v>3186</v>
      </c>
      <c r="E622" t="s">
        <v>3164</v>
      </c>
      <c r="F622" t="s">
        <v>3160</v>
      </c>
      <c r="G622">
        <v>40</v>
      </c>
      <c r="H622">
        <v>7539.8223686155034</v>
      </c>
      <c r="I622">
        <v>7.5398223686155034E-3</v>
      </c>
      <c r="J622" t="str">
        <f>_xlfn.XLOOKUP(A622,'DRAWING LIST'!B:B,'DRAWING LIST'!AJ:AJ,,0)</f>
        <v/>
      </c>
      <c r="K622">
        <f t="shared" si="18"/>
        <v>0.13</v>
      </c>
      <c r="L622">
        <f t="shared" si="19"/>
        <v>0.13</v>
      </c>
    </row>
    <row r="623" spans="1:12">
      <c r="A623" t="s">
        <v>255</v>
      </c>
      <c r="B623">
        <v>8</v>
      </c>
      <c r="C623">
        <v>1</v>
      </c>
      <c r="D623">
        <v>25</v>
      </c>
      <c r="E623" t="s">
        <v>3165</v>
      </c>
      <c r="F623" t="s">
        <v>3160</v>
      </c>
      <c r="G623">
        <v>33.4</v>
      </c>
      <c r="H623">
        <v>876.15877515965735</v>
      </c>
      <c r="I623">
        <v>8.7615877515965731E-4</v>
      </c>
      <c r="J623" t="str">
        <f>_xlfn.XLOOKUP(A623,'DRAWING LIST'!B:B,'DRAWING LIST'!AJ:AJ,,0)</f>
        <v/>
      </c>
      <c r="K623">
        <f t="shared" si="18"/>
        <v>0.11</v>
      </c>
      <c r="L623">
        <f t="shared" si="19"/>
        <v>0.11</v>
      </c>
    </row>
    <row r="624" spans="1:12">
      <c r="A624" t="s">
        <v>255</v>
      </c>
      <c r="B624">
        <v>9</v>
      </c>
      <c r="C624">
        <v>1</v>
      </c>
      <c r="D624">
        <v>25</v>
      </c>
      <c r="E624" t="s">
        <v>3161</v>
      </c>
      <c r="F624" t="s">
        <v>3160</v>
      </c>
      <c r="G624">
        <v>33.4</v>
      </c>
      <c r="H624">
        <v>876.15877515965735</v>
      </c>
      <c r="I624">
        <v>8.7615877515965731E-4</v>
      </c>
      <c r="J624" t="str">
        <f>_xlfn.XLOOKUP(A624,'DRAWING LIST'!B:B,'DRAWING LIST'!AJ:AJ,,0)</f>
        <v/>
      </c>
      <c r="K624">
        <f t="shared" si="18"/>
        <v>0.11</v>
      </c>
      <c r="L624">
        <f t="shared" si="19"/>
        <v>0.11</v>
      </c>
    </row>
    <row r="625" spans="1:12">
      <c r="A625" t="s">
        <v>255</v>
      </c>
      <c r="B625">
        <v>10</v>
      </c>
      <c r="C625">
        <v>1</v>
      </c>
      <c r="D625">
        <v>40</v>
      </c>
      <c r="E625" t="s">
        <v>3161</v>
      </c>
      <c r="F625" t="s">
        <v>3160</v>
      </c>
      <c r="G625">
        <v>48.3</v>
      </c>
      <c r="H625">
        <v>1832.2475214082731</v>
      </c>
      <c r="I625">
        <v>1.8322475214082731E-3</v>
      </c>
      <c r="J625" t="str">
        <f>_xlfn.XLOOKUP(A625,'DRAWING LIST'!B:B,'DRAWING LIST'!AJ:AJ,,0)</f>
        <v/>
      </c>
      <c r="K625">
        <f t="shared" si="18"/>
        <v>0.16</v>
      </c>
      <c r="L625">
        <f t="shared" si="19"/>
        <v>0.16</v>
      </c>
    </row>
    <row r="626" spans="1:12">
      <c r="A626" t="s">
        <v>255</v>
      </c>
      <c r="B626">
        <v>11</v>
      </c>
      <c r="C626">
        <v>1</v>
      </c>
      <c r="D626">
        <v>50</v>
      </c>
      <c r="E626" t="s">
        <v>3196</v>
      </c>
      <c r="F626" t="s">
        <v>3160</v>
      </c>
      <c r="G626">
        <v>60.3</v>
      </c>
      <c r="H626">
        <v>2855.7784079478274</v>
      </c>
      <c r="I626">
        <v>2.8557784079478272E-3</v>
      </c>
      <c r="J626" t="str">
        <f>_xlfn.XLOOKUP(A626,'DRAWING LIST'!B:B,'DRAWING LIST'!AJ:AJ,,0)</f>
        <v/>
      </c>
      <c r="K626">
        <f t="shared" si="18"/>
        <v>0.19</v>
      </c>
      <c r="L626">
        <f t="shared" si="19"/>
        <v>0.19</v>
      </c>
    </row>
    <row r="627" spans="1:12">
      <c r="A627" t="s">
        <v>256</v>
      </c>
      <c r="B627">
        <v>2</v>
      </c>
      <c r="C627">
        <v>2</v>
      </c>
      <c r="D627">
        <v>40</v>
      </c>
      <c r="E627" t="s">
        <v>3159</v>
      </c>
      <c r="F627" t="s">
        <v>3160</v>
      </c>
      <c r="G627">
        <v>48.3</v>
      </c>
      <c r="H627">
        <v>3664.4950428165462</v>
      </c>
      <c r="I627">
        <v>3.6644950428165461E-3</v>
      </c>
      <c r="J627" t="str">
        <f>_xlfn.XLOOKUP(A627,'DRAWING LIST'!B:B,'DRAWING LIST'!AJ:AJ,,0)</f>
        <v/>
      </c>
      <c r="K627">
        <f t="shared" si="18"/>
        <v>0.16</v>
      </c>
      <c r="L627">
        <f t="shared" si="19"/>
        <v>0.32</v>
      </c>
    </row>
    <row r="628" spans="1:12">
      <c r="A628" t="s">
        <v>256</v>
      </c>
      <c r="B628">
        <v>3</v>
      </c>
      <c r="C628">
        <v>1</v>
      </c>
      <c r="D628">
        <v>40</v>
      </c>
      <c r="E628" t="s">
        <v>3161</v>
      </c>
      <c r="F628" t="s">
        <v>3160</v>
      </c>
      <c r="G628">
        <v>48.3</v>
      </c>
      <c r="H628">
        <v>1832.2475214082731</v>
      </c>
      <c r="I628">
        <v>1.8322475214082731E-3</v>
      </c>
      <c r="J628" t="str">
        <f>_xlfn.XLOOKUP(A628,'DRAWING LIST'!B:B,'DRAWING LIST'!AJ:AJ,,0)</f>
        <v/>
      </c>
      <c r="K628">
        <f t="shared" si="18"/>
        <v>0.16</v>
      </c>
      <c r="L628">
        <f t="shared" si="19"/>
        <v>0.16</v>
      </c>
    </row>
    <row r="629" spans="1:12">
      <c r="A629" t="s">
        <v>257</v>
      </c>
      <c r="B629">
        <v>2</v>
      </c>
      <c r="C629">
        <v>3</v>
      </c>
      <c r="D629">
        <v>20</v>
      </c>
      <c r="E629" t="s">
        <v>3159</v>
      </c>
      <c r="F629" t="s">
        <v>3160</v>
      </c>
      <c r="G629">
        <v>26.7</v>
      </c>
      <c r="H629">
        <v>1119.8049934088137</v>
      </c>
      <c r="I629">
        <v>1.1198049934088136E-3</v>
      </c>
      <c r="J629" t="str">
        <f>_xlfn.XLOOKUP(A629,'DRAWING LIST'!B:B,'DRAWING LIST'!AJ:AJ,,0)</f>
        <v/>
      </c>
      <c r="K629">
        <f t="shared" si="18"/>
        <v>0.09</v>
      </c>
      <c r="L629">
        <f t="shared" si="19"/>
        <v>0.27</v>
      </c>
    </row>
    <row r="630" spans="1:12">
      <c r="A630" t="s">
        <v>257</v>
      </c>
      <c r="B630">
        <v>3</v>
      </c>
      <c r="C630">
        <v>3</v>
      </c>
      <c r="D630">
        <v>20</v>
      </c>
      <c r="E630" t="s">
        <v>3161</v>
      </c>
      <c r="F630" t="s">
        <v>3160</v>
      </c>
      <c r="G630">
        <v>26.7</v>
      </c>
      <c r="H630">
        <v>559.90249670440687</v>
      </c>
      <c r="I630">
        <v>5.5990249670440681E-4</v>
      </c>
      <c r="J630" t="str">
        <f>_xlfn.XLOOKUP(A630,'DRAWING LIST'!B:B,'DRAWING LIST'!AJ:AJ,,0)</f>
        <v/>
      </c>
      <c r="K630">
        <f t="shared" si="18"/>
        <v>0.09</v>
      </c>
      <c r="L630">
        <f t="shared" si="19"/>
        <v>0.27</v>
      </c>
    </row>
    <row r="631" spans="1:12">
      <c r="A631" t="s">
        <v>735</v>
      </c>
      <c r="B631">
        <v>2</v>
      </c>
      <c r="C631">
        <v>3</v>
      </c>
      <c r="D631">
        <v>20</v>
      </c>
      <c r="E631" t="s">
        <v>3159</v>
      </c>
      <c r="F631" t="s">
        <v>3160</v>
      </c>
      <c r="G631">
        <v>26.7</v>
      </c>
      <c r="H631">
        <v>1119.8049934088137</v>
      </c>
      <c r="I631">
        <v>1.1198049934088136E-3</v>
      </c>
      <c r="J631" t="str">
        <f>_xlfn.XLOOKUP(A631,'DRAWING LIST'!B:B,'DRAWING LIST'!AJ:AJ,,0)</f>
        <v/>
      </c>
      <c r="K631">
        <f t="shared" si="18"/>
        <v>0.09</v>
      </c>
      <c r="L631">
        <f t="shared" si="19"/>
        <v>0.27</v>
      </c>
    </row>
    <row r="632" spans="1:12">
      <c r="A632" t="s">
        <v>735</v>
      </c>
      <c r="B632">
        <v>3</v>
      </c>
      <c r="C632">
        <v>3</v>
      </c>
      <c r="D632">
        <v>20</v>
      </c>
      <c r="E632" t="s">
        <v>3161</v>
      </c>
      <c r="F632" t="s">
        <v>3160</v>
      </c>
      <c r="G632">
        <v>26.7</v>
      </c>
      <c r="H632">
        <v>559.90249670440687</v>
      </c>
      <c r="I632">
        <v>5.5990249670440681E-4</v>
      </c>
      <c r="J632" t="str">
        <f>_xlfn.XLOOKUP(A632,'DRAWING LIST'!B:B,'DRAWING LIST'!AJ:AJ,,0)</f>
        <v/>
      </c>
      <c r="K632">
        <f t="shared" si="18"/>
        <v>0.09</v>
      </c>
      <c r="L632">
        <f t="shared" si="19"/>
        <v>0.27</v>
      </c>
    </row>
    <row r="633" spans="1:12">
      <c r="A633" t="s">
        <v>260</v>
      </c>
      <c r="B633">
        <v>4</v>
      </c>
      <c r="C633">
        <v>2</v>
      </c>
      <c r="D633">
        <v>25</v>
      </c>
      <c r="E633" t="s">
        <v>3159</v>
      </c>
      <c r="F633" t="s">
        <v>3160</v>
      </c>
      <c r="G633">
        <v>33.4</v>
      </c>
      <c r="H633">
        <v>1752.3175503193147</v>
      </c>
      <c r="I633">
        <v>1.7523175503193146E-3</v>
      </c>
      <c r="J633" t="str">
        <f>_xlfn.XLOOKUP(A633,'DRAWING LIST'!B:B,'DRAWING LIST'!AJ:AJ,,0)</f>
        <v/>
      </c>
      <c r="K633">
        <f t="shared" si="18"/>
        <v>0.11</v>
      </c>
      <c r="L633">
        <f t="shared" si="19"/>
        <v>0.22</v>
      </c>
    </row>
    <row r="634" spans="1:12">
      <c r="A634" t="s">
        <v>260</v>
      </c>
      <c r="B634">
        <v>5</v>
      </c>
      <c r="C634">
        <v>1</v>
      </c>
      <c r="D634">
        <v>25</v>
      </c>
      <c r="E634" t="s">
        <v>3166</v>
      </c>
      <c r="F634" t="s">
        <v>3160</v>
      </c>
      <c r="G634">
        <v>33.4</v>
      </c>
      <c r="H634">
        <v>1168.2117002128764</v>
      </c>
      <c r="I634">
        <v>1.1682117002128763E-3</v>
      </c>
      <c r="J634" t="str">
        <f>_xlfn.XLOOKUP(A634,'DRAWING LIST'!B:B,'DRAWING LIST'!AJ:AJ,,0)</f>
        <v/>
      </c>
      <c r="K634">
        <f t="shared" si="18"/>
        <v>0.11</v>
      </c>
      <c r="L634">
        <f t="shared" si="19"/>
        <v>0.11</v>
      </c>
    </row>
    <row r="635" spans="1:12">
      <c r="A635" t="s">
        <v>260</v>
      </c>
      <c r="B635">
        <v>6</v>
      </c>
      <c r="C635">
        <v>2</v>
      </c>
      <c r="D635">
        <v>40</v>
      </c>
      <c r="E635" t="s">
        <v>3159</v>
      </c>
      <c r="F635" t="s">
        <v>3160</v>
      </c>
      <c r="G635">
        <v>48.3</v>
      </c>
      <c r="H635">
        <v>3664.4950428165462</v>
      </c>
      <c r="I635">
        <v>3.6644950428165461E-3</v>
      </c>
      <c r="J635" t="str">
        <f>_xlfn.XLOOKUP(A635,'DRAWING LIST'!B:B,'DRAWING LIST'!AJ:AJ,,0)</f>
        <v/>
      </c>
      <c r="K635">
        <f t="shared" si="18"/>
        <v>0.16</v>
      </c>
      <c r="L635">
        <f t="shared" si="19"/>
        <v>0.32</v>
      </c>
    </row>
    <row r="636" spans="1:12">
      <c r="A636" t="s">
        <v>260</v>
      </c>
      <c r="B636">
        <v>7</v>
      </c>
      <c r="C636">
        <v>1</v>
      </c>
      <c r="D636" t="s">
        <v>3193</v>
      </c>
      <c r="E636" t="s">
        <v>3167</v>
      </c>
      <c r="F636" t="s">
        <v>3160</v>
      </c>
      <c r="G636">
        <v>25</v>
      </c>
      <c r="H636">
        <v>7853.981633974483</v>
      </c>
      <c r="I636">
        <v>7.8539816339744835E-3</v>
      </c>
      <c r="J636" t="str">
        <f>_xlfn.XLOOKUP(A636,'DRAWING LIST'!B:B,'DRAWING LIST'!AJ:AJ,,0)</f>
        <v/>
      </c>
      <c r="K636">
        <f t="shared" si="18"/>
        <v>0.08</v>
      </c>
      <c r="L636">
        <f t="shared" si="19"/>
        <v>0.08</v>
      </c>
    </row>
    <row r="637" spans="1:12">
      <c r="A637" t="s">
        <v>260</v>
      </c>
      <c r="B637">
        <v>8</v>
      </c>
      <c r="C637">
        <v>1</v>
      </c>
      <c r="D637" t="s">
        <v>3186</v>
      </c>
      <c r="E637" t="s">
        <v>3164</v>
      </c>
      <c r="F637" t="s">
        <v>3160</v>
      </c>
      <c r="G637">
        <v>40</v>
      </c>
      <c r="H637">
        <v>7539.8223686155034</v>
      </c>
      <c r="I637">
        <v>7.5398223686155034E-3</v>
      </c>
      <c r="J637" t="str">
        <f>_xlfn.XLOOKUP(A637,'DRAWING LIST'!B:B,'DRAWING LIST'!AJ:AJ,,0)</f>
        <v/>
      </c>
      <c r="K637">
        <f t="shared" si="18"/>
        <v>0.13</v>
      </c>
      <c r="L637">
        <f t="shared" si="19"/>
        <v>0.13</v>
      </c>
    </row>
    <row r="638" spans="1:12">
      <c r="A638" t="s">
        <v>260</v>
      </c>
      <c r="B638">
        <v>9</v>
      </c>
      <c r="C638">
        <v>1</v>
      </c>
      <c r="D638">
        <v>20</v>
      </c>
      <c r="E638" t="s">
        <v>3161</v>
      </c>
      <c r="F638" t="s">
        <v>3160</v>
      </c>
      <c r="G638">
        <v>26.7</v>
      </c>
      <c r="H638">
        <v>559.90249670440687</v>
      </c>
      <c r="I638">
        <v>5.5990249670440681E-4</v>
      </c>
      <c r="J638" t="str">
        <f>_xlfn.XLOOKUP(A638,'DRAWING LIST'!B:B,'DRAWING LIST'!AJ:AJ,,0)</f>
        <v/>
      </c>
      <c r="K638">
        <f t="shared" si="18"/>
        <v>0.09</v>
      </c>
      <c r="L638">
        <f t="shared" si="19"/>
        <v>0.09</v>
      </c>
    </row>
    <row r="639" spans="1:12">
      <c r="A639" t="s">
        <v>261</v>
      </c>
      <c r="B639">
        <v>3</v>
      </c>
      <c r="C639">
        <v>1</v>
      </c>
      <c r="D639">
        <v>25</v>
      </c>
      <c r="E639" t="s">
        <v>3159</v>
      </c>
      <c r="F639" t="s">
        <v>3160</v>
      </c>
      <c r="G639">
        <v>33.4</v>
      </c>
      <c r="H639">
        <v>1752.3175503193147</v>
      </c>
      <c r="I639">
        <v>1.7523175503193146E-3</v>
      </c>
      <c r="J639" t="str">
        <f>_xlfn.XLOOKUP(A639,'DRAWING LIST'!B:B,'DRAWING LIST'!AJ:AJ,,0)</f>
        <v/>
      </c>
      <c r="K639">
        <f t="shared" si="18"/>
        <v>0.11</v>
      </c>
      <c r="L639">
        <f t="shared" si="19"/>
        <v>0.11</v>
      </c>
    </row>
    <row r="640" spans="1:12">
      <c r="A640" t="s">
        <v>261</v>
      </c>
      <c r="B640">
        <v>4</v>
      </c>
      <c r="C640">
        <v>1</v>
      </c>
      <c r="D640" t="s">
        <v>3193</v>
      </c>
      <c r="E640" t="s">
        <v>3167</v>
      </c>
      <c r="F640" t="s">
        <v>3160</v>
      </c>
      <c r="G640">
        <v>25</v>
      </c>
      <c r="H640">
        <v>7853.981633974483</v>
      </c>
      <c r="I640">
        <v>7.8539816339744835E-3</v>
      </c>
      <c r="J640" t="str">
        <f>_xlfn.XLOOKUP(A640,'DRAWING LIST'!B:B,'DRAWING LIST'!AJ:AJ,,0)</f>
        <v/>
      </c>
      <c r="K640">
        <f t="shared" si="18"/>
        <v>0.08</v>
      </c>
      <c r="L640">
        <f t="shared" si="19"/>
        <v>0.08</v>
      </c>
    </row>
    <row r="641" spans="1:12">
      <c r="A641" t="s">
        <v>261</v>
      </c>
      <c r="B641">
        <v>5</v>
      </c>
      <c r="C641">
        <v>1</v>
      </c>
      <c r="D641">
        <v>20</v>
      </c>
      <c r="E641" t="s">
        <v>3161</v>
      </c>
      <c r="F641" t="s">
        <v>3160</v>
      </c>
      <c r="G641">
        <v>26.7</v>
      </c>
      <c r="H641">
        <v>559.90249670440687</v>
      </c>
      <c r="I641">
        <v>5.5990249670440681E-4</v>
      </c>
      <c r="J641" t="str">
        <f>_xlfn.XLOOKUP(A641,'DRAWING LIST'!B:B,'DRAWING LIST'!AJ:AJ,,0)</f>
        <v/>
      </c>
      <c r="K641">
        <f t="shared" si="18"/>
        <v>0.09</v>
      </c>
      <c r="L641">
        <f t="shared" si="19"/>
        <v>0.09</v>
      </c>
    </row>
    <row r="642" spans="1:12">
      <c r="A642" t="s">
        <v>261</v>
      </c>
      <c r="B642">
        <v>6</v>
      </c>
      <c r="C642">
        <v>2</v>
      </c>
      <c r="D642">
        <v>25</v>
      </c>
      <c r="E642" t="s">
        <v>3161</v>
      </c>
      <c r="F642" t="s">
        <v>3160</v>
      </c>
      <c r="G642">
        <v>33.4</v>
      </c>
      <c r="H642">
        <v>876.15877515965735</v>
      </c>
      <c r="I642">
        <v>8.7615877515965731E-4</v>
      </c>
      <c r="J642" t="str">
        <f>_xlfn.XLOOKUP(A642,'DRAWING LIST'!B:B,'DRAWING LIST'!AJ:AJ,,0)</f>
        <v/>
      </c>
      <c r="K642">
        <f t="shared" si="18"/>
        <v>0.11</v>
      </c>
      <c r="L642">
        <f t="shared" si="19"/>
        <v>0.22</v>
      </c>
    </row>
    <row r="643" spans="1:12">
      <c r="A643" t="s">
        <v>262</v>
      </c>
      <c r="B643">
        <v>2</v>
      </c>
      <c r="C643">
        <v>1</v>
      </c>
      <c r="D643">
        <v>40</v>
      </c>
      <c r="E643" t="s">
        <v>3159</v>
      </c>
      <c r="F643" t="s">
        <v>3160</v>
      </c>
      <c r="G643">
        <v>48.3</v>
      </c>
      <c r="H643">
        <v>3664.4950428165462</v>
      </c>
      <c r="I643">
        <v>3.6644950428165461E-3</v>
      </c>
      <c r="J643" t="str">
        <f>_xlfn.XLOOKUP(A643,'DRAWING LIST'!B:B,'DRAWING LIST'!AJ:AJ,,0)</f>
        <v/>
      </c>
      <c r="K643">
        <f t="shared" ref="K643:K706" si="20">ROUNDUP(G643*PI()*1000*10^-6,2)</f>
        <v>0.16</v>
      </c>
      <c r="L643">
        <f t="shared" ref="L643:L706" si="21">K643*C643</f>
        <v>0.16</v>
      </c>
    </row>
    <row r="644" spans="1:12">
      <c r="A644" t="s">
        <v>262</v>
      </c>
      <c r="B644">
        <v>3</v>
      </c>
      <c r="C644">
        <v>1</v>
      </c>
      <c r="D644">
        <v>40</v>
      </c>
      <c r="E644" t="s">
        <v>3166</v>
      </c>
      <c r="F644" t="s">
        <v>3160</v>
      </c>
      <c r="G644">
        <v>48.3</v>
      </c>
      <c r="H644">
        <v>2442.9966952110308</v>
      </c>
      <c r="I644">
        <v>2.4429966952110305E-3</v>
      </c>
      <c r="J644" t="str">
        <f>_xlfn.XLOOKUP(A644,'DRAWING LIST'!B:B,'DRAWING LIST'!AJ:AJ,,0)</f>
        <v/>
      </c>
      <c r="K644">
        <f t="shared" si="20"/>
        <v>0.16</v>
      </c>
      <c r="L644">
        <f t="shared" si="21"/>
        <v>0.16</v>
      </c>
    </row>
    <row r="645" spans="1:12">
      <c r="A645" t="s">
        <v>262</v>
      </c>
      <c r="B645">
        <v>4</v>
      </c>
      <c r="C645">
        <v>2</v>
      </c>
      <c r="D645" t="s">
        <v>3186</v>
      </c>
      <c r="E645" t="s">
        <v>3164</v>
      </c>
      <c r="F645" t="s">
        <v>3160</v>
      </c>
      <c r="G645">
        <v>40</v>
      </c>
      <c r="H645">
        <v>7539.8223686155034</v>
      </c>
      <c r="I645">
        <v>7.5398223686155034E-3</v>
      </c>
      <c r="J645" t="str">
        <f>_xlfn.XLOOKUP(A645,'DRAWING LIST'!B:B,'DRAWING LIST'!AJ:AJ,,0)</f>
        <v/>
      </c>
      <c r="K645">
        <f t="shared" si="20"/>
        <v>0.13</v>
      </c>
      <c r="L645">
        <f t="shared" si="21"/>
        <v>0.26</v>
      </c>
    </row>
    <row r="646" spans="1:12">
      <c r="A646" t="s">
        <v>262</v>
      </c>
      <c r="B646">
        <v>5</v>
      </c>
      <c r="C646">
        <v>1</v>
      </c>
      <c r="D646">
        <v>40</v>
      </c>
      <c r="E646" t="s">
        <v>3161</v>
      </c>
      <c r="F646" t="s">
        <v>3160</v>
      </c>
      <c r="G646">
        <v>48.3</v>
      </c>
      <c r="H646">
        <v>1832.2475214082731</v>
      </c>
      <c r="I646">
        <v>1.8322475214082731E-3</v>
      </c>
      <c r="J646" t="str">
        <f>_xlfn.XLOOKUP(A646,'DRAWING LIST'!B:B,'DRAWING LIST'!AJ:AJ,,0)</f>
        <v/>
      </c>
      <c r="K646">
        <f t="shared" si="20"/>
        <v>0.16</v>
      </c>
      <c r="L646">
        <f t="shared" si="21"/>
        <v>0.16</v>
      </c>
    </row>
    <row r="647" spans="1:12">
      <c r="A647" t="s">
        <v>263</v>
      </c>
      <c r="B647">
        <v>2</v>
      </c>
      <c r="C647">
        <v>2</v>
      </c>
      <c r="D647">
        <v>40</v>
      </c>
      <c r="E647" t="s">
        <v>3159</v>
      </c>
      <c r="F647" t="s">
        <v>3160</v>
      </c>
      <c r="G647">
        <v>48.3</v>
      </c>
      <c r="H647">
        <v>3664.4950428165462</v>
      </c>
      <c r="I647">
        <v>3.6644950428165461E-3</v>
      </c>
      <c r="J647" t="str">
        <f>_xlfn.XLOOKUP(A647,'DRAWING LIST'!B:B,'DRAWING LIST'!AJ:AJ,,0)</f>
        <v/>
      </c>
      <c r="K647">
        <f t="shared" si="20"/>
        <v>0.16</v>
      </c>
      <c r="L647">
        <f t="shared" si="21"/>
        <v>0.32</v>
      </c>
    </row>
    <row r="648" spans="1:12">
      <c r="A648" t="s">
        <v>263</v>
      </c>
      <c r="B648">
        <v>3</v>
      </c>
      <c r="C648">
        <v>1</v>
      </c>
      <c r="D648">
        <v>40</v>
      </c>
      <c r="E648" t="s">
        <v>3161</v>
      </c>
      <c r="F648" t="s">
        <v>3160</v>
      </c>
      <c r="G648">
        <v>48.3</v>
      </c>
      <c r="H648">
        <v>1832.2475214082731</v>
      </c>
      <c r="I648">
        <v>1.8322475214082731E-3</v>
      </c>
      <c r="J648" t="str">
        <f>_xlfn.XLOOKUP(A648,'DRAWING LIST'!B:B,'DRAWING LIST'!AJ:AJ,,0)</f>
        <v/>
      </c>
      <c r="K648">
        <f t="shared" si="20"/>
        <v>0.16</v>
      </c>
      <c r="L648">
        <f t="shared" si="21"/>
        <v>0.16</v>
      </c>
    </row>
    <row r="649" spans="1:12">
      <c r="A649" t="s">
        <v>736</v>
      </c>
      <c r="B649">
        <v>3</v>
      </c>
      <c r="C649">
        <v>2</v>
      </c>
      <c r="D649">
        <v>25</v>
      </c>
      <c r="E649" t="s">
        <v>3159</v>
      </c>
      <c r="F649" t="s">
        <v>3160</v>
      </c>
      <c r="G649">
        <v>33.4</v>
      </c>
      <c r="H649">
        <v>1752.3175503193147</v>
      </c>
      <c r="I649">
        <v>1.7523175503193146E-3</v>
      </c>
      <c r="J649" t="str">
        <f>_xlfn.XLOOKUP(A649,'DRAWING LIST'!B:B,'DRAWING LIST'!AJ:AJ,,0)</f>
        <v/>
      </c>
      <c r="K649">
        <f t="shared" si="20"/>
        <v>0.11</v>
      </c>
      <c r="L649">
        <f t="shared" si="21"/>
        <v>0.22</v>
      </c>
    </row>
    <row r="650" spans="1:12">
      <c r="A650" t="s">
        <v>736</v>
      </c>
      <c r="B650">
        <v>4</v>
      </c>
      <c r="C650">
        <v>1</v>
      </c>
      <c r="D650" t="s">
        <v>3186</v>
      </c>
      <c r="E650" t="s">
        <v>3167</v>
      </c>
      <c r="F650" t="s">
        <v>3160</v>
      </c>
      <c r="G650">
        <v>40</v>
      </c>
      <c r="H650">
        <v>12566.370614359172</v>
      </c>
      <c r="I650">
        <v>1.2566370614359171E-2</v>
      </c>
      <c r="J650" t="str">
        <f>_xlfn.XLOOKUP(A650,'DRAWING LIST'!B:B,'DRAWING LIST'!AJ:AJ,,0)</f>
        <v/>
      </c>
      <c r="K650">
        <f t="shared" si="20"/>
        <v>0.13</v>
      </c>
      <c r="L650">
        <f t="shared" si="21"/>
        <v>0.13</v>
      </c>
    </row>
    <row r="651" spans="1:12">
      <c r="A651" t="s">
        <v>736</v>
      </c>
      <c r="B651">
        <v>5</v>
      </c>
      <c r="C651">
        <v>2</v>
      </c>
      <c r="D651" t="s">
        <v>3186</v>
      </c>
      <c r="E651" t="s">
        <v>3164</v>
      </c>
      <c r="F651" t="s">
        <v>3160</v>
      </c>
      <c r="G651">
        <v>40</v>
      </c>
      <c r="H651">
        <v>7539.8223686155034</v>
      </c>
      <c r="I651">
        <v>7.5398223686155034E-3</v>
      </c>
      <c r="J651" t="str">
        <f>_xlfn.XLOOKUP(A651,'DRAWING LIST'!B:B,'DRAWING LIST'!AJ:AJ,,0)</f>
        <v/>
      </c>
      <c r="K651">
        <f t="shared" si="20"/>
        <v>0.13</v>
      </c>
      <c r="L651">
        <f t="shared" si="21"/>
        <v>0.26</v>
      </c>
    </row>
    <row r="652" spans="1:12">
      <c r="A652" t="s">
        <v>736</v>
      </c>
      <c r="B652">
        <v>6</v>
      </c>
      <c r="C652">
        <v>1</v>
      </c>
      <c r="D652">
        <v>25</v>
      </c>
      <c r="E652" t="s">
        <v>3165</v>
      </c>
      <c r="F652" t="s">
        <v>3160</v>
      </c>
      <c r="G652">
        <v>33.4</v>
      </c>
      <c r="H652">
        <v>876.15877515965735</v>
      </c>
      <c r="I652">
        <v>8.7615877515965731E-4</v>
      </c>
      <c r="J652" t="str">
        <f>_xlfn.XLOOKUP(A652,'DRAWING LIST'!B:B,'DRAWING LIST'!AJ:AJ,,0)</f>
        <v/>
      </c>
      <c r="K652">
        <f t="shared" si="20"/>
        <v>0.11</v>
      </c>
      <c r="L652">
        <f t="shared" si="21"/>
        <v>0.11</v>
      </c>
    </row>
    <row r="653" spans="1:12">
      <c r="A653" t="s">
        <v>736</v>
      </c>
      <c r="B653">
        <v>7</v>
      </c>
      <c r="C653">
        <v>1</v>
      </c>
      <c r="D653">
        <v>25</v>
      </c>
      <c r="E653" t="s">
        <v>3161</v>
      </c>
      <c r="F653" t="s">
        <v>3160</v>
      </c>
      <c r="G653">
        <v>33.4</v>
      </c>
      <c r="H653">
        <v>876.15877515965735</v>
      </c>
      <c r="I653">
        <v>8.7615877515965731E-4</v>
      </c>
      <c r="J653" t="str">
        <f>_xlfn.XLOOKUP(A653,'DRAWING LIST'!B:B,'DRAWING LIST'!AJ:AJ,,0)</f>
        <v/>
      </c>
      <c r="K653">
        <f t="shared" si="20"/>
        <v>0.11</v>
      </c>
      <c r="L653">
        <f t="shared" si="21"/>
        <v>0.11</v>
      </c>
    </row>
    <row r="654" spans="1:12">
      <c r="A654" t="s">
        <v>264</v>
      </c>
      <c r="B654">
        <v>2</v>
      </c>
      <c r="C654">
        <v>2</v>
      </c>
      <c r="D654">
        <v>25</v>
      </c>
      <c r="E654" t="s">
        <v>3166</v>
      </c>
      <c r="F654" t="s">
        <v>3160</v>
      </c>
      <c r="G654">
        <v>33.4</v>
      </c>
      <c r="H654">
        <v>1168.2117002128764</v>
      </c>
      <c r="I654">
        <v>1.1682117002128763E-3</v>
      </c>
      <c r="J654" t="str">
        <f>_xlfn.XLOOKUP(A654,'DRAWING LIST'!B:B,'DRAWING LIST'!AJ:AJ,,0)</f>
        <v/>
      </c>
      <c r="K654">
        <f t="shared" si="20"/>
        <v>0.11</v>
      </c>
      <c r="L654">
        <f t="shared" si="21"/>
        <v>0.22</v>
      </c>
    </row>
    <row r="655" spans="1:12">
      <c r="A655" t="s">
        <v>264</v>
      </c>
      <c r="B655">
        <v>3</v>
      </c>
      <c r="C655">
        <v>1</v>
      </c>
      <c r="D655">
        <v>25</v>
      </c>
      <c r="E655" t="s">
        <v>3161</v>
      </c>
      <c r="F655" t="s">
        <v>3160</v>
      </c>
      <c r="G655">
        <v>33.4</v>
      </c>
      <c r="H655">
        <v>876.15877515965735</v>
      </c>
      <c r="I655">
        <v>8.7615877515965731E-4</v>
      </c>
      <c r="J655" t="str">
        <f>_xlfn.XLOOKUP(A655,'DRAWING LIST'!B:B,'DRAWING LIST'!AJ:AJ,,0)</f>
        <v/>
      </c>
      <c r="K655">
        <f t="shared" si="20"/>
        <v>0.11</v>
      </c>
      <c r="L655">
        <f t="shared" si="21"/>
        <v>0.11</v>
      </c>
    </row>
    <row r="656" spans="1:12">
      <c r="A656" t="s">
        <v>265</v>
      </c>
      <c r="B656">
        <v>2</v>
      </c>
      <c r="C656">
        <v>2</v>
      </c>
      <c r="D656">
        <v>25</v>
      </c>
      <c r="E656" t="s">
        <v>3166</v>
      </c>
      <c r="F656" t="s">
        <v>3160</v>
      </c>
      <c r="G656">
        <v>33.4</v>
      </c>
      <c r="H656">
        <v>1168.2117002128764</v>
      </c>
      <c r="I656">
        <v>1.1682117002128763E-3</v>
      </c>
      <c r="J656" t="str">
        <f>_xlfn.XLOOKUP(A656,'DRAWING LIST'!B:B,'DRAWING LIST'!AJ:AJ,,0)</f>
        <v/>
      </c>
      <c r="K656">
        <f t="shared" si="20"/>
        <v>0.11</v>
      </c>
      <c r="L656">
        <f t="shared" si="21"/>
        <v>0.22</v>
      </c>
    </row>
    <row r="657" spans="1:12">
      <c r="A657" t="s">
        <v>265</v>
      </c>
      <c r="B657">
        <v>3</v>
      </c>
      <c r="C657">
        <v>1</v>
      </c>
      <c r="D657">
        <v>25</v>
      </c>
      <c r="E657" t="s">
        <v>3161</v>
      </c>
      <c r="F657" t="s">
        <v>3160</v>
      </c>
      <c r="G657">
        <v>33.4</v>
      </c>
      <c r="H657">
        <v>876.15877515965735</v>
      </c>
      <c r="I657">
        <v>8.7615877515965731E-4</v>
      </c>
      <c r="J657" t="str">
        <f>_xlfn.XLOOKUP(A657,'DRAWING LIST'!B:B,'DRAWING LIST'!AJ:AJ,,0)</f>
        <v/>
      </c>
      <c r="K657">
        <f t="shared" si="20"/>
        <v>0.11</v>
      </c>
      <c r="L657">
        <f t="shared" si="21"/>
        <v>0.11</v>
      </c>
    </row>
    <row r="658" spans="1:12">
      <c r="A658" t="s">
        <v>266</v>
      </c>
      <c r="B658">
        <v>2</v>
      </c>
      <c r="C658">
        <v>2</v>
      </c>
      <c r="D658">
        <v>25</v>
      </c>
      <c r="E658" t="s">
        <v>3166</v>
      </c>
      <c r="F658" t="s">
        <v>3160</v>
      </c>
      <c r="G658">
        <v>33.4</v>
      </c>
      <c r="H658">
        <v>1168.2117002128764</v>
      </c>
      <c r="I658">
        <v>1.1682117002128763E-3</v>
      </c>
      <c r="J658" t="str">
        <f>_xlfn.XLOOKUP(A658,'DRAWING LIST'!B:B,'DRAWING LIST'!AJ:AJ,,0)</f>
        <v/>
      </c>
      <c r="K658">
        <f t="shared" si="20"/>
        <v>0.11</v>
      </c>
      <c r="L658">
        <f t="shared" si="21"/>
        <v>0.22</v>
      </c>
    </row>
    <row r="659" spans="1:12">
      <c r="A659" t="s">
        <v>266</v>
      </c>
      <c r="B659">
        <v>3</v>
      </c>
      <c r="C659">
        <v>1</v>
      </c>
      <c r="D659">
        <v>25</v>
      </c>
      <c r="E659" t="s">
        <v>3161</v>
      </c>
      <c r="F659" t="s">
        <v>3160</v>
      </c>
      <c r="G659">
        <v>33.4</v>
      </c>
      <c r="H659">
        <v>876.15877515965735</v>
      </c>
      <c r="I659">
        <v>8.7615877515965731E-4</v>
      </c>
      <c r="J659" t="str">
        <f>_xlfn.XLOOKUP(A659,'DRAWING LIST'!B:B,'DRAWING LIST'!AJ:AJ,,0)</f>
        <v/>
      </c>
      <c r="K659">
        <f t="shared" si="20"/>
        <v>0.11</v>
      </c>
      <c r="L659">
        <f t="shared" si="21"/>
        <v>0.11</v>
      </c>
    </row>
    <row r="660" spans="1:12">
      <c r="A660" t="s">
        <v>267</v>
      </c>
      <c r="B660">
        <v>2</v>
      </c>
      <c r="C660">
        <v>2</v>
      </c>
      <c r="D660">
        <v>25</v>
      </c>
      <c r="E660" t="s">
        <v>3166</v>
      </c>
      <c r="F660" t="s">
        <v>3160</v>
      </c>
      <c r="G660">
        <v>33.4</v>
      </c>
      <c r="H660">
        <v>1168.2117002128764</v>
      </c>
      <c r="I660">
        <v>1.1682117002128763E-3</v>
      </c>
      <c r="J660" t="str">
        <f>_xlfn.XLOOKUP(A660,'DRAWING LIST'!B:B,'DRAWING LIST'!AJ:AJ,,0)</f>
        <v/>
      </c>
      <c r="K660">
        <f t="shared" si="20"/>
        <v>0.11</v>
      </c>
      <c r="L660">
        <f t="shared" si="21"/>
        <v>0.22</v>
      </c>
    </row>
    <row r="661" spans="1:12">
      <c r="A661" t="s">
        <v>267</v>
      </c>
      <c r="B661">
        <v>3</v>
      </c>
      <c r="C661">
        <v>1</v>
      </c>
      <c r="D661">
        <v>25</v>
      </c>
      <c r="E661" t="s">
        <v>3159</v>
      </c>
      <c r="F661" t="s">
        <v>3160</v>
      </c>
      <c r="G661">
        <v>33.4</v>
      </c>
      <c r="H661">
        <v>1752.3175503193147</v>
      </c>
      <c r="I661">
        <v>1.7523175503193146E-3</v>
      </c>
      <c r="J661" t="str">
        <f>_xlfn.XLOOKUP(A661,'DRAWING LIST'!B:B,'DRAWING LIST'!AJ:AJ,,0)</f>
        <v/>
      </c>
      <c r="K661">
        <f t="shared" si="20"/>
        <v>0.11</v>
      </c>
      <c r="L661">
        <f t="shared" si="21"/>
        <v>0.11</v>
      </c>
    </row>
    <row r="662" spans="1:12">
      <c r="A662" t="s">
        <v>267</v>
      </c>
      <c r="B662">
        <v>4</v>
      </c>
      <c r="C662">
        <v>1</v>
      </c>
      <c r="D662">
        <v>25</v>
      </c>
      <c r="E662" t="s">
        <v>3161</v>
      </c>
      <c r="F662" t="s">
        <v>3160</v>
      </c>
      <c r="G662">
        <v>33.4</v>
      </c>
      <c r="H662">
        <v>876.15877515965735</v>
      </c>
      <c r="I662">
        <v>8.7615877515965731E-4</v>
      </c>
      <c r="J662" t="str">
        <f>_xlfn.XLOOKUP(A662,'DRAWING LIST'!B:B,'DRAWING LIST'!AJ:AJ,,0)</f>
        <v/>
      </c>
      <c r="K662">
        <f t="shared" si="20"/>
        <v>0.11</v>
      </c>
      <c r="L662">
        <f t="shared" si="21"/>
        <v>0.11</v>
      </c>
    </row>
    <row r="663" spans="1:12">
      <c r="A663" t="s">
        <v>268</v>
      </c>
      <c r="B663">
        <v>3</v>
      </c>
      <c r="C663">
        <v>1</v>
      </c>
      <c r="D663">
        <v>40</v>
      </c>
      <c r="E663" t="s">
        <v>3166</v>
      </c>
      <c r="F663" t="s">
        <v>3160</v>
      </c>
      <c r="G663">
        <v>48.3</v>
      </c>
      <c r="H663">
        <v>2442.9966952110308</v>
      </c>
      <c r="I663">
        <v>2.4429966952110305E-3</v>
      </c>
      <c r="J663" t="str">
        <f>_xlfn.XLOOKUP(A663,'DRAWING LIST'!B:B,'DRAWING LIST'!AJ:AJ,,0)</f>
        <v/>
      </c>
      <c r="K663">
        <f t="shared" si="20"/>
        <v>0.16</v>
      </c>
      <c r="L663">
        <f t="shared" si="21"/>
        <v>0.16</v>
      </c>
    </row>
    <row r="664" spans="1:12">
      <c r="A664" t="s">
        <v>268</v>
      </c>
      <c r="B664">
        <v>4</v>
      </c>
      <c r="C664">
        <v>6</v>
      </c>
      <c r="D664">
        <v>40</v>
      </c>
      <c r="E664" t="s">
        <v>3159</v>
      </c>
      <c r="F664" t="s">
        <v>3160</v>
      </c>
      <c r="G664">
        <v>48.3</v>
      </c>
      <c r="H664">
        <v>3664.4950428165462</v>
      </c>
      <c r="I664">
        <v>3.6644950428165461E-3</v>
      </c>
      <c r="J664" t="str">
        <f>_xlfn.XLOOKUP(A664,'DRAWING LIST'!B:B,'DRAWING LIST'!AJ:AJ,,0)</f>
        <v/>
      </c>
      <c r="K664">
        <f t="shared" si="20"/>
        <v>0.16</v>
      </c>
      <c r="L664">
        <f t="shared" si="21"/>
        <v>0.96</v>
      </c>
    </row>
    <row r="665" spans="1:12">
      <c r="A665" t="s">
        <v>268</v>
      </c>
      <c r="B665">
        <v>5</v>
      </c>
      <c r="C665">
        <v>1</v>
      </c>
      <c r="D665" t="s">
        <v>3186</v>
      </c>
      <c r="E665" t="s">
        <v>3164</v>
      </c>
      <c r="F665" t="s">
        <v>3160</v>
      </c>
      <c r="G665">
        <v>40</v>
      </c>
      <c r="H665">
        <v>7539.8223686155034</v>
      </c>
      <c r="I665">
        <v>7.5398223686155034E-3</v>
      </c>
      <c r="J665" t="str">
        <f>_xlfn.XLOOKUP(A665,'DRAWING LIST'!B:B,'DRAWING LIST'!AJ:AJ,,0)</f>
        <v/>
      </c>
      <c r="K665">
        <f t="shared" si="20"/>
        <v>0.13</v>
      </c>
      <c r="L665">
        <f t="shared" si="21"/>
        <v>0.13</v>
      </c>
    </row>
    <row r="666" spans="1:12">
      <c r="A666" t="s">
        <v>268</v>
      </c>
      <c r="B666">
        <v>6</v>
      </c>
      <c r="C666">
        <v>1</v>
      </c>
      <c r="D666">
        <v>25</v>
      </c>
      <c r="E666" t="s">
        <v>3161</v>
      </c>
      <c r="F666" t="s">
        <v>3160</v>
      </c>
      <c r="G666">
        <v>33.4</v>
      </c>
      <c r="H666">
        <v>876.15877515965735</v>
      </c>
      <c r="I666">
        <v>8.7615877515965731E-4</v>
      </c>
      <c r="J666" t="str">
        <f>_xlfn.XLOOKUP(A666,'DRAWING LIST'!B:B,'DRAWING LIST'!AJ:AJ,,0)</f>
        <v/>
      </c>
      <c r="K666">
        <f t="shared" si="20"/>
        <v>0.11</v>
      </c>
      <c r="L666">
        <f t="shared" si="21"/>
        <v>0.11</v>
      </c>
    </row>
    <row r="667" spans="1:12">
      <c r="A667" t="s">
        <v>268</v>
      </c>
      <c r="B667">
        <v>7</v>
      </c>
      <c r="C667">
        <v>3</v>
      </c>
      <c r="D667">
        <v>40</v>
      </c>
      <c r="E667" t="s">
        <v>3161</v>
      </c>
      <c r="F667" t="s">
        <v>3160</v>
      </c>
      <c r="G667">
        <v>48.3</v>
      </c>
      <c r="H667">
        <v>1832.2475214082731</v>
      </c>
      <c r="I667">
        <v>1.8322475214082731E-3</v>
      </c>
      <c r="J667" t="str">
        <f>_xlfn.XLOOKUP(A667,'DRAWING LIST'!B:B,'DRAWING LIST'!AJ:AJ,,0)</f>
        <v/>
      </c>
      <c r="K667">
        <f t="shared" si="20"/>
        <v>0.16</v>
      </c>
      <c r="L667">
        <f t="shared" si="21"/>
        <v>0.48</v>
      </c>
    </row>
    <row r="668" spans="1:12">
      <c r="A668" t="s">
        <v>269</v>
      </c>
      <c r="B668">
        <v>2</v>
      </c>
      <c r="C668">
        <v>2</v>
      </c>
      <c r="D668" t="s">
        <v>3197</v>
      </c>
      <c r="E668" t="s">
        <v>3164</v>
      </c>
      <c r="F668" t="s">
        <v>3160</v>
      </c>
      <c r="G668">
        <v>65</v>
      </c>
      <c r="H668">
        <v>19909.843442125315</v>
      </c>
      <c r="I668">
        <v>1.9909843442125316E-2</v>
      </c>
      <c r="J668" t="str">
        <f>_xlfn.XLOOKUP(A668,'DRAWING LIST'!B:B,'DRAWING LIST'!AJ:AJ,,0)</f>
        <v/>
      </c>
      <c r="K668">
        <f t="shared" si="20"/>
        <v>0.21000000000000002</v>
      </c>
      <c r="L668">
        <f t="shared" si="21"/>
        <v>0.42000000000000004</v>
      </c>
    </row>
    <row r="669" spans="1:12">
      <c r="A669" t="s">
        <v>269</v>
      </c>
      <c r="B669">
        <v>3</v>
      </c>
      <c r="C669">
        <v>1</v>
      </c>
      <c r="D669" t="s">
        <v>3195</v>
      </c>
      <c r="E669" t="s">
        <v>3164</v>
      </c>
      <c r="F669" t="s">
        <v>3160</v>
      </c>
      <c r="G669">
        <v>65</v>
      </c>
      <c r="H669">
        <v>19909.843442125315</v>
      </c>
      <c r="I669">
        <v>1.9909843442125316E-2</v>
      </c>
      <c r="J669" t="str">
        <f>_xlfn.XLOOKUP(A669,'DRAWING LIST'!B:B,'DRAWING LIST'!AJ:AJ,,0)</f>
        <v/>
      </c>
      <c r="K669">
        <f t="shared" si="20"/>
        <v>0.21000000000000002</v>
      </c>
      <c r="L669">
        <f t="shared" si="21"/>
        <v>0.21000000000000002</v>
      </c>
    </row>
    <row r="670" spans="1:12">
      <c r="A670" t="s">
        <v>269</v>
      </c>
      <c r="B670">
        <v>4</v>
      </c>
      <c r="C670">
        <v>1</v>
      </c>
      <c r="D670">
        <v>65</v>
      </c>
      <c r="E670" t="s">
        <v>3196</v>
      </c>
      <c r="F670" t="s">
        <v>3160</v>
      </c>
      <c r="G670">
        <v>76.099999999999994</v>
      </c>
      <c r="H670">
        <v>4548.4056978489361</v>
      </c>
      <c r="I670">
        <v>4.5484056978489359E-3</v>
      </c>
      <c r="J670" t="str">
        <f>_xlfn.XLOOKUP(A670,'DRAWING LIST'!B:B,'DRAWING LIST'!AJ:AJ,,0)</f>
        <v/>
      </c>
      <c r="K670">
        <f t="shared" si="20"/>
        <v>0.24000000000000002</v>
      </c>
      <c r="L670">
        <f t="shared" si="21"/>
        <v>0.24000000000000002</v>
      </c>
    </row>
    <row r="671" spans="1:12">
      <c r="A671" t="s">
        <v>269</v>
      </c>
      <c r="B671">
        <v>5</v>
      </c>
      <c r="C671">
        <v>1</v>
      </c>
      <c r="D671">
        <v>65</v>
      </c>
      <c r="E671" t="s">
        <v>3165</v>
      </c>
      <c r="F671" t="s">
        <v>3160</v>
      </c>
      <c r="G671">
        <v>76.099999999999994</v>
      </c>
      <c r="H671">
        <v>4548.4056978489361</v>
      </c>
      <c r="I671">
        <v>4.5484056978489359E-3</v>
      </c>
      <c r="J671" t="str">
        <f>_xlfn.XLOOKUP(A671,'DRAWING LIST'!B:B,'DRAWING LIST'!AJ:AJ,,0)</f>
        <v/>
      </c>
      <c r="K671">
        <f t="shared" si="20"/>
        <v>0.24000000000000002</v>
      </c>
      <c r="L671">
        <f t="shared" si="21"/>
        <v>0.24000000000000002</v>
      </c>
    </row>
    <row r="672" spans="1:12">
      <c r="A672" t="s">
        <v>270</v>
      </c>
      <c r="B672">
        <v>3</v>
      </c>
      <c r="C672">
        <v>3</v>
      </c>
      <c r="D672">
        <v>40</v>
      </c>
      <c r="E672" t="s">
        <v>3159</v>
      </c>
      <c r="F672" t="s">
        <v>3160</v>
      </c>
      <c r="G672">
        <v>48.3</v>
      </c>
      <c r="H672">
        <v>3664.4950428165462</v>
      </c>
      <c r="I672">
        <v>3.6644950428165461E-3</v>
      </c>
      <c r="J672" t="str">
        <f>_xlfn.XLOOKUP(A672,'DRAWING LIST'!B:B,'DRAWING LIST'!AJ:AJ,,0)</f>
        <v/>
      </c>
      <c r="K672">
        <f t="shared" si="20"/>
        <v>0.16</v>
      </c>
      <c r="L672">
        <f t="shared" si="21"/>
        <v>0.48</v>
      </c>
    </row>
    <row r="673" spans="1:12">
      <c r="A673" t="s">
        <v>270</v>
      </c>
      <c r="B673">
        <v>4</v>
      </c>
      <c r="C673">
        <v>1</v>
      </c>
      <c r="D673" t="s">
        <v>3186</v>
      </c>
      <c r="E673" t="s">
        <v>3164</v>
      </c>
      <c r="F673" t="s">
        <v>3160</v>
      </c>
      <c r="G673">
        <v>40</v>
      </c>
      <c r="H673">
        <v>7539.8223686155034</v>
      </c>
      <c r="I673">
        <v>7.5398223686155034E-3</v>
      </c>
      <c r="J673" t="str">
        <f>_xlfn.XLOOKUP(A673,'DRAWING LIST'!B:B,'DRAWING LIST'!AJ:AJ,,0)</f>
        <v/>
      </c>
      <c r="K673">
        <f t="shared" si="20"/>
        <v>0.13</v>
      </c>
      <c r="L673">
        <f t="shared" si="21"/>
        <v>0.13</v>
      </c>
    </row>
    <row r="674" spans="1:12">
      <c r="A674" t="s">
        <v>270</v>
      </c>
      <c r="B674">
        <v>5</v>
      </c>
      <c r="C674">
        <v>1</v>
      </c>
      <c r="D674">
        <v>25</v>
      </c>
      <c r="E674" t="s">
        <v>3165</v>
      </c>
      <c r="F674" t="s">
        <v>3160</v>
      </c>
      <c r="G674">
        <v>33.4</v>
      </c>
      <c r="H674">
        <v>876.15877515965735</v>
      </c>
      <c r="I674">
        <v>8.7615877515965731E-4</v>
      </c>
      <c r="J674" t="str">
        <f>_xlfn.XLOOKUP(A674,'DRAWING LIST'!B:B,'DRAWING LIST'!AJ:AJ,,0)</f>
        <v/>
      </c>
      <c r="K674">
        <f t="shared" si="20"/>
        <v>0.11</v>
      </c>
      <c r="L674">
        <f t="shared" si="21"/>
        <v>0.11</v>
      </c>
    </row>
    <row r="675" spans="1:12">
      <c r="A675" t="s">
        <v>270</v>
      </c>
      <c r="B675">
        <v>6</v>
      </c>
      <c r="C675">
        <v>1</v>
      </c>
      <c r="D675">
        <v>25</v>
      </c>
      <c r="E675" t="s">
        <v>3161</v>
      </c>
      <c r="F675" t="s">
        <v>3160</v>
      </c>
      <c r="G675">
        <v>33.4</v>
      </c>
      <c r="H675">
        <v>876.15877515965735</v>
      </c>
      <c r="I675">
        <v>8.7615877515965731E-4</v>
      </c>
      <c r="J675" t="str">
        <f>_xlfn.XLOOKUP(A675,'DRAWING LIST'!B:B,'DRAWING LIST'!AJ:AJ,,0)</f>
        <v/>
      </c>
      <c r="K675">
        <f t="shared" si="20"/>
        <v>0.11</v>
      </c>
      <c r="L675">
        <f t="shared" si="21"/>
        <v>0.11</v>
      </c>
    </row>
    <row r="676" spans="1:12">
      <c r="A676" t="s">
        <v>270</v>
      </c>
      <c r="B676">
        <v>7</v>
      </c>
      <c r="C676">
        <v>3</v>
      </c>
      <c r="D676">
        <v>40</v>
      </c>
      <c r="E676" t="s">
        <v>3161</v>
      </c>
      <c r="F676" t="s">
        <v>3160</v>
      </c>
      <c r="G676">
        <v>48.3</v>
      </c>
      <c r="H676">
        <v>1832.2475214082731</v>
      </c>
      <c r="I676">
        <v>1.8322475214082731E-3</v>
      </c>
      <c r="J676" t="str">
        <f>_xlfn.XLOOKUP(A676,'DRAWING LIST'!B:B,'DRAWING LIST'!AJ:AJ,,0)</f>
        <v/>
      </c>
      <c r="K676">
        <f t="shared" si="20"/>
        <v>0.16</v>
      </c>
      <c r="L676">
        <f t="shared" si="21"/>
        <v>0.48</v>
      </c>
    </row>
    <row r="677" spans="1:12">
      <c r="A677" t="s">
        <v>271</v>
      </c>
      <c r="B677">
        <v>2</v>
      </c>
      <c r="C677">
        <v>4</v>
      </c>
      <c r="D677">
        <v>65</v>
      </c>
      <c r="E677" t="s">
        <v>3159</v>
      </c>
      <c r="F677" t="s">
        <v>3160</v>
      </c>
      <c r="G677">
        <v>76.099999999999994</v>
      </c>
      <c r="H677">
        <v>9096.8113956978723</v>
      </c>
      <c r="I677">
        <v>9.0968113956978718E-3</v>
      </c>
      <c r="J677" t="str">
        <f>_xlfn.XLOOKUP(A677,'DRAWING LIST'!B:B,'DRAWING LIST'!AJ:AJ,,0)</f>
        <v/>
      </c>
      <c r="K677">
        <f t="shared" si="20"/>
        <v>0.24000000000000002</v>
      </c>
      <c r="L677">
        <f t="shared" si="21"/>
        <v>0.96000000000000008</v>
      </c>
    </row>
    <row r="678" spans="1:12">
      <c r="A678" t="s">
        <v>271</v>
      </c>
      <c r="B678">
        <v>3</v>
      </c>
      <c r="C678">
        <v>1</v>
      </c>
      <c r="D678">
        <v>65</v>
      </c>
      <c r="E678" t="s">
        <v>3196</v>
      </c>
      <c r="F678" t="s">
        <v>3160</v>
      </c>
      <c r="G678">
        <v>76.099999999999994</v>
      </c>
      <c r="H678">
        <v>4548.4056978489361</v>
      </c>
      <c r="I678">
        <v>4.5484056978489359E-3</v>
      </c>
      <c r="J678" t="str">
        <f>_xlfn.XLOOKUP(A678,'DRAWING LIST'!B:B,'DRAWING LIST'!AJ:AJ,,0)</f>
        <v/>
      </c>
      <c r="K678">
        <f t="shared" si="20"/>
        <v>0.24000000000000002</v>
      </c>
      <c r="L678">
        <f t="shared" si="21"/>
        <v>0.24000000000000002</v>
      </c>
    </row>
    <row r="679" spans="1:12">
      <c r="A679" t="s">
        <v>272</v>
      </c>
      <c r="B679">
        <v>2</v>
      </c>
      <c r="C679">
        <v>4</v>
      </c>
      <c r="D679">
        <v>65</v>
      </c>
      <c r="E679" t="s">
        <v>3159</v>
      </c>
      <c r="F679" t="s">
        <v>3160</v>
      </c>
      <c r="G679">
        <v>76.099999999999994</v>
      </c>
      <c r="H679">
        <v>9096.8113956978723</v>
      </c>
      <c r="I679">
        <v>9.0968113956978718E-3</v>
      </c>
      <c r="J679" t="str">
        <f>_xlfn.XLOOKUP(A679,'DRAWING LIST'!B:B,'DRAWING LIST'!AJ:AJ,,0)</f>
        <v/>
      </c>
      <c r="K679">
        <f t="shared" si="20"/>
        <v>0.24000000000000002</v>
      </c>
      <c r="L679">
        <f t="shared" si="21"/>
        <v>0.96000000000000008</v>
      </c>
    </row>
    <row r="680" spans="1:12">
      <c r="A680" t="s">
        <v>273</v>
      </c>
      <c r="B680">
        <v>5</v>
      </c>
      <c r="C680">
        <v>2</v>
      </c>
      <c r="D680">
        <v>65</v>
      </c>
      <c r="E680" t="s">
        <v>3159</v>
      </c>
      <c r="F680" t="s">
        <v>3160</v>
      </c>
      <c r="G680">
        <v>76.099999999999994</v>
      </c>
      <c r="H680">
        <v>9096.8113956978723</v>
      </c>
      <c r="I680">
        <v>9.0968113956978718E-3</v>
      </c>
      <c r="J680" t="str">
        <f>_xlfn.XLOOKUP(A680,'DRAWING LIST'!B:B,'DRAWING LIST'!AJ:AJ,,0)</f>
        <v/>
      </c>
      <c r="K680">
        <f t="shared" si="20"/>
        <v>0.24000000000000002</v>
      </c>
      <c r="L680">
        <f t="shared" si="21"/>
        <v>0.48000000000000004</v>
      </c>
    </row>
    <row r="681" spans="1:12">
      <c r="A681" t="s">
        <v>273</v>
      </c>
      <c r="B681">
        <v>6</v>
      </c>
      <c r="C681">
        <v>2</v>
      </c>
      <c r="D681" t="s">
        <v>3199</v>
      </c>
      <c r="E681" t="s">
        <v>3169</v>
      </c>
      <c r="F681" t="s">
        <v>3160</v>
      </c>
      <c r="G681">
        <v>10</v>
      </c>
      <c r="H681">
        <v>3141.5926535897929</v>
      </c>
      <c r="I681">
        <v>3.1415926535897929E-3</v>
      </c>
      <c r="J681" t="str">
        <f>_xlfn.XLOOKUP(A681,'DRAWING LIST'!B:B,'DRAWING LIST'!AJ:AJ,,0)</f>
        <v/>
      </c>
      <c r="K681">
        <f t="shared" si="20"/>
        <v>0.04</v>
      </c>
      <c r="L681">
        <f t="shared" si="21"/>
        <v>0.08</v>
      </c>
    </row>
    <row r="682" spans="1:12">
      <c r="A682" t="s">
        <v>273</v>
      </c>
      <c r="B682">
        <v>7</v>
      </c>
      <c r="C682">
        <v>1</v>
      </c>
      <c r="D682" t="s">
        <v>3189</v>
      </c>
      <c r="E682" t="s">
        <v>3164</v>
      </c>
      <c r="F682" t="s">
        <v>3160</v>
      </c>
      <c r="G682">
        <v>10</v>
      </c>
      <c r="H682">
        <v>471.23889803846896</v>
      </c>
      <c r="I682">
        <v>4.7123889803846896E-4</v>
      </c>
      <c r="J682" t="str">
        <f>_xlfn.XLOOKUP(A682,'DRAWING LIST'!B:B,'DRAWING LIST'!AJ:AJ,,0)</f>
        <v/>
      </c>
      <c r="K682">
        <f t="shared" si="20"/>
        <v>0.04</v>
      </c>
      <c r="L682">
        <f t="shared" si="21"/>
        <v>0.04</v>
      </c>
    </row>
    <row r="683" spans="1:12">
      <c r="A683" t="s">
        <v>273</v>
      </c>
      <c r="B683">
        <v>8</v>
      </c>
      <c r="C683">
        <v>1</v>
      </c>
      <c r="D683" t="s">
        <v>3188</v>
      </c>
      <c r="E683" t="s">
        <v>3171</v>
      </c>
      <c r="F683" t="s">
        <v>3160</v>
      </c>
      <c r="G683">
        <v>10</v>
      </c>
      <c r="H683">
        <v>1884.9555921538758</v>
      </c>
      <c r="I683">
        <v>1.8849555921538759E-3</v>
      </c>
      <c r="J683" t="str">
        <f>_xlfn.XLOOKUP(A683,'DRAWING LIST'!B:B,'DRAWING LIST'!AJ:AJ,,0)</f>
        <v/>
      </c>
      <c r="K683">
        <f t="shared" si="20"/>
        <v>0.04</v>
      </c>
      <c r="L683">
        <f t="shared" si="21"/>
        <v>0.04</v>
      </c>
    </row>
    <row r="684" spans="1:12">
      <c r="A684" t="s">
        <v>273</v>
      </c>
      <c r="B684">
        <v>9</v>
      </c>
      <c r="C684">
        <v>1</v>
      </c>
      <c r="D684">
        <v>25</v>
      </c>
      <c r="E684" t="s">
        <v>3165</v>
      </c>
      <c r="F684" t="s">
        <v>3160</v>
      </c>
      <c r="G684">
        <v>33.4</v>
      </c>
      <c r="H684">
        <v>876.15877515965735</v>
      </c>
      <c r="I684">
        <v>8.7615877515965731E-4</v>
      </c>
      <c r="J684" t="str">
        <f>_xlfn.XLOOKUP(A684,'DRAWING LIST'!B:B,'DRAWING LIST'!AJ:AJ,,0)</f>
        <v/>
      </c>
      <c r="K684">
        <f t="shared" si="20"/>
        <v>0.11</v>
      </c>
      <c r="L684">
        <f t="shared" si="21"/>
        <v>0.11</v>
      </c>
    </row>
    <row r="685" spans="1:12">
      <c r="A685" t="s">
        <v>273</v>
      </c>
      <c r="B685">
        <v>10</v>
      </c>
      <c r="C685">
        <v>1</v>
      </c>
      <c r="D685">
        <v>25</v>
      </c>
      <c r="E685" t="s">
        <v>3161</v>
      </c>
      <c r="F685" t="s">
        <v>3160</v>
      </c>
      <c r="G685">
        <v>33.4</v>
      </c>
      <c r="H685">
        <v>876.15877515965735</v>
      </c>
      <c r="I685">
        <v>8.7615877515965731E-4</v>
      </c>
      <c r="J685" t="str">
        <f>_xlfn.XLOOKUP(A685,'DRAWING LIST'!B:B,'DRAWING LIST'!AJ:AJ,,0)</f>
        <v/>
      </c>
      <c r="K685">
        <f t="shared" si="20"/>
        <v>0.11</v>
      </c>
      <c r="L685">
        <f t="shared" si="21"/>
        <v>0.11</v>
      </c>
    </row>
    <row r="686" spans="1:12">
      <c r="A686" t="s">
        <v>273</v>
      </c>
      <c r="B686">
        <v>11</v>
      </c>
      <c r="C686">
        <v>1</v>
      </c>
      <c r="D686">
        <v>40</v>
      </c>
      <c r="E686" t="s">
        <v>3161</v>
      </c>
      <c r="F686" t="s">
        <v>3160</v>
      </c>
      <c r="G686">
        <v>48.3</v>
      </c>
      <c r="H686">
        <v>1832.2475214082731</v>
      </c>
      <c r="I686">
        <v>1.8322475214082731E-3</v>
      </c>
      <c r="J686" t="str">
        <f>_xlfn.XLOOKUP(A686,'DRAWING LIST'!B:B,'DRAWING LIST'!AJ:AJ,,0)</f>
        <v/>
      </c>
      <c r="K686">
        <f t="shared" si="20"/>
        <v>0.16</v>
      </c>
      <c r="L686">
        <f t="shared" si="21"/>
        <v>0.16</v>
      </c>
    </row>
    <row r="687" spans="1:12">
      <c r="A687" t="s">
        <v>737</v>
      </c>
      <c r="B687">
        <v>2</v>
      </c>
      <c r="C687">
        <v>3</v>
      </c>
      <c r="D687">
        <v>65</v>
      </c>
      <c r="E687" t="s">
        <v>3159</v>
      </c>
      <c r="F687" t="s">
        <v>3160</v>
      </c>
      <c r="G687">
        <v>76.099999999999994</v>
      </c>
      <c r="H687">
        <v>9096.8113956978723</v>
      </c>
      <c r="I687">
        <v>9.0968113956978718E-3</v>
      </c>
      <c r="J687" t="str">
        <f>_xlfn.XLOOKUP(A687,'DRAWING LIST'!B:B,'DRAWING LIST'!AJ:AJ,,0)</f>
        <v/>
      </c>
      <c r="K687">
        <f t="shared" si="20"/>
        <v>0.24000000000000002</v>
      </c>
      <c r="L687">
        <f t="shared" si="21"/>
        <v>0.72000000000000008</v>
      </c>
    </row>
    <row r="688" spans="1:12">
      <c r="A688" t="s">
        <v>737</v>
      </c>
      <c r="B688">
        <v>3</v>
      </c>
      <c r="C688">
        <v>2</v>
      </c>
      <c r="D688" t="s">
        <v>3197</v>
      </c>
      <c r="E688" t="s">
        <v>3164</v>
      </c>
      <c r="F688" t="s">
        <v>3160</v>
      </c>
      <c r="G688">
        <v>65</v>
      </c>
      <c r="H688">
        <v>19909.843442125315</v>
      </c>
      <c r="I688">
        <v>1.9909843442125316E-2</v>
      </c>
      <c r="J688" t="str">
        <f>_xlfn.XLOOKUP(A688,'DRAWING LIST'!B:B,'DRAWING LIST'!AJ:AJ,,0)</f>
        <v/>
      </c>
      <c r="K688">
        <f t="shared" si="20"/>
        <v>0.21000000000000002</v>
      </c>
      <c r="L688">
        <f t="shared" si="21"/>
        <v>0.42000000000000004</v>
      </c>
    </row>
    <row r="689" spans="1:12">
      <c r="A689" t="s">
        <v>274</v>
      </c>
      <c r="B689">
        <v>5</v>
      </c>
      <c r="C689">
        <v>2</v>
      </c>
      <c r="D689">
        <v>65</v>
      </c>
      <c r="E689" t="s">
        <v>3159</v>
      </c>
      <c r="F689" t="s">
        <v>3160</v>
      </c>
      <c r="G689">
        <v>76.099999999999994</v>
      </c>
      <c r="H689">
        <v>9096.8113956978723</v>
      </c>
      <c r="I689">
        <v>9.0968113956978718E-3</v>
      </c>
      <c r="J689" t="str">
        <f>_xlfn.XLOOKUP(A689,'DRAWING LIST'!B:B,'DRAWING LIST'!AJ:AJ,,0)</f>
        <v/>
      </c>
      <c r="K689">
        <f t="shared" si="20"/>
        <v>0.24000000000000002</v>
      </c>
      <c r="L689">
        <f t="shared" si="21"/>
        <v>0.48000000000000004</v>
      </c>
    </row>
    <row r="690" spans="1:12">
      <c r="A690" t="s">
        <v>274</v>
      </c>
      <c r="B690">
        <v>6</v>
      </c>
      <c r="C690">
        <v>1</v>
      </c>
      <c r="D690">
        <v>65</v>
      </c>
      <c r="E690" t="s">
        <v>3166</v>
      </c>
      <c r="F690" t="s">
        <v>3160</v>
      </c>
      <c r="G690">
        <v>76.099999999999994</v>
      </c>
      <c r="H690">
        <v>6064.5409304652485</v>
      </c>
      <c r="I690">
        <v>6.0645409304652485E-3</v>
      </c>
      <c r="J690" t="str">
        <f>_xlfn.XLOOKUP(A690,'DRAWING LIST'!B:B,'DRAWING LIST'!AJ:AJ,,0)</f>
        <v/>
      </c>
      <c r="K690">
        <f t="shared" si="20"/>
        <v>0.24000000000000002</v>
      </c>
      <c r="L690">
        <f t="shared" si="21"/>
        <v>0.24000000000000002</v>
      </c>
    </row>
    <row r="691" spans="1:12">
      <c r="A691" t="s">
        <v>274</v>
      </c>
      <c r="B691">
        <v>7</v>
      </c>
      <c r="C691">
        <v>1</v>
      </c>
      <c r="D691" t="s">
        <v>3199</v>
      </c>
      <c r="E691" t="s">
        <v>3169</v>
      </c>
      <c r="F691" t="s">
        <v>3160</v>
      </c>
      <c r="G691">
        <v>10</v>
      </c>
      <c r="H691">
        <v>3141.5926535897929</v>
      </c>
      <c r="I691">
        <v>3.1415926535897929E-3</v>
      </c>
      <c r="J691" t="str">
        <f>_xlfn.XLOOKUP(A691,'DRAWING LIST'!B:B,'DRAWING LIST'!AJ:AJ,,0)</f>
        <v/>
      </c>
      <c r="K691">
        <f t="shared" si="20"/>
        <v>0.04</v>
      </c>
      <c r="L691">
        <f t="shared" si="21"/>
        <v>0.04</v>
      </c>
    </row>
    <row r="692" spans="1:12">
      <c r="A692" t="s">
        <v>274</v>
      </c>
      <c r="B692">
        <v>8</v>
      </c>
      <c r="C692">
        <v>1</v>
      </c>
      <c r="D692">
        <v>65</v>
      </c>
      <c r="E692" t="s">
        <v>3162</v>
      </c>
      <c r="F692" t="s">
        <v>3160</v>
      </c>
      <c r="G692">
        <v>76.099999999999994</v>
      </c>
      <c r="H692">
        <v>27290.434187093619</v>
      </c>
      <c r="I692">
        <v>2.7290434187093617E-2</v>
      </c>
      <c r="J692" t="str">
        <f>_xlfn.XLOOKUP(A692,'DRAWING LIST'!B:B,'DRAWING LIST'!AJ:AJ,,0)</f>
        <v/>
      </c>
      <c r="K692">
        <f t="shared" si="20"/>
        <v>0.24000000000000002</v>
      </c>
      <c r="L692">
        <f t="shared" si="21"/>
        <v>0.24000000000000002</v>
      </c>
    </row>
    <row r="693" spans="1:12">
      <c r="A693" t="s">
        <v>274</v>
      </c>
      <c r="B693">
        <v>9</v>
      </c>
      <c r="C693">
        <v>1</v>
      </c>
      <c r="D693" t="s">
        <v>3189</v>
      </c>
      <c r="E693" t="s">
        <v>3164</v>
      </c>
      <c r="F693" t="s">
        <v>3160</v>
      </c>
      <c r="G693">
        <v>10</v>
      </c>
      <c r="H693">
        <v>471.23889803846896</v>
      </c>
      <c r="I693">
        <v>4.7123889803846896E-4</v>
      </c>
      <c r="J693" t="str">
        <f>_xlfn.XLOOKUP(A693,'DRAWING LIST'!B:B,'DRAWING LIST'!AJ:AJ,,0)</f>
        <v/>
      </c>
      <c r="K693">
        <f t="shared" si="20"/>
        <v>0.04</v>
      </c>
      <c r="L693">
        <f t="shared" si="21"/>
        <v>0.04</v>
      </c>
    </row>
    <row r="694" spans="1:12">
      <c r="A694" t="s">
        <v>274</v>
      </c>
      <c r="B694">
        <v>10</v>
      </c>
      <c r="C694">
        <v>1</v>
      </c>
      <c r="D694" t="s">
        <v>3188</v>
      </c>
      <c r="E694" t="s">
        <v>3171</v>
      </c>
      <c r="F694" t="s">
        <v>3160</v>
      </c>
      <c r="G694">
        <v>10</v>
      </c>
      <c r="H694">
        <v>1884.9555921538758</v>
      </c>
      <c r="I694">
        <v>1.8849555921538759E-3</v>
      </c>
      <c r="J694" t="str">
        <f>_xlfn.XLOOKUP(A694,'DRAWING LIST'!B:B,'DRAWING LIST'!AJ:AJ,,0)</f>
        <v/>
      </c>
      <c r="K694">
        <f t="shared" si="20"/>
        <v>0.04</v>
      </c>
      <c r="L694">
        <f t="shared" si="21"/>
        <v>0.04</v>
      </c>
    </row>
    <row r="695" spans="1:12">
      <c r="A695" t="s">
        <v>274</v>
      </c>
      <c r="B695">
        <v>11</v>
      </c>
      <c r="C695">
        <v>1</v>
      </c>
      <c r="D695">
        <v>25</v>
      </c>
      <c r="E695" t="s">
        <v>3165</v>
      </c>
      <c r="F695" t="s">
        <v>3160</v>
      </c>
      <c r="G695">
        <v>33.4</v>
      </c>
      <c r="H695">
        <v>876.15877515965735</v>
      </c>
      <c r="I695">
        <v>8.7615877515965731E-4</v>
      </c>
      <c r="J695" t="str">
        <f>_xlfn.XLOOKUP(A695,'DRAWING LIST'!B:B,'DRAWING LIST'!AJ:AJ,,0)</f>
        <v/>
      </c>
      <c r="K695">
        <f t="shared" si="20"/>
        <v>0.11</v>
      </c>
      <c r="L695">
        <f t="shared" si="21"/>
        <v>0.11</v>
      </c>
    </row>
    <row r="696" spans="1:12">
      <c r="A696" t="s">
        <v>274</v>
      </c>
      <c r="B696">
        <v>12</v>
      </c>
      <c r="C696">
        <v>1</v>
      </c>
      <c r="D696">
        <v>25</v>
      </c>
      <c r="E696" t="s">
        <v>3161</v>
      </c>
      <c r="F696" t="s">
        <v>3160</v>
      </c>
      <c r="G696">
        <v>33.4</v>
      </c>
      <c r="H696">
        <v>876.15877515965735</v>
      </c>
      <c r="I696">
        <v>8.7615877515965731E-4</v>
      </c>
      <c r="J696" t="str">
        <f>_xlfn.XLOOKUP(A696,'DRAWING LIST'!B:B,'DRAWING LIST'!AJ:AJ,,0)</f>
        <v/>
      </c>
      <c r="K696">
        <f t="shared" si="20"/>
        <v>0.11</v>
      </c>
      <c r="L696">
        <f t="shared" si="21"/>
        <v>0.11</v>
      </c>
    </row>
    <row r="697" spans="1:12">
      <c r="A697" t="s">
        <v>274</v>
      </c>
      <c r="B697">
        <v>13</v>
      </c>
      <c r="C697">
        <v>1</v>
      </c>
      <c r="D697">
        <v>40</v>
      </c>
      <c r="E697" t="s">
        <v>3161</v>
      </c>
      <c r="F697" t="s">
        <v>3160</v>
      </c>
      <c r="G697">
        <v>48.3</v>
      </c>
      <c r="H697">
        <v>1832.2475214082731</v>
      </c>
      <c r="I697">
        <v>1.8322475214082731E-3</v>
      </c>
      <c r="J697" t="str">
        <f>_xlfn.XLOOKUP(A697,'DRAWING LIST'!B:B,'DRAWING LIST'!AJ:AJ,,0)</f>
        <v/>
      </c>
      <c r="K697">
        <f t="shared" si="20"/>
        <v>0.16</v>
      </c>
      <c r="L697">
        <f t="shared" si="21"/>
        <v>0.16</v>
      </c>
    </row>
    <row r="698" spans="1:12">
      <c r="A698" t="s">
        <v>274</v>
      </c>
      <c r="B698">
        <v>14</v>
      </c>
      <c r="C698">
        <v>1</v>
      </c>
      <c r="D698">
        <v>65</v>
      </c>
      <c r="E698" t="s">
        <v>3196</v>
      </c>
      <c r="F698" t="s">
        <v>3160</v>
      </c>
      <c r="G698">
        <v>76.099999999999994</v>
      </c>
      <c r="H698">
        <v>4548.4056978489361</v>
      </c>
      <c r="I698">
        <v>4.5484056978489359E-3</v>
      </c>
      <c r="J698" t="str">
        <f>_xlfn.XLOOKUP(A698,'DRAWING LIST'!B:B,'DRAWING LIST'!AJ:AJ,,0)</f>
        <v/>
      </c>
      <c r="K698">
        <f t="shared" si="20"/>
        <v>0.24000000000000002</v>
      </c>
      <c r="L698">
        <f t="shared" si="21"/>
        <v>0.24000000000000002</v>
      </c>
    </row>
    <row r="699" spans="1:12">
      <c r="A699" t="s">
        <v>275</v>
      </c>
      <c r="B699">
        <v>2</v>
      </c>
      <c r="C699">
        <v>4</v>
      </c>
      <c r="D699">
        <v>65</v>
      </c>
      <c r="E699" t="s">
        <v>3159</v>
      </c>
      <c r="F699" t="s">
        <v>3160</v>
      </c>
      <c r="G699">
        <v>76.099999999999994</v>
      </c>
      <c r="H699">
        <v>9096.8113956978723</v>
      </c>
      <c r="I699">
        <v>9.0968113956978718E-3</v>
      </c>
      <c r="J699" t="str">
        <f>_xlfn.XLOOKUP(A699,'DRAWING LIST'!B:B,'DRAWING LIST'!AJ:AJ,,0)</f>
        <v/>
      </c>
      <c r="K699">
        <f t="shared" si="20"/>
        <v>0.24000000000000002</v>
      </c>
      <c r="L699">
        <f t="shared" si="21"/>
        <v>0.96000000000000008</v>
      </c>
    </row>
    <row r="700" spans="1:12">
      <c r="A700" t="s">
        <v>275</v>
      </c>
      <c r="B700">
        <v>3</v>
      </c>
      <c r="C700">
        <v>1</v>
      </c>
      <c r="D700" t="s">
        <v>3199</v>
      </c>
      <c r="E700" t="s">
        <v>3169</v>
      </c>
      <c r="F700" t="s">
        <v>3160</v>
      </c>
      <c r="G700">
        <v>10</v>
      </c>
      <c r="H700">
        <v>3141.5926535897929</v>
      </c>
      <c r="I700">
        <v>3.1415926535897929E-3</v>
      </c>
      <c r="J700" t="str">
        <f>_xlfn.XLOOKUP(A700,'DRAWING LIST'!B:B,'DRAWING LIST'!AJ:AJ,,0)</f>
        <v/>
      </c>
      <c r="K700">
        <f t="shared" si="20"/>
        <v>0.04</v>
      </c>
      <c r="L700">
        <f t="shared" si="21"/>
        <v>0.04</v>
      </c>
    </row>
    <row r="701" spans="1:12">
      <c r="A701" t="s">
        <v>275</v>
      </c>
      <c r="B701">
        <v>4</v>
      </c>
      <c r="C701">
        <v>1</v>
      </c>
      <c r="D701">
        <v>65</v>
      </c>
      <c r="E701" t="s">
        <v>3196</v>
      </c>
      <c r="F701" t="s">
        <v>3160</v>
      </c>
      <c r="G701">
        <v>76.099999999999994</v>
      </c>
      <c r="H701">
        <v>4548.4056978489361</v>
      </c>
      <c r="I701">
        <v>4.5484056978489359E-3</v>
      </c>
      <c r="J701" t="str">
        <f>_xlfn.XLOOKUP(A701,'DRAWING LIST'!B:B,'DRAWING LIST'!AJ:AJ,,0)</f>
        <v/>
      </c>
      <c r="K701">
        <f t="shared" si="20"/>
        <v>0.24000000000000002</v>
      </c>
      <c r="L701">
        <f t="shared" si="21"/>
        <v>0.24000000000000002</v>
      </c>
    </row>
    <row r="702" spans="1:12">
      <c r="A702" t="s">
        <v>276</v>
      </c>
      <c r="B702">
        <v>4</v>
      </c>
      <c r="C702">
        <v>1</v>
      </c>
      <c r="D702">
        <v>50</v>
      </c>
      <c r="E702" t="s">
        <v>3159</v>
      </c>
      <c r="F702" t="s">
        <v>3160</v>
      </c>
      <c r="G702">
        <v>60.3</v>
      </c>
      <c r="H702">
        <v>5711.5568158956548</v>
      </c>
      <c r="I702">
        <v>5.7115568158956544E-3</v>
      </c>
      <c r="J702" t="str">
        <f>_xlfn.XLOOKUP(A702,'DRAWING LIST'!B:B,'DRAWING LIST'!AJ:AJ,,0)</f>
        <v/>
      </c>
      <c r="K702">
        <f t="shared" si="20"/>
        <v>0.19</v>
      </c>
      <c r="L702">
        <f t="shared" si="21"/>
        <v>0.19</v>
      </c>
    </row>
    <row r="703" spans="1:12">
      <c r="A703" t="s">
        <v>276</v>
      </c>
      <c r="B703">
        <v>5</v>
      </c>
      <c r="C703">
        <v>1</v>
      </c>
      <c r="D703">
        <v>65</v>
      </c>
      <c r="E703" t="s">
        <v>3159</v>
      </c>
      <c r="F703" t="s">
        <v>3160</v>
      </c>
      <c r="G703">
        <v>76.099999999999994</v>
      </c>
      <c r="H703">
        <v>9096.8113956978723</v>
      </c>
      <c r="I703">
        <v>9.0968113956978718E-3</v>
      </c>
      <c r="J703" t="str">
        <f>_xlfn.XLOOKUP(A703,'DRAWING LIST'!B:B,'DRAWING LIST'!AJ:AJ,,0)</f>
        <v/>
      </c>
      <c r="K703">
        <f t="shared" si="20"/>
        <v>0.24000000000000002</v>
      </c>
      <c r="L703">
        <f t="shared" si="21"/>
        <v>0.24000000000000002</v>
      </c>
    </row>
    <row r="704" spans="1:12">
      <c r="A704" t="s">
        <v>276</v>
      </c>
      <c r="B704">
        <v>6</v>
      </c>
      <c r="C704">
        <v>1</v>
      </c>
      <c r="D704" t="s">
        <v>3194</v>
      </c>
      <c r="E704" t="s">
        <v>3181</v>
      </c>
      <c r="F704" t="s">
        <v>3160</v>
      </c>
      <c r="G704">
        <v>65</v>
      </c>
      <c r="H704">
        <v>20420.352248333653</v>
      </c>
      <c r="I704">
        <v>2.0420352248333652E-2</v>
      </c>
      <c r="J704" t="str">
        <f>_xlfn.XLOOKUP(A704,'DRAWING LIST'!B:B,'DRAWING LIST'!AJ:AJ,,0)</f>
        <v/>
      </c>
      <c r="K704">
        <f t="shared" si="20"/>
        <v>0.21000000000000002</v>
      </c>
      <c r="L704">
        <f t="shared" si="21"/>
        <v>0.21000000000000002</v>
      </c>
    </row>
    <row r="705" spans="1:12">
      <c r="A705" t="s">
        <v>276</v>
      </c>
      <c r="B705">
        <v>7</v>
      </c>
      <c r="C705">
        <v>1</v>
      </c>
      <c r="D705" t="s">
        <v>3200</v>
      </c>
      <c r="E705" t="s">
        <v>3171</v>
      </c>
      <c r="F705" t="s">
        <v>3160</v>
      </c>
      <c r="G705">
        <v>65</v>
      </c>
      <c r="H705">
        <v>12252.211349000192</v>
      </c>
      <c r="I705">
        <v>1.2252211349000192E-2</v>
      </c>
      <c r="J705" t="str">
        <f>_xlfn.XLOOKUP(A705,'DRAWING LIST'!B:B,'DRAWING LIST'!AJ:AJ,,0)</f>
        <v/>
      </c>
      <c r="K705">
        <f t="shared" si="20"/>
        <v>0.21000000000000002</v>
      </c>
      <c r="L705">
        <f t="shared" si="21"/>
        <v>0.21000000000000002</v>
      </c>
    </row>
    <row r="706" spans="1:12">
      <c r="A706" t="s">
        <v>276</v>
      </c>
      <c r="B706">
        <v>8</v>
      </c>
      <c r="C706">
        <v>1</v>
      </c>
      <c r="D706">
        <v>15</v>
      </c>
      <c r="E706" t="s">
        <v>3161</v>
      </c>
      <c r="F706" t="s">
        <v>3160</v>
      </c>
      <c r="G706">
        <v>21.3</v>
      </c>
      <c r="H706">
        <v>356.32729275178838</v>
      </c>
      <c r="I706">
        <v>3.5632729275178834E-4</v>
      </c>
      <c r="J706" t="str">
        <f>_xlfn.XLOOKUP(A706,'DRAWING LIST'!B:B,'DRAWING LIST'!AJ:AJ,,0)</f>
        <v/>
      </c>
      <c r="K706">
        <f t="shared" si="20"/>
        <v>6.9999999999999993E-2</v>
      </c>
      <c r="L706">
        <f t="shared" si="21"/>
        <v>6.9999999999999993E-2</v>
      </c>
    </row>
    <row r="707" spans="1:12">
      <c r="A707" t="s">
        <v>276</v>
      </c>
      <c r="B707">
        <v>9</v>
      </c>
      <c r="C707">
        <v>1</v>
      </c>
      <c r="D707">
        <v>50</v>
      </c>
      <c r="E707" t="s">
        <v>3196</v>
      </c>
      <c r="F707" t="s">
        <v>3160</v>
      </c>
      <c r="G707">
        <v>60.3</v>
      </c>
      <c r="H707">
        <v>2855.7784079478274</v>
      </c>
      <c r="I707">
        <v>2.8557784079478272E-3</v>
      </c>
      <c r="J707" t="str">
        <f>_xlfn.XLOOKUP(A707,'DRAWING LIST'!B:B,'DRAWING LIST'!AJ:AJ,,0)</f>
        <v/>
      </c>
      <c r="K707">
        <f t="shared" ref="K707:K770" si="22">ROUNDUP(G707*PI()*1000*10^-6,2)</f>
        <v>0.19</v>
      </c>
      <c r="L707">
        <f t="shared" ref="L707:L770" si="23">K707*C707</f>
        <v>0.19</v>
      </c>
    </row>
    <row r="708" spans="1:12">
      <c r="A708" t="s">
        <v>276</v>
      </c>
      <c r="B708">
        <v>10</v>
      </c>
      <c r="C708">
        <v>1</v>
      </c>
      <c r="D708">
        <v>65</v>
      </c>
      <c r="E708" t="s">
        <v>3196</v>
      </c>
      <c r="F708" t="s">
        <v>3160</v>
      </c>
      <c r="G708">
        <v>76.099999999999994</v>
      </c>
      <c r="H708">
        <v>4548.4056978489361</v>
      </c>
      <c r="I708">
        <v>4.5484056978489359E-3</v>
      </c>
      <c r="J708" t="str">
        <f>_xlfn.XLOOKUP(A708,'DRAWING LIST'!B:B,'DRAWING LIST'!AJ:AJ,,0)</f>
        <v/>
      </c>
      <c r="K708">
        <f t="shared" si="22"/>
        <v>0.24000000000000002</v>
      </c>
      <c r="L708">
        <f t="shared" si="23"/>
        <v>0.24000000000000002</v>
      </c>
    </row>
    <row r="709" spans="1:12">
      <c r="A709" t="s">
        <v>277</v>
      </c>
      <c r="B709">
        <v>4</v>
      </c>
      <c r="C709">
        <v>1</v>
      </c>
      <c r="D709">
        <v>50</v>
      </c>
      <c r="E709" t="s">
        <v>3159</v>
      </c>
      <c r="F709" t="s">
        <v>3160</v>
      </c>
      <c r="G709">
        <v>60.3</v>
      </c>
      <c r="H709">
        <v>5711.5568158956548</v>
      </c>
      <c r="I709">
        <v>5.7115568158956544E-3</v>
      </c>
      <c r="J709" t="str">
        <f>_xlfn.XLOOKUP(A709,'DRAWING LIST'!B:B,'DRAWING LIST'!AJ:AJ,,0)</f>
        <v/>
      </c>
      <c r="K709">
        <f t="shared" si="22"/>
        <v>0.19</v>
      </c>
      <c r="L709">
        <f t="shared" si="23"/>
        <v>0.19</v>
      </c>
    </row>
    <row r="710" spans="1:12">
      <c r="A710" t="s">
        <v>277</v>
      </c>
      <c r="B710">
        <v>5</v>
      </c>
      <c r="C710">
        <v>2</v>
      </c>
      <c r="D710">
        <v>65</v>
      </c>
      <c r="E710" t="s">
        <v>3159</v>
      </c>
      <c r="F710" t="s">
        <v>3160</v>
      </c>
      <c r="G710">
        <v>76.099999999999994</v>
      </c>
      <c r="H710">
        <v>9096.8113956978723</v>
      </c>
      <c r="I710">
        <v>9.0968113956978718E-3</v>
      </c>
      <c r="J710" t="str">
        <f>_xlfn.XLOOKUP(A710,'DRAWING LIST'!B:B,'DRAWING LIST'!AJ:AJ,,0)</f>
        <v/>
      </c>
      <c r="K710">
        <f t="shared" si="22"/>
        <v>0.24000000000000002</v>
      </c>
      <c r="L710">
        <f t="shared" si="23"/>
        <v>0.48000000000000004</v>
      </c>
    </row>
    <row r="711" spans="1:12">
      <c r="A711" t="s">
        <v>277</v>
      </c>
      <c r="B711">
        <v>6</v>
      </c>
      <c r="C711">
        <v>1</v>
      </c>
      <c r="D711" t="s">
        <v>3194</v>
      </c>
      <c r="E711" t="s">
        <v>3181</v>
      </c>
      <c r="F711" t="s">
        <v>3160</v>
      </c>
      <c r="G711">
        <v>65</v>
      </c>
      <c r="H711">
        <v>20420.352248333653</v>
      </c>
      <c r="I711">
        <v>2.0420352248333652E-2</v>
      </c>
      <c r="J711" t="str">
        <f>_xlfn.XLOOKUP(A711,'DRAWING LIST'!B:B,'DRAWING LIST'!AJ:AJ,,0)</f>
        <v/>
      </c>
      <c r="K711">
        <f t="shared" si="22"/>
        <v>0.21000000000000002</v>
      </c>
      <c r="L711">
        <f t="shared" si="23"/>
        <v>0.21000000000000002</v>
      </c>
    </row>
    <row r="712" spans="1:12">
      <c r="A712" t="s">
        <v>277</v>
      </c>
      <c r="B712">
        <v>7</v>
      </c>
      <c r="C712">
        <v>1</v>
      </c>
      <c r="D712" t="s">
        <v>3200</v>
      </c>
      <c r="E712" t="s">
        <v>3171</v>
      </c>
      <c r="F712" t="s">
        <v>3160</v>
      </c>
      <c r="G712">
        <v>65</v>
      </c>
      <c r="H712">
        <v>12252.211349000192</v>
      </c>
      <c r="I712">
        <v>1.2252211349000192E-2</v>
      </c>
      <c r="J712" t="str">
        <f>_xlfn.XLOOKUP(A712,'DRAWING LIST'!B:B,'DRAWING LIST'!AJ:AJ,,0)</f>
        <v/>
      </c>
      <c r="K712">
        <f t="shared" si="22"/>
        <v>0.21000000000000002</v>
      </c>
      <c r="L712">
        <f t="shared" si="23"/>
        <v>0.21000000000000002</v>
      </c>
    </row>
    <row r="713" spans="1:12">
      <c r="A713" t="s">
        <v>277</v>
      </c>
      <c r="B713">
        <v>8</v>
      </c>
      <c r="C713">
        <v>1</v>
      </c>
      <c r="D713">
        <v>15</v>
      </c>
      <c r="E713" t="s">
        <v>3161</v>
      </c>
      <c r="F713" t="s">
        <v>3160</v>
      </c>
      <c r="G713">
        <v>21.3</v>
      </c>
      <c r="H713">
        <v>356.32729275178838</v>
      </c>
      <c r="I713">
        <v>3.5632729275178834E-4</v>
      </c>
      <c r="J713" t="str">
        <f>_xlfn.XLOOKUP(A713,'DRAWING LIST'!B:B,'DRAWING LIST'!AJ:AJ,,0)</f>
        <v/>
      </c>
      <c r="K713">
        <f t="shared" si="22"/>
        <v>6.9999999999999993E-2</v>
      </c>
      <c r="L713">
        <f t="shared" si="23"/>
        <v>6.9999999999999993E-2</v>
      </c>
    </row>
    <row r="714" spans="1:12">
      <c r="A714" t="s">
        <v>277</v>
      </c>
      <c r="B714">
        <v>9</v>
      </c>
      <c r="C714">
        <v>1</v>
      </c>
      <c r="D714">
        <v>50</v>
      </c>
      <c r="E714" t="s">
        <v>3196</v>
      </c>
      <c r="F714" t="s">
        <v>3160</v>
      </c>
      <c r="G714">
        <v>60.3</v>
      </c>
      <c r="H714">
        <v>2855.7784079478274</v>
      </c>
      <c r="I714">
        <v>2.8557784079478272E-3</v>
      </c>
      <c r="J714" t="str">
        <f>_xlfn.XLOOKUP(A714,'DRAWING LIST'!B:B,'DRAWING LIST'!AJ:AJ,,0)</f>
        <v/>
      </c>
      <c r="K714">
        <f t="shared" si="22"/>
        <v>0.19</v>
      </c>
      <c r="L714">
        <f t="shared" si="23"/>
        <v>0.19</v>
      </c>
    </row>
    <row r="715" spans="1:12">
      <c r="A715" t="s">
        <v>277</v>
      </c>
      <c r="B715">
        <v>10</v>
      </c>
      <c r="C715">
        <v>2</v>
      </c>
      <c r="D715">
        <v>65</v>
      </c>
      <c r="E715" t="s">
        <v>3196</v>
      </c>
      <c r="F715" t="s">
        <v>3160</v>
      </c>
      <c r="G715">
        <v>76.099999999999994</v>
      </c>
      <c r="H715">
        <v>4548.4056978489361</v>
      </c>
      <c r="I715">
        <v>4.5484056978489359E-3</v>
      </c>
      <c r="J715" t="str">
        <f>_xlfn.XLOOKUP(A715,'DRAWING LIST'!B:B,'DRAWING LIST'!AJ:AJ,,0)</f>
        <v/>
      </c>
      <c r="K715">
        <f t="shared" si="22"/>
        <v>0.24000000000000002</v>
      </c>
      <c r="L715">
        <f t="shared" si="23"/>
        <v>0.48000000000000004</v>
      </c>
    </row>
    <row r="716" spans="1:12">
      <c r="A716" t="s">
        <v>278</v>
      </c>
      <c r="B716">
        <v>2</v>
      </c>
      <c r="C716">
        <v>12</v>
      </c>
      <c r="D716">
        <v>25</v>
      </c>
      <c r="E716" t="s">
        <v>3159</v>
      </c>
      <c r="F716" t="s">
        <v>3160</v>
      </c>
      <c r="G716">
        <v>33.4</v>
      </c>
      <c r="H716">
        <v>1752.3175503193147</v>
      </c>
      <c r="I716">
        <v>1.7523175503193146E-3</v>
      </c>
      <c r="J716" t="str">
        <f>_xlfn.XLOOKUP(A716,'DRAWING LIST'!B:B,'DRAWING LIST'!AJ:AJ,,0)</f>
        <v/>
      </c>
      <c r="K716">
        <f t="shared" si="22"/>
        <v>0.11</v>
      </c>
      <c r="L716">
        <f t="shared" si="23"/>
        <v>1.32</v>
      </c>
    </row>
    <row r="717" spans="1:12">
      <c r="A717" t="s">
        <v>278</v>
      </c>
      <c r="B717">
        <v>3</v>
      </c>
      <c r="C717">
        <v>2</v>
      </c>
      <c r="D717">
        <v>25</v>
      </c>
      <c r="E717" t="s">
        <v>3161</v>
      </c>
      <c r="F717" t="s">
        <v>3160</v>
      </c>
      <c r="G717">
        <v>33.4</v>
      </c>
      <c r="H717">
        <v>876.15877515965735</v>
      </c>
      <c r="I717">
        <v>8.7615877515965731E-4</v>
      </c>
      <c r="J717" t="str">
        <f>_xlfn.XLOOKUP(A717,'DRAWING LIST'!B:B,'DRAWING LIST'!AJ:AJ,,0)</f>
        <v/>
      </c>
      <c r="K717">
        <f t="shared" si="22"/>
        <v>0.11</v>
      </c>
      <c r="L717">
        <f t="shared" si="23"/>
        <v>0.22</v>
      </c>
    </row>
    <row r="718" spans="1:12">
      <c r="A718" t="s">
        <v>279</v>
      </c>
      <c r="B718">
        <v>2</v>
      </c>
      <c r="C718">
        <v>1</v>
      </c>
      <c r="D718">
        <v>25</v>
      </c>
      <c r="E718" t="s">
        <v>3159</v>
      </c>
      <c r="F718" t="s">
        <v>3160</v>
      </c>
      <c r="G718">
        <v>33.4</v>
      </c>
      <c r="H718">
        <v>1752.3175503193147</v>
      </c>
      <c r="I718">
        <v>1.7523175503193146E-3</v>
      </c>
      <c r="J718" t="str">
        <f>_xlfn.XLOOKUP(A718,'DRAWING LIST'!B:B,'DRAWING LIST'!AJ:AJ,,0)</f>
        <v/>
      </c>
      <c r="K718">
        <f t="shared" si="22"/>
        <v>0.11</v>
      </c>
      <c r="L718">
        <f t="shared" si="23"/>
        <v>0.11</v>
      </c>
    </row>
    <row r="719" spans="1:12">
      <c r="A719" t="s">
        <v>279</v>
      </c>
      <c r="B719">
        <v>3</v>
      </c>
      <c r="C719">
        <v>2</v>
      </c>
      <c r="D719">
        <v>25</v>
      </c>
      <c r="E719" t="s">
        <v>3162</v>
      </c>
      <c r="F719" t="s">
        <v>3160</v>
      </c>
      <c r="G719">
        <v>33.4</v>
      </c>
      <c r="H719">
        <v>5256.9526509579446</v>
      </c>
      <c r="I719">
        <v>5.2569526509579443E-3</v>
      </c>
      <c r="J719" t="str">
        <f>_xlfn.XLOOKUP(A719,'DRAWING LIST'!B:B,'DRAWING LIST'!AJ:AJ,,0)</f>
        <v/>
      </c>
      <c r="K719">
        <f t="shared" si="22"/>
        <v>0.11</v>
      </c>
      <c r="L719">
        <f t="shared" si="23"/>
        <v>0.22</v>
      </c>
    </row>
    <row r="720" spans="1:12">
      <c r="A720" t="s">
        <v>279</v>
      </c>
      <c r="B720">
        <v>4</v>
      </c>
      <c r="C720">
        <v>4</v>
      </c>
      <c r="D720">
        <v>25</v>
      </c>
      <c r="E720" t="s">
        <v>3161</v>
      </c>
      <c r="F720" t="s">
        <v>3160</v>
      </c>
      <c r="G720">
        <v>33.4</v>
      </c>
      <c r="H720">
        <v>876.15877515965735</v>
      </c>
      <c r="I720">
        <v>8.7615877515965731E-4</v>
      </c>
      <c r="J720" t="str">
        <f>_xlfn.XLOOKUP(A720,'DRAWING LIST'!B:B,'DRAWING LIST'!AJ:AJ,,0)</f>
        <v/>
      </c>
      <c r="K720">
        <f t="shared" si="22"/>
        <v>0.11</v>
      </c>
      <c r="L720">
        <f t="shared" si="23"/>
        <v>0.44</v>
      </c>
    </row>
    <row r="721" spans="1:12">
      <c r="A721" t="s">
        <v>280</v>
      </c>
      <c r="B721">
        <v>2</v>
      </c>
      <c r="C721">
        <v>1</v>
      </c>
      <c r="D721">
        <v>25</v>
      </c>
      <c r="E721" t="s">
        <v>3159</v>
      </c>
      <c r="F721" t="s">
        <v>3160</v>
      </c>
      <c r="G721">
        <v>33.4</v>
      </c>
      <c r="H721">
        <v>1752.3175503193147</v>
      </c>
      <c r="I721">
        <v>1.7523175503193146E-3</v>
      </c>
      <c r="J721" t="str">
        <f>_xlfn.XLOOKUP(A721,'DRAWING LIST'!B:B,'DRAWING LIST'!AJ:AJ,,0)</f>
        <v/>
      </c>
      <c r="K721">
        <f t="shared" si="22"/>
        <v>0.11</v>
      </c>
      <c r="L721">
        <f t="shared" si="23"/>
        <v>0.11</v>
      </c>
    </row>
    <row r="722" spans="1:12">
      <c r="A722" t="s">
        <v>280</v>
      </c>
      <c r="B722">
        <v>3</v>
      </c>
      <c r="C722">
        <v>1</v>
      </c>
      <c r="D722">
        <v>25</v>
      </c>
      <c r="E722" t="s">
        <v>3162</v>
      </c>
      <c r="F722" t="s">
        <v>3160</v>
      </c>
      <c r="G722">
        <v>33.4</v>
      </c>
      <c r="H722">
        <v>5256.9526509579446</v>
      </c>
      <c r="I722">
        <v>5.2569526509579443E-3</v>
      </c>
      <c r="J722" t="str">
        <f>_xlfn.XLOOKUP(A722,'DRAWING LIST'!B:B,'DRAWING LIST'!AJ:AJ,,0)</f>
        <v/>
      </c>
      <c r="K722">
        <f t="shared" si="22"/>
        <v>0.11</v>
      </c>
      <c r="L722">
        <f t="shared" si="23"/>
        <v>0.11</v>
      </c>
    </row>
    <row r="723" spans="1:12">
      <c r="A723" t="s">
        <v>280</v>
      </c>
      <c r="B723">
        <v>4</v>
      </c>
      <c r="C723">
        <v>1</v>
      </c>
      <c r="D723">
        <v>25</v>
      </c>
      <c r="E723" t="s">
        <v>3165</v>
      </c>
      <c r="F723" t="s">
        <v>3160</v>
      </c>
      <c r="G723">
        <v>33.4</v>
      </c>
      <c r="H723">
        <v>876.15877515965735</v>
      </c>
      <c r="I723">
        <v>8.7615877515965731E-4</v>
      </c>
      <c r="J723" t="str">
        <f>_xlfn.XLOOKUP(A723,'DRAWING LIST'!B:B,'DRAWING LIST'!AJ:AJ,,0)</f>
        <v/>
      </c>
      <c r="K723">
        <f t="shared" si="22"/>
        <v>0.11</v>
      </c>
      <c r="L723">
        <f t="shared" si="23"/>
        <v>0.11</v>
      </c>
    </row>
    <row r="724" spans="1:12">
      <c r="A724" t="s">
        <v>280</v>
      </c>
      <c r="B724">
        <v>5</v>
      </c>
      <c r="C724">
        <v>3</v>
      </c>
      <c r="D724">
        <v>25</v>
      </c>
      <c r="E724" t="s">
        <v>3161</v>
      </c>
      <c r="F724" t="s">
        <v>3160</v>
      </c>
      <c r="G724">
        <v>33.4</v>
      </c>
      <c r="H724">
        <v>876.15877515965735</v>
      </c>
      <c r="I724">
        <v>8.7615877515965731E-4</v>
      </c>
      <c r="J724" t="str">
        <f>_xlfn.XLOOKUP(A724,'DRAWING LIST'!B:B,'DRAWING LIST'!AJ:AJ,,0)</f>
        <v/>
      </c>
      <c r="K724">
        <f t="shared" si="22"/>
        <v>0.11</v>
      </c>
      <c r="L724">
        <f t="shared" si="23"/>
        <v>0.33</v>
      </c>
    </row>
    <row r="725" spans="1:12">
      <c r="A725" t="s">
        <v>281</v>
      </c>
      <c r="B725">
        <v>2</v>
      </c>
      <c r="C725">
        <v>1</v>
      </c>
      <c r="D725">
        <v>25</v>
      </c>
      <c r="E725" t="s">
        <v>3159</v>
      </c>
      <c r="F725" t="s">
        <v>3160</v>
      </c>
      <c r="G725">
        <v>33.4</v>
      </c>
      <c r="H725">
        <v>1752.3175503193147</v>
      </c>
      <c r="I725">
        <v>1.7523175503193146E-3</v>
      </c>
      <c r="J725" t="str">
        <f>_xlfn.XLOOKUP(A725,'DRAWING LIST'!B:B,'DRAWING LIST'!AJ:AJ,,0)</f>
        <v/>
      </c>
      <c r="K725">
        <f t="shared" si="22"/>
        <v>0.11</v>
      </c>
      <c r="L725">
        <f t="shared" si="23"/>
        <v>0.11</v>
      </c>
    </row>
    <row r="726" spans="1:12">
      <c r="A726" t="s">
        <v>281</v>
      </c>
      <c r="B726">
        <v>3</v>
      </c>
      <c r="C726">
        <v>1</v>
      </c>
      <c r="D726">
        <v>25</v>
      </c>
      <c r="E726" t="s">
        <v>3162</v>
      </c>
      <c r="F726" t="s">
        <v>3160</v>
      </c>
      <c r="G726">
        <v>33.4</v>
      </c>
      <c r="H726">
        <v>5256.9526509579446</v>
      </c>
      <c r="I726">
        <v>5.2569526509579443E-3</v>
      </c>
      <c r="J726" t="str">
        <f>_xlfn.XLOOKUP(A726,'DRAWING LIST'!B:B,'DRAWING LIST'!AJ:AJ,,0)</f>
        <v/>
      </c>
      <c r="K726">
        <f t="shared" si="22"/>
        <v>0.11</v>
      </c>
      <c r="L726">
        <f t="shared" si="23"/>
        <v>0.11</v>
      </c>
    </row>
    <row r="727" spans="1:12">
      <c r="A727" t="s">
        <v>281</v>
      </c>
      <c r="B727">
        <v>4</v>
      </c>
      <c r="C727">
        <v>3</v>
      </c>
      <c r="D727">
        <v>25</v>
      </c>
      <c r="E727" t="s">
        <v>3161</v>
      </c>
      <c r="F727" t="s">
        <v>3160</v>
      </c>
      <c r="G727">
        <v>33.4</v>
      </c>
      <c r="H727">
        <v>876.15877515965735</v>
      </c>
      <c r="I727">
        <v>8.7615877515965731E-4</v>
      </c>
      <c r="J727" t="str">
        <f>_xlfn.XLOOKUP(A727,'DRAWING LIST'!B:B,'DRAWING LIST'!AJ:AJ,,0)</f>
        <v/>
      </c>
      <c r="K727">
        <f t="shared" si="22"/>
        <v>0.11</v>
      </c>
      <c r="L727">
        <f t="shared" si="23"/>
        <v>0.33</v>
      </c>
    </row>
    <row r="728" spans="1:12">
      <c r="A728" t="s">
        <v>282</v>
      </c>
      <c r="B728">
        <v>2</v>
      </c>
      <c r="C728">
        <v>1</v>
      </c>
      <c r="D728">
        <v>50</v>
      </c>
      <c r="E728" t="s">
        <v>3166</v>
      </c>
      <c r="F728" t="s">
        <v>3156</v>
      </c>
      <c r="G728">
        <v>60.3</v>
      </c>
      <c r="H728">
        <v>3807.7045439304366</v>
      </c>
      <c r="I728">
        <v>3.8077045439304366E-3</v>
      </c>
      <c r="J728" t="str">
        <f>_xlfn.XLOOKUP(A728,'DRAWING LIST'!B:B,'DRAWING LIST'!AJ:AJ,,0)</f>
        <v>1-45 天藍色</v>
      </c>
      <c r="K728">
        <f t="shared" si="22"/>
        <v>0.19</v>
      </c>
      <c r="L728">
        <f t="shared" si="23"/>
        <v>0.19</v>
      </c>
    </row>
    <row r="729" spans="1:12">
      <c r="A729" t="s">
        <v>282</v>
      </c>
      <c r="B729">
        <v>3</v>
      </c>
      <c r="C729">
        <v>2</v>
      </c>
      <c r="D729">
        <v>50</v>
      </c>
      <c r="E729" t="s">
        <v>3159</v>
      </c>
      <c r="F729" t="s">
        <v>3156</v>
      </c>
      <c r="G729">
        <v>60.3</v>
      </c>
      <c r="H729">
        <v>5711.5568158956548</v>
      </c>
      <c r="I729">
        <v>5.7115568158956544E-3</v>
      </c>
      <c r="J729" t="str">
        <f>_xlfn.XLOOKUP(A729,'DRAWING LIST'!B:B,'DRAWING LIST'!AJ:AJ,,0)</f>
        <v>1-45 天藍色</v>
      </c>
      <c r="K729">
        <f t="shared" si="22"/>
        <v>0.19</v>
      </c>
      <c r="L729">
        <f t="shared" si="23"/>
        <v>0.38</v>
      </c>
    </row>
    <row r="730" spans="1:12">
      <c r="A730" t="s">
        <v>282</v>
      </c>
      <c r="B730">
        <v>4</v>
      </c>
      <c r="C730">
        <v>1</v>
      </c>
      <c r="D730">
        <v>50</v>
      </c>
      <c r="E730" t="s">
        <v>3158</v>
      </c>
      <c r="F730" t="s">
        <v>3156</v>
      </c>
      <c r="G730">
        <v>60.3</v>
      </c>
      <c r="H730">
        <v>2855.7784079478274</v>
      </c>
      <c r="I730">
        <v>2.8557784079478272E-3</v>
      </c>
      <c r="J730" t="str">
        <f>_xlfn.XLOOKUP(A730,'DRAWING LIST'!B:B,'DRAWING LIST'!AJ:AJ,,0)</f>
        <v>1-45 天藍色</v>
      </c>
      <c r="K730">
        <f t="shared" si="22"/>
        <v>0.19</v>
      </c>
      <c r="L730">
        <f t="shared" si="23"/>
        <v>0.19</v>
      </c>
    </row>
    <row r="731" spans="1:12">
      <c r="A731" t="s">
        <v>738</v>
      </c>
      <c r="B731">
        <v>2</v>
      </c>
      <c r="C731">
        <v>4</v>
      </c>
      <c r="D731">
        <v>25</v>
      </c>
      <c r="E731" t="s">
        <v>3159</v>
      </c>
      <c r="F731" t="s">
        <v>3156</v>
      </c>
      <c r="G731">
        <v>33.4</v>
      </c>
      <c r="H731">
        <v>1752.3175503193147</v>
      </c>
      <c r="I731">
        <v>1.7523175503193146E-3</v>
      </c>
      <c r="J731" t="str">
        <f>_xlfn.XLOOKUP(A731,'DRAWING LIST'!B:B,'DRAWING LIST'!AJ:AJ,,0)</f>
        <v>1-45 天藍色</v>
      </c>
      <c r="K731">
        <f t="shared" si="22"/>
        <v>0.11</v>
      </c>
      <c r="L731">
        <f t="shared" si="23"/>
        <v>0.44</v>
      </c>
    </row>
    <row r="732" spans="1:12">
      <c r="A732" t="s">
        <v>738</v>
      </c>
      <c r="B732">
        <v>3</v>
      </c>
      <c r="C732">
        <v>1</v>
      </c>
      <c r="D732">
        <v>25</v>
      </c>
      <c r="E732" t="s">
        <v>3161</v>
      </c>
      <c r="F732" t="s">
        <v>3156</v>
      </c>
      <c r="G732">
        <v>33.4</v>
      </c>
      <c r="H732">
        <v>876.15877515965735</v>
      </c>
      <c r="I732">
        <v>8.7615877515965731E-4</v>
      </c>
      <c r="J732" t="str">
        <f>_xlfn.XLOOKUP(A732,'DRAWING LIST'!B:B,'DRAWING LIST'!AJ:AJ,,0)</f>
        <v>1-45 天藍色</v>
      </c>
      <c r="K732">
        <f t="shared" si="22"/>
        <v>0.11</v>
      </c>
      <c r="L732">
        <f t="shared" si="23"/>
        <v>0.11</v>
      </c>
    </row>
    <row r="733" spans="1:12">
      <c r="A733" t="s">
        <v>739</v>
      </c>
      <c r="B733">
        <v>3</v>
      </c>
      <c r="C733">
        <v>1</v>
      </c>
      <c r="D733">
        <v>20</v>
      </c>
      <c r="E733" t="s">
        <v>3166</v>
      </c>
      <c r="F733" t="s">
        <v>3156</v>
      </c>
      <c r="G733">
        <v>26.7</v>
      </c>
      <c r="H733">
        <v>746.53666227254246</v>
      </c>
      <c r="I733">
        <v>7.4653666227254237E-4</v>
      </c>
      <c r="J733" t="str">
        <f>_xlfn.XLOOKUP(A733,'DRAWING LIST'!B:B,'DRAWING LIST'!AJ:AJ,,0)</f>
        <v>1-45 天藍色</v>
      </c>
      <c r="K733">
        <f t="shared" si="22"/>
        <v>0.09</v>
      </c>
      <c r="L733">
        <f t="shared" si="23"/>
        <v>0.09</v>
      </c>
    </row>
    <row r="734" spans="1:12">
      <c r="A734" t="s">
        <v>739</v>
      </c>
      <c r="B734">
        <v>4</v>
      </c>
      <c r="C734">
        <v>3</v>
      </c>
      <c r="D734">
        <v>25</v>
      </c>
      <c r="E734" t="s">
        <v>3159</v>
      </c>
      <c r="F734" t="s">
        <v>3156</v>
      </c>
      <c r="G734">
        <v>33.4</v>
      </c>
      <c r="H734">
        <v>1752.3175503193147</v>
      </c>
      <c r="I734">
        <v>1.7523175503193146E-3</v>
      </c>
      <c r="J734" t="str">
        <f>_xlfn.XLOOKUP(A734,'DRAWING LIST'!B:B,'DRAWING LIST'!AJ:AJ,,0)</f>
        <v>1-45 天藍色</v>
      </c>
      <c r="K734">
        <f t="shared" si="22"/>
        <v>0.11</v>
      </c>
      <c r="L734">
        <f t="shared" si="23"/>
        <v>0.33</v>
      </c>
    </row>
    <row r="735" spans="1:12">
      <c r="A735" t="s">
        <v>739</v>
      </c>
      <c r="B735">
        <v>5</v>
      </c>
      <c r="C735">
        <v>1</v>
      </c>
      <c r="D735" t="s">
        <v>3193</v>
      </c>
      <c r="E735" t="s">
        <v>3167</v>
      </c>
      <c r="F735" t="s">
        <v>3156</v>
      </c>
      <c r="G735">
        <v>25</v>
      </c>
      <c r="H735">
        <v>7853.981633974483</v>
      </c>
      <c r="I735">
        <v>7.8539816339744835E-3</v>
      </c>
      <c r="J735" t="str">
        <f>_xlfn.XLOOKUP(A735,'DRAWING LIST'!B:B,'DRAWING LIST'!AJ:AJ,,0)</f>
        <v>1-45 天藍色</v>
      </c>
      <c r="K735">
        <f t="shared" si="22"/>
        <v>0.08</v>
      </c>
      <c r="L735">
        <f t="shared" si="23"/>
        <v>0.08</v>
      </c>
    </row>
    <row r="736" spans="1:12">
      <c r="A736" t="s">
        <v>739</v>
      </c>
      <c r="B736">
        <v>6</v>
      </c>
      <c r="C736">
        <v>1</v>
      </c>
      <c r="D736">
        <v>20</v>
      </c>
      <c r="E736" t="s">
        <v>3161</v>
      </c>
      <c r="F736" t="s">
        <v>3156</v>
      </c>
      <c r="G736">
        <v>26.7</v>
      </c>
      <c r="H736">
        <v>559.90249670440687</v>
      </c>
      <c r="I736">
        <v>5.5990249670440681E-4</v>
      </c>
      <c r="J736" t="str">
        <f>_xlfn.XLOOKUP(A736,'DRAWING LIST'!B:B,'DRAWING LIST'!AJ:AJ,,0)</f>
        <v>1-45 天藍色</v>
      </c>
      <c r="K736">
        <f t="shared" si="22"/>
        <v>0.09</v>
      </c>
      <c r="L736">
        <f t="shared" si="23"/>
        <v>0.09</v>
      </c>
    </row>
    <row r="737" spans="1:12">
      <c r="A737" t="s">
        <v>739</v>
      </c>
      <c r="B737">
        <v>7</v>
      </c>
      <c r="C737">
        <v>1</v>
      </c>
      <c r="D737">
        <v>25</v>
      </c>
      <c r="E737" t="s">
        <v>3161</v>
      </c>
      <c r="F737" t="s">
        <v>3156</v>
      </c>
      <c r="G737">
        <v>33.4</v>
      </c>
      <c r="H737">
        <v>876.15877515965735</v>
      </c>
      <c r="I737">
        <v>8.7615877515965731E-4</v>
      </c>
      <c r="J737" t="str">
        <f>_xlfn.XLOOKUP(A737,'DRAWING LIST'!B:B,'DRAWING LIST'!AJ:AJ,,0)</f>
        <v>1-45 天藍色</v>
      </c>
      <c r="K737">
        <f t="shared" si="22"/>
        <v>0.11</v>
      </c>
      <c r="L737">
        <f t="shared" si="23"/>
        <v>0.11</v>
      </c>
    </row>
    <row r="738" spans="1:12">
      <c r="A738" t="s">
        <v>284</v>
      </c>
      <c r="B738">
        <v>3</v>
      </c>
      <c r="C738">
        <v>1</v>
      </c>
      <c r="D738">
        <v>50</v>
      </c>
      <c r="E738" t="s">
        <v>3159</v>
      </c>
      <c r="F738" t="s">
        <v>3156</v>
      </c>
      <c r="G738">
        <v>60.3</v>
      </c>
      <c r="H738">
        <v>5711.5568158956548</v>
      </c>
      <c r="I738">
        <v>5.7115568158956544E-3</v>
      </c>
      <c r="J738" t="str">
        <f>_xlfn.XLOOKUP(A738,'DRAWING LIST'!B:B,'DRAWING LIST'!AJ:AJ,,0)</f>
        <v>1-45 天藍色</v>
      </c>
      <c r="K738">
        <f t="shared" si="22"/>
        <v>0.19</v>
      </c>
      <c r="L738">
        <f t="shared" si="23"/>
        <v>0.19</v>
      </c>
    </row>
    <row r="739" spans="1:12">
      <c r="A739" t="s">
        <v>284</v>
      </c>
      <c r="B739">
        <v>4</v>
      </c>
      <c r="C739">
        <v>1</v>
      </c>
      <c r="D739" t="s">
        <v>3180</v>
      </c>
      <c r="E739" t="s">
        <v>3164</v>
      </c>
      <c r="F739" t="s">
        <v>3156</v>
      </c>
      <c r="G739">
        <v>50</v>
      </c>
      <c r="H739">
        <v>11780.972450961724</v>
      </c>
      <c r="I739">
        <v>1.1780972450961723E-2</v>
      </c>
      <c r="J739" t="str">
        <f>_xlfn.XLOOKUP(A739,'DRAWING LIST'!B:B,'DRAWING LIST'!AJ:AJ,,0)</f>
        <v>1-45 天藍色</v>
      </c>
      <c r="K739">
        <f t="shared" si="22"/>
        <v>0.16</v>
      </c>
      <c r="L739">
        <f t="shared" si="23"/>
        <v>0.16</v>
      </c>
    </row>
    <row r="740" spans="1:12">
      <c r="A740" t="s">
        <v>284</v>
      </c>
      <c r="B740">
        <v>5</v>
      </c>
      <c r="C740">
        <v>1</v>
      </c>
      <c r="D740">
        <v>50</v>
      </c>
      <c r="E740" t="s">
        <v>3162</v>
      </c>
      <c r="F740" t="s">
        <v>3156</v>
      </c>
      <c r="G740">
        <v>60.3</v>
      </c>
      <c r="H740">
        <v>17134.670447686964</v>
      </c>
      <c r="I740">
        <v>1.7134670447686962E-2</v>
      </c>
      <c r="J740" t="str">
        <f>_xlfn.XLOOKUP(A740,'DRAWING LIST'!B:B,'DRAWING LIST'!AJ:AJ,,0)</f>
        <v>1-45 天藍色</v>
      </c>
      <c r="K740">
        <f t="shared" si="22"/>
        <v>0.19</v>
      </c>
      <c r="L740">
        <f t="shared" si="23"/>
        <v>0.19</v>
      </c>
    </row>
    <row r="741" spans="1:12">
      <c r="A741" t="s">
        <v>284</v>
      </c>
      <c r="B741">
        <v>6</v>
      </c>
      <c r="C741">
        <v>1</v>
      </c>
      <c r="D741">
        <v>50</v>
      </c>
      <c r="E741" t="s">
        <v>3158</v>
      </c>
      <c r="F741" t="s">
        <v>3156</v>
      </c>
      <c r="G741">
        <v>60.3</v>
      </c>
      <c r="H741">
        <v>2855.7784079478274</v>
      </c>
      <c r="I741">
        <v>2.8557784079478272E-3</v>
      </c>
      <c r="J741" t="str">
        <f>_xlfn.XLOOKUP(A741,'DRAWING LIST'!B:B,'DRAWING LIST'!AJ:AJ,,0)</f>
        <v>1-45 天藍色</v>
      </c>
      <c r="K741">
        <f t="shared" si="22"/>
        <v>0.19</v>
      </c>
      <c r="L741">
        <f t="shared" si="23"/>
        <v>0.19</v>
      </c>
    </row>
    <row r="742" spans="1:12">
      <c r="A742" t="s">
        <v>284</v>
      </c>
      <c r="B742">
        <v>7</v>
      </c>
      <c r="C742">
        <v>1</v>
      </c>
      <c r="D742">
        <v>50</v>
      </c>
      <c r="E742" t="s">
        <v>3165</v>
      </c>
      <c r="F742" t="s">
        <v>3156</v>
      </c>
      <c r="G742">
        <v>60.3</v>
      </c>
      <c r="H742">
        <v>2855.7784079478274</v>
      </c>
      <c r="I742">
        <v>2.8557784079478272E-3</v>
      </c>
      <c r="J742" t="str">
        <f>_xlfn.XLOOKUP(A742,'DRAWING LIST'!B:B,'DRAWING LIST'!AJ:AJ,,0)</f>
        <v>1-45 天藍色</v>
      </c>
      <c r="K742">
        <f t="shared" si="22"/>
        <v>0.19</v>
      </c>
      <c r="L742">
        <f t="shared" si="23"/>
        <v>0.19</v>
      </c>
    </row>
    <row r="743" spans="1:12">
      <c r="A743" t="s">
        <v>285</v>
      </c>
      <c r="B743">
        <v>2</v>
      </c>
      <c r="C743">
        <v>2</v>
      </c>
      <c r="D743">
        <v>50</v>
      </c>
      <c r="E743" t="s">
        <v>3166</v>
      </c>
      <c r="F743" t="s">
        <v>3156</v>
      </c>
      <c r="G743">
        <v>60.3</v>
      </c>
      <c r="H743">
        <v>3807.7045439304366</v>
      </c>
      <c r="I743">
        <v>3.8077045439304366E-3</v>
      </c>
      <c r="J743" t="str">
        <f>_xlfn.XLOOKUP(A743,'DRAWING LIST'!B:B,'DRAWING LIST'!AJ:AJ,,0)</f>
        <v>1-45 天藍色</v>
      </c>
      <c r="K743">
        <f t="shared" si="22"/>
        <v>0.19</v>
      </c>
      <c r="L743">
        <f t="shared" si="23"/>
        <v>0.38</v>
      </c>
    </row>
    <row r="744" spans="1:12">
      <c r="A744" t="s">
        <v>285</v>
      </c>
      <c r="B744">
        <v>3</v>
      </c>
      <c r="C744">
        <v>1</v>
      </c>
      <c r="D744">
        <v>50</v>
      </c>
      <c r="E744" t="s">
        <v>3159</v>
      </c>
      <c r="F744" t="s">
        <v>3156</v>
      </c>
      <c r="G744">
        <v>60.3</v>
      </c>
      <c r="H744">
        <v>5711.5568158956548</v>
      </c>
      <c r="I744">
        <v>5.7115568158956544E-3</v>
      </c>
      <c r="J744" t="str">
        <f>_xlfn.XLOOKUP(A744,'DRAWING LIST'!B:B,'DRAWING LIST'!AJ:AJ,,0)</f>
        <v>1-45 天藍色</v>
      </c>
      <c r="K744">
        <f t="shared" si="22"/>
        <v>0.19</v>
      </c>
      <c r="L744">
        <f t="shared" si="23"/>
        <v>0.19</v>
      </c>
    </row>
    <row r="745" spans="1:12">
      <c r="A745" t="s">
        <v>285</v>
      </c>
      <c r="B745">
        <v>4</v>
      </c>
      <c r="C745">
        <v>3</v>
      </c>
      <c r="D745" t="s">
        <v>3180</v>
      </c>
      <c r="E745" t="s">
        <v>3164</v>
      </c>
      <c r="F745" t="s">
        <v>3156</v>
      </c>
      <c r="G745">
        <v>50</v>
      </c>
      <c r="H745">
        <v>11780.972450961724</v>
      </c>
      <c r="I745">
        <v>1.1780972450961723E-2</v>
      </c>
      <c r="J745" t="str">
        <f>_xlfn.XLOOKUP(A745,'DRAWING LIST'!B:B,'DRAWING LIST'!AJ:AJ,,0)</f>
        <v>1-45 天藍色</v>
      </c>
      <c r="K745">
        <f t="shared" si="22"/>
        <v>0.16</v>
      </c>
      <c r="L745">
        <f t="shared" si="23"/>
        <v>0.48</v>
      </c>
    </row>
    <row r="746" spans="1:12">
      <c r="A746" t="s">
        <v>285</v>
      </c>
      <c r="B746">
        <v>5</v>
      </c>
      <c r="C746">
        <v>1</v>
      </c>
      <c r="D746">
        <v>50</v>
      </c>
      <c r="E746" t="s">
        <v>3158</v>
      </c>
      <c r="F746" t="s">
        <v>3156</v>
      </c>
      <c r="G746">
        <v>60.3</v>
      </c>
      <c r="H746">
        <v>2855.7784079478274</v>
      </c>
      <c r="I746">
        <v>2.8557784079478272E-3</v>
      </c>
      <c r="J746" t="str">
        <f>_xlfn.XLOOKUP(A746,'DRAWING LIST'!B:B,'DRAWING LIST'!AJ:AJ,,0)</f>
        <v>1-45 天藍色</v>
      </c>
      <c r="K746">
        <f t="shared" si="22"/>
        <v>0.19</v>
      </c>
      <c r="L746">
        <f t="shared" si="23"/>
        <v>0.19</v>
      </c>
    </row>
    <row r="747" spans="1:12">
      <c r="A747" t="s">
        <v>285</v>
      </c>
      <c r="B747">
        <v>6</v>
      </c>
      <c r="C747">
        <v>1</v>
      </c>
      <c r="D747">
        <v>50</v>
      </c>
      <c r="E747" t="s">
        <v>3165</v>
      </c>
      <c r="F747" t="s">
        <v>3156</v>
      </c>
      <c r="G747">
        <v>60.3</v>
      </c>
      <c r="H747">
        <v>2855.7784079478274</v>
      </c>
      <c r="I747">
        <v>2.8557784079478272E-3</v>
      </c>
      <c r="J747" t="str">
        <f>_xlfn.XLOOKUP(A747,'DRAWING LIST'!B:B,'DRAWING LIST'!AJ:AJ,,0)</f>
        <v>1-45 天藍色</v>
      </c>
      <c r="K747">
        <f t="shared" si="22"/>
        <v>0.19</v>
      </c>
      <c r="L747">
        <f t="shared" si="23"/>
        <v>0.19</v>
      </c>
    </row>
    <row r="748" spans="1:12">
      <c r="A748" t="s">
        <v>286</v>
      </c>
      <c r="B748">
        <v>2</v>
      </c>
      <c r="C748">
        <v>1</v>
      </c>
      <c r="D748">
        <v>50</v>
      </c>
      <c r="E748" t="s">
        <v>3162</v>
      </c>
      <c r="F748" t="s">
        <v>3156</v>
      </c>
      <c r="G748">
        <v>60.3</v>
      </c>
      <c r="H748">
        <v>17134.670447686964</v>
      </c>
      <c r="I748">
        <v>1.7134670447686962E-2</v>
      </c>
      <c r="J748" t="str">
        <f>_xlfn.XLOOKUP(A748,'DRAWING LIST'!B:B,'DRAWING LIST'!AJ:AJ,,0)</f>
        <v>1-45 天藍色</v>
      </c>
      <c r="K748">
        <f t="shared" si="22"/>
        <v>0.19</v>
      </c>
      <c r="L748">
        <f t="shared" si="23"/>
        <v>0.19</v>
      </c>
    </row>
    <row r="749" spans="1:12">
      <c r="A749" t="s">
        <v>287</v>
      </c>
      <c r="B749">
        <v>3</v>
      </c>
      <c r="C749">
        <v>1</v>
      </c>
      <c r="D749">
        <v>50</v>
      </c>
      <c r="E749" t="s">
        <v>3162</v>
      </c>
      <c r="F749" t="s">
        <v>3156</v>
      </c>
      <c r="G749">
        <v>60.3</v>
      </c>
      <c r="H749">
        <v>17134.670447686964</v>
      </c>
      <c r="I749">
        <v>1.7134670447686962E-2</v>
      </c>
      <c r="J749" t="str">
        <f>_xlfn.XLOOKUP(A749,'DRAWING LIST'!B:B,'DRAWING LIST'!AJ:AJ,,0)</f>
        <v>1-45 天藍色</v>
      </c>
      <c r="K749">
        <f t="shared" si="22"/>
        <v>0.19</v>
      </c>
      <c r="L749">
        <f t="shared" si="23"/>
        <v>0.19</v>
      </c>
    </row>
    <row r="750" spans="1:12">
      <c r="A750" t="s">
        <v>287</v>
      </c>
      <c r="B750">
        <v>4</v>
      </c>
      <c r="C750">
        <v>1</v>
      </c>
      <c r="D750" t="s">
        <v>3180</v>
      </c>
      <c r="E750" t="s">
        <v>3164</v>
      </c>
      <c r="F750" t="s">
        <v>3156</v>
      </c>
      <c r="G750">
        <v>50</v>
      </c>
      <c r="H750">
        <v>11780.972450961724</v>
      </c>
      <c r="I750">
        <v>1.1780972450961723E-2</v>
      </c>
      <c r="J750" t="str">
        <f>_xlfn.XLOOKUP(A750,'DRAWING LIST'!B:B,'DRAWING LIST'!AJ:AJ,,0)</f>
        <v>1-45 天藍色</v>
      </c>
      <c r="K750">
        <f t="shared" si="22"/>
        <v>0.16</v>
      </c>
      <c r="L750">
        <f t="shared" si="23"/>
        <v>0.16</v>
      </c>
    </row>
    <row r="751" spans="1:12">
      <c r="A751" t="s">
        <v>287</v>
      </c>
      <c r="B751">
        <v>5</v>
      </c>
      <c r="C751">
        <v>1</v>
      </c>
      <c r="D751">
        <v>25</v>
      </c>
      <c r="E751" t="s">
        <v>3161</v>
      </c>
      <c r="F751" t="s">
        <v>3156</v>
      </c>
      <c r="G751">
        <v>33.4</v>
      </c>
      <c r="H751">
        <v>876.15877515965735</v>
      </c>
      <c r="I751">
        <v>8.7615877515965731E-4</v>
      </c>
      <c r="J751" t="str">
        <f>_xlfn.XLOOKUP(A751,'DRAWING LIST'!B:B,'DRAWING LIST'!AJ:AJ,,0)</f>
        <v>1-45 天藍色</v>
      </c>
      <c r="K751">
        <f t="shared" si="22"/>
        <v>0.11</v>
      </c>
      <c r="L751">
        <f t="shared" si="23"/>
        <v>0.11</v>
      </c>
    </row>
    <row r="752" spans="1:12">
      <c r="A752" t="s">
        <v>287</v>
      </c>
      <c r="B752">
        <v>6</v>
      </c>
      <c r="C752">
        <v>1</v>
      </c>
      <c r="D752">
        <v>25</v>
      </c>
      <c r="E752" t="s">
        <v>3165</v>
      </c>
      <c r="F752" t="s">
        <v>3156</v>
      </c>
      <c r="G752">
        <v>33.4</v>
      </c>
      <c r="H752">
        <v>876.15877515965735</v>
      </c>
      <c r="I752">
        <v>8.7615877515965731E-4</v>
      </c>
      <c r="J752" t="str">
        <f>_xlfn.XLOOKUP(A752,'DRAWING LIST'!B:B,'DRAWING LIST'!AJ:AJ,,0)</f>
        <v>1-45 天藍色</v>
      </c>
      <c r="K752">
        <f t="shared" si="22"/>
        <v>0.11</v>
      </c>
      <c r="L752">
        <f t="shared" si="23"/>
        <v>0.11</v>
      </c>
    </row>
    <row r="753" spans="1:12">
      <c r="A753" t="s">
        <v>287</v>
      </c>
      <c r="B753">
        <v>7</v>
      </c>
      <c r="C753">
        <v>2</v>
      </c>
      <c r="D753">
        <v>50</v>
      </c>
      <c r="E753" t="s">
        <v>3158</v>
      </c>
      <c r="F753" t="s">
        <v>3156</v>
      </c>
      <c r="G753">
        <v>60.3</v>
      </c>
      <c r="H753">
        <v>2855.7784079478274</v>
      </c>
      <c r="I753">
        <v>2.8557784079478272E-3</v>
      </c>
      <c r="J753" t="str">
        <f>_xlfn.XLOOKUP(A753,'DRAWING LIST'!B:B,'DRAWING LIST'!AJ:AJ,,0)</f>
        <v>1-45 天藍色</v>
      </c>
      <c r="K753">
        <f t="shared" si="22"/>
        <v>0.19</v>
      </c>
      <c r="L753">
        <f t="shared" si="23"/>
        <v>0.38</v>
      </c>
    </row>
    <row r="754" spans="1:12">
      <c r="A754" t="s">
        <v>288</v>
      </c>
      <c r="B754">
        <v>2</v>
      </c>
      <c r="C754">
        <v>3</v>
      </c>
      <c r="D754">
        <v>50</v>
      </c>
      <c r="E754" t="s">
        <v>3159</v>
      </c>
      <c r="F754" t="s">
        <v>3156</v>
      </c>
      <c r="G754">
        <v>60.3</v>
      </c>
      <c r="H754">
        <v>5711.5568158956548</v>
      </c>
      <c r="I754">
        <v>5.7115568158956544E-3</v>
      </c>
      <c r="J754" t="str">
        <f>_xlfn.XLOOKUP(A754,'DRAWING LIST'!B:B,'DRAWING LIST'!AJ:AJ,,0)</f>
        <v>1-45 天藍色</v>
      </c>
      <c r="K754">
        <f t="shared" si="22"/>
        <v>0.19</v>
      </c>
      <c r="L754">
        <f t="shared" si="23"/>
        <v>0.57000000000000006</v>
      </c>
    </row>
    <row r="755" spans="1:12">
      <c r="A755" t="s">
        <v>288</v>
      </c>
      <c r="B755">
        <v>3</v>
      </c>
      <c r="C755">
        <v>1</v>
      </c>
      <c r="D755">
        <v>50</v>
      </c>
      <c r="E755" t="s">
        <v>3162</v>
      </c>
      <c r="F755" t="s">
        <v>3156</v>
      </c>
      <c r="G755">
        <v>60.3</v>
      </c>
      <c r="H755">
        <v>17134.670447686964</v>
      </c>
      <c r="I755">
        <v>1.7134670447686962E-2</v>
      </c>
      <c r="J755" t="str">
        <f>_xlfn.XLOOKUP(A755,'DRAWING LIST'!B:B,'DRAWING LIST'!AJ:AJ,,0)</f>
        <v>1-45 天藍色</v>
      </c>
      <c r="K755">
        <f t="shared" si="22"/>
        <v>0.19</v>
      </c>
      <c r="L755">
        <f t="shared" si="23"/>
        <v>0.19</v>
      </c>
    </row>
    <row r="756" spans="1:12">
      <c r="A756" t="s">
        <v>289</v>
      </c>
      <c r="B756">
        <v>1</v>
      </c>
      <c r="C756">
        <v>1</v>
      </c>
      <c r="D756" t="s">
        <v>3180</v>
      </c>
      <c r="E756" t="s">
        <v>3181</v>
      </c>
      <c r="F756" t="s">
        <v>3156</v>
      </c>
      <c r="G756">
        <v>50</v>
      </c>
      <c r="H756">
        <v>15707.963267948966</v>
      </c>
      <c r="I756">
        <v>1.5707963267948967E-2</v>
      </c>
      <c r="J756" t="str">
        <f>_xlfn.XLOOKUP(A756,'DRAWING LIST'!B:B,'DRAWING LIST'!AJ:AJ,,0)</f>
        <v>1-45 天藍色</v>
      </c>
      <c r="K756">
        <f t="shared" si="22"/>
        <v>0.16</v>
      </c>
      <c r="L756">
        <f t="shared" si="23"/>
        <v>0.16</v>
      </c>
    </row>
    <row r="757" spans="1:12">
      <c r="A757" t="s">
        <v>290</v>
      </c>
      <c r="B757">
        <v>2</v>
      </c>
      <c r="C757">
        <v>1</v>
      </c>
      <c r="D757">
        <v>50</v>
      </c>
      <c r="E757" t="s">
        <v>3159</v>
      </c>
      <c r="F757" t="s">
        <v>3156</v>
      </c>
      <c r="G757">
        <v>60.3</v>
      </c>
      <c r="H757">
        <v>5711.5568158956548</v>
      </c>
      <c r="I757">
        <v>5.7115568158956544E-3</v>
      </c>
      <c r="J757" t="str">
        <f>_xlfn.XLOOKUP(A757,'DRAWING LIST'!B:B,'DRAWING LIST'!AJ:AJ,,0)</f>
        <v>1-45 天藍色</v>
      </c>
      <c r="K757">
        <f t="shared" si="22"/>
        <v>0.19</v>
      </c>
      <c r="L757">
        <f t="shared" si="23"/>
        <v>0.19</v>
      </c>
    </row>
    <row r="758" spans="1:12">
      <c r="A758" t="s">
        <v>291</v>
      </c>
      <c r="B758">
        <v>3</v>
      </c>
      <c r="C758">
        <v>1</v>
      </c>
      <c r="D758">
        <v>50</v>
      </c>
      <c r="E758" t="s">
        <v>3159</v>
      </c>
      <c r="F758" t="s">
        <v>3156</v>
      </c>
      <c r="G758">
        <v>60.3</v>
      </c>
      <c r="H758">
        <v>5711.5568158956548</v>
      </c>
      <c r="I758">
        <v>5.7115568158956544E-3</v>
      </c>
      <c r="J758" t="str">
        <f>_xlfn.XLOOKUP(A758,'DRAWING LIST'!B:B,'DRAWING LIST'!AJ:AJ,,0)</f>
        <v>1-45 天藍色</v>
      </c>
      <c r="K758">
        <f t="shared" si="22"/>
        <v>0.19</v>
      </c>
      <c r="L758">
        <f t="shared" si="23"/>
        <v>0.19</v>
      </c>
    </row>
    <row r="759" spans="1:12">
      <c r="A759" t="s">
        <v>291</v>
      </c>
      <c r="B759">
        <v>4</v>
      </c>
      <c r="C759">
        <v>1</v>
      </c>
      <c r="D759" t="s">
        <v>3180</v>
      </c>
      <c r="E759" t="s">
        <v>3164</v>
      </c>
      <c r="F759" t="s">
        <v>3156</v>
      </c>
      <c r="G759">
        <v>50</v>
      </c>
      <c r="H759">
        <v>11780.972450961724</v>
      </c>
      <c r="I759">
        <v>1.1780972450961723E-2</v>
      </c>
      <c r="J759" t="str">
        <f>_xlfn.XLOOKUP(A759,'DRAWING LIST'!B:B,'DRAWING LIST'!AJ:AJ,,0)</f>
        <v>1-45 天藍色</v>
      </c>
      <c r="K759">
        <f t="shared" si="22"/>
        <v>0.16</v>
      </c>
      <c r="L759">
        <f t="shared" si="23"/>
        <v>0.16</v>
      </c>
    </row>
    <row r="760" spans="1:12">
      <c r="A760" t="s">
        <v>291</v>
      </c>
      <c r="B760">
        <v>5</v>
      </c>
      <c r="C760">
        <v>1</v>
      </c>
      <c r="D760">
        <v>25</v>
      </c>
      <c r="E760" t="s">
        <v>3161</v>
      </c>
      <c r="F760" t="s">
        <v>3156</v>
      </c>
      <c r="G760">
        <v>33.4</v>
      </c>
      <c r="H760">
        <v>876.15877515965735</v>
      </c>
      <c r="I760">
        <v>8.7615877515965731E-4</v>
      </c>
      <c r="J760" t="str">
        <f>_xlfn.XLOOKUP(A760,'DRAWING LIST'!B:B,'DRAWING LIST'!AJ:AJ,,0)</f>
        <v>1-45 天藍色</v>
      </c>
      <c r="K760">
        <f t="shared" si="22"/>
        <v>0.11</v>
      </c>
      <c r="L760">
        <f t="shared" si="23"/>
        <v>0.11</v>
      </c>
    </row>
    <row r="761" spans="1:12">
      <c r="A761" t="s">
        <v>291</v>
      </c>
      <c r="B761">
        <v>6</v>
      </c>
      <c r="C761">
        <v>1</v>
      </c>
      <c r="D761">
        <v>25</v>
      </c>
      <c r="E761" t="s">
        <v>3165</v>
      </c>
      <c r="F761" t="s">
        <v>3156</v>
      </c>
      <c r="G761">
        <v>33.4</v>
      </c>
      <c r="H761">
        <v>876.15877515965735</v>
      </c>
      <c r="I761">
        <v>8.7615877515965731E-4</v>
      </c>
      <c r="J761" t="str">
        <f>_xlfn.XLOOKUP(A761,'DRAWING LIST'!B:B,'DRAWING LIST'!AJ:AJ,,0)</f>
        <v>1-45 天藍色</v>
      </c>
      <c r="K761">
        <f t="shared" si="22"/>
        <v>0.11</v>
      </c>
      <c r="L761">
        <f t="shared" si="23"/>
        <v>0.11</v>
      </c>
    </row>
    <row r="762" spans="1:12">
      <c r="A762" t="s">
        <v>291</v>
      </c>
      <c r="B762">
        <v>7</v>
      </c>
      <c r="C762">
        <v>2</v>
      </c>
      <c r="D762">
        <v>50</v>
      </c>
      <c r="E762" t="s">
        <v>3158</v>
      </c>
      <c r="F762" t="s">
        <v>3156</v>
      </c>
      <c r="G762">
        <v>60.3</v>
      </c>
      <c r="H762">
        <v>2855.7784079478274</v>
      </c>
      <c r="I762">
        <v>2.8557784079478272E-3</v>
      </c>
      <c r="J762" t="str">
        <f>_xlfn.XLOOKUP(A762,'DRAWING LIST'!B:B,'DRAWING LIST'!AJ:AJ,,0)</f>
        <v>1-45 天藍色</v>
      </c>
      <c r="K762">
        <f t="shared" si="22"/>
        <v>0.19</v>
      </c>
      <c r="L762">
        <f t="shared" si="23"/>
        <v>0.38</v>
      </c>
    </row>
    <row r="763" spans="1:12">
      <c r="A763" t="s">
        <v>292</v>
      </c>
      <c r="B763">
        <v>2</v>
      </c>
      <c r="C763">
        <v>2</v>
      </c>
      <c r="D763">
        <v>50</v>
      </c>
      <c r="E763" t="s">
        <v>3159</v>
      </c>
      <c r="F763" t="s">
        <v>3156</v>
      </c>
      <c r="G763">
        <v>60.3</v>
      </c>
      <c r="H763">
        <v>5711.5568158956548</v>
      </c>
      <c r="I763">
        <v>5.7115568158956544E-3</v>
      </c>
      <c r="J763" t="str">
        <f>_xlfn.XLOOKUP(A763,'DRAWING LIST'!B:B,'DRAWING LIST'!AJ:AJ,,0)</f>
        <v>1-45 天藍色</v>
      </c>
      <c r="K763">
        <f t="shared" si="22"/>
        <v>0.19</v>
      </c>
      <c r="L763">
        <f t="shared" si="23"/>
        <v>0.38</v>
      </c>
    </row>
    <row r="764" spans="1:12">
      <c r="A764" t="s">
        <v>740</v>
      </c>
      <c r="B764">
        <v>2</v>
      </c>
      <c r="C764">
        <v>1</v>
      </c>
      <c r="D764">
        <v>50</v>
      </c>
      <c r="E764" t="s">
        <v>3159</v>
      </c>
      <c r="F764" t="s">
        <v>3156</v>
      </c>
      <c r="G764">
        <v>60.3</v>
      </c>
      <c r="H764">
        <v>5711.5568158956548</v>
      </c>
      <c r="I764">
        <v>5.7115568158956544E-3</v>
      </c>
      <c r="J764" t="str">
        <f>_xlfn.XLOOKUP(A764,'DRAWING LIST'!B:B,'DRAWING LIST'!AJ:AJ,,0)</f>
        <v>1-45 天藍色</v>
      </c>
      <c r="K764">
        <f t="shared" si="22"/>
        <v>0.19</v>
      </c>
      <c r="L764">
        <f t="shared" si="23"/>
        <v>0.19</v>
      </c>
    </row>
    <row r="765" spans="1:12">
      <c r="A765" t="s">
        <v>741</v>
      </c>
      <c r="B765">
        <v>2</v>
      </c>
      <c r="C765">
        <v>5</v>
      </c>
      <c r="D765">
        <v>50</v>
      </c>
      <c r="E765" t="s">
        <v>3159</v>
      </c>
      <c r="F765" t="s">
        <v>3156</v>
      </c>
      <c r="G765">
        <v>60.3</v>
      </c>
      <c r="H765">
        <v>5711.5568158956548</v>
      </c>
      <c r="I765">
        <v>5.7115568158956544E-3</v>
      </c>
      <c r="J765" t="str">
        <f>_xlfn.XLOOKUP(A765,'DRAWING LIST'!B:B,'DRAWING LIST'!AJ:AJ,,0)</f>
        <v>1-45 天藍色</v>
      </c>
      <c r="K765">
        <f t="shared" si="22"/>
        <v>0.19</v>
      </c>
      <c r="L765">
        <f t="shared" si="23"/>
        <v>0.95</v>
      </c>
    </row>
    <row r="766" spans="1:12">
      <c r="A766" t="s">
        <v>742</v>
      </c>
      <c r="B766">
        <v>2</v>
      </c>
      <c r="C766">
        <v>1</v>
      </c>
      <c r="D766">
        <v>50</v>
      </c>
      <c r="E766" t="s">
        <v>3159</v>
      </c>
      <c r="F766" t="s">
        <v>3156</v>
      </c>
      <c r="G766">
        <v>60.3</v>
      </c>
      <c r="H766">
        <v>5711.5568158956548</v>
      </c>
      <c r="I766">
        <v>5.7115568158956544E-3</v>
      </c>
      <c r="J766" t="str">
        <f>_xlfn.XLOOKUP(A766,'DRAWING LIST'!B:B,'DRAWING LIST'!AJ:AJ,,0)</f>
        <v>1-45 天藍色</v>
      </c>
      <c r="K766">
        <f t="shared" si="22"/>
        <v>0.19</v>
      </c>
      <c r="L766">
        <f t="shared" si="23"/>
        <v>0.19</v>
      </c>
    </row>
    <row r="767" spans="1:12">
      <c r="A767" t="s">
        <v>744</v>
      </c>
      <c r="B767">
        <v>2</v>
      </c>
      <c r="C767">
        <v>1</v>
      </c>
      <c r="D767">
        <v>50</v>
      </c>
      <c r="E767" t="s">
        <v>3179</v>
      </c>
      <c r="F767" t="s">
        <v>3156</v>
      </c>
      <c r="G767">
        <v>60.3</v>
      </c>
      <c r="H767" t="s">
        <v>2009</v>
      </c>
      <c r="J767" t="str">
        <f>_xlfn.XLOOKUP(A767,'DRAWING LIST'!B:B,'DRAWING LIST'!AJ:AJ,,0)</f>
        <v>1-45 天藍色</v>
      </c>
      <c r="K767">
        <f t="shared" si="22"/>
        <v>0.19</v>
      </c>
      <c r="L767">
        <f t="shared" si="23"/>
        <v>0.19</v>
      </c>
    </row>
    <row r="768" spans="1:12">
      <c r="A768" t="s">
        <v>744</v>
      </c>
      <c r="B768">
        <v>3</v>
      </c>
      <c r="C768">
        <v>2</v>
      </c>
      <c r="D768">
        <v>50</v>
      </c>
      <c r="E768" t="s">
        <v>3158</v>
      </c>
      <c r="F768" t="s">
        <v>3156</v>
      </c>
      <c r="G768">
        <v>60.3</v>
      </c>
      <c r="H768">
        <v>2855.7784079478274</v>
      </c>
      <c r="I768">
        <v>2.8557784079478272E-3</v>
      </c>
      <c r="J768" t="str">
        <f>_xlfn.XLOOKUP(A768,'DRAWING LIST'!B:B,'DRAWING LIST'!AJ:AJ,,0)</f>
        <v>1-45 天藍色</v>
      </c>
      <c r="K768">
        <f t="shared" si="22"/>
        <v>0.19</v>
      </c>
      <c r="L768">
        <f t="shared" si="23"/>
        <v>0.38</v>
      </c>
    </row>
    <row r="769" spans="1:12">
      <c r="A769" t="s">
        <v>745</v>
      </c>
      <c r="B769">
        <v>2</v>
      </c>
      <c r="C769">
        <v>1</v>
      </c>
      <c r="D769">
        <v>50</v>
      </c>
      <c r="E769" t="s">
        <v>3179</v>
      </c>
      <c r="F769" t="s">
        <v>3156</v>
      </c>
      <c r="G769">
        <v>60.3</v>
      </c>
      <c r="H769" t="s">
        <v>2009</v>
      </c>
      <c r="J769" t="str">
        <f>_xlfn.XLOOKUP(A769,'DRAWING LIST'!B:B,'DRAWING LIST'!AJ:AJ,,0)</f>
        <v>1-45 天藍色</v>
      </c>
      <c r="K769">
        <f t="shared" si="22"/>
        <v>0.19</v>
      </c>
      <c r="L769">
        <f t="shared" si="23"/>
        <v>0.19</v>
      </c>
    </row>
    <row r="770" spans="1:12">
      <c r="A770" t="s">
        <v>745</v>
      </c>
      <c r="B770">
        <v>3</v>
      </c>
      <c r="C770">
        <v>2</v>
      </c>
      <c r="D770">
        <v>50</v>
      </c>
      <c r="E770" t="s">
        <v>3158</v>
      </c>
      <c r="F770" t="s">
        <v>3156</v>
      </c>
      <c r="G770">
        <v>60.3</v>
      </c>
      <c r="H770">
        <v>2855.7784079478274</v>
      </c>
      <c r="I770">
        <v>2.8557784079478272E-3</v>
      </c>
      <c r="J770" t="str">
        <f>_xlfn.XLOOKUP(A770,'DRAWING LIST'!B:B,'DRAWING LIST'!AJ:AJ,,0)</f>
        <v>1-45 天藍色</v>
      </c>
      <c r="K770">
        <f t="shared" si="22"/>
        <v>0.19</v>
      </c>
      <c r="L770">
        <f t="shared" si="23"/>
        <v>0.38</v>
      </c>
    </row>
    <row r="771" spans="1:12">
      <c r="A771" t="s">
        <v>746</v>
      </c>
      <c r="B771">
        <v>2</v>
      </c>
      <c r="C771">
        <v>5</v>
      </c>
      <c r="D771">
        <v>25</v>
      </c>
      <c r="E771" t="s">
        <v>3159</v>
      </c>
      <c r="F771" t="s">
        <v>3156</v>
      </c>
      <c r="G771">
        <v>33.4</v>
      </c>
      <c r="H771">
        <v>1752.3175503193147</v>
      </c>
      <c r="I771">
        <v>1.7523175503193146E-3</v>
      </c>
      <c r="J771" t="str">
        <f>_xlfn.XLOOKUP(A771,'DRAWING LIST'!B:B,'DRAWING LIST'!AJ:AJ,,0)</f>
        <v>1-45 天藍色</v>
      </c>
      <c r="K771">
        <f t="shared" ref="K771:K834" si="24">ROUNDUP(G771*PI()*1000*10^-6,2)</f>
        <v>0.11</v>
      </c>
      <c r="L771">
        <f t="shared" ref="L771:L834" si="25">K771*C771</f>
        <v>0.55000000000000004</v>
      </c>
    </row>
    <row r="772" spans="1:12">
      <c r="A772" t="s">
        <v>746</v>
      </c>
      <c r="B772">
        <v>3</v>
      </c>
      <c r="C772">
        <v>3</v>
      </c>
      <c r="D772">
        <v>25</v>
      </c>
      <c r="E772" t="s">
        <v>3161</v>
      </c>
      <c r="F772" t="s">
        <v>3156</v>
      </c>
      <c r="G772">
        <v>33.4</v>
      </c>
      <c r="H772">
        <v>876.15877515965735</v>
      </c>
      <c r="I772">
        <v>8.7615877515965731E-4</v>
      </c>
      <c r="J772" t="str">
        <f>_xlfn.XLOOKUP(A772,'DRAWING LIST'!B:B,'DRAWING LIST'!AJ:AJ,,0)</f>
        <v>1-45 天藍色</v>
      </c>
      <c r="K772">
        <f t="shared" si="24"/>
        <v>0.11</v>
      </c>
      <c r="L772">
        <f t="shared" si="25"/>
        <v>0.33</v>
      </c>
    </row>
    <row r="773" spans="1:12">
      <c r="A773" t="s">
        <v>747</v>
      </c>
      <c r="B773">
        <v>3</v>
      </c>
      <c r="C773">
        <v>2</v>
      </c>
      <c r="D773">
        <v>25</v>
      </c>
      <c r="E773" t="s">
        <v>3159</v>
      </c>
      <c r="F773" t="s">
        <v>3156</v>
      </c>
      <c r="G773">
        <v>33.4</v>
      </c>
      <c r="H773">
        <v>1752.3175503193147</v>
      </c>
      <c r="I773">
        <v>1.7523175503193146E-3</v>
      </c>
      <c r="J773" t="str">
        <f>_xlfn.XLOOKUP(A773,'DRAWING LIST'!B:B,'DRAWING LIST'!AJ:AJ,,0)</f>
        <v>1-45 天藍色</v>
      </c>
      <c r="K773">
        <f t="shared" si="24"/>
        <v>0.11</v>
      </c>
      <c r="L773">
        <f t="shared" si="25"/>
        <v>0.22</v>
      </c>
    </row>
    <row r="774" spans="1:12">
      <c r="A774" t="s">
        <v>747</v>
      </c>
      <c r="B774">
        <v>4</v>
      </c>
      <c r="C774">
        <v>1</v>
      </c>
      <c r="D774" t="s">
        <v>3180</v>
      </c>
      <c r="E774" t="s">
        <v>3169</v>
      </c>
      <c r="F774" t="s">
        <v>3156</v>
      </c>
      <c r="G774">
        <v>50</v>
      </c>
      <c r="H774">
        <v>15707.963267948966</v>
      </c>
      <c r="I774">
        <v>1.5707963267948967E-2</v>
      </c>
      <c r="J774" t="str">
        <f>_xlfn.XLOOKUP(A774,'DRAWING LIST'!B:B,'DRAWING LIST'!AJ:AJ,,0)</f>
        <v>1-45 天藍色</v>
      </c>
      <c r="K774">
        <f t="shared" si="24"/>
        <v>0.16</v>
      </c>
      <c r="L774">
        <f t="shared" si="25"/>
        <v>0.16</v>
      </c>
    </row>
    <row r="775" spans="1:12">
      <c r="A775" t="s">
        <v>747</v>
      </c>
      <c r="B775">
        <v>5</v>
      </c>
      <c r="C775">
        <v>1</v>
      </c>
      <c r="D775">
        <v>25</v>
      </c>
      <c r="E775" t="s">
        <v>3161</v>
      </c>
      <c r="F775" t="s">
        <v>3156</v>
      </c>
      <c r="G775">
        <v>33.4</v>
      </c>
      <c r="H775">
        <v>876.15877515965735</v>
      </c>
      <c r="I775">
        <v>8.7615877515965731E-4</v>
      </c>
      <c r="J775" t="str">
        <f>_xlfn.XLOOKUP(A775,'DRAWING LIST'!B:B,'DRAWING LIST'!AJ:AJ,,0)</f>
        <v>1-45 天藍色</v>
      </c>
      <c r="K775">
        <f t="shared" si="24"/>
        <v>0.11</v>
      </c>
      <c r="L775">
        <f t="shared" si="25"/>
        <v>0.11</v>
      </c>
    </row>
    <row r="776" spans="1:12">
      <c r="A776" t="s">
        <v>747</v>
      </c>
      <c r="B776">
        <v>6</v>
      </c>
      <c r="C776">
        <v>1</v>
      </c>
      <c r="D776">
        <v>50</v>
      </c>
      <c r="E776" t="s">
        <v>3158</v>
      </c>
      <c r="F776" t="s">
        <v>3156</v>
      </c>
      <c r="G776">
        <v>60.3</v>
      </c>
      <c r="H776">
        <v>2855.7784079478274</v>
      </c>
      <c r="I776">
        <v>2.8557784079478272E-3</v>
      </c>
      <c r="J776" t="str">
        <f>_xlfn.XLOOKUP(A776,'DRAWING LIST'!B:B,'DRAWING LIST'!AJ:AJ,,0)</f>
        <v>1-45 天藍色</v>
      </c>
      <c r="K776">
        <f t="shared" si="24"/>
        <v>0.19</v>
      </c>
      <c r="L776">
        <f t="shared" si="25"/>
        <v>0.19</v>
      </c>
    </row>
    <row r="777" spans="1:12">
      <c r="A777" t="s">
        <v>294</v>
      </c>
      <c r="B777">
        <v>3</v>
      </c>
      <c r="C777">
        <v>3</v>
      </c>
      <c r="D777">
        <v>25</v>
      </c>
      <c r="E777" t="s">
        <v>3159</v>
      </c>
      <c r="F777" t="s">
        <v>3156</v>
      </c>
      <c r="G777">
        <v>33.4</v>
      </c>
      <c r="H777">
        <v>1752.3175503193147</v>
      </c>
      <c r="I777">
        <v>1.7523175503193146E-3</v>
      </c>
      <c r="J777" t="str">
        <f>_xlfn.XLOOKUP(A777,'DRAWING LIST'!B:B,'DRAWING LIST'!AJ:AJ,,0)</f>
        <v>1-45 天藍色</v>
      </c>
      <c r="K777">
        <f t="shared" si="24"/>
        <v>0.11</v>
      </c>
      <c r="L777">
        <f t="shared" si="25"/>
        <v>0.33</v>
      </c>
    </row>
    <row r="778" spans="1:12">
      <c r="A778" t="s">
        <v>294</v>
      </c>
      <c r="B778">
        <v>4</v>
      </c>
      <c r="C778">
        <v>1</v>
      </c>
      <c r="D778" t="s">
        <v>3180</v>
      </c>
      <c r="E778" t="s">
        <v>3169</v>
      </c>
      <c r="F778" t="s">
        <v>3156</v>
      </c>
      <c r="G778">
        <v>50</v>
      </c>
      <c r="H778">
        <v>15707.963267948966</v>
      </c>
      <c r="I778">
        <v>1.5707963267948967E-2</v>
      </c>
      <c r="J778" t="str">
        <f>_xlfn.XLOOKUP(A778,'DRAWING LIST'!B:B,'DRAWING LIST'!AJ:AJ,,0)</f>
        <v>1-45 天藍色</v>
      </c>
      <c r="K778">
        <f t="shared" si="24"/>
        <v>0.16</v>
      </c>
      <c r="L778">
        <f t="shared" si="25"/>
        <v>0.16</v>
      </c>
    </row>
    <row r="779" spans="1:12">
      <c r="A779" t="s">
        <v>294</v>
      </c>
      <c r="B779">
        <v>5</v>
      </c>
      <c r="C779">
        <v>4</v>
      </c>
      <c r="D779">
        <v>25</v>
      </c>
      <c r="E779" t="s">
        <v>3161</v>
      </c>
      <c r="F779" t="s">
        <v>3156</v>
      </c>
      <c r="G779">
        <v>33.4</v>
      </c>
      <c r="H779">
        <v>876.15877515965735</v>
      </c>
      <c r="I779">
        <v>8.7615877515965731E-4</v>
      </c>
      <c r="J779" t="str">
        <f>_xlfn.XLOOKUP(A779,'DRAWING LIST'!B:B,'DRAWING LIST'!AJ:AJ,,0)</f>
        <v>1-45 天藍色</v>
      </c>
      <c r="K779">
        <f t="shared" si="24"/>
        <v>0.11</v>
      </c>
      <c r="L779">
        <f t="shared" si="25"/>
        <v>0.44</v>
      </c>
    </row>
    <row r="780" spans="1:12">
      <c r="A780" t="s">
        <v>294</v>
      </c>
      <c r="B780">
        <v>6</v>
      </c>
      <c r="C780">
        <v>1</v>
      </c>
      <c r="D780" t="s">
        <v>3180</v>
      </c>
      <c r="E780" t="s">
        <v>3161</v>
      </c>
      <c r="F780" t="s">
        <v>3156</v>
      </c>
      <c r="G780">
        <v>50</v>
      </c>
      <c r="H780">
        <v>1963.4954084936207</v>
      </c>
      <c r="I780">
        <v>1.9634954084936209E-3</v>
      </c>
      <c r="J780" t="str">
        <f>_xlfn.XLOOKUP(A780,'DRAWING LIST'!B:B,'DRAWING LIST'!AJ:AJ,,0)</f>
        <v>1-45 天藍色</v>
      </c>
      <c r="K780">
        <f t="shared" si="24"/>
        <v>0.16</v>
      </c>
      <c r="L780">
        <f t="shared" si="25"/>
        <v>0.16</v>
      </c>
    </row>
    <row r="781" spans="1:12">
      <c r="A781" t="s">
        <v>295</v>
      </c>
      <c r="B781">
        <v>3</v>
      </c>
      <c r="C781">
        <v>7</v>
      </c>
      <c r="D781">
        <v>25</v>
      </c>
      <c r="E781" t="s">
        <v>3159</v>
      </c>
      <c r="F781" t="s">
        <v>3156</v>
      </c>
      <c r="G781">
        <v>33.4</v>
      </c>
      <c r="H781">
        <v>1752.3175503193147</v>
      </c>
      <c r="I781">
        <v>1.7523175503193146E-3</v>
      </c>
      <c r="J781" t="str">
        <f>_xlfn.XLOOKUP(A781,'DRAWING LIST'!B:B,'DRAWING LIST'!AJ:AJ,,0)</f>
        <v>1-45 天藍色</v>
      </c>
      <c r="K781">
        <f t="shared" si="24"/>
        <v>0.11</v>
      </c>
      <c r="L781">
        <f t="shared" si="25"/>
        <v>0.77</v>
      </c>
    </row>
    <row r="782" spans="1:12">
      <c r="A782" t="s">
        <v>295</v>
      </c>
      <c r="B782">
        <v>4</v>
      </c>
      <c r="C782">
        <v>1</v>
      </c>
      <c r="D782" t="s">
        <v>3180</v>
      </c>
      <c r="E782" t="s">
        <v>3169</v>
      </c>
      <c r="F782" t="s">
        <v>3156</v>
      </c>
      <c r="G782">
        <v>50</v>
      </c>
      <c r="H782">
        <v>15707.963267948966</v>
      </c>
      <c r="I782">
        <v>1.5707963267948967E-2</v>
      </c>
      <c r="J782" t="str">
        <f>_xlfn.XLOOKUP(A782,'DRAWING LIST'!B:B,'DRAWING LIST'!AJ:AJ,,0)</f>
        <v>1-45 天藍色</v>
      </c>
      <c r="K782">
        <f t="shared" si="24"/>
        <v>0.16</v>
      </c>
      <c r="L782">
        <f t="shared" si="25"/>
        <v>0.16</v>
      </c>
    </row>
    <row r="783" spans="1:12">
      <c r="A783" t="s">
        <v>295</v>
      </c>
      <c r="B783">
        <v>5</v>
      </c>
      <c r="C783">
        <v>4</v>
      </c>
      <c r="D783">
        <v>25</v>
      </c>
      <c r="E783" t="s">
        <v>3161</v>
      </c>
      <c r="F783" t="s">
        <v>3156</v>
      </c>
      <c r="G783">
        <v>33.4</v>
      </c>
      <c r="H783">
        <v>876.15877515965735</v>
      </c>
      <c r="I783">
        <v>8.7615877515965731E-4</v>
      </c>
      <c r="J783" t="str">
        <f>_xlfn.XLOOKUP(A783,'DRAWING LIST'!B:B,'DRAWING LIST'!AJ:AJ,,0)</f>
        <v>1-45 天藍色</v>
      </c>
      <c r="K783">
        <f t="shared" si="24"/>
        <v>0.11</v>
      </c>
      <c r="L783">
        <f t="shared" si="25"/>
        <v>0.44</v>
      </c>
    </row>
    <row r="784" spans="1:12">
      <c r="A784" t="s">
        <v>295</v>
      </c>
      <c r="B784">
        <v>6</v>
      </c>
      <c r="C784">
        <v>1</v>
      </c>
      <c r="D784">
        <v>50</v>
      </c>
      <c r="E784" t="s">
        <v>3158</v>
      </c>
      <c r="F784" t="s">
        <v>3156</v>
      </c>
      <c r="G784">
        <v>60.3</v>
      </c>
      <c r="H784">
        <v>2855.7784079478274</v>
      </c>
      <c r="I784">
        <v>2.8557784079478272E-3</v>
      </c>
      <c r="J784" t="str">
        <f>_xlfn.XLOOKUP(A784,'DRAWING LIST'!B:B,'DRAWING LIST'!AJ:AJ,,0)</f>
        <v>1-45 天藍色</v>
      </c>
      <c r="K784">
        <f t="shared" si="24"/>
        <v>0.19</v>
      </c>
      <c r="L784">
        <f t="shared" si="25"/>
        <v>0.19</v>
      </c>
    </row>
    <row r="785" spans="1:12">
      <c r="A785" t="s">
        <v>296</v>
      </c>
      <c r="B785">
        <v>3</v>
      </c>
      <c r="C785">
        <v>8</v>
      </c>
      <c r="D785">
        <v>25</v>
      </c>
      <c r="E785" t="s">
        <v>3159</v>
      </c>
      <c r="F785" t="s">
        <v>3156</v>
      </c>
      <c r="G785">
        <v>33.4</v>
      </c>
      <c r="H785">
        <v>1752.3175503193147</v>
      </c>
      <c r="I785">
        <v>1.7523175503193146E-3</v>
      </c>
      <c r="J785" t="str">
        <f>_xlfn.XLOOKUP(A785,'DRAWING LIST'!B:B,'DRAWING LIST'!AJ:AJ,,0)</f>
        <v>1-45 天藍色</v>
      </c>
      <c r="K785">
        <f t="shared" si="24"/>
        <v>0.11</v>
      </c>
      <c r="L785">
        <f t="shared" si="25"/>
        <v>0.88</v>
      </c>
    </row>
    <row r="786" spans="1:12">
      <c r="A786" t="s">
        <v>296</v>
      </c>
      <c r="B786">
        <v>4</v>
      </c>
      <c r="C786">
        <v>1</v>
      </c>
      <c r="D786" t="s">
        <v>3180</v>
      </c>
      <c r="E786" t="s">
        <v>3169</v>
      </c>
      <c r="F786" t="s">
        <v>3156</v>
      </c>
      <c r="G786">
        <v>50</v>
      </c>
      <c r="H786">
        <v>15707.963267948966</v>
      </c>
      <c r="I786">
        <v>1.5707963267948967E-2</v>
      </c>
      <c r="J786" t="str">
        <f>_xlfn.XLOOKUP(A786,'DRAWING LIST'!B:B,'DRAWING LIST'!AJ:AJ,,0)</f>
        <v>1-45 天藍色</v>
      </c>
      <c r="K786">
        <f t="shared" si="24"/>
        <v>0.16</v>
      </c>
      <c r="L786">
        <f t="shared" si="25"/>
        <v>0.16</v>
      </c>
    </row>
    <row r="787" spans="1:12">
      <c r="A787" t="s">
        <v>296</v>
      </c>
      <c r="B787">
        <v>5</v>
      </c>
      <c r="C787">
        <v>8</v>
      </c>
      <c r="D787">
        <v>25</v>
      </c>
      <c r="E787" t="s">
        <v>3161</v>
      </c>
      <c r="F787" t="s">
        <v>3156</v>
      </c>
      <c r="G787">
        <v>33.4</v>
      </c>
      <c r="H787">
        <v>876.15877515965735</v>
      </c>
      <c r="I787">
        <v>8.7615877515965731E-4</v>
      </c>
      <c r="J787" t="str">
        <f>_xlfn.XLOOKUP(A787,'DRAWING LIST'!B:B,'DRAWING LIST'!AJ:AJ,,0)</f>
        <v>1-45 天藍色</v>
      </c>
      <c r="K787">
        <f t="shared" si="24"/>
        <v>0.11</v>
      </c>
      <c r="L787">
        <f t="shared" si="25"/>
        <v>0.88</v>
      </c>
    </row>
    <row r="788" spans="1:12">
      <c r="A788" t="s">
        <v>296</v>
      </c>
      <c r="B788">
        <v>6</v>
      </c>
      <c r="C788">
        <v>1</v>
      </c>
      <c r="D788">
        <v>50</v>
      </c>
      <c r="E788" t="s">
        <v>3161</v>
      </c>
      <c r="F788" t="s">
        <v>3156</v>
      </c>
      <c r="G788">
        <v>60.3</v>
      </c>
      <c r="H788">
        <v>2855.7784079478274</v>
      </c>
      <c r="I788">
        <v>2.8557784079478272E-3</v>
      </c>
      <c r="J788" t="str">
        <f>_xlfn.XLOOKUP(A788,'DRAWING LIST'!B:B,'DRAWING LIST'!AJ:AJ,,0)</f>
        <v>1-45 天藍色</v>
      </c>
      <c r="K788">
        <f t="shared" si="24"/>
        <v>0.19</v>
      </c>
      <c r="L788">
        <f t="shared" si="25"/>
        <v>0.19</v>
      </c>
    </row>
    <row r="789" spans="1:12">
      <c r="A789" t="s">
        <v>297</v>
      </c>
      <c r="B789">
        <v>3</v>
      </c>
      <c r="C789">
        <v>1</v>
      </c>
      <c r="D789">
        <v>50</v>
      </c>
      <c r="E789" t="s">
        <v>3159</v>
      </c>
      <c r="F789" t="s">
        <v>3156</v>
      </c>
      <c r="G789">
        <v>60.3</v>
      </c>
      <c r="H789">
        <v>5711.5568158956548</v>
      </c>
      <c r="I789">
        <v>5.7115568158956544E-3</v>
      </c>
      <c r="J789" t="str">
        <f>_xlfn.XLOOKUP(A789,'DRAWING LIST'!B:B,'DRAWING LIST'!AJ:AJ,,0)</f>
        <v>1-45 天藍色</v>
      </c>
      <c r="K789">
        <f t="shared" si="24"/>
        <v>0.19</v>
      </c>
      <c r="L789">
        <f t="shared" si="25"/>
        <v>0.19</v>
      </c>
    </row>
    <row r="790" spans="1:12">
      <c r="A790" t="s">
        <v>297</v>
      </c>
      <c r="B790">
        <v>4</v>
      </c>
      <c r="C790">
        <v>1</v>
      </c>
      <c r="D790">
        <v>25</v>
      </c>
      <c r="E790" t="s">
        <v>3159</v>
      </c>
      <c r="F790" t="s">
        <v>3156</v>
      </c>
      <c r="G790">
        <v>33.4</v>
      </c>
      <c r="H790">
        <v>1752.3175503193147</v>
      </c>
      <c r="I790">
        <v>1.7523175503193146E-3</v>
      </c>
      <c r="J790" t="str">
        <f>_xlfn.XLOOKUP(A790,'DRAWING LIST'!B:B,'DRAWING LIST'!AJ:AJ,,0)</f>
        <v>1-45 天藍色</v>
      </c>
      <c r="K790">
        <f t="shared" si="24"/>
        <v>0.11</v>
      </c>
      <c r="L790">
        <f t="shared" si="25"/>
        <v>0.11</v>
      </c>
    </row>
    <row r="791" spans="1:12">
      <c r="A791" t="s">
        <v>297</v>
      </c>
      <c r="B791">
        <v>5</v>
      </c>
      <c r="C791">
        <v>1</v>
      </c>
      <c r="D791" t="s">
        <v>3180</v>
      </c>
      <c r="E791" t="s">
        <v>3164</v>
      </c>
      <c r="F791" t="s">
        <v>3156</v>
      </c>
      <c r="G791">
        <v>50</v>
      </c>
      <c r="H791">
        <v>11780.972450961724</v>
      </c>
      <c r="I791">
        <v>1.1780972450961723E-2</v>
      </c>
      <c r="J791" t="str">
        <f>_xlfn.XLOOKUP(A791,'DRAWING LIST'!B:B,'DRAWING LIST'!AJ:AJ,,0)</f>
        <v>1-45 天藍色</v>
      </c>
      <c r="K791">
        <f t="shared" si="24"/>
        <v>0.16</v>
      </c>
      <c r="L791">
        <f t="shared" si="25"/>
        <v>0.16</v>
      </c>
    </row>
    <row r="792" spans="1:12">
      <c r="A792" t="s">
        <v>297</v>
      </c>
      <c r="B792">
        <v>6</v>
      </c>
      <c r="C792">
        <v>1</v>
      </c>
      <c r="D792">
        <v>25</v>
      </c>
      <c r="E792" t="s">
        <v>3165</v>
      </c>
      <c r="F792" t="s">
        <v>3156</v>
      </c>
      <c r="G792">
        <v>33.4</v>
      </c>
      <c r="H792">
        <v>876.15877515965735</v>
      </c>
      <c r="I792">
        <v>8.7615877515965731E-4</v>
      </c>
      <c r="J792" t="str">
        <f>_xlfn.XLOOKUP(A792,'DRAWING LIST'!B:B,'DRAWING LIST'!AJ:AJ,,0)</f>
        <v>1-45 天藍色</v>
      </c>
      <c r="K792">
        <f t="shared" si="24"/>
        <v>0.11</v>
      </c>
      <c r="L792">
        <f t="shared" si="25"/>
        <v>0.11</v>
      </c>
    </row>
    <row r="793" spans="1:12">
      <c r="A793" t="s">
        <v>297</v>
      </c>
      <c r="B793">
        <v>7</v>
      </c>
      <c r="C793">
        <v>1</v>
      </c>
      <c r="D793">
        <v>25</v>
      </c>
      <c r="E793" t="s">
        <v>3161</v>
      </c>
      <c r="F793" t="s">
        <v>3156</v>
      </c>
      <c r="G793">
        <v>33.4</v>
      </c>
      <c r="H793">
        <v>876.15877515965735</v>
      </c>
      <c r="I793">
        <v>8.7615877515965731E-4</v>
      </c>
      <c r="J793" t="str">
        <f>_xlfn.XLOOKUP(A793,'DRAWING LIST'!B:B,'DRAWING LIST'!AJ:AJ,,0)</f>
        <v>1-45 天藍色</v>
      </c>
      <c r="K793">
        <f t="shared" si="24"/>
        <v>0.11</v>
      </c>
      <c r="L793">
        <f t="shared" si="25"/>
        <v>0.11</v>
      </c>
    </row>
    <row r="794" spans="1:12">
      <c r="A794" t="s">
        <v>297</v>
      </c>
      <c r="B794">
        <v>8</v>
      </c>
      <c r="C794">
        <v>2</v>
      </c>
      <c r="D794">
        <v>50</v>
      </c>
      <c r="E794" t="s">
        <v>3158</v>
      </c>
      <c r="F794" t="s">
        <v>3156</v>
      </c>
      <c r="G794">
        <v>60.3</v>
      </c>
      <c r="H794">
        <v>2855.7784079478274</v>
      </c>
      <c r="I794">
        <v>2.8557784079478272E-3</v>
      </c>
      <c r="J794" t="str">
        <f>_xlfn.XLOOKUP(A794,'DRAWING LIST'!B:B,'DRAWING LIST'!AJ:AJ,,0)</f>
        <v>1-45 天藍色</v>
      </c>
      <c r="K794">
        <f t="shared" si="24"/>
        <v>0.19</v>
      </c>
      <c r="L794">
        <f t="shared" si="25"/>
        <v>0.38</v>
      </c>
    </row>
    <row r="795" spans="1:12">
      <c r="A795" t="s">
        <v>298</v>
      </c>
      <c r="B795">
        <v>3</v>
      </c>
      <c r="C795">
        <v>1</v>
      </c>
      <c r="D795">
        <v>25</v>
      </c>
      <c r="E795" t="s">
        <v>3159</v>
      </c>
      <c r="F795" t="s">
        <v>3156</v>
      </c>
      <c r="G795">
        <v>33.4</v>
      </c>
      <c r="H795">
        <v>1752.3175503193147</v>
      </c>
      <c r="I795">
        <v>1.7523175503193146E-3</v>
      </c>
      <c r="J795" t="str">
        <f>_xlfn.XLOOKUP(A795,'DRAWING LIST'!B:B,'DRAWING LIST'!AJ:AJ,,0)</f>
        <v>1-45 天藍色</v>
      </c>
      <c r="K795">
        <f t="shared" si="24"/>
        <v>0.11</v>
      </c>
      <c r="L795">
        <f t="shared" si="25"/>
        <v>0.11</v>
      </c>
    </row>
    <row r="796" spans="1:12">
      <c r="A796" t="s">
        <v>298</v>
      </c>
      <c r="B796">
        <v>4</v>
      </c>
      <c r="C796">
        <v>1</v>
      </c>
      <c r="D796" t="s">
        <v>3180</v>
      </c>
      <c r="E796" t="s">
        <v>3169</v>
      </c>
      <c r="F796" t="s">
        <v>3156</v>
      </c>
      <c r="G796">
        <v>50</v>
      </c>
      <c r="H796">
        <v>15707.963267948966</v>
      </c>
      <c r="I796">
        <v>1.5707963267948967E-2</v>
      </c>
      <c r="J796" t="str">
        <f>_xlfn.XLOOKUP(A796,'DRAWING LIST'!B:B,'DRAWING LIST'!AJ:AJ,,0)</f>
        <v>1-45 天藍色</v>
      </c>
      <c r="K796">
        <f t="shared" si="24"/>
        <v>0.16</v>
      </c>
      <c r="L796">
        <f t="shared" si="25"/>
        <v>0.16</v>
      </c>
    </row>
    <row r="797" spans="1:12">
      <c r="A797" t="s">
        <v>298</v>
      </c>
      <c r="B797">
        <v>5</v>
      </c>
      <c r="C797">
        <v>2</v>
      </c>
      <c r="D797">
        <v>50</v>
      </c>
      <c r="E797" t="s">
        <v>3162</v>
      </c>
      <c r="F797" t="s">
        <v>3156</v>
      </c>
      <c r="G797">
        <v>60.3</v>
      </c>
      <c r="H797">
        <v>17134.670447686964</v>
      </c>
      <c r="I797">
        <v>1.7134670447686962E-2</v>
      </c>
      <c r="J797" t="str">
        <f>_xlfn.XLOOKUP(A797,'DRAWING LIST'!B:B,'DRAWING LIST'!AJ:AJ,,0)</f>
        <v>1-45 天藍色</v>
      </c>
      <c r="K797">
        <f t="shared" si="24"/>
        <v>0.19</v>
      </c>
      <c r="L797">
        <f t="shared" si="25"/>
        <v>0.38</v>
      </c>
    </row>
    <row r="798" spans="1:12">
      <c r="A798" t="s">
        <v>298</v>
      </c>
      <c r="B798">
        <v>6</v>
      </c>
      <c r="C798">
        <v>1</v>
      </c>
      <c r="D798">
        <v>25</v>
      </c>
      <c r="E798" t="s">
        <v>3165</v>
      </c>
      <c r="F798" t="s">
        <v>3156</v>
      </c>
      <c r="G798">
        <v>33.4</v>
      </c>
      <c r="H798">
        <v>876.15877515965735</v>
      </c>
      <c r="I798">
        <v>8.7615877515965731E-4</v>
      </c>
      <c r="J798" t="str">
        <f>_xlfn.XLOOKUP(A798,'DRAWING LIST'!B:B,'DRAWING LIST'!AJ:AJ,,0)</f>
        <v>1-45 天藍色</v>
      </c>
      <c r="K798">
        <f t="shared" si="24"/>
        <v>0.11</v>
      </c>
      <c r="L798">
        <f t="shared" si="25"/>
        <v>0.11</v>
      </c>
    </row>
    <row r="799" spans="1:12">
      <c r="A799" t="s">
        <v>298</v>
      </c>
      <c r="B799">
        <v>7</v>
      </c>
      <c r="C799">
        <v>1</v>
      </c>
      <c r="D799">
        <v>25</v>
      </c>
      <c r="E799" t="s">
        <v>3161</v>
      </c>
      <c r="F799" t="s">
        <v>3156</v>
      </c>
      <c r="G799">
        <v>33.4</v>
      </c>
      <c r="H799">
        <v>876.15877515965735</v>
      </c>
      <c r="I799">
        <v>8.7615877515965731E-4</v>
      </c>
      <c r="J799" t="str">
        <f>_xlfn.XLOOKUP(A799,'DRAWING LIST'!B:B,'DRAWING LIST'!AJ:AJ,,0)</f>
        <v>1-45 天藍色</v>
      </c>
      <c r="K799">
        <f t="shared" si="24"/>
        <v>0.11</v>
      </c>
      <c r="L799">
        <f t="shared" si="25"/>
        <v>0.11</v>
      </c>
    </row>
    <row r="800" spans="1:12">
      <c r="A800" t="s">
        <v>299</v>
      </c>
      <c r="B800">
        <v>2</v>
      </c>
      <c r="C800">
        <v>2</v>
      </c>
      <c r="D800">
        <v>50</v>
      </c>
      <c r="E800" t="s">
        <v>3159</v>
      </c>
      <c r="F800" t="s">
        <v>3156</v>
      </c>
      <c r="G800">
        <v>60.3</v>
      </c>
      <c r="H800">
        <v>5711.5568158956548</v>
      </c>
      <c r="I800">
        <v>5.7115568158956544E-3</v>
      </c>
      <c r="J800" t="str">
        <f>_xlfn.XLOOKUP(A800,'DRAWING LIST'!B:B,'DRAWING LIST'!AJ:AJ,,0)</f>
        <v>1-45 天藍色</v>
      </c>
      <c r="K800">
        <f t="shared" si="24"/>
        <v>0.19</v>
      </c>
      <c r="L800">
        <f t="shared" si="25"/>
        <v>0.38</v>
      </c>
    </row>
    <row r="801" spans="1:12">
      <c r="A801" t="s">
        <v>300</v>
      </c>
      <c r="B801">
        <v>2</v>
      </c>
      <c r="C801">
        <v>1</v>
      </c>
      <c r="D801">
        <v>50</v>
      </c>
      <c r="E801" t="s">
        <v>3166</v>
      </c>
      <c r="F801" t="s">
        <v>3156</v>
      </c>
      <c r="G801">
        <v>60.3</v>
      </c>
      <c r="H801">
        <v>3807.7045439304366</v>
      </c>
      <c r="I801">
        <v>3.8077045439304366E-3</v>
      </c>
      <c r="J801" t="str">
        <f>_xlfn.XLOOKUP(A801,'DRAWING LIST'!B:B,'DRAWING LIST'!AJ:AJ,,0)</f>
        <v>1-45 天藍色</v>
      </c>
      <c r="K801">
        <f t="shared" si="24"/>
        <v>0.19</v>
      </c>
      <c r="L801">
        <f t="shared" si="25"/>
        <v>0.19</v>
      </c>
    </row>
    <row r="802" spans="1:12">
      <c r="A802" t="s">
        <v>300</v>
      </c>
      <c r="B802">
        <v>3</v>
      </c>
      <c r="C802">
        <v>2</v>
      </c>
      <c r="D802">
        <v>50</v>
      </c>
      <c r="E802" t="s">
        <v>3159</v>
      </c>
      <c r="F802" t="s">
        <v>3156</v>
      </c>
      <c r="G802">
        <v>60.3</v>
      </c>
      <c r="H802">
        <v>5711.5568158956548</v>
      </c>
      <c r="I802">
        <v>5.7115568158956544E-3</v>
      </c>
      <c r="J802" t="str">
        <f>_xlfn.XLOOKUP(A802,'DRAWING LIST'!B:B,'DRAWING LIST'!AJ:AJ,,0)</f>
        <v>1-45 天藍色</v>
      </c>
      <c r="K802">
        <f t="shared" si="24"/>
        <v>0.19</v>
      </c>
      <c r="L802">
        <f t="shared" si="25"/>
        <v>0.38</v>
      </c>
    </row>
    <row r="803" spans="1:12">
      <c r="A803" t="s">
        <v>301</v>
      </c>
      <c r="B803">
        <v>2</v>
      </c>
      <c r="C803">
        <v>3</v>
      </c>
      <c r="D803">
        <v>50</v>
      </c>
      <c r="E803" t="s">
        <v>3159</v>
      </c>
      <c r="F803" t="s">
        <v>3156</v>
      </c>
      <c r="G803">
        <v>60.3</v>
      </c>
      <c r="H803">
        <v>5711.5568158956548</v>
      </c>
      <c r="I803">
        <v>5.7115568158956544E-3</v>
      </c>
      <c r="J803" t="str">
        <f>_xlfn.XLOOKUP(A803,'DRAWING LIST'!B:B,'DRAWING LIST'!AJ:AJ,,0)</f>
        <v>1-45 天藍色</v>
      </c>
      <c r="K803">
        <f t="shared" si="24"/>
        <v>0.19</v>
      </c>
      <c r="L803">
        <f t="shared" si="25"/>
        <v>0.57000000000000006</v>
      </c>
    </row>
    <row r="804" spans="1:12">
      <c r="A804" t="s">
        <v>301</v>
      </c>
      <c r="B804">
        <v>3</v>
      </c>
      <c r="C804">
        <v>1</v>
      </c>
      <c r="D804">
        <v>50</v>
      </c>
      <c r="E804" t="s">
        <v>3158</v>
      </c>
      <c r="F804" t="s">
        <v>3156</v>
      </c>
      <c r="G804">
        <v>60.3</v>
      </c>
      <c r="H804">
        <v>2855.7784079478274</v>
      </c>
      <c r="I804">
        <v>2.8557784079478272E-3</v>
      </c>
      <c r="J804" t="str">
        <f>_xlfn.XLOOKUP(A804,'DRAWING LIST'!B:B,'DRAWING LIST'!AJ:AJ,,0)</f>
        <v>1-45 天藍色</v>
      </c>
      <c r="K804">
        <f t="shared" si="24"/>
        <v>0.19</v>
      </c>
      <c r="L804">
        <f t="shared" si="25"/>
        <v>0.19</v>
      </c>
    </row>
    <row r="805" spans="1:12">
      <c r="A805" t="s">
        <v>303</v>
      </c>
      <c r="B805">
        <v>2</v>
      </c>
      <c r="C805">
        <v>2</v>
      </c>
      <c r="D805">
        <v>25</v>
      </c>
      <c r="E805" t="s">
        <v>3159</v>
      </c>
      <c r="F805" t="s">
        <v>3156</v>
      </c>
      <c r="G805">
        <v>33.4</v>
      </c>
      <c r="H805">
        <v>1752.3175503193147</v>
      </c>
      <c r="I805">
        <v>1.7523175503193146E-3</v>
      </c>
      <c r="J805" t="str">
        <f>_xlfn.XLOOKUP(A805,'DRAWING LIST'!B:B,'DRAWING LIST'!AJ:AJ,,0)</f>
        <v>1-45 天藍色</v>
      </c>
      <c r="K805">
        <f t="shared" si="24"/>
        <v>0.11</v>
      </c>
      <c r="L805">
        <f t="shared" si="25"/>
        <v>0.22</v>
      </c>
    </row>
    <row r="806" spans="1:12">
      <c r="A806" t="s">
        <v>303</v>
      </c>
      <c r="B806">
        <v>3</v>
      </c>
      <c r="C806">
        <v>1</v>
      </c>
      <c r="D806">
        <v>25</v>
      </c>
      <c r="E806" t="s">
        <v>3162</v>
      </c>
      <c r="F806" t="s">
        <v>3156</v>
      </c>
      <c r="G806">
        <v>33.4</v>
      </c>
      <c r="H806">
        <v>5256.9526509579446</v>
      </c>
      <c r="I806">
        <v>5.2569526509579443E-3</v>
      </c>
      <c r="J806" t="str">
        <f>_xlfn.XLOOKUP(A806,'DRAWING LIST'!B:B,'DRAWING LIST'!AJ:AJ,,0)</f>
        <v>1-45 天藍色</v>
      </c>
      <c r="K806">
        <f t="shared" si="24"/>
        <v>0.11</v>
      </c>
      <c r="L806">
        <f t="shared" si="25"/>
        <v>0.11</v>
      </c>
    </row>
    <row r="807" spans="1:12">
      <c r="A807" t="s">
        <v>303</v>
      </c>
      <c r="B807">
        <v>4</v>
      </c>
      <c r="C807">
        <v>5</v>
      </c>
      <c r="D807">
        <v>25</v>
      </c>
      <c r="E807" t="s">
        <v>3161</v>
      </c>
      <c r="F807" t="s">
        <v>3156</v>
      </c>
      <c r="G807">
        <v>33.4</v>
      </c>
      <c r="H807">
        <v>876.15877515965735</v>
      </c>
      <c r="I807">
        <v>8.7615877515965731E-4</v>
      </c>
      <c r="J807" t="str">
        <f>_xlfn.XLOOKUP(A807,'DRAWING LIST'!B:B,'DRAWING LIST'!AJ:AJ,,0)</f>
        <v>1-45 天藍色</v>
      </c>
      <c r="K807">
        <f t="shared" si="24"/>
        <v>0.11</v>
      </c>
      <c r="L807">
        <f t="shared" si="25"/>
        <v>0.55000000000000004</v>
      </c>
    </row>
    <row r="808" spans="1:12">
      <c r="A808" t="s">
        <v>304</v>
      </c>
      <c r="B808">
        <v>2</v>
      </c>
      <c r="C808">
        <v>2</v>
      </c>
      <c r="D808">
        <v>25</v>
      </c>
      <c r="E808" t="s">
        <v>3159</v>
      </c>
      <c r="F808" t="s">
        <v>3156</v>
      </c>
      <c r="G808">
        <v>33.4</v>
      </c>
      <c r="H808">
        <v>1752.3175503193147</v>
      </c>
      <c r="I808">
        <v>1.7523175503193146E-3</v>
      </c>
      <c r="J808" t="str">
        <f>_xlfn.XLOOKUP(A808,'DRAWING LIST'!B:B,'DRAWING LIST'!AJ:AJ,,0)</f>
        <v>1-45 天藍色</v>
      </c>
      <c r="K808">
        <f t="shared" si="24"/>
        <v>0.11</v>
      </c>
      <c r="L808">
        <f t="shared" si="25"/>
        <v>0.22</v>
      </c>
    </row>
    <row r="809" spans="1:12">
      <c r="A809" t="s">
        <v>304</v>
      </c>
      <c r="B809">
        <v>3</v>
      </c>
      <c r="C809">
        <v>1</v>
      </c>
      <c r="D809">
        <v>25</v>
      </c>
      <c r="E809" t="s">
        <v>3162</v>
      </c>
      <c r="F809" t="s">
        <v>3156</v>
      </c>
      <c r="G809">
        <v>33.4</v>
      </c>
      <c r="H809">
        <v>5256.9526509579446</v>
      </c>
      <c r="I809">
        <v>5.2569526509579443E-3</v>
      </c>
      <c r="J809" t="str">
        <f>_xlfn.XLOOKUP(A809,'DRAWING LIST'!B:B,'DRAWING LIST'!AJ:AJ,,0)</f>
        <v>1-45 天藍色</v>
      </c>
      <c r="K809">
        <f t="shared" si="24"/>
        <v>0.11</v>
      </c>
      <c r="L809">
        <f t="shared" si="25"/>
        <v>0.11</v>
      </c>
    </row>
    <row r="810" spans="1:12">
      <c r="A810" t="s">
        <v>304</v>
      </c>
      <c r="B810">
        <v>4</v>
      </c>
      <c r="C810">
        <v>2</v>
      </c>
      <c r="D810">
        <v>25</v>
      </c>
      <c r="E810" t="s">
        <v>3161</v>
      </c>
      <c r="F810" t="s">
        <v>3156</v>
      </c>
      <c r="G810">
        <v>33.4</v>
      </c>
      <c r="H810">
        <v>876.15877515965735</v>
      </c>
      <c r="I810">
        <v>8.7615877515965731E-4</v>
      </c>
      <c r="J810" t="str">
        <f>_xlfn.XLOOKUP(A810,'DRAWING LIST'!B:B,'DRAWING LIST'!AJ:AJ,,0)</f>
        <v>1-45 天藍色</v>
      </c>
      <c r="K810">
        <f t="shared" si="24"/>
        <v>0.11</v>
      </c>
      <c r="L810">
        <f t="shared" si="25"/>
        <v>0.22</v>
      </c>
    </row>
    <row r="811" spans="1:12">
      <c r="A811" t="s">
        <v>305</v>
      </c>
      <c r="B811">
        <v>2</v>
      </c>
      <c r="C811">
        <v>7</v>
      </c>
      <c r="D811">
        <v>25</v>
      </c>
      <c r="E811" t="s">
        <v>3159</v>
      </c>
      <c r="F811" t="s">
        <v>3156</v>
      </c>
      <c r="G811">
        <v>33.4</v>
      </c>
      <c r="H811">
        <v>1752.3175503193147</v>
      </c>
      <c r="I811">
        <v>1.7523175503193146E-3</v>
      </c>
      <c r="J811" t="str">
        <f>_xlfn.XLOOKUP(A811,'DRAWING LIST'!B:B,'DRAWING LIST'!AJ:AJ,,0)</f>
        <v>1-45 天藍色</v>
      </c>
      <c r="K811">
        <f t="shared" si="24"/>
        <v>0.11</v>
      </c>
      <c r="L811">
        <f t="shared" si="25"/>
        <v>0.77</v>
      </c>
    </row>
    <row r="812" spans="1:12">
      <c r="A812" t="s">
        <v>305</v>
      </c>
      <c r="B812">
        <v>3</v>
      </c>
      <c r="C812">
        <v>1</v>
      </c>
      <c r="D812">
        <v>25</v>
      </c>
      <c r="E812" t="s">
        <v>3162</v>
      </c>
      <c r="F812" t="s">
        <v>3156</v>
      </c>
      <c r="G812">
        <v>33.4</v>
      </c>
      <c r="H812">
        <v>5256.9526509579446</v>
      </c>
      <c r="I812">
        <v>5.2569526509579443E-3</v>
      </c>
      <c r="J812" t="str">
        <f>_xlfn.XLOOKUP(A812,'DRAWING LIST'!B:B,'DRAWING LIST'!AJ:AJ,,0)</f>
        <v>1-45 天藍色</v>
      </c>
      <c r="K812">
        <f t="shared" si="24"/>
        <v>0.11</v>
      </c>
      <c r="L812">
        <f t="shared" si="25"/>
        <v>0.11</v>
      </c>
    </row>
    <row r="813" spans="1:12">
      <c r="A813" t="s">
        <v>305</v>
      </c>
      <c r="B813">
        <v>4</v>
      </c>
      <c r="C813">
        <v>1</v>
      </c>
      <c r="D813">
        <v>25</v>
      </c>
      <c r="E813" t="s">
        <v>3161</v>
      </c>
      <c r="F813" t="s">
        <v>3156</v>
      </c>
      <c r="G813">
        <v>33.4</v>
      </c>
      <c r="H813">
        <v>876.15877515965735</v>
      </c>
      <c r="I813">
        <v>8.7615877515965731E-4</v>
      </c>
      <c r="J813" t="str">
        <f>_xlfn.XLOOKUP(A813,'DRAWING LIST'!B:B,'DRAWING LIST'!AJ:AJ,,0)</f>
        <v>1-45 天藍色</v>
      </c>
      <c r="K813">
        <f t="shared" si="24"/>
        <v>0.11</v>
      </c>
      <c r="L813">
        <f t="shared" si="25"/>
        <v>0.11</v>
      </c>
    </row>
    <row r="814" spans="1:12">
      <c r="A814" t="s">
        <v>306</v>
      </c>
      <c r="B814">
        <v>2</v>
      </c>
      <c r="C814">
        <v>1</v>
      </c>
      <c r="D814">
        <v>25</v>
      </c>
      <c r="E814" t="s">
        <v>3162</v>
      </c>
      <c r="F814" t="s">
        <v>3156</v>
      </c>
      <c r="G814">
        <v>33.4</v>
      </c>
      <c r="H814">
        <v>5256.9526509579446</v>
      </c>
      <c r="I814">
        <v>5.2569526509579443E-3</v>
      </c>
      <c r="J814" t="str">
        <f>_xlfn.XLOOKUP(A814,'DRAWING LIST'!B:B,'DRAWING LIST'!AJ:AJ,,0)</f>
        <v>1-45 天藍色</v>
      </c>
      <c r="K814">
        <f t="shared" si="24"/>
        <v>0.11</v>
      </c>
      <c r="L814">
        <f t="shared" si="25"/>
        <v>0.11</v>
      </c>
    </row>
    <row r="815" spans="1:12">
      <c r="A815" t="s">
        <v>306</v>
      </c>
      <c r="B815">
        <v>3</v>
      </c>
      <c r="C815">
        <v>3</v>
      </c>
      <c r="D815">
        <v>25</v>
      </c>
      <c r="E815" t="s">
        <v>3161</v>
      </c>
      <c r="F815" t="s">
        <v>3156</v>
      </c>
      <c r="G815">
        <v>33.4</v>
      </c>
      <c r="H815">
        <v>876.15877515965735</v>
      </c>
      <c r="I815">
        <v>8.7615877515965731E-4</v>
      </c>
      <c r="J815" t="str">
        <f>_xlfn.XLOOKUP(A815,'DRAWING LIST'!B:B,'DRAWING LIST'!AJ:AJ,,0)</f>
        <v>1-45 天藍色</v>
      </c>
      <c r="K815">
        <f t="shared" si="24"/>
        <v>0.11</v>
      </c>
      <c r="L815">
        <f t="shared" si="25"/>
        <v>0.33</v>
      </c>
    </row>
    <row r="816" spans="1:12">
      <c r="A816" t="s">
        <v>748</v>
      </c>
      <c r="B816">
        <v>1</v>
      </c>
      <c r="C816">
        <v>2</v>
      </c>
      <c r="D816">
        <v>25</v>
      </c>
      <c r="E816" t="s">
        <v>3165</v>
      </c>
      <c r="F816" t="s">
        <v>3156</v>
      </c>
      <c r="G816">
        <v>33.4</v>
      </c>
      <c r="H816">
        <v>876.15877515965735</v>
      </c>
      <c r="I816">
        <v>8.7615877515965731E-4</v>
      </c>
      <c r="J816" t="str">
        <f>_xlfn.XLOOKUP(A816,'DRAWING LIST'!B:B,'DRAWING LIST'!AJ:AJ,,0)</f>
        <v>1-45 天藍色</v>
      </c>
      <c r="K816">
        <f t="shared" si="24"/>
        <v>0.11</v>
      </c>
      <c r="L816">
        <f t="shared" si="25"/>
        <v>0.22</v>
      </c>
    </row>
    <row r="817" spans="1:12">
      <c r="A817" t="s">
        <v>749</v>
      </c>
      <c r="B817">
        <v>2</v>
      </c>
      <c r="C817">
        <v>1</v>
      </c>
      <c r="D817">
        <v>25</v>
      </c>
      <c r="E817" t="s">
        <v>3159</v>
      </c>
      <c r="F817" t="s">
        <v>3156</v>
      </c>
      <c r="G817">
        <v>33.4</v>
      </c>
      <c r="H817">
        <v>1752.3175503193147</v>
      </c>
      <c r="I817">
        <v>1.7523175503193146E-3</v>
      </c>
      <c r="J817" t="str">
        <f>_xlfn.XLOOKUP(A817,'DRAWING LIST'!B:B,'DRAWING LIST'!AJ:AJ,,0)</f>
        <v>1-45 天藍色</v>
      </c>
      <c r="K817">
        <f t="shared" si="24"/>
        <v>0.11</v>
      </c>
      <c r="L817">
        <f t="shared" si="25"/>
        <v>0.11</v>
      </c>
    </row>
    <row r="818" spans="1:12">
      <c r="A818" t="s">
        <v>749</v>
      </c>
      <c r="B818">
        <v>3</v>
      </c>
      <c r="C818">
        <v>3</v>
      </c>
      <c r="D818">
        <v>25</v>
      </c>
      <c r="E818" t="s">
        <v>3161</v>
      </c>
      <c r="F818" t="s">
        <v>3156</v>
      </c>
      <c r="G818">
        <v>33.4</v>
      </c>
      <c r="H818">
        <v>876.15877515965735</v>
      </c>
      <c r="I818">
        <v>8.7615877515965731E-4</v>
      </c>
      <c r="J818" t="str">
        <f>_xlfn.XLOOKUP(A818,'DRAWING LIST'!B:B,'DRAWING LIST'!AJ:AJ,,0)</f>
        <v>1-45 天藍色</v>
      </c>
      <c r="K818">
        <f t="shared" si="24"/>
        <v>0.11</v>
      </c>
      <c r="L818">
        <f t="shared" si="25"/>
        <v>0.33</v>
      </c>
    </row>
    <row r="819" spans="1:12">
      <c r="A819" t="s">
        <v>307</v>
      </c>
      <c r="B819">
        <v>2</v>
      </c>
      <c r="C819">
        <v>3</v>
      </c>
      <c r="D819">
        <v>50</v>
      </c>
      <c r="E819" t="s">
        <v>3159</v>
      </c>
      <c r="F819" t="s">
        <v>3156</v>
      </c>
      <c r="G819">
        <v>60.3</v>
      </c>
      <c r="H819">
        <v>5711.5568158956548</v>
      </c>
      <c r="I819">
        <v>5.7115568158956544E-3</v>
      </c>
      <c r="J819" t="str">
        <f>_xlfn.XLOOKUP(A819,'DRAWING LIST'!B:B,'DRAWING LIST'!AJ:AJ,,0)</f>
        <v>1-45 天藍色</v>
      </c>
      <c r="K819">
        <f t="shared" si="24"/>
        <v>0.19</v>
      </c>
      <c r="L819">
        <f t="shared" si="25"/>
        <v>0.57000000000000006</v>
      </c>
    </row>
    <row r="820" spans="1:12">
      <c r="A820" t="s">
        <v>307</v>
      </c>
      <c r="B820">
        <v>3</v>
      </c>
      <c r="C820">
        <v>3</v>
      </c>
      <c r="D820">
        <v>50</v>
      </c>
      <c r="E820" t="s">
        <v>3158</v>
      </c>
      <c r="F820" t="s">
        <v>3156</v>
      </c>
      <c r="G820">
        <v>60.3</v>
      </c>
      <c r="H820">
        <v>2855.7784079478274</v>
      </c>
      <c r="I820">
        <v>2.8557784079478272E-3</v>
      </c>
      <c r="J820" t="str">
        <f>_xlfn.XLOOKUP(A820,'DRAWING LIST'!B:B,'DRAWING LIST'!AJ:AJ,,0)</f>
        <v>1-45 天藍色</v>
      </c>
      <c r="K820">
        <f t="shared" si="24"/>
        <v>0.19</v>
      </c>
      <c r="L820">
        <f t="shared" si="25"/>
        <v>0.57000000000000006</v>
      </c>
    </row>
    <row r="821" spans="1:12">
      <c r="A821" t="s">
        <v>750</v>
      </c>
      <c r="B821">
        <v>3</v>
      </c>
      <c r="C821">
        <v>2</v>
      </c>
      <c r="D821">
        <v>40</v>
      </c>
      <c r="E821" t="s">
        <v>3159</v>
      </c>
      <c r="F821" t="s">
        <v>3160</v>
      </c>
      <c r="G821">
        <v>48.3</v>
      </c>
      <c r="H821">
        <v>3664.4950428165462</v>
      </c>
      <c r="I821">
        <v>3.6644950428165461E-3</v>
      </c>
      <c r="J821" t="str">
        <f>_xlfn.XLOOKUP(A821,'DRAWING LIST'!B:B,'DRAWING LIST'!AJ:AJ,,0)</f>
        <v/>
      </c>
      <c r="K821">
        <f t="shared" si="24"/>
        <v>0.16</v>
      </c>
      <c r="L821">
        <f t="shared" si="25"/>
        <v>0.32</v>
      </c>
    </row>
    <row r="822" spans="1:12">
      <c r="A822" t="s">
        <v>750</v>
      </c>
      <c r="B822">
        <v>4</v>
      </c>
      <c r="C822">
        <v>1</v>
      </c>
      <c r="D822" t="s">
        <v>3186</v>
      </c>
      <c r="E822" t="s">
        <v>3167</v>
      </c>
      <c r="F822" t="s">
        <v>3160</v>
      </c>
      <c r="G822">
        <v>40</v>
      </c>
      <c r="H822">
        <v>12566.370614359172</v>
      </c>
      <c r="I822">
        <v>1.2566370614359171E-2</v>
      </c>
      <c r="J822" t="str">
        <f>_xlfn.XLOOKUP(A822,'DRAWING LIST'!B:B,'DRAWING LIST'!AJ:AJ,,0)</f>
        <v/>
      </c>
      <c r="K822">
        <f t="shared" si="24"/>
        <v>0.13</v>
      </c>
      <c r="L822">
        <f t="shared" si="25"/>
        <v>0.13</v>
      </c>
    </row>
    <row r="823" spans="1:12">
      <c r="A823" t="s">
        <v>750</v>
      </c>
      <c r="B823">
        <v>5</v>
      </c>
      <c r="C823">
        <v>1</v>
      </c>
      <c r="D823" t="s">
        <v>3186</v>
      </c>
      <c r="E823" t="s">
        <v>3164</v>
      </c>
      <c r="F823" t="s">
        <v>3160</v>
      </c>
      <c r="G823">
        <v>40</v>
      </c>
      <c r="H823">
        <v>7539.8223686155034</v>
      </c>
      <c r="I823">
        <v>7.5398223686155034E-3</v>
      </c>
      <c r="J823" t="str">
        <f>_xlfn.XLOOKUP(A823,'DRAWING LIST'!B:B,'DRAWING LIST'!AJ:AJ,,0)</f>
        <v/>
      </c>
      <c r="K823">
        <f t="shared" si="24"/>
        <v>0.13</v>
      </c>
      <c r="L823">
        <f t="shared" si="25"/>
        <v>0.13</v>
      </c>
    </row>
    <row r="824" spans="1:12">
      <c r="A824" t="s">
        <v>750</v>
      </c>
      <c r="B824">
        <v>6</v>
      </c>
      <c r="C824">
        <v>1</v>
      </c>
      <c r="D824">
        <v>40</v>
      </c>
      <c r="E824" t="s">
        <v>3162</v>
      </c>
      <c r="F824" t="s">
        <v>3160</v>
      </c>
      <c r="G824">
        <v>48.3</v>
      </c>
      <c r="H824">
        <v>10993.485128449638</v>
      </c>
      <c r="I824">
        <v>1.0993485128449637E-2</v>
      </c>
      <c r="J824" t="str">
        <f>_xlfn.XLOOKUP(A824,'DRAWING LIST'!B:B,'DRAWING LIST'!AJ:AJ,,0)</f>
        <v/>
      </c>
      <c r="K824">
        <f t="shared" si="24"/>
        <v>0.16</v>
      </c>
      <c r="L824">
        <f t="shared" si="25"/>
        <v>0.16</v>
      </c>
    </row>
    <row r="825" spans="1:12">
      <c r="A825" t="s">
        <v>750</v>
      </c>
      <c r="B825">
        <v>7</v>
      </c>
      <c r="C825">
        <v>1</v>
      </c>
      <c r="D825">
        <v>40</v>
      </c>
      <c r="E825" t="s">
        <v>3179</v>
      </c>
      <c r="F825" t="s">
        <v>3160</v>
      </c>
      <c r="G825">
        <v>48.3</v>
      </c>
      <c r="H825" t="s">
        <v>2009</v>
      </c>
      <c r="J825" t="str">
        <f>_xlfn.XLOOKUP(A825,'DRAWING LIST'!B:B,'DRAWING LIST'!AJ:AJ,,0)</f>
        <v/>
      </c>
      <c r="K825">
        <f t="shared" si="24"/>
        <v>0.16</v>
      </c>
      <c r="L825">
        <f t="shared" si="25"/>
        <v>0.16</v>
      </c>
    </row>
    <row r="826" spans="1:12">
      <c r="A826" t="s">
        <v>750</v>
      </c>
      <c r="B826">
        <v>8</v>
      </c>
      <c r="C826">
        <v>2</v>
      </c>
      <c r="D826">
        <v>25</v>
      </c>
      <c r="E826" t="s">
        <v>3161</v>
      </c>
      <c r="F826" t="s">
        <v>3160</v>
      </c>
      <c r="G826">
        <v>33.4</v>
      </c>
      <c r="H826">
        <v>876.15877515965735</v>
      </c>
      <c r="I826">
        <v>8.7615877515965731E-4</v>
      </c>
      <c r="J826" t="str">
        <f>_xlfn.XLOOKUP(A826,'DRAWING LIST'!B:B,'DRAWING LIST'!AJ:AJ,,0)</f>
        <v/>
      </c>
      <c r="K826">
        <f t="shared" si="24"/>
        <v>0.11</v>
      </c>
      <c r="L826">
        <f t="shared" si="25"/>
        <v>0.22</v>
      </c>
    </row>
    <row r="827" spans="1:12">
      <c r="A827" t="s">
        <v>750</v>
      </c>
      <c r="B827">
        <v>9</v>
      </c>
      <c r="C827">
        <v>1</v>
      </c>
      <c r="D827">
        <v>25</v>
      </c>
      <c r="E827" t="s">
        <v>3165</v>
      </c>
      <c r="F827" t="s">
        <v>3160</v>
      </c>
      <c r="G827">
        <v>33.4</v>
      </c>
      <c r="H827">
        <v>876.15877515965735</v>
      </c>
      <c r="I827">
        <v>8.7615877515965731E-4</v>
      </c>
      <c r="J827" t="str">
        <f>_xlfn.XLOOKUP(A827,'DRAWING LIST'!B:B,'DRAWING LIST'!AJ:AJ,,0)</f>
        <v/>
      </c>
      <c r="K827">
        <f t="shared" si="24"/>
        <v>0.11</v>
      </c>
      <c r="L827">
        <f t="shared" si="25"/>
        <v>0.11</v>
      </c>
    </row>
    <row r="828" spans="1:12">
      <c r="A828" t="s">
        <v>750</v>
      </c>
      <c r="B828">
        <v>10</v>
      </c>
      <c r="C828">
        <v>5</v>
      </c>
      <c r="D828">
        <v>40</v>
      </c>
      <c r="E828" t="s">
        <v>3161</v>
      </c>
      <c r="F828" t="s">
        <v>3160</v>
      </c>
      <c r="G828">
        <v>48.3</v>
      </c>
      <c r="H828">
        <v>1832.2475214082731</v>
      </c>
      <c r="I828">
        <v>1.8322475214082731E-3</v>
      </c>
      <c r="J828" t="str">
        <f>_xlfn.XLOOKUP(A828,'DRAWING LIST'!B:B,'DRAWING LIST'!AJ:AJ,,0)</f>
        <v/>
      </c>
      <c r="K828">
        <f t="shared" si="24"/>
        <v>0.16</v>
      </c>
      <c r="L828">
        <f t="shared" si="25"/>
        <v>0.8</v>
      </c>
    </row>
    <row r="829" spans="1:12">
      <c r="A829" t="s">
        <v>751</v>
      </c>
      <c r="B829">
        <v>3</v>
      </c>
      <c r="C829">
        <v>1</v>
      </c>
      <c r="D829">
        <v>40</v>
      </c>
      <c r="E829" t="s">
        <v>3159</v>
      </c>
      <c r="F829" t="s">
        <v>3160</v>
      </c>
      <c r="G829">
        <v>48.3</v>
      </c>
      <c r="H829">
        <v>3664.4950428165462</v>
      </c>
      <c r="I829">
        <v>3.6644950428165461E-3</v>
      </c>
      <c r="J829" t="str">
        <f>_xlfn.XLOOKUP(A829,'DRAWING LIST'!B:B,'DRAWING LIST'!AJ:AJ,,0)</f>
        <v/>
      </c>
      <c r="K829">
        <f t="shared" si="24"/>
        <v>0.16</v>
      </c>
      <c r="L829">
        <f t="shared" si="25"/>
        <v>0.16</v>
      </c>
    </row>
    <row r="830" spans="1:12">
      <c r="A830" t="s">
        <v>751</v>
      </c>
      <c r="B830">
        <v>4</v>
      </c>
      <c r="C830">
        <v>1</v>
      </c>
      <c r="D830" t="s">
        <v>3186</v>
      </c>
      <c r="E830" t="s">
        <v>3167</v>
      </c>
      <c r="F830" t="s">
        <v>3160</v>
      </c>
      <c r="G830">
        <v>40</v>
      </c>
      <c r="H830">
        <v>12566.370614359172</v>
      </c>
      <c r="I830">
        <v>1.2566370614359171E-2</v>
      </c>
      <c r="J830" t="str">
        <f>_xlfn.XLOOKUP(A830,'DRAWING LIST'!B:B,'DRAWING LIST'!AJ:AJ,,0)</f>
        <v/>
      </c>
      <c r="K830">
        <f t="shared" si="24"/>
        <v>0.13</v>
      </c>
      <c r="L830">
        <f t="shared" si="25"/>
        <v>0.13</v>
      </c>
    </row>
    <row r="831" spans="1:12">
      <c r="A831" t="s">
        <v>751</v>
      </c>
      <c r="B831">
        <v>5</v>
      </c>
      <c r="C831">
        <v>1</v>
      </c>
      <c r="D831" t="s">
        <v>3186</v>
      </c>
      <c r="E831" t="s">
        <v>3164</v>
      </c>
      <c r="F831" t="s">
        <v>3160</v>
      </c>
      <c r="G831">
        <v>40</v>
      </c>
      <c r="H831">
        <v>7539.8223686155034</v>
      </c>
      <c r="I831">
        <v>7.5398223686155034E-3</v>
      </c>
      <c r="J831" t="str">
        <f>_xlfn.XLOOKUP(A831,'DRAWING LIST'!B:B,'DRAWING LIST'!AJ:AJ,,0)</f>
        <v/>
      </c>
      <c r="K831">
        <f t="shared" si="24"/>
        <v>0.13</v>
      </c>
      <c r="L831">
        <f t="shared" si="25"/>
        <v>0.13</v>
      </c>
    </row>
    <row r="832" spans="1:12">
      <c r="A832" t="s">
        <v>751</v>
      </c>
      <c r="B832">
        <v>6</v>
      </c>
      <c r="C832">
        <v>1</v>
      </c>
      <c r="D832">
        <v>40</v>
      </c>
      <c r="E832" t="s">
        <v>3179</v>
      </c>
      <c r="F832" t="s">
        <v>3160</v>
      </c>
      <c r="G832">
        <v>48.3</v>
      </c>
      <c r="H832" t="s">
        <v>2009</v>
      </c>
      <c r="J832" t="str">
        <f>_xlfn.XLOOKUP(A832,'DRAWING LIST'!B:B,'DRAWING LIST'!AJ:AJ,,0)</f>
        <v/>
      </c>
      <c r="K832">
        <f t="shared" si="24"/>
        <v>0.16</v>
      </c>
      <c r="L832">
        <f t="shared" si="25"/>
        <v>0.16</v>
      </c>
    </row>
    <row r="833" spans="1:12">
      <c r="A833" t="s">
        <v>751</v>
      </c>
      <c r="B833">
        <v>7</v>
      </c>
      <c r="C833">
        <v>2</v>
      </c>
      <c r="D833">
        <v>25</v>
      </c>
      <c r="E833" t="s">
        <v>3161</v>
      </c>
      <c r="F833" t="s">
        <v>3160</v>
      </c>
      <c r="G833">
        <v>33.4</v>
      </c>
      <c r="H833">
        <v>876.15877515965735</v>
      </c>
      <c r="I833">
        <v>8.7615877515965731E-4</v>
      </c>
      <c r="J833" t="str">
        <f>_xlfn.XLOOKUP(A833,'DRAWING LIST'!B:B,'DRAWING LIST'!AJ:AJ,,0)</f>
        <v/>
      </c>
      <c r="K833">
        <f t="shared" si="24"/>
        <v>0.11</v>
      </c>
      <c r="L833">
        <f t="shared" si="25"/>
        <v>0.22</v>
      </c>
    </row>
    <row r="834" spans="1:12">
      <c r="A834" t="s">
        <v>751</v>
      </c>
      <c r="B834">
        <v>8</v>
      </c>
      <c r="C834">
        <v>1</v>
      </c>
      <c r="D834">
        <v>25</v>
      </c>
      <c r="E834" t="s">
        <v>3165</v>
      </c>
      <c r="F834" t="s">
        <v>3160</v>
      </c>
      <c r="G834">
        <v>33.4</v>
      </c>
      <c r="H834">
        <v>876.15877515965735</v>
      </c>
      <c r="I834">
        <v>8.7615877515965731E-4</v>
      </c>
      <c r="J834" t="str">
        <f>_xlfn.XLOOKUP(A834,'DRAWING LIST'!B:B,'DRAWING LIST'!AJ:AJ,,0)</f>
        <v/>
      </c>
      <c r="K834">
        <f t="shared" si="24"/>
        <v>0.11</v>
      </c>
      <c r="L834">
        <f t="shared" si="25"/>
        <v>0.11</v>
      </c>
    </row>
    <row r="835" spans="1:12">
      <c r="A835" t="s">
        <v>751</v>
      </c>
      <c r="B835">
        <v>9</v>
      </c>
      <c r="C835">
        <v>4</v>
      </c>
      <c r="D835">
        <v>40</v>
      </c>
      <c r="E835" t="s">
        <v>3161</v>
      </c>
      <c r="F835" t="s">
        <v>3160</v>
      </c>
      <c r="G835">
        <v>48.3</v>
      </c>
      <c r="H835">
        <v>1832.2475214082731</v>
      </c>
      <c r="I835">
        <v>1.8322475214082731E-3</v>
      </c>
      <c r="J835" t="str">
        <f>_xlfn.XLOOKUP(A835,'DRAWING LIST'!B:B,'DRAWING LIST'!AJ:AJ,,0)</f>
        <v/>
      </c>
      <c r="K835">
        <f t="shared" ref="K835:K898" si="26">ROUNDUP(G835*PI()*1000*10^-6,2)</f>
        <v>0.16</v>
      </c>
      <c r="L835">
        <f t="shared" ref="L835:L898" si="27">K835*C835</f>
        <v>0.64</v>
      </c>
    </row>
    <row r="836" spans="1:12">
      <c r="A836" t="s">
        <v>752</v>
      </c>
      <c r="B836">
        <v>4</v>
      </c>
      <c r="C836">
        <v>1</v>
      </c>
      <c r="D836">
        <v>40</v>
      </c>
      <c r="E836" t="s">
        <v>3159</v>
      </c>
      <c r="F836" t="s">
        <v>3160</v>
      </c>
      <c r="G836">
        <v>48.3</v>
      </c>
      <c r="H836">
        <v>3664.4950428165462</v>
      </c>
      <c r="I836">
        <v>3.6644950428165461E-3</v>
      </c>
      <c r="J836" t="str">
        <f>_xlfn.XLOOKUP(A836,'DRAWING LIST'!B:B,'DRAWING LIST'!AJ:AJ,,0)</f>
        <v/>
      </c>
      <c r="K836">
        <f t="shared" si="26"/>
        <v>0.16</v>
      </c>
      <c r="L836">
        <f t="shared" si="27"/>
        <v>0.16</v>
      </c>
    </row>
    <row r="837" spans="1:12">
      <c r="A837" t="s">
        <v>752</v>
      </c>
      <c r="B837">
        <v>5</v>
      </c>
      <c r="C837">
        <v>1</v>
      </c>
      <c r="D837" t="s">
        <v>3186</v>
      </c>
      <c r="E837" t="s">
        <v>3167</v>
      </c>
      <c r="F837" t="s">
        <v>3160</v>
      </c>
      <c r="G837">
        <v>40</v>
      </c>
      <c r="H837">
        <v>12566.370614359172</v>
      </c>
      <c r="I837">
        <v>1.2566370614359171E-2</v>
      </c>
      <c r="J837" t="str">
        <f>_xlfn.XLOOKUP(A837,'DRAWING LIST'!B:B,'DRAWING LIST'!AJ:AJ,,0)</f>
        <v/>
      </c>
      <c r="K837">
        <f t="shared" si="26"/>
        <v>0.13</v>
      </c>
      <c r="L837">
        <f t="shared" si="27"/>
        <v>0.13</v>
      </c>
    </row>
    <row r="838" spans="1:12">
      <c r="A838" t="s">
        <v>752</v>
      </c>
      <c r="B838">
        <v>6</v>
      </c>
      <c r="C838">
        <v>1</v>
      </c>
      <c r="D838" t="s">
        <v>3201</v>
      </c>
      <c r="E838" t="s">
        <v>3164</v>
      </c>
      <c r="F838" t="s">
        <v>3160</v>
      </c>
      <c r="G838">
        <v>40</v>
      </c>
      <c r="H838">
        <v>7539.8223686155034</v>
      </c>
      <c r="I838">
        <v>7.5398223686155034E-3</v>
      </c>
      <c r="J838" t="str">
        <f>_xlfn.XLOOKUP(A838,'DRAWING LIST'!B:B,'DRAWING LIST'!AJ:AJ,,0)</f>
        <v/>
      </c>
      <c r="K838">
        <f t="shared" si="26"/>
        <v>0.13</v>
      </c>
      <c r="L838">
        <f t="shared" si="27"/>
        <v>0.13</v>
      </c>
    </row>
    <row r="839" spans="1:12">
      <c r="A839" t="s">
        <v>752</v>
      </c>
      <c r="B839">
        <v>7</v>
      </c>
      <c r="C839">
        <v>1</v>
      </c>
      <c r="D839">
        <v>15</v>
      </c>
      <c r="E839" t="s">
        <v>3161</v>
      </c>
      <c r="F839" t="s">
        <v>3160</v>
      </c>
      <c r="G839">
        <v>21.3</v>
      </c>
      <c r="H839">
        <v>356.32729275178838</v>
      </c>
      <c r="I839">
        <v>3.5632729275178834E-4</v>
      </c>
      <c r="J839" t="str">
        <f>_xlfn.XLOOKUP(A839,'DRAWING LIST'!B:B,'DRAWING LIST'!AJ:AJ,,0)</f>
        <v/>
      </c>
      <c r="K839">
        <f t="shared" si="26"/>
        <v>6.9999999999999993E-2</v>
      </c>
      <c r="L839">
        <f t="shared" si="27"/>
        <v>6.9999999999999993E-2</v>
      </c>
    </row>
    <row r="840" spans="1:12">
      <c r="A840" t="s">
        <v>752</v>
      </c>
      <c r="B840">
        <v>8</v>
      </c>
      <c r="C840">
        <v>1</v>
      </c>
      <c r="D840">
        <v>25</v>
      </c>
      <c r="E840" t="s">
        <v>3161</v>
      </c>
      <c r="F840" t="s">
        <v>3160</v>
      </c>
      <c r="G840">
        <v>33.4</v>
      </c>
      <c r="H840">
        <v>876.15877515965735</v>
      </c>
      <c r="I840">
        <v>8.7615877515965731E-4</v>
      </c>
      <c r="J840" t="str">
        <f>_xlfn.XLOOKUP(A840,'DRAWING LIST'!B:B,'DRAWING LIST'!AJ:AJ,,0)</f>
        <v/>
      </c>
      <c r="K840">
        <f t="shared" si="26"/>
        <v>0.11</v>
      </c>
      <c r="L840">
        <f t="shared" si="27"/>
        <v>0.11</v>
      </c>
    </row>
    <row r="841" spans="1:12">
      <c r="A841" t="s">
        <v>752</v>
      </c>
      <c r="B841">
        <v>9</v>
      </c>
      <c r="C841">
        <v>1</v>
      </c>
      <c r="D841">
        <v>40</v>
      </c>
      <c r="E841" t="s">
        <v>3161</v>
      </c>
      <c r="F841" t="s">
        <v>3160</v>
      </c>
      <c r="G841">
        <v>48.3</v>
      </c>
      <c r="H841">
        <v>1832.2475214082731</v>
      </c>
      <c r="I841">
        <v>1.8322475214082731E-3</v>
      </c>
      <c r="J841" t="str">
        <f>_xlfn.XLOOKUP(A841,'DRAWING LIST'!B:B,'DRAWING LIST'!AJ:AJ,,0)</f>
        <v/>
      </c>
      <c r="K841">
        <f t="shared" si="26"/>
        <v>0.16</v>
      </c>
      <c r="L841">
        <f t="shared" si="27"/>
        <v>0.16</v>
      </c>
    </row>
    <row r="842" spans="1:12">
      <c r="A842" t="s">
        <v>753</v>
      </c>
      <c r="B842">
        <v>3</v>
      </c>
      <c r="C842">
        <v>1</v>
      </c>
      <c r="D842">
        <v>25</v>
      </c>
      <c r="E842" t="s">
        <v>3159</v>
      </c>
      <c r="F842" t="s">
        <v>3160</v>
      </c>
      <c r="G842">
        <v>33.4</v>
      </c>
      <c r="H842">
        <v>1752.3175503193147</v>
      </c>
      <c r="I842">
        <v>1.7523175503193146E-3</v>
      </c>
      <c r="J842" t="str">
        <f>_xlfn.XLOOKUP(A842,'DRAWING LIST'!B:B,'DRAWING LIST'!AJ:AJ,,0)</f>
        <v/>
      </c>
      <c r="K842">
        <f t="shared" si="26"/>
        <v>0.11</v>
      </c>
      <c r="L842">
        <f t="shared" si="27"/>
        <v>0.11</v>
      </c>
    </row>
    <row r="843" spans="1:12">
      <c r="A843" t="s">
        <v>753</v>
      </c>
      <c r="B843">
        <v>4</v>
      </c>
      <c r="C843">
        <v>1</v>
      </c>
      <c r="D843">
        <v>40</v>
      </c>
      <c r="E843" t="s">
        <v>3159</v>
      </c>
      <c r="F843" t="s">
        <v>3160</v>
      </c>
      <c r="G843">
        <v>48.3</v>
      </c>
      <c r="H843">
        <v>3664.4950428165462</v>
      </c>
      <c r="I843">
        <v>3.6644950428165461E-3</v>
      </c>
      <c r="J843" t="str">
        <f>_xlfn.XLOOKUP(A843,'DRAWING LIST'!B:B,'DRAWING LIST'!AJ:AJ,,0)</f>
        <v/>
      </c>
      <c r="K843">
        <f t="shared" si="26"/>
        <v>0.16</v>
      </c>
      <c r="L843">
        <f t="shared" si="27"/>
        <v>0.16</v>
      </c>
    </row>
    <row r="844" spans="1:12">
      <c r="A844" t="s">
        <v>753</v>
      </c>
      <c r="B844">
        <v>5</v>
      </c>
      <c r="C844">
        <v>1</v>
      </c>
      <c r="D844" t="s">
        <v>3186</v>
      </c>
      <c r="E844" t="s">
        <v>3164</v>
      </c>
      <c r="F844" t="s">
        <v>3160</v>
      </c>
      <c r="G844">
        <v>40</v>
      </c>
      <c r="H844">
        <v>7539.8223686155034</v>
      </c>
      <c r="I844">
        <v>7.5398223686155034E-3</v>
      </c>
      <c r="J844" t="str">
        <f>_xlfn.XLOOKUP(A844,'DRAWING LIST'!B:B,'DRAWING LIST'!AJ:AJ,,0)</f>
        <v/>
      </c>
      <c r="K844">
        <f t="shared" si="26"/>
        <v>0.13</v>
      </c>
      <c r="L844">
        <f t="shared" si="27"/>
        <v>0.13</v>
      </c>
    </row>
    <row r="845" spans="1:12">
      <c r="A845" t="s">
        <v>753</v>
      </c>
      <c r="B845">
        <v>6</v>
      </c>
      <c r="C845">
        <v>1</v>
      </c>
      <c r="D845">
        <v>25</v>
      </c>
      <c r="E845" t="s">
        <v>3165</v>
      </c>
      <c r="F845" t="s">
        <v>3160</v>
      </c>
      <c r="G845">
        <v>33.4</v>
      </c>
      <c r="H845">
        <v>876.15877515965735</v>
      </c>
      <c r="I845">
        <v>8.7615877515965731E-4</v>
      </c>
      <c r="J845" t="str">
        <f>_xlfn.XLOOKUP(A845,'DRAWING LIST'!B:B,'DRAWING LIST'!AJ:AJ,,0)</f>
        <v/>
      </c>
      <c r="K845">
        <f t="shared" si="26"/>
        <v>0.11</v>
      </c>
      <c r="L845">
        <f t="shared" si="27"/>
        <v>0.11</v>
      </c>
    </row>
    <row r="846" spans="1:12">
      <c r="A846" t="s">
        <v>753</v>
      </c>
      <c r="B846">
        <v>7</v>
      </c>
      <c r="C846">
        <v>1</v>
      </c>
      <c r="D846">
        <v>25</v>
      </c>
      <c r="E846" t="s">
        <v>3161</v>
      </c>
      <c r="F846" t="s">
        <v>3160</v>
      </c>
      <c r="G846">
        <v>33.4</v>
      </c>
      <c r="H846">
        <v>876.15877515965735</v>
      </c>
      <c r="I846">
        <v>8.7615877515965731E-4</v>
      </c>
      <c r="J846" t="str">
        <f>_xlfn.XLOOKUP(A846,'DRAWING LIST'!B:B,'DRAWING LIST'!AJ:AJ,,0)</f>
        <v/>
      </c>
      <c r="K846">
        <f t="shared" si="26"/>
        <v>0.11</v>
      </c>
      <c r="L846">
        <f t="shared" si="27"/>
        <v>0.11</v>
      </c>
    </row>
    <row r="847" spans="1:12">
      <c r="A847" t="s">
        <v>753</v>
      </c>
      <c r="B847">
        <v>8</v>
      </c>
      <c r="C847">
        <v>2</v>
      </c>
      <c r="D847">
        <v>40</v>
      </c>
      <c r="E847" t="s">
        <v>3161</v>
      </c>
      <c r="F847" t="s">
        <v>3160</v>
      </c>
      <c r="G847">
        <v>48.3</v>
      </c>
      <c r="H847">
        <v>1832.2475214082731</v>
      </c>
      <c r="I847">
        <v>1.8322475214082731E-3</v>
      </c>
      <c r="J847" t="str">
        <f>_xlfn.XLOOKUP(A847,'DRAWING LIST'!B:B,'DRAWING LIST'!AJ:AJ,,0)</f>
        <v/>
      </c>
      <c r="K847">
        <f t="shared" si="26"/>
        <v>0.16</v>
      </c>
      <c r="L847">
        <f t="shared" si="27"/>
        <v>0.32</v>
      </c>
    </row>
    <row r="848" spans="1:12">
      <c r="A848" t="s">
        <v>754</v>
      </c>
      <c r="B848">
        <v>3</v>
      </c>
      <c r="C848">
        <v>3</v>
      </c>
      <c r="D848" t="s">
        <v>3186</v>
      </c>
      <c r="E848" t="s">
        <v>3164</v>
      </c>
      <c r="F848" t="s">
        <v>3160</v>
      </c>
      <c r="G848">
        <v>40</v>
      </c>
      <c r="H848">
        <v>7539.8223686155034</v>
      </c>
      <c r="I848">
        <v>7.5398223686155034E-3</v>
      </c>
      <c r="J848" t="str">
        <f>_xlfn.XLOOKUP(A848,'DRAWING LIST'!B:B,'DRAWING LIST'!AJ:AJ,,0)</f>
        <v/>
      </c>
      <c r="K848">
        <f t="shared" si="26"/>
        <v>0.13</v>
      </c>
      <c r="L848">
        <f t="shared" si="27"/>
        <v>0.39</v>
      </c>
    </row>
    <row r="849" spans="1:12">
      <c r="A849" t="s">
        <v>754</v>
      </c>
      <c r="B849">
        <v>4</v>
      </c>
      <c r="C849">
        <v>1</v>
      </c>
      <c r="D849">
        <v>25</v>
      </c>
      <c r="E849" t="s">
        <v>3161</v>
      </c>
      <c r="F849" t="s">
        <v>3160</v>
      </c>
      <c r="G849">
        <v>33.4</v>
      </c>
      <c r="H849">
        <v>876.15877515965735</v>
      </c>
      <c r="I849">
        <v>8.7615877515965731E-4</v>
      </c>
      <c r="J849" t="str">
        <f>_xlfn.XLOOKUP(A849,'DRAWING LIST'!B:B,'DRAWING LIST'!AJ:AJ,,0)</f>
        <v/>
      </c>
      <c r="K849">
        <f t="shared" si="26"/>
        <v>0.11</v>
      </c>
      <c r="L849">
        <f t="shared" si="27"/>
        <v>0.11</v>
      </c>
    </row>
    <row r="850" spans="1:12">
      <c r="A850" t="s">
        <v>754</v>
      </c>
      <c r="B850">
        <v>5</v>
      </c>
      <c r="C850">
        <v>2</v>
      </c>
      <c r="D850">
        <v>40</v>
      </c>
      <c r="E850" t="s">
        <v>3161</v>
      </c>
      <c r="F850" t="s">
        <v>3160</v>
      </c>
      <c r="G850">
        <v>48.3</v>
      </c>
      <c r="H850">
        <v>1832.2475214082731</v>
      </c>
      <c r="I850">
        <v>1.8322475214082731E-3</v>
      </c>
      <c r="J850" t="str">
        <f>_xlfn.XLOOKUP(A850,'DRAWING LIST'!B:B,'DRAWING LIST'!AJ:AJ,,0)</f>
        <v/>
      </c>
      <c r="K850">
        <f t="shared" si="26"/>
        <v>0.16</v>
      </c>
      <c r="L850">
        <f t="shared" si="27"/>
        <v>0.32</v>
      </c>
    </row>
    <row r="851" spans="1:12">
      <c r="A851" t="s">
        <v>755</v>
      </c>
      <c r="B851">
        <v>4</v>
      </c>
      <c r="C851">
        <v>1</v>
      </c>
      <c r="D851">
        <v>40</v>
      </c>
      <c r="E851" t="s">
        <v>3159</v>
      </c>
      <c r="F851" t="s">
        <v>3160</v>
      </c>
      <c r="G851">
        <v>48.3</v>
      </c>
      <c r="H851">
        <v>3664.4950428165462</v>
      </c>
      <c r="I851">
        <v>3.6644950428165461E-3</v>
      </c>
      <c r="J851" t="str">
        <f>_xlfn.XLOOKUP(A851,'DRAWING LIST'!B:B,'DRAWING LIST'!AJ:AJ,,0)</f>
        <v/>
      </c>
      <c r="K851">
        <f t="shared" si="26"/>
        <v>0.16</v>
      </c>
      <c r="L851">
        <f t="shared" si="27"/>
        <v>0.16</v>
      </c>
    </row>
    <row r="852" spans="1:12">
      <c r="A852" t="s">
        <v>755</v>
      </c>
      <c r="B852">
        <v>5</v>
      </c>
      <c r="C852">
        <v>1</v>
      </c>
      <c r="D852" t="s">
        <v>3186</v>
      </c>
      <c r="E852" t="s">
        <v>3167</v>
      </c>
      <c r="F852" t="s">
        <v>3160</v>
      </c>
      <c r="G852">
        <v>40</v>
      </c>
      <c r="H852">
        <v>12566.370614359172</v>
      </c>
      <c r="I852">
        <v>1.2566370614359171E-2</v>
      </c>
      <c r="J852" t="str">
        <f>_xlfn.XLOOKUP(A852,'DRAWING LIST'!B:B,'DRAWING LIST'!AJ:AJ,,0)</f>
        <v/>
      </c>
      <c r="K852">
        <f t="shared" si="26"/>
        <v>0.13</v>
      </c>
      <c r="L852">
        <f t="shared" si="27"/>
        <v>0.13</v>
      </c>
    </row>
    <row r="853" spans="1:12">
      <c r="A853" t="s">
        <v>755</v>
      </c>
      <c r="B853">
        <v>6</v>
      </c>
      <c r="C853">
        <v>1</v>
      </c>
      <c r="D853" t="s">
        <v>3201</v>
      </c>
      <c r="E853" t="s">
        <v>3164</v>
      </c>
      <c r="F853" t="s">
        <v>3160</v>
      </c>
      <c r="G853">
        <v>40</v>
      </c>
      <c r="H853">
        <v>7539.8223686155034</v>
      </c>
      <c r="I853">
        <v>7.5398223686155034E-3</v>
      </c>
      <c r="J853" t="str">
        <f>_xlfn.XLOOKUP(A853,'DRAWING LIST'!B:B,'DRAWING LIST'!AJ:AJ,,0)</f>
        <v/>
      </c>
      <c r="K853">
        <f t="shared" si="26"/>
        <v>0.13</v>
      </c>
      <c r="L853">
        <f t="shared" si="27"/>
        <v>0.13</v>
      </c>
    </row>
    <row r="854" spans="1:12">
      <c r="A854" t="s">
        <v>755</v>
      </c>
      <c r="B854">
        <v>7</v>
      </c>
      <c r="C854">
        <v>1</v>
      </c>
      <c r="D854">
        <v>15</v>
      </c>
      <c r="E854" t="s">
        <v>3161</v>
      </c>
      <c r="F854" t="s">
        <v>3160</v>
      </c>
      <c r="G854">
        <v>21.3</v>
      </c>
      <c r="H854">
        <v>356.32729275178838</v>
      </c>
      <c r="I854">
        <v>3.5632729275178834E-4</v>
      </c>
      <c r="J854" t="str">
        <f>_xlfn.XLOOKUP(A854,'DRAWING LIST'!B:B,'DRAWING LIST'!AJ:AJ,,0)</f>
        <v/>
      </c>
      <c r="K854">
        <f t="shared" si="26"/>
        <v>6.9999999999999993E-2</v>
      </c>
      <c r="L854">
        <f t="shared" si="27"/>
        <v>6.9999999999999993E-2</v>
      </c>
    </row>
    <row r="855" spans="1:12">
      <c r="A855" t="s">
        <v>755</v>
      </c>
      <c r="B855">
        <v>8</v>
      </c>
      <c r="C855">
        <v>1</v>
      </c>
      <c r="D855">
        <v>25</v>
      </c>
      <c r="E855" t="s">
        <v>3161</v>
      </c>
      <c r="F855" t="s">
        <v>3160</v>
      </c>
      <c r="G855">
        <v>33.4</v>
      </c>
      <c r="H855">
        <v>876.15877515965735</v>
      </c>
      <c r="I855">
        <v>8.7615877515965731E-4</v>
      </c>
      <c r="J855" t="str">
        <f>_xlfn.XLOOKUP(A855,'DRAWING LIST'!B:B,'DRAWING LIST'!AJ:AJ,,0)</f>
        <v/>
      </c>
      <c r="K855">
        <f t="shared" si="26"/>
        <v>0.11</v>
      </c>
      <c r="L855">
        <f t="shared" si="27"/>
        <v>0.11</v>
      </c>
    </row>
    <row r="856" spans="1:12">
      <c r="A856" t="s">
        <v>755</v>
      </c>
      <c r="B856">
        <v>9</v>
      </c>
      <c r="C856">
        <v>1</v>
      </c>
      <c r="D856">
        <v>40</v>
      </c>
      <c r="E856" t="s">
        <v>3161</v>
      </c>
      <c r="F856" t="s">
        <v>3160</v>
      </c>
      <c r="G856">
        <v>48.3</v>
      </c>
      <c r="H856">
        <v>1832.2475214082731</v>
      </c>
      <c r="I856">
        <v>1.8322475214082731E-3</v>
      </c>
      <c r="J856" t="str">
        <f>_xlfn.XLOOKUP(A856,'DRAWING LIST'!B:B,'DRAWING LIST'!AJ:AJ,,0)</f>
        <v/>
      </c>
      <c r="K856">
        <f t="shared" si="26"/>
        <v>0.16</v>
      </c>
      <c r="L856">
        <f t="shared" si="27"/>
        <v>0.16</v>
      </c>
    </row>
    <row r="857" spans="1:12">
      <c r="A857" t="s">
        <v>756</v>
      </c>
      <c r="B857">
        <v>2</v>
      </c>
      <c r="C857">
        <v>1</v>
      </c>
      <c r="D857">
        <v>40</v>
      </c>
      <c r="E857" t="s">
        <v>3159</v>
      </c>
      <c r="F857" t="s">
        <v>3160</v>
      </c>
      <c r="G857">
        <v>48.3</v>
      </c>
      <c r="H857">
        <v>3664.4950428165462</v>
      </c>
      <c r="I857">
        <v>3.6644950428165461E-3</v>
      </c>
      <c r="J857" t="str">
        <f>_xlfn.XLOOKUP(A857,'DRAWING LIST'!B:B,'DRAWING LIST'!AJ:AJ,,0)</f>
        <v/>
      </c>
      <c r="K857">
        <f t="shared" si="26"/>
        <v>0.16</v>
      </c>
      <c r="L857">
        <f t="shared" si="27"/>
        <v>0.16</v>
      </c>
    </row>
    <row r="858" spans="1:12">
      <c r="A858" t="s">
        <v>756</v>
      </c>
      <c r="B858">
        <v>3</v>
      </c>
      <c r="C858">
        <v>1</v>
      </c>
      <c r="D858" t="s">
        <v>3186</v>
      </c>
      <c r="E858" t="s">
        <v>3164</v>
      </c>
      <c r="F858" t="s">
        <v>3160</v>
      </c>
      <c r="G858">
        <v>40</v>
      </c>
      <c r="H858">
        <v>7539.8223686155034</v>
      </c>
      <c r="I858">
        <v>7.5398223686155034E-3</v>
      </c>
      <c r="J858" t="str">
        <f>_xlfn.XLOOKUP(A858,'DRAWING LIST'!B:B,'DRAWING LIST'!AJ:AJ,,0)</f>
        <v/>
      </c>
      <c r="K858">
        <f t="shared" si="26"/>
        <v>0.13</v>
      </c>
      <c r="L858">
        <f t="shared" si="27"/>
        <v>0.13</v>
      </c>
    </row>
    <row r="859" spans="1:12">
      <c r="A859" t="s">
        <v>756</v>
      </c>
      <c r="B859">
        <v>4</v>
      </c>
      <c r="C859">
        <v>2</v>
      </c>
      <c r="D859">
        <v>40</v>
      </c>
      <c r="E859" t="s">
        <v>3161</v>
      </c>
      <c r="F859" t="s">
        <v>3160</v>
      </c>
      <c r="G859">
        <v>48.3</v>
      </c>
      <c r="H859">
        <v>1832.2475214082731</v>
      </c>
      <c r="I859">
        <v>1.8322475214082731E-3</v>
      </c>
      <c r="J859" t="str">
        <f>_xlfn.XLOOKUP(A859,'DRAWING LIST'!B:B,'DRAWING LIST'!AJ:AJ,,0)</f>
        <v/>
      </c>
      <c r="K859">
        <f t="shared" si="26"/>
        <v>0.16</v>
      </c>
      <c r="L859">
        <f t="shared" si="27"/>
        <v>0.32</v>
      </c>
    </row>
    <row r="860" spans="1:12">
      <c r="A860" t="s">
        <v>757</v>
      </c>
      <c r="B860">
        <v>2</v>
      </c>
      <c r="C860">
        <v>1</v>
      </c>
      <c r="D860">
        <v>25</v>
      </c>
      <c r="E860" t="s">
        <v>3159</v>
      </c>
      <c r="F860" t="s">
        <v>3160</v>
      </c>
      <c r="G860">
        <v>33.4</v>
      </c>
      <c r="H860">
        <v>1752.3175503193147</v>
      </c>
      <c r="I860">
        <v>1.7523175503193146E-3</v>
      </c>
      <c r="J860" t="str">
        <f>_xlfn.XLOOKUP(A860,'DRAWING LIST'!B:B,'DRAWING LIST'!AJ:AJ,,0)</f>
        <v/>
      </c>
      <c r="K860">
        <f t="shared" si="26"/>
        <v>0.11</v>
      </c>
      <c r="L860">
        <f t="shared" si="27"/>
        <v>0.11</v>
      </c>
    </row>
    <row r="861" spans="1:12">
      <c r="A861" t="s">
        <v>757</v>
      </c>
      <c r="B861">
        <v>3</v>
      </c>
      <c r="C861">
        <v>1</v>
      </c>
      <c r="D861">
        <v>25</v>
      </c>
      <c r="E861" t="s">
        <v>3165</v>
      </c>
      <c r="F861" t="s">
        <v>3160</v>
      </c>
      <c r="G861">
        <v>33.4</v>
      </c>
      <c r="H861">
        <v>876.15877515965735</v>
      </c>
      <c r="I861">
        <v>8.7615877515965731E-4</v>
      </c>
      <c r="J861" t="str">
        <f>_xlfn.XLOOKUP(A861,'DRAWING LIST'!B:B,'DRAWING LIST'!AJ:AJ,,0)</f>
        <v/>
      </c>
      <c r="K861">
        <f t="shared" si="26"/>
        <v>0.11</v>
      </c>
      <c r="L861">
        <f t="shared" si="27"/>
        <v>0.11</v>
      </c>
    </row>
    <row r="862" spans="1:12">
      <c r="A862" t="s">
        <v>757</v>
      </c>
      <c r="B862">
        <v>4</v>
      </c>
      <c r="C862">
        <v>1</v>
      </c>
      <c r="D862">
        <v>25</v>
      </c>
      <c r="E862" t="s">
        <v>3161</v>
      </c>
      <c r="F862" t="s">
        <v>3160</v>
      </c>
      <c r="G862">
        <v>33.4</v>
      </c>
      <c r="H862">
        <v>876.15877515965735</v>
      </c>
      <c r="I862">
        <v>8.7615877515965731E-4</v>
      </c>
      <c r="J862" t="str">
        <f>_xlfn.XLOOKUP(A862,'DRAWING LIST'!B:B,'DRAWING LIST'!AJ:AJ,,0)</f>
        <v/>
      </c>
      <c r="K862">
        <f t="shared" si="26"/>
        <v>0.11</v>
      </c>
      <c r="L862">
        <f t="shared" si="27"/>
        <v>0.11</v>
      </c>
    </row>
    <row r="863" spans="1:12">
      <c r="A863" t="s">
        <v>314</v>
      </c>
      <c r="B863">
        <v>3</v>
      </c>
      <c r="C863">
        <v>1</v>
      </c>
      <c r="D863">
        <v>32</v>
      </c>
      <c r="E863" t="s">
        <v>3159</v>
      </c>
      <c r="F863" t="s">
        <v>3160</v>
      </c>
      <c r="G863">
        <v>42.2</v>
      </c>
      <c r="H863">
        <v>2797.3369306094237</v>
      </c>
      <c r="I863">
        <v>2.7973369306094234E-3</v>
      </c>
      <c r="J863" t="str">
        <f>_xlfn.XLOOKUP(A863,'DRAWING LIST'!B:B,'DRAWING LIST'!AJ:AJ,,0)</f>
        <v/>
      </c>
      <c r="K863">
        <f t="shared" si="26"/>
        <v>0.14000000000000001</v>
      </c>
      <c r="L863">
        <f t="shared" si="27"/>
        <v>0.14000000000000001</v>
      </c>
    </row>
    <row r="864" spans="1:12">
      <c r="A864" t="s">
        <v>314</v>
      </c>
      <c r="B864">
        <v>4</v>
      </c>
      <c r="C864">
        <v>1</v>
      </c>
      <c r="D864" t="s">
        <v>3202</v>
      </c>
      <c r="E864" t="s">
        <v>3167</v>
      </c>
      <c r="F864" t="s">
        <v>3160</v>
      </c>
      <c r="G864">
        <v>32</v>
      </c>
      <c r="H864">
        <v>10053.096491487338</v>
      </c>
      <c r="I864">
        <v>1.0053096491487338E-2</v>
      </c>
      <c r="J864" t="str">
        <f>_xlfn.XLOOKUP(A864,'DRAWING LIST'!B:B,'DRAWING LIST'!AJ:AJ,,0)</f>
        <v/>
      </c>
      <c r="K864">
        <f t="shared" si="26"/>
        <v>0.11</v>
      </c>
      <c r="L864">
        <f t="shared" si="27"/>
        <v>0.11</v>
      </c>
    </row>
    <row r="865" spans="1:12">
      <c r="A865" t="s">
        <v>314</v>
      </c>
      <c r="B865">
        <v>5</v>
      </c>
      <c r="C865">
        <v>1</v>
      </c>
      <c r="D865">
        <v>25</v>
      </c>
      <c r="E865" t="s">
        <v>3162</v>
      </c>
      <c r="F865" t="s">
        <v>3160</v>
      </c>
      <c r="G865">
        <v>33.4</v>
      </c>
      <c r="H865">
        <v>5256.9526509579446</v>
      </c>
      <c r="I865">
        <v>5.2569526509579443E-3</v>
      </c>
      <c r="J865" t="str">
        <f>_xlfn.XLOOKUP(A865,'DRAWING LIST'!B:B,'DRAWING LIST'!AJ:AJ,,0)</f>
        <v/>
      </c>
      <c r="K865">
        <f t="shared" si="26"/>
        <v>0.11</v>
      </c>
      <c r="L865">
        <f t="shared" si="27"/>
        <v>0.11</v>
      </c>
    </row>
    <row r="866" spans="1:12">
      <c r="A866" t="s">
        <v>314</v>
      </c>
      <c r="B866">
        <v>6</v>
      </c>
      <c r="C866">
        <v>1</v>
      </c>
      <c r="D866" t="s">
        <v>3202</v>
      </c>
      <c r="E866" t="s">
        <v>3164</v>
      </c>
      <c r="F866" t="s">
        <v>3160</v>
      </c>
      <c r="G866">
        <v>32</v>
      </c>
      <c r="H866">
        <v>4825.4863159139222</v>
      </c>
      <c r="I866">
        <v>4.8254863159139221E-3</v>
      </c>
      <c r="J866" t="str">
        <f>_xlfn.XLOOKUP(A866,'DRAWING LIST'!B:B,'DRAWING LIST'!AJ:AJ,,0)</f>
        <v/>
      </c>
      <c r="K866">
        <f t="shared" si="26"/>
        <v>0.11</v>
      </c>
      <c r="L866">
        <f t="shared" si="27"/>
        <v>0.11</v>
      </c>
    </row>
    <row r="867" spans="1:12">
      <c r="A867" t="s">
        <v>314</v>
      </c>
      <c r="B867">
        <v>7</v>
      </c>
      <c r="C867">
        <v>3</v>
      </c>
      <c r="D867">
        <v>25</v>
      </c>
      <c r="E867" t="s">
        <v>3161</v>
      </c>
      <c r="F867" t="s">
        <v>3160</v>
      </c>
      <c r="G867">
        <v>33.4</v>
      </c>
      <c r="H867">
        <v>876.15877515965735</v>
      </c>
      <c r="I867">
        <v>8.7615877515965731E-4</v>
      </c>
      <c r="J867" t="str">
        <f>_xlfn.XLOOKUP(A867,'DRAWING LIST'!B:B,'DRAWING LIST'!AJ:AJ,,0)</f>
        <v/>
      </c>
      <c r="K867">
        <f t="shared" si="26"/>
        <v>0.11</v>
      </c>
      <c r="L867">
        <f t="shared" si="27"/>
        <v>0.33</v>
      </c>
    </row>
    <row r="868" spans="1:12">
      <c r="A868" t="s">
        <v>314</v>
      </c>
      <c r="B868">
        <v>8</v>
      </c>
      <c r="C868">
        <v>1</v>
      </c>
      <c r="D868">
        <v>32</v>
      </c>
      <c r="E868" t="s">
        <v>3161</v>
      </c>
      <c r="F868" t="s">
        <v>3160</v>
      </c>
      <c r="G868">
        <v>42.2</v>
      </c>
      <c r="H868">
        <v>1398.6684653047118</v>
      </c>
      <c r="I868">
        <v>1.3986684653047117E-3</v>
      </c>
      <c r="J868" t="str">
        <f>_xlfn.XLOOKUP(A868,'DRAWING LIST'!B:B,'DRAWING LIST'!AJ:AJ,,0)</f>
        <v/>
      </c>
      <c r="K868">
        <f t="shared" si="26"/>
        <v>0.14000000000000001</v>
      </c>
      <c r="L868">
        <f t="shared" si="27"/>
        <v>0.14000000000000001</v>
      </c>
    </row>
    <row r="869" spans="1:12">
      <c r="A869" t="s">
        <v>315</v>
      </c>
      <c r="B869">
        <v>2</v>
      </c>
      <c r="C869">
        <v>1</v>
      </c>
      <c r="D869">
        <v>25</v>
      </c>
      <c r="E869" t="s">
        <v>3159</v>
      </c>
      <c r="F869" t="s">
        <v>3160</v>
      </c>
      <c r="G869">
        <v>33.4</v>
      </c>
      <c r="H869">
        <v>1752.3175503193147</v>
      </c>
      <c r="I869">
        <v>1.7523175503193146E-3</v>
      </c>
      <c r="J869" t="str">
        <f>_xlfn.XLOOKUP(A869,'DRAWING LIST'!B:B,'DRAWING LIST'!AJ:AJ,,0)</f>
        <v/>
      </c>
      <c r="K869">
        <f t="shared" si="26"/>
        <v>0.11</v>
      </c>
      <c r="L869">
        <f t="shared" si="27"/>
        <v>0.11</v>
      </c>
    </row>
    <row r="870" spans="1:12">
      <c r="A870" t="s">
        <v>315</v>
      </c>
      <c r="B870">
        <v>3</v>
      </c>
      <c r="C870">
        <v>2</v>
      </c>
      <c r="D870">
        <v>25</v>
      </c>
      <c r="E870" t="s">
        <v>3162</v>
      </c>
      <c r="F870" t="s">
        <v>3160</v>
      </c>
      <c r="G870">
        <v>33.4</v>
      </c>
      <c r="H870">
        <v>5256.9526509579446</v>
      </c>
      <c r="I870">
        <v>5.2569526509579443E-3</v>
      </c>
      <c r="J870" t="str">
        <f>_xlfn.XLOOKUP(A870,'DRAWING LIST'!B:B,'DRAWING LIST'!AJ:AJ,,0)</f>
        <v/>
      </c>
      <c r="K870">
        <f t="shared" si="26"/>
        <v>0.11</v>
      </c>
      <c r="L870">
        <f t="shared" si="27"/>
        <v>0.22</v>
      </c>
    </row>
    <row r="871" spans="1:12">
      <c r="A871" t="s">
        <v>315</v>
      </c>
      <c r="B871">
        <v>4</v>
      </c>
      <c r="C871">
        <v>4</v>
      </c>
      <c r="D871">
        <v>25</v>
      </c>
      <c r="E871" t="s">
        <v>3161</v>
      </c>
      <c r="F871" t="s">
        <v>3160</v>
      </c>
      <c r="G871">
        <v>33.4</v>
      </c>
      <c r="H871">
        <v>876.15877515965735</v>
      </c>
      <c r="I871">
        <v>8.7615877515965731E-4</v>
      </c>
      <c r="J871" t="str">
        <f>_xlfn.XLOOKUP(A871,'DRAWING LIST'!B:B,'DRAWING LIST'!AJ:AJ,,0)</f>
        <v/>
      </c>
      <c r="K871">
        <f t="shared" si="26"/>
        <v>0.11</v>
      </c>
      <c r="L871">
        <f t="shared" si="27"/>
        <v>0.44</v>
      </c>
    </row>
    <row r="872" spans="1:12">
      <c r="A872" t="s">
        <v>316</v>
      </c>
      <c r="B872">
        <v>2</v>
      </c>
      <c r="C872">
        <v>1</v>
      </c>
      <c r="D872">
        <v>25</v>
      </c>
      <c r="E872" t="s">
        <v>3159</v>
      </c>
      <c r="F872" t="s">
        <v>3160</v>
      </c>
      <c r="G872">
        <v>33.4</v>
      </c>
      <c r="H872">
        <v>1752.3175503193147</v>
      </c>
      <c r="I872">
        <v>1.7523175503193146E-3</v>
      </c>
      <c r="J872" t="str">
        <f>_xlfn.XLOOKUP(A872,'DRAWING LIST'!B:B,'DRAWING LIST'!AJ:AJ,,0)</f>
        <v/>
      </c>
      <c r="K872">
        <f t="shared" si="26"/>
        <v>0.11</v>
      </c>
      <c r="L872">
        <f t="shared" si="27"/>
        <v>0.11</v>
      </c>
    </row>
    <row r="873" spans="1:12">
      <c r="A873" t="s">
        <v>316</v>
      </c>
      <c r="B873">
        <v>3</v>
      </c>
      <c r="C873">
        <v>1</v>
      </c>
      <c r="D873">
        <v>25</v>
      </c>
      <c r="E873" t="s">
        <v>3162</v>
      </c>
      <c r="F873" t="s">
        <v>3160</v>
      </c>
      <c r="G873">
        <v>33.4</v>
      </c>
      <c r="H873">
        <v>5256.9526509579446</v>
      </c>
      <c r="I873">
        <v>5.2569526509579443E-3</v>
      </c>
      <c r="J873" t="str">
        <f>_xlfn.XLOOKUP(A873,'DRAWING LIST'!B:B,'DRAWING LIST'!AJ:AJ,,0)</f>
        <v/>
      </c>
      <c r="K873">
        <f t="shared" si="26"/>
        <v>0.11</v>
      </c>
      <c r="L873">
        <f t="shared" si="27"/>
        <v>0.11</v>
      </c>
    </row>
    <row r="874" spans="1:12">
      <c r="A874" t="s">
        <v>316</v>
      </c>
      <c r="B874">
        <v>4</v>
      </c>
      <c r="C874">
        <v>5</v>
      </c>
      <c r="D874">
        <v>25</v>
      </c>
      <c r="E874" t="s">
        <v>3161</v>
      </c>
      <c r="F874" t="s">
        <v>3160</v>
      </c>
      <c r="G874">
        <v>33.4</v>
      </c>
      <c r="H874">
        <v>876.15877515965735</v>
      </c>
      <c r="I874">
        <v>8.7615877515965731E-4</v>
      </c>
      <c r="J874" t="str">
        <f>_xlfn.XLOOKUP(A874,'DRAWING LIST'!B:B,'DRAWING LIST'!AJ:AJ,,0)</f>
        <v/>
      </c>
      <c r="K874">
        <f t="shared" si="26"/>
        <v>0.11</v>
      </c>
      <c r="L874">
        <f t="shared" si="27"/>
        <v>0.55000000000000004</v>
      </c>
    </row>
    <row r="875" spans="1:12">
      <c r="A875" t="s">
        <v>316</v>
      </c>
      <c r="B875">
        <v>5</v>
      </c>
      <c r="C875">
        <v>1</v>
      </c>
      <c r="D875">
        <v>25</v>
      </c>
      <c r="E875" t="s">
        <v>3165</v>
      </c>
      <c r="F875" t="s">
        <v>3160</v>
      </c>
      <c r="G875">
        <v>33.4</v>
      </c>
      <c r="H875">
        <v>876.15877515965735</v>
      </c>
      <c r="I875">
        <v>8.7615877515965731E-4</v>
      </c>
      <c r="J875" t="str">
        <f>_xlfn.XLOOKUP(A875,'DRAWING LIST'!B:B,'DRAWING LIST'!AJ:AJ,,0)</f>
        <v/>
      </c>
      <c r="K875">
        <f t="shared" si="26"/>
        <v>0.11</v>
      </c>
      <c r="L875">
        <f t="shared" si="27"/>
        <v>0.11</v>
      </c>
    </row>
    <row r="876" spans="1:12">
      <c r="A876" t="s">
        <v>317</v>
      </c>
      <c r="B876">
        <v>2</v>
      </c>
      <c r="C876">
        <v>2</v>
      </c>
      <c r="D876">
        <v>25</v>
      </c>
      <c r="E876" t="s">
        <v>3159</v>
      </c>
      <c r="F876" t="s">
        <v>3160</v>
      </c>
      <c r="G876">
        <v>33.4</v>
      </c>
      <c r="H876">
        <v>1752.3175503193147</v>
      </c>
      <c r="I876">
        <v>1.7523175503193146E-3</v>
      </c>
      <c r="J876" t="str">
        <f>_xlfn.XLOOKUP(A876,'DRAWING LIST'!B:B,'DRAWING LIST'!AJ:AJ,,0)</f>
        <v/>
      </c>
      <c r="K876">
        <f t="shared" si="26"/>
        <v>0.11</v>
      </c>
      <c r="L876">
        <f t="shared" si="27"/>
        <v>0.22</v>
      </c>
    </row>
    <row r="877" spans="1:12">
      <c r="A877" t="s">
        <v>317</v>
      </c>
      <c r="B877">
        <v>3</v>
      </c>
      <c r="C877">
        <v>1</v>
      </c>
      <c r="D877">
        <v>25</v>
      </c>
      <c r="E877" t="s">
        <v>3161</v>
      </c>
      <c r="F877" t="s">
        <v>3160</v>
      </c>
      <c r="G877">
        <v>33.4</v>
      </c>
      <c r="H877">
        <v>876.15877515965735</v>
      </c>
      <c r="I877">
        <v>8.7615877515965731E-4</v>
      </c>
      <c r="J877" t="str">
        <f>_xlfn.XLOOKUP(A877,'DRAWING LIST'!B:B,'DRAWING LIST'!AJ:AJ,,0)</f>
        <v/>
      </c>
      <c r="K877">
        <f t="shared" si="26"/>
        <v>0.11</v>
      </c>
      <c r="L877">
        <f t="shared" si="27"/>
        <v>0.11</v>
      </c>
    </row>
    <row r="878" spans="1:12">
      <c r="A878" t="s">
        <v>318</v>
      </c>
      <c r="B878">
        <v>2</v>
      </c>
      <c r="C878">
        <v>3</v>
      </c>
      <c r="D878">
        <v>25</v>
      </c>
      <c r="E878" t="s">
        <v>3159</v>
      </c>
      <c r="F878" t="s">
        <v>3160</v>
      </c>
      <c r="G878">
        <v>33.4</v>
      </c>
      <c r="H878">
        <v>1752.3175503193147</v>
      </c>
      <c r="I878">
        <v>1.7523175503193146E-3</v>
      </c>
      <c r="J878" t="str">
        <f>_xlfn.XLOOKUP(A878,'DRAWING LIST'!B:B,'DRAWING LIST'!AJ:AJ,,0)</f>
        <v/>
      </c>
      <c r="K878">
        <f t="shared" si="26"/>
        <v>0.11</v>
      </c>
      <c r="L878">
        <f t="shared" si="27"/>
        <v>0.33</v>
      </c>
    </row>
    <row r="879" spans="1:12">
      <c r="A879" t="s">
        <v>318</v>
      </c>
      <c r="B879">
        <v>3</v>
      </c>
      <c r="C879">
        <v>1</v>
      </c>
      <c r="D879">
        <v>25</v>
      </c>
      <c r="E879" t="s">
        <v>3161</v>
      </c>
      <c r="F879" t="s">
        <v>3160</v>
      </c>
      <c r="G879">
        <v>33.4</v>
      </c>
      <c r="H879">
        <v>876.15877515965735</v>
      </c>
      <c r="I879">
        <v>8.7615877515965731E-4</v>
      </c>
      <c r="J879" t="str">
        <f>_xlfn.XLOOKUP(A879,'DRAWING LIST'!B:B,'DRAWING LIST'!AJ:AJ,,0)</f>
        <v/>
      </c>
      <c r="K879">
        <f t="shared" si="26"/>
        <v>0.11</v>
      </c>
      <c r="L879">
        <f t="shared" si="27"/>
        <v>0.11</v>
      </c>
    </row>
    <row r="880" spans="1:12">
      <c r="A880" t="s">
        <v>319</v>
      </c>
      <c r="B880">
        <v>3</v>
      </c>
      <c r="C880">
        <v>1</v>
      </c>
      <c r="D880">
        <v>15</v>
      </c>
      <c r="E880" t="s">
        <v>3159</v>
      </c>
      <c r="F880" t="s">
        <v>3160</v>
      </c>
      <c r="G880">
        <v>21.3</v>
      </c>
      <c r="H880">
        <v>712.65458550357675</v>
      </c>
      <c r="I880">
        <v>7.1265458550357668E-4</v>
      </c>
      <c r="J880" t="str">
        <f>_xlfn.XLOOKUP(A880,'DRAWING LIST'!B:B,'DRAWING LIST'!AJ:AJ,,0)</f>
        <v/>
      </c>
      <c r="K880">
        <f t="shared" si="26"/>
        <v>6.9999999999999993E-2</v>
      </c>
      <c r="L880">
        <f t="shared" si="27"/>
        <v>6.9999999999999993E-2</v>
      </c>
    </row>
    <row r="881" spans="1:12">
      <c r="A881" t="s">
        <v>319</v>
      </c>
      <c r="B881">
        <v>4</v>
      </c>
      <c r="C881">
        <v>4</v>
      </c>
      <c r="D881">
        <v>25</v>
      </c>
      <c r="E881" t="s">
        <v>3159</v>
      </c>
      <c r="F881" t="s">
        <v>3160</v>
      </c>
      <c r="G881">
        <v>33.4</v>
      </c>
      <c r="H881">
        <v>1752.3175503193147</v>
      </c>
      <c r="I881">
        <v>1.7523175503193146E-3</v>
      </c>
      <c r="J881" t="str">
        <f>_xlfn.XLOOKUP(A881,'DRAWING LIST'!B:B,'DRAWING LIST'!AJ:AJ,,0)</f>
        <v/>
      </c>
      <c r="K881">
        <f t="shared" si="26"/>
        <v>0.11</v>
      </c>
      <c r="L881">
        <f t="shared" si="27"/>
        <v>0.44</v>
      </c>
    </row>
    <row r="882" spans="1:12">
      <c r="A882" t="s">
        <v>319</v>
      </c>
      <c r="B882">
        <v>5</v>
      </c>
      <c r="C882">
        <v>1</v>
      </c>
      <c r="D882">
        <v>25</v>
      </c>
      <c r="E882" t="s">
        <v>3166</v>
      </c>
      <c r="F882" t="s">
        <v>3160</v>
      </c>
      <c r="G882">
        <v>33.4</v>
      </c>
      <c r="H882">
        <v>1168.2117002128764</v>
      </c>
      <c r="I882">
        <v>1.1682117002128763E-3</v>
      </c>
      <c r="J882" t="str">
        <f>_xlfn.XLOOKUP(A882,'DRAWING LIST'!B:B,'DRAWING LIST'!AJ:AJ,,0)</f>
        <v/>
      </c>
      <c r="K882">
        <f t="shared" si="26"/>
        <v>0.11</v>
      </c>
      <c r="L882">
        <f t="shared" si="27"/>
        <v>0.11</v>
      </c>
    </row>
    <row r="883" spans="1:12">
      <c r="A883" t="s">
        <v>319</v>
      </c>
      <c r="B883">
        <v>6</v>
      </c>
      <c r="C883">
        <v>1</v>
      </c>
      <c r="D883" t="s">
        <v>3163</v>
      </c>
      <c r="E883" t="s">
        <v>3164</v>
      </c>
      <c r="F883" t="s">
        <v>3160</v>
      </c>
      <c r="G883">
        <v>25</v>
      </c>
      <c r="H883">
        <v>2945.2431127404311</v>
      </c>
      <c r="I883">
        <v>2.9452431127404309E-3</v>
      </c>
      <c r="J883" t="str">
        <f>_xlfn.XLOOKUP(A883,'DRAWING LIST'!B:B,'DRAWING LIST'!AJ:AJ,,0)</f>
        <v/>
      </c>
      <c r="K883">
        <f t="shared" si="26"/>
        <v>0.08</v>
      </c>
      <c r="L883">
        <f t="shared" si="27"/>
        <v>0.08</v>
      </c>
    </row>
    <row r="884" spans="1:12">
      <c r="A884" t="s">
        <v>319</v>
      </c>
      <c r="B884">
        <v>7</v>
      </c>
      <c r="C884">
        <v>1</v>
      </c>
      <c r="D884">
        <v>15</v>
      </c>
      <c r="E884" t="s">
        <v>3161</v>
      </c>
      <c r="F884" t="s">
        <v>3160</v>
      </c>
      <c r="G884">
        <v>21.3</v>
      </c>
      <c r="H884">
        <v>356.32729275178838</v>
      </c>
      <c r="I884">
        <v>3.5632729275178834E-4</v>
      </c>
      <c r="J884" t="str">
        <f>_xlfn.XLOOKUP(A884,'DRAWING LIST'!B:B,'DRAWING LIST'!AJ:AJ,,0)</f>
        <v/>
      </c>
      <c r="K884">
        <f t="shared" si="26"/>
        <v>6.9999999999999993E-2</v>
      </c>
      <c r="L884">
        <f t="shared" si="27"/>
        <v>6.9999999999999993E-2</v>
      </c>
    </row>
    <row r="885" spans="1:12">
      <c r="A885" t="s">
        <v>320</v>
      </c>
      <c r="B885">
        <v>2</v>
      </c>
      <c r="C885">
        <v>4</v>
      </c>
      <c r="D885">
        <v>25</v>
      </c>
      <c r="E885" t="s">
        <v>3159</v>
      </c>
      <c r="F885" t="s">
        <v>3160</v>
      </c>
      <c r="G885">
        <v>33.4</v>
      </c>
      <c r="H885">
        <v>1752.3175503193147</v>
      </c>
      <c r="I885">
        <v>1.7523175503193146E-3</v>
      </c>
      <c r="J885" t="str">
        <f>_xlfn.XLOOKUP(A885,'DRAWING LIST'!B:B,'DRAWING LIST'!AJ:AJ,,0)</f>
        <v/>
      </c>
      <c r="K885">
        <f t="shared" si="26"/>
        <v>0.11</v>
      </c>
      <c r="L885">
        <f t="shared" si="27"/>
        <v>0.44</v>
      </c>
    </row>
    <row r="886" spans="1:12">
      <c r="A886" t="s">
        <v>320</v>
      </c>
      <c r="B886">
        <v>3</v>
      </c>
      <c r="C886">
        <v>3</v>
      </c>
      <c r="D886">
        <v>25</v>
      </c>
      <c r="E886" t="s">
        <v>3161</v>
      </c>
      <c r="F886" t="s">
        <v>3160</v>
      </c>
      <c r="G886">
        <v>33.4</v>
      </c>
      <c r="H886">
        <v>876.15877515965735</v>
      </c>
      <c r="I886">
        <v>8.7615877515965731E-4</v>
      </c>
      <c r="J886" t="str">
        <f>_xlfn.XLOOKUP(A886,'DRAWING LIST'!B:B,'DRAWING LIST'!AJ:AJ,,0)</f>
        <v/>
      </c>
      <c r="K886">
        <f t="shared" si="26"/>
        <v>0.11</v>
      </c>
      <c r="L886">
        <f t="shared" si="27"/>
        <v>0.33</v>
      </c>
    </row>
    <row r="887" spans="1:12">
      <c r="A887" t="s">
        <v>321</v>
      </c>
      <c r="B887">
        <v>2</v>
      </c>
      <c r="C887">
        <v>2</v>
      </c>
      <c r="D887">
        <v>15</v>
      </c>
      <c r="E887" t="s">
        <v>3159</v>
      </c>
      <c r="F887" t="s">
        <v>3160</v>
      </c>
      <c r="G887">
        <v>21.3</v>
      </c>
      <c r="H887">
        <v>712.65458550357675</v>
      </c>
      <c r="I887">
        <v>7.1265458550357668E-4</v>
      </c>
      <c r="J887" t="str">
        <f>_xlfn.XLOOKUP(A887,'DRAWING LIST'!B:B,'DRAWING LIST'!AJ:AJ,,0)</f>
        <v/>
      </c>
      <c r="K887">
        <f t="shared" si="26"/>
        <v>6.9999999999999993E-2</v>
      </c>
      <c r="L887">
        <f t="shared" si="27"/>
        <v>0.13999999999999999</v>
      </c>
    </row>
    <row r="888" spans="1:12">
      <c r="A888" t="s">
        <v>321</v>
      </c>
      <c r="B888">
        <v>3</v>
      </c>
      <c r="C888">
        <v>2</v>
      </c>
      <c r="D888">
        <v>15</v>
      </c>
      <c r="E888" t="s">
        <v>3161</v>
      </c>
      <c r="F888" t="s">
        <v>3160</v>
      </c>
      <c r="G888">
        <v>21.3</v>
      </c>
      <c r="H888">
        <v>356.32729275178838</v>
      </c>
      <c r="I888">
        <v>3.5632729275178834E-4</v>
      </c>
      <c r="J888" t="str">
        <f>_xlfn.XLOOKUP(A888,'DRAWING LIST'!B:B,'DRAWING LIST'!AJ:AJ,,0)</f>
        <v/>
      </c>
      <c r="K888">
        <f t="shared" si="26"/>
        <v>6.9999999999999993E-2</v>
      </c>
      <c r="L888">
        <f t="shared" si="27"/>
        <v>0.13999999999999999</v>
      </c>
    </row>
    <row r="889" spans="1:12">
      <c r="A889" t="s">
        <v>322</v>
      </c>
      <c r="B889">
        <v>3</v>
      </c>
      <c r="C889">
        <v>3</v>
      </c>
      <c r="D889">
        <v>25</v>
      </c>
      <c r="E889" t="s">
        <v>3166</v>
      </c>
      <c r="F889" t="s">
        <v>3160</v>
      </c>
      <c r="G889">
        <v>33.4</v>
      </c>
      <c r="H889">
        <v>1168.2117002128764</v>
      </c>
      <c r="I889">
        <v>1.1682117002128763E-3</v>
      </c>
      <c r="J889" t="str">
        <f>_xlfn.XLOOKUP(A889,'DRAWING LIST'!B:B,'DRAWING LIST'!AJ:AJ,,0)</f>
        <v/>
      </c>
      <c r="K889">
        <f t="shared" si="26"/>
        <v>0.11</v>
      </c>
      <c r="L889">
        <f t="shared" si="27"/>
        <v>0.33</v>
      </c>
    </row>
    <row r="890" spans="1:12">
      <c r="A890" t="s">
        <v>322</v>
      </c>
      <c r="B890">
        <v>4</v>
      </c>
      <c r="C890">
        <v>2</v>
      </c>
      <c r="D890">
        <v>25</v>
      </c>
      <c r="E890" t="s">
        <v>3159</v>
      </c>
      <c r="F890" t="s">
        <v>3160</v>
      </c>
      <c r="G890">
        <v>33.4</v>
      </c>
      <c r="H890">
        <v>1752.3175503193147</v>
      </c>
      <c r="I890">
        <v>1.7523175503193146E-3</v>
      </c>
      <c r="J890" t="str">
        <f>_xlfn.XLOOKUP(A890,'DRAWING LIST'!B:B,'DRAWING LIST'!AJ:AJ,,0)</f>
        <v/>
      </c>
      <c r="K890">
        <f t="shared" si="26"/>
        <v>0.11</v>
      </c>
      <c r="L890">
        <f t="shared" si="27"/>
        <v>0.22</v>
      </c>
    </row>
    <row r="891" spans="1:12">
      <c r="A891" t="s">
        <v>322</v>
      </c>
      <c r="B891">
        <v>5</v>
      </c>
      <c r="C891">
        <v>2</v>
      </c>
      <c r="D891" t="s">
        <v>3163</v>
      </c>
      <c r="E891" t="s">
        <v>3167</v>
      </c>
      <c r="F891" t="s">
        <v>3160</v>
      </c>
      <c r="G891">
        <v>25</v>
      </c>
      <c r="H891">
        <v>7853.981633974483</v>
      </c>
      <c r="I891">
        <v>7.8539816339744835E-3</v>
      </c>
      <c r="J891" t="str">
        <f>_xlfn.XLOOKUP(A891,'DRAWING LIST'!B:B,'DRAWING LIST'!AJ:AJ,,0)</f>
        <v/>
      </c>
      <c r="K891">
        <f t="shared" si="26"/>
        <v>0.08</v>
      </c>
      <c r="L891">
        <f t="shared" si="27"/>
        <v>0.16</v>
      </c>
    </row>
    <row r="892" spans="1:12">
      <c r="A892" t="s">
        <v>322</v>
      </c>
      <c r="B892">
        <v>6</v>
      </c>
      <c r="C892">
        <v>1</v>
      </c>
      <c r="D892">
        <v>25</v>
      </c>
      <c r="E892" t="s">
        <v>3162</v>
      </c>
      <c r="F892" t="s">
        <v>3160</v>
      </c>
      <c r="G892">
        <v>33.4</v>
      </c>
      <c r="H892">
        <v>5256.9526509579446</v>
      </c>
      <c r="I892">
        <v>5.2569526509579443E-3</v>
      </c>
      <c r="J892" t="str">
        <f>_xlfn.XLOOKUP(A892,'DRAWING LIST'!B:B,'DRAWING LIST'!AJ:AJ,,0)</f>
        <v/>
      </c>
      <c r="K892">
        <f t="shared" si="26"/>
        <v>0.11</v>
      </c>
      <c r="L892">
        <f t="shared" si="27"/>
        <v>0.11</v>
      </c>
    </row>
    <row r="893" spans="1:12">
      <c r="A893" t="s">
        <v>322</v>
      </c>
      <c r="B893">
        <v>7</v>
      </c>
      <c r="C893">
        <v>2</v>
      </c>
      <c r="D893">
        <v>15</v>
      </c>
      <c r="E893" t="s">
        <v>3161</v>
      </c>
      <c r="F893" t="s">
        <v>3160</v>
      </c>
      <c r="G893">
        <v>21.3</v>
      </c>
      <c r="H893">
        <v>356.32729275178838</v>
      </c>
      <c r="I893">
        <v>3.5632729275178834E-4</v>
      </c>
      <c r="J893" t="str">
        <f>_xlfn.XLOOKUP(A893,'DRAWING LIST'!B:B,'DRAWING LIST'!AJ:AJ,,0)</f>
        <v/>
      </c>
      <c r="K893">
        <f t="shared" si="26"/>
        <v>6.9999999999999993E-2</v>
      </c>
      <c r="L893">
        <f t="shared" si="27"/>
        <v>0.13999999999999999</v>
      </c>
    </row>
    <row r="894" spans="1:12">
      <c r="A894" t="s">
        <v>323</v>
      </c>
      <c r="B894">
        <v>2</v>
      </c>
      <c r="C894">
        <v>6</v>
      </c>
      <c r="D894">
        <v>25</v>
      </c>
      <c r="E894" t="s">
        <v>3159</v>
      </c>
      <c r="F894" t="s">
        <v>3160</v>
      </c>
      <c r="G894">
        <v>33.4</v>
      </c>
      <c r="H894">
        <v>1752.3175503193147</v>
      </c>
      <c r="I894">
        <v>1.7523175503193146E-3</v>
      </c>
      <c r="J894" t="str">
        <f>_xlfn.XLOOKUP(A894,'DRAWING LIST'!B:B,'DRAWING LIST'!AJ:AJ,,0)</f>
        <v/>
      </c>
      <c r="K894">
        <f t="shared" si="26"/>
        <v>0.11</v>
      </c>
      <c r="L894">
        <f t="shared" si="27"/>
        <v>0.66</v>
      </c>
    </row>
    <row r="895" spans="1:12">
      <c r="A895" t="s">
        <v>323</v>
      </c>
      <c r="B895">
        <v>3</v>
      </c>
      <c r="C895">
        <v>1</v>
      </c>
      <c r="D895">
        <v>25</v>
      </c>
      <c r="E895" t="s">
        <v>3166</v>
      </c>
      <c r="F895" t="s">
        <v>3160</v>
      </c>
      <c r="G895">
        <v>33.4</v>
      </c>
      <c r="H895">
        <v>1168.2117002128764</v>
      </c>
      <c r="I895">
        <v>1.1682117002128763E-3</v>
      </c>
      <c r="J895" t="str">
        <f>_xlfn.XLOOKUP(A895,'DRAWING LIST'!B:B,'DRAWING LIST'!AJ:AJ,,0)</f>
        <v/>
      </c>
      <c r="K895">
        <f t="shared" si="26"/>
        <v>0.11</v>
      </c>
      <c r="L895">
        <f t="shared" si="27"/>
        <v>0.11</v>
      </c>
    </row>
    <row r="896" spans="1:12">
      <c r="A896" t="s">
        <v>324</v>
      </c>
      <c r="B896">
        <v>2</v>
      </c>
      <c r="C896">
        <v>6</v>
      </c>
      <c r="D896">
        <v>25</v>
      </c>
      <c r="E896" t="s">
        <v>3159</v>
      </c>
      <c r="F896" t="s">
        <v>3160</v>
      </c>
      <c r="G896">
        <v>33.4</v>
      </c>
      <c r="H896">
        <v>1752.3175503193147</v>
      </c>
      <c r="I896">
        <v>1.7523175503193146E-3</v>
      </c>
      <c r="J896" t="str">
        <f>_xlfn.XLOOKUP(A896,'DRAWING LIST'!B:B,'DRAWING LIST'!AJ:AJ,,0)</f>
        <v/>
      </c>
      <c r="K896">
        <f t="shared" si="26"/>
        <v>0.11</v>
      </c>
      <c r="L896">
        <f t="shared" si="27"/>
        <v>0.66</v>
      </c>
    </row>
    <row r="897" spans="1:12">
      <c r="A897" t="s">
        <v>324</v>
      </c>
      <c r="B897">
        <v>3</v>
      </c>
      <c r="C897">
        <v>1</v>
      </c>
      <c r="D897">
        <v>25</v>
      </c>
      <c r="E897" t="s">
        <v>3161</v>
      </c>
      <c r="F897" t="s">
        <v>3160</v>
      </c>
      <c r="G897">
        <v>33.4</v>
      </c>
      <c r="H897">
        <v>876.15877515965735</v>
      </c>
      <c r="I897">
        <v>8.7615877515965731E-4</v>
      </c>
      <c r="J897" t="str">
        <f>_xlfn.XLOOKUP(A897,'DRAWING LIST'!B:B,'DRAWING LIST'!AJ:AJ,,0)</f>
        <v/>
      </c>
      <c r="K897">
        <f t="shared" si="26"/>
        <v>0.11</v>
      </c>
      <c r="L897">
        <f t="shared" si="27"/>
        <v>0.11</v>
      </c>
    </row>
    <row r="898" spans="1:12">
      <c r="A898" t="s">
        <v>325</v>
      </c>
      <c r="B898">
        <v>2</v>
      </c>
      <c r="C898">
        <v>2</v>
      </c>
      <c r="D898">
        <v>25</v>
      </c>
      <c r="E898" t="s">
        <v>3161</v>
      </c>
      <c r="F898" t="s">
        <v>3160</v>
      </c>
      <c r="G898">
        <v>33.4</v>
      </c>
      <c r="H898">
        <v>876.15877515965735</v>
      </c>
      <c r="I898">
        <v>8.7615877515965731E-4</v>
      </c>
      <c r="J898" t="str">
        <f>_xlfn.XLOOKUP(A898,'DRAWING LIST'!B:B,'DRAWING LIST'!AJ:AJ,,0)</f>
        <v/>
      </c>
      <c r="K898">
        <f t="shared" si="26"/>
        <v>0.11</v>
      </c>
      <c r="L898">
        <f t="shared" si="27"/>
        <v>0.22</v>
      </c>
    </row>
    <row r="899" spans="1:12">
      <c r="A899" t="s">
        <v>758</v>
      </c>
      <c r="B899">
        <v>2</v>
      </c>
      <c r="C899">
        <v>2</v>
      </c>
      <c r="D899">
        <v>15</v>
      </c>
      <c r="E899" t="s">
        <v>3159</v>
      </c>
      <c r="F899" t="s">
        <v>3160</v>
      </c>
      <c r="G899">
        <v>21.3</v>
      </c>
      <c r="H899">
        <v>712.65458550357675</v>
      </c>
      <c r="I899">
        <v>7.1265458550357668E-4</v>
      </c>
      <c r="J899" t="str">
        <f>_xlfn.XLOOKUP(A899,'DRAWING LIST'!B:B,'DRAWING LIST'!AJ:AJ,,0)</f>
        <v/>
      </c>
      <c r="K899">
        <f t="shared" ref="K899:K962" si="28">ROUNDUP(G899*PI()*1000*10^-6,2)</f>
        <v>6.9999999999999993E-2</v>
      </c>
      <c r="L899">
        <f t="shared" ref="L899:L962" si="29">K899*C899</f>
        <v>0.13999999999999999</v>
      </c>
    </row>
    <row r="900" spans="1:12">
      <c r="A900" t="s">
        <v>758</v>
      </c>
      <c r="B900">
        <v>3</v>
      </c>
      <c r="C900">
        <v>2</v>
      </c>
      <c r="D900">
        <v>15</v>
      </c>
      <c r="E900" t="s">
        <v>3161</v>
      </c>
      <c r="F900" t="s">
        <v>3160</v>
      </c>
      <c r="G900">
        <v>21.3</v>
      </c>
      <c r="H900">
        <v>356.32729275178838</v>
      </c>
      <c r="I900">
        <v>3.5632729275178834E-4</v>
      </c>
      <c r="J900" t="str">
        <f>_xlfn.XLOOKUP(A900,'DRAWING LIST'!B:B,'DRAWING LIST'!AJ:AJ,,0)</f>
        <v/>
      </c>
      <c r="K900">
        <f t="shared" si="28"/>
        <v>6.9999999999999993E-2</v>
      </c>
      <c r="L900">
        <f t="shared" si="29"/>
        <v>0.13999999999999999</v>
      </c>
    </row>
    <row r="901" spans="1:12">
      <c r="A901" t="s">
        <v>326</v>
      </c>
      <c r="B901">
        <v>2</v>
      </c>
      <c r="C901">
        <v>4</v>
      </c>
      <c r="D901">
        <v>25</v>
      </c>
      <c r="E901" t="s">
        <v>3159</v>
      </c>
      <c r="F901" t="s">
        <v>3156</v>
      </c>
      <c r="G901">
        <v>33.4</v>
      </c>
      <c r="H901">
        <v>1752.3175503193147</v>
      </c>
      <c r="I901">
        <v>1.7523175503193146E-3</v>
      </c>
      <c r="J901" t="str">
        <f>_xlfn.XLOOKUP(A901,'DRAWING LIST'!B:B,'DRAWING LIST'!AJ:AJ,,0)</f>
        <v>1-45 天藍色</v>
      </c>
      <c r="K901">
        <f t="shared" si="28"/>
        <v>0.11</v>
      </c>
      <c r="L901">
        <f t="shared" si="29"/>
        <v>0.44</v>
      </c>
    </row>
    <row r="902" spans="1:12">
      <c r="A902" t="s">
        <v>326</v>
      </c>
      <c r="B902">
        <v>3</v>
      </c>
      <c r="C902">
        <v>1</v>
      </c>
      <c r="D902">
        <v>25</v>
      </c>
      <c r="E902" t="s">
        <v>3161</v>
      </c>
      <c r="F902" t="s">
        <v>3156</v>
      </c>
      <c r="G902">
        <v>33.4</v>
      </c>
      <c r="H902">
        <v>876.15877515965735</v>
      </c>
      <c r="I902">
        <v>8.7615877515965731E-4</v>
      </c>
      <c r="J902" t="str">
        <f>_xlfn.XLOOKUP(A902,'DRAWING LIST'!B:B,'DRAWING LIST'!AJ:AJ,,0)</f>
        <v>1-45 天藍色</v>
      </c>
      <c r="K902">
        <f t="shared" si="28"/>
        <v>0.11</v>
      </c>
      <c r="L902">
        <f t="shared" si="29"/>
        <v>0.11</v>
      </c>
    </row>
    <row r="903" spans="1:12">
      <c r="A903" t="s">
        <v>327</v>
      </c>
      <c r="B903">
        <v>2</v>
      </c>
      <c r="C903">
        <v>5</v>
      </c>
      <c r="D903">
        <v>25</v>
      </c>
      <c r="E903" t="s">
        <v>3159</v>
      </c>
      <c r="F903" t="s">
        <v>3156</v>
      </c>
      <c r="G903">
        <v>33.4</v>
      </c>
      <c r="H903">
        <v>1752.3175503193147</v>
      </c>
      <c r="I903">
        <v>1.7523175503193146E-3</v>
      </c>
      <c r="J903" t="str">
        <f>_xlfn.XLOOKUP(A903,'DRAWING LIST'!B:B,'DRAWING LIST'!AJ:AJ,,0)</f>
        <v>1-45 天藍色</v>
      </c>
      <c r="K903">
        <f t="shared" si="28"/>
        <v>0.11</v>
      </c>
      <c r="L903">
        <f t="shared" si="29"/>
        <v>0.55000000000000004</v>
      </c>
    </row>
    <row r="904" spans="1:12">
      <c r="A904" t="s">
        <v>328</v>
      </c>
      <c r="B904">
        <v>2</v>
      </c>
      <c r="C904">
        <v>2</v>
      </c>
      <c r="D904">
        <v>25</v>
      </c>
      <c r="E904" t="s">
        <v>3166</v>
      </c>
      <c r="F904" t="s">
        <v>3156</v>
      </c>
      <c r="G904">
        <v>33.4</v>
      </c>
      <c r="H904">
        <v>1168.2117002128764</v>
      </c>
      <c r="I904">
        <v>1.1682117002128763E-3</v>
      </c>
      <c r="J904" t="str">
        <f>_xlfn.XLOOKUP(A904,'DRAWING LIST'!B:B,'DRAWING LIST'!AJ:AJ,,0)</f>
        <v>1-45 天藍色</v>
      </c>
      <c r="K904">
        <f t="shared" si="28"/>
        <v>0.11</v>
      </c>
      <c r="L904">
        <f t="shared" si="29"/>
        <v>0.22</v>
      </c>
    </row>
    <row r="905" spans="1:12">
      <c r="A905" t="s">
        <v>328</v>
      </c>
      <c r="B905">
        <v>3</v>
      </c>
      <c r="C905">
        <v>3</v>
      </c>
      <c r="D905">
        <v>25</v>
      </c>
      <c r="E905" t="s">
        <v>3159</v>
      </c>
      <c r="F905" t="s">
        <v>3156</v>
      </c>
      <c r="G905">
        <v>33.4</v>
      </c>
      <c r="H905">
        <v>1752.3175503193147</v>
      </c>
      <c r="I905">
        <v>1.7523175503193146E-3</v>
      </c>
      <c r="J905" t="str">
        <f>_xlfn.XLOOKUP(A905,'DRAWING LIST'!B:B,'DRAWING LIST'!AJ:AJ,,0)</f>
        <v>1-45 天藍色</v>
      </c>
      <c r="K905">
        <f t="shared" si="28"/>
        <v>0.11</v>
      </c>
      <c r="L905">
        <f t="shared" si="29"/>
        <v>0.33</v>
      </c>
    </row>
    <row r="906" spans="1:12">
      <c r="A906" t="s">
        <v>329</v>
      </c>
      <c r="B906">
        <v>3</v>
      </c>
      <c r="C906">
        <v>2</v>
      </c>
      <c r="D906">
        <v>25</v>
      </c>
      <c r="E906" t="s">
        <v>3159</v>
      </c>
      <c r="F906" t="s">
        <v>3156</v>
      </c>
      <c r="G906">
        <v>33.4</v>
      </c>
      <c r="H906">
        <v>1752.3175503193147</v>
      </c>
      <c r="I906">
        <v>1.7523175503193146E-3</v>
      </c>
      <c r="J906" t="str">
        <f>_xlfn.XLOOKUP(A906,'DRAWING LIST'!B:B,'DRAWING LIST'!AJ:AJ,,0)</f>
        <v>1-45 天藍色</v>
      </c>
      <c r="K906">
        <f t="shared" si="28"/>
        <v>0.11</v>
      </c>
      <c r="L906">
        <f t="shared" si="29"/>
        <v>0.22</v>
      </c>
    </row>
    <row r="907" spans="1:12">
      <c r="A907" t="s">
        <v>329</v>
      </c>
      <c r="B907">
        <v>4</v>
      </c>
      <c r="C907">
        <v>1</v>
      </c>
      <c r="D907">
        <v>25</v>
      </c>
      <c r="E907" t="s">
        <v>3166</v>
      </c>
      <c r="F907" t="s">
        <v>3156</v>
      </c>
      <c r="G907">
        <v>33.4</v>
      </c>
      <c r="H907">
        <v>1168.2117002128764</v>
      </c>
      <c r="I907">
        <v>1.1682117002128763E-3</v>
      </c>
      <c r="J907" t="str">
        <f>_xlfn.XLOOKUP(A907,'DRAWING LIST'!B:B,'DRAWING LIST'!AJ:AJ,,0)</f>
        <v>1-45 天藍色</v>
      </c>
      <c r="K907">
        <f t="shared" si="28"/>
        <v>0.11</v>
      </c>
      <c r="L907">
        <f t="shared" si="29"/>
        <v>0.11</v>
      </c>
    </row>
    <row r="908" spans="1:12">
      <c r="A908" t="s">
        <v>329</v>
      </c>
      <c r="B908">
        <v>5</v>
      </c>
      <c r="C908">
        <v>2</v>
      </c>
      <c r="D908" t="s">
        <v>3163</v>
      </c>
      <c r="E908" t="s">
        <v>3167</v>
      </c>
      <c r="F908" t="s">
        <v>3156</v>
      </c>
      <c r="G908">
        <v>25</v>
      </c>
      <c r="H908">
        <v>7853.981633974483</v>
      </c>
      <c r="I908">
        <v>7.8539816339744835E-3</v>
      </c>
      <c r="J908" t="str">
        <f>_xlfn.XLOOKUP(A908,'DRAWING LIST'!B:B,'DRAWING LIST'!AJ:AJ,,0)</f>
        <v>1-45 天藍色</v>
      </c>
      <c r="K908">
        <f t="shared" si="28"/>
        <v>0.08</v>
      </c>
      <c r="L908">
        <f t="shared" si="29"/>
        <v>0.16</v>
      </c>
    </row>
    <row r="909" spans="1:12">
      <c r="A909" t="s">
        <v>329</v>
      </c>
      <c r="B909">
        <v>6</v>
      </c>
      <c r="C909">
        <v>1</v>
      </c>
      <c r="D909">
        <v>25</v>
      </c>
      <c r="E909" t="s">
        <v>3162</v>
      </c>
      <c r="F909" t="s">
        <v>3156</v>
      </c>
      <c r="G909">
        <v>33.4</v>
      </c>
      <c r="H909">
        <v>5256.9526509579446</v>
      </c>
      <c r="I909">
        <v>5.2569526509579443E-3</v>
      </c>
      <c r="J909" t="str">
        <f>_xlfn.XLOOKUP(A909,'DRAWING LIST'!B:B,'DRAWING LIST'!AJ:AJ,,0)</f>
        <v>1-45 天藍色</v>
      </c>
      <c r="K909">
        <f t="shared" si="28"/>
        <v>0.11</v>
      </c>
      <c r="L909">
        <f t="shared" si="29"/>
        <v>0.11</v>
      </c>
    </row>
    <row r="910" spans="1:12">
      <c r="A910" t="s">
        <v>329</v>
      </c>
      <c r="B910">
        <v>7</v>
      </c>
      <c r="C910">
        <v>2</v>
      </c>
      <c r="D910">
        <v>15</v>
      </c>
      <c r="E910" t="s">
        <v>3161</v>
      </c>
      <c r="F910" t="s">
        <v>3156</v>
      </c>
      <c r="G910">
        <v>21.3</v>
      </c>
      <c r="H910">
        <v>356.32729275178838</v>
      </c>
      <c r="I910">
        <v>3.5632729275178834E-4</v>
      </c>
      <c r="J910" t="str">
        <f>_xlfn.XLOOKUP(A910,'DRAWING LIST'!B:B,'DRAWING LIST'!AJ:AJ,,0)</f>
        <v>1-45 天藍色</v>
      </c>
      <c r="K910">
        <f t="shared" si="28"/>
        <v>6.9999999999999993E-2</v>
      </c>
      <c r="L910">
        <f t="shared" si="29"/>
        <v>0.13999999999999999</v>
      </c>
    </row>
    <row r="911" spans="1:12">
      <c r="A911" t="s">
        <v>330</v>
      </c>
      <c r="B911">
        <v>2</v>
      </c>
      <c r="C911">
        <v>3</v>
      </c>
      <c r="D911">
        <v>15</v>
      </c>
      <c r="E911" t="s">
        <v>3159</v>
      </c>
      <c r="F911" t="s">
        <v>3156</v>
      </c>
      <c r="G911">
        <v>21.3</v>
      </c>
      <c r="H911">
        <v>712.65458550357675</v>
      </c>
      <c r="I911">
        <v>7.1265458550357668E-4</v>
      </c>
      <c r="J911" t="str">
        <f>_xlfn.XLOOKUP(A911,'DRAWING LIST'!B:B,'DRAWING LIST'!AJ:AJ,,0)</f>
        <v>1-45 天藍色</v>
      </c>
      <c r="K911">
        <f t="shared" si="28"/>
        <v>6.9999999999999993E-2</v>
      </c>
      <c r="L911">
        <f t="shared" si="29"/>
        <v>0.20999999999999996</v>
      </c>
    </row>
    <row r="912" spans="1:12">
      <c r="A912" t="s">
        <v>330</v>
      </c>
      <c r="B912">
        <v>3</v>
      </c>
      <c r="C912">
        <v>2</v>
      </c>
      <c r="D912">
        <v>15</v>
      </c>
      <c r="E912" t="s">
        <v>3161</v>
      </c>
      <c r="F912" t="s">
        <v>3156</v>
      </c>
      <c r="G912">
        <v>21.3</v>
      </c>
      <c r="H912">
        <v>356.32729275178838</v>
      </c>
      <c r="I912">
        <v>3.5632729275178834E-4</v>
      </c>
      <c r="J912" t="str">
        <f>_xlfn.XLOOKUP(A912,'DRAWING LIST'!B:B,'DRAWING LIST'!AJ:AJ,,0)</f>
        <v>1-45 天藍色</v>
      </c>
      <c r="K912">
        <f t="shared" si="28"/>
        <v>6.9999999999999993E-2</v>
      </c>
      <c r="L912">
        <f t="shared" si="29"/>
        <v>0.13999999999999999</v>
      </c>
    </row>
    <row r="913" spans="1:12">
      <c r="A913" t="s">
        <v>331</v>
      </c>
      <c r="B913">
        <v>2</v>
      </c>
      <c r="C913">
        <v>3</v>
      </c>
      <c r="D913">
        <v>15</v>
      </c>
      <c r="E913" t="s">
        <v>3159</v>
      </c>
      <c r="F913" t="s">
        <v>3156</v>
      </c>
      <c r="G913">
        <v>21.3</v>
      </c>
      <c r="H913">
        <v>712.65458550357675</v>
      </c>
      <c r="I913">
        <v>7.1265458550357668E-4</v>
      </c>
      <c r="J913" t="str">
        <f>_xlfn.XLOOKUP(A913,'DRAWING LIST'!B:B,'DRAWING LIST'!AJ:AJ,,0)</f>
        <v>1-45 天藍色</v>
      </c>
      <c r="K913">
        <f t="shared" si="28"/>
        <v>6.9999999999999993E-2</v>
      </c>
      <c r="L913">
        <f t="shared" si="29"/>
        <v>0.20999999999999996</v>
      </c>
    </row>
    <row r="914" spans="1:12">
      <c r="A914" t="s">
        <v>331</v>
      </c>
      <c r="B914">
        <v>3</v>
      </c>
      <c r="C914">
        <v>2</v>
      </c>
      <c r="D914">
        <v>15</v>
      </c>
      <c r="E914" t="s">
        <v>3161</v>
      </c>
      <c r="F914" t="s">
        <v>3156</v>
      </c>
      <c r="G914">
        <v>21.3</v>
      </c>
      <c r="H914">
        <v>356.32729275178838</v>
      </c>
      <c r="I914">
        <v>3.5632729275178834E-4</v>
      </c>
      <c r="J914" t="str">
        <f>_xlfn.XLOOKUP(A914,'DRAWING LIST'!B:B,'DRAWING LIST'!AJ:AJ,,0)</f>
        <v>1-45 天藍色</v>
      </c>
      <c r="K914">
        <f t="shared" si="28"/>
        <v>6.9999999999999993E-2</v>
      </c>
      <c r="L914">
        <f t="shared" si="29"/>
        <v>0.13999999999999999</v>
      </c>
    </row>
    <row r="915" spans="1:12">
      <c r="A915" t="s">
        <v>332</v>
      </c>
      <c r="B915">
        <v>2</v>
      </c>
      <c r="C915">
        <v>12</v>
      </c>
      <c r="D915">
        <v>25</v>
      </c>
      <c r="E915" t="s">
        <v>3159</v>
      </c>
      <c r="F915" t="s">
        <v>3156</v>
      </c>
      <c r="G915">
        <v>33.4</v>
      </c>
      <c r="H915">
        <v>1752.3175503193147</v>
      </c>
      <c r="I915">
        <v>1.7523175503193146E-3</v>
      </c>
      <c r="J915" t="str">
        <f>_xlfn.XLOOKUP(A915,'DRAWING LIST'!B:B,'DRAWING LIST'!AJ:AJ,,0)</f>
        <v>1-45 天藍色</v>
      </c>
      <c r="K915">
        <f t="shared" si="28"/>
        <v>0.11</v>
      </c>
      <c r="L915">
        <f t="shared" si="29"/>
        <v>1.32</v>
      </c>
    </row>
    <row r="916" spans="1:12">
      <c r="A916" t="s">
        <v>332</v>
      </c>
      <c r="B916">
        <v>3</v>
      </c>
      <c r="C916">
        <v>1</v>
      </c>
      <c r="D916">
        <v>25</v>
      </c>
      <c r="E916" t="s">
        <v>3161</v>
      </c>
      <c r="F916" t="s">
        <v>3156</v>
      </c>
      <c r="G916">
        <v>33.4</v>
      </c>
      <c r="H916">
        <v>876.15877515965735</v>
      </c>
      <c r="I916">
        <v>8.7615877515965731E-4</v>
      </c>
      <c r="J916" t="str">
        <f>_xlfn.XLOOKUP(A916,'DRAWING LIST'!B:B,'DRAWING LIST'!AJ:AJ,,0)</f>
        <v>1-45 天藍色</v>
      </c>
      <c r="K916">
        <f t="shared" si="28"/>
        <v>0.11</v>
      </c>
      <c r="L916">
        <f t="shared" si="29"/>
        <v>0.11</v>
      </c>
    </row>
    <row r="917" spans="1:12">
      <c r="A917" t="s">
        <v>333</v>
      </c>
      <c r="B917">
        <v>3</v>
      </c>
      <c r="C917">
        <v>1</v>
      </c>
      <c r="D917">
        <v>80</v>
      </c>
      <c r="E917" t="s">
        <v>3159</v>
      </c>
      <c r="F917" t="s">
        <v>3156</v>
      </c>
      <c r="G917">
        <v>88.9</v>
      </c>
      <c r="H917">
        <v>12414.333237888695</v>
      </c>
      <c r="I917">
        <v>1.2414333237888694E-2</v>
      </c>
      <c r="J917" t="str">
        <f>_xlfn.XLOOKUP(A917,'DRAWING LIST'!B:B,'DRAWING LIST'!AJ:AJ,,0)</f>
        <v>1-45 天藍色</v>
      </c>
      <c r="K917">
        <f t="shared" si="28"/>
        <v>0.28000000000000003</v>
      </c>
      <c r="L917">
        <f t="shared" si="29"/>
        <v>0.28000000000000003</v>
      </c>
    </row>
    <row r="918" spans="1:12">
      <c r="A918" t="s">
        <v>333</v>
      </c>
      <c r="B918">
        <v>4</v>
      </c>
      <c r="C918">
        <v>1</v>
      </c>
      <c r="D918">
        <v>80</v>
      </c>
      <c r="E918" t="s">
        <v>3162</v>
      </c>
      <c r="F918" t="s">
        <v>3156</v>
      </c>
      <c r="G918">
        <v>88.9</v>
      </c>
      <c r="H918">
        <v>37242.999713666082</v>
      </c>
      <c r="I918">
        <v>3.7242999713666083E-2</v>
      </c>
      <c r="J918" t="str">
        <f>_xlfn.XLOOKUP(A918,'DRAWING LIST'!B:B,'DRAWING LIST'!AJ:AJ,,0)</f>
        <v>1-45 天藍色</v>
      </c>
      <c r="K918">
        <f t="shared" si="28"/>
        <v>0.28000000000000003</v>
      </c>
      <c r="L918">
        <f t="shared" si="29"/>
        <v>0.28000000000000003</v>
      </c>
    </row>
    <row r="919" spans="1:12">
      <c r="A919" t="s">
        <v>333</v>
      </c>
      <c r="B919">
        <v>5</v>
      </c>
      <c r="C919">
        <v>1</v>
      </c>
      <c r="D919">
        <v>80</v>
      </c>
      <c r="E919" t="s">
        <v>3179</v>
      </c>
      <c r="F919" t="s">
        <v>3160</v>
      </c>
      <c r="G919">
        <v>88.9</v>
      </c>
      <c r="H919" t="s">
        <v>2009</v>
      </c>
      <c r="J919" t="str">
        <f>_xlfn.XLOOKUP(A919,'DRAWING LIST'!B:B,'DRAWING LIST'!AJ:AJ,,0)</f>
        <v>1-45 天藍色</v>
      </c>
      <c r="K919">
        <f t="shared" si="28"/>
        <v>0.28000000000000003</v>
      </c>
      <c r="L919">
        <f t="shared" si="29"/>
        <v>0.28000000000000003</v>
      </c>
    </row>
    <row r="920" spans="1:12">
      <c r="A920" t="s">
        <v>333</v>
      </c>
      <c r="B920">
        <v>6</v>
      </c>
      <c r="C920">
        <v>1</v>
      </c>
      <c r="D920" t="s">
        <v>3184</v>
      </c>
      <c r="E920" t="s">
        <v>3171</v>
      </c>
      <c r="F920" t="s">
        <v>3156</v>
      </c>
      <c r="G920">
        <v>80</v>
      </c>
      <c r="H920">
        <v>15079.644737231007</v>
      </c>
      <c r="I920">
        <v>1.5079644737231007E-2</v>
      </c>
      <c r="J920" t="str">
        <f>_xlfn.XLOOKUP(A920,'DRAWING LIST'!B:B,'DRAWING LIST'!AJ:AJ,,0)</f>
        <v>1-45 天藍色</v>
      </c>
      <c r="K920">
        <f t="shared" si="28"/>
        <v>0.26</v>
      </c>
      <c r="L920">
        <f t="shared" si="29"/>
        <v>0.26</v>
      </c>
    </row>
    <row r="921" spans="1:12">
      <c r="A921" t="s">
        <v>333</v>
      </c>
      <c r="B921">
        <v>7</v>
      </c>
      <c r="C921">
        <v>1</v>
      </c>
      <c r="D921">
        <v>25</v>
      </c>
      <c r="E921" t="s">
        <v>3165</v>
      </c>
      <c r="F921" t="s">
        <v>3156</v>
      </c>
      <c r="G921">
        <v>33.4</v>
      </c>
      <c r="H921">
        <v>876.15877515965735</v>
      </c>
      <c r="I921">
        <v>8.7615877515965731E-4</v>
      </c>
      <c r="J921" t="str">
        <f>_xlfn.XLOOKUP(A921,'DRAWING LIST'!B:B,'DRAWING LIST'!AJ:AJ,,0)</f>
        <v>1-45 天藍色</v>
      </c>
      <c r="K921">
        <f t="shared" si="28"/>
        <v>0.11</v>
      </c>
      <c r="L921">
        <f t="shared" si="29"/>
        <v>0.11</v>
      </c>
    </row>
    <row r="922" spans="1:12">
      <c r="A922" t="s">
        <v>333</v>
      </c>
      <c r="B922">
        <v>8</v>
      </c>
      <c r="C922">
        <v>1</v>
      </c>
      <c r="D922">
        <v>25</v>
      </c>
      <c r="E922" t="s">
        <v>3161</v>
      </c>
      <c r="F922" t="s">
        <v>3156</v>
      </c>
      <c r="G922">
        <v>33.4</v>
      </c>
      <c r="H922">
        <v>876.15877515965735</v>
      </c>
      <c r="I922">
        <v>8.7615877515965731E-4</v>
      </c>
      <c r="J922" t="str">
        <f>_xlfn.XLOOKUP(A922,'DRAWING LIST'!B:B,'DRAWING LIST'!AJ:AJ,,0)</f>
        <v>1-45 天藍色</v>
      </c>
      <c r="K922">
        <f t="shared" si="28"/>
        <v>0.11</v>
      </c>
      <c r="L922">
        <f t="shared" si="29"/>
        <v>0.11</v>
      </c>
    </row>
    <row r="923" spans="1:12">
      <c r="A923" t="s">
        <v>333</v>
      </c>
      <c r="B923">
        <v>9</v>
      </c>
      <c r="C923">
        <v>6</v>
      </c>
      <c r="D923">
        <v>80</v>
      </c>
      <c r="E923" t="s">
        <v>3158</v>
      </c>
      <c r="F923" t="s">
        <v>3156</v>
      </c>
      <c r="G923">
        <v>88.9</v>
      </c>
      <c r="H923">
        <v>6207.1666189443476</v>
      </c>
      <c r="I923">
        <v>6.2071666189443472E-3</v>
      </c>
      <c r="J923" t="str">
        <f>_xlfn.XLOOKUP(A923,'DRAWING LIST'!B:B,'DRAWING LIST'!AJ:AJ,,0)</f>
        <v>1-45 天藍色</v>
      </c>
      <c r="K923">
        <f t="shared" si="28"/>
        <v>0.28000000000000003</v>
      </c>
      <c r="L923">
        <f t="shared" si="29"/>
        <v>1.6800000000000002</v>
      </c>
    </row>
    <row r="924" spans="1:12">
      <c r="A924" t="s">
        <v>334</v>
      </c>
      <c r="B924">
        <v>2</v>
      </c>
      <c r="C924">
        <v>1</v>
      </c>
      <c r="D924">
        <v>80</v>
      </c>
      <c r="E924" t="s">
        <v>3159</v>
      </c>
      <c r="F924" t="s">
        <v>3156</v>
      </c>
      <c r="G924">
        <v>88.9</v>
      </c>
      <c r="H924">
        <v>12414.333237888695</v>
      </c>
      <c r="I924">
        <v>1.2414333237888694E-2</v>
      </c>
      <c r="J924" t="str">
        <f>_xlfn.XLOOKUP(A924,'DRAWING LIST'!B:B,'DRAWING LIST'!AJ:AJ,,0)</f>
        <v>1-45 天藍色</v>
      </c>
      <c r="K924">
        <f t="shared" si="28"/>
        <v>0.28000000000000003</v>
      </c>
      <c r="L924">
        <f t="shared" si="29"/>
        <v>0.28000000000000003</v>
      </c>
    </row>
    <row r="925" spans="1:12">
      <c r="A925" t="s">
        <v>335</v>
      </c>
      <c r="B925">
        <v>1</v>
      </c>
      <c r="C925">
        <v>1</v>
      </c>
      <c r="D925">
        <v>80</v>
      </c>
      <c r="E925" t="s">
        <v>3159</v>
      </c>
      <c r="F925" t="s">
        <v>3156</v>
      </c>
      <c r="G925">
        <v>88.9</v>
      </c>
      <c r="H925">
        <v>12414.333237888695</v>
      </c>
      <c r="I925">
        <v>1.2414333237888694E-2</v>
      </c>
      <c r="J925" t="str">
        <f>_xlfn.XLOOKUP(A925,'DRAWING LIST'!B:B,'DRAWING LIST'!AJ:AJ,,0)</f>
        <v>1-45 天藍色</v>
      </c>
      <c r="K925">
        <f t="shared" si="28"/>
        <v>0.28000000000000003</v>
      </c>
      <c r="L925">
        <f t="shared" si="29"/>
        <v>0.28000000000000003</v>
      </c>
    </row>
    <row r="926" spans="1:12">
      <c r="A926" t="s">
        <v>336</v>
      </c>
      <c r="B926">
        <v>2</v>
      </c>
      <c r="C926">
        <v>1</v>
      </c>
      <c r="D926">
        <v>80</v>
      </c>
      <c r="E926" t="s">
        <v>3162</v>
      </c>
      <c r="F926" t="s">
        <v>3156</v>
      </c>
      <c r="G926">
        <v>88.9</v>
      </c>
      <c r="H926">
        <v>37242.999713666082</v>
      </c>
      <c r="I926">
        <v>3.7242999713666083E-2</v>
      </c>
      <c r="J926" t="str">
        <f>_xlfn.XLOOKUP(A926,'DRAWING LIST'!B:B,'DRAWING LIST'!AJ:AJ,,0)</f>
        <v>1-45 天藍色</v>
      </c>
      <c r="K926">
        <f t="shared" si="28"/>
        <v>0.28000000000000003</v>
      </c>
      <c r="L926">
        <f t="shared" si="29"/>
        <v>0.28000000000000003</v>
      </c>
    </row>
    <row r="927" spans="1:12">
      <c r="A927" t="s">
        <v>336</v>
      </c>
      <c r="B927">
        <v>3</v>
      </c>
      <c r="C927">
        <v>1</v>
      </c>
      <c r="D927" t="s">
        <v>3183</v>
      </c>
      <c r="E927" t="s">
        <v>3164</v>
      </c>
      <c r="F927" t="s">
        <v>3156</v>
      </c>
      <c r="G927">
        <v>80</v>
      </c>
      <c r="H927">
        <v>30159.289474462013</v>
      </c>
      <c r="I927">
        <v>3.0159289474462014E-2</v>
      </c>
      <c r="J927" t="str">
        <f>_xlfn.XLOOKUP(A927,'DRAWING LIST'!B:B,'DRAWING LIST'!AJ:AJ,,0)</f>
        <v>1-45 天藍色</v>
      </c>
      <c r="K927">
        <f t="shared" si="28"/>
        <v>0.26</v>
      </c>
      <c r="L927">
        <f t="shared" si="29"/>
        <v>0.26</v>
      </c>
    </row>
    <row r="928" spans="1:12">
      <c r="A928" t="s">
        <v>336</v>
      </c>
      <c r="B928">
        <v>4</v>
      </c>
      <c r="C928">
        <v>1</v>
      </c>
      <c r="D928" t="s">
        <v>3184</v>
      </c>
      <c r="E928" t="s">
        <v>3171</v>
      </c>
      <c r="F928" t="s">
        <v>3156</v>
      </c>
      <c r="G928">
        <v>80</v>
      </c>
      <c r="H928">
        <v>15079.644737231007</v>
      </c>
      <c r="I928">
        <v>1.5079644737231007E-2</v>
      </c>
      <c r="J928" t="str">
        <f>_xlfn.XLOOKUP(A928,'DRAWING LIST'!B:B,'DRAWING LIST'!AJ:AJ,,0)</f>
        <v>1-45 天藍色</v>
      </c>
      <c r="K928">
        <f t="shared" si="28"/>
        <v>0.26</v>
      </c>
      <c r="L928">
        <f t="shared" si="29"/>
        <v>0.26</v>
      </c>
    </row>
    <row r="929" spans="1:12">
      <c r="A929" t="s">
        <v>336</v>
      </c>
      <c r="B929">
        <v>5</v>
      </c>
      <c r="C929">
        <v>1</v>
      </c>
      <c r="D929">
        <v>80</v>
      </c>
      <c r="E929" t="s">
        <v>3165</v>
      </c>
      <c r="F929" t="s">
        <v>3156</v>
      </c>
      <c r="G929">
        <v>88.9</v>
      </c>
      <c r="H929">
        <v>6207.1666189443476</v>
      </c>
      <c r="I929">
        <v>6.2071666189443472E-3</v>
      </c>
      <c r="J929" t="str">
        <f>_xlfn.XLOOKUP(A929,'DRAWING LIST'!B:B,'DRAWING LIST'!AJ:AJ,,0)</f>
        <v>1-45 天藍色</v>
      </c>
      <c r="K929">
        <f t="shared" si="28"/>
        <v>0.28000000000000003</v>
      </c>
      <c r="L929">
        <f t="shared" si="29"/>
        <v>0.28000000000000003</v>
      </c>
    </row>
    <row r="930" spans="1:12">
      <c r="A930" t="s">
        <v>336</v>
      </c>
      <c r="B930">
        <v>6</v>
      </c>
      <c r="C930">
        <v>1</v>
      </c>
      <c r="D930">
        <v>80</v>
      </c>
      <c r="E930" t="s">
        <v>3158</v>
      </c>
      <c r="F930" t="s">
        <v>3156</v>
      </c>
      <c r="G930">
        <v>88.9</v>
      </c>
      <c r="H930">
        <v>6207.1666189443476</v>
      </c>
      <c r="I930">
        <v>6.2071666189443472E-3</v>
      </c>
      <c r="J930" t="str">
        <f>_xlfn.XLOOKUP(A930,'DRAWING LIST'!B:B,'DRAWING LIST'!AJ:AJ,,0)</f>
        <v>1-45 天藍色</v>
      </c>
      <c r="K930">
        <f t="shared" si="28"/>
        <v>0.28000000000000003</v>
      </c>
      <c r="L930">
        <f t="shared" si="29"/>
        <v>0.28000000000000003</v>
      </c>
    </row>
    <row r="931" spans="1:12">
      <c r="A931" t="s">
        <v>337</v>
      </c>
      <c r="B931">
        <v>2</v>
      </c>
      <c r="C931">
        <v>2</v>
      </c>
      <c r="D931">
        <v>80</v>
      </c>
      <c r="E931" t="s">
        <v>3158</v>
      </c>
      <c r="F931" t="s">
        <v>3156</v>
      </c>
      <c r="G931">
        <v>88.9</v>
      </c>
      <c r="H931">
        <v>6207.1666189443476</v>
      </c>
      <c r="I931">
        <v>6.2071666189443472E-3</v>
      </c>
      <c r="J931" t="str">
        <f>_xlfn.XLOOKUP(A931,'DRAWING LIST'!B:B,'DRAWING LIST'!AJ:AJ,,0)</f>
        <v>1-45 天藍色</v>
      </c>
      <c r="K931">
        <f t="shared" si="28"/>
        <v>0.28000000000000003</v>
      </c>
      <c r="L931">
        <f t="shared" si="29"/>
        <v>0.56000000000000005</v>
      </c>
    </row>
    <row r="932" spans="1:12">
      <c r="A932" t="s">
        <v>338</v>
      </c>
      <c r="B932">
        <v>2</v>
      </c>
      <c r="C932">
        <v>2</v>
      </c>
      <c r="D932">
        <v>80</v>
      </c>
      <c r="E932" t="s">
        <v>3159</v>
      </c>
      <c r="F932" t="s">
        <v>3156</v>
      </c>
      <c r="G932">
        <v>88.9</v>
      </c>
      <c r="H932">
        <v>12414.333237888695</v>
      </c>
      <c r="I932">
        <v>1.2414333237888694E-2</v>
      </c>
      <c r="J932" t="str">
        <f>_xlfn.XLOOKUP(A932,'DRAWING LIST'!B:B,'DRAWING LIST'!AJ:AJ,,0)</f>
        <v>1-45 天藍色</v>
      </c>
      <c r="K932">
        <f t="shared" si="28"/>
        <v>0.28000000000000003</v>
      </c>
      <c r="L932">
        <f t="shared" si="29"/>
        <v>0.56000000000000005</v>
      </c>
    </row>
    <row r="933" spans="1:12">
      <c r="A933" t="s">
        <v>340</v>
      </c>
      <c r="B933">
        <v>3</v>
      </c>
      <c r="C933">
        <v>1</v>
      </c>
      <c r="D933">
        <v>80</v>
      </c>
      <c r="E933" t="s">
        <v>3159</v>
      </c>
      <c r="F933" t="s">
        <v>3156</v>
      </c>
      <c r="G933">
        <v>88.9</v>
      </c>
      <c r="H933">
        <v>12414.333237888695</v>
      </c>
      <c r="I933">
        <v>1.2414333237888694E-2</v>
      </c>
      <c r="J933" t="str">
        <f>_xlfn.XLOOKUP(A933,'DRAWING LIST'!B:B,'DRAWING LIST'!AJ:AJ,,0)</f>
        <v>1-45 天藍色</v>
      </c>
      <c r="K933">
        <f t="shared" si="28"/>
        <v>0.28000000000000003</v>
      </c>
      <c r="L933">
        <f t="shared" si="29"/>
        <v>0.28000000000000003</v>
      </c>
    </row>
    <row r="934" spans="1:12">
      <c r="A934" t="s">
        <v>340</v>
      </c>
      <c r="B934">
        <v>4</v>
      </c>
      <c r="C934">
        <v>1</v>
      </c>
      <c r="D934">
        <v>80</v>
      </c>
      <c r="E934" t="s">
        <v>3162</v>
      </c>
      <c r="F934" t="s">
        <v>3156</v>
      </c>
      <c r="G934">
        <v>88.9</v>
      </c>
      <c r="H934">
        <v>37242.999713666082</v>
      </c>
      <c r="I934">
        <v>3.7242999713666083E-2</v>
      </c>
      <c r="J934" t="str">
        <f>_xlfn.XLOOKUP(A934,'DRAWING LIST'!B:B,'DRAWING LIST'!AJ:AJ,,0)</f>
        <v>1-45 天藍色</v>
      </c>
      <c r="K934">
        <f t="shared" si="28"/>
        <v>0.28000000000000003</v>
      </c>
      <c r="L934">
        <f t="shared" si="29"/>
        <v>0.28000000000000003</v>
      </c>
    </row>
    <row r="935" spans="1:12">
      <c r="A935" t="s">
        <v>340</v>
      </c>
      <c r="B935">
        <v>5</v>
      </c>
      <c r="C935">
        <v>1</v>
      </c>
      <c r="D935">
        <v>80</v>
      </c>
      <c r="E935" t="s">
        <v>3179</v>
      </c>
      <c r="F935" t="s">
        <v>3160</v>
      </c>
      <c r="G935">
        <v>88.9</v>
      </c>
      <c r="H935" t="s">
        <v>2009</v>
      </c>
      <c r="J935" t="str">
        <f>_xlfn.XLOOKUP(A935,'DRAWING LIST'!B:B,'DRAWING LIST'!AJ:AJ,,0)</f>
        <v>1-45 天藍色</v>
      </c>
      <c r="K935">
        <f t="shared" si="28"/>
        <v>0.28000000000000003</v>
      </c>
      <c r="L935">
        <f t="shared" si="29"/>
        <v>0.28000000000000003</v>
      </c>
    </row>
    <row r="936" spans="1:12">
      <c r="A936" t="s">
        <v>340</v>
      </c>
      <c r="B936">
        <v>6</v>
      </c>
      <c r="C936">
        <v>1</v>
      </c>
      <c r="D936" t="s">
        <v>3184</v>
      </c>
      <c r="E936" t="s">
        <v>3171</v>
      </c>
      <c r="F936" t="s">
        <v>3156</v>
      </c>
      <c r="G936">
        <v>80</v>
      </c>
      <c r="H936">
        <v>15079.644737231007</v>
      </c>
      <c r="I936">
        <v>1.5079644737231007E-2</v>
      </c>
      <c r="J936" t="str">
        <f>_xlfn.XLOOKUP(A936,'DRAWING LIST'!B:B,'DRAWING LIST'!AJ:AJ,,0)</f>
        <v>1-45 天藍色</v>
      </c>
      <c r="K936">
        <f t="shared" si="28"/>
        <v>0.26</v>
      </c>
      <c r="L936">
        <f t="shared" si="29"/>
        <v>0.26</v>
      </c>
    </row>
    <row r="937" spans="1:12">
      <c r="A937" t="s">
        <v>340</v>
      </c>
      <c r="B937">
        <v>7</v>
      </c>
      <c r="C937">
        <v>1</v>
      </c>
      <c r="D937">
        <v>25</v>
      </c>
      <c r="E937" t="s">
        <v>3165</v>
      </c>
      <c r="F937" t="s">
        <v>3156</v>
      </c>
      <c r="G937">
        <v>33.4</v>
      </c>
      <c r="H937">
        <v>876.15877515965735</v>
      </c>
      <c r="I937">
        <v>8.7615877515965731E-4</v>
      </c>
      <c r="J937" t="str">
        <f>_xlfn.XLOOKUP(A937,'DRAWING LIST'!B:B,'DRAWING LIST'!AJ:AJ,,0)</f>
        <v>1-45 天藍色</v>
      </c>
      <c r="K937">
        <f t="shared" si="28"/>
        <v>0.11</v>
      </c>
      <c r="L937">
        <f t="shared" si="29"/>
        <v>0.11</v>
      </c>
    </row>
    <row r="938" spans="1:12">
      <c r="A938" t="s">
        <v>340</v>
      </c>
      <c r="B938">
        <v>8</v>
      </c>
      <c r="C938">
        <v>1</v>
      </c>
      <c r="D938">
        <v>25</v>
      </c>
      <c r="E938" t="s">
        <v>3161</v>
      </c>
      <c r="F938" t="s">
        <v>3156</v>
      </c>
      <c r="G938">
        <v>33.4</v>
      </c>
      <c r="H938">
        <v>876.15877515965735</v>
      </c>
      <c r="I938">
        <v>8.7615877515965731E-4</v>
      </c>
      <c r="J938" t="str">
        <f>_xlfn.XLOOKUP(A938,'DRAWING LIST'!B:B,'DRAWING LIST'!AJ:AJ,,0)</f>
        <v>1-45 天藍色</v>
      </c>
      <c r="K938">
        <f t="shared" si="28"/>
        <v>0.11</v>
      </c>
      <c r="L938">
        <f t="shared" si="29"/>
        <v>0.11</v>
      </c>
    </row>
    <row r="939" spans="1:12">
      <c r="A939" t="s">
        <v>340</v>
      </c>
      <c r="B939">
        <v>9</v>
      </c>
      <c r="C939">
        <v>6</v>
      </c>
      <c r="D939">
        <v>80</v>
      </c>
      <c r="E939" t="s">
        <v>3158</v>
      </c>
      <c r="F939" t="s">
        <v>3156</v>
      </c>
      <c r="G939">
        <v>88.9</v>
      </c>
      <c r="H939">
        <v>6207.1666189443476</v>
      </c>
      <c r="I939">
        <v>6.2071666189443472E-3</v>
      </c>
      <c r="J939" t="str">
        <f>_xlfn.XLOOKUP(A939,'DRAWING LIST'!B:B,'DRAWING LIST'!AJ:AJ,,0)</f>
        <v>1-45 天藍色</v>
      </c>
      <c r="K939">
        <f t="shared" si="28"/>
        <v>0.28000000000000003</v>
      </c>
      <c r="L939">
        <f t="shared" si="29"/>
        <v>1.6800000000000002</v>
      </c>
    </row>
    <row r="940" spans="1:12">
      <c r="A940" t="s">
        <v>341</v>
      </c>
      <c r="B940">
        <v>4</v>
      </c>
      <c r="C940">
        <v>1</v>
      </c>
      <c r="D940" t="s">
        <v>3170</v>
      </c>
      <c r="E940" t="s">
        <v>3171</v>
      </c>
      <c r="F940" t="s">
        <v>3156</v>
      </c>
      <c r="G940">
        <v>80</v>
      </c>
      <c r="H940">
        <v>15079.644737231007</v>
      </c>
      <c r="I940">
        <v>1.5079644737231007E-2</v>
      </c>
      <c r="J940" t="str">
        <f>_xlfn.XLOOKUP(A940,'DRAWING LIST'!B:B,'DRAWING LIST'!AJ:AJ,,0)</f>
        <v>1-45 天藍色</v>
      </c>
      <c r="K940">
        <f t="shared" si="28"/>
        <v>0.26</v>
      </c>
      <c r="L940">
        <f t="shared" si="29"/>
        <v>0.26</v>
      </c>
    </row>
    <row r="941" spans="1:12">
      <c r="A941" t="s">
        <v>341</v>
      </c>
      <c r="B941">
        <v>5</v>
      </c>
      <c r="C941">
        <v>1</v>
      </c>
      <c r="D941" t="s">
        <v>3184</v>
      </c>
      <c r="E941" t="s">
        <v>3171</v>
      </c>
      <c r="F941" t="s">
        <v>3156</v>
      </c>
      <c r="G941">
        <v>80</v>
      </c>
      <c r="H941">
        <v>15079.644737231007</v>
      </c>
      <c r="I941">
        <v>1.5079644737231007E-2</v>
      </c>
      <c r="J941" t="str">
        <f>_xlfn.XLOOKUP(A941,'DRAWING LIST'!B:B,'DRAWING LIST'!AJ:AJ,,0)</f>
        <v>1-45 天藍色</v>
      </c>
      <c r="K941">
        <f t="shared" si="28"/>
        <v>0.26</v>
      </c>
      <c r="L941">
        <f t="shared" si="29"/>
        <v>0.26</v>
      </c>
    </row>
    <row r="942" spans="1:12">
      <c r="A942" t="s">
        <v>341</v>
      </c>
      <c r="B942">
        <v>6</v>
      </c>
      <c r="C942">
        <v>1</v>
      </c>
      <c r="D942">
        <v>15</v>
      </c>
      <c r="E942" t="s">
        <v>3161</v>
      </c>
      <c r="F942" t="s">
        <v>3156</v>
      </c>
      <c r="G942">
        <v>21.3</v>
      </c>
      <c r="H942">
        <v>356.32729275178838</v>
      </c>
      <c r="I942">
        <v>3.5632729275178834E-4</v>
      </c>
      <c r="J942" t="str">
        <f>_xlfn.XLOOKUP(A942,'DRAWING LIST'!B:B,'DRAWING LIST'!AJ:AJ,,0)</f>
        <v>1-45 天藍色</v>
      </c>
      <c r="K942">
        <f t="shared" si="28"/>
        <v>6.9999999999999993E-2</v>
      </c>
      <c r="L942">
        <f t="shared" si="29"/>
        <v>6.9999999999999993E-2</v>
      </c>
    </row>
    <row r="943" spans="1:12">
      <c r="A943" t="s">
        <v>341</v>
      </c>
      <c r="B943">
        <v>7</v>
      </c>
      <c r="C943">
        <v>1</v>
      </c>
      <c r="D943">
        <v>25</v>
      </c>
      <c r="E943" t="s">
        <v>3161</v>
      </c>
      <c r="F943" t="s">
        <v>3156</v>
      </c>
      <c r="G943">
        <v>33.4</v>
      </c>
      <c r="H943">
        <v>876.15877515965735</v>
      </c>
      <c r="I943">
        <v>8.7615877515965731E-4</v>
      </c>
      <c r="J943" t="str">
        <f>_xlfn.XLOOKUP(A943,'DRAWING LIST'!B:B,'DRAWING LIST'!AJ:AJ,,0)</f>
        <v>1-45 天藍色</v>
      </c>
      <c r="K943">
        <f t="shared" si="28"/>
        <v>0.11</v>
      </c>
      <c r="L943">
        <f t="shared" si="29"/>
        <v>0.11</v>
      </c>
    </row>
    <row r="944" spans="1:12">
      <c r="A944" t="s">
        <v>341</v>
      </c>
      <c r="B944">
        <v>8</v>
      </c>
      <c r="C944">
        <v>1</v>
      </c>
      <c r="D944">
        <v>25</v>
      </c>
      <c r="E944" t="s">
        <v>3165</v>
      </c>
      <c r="F944" t="s">
        <v>3156</v>
      </c>
      <c r="G944">
        <v>33.4</v>
      </c>
      <c r="H944">
        <v>876.15877515965735</v>
      </c>
      <c r="I944">
        <v>8.7615877515965731E-4</v>
      </c>
      <c r="J944" t="str">
        <f>_xlfn.XLOOKUP(A944,'DRAWING LIST'!B:B,'DRAWING LIST'!AJ:AJ,,0)</f>
        <v>1-45 天藍色</v>
      </c>
      <c r="K944">
        <f t="shared" si="28"/>
        <v>0.11</v>
      </c>
      <c r="L944">
        <f t="shared" si="29"/>
        <v>0.11</v>
      </c>
    </row>
    <row r="945" spans="1:12">
      <c r="A945" t="s">
        <v>341</v>
      </c>
      <c r="B945">
        <v>9</v>
      </c>
      <c r="C945">
        <v>2</v>
      </c>
      <c r="D945">
        <v>80</v>
      </c>
      <c r="E945" t="s">
        <v>3158</v>
      </c>
      <c r="F945" t="s">
        <v>3156</v>
      </c>
      <c r="G945">
        <v>88.9</v>
      </c>
      <c r="H945">
        <v>6207.1666189443476</v>
      </c>
      <c r="I945">
        <v>6.2071666189443472E-3</v>
      </c>
      <c r="J945" t="str">
        <f>_xlfn.XLOOKUP(A945,'DRAWING LIST'!B:B,'DRAWING LIST'!AJ:AJ,,0)</f>
        <v>1-45 天藍色</v>
      </c>
      <c r="K945">
        <f t="shared" si="28"/>
        <v>0.28000000000000003</v>
      </c>
      <c r="L945">
        <f t="shared" si="29"/>
        <v>0.56000000000000005</v>
      </c>
    </row>
    <row r="946" spans="1:12">
      <c r="A946" t="s">
        <v>342</v>
      </c>
      <c r="B946">
        <v>2</v>
      </c>
      <c r="C946">
        <v>1</v>
      </c>
      <c r="D946">
        <v>80</v>
      </c>
      <c r="E946" t="s">
        <v>3159</v>
      </c>
      <c r="F946" t="s">
        <v>3156</v>
      </c>
      <c r="G946">
        <v>88.9</v>
      </c>
      <c r="H946">
        <v>12414.333237888695</v>
      </c>
      <c r="I946">
        <v>1.2414333237888694E-2</v>
      </c>
      <c r="J946" t="str">
        <f>_xlfn.XLOOKUP(A946,'DRAWING LIST'!B:B,'DRAWING LIST'!AJ:AJ,,0)</f>
        <v>1-45 天藍色</v>
      </c>
      <c r="K946">
        <f t="shared" si="28"/>
        <v>0.28000000000000003</v>
      </c>
      <c r="L946">
        <f t="shared" si="29"/>
        <v>0.28000000000000003</v>
      </c>
    </row>
    <row r="947" spans="1:12">
      <c r="A947" t="s">
        <v>342</v>
      </c>
      <c r="B947">
        <v>3</v>
      </c>
      <c r="C947">
        <v>2</v>
      </c>
      <c r="D947">
        <v>80</v>
      </c>
      <c r="E947" t="s">
        <v>3158</v>
      </c>
      <c r="F947" t="s">
        <v>3156</v>
      </c>
      <c r="G947">
        <v>88.9</v>
      </c>
      <c r="H947">
        <v>6207.1666189443476</v>
      </c>
      <c r="I947">
        <v>6.2071666189443472E-3</v>
      </c>
      <c r="J947" t="str">
        <f>_xlfn.XLOOKUP(A947,'DRAWING LIST'!B:B,'DRAWING LIST'!AJ:AJ,,0)</f>
        <v>1-45 天藍色</v>
      </c>
      <c r="K947">
        <f t="shared" si="28"/>
        <v>0.28000000000000003</v>
      </c>
      <c r="L947">
        <f t="shared" si="29"/>
        <v>0.56000000000000005</v>
      </c>
    </row>
    <row r="948" spans="1:12">
      <c r="A948" t="s">
        <v>343</v>
      </c>
      <c r="B948">
        <v>2</v>
      </c>
      <c r="C948">
        <v>4</v>
      </c>
      <c r="D948">
        <v>80</v>
      </c>
      <c r="E948" t="s">
        <v>3159</v>
      </c>
      <c r="F948" t="s">
        <v>3156</v>
      </c>
      <c r="G948">
        <v>88.9</v>
      </c>
      <c r="H948">
        <v>12414.333237888695</v>
      </c>
      <c r="I948">
        <v>1.2414333237888694E-2</v>
      </c>
      <c r="J948" t="str">
        <f>_xlfn.XLOOKUP(A948,'DRAWING LIST'!B:B,'DRAWING LIST'!AJ:AJ,,0)</f>
        <v>1-45 天藍色</v>
      </c>
      <c r="K948">
        <f t="shared" si="28"/>
        <v>0.28000000000000003</v>
      </c>
      <c r="L948">
        <f t="shared" si="29"/>
        <v>1.1200000000000001</v>
      </c>
    </row>
    <row r="949" spans="1:12">
      <c r="A949" t="s">
        <v>343</v>
      </c>
      <c r="B949">
        <v>3</v>
      </c>
      <c r="C949">
        <v>1</v>
      </c>
      <c r="D949" t="s">
        <v>3184</v>
      </c>
      <c r="E949" t="s">
        <v>3171</v>
      </c>
      <c r="F949" t="s">
        <v>3156</v>
      </c>
      <c r="G949">
        <v>80</v>
      </c>
      <c r="H949">
        <v>15079.644737231007</v>
      </c>
      <c r="I949">
        <v>1.5079644737231007E-2</v>
      </c>
      <c r="J949" t="str">
        <f>_xlfn.XLOOKUP(A949,'DRAWING LIST'!B:B,'DRAWING LIST'!AJ:AJ,,0)</f>
        <v>1-45 天藍色</v>
      </c>
      <c r="K949">
        <f t="shared" si="28"/>
        <v>0.26</v>
      </c>
      <c r="L949">
        <f t="shared" si="29"/>
        <v>0.26</v>
      </c>
    </row>
    <row r="950" spans="1:12">
      <c r="A950" t="s">
        <v>344</v>
      </c>
      <c r="B950">
        <v>2</v>
      </c>
      <c r="C950">
        <v>1</v>
      </c>
      <c r="D950">
        <v>80</v>
      </c>
      <c r="E950" t="s">
        <v>3159</v>
      </c>
      <c r="F950" t="s">
        <v>3156</v>
      </c>
      <c r="G950">
        <v>88.9</v>
      </c>
      <c r="H950">
        <v>12414.333237888695</v>
      </c>
      <c r="I950">
        <v>1.2414333237888694E-2</v>
      </c>
      <c r="J950" t="str">
        <f>_xlfn.XLOOKUP(A950,'DRAWING LIST'!B:B,'DRAWING LIST'!AJ:AJ,,0)</f>
        <v>1-45 天藍色</v>
      </c>
      <c r="K950">
        <f t="shared" si="28"/>
        <v>0.28000000000000003</v>
      </c>
      <c r="L950">
        <f t="shared" si="29"/>
        <v>0.28000000000000003</v>
      </c>
    </row>
    <row r="951" spans="1:12">
      <c r="A951" t="s">
        <v>346</v>
      </c>
      <c r="B951">
        <v>2</v>
      </c>
      <c r="C951">
        <v>2</v>
      </c>
      <c r="D951">
        <v>80</v>
      </c>
      <c r="E951" t="s">
        <v>3159</v>
      </c>
      <c r="F951" t="s">
        <v>3156</v>
      </c>
      <c r="G951">
        <v>88.9</v>
      </c>
      <c r="H951">
        <v>12414.333237888695</v>
      </c>
      <c r="I951">
        <v>1.2414333237888694E-2</v>
      </c>
      <c r="J951" t="str">
        <f>_xlfn.XLOOKUP(A951,'DRAWING LIST'!B:B,'DRAWING LIST'!AJ:AJ,,0)</f>
        <v>1-45 天藍色</v>
      </c>
      <c r="K951">
        <f t="shared" si="28"/>
        <v>0.28000000000000003</v>
      </c>
      <c r="L951">
        <f t="shared" si="29"/>
        <v>0.56000000000000005</v>
      </c>
    </row>
    <row r="952" spans="1:12">
      <c r="A952" t="s">
        <v>346</v>
      </c>
      <c r="B952">
        <v>3</v>
      </c>
      <c r="C952">
        <v>1</v>
      </c>
      <c r="D952" t="s">
        <v>3183</v>
      </c>
      <c r="E952" t="s">
        <v>3164</v>
      </c>
      <c r="F952" t="s">
        <v>3156</v>
      </c>
      <c r="G952">
        <v>80</v>
      </c>
      <c r="H952">
        <v>30159.289474462013</v>
      </c>
      <c r="I952">
        <v>3.0159289474462014E-2</v>
      </c>
      <c r="J952" t="str">
        <f>_xlfn.XLOOKUP(A952,'DRAWING LIST'!B:B,'DRAWING LIST'!AJ:AJ,,0)</f>
        <v>1-45 天藍色</v>
      </c>
      <c r="K952">
        <f t="shared" si="28"/>
        <v>0.26</v>
      </c>
      <c r="L952">
        <f t="shared" si="29"/>
        <v>0.26</v>
      </c>
    </row>
    <row r="953" spans="1:12">
      <c r="A953" t="s">
        <v>346</v>
      </c>
      <c r="B953">
        <v>4</v>
      </c>
      <c r="C953">
        <v>3</v>
      </c>
      <c r="D953" t="s">
        <v>3184</v>
      </c>
      <c r="E953" t="s">
        <v>3171</v>
      </c>
      <c r="F953" t="s">
        <v>3156</v>
      </c>
      <c r="G953">
        <v>80</v>
      </c>
      <c r="H953">
        <v>15079.644737231007</v>
      </c>
      <c r="I953">
        <v>1.5079644737231007E-2</v>
      </c>
      <c r="J953" t="str">
        <f>_xlfn.XLOOKUP(A953,'DRAWING LIST'!B:B,'DRAWING LIST'!AJ:AJ,,0)</f>
        <v>1-45 天藍色</v>
      </c>
      <c r="K953">
        <f t="shared" si="28"/>
        <v>0.26</v>
      </c>
      <c r="L953">
        <f t="shared" si="29"/>
        <v>0.78</v>
      </c>
    </row>
    <row r="954" spans="1:12">
      <c r="A954" t="s">
        <v>759</v>
      </c>
      <c r="B954">
        <v>3</v>
      </c>
      <c r="C954">
        <v>1</v>
      </c>
      <c r="D954" t="s">
        <v>3184</v>
      </c>
      <c r="E954" t="s">
        <v>3171</v>
      </c>
      <c r="F954" t="s">
        <v>3156</v>
      </c>
      <c r="G954">
        <v>80</v>
      </c>
      <c r="H954">
        <v>15079.644737231007</v>
      </c>
      <c r="I954">
        <v>1.5079644737231007E-2</v>
      </c>
      <c r="J954" t="str">
        <f>_xlfn.XLOOKUP(A954,'DRAWING LIST'!B:B,'DRAWING LIST'!AJ:AJ,,0)</f>
        <v>1-45 天藍色</v>
      </c>
      <c r="K954">
        <f t="shared" si="28"/>
        <v>0.26</v>
      </c>
      <c r="L954">
        <f t="shared" si="29"/>
        <v>0.26</v>
      </c>
    </row>
    <row r="955" spans="1:12">
      <c r="A955" t="s">
        <v>759</v>
      </c>
      <c r="B955">
        <v>4</v>
      </c>
      <c r="C955">
        <v>1</v>
      </c>
      <c r="D955">
        <v>25</v>
      </c>
      <c r="E955" t="s">
        <v>3165</v>
      </c>
      <c r="F955" t="s">
        <v>3156</v>
      </c>
      <c r="G955">
        <v>33.4</v>
      </c>
      <c r="H955">
        <v>876.15877515965735</v>
      </c>
      <c r="I955">
        <v>8.7615877515965731E-4</v>
      </c>
      <c r="J955" t="str">
        <f>_xlfn.XLOOKUP(A955,'DRAWING LIST'!B:B,'DRAWING LIST'!AJ:AJ,,0)</f>
        <v>1-45 天藍色</v>
      </c>
      <c r="K955">
        <f t="shared" si="28"/>
        <v>0.11</v>
      </c>
      <c r="L955">
        <f t="shared" si="29"/>
        <v>0.11</v>
      </c>
    </row>
    <row r="956" spans="1:12">
      <c r="A956" t="s">
        <v>759</v>
      </c>
      <c r="B956">
        <v>5</v>
      </c>
      <c r="C956">
        <v>1</v>
      </c>
      <c r="D956">
        <v>25</v>
      </c>
      <c r="E956" t="s">
        <v>3161</v>
      </c>
      <c r="F956" t="s">
        <v>3156</v>
      </c>
      <c r="G956">
        <v>33.4</v>
      </c>
      <c r="H956">
        <v>876.15877515965735</v>
      </c>
      <c r="I956">
        <v>8.7615877515965731E-4</v>
      </c>
      <c r="J956" t="str">
        <f>_xlfn.XLOOKUP(A956,'DRAWING LIST'!B:B,'DRAWING LIST'!AJ:AJ,,0)</f>
        <v>1-45 天藍色</v>
      </c>
      <c r="K956">
        <f t="shared" si="28"/>
        <v>0.11</v>
      </c>
      <c r="L956">
        <f t="shared" si="29"/>
        <v>0.11</v>
      </c>
    </row>
    <row r="957" spans="1:12">
      <c r="A957" t="s">
        <v>759</v>
      </c>
      <c r="B957">
        <v>6</v>
      </c>
      <c r="C957">
        <v>1</v>
      </c>
      <c r="D957">
        <v>80</v>
      </c>
      <c r="E957" t="s">
        <v>3158</v>
      </c>
      <c r="F957" t="s">
        <v>3156</v>
      </c>
      <c r="G957">
        <v>88.9</v>
      </c>
      <c r="H957">
        <v>6207.1666189443476</v>
      </c>
      <c r="I957">
        <v>6.2071666189443472E-3</v>
      </c>
      <c r="J957" t="str">
        <f>_xlfn.XLOOKUP(A957,'DRAWING LIST'!B:B,'DRAWING LIST'!AJ:AJ,,0)</f>
        <v>1-45 天藍色</v>
      </c>
      <c r="K957">
        <f t="shared" si="28"/>
        <v>0.28000000000000003</v>
      </c>
      <c r="L957">
        <f t="shared" si="29"/>
        <v>0.28000000000000003</v>
      </c>
    </row>
    <row r="958" spans="1:12">
      <c r="A958" t="s">
        <v>760</v>
      </c>
      <c r="B958">
        <v>1</v>
      </c>
      <c r="C958">
        <v>1</v>
      </c>
      <c r="D958">
        <v>80</v>
      </c>
      <c r="E958" t="s">
        <v>3159</v>
      </c>
      <c r="F958" t="s">
        <v>3156</v>
      </c>
      <c r="G958">
        <v>88.9</v>
      </c>
      <c r="H958">
        <v>12414.333237888695</v>
      </c>
      <c r="I958">
        <v>1.2414333237888694E-2</v>
      </c>
      <c r="J958" t="str">
        <f>_xlfn.XLOOKUP(A958,'DRAWING LIST'!B:B,'DRAWING LIST'!AJ:AJ,,0)</f>
        <v>1-45 天藍色</v>
      </c>
      <c r="K958">
        <f t="shared" si="28"/>
        <v>0.28000000000000003</v>
      </c>
      <c r="L958">
        <f t="shared" si="29"/>
        <v>0.28000000000000003</v>
      </c>
    </row>
    <row r="959" spans="1:12">
      <c r="A959" t="s">
        <v>761</v>
      </c>
      <c r="B959">
        <v>2</v>
      </c>
      <c r="C959">
        <v>2</v>
      </c>
      <c r="D959">
        <v>80</v>
      </c>
      <c r="E959" t="s">
        <v>3159</v>
      </c>
      <c r="F959" t="s">
        <v>3156</v>
      </c>
      <c r="G959">
        <v>88.9</v>
      </c>
      <c r="H959">
        <v>12414.333237888695</v>
      </c>
      <c r="I959">
        <v>1.2414333237888694E-2</v>
      </c>
      <c r="J959" t="str">
        <f>_xlfn.XLOOKUP(A959,'DRAWING LIST'!B:B,'DRAWING LIST'!AJ:AJ,,0)</f>
        <v>1-45 天藍色</v>
      </c>
      <c r="K959">
        <f t="shared" si="28"/>
        <v>0.28000000000000003</v>
      </c>
      <c r="L959">
        <f t="shared" si="29"/>
        <v>0.56000000000000005</v>
      </c>
    </row>
    <row r="960" spans="1:12">
      <c r="A960" t="s">
        <v>762</v>
      </c>
      <c r="B960">
        <v>2</v>
      </c>
      <c r="C960">
        <v>2</v>
      </c>
      <c r="D960">
        <v>80</v>
      </c>
      <c r="E960" t="s">
        <v>3159</v>
      </c>
      <c r="F960" t="s">
        <v>3156</v>
      </c>
      <c r="G960">
        <v>88.9</v>
      </c>
      <c r="H960">
        <v>12414.333237888695</v>
      </c>
      <c r="I960">
        <v>1.2414333237888694E-2</v>
      </c>
      <c r="J960" t="str">
        <f>_xlfn.XLOOKUP(A960,'DRAWING LIST'!B:B,'DRAWING LIST'!AJ:AJ,,0)</f>
        <v>1-45 天藍色</v>
      </c>
      <c r="K960">
        <f t="shared" si="28"/>
        <v>0.28000000000000003</v>
      </c>
      <c r="L960">
        <f t="shared" si="29"/>
        <v>0.56000000000000005</v>
      </c>
    </row>
    <row r="961" spans="1:12">
      <c r="A961" t="s">
        <v>763</v>
      </c>
      <c r="B961">
        <v>2</v>
      </c>
      <c r="C961">
        <v>2</v>
      </c>
      <c r="D961">
        <v>80</v>
      </c>
      <c r="E961" t="s">
        <v>3159</v>
      </c>
      <c r="F961" t="s">
        <v>3156</v>
      </c>
      <c r="G961">
        <v>88.9</v>
      </c>
      <c r="H961">
        <v>12414.333237888695</v>
      </c>
      <c r="I961">
        <v>1.2414333237888694E-2</v>
      </c>
      <c r="J961" t="str">
        <f>_xlfn.XLOOKUP(A961,'DRAWING LIST'!B:B,'DRAWING LIST'!AJ:AJ,,0)</f>
        <v>1-45 天藍色</v>
      </c>
      <c r="K961">
        <f t="shared" si="28"/>
        <v>0.28000000000000003</v>
      </c>
      <c r="L961">
        <f t="shared" si="29"/>
        <v>0.56000000000000005</v>
      </c>
    </row>
    <row r="962" spans="1:12">
      <c r="A962" t="s">
        <v>764</v>
      </c>
      <c r="B962">
        <v>2</v>
      </c>
      <c r="C962">
        <v>3</v>
      </c>
      <c r="D962">
        <v>80</v>
      </c>
      <c r="E962" t="s">
        <v>3159</v>
      </c>
      <c r="F962" t="s">
        <v>3156</v>
      </c>
      <c r="G962">
        <v>88.9</v>
      </c>
      <c r="H962">
        <v>12414.333237888695</v>
      </c>
      <c r="I962">
        <v>1.2414333237888694E-2</v>
      </c>
      <c r="J962" t="str">
        <f>_xlfn.XLOOKUP(A962,'DRAWING LIST'!B:B,'DRAWING LIST'!AJ:AJ,,0)</f>
        <v>1-45 天藍色</v>
      </c>
      <c r="K962">
        <f t="shared" si="28"/>
        <v>0.28000000000000003</v>
      </c>
      <c r="L962">
        <f t="shared" si="29"/>
        <v>0.84000000000000008</v>
      </c>
    </row>
    <row r="963" spans="1:12">
      <c r="A963" t="s">
        <v>764</v>
      </c>
      <c r="B963">
        <v>3</v>
      </c>
      <c r="C963">
        <v>1</v>
      </c>
      <c r="D963" t="s">
        <v>3184</v>
      </c>
      <c r="E963" t="s">
        <v>3171</v>
      </c>
      <c r="F963" t="s">
        <v>3156</v>
      </c>
      <c r="G963">
        <v>80</v>
      </c>
      <c r="H963">
        <v>15079.644737231007</v>
      </c>
      <c r="I963">
        <v>1.5079644737231007E-2</v>
      </c>
      <c r="J963" t="str">
        <f>_xlfn.XLOOKUP(A963,'DRAWING LIST'!B:B,'DRAWING LIST'!AJ:AJ,,0)</f>
        <v>1-45 天藍色</v>
      </c>
      <c r="K963">
        <f t="shared" ref="K963:K1026" si="30">ROUNDUP(G963*PI()*1000*10^-6,2)</f>
        <v>0.26</v>
      </c>
      <c r="L963">
        <f t="shared" ref="L963:L1026" si="31">K963*C963</f>
        <v>0.26</v>
      </c>
    </row>
    <row r="964" spans="1:12">
      <c r="A964" t="s">
        <v>347</v>
      </c>
      <c r="B964">
        <v>2</v>
      </c>
      <c r="C964">
        <v>6</v>
      </c>
      <c r="D964">
        <v>25</v>
      </c>
      <c r="E964" t="s">
        <v>3159</v>
      </c>
      <c r="F964" t="s">
        <v>3156</v>
      </c>
      <c r="G964">
        <v>33.4</v>
      </c>
      <c r="H964">
        <v>1752.3175503193147</v>
      </c>
      <c r="I964">
        <v>1.7523175503193146E-3</v>
      </c>
      <c r="J964" t="str">
        <f>_xlfn.XLOOKUP(A964,'DRAWING LIST'!B:B,'DRAWING LIST'!AJ:AJ,,0)</f>
        <v>1-45 天藍色</v>
      </c>
      <c r="K964">
        <f t="shared" si="30"/>
        <v>0.11</v>
      </c>
      <c r="L964">
        <f t="shared" si="31"/>
        <v>0.66</v>
      </c>
    </row>
    <row r="965" spans="1:12">
      <c r="A965" t="s">
        <v>347</v>
      </c>
      <c r="B965">
        <v>3</v>
      </c>
      <c r="C965">
        <v>2</v>
      </c>
      <c r="D965">
        <v>25</v>
      </c>
      <c r="E965" t="s">
        <v>3161</v>
      </c>
      <c r="F965" t="s">
        <v>3156</v>
      </c>
      <c r="G965">
        <v>33.4</v>
      </c>
      <c r="H965">
        <v>876.15877515965735</v>
      </c>
      <c r="I965">
        <v>8.7615877515965731E-4</v>
      </c>
      <c r="J965" t="str">
        <f>_xlfn.XLOOKUP(A965,'DRAWING LIST'!B:B,'DRAWING LIST'!AJ:AJ,,0)</f>
        <v>1-45 天藍色</v>
      </c>
      <c r="K965">
        <f t="shared" si="30"/>
        <v>0.11</v>
      </c>
      <c r="L965">
        <f t="shared" si="31"/>
        <v>0.22</v>
      </c>
    </row>
    <row r="966" spans="1:12">
      <c r="A966" t="s">
        <v>348</v>
      </c>
      <c r="B966">
        <v>2</v>
      </c>
      <c r="C966">
        <v>6</v>
      </c>
      <c r="D966">
        <v>25</v>
      </c>
      <c r="E966" t="s">
        <v>3159</v>
      </c>
      <c r="F966" t="s">
        <v>3156</v>
      </c>
      <c r="G966">
        <v>33.4</v>
      </c>
      <c r="H966">
        <v>1752.3175503193147</v>
      </c>
      <c r="I966">
        <v>1.7523175503193146E-3</v>
      </c>
      <c r="J966" t="str">
        <f>_xlfn.XLOOKUP(A966,'DRAWING LIST'!B:B,'DRAWING LIST'!AJ:AJ,,0)</f>
        <v>1-45 天藍色</v>
      </c>
      <c r="K966">
        <f t="shared" si="30"/>
        <v>0.11</v>
      </c>
      <c r="L966">
        <f t="shared" si="31"/>
        <v>0.66</v>
      </c>
    </row>
    <row r="967" spans="1:12">
      <c r="A967" t="s">
        <v>348</v>
      </c>
      <c r="B967">
        <v>3</v>
      </c>
      <c r="C967">
        <v>1</v>
      </c>
      <c r="D967" t="s">
        <v>3184</v>
      </c>
      <c r="E967" t="s">
        <v>3171</v>
      </c>
      <c r="F967" t="s">
        <v>3156</v>
      </c>
      <c r="G967">
        <v>80</v>
      </c>
      <c r="H967">
        <v>15079.644737231007</v>
      </c>
      <c r="I967">
        <v>1.5079644737231007E-2</v>
      </c>
      <c r="J967" t="str">
        <f>_xlfn.XLOOKUP(A967,'DRAWING LIST'!B:B,'DRAWING LIST'!AJ:AJ,,0)</f>
        <v>1-45 天藍色</v>
      </c>
      <c r="K967">
        <f t="shared" si="30"/>
        <v>0.26</v>
      </c>
      <c r="L967">
        <f t="shared" si="31"/>
        <v>0.26</v>
      </c>
    </row>
    <row r="968" spans="1:12">
      <c r="A968" t="s">
        <v>348</v>
      </c>
      <c r="B968">
        <v>4</v>
      </c>
      <c r="C968">
        <v>4</v>
      </c>
      <c r="D968">
        <v>25</v>
      </c>
      <c r="E968" t="s">
        <v>3161</v>
      </c>
      <c r="F968" t="s">
        <v>3156</v>
      </c>
      <c r="G968">
        <v>33.4</v>
      </c>
      <c r="H968">
        <v>876.15877515965735</v>
      </c>
      <c r="I968">
        <v>8.7615877515965731E-4</v>
      </c>
      <c r="J968" t="str">
        <f>_xlfn.XLOOKUP(A968,'DRAWING LIST'!B:B,'DRAWING LIST'!AJ:AJ,,0)</f>
        <v>1-45 天藍色</v>
      </c>
      <c r="K968">
        <f t="shared" si="30"/>
        <v>0.11</v>
      </c>
      <c r="L968">
        <f t="shared" si="31"/>
        <v>0.44</v>
      </c>
    </row>
    <row r="969" spans="1:12">
      <c r="A969" t="s">
        <v>349</v>
      </c>
      <c r="B969">
        <v>2</v>
      </c>
      <c r="C969">
        <v>4</v>
      </c>
      <c r="D969">
        <v>25</v>
      </c>
      <c r="E969" t="s">
        <v>3159</v>
      </c>
      <c r="F969" t="s">
        <v>3156</v>
      </c>
      <c r="G969">
        <v>33.4</v>
      </c>
      <c r="H969">
        <v>1752.3175503193147</v>
      </c>
      <c r="I969">
        <v>1.7523175503193146E-3</v>
      </c>
      <c r="J969" t="str">
        <f>_xlfn.XLOOKUP(A969,'DRAWING LIST'!B:B,'DRAWING LIST'!AJ:AJ,,0)</f>
        <v>1-45 天藍色</v>
      </c>
      <c r="K969">
        <f t="shared" si="30"/>
        <v>0.11</v>
      </c>
      <c r="L969">
        <f t="shared" si="31"/>
        <v>0.44</v>
      </c>
    </row>
    <row r="970" spans="1:12">
      <c r="A970" t="s">
        <v>349</v>
      </c>
      <c r="B970">
        <v>3</v>
      </c>
      <c r="C970">
        <v>1</v>
      </c>
      <c r="D970" t="s">
        <v>3184</v>
      </c>
      <c r="E970" t="s">
        <v>3171</v>
      </c>
      <c r="F970" t="s">
        <v>3156</v>
      </c>
      <c r="G970">
        <v>80</v>
      </c>
      <c r="H970">
        <v>15079.644737231007</v>
      </c>
      <c r="I970">
        <v>1.5079644737231007E-2</v>
      </c>
      <c r="J970" t="str">
        <f>_xlfn.XLOOKUP(A970,'DRAWING LIST'!B:B,'DRAWING LIST'!AJ:AJ,,0)</f>
        <v>1-45 天藍色</v>
      </c>
      <c r="K970">
        <f t="shared" si="30"/>
        <v>0.26</v>
      </c>
      <c r="L970">
        <f t="shared" si="31"/>
        <v>0.26</v>
      </c>
    </row>
    <row r="971" spans="1:12">
      <c r="A971" t="s">
        <v>349</v>
      </c>
      <c r="B971">
        <v>4</v>
      </c>
      <c r="C971">
        <v>4</v>
      </c>
      <c r="D971">
        <v>25</v>
      </c>
      <c r="E971" t="s">
        <v>3161</v>
      </c>
      <c r="F971" t="s">
        <v>3156</v>
      </c>
      <c r="G971">
        <v>33.4</v>
      </c>
      <c r="H971">
        <v>876.15877515965735</v>
      </c>
      <c r="I971">
        <v>8.7615877515965731E-4</v>
      </c>
      <c r="J971" t="str">
        <f>_xlfn.XLOOKUP(A971,'DRAWING LIST'!B:B,'DRAWING LIST'!AJ:AJ,,0)</f>
        <v>1-45 天藍色</v>
      </c>
      <c r="K971">
        <f t="shared" si="30"/>
        <v>0.11</v>
      </c>
      <c r="L971">
        <f t="shared" si="31"/>
        <v>0.44</v>
      </c>
    </row>
    <row r="972" spans="1:12">
      <c r="A972" t="s">
        <v>350</v>
      </c>
      <c r="B972">
        <v>2</v>
      </c>
      <c r="C972">
        <v>1</v>
      </c>
      <c r="D972">
        <v>25</v>
      </c>
      <c r="E972" t="s">
        <v>3159</v>
      </c>
      <c r="F972" t="s">
        <v>3156</v>
      </c>
      <c r="G972">
        <v>33.4</v>
      </c>
      <c r="H972">
        <v>1752.3175503193147</v>
      </c>
      <c r="I972">
        <v>1.7523175503193146E-3</v>
      </c>
      <c r="J972" t="str">
        <f>_xlfn.XLOOKUP(A972,'DRAWING LIST'!B:B,'DRAWING LIST'!AJ:AJ,,0)</f>
        <v>1-45 天藍色</v>
      </c>
      <c r="K972">
        <f t="shared" si="30"/>
        <v>0.11</v>
      </c>
      <c r="L972">
        <f t="shared" si="31"/>
        <v>0.11</v>
      </c>
    </row>
    <row r="973" spans="1:12">
      <c r="A973" t="s">
        <v>350</v>
      </c>
      <c r="B973">
        <v>3</v>
      </c>
      <c r="C973">
        <v>3</v>
      </c>
      <c r="D973">
        <v>25</v>
      </c>
      <c r="E973" t="s">
        <v>3161</v>
      </c>
      <c r="F973" t="s">
        <v>3156</v>
      </c>
      <c r="G973">
        <v>33.4</v>
      </c>
      <c r="H973">
        <v>876.15877515965735</v>
      </c>
      <c r="I973">
        <v>8.7615877515965731E-4</v>
      </c>
      <c r="J973" t="str">
        <f>_xlfn.XLOOKUP(A973,'DRAWING LIST'!B:B,'DRAWING LIST'!AJ:AJ,,0)</f>
        <v>1-45 天藍色</v>
      </c>
      <c r="K973">
        <f t="shared" si="30"/>
        <v>0.11</v>
      </c>
      <c r="L973">
        <f t="shared" si="31"/>
        <v>0.33</v>
      </c>
    </row>
    <row r="974" spans="1:12">
      <c r="A974" t="s">
        <v>351</v>
      </c>
      <c r="B974">
        <v>2</v>
      </c>
      <c r="C974">
        <v>1</v>
      </c>
      <c r="D974">
        <v>25</v>
      </c>
      <c r="E974" t="s">
        <v>3166</v>
      </c>
      <c r="F974" t="s">
        <v>3156</v>
      </c>
      <c r="G974">
        <v>33.4</v>
      </c>
      <c r="H974">
        <v>1168.2117002128764</v>
      </c>
      <c r="I974">
        <v>1.1682117002128763E-3</v>
      </c>
      <c r="J974" t="str">
        <f>_xlfn.XLOOKUP(A974,'DRAWING LIST'!B:B,'DRAWING LIST'!AJ:AJ,,0)</f>
        <v>1-45 天藍色</v>
      </c>
      <c r="K974">
        <f t="shared" si="30"/>
        <v>0.11</v>
      </c>
      <c r="L974">
        <f t="shared" si="31"/>
        <v>0.11</v>
      </c>
    </row>
    <row r="975" spans="1:12">
      <c r="A975" t="s">
        <v>351</v>
      </c>
      <c r="B975">
        <v>3</v>
      </c>
      <c r="C975">
        <v>4</v>
      </c>
      <c r="D975">
        <v>25</v>
      </c>
      <c r="E975" t="s">
        <v>3159</v>
      </c>
      <c r="F975" t="s">
        <v>3156</v>
      </c>
      <c r="G975">
        <v>33.4</v>
      </c>
      <c r="H975">
        <v>1752.3175503193147</v>
      </c>
      <c r="I975">
        <v>1.7523175503193146E-3</v>
      </c>
      <c r="J975" t="str">
        <f>_xlfn.XLOOKUP(A975,'DRAWING LIST'!B:B,'DRAWING LIST'!AJ:AJ,,0)</f>
        <v>1-45 天藍色</v>
      </c>
      <c r="K975">
        <f t="shared" si="30"/>
        <v>0.11</v>
      </c>
      <c r="L975">
        <f t="shared" si="31"/>
        <v>0.44</v>
      </c>
    </row>
    <row r="976" spans="1:12">
      <c r="A976" t="s">
        <v>351</v>
      </c>
      <c r="B976">
        <v>4</v>
      </c>
      <c r="C976">
        <v>1</v>
      </c>
      <c r="D976">
        <v>25</v>
      </c>
      <c r="E976" t="s">
        <v>3161</v>
      </c>
      <c r="F976" t="s">
        <v>3156</v>
      </c>
      <c r="G976">
        <v>33.4</v>
      </c>
      <c r="H976">
        <v>876.15877515965735</v>
      </c>
      <c r="I976">
        <v>8.7615877515965731E-4</v>
      </c>
      <c r="J976" t="str">
        <f>_xlfn.XLOOKUP(A976,'DRAWING LIST'!B:B,'DRAWING LIST'!AJ:AJ,,0)</f>
        <v>1-45 天藍色</v>
      </c>
      <c r="K976">
        <f t="shared" si="30"/>
        <v>0.11</v>
      </c>
      <c r="L976">
        <f t="shared" si="31"/>
        <v>0.11</v>
      </c>
    </row>
    <row r="977" spans="1:12">
      <c r="A977" t="s">
        <v>766</v>
      </c>
      <c r="B977">
        <v>2</v>
      </c>
      <c r="C977">
        <v>4</v>
      </c>
      <c r="D977">
        <v>25</v>
      </c>
      <c r="E977" t="s">
        <v>3159</v>
      </c>
      <c r="F977" t="s">
        <v>3156</v>
      </c>
      <c r="G977">
        <v>33.4</v>
      </c>
      <c r="H977">
        <v>1752.3175503193147</v>
      </c>
      <c r="I977">
        <v>1.7523175503193146E-3</v>
      </c>
      <c r="J977" t="str">
        <f>_xlfn.XLOOKUP(A977,'DRAWING LIST'!B:B,'DRAWING LIST'!AJ:AJ,,0)</f>
        <v>1-45 天藍色</v>
      </c>
      <c r="K977">
        <f t="shared" si="30"/>
        <v>0.11</v>
      </c>
      <c r="L977">
        <f t="shared" si="31"/>
        <v>0.44</v>
      </c>
    </row>
    <row r="978" spans="1:12">
      <c r="A978" t="s">
        <v>766</v>
      </c>
      <c r="B978">
        <v>3</v>
      </c>
      <c r="C978">
        <v>1</v>
      </c>
      <c r="D978">
        <v>25</v>
      </c>
      <c r="E978" t="s">
        <v>3162</v>
      </c>
      <c r="F978" t="s">
        <v>3156</v>
      </c>
      <c r="G978">
        <v>33.4</v>
      </c>
      <c r="H978">
        <v>5256.9526509579446</v>
      </c>
      <c r="I978">
        <v>5.2569526509579443E-3</v>
      </c>
      <c r="J978" t="str">
        <f>_xlfn.XLOOKUP(A978,'DRAWING LIST'!B:B,'DRAWING LIST'!AJ:AJ,,0)</f>
        <v>1-45 天藍色</v>
      </c>
      <c r="K978">
        <f t="shared" si="30"/>
        <v>0.11</v>
      </c>
      <c r="L978">
        <f t="shared" si="31"/>
        <v>0.11</v>
      </c>
    </row>
    <row r="979" spans="1:12">
      <c r="A979" t="s">
        <v>352</v>
      </c>
      <c r="B979">
        <v>2</v>
      </c>
      <c r="C979">
        <v>3</v>
      </c>
      <c r="D979">
        <v>25</v>
      </c>
      <c r="E979" t="s">
        <v>3159</v>
      </c>
      <c r="F979" t="s">
        <v>3156</v>
      </c>
      <c r="G979">
        <v>33.4</v>
      </c>
      <c r="H979">
        <v>1752.3175503193147</v>
      </c>
      <c r="I979">
        <v>1.7523175503193146E-3</v>
      </c>
      <c r="J979" t="str">
        <f>_xlfn.XLOOKUP(A979,'DRAWING LIST'!B:B,'DRAWING LIST'!AJ:AJ,,0)</f>
        <v>1-45 天藍色</v>
      </c>
      <c r="K979">
        <f t="shared" si="30"/>
        <v>0.11</v>
      </c>
      <c r="L979">
        <f t="shared" si="31"/>
        <v>0.33</v>
      </c>
    </row>
    <row r="980" spans="1:12">
      <c r="A980" t="s">
        <v>352</v>
      </c>
      <c r="B980">
        <v>3</v>
      </c>
      <c r="C980">
        <v>1</v>
      </c>
      <c r="D980">
        <v>25</v>
      </c>
      <c r="E980" t="s">
        <v>3166</v>
      </c>
      <c r="F980" t="s">
        <v>3156</v>
      </c>
      <c r="G980">
        <v>33.4</v>
      </c>
      <c r="H980">
        <v>1168.2117002128764</v>
      </c>
      <c r="I980">
        <v>1.1682117002128763E-3</v>
      </c>
      <c r="J980" t="str">
        <f>_xlfn.XLOOKUP(A980,'DRAWING LIST'!B:B,'DRAWING LIST'!AJ:AJ,,0)</f>
        <v>1-45 天藍色</v>
      </c>
      <c r="K980">
        <f t="shared" si="30"/>
        <v>0.11</v>
      </c>
      <c r="L980">
        <f t="shared" si="31"/>
        <v>0.11</v>
      </c>
    </row>
    <row r="981" spans="1:12">
      <c r="A981" t="s">
        <v>352</v>
      </c>
      <c r="B981">
        <v>4</v>
      </c>
      <c r="C981">
        <v>4</v>
      </c>
      <c r="D981">
        <v>25</v>
      </c>
      <c r="E981" t="s">
        <v>3161</v>
      </c>
      <c r="F981" t="s">
        <v>3156</v>
      </c>
      <c r="G981">
        <v>33.4</v>
      </c>
      <c r="H981">
        <v>876.15877515965735</v>
      </c>
      <c r="I981">
        <v>8.7615877515965731E-4</v>
      </c>
      <c r="J981" t="str">
        <f>_xlfn.XLOOKUP(A981,'DRAWING LIST'!B:B,'DRAWING LIST'!AJ:AJ,,0)</f>
        <v>1-45 天藍色</v>
      </c>
      <c r="K981">
        <f t="shared" si="30"/>
        <v>0.11</v>
      </c>
      <c r="L981">
        <f t="shared" si="31"/>
        <v>0.44</v>
      </c>
    </row>
    <row r="982" spans="1:12">
      <c r="A982" t="s">
        <v>353</v>
      </c>
      <c r="B982">
        <v>2</v>
      </c>
      <c r="C982">
        <v>6</v>
      </c>
      <c r="D982">
        <v>25</v>
      </c>
      <c r="E982" t="s">
        <v>3159</v>
      </c>
      <c r="F982" t="s">
        <v>3156</v>
      </c>
      <c r="G982">
        <v>33.4</v>
      </c>
      <c r="H982">
        <v>1752.3175503193147</v>
      </c>
      <c r="I982">
        <v>1.7523175503193146E-3</v>
      </c>
      <c r="J982" t="str">
        <f>_xlfn.XLOOKUP(A982,'DRAWING LIST'!B:B,'DRAWING LIST'!AJ:AJ,,0)</f>
        <v>1-45 天藍色</v>
      </c>
      <c r="K982">
        <f t="shared" si="30"/>
        <v>0.11</v>
      </c>
      <c r="L982">
        <f t="shared" si="31"/>
        <v>0.66</v>
      </c>
    </row>
    <row r="983" spans="1:12">
      <c r="A983" t="s">
        <v>353</v>
      </c>
      <c r="B983">
        <v>3</v>
      </c>
      <c r="C983">
        <v>1</v>
      </c>
      <c r="D983">
        <v>25</v>
      </c>
      <c r="E983" t="s">
        <v>3162</v>
      </c>
      <c r="F983" t="s">
        <v>3156</v>
      </c>
      <c r="G983">
        <v>33.4</v>
      </c>
      <c r="H983">
        <v>5256.9526509579446</v>
      </c>
      <c r="I983">
        <v>5.2569526509579443E-3</v>
      </c>
      <c r="J983" t="str">
        <f>_xlfn.XLOOKUP(A983,'DRAWING LIST'!B:B,'DRAWING LIST'!AJ:AJ,,0)</f>
        <v>1-45 天藍色</v>
      </c>
      <c r="K983">
        <f t="shared" si="30"/>
        <v>0.11</v>
      </c>
      <c r="L983">
        <f t="shared" si="31"/>
        <v>0.11</v>
      </c>
    </row>
    <row r="984" spans="1:12">
      <c r="A984" t="s">
        <v>353</v>
      </c>
      <c r="B984">
        <v>4</v>
      </c>
      <c r="C984">
        <v>4</v>
      </c>
      <c r="D984">
        <v>25</v>
      </c>
      <c r="E984" t="s">
        <v>3161</v>
      </c>
      <c r="F984" t="s">
        <v>3156</v>
      </c>
      <c r="G984">
        <v>33.4</v>
      </c>
      <c r="H984">
        <v>876.15877515965735</v>
      </c>
      <c r="I984">
        <v>8.7615877515965731E-4</v>
      </c>
      <c r="J984" t="str">
        <f>_xlfn.XLOOKUP(A984,'DRAWING LIST'!B:B,'DRAWING LIST'!AJ:AJ,,0)</f>
        <v>1-45 天藍色</v>
      </c>
      <c r="K984">
        <f t="shared" si="30"/>
        <v>0.11</v>
      </c>
      <c r="L984">
        <f t="shared" si="31"/>
        <v>0.44</v>
      </c>
    </row>
    <row r="985" spans="1:12">
      <c r="A985" t="s">
        <v>354</v>
      </c>
      <c r="B985">
        <v>2</v>
      </c>
      <c r="C985">
        <v>8</v>
      </c>
      <c r="D985">
        <v>25</v>
      </c>
      <c r="E985" t="s">
        <v>3159</v>
      </c>
      <c r="F985" t="s">
        <v>3156</v>
      </c>
      <c r="G985">
        <v>33.4</v>
      </c>
      <c r="H985">
        <v>1752.3175503193147</v>
      </c>
      <c r="I985">
        <v>1.7523175503193146E-3</v>
      </c>
      <c r="J985" t="str">
        <f>_xlfn.XLOOKUP(A985,'DRAWING LIST'!B:B,'DRAWING LIST'!AJ:AJ,,0)</f>
        <v>1-45 天藍色</v>
      </c>
      <c r="K985">
        <f t="shared" si="30"/>
        <v>0.11</v>
      </c>
      <c r="L985">
        <f t="shared" si="31"/>
        <v>0.88</v>
      </c>
    </row>
    <row r="986" spans="1:12">
      <c r="A986" t="s">
        <v>354</v>
      </c>
      <c r="B986">
        <v>3</v>
      </c>
      <c r="C986">
        <v>1</v>
      </c>
      <c r="D986">
        <v>25</v>
      </c>
      <c r="E986" t="s">
        <v>3166</v>
      </c>
      <c r="F986" t="s">
        <v>3156</v>
      </c>
      <c r="G986">
        <v>33.4</v>
      </c>
      <c r="H986">
        <v>1168.2117002128764</v>
      </c>
      <c r="I986">
        <v>1.1682117002128763E-3</v>
      </c>
      <c r="J986" t="str">
        <f>_xlfn.XLOOKUP(A986,'DRAWING LIST'!B:B,'DRAWING LIST'!AJ:AJ,,0)</f>
        <v>1-45 天藍色</v>
      </c>
      <c r="K986">
        <f t="shared" si="30"/>
        <v>0.11</v>
      </c>
      <c r="L986">
        <f t="shared" si="31"/>
        <v>0.11</v>
      </c>
    </row>
    <row r="987" spans="1:12">
      <c r="A987" t="s">
        <v>354</v>
      </c>
      <c r="B987">
        <v>4</v>
      </c>
      <c r="C987">
        <v>4</v>
      </c>
      <c r="D987">
        <v>25</v>
      </c>
      <c r="E987" t="s">
        <v>3161</v>
      </c>
      <c r="F987" t="s">
        <v>3156</v>
      </c>
      <c r="G987">
        <v>33.4</v>
      </c>
      <c r="H987">
        <v>876.15877515965735</v>
      </c>
      <c r="I987">
        <v>8.7615877515965731E-4</v>
      </c>
      <c r="J987" t="str">
        <f>_xlfn.XLOOKUP(A987,'DRAWING LIST'!B:B,'DRAWING LIST'!AJ:AJ,,0)</f>
        <v>1-45 天藍色</v>
      </c>
      <c r="K987">
        <f t="shared" si="30"/>
        <v>0.11</v>
      </c>
      <c r="L987">
        <f t="shared" si="31"/>
        <v>0.44</v>
      </c>
    </row>
    <row r="988" spans="1:12">
      <c r="A988" t="s">
        <v>355</v>
      </c>
      <c r="B988">
        <v>3</v>
      </c>
      <c r="C988">
        <v>2</v>
      </c>
      <c r="D988">
        <v>50</v>
      </c>
      <c r="E988" t="s">
        <v>3159</v>
      </c>
      <c r="F988" t="s">
        <v>3156</v>
      </c>
      <c r="G988">
        <v>60.3</v>
      </c>
      <c r="H988">
        <v>5711.5568158956548</v>
      </c>
      <c r="I988">
        <v>5.7115568158956544E-3</v>
      </c>
      <c r="J988" t="str">
        <f>_xlfn.XLOOKUP(A988,'DRAWING LIST'!B:B,'DRAWING LIST'!AJ:AJ,,0)</f>
        <v>1-45 天藍色</v>
      </c>
      <c r="K988">
        <f t="shared" si="30"/>
        <v>0.19</v>
      </c>
      <c r="L988">
        <f t="shared" si="31"/>
        <v>0.38</v>
      </c>
    </row>
    <row r="989" spans="1:12">
      <c r="A989" t="s">
        <v>355</v>
      </c>
      <c r="B989">
        <v>4</v>
      </c>
      <c r="C989">
        <v>1</v>
      </c>
      <c r="D989">
        <v>80</v>
      </c>
      <c r="E989" t="s">
        <v>3159</v>
      </c>
      <c r="F989" t="s">
        <v>3156</v>
      </c>
      <c r="G989">
        <v>88.9</v>
      </c>
      <c r="H989">
        <v>12414.333237888695</v>
      </c>
      <c r="I989">
        <v>1.2414333237888694E-2</v>
      </c>
      <c r="J989" t="str">
        <f>_xlfn.XLOOKUP(A989,'DRAWING LIST'!B:B,'DRAWING LIST'!AJ:AJ,,0)</f>
        <v>1-45 天藍色</v>
      </c>
      <c r="K989">
        <f t="shared" si="30"/>
        <v>0.28000000000000003</v>
      </c>
      <c r="L989">
        <f t="shared" si="31"/>
        <v>0.28000000000000003</v>
      </c>
    </row>
    <row r="990" spans="1:12">
      <c r="A990" t="s">
        <v>355</v>
      </c>
      <c r="B990">
        <v>5</v>
      </c>
      <c r="C990">
        <v>1</v>
      </c>
      <c r="D990" t="s">
        <v>3183</v>
      </c>
      <c r="E990" t="s">
        <v>3181</v>
      </c>
      <c r="F990" t="s">
        <v>3156</v>
      </c>
      <c r="G990">
        <v>80</v>
      </c>
      <c r="H990">
        <v>25132.741228718343</v>
      </c>
      <c r="I990">
        <v>2.5132741228718343E-2</v>
      </c>
      <c r="J990" t="str">
        <f>_xlfn.XLOOKUP(A990,'DRAWING LIST'!B:B,'DRAWING LIST'!AJ:AJ,,0)</f>
        <v>1-45 天藍色</v>
      </c>
      <c r="K990">
        <f t="shared" si="30"/>
        <v>0.26</v>
      </c>
      <c r="L990">
        <f t="shared" si="31"/>
        <v>0.26</v>
      </c>
    </row>
    <row r="991" spans="1:12">
      <c r="A991" t="s">
        <v>355</v>
      </c>
      <c r="B991">
        <v>6</v>
      </c>
      <c r="C991">
        <v>1</v>
      </c>
      <c r="D991" t="s">
        <v>3180</v>
      </c>
      <c r="E991" t="s">
        <v>3164</v>
      </c>
      <c r="F991" t="s">
        <v>3156</v>
      </c>
      <c r="G991">
        <v>50</v>
      </c>
      <c r="H991">
        <v>11780.972450961724</v>
      </c>
      <c r="I991">
        <v>1.1780972450961723E-2</v>
      </c>
      <c r="J991" t="str">
        <f>_xlfn.XLOOKUP(A991,'DRAWING LIST'!B:B,'DRAWING LIST'!AJ:AJ,,0)</f>
        <v>1-45 天藍色</v>
      </c>
      <c r="K991">
        <f t="shared" si="30"/>
        <v>0.16</v>
      </c>
      <c r="L991">
        <f t="shared" si="31"/>
        <v>0.16</v>
      </c>
    </row>
    <row r="992" spans="1:12">
      <c r="A992" t="s">
        <v>355</v>
      </c>
      <c r="B992">
        <v>7</v>
      </c>
      <c r="C992">
        <v>1</v>
      </c>
      <c r="D992" t="s">
        <v>3183</v>
      </c>
      <c r="E992" t="s">
        <v>3164</v>
      </c>
      <c r="F992" t="s">
        <v>3156</v>
      </c>
      <c r="G992">
        <v>80</v>
      </c>
      <c r="H992">
        <v>30159.289474462013</v>
      </c>
      <c r="I992">
        <v>3.0159289474462014E-2</v>
      </c>
      <c r="J992" t="str">
        <f>_xlfn.XLOOKUP(A992,'DRAWING LIST'!B:B,'DRAWING LIST'!AJ:AJ,,0)</f>
        <v>1-45 天藍色</v>
      </c>
      <c r="K992">
        <f t="shared" si="30"/>
        <v>0.26</v>
      </c>
      <c r="L992">
        <f t="shared" si="31"/>
        <v>0.26</v>
      </c>
    </row>
    <row r="993" spans="1:12">
      <c r="A993" t="s">
        <v>355</v>
      </c>
      <c r="B993">
        <v>8</v>
      </c>
      <c r="C993">
        <v>1</v>
      </c>
      <c r="D993" t="s">
        <v>3184</v>
      </c>
      <c r="E993" t="s">
        <v>3171</v>
      </c>
      <c r="F993" t="s">
        <v>3156</v>
      </c>
      <c r="G993">
        <v>80</v>
      </c>
      <c r="H993">
        <v>15079.644737231007</v>
      </c>
      <c r="I993">
        <v>1.5079644737231007E-2</v>
      </c>
      <c r="J993" t="str">
        <f>_xlfn.XLOOKUP(A993,'DRAWING LIST'!B:B,'DRAWING LIST'!AJ:AJ,,0)</f>
        <v>1-45 天藍色</v>
      </c>
      <c r="K993">
        <f t="shared" si="30"/>
        <v>0.26</v>
      </c>
      <c r="L993">
        <f t="shared" si="31"/>
        <v>0.26</v>
      </c>
    </row>
    <row r="994" spans="1:12">
      <c r="A994" t="s">
        <v>356</v>
      </c>
      <c r="B994">
        <v>2</v>
      </c>
      <c r="C994">
        <v>4</v>
      </c>
      <c r="D994">
        <v>50</v>
      </c>
      <c r="E994" t="s">
        <v>3159</v>
      </c>
      <c r="F994" t="s">
        <v>3156</v>
      </c>
      <c r="G994">
        <v>60.3</v>
      </c>
      <c r="H994">
        <v>5711.5568158956548</v>
      </c>
      <c r="I994">
        <v>5.7115568158956544E-3</v>
      </c>
      <c r="J994" t="str">
        <f>_xlfn.XLOOKUP(A994,'DRAWING LIST'!B:B,'DRAWING LIST'!AJ:AJ,,0)</f>
        <v>1-45 天藍色</v>
      </c>
      <c r="K994">
        <f t="shared" si="30"/>
        <v>0.19</v>
      </c>
      <c r="L994">
        <f t="shared" si="31"/>
        <v>0.76</v>
      </c>
    </row>
    <row r="995" spans="1:12">
      <c r="A995" t="s">
        <v>356</v>
      </c>
      <c r="B995">
        <v>3</v>
      </c>
      <c r="C995">
        <v>2</v>
      </c>
      <c r="D995" t="s">
        <v>3180</v>
      </c>
      <c r="E995" t="s">
        <v>3169</v>
      </c>
      <c r="F995" t="s">
        <v>3156</v>
      </c>
      <c r="G995">
        <v>50</v>
      </c>
      <c r="H995">
        <v>15707.963267948966</v>
      </c>
      <c r="I995">
        <v>1.5707963267948967E-2</v>
      </c>
      <c r="J995" t="str">
        <f>_xlfn.XLOOKUP(A995,'DRAWING LIST'!B:B,'DRAWING LIST'!AJ:AJ,,0)</f>
        <v>1-45 天藍色</v>
      </c>
      <c r="K995">
        <f t="shared" si="30"/>
        <v>0.16</v>
      </c>
      <c r="L995">
        <f t="shared" si="31"/>
        <v>0.32</v>
      </c>
    </row>
    <row r="996" spans="1:12">
      <c r="A996" t="s">
        <v>356</v>
      </c>
      <c r="B996">
        <v>4</v>
      </c>
      <c r="C996">
        <v>1</v>
      </c>
      <c r="D996">
        <v>50</v>
      </c>
      <c r="E996" t="s">
        <v>3162</v>
      </c>
      <c r="F996" t="s">
        <v>3156</v>
      </c>
      <c r="G996">
        <v>60.3</v>
      </c>
      <c r="H996">
        <v>17134.670447686964</v>
      </c>
      <c r="I996">
        <v>1.7134670447686962E-2</v>
      </c>
      <c r="J996" t="str">
        <f>_xlfn.XLOOKUP(A996,'DRAWING LIST'!B:B,'DRAWING LIST'!AJ:AJ,,0)</f>
        <v>1-45 天藍色</v>
      </c>
      <c r="K996">
        <f t="shared" si="30"/>
        <v>0.19</v>
      </c>
      <c r="L996">
        <f t="shared" si="31"/>
        <v>0.19</v>
      </c>
    </row>
    <row r="997" spans="1:12">
      <c r="A997" t="s">
        <v>357</v>
      </c>
      <c r="B997">
        <v>2</v>
      </c>
      <c r="C997">
        <v>5</v>
      </c>
      <c r="D997">
        <v>25</v>
      </c>
      <c r="E997" t="s">
        <v>3159</v>
      </c>
      <c r="F997" t="s">
        <v>3156</v>
      </c>
      <c r="G997">
        <v>33.4</v>
      </c>
      <c r="H997">
        <v>1752.3175503193147</v>
      </c>
      <c r="I997">
        <v>1.7523175503193146E-3</v>
      </c>
      <c r="J997" t="str">
        <f>_xlfn.XLOOKUP(A997,'DRAWING LIST'!B:B,'DRAWING LIST'!AJ:AJ,,0)</f>
        <v>1-45 天藍色</v>
      </c>
      <c r="K997">
        <f t="shared" si="30"/>
        <v>0.11</v>
      </c>
      <c r="L997">
        <f t="shared" si="31"/>
        <v>0.55000000000000004</v>
      </c>
    </row>
    <row r="998" spans="1:12">
      <c r="A998" t="s">
        <v>357</v>
      </c>
      <c r="B998">
        <v>3</v>
      </c>
      <c r="C998">
        <v>3</v>
      </c>
      <c r="D998">
        <v>25</v>
      </c>
      <c r="E998" t="s">
        <v>3166</v>
      </c>
      <c r="F998" t="s">
        <v>3156</v>
      </c>
      <c r="G998">
        <v>33.4</v>
      </c>
      <c r="H998">
        <v>1168.2117002128764</v>
      </c>
      <c r="I998">
        <v>1.1682117002128763E-3</v>
      </c>
      <c r="J998" t="str">
        <f>_xlfn.XLOOKUP(A998,'DRAWING LIST'!B:B,'DRAWING LIST'!AJ:AJ,,0)</f>
        <v>1-45 天藍色</v>
      </c>
      <c r="K998">
        <f t="shared" si="30"/>
        <v>0.11</v>
      </c>
      <c r="L998">
        <f t="shared" si="31"/>
        <v>0.33</v>
      </c>
    </row>
    <row r="999" spans="1:12">
      <c r="A999" t="s">
        <v>357</v>
      </c>
      <c r="B999">
        <v>4</v>
      </c>
      <c r="C999">
        <v>4</v>
      </c>
      <c r="D999">
        <v>25</v>
      </c>
      <c r="E999" t="s">
        <v>3161</v>
      </c>
      <c r="F999" t="s">
        <v>3156</v>
      </c>
      <c r="G999">
        <v>33.4</v>
      </c>
      <c r="H999">
        <v>876.15877515965735</v>
      </c>
      <c r="I999">
        <v>8.7615877515965731E-4</v>
      </c>
      <c r="J999" t="str">
        <f>_xlfn.XLOOKUP(A999,'DRAWING LIST'!B:B,'DRAWING LIST'!AJ:AJ,,0)</f>
        <v>1-45 天藍色</v>
      </c>
      <c r="K999">
        <f t="shared" si="30"/>
        <v>0.11</v>
      </c>
      <c r="L999">
        <f t="shared" si="31"/>
        <v>0.44</v>
      </c>
    </row>
    <row r="1000" spans="1:12">
      <c r="A1000" t="s">
        <v>358</v>
      </c>
      <c r="B1000">
        <v>2</v>
      </c>
      <c r="C1000">
        <v>8</v>
      </c>
      <c r="D1000">
        <v>25</v>
      </c>
      <c r="E1000" t="s">
        <v>3159</v>
      </c>
      <c r="F1000" t="s">
        <v>3156</v>
      </c>
      <c r="G1000">
        <v>33.4</v>
      </c>
      <c r="H1000">
        <v>1752.3175503193147</v>
      </c>
      <c r="I1000">
        <v>1.7523175503193146E-3</v>
      </c>
      <c r="J1000" t="str">
        <f>_xlfn.XLOOKUP(A1000,'DRAWING LIST'!B:B,'DRAWING LIST'!AJ:AJ,,0)</f>
        <v>1-45 天藍色</v>
      </c>
      <c r="K1000">
        <f t="shared" si="30"/>
        <v>0.11</v>
      </c>
      <c r="L1000">
        <f t="shared" si="31"/>
        <v>0.88</v>
      </c>
    </row>
    <row r="1001" spans="1:12">
      <c r="A1001" t="s">
        <v>358</v>
      </c>
      <c r="B1001">
        <v>3</v>
      </c>
      <c r="C1001">
        <v>4</v>
      </c>
      <c r="D1001">
        <v>25</v>
      </c>
      <c r="E1001" t="s">
        <v>3161</v>
      </c>
      <c r="F1001" t="s">
        <v>3156</v>
      </c>
      <c r="G1001">
        <v>33.4</v>
      </c>
      <c r="H1001">
        <v>876.15877515965735</v>
      </c>
      <c r="I1001">
        <v>8.7615877515965731E-4</v>
      </c>
      <c r="J1001" t="str">
        <f>_xlfn.XLOOKUP(A1001,'DRAWING LIST'!B:B,'DRAWING LIST'!AJ:AJ,,0)</f>
        <v>1-45 天藍色</v>
      </c>
      <c r="K1001">
        <f t="shared" si="30"/>
        <v>0.11</v>
      </c>
      <c r="L1001">
        <f t="shared" si="31"/>
        <v>0.44</v>
      </c>
    </row>
    <row r="1002" spans="1:12">
      <c r="A1002" t="s">
        <v>359</v>
      </c>
      <c r="B1002">
        <v>2</v>
      </c>
      <c r="C1002">
        <v>5</v>
      </c>
      <c r="D1002">
        <v>25</v>
      </c>
      <c r="E1002" t="s">
        <v>3159</v>
      </c>
      <c r="F1002" t="s">
        <v>3156</v>
      </c>
      <c r="G1002">
        <v>33.4</v>
      </c>
      <c r="H1002">
        <v>1752.3175503193147</v>
      </c>
      <c r="I1002">
        <v>1.7523175503193146E-3</v>
      </c>
      <c r="J1002" t="str">
        <f>_xlfn.XLOOKUP(A1002,'DRAWING LIST'!B:B,'DRAWING LIST'!AJ:AJ,,0)</f>
        <v>1-45 天藍色</v>
      </c>
      <c r="K1002">
        <f t="shared" si="30"/>
        <v>0.11</v>
      </c>
      <c r="L1002">
        <f t="shared" si="31"/>
        <v>0.55000000000000004</v>
      </c>
    </row>
    <row r="1003" spans="1:12">
      <c r="A1003" t="s">
        <v>359</v>
      </c>
      <c r="B1003">
        <v>3</v>
      </c>
      <c r="C1003">
        <v>4</v>
      </c>
      <c r="D1003">
        <v>25</v>
      </c>
      <c r="E1003" t="s">
        <v>3161</v>
      </c>
      <c r="F1003" t="s">
        <v>3156</v>
      </c>
      <c r="G1003">
        <v>33.4</v>
      </c>
      <c r="H1003">
        <v>876.15877515965735</v>
      </c>
      <c r="I1003">
        <v>8.7615877515965731E-4</v>
      </c>
      <c r="J1003" t="str">
        <f>_xlfn.XLOOKUP(A1003,'DRAWING LIST'!B:B,'DRAWING LIST'!AJ:AJ,,0)</f>
        <v>1-45 天藍色</v>
      </c>
      <c r="K1003">
        <f t="shared" si="30"/>
        <v>0.11</v>
      </c>
      <c r="L1003">
        <f t="shared" si="31"/>
        <v>0.44</v>
      </c>
    </row>
    <row r="1004" spans="1:12">
      <c r="A1004" t="s">
        <v>360</v>
      </c>
      <c r="B1004">
        <v>2</v>
      </c>
      <c r="C1004">
        <v>1</v>
      </c>
      <c r="D1004">
        <v>25</v>
      </c>
      <c r="E1004" t="s">
        <v>3159</v>
      </c>
      <c r="F1004" t="s">
        <v>3156</v>
      </c>
      <c r="G1004">
        <v>33.4</v>
      </c>
      <c r="H1004">
        <v>1752.3175503193147</v>
      </c>
      <c r="I1004">
        <v>1.7523175503193146E-3</v>
      </c>
      <c r="J1004" t="str">
        <f>_xlfn.XLOOKUP(A1004,'DRAWING LIST'!B:B,'DRAWING LIST'!AJ:AJ,,0)</f>
        <v>1-45 天藍色</v>
      </c>
      <c r="K1004">
        <f t="shared" si="30"/>
        <v>0.11</v>
      </c>
      <c r="L1004">
        <f t="shared" si="31"/>
        <v>0.11</v>
      </c>
    </row>
    <row r="1005" spans="1:12">
      <c r="A1005" t="s">
        <v>360</v>
      </c>
      <c r="B1005">
        <v>3</v>
      </c>
      <c r="C1005">
        <v>3</v>
      </c>
      <c r="D1005">
        <v>25</v>
      </c>
      <c r="E1005" t="s">
        <v>3161</v>
      </c>
      <c r="F1005" t="s">
        <v>3156</v>
      </c>
      <c r="G1005">
        <v>33.4</v>
      </c>
      <c r="H1005">
        <v>876.15877515965735</v>
      </c>
      <c r="I1005">
        <v>8.7615877515965731E-4</v>
      </c>
      <c r="J1005" t="str">
        <f>_xlfn.XLOOKUP(A1005,'DRAWING LIST'!B:B,'DRAWING LIST'!AJ:AJ,,0)</f>
        <v>1-45 天藍色</v>
      </c>
      <c r="K1005">
        <f t="shared" si="30"/>
        <v>0.11</v>
      </c>
      <c r="L1005">
        <f t="shared" si="31"/>
        <v>0.33</v>
      </c>
    </row>
    <row r="1006" spans="1:12">
      <c r="A1006" t="s">
        <v>361</v>
      </c>
      <c r="B1006">
        <v>2</v>
      </c>
      <c r="C1006">
        <v>4</v>
      </c>
      <c r="D1006">
        <v>25</v>
      </c>
      <c r="E1006" t="s">
        <v>3159</v>
      </c>
      <c r="F1006" t="s">
        <v>3156</v>
      </c>
      <c r="G1006">
        <v>33.4</v>
      </c>
      <c r="H1006">
        <v>1752.3175503193147</v>
      </c>
      <c r="I1006">
        <v>1.7523175503193146E-3</v>
      </c>
      <c r="J1006" t="str">
        <f>_xlfn.XLOOKUP(A1006,'DRAWING LIST'!B:B,'DRAWING LIST'!AJ:AJ,,0)</f>
        <v>1-45 天藍色</v>
      </c>
      <c r="K1006">
        <f t="shared" si="30"/>
        <v>0.11</v>
      </c>
      <c r="L1006">
        <f t="shared" si="31"/>
        <v>0.44</v>
      </c>
    </row>
    <row r="1007" spans="1:12">
      <c r="A1007" t="s">
        <v>361</v>
      </c>
      <c r="B1007">
        <v>3</v>
      </c>
      <c r="C1007">
        <v>1</v>
      </c>
      <c r="D1007">
        <v>25</v>
      </c>
      <c r="E1007" t="s">
        <v>3161</v>
      </c>
      <c r="F1007" t="s">
        <v>3156</v>
      </c>
      <c r="G1007">
        <v>33.4</v>
      </c>
      <c r="H1007">
        <v>876.15877515965735</v>
      </c>
      <c r="I1007">
        <v>8.7615877515965731E-4</v>
      </c>
      <c r="J1007" t="str">
        <f>_xlfn.XLOOKUP(A1007,'DRAWING LIST'!B:B,'DRAWING LIST'!AJ:AJ,,0)</f>
        <v>1-45 天藍色</v>
      </c>
      <c r="K1007">
        <f t="shared" si="30"/>
        <v>0.11</v>
      </c>
      <c r="L1007">
        <f t="shared" si="31"/>
        <v>0.11</v>
      </c>
    </row>
    <row r="1008" spans="1:12">
      <c r="A1008" t="s">
        <v>362</v>
      </c>
      <c r="B1008">
        <v>2</v>
      </c>
      <c r="C1008">
        <v>10</v>
      </c>
      <c r="D1008">
        <v>25</v>
      </c>
      <c r="E1008" t="s">
        <v>3159</v>
      </c>
      <c r="F1008" t="s">
        <v>3156</v>
      </c>
      <c r="G1008">
        <v>33.4</v>
      </c>
      <c r="H1008">
        <v>1752.3175503193147</v>
      </c>
      <c r="I1008">
        <v>1.7523175503193146E-3</v>
      </c>
      <c r="J1008" t="str">
        <f>_xlfn.XLOOKUP(A1008,'DRAWING LIST'!B:B,'DRAWING LIST'!AJ:AJ,,0)</f>
        <v>1-45 天藍色</v>
      </c>
      <c r="K1008">
        <f t="shared" si="30"/>
        <v>0.11</v>
      </c>
      <c r="L1008">
        <f t="shared" si="31"/>
        <v>1.1000000000000001</v>
      </c>
    </row>
    <row r="1009" spans="1:12">
      <c r="A1009" t="s">
        <v>362</v>
      </c>
      <c r="B1009">
        <v>3</v>
      </c>
      <c r="C1009">
        <v>2</v>
      </c>
      <c r="D1009">
        <v>25</v>
      </c>
      <c r="E1009" t="s">
        <v>3166</v>
      </c>
      <c r="F1009" t="s">
        <v>3156</v>
      </c>
      <c r="G1009">
        <v>33.4</v>
      </c>
      <c r="H1009">
        <v>1168.2117002128764</v>
      </c>
      <c r="I1009">
        <v>1.1682117002128763E-3</v>
      </c>
      <c r="J1009" t="str">
        <f>_xlfn.XLOOKUP(A1009,'DRAWING LIST'!B:B,'DRAWING LIST'!AJ:AJ,,0)</f>
        <v>1-45 天藍色</v>
      </c>
      <c r="K1009">
        <f t="shared" si="30"/>
        <v>0.11</v>
      </c>
      <c r="L1009">
        <f t="shared" si="31"/>
        <v>0.22</v>
      </c>
    </row>
    <row r="1010" spans="1:12">
      <c r="A1010" t="s">
        <v>362</v>
      </c>
      <c r="B1010">
        <v>4</v>
      </c>
      <c r="C1010">
        <v>4</v>
      </c>
      <c r="D1010">
        <v>25</v>
      </c>
      <c r="E1010" t="s">
        <v>3161</v>
      </c>
      <c r="F1010" t="s">
        <v>3156</v>
      </c>
      <c r="G1010">
        <v>33.4</v>
      </c>
      <c r="H1010">
        <v>876.15877515965735</v>
      </c>
      <c r="I1010">
        <v>8.7615877515965731E-4</v>
      </c>
      <c r="J1010" t="str">
        <f>_xlfn.XLOOKUP(A1010,'DRAWING LIST'!B:B,'DRAWING LIST'!AJ:AJ,,0)</f>
        <v>1-45 天藍色</v>
      </c>
      <c r="K1010">
        <f t="shared" si="30"/>
        <v>0.11</v>
      </c>
      <c r="L1010">
        <f t="shared" si="31"/>
        <v>0.44</v>
      </c>
    </row>
    <row r="1011" spans="1:12">
      <c r="A1011" t="s">
        <v>363</v>
      </c>
      <c r="B1011">
        <v>2</v>
      </c>
      <c r="C1011">
        <v>6</v>
      </c>
      <c r="D1011">
        <v>25</v>
      </c>
      <c r="E1011" t="s">
        <v>3159</v>
      </c>
      <c r="F1011" t="s">
        <v>3156</v>
      </c>
      <c r="G1011">
        <v>33.4</v>
      </c>
      <c r="H1011">
        <v>1752.3175503193147</v>
      </c>
      <c r="I1011">
        <v>1.7523175503193146E-3</v>
      </c>
      <c r="J1011" t="str">
        <f>_xlfn.XLOOKUP(A1011,'DRAWING LIST'!B:B,'DRAWING LIST'!AJ:AJ,,0)</f>
        <v>1-45 天藍色</v>
      </c>
      <c r="K1011">
        <f t="shared" si="30"/>
        <v>0.11</v>
      </c>
      <c r="L1011">
        <f t="shared" si="31"/>
        <v>0.66</v>
      </c>
    </row>
    <row r="1012" spans="1:12">
      <c r="A1012" t="s">
        <v>363</v>
      </c>
      <c r="B1012">
        <v>3</v>
      </c>
      <c r="C1012">
        <v>4</v>
      </c>
      <c r="D1012">
        <v>25</v>
      </c>
      <c r="E1012" t="s">
        <v>3161</v>
      </c>
      <c r="F1012" t="s">
        <v>3156</v>
      </c>
      <c r="G1012">
        <v>33.4</v>
      </c>
      <c r="H1012">
        <v>876.15877515965735</v>
      </c>
      <c r="I1012">
        <v>8.7615877515965731E-4</v>
      </c>
      <c r="J1012" t="str">
        <f>_xlfn.XLOOKUP(A1012,'DRAWING LIST'!B:B,'DRAWING LIST'!AJ:AJ,,0)</f>
        <v>1-45 天藍色</v>
      </c>
      <c r="K1012">
        <f t="shared" si="30"/>
        <v>0.11</v>
      </c>
      <c r="L1012">
        <f t="shared" si="31"/>
        <v>0.44</v>
      </c>
    </row>
    <row r="1013" spans="1:12">
      <c r="A1013" t="s">
        <v>767</v>
      </c>
      <c r="B1013">
        <v>2</v>
      </c>
      <c r="C1013" t="s">
        <v>3176</v>
      </c>
      <c r="D1013" t="s">
        <v>3109</v>
      </c>
      <c r="E1013" t="s">
        <v>3159</v>
      </c>
      <c r="F1013" t="s">
        <v>3156</v>
      </c>
      <c r="G1013">
        <v>219.1</v>
      </c>
      <c r="H1013">
        <v>75405.779216486917</v>
      </c>
      <c r="I1013">
        <v>7.5405779216486918E-2</v>
      </c>
      <c r="J1013" t="str">
        <f>_xlfn.XLOOKUP(A1013,'DRAWING LIST'!B:B,'DRAWING LIST'!AJ:AJ,,0)</f>
        <v>1502 銀色</v>
      </c>
      <c r="K1013">
        <f t="shared" si="30"/>
        <v>0.69000000000000006</v>
      </c>
      <c r="L1013">
        <f t="shared" si="31"/>
        <v>2.0700000000000003</v>
      </c>
    </row>
    <row r="1014" spans="1:12">
      <c r="A1014" t="s">
        <v>767</v>
      </c>
      <c r="B1014">
        <v>3</v>
      </c>
      <c r="C1014" t="s">
        <v>3173</v>
      </c>
      <c r="D1014" t="s">
        <v>3109</v>
      </c>
      <c r="E1014" t="s">
        <v>3162</v>
      </c>
      <c r="F1014" t="s">
        <v>3156</v>
      </c>
      <c r="G1014">
        <v>219.1</v>
      </c>
      <c r="H1014">
        <v>226217.33764946077</v>
      </c>
      <c r="I1014">
        <v>0.22621733764946075</v>
      </c>
      <c r="J1014" t="str">
        <f>_xlfn.XLOOKUP(A1014,'DRAWING LIST'!B:B,'DRAWING LIST'!AJ:AJ,,0)</f>
        <v>1502 銀色</v>
      </c>
      <c r="K1014">
        <f t="shared" si="30"/>
        <v>0.69000000000000006</v>
      </c>
      <c r="L1014">
        <f t="shared" si="31"/>
        <v>0.69000000000000006</v>
      </c>
    </row>
    <row r="1015" spans="1:12">
      <c r="A1015" t="s">
        <v>767</v>
      </c>
      <c r="B1015">
        <v>4</v>
      </c>
      <c r="C1015" t="s">
        <v>3176</v>
      </c>
      <c r="D1015" t="s">
        <v>3109</v>
      </c>
      <c r="E1015" t="s">
        <v>3158</v>
      </c>
      <c r="F1015" t="s">
        <v>3156</v>
      </c>
      <c r="G1015">
        <v>219.1</v>
      </c>
      <c r="H1015">
        <v>37702.889608243458</v>
      </c>
      <c r="I1015">
        <v>3.7702889608243459E-2</v>
      </c>
      <c r="J1015" t="str">
        <f>_xlfn.XLOOKUP(A1015,'DRAWING LIST'!B:B,'DRAWING LIST'!AJ:AJ,,0)</f>
        <v>1502 銀色</v>
      </c>
      <c r="K1015">
        <f t="shared" si="30"/>
        <v>0.69000000000000006</v>
      </c>
      <c r="L1015">
        <f t="shared" si="31"/>
        <v>2.0700000000000003</v>
      </c>
    </row>
    <row r="1016" spans="1:12">
      <c r="A1016" t="s">
        <v>366</v>
      </c>
      <c r="B1016">
        <v>3</v>
      </c>
      <c r="C1016" t="s">
        <v>3175</v>
      </c>
      <c r="D1016" t="s">
        <v>3109</v>
      </c>
      <c r="E1016" t="s">
        <v>3159</v>
      </c>
      <c r="F1016" t="s">
        <v>3156</v>
      </c>
      <c r="G1016">
        <v>219.1</v>
      </c>
      <c r="H1016">
        <v>75405.779216486917</v>
      </c>
      <c r="I1016">
        <v>7.5405779216486918E-2</v>
      </c>
      <c r="J1016" t="str">
        <f>_xlfn.XLOOKUP(A1016,'DRAWING LIST'!B:B,'DRAWING LIST'!AJ:AJ,,0)</f>
        <v>1502 銀色</v>
      </c>
      <c r="K1016">
        <f t="shared" si="30"/>
        <v>0.69000000000000006</v>
      </c>
      <c r="L1016">
        <f t="shared" si="31"/>
        <v>1.3800000000000001</v>
      </c>
    </row>
    <row r="1017" spans="1:12">
      <c r="A1017" t="s">
        <v>366</v>
      </c>
      <c r="B1017">
        <v>4</v>
      </c>
      <c r="C1017" t="s">
        <v>3173</v>
      </c>
      <c r="D1017" t="s">
        <v>3203</v>
      </c>
      <c r="E1017" t="s">
        <v>3169</v>
      </c>
      <c r="F1017" t="s">
        <v>3156</v>
      </c>
      <c r="G1017">
        <v>30</v>
      </c>
      <c r="H1017">
        <v>9424.7779607693792</v>
      </c>
      <c r="I1017">
        <v>9.4247779607693795E-3</v>
      </c>
      <c r="J1017" t="str">
        <f>_xlfn.XLOOKUP(A1017,'DRAWING LIST'!B:B,'DRAWING LIST'!AJ:AJ,,0)</f>
        <v>1502 銀色</v>
      </c>
      <c r="K1017">
        <f t="shared" si="30"/>
        <v>9.9999999999999992E-2</v>
      </c>
      <c r="L1017">
        <f t="shared" si="31"/>
        <v>9.9999999999999992E-2</v>
      </c>
    </row>
    <row r="1018" spans="1:12">
      <c r="A1018" t="s">
        <v>366</v>
      </c>
      <c r="B1018">
        <v>5</v>
      </c>
      <c r="C1018" t="s">
        <v>3173</v>
      </c>
      <c r="D1018" t="s">
        <v>3109</v>
      </c>
      <c r="E1018" t="s">
        <v>3161</v>
      </c>
      <c r="F1018" t="s">
        <v>3156</v>
      </c>
      <c r="G1018">
        <v>219.1</v>
      </c>
      <c r="H1018">
        <v>37702.889608243458</v>
      </c>
      <c r="I1018">
        <v>3.7702889608243459E-2</v>
      </c>
      <c r="J1018" t="str">
        <f>_xlfn.XLOOKUP(A1018,'DRAWING LIST'!B:B,'DRAWING LIST'!AJ:AJ,,0)</f>
        <v>1502 銀色</v>
      </c>
      <c r="K1018">
        <f t="shared" si="30"/>
        <v>0.69000000000000006</v>
      </c>
      <c r="L1018">
        <f t="shared" si="31"/>
        <v>0.69000000000000006</v>
      </c>
    </row>
    <row r="1019" spans="1:12">
      <c r="A1019" t="s">
        <v>366</v>
      </c>
      <c r="B1019">
        <v>6</v>
      </c>
      <c r="C1019" t="s">
        <v>3173</v>
      </c>
      <c r="D1019" t="s">
        <v>3126</v>
      </c>
      <c r="E1019" t="s">
        <v>3158</v>
      </c>
      <c r="F1019" t="s">
        <v>3156</v>
      </c>
      <c r="G1019">
        <v>323.89999999999998</v>
      </c>
      <c r="H1019">
        <v>82397.071653804</v>
      </c>
      <c r="I1019">
        <v>8.2397071653803999E-2</v>
      </c>
      <c r="J1019" t="str">
        <f>_xlfn.XLOOKUP(A1019,'DRAWING LIST'!B:B,'DRAWING LIST'!AJ:AJ,,0)</f>
        <v>1502 銀色</v>
      </c>
      <c r="K1019">
        <f t="shared" si="30"/>
        <v>1.02</v>
      </c>
      <c r="L1019">
        <f t="shared" si="31"/>
        <v>1.02</v>
      </c>
    </row>
    <row r="1020" spans="1:12">
      <c r="A1020" t="s">
        <v>367</v>
      </c>
      <c r="B1020">
        <v>3</v>
      </c>
      <c r="C1020" t="s">
        <v>3204</v>
      </c>
      <c r="D1020" t="s">
        <v>3109</v>
      </c>
      <c r="E1020" t="s">
        <v>3159</v>
      </c>
      <c r="F1020" t="s">
        <v>3156</v>
      </c>
      <c r="G1020">
        <v>219.1</v>
      </c>
      <c r="H1020">
        <v>75405.779216486917</v>
      </c>
      <c r="I1020">
        <v>7.5405779216486918E-2</v>
      </c>
      <c r="J1020" t="str">
        <f>_xlfn.XLOOKUP(A1020,'DRAWING LIST'!B:B,'DRAWING LIST'!AJ:AJ,,0)</f>
        <v>1502 銀色</v>
      </c>
      <c r="K1020">
        <f t="shared" si="30"/>
        <v>0.69000000000000006</v>
      </c>
      <c r="L1020">
        <f t="shared" si="31"/>
        <v>3.45</v>
      </c>
    </row>
    <row r="1021" spans="1:12">
      <c r="A1021" t="s">
        <v>367</v>
      </c>
      <c r="B1021">
        <v>4</v>
      </c>
      <c r="C1021" t="s">
        <v>3173</v>
      </c>
      <c r="D1021" t="s">
        <v>3109</v>
      </c>
      <c r="E1021" t="s">
        <v>3166</v>
      </c>
      <c r="F1021" t="s">
        <v>3156</v>
      </c>
      <c r="G1021">
        <v>219.1</v>
      </c>
      <c r="H1021">
        <v>50270.519477657945</v>
      </c>
      <c r="I1021">
        <v>5.0270519477657941E-2</v>
      </c>
      <c r="J1021" t="str">
        <f>_xlfn.XLOOKUP(A1021,'DRAWING LIST'!B:B,'DRAWING LIST'!AJ:AJ,,0)</f>
        <v>1502 銀色</v>
      </c>
      <c r="K1021">
        <f t="shared" si="30"/>
        <v>0.69000000000000006</v>
      </c>
      <c r="L1021">
        <f t="shared" si="31"/>
        <v>0.69000000000000006</v>
      </c>
    </row>
    <row r="1022" spans="1:12">
      <c r="A1022" t="s">
        <v>367</v>
      </c>
      <c r="B1022">
        <v>5</v>
      </c>
      <c r="C1022" t="s">
        <v>3173</v>
      </c>
      <c r="D1022" t="s">
        <v>3108</v>
      </c>
      <c r="E1022" t="s">
        <v>3159</v>
      </c>
      <c r="F1022" t="s">
        <v>3156</v>
      </c>
      <c r="G1022">
        <v>21.3</v>
      </c>
      <c r="H1022">
        <v>712.65458550357675</v>
      </c>
      <c r="I1022">
        <v>7.1265458550357668E-4</v>
      </c>
      <c r="J1022" t="str">
        <f>_xlfn.XLOOKUP(A1022,'DRAWING LIST'!B:B,'DRAWING LIST'!AJ:AJ,,0)</f>
        <v>1502 銀色</v>
      </c>
      <c r="K1022">
        <f t="shared" si="30"/>
        <v>6.9999999999999993E-2</v>
      </c>
      <c r="L1022">
        <f t="shared" si="31"/>
        <v>6.9999999999999993E-2</v>
      </c>
    </row>
    <row r="1023" spans="1:12">
      <c r="A1023" t="s">
        <v>367</v>
      </c>
      <c r="B1023">
        <v>6</v>
      </c>
      <c r="C1023" t="s">
        <v>3173</v>
      </c>
      <c r="D1023" t="s">
        <v>3109</v>
      </c>
      <c r="E1023" t="s">
        <v>3162</v>
      </c>
      <c r="F1023" t="s">
        <v>3156</v>
      </c>
      <c r="G1023">
        <v>219.1</v>
      </c>
      <c r="H1023">
        <v>226217.33764946077</v>
      </c>
      <c r="I1023">
        <v>0.22621733764946075</v>
      </c>
      <c r="J1023" t="str">
        <f>_xlfn.XLOOKUP(A1023,'DRAWING LIST'!B:B,'DRAWING LIST'!AJ:AJ,,0)</f>
        <v>1502 銀色</v>
      </c>
      <c r="K1023">
        <f t="shared" si="30"/>
        <v>0.69000000000000006</v>
      </c>
      <c r="L1023">
        <f t="shared" si="31"/>
        <v>0.69000000000000006</v>
      </c>
    </row>
    <row r="1024" spans="1:12">
      <c r="A1024" t="s">
        <v>367</v>
      </c>
      <c r="B1024">
        <v>7</v>
      </c>
      <c r="C1024" t="s">
        <v>3173</v>
      </c>
      <c r="D1024" t="s">
        <v>3205</v>
      </c>
      <c r="E1024" t="s">
        <v>3171</v>
      </c>
      <c r="F1024" t="s">
        <v>3156</v>
      </c>
      <c r="G1024">
        <v>20</v>
      </c>
      <c r="H1024">
        <v>3769.9111843077517</v>
      </c>
      <c r="I1024">
        <v>3.7699111843077517E-3</v>
      </c>
      <c r="J1024" t="str">
        <f>_xlfn.XLOOKUP(A1024,'DRAWING LIST'!B:B,'DRAWING LIST'!AJ:AJ,,0)</f>
        <v>1502 銀色</v>
      </c>
      <c r="K1024">
        <f t="shared" si="30"/>
        <v>6.9999999999999993E-2</v>
      </c>
      <c r="L1024">
        <f t="shared" si="31"/>
        <v>6.9999999999999993E-2</v>
      </c>
    </row>
    <row r="1025" spans="1:12">
      <c r="A1025" t="s">
        <v>367</v>
      </c>
      <c r="B1025">
        <v>8</v>
      </c>
      <c r="C1025" t="s">
        <v>3173</v>
      </c>
      <c r="D1025" t="s">
        <v>3108</v>
      </c>
      <c r="E1025" t="s">
        <v>3161</v>
      </c>
      <c r="F1025" t="s">
        <v>3156</v>
      </c>
      <c r="G1025">
        <v>21.3</v>
      </c>
      <c r="H1025">
        <v>356.32729275178838</v>
      </c>
      <c r="I1025">
        <v>3.5632729275178834E-4</v>
      </c>
      <c r="J1025" t="str">
        <f>_xlfn.XLOOKUP(A1025,'DRAWING LIST'!B:B,'DRAWING LIST'!AJ:AJ,,0)</f>
        <v>1502 銀色</v>
      </c>
      <c r="K1025">
        <f t="shared" si="30"/>
        <v>6.9999999999999993E-2</v>
      </c>
      <c r="L1025">
        <f t="shared" si="31"/>
        <v>6.9999999999999993E-2</v>
      </c>
    </row>
    <row r="1026" spans="1:12">
      <c r="A1026" t="s">
        <v>367</v>
      </c>
      <c r="B1026">
        <v>9</v>
      </c>
      <c r="C1026" t="s">
        <v>3204</v>
      </c>
      <c r="D1026" t="s">
        <v>3109</v>
      </c>
      <c r="E1026" t="s">
        <v>3158</v>
      </c>
      <c r="F1026" t="s">
        <v>3156</v>
      </c>
      <c r="G1026">
        <v>219.1</v>
      </c>
      <c r="H1026">
        <v>37702.889608243458</v>
      </c>
      <c r="I1026">
        <v>3.7702889608243459E-2</v>
      </c>
      <c r="J1026" t="str">
        <f>_xlfn.XLOOKUP(A1026,'DRAWING LIST'!B:B,'DRAWING LIST'!AJ:AJ,,0)</f>
        <v>1502 銀色</v>
      </c>
      <c r="K1026">
        <f t="shared" si="30"/>
        <v>0.69000000000000006</v>
      </c>
      <c r="L1026">
        <f t="shared" si="31"/>
        <v>3.45</v>
      </c>
    </row>
    <row r="1027" spans="1:12">
      <c r="A1027" t="s">
        <v>372</v>
      </c>
      <c r="B1027">
        <v>3</v>
      </c>
      <c r="C1027" t="s">
        <v>3204</v>
      </c>
      <c r="D1027" t="s">
        <v>3109</v>
      </c>
      <c r="E1027" t="s">
        <v>3159</v>
      </c>
      <c r="F1027" t="s">
        <v>3160</v>
      </c>
      <c r="G1027">
        <v>219.1</v>
      </c>
      <c r="H1027">
        <v>75405.779216486917</v>
      </c>
      <c r="I1027">
        <v>7.5405779216486918E-2</v>
      </c>
      <c r="J1027" t="str">
        <f>_xlfn.XLOOKUP(A1027,'DRAWING LIST'!B:B,'DRAWING LIST'!AJ:AJ,,0)</f>
        <v/>
      </c>
      <c r="K1027">
        <f t="shared" ref="K1027:K1090" si="32">ROUNDUP(G1027*PI()*1000*10^-6,2)</f>
        <v>0.69000000000000006</v>
      </c>
      <c r="L1027">
        <f t="shared" ref="L1027:L1090" si="33">K1027*C1027</f>
        <v>3.45</v>
      </c>
    </row>
    <row r="1028" spans="1:12">
      <c r="A1028" t="s">
        <v>372</v>
      </c>
      <c r="B1028">
        <v>4</v>
      </c>
      <c r="C1028" t="s">
        <v>3173</v>
      </c>
      <c r="D1028" t="s">
        <v>3203</v>
      </c>
      <c r="E1028" t="s">
        <v>3169</v>
      </c>
      <c r="F1028" t="s">
        <v>3160</v>
      </c>
      <c r="G1028">
        <v>30</v>
      </c>
      <c r="H1028">
        <v>9424.7779607693792</v>
      </c>
      <c r="I1028">
        <v>9.4247779607693795E-3</v>
      </c>
      <c r="J1028" t="str">
        <f>_xlfn.XLOOKUP(A1028,'DRAWING LIST'!B:B,'DRAWING LIST'!AJ:AJ,,0)</f>
        <v/>
      </c>
      <c r="K1028">
        <f t="shared" si="32"/>
        <v>9.9999999999999992E-2</v>
      </c>
      <c r="L1028">
        <f t="shared" si="33"/>
        <v>9.9999999999999992E-2</v>
      </c>
    </row>
    <row r="1029" spans="1:12">
      <c r="A1029" t="s">
        <v>372</v>
      </c>
      <c r="B1029">
        <v>5</v>
      </c>
      <c r="C1029" t="s">
        <v>3173</v>
      </c>
      <c r="D1029" t="s">
        <v>3109</v>
      </c>
      <c r="E1029" t="s">
        <v>3196</v>
      </c>
      <c r="F1029" t="s">
        <v>3160</v>
      </c>
      <c r="G1029">
        <v>219.1</v>
      </c>
      <c r="H1029">
        <v>37702.889608243458</v>
      </c>
      <c r="I1029">
        <v>3.7702889608243459E-2</v>
      </c>
      <c r="J1029" t="str">
        <f>_xlfn.XLOOKUP(A1029,'DRAWING LIST'!B:B,'DRAWING LIST'!AJ:AJ,,0)</f>
        <v/>
      </c>
      <c r="K1029">
        <f t="shared" si="32"/>
        <v>0.69000000000000006</v>
      </c>
      <c r="L1029">
        <f t="shared" si="33"/>
        <v>0.69000000000000006</v>
      </c>
    </row>
    <row r="1030" spans="1:12">
      <c r="A1030" t="s">
        <v>372</v>
      </c>
      <c r="B1030">
        <v>6</v>
      </c>
      <c r="C1030" t="s">
        <v>3173</v>
      </c>
      <c r="D1030" t="s">
        <v>3126</v>
      </c>
      <c r="E1030" t="s">
        <v>3196</v>
      </c>
      <c r="F1030" t="s">
        <v>3160</v>
      </c>
      <c r="G1030">
        <v>323.89999999999998</v>
      </c>
      <c r="H1030">
        <v>82397.071653804</v>
      </c>
      <c r="I1030">
        <v>8.2397071653803999E-2</v>
      </c>
      <c r="J1030" t="str">
        <f>_xlfn.XLOOKUP(A1030,'DRAWING LIST'!B:B,'DRAWING LIST'!AJ:AJ,,0)</f>
        <v/>
      </c>
      <c r="K1030">
        <f t="shared" si="32"/>
        <v>1.02</v>
      </c>
      <c r="L1030">
        <f t="shared" si="33"/>
        <v>1.02</v>
      </c>
    </row>
    <row r="1031" spans="1:12">
      <c r="A1031" t="s">
        <v>769</v>
      </c>
      <c r="B1031">
        <v>1</v>
      </c>
      <c r="C1031">
        <v>1</v>
      </c>
      <c r="D1031">
        <v>25</v>
      </c>
      <c r="E1031" t="s">
        <v>3165</v>
      </c>
      <c r="F1031" t="s">
        <v>3156</v>
      </c>
      <c r="G1031">
        <v>33.4</v>
      </c>
      <c r="H1031">
        <v>876.15877515965735</v>
      </c>
      <c r="I1031">
        <v>8.7615877515965731E-4</v>
      </c>
      <c r="J1031" t="str">
        <f>_xlfn.XLOOKUP(A1031,'DRAWING LIST'!B:B,'DRAWING LIST'!AJ:AJ,,0)</f>
        <v/>
      </c>
      <c r="K1031">
        <f t="shared" si="32"/>
        <v>0.11</v>
      </c>
      <c r="L1031">
        <f t="shared" si="33"/>
        <v>0.11</v>
      </c>
    </row>
    <row r="1032" spans="1:12">
      <c r="A1032" t="s">
        <v>381</v>
      </c>
      <c r="B1032">
        <v>1</v>
      </c>
      <c r="C1032">
        <v>1</v>
      </c>
      <c r="D1032">
        <v>15</v>
      </c>
      <c r="E1032" t="s">
        <v>3165</v>
      </c>
      <c r="F1032" t="s">
        <v>3156</v>
      </c>
      <c r="G1032">
        <v>21.3</v>
      </c>
      <c r="H1032">
        <v>356.32729275178838</v>
      </c>
      <c r="I1032">
        <v>3.5632729275178834E-4</v>
      </c>
      <c r="J1032" t="str">
        <f>_xlfn.XLOOKUP(A1032,'DRAWING LIST'!B:B,'DRAWING LIST'!AJ:AJ,,0)</f>
        <v/>
      </c>
      <c r="K1032">
        <f t="shared" si="32"/>
        <v>6.9999999999999993E-2</v>
      </c>
      <c r="L1032">
        <f t="shared" si="33"/>
        <v>6.9999999999999993E-2</v>
      </c>
    </row>
    <row r="1033" spans="1:12">
      <c r="A1033" t="s">
        <v>382</v>
      </c>
      <c r="B1033">
        <v>1</v>
      </c>
      <c r="C1033">
        <v>1</v>
      </c>
      <c r="D1033">
        <v>15</v>
      </c>
      <c r="E1033" t="s">
        <v>3165</v>
      </c>
      <c r="F1033" t="s">
        <v>3156</v>
      </c>
      <c r="G1033">
        <v>21.3</v>
      </c>
      <c r="H1033">
        <v>356.32729275178838</v>
      </c>
      <c r="I1033">
        <v>3.5632729275178834E-4</v>
      </c>
      <c r="J1033" t="str">
        <f>_xlfn.XLOOKUP(A1033,'DRAWING LIST'!B:B,'DRAWING LIST'!AJ:AJ,,0)</f>
        <v/>
      </c>
      <c r="K1033">
        <f t="shared" si="32"/>
        <v>6.9999999999999993E-2</v>
      </c>
      <c r="L1033">
        <f t="shared" si="33"/>
        <v>6.9999999999999993E-2</v>
      </c>
    </row>
    <row r="1034" spans="1:12">
      <c r="A1034" t="s">
        <v>383</v>
      </c>
      <c r="B1034">
        <v>2</v>
      </c>
      <c r="C1034">
        <v>3</v>
      </c>
      <c r="D1034">
        <v>15</v>
      </c>
      <c r="E1034" t="s">
        <v>3159</v>
      </c>
      <c r="F1034" t="s">
        <v>3160</v>
      </c>
      <c r="G1034">
        <v>21.3</v>
      </c>
      <c r="H1034">
        <v>712.65458550357675</v>
      </c>
      <c r="I1034">
        <v>7.1265458550357668E-4</v>
      </c>
      <c r="J1034" t="str">
        <f>_xlfn.XLOOKUP(A1034,'DRAWING LIST'!B:B,'DRAWING LIST'!AJ:AJ,,0)</f>
        <v/>
      </c>
      <c r="K1034">
        <f t="shared" si="32"/>
        <v>6.9999999999999993E-2</v>
      </c>
      <c r="L1034">
        <f t="shared" si="33"/>
        <v>0.20999999999999996</v>
      </c>
    </row>
    <row r="1035" spans="1:12">
      <c r="A1035" t="s">
        <v>383</v>
      </c>
      <c r="B1035">
        <v>3</v>
      </c>
      <c r="C1035">
        <v>3</v>
      </c>
      <c r="D1035">
        <v>15</v>
      </c>
      <c r="E1035" t="s">
        <v>3161</v>
      </c>
      <c r="F1035" t="s">
        <v>3160</v>
      </c>
      <c r="G1035">
        <v>21.3</v>
      </c>
      <c r="H1035">
        <v>356.32729275178838</v>
      </c>
      <c r="I1035">
        <v>3.5632729275178834E-4</v>
      </c>
      <c r="J1035" t="str">
        <f>_xlfn.XLOOKUP(A1035,'DRAWING LIST'!B:B,'DRAWING LIST'!AJ:AJ,,0)</f>
        <v/>
      </c>
      <c r="K1035">
        <f t="shared" si="32"/>
        <v>6.9999999999999993E-2</v>
      </c>
      <c r="L1035">
        <f t="shared" si="33"/>
        <v>0.20999999999999996</v>
      </c>
    </row>
    <row r="1036" spans="1:12">
      <c r="A1036" t="s">
        <v>384</v>
      </c>
      <c r="B1036">
        <v>3</v>
      </c>
      <c r="C1036">
        <v>2</v>
      </c>
      <c r="D1036">
        <v>25</v>
      </c>
      <c r="E1036" t="s">
        <v>3159</v>
      </c>
      <c r="F1036" t="s">
        <v>3160</v>
      </c>
      <c r="G1036">
        <v>33.4</v>
      </c>
      <c r="H1036">
        <v>1752.3175503193147</v>
      </c>
      <c r="I1036">
        <v>1.7523175503193146E-3</v>
      </c>
      <c r="J1036" t="str">
        <f>_xlfn.XLOOKUP(A1036,'DRAWING LIST'!B:B,'DRAWING LIST'!AJ:AJ,,0)</f>
        <v/>
      </c>
      <c r="K1036">
        <f t="shared" si="32"/>
        <v>0.11</v>
      </c>
      <c r="L1036">
        <f t="shared" si="33"/>
        <v>0.22</v>
      </c>
    </row>
    <row r="1037" spans="1:12">
      <c r="A1037" t="s">
        <v>384</v>
      </c>
      <c r="B1037">
        <v>4</v>
      </c>
      <c r="C1037">
        <v>1</v>
      </c>
      <c r="D1037" t="s">
        <v>3163</v>
      </c>
      <c r="E1037" t="s">
        <v>3167</v>
      </c>
      <c r="F1037" t="s">
        <v>3160</v>
      </c>
      <c r="G1037">
        <v>25</v>
      </c>
      <c r="H1037">
        <v>7853.981633974483</v>
      </c>
      <c r="I1037">
        <v>7.8539816339744835E-3</v>
      </c>
      <c r="J1037" t="str">
        <f>_xlfn.XLOOKUP(A1037,'DRAWING LIST'!B:B,'DRAWING LIST'!AJ:AJ,,0)</f>
        <v/>
      </c>
      <c r="K1037">
        <f t="shared" si="32"/>
        <v>0.08</v>
      </c>
      <c r="L1037">
        <f t="shared" si="33"/>
        <v>0.08</v>
      </c>
    </row>
    <row r="1038" spans="1:12">
      <c r="A1038" t="s">
        <v>384</v>
      </c>
      <c r="B1038">
        <v>5</v>
      </c>
      <c r="C1038">
        <v>1</v>
      </c>
      <c r="D1038">
        <v>15</v>
      </c>
      <c r="E1038" t="s">
        <v>3161</v>
      </c>
      <c r="F1038" t="s">
        <v>3160</v>
      </c>
      <c r="G1038">
        <v>21.3</v>
      </c>
      <c r="H1038">
        <v>356.32729275178838</v>
      </c>
      <c r="I1038">
        <v>3.5632729275178834E-4</v>
      </c>
      <c r="J1038" t="str">
        <f>_xlfn.XLOOKUP(A1038,'DRAWING LIST'!B:B,'DRAWING LIST'!AJ:AJ,,0)</f>
        <v/>
      </c>
      <c r="K1038">
        <f t="shared" si="32"/>
        <v>6.9999999999999993E-2</v>
      </c>
      <c r="L1038">
        <f t="shared" si="33"/>
        <v>6.9999999999999993E-2</v>
      </c>
    </row>
    <row r="1039" spans="1:12">
      <c r="A1039" t="s">
        <v>385</v>
      </c>
      <c r="B1039">
        <v>2</v>
      </c>
      <c r="C1039">
        <v>2</v>
      </c>
      <c r="D1039">
        <v>25</v>
      </c>
      <c r="E1039" t="s">
        <v>3159</v>
      </c>
      <c r="F1039" t="s">
        <v>3160</v>
      </c>
      <c r="G1039">
        <v>33.4</v>
      </c>
      <c r="H1039">
        <v>1752.3175503193147</v>
      </c>
      <c r="I1039">
        <v>1.7523175503193146E-3</v>
      </c>
      <c r="J1039" t="str">
        <f>_xlfn.XLOOKUP(A1039,'DRAWING LIST'!B:B,'DRAWING LIST'!AJ:AJ,,0)</f>
        <v/>
      </c>
      <c r="K1039">
        <f t="shared" si="32"/>
        <v>0.11</v>
      </c>
      <c r="L1039">
        <f t="shared" si="33"/>
        <v>0.22</v>
      </c>
    </row>
    <row r="1040" spans="1:12">
      <c r="A1040" t="s">
        <v>385</v>
      </c>
      <c r="B1040">
        <v>3</v>
      </c>
      <c r="C1040">
        <v>1</v>
      </c>
      <c r="D1040">
        <v>25</v>
      </c>
      <c r="E1040" t="s">
        <v>3162</v>
      </c>
      <c r="F1040" t="s">
        <v>3160</v>
      </c>
      <c r="G1040">
        <v>33.4</v>
      </c>
      <c r="H1040">
        <v>5256.9526509579446</v>
      </c>
      <c r="I1040">
        <v>5.2569526509579443E-3</v>
      </c>
      <c r="J1040" t="str">
        <f>_xlfn.XLOOKUP(A1040,'DRAWING LIST'!B:B,'DRAWING LIST'!AJ:AJ,,0)</f>
        <v/>
      </c>
      <c r="K1040">
        <f t="shared" si="32"/>
        <v>0.11</v>
      </c>
      <c r="L1040">
        <f t="shared" si="33"/>
        <v>0.11</v>
      </c>
    </row>
    <row r="1041" spans="1:12">
      <c r="A1041" t="s">
        <v>385</v>
      </c>
      <c r="B1041">
        <v>4</v>
      </c>
      <c r="C1041">
        <v>2</v>
      </c>
      <c r="D1041">
        <v>25</v>
      </c>
      <c r="E1041" t="s">
        <v>3161</v>
      </c>
      <c r="F1041" t="s">
        <v>3160</v>
      </c>
      <c r="G1041">
        <v>33.4</v>
      </c>
      <c r="H1041">
        <v>876.15877515965735</v>
      </c>
      <c r="I1041">
        <v>8.7615877515965731E-4</v>
      </c>
      <c r="J1041" t="str">
        <f>_xlfn.XLOOKUP(A1041,'DRAWING LIST'!B:B,'DRAWING LIST'!AJ:AJ,,0)</f>
        <v/>
      </c>
      <c r="K1041">
        <f t="shared" si="32"/>
        <v>0.11</v>
      </c>
      <c r="L1041">
        <f t="shared" si="33"/>
        <v>0.22</v>
      </c>
    </row>
    <row r="1042" spans="1:12">
      <c r="A1042" t="s">
        <v>386</v>
      </c>
      <c r="B1042">
        <v>3</v>
      </c>
      <c r="C1042">
        <v>2</v>
      </c>
      <c r="D1042">
        <v>15</v>
      </c>
      <c r="E1042" t="s">
        <v>3185</v>
      </c>
      <c r="F1042" t="s">
        <v>3160</v>
      </c>
      <c r="G1042">
        <v>21.3</v>
      </c>
      <c r="H1042" t="s">
        <v>2009</v>
      </c>
      <c r="J1042" t="str">
        <f>_xlfn.XLOOKUP(A1042,'DRAWING LIST'!B:B,'DRAWING LIST'!AJ:AJ,,0)</f>
        <v/>
      </c>
      <c r="K1042">
        <f t="shared" si="32"/>
        <v>6.9999999999999993E-2</v>
      </c>
      <c r="L1042">
        <f t="shared" si="33"/>
        <v>0.13999999999999999</v>
      </c>
    </row>
    <row r="1043" spans="1:12">
      <c r="A1043" t="s">
        <v>386</v>
      </c>
      <c r="B1043">
        <v>4</v>
      </c>
      <c r="C1043">
        <v>2</v>
      </c>
      <c r="D1043" t="s">
        <v>3163</v>
      </c>
      <c r="E1043" t="s">
        <v>3164</v>
      </c>
      <c r="F1043" t="s">
        <v>3160</v>
      </c>
      <c r="G1043">
        <v>25</v>
      </c>
      <c r="H1043">
        <v>2945.2431127404311</v>
      </c>
      <c r="I1043">
        <v>2.9452431127404309E-3</v>
      </c>
      <c r="J1043" t="str">
        <f>_xlfn.XLOOKUP(A1043,'DRAWING LIST'!B:B,'DRAWING LIST'!AJ:AJ,,0)</f>
        <v/>
      </c>
      <c r="K1043">
        <f t="shared" si="32"/>
        <v>0.08</v>
      </c>
      <c r="L1043">
        <f t="shared" si="33"/>
        <v>0.16</v>
      </c>
    </row>
    <row r="1044" spans="1:12">
      <c r="A1044" t="s">
        <v>386</v>
      </c>
      <c r="B1044">
        <v>5</v>
      </c>
      <c r="C1044">
        <v>4</v>
      </c>
      <c r="D1044">
        <v>15</v>
      </c>
      <c r="E1044" t="s">
        <v>3161</v>
      </c>
      <c r="F1044" t="s">
        <v>3160</v>
      </c>
      <c r="G1044">
        <v>21.3</v>
      </c>
      <c r="H1044">
        <v>356.32729275178838</v>
      </c>
      <c r="I1044">
        <v>3.5632729275178834E-4</v>
      </c>
      <c r="J1044" t="str">
        <f>_xlfn.XLOOKUP(A1044,'DRAWING LIST'!B:B,'DRAWING LIST'!AJ:AJ,,0)</f>
        <v/>
      </c>
      <c r="K1044">
        <f t="shared" si="32"/>
        <v>6.9999999999999993E-2</v>
      </c>
      <c r="L1044">
        <f t="shared" si="33"/>
        <v>0.27999999999999997</v>
      </c>
    </row>
    <row r="1045" spans="1:12">
      <c r="A1045" t="s">
        <v>386</v>
      </c>
      <c r="B1045">
        <v>6</v>
      </c>
      <c r="C1045">
        <v>1</v>
      </c>
      <c r="D1045">
        <v>25</v>
      </c>
      <c r="E1045" t="s">
        <v>3165</v>
      </c>
      <c r="F1045" t="s">
        <v>3160</v>
      </c>
      <c r="G1045">
        <v>33.4</v>
      </c>
      <c r="H1045">
        <v>876.15877515965735</v>
      </c>
      <c r="I1045">
        <v>8.7615877515965731E-4</v>
      </c>
      <c r="J1045" t="str">
        <f>_xlfn.XLOOKUP(A1045,'DRAWING LIST'!B:B,'DRAWING LIST'!AJ:AJ,,0)</f>
        <v/>
      </c>
      <c r="K1045">
        <f t="shared" si="32"/>
        <v>0.11</v>
      </c>
      <c r="L1045">
        <f t="shared" si="33"/>
        <v>0.11</v>
      </c>
    </row>
    <row r="1046" spans="1:12">
      <c r="A1046" t="s">
        <v>386</v>
      </c>
      <c r="B1046">
        <v>7</v>
      </c>
      <c r="C1046">
        <v>1</v>
      </c>
      <c r="D1046">
        <v>25</v>
      </c>
      <c r="E1046" t="s">
        <v>3161</v>
      </c>
      <c r="F1046" t="s">
        <v>3160</v>
      </c>
      <c r="G1046">
        <v>33.4</v>
      </c>
      <c r="H1046">
        <v>876.15877515965735</v>
      </c>
      <c r="I1046">
        <v>8.7615877515965731E-4</v>
      </c>
      <c r="J1046" t="str">
        <f>_xlfn.XLOOKUP(A1046,'DRAWING LIST'!B:B,'DRAWING LIST'!AJ:AJ,,0)</f>
        <v/>
      </c>
      <c r="K1046">
        <f t="shared" si="32"/>
        <v>0.11</v>
      </c>
      <c r="L1046">
        <f t="shared" si="33"/>
        <v>0.11</v>
      </c>
    </row>
    <row r="1047" spans="1:12">
      <c r="A1047" t="s">
        <v>387</v>
      </c>
      <c r="B1047">
        <v>3</v>
      </c>
      <c r="C1047">
        <v>2</v>
      </c>
      <c r="D1047">
        <v>15</v>
      </c>
      <c r="E1047" t="s">
        <v>3185</v>
      </c>
      <c r="F1047" t="s">
        <v>3160</v>
      </c>
      <c r="G1047">
        <v>21.3</v>
      </c>
      <c r="H1047" t="s">
        <v>2009</v>
      </c>
      <c r="J1047" t="str">
        <f>_xlfn.XLOOKUP(A1047,'DRAWING LIST'!B:B,'DRAWING LIST'!AJ:AJ,,0)</f>
        <v/>
      </c>
      <c r="K1047">
        <f t="shared" si="32"/>
        <v>6.9999999999999993E-2</v>
      </c>
      <c r="L1047">
        <f t="shared" si="33"/>
        <v>0.13999999999999999</v>
      </c>
    </row>
    <row r="1048" spans="1:12">
      <c r="A1048" t="s">
        <v>387</v>
      </c>
      <c r="B1048">
        <v>4</v>
      </c>
      <c r="C1048">
        <v>1</v>
      </c>
      <c r="D1048">
        <v>25</v>
      </c>
      <c r="E1048" t="s">
        <v>3159</v>
      </c>
      <c r="F1048" t="s">
        <v>3160</v>
      </c>
      <c r="G1048">
        <v>33.4</v>
      </c>
      <c r="H1048">
        <v>1752.3175503193147</v>
      </c>
      <c r="I1048">
        <v>1.7523175503193146E-3</v>
      </c>
      <c r="J1048" t="str">
        <f>_xlfn.XLOOKUP(A1048,'DRAWING LIST'!B:B,'DRAWING LIST'!AJ:AJ,,0)</f>
        <v/>
      </c>
      <c r="K1048">
        <f t="shared" si="32"/>
        <v>0.11</v>
      </c>
      <c r="L1048">
        <f t="shared" si="33"/>
        <v>0.11</v>
      </c>
    </row>
    <row r="1049" spans="1:12">
      <c r="A1049" t="s">
        <v>387</v>
      </c>
      <c r="B1049">
        <v>5</v>
      </c>
      <c r="C1049">
        <v>2</v>
      </c>
      <c r="D1049" t="s">
        <v>3163</v>
      </c>
      <c r="E1049" t="s">
        <v>3164</v>
      </c>
      <c r="F1049" t="s">
        <v>3160</v>
      </c>
      <c r="G1049">
        <v>25</v>
      </c>
      <c r="H1049">
        <v>2945.2431127404311</v>
      </c>
      <c r="I1049">
        <v>2.9452431127404309E-3</v>
      </c>
      <c r="J1049" t="str">
        <f>_xlfn.XLOOKUP(A1049,'DRAWING LIST'!B:B,'DRAWING LIST'!AJ:AJ,,0)</f>
        <v/>
      </c>
      <c r="K1049">
        <f t="shared" si="32"/>
        <v>0.08</v>
      </c>
      <c r="L1049">
        <f t="shared" si="33"/>
        <v>0.16</v>
      </c>
    </row>
    <row r="1050" spans="1:12">
      <c r="A1050" t="s">
        <v>387</v>
      </c>
      <c r="B1050">
        <v>6</v>
      </c>
      <c r="C1050">
        <v>4</v>
      </c>
      <c r="D1050">
        <v>15</v>
      </c>
      <c r="E1050" t="s">
        <v>3161</v>
      </c>
      <c r="F1050" t="s">
        <v>3160</v>
      </c>
      <c r="G1050">
        <v>21.3</v>
      </c>
      <c r="H1050">
        <v>356.32729275178838</v>
      </c>
      <c r="I1050">
        <v>3.5632729275178834E-4</v>
      </c>
      <c r="J1050" t="str">
        <f>_xlfn.XLOOKUP(A1050,'DRAWING LIST'!B:B,'DRAWING LIST'!AJ:AJ,,0)</f>
        <v/>
      </c>
      <c r="K1050">
        <f t="shared" si="32"/>
        <v>6.9999999999999993E-2</v>
      </c>
      <c r="L1050">
        <f t="shared" si="33"/>
        <v>0.27999999999999997</v>
      </c>
    </row>
    <row r="1051" spans="1:12">
      <c r="A1051" t="s">
        <v>388</v>
      </c>
      <c r="B1051">
        <v>2</v>
      </c>
      <c r="C1051">
        <v>1</v>
      </c>
      <c r="D1051">
        <v>25</v>
      </c>
      <c r="E1051" t="s">
        <v>3159</v>
      </c>
      <c r="F1051" t="s">
        <v>3160</v>
      </c>
      <c r="G1051">
        <v>33.4</v>
      </c>
      <c r="H1051">
        <v>1752.3175503193147</v>
      </c>
      <c r="I1051">
        <v>1.7523175503193146E-3</v>
      </c>
      <c r="J1051" t="str">
        <f>_xlfn.XLOOKUP(A1051,'DRAWING LIST'!B:B,'DRAWING LIST'!AJ:AJ,,0)</f>
        <v/>
      </c>
      <c r="K1051">
        <f t="shared" si="32"/>
        <v>0.11</v>
      </c>
      <c r="L1051">
        <f t="shared" si="33"/>
        <v>0.11</v>
      </c>
    </row>
    <row r="1052" spans="1:12">
      <c r="A1052" t="s">
        <v>388</v>
      </c>
      <c r="B1052">
        <v>3</v>
      </c>
      <c r="C1052">
        <v>1</v>
      </c>
      <c r="D1052">
        <v>25</v>
      </c>
      <c r="E1052" t="s">
        <v>3162</v>
      </c>
      <c r="F1052" t="s">
        <v>3160</v>
      </c>
      <c r="G1052">
        <v>33.4</v>
      </c>
      <c r="H1052">
        <v>5256.9526509579446</v>
      </c>
      <c r="I1052">
        <v>5.2569526509579443E-3</v>
      </c>
      <c r="J1052" t="str">
        <f>_xlfn.XLOOKUP(A1052,'DRAWING LIST'!B:B,'DRAWING LIST'!AJ:AJ,,0)</f>
        <v/>
      </c>
      <c r="K1052">
        <f t="shared" si="32"/>
        <v>0.11</v>
      </c>
      <c r="L1052">
        <f t="shared" si="33"/>
        <v>0.11</v>
      </c>
    </row>
    <row r="1053" spans="1:12">
      <c r="A1053" t="s">
        <v>388</v>
      </c>
      <c r="B1053">
        <v>4</v>
      </c>
      <c r="C1053">
        <v>2</v>
      </c>
      <c r="D1053">
        <v>25</v>
      </c>
      <c r="E1053" t="s">
        <v>3161</v>
      </c>
      <c r="F1053" t="s">
        <v>3160</v>
      </c>
      <c r="G1053">
        <v>33.4</v>
      </c>
      <c r="H1053">
        <v>876.15877515965735</v>
      </c>
      <c r="I1053">
        <v>8.7615877515965731E-4</v>
      </c>
      <c r="J1053" t="str">
        <f>_xlfn.XLOOKUP(A1053,'DRAWING LIST'!B:B,'DRAWING LIST'!AJ:AJ,,0)</f>
        <v/>
      </c>
      <c r="K1053">
        <f t="shared" si="32"/>
        <v>0.11</v>
      </c>
      <c r="L1053">
        <f t="shared" si="33"/>
        <v>0.22</v>
      </c>
    </row>
    <row r="1054" spans="1:12">
      <c r="A1054" t="s">
        <v>770</v>
      </c>
      <c r="B1054">
        <v>3</v>
      </c>
      <c r="C1054">
        <v>1</v>
      </c>
      <c r="D1054">
        <v>50</v>
      </c>
      <c r="E1054" t="s">
        <v>3159</v>
      </c>
      <c r="F1054" t="s">
        <v>3160</v>
      </c>
      <c r="G1054">
        <v>60.3</v>
      </c>
      <c r="H1054">
        <v>5711.5568158956548</v>
      </c>
      <c r="I1054">
        <v>5.7115568158956544E-3</v>
      </c>
      <c r="J1054" t="str">
        <f>_xlfn.XLOOKUP(A1054,'DRAWING LIST'!B:B,'DRAWING LIST'!AJ:AJ,,0)</f>
        <v/>
      </c>
      <c r="K1054">
        <f t="shared" si="32"/>
        <v>0.19</v>
      </c>
      <c r="L1054">
        <f t="shared" si="33"/>
        <v>0.19</v>
      </c>
    </row>
    <row r="1055" spans="1:12">
      <c r="A1055" t="s">
        <v>770</v>
      </c>
      <c r="B1055">
        <v>4</v>
      </c>
      <c r="C1055">
        <v>2</v>
      </c>
      <c r="D1055">
        <v>50</v>
      </c>
      <c r="E1055" t="s">
        <v>3166</v>
      </c>
      <c r="F1055" t="s">
        <v>3160</v>
      </c>
      <c r="G1055">
        <v>60.3</v>
      </c>
      <c r="H1055">
        <v>3807.7045439304366</v>
      </c>
      <c r="I1055">
        <v>3.8077045439304366E-3</v>
      </c>
      <c r="J1055" t="str">
        <f>_xlfn.XLOOKUP(A1055,'DRAWING LIST'!B:B,'DRAWING LIST'!AJ:AJ,,0)</f>
        <v/>
      </c>
      <c r="K1055">
        <f t="shared" si="32"/>
        <v>0.19</v>
      </c>
      <c r="L1055">
        <f t="shared" si="33"/>
        <v>0.38</v>
      </c>
    </row>
    <row r="1056" spans="1:12">
      <c r="A1056" t="s">
        <v>770</v>
      </c>
      <c r="B1056">
        <v>5</v>
      </c>
      <c r="C1056">
        <v>1</v>
      </c>
      <c r="D1056">
        <v>25</v>
      </c>
      <c r="E1056" t="s">
        <v>3185</v>
      </c>
      <c r="F1056" t="s">
        <v>3160</v>
      </c>
      <c r="G1056">
        <v>33.4</v>
      </c>
      <c r="H1056" t="s">
        <v>2009</v>
      </c>
      <c r="J1056" t="str">
        <f>_xlfn.XLOOKUP(A1056,'DRAWING LIST'!B:B,'DRAWING LIST'!AJ:AJ,,0)</f>
        <v/>
      </c>
      <c r="K1056">
        <f t="shared" si="32"/>
        <v>0.11</v>
      </c>
      <c r="L1056">
        <f t="shared" si="33"/>
        <v>0.11</v>
      </c>
    </row>
    <row r="1057" spans="1:12">
      <c r="A1057" t="s">
        <v>770</v>
      </c>
      <c r="B1057">
        <v>6</v>
      </c>
      <c r="C1057">
        <v>2</v>
      </c>
      <c r="D1057">
        <v>25</v>
      </c>
      <c r="E1057" t="s">
        <v>3159</v>
      </c>
      <c r="F1057" t="s">
        <v>3160</v>
      </c>
      <c r="G1057">
        <v>33.4</v>
      </c>
      <c r="H1057">
        <v>1752.3175503193147</v>
      </c>
      <c r="I1057">
        <v>1.7523175503193146E-3</v>
      </c>
      <c r="J1057" t="str">
        <f>_xlfn.XLOOKUP(A1057,'DRAWING LIST'!B:B,'DRAWING LIST'!AJ:AJ,,0)</f>
        <v/>
      </c>
      <c r="K1057">
        <f t="shared" si="32"/>
        <v>0.11</v>
      </c>
      <c r="L1057">
        <f t="shared" si="33"/>
        <v>0.22</v>
      </c>
    </row>
    <row r="1058" spans="1:12">
      <c r="A1058" t="s">
        <v>770</v>
      </c>
      <c r="B1058">
        <v>7</v>
      </c>
      <c r="C1058">
        <v>1</v>
      </c>
      <c r="D1058" t="s">
        <v>3180</v>
      </c>
      <c r="E1058" t="s">
        <v>3169</v>
      </c>
      <c r="F1058" t="s">
        <v>3160</v>
      </c>
      <c r="G1058">
        <v>50</v>
      </c>
      <c r="H1058">
        <v>15707.963267948966</v>
      </c>
      <c r="I1058">
        <v>1.5707963267948967E-2</v>
      </c>
      <c r="J1058" t="str">
        <f>_xlfn.XLOOKUP(A1058,'DRAWING LIST'!B:B,'DRAWING LIST'!AJ:AJ,,0)</f>
        <v/>
      </c>
      <c r="K1058">
        <f t="shared" si="32"/>
        <v>0.16</v>
      </c>
      <c r="L1058">
        <f t="shared" si="33"/>
        <v>0.16</v>
      </c>
    </row>
    <row r="1059" spans="1:12">
      <c r="A1059" t="s">
        <v>770</v>
      </c>
      <c r="B1059">
        <v>8</v>
      </c>
      <c r="C1059">
        <v>2</v>
      </c>
      <c r="D1059" t="s">
        <v>3180</v>
      </c>
      <c r="E1059" t="s">
        <v>3164</v>
      </c>
      <c r="F1059" t="s">
        <v>3160</v>
      </c>
      <c r="G1059">
        <v>50</v>
      </c>
      <c r="H1059">
        <v>11780.972450961724</v>
      </c>
      <c r="I1059">
        <v>1.1780972450961723E-2</v>
      </c>
      <c r="J1059" t="str">
        <f>_xlfn.XLOOKUP(A1059,'DRAWING LIST'!B:B,'DRAWING LIST'!AJ:AJ,,0)</f>
        <v/>
      </c>
      <c r="K1059">
        <f t="shared" si="32"/>
        <v>0.16</v>
      </c>
      <c r="L1059">
        <f t="shared" si="33"/>
        <v>0.32</v>
      </c>
    </row>
    <row r="1060" spans="1:12">
      <c r="A1060" t="s">
        <v>770</v>
      </c>
      <c r="B1060">
        <v>9</v>
      </c>
      <c r="C1060">
        <v>2</v>
      </c>
      <c r="D1060">
        <v>25</v>
      </c>
      <c r="E1060" t="s">
        <v>3161</v>
      </c>
      <c r="F1060" t="s">
        <v>3160</v>
      </c>
      <c r="G1060">
        <v>33.4</v>
      </c>
      <c r="H1060">
        <v>876.15877515965735</v>
      </c>
      <c r="I1060">
        <v>8.7615877515965731E-4</v>
      </c>
      <c r="J1060" t="str">
        <f>_xlfn.XLOOKUP(A1060,'DRAWING LIST'!B:B,'DRAWING LIST'!AJ:AJ,,0)</f>
        <v/>
      </c>
      <c r="K1060">
        <f t="shared" si="32"/>
        <v>0.11</v>
      </c>
      <c r="L1060">
        <f t="shared" si="33"/>
        <v>0.22</v>
      </c>
    </row>
    <row r="1061" spans="1:12">
      <c r="A1061" t="s">
        <v>771</v>
      </c>
      <c r="B1061">
        <v>2</v>
      </c>
      <c r="C1061">
        <v>1</v>
      </c>
      <c r="D1061">
        <v>50</v>
      </c>
      <c r="E1061" t="s">
        <v>3166</v>
      </c>
      <c r="F1061" t="s">
        <v>3160</v>
      </c>
      <c r="G1061">
        <v>60.3</v>
      </c>
      <c r="H1061">
        <v>3807.7045439304366</v>
      </c>
      <c r="I1061">
        <v>3.8077045439304366E-3</v>
      </c>
      <c r="J1061" t="str">
        <f>_xlfn.XLOOKUP(A1061,'DRAWING LIST'!B:B,'DRAWING LIST'!AJ:AJ,,0)</f>
        <v/>
      </c>
      <c r="K1061">
        <f t="shared" si="32"/>
        <v>0.19</v>
      </c>
      <c r="L1061">
        <f t="shared" si="33"/>
        <v>0.19</v>
      </c>
    </row>
    <row r="1062" spans="1:12">
      <c r="A1062" t="s">
        <v>771</v>
      </c>
      <c r="B1062">
        <v>3</v>
      </c>
      <c r="C1062">
        <v>1</v>
      </c>
      <c r="D1062">
        <v>50</v>
      </c>
      <c r="E1062" t="s">
        <v>3166</v>
      </c>
      <c r="F1062" t="s">
        <v>3160</v>
      </c>
      <c r="G1062">
        <v>60.3</v>
      </c>
      <c r="H1062">
        <v>3807.7045439304366</v>
      </c>
      <c r="I1062">
        <v>3.8077045439304366E-3</v>
      </c>
      <c r="J1062" t="str">
        <f>_xlfn.XLOOKUP(A1062,'DRAWING LIST'!B:B,'DRAWING LIST'!AJ:AJ,,0)</f>
        <v/>
      </c>
      <c r="K1062">
        <f t="shared" si="32"/>
        <v>0.19</v>
      </c>
      <c r="L1062">
        <f t="shared" si="33"/>
        <v>0.19</v>
      </c>
    </row>
    <row r="1063" spans="1:12">
      <c r="A1063" t="s">
        <v>771</v>
      </c>
      <c r="B1063">
        <v>4</v>
      </c>
      <c r="C1063">
        <v>3</v>
      </c>
      <c r="D1063">
        <v>50</v>
      </c>
      <c r="E1063" t="s">
        <v>3159</v>
      </c>
      <c r="F1063" t="s">
        <v>3160</v>
      </c>
      <c r="G1063">
        <v>60.3</v>
      </c>
      <c r="H1063">
        <v>5711.5568158956548</v>
      </c>
      <c r="I1063">
        <v>5.7115568158956544E-3</v>
      </c>
      <c r="J1063" t="str">
        <f>_xlfn.XLOOKUP(A1063,'DRAWING LIST'!B:B,'DRAWING LIST'!AJ:AJ,,0)</f>
        <v/>
      </c>
      <c r="K1063">
        <f t="shared" si="32"/>
        <v>0.19</v>
      </c>
      <c r="L1063">
        <f t="shared" si="33"/>
        <v>0.57000000000000006</v>
      </c>
    </row>
    <row r="1064" spans="1:12">
      <c r="A1064" t="s">
        <v>390</v>
      </c>
      <c r="B1064">
        <v>2</v>
      </c>
      <c r="C1064">
        <v>4</v>
      </c>
      <c r="D1064">
        <v>25</v>
      </c>
      <c r="E1064" t="s">
        <v>3159</v>
      </c>
      <c r="F1064" t="s">
        <v>3160</v>
      </c>
      <c r="G1064">
        <v>33.4</v>
      </c>
      <c r="H1064">
        <v>1752.3175503193147</v>
      </c>
      <c r="I1064">
        <v>1.7523175503193146E-3</v>
      </c>
      <c r="J1064" t="str">
        <f>_xlfn.XLOOKUP(A1064,'DRAWING LIST'!B:B,'DRAWING LIST'!AJ:AJ,,0)</f>
        <v/>
      </c>
      <c r="K1064">
        <f t="shared" si="32"/>
        <v>0.11</v>
      </c>
      <c r="L1064">
        <f t="shared" si="33"/>
        <v>0.44</v>
      </c>
    </row>
    <row r="1065" spans="1:12">
      <c r="A1065" t="s">
        <v>390</v>
      </c>
      <c r="B1065">
        <v>3</v>
      </c>
      <c r="C1065">
        <v>1</v>
      </c>
      <c r="D1065">
        <v>25</v>
      </c>
      <c r="E1065" t="s">
        <v>3166</v>
      </c>
      <c r="F1065" t="s">
        <v>3160</v>
      </c>
      <c r="G1065">
        <v>33.4</v>
      </c>
      <c r="H1065">
        <v>1168.2117002128764</v>
      </c>
      <c r="I1065">
        <v>1.1682117002128763E-3</v>
      </c>
      <c r="J1065" t="str">
        <f>_xlfn.XLOOKUP(A1065,'DRAWING LIST'!B:B,'DRAWING LIST'!AJ:AJ,,0)</f>
        <v/>
      </c>
      <c r="K1065">
        <f t="shared" si="32"/>
        <v>0.11</v>
      </c>
      <c r="L1065">
        <f t="shared" si="33"/>
        <v>0.11</v>
      </c>
    </row>
    <row r="1066" spans="1:12">
      <c r="A1066" t="s">
        <v>390</v>
      </c>
      <c r="B1066">
        <v>4</v>
      </c>
      <c r="C1066">
        <v>1</v>
      </c>
      <c r="D1066">
        <v>25</v>
      </c>
      <c r="E1066" t="s">
        <v>3162</v>
      </c>
      <c r="F1066" t="s">
        <v>3160</v>
      </c>
      <c r="G1066">
        <v>33.4</v>
      </c>
      <c r="H1066">
        <v>5256.9526509579446</v>
      </c>
      <c r="I1066">
        <v>5.2569526509579443E-3</v>
      </c>
      <c r="J1066" t="str">
        <f>_xlfn.XLOOKUP(A1066,'DRAWING LIST'!B:B,'DRAWING LIST'!AJ:AJ,,0)</f>
        <v/>
      </c>
      <c r="K1066">
        <f t="shared" si="32"/>
        <v>0.11</v>
      </c>
      <c r="L1066">
        <f t="shared" si="33"/>
        <v>0.11</v>
      </c>
    </row>
    <row r="1067" spans="1:12">
      <c r="A1067" t="s">
        <v>390</v>
      </c>
      <c r="B1067">
        <v>5</v>
      </c>
      <c r="C1067">
        <v>5</v>
      </c>
      <c r="D1067">
        <v>25</v>
      </c>
      <c r="E1067" t="s">
        <v>3161</v>
      </c>
      <c r="F1067" t="s">
        <v>3160</v>
      </c>
      <c r="G1067">
        <v>33.4</v>
      </c>
      <c r="H1067">
        <v>876.15877515965735</v>
      </c>
      <c r="I1067">
        <v>8.7615877515965731E-4</v>
      </c>
      <c r="J1067" t="str">
        <f>_xlfn.XLOOKUP(A1067,'DRAWING LIST'!B:B,'DRAWING LIST'!AJ:AJ,,0)</f>
        <v/>
      </c>
      <c r="K1067">
        <f t="shared" si="32"/>
        <v>0.11</v>
      </c>
      <c r="L1067">
        <f t="shared" si="33"/>
        <v>0.55000000000000004</v>
      </c>
    </row>
    <row r="1068" spans="1:12">
      <c r="A1068" t="s">
        <v>391</v>
      </c>
      <c r="B1068">
        <v>2</v>
      </c>
      <c r="C1068">
        <v>2</v>
      </c>
      <c r="D1068">
        <v>25</v>
      </c>
      <c r="E1068" t="s">
        <v>3159</v>
      </c>
      <c r="F1068" t="s">
        <v>3160</v>
      </c>
      <c r="G1068">
        <v>33.4</v>
      </c>
      <c r="H1068">
        <v>1752.3175503193147</v>
      </c>
      <c r="I1068">
        <v>1.7523175503193146E-3</v>
      </c>
      <c r="J1068" t="str">
        <f>_xlfn.XLOOKUP(A1068,'DRAWING LIST'!B:B,'DRAWING LIST'!AJ:AJ,,0)</f>
        <v/>
      </c>
      <c r="K1068">
        <f t="shared" si="32"/>
        <v>0.11</v>
      </c>
      <c r="L1068">
        <f t="shared" si="33"/>
        <v>0.22</v>
      </c>
    </row>
    <row r="1069" spans="1:12">
      <c r="A1069" t="s">
        <v>391</v>
      </c>
      <c r="B1069">
        <v>3</v>
      </c>
      <c r="C1069">
        <v>3</v>
      </c>
      <c r="D1069">
        <v>25</v>
      </c>
      <c r="E1069" t="s">
        <v>3161</v>
      </c>
      <c r="F1069" t="s">
        <v>3160</v>
      </c>
      <c r="G1069">
        <v>33.4</v>
      </c>
      <c r="H1069">
        <v>876.15877515965735</v>
      </c>
      <c r="I1069">
        <v>8.7615877515965731E-4</v>
      </c>
      <c r="J1069" t="str">
        <f>_xlfn.XLOOKUP(A1069,'DRAWING LIST'!B:B,'DRAWING LIST'!AJ:AJ,,0)</f>
        <v/>
      </c>
      <c r="K1069">
        <f t="shared" si="32"/>
        <v>0.11</v>
      </c>
      <c r="L1069">
        <f t="shared" si="33"/>
        <v>0.33</v>
      </c>
    </row>
    <row r="1070" spans="1:12">
      <c r="A1070" t="s">
        <v>392</v>
      </c>
      <c r="B1070">
        <v>2</v>
      </c>
      <c r="C1070">
        <v>3</v>
      </c>
      <c r="D1070">
        <v>25</v>
      </c>
      <c r="E1070" t="s">
        <v>3159</v>
      </c>
      <c r="F1070" t="s">
        <v>3160</v>
      </c>
      <c r="G1070">
        <v>33.4</v>
      </c>
      <c r="H1070">
        <v>1752.3175503193147</v>
      </c>
      <c r="I1070">
        <v>1.7523175503193146E-3</v>
      </c>
      <c r="J1070" t="str">
        <f>_xlfn.XLOOKUP(A1070,'DRAWING LIST'!B:B,'DRAWING LIST'!AJ:AJ,,0)</f>
        <v/>
      </c>
      <c r="K1070">
        <f t="shared" si="32"/>
        <v>0.11</v>
      </c>
      <c r="L1070">
        <f t="shared" si="33"/>
        <v>0.33</v>
      </c>
    </row>
    <row r="1071" spans="1:12">
      <c r="A1071" t="s">
        <v>392</v>
      </c>
      <c r="B1071">
        <v>3</v>
      </c>
      <c r="C1071">
        <v>1</v>
      </c>
      <c r="D1071">
        <v>25</v>
      </c>
      <c r="E1071" t="s">
        <v>3162</v>
      </c>
      <c r="F1071" t="s">
        <v>3160</v>
      </c>
      <c r="G1071">
        <v>33.4</v>
      </c>
      <c r="H1071">
        <v>5256.9526509579446</v>
      </c>
      <c r="I1071">
        <v>5.2569526509579443E-3</v>
      </c>
      <c r="J1071" t="str">
        <f>_xlfn.XLOOKUP(A1071,'DRAWING LIST'!B:B,'DRAWING LIST'!AJ:AJ,,0)</f>
        <v/>
      </c>
      <c r="K1071">
        <f t="shared" si="32"/>
        <v>0.11</v>
      </c>
      <c r="L1071">
        <f t="shared" si="33"/>
        <v>0.11</v>
      </c>
    </row>
    <row r="1072" spans="1:12">
      <c r="A1072" t="s">
        <v>392</v>
      </c>
      <c r="B1072">
        <v>4</v>
      </c>
      <c r="C1072">
        <v>3</v>
      </c>
      <c r="D1072">
        <v>25</v>
      </c>
      <c r="E1072" t="s">
        <v>3161</v>
      </c>
      <c r="F1072" t="s">
        <v>3160</v>
      </c>
      <c r="G1072">
        <v>33.4</v>
      </c>
      <c r="H1072">
        <v>876.15877515965735</v>
      </c>
      <c r="I1072">
        <v>8.7615877515965731E-4</v>
      </c>
      <c r="J1072" t="str">
        <f>_xlfn.XLOOKUP(A1072,'DRAWING LIST'!B:B,'DRAWING LIST'!AJ:AJ,,0)</f>
        <v/>
      </c>
      <c r="K1072">
        <f t="shared" si="32"/>
        <v>0.11</v>
      </c>
      <c r="L1072">
        <f t="shared" si="33"/>
        <v>0.33</v>
      </c>
    </row>
    <row r="1073" spans="1:12">
      <c r="A1073" t="s">
        <v>393</v>
      </c>
      <c r="B1073">
        <v>2</v>
      </c>
      <c r="C1073">
        <v>1</v>
      </c>
      <c r="D1073">
        <v>15</v>
      </c>
      <c r="E1073" t="s">
        <v>3185</v>
      </c>
      <c r="F1073" t="s">
        <v>3160</v>
      </c>
      <c r="G1073">
        <v>21.3</v>
      </c>
      <c r="H1073" t="s">
        <v>2009</v>
      </c>
      <c r="J1073" t="str">
        <f>_xlfn.XLOOKUP(A1073,'DRAWING LIST'!B:B,'DRAWING LIST'!AJ:AJ,,0)</f>
        <v/>
      </c>
      <c r="K1073">
        <f t="shared" si="32"/>
        <v>6.9999999999999993E-2</v>
      </c>
      <c r="L1073">
        <f t="shared" si="33"/>
        <v>6.9999999999999993E-2</v>
      </c>
    </row>
    <row r="1074" spans="1:12">
      <c r="A1074" t="s">
        <v>393</v>
      </c>
      <c r="B1074">
        <v>3</v>
      </c>
      <c r="C1074">
        <v>2</v>
      </c>
      <c r="D1074">
        <v>15</v>
      </c>
      <c r="E1074" t="s">
        <v>3161</v>
      </c>
      <c r="F1074" t="s">
        <v>3160</v>
      </c>
      <c r="G1074">
        <v>21.3</v>
      </c>
      <c r="H1074">
        <v>356.32729275178838</v>
      </c>
      <c r="I1074">
        <v>3.5632729275178834E-4</v>
      </c>
      <c r="J1074" t="str">
        <f>_xlfn.XLOOKUP(A1074,'DRAWING LIST'!B:B,'DRAWING LIST'!AJ:AJ,,0)</f>
        <v/>
      </c>
      <c r="K1074">
        <f t="shared" si="32"/>
        <v>6.9999999999999993E-2</v>
      </c>
      <c r="L1074">
        <f t="shared" si="33"/>
        <v>0.13999999999999999</v>
      </c>
    </row>
    <row r="1075" spans="1:12">
      <c r="A1075" t="s">
        <v>394</v>
      </c>
      <c r="B1075">
        <v>3</v>
      </c>
      <c r="C1075">
        <v>3</v>
      </c>
      <c r="D1075">
        <v>80</v>
      </c>
      <c r="E1075" t="s">
        <v>3159</v>
      </c>
      <c r="F1075" t="s">
        <v>3160</v>
      </c>
      <c r="G1075">
        <v>88.9</v>
      </c>
      <c r="H1075">
        <v>12414.333237888695</v>
      </c>
      <c r="I1075">
        <v>1.2414333237888694E-2</v>
      </c>
      <c r="J1075" t="str">
        <f>_xlfn.XLOOKUP(A1075,'DRAWING LIST'!B:B,'DRAWING LIST'!AJ:AJ,,0)</f>
        <v/>
      </c>
      <c r="K1075">
        <f t="shared" si="32"/>
        <v>0.28000000000000003</v>
      </c>
      <c r="L1075">
        <f t="shared" si="33"/>
        <v>0.84000000000000008</v>
      </c>
    </row>
    <row r="1076" spans="1:12">
      <c r="A1076" t="s">
        <v>394</v>
      </c>
      <c r="B1076">
        <v>4</v>
      </c>
      <c r="C1076">
        <v>1</v>
      </c>
      <c r="D1076" t="s">
        <v>3184</v>
      </c>
      <c r="E1076" t="s">
        <v>3171</v>
      </c>
      <c r="F1076" t="s">
        <v>3160</v>
      </c>
      <c r="G1076">
        <v>80</v>
      </c>
      <c r="H1076">
        <v>15079.644737231007</v>
      </c>
      <c r="I1076">
        <v>1.5079644737231007E-2</v>
      </c>
      <c r="J1076" t="str">
        <f>_xlfn.XLOOKUP(A1076,'DRAWING LIST'!B:B,'DRAWING LIST'!AJ:AJ,,0)</f>
        <v/>
      </c>
      <c r="K1076">
        <f t="shared" si="32"/>
        <v>0.26</v>
      </c>
      <c r="L1076">
        <f t="shared" si="33"/>
        <v>0.26</v>
      </c>
    </row>
    <row r="1077" spans="1:12">
      <c r="A1077" t="s">
        <v>394</v>
      </c>
      <c r="B1077">
        <v>5</v>
      </c>
      <c r="C1077">
        <v>1</v>
      </c>
      <c r="D1077">
        <v>25</v>
      </c>
      <c r="E1077" t="s">
        <v>3165</v>
      </c>
      <c r="F1077" t="s">
        <v>3160</v>
      </c>
      <c r="G1077">
        <v>33.4</v>
      </c>
      <c r="H1077">
        <v>876.15877515965735</v>
      </c>
      <c r="I1077">
        <v>8.7615877515965731E-4</v>
      </c>
      <c r="J1077" t="str">
        <f>_xlfn.XLOOKUP(A1077,'DRAWING LIST'!B:B,'DRAWING LIST'!AJ:AJ,,0)</f>
        <v/>
      </c>
      <c r="K1077">
        <f t="shared" si="32"/>
        <v>0.11</v>
      </c>
      <c r="L1077">
        <f t="shared" si="33"/>
        <v>0.11</v>
      </c>
    </row>
    <row r="1078" spans="1:12">
      <c r="A1078" t="s">
        <v>394</v>
      </c>
      <c r="B1078">
        <v>6</v>
      </c>
      <c r="C1078">
        <v>1</v>
      </c>
      <c r="D1078">
        <v>25</v>
      </c>
      <c r="E1078" t="s">
        <v>3161</v>
      </c>
      <c r="F1078" t="s">
        <v>3156</v>
      </c>
      <c r="G1078">
        <v>33.4</v>
      </c>
      <c r="H1078">
        <v>876.15877515965735</v>
      </c>
      <c r="I1078">
        <v>8.7615877515965731E-4</v>
      </c>
      <c r="J1078" t="str">
        <f>_xlfn.XLOOKUP(A1078,'DRAWING LIST'!B:B,'DRAWING LIST'!AJ:AJ,,0)</f>
        <v/>
      </c>
      <c r="K1078">
        <f t="shared" si="32"/>
        <v>0.11</v>
      </c>
      <c r="L1078">
        <f t="shared" si="33"/>
        <v>0.11</v>
      </c>
    </row>
    <row r="1079" spans="1:12">
      <c r="A1079" t="s">
        <v>394</v>
      </c>
      <c r="B1079">
        <v>7</v>
      </c>
      <c r="C1079">
        <v>3</v>
      </c>
      <c r="D1079">
        <v>80</v>
      </c>
      <c r="E1079" t="s">
        <v>3196</v>
      </c>
      <c r="F1079" t="s">
        <v>3160</v>
      </c>
      <c r="G1079">
        <v>88.9</v>
      </c>
      <c r="H1079">
        <v>6207.1666189443476</v>
      </c>
      <c r="I1079">
        <v>6.2071666189443472E-3</v>
      </c>
      <c r="J1079" t="str">
        <f>_xlfn.XLOOKUP(A1079,'DRAWING LIST'!B:B,'DRAWING LIST'!AJ:AJ,,0)</f>
        <v/>
      </c>
      <c r="K1079">
        <f t="shared" si="32"/>
        <v>0.28000000000000003</v>
      </c>
      <c r="L1079">
        <f t="shared" si="33"/>
        <v>0.84000000000000008</v>
      </c>
    </row>
    <row r="1080" spans="1:12">
      <c r="A1080" t="s">
        <v>395</v>
      </c>
      <c r="B1080">
        <v>2</v>
      </c>
      <c r="C1080">
        <v>1</v>
      </c>
      <c r="D1080">
        <v>80</v>
      </c>
      <c r="E1080" t="s">
        <v>3166</v>
      </c>
      <c r="F1080" t="s">
        <v>3160</v>
      </c>
      <c r="G1080">
        <v>88.9</v>
      </c>
      <c r="H1080">
        <v>8276.2221585924635</v>
      </c>
      <c r="I1080">
        <v>8.2762221585924636E-3</v>
      </c>
      <c r="J1080" t="str">
        <f>_xlfn.XLOOKUP(A1080,'DRAWING LIST'!B:B,'DRAWING LIST'!AJ:AJ,,0)</f>
        <v/>
      </c>
      <c r="K1080">
        <f t="shared" si="32"/>
        <v>0.28000000000000003</v>
      </c>
      <c r="L1080">
        <f t="shared" si="33"/>
        <v>0.28000000000000003</v>
      </c>
    </row>
    <row r="1081" spans="1:12">
      <c r="A1081" t="s">
        <v>395</v>
      </c>
      <c r="B1081">
        <v>3</v>
      </c>
      <c r="C1081">
        <v>2</v>
      </c>
      <c r="D1081">
        <v>80</v>
      </c>
      <c r="E1081" t="s">
        <v>3159</v>
      </c>
      <c r="F1081" t="s">
        <v>3160</v>
      </c>
      <c r="G1081">
        <v>88.9</v>
      </c>
      <c r="H1081">
        <v>12414.333237888695</v>
      </c>
      <c r="I1081">
        <v>1.2414333237888694E-2</v>
      </c>
      <c r="J1081" t="str">
        <f>_xlfn.XLOOKUP(A1081,'DRAWING LIST'!B:B,'DRAWING LIST'!AJ:AJ,,0)</f>
        <v/>
      </c>
      <c r="K1081">
        <f t="shared" si="32"/>
        <v>0.28000000000000003</v>
      </c>
      <c r="L1081">
        <f t="shared" si="33"/>
        <v>0.56000000000000005</v>
      </c>
    </row>
    <row r="1082" spans="1:12">
      <c r="A1082" t="s">
        <v>396</v>
      </c>
      <c r="B1082">
        <v>2</v>
      </c>
      <c r="C1082">
        <v>6</v>
      </c>
      <c r="D1082">
        <v>80</v>
      </c>
      <c r="E1082" t="s">
        <v>3159</v>
      </c>
      <c r="F1082" t="s">
        <v>3160</v>
      </c>
      <c r="G1082">
        <v>88.9</v>
      </c>
      <c r="H1082">
        <v>12414.333237888695</v>
      </c>
      <c r="I1082">
        <v>1.2414333237888694E-2</v>
      </c>
      <c r="J1082" t="str">
        <f>_xlfn.XLOOKUP(A1082,'DRAWING LIST'!B:B,'DRAWING LIST'!AJ:AJ,,0)</f>
        <v/>
      </c>
      <c r="K1082">
        <f t="shared" si="32"/>
        <v>0.28000000000000003</v>
      </c>
      <c r="L1082">
        <f t="shared" si="33"/>
        <v>1.6800000000000002</v>
      </c>
    </row>
    <row r="1083" spans="1:12">
      <c r="A1083" t="s">
        <v>397</v>
      </c>
      <c r="B1083">
        <v>3</v>
      </c>
      <c r="C1083">
        <v>1</v>
      </c>
      <c r="D1083" t="s">
        <v>3183</v>
      </c>
      <c r="E1083" t="s">
        <v>3164</v>
      </c>
      <c r="F1083" t="s">
        <v>3160</v>
      </c>
      <c r="G1083">
        <v>80</v>
      </c>
      <c r="H1083">
        <v>30159.289474462013</v>
      </c>
      <c r="I1083">
        <v>3.0159289474462014E-2</v>
      </c>
      <c r="J1083" t="str">
        <f>_xlfn.XLOOKUP(A1083,'DRAWING LIST'!B:B,'DRAWING LIST'!AJ:AJ,,0)</f>
        <v/>
      </c>
      <c r="K1083">
        <f t="shared" si="32"/>
        <v>0.26</v>
      </c>
      <c r="L1083">
        <f t="shared" si="33"/>
        <v>0.26</v>
      </c>
    </row>
    <row r="1084" spans="1:12">
      <c r="A1084" t="s">
        <v>397</v>
      </c>
      <c r="B1084">
        <v>4</v>
      </c>
      <c r="C1084">
        <v>1</v>
      </c>
      <c r="D1084" t="s">
        <v>3184</v>
      </c>
      <c r="E1084" t="s">
        <v>3171</v>
      </c>
      <c r="F1084" t="s">
        <v>3160</v>
      </c>
      <c r="G1084">
        <v>80</v>
      </c>
      <c r="H1084">
        <v>15079.644737231007</v>
      </c>
      <c r="I1084">
        <v>1.5079644737231007E-2</v>
      </c>
      <c r="J1084" t="str">
        <f>_xlfn.XLOOKUP(A1084,'DRAWING LIST'!B:B,'DRAWING LIST'!AJ:AJ,,0)</f>
        <v/>
      </c>
      <c r="K1084">
        <f t="shared" si="32"/>
        <v>0.26</v>
      </c>
      <c r="L1084">
        <f t="shared" si="33"/>
        <v>0.26</v>
      </c>
    </row>
    <row r="1085" spans="1:12">
      <c r="A1085" t="s">
        <v>397</v>
      </c>
      <c r="B1085">
        <v>5</v>
      </c>
      <c r="C1085">
        <v>1</v>
      </c>
      <c r="D1085">
        <v>25</v>
      </c>
      <c r="E1085" t="s">
        <v>3165</v>
      </c>
      <c r="F1085" t="s">
        <v>3160</v>
      </c>
      <c r="G1085">
        <v>33.4</v>
      </c>
      <c r="H1085">
        <v>876.15877515965735</v>
      </c>
      <c r="I1085">
        <v>8.7615877515965731E-4</v>
      </c>
      <c r="J1085" t="str">
        <f>_xlfn.XLOOKUP(A1085,'DRAWING LIST'!B:B,'DRAWING LIST'!AJ:AJ,,0)</f>
        <v/>
      </c>
      <c r="K1085">
        <f t="shared" si="32"/>
        <v>0.11</v>
      </c>
      <c r="L1085">
        <f t="shared" si="33"/>
        <v>0.11</v>
      </c>
    </row>
    <row r="1086" spans="1:12">
      <c r="A1086" t="s">
        <v>397</v>
      </c>
      <c r="B1086">
        <v>6</v>
      </c>
      <c r="C1086">
        <v>1</v>
      </c>
      <c r="D1086">
        <v>25</v>
      </c>
      <c r="E1086" t="s">
        <v>3161</v>
      </c>
      <c r="F1086" t="s">
        <v>3160</v>
      </c>
      <c r="G1086">
        <v>33.4</v>
      </c>
      <c r="H1086">
        <v>876.15877515965735</v>
      </c>
      <c r="I1086">
        <v>8.7615877515965731E-4</v>
      </c>
      <c r="J1086" t="str">
        <f>_xlfn.XLOOKUP(A1086,'DRAWING LIST'!B:B,'DRAWING LIST'!AJ:AJ,,0)</f>
        <v/>
      </c>
      <c r="K1086">
        <f t="shared" si="32"/>
        <v>0.11</v>
      </c>
      <c r="L1086">
        <f t="shared" si="33"/>
        <v>0.11</v>
      </c>
    </row>
    <row r="1087" spans="1:12">
      <c r="A1087" t="s">
        <v>398</v>
      </c>
      <c r="B1087">
        <v>2</v>
      </c>
      <c r="C1087">
        <v>3</v>
      </c>
      <c r="D1087">
        <v>80</v>
      </c>
      <c r="E1087" t="s">
        <v>3159</v>
      </c>
      <c r="F1087" t="s">
        <v>3160</v>
      </c>
      <c r="G1087">
        <v>88.9</v>
      </c>
      <c r="H1087">
        <v>12414.333237888695</v>
      </c>
      <c r="I1087">
        <v>1.2414333237888694E-2</v>
      </c>
      <c r="J1087" t="str">
        <f>_xlfn.XLOOKUP(A1087,'DRAWING LIST'!B:B,'DRAWING LIST'!AJ:AJ,,0)</f>
        <v/>
      </c>
      <c r="K1087">
        <f t="shared" si="32"/>
        <v>0.28000000000000003</v>
      </c>
      <c r="L1087">
        <f t="shared" si="33"/>
        <v>0.84000000000000008</v>
      </c>
    </row>
    <row r="1088" spans="1:12">
      <c r="A1088" t="s">
        <v>398</v>
      </c>
      <c r="B1088">
        <v>3</v>
      </c>
      <c r="C1088">
        <v>2</v>
      </c>
      <c r="D1088" t="s">
        <v>3184</v>
      </c>
      <c r="E1088" t="s">
        <v>3171</v>
      </c>
      <c r="F1088" t="s">
        <v>3160</v>
      </c>
      <c r="G1088">
        <v>80</v>
      </c>
      <c r="H1088">
        <v>15079.644737231007</v>
      </c>
      <c r="I1088">
        <v>1.5079644737231007E-2</v>
      </c>
      <c r="J1088" t="str">
        <f>_xlfn.XLOOKUP(A1088,'DRAWING LIST'!B:B,'DRAWING LIST'!AJ:AJ,,0)</f>
        <v/>
      </c>
      <c r="K1088">
        <f t="shared" si="32"/>
        <v>0.26</v>
      </c>
      <c r="L1088">
        <f t="shared" si="33"/>
        <v>0.52</v>
      </c>
    </row>
    <row r="1089" spans="1:12">
      <c r="A1089" t="s">
        <v>399</v>
      </c>
      <c r="B1089">
        <v>2</v>
      </c>
      <c r="C1089">
        <v>1</v>
      </c>
      <c r="D1089" t="s">
        <v>3183</v>
      </c>
      <c r="E1089" t="s">
        <v>3164</v>
      </c>
      <c r="F1089" t="s">
        <v>3160</v>
      </c>
      <c r="G1089">
        <v>80</v>
      </c>
      <c r="H1089">
        <v>30159.289474462013</v>
      </c>
      <c r="I1089">
        <v>3.0159289474462014E-2</v>
      </c>
      <c r="J1089" t="str">
        <f>_xlfn.XLOOKUP(A1089,'DRAWING LIST'!B:B,'DRAWING LIST'!AJ:AJ,,0)</f>
        <v/>
      </c>
      <c r="K1089">
        <f t="shared" si="32"/>
        <v>0.26</v>
      </c>
      <c r="L1089">
        <f t="shared" si="33"/>
        <v>0.26</v>
      </c>
    </row>
    <row r="1090" spans="1:12">
      <c r="A1090" t="s">
        <v>399</v>
      </c>
      <c r="B1090">
        <v>3</v>
      </c>
      <c r="C1090">
        <v>4</v>
      </c>
      <c r="D1090" t="s">
        <v>3184</v>
      </c>
      <c r="E1090" t="s">
        <v>3171</v>
      </c>
      <c r="F1090" t="s">
        <v>3160</v>
      </c>
      <c r="G1090">
        <v>80</v>
      </c>
      <c r="H1090">
        <v>15079.644737231007</v>
      </c>
      <c r="I1090">
        <v>1.5079644737231007E-2</v>
      </c>
      <c r="J1090" t="str">
        <f>_xlfn.XLOOKUP(A1090,'DRAWING LIST'!B:B,'DRAWING LIST'!AJ:AJ,,0)</f>
        <v/>
      </c>
      <c r="K1090">
        <f t="shared" si="32"/>
        <v>0.26</v>
      </c>
      <c r="L1090">
        <f t="shared" si="33"/>
        <v>1.04</v>
      </c>
    </row>
    <row r="1091" spans="1:12">
      <c r="A1091" t="s">
        <v>772</v>
      </c>
      <c r="B1091">
        <v>2</v>
      </c>
      <c r="C1091">
        <v>6</v>
      </c>
      <c r="D1091" t="s">
        <v>3184</v>
      </c>
      <c r="E1091" t="s">
        <v>3171</v>
      </c>
      <c r="F1091" t="s">
        <v>3160</v>
      </c>
      <c r="G1091">
        <v>80</v>
      </c>
      <c r="H1091">
        <v>15079.644737231007</v>
      </c>
      <c r="I1091">
        <v>1.5079644737231007E-2</v>
      </c>
      <c r="J1091" t="str">
        <f>_xlfn.XLOOKUP(A1091,'DRAWING LIST'!B:B,'DRAWING LIST'!AJ:AJ,,0)</f>
        <v/>
      </c>
      <c r="K1091">
        <f t="shared" ref="K1091:K1154" si="34">ROUNDUP(G1091*PI()*1000*10^-6,2)</f>
        <v>0.26</v>
      </c>
      <c r="L1091">
        <f t="shared" ref="L1091:L1154" si="35">K1091*C1091</f>
        <v>1.56</v>
      </c>
    </row>
    <row r="1092" spans="1:12">
      <c r="A1092" t="s">
        <v>772</v>
      </c>
      <c r="B1092">
        <v>3</v>
      </c>
      <c r="C1092">
        <v>1</v>
      </c>
      <c r="D1092">
        <v>80</v>
      </c>
      <c r="E1092" t="s">
        <v>3165</v>
      </c>
      <c r="F1092" t="s">
        <v>3160</v>
      </c>
      <c r="G1092">
        <v>88.9</v>
      </c>
      <c r="H1092">
        <v>6207.1666189443476</v>
      </c>
      <c r="I1092">
        <v>6.2071666189443472E-3</v>
      </c>
      <c r="J1092" t="str">
        <f>_xlfn.XLOOKUP(A1092,'DRAWING LIST'!B:B,'DRAWING LIST'!AJ:AJ,,0)</f>
        <v/>
      </c>
      <c r="K1092">
        <f t="shared" si="34"/>
        <v>0.28000000000000003</v>
      </c>
      <c r="L1092">
        <f t="shared" si="35"/>
        <v>0.28000000000000003</v>
      </c>
    </row>
    <row r="1093" spans="1:12">
      <c r="A1093" t="s">
        <v>772</v>
      </c>
      <c r="B1093">
        <v>4</v>
      </c>
      <c r="C1093">
        <v>1</v>
      </c>
      <c r="D1093">
        <v>80</v>
      </c>
      <c r="E1093" t="s">
        <v>3196</v>
      </c>
      <c r="F1093" t="s">
        <v>3160</v>
      </c>
      <c r="G1093">
        <v>88.9</v>
      </c>
      <c r="H1093">
        <v>6207.1666189443476</v>
      </c>
      <c r="I1093">
        <v>6.2071666189443472E-3</v>
      </c>
      <c r="J1093" t="str">
        <f>_xlfn.XLOOKUP(A1093,'DRAWING LIST'!B:B,'DRAWING LIST'!AJ:AJ,,0)</f>
        <v/>
      </c>
      <c r="K1093">
        <f t="shared" si="34"/>
        <v>0.28000000000000003</v>
      </c>
      <c r="L1093">
        <f t="shared" si="35"/>
        <v>0.28000000000000003</v>
      </c>
    </row>
    <row r="1094" spans="1:12">
      <c r="A1094" t="s">
        <v>773</v>
      </c>
      <c r="B1094">
        <v>2</v>
      </c>
      <c r="C1094">
        <v>2</v>
      </c>
      <c r="D1094">
        <v>80</v>
      </c>
      <c r="E1094" t="s">
        <v>3159</v>
      </c>
      <c r="F1094" t="s">
        <v>3160</v>
      </c>
      <c r="G1094">
        <v>88.9</v>
      </c>
      <c r="H1094">
        <v>12414.333237888695</v>
      </c>
      <c r="I1094">
        <v>1.2414333237888694E-2</v>
      </c>
      <c r="J1094" t="str">
        <f>_xlfn.XLOOKUP(A1094,'DRAWING LIST'!B:B,'DRAWING LIST'!AJ:AJ,,0)</f>
        <v/>
      </c>
      <c r="K1094">
        <f t="shared" si="34"/>
        <v>0.28000000000000003</v>
      </c>
      <c r="L1094">
        <f t="shared" si="35"/>
        <v>0.56000000000000005</v>
      </c>
    </row>
    <row r="1095" spans="1:12">
      <c r="A1095" t="s">
        <v>773</v>
      </c>
      <c r="B1095">
        <v>3</v>
      </c>
      <c r="C1095">
        <v>1</v>
      </c>
      <c r="D1095" t="s">
        <v>3170</v>
      </c>
      <c r="E1095" t="s">
        <v>3171</v>
      </c>
      <c r="F1095" t="s">
        <v>3160</v>
      </c>
      <c r="G1095">
        <v>80</v>
      </c>
      <c r="H1095">
        <v>15079.644737231007</v>
      </c>
      <c r="I1095">
        <v>1.5079644737231007E-2</v>
      </c>
      <c r="J1095" t="str">
        <f>_xlfn.XLOOKUP(A1095,'DRAWING LIST'!B:B,'DRAWING LIST'!AJ:AJ,,0)</f>
        <v/>
      </c>
      <c r="K1095">
        <f t="shared" si="34"/>
        <v>0.26</v>
      </c>
      <c r="L1095">
        <f t="shared" si="35"/>
        <v>0.26</v>
      </c>
    </row>
    <row r="1096" spans="1:12">
      <c r="A1096" t="s">
        <v>773</v>
      </c>
      <c r="B1096">
        <v>4</v>
      </c>
      <c r="C1096">
        <v>2</v>
      </c>
      <c r="D1096">
        <v>80</v>
      </c>
      <c r="E1096" t="s">
        <v>3196</v>
      </c>
      <c r="F1096" t="s">
        <v>3160</v>
      </c>
      <c r="G1096">
        <v>88.9</v>
      </c>
      <c r="H1096">
        <v>6207.1666189443476</v>
      </c>
      <c r="I1096">
        <v>6.2071666189443472E-3</v>
      </c>
      <c r="J1096" t="str">
        <f>_xlfn.XLOOKUP(A1096,'DRAWING LIST'!B:B,'DRAWING LIST'!AJ:AJ,,0)</f>
        <v/>
      </c>
      <c r="K1096">
        <f t="shared" si="34"/>
        <v>0.28000000000000003</v>
      </c>
      <c r="L1096">
        <f t="shared" si="35"/>
        <v>0.56000000000000005</v>
      </c>
    </row>
    <row r="1097" spans="1:12">
      <c r="A1097" t="s">
        <v>774</v>
      </c>
      <c r="B1097">
        <v>1</v>
      </c>
      <c r="C1097">
        <v>1</v>
      </c>
      <c r="D1097">
        <v>80</v>
      </c>
      <c r="E1097" t="s">
        <v>3159</v>
      </c>
      <c r="F1097" t="s">
        <v>3160</v>
      </c>
      <c r="G1097">
        <v>88.9</v>
      </c>
      <c r="H1097">
        <v>12414.333237888695</v>
      </c>
      <c r="I1097">
        <v>1.2414333237888694E-2</v>
      </c>
      <c r="J1097" t="str">
        <f>_xlfn.XLOOKUP(A1097,'DRAWING LIST'!B:B,'DRAWING LIST'!AJ:AJ,,0)</f>
        <v/>
      </c>
      <c r="K1097">
        <f t="shared" si="34"/>
        <v>0.28000000000000003</v>
      </c>
      <c r="L1097">
        <f t="shared" si="35"/>
        <v>0.28000000000000003</v>
      </c>
    </row>
    <row r="1098" spans="1:12">
      <c r="A1098" t="s">
        <v>400</v>
      </c>
      <c r="B1098">
        <v>3</v>
      </c>
      <c r="C1098">
        <v>1</v>
      </c>
      <c r="D1098">
        <v>25</v>
      </c>
      <c r="E1098" t="s">
        <v>3159</v>
      </c>
      <c r="F1098" t="s">
        <v>3160</v>
      </c>
      <c r="G1098">
        <v>33.4</v>
      </c>
      <c r="H1098">
        <v>1752.3175503193147</v>
      </c>
      <c r="I1098">
        <v>1.7523175503193146E-3</v>
      </c>
      <c r="J1098" t="str">
        <f>_xlfn.XLOOKUP(A1098,'DRAWING LIST'!B:B,'DRAWING LIST'!AJ:AJ,,0)</f>
        <v/>
      </c>
      <c r="K1098">
        <f t="shared" si="34"/>
        <v>0.11</v>
      </c>
      <c r="L1098">
        <f t="shared" si="35"/>
        <v>0.11</v>
      </c>
    </row>
    <row r="1099" spans="1:12">
      <c r="A1099" t="s">
        <v>400</v>
      </c>
      <c r="B1099">
        <v>4</v>
      </c>
      <c r="C1099">
        <v>1</v>
      </c>
      <c r="D1099">
        <v>15</v>
      </c>
      <c r="E1099" t="s">
        <v>3185</v>
      </c>
      <c r="F1099" t="s">
        <v>3160</v>
      </c>
      <c r="G1099">
        <v>21.3</v>
      </c>
      <c r="H1099" t="s">
        <v>2009</v>
      </c>
      <c r="J1099" t="str">
        <f>_xlfn.XLOOKUP(A1099,'DRAWING LIST'!B:B,'DRAWING LIST'!AJ:AJ,,0)</f>
        <v/>
      </c>
      <c r="K1099">
        <f t="shared" si="34"/>
        <v>6.9999999999999993E-2</v>
      </c>
      <c r="L1099">
        <f t="shared" si="35"/>
        <v>6.9999999999999993E-2</v>
      </c>
    </row>
    <row r="1100" spans="1:12">
      <c r="A1100" t="s">
        <v>400</v>
      </c>
      <c r="B1100">
        <v>5</v>
      </c>
      <c r="C1100">
        <v>1</v>
      </c>
      <c r="D1100">
        <v>25</v>
      </c>
      <c r="E1100" t="s">
        <v>3159</v>
      </c>
      <c r="F1100" t="s">
        <v>3160</v>
      </c>
      <c r="G1100">
        <v>33.4</v>
      </c>
      <c r="H1100">
        <v>1752.3175503193147</v>
      </c>
      <c r="I1100">
        <v>1.7523175503193146E-3</v>
      </c>
      <c r="J1100" t="str">
        <f>_xlfn.XLOOKUP(A1100,'DRAWING LIST'!B:B,'DRAWING LIST'!AJ:AJ,,0)</f>
        <v/>
      </c>
      <c r="K1100">
        <f t="shared" si="34"/>
        <v>0.11</v>
      </c>
      <c r="L1100">
        <f t="shared" si="35"/>
        <v>0.11</v>
      </c>
    </row>
    <row r="1101" spans="1:12">
      <c r="A1101" t="s">
        <v>400</v>
      </c>
      <c r="B1101">
        <v>6</v>
      </c>
      <c r="C1101">
        <v>1</v>
      </c>
      <c r="D1101" t="s">
        <v>3163</v>
      </c>
      <c r="E1101" t="s">
        <v>3167</v>
      </c>
      <c r="F1101" t="s">
        <v>3160</v>
      </c>
      <c r="G1101">
        <v>25</v>
      </c>
      <c r="H1101">
        <v>7853.981633974483</v>
      </c>
      <c r="I1101">
        <v>7.8539816339744835E-3</v>
      </c>
      <c r="J1101" t="str">
        <f>_xlfn.XLOOKUP(A1101,'DRAWING LIST'!B:B,'DRAWING LIST'!AJ:AJ,,0)</f>
        <v/>
      </c>
      <c r="K1101">
        <f t="shared" si="34"/>
        <v>0.08</v>
      </c>
      <c r="L1101">
        <f t="shared" si="35"/>
        <v>0.08</v>
      </c>
    </row>
    <row r="1102" spans="1:12">
      <c r="A1102" t="s">
        <v>400</v>
      </c>
      <c r="B1102">
        <v>7</v>
      </c>
      <c r="C1102">
        <v>2</v>
      </c>
      <c r="D1102">
        <v>15</v>
      </c>
      <c r="E1102" t="s">
        <v>3161</v>
      </c>
      <c r="F1102" t="s">
        <v>3160</v>
      </c>
      <c r="G1102">
        <v>21.3</v>
      </c>
      <c r="H1102">
        <v>356.32729275178838</v>
      </c>
      <c r="I1102">
        <v>3.5632729275178834E-4</v>
      </c>
      <c r="J1102" t="str">
        <f>_xlfn.XLOOKUP(A1102,'DRAWING LIST'!B:B,'DRAWING LIST'!AJ:AJ,,0)</f>
        <v/>
      </c>
      <c r="K1102">
        <f t="shared" si="34"/>
        <v>6.9999999999999993E-2</v>
      </c>
      <c r="L1102">
        <f t="shared" si="35"/>
        <v>0.13999999999999999</v>
      </c>
    </row>
    <row r="1103" spans="1:12">
      <c r="A1103" t="s">
        <v>401</v>
      </c>
      <c r="B1103">
        <v>3</v>
      </c>
      <c r="C1103">
        <v>1</v>
      </c>
      <c r="D1103">
        <v>15</v>
      </c>
      <c r="E1103" t="s">
        <v>3185</v>
      </c>
      <c r="F1103" t="s">
        <v>3160</v>
      </c>
      <c r="G1103">
        <v>21.3</v>
      </c>
      <c r="H1103" t="s">
        <v>2009</v>
      </c>
      <c r="J1103" t="str">
        <f>_xlfn.XLOOKUP(A1103,'DRAWING LIST'!B:B,'DRAWING LIST'!AJ:AJ,,0)</f>
        <v/>
      </c>
      <c r="K1103">
        <f t="shared" si="34"/>
        <v>6.9999999999999993E-2</v>
      </c>
      <c r="L1103">
        <f t="shared" si="35"/>
        <v>6.9999999999999993E-2</v>
      </c>
    </row>
    <row r="1104" spans="1:12">
      <c r="A1104" t="s">
        <v>401</v>
      </c>
      <c r="B1104">
        <v>4</v>
      </c>
      <c r="C1104">
        <v>2</v>
      </c>
      <c r="D1104">
        <v>25</v>
      </c>
      <c r="E1104" t="s">
        <v>3159</v>
      </c>
      <c r="F1104" t="s">
        <v>3160</v>
      </c>
      <c r="G1104">
        <v>33.4</v>
      </c>
      <c r="H1104">
        <v>1752.3175503193147</v>
      </c>
      <c r="I1104">
        <v>1.7523175503193146E-3</v>
      </c>
      <c r="J1104" t="str">
        <f>_xlfn.XLOOKUP(A1104,'DRAWING LIST'!B:B,'DRAWING LIST'!AJ:AJ,,0)</f>
        <v/>
      </c>
      <c r="K1104">
        <f t="shared" si="34"/>
        <v>0.11</v>
      </c>
      <c r="L1104">
        <f t="shared" si="35"/>
        <v>0.22</v>
      </c>
    </row>
    <row r="1105" spans="1:12">
      <c r="A1105" t="s">
        <v>401</v>
      </c>
      <c r="B1105">
        <v>5</v>
      </c>
      <c r="C1105">
        <v>1</v>
      </c>
      <c r="D1105" t="s">
        <v>3163</v>
      </c>
      <c r="E1105" t="s">
        <v>3167</v>
      </c>
      <c r="F1105" t="s">
        <v>3160</v>
      </c>
      <c r="G1105">
        <v>25</v>
      </c>
      <c r="H1105">
        <v>7853.981633974483</v>
      </c>
      <c r="I1105">
        <v>7.8539816339744835E-3</v>
      </c>
      <c r="J1105" t="str">
        <f>_xlfn.XLOOKUP(A1105,'DRAWING LIST'!B:B,'DRAWING LIST'!AJ:AJ,,0)</f>
        <v/>
      </c>
      <c r="K1105">
        <f t="shared" si="34"/>
        <v>0.08</v>
      </c>
      <c r="L1105">
        <f t="shared" si="35"/>
        <v>0.08</v>
      </c>
    </row>
    <row r="1106" spans="1:12">
      <c r="A1106" t="s">
        <v>401</v>
      </c>
      <c r="B1106">
        <v>6</v>
      </c>
      <c r="C1106">
        <v>2</v>
      </c>
      <c r="D1106">
        <v>15</v>
      </c>
      <c r="E1106" t="s">
        <v>3161</v>
      </c>
      <c r="F1106" t="s">
        <v>3160</v>
      </c>
      <c r="G1106">
        <v>21.3</v>
      </c>
      <c r="H1106">
        <v>356.32729275178838</v>
      </c>
      <c r="I1106">
        <v>3.5632729275178834E-4</v>
      </c>
      <c r="J1106" t="str">
        <f>_xlfn.XLOOKUP(A1106,'DRAWING LIST'!B:B,'DRAWING LIST'!AJ:AJ,,0)</f>
        <v/>
      </c>
      <c r="K1106">
        <f t="shared" si="34"/>
        <v>6.9999999999999993E-2</v>
      </c>
      <c r="L1106">
        <f t="shared" si="35"/>
        <v>0.13999999999999999</v>
      </c>
    </row>
    <row r="1107" spans="1:12">
      <c r="A1107" t="s">
        <v>402</v>
      </c>
      <c r="B1107">
        <v>2</v>
      </c>
      <c r="C1107">
        <v>2</v>
      </c>
      <c r="D1107">
        <v>25</v>
      </c>
      <c r="E1107" t="s">
        <v>3159</v>
      </c>
      <c r="F1107" t="s">
        <v>3160</v>
      </c>
      <c r="G1107">
        <v>33.4</v>
      </c>
      <c r="H1107">
        <v>1752.3175503193147</v>
      </c>
      <c r="I1107">
        <v>1.7523175503193146E-3</v>
      </c>
      <c r="J1107" t="str">
        <f>_xlfn.XLOOKUP(A1107,'DRAWING LIST'!B:B,'DRAWING LIST'!AJ:AJ,,0)</f>
        <v/>
      </c>
      <c r="K1107">
        <f t="shared" si="34"/>
        <v>0.11</v>
      </c>
      <c r="L1107">
        <f t="shared" si="35"/>
        <v>0.22</v>
      </c>
    </row>
    <row r="1108" spans="1:12">
      <c r="A1108" t="s">
        <v>402</v>
      </c>
      <c r="B1108">
        <v>3</v>
      </c>
      <c r="C1108">
        <v>1</v>
      </c>
      <c r="D1108">
        <v>25</v>
      </c>
      <c r="E1108" t="s">
        <v>3162</v>
      </c>
      <c r="F1108" t="s">
        <v>3160</v>
      </c>
      <c r="G1108">
        <v>33.4</v>
      </c>
      <c r="H1108">
        <v>5256.9526509579446</v>
      </c>
      <c r="I1108">
        <v>5.2569526509579443E-3</v>
      </c>
      <c r="J1108" t="str">
        <f>_xlfn.XLOOKUP(A1108,'DRAWING LIST'!B:B,'DRAWING LIST'!AJ:AJ,,0)</f>
        <v/>
      </c>
      <c r="K1108">
        <f t="shared" si="34"/>
        <v>0.11</v>
      </c>
      <c r="L1108">
        <f t="shared" si="35"/>
        <v>0.11</v>
      </c>
    </row>
    <row r="1109" spans="1:12">
      <c r="A1109" t="s">
        <v>403</v>
      </c>
      <c r="B1109">
        <v>3</v>
      </c>
      <c r="C1109">
        <v>2</v>
      </c>
      <c r="D1109">
        <v>15</v>
      </c>
      <c r="E1109" t="s">
        <v>3185</v>
      </c>
      <c r="F1109" t="s">
        <v>3160</v>
      </c>
      <c r="G1109">
        <v>21.3</v>
      </c>
      <c r="H1109" t="s">
        <v>2009</v>
      </c>
      <c r="J1109" t="str">
        <f>_xlfn.XLOOKUP(A1109,'DRAWING LIST'!B:B,'DRAWING LIST'!AJ:AJ,,0)</f>
        <v/>
      </c>
      <c r="K1109">
        <f t="shared" si="34"/>
        <v>6.9999999999999993E-2</v>
      </c>
      <c r="L1109">
        <f t="shared" si="35"/>
        <v>0.13999999999999999</v>
      </c>
    </row>
    <row r="1110" spans="1:12">
      <c r="A1110" t="s">
        <v>403</v>
      </c>
      <c r="B1110">
        <v>4</v>
      </c>
      <c r="C1110">
        <v>2</v>
      </c>
      <c r="D1110">
        <v>25</v>
      </c>
      <c r="E1110" t="s">
        <v>3159</v>
      </c>
      <c r="F1110" t="s">
        <v>3160</v>
      </c>
      <c r="G1110">
        <v>33.4</v>
      </c>
      <c r="H1110">
        <v>1752.3175503193147</v>
      </c>
      <c r="I1110">
        <v>1.7523175503193146E-3</v>
      </c>
      <c r="J1110" t="str">
        <f>_xlfn.XLOOKUP(A1110,'DRAWING LIST'!B:B,'DRAWING LIST'!AJ:AJ,,0)</f>
        <v/>
      </c>
      <c r="K1110">
        <f t="shared" si="34"/>
        <v>0.11</v>
      </c>
      <c r="L1110">
        <f t="shared" si="35"/>
        <v>0.22</v>
      </c>
    </row>
    <row r="1111" spans="1:12">
      <c r="A1111" t="s">
        <v>403</v>
      </c>
      <c r="B1111">
        <v>5</v>
      </c>
      <c r="C1111">
        <v>2</v>
      </c>
      <c r="D1111" t="s">
        <v>3163</v>
      </c>
      <c r="E1111" t="s">
        <v>3164</v>
      </c>
      <c r="F1111" t="s">
        <v>3160</v>
      </c>
      <c r="G1111">
        <v>25</v>
      </c>
      <c r="H1111">
        <v>2945.2431127404311</v>
      </c>
      <c r="I1111">
        <v>2.9452431127404309E-3</v>
      </c>
      <c r="J1111" t="str">
        <f>_xlfn.XLOOKUP(A1111,'DRAWING LIST'!B:B,'DRAWING LIST'!AJ:AJ,,0)</f>
        <v/>
      </c>
      <c r="K1111">
        <f t="shared" si="34"/>
        <v>0.08</v>
      </c>
      <c r="L1111">
        <f t="shared" si="35"/>
        <v>0.16</v>
      </c>
    </row>
    <row r="1112" spans="1:12">
      <c r="A1112" t="s">
        <v>403</v>
      </c>
      <c r="B1112">
        <v>6</v>
      </c>
      <c r="C1112">
        <v>4</v>
      </c>
      <c r="D1112">
        <v>15</v>
      </c>
      <c r="E1112" t="s">
        <v>3161</v>
      </c>
      <c r="F1112" t="s">
        <v>3160</v>
      </c>
      <c r="G1112">
        <v>21.3</v>
      </c>
      <c r="H1112">
        <v>356.32729275178838</v>
      </c>
      <c r="I1112">
        <v>3.5632729275178834E-4</v>
      </c>
      <c r="J1112" t="str">
        <f>_xlfn.XLOOKUP(A1112,'DRAWING LIST'!B:B,'DRAWING LIST'!AJ:AJ,,0)</f>
        <v/>
      </c>
      <c r="K1112">
        <f t="shared" si="34"/>
        <v>6.9999999999999993E-2</v>
      </c>
      <c r="L1112">
        <f t="shared" si="35"/>
        <v>0.27999999999999997</v>
      </c>
    </row>
    <row r="1113" spans="1:12">
      <c r="A1113" t="s">
        <v>403</v>
      </c>
      <c r="B1113">
        <v>7</v>
      </c>
      <c r="C1113">
        <v>1</v>
      </c>
      <c r="D1113">
        <v>25</v>
      </c>
      <c r="E1113" t="s">
        <v>3165</v>
      </c>
      <c r="F1113" t="s">
        <v>3160</v>
      </c>
      <c r="G1113">
        <v>33.4</v>
      </c>
      <c r="H1113">
        <v>876.15877515965735</v>
      </c>
      <c r="I1113">
        <v>8.7615877515965731E-4</v>
      </c>
      <c r="J1113" t="str">
        <f>_xlfn.XLOOKUP(A1113,'DRAWING LIST'!B:B,'DRAWING LIST'!AJ:AJ,,0)</f>
        <v/>
      </c>
      <c r="K1113">
        <f t="shared" si="34"/>
        <v>0.11</v>
      </c>
      <c r="L1113">
        <f t="shared" si="35"/>
        <v>0.11</v>
      </c>
    </row>
    <row r="1114" spans="1:12">
      <c r="A1114" t="s">
        <v>403</v>
      </c>
      <c r="B1114">
        <v>8</v>
      </c>
      <c r="C1114">
        <v>1</v>
      </c>
      <c r="D1114">
        <v>25</v>
      </c>
      <c r="E1114" t="s">
        <v>3161</v>
      </c>
      <c r="F1114" t="s">
        <v>3160</v>
      </c>
      <c r="G1114">
        <v>33.4</v>
      </c>
      <c r="H1114">
        <v>876.15877515965735</v>
      </c>
      <c r="I1114">
        <v>8.7615877515965731E-4</v>
      </c>
      <c r="J1114" t="str">
        <f>_xlfn.XLOOKUP(A1114,'DRAWING LIST'!B:B,'DRAWING LIST'!AJ:AJ,,0)</f>
        <v/>
      </c>
      <c r="K1114">
        <f t="shared" si="34"/>
        <v>0.11</v>
      </c>
      <c r="L1114">
        <f t="shared" si="35"/>
        <v>0.11</v>
      </c>
    </row>
    <row r="1115" spans="1:12">
      <c r="A1115" t="s">
        <v>404</v>
      </c>
      <c r="B1115">
        <v>2</v>
      </c>
      <c r="C1115">
        <v>3</v>
      </c>
      <c r="D1115">
        <v>50</v>
      </c>
      <c r="E1115" t="s">
        <v>3159</v>
      </c>
      <c r="F1115" t="s">
        <v>3160</v>
      </c>
      <c r="G1115">
        <v>60.3</v>
      </c>
      <c r="H1115">
        <v>5711.5568158956548</v>
      </c>
      <c r="I1115">
        <v>5.7115568158956544E-3</v>
      </c>
      <c r="J1115" t="str">
        <f>_xlfn.XLOOKUP(A1115,'DRAWING LIST'!B:B,'DRAWING LIST'!AJ:AJ,,0)</f>
        <v/>
      </c>
      <c r="K1115">
        <f t="shared" si="34"/>
        <v>0.19</v>
      </c>
      <c r="L1115">
        <f t="shared" si="35"/>
        <v>0.57000000000000006</v>
      </c>
    </row>
    <row r="1116" spans="1:12">
      <c r="A1116" t="s">
        <v>404</v>
      </c>
      <c r="B1116">
        <v>3</v>
      </c>
      <c r="C1116">
        <v>1</v>
      </c>
      <c r="D1116" t="s">
        <v>3180</v>
      </c>
      <c r="E1116" t="s">
        <v>3164</v>
      </c>
      <c r="F1116" t="s">
        <v>3160</v>
      </c>
      <c r="G1116">
        <v>50</v>
      </c>
      <c r="H1116">
        <v>11780.972450961724</v>
      </c>
      <c r="I1116">
        <v>1.1780972450961723E-2</v>
      </c>
      <c r="J1116" t="str">
        <f>_xlfn.XLOOKUP(A1116,'DRAWING LIST'!B:B,'DRAWING LIST'!AJ:AJ,,0)</f>
        <v/>
      </c>
      <c r="K1116">
        <f t="shared" si="34"/>
        <v>0.16</v>
      </c>
      <c r="L1116">
        <f t="shared" si="35"/>
        <v>0.16</v>
      </c>
    </row>
    <row r="1117" spans="1:12">
      <c r="A1117" t="s">
        <v>404</v>
      </c>
      <c r="B1117">
        <v>4</v>
      </c>
      <c r="C1117">
        <v>3</v>
      </c>
      <c r="D1117" t="s">
        <v>3180</v>
      </c>
      <c r="E1117" t="s">
        <v>3164</v>
      </c>
      <c r="F1117" t="s">
        <v>3160</v>
      </c>
      <c r="G1117">
        <v>50</v>
      </c>
      <c r="H1117">
        <v>11780.972450961724</v>
      </c>
      <c r="I1117">
        <v>1.1780972450961723E-2</v>
      </c>
      <c r="J1117" t="str">
        <f>_xlfn.XLOOKUP(A1117,'DRAWING LIST'!B:B,'DRAWING LIST'!AJ:AJ,,0)</f>
        <v/>
      </c>
      <c r="K1117">
        <f t="shared" si="34"/>
        <v>0.16</v>
      </c>
      <c r="L1117">
        <f t="shared" si="35"/>
        <v>0.48</v>
      </c>
    </row>
    <row r="1118" spans="1:12">
      <c r="A1118" t="s">
        <v>404</v>
      </c>
      <c r="B1118">
        <v>5</v>
      </c>
      <c r="C1118">
        <v>1</v>
      </c>
      <c r="D1118">
        <v>50</v>
      </c>
      <c r="E1118" t="s">
        <v>3165</v>
      </c>
      <c r="F1118" t="s">
        <v>3160</v>
      </c>
      <c r="G1118">
        <v>60.3</v>
      </c>
      <c r="H1118">
        <v>2855.7784079478274</v>
      </c>
      <c r="I1118">
        <v>2.8557784079478272E-3</v>
      </c>
      <c r="J1118" t="str">
        <f>_xlfn.XLOOKUP(A1118,'DRAWING LIST'!B:B,'DRAWING LIST'!AJ:AJ,,0)</f>
        <v/>
      </c>
      <c r="K1118">
        <f t="shared" si="34"/>
        <v>0.19</v>
      </c>
      <c r="L1118">
        <f t="shared" si="35"/>
        <v>0.19</v>
      </c>
    </row>
    <row r="1119" spans="1:12">
      <c r="A1119" t="s">
        <v>404</v>
      </c>
      <c r="B1119">
        <v>6</v>
      </c>
      <c r="C1119">
        <v>1</v>
      </c>
      <c r="D1119">
        <v>50</v>
      </c>
      <c r="E1119" t="s">
        <v>3161</v>
      </c>
      <c r="F1119" t="s">
        <v>3160</v>
      </c>
      <c r="G1119">
        <v>60.3</v>
      </c>
      <c r="H1119">
        <v>2855.7784079478274</v>
      </c>
      <c r="I1119">
        <v>2.8557784079478272E-3</v>
      </c>
      <c r="J1119" t="str">
        <f>_xlfn.XLOOKUP(A1119,'DRAWING LIST'!B:B,'DRAWING LIST'!AJ:AJ,,0)</f>
        <v/>
      </c>
      <c r="K1119">
        <f t="shared" si="34"/>
        <v>0.19</v>
      </c>
      <c r="L1119">
        <f t="shared" si="35"/>
        <v>0.19</v>
      </c>
    </row>
    <row r="1120" spans="1:12">
      <c r="A1120" t="s">
        <v>405</v>
      </c>
      <c r="B1120">
        <v>2</v>
      </c>
      <c r="C1120">
        <v>1</v>
      </c>
      <c r="D1120">
        <v>15</v>
      </c>
      <c r="E1120" t="s">
        <v>3185</v>
      </c>
      <c r="F1120" t="s">
        <v>3160</v>
      </c>
      <c r="G1120">
        <v>21.3</v>
      </c>
      <c r="H1120" t="s">
        <v>2009</v>
      </c>
      <c r="J1120" t="str">
        <f>_xlfn.XLOOKUP(A1120,'DRAWING LIST'!B:B,'DRAWING LIST'!AJ:AJ,,0)</f>
        <v/>
      </c>
      <c r="K1120">
        <f t="shared" si="34"/>
        <v>6.9999999999999993E-2</v>
      </c>
      <c r="L1120">
        <f t="shared" si="35"/>
        <v>6.9999999999999993E-2</v>
      </c>
    </row>
    <row r="1121" spans="1:12">
      <c r="A1121" t="s">
        <v>405</v>
      </c>
      <c r="B1121">
        <v>3</v>
      </c>
      <c r="C1121">
        <v>7</v>
      </c>
      <c r="D1121">
        <v>25</v>
      </c>
      <c r="E1121" t="s">
        <v>3159</v>
      </c>
      <c r="F1121" t="s">
        <v>3160</v>
      </c>
      <c r="G1121">
        <v>33.4</v>
      </c>
      <c r="H1121">
        <v>1752.3175503193147</v>
      </c>
      <c r="I1121">
        <v>1.7523175503193146E-3</v>
      </c>
      <c r="J1121" t="str">
        <f>_xlfn.XLOOKUP(A1121,'DRAWING LIST'!B:B,'DRAWING LIST'!AJ:AJ,,0)</f>
        <v/>
      </c>
      <c r="K1121">
        <f t="shared" si="34"/>
        <v>0.11</v>
      </c>
      <c r="L1121">
        <f t="shared" si="35"/>
        <v>0.77</v>
      </c>
    </row>
    <row r="1122" spans="1:12">
      <c r="A1122" t="s">
        <v>405</v>
      </c>
      <c r="B1122">
        <v>4</v>
      </c>
      <c r="C1122">
        <v>1</v>
      </c>
      <c r="D1122" t="s">
        <v>3163</v>
      </c>
      <c r="E1122" t="s">
        <v>3167</v>
      </c>
      <c r="F1122" t="s">
        <v>3160</v>
      </c>
      <c r="G1122">
        <v>25</v>
      </c>
      <c r="H1122">
        <v>7853.981633974483</v>
      </c>
      <c r="I1122">
        <v>7.8539816339744835E-3</v>
      </c>
      <c r="J1122" t="str">
        <f>_xlfn.XLOOKUP(A1122,'DRAWING LIST'!B:B,'DRAWING LIST'!AJ:AJ,,0)</f>
        <v/>
      </c>
      <c r="K1122">
        <f t="shared" si="34"/>
        <v>0.08</v>
      </c>
      <c r="L1122">
        <f t="shared" si="35"/>
        <v>0.08</v>
      </c>
    </row>
    <row r="1123" spans="1:12">
      <c r="A1123" t="s">
        <v>405</v>
      </c>
      <c r="B1123">
        <v>5</v>
      </c>
      <c r="C1123">
        <v>1</v>
      </c>
      <c r="D1123">
        <v>25</v>
      </c>
      <c r="E1123" t="s">
        <v>3162</v>
      </c>
      <c r="F1123" t="s">
        <v>3160</v>
      </c>
      <c r="G1123">
        <v>33.4</v>
      </c>
      <c r="H1123">
        <v>5256.9526509579446</v>
      </c>
      <c r="I1123">
        <v>5.2569526509579443E-3</v>
      </c>
      <c r="J1123" t="str">
        <f>_xlfn.XLOOKUP(A1123,'DRAWING LIST'!B:B,'DRAWING LIST'!AJ:AJ,,0)</f>
        <v/>
      </c>
      <c r="K1123">
        <f t="shared" si="34"/>
        <v>0.11</v>
      </c>
      <c r="L1123">
        <f t="shared" si="35"/>
        <v>0.11</v>
      </c>
    </row>
    <row r="1124" spans="1:12">
      <c r="A1124" t="s">
        <v>405</v>
      </c>
      <c r="B1124">
        <v>6</v>
      </c>
      <c r="C1124">
        <v>2</v>
      </c>
      <c r="D1124">
        <v>25</v>
      </c>
      <c r="E1124" t="s">
        <v>3161</v>
      </c>
      <c r="F1124" t="s">
        <v>3160</v>
      </c>
      <c r="G1124">
        <v>33.4</v>
      </c>
      <c r="H1124">
        <v>876.15877515965735</v>
      </c>
      <c r="I1124">
        <v>8.7615877515965731E-4</v>
      </c>
      <c r="J1124" t="str">
        <f>_xlfn.XLOOKUP(A1124,'DRAWING LIST'!B:B,'DRAWING LIST'!AJ:AJ,,0)</f>
        <v/>
      </c>
      <c r="K1124">
        <f t="shared" si="34"/>
        <v>0.11</v>
      </c>
      <c r="L1124">
        <f t="shared" si="35"/>
        <v>0.22</v>
      </c>
    </row>
    <row r="1125" spans="1:12">
      <c r="A1125" t="s">
        <v>775</v>
      </c>
      <c r="B1125">
        <v>3</v>
      </c>
      <c r="C1125">
        <v>1</v>
      </c>
      <c r="D1125">
        <v>15</v>
      </c>
      <c r="E1125" t="s">
        <v>3185</v>
      </c>
      <c r="F1125" t="s">
        <v>3160</v>
      </c>
      <c r="G1125">
        <v>21.3</v>
      </c>
      <c r="H1125" t="s">
        <v>2009</v>
      </c>
      <c r="J1125" t="str">
        <f>_xlfn.XLOOKUP(A1125,'DRAWING LIST'!B:B,'DRAWING LIST'!AJ:AJ,,0)</f>
        <v/>
      </c>
      <c r="K1125">
        <f t="shared" si="34"/>
        <v>6.9999999999999993E-2</v>
      </c>
      <c r="L1125">
        <f t="shared" si="35"/>
        <v>6.9999999999999993E-2</v>
      </c>
    </row>
    <row r="1126" spans="1:12">
      <c r="A1126" t="s">
        <v>775</v>
      </c>
      <c r="B1126">
        <v>4</v>
      </c>
      <c r="C1126">
        <v>2</v>
      </c>
      <c r="D1126">
        <v>25</v>
      </c>
      <c r="E1126" t="s">
        <v>3159</v>
      </c>
      <c r="F1126" t="s">
        <v>3160</v>
      </c>
      <c r="G1126">
        <v>33.4</v>
      </c>
      <c r="H1126">
        <v>1752.3175503193147</v>
      </c>
      <c r="I1126">
        <v>1.7523175503193146E-3</v>
      </c>
      <c r="J1126" t="str">
        <f>_xlfn.XLOOKUP(A1126,'DRAWING LIST'!B:B,'DRAWING LIST'!AJ:AJ,,0)</f>
        <v/>
      </c>
      <c r="K1126">
        <f t="shared" si="34"/>
        <v>0.11</v>
      </c>
      <c r="L1126">
        <f t="shared" si="35"/>
        <v>0.22</v>
      </c>
    </row>
    <row r="1127" spans="1:12">
      <c r="A1127" t="s">
        <v>775</v>
      </c>
      <c r="B1127">
        <v>5</v>
      </c>
      <c r="C1127">
        <v>1</v>
      </c>
      <c r="D1127" t="s">
        <v>3163</v>
      </c>
      <c r="E1127" t="s">
        <v>3167</v>
      </c>
      <c r="F1127" t="s">
        <v>3160</v>
      </c>
      <c r="G1127">
        <v>25</v>
      </c>
      <c r="H1127">
        <v>7853.981633974483</v>
      </c>
      <c r="I1127">
        <v>7.8539816339744835E-3</v>
      </c>
      <c r="J1127" t="str">
        <f>_xlfn.XLOOKUP(A1127,'DRAWING LIST'!B:B,'DRAWING LIST'!AJ:AJ,,0)</f>
        <v/>
      </c>
      <c r="K1127">
        <f t="shared" si="34"/>
        <v>0.08</v>
      </c>
      <c r="L1127">
        <f t="shared" si="35"/>
        <v>0.08</v>
      </c>
    </row>
    <row r="1128" spans="1:12">
      <c r="A1128" t="s">
        <v>775</v>
      </c>
      <c r="B1128">
        <v>6</v>
      </c>
      <c r="C1128">
        <v>2</v>
      </c>
      <c r="D1128">
        <v>15</v>
      </c>
      <c r="E1128" t="s">
        <v>3161</v>
      </c>
      <c r="F1128" t="s">
        <v>3160</v>
      </c>
      <c r="G1128">
        <v>21.3</v>
      </c>
      <c r="H1128">
        <v>356.32729275178838</v>
      </c>
      <c r="I1128">
        <v>3.5632729275178834E-4</v>
      </c>
      <c r="J1128" t="str">
        <f>_xlfn.XLOOKUP(A1128,'DRAWING LIST'!B:B,'DRAWING LIST'!AJ:AJ,,0)</f>
        <v/>
      </c>
      <c r="K1128">
        <f t="shared" si="34"/>
        <v>6.9999999999999993E-2</v>
      </c>
      <c r="L1128">
        <f t="shared" si="35"/>
        <v>0.13999999999999999</v>
      </c>
    </row>
    <row r="1129" spans="1:12">
      <c r="A1129" t="s">
        <v>776</v>
      </c>
      <c r="B1129">
        <v>2</v>
      </c>
      <c r="C1129">
        <v>3</v>
      </c>
      <c r="D1129">
        <v>25</v>
      </c>
      <c r="E1129" t="s">
        <v>3159</v>
      </c>
      <c r="F1129" t="s">
        <v>3160</v>
      </c>
      <c r="G1129">
        <v>33.4</v>
      </c>
      <c r="H1129">
        <v>1752.3175503193147</v>
      </c>
      <c r="I1129">
        <v>1.7523175503193146E-3</v>
      </c>
      <c r="J1129" t="str">
        <f>_xlfn.XLOOKUP(A1129,'DRAWING LIST'!B:B,'DRAWING LIST'!AJ:AJ,,0)</f>
        <v/>
      </c>
      <c r="K1129">
        <f t="shared" si="34"/>
        <v>0.11</v>
      </c>
      <c r="L1129">
        <f t="shared" si="35"/>
        <v>0.33</v>
      </c>
    </row>
    <row r="1130" spans="1:12">
      <c r="A1130" t="s">
        <v>407</v>
      </c>
      <c r="B1130">
        <v>3</v>
      </c>
      <c r="C1130" t="s">
        <v>3176</v>
      </c>
      <c r="D1130" t="s">
        <v>3108</v>
      </c>
      <c r="E1130" t="s">
        <v>3185</v>
      </c>
      <c r="F1130" t="s">
        <v>3160</v>
      </c>
      <c r="G1130">
        <v>21.3</v>
      </c>
      <c r="H1130" t="s">
        <v>2009</v>
      </c>
      <c r="J1130" t="str">
        <f>_xlfn.XLOOKUP(A1130,'DRAWING LIST'!B:B,'DRAWING LIST'!AJ:AJ,,0)</f>
        <v/>
      </c>
      <c r="K1130">
        <f t="shared" si="34"/>
        <v>6.9999999999999993E-2</v>
      </c>
      <c r="L1130">
        <f t="shared" si="35"/>
        <v>0.20999999999999996</v>
      </c>
    </row>
    <row r="1131" spans="1:12">
      <c r="A1131" t="s">
        <v>407</v>
      </c>
      <c r="B1131">
        <v>4</v>
      </c>
      <c r="C1131" t="s">
        <v>3176</v>
      </c>
      <c r="D1131" t="s">
        <v>3163</v>
      </c>
      <c r="E1131" t="s">
        <v>3164</v>
      </c>
      <c r="F1131" t="s">
        <v>3160</v>
      </c>
      <c r="G1131">
        <v>25</v>
      </c>
      <c r="H1131">
        <v>2945.2431127404311</v>
      </c>
      <c r="I1131">
        <v>2.9452431127404309E-3</v>
      </c>
      <c r="J1131" t="str">
        <f>_xlfn.XLOOKUP(A1131,'DRAWING LIST'!B:B,'DRAWING LIST'!AJ:AJ,,0)</f>
        <v/>
      </c>
      <c r="K1131">
        <f t="shared" si="34"/>
        <v>0.08</v>
      </c>
      <c r="L1131">
        <f t="shared" si="35"/>
        <v>0.24</v>
      </c>
    </row>
    <row r="1132" spans="1:12">
      <c r="A1132" t="s">
        <v>407</v>
      </c>
      <c r="B1132">
        <v>5</v>
      </c>
      <c r="C1132" t="s">
        <v>3206</v>
      </c>
      <c r="D1132" t="s">
        <v>3108</v>
      </c>
      <c r="E1132" t="s">
        <v>3161</v>
      </c>
      <c r="F1132" t="s">
        <v>3160</v>
      </c>
      <c r="G1132">
        <v>21.3</v>
      </c>
      <c r="H1132">
        <v>356.32729275178838</v>
      </c>
      <c r="I1132">
        <v>3.5632729275178834E-4</v>
      </c>
      <c r="J1132" t="str">
        <f>_xlfn.XLOOKUP(A1132,'DRAWING LIST'!B:B,'DRAWING LIST'!AJ:AJ,,0)</f>
        <v/>
      </c>
      <c r="K1132">
        <f t="shared" si="34"/>
        <v>6.9999999999999993E-2</v>
      </c>
      <c r="L1132">
        <f t="shared" si="35"/>
        <v>0.41999999999999993</v>
      </c>
    </row>
    <row r="1133" spans="1:12">
      <c r="A1133" t="s">
        <v>408</v>
      </c>
      <c r="B1133">
        <v>3</v>
      </c>
      <c r="C1133" t="s">
        <v>3173</v>
      </c>
      <c r="D1133" t="s">
        <v>3108</v>
      </c>
      <c r="E1133" t="s">
        <v>3185</v>
      </c>
      <c r="F1133" t="s">
        <v>3160</v>
      </c>
      <c r="G1133">
        <v>21.3</v>
      </c>
      <c r="H1133" t="s">
        <v>2009</v>
      </c>
      <c r="J1133" t="str">
        <f>_xlfn.XLOOKUP(A1133,'DRAWING LIST'!B:B,'DRAWING LIST'!AJ:AJ,,0)</f>
        <v/>
      </c>
      <c r="K1133">
        <f t="shared" si="34"/>
        <v>6.9999999999999993E-2</v>
      </c>
      <c r="L1133">
        <f t="shared" si="35"/>
        <v>6.9999999999999993E-2</v>
      </c>
    </row>
    <row r="1134" spans="1:12">
      <c r="A1134" t="s">
        <v>408</v>
      </c>
      <c r="B1134">
        <v>4</v>
      </c>
      <c r="C1134" t="s">
        <v>3173</v>
      </c>
      <c r="D1134" t="s">
        <v>3163</v>
      </c>
      <c r="E1134" t="s">
        <v>3164</v>
      </c>
      <c r="F1134" t="s">
        <v>3160</v>
      </c>
      <c r="G1134">
        <v>25</v>
      </c>
      <c r="H1134">
        <v>2945.2431127404311</v>
      </c>
      <c r="I1134">
        <v>2.9452431127404309E-3</v>
      </c>
      <c r="J1134" t="str">
        <f>_xlfn.XLOOKUP(A1134,'DRAWING LIST'!B:B,'DRAWING LIST'!AJ:AJ,,0)</f>
        <v/>
      </c>
      <c r="K1134">
        <f t="shared" si="34"/>
        <v>0.08</v>
      </c>
      <c r="L1134">
        <f t="shared" si="35"/>
        <v>0.08</v>
      </c>
    </row>
    <row r="1135" spans="1:12">
      <c r="A1135" t="s">
        <v>408</v>
      </c>
      <c r="B1135">
        <v>5</v>
      </c>
      <c r="C1135" t="s">
        <v>3175</v>
      </c>
      <c r="D1135" t="s">
        <v>3108</v>
      </c>
      <c r="E1135" t="s">
        <v>3161</v>
      </c>
      <c r="F1135" t="s">
        <v>3160</v>
      </c>
      <c r="G1135">
        <v>21.3</v>
      </c>
      <c r="H1135">
        <v>356.32729275178838</v>
      </c>
      <c r="I1135">
        <v>3.5632729275178834E-4</v>
      </c>
      <c r="J1135" t="str">
        <f>_xlfn.XLOOKUP(A1135,'DRAWING LIST'!B:B,'DRAWING LIST'!AJ:AJ,,0)</f>
        <v/>
      </c>
      <c r="K1135">
        <f t="shared" si="34"/>
        <v>6.9999999999999993E-2</v>
      </c>
      <c r="L1135">
        <f t="shared" si="35"/>
        <v>0.13999999999999999</v>
      </c>
    </row>
    <row r="1136" spans="1:12">
      <c r="A1136" t="s">
        <v>408</v>
      </c>
      <c r="B1136">
        <v>6</v>
      </c>
      <c r="C1136" t="s">
        <v>3173</v>
      </c>
      <c r="D1136" t="s">
        <v>3119</v>
      </c>
      <c r="E1136" t="s">
        <v>3165</v>
      </c>
      <c r="F1136" t="s">
        <v>3160</v>
      </c>
      <c r="G1136">
        <v>33.4</v>
      </c>
      <c r="H1136">
        <v>876.15877515965735</v>
      </c>
      <c r="I1136">
        <v>8.7615877515965731E-4</v>
      </c>
      <c r="J1136" t="str">
        <f>_xlfn.XLOOKUP(A1136,'DRAWING LIST'!B:B,'DRAWING LIST'!AJ:AJ,,0)</f>
        <v/>
      </c>
      <c r="K1136">
        <f t="shared" si="34"/>
        <v>0.11</v>
      </c>
      <c r="L1136">
        <f t="shared" si="35"/>
        <v>0.11</v>
      </c>
    </row>
    <row r="1137" spans="1:12">
      <c r="A1137" t="s">
        <v>408</v>
      </c>
      <c r="B1137">
        <v>7</v>
      </c>
      <c r="C1137" t="s">
        <v>3173</v>
      </c>
      <c r="D1137" t="s">
        <v>3119</v>
      </c>
      <c r="E1137" t="s">
        <v>3161</v>
      </c>
      <c r="F1137" t="s">
        <v>3160</v>
      </c>
      <c r="G1137">
        <v>33.4</v>
      </c>
      <c r="H1137">
        <v>876.15877515965735</v>
      </c>
      <c r="I1137">
        <v>8.7615877515965731E-4</v>
      </c>
      <c r="J1137" t="str">
        <f>_xlfn.XLOOKUP(A1137,'DRAWING LIST'!B:B,'DRAWING LIST'!AJ:AJ,,0)</f>
        <v/>
      </c>
      <c r="K1137">
        <f t="shared" si="34"/>
        <v>0.11</v>
      </c>
      <c r="L1137">
        <f t="shared" si="35"/>
        <v>0.11</v>
      </c>
    </row>
    <row r="1138" spans="1:12">
      <c r="A1138" t="s">
        <v>409</v>
      </c>
      <c r="B1138">
        <v>3</v>
      </c>
      <c r="C1138" t="s">
        <v>3175</v>
      </c>
      <c r="D1138" t="s">
        <v>3119</v>
      </c>
      <c r="E1138" t="s">
        <v>3159</v>
      </c>
      <c r="F1138" t="s">
        <v>3160</v>
      </c>
      <c r="G1138">
        <v>33.4</v>
      </c>
      <c r="H1138">
        <v>1752.3175503193147</v>
      </c>
      <c r="I1138">
        <v>1.7523175503193146E-3</v>
      </c>
      <c r="J1138" t="str">
        <f>_xlfn.XLOOKUP(A1138,'DRAWING LIST'!B:B,'DRAWING LIST'!AJ:AJ,,0)</f>
        <v/>
      </c>
      <c r="K1138">
        <f t="shared" si="34"/>
        <v>0.11</v>
      </c>
      <c r="L1138">
        <f t="shared" si="35"/>
        <v>0.22</v>
      </c>
    </row>
    <row r="1139" spans="1:12">
      <c r="A1139" t="s">
        <v>409</v>
      </c>
      <c r="B1139">
        <v>4</v>
      </c>
      <c r="C1139" t="s">
        <v>3173</v>
      </c>
      <c r="D1139" t="s">
        <v>3108</v>
      </c>
      <c r="E1139" t="s">
        <v>3185</v>
      </c>
      <c r="F1139" t="s">
        <v>3160</v>
      </c>
      <c r="G1139">
        <v>21.3</v>
      </c>
      <c r="H1139" t="s">
        <v>2009</v>
      </c>
      <c r="J1139" t="str">
        <f>_xlfn.XLOOKUP(A1139,'DRAWING LIST'!B:B,'DRAWING LIST'!AJ:AJ,,0)</f>
        <v/>
      </c>
      <c r="K1139">
        <f t="shared" si="34"/>
        <v>6.9999999999999993E-2</v>
      </c>
      <c r="L1139">
        <f t="shared" si="35"/>
        <v>6.9999999999999993E-2</v>
      </c>
    </row>
    <row r="1140" spans="1:12">
      <c r="A1140" t="s">
        <v>409</v>
      </c>
      <c r="B1140">
        <v>5</v>
      </c>
      <c r="C1140" t="s">
        <v>3176</v>
      </c>
      <c r="D1140" t="s">
        <v>3119</v>
      </c>
      <c r="E1140" t="s">
        <v>3159</v>
      </c>
      <c r="F1140" t="s">
        <v>3160</v>
      </c>
      <c r="G1140">
        <v>33.4</v>
      </c>
      <c r="H1140">
        <v>1752.3175503193147</v>
      </c>
      <c r="I1140">
        <v>1.7523175503193146E-3</v>
      </c>
      <c r="J1140" t="str">
        <f>_xlfn.XLOOKUP(A1140,'DRAWING LIST'!B:B,'DRAWING LIST'!AJ:AJ,,0)</f>
        <v/>
      </c>
      <c r="K1140">
        <f t="shared" si="34"/>
        <v>0.11</v>
      </c>
      <c r="L1140">
        <f t="shared" si="35"/>
        <v>0.33</v>
      </c>
    </row>
    <row r="1141" spans="1:12">
      <c r="A1141" t="s">
        <v>409</v>
      </c>
      <c r="B1141">
        <v>6</v>
      </c>
      <c r="C1141" t="s">
        <v>3173</v>
      </c>
      <c r="D1141" t="s">
        <v>3119</v>
      </c>
      <c r="E1141" t="s">
        <v>3166</v>
      </c>
      <c r="F1141" t="s">
        <v>3160</v>
      </c>
      <c r="G1141">
        <v>33.4</v>
      </c>
      <c r="H1141">
        <v>1168.2117002128764</v>
      </c>
      <c r="I1141">
        <v>1.1682117002128763E-3</v>
      </c>
      <c r="J1141" t="str">
        <f>_xlfn.XLOOKUP(A1141,'DRAWING LIST'!B:B,'DRAWING LIST'!AJ:AJ,,0)</f>
        <v/>
      </c>
      <c r="K1141">
        <f t="shared" si="34"/>
        <v>0.11</v>
      </c>
      <c r="L1141">
        <f t="shared" si="35"/>
        <v>0.11</v>
      </c>
    </row>
    <row r="1142" spans="1:12">
      <c r="A1142" t="s">
        <v>409</v>
      </c>
      <c r="B1142">
        <v>7</v>
      </c>
      <c r="C1142" t="s">
        <v>3173</v>
      </c>
      <c r="D1142" t="s">
        <v>3163</v>
      </c>
      <c r="E1142" t="s">
        <v>3164</v>
      </c>
      <c r="F1142" t="s">
        <v>3160</v>
      </c>
      <c r="G1142">
        <v>25</v>
      </c>
      <c r="H1142">
        <v>2945.2431127404311</v>
      </c>
      <c r="I1142">
        <v>2.9452431127404309E-3</v>
      </c>
      <c r="J1142" t="str">
        <f>_xlfn.XLOOKUP(A1142,'DRAWING LIST'!B:B,'DRAWING LIST'!AJ:AJ,,0)</f>
        <v/>
      </c>
      <c r="K1142">
        <f t="shared" si="34"/>
        <v>0.08</v>
      </c>
      <c r="L1142">
        <f t="shared" si="35"/>
        <v>0.08</v>
      </c>
    </row>
    <row r="1143" spans="1:12">
      <c r="A1143" t="s">
        <v>409</v>
      </c>
      <c r="B1143">
        <v>8</v>
      </c>
      <c r="C1143" t="s">
        <v>3173</v>
      </c>
      <c r="D1143" t="s">
        <v>3119</v>
      </c>
      <c r="E1143" t="s">
        <v>3162</v>
      </c>
      <c r="F1143" t="s">
        <v>3160</v>
      </c>
      <c r="G1143">
        <v>33.4</v>
      </c>
      <c r="H1143">
        <v>5256.9526509579446</v>
      </c>
      <c r="I1143">
        <v>5.2569526509579443E-3</v>
      </c>
      <c r="J1143" t="str">
        <f>_xlfn.XLOOKUP(A1143,'DRAWING LIST'!B:B,'DRAWING LIST'!AJ:AJ,,0)</f>
        <v/>
      </c>
      <c r="K1143">
        <f t="shared" si="34"/>
        <v>0.11</v>
      </c>
      <c r="L1143">
        <f t="shared" si="35"/>
        <v>0.11</v>
      </c>
    </row>
    <row r="1144" spans="1:12">
      <c r="A1144" t="s">
        <v>409</v>
      </c>
      <c r="B1144">
        <v>9</v>
      </c>
      <c r="C1144" t="s">
        <v>3175</v>
      </c>
      <c r="D1144" t="s">
        <v>3108</v>
      </c>
      <c r="E1144" t="s">
        <v>3161</v>
      </c>
      <c r="F1144" t="s">
        <v>3160</v>
      </c>
      <c r="G1144">
        <v>21.3</v>
      </c>
      <c r="H1144">
        <v>356.32729275178838</v>
      </c>
      <c r="I1144">
        <v>3.5632729275178834E-4</v>
      </c>
      <c r="J1144" t="str">
        <f>_xlfn.XLOOKUP(A1144,'DRAWING LIST'!B:B,'DRAWING LIST'!AJ:AJ,,0)</f>
        <v/>
      </c>
      <c r="K1144">
        <f t="shared" si="34"/>
        <v>6.9999999999999993E-2</v>
      </c>
      <c r="L1144">
        <f t="shared" si="35"/>
        <v>0.13999999999999999</v>
      </c>
    </row>
    <row r="1145" spans="1:12">
      <c r="A1145" t="s">
        <v>410</v>
      </c>
      <c r="B1145">
        <v>3</v>
      </c>
      <c r="C1145">
        <v>1</v>
      </c>
      <c r="D1145">
        <v>15</v>
      </c>
      <c r="E1145" t="s">
        <v>3185</v>
      </c>
      <c r="F1145" t="s">
        <v>3160</v>
      </c>
      <c r="G1145">
        <v>21.3</v>
      </c>
      <c r="H1145" t="s">
        <v>2009</v>
      </c>
      <c r="J1145" t="str">
        <f>_xlfn.XLOOKUP(A1145,'DRAWING LIST'!B:B,'DRAWING LIST'!AJ:AJ,,0)</f>
        <v/>
      </c>
      <c r="K1145">
        <f t="shared" si="34"/>
        <v>6.9999999999999993E-2</v>
      </c>
      <c r="L1145">
        <f t="shared" si="35"/>
        <v>6.9999999999999993E-2</v>
      </c>
    </row>
    <row r="1146" spans="1:12">
      <c r="A1146" t="s">
        <v>410</v>
      </c>
      <c r="B1146">
        <v>4</v>
      </c>
      <c r="C1146">
        <v>6</v>
      </c>
      <c r="D1146">
        <v>25</v>
      </c>
      <c r="E1146" t="s">
        <v>3159</v>
      </c>
      <c r="F1146" t="s">
        <v>3160</v>
      </c>
      <c r="G1146">
        <v>33.4</v>
      </c>
      <c r="H1146">
        <v>1752.3175503193147</v>
      </c>
      <c r="I1146">
        <v>1.7523175503193146E-3</v>
      </c>
      <c r="J1146" t="str">
        <f>_xlfn.XLOOKUP(A1146,'DRAWING LIST'!B:B,'DRAWING LIST'!AJ:AJ,,0)</f>
        <v/>
      </c>
      <c r="K1146">
        <f t="shared" si="34"/>
        <v>0.11</v>
      </c>
      <c r="L1146">
        <f t="shared" si="35"/>
        <v>0.66</v>
      </c>
    </row>
    <row r="1147" spans="1:12">
      <c r="A1147" t="s">
        <v>410</v>
      </c>
      <c r="B1147">
        <v>5</v>
      </c>
      <c r="C1147">
        <v>1</v>
      </c>
      <c r="D1147" t="s">
        <v>3163</v>
      </c>
      <c r="E1147" t="s">
        <v>3167</v>
      </c>
      <c r="F1147" t="s">
        <v>3160</v>
      </c>
      <c r="G1147">
        <v>25</v>
      </c>
      <c r="H1147">
        <v>7853.981633974483</v>
      </c>
      <c r="I1147">
        <v>7.8539816339744835E-3</v>
      </c>
      <c r="J1147" t="str">
        <f>_xlfn.XLOOKUP(A1147,'DRAWING LIST'!B:B,'DRAWING LIST'!AJ:AJ,,0)</f>
        <v/>
      </c>
      <c r="K1147">
        <f t="shared" si="34"/>
        <v>0.08</v>
      </c>
      <c r="L1147">
        <f t="shared" si="35"/>
        <v>0.08</v>
      </c>
    </row>
    <row r="1148" spans="1:12">
      <c r="A1148" t="s">
        <v>410</v>
      </c>
      <c r="B1148">
        <v>6</v>
      </c>
      <c r="C1148">
        <v>1</v>
      </c>
      <c r="D1148">
        <v>25</v>
      </c>
      <c r="E1148" t="s">
        <v>3162</v>
      </c>
      <c r="F1148" t="s">
        <v>3160</v>
      </c>
      <c r="G1148">
        <v>33.4</v>
      </c>
      <c r="H1148">
        <v>5256.9526509579446</v>
      </c>
      <c r="I1148">
        <v>5.2569526509579443E-3</v>
      </c>
      <c r="J1148" t="str">
        <f>_xlfn.XLOOKUP(A1148,'DRAWING LIST'!B:B,'DRAWING LIST'!AJ:AJ,,0)</f>
        <v/>
      </c>
      <c r="K1148">
        <f t="shared" si="34"/>
        <v>0.11</v>
      </c>
      <c r="L1148">
        <f t="shared" si="35"/>
        <v>0.11</v>
      </c>
    </row>
    <row r="1149" spans="1:12">
      <c r="A1149" t="s">
        <v>410</v>
      </c>
      <c r="B1149">
        <v>7</v>
      </c>
      <c r="C1149">
        <v>2</v>
      </c>
      <c r="D1149">
        <v>15</v>
      </c>
      <c r="E1149" t="s">
        <v>3161</v>
      </c>
      <c r="F1149" t="s">
        <v>3160</v>
      </c>
      <c r="G1149">
        <v>21.3</v>
      </c>
      <c r="H1149">
        <v>356.32729275178838</v>
      </c>
      <c r="I1149">
        <v>3.5632729275178834E-4</v>
      </c>
      <c r="J1149" t="str">
        <f>_xlfn.XLOOKUP(A1149,'DRAWING LIST'!B:B,'DRAWING LIST'!AJ:AJ,,0)</f>
        <v/>
      </c>
      <c r="K1149">
        <f t="shared" si="34"/>
        <v>6.9999999999999993E-2</v>
      </c>
      <c r="L1149">
        <f t="shared" si="35"/>
        <v>0.13999999999999999</v>
      </c>
    </row>
    <row r="1150" spans="1:12">
      <c r="A1150" t="s">
        <v>411</v>
      </c>
      <c r="B1150">
        <v>3</v>
      </c>
      <c r="C1150">
        <v>2</v>
      </c>
      <c r="D1150">
        <v>15</v>
      </c>
      <c r="E1150" t="s">
        <v>3185</v>
      </c>
      <c r="F1150" t="s">
        <v>3160</v>
      </c>
      <c r="G1150">
        <v>21.3</v>
      </c>
      <c r="H1150" t="s">
        <v>2009</v>
      </c>
      <c r="J1150" t="str">
        <f>_xlfn.XLOOKUP(A1150,'DRAWING LIST'!B:B,'DRAWING LIST'!AJ:AJ,,0)</f>
        <v/>
      </c>
      <c r="K1150">
        <f t="shared" si="34"/>
        <v>6.9999999999999993E-2</v>
      </c>
      <c r="L1150">
        <f t="shared" si="35"/>
        <v>0.13999999999999999</v>
      </c>
    </row>
    <row r="1151" spans="1:12">
      <c r="A1151" t="s">
        <v>411</v>
      </c>
      <c r="B1151">
        <v>4</v>
      </c>
      <c r="C1151">
        <v>2</v>
      </c>
      <c r="D1151">
        <v>25</v>
      </c>
      <c r="E1151" t="s">
        <v>3159</v>
      </c>
      <c r="F1151" t="s">
        <v>3160</v>
      </c>
      <c r="G1151">
        <v>33.4</v>
      </c>
      <c r="H1151">
        <v>1752.3175503193147</v>
      </c>
      <c r="I1151">
        <v>1.7523175503193146E-3</v>
      </c>
      <c r="J1151" t="str">
        <f>_xlfn.XLOOKUP(A1151,'DRAWING LIST'!B:B,'DRAWING LIST'!AJ:AJ,,0)</f>
        <v/>
      </c>
      <c r="K1151">
        <f t="shared" si="34"/>
        <v>0.11</v>
      </c>
      <c r="L1151">
        <f t="shared" si="35"/>
        <v>0.22</v>
      </c>
    </row>
    <row r="1152" spans="1:12">
      <c r="A1152" t="s">
        <v>411</v>
      </c>
      <c r="B1152">
        <v>5</v>
      </c>
      <c r="C1152">
        <v>3</v>
      </c>
      <c r="D1152" t="s">
        <v>3163</v>
      </c>
      <c r="E1152" t="s">
        <v>3164</v>
      </c>
      <c r="F1152" t="s">
        <v>3160</v>
      </c>
      <c r="G1152">
        <v>25</v>
      </c>
      <c r="H1152">
        <v>2945.2431127404311</v>
      </c>
      <c r="I1152">
        <v>2.9452431127404309E-3</v>
      </c>
      <c r="J1152" t="str">
        <f>_xlfn.XLOOKUP(A1152,'DRAWING LIST'!B:B,'DRAWING LIST'!AJ:AJ,,0)</f>
        <v/>
      </c>
      <c r="K1152">
        <f t="shared" si="34"/>
        <v>0.08</v>
      </c>
      <c r="L1152">
        <f t="shared" si="35"/>
        <v>0.24</v>
      </c>
    </row>
    <row r="1153" spans="1:12">
      <c r="A1153" t="s">
        <v>411</v>
      </c>
      <c r="B1153">
        <v>6</v>
      </c>
      <c r="C1153">
        <v>4</v>
      </c>
      <c r="D1153">
        <v>15</v>
      </c>
      <c r="E1153" t="s">
        <v>3161</v>
      </c>
      <c r="F1153" t="s">
        <v>3160</v>
      </c>
      <c r="G1153">
        <v>21.3</v>
      </c>
      <c r="H1153">
        <v>356.32729275178838</v>
      </c>
      <c r="I1153">
        <v>3.5632729275178834E-4</v>
      </c>
      <c r="J1153" t="str">
        <f>_xlfn.XLOOKUP(A1153,'DRAWING LIST'!B:B,'DRAWING LIST'!AJ:AJ,,0)</f>
        <v/>
      </c>
      <c r="K1153">
        <f t="shared" si="34"/>
        <v>6.9999999999999993E-2</v>
      </c>
      <c r="L1153">
        <f t="shared" si="35"/>
        <v>0.27999999999999997</v>
      </c>
    </row>
    <row r="1154" spans="1:12">
      <c r="A1154" t="s">
        <v>411</v>
      </c>
      <c r="B1154">
        <v>7</v>
      </c>
      <c r="C1154">
        <v>1</v>
      </c>
      <c r="D1154">
        <v>25</v>
      </c>
      <c r="E1154" t="s">
        <v>3165</v>
      </c>
      <c r="F1154" t="s">
        <v>3160</v>
      </c>
      <c r="G1154">
        <v>33.4</v>
      </c>
      <c r="H1154">
        <v>876.15877515965735</v>
      </c>
      <c r="I1154">
        <v>8.7615877515965731E-4</v>
      </c>
      <c r="J1154" t="str">
        <f>_xlfn.XLOOKUP(A1154,'DRAWING LIST'!B:B,'DRAWING LIST'!AJ:AJ,,0)</f>
        <v/>
      </c>
      <c r="K1154">
        <f t="shared" si="34"/>
        <v>0.11</v>
      </c>
      <c r="L1154">
        <f t="shared" si="35"/>
        <v>0.11</v>
      </c>
    </row>
    <row r="1155" spans="1:12">
      <c r="A1155" t="s">
        <v>411</v>
      </c>
      <c r="B1155">
        <v>8</v>
      </c>
      <c r="C1155">
        <v>1</v>
      </c>
      <c r="D1155">
        <v>25</v>
      </c>
      <c r="E1155" t="s">
        <v>3161</v>
      </c>
      <c r="F1155" t="s">
        <v>3160</v>
      </c>
      <c r="G1155">
        <v>33.4</v>
      </c>
      <c r="H1155">
        <v>876.15877515965735</v>
      </c>
      <c r="I1155">
        <v>8.7615877515965731E-4</v>
      </c>
      <c r="J1155" t="str">
        <f>_xlfn.XLOOKUP(A1155,'DRAWING LIST'!B:B,'DRAWING LIST'!AJ:AJ,,0)</f>
        <v/>
      </c>
      <c r="K1155">
        <f t="shared" ref="K1155:K1218" si="36">ROUNDUP(G1155*PI()*1000*10^-6,2)</f>
        <v>0.11</v>
      </c>
      <c r="L1155">
        <f t="shared" ref="L1155:L1218" si="37">K1155*C1155</f>
        <v>0.11</v>
      </c>
    </row>
    <row r="1156" spans="1:12">
      <c r="A1156" t="s">
        <v>412</v>
      </c>
      <c r="B1156">
        <v>3</v>
      </c>
      <c r="C1156">
        <v>1</v>
      </c>
      <c r="D1156">
        <v>15</v>
      </c>
      <c r="E1156" t="s">
        <v>3185</v>
      </c>
      <c r="F1156" t="s">
        <v>3160</v>
      </c>
      <c r="G1156">
        <v>21.3</v>
      </c>
      <c r="H1156" t="s">
        <v>2009</v>
      </c>
      <c r="J1156" t="str">
        <f>_xlfn.XLOOKUP(A1156,'DRAWING LIST'!B:B,'DRAWING LIST'!AJ:AJ,,0)</f>
        <v/>
      </c>
      <c r="K1156">
        <f t="shared" si="36"/>
        <v>6.9999999999999993E-2</v>
      </c>
      <c r="L1156">
        <f t="shared" si="37"/>
        <v>6.9999999999999993E-2</v>
      </c>
    </row>
    <row r="1157" spans="1:12">
      <c r="A1157" t="s">
        <v>412</v>
      </c>
      <c r="B1157">
        <v>4</v>
      </c>
      <c r="C1157">
        <v>2</v>
      </c>
      <c r="D1157">
        <v>25</v>
      </c>
      <c r="E1157" t="s">
        <v>3159</v>
      </c>
      <c r="F1157" t="s">
        <v>3160</v>
      </c>
      <c r="G1157">
        <v>33.4</v>
      </c>
      <c r="H1157">
        <v>1752.3175503193147</v>
      </c>
      <c r="I1157">
        <v>1.7523175503193146E-3</v>
      </c>
      <c r="J1157" t="str">
        <f>_xlfn.XLOOKUP(A1157,'DRAWING LIST'!B:B,'DRAWING LIST'!AJ:AJ,,0)</f>
        <v/>
      </c>
      <c r="K1157">
        <f t="shared" si="36"/>
        <v>0.11</v>
      </c>
      <c r="L1157">
        <f t="shared" si="37"/>
        <v>0.22</v>
      </c>
    </row>
    <row r="1158" spans="1:12">
      <c r="A1158" t="s">
        <v>412</v>
      </c>
      <c r="B1158">
        <v>5</v>
      </c>
      <c r="C1158">
        <v>1</v>
      </c>
      <c r="D1158" t="s">
        <v>3163</v>
      </c>
      <c r="E1158" t="s">
        <v>3164</v>
      </c>
      <c r="F1158" t="s">
        <v>3160</v>
      </c>
      <c r="G1158">
        <v>25</v>
      </c>
      <c r="H1158">
        <v>2945.2431127404311</v>
      </c>
      <c r="I1158">
        <v>2.9452431127404309E-3</v>
      </c>
      <c r="J1158" t="str">
        <f>_xlfn.XLOOKUP(A1158,'DRAWING LIST'!B:B,'DRAWING LIST'!AJ:AJ,,0)</f>
        <v/>
      </c>
      <c r="K1158">
        <f t="shared" si="36"/>
        <v>0.08</v>
      </c>
      <c r="L1158">
        <f t="shared" si="37"/>
        <v>0.08</v>
      </c>
    </row>
    <row r="1159" spans="1:12">
      <c r="A1159" t="s">
        <v>412</v>
      </c>
      <c r="B1159">
        <v>6</v>
      </c>
      <c r="C1159">
        <v>2</v>
      </c>
      <c r="D1159">
        <v>15</v>
      </c>
      <c r="E1159" t="s">
        <v>3161</v>
      </c>
      <c r="F1159" t="s">
        <v>3160</v>
      </c>
      <c r="G1159">
        <v>21.3</v>
      </c>
      <c r="H1159">
        <v>356.32729275178838</v>
      </c>
      <c r="I1159">
        <v>3.5632729275178834E-4</v>
      </c>
      <c r="J1159" t="str">
        <f>_xlfn.XLOOKUP(A1159,'DRAWING LIST'!B:B,'DRAWING LIST'!AJ:AJ,,0)</f>
        <v/>
      </c>
      <c r="K1159">
        <f t="shared" si="36"/>
        <v>6.9999999999999993E-2</v>
      </c>
      <c r="L1159">
        <f t="shared" si="37"/>
        <v>0.13999999999999999</v>
      </c>
    </row>
    <row r="1160" spans="1:12">
      <c r="A1160" t="s">
        <v>413</v>
      </c>
      <c r="B1160">
        <v>3</v>
      </c>
      <c r="C1160">
        <v>1</v>
      </c>
      <c r="D1160">
        <v>15</v>
      </c>
      <c r="E1160" t="s">
        <v>3185</v>
      </c>
      <c r="F1160" t="s">
        <v>3160</v>
      </c>
      <c r="G1160">
        <v>21.3</v>
      </c>
      <c r="H1160" t="s">
        <v>2009</v>
      </c>
      <c r="J1160" t="str">
        <f>_xlfn.XLOOKUP(A1160,'DRAWING LIST'!B:B,'DRAWING LIST'!AJ:AJ,,0)</f>
        <v/>
      </c>
      <c r="K1160">
        <f t="shared" si="36"/>
        <v>6.9999999999999993E-2</v>
      </c>
      <c r="L1160">
        <f t="shared" si="37"/>
        <v>6.9999999999999993E-2</v>
      </c>
    </row>
    <row r="1161" spans="1:12">
      <c r="A1161" t="s">
        <v>413</v>
      </c>
      <c r="B1161">
        <v>4</v>
      </c>
      <c r="C1161">
        <v>6</v>
      </c>
      <c r="D1161">
        <v>25</v>
      </c>
      <c r="E1161" t="s">
        <v>3159</v>
      </c>
      <c r="F1161" t="s">
        <v>3160</v>
      </c>
      <c r="G1161">
        <v>33.4</v>
      </c>
      <c r="H1161">
        <v>1752.3175503193147</v>
      </c>
      <c r="I1161">
        <v>1.7523175503193146E-3</v>
      </c>
      <c r="J1161" t="str">
        <f>_xlfn.XLOOKUP(A1161,'DRAWING LIST'!B:B,'DRAWING LIST'!AJ:AJ,,0)</f>
        <v/>
      </c>
      <c r="K1161">
        <f t="shared" si="36"/>
        <v>0.11</v>
      </c>
      <c r="L1161">
        <f t="shared" si="37"/>
        <v>0.66</v>
      </c>
    </row>
    <row r="1162" spans="1:12">
      <c r="A1162" t="s">
        <v>413</v>
      </c>
      <c r="B1162">
        <v>5</v>
      </c>
      <c r="C1162">
        <v>1</v>
      </c>
      <c r="D1162" t="s">
        <v>3163</v>
      </c>
      <c r="E1162" t="s">
        <v>3167</v>
      </c>
      <c r="F1162" t="s">
        <v>3160</v>
      </c>
      <c r="G1162">
        <v>25</v>
      </c>
      <c r="H1162">
        <v>7853.981633974483</v>
      </c>
      <c r="I1162">
        <v>7.8539816339744835E-3</v>
      </c>
      <c r="J1162" t="str">
        <f>_xlfn.XLOOKUP(A1162,'DRAWING LIST'!B:B,'DRAWING LIST'!AJ:AJ,,0)</f>
        <v/>
      </c>
      <c r="K1162">
        <f t="shared" si="36"/>
        <v>0.08</v>
      </c>
      <c r="L1162">
        <f t="shared" si="37"/>
        <v>0.08</v>
      </c>
    </row>
    <row r="1163" spans="1:12">
      <c r="A1163" t="s">
        <v>413</v>
      </c>
      <c r="B1163">
        <v>6</v>
      </c>
      <c r="C1163">
        <v>2</v>
      </c>
      <c r="D1163">
        <v>15</v>
      </c>
      <c r="E1163" t="s">
        <v>3161</v>
      </c>
      <c r="F1163" t="s">
        <v>3160</v>
      </c>
      <c r="G1163">
        <v>21.3</v>
      </c>
      <c r="H1163">
        <v>356.32729275178838</v>
      </c>
      <c r="I1163">
        <v>3.5632729275178834E-4</v>
      </c>
      <c r="J1163" t="str">
        <f>_xlfn.XLOOKUP(A1163,'DRAWING LIST'!B:B,'DRAWING LIST'!AJ:AJ,,0)</f>
        <v/>
      </c>
      <c r="K1163">
        <f t="shared" si="36"/>
        <v>6.9999999999999993E-2</v>
      </c>
      <c r="L1163">
        <f t="shared" si="37"/>
        <v>0.13999999999999999</v>
      </c>
    </row>
    <row r="1164" spans="1:12">
      <c r="A1164" t="s">
        <v>777</v>
      </c>
      <c r="B1164">
        <v>3</v>
      </c>
      <c r="C1164">
        <v>2</v>
      </c>
      <c r="D1164">
        <v>15</v>
      </c>
      <c r="E1164" t="s">
        <v>3185</v>
      </c>
      <c r="F1164" t="s">
        <v>3160</v>
      </c>
      <c r="G1164">
        <v>21.3</v>
      </c>
      <c r="H1164" t="s">
        <v>2009</v>
      </c>
      <c r="J1164" t="str">
        <f>_xlfn.XLOOKUP(A1164,'DRAWING LIST'!B:B,'DRAWING LIST'!AJ:AJ,,0)</f>
        <v/>
      </c>
      <c r="K1164">
        <f t="shared" si="36"/>
        <v>6.9999999999999993E-2</v>
      </c>
      <c r="L1164">
        <f t="shared" si="37"/>
        <v>0.13999999999999999</v>
      </c>
    </row>
    <row r="1165" spans="1:12">
      <c r="A1165" t="s">
        <v>777</v>
      </c>
      <c r="B1165">
        <v>4</v>
      </c>
      <c r="C1165">
        <v>2</v>
      </c>
      <c r="D1165" t="s">
        <v>3163</v>
      </c>
      <c r="E1165" t="s">
        <v>3164</v>
      </c>
      <c r="F1165" t="s">
        <v>3160</v>
      </c>
      <c r="G1165">
        <v>25</v>
      </c>
      <c r="H1165">
        <v>2945.2431127404311</v>
      </c>
      <c r="I1165">
        <v>2.9452431127404309E-3</v>
      </c>
      <c r="J1165" t="str">
        <f>_xlfn.XLOOKUP(A1165,'DRAWING LIST'!B:B,'DRAWING LIST'!AJ:AJ,,0)</f>
        <v/>
      </c>
      <c r="K1165">
        <f t="shared" si="36"/>
        <v>0.08</v>
      </c>
      <c r="L1165">
        <f t="shared" si="37"/>
        <v>0.16</v>
      </c>
    </row>
    <row r="1166" spans="1:12">
      <c r="A1166" t="s">
        <v>777</v>
      </c>
      <c r="B1166">
        <v>5</v>
      </c>
      <c r="C1166">
        <v>4</v>
      </c>
      <c r="D1166">
        <v>15</v>
      </c>
      <c r="E1166" t="s">
        <v>3161</v>
      </c>
      <c r="F1166" t="s">
        <v>3160</v>
      </c>
      <c r="G1166">
        <v>21.3</v>
      </c>
      <c r="H1166">
        <v>356.32729275178838</v>
      </c>
      <c r="I1166">
        <v>3.5632729275178834E-4</v>
      </c>
      <c r="J1166" t="str">
        <f>_xlfn.XLOOKUP(A1166,'DRAWING LIST'!B:B,'DRAWING LIST'!AJ:AJ,,0)</f>
        <v/>
      </c>
      <c r="K1166">
        <f t="shared" si="36"/>
        <v>6.9999999999999993E-2</v>
      </c>
      <c r="L1166">
        <f t="shared" si="37"/>
        <v>0.27999999999999997</v>
      </c>
    </row>
    <row r="1167" spans="1:12">
      <c r="A1167" t="s">
        <v>778</v>
      </c>
      <c r="B1167">
        <v>2</v>
      </c>
      <c r="C1167">
        <v>3</v>
      </c>
      <c r="D1167">
        <v>25</v>
      </c>
      <c r="E1167" t="s">
        <v>3159</v>
      </c>
      <c r="F1167" t="s">
        <v>3160</v>
      </c>
      <c r="G1167">
        <v>33.4</v>
      </c>
      <c r="H1167">
        <v>1752.3175503193147</v>
      </c>
      <c r="I1167">
        <v>1.7523175503193146E-3</v>
      </c>
      <c r="J1167" t="str">
        <f>_xlfn.XLOOKUP(A1167,'DRAWING LIST'!B:B,'DRAWING LIST'!AJ:AJ,,0)</f>
        <v/>
      </c>
      <c r="K1167">
        <f t="shared" si="36"/>
        <v>0.11</v>
      </c>
      <c r="L1167">
        <f t="shared" si="37"/>
        <v>0.33</v>
      </c>
    </row>
    <row r="1168" spans="1:12">
      <c r="A1168" t="s">
        <v>414</v>
      </c>
      <c r="B1168">
        <v>3</v>
      </c>
      <c r="C1168">
        <v>1</v>
      </c>
      <c r="D1168">
        <v>15</v>
      </c>
      <c r="E1168" t="s">
        <v>3185</v>
      </c>
      <c r="F1168" t="s">
        <v>3160</v>
      </c>
      <c r="G1168">
        <v>21.3</v>
      </c>
      <c r="H1168" t="s">
        <v>2009</v>
      </c>
      <c r="J1168" t="str">
        <f>_xlfn.XLOOKUP(A1168,'DRAWING LIST'!B:B,'DRAWING LIST'!AJ:AJ,,0)</f>
        <v/>
      </c>
      <c r="K1168">
        <f t="shared" si="36"/>
        <v>6.9999999999999993E-2</v>
      </c>
      <c r="L1168">
        <f t="shared" si="37"/>
        <v>6.9999999999999993E-2</v>
      </c>
    </row>
    <row r="1169" spans="1:12">
      <c r="A1169" t="s">
        <v>414</v>
      </c>
      <c r="B1169">
        <v>4</v>
      </c>
      <c r="C1169">
        <v>3</v>
      </c>
      <c r="D1169">
        <v>25</v>
      </c>
      <c r="E1169" t="s">
        <v>3159</v>
      </c>
      <c r="F1169" t="s">
        <v>3160</v>
      </c>
      <c r="G1169">
        <v>33.4</v>
      </c>
      <c r="H1169">
        <v>1752.3175503193147</v>
      </c>
      <c r="I1169">
        <v>1.7523175503193146E-3</v>
      </c>
      <c r="J1169" t="str">
        <f>_xlfn.XLOOKUP(A1169,'DRAWING LIST'!B:B,'DRAWING LIST'!AJ:AJ,,0)</f>
        <v/>
      </c>
      <c r="K1169">
        <f t="shared" si="36"/>
        <v>0.11</v>
      </c>
      <c r="L1169">
        <f t="shared" si="37"/>
        <v>0.33</v>
      </c>
    </row>
    <row r="1170" spans="1:12">
      <c r="A1170" t="s">
        <v>414</v>
      </c>
      <c r="B1170">
        <v>5</v>
      </c>
      <c r="C1170">
        <v>1</v>
      </c>
      <c r="D1170" t="s">
        <v>3163</v>
      </c>
      <c r="E1170" t="s">
        <v>3167</v>
      </c>
      <c r="F1170" t="s">
        <v>3160</v>
      </c>
      <c r="G1170">
        <v>25</v>
      </c>
      <c r="H1170">
        <v>7853.981633974483</v>
      </c>
      <c r="I1170">
        <v>7.8539816339744835E-3</v>
      </c>
      <c r="J1170" t="str">
        <f>_xlfn.XLOOKUP(A1170,'DRAWING LIST'!B:B,'DRAWING LIST'!AJ:AJ,,0)</f>
        <v/>
      </c>
      <c r="K1170">
        <f t="shared" si="36"/>
        <v>0.08</v>
      </c>
      <c r="L1170">
        <f t="shared" si="37"/>
        <v>0.08</v>
      </c>
    </row>
    <row r="1171" spans="1:12">
      <c r="A1171" t="s">
        <v>414</v>
      </c>
      <c r="B1171">
        <v>6</v>
      </c>
      <c r="C1171">
        <v>2</v>
      </c>
      <c r="D1171">
        <v>15</v>
      </c>
      <c r="E1171" t="s">
        <v>3161</v>
      </c>
      <c r="F1171" t="s">
        <v>3160</v>
      </c>
      <c r="G1171">
        <v>21.3</v>
      </c>
      <c r="H1171">
        <v>356.32729275178838</v>
      </c>
      <c r="I1171">
        <v>3.5632729275178834E-4</v>
      </c>
      <c r="J1171" t="str">
        <f>_xlfn.XLOOKUP(A1171,'DRAWING LIST'!B:B,'DRAWING LIST'!AJ:AJ,,0)</f>
        <v/>
      </c>
      <c r="K1171">
        <f t="shared" si="36"/>
        <v>6.9999999999999993E-2</v>
      </c>
      <c r="L1171">
        <f t="shared" si="37"/>
        <v>0.13999999999999999</v>
      </c>
    </row>
    <row r="1172" spans="1:12">
      <c r="A1172" t="s">
        <v>415</v>
      </c>
      <c r="B1172">
        <v>3</v>
      </c>
      <c r="C1172">
        <v>1</v>
      </c>
      <c r="D1172">
        <v>15</v>
      </c>
      <c r="E1172" t="s">
        <v>3185</v>
      </c>
      <c r="F1172" t="s">
        <v>3160</v>
      </c>
      <c r="G1172">
        <v>21.3</v>
      </c>
      <c r="H1172" t="s">
        <v>2009</v>
      </c>
      <c r="J1172" t="str">
        <f>_xlfn.XLOOKUP(A1172,'DRAWING LIST'!B:B,'DRAWING LIST'!AJ:AJ,,0)</f>
        <v/>
      </c>
      <c r="K1172">
        <f t="shared" si="36"/>
        <v>6.9999999999999993E-2</v>
      </c>
      <c r="L1172">
        <f t="shared" si="37"/>
        <v>6.9999999999999993E-2</v>
      </c>
    </row>
    <row r="1173" spans="1:12">
      <c r="A1173" t="s">
        <v>415</v>
      </c>
      <c r="B1173">
        <v>4</v>
      </c>
      <c r="C1173">
        <v>3</v>
      </c>
      <c r="D1173">
        <v>25</v>
      </c>
      <c r="E1173" t="s">
        <v>3159</v>
      </c>
      <c r="F1173" t="s">
        <v>3160</v>
      </c>
      <c r="G1173">
        <v>33.4</v>
      </c>
      <c r="H1173">
        <v>1752.3175503193147</v>
      </c>
      <c r="I1173">
        <v>1.7523175503193146E-3</v>
      </c>
      <c r="J1173" t="str">
        <f>_xlfn.XLOOKUP(A1173,'DRAWING LIST'!B:B,'DRAWING LIST'!AJ:AJ,,0)</f>
        <v/>
      </c>
      <c r="K1173">
        <f t="shared" si="36"/>
        <v>0.11</v>
      </c>
      <c r="L1173">
        <f t="shared" si="37"/>
        <v>0.33</v>
      </c>
    </row>
    <row r="1174" spans="1:12">
      <c r="A1174" t="s">
        <v>415</v>
      </c>
      <c r="B1174">
        <v>5</v>
      </c>
      <c r="C1174">
        <v>1</v>
      </c>
      <c r="D1174" t="s">
        <v>3163</v>
      </c>
      <c r="E1174" t="s">
        <v>3167</v>
      </c>
      <c r="F1174" t="s">
        <v>3160</v>
      </c>
      <c r="G1174">
        <v>25</v>
      </c>
      <c r="H1174">
        <v>7853.981633974483</v>
      </c>
      <c r="I1174">
        <v>7.8539816339744835E-3</v>
      </c>
      <c r="J1174" t="str">
        <f>_xlfn.XLOOKUP(A1174,'DRAWING LIST'!B:B,'DRAWING LIST'!AJ:AJ,,0)</f>
        <v/>
      </c>
      <c r="K1174">
        <f t="shared" si="36"/>
        <v>0.08</v>
      </c>
      <c r="L1174">
        <f t="shared" si="37"/>
        <v>0.08</v>
      </c>
    </row>
    <row r="1175" spans="1:12">
      <c r="A1175" t="s">
        <v>415</v>
      </c>
      <c r="B1175">
        <v>6</v>
      </c>
      <c r="C1175">
        <v>2</v>
      </c>
      <c r="D1175">
        <v>15</v>
      </c>
      <c r="E1175" t="s">
        <v>3161</v>
      </c>
      <c r="F1175" t="s">
        <v>3160</v>
      </c>
      <c r="G1175">
        <v>21.3</v>
      </c>
      <c r="H1175">
        <v>356.32729275178838</v>
      </c>
      <c r="I1175">
        <v>3.5632729275178834E-4</v>
      </c>
      <c r="J1175" t="str">
        <f>_xlfn.XLOOKUP(A1175,'DRAWING LIST'!B:B,'DRAWING LIST'!AJ:AJ,,0)</f>
        <v/>
      </c>
      <c r="K1175">
        <f t="shared" si="36"/>
        <v>6.9999999999999993E-2</v>
      </c>
      <c r="L1175">
        <f t="shared" si="37"/>
        <v>0.13999999999999999</v>
      </c>
    </row>
    <row r="1176" spans="1:12">
      <c r="A1176" t="s">
        <v>417</v>
      </c>
      <c r="B1176">
        <v>3</v>
      </c>
      <c r="C1176">
        <v>1</v>
      </c>
      <c r="D1176">
        <v>15</v>
      </c>
      <c r="E1176" t="s">
        <v>3185</v>
      </c>
      <c r="F1176" t="s">
        <v>3160</v>
      </c>
      <c r="G1176">
        <v>21.3</v>
      </c>
      <c r="H1176" t="s">
        <v>2009</v>
      </c>
      <c r="J1176" t="str">
        <f>_xlfn.XLOOKUP(A1176,'DRAWING LIST'!B:B,'DRAWING LIST'!AJ:AJ,,0)</f>
        <v/>
      </c>
      <c r="K1176">
        <f t="shared" si="36"/>
        <v>6.9999999999999993E-2</v>
      </c>
      <c r="L1176">
        <f t="shared" si="37"/>
        <v>6.9999999999999993E-2</v>
      </c>
    </row>
    <row r="1177" spans="1:12">
      <c r="A1177" t="s">
        <v>417</v>
      </c>
      <c r="B1177">
        <v>4</v>
      </c>
      <c r="C1177">
        <v>1</v>
      </c>
      <c r="D1177">
        <v>25</v>
      </c>
      <c r="E1177" t="s">
        <v>3159</v>
      </c>
      <c r="F1177" t="s">
        <v>3160</v>
      </c>
      <c r="G1177">
        <v>33.4</v>
      </c>
      <c r="H1177">
        <v>1752.3175503193147</v>
      </c>
      <c r="I1177">
        <v>1.7523175503193146E-3</v>
      </c>
      <c r="J1177" t="str">
        <f>_xlfn.XLOOKUP(A1177,'DRAWING LIST'!B:B,'DRAWING LIST'!AJ:AJ,,0)</f>
        <v/>
      </c>
      <c r="K1177">
        <f t="shared" si="36"/>
        <v>0.11</v>
      </c>
      <c r="L1177">
        <f t="shared" si="37"/>
        <v>0.11</v>
      </c>
    </row>
    <row r="1178" spans="1:12">
      <c r="A1178" t="s">
        <v>417</v>
      </c>
      <c r="B1178">
        <v>5</v>
      </c>
      <c r="C1178">
        <v>1</v>
      </c>
      <c r="D1178" t="s">
        <v>3163</v>
      </c>
      <c r="E1178" t="s">
        <v>3167</v>
      </c>
      <c r="F1178" t="s">
        <v>3160</v>
      </c>
      <c r="G1178">
        <v>25</v>
      </c>
      <c r="H1178">
        <v>7853.981633974483</v>
      </c>
      <c r="I1178">
        <v>7.8539816339744835E-3</v>
      </c>
      <c r="J1178" t="str">
        <f>_xlfn.XLOOKUP(A1178,'DRAWING LIST'!B:B,'DRAWING LIST'!AJ:AJ,,0)</f>
        <v/>
      </c>
      <c r="K1178">
        <f t="shared" si="36"/>
        <v>0.08</v>
      </c>
      <c r="L1178">
        <f t="shared" si="37"/>
        <v>0.08</v>
      </c>
    </row>
    <row r="1179" spans="1:12">
      <c r="A1179" t="s">
        <v>417</v>
      </c>
      <c r="B1179">
        <v>6</v>
      </c>
      <c r="C1179">
        <v>2</v>
      </c>
      <c r="D1179">
        <v>15</v>
      </c>
      <c r="E1179" t="s">
        <v>3161</v>
      </c>
      <c r="F1179" t="s">
        <v>3160</v>
      </c>
      <c r="G1179">
        <v>21.3</v>
      </c>
      <c r="H1179">
        <v>356.32729275178838</v>
      </c>
      <c r="I1179">
        <v>3.5632729275178834E-4</v>
      </c>
      <c r="J1179" t="str">
        <f>_xlfn.XLOOKUP(A1179,'DRAWING LIST'!B:B,'DRAWING LIST'!AJ:AJ,,0)</f>
        <v/>
      </c>
      <c r="K1179">
        <f t="shared" si="36"/>
        <v>6.9999999999999993E-2</v>
      </c>
      <c r="L1179">
        <f t="shared" si="37"/>
        <v>0.13999999999999999</v>
      </c>
    </row>
    <row r="1180" spans="1:12">
      <c r="A1180" t="s">
        <v>418</v>
      </c>
      <c r="B1180">
        <v>3</v>
      </c>
      <c r="C1180">
        <v>3</v>
      </c>
      <c r="D1180">
        <v>15</v>
      </c>
      <c r="E1180" t="s">
        <v>3185</v>
      </c>
      <c r="F1180" t="s">
        <v>3160</v>
      </c>
      <c r="G1180">
        <v>21.3</v>
      </c>
      <c r="H1180" t="s">
        <v>2009</v>
      </c>
      <c r="J1180" t="str">
        <f>_xlfn.XLOOKUP(A1180,'DRAWING LIST'!B:B,'DRAWING LIST'!AJ:AJ,,0)</f>
        <v/>
      </c>
      <c r="K1180">
        <f t="shared" si="36"/>
        <v>6.9999999999999993E-2</v>
      </c>
      <c r="L1180">
        <f t="shared" si="37"/>
        <v>0.20999999999999996</v>
      </c>
    </row>
    <row r="1181" spans="1:12">
      <c r="A1181" t="s">
        <v>418</v>
      </c>
      <c r="B1181">
        <v>4</v>
      </c>
      <c r="C1181">
        <v>1</v>
      </c>
      <c r="D1181">
        <v>15</v>
      </c>
      <c r="E1181" t="s">
        <v>3159</v>
      </c>
      <c r="F1181" t="s">
        <v>3160</v>
      </c>
      <c r="G1181">
        <v>21.3</v>
      </c>
      <c r="H1181">
        <v>712.65458550357675</v>
      </c>
      <c r="I1181">
        <v>7.1265458550357668E-4</v>
      </c>
      <c r="J1181" t="str">
        <f>_xlfn.XLOOKUP(A1181,'DRAWING LIST'!B:B,'DRAWING LIST'!AJ:AJ,,0)</f>
        <v/>
      </c>
      <c r="K1181">
        <f t="shared" si="36"/>
        <v>6.9999999999999993E-2</v>
      </c>
      <c r="L1181">
        <f t="shared" si="37"/>
        <v>6.9999999999999993E-2</v>
      </c>
    </row>
    <row r="1182" spans="1:12">
      <c r="A1182" t="s">
        <v>418</v>
      </c>
      <c r="B1182">
        <v>5</v>
      </c>
      <c r="C1182">
        <v>1</v>
      </c>
      <c r="D1182" t="s">
        <v>3163</v>
      </c>
      <c r="E1182" t="s">
        <v>3167</v>
      </c>
      <c r="F1182" t="s">
        <v>3160</v>
      </c>
      <c r="G1182">
        <v>25</v>
      </c>
      <c r="H1182">
        <v>7853.981633974483</v>
      </c>
      <c r="I1182">
        <v>7.8539816339744835E-3</v>
      </c>
      <c r="J1182" t="str">
        <f>_xlfn.XLOOKUP(A1182,'DRAWING LIST'!B:B,'DRAWING LIST'!AJ:AJ,,0)</f>
        <v/>
      </c>
      <c r="K1182">
        <f t="shared" si="36"/>
        <v>0.08</v>
      </c>
      <c r="L1182">
        <f t="shared" si="37"/>
        <v>0.08</v>
      </c>
    </row>
    <row r="1183" spans="1:12">
      <c r="A1183" t="s">
        <v>418</v>
      </c>
      <c r="B1183">
        <v>6</v>
      </c>
      <c r="C1183">
        <v>2</v>
      </c>
      <c r="D1183" t="s">
        <v>3163</v>
      </c>
      <c r="E1183" t="s">
        <v>3164</v>
      </c>
      <c r="F1183" t="s">
        <v>3160</v>
      </c>
      <c r="G1183">
        <v>25</v>
      </c>
      <c r="H1183">
        <v>2945.2431127404311</v>
      </c>
      <c r="I1183">
        <v>2.9452431127404309E-3</v>
      </c>
      <c r="J1183" t="str">
        <f>_xlfn.XLOOKUP(A1183,'DRAWING LIST'!B:B,'DRAWING LIST'!AJ:AJ,,0)</f>
        <v/>
      </c>
      <c r="K1183">
        <f t="shared" si="36"/>
        <v>0.08</v>
      </c>
      <c r="L1183">
        <f t="shared" si="37"/>
        <v>0.16</v>
      </c>
    </row>
    <row r="1184" spans="1:12">
      <c r="A1184" t="s">
        <v>418</v>
      </c>
      <c r="B1184">
        <v>7</v>
      </c>
      <c r="C1184">
        <v>6</v>
      </c>
      <c r="D1184">
        <v>15</v>
      </c>
      <c r="E1184" t="s">
        <v>3161</v>
      </c>
      <c r="F1184" t="s">
        <v>3160</v>
      </c>
      <c r="G1184">
        <v>21.3</v>
      </c>
      <c r="H1184">
        <v>356.32729275178838</v>
      </c>
      <c r="I1184">
        <v>3.5632729275178834E-4</v>
      </c>
      <c r="J1184" t="str">
        <f>_xlfn.XLOOKUP(A1184,'DRAWING LIST'!B:B,'DRAWING LIST'!AJ:AJ,,0)</f>
        <v/>
      </c>
      <c r="K1184">
        <f t="shared" si="36"/>
        <v>6.9999999999999993E-2</v>
      </c>
      <c r="L1184">
        <f t="shared" si="37"/>
        <v>0.41999999999999993</v>
      </c>
    </row>
    <row r="1185" spans="1:12">
      <c r="A1185" t="s">
        <v>419</v>
      </c>
      <c r="B1185">
        <v>3</v>
      </c>
      <c r="C1185">
        <v>1</v>
      </c>
      <c r="D1185">
        <v>15</v>
      </c>
      <c r="E1185" t="s">
        <v>3185</v>
      </c>
      <c r="F1185" t="s">
        <v>3160</v>
      </c>
      <c r="G1185">
        <v>21.3</v>
      </c>
      <c r="H1185" t="s">
        <v>2009</v>
      </c>
      <c r="J1185" t="str">
        <f>_xlfn.XLOOKUP(A1185,'DRAWING LIST'!B:B,'DRAWING LIST'!AJ:AJ,,0)</f>
        <v/>
      </c>
      <c r="K1185">
        <f t="shared" si="36"/>
        <v>6.9999999999999993E-2</v>
      </c>
      <c r="L1185">
        <f t="shared" si="37"/>
        <v>6.9999999999999993E-2</v>
      </c>
    </row>
    <row r="1186" spans="1:12">
      <c r="A1186" t="s">
        <v>419</v>
      </c>
      <c r="B1186">
        <v>4</v>
      </c>
      <c r="C1186">
        <v>2</v>
      </c>
      <c r="D1186">
        <v>25</v>
      </c>
      <c r="E1186" t="s">
        <v>3159</v>
      </c>
      <c r="F1186" t="s">
        <v>3160</v>
      </c>
      <c r="G1186">
        <v>33.4</v>
      </c>
      <c r="H1186">
        <v>1752.3175503193147</v>
      </c>
      <c r="I1186">
        <v>1.7523175503193146E-3</v>
      </c>
      <c r="J1186" t="str">
        <f>_xlfn.XLOOKUP(A1186,'DRAWING LIST'!B:B,'DRAWING LIST'!AJ:AJ,,0)</f>
        <v/>
      </c>
      <c r="K1186">
        <f t="shared" si="36"/>
        <v>0.11</v>
      </c>
      <c r="L1186">
        <f t="shared" si="37"/>
        <v>0.22</v>
      </c>
    </row>
    <row r="1187" spans="1:12">
      <c r="A1187" t="s">
        <v>419</v>
      </c>
      <c r="B1187">
        <v>5</v>
      </c>
      <c r="C1187">
        <v>1</v>
      </c>
      <c r="D1187" t="s">
        <v>3163</v>
      </c>
      <c r="E1187" t="s">
        <v>3164</v>
      </c>
      <c r="F1187" t="s">
        <v>3160</v>
      </c>
      <c r="G1187">
        <v>25</v>
      </c>
      <c r="H1187">
        <v>2945.2431127404311</v>
      </c>
      <c r="I1187">
        <v>2.9452431127404309E-3</v>
      </c>
      <c r="J1187" t="str">
        <f>_xlfn.XLOOKUP(A1187,'DRAWING LIST'!B:B,'DRAWING LIST'!AJ:AJ,,0)</f>
        <v/>
      </c>
      <c r="K1187">
        <f t="shared" si="36"/>
        <v>0.08</v>
      </c>
      <c r="L1187">
        <f t="shared" si="37"/>
        <v>0.08</v>
      </c>
    </row>
    <row r="1188" spans="1:12">
      <c r="A1188" t="s">
        <v>419</v>
      </c>
      <c r="B1188">
        <v>6</v>
      </c>
      <c r="C1188">
        <v>1</v>
      </c>
      <c r="D1188">
        <v>25</v>
      </c>
      <c r="E1188" t="s">
        <v>3162</v>
      </c>
      <c r="F1188" t="s">
        <v>3160</v>
      </c>
      <c r="G1188">
        <v>33.4</v>
      </c>
      <c r="H1188">
        <v>5256.9526509579446</v>
      </c>
      <c r="I1188">
        <v>5.2569526509579443E-3</v>
      </c>
      <c r="J1188" t="str">
        <f>_xlfn.XLOOKUP(A1188,'DRAWING LIST'!B:B,'DRAWING LIST'!AJ:AJ,,0)</f>
        <v/>
      </c>
      <c r="K1188">
        <f t="shared" si="36"/>
        <v>0.11</v>
      </c>
      <c r="L1188">
        <f t="shared" si="37"/>
        <v>0.11</v>
      </c>
    </row>
    <row r="1189" spans="1:12">
      <c r="A1189" t="s">
        <v>419</v>
      </c>
      <c r="B1189">
        <v>7</v>
      </c>
      <c r="C1189">
        <v>2</v>
      </c>
      <c r="D1189">
        <v>15</v>
      </c>
      <c r="E1189" t="s">
        <v>3161</v>
      </c>
      <c r="F1189" t="s">
        <v>3160</v>
      </c>
      <c r="G1189">
        <v>21.3</v>
      </c>
      <c r="H1189">
        <v>356.32729275178838</v>
      </c>
      <c r="I1189">
        <v>3.5632729275178834E-4</v>
      </c>
      <c r="J1189" t="str">
        <f>_xlfn.XLOOKUP(A1189,'DRAWING LIST'!B:B,'DRAWING LIST'!AJ:AJ,,0)</f>
        <v/>
      </c>
      <c r="K1189">
        <f t="shared" si="36"/>
        <v>6.9999999999999993E-2</v>
      </c>
      <c r="L1189">
        <f t="shared" si="37"/>
        <v>0.13999999999999999</v>
      </c>
    </row>
    <row r="1190" spans="1:12">
      <c r="A1190" t="s">
        <v>779</v>
      </c>
      <c r="B1190">
        <v>3</v>
      </c>
      <c r="C1190">
        <v>1</v>
      </c>
      <c r="D1190">
        <v>15</v>
      </c>
      <c r="E1190" t="s">
        <v>3185</v>
      </c>
      <c r="F1190" t="s">
        <v>3160</v>
      </c>
      <c r="G1190">
        <v>21.3</v>
      </c>
      <c r="H1190" t="s">
        <v>2009</v>
      </c>
      <c r="J1190" t="str">
        <f>_xlfn.XLOOKUP(A1190,'DRAWING LIST'!B:B,'DRAWING LIST'!AJ:AJ,,0)</f>
        <v/>
      </c>
      <c r="K1190">
        <f t="shared" si="36"/>
        <v>6.9999999999999993E-2</v>
      </c>
      <c r="L1190">
        <f t="shared" si="37"/>
        <v>6.9999999999999993E-2</v>
      </c>
    </row>
    <row r="1191" spans="1:12">
      <c r="A1191" t="s">
        <v>779</v>
      </c>
      <c r="B1191">
        <v>4</v>
      </c>
      <c r="C1191">
        <v>1</v>
      </c>
      <c r="D1191">
        <v>15</v>
      </c>
      <c r="E1191" t="s">
        <v>3159</v>
      </c>
      <c r="F1191" t="s">
        <v>3160</v>
      </c>
      <c r="G1191">
        <v>21.3</v>
      </c>
      <c r="H1191">
        <v>712.65458550357675</v>
      </c>
      <c r="I1191">
        <v>7.1265458550357668E-4</v>
      </c>
      <c r="J1191" t="str">
        <f>_xlfn.XLOOKUP(A1191,'DRAWING LIST'!B:B,'DRAWING LIST'!AJ:AJ,,0)</f>
        <v/>
      </c>
      <c r="K1191">
        <f t="shared" si="36"/>
        <v>6.9999999999999993E-2</v>
      </c>
      <c r="L1191">
        <f t="shared" si="37"/>
        <v>6.9999999999999993E-2</v>
      </c>
    </row>
    <row r="1192" spans="1:12">
      <c r="A1192" t="s">
        <v>779</v>
      </c>
      <c r="B1192">
        <v>5</v>
      </c>
      <c r="C1192">
        <v>2</v>
      </c>
      <c r="D1192">
        <v>25</v>
      </c>
      <c r="E1192" t="s">
        <v>3159</v>
      </c>
      <c r="F1192" t="s">
        <v>3160</v>
      </c>
      <c r="G1192">
        <v>33.4</v>
      </c>
      <c r="H1192">
        <v>1752.3175503193147</v>
      </c>
      <c r="I1192">
        <v>1.7523175503193146E-3</v>
      </c>
      <c r="J1192" t="str">
        <f>_xlfn.XLOOKUP(A1192,'DRAWING LIST'!B:B,'DRAWING LIST'!AJ:AJ,,0)</f>
        <v/>
      </c>
      <c r="K1192">
        <f t="shared" si="36"/>
        <v>0.11</v>
      </c>
      <c r="L1192">
        <f t="shared" si="37"/>
        <v>0.22</v>
      </c>
    </row>
    <row r="1193" spans="1:12">
      <c r="A1193" t="s">
        <v>779</v>
      </c>
      <c r="B1193">
        <v>6</v>
      </c>
      <c r="C1193">
        <v>1</v>
      </c>
      <c r="D1193" t="s">
        <v>3163</v>
      </c>
      <c r="E1193" t="s">
        <v>3164</v>
      </c>
      <c r="F1193" t="s">
        <v>3160</v>
      </c>
      <c r="G1193">
        <v>25</v>
      </c>
      <c r="H1193">
        <v>2945.2431127404311</v>
      </c>
      <c r="I1193">
        <v>2.9452431127404309E-3</v>
      </c>
      <c r="J1193" t="str">
        <f>_xlfn.XLOOKUP(A1193,'DRAWING LIST'!B:B,'DRAWING LIST'!AJ:AJ,,0)</f>
        <v/>
      </c>
      <c r="K1193">
        <f t="shared" si="36"/>
        <v>0.08</v>
      </c>
      <c r="L1193">
        <f t="shared" si="37"/>
        <v>0.08</v>
      </c>
    </row>
    <row r="1194" spans="1:12">
      <c r="A1194" t="s">
        <v>779</v>
      </c>
      <c r="B1194">
        <v>7</v>
      </c>
      <c r="C1194">
        <v>2</v>
      </c>
      <c r="D1194">
        <v>15</v>
      </c>
      <c r="E1194" t="s">
        <v>3161</v>
      </c>
      <c r="F1194" t="s">
        <v>3160</v>
      </c>
      <c r="G1194">
        <v>21.3</v>
      </c>
      <c r="H1194">
        <v>356.32729275178838</v>
      </c>
      <c r="I1194">
        <v>3.5632729275178834E-4</v>
      </c>
      <c r="J1194" t="str">
        <f>_xlfn.XLOOKUP(A1194,'DRAWING LIST'!B:B,'DRAWING LIST'!AJ:AJ,,0)</f>
        <v/>
      </c>
      <c r="K1194">
        <f t="shared" si="36"/>
        <v>6.9999999999999993E-2</v>
      </c>
      <c r="L1194">
        <f t="shared" si="37"/>
        <v>0.13999999999999999</v>
      </c>
    </row>
    <row r="1195" spans="1:12">
      <c r="A1195" t="s">
        <v>780</v>
      </c>
      <c r="B1195">
        <v>3</v>
      </c>
      <c r="C1195">
        <v>3</v>
      </c>
      <c r="D1195">
        <v>15</v>
      </c>
      <c r="E1195" t="s">
        <v>3185</v>
      </c>
      <c r="F1195" t="s">
        <v>3160</v>
      </c>
      <c r="G1195">
        <v>21.3</v>
      </c>
      <c r="H1195" t="s">
        <v>2009</v>
      </c>
      <c r="J1195" t="str">
        <f>_xlfn.XLOOKUP(A1195,'DRAWING LIST'!B:B,'DRAWING LIST'!AJ:AJ,,0)</f>
        <v/>
      </c>
      <c r="K1195">
        <f t="shared" si="36"/>
        <v>6.9999999999999993E-2</v>
      </c>
      <c r="L1195">
        <f t="shared" si="37"/>
        <v>0.20999999999999996</v>
      </c>
    </row>
    <row r="1196" spans="1:12">
      <c r="A1196" t="s">
        <v>780</v>
      </c>
      <c r="B1196">
        <v>4</v>
      </c>
      <c r="C1196">
        <v>3</v>
      </c>
      <c r="D1196">
        <v>15</v>
      </c>
      <c r="E1196" t="s">
        <v>3159</v>
      </c>
      <c r="F1196" t="s">
        <v>3160</v>
      </c>
      <c r="G1196">
        <v>21.3</v>
      </c>
      <c r="H1196">
        <v>712.65458550357675</v>
      </c>
      <c r="I1196">
        <v>7.1265458550357668E-4</v>
      </c>
      <c r="J1196" t="str">
        <f>_xlfn.XLOOKUP(A1196,'DRAWING LIST'!B:B,'DRAWING LIST'!AJ:AJ,,0)</f>
        <v/>
      </c>
      <c r="K1196">
        <f t="shared" si="36"/>
        <v>6.9999999999999993E-2</v>
      </c>
      <c r="L1196">
        <f t="shared" si="37"/>
        <v>0.20999999999999996</v>
      </c>
    </row>
    <row r="1197" spans="1:12">
      <c r="A1197" t="s">
        <v>780</v>
      </c>
      <c r="B1197">
        <v>5</v>
      </c>
      <c r="C1197">
        <v>3</v>
      </c>
      <c r="D1197" t="s">
        <v>3163</v>
      </c>
      <c r="E1197" t="s">
        <v>3164</v>
      </c>
      <c r="F1197" t="s">
        <v>3160</v>
      </c>
      <c r="G1197">
        <v>25</v>
      </c>
      <c r="H1197">
        <v>2945.2431127404311</v>
      </c>
      <c r="I1197">
        <v>2.9452431127404309E-3</v>
      </c>
      <c r="J1197" t="str">
        <f>_xlfn.XLOOKUP(A1197,'DRAWING LIST'!B:B,'DRAWING LIST'!AJ:AJ,,0)</f>
        <v/>
      </c>
      <c r="K1197">
        <f t="shared" si="36"/>
        <v>0.08</v>
      </c>
      <c r="L1197">
        <f t="shared" si="37"/>
        <v>0.24</v>
      </c>
    </row>
    <row r="1198" spans="1:12">
      <c r="A1198" t="s">
        <v>780</v>
      </c>
      <c r="B1198">
        <v>6</v>
      </c>
      <c r="C1198">
        <v>6</v>
      </c>
      <c r="D1198">
        <v>15</v>
      </c>
      <c r="E1198" t="s">
        <v>3161</v>
      </c>
      <c r="F1198" t="s">
        <v>3160</v>
      </c>
      <c r="G1198">
        <v>21.3</v>
      </c>
      <c r="H1198">
        <v>356.32729275178838</v>
      </c>
      <c r="I1198">
        <v>3.5632729275178834E-4</v>
      </c>
      <c r="J1198" t="str">
        <f>_xlfn.XLOOKUP(A1198,'DRAWING LIST'!B:B,'DRAWING LIST'!AJ:AJ,,0)</f>
        <v/>
      </c>
      <c r="K1198">
        <f t="shared" si="36"/>
        <v>6.9999999999999993E-2</v>
      </c>
      <c r="L1198">
        <f t="shared" si="37"/>
        <v>0.41999999999999993</v>
      </c>
    </row>
    <row r="1199" spans="1:12">
      <c r="A1199" t="s">
        <v>780</v>
      </c>
      <c r="B1199">
        <v>7</v>
      </c>
      <c r="C1199">
        <v>1</v>
      </c>
      <c r="D1199">
        <v>25</v>
      </c>
      <c r="E1199" t="s">
        <v>3165</v>
      </c>
      <c r="F1199" t="s">
        <v>3160</v>
      </c>
      <c r="G1199">
        <v>33.4</v>
      </c>
      <c r="H1199">
        <v>876.15877515965735</v>
      </c>
      <c r="I1199">
        <v>8.7615877515965731E-4</v>
      </c>
      <c r="J1199" t="str">
        <f>_xlfn.XLOOKUP(A1199,'DRAWING LIST'!B:B,'DRAWING LIST'!AJ:AJ,,0)</f>
        <v/>
      </c>
      <c r="K1199">
        <f t="shared" si="36"/>
        <v>0.11</v>
      </c>
      <c r="L1199">
        <f t="shared" si="37"/>
        <v>0.11</v>
      </c>
    </row>
    <row r="1200" spans="1:12">
      <c r="A1200" t="s">
        <v>780</v>
      </c>
      <c r="B1200">
        <v>8</v>
      </c>
      <c r="C1200">
        <v>1</v>
      </c>
      <c r="D1200">
        <v>25</v>
      </c>
      <c r="E1200" t="s">
        <v>3161</v>
      </c>
      <c r="F1200" t="s">
        <v>3160</v>
      </c>
      <c r="G1200">
        <v>33.4</v>
      </c>
      <c r="H1200">
        <v>876.15877515965735</v>
      </c>
      <c r="I1200">
        <v>8.7615877515965731E-4</v>
      </c>
      <c r="J1200" t="str">
        <f>_xlfn.XLOOKUP(A1200,'DRAWING LIST'!B:B,'DRAWING LIST'!AJ:AJ,,0)</f>
        <v/>
      </c>
      <c r="K1200">
        <f t="shared" si="36"/>
        <v>0.11</v>
      </c>
      <c r="L1200">
        <f t="shared" si="37"/>
        <v>0.11</v>
      </c>
    </row>
    <row r="1201" spans="1:12">
      <c r="A1201" t="s">
        <v>421</v>
      </c>
      <c r="B1201">
        <v>3</v>
      </c>
      <c r="C1201">
        <v>2</v>
      </c>
      <c r="D1201">
        <v>15</v>
      </c>
      <c r="E1201" t="s">
        <v>3185</v>
      </c>
      <c r="F1201" t="s">
        <v>3160</v>
      </c>
      <c r="G1201">
        <v>21.3</v>
      </c>
      <c r="H1201" t="s">
        <v>2009</v>
      </c>
      <c r="J1201" t="str">
        <f>_xlfn.XLOOKUP(A1201,'DRAWING LIST'!B:B,'DRAWING LIST'!AJ:AJ,,0)</f>
        <v/>
      </c>
      <c r="K1201">
        <f t="shared" si="36"/>
        <v>6.9999999999999993E-2</v>
      </c>
      <c r="L1201">
        <f t="shared" si="37"/>
        <v>0.13999999999999999</v>
      </c>
    </row>
    <row r="1202" spans="1:12">
      <c r="A1202" t="s">
        <v>421</v>
      </c>
      <c r="B1202">
        <v>4</v>
      </c>
      <c r="C1202">
        <v>3</v>
      </c>
      <c r="D1202">
        <v>25</v>
      </c>
      <c r="E1202" t="s">
        <v>3159</v>
      </c>
      <c r="F1202" t="s">
        <v>3160</v>
      </c>
      <c r="G1202">
        <v>33.4</v>
      </c>
      <c r="H1202">
        <v>1752.3175503193147</v>
      </c>
      <c r="I1202">
        <v>1.7523175503193146E-3</v>
      </c>
      <c r="J1202" t="str">
        <f>_xlfn.XLOOKUP(A1202,'DRAWING LIST'!B:B,'DRAWING LIST'!AJ:AJ,,0)</f>
        <v/>
      </c>
      <c r="K1202">
        <f t="shared" si="36"/>
        <v>0.11</v>
      </c>
      <c r="L1202">
        <f t="shared" si="37"/>
        <v>0.33</v>
      </c>
    </row>
    <row r="1203" spans="1:12">
      <c r="A1203" t="s">
        <v>421</v>
      </c>
      <c r="B1203">
        <v>5</v>
      </c>
      <c r="C1203">
        <v>2</v>
      </c>
      <c r="D1203" t="s">
        <v>3163</v>
      </c>
      <c r="E1203" t="s">
        <v>3164</v>
      </c>
      <c r="F1203" t="s">
        <v>3160</v>
      </c>
      <c r="G1203">
        <v>25</v>
      </c>
      <c r="H1203">
        <v>2945.2431127404311</v>
      </c>
      <c r="I1203">
        <v>2.9452431127404309E-3</v>
      </c>
      <c r="J1203" t="str">
        <f>_xlfn.XLOOKUP(A1203,'DRAWING LIST'!B:B,'DRAWING LIST'!AJ:AJ,,0)</f>
        <v/>
      </c>
      <c r="K1203">
        <f t="shared" si="36"/>
        <v>0.08</v>
      </c>
      <c r="L1203">
        <f t="shared" si="37"/>
        <v>0.16</v>
      </c>
    </row>
    <row r="1204" spans="1:12">
      <c r="A1204" t="s">
        <v>421</v>
      </c>
      <c r="B1204">
        <v>6</v>
      </c>
      <c r="C1204">
        <v>1</v>
      </c>
      <c r="D1204">
        <v>25</v>
      </c>
      <c r="E1204" t="s">
        <v>3162</v>
      </c>
      <c r="F1204" t="s">
        <v>3160</v>
      </c>
      <c r="G1204">
        <v>33.4</v>
      </c>
      <c r="H1204">
        <v>5256.9526509579446</v>
      </c>
      <c r="I1204">
        <v>5.2569526509579443E-3</v>
      </c>
      <c r="J1204" t="str">
        <f>_xlfn.XLOOKUP(A1204,'DRAWING LIST'!B:B,'DRAWING LIST'!AJ:AJ,,0)</f>
        <v/>
      </c>
      <c r="K1204">
        <f t="shared" si="36"/>
        <v>0.11</v>
      </c>
      <c r="L1204">
        <f t="shared" si="37"/>
        <v>0.11</v>
      </c>
    </row>
    <row r="1205" spans="1:12">
      <c r="A1205" t="s">
        <v>421</v>
      </c>
      <c r="B1205">
        <v>7</v>
      </c>
      <c r="C1205">
        <v>4</v>
      </c>
      <c r="D1205">
        <v>15</v>
      </c>
      <c r="E1205" t="s">
        <v>3161</v>
      </c>
      <c r="F1205" t="s">
        <v>3160</v>
      </c>
      <c r="G1205">
        <v>21.3</v>
      </c>
      <c r="H1205">
        <v>356.32729275178838</v>
      </c>
      <c r="I1205">
        <v>3.5632729275178834E-4</v>
      </c>
      <c r="J1205" t="str">
        <f>_xlfn.XLOOKUP(A1205,'DRAWING LIST'!B:B,'DRAWING LIST'!AJ:AJ,,0)</f>
        <v/>
      </c>
      <c r="K1205">
        <f t="shared" si="36"/>
        <v>6.9999999999999993E-2</v>
      </c>
      <c r="L1205">
        <f t="shared" si="37"/>
        <v>0.27999999999999997</v>
      </c>
    </row>
    <row r="1206" spans="1:12">
      <c r="A1206" t="s">
        <v>421</v>
      </c>
      <c r="B1206">
        <v>8</v>
      </c>
      <c r="C1206">
        <v>1</v>
      </c>
      <c r="D1206">
        <v>25</v>
      </c>
      <c r="E1206" t="s">
        <v>3165</v>
      </c>
      <c r="F1206" t="s">
        <v>3160</v>
      </c>
      <c r="G1206">
        <v>33.4</v>
      </c>
      <c r="H1206">
        <v>876.15877515965735</v>
      </c>
      <c r="I1206">
        <v>8.7615877515965731E-4</v>
      </c>
      <c r="J1206" t="str">
        <f>_xlfn.XLOOKUP(A1206,'DRAWING LIST'!B:B,'DRAWING LIST'!AJ:AJ,,0)</f>
        <v/>
      </c>
      <c r="K1206">
        <f t="shared" si="36"/>
        <v>0.11</v>
      </c>
      <c r="L1206">
        <f t="shared" si="37"/>
        <v>0.11</v>
      </c>
    </row>
    <row r="1207" spans="1:12">
      <c r="A1207" t="s">
        <v>421</v>
      </c>
      <c r="B1207">
        <v>9</v>
      </c>
      <c r="C1207">
        <v>1</v>
      </c>
      <c r="D1207">
        <v>25</v>
      </c>
      <c r="E1207" t="s">
        <v>3161</v>
      </c>
      <c r="F1207" t="s">
        <v>3160</v>
      </c>
      <c r="G1207">
        <v>33.4</v>
      </c>
      <c r="H1207">
        <v>876.15877515965735</v>
      </c>
      <c r="I1207">
        <v>8.7615877515965731E-4</v>
      </c>
      <c r="J1207" t="str">
        <f>_xlfn.XLOOKUP(A1207,'DRAWING LIST'!B:B,'DRAWING LIST'!AJ:AJ,,0)</f>
        <v/>
      </c>
      <c r="K1207">
        <f t="shared" si="36"/>
        <v>0.11</v>
      </c>
      <c r="L1207">
        <f t="shared" si="37"/>
        <v>0.11</v>
      </c>
    </row>
    <row r="1208" spans="1:12">
      <c r="A1208" t="s">
        <v>422</v>
      </c>
      <c r="B1208">
        <v>3</v>
      </c>
      <c r="C1208">
        <v>1</v>
      </c>
      <c r="D1208">
        <v>15</v>
      </c>
      <c r="E1208" t="s">
        <v>3185</v>
      </c>
      <c r="F1208" t="s">
        <v>3160</v>
      </c>
      <c r="G1208">
        <v>21.3</v>
      </c>
      <c r="H1208" t="s">
        <v>2009</v>
      </c>
      <c r="J1208" t="str">
        <f>_xlfn.XLOOKUP(A1208,'DRAWING LIST'!B:B,'DRAWING LIST'!AJ:AJ,,0)</f>
        <v/>
      </c>
      <c r="K1208">
        <f t="shared" si="36"/>
        <v>6.9999999999999993E-2</v>
      </c>
      <c r="L1208">
        <f t="shared" si="37"/>
        <v>6.9999999999999993E-2</v>
      </c>
    </row>
    <row r="1209" spans="1:12">
      <c r="A1209" t="s">
        <v>422</v>
      </c>
      <c r="B1209">
        <v>4</v>
      </c>
      <c r="C1209">
        <v>3</v>
      </c>
      <c r="D1209">
        <v>25</v>
      </c>
      <c r="E1209" t="s">
        <v>3159</v>
      </c>
      <c r="F1209" t="s">
        <v>3160</v>
      </c>
      <c r="G1209">
        <v>33.4</v>
      </c>
      <c r="H1209">
        <v>1752.3175503193147</v>
      </c>
      <c r="I1209">
        <v>1.7523175503193146E-3</v>
      </c>
      <c r="J1209" t="str">
        <f>_xlfn.XLOOKUP(A1209,'DRAWING LIST'!B:B,'DRAWING LIST'!AJ:AJ,,0)</f>
        <v/>
      </c>
      <c r="K1209">
        <f t="shared" si="36"/>
        <v>0.11</v>
      </c>
      <c r="L1209">
        <f t="shared" si="37"/>
        <v>0.33</v>
      </c>
    </row>
    <row r="1210" spans="1:12">
      <c r="A1210" t="s">
        <v>422</v>
      </c>
      <c r="B1210">
        <v>5</v>
      </c>
      <c r="C1210">
        <v>1</v>
      </c>
      <c r="D1210" t="s">
        <v>3163</v>
      </c>
      <c r="E1210" t="s">
        <v>3167</v>
      </c>
      <c r="F1210" t="s">
        <v>3160</v>
      </c>
      <c r="G1210">
        <v>25</v>
      </c>
      <c r="H1210">
        <v>7853.981633974483</v>
      </c>
      <c r="I1210">
        <v>7.8539816339744835E-3</v>
      </c>
      <c r="J1210" t="str">
        <f>_xlfn.XLOOKUP(A1210,'DRAWING LIST'!B:B,'DRAWING LIST'!AJ:AJ,,0)</f>
        <v/>
      </c>
      <c r="K1210">
        <f t="shared" si="36"/>
        <v>0.08</v>
      </c>
      <c r="L1210">
        <f t="shared" si="37"/>
        <v>0.08</v>
      </c>
    </row>
    <row r="1211" spans="1:12">
      <c r="A1211" t="s">
        <v>422</v>
      </c>
      <c r="B1211">
        <v>6</v>
      </c>
      <c r="C1211">
        <v>2</v>
      </c>
      <c r="D1211">
        <v>15</v>
      </c>
      <c r="E1211" t="s">
        <v>3161</v>
      </c>
      <c r="F1211" t="s">
        <v>3160</v>
      </c>
      <c r="G1211">
        <v>21.3</v>
      </c>
      <c r="H1211">
        <v>356.32729275178838</v>
      </c>
      <c r="I1211">
        <v>3.5632729275178834E-4</v>
      </c>
      <c r="J1211" t="str">
        <f>_xlfn.XLOOKUP(A1211,'DRAWING LIST'!B:B,'DRAWING LIST'!AJ:AJ,,0)</f>
        <v/>
      </c>
      <c r="K1211">
        <f t="shared" si="36"/>
        <v>6.9999999999999993E-2</v>
      </c>
      <c r="L1211">
        <f t="shared" si="37"/>
        <v>0.13999999999999999</v>
      </c>
    </row>
    <row r="1212" spans="1:12">
      <c r="A1212" t="s">
        <v>423</v>
      </c>
      <c r="B1212">
        <v>3</v>
      </c>
      <c r="C1212">
        <v>1</v>
      </c>
      <c r="D1212">
        <v>15</v>
      </c>
      <c r="E1212" t="s">
        <v>3185</v>
      </c>
      <c r="F1212" t="s">
        <v>3160</v>
      </c>
      <c r="G1212">
        <v>21.3</v>
      </c>
      <c r="H1212" t="s">
        <v>2009</v>
      </c>
      <c r="J1212" t="str">
        <f>_xlfn.XLOOKUP(A1212,'DRAWING LIST'!B:B,'DRAWING LIST'!AJ:AJ,,0)</f>
        <v/>
      </c>
      <c r="K1212">
        <f t="shared" si="36"/>
        <v>6.9999999999999993E-2</v>
      </c>
      <c r="L1212">
        <f t="shared" si="37"/>
        <v>6.9999999999999993E-2</v>
      </c>
    </row>
    <row r="1213" spans="1:12">
      <c r="A1213" t="s">
        <v>423</v>
      </c>
      <c r="B1213">
        <v>4</v>
      </c>
      <c r="C1213">
        <v>2</v>
      </c>
      <c r="D1213">
        <v>15</v>
      </c>
      <c r="E1213" t="s">
        <v>3159</v>
      </c>
      <c r="F1213" t="s">
        <v>3160</v>
      </c>
      <c r="G1213">
        <v>21.3</v>
      </c>
      <c r="H1213">
        <v>712.65458550357675</v>
      </c>
      <c r="I1213">
        <v>7.1265458550357668E-4</v>
      </c>
      <c r="J1213" t="str">
        <f>_xlfn.XLOOKUP(A1213,'DRAWING LIST'!B:B,'DRAWING LIST'!AJ:AJ,,0)</f>
        <v/>
      </c>
      <c r="K1213">
        <f t="shared" si="36"/>
        <v>6.9999999999999993E-2</v>
      </c>
      <c r="L1213">
        <f t="shared" si="37"/>
        <v>0.13999999999999999</v>
      </c>
    </row>
    <row r="1214" spans="1:12">
      <c r="A1214" t="s">
        <v>423</v>
      </c>
      <c r="B1214">
        <v>5</v>
      </c>
      <c r="C1214">
        <v>2</v>
      </c>
      <c r="D1214">
        <v>25</v>
      </c>
      <c r="E1214" t="s">
        <v>3159</v>
      </c>
      <c r="F1214" t="s">
        <v>3160</v>
      </c>
      <c r="G1214">
        <v>33.4</v>
      </c>
      <c r="H1214">
        <v>1752.3175503193147</v>
      </c>
      <c r="I1214">
        <v>1.7523175503193146E-3</v>
      </c>
      <c r="J1214" t="str">
        <f>_xlfn.XLOOKUP(A1214,'DRAWING LIST'!B:B,'DRAWING LIST'!AJ:AJ,,0)</f>
        <v/>
      </c>
      <c r="K1214">
        <f t="shared" si="36"/>
        <v>0.11</v>
      </c>
      <c r="L1214">
        <f t="shared" si="37"/>
        <v>0.22</v>
      </c>
    </row>
    <row r="1215" spans="1:12">
      <c r="A1215" t="s">
        <v>423</v>
      </c>
      <c r="B1215">
        <v>6</v>
      </c>
      <c r="C1215">
        <v>1</v>
      </c>
      <c r="D1215" t="s">
        <v>3163</v>
      </c>
      <c r="E1215" t="s">
        <v>3164</v>
      </c>
      <c r="F1215" t="s">
        <v>3160</v>
      </c>
      <c r="G1215">
        <v>25</v>
      </c>
      <c r="H1215">
        <v>2945.2431127404311</v>
      </c>
      <c r="I1215">
        <v>2.9452431127404309E-3</v>
      </c>
      <c r="J1215" t="str">
        <f>_xlfn.XLOOKUP(A1215,'DRAWING LIST'!B:B,'DRAWING LIST'!AJ:AJ,,0)</f>
        <v/>
      </c>
      <c r="K1215">
        <f t="shared" si="36"/>
        <v>0.08</v>
      </c>
      <c r="L1215">
        <f t="shared" si="37"/>
        <v>0.08</v>
      </c>
    </row>
    <row r="1216" spans="1:12">
      <c r="A1216" t="s">
        <v>423</v>
      </c>
      <c r="B1216">
        <v>7</v>
      </c>
      <c r="C1216">
        <v>2</v>
      </c>
      <c r="D1216">
        <v>15</v>
      </c>
      <c r="E1216" t="s">
        <v>3161</v>
      </c>
      <c r="F1216" t="s">
        <v>3160</v>
      </c>
      <c r="G1216">
        <v>21.3</v>
      </c>
      <c r="H1216">
        <v>356.32729275178838</v>
      </c>
      <c r="I1216">
        <v>3.5632729275178834E-4</v>
      </c>
      <c r="J1216" t="str">
        <f>_xlfn.XLOOKUP(A1216,'DRAWING LIST'!B:B,'DRAWING LIST'!AJ:AJ,,0)</f>
        <v/>
      </c>
      <c r="K1216">
        <f t="shared" si="36"/>
        <v>6.9999999999999993E-2</v>
      </c>
      <c r="L1216">
        <f t="shared" si="37"/>
        <v>0.13999999999999999</v>
      </c>
    </row>
    <row r="1217" spans="1:12">
      <c r="A1217" t="s">
        <v>424</v>
      </c>
      <c r="B1217">
        <v>3</v>
      </c>
      <c r="C1217">
        <v>1</v>
      </c>
      <c r="D1217">
        <v>15</v>
      </c>
      <c r="E1217" t="s">
        <v>3185</v>
      </c>
      <c r="F1217" t="s">
        <v>3160</v>
      </c>
      <c r="G1217">
        <v>21.3</v>
      </c>
      <c r="H1217" t="s">
        <v>2009</v>
      </c>
      <c r="J1217" t="str">
        <f>_xlfn.XLOOKUP(A1217,'DRAWING LIST'!B:B,'DRAWING LIST'!AJ:AJ,,0)</f>
        <v/>
      </c>
      <c r="K1217">
        <f t="shared" si="36"/>
        <v>6.9999999999999993E-2</v>
      </c>
      <c r="L1217">
        <f t="shared" si="37"/>
        <v>6.9999999999999993E-2</v>
      </c>
    </row>
    <row r="1218" spans="1:12">
      <c r="A1218" t="s">
        <v>424</v>
      </c>
      <c r="B1218">
        <v>4</v>
      </c>
      <c r="C1218">
        <v>3</v>
      </c>
      <c r="D1218">
        <v>25</v>
      </c>
      <c r="E1218" t="s">
        <v>3159</v>
      </c>
      <c r="F1218" t="s">
        <v>3160</v>
      </c>
      <c r="G1218">
        <v>33.4</v>
      </c>
      <c r="H1218">
        <v>1752.3175503193147</v>
      </c>
      <c r="I1218">
        <v>1.7523175503193146E-3</v>
      </c>
      <c r="J1218" t="str">
        <f>_xlfn.XLOOKUP(A1218,'DRAWING LIST'!B:B,'DRAWING LIST'!AJ:AJ,,0)</f>
        <v/>
      </c>
      <c r="K1218">
        <f t="shared" si="36"/>
        <v>0.11</v>
      </c>
      <c r="L1218">
        <f t="shared" si="37"/>
        <v>0.33</v>
      </c>
    </row>
    <row r="1219" spans="1:12">
      <c r="A1219" t="s">
        <v>424</v>
      </c>
      <c r="B1219">
        <v>5</v>
      </c>
      <c r="C1219">
        <v>2</v>
      </c>
      <c r="D1219" t="s">
        <v>3163</v>
      </c>
      <c r="E1219" t="s">
        <v>3164</v>
      </c>
      <c r="F1219" t="s">
        <v>3160</v>
      </c>
      <c r="G1219">
        <v>25</v>
      </c>
      <c r="H1219">
        <v>2945.2431127404311</v>
      </c>
      <c r="I1219">
        <v>2.9452431127404309E-3</v>
      </c>
      <c r="J1219" t="str">
        <f>_xlfn.XLOOKUP(A1219,'DRAWING LIST'!B:B,'DRAWING LIST'!AJ:AJ,,0)</f>
        <v/>
      </c>
      <c r="K1219">
        <f t="shared" ref="K1219:K1282" si="38">ROUNDUP(G1219*PI()*1000*10^-6,2)</f>
        <v>0.08</v>
      </c>
      <c r="L1219">
        <f t="shared" ref="L1219:L1282" si="39">K1219*C1219</f>
        <v>0.16</v>
      </c>
    </row>
    <row r="1220" spans="1:12">
      <c r="A1220" t="s">
        <v>424</v>
      </c>
      <c r="B1220">
        <v>6</v>
      </c>
      <c r="C1220">
        <v>2</v>
      </c>
      <c r="D1220">
        <v>15</v>
      </c>
      <c r="E1220" t="s">
        <v>3161</v>
      </c>
      <c r="F1220" t="s">
        <v>3160</v>
      </c>
      <c r="G1220">
        <v>21.3</v>
      </c>
      <c r="H1220">
        <v>356.32729275178838</v>
      </c>
      <c r="I1220">
        <v>3.5632729275178834E-4</v>
      </c>
      <c r="J1220" t="str">
        <f>_xlfn.XLOOKUP(A1220,'DRAWING LIST'!B:B,'DRAWING LIST'!AJ:AJ,,0)</f>
        <v/>
      </c>
      <c r="K1220">
        <f t="shared" si="38"/>
        <v>6.9999999999999993E-2</v>
      </c>
      <c r="L1220">
        <f t="shared" si="39"/>
        <v>0.13999999999999999</v>
      </c>
    </row>
    <row r="1221" spans="1:12">
      <c r="A1221" t="s">
        <v>424</v>
      </c>
      <c r="B1221">
        <v>7</v>
      </c>
      <c r="C1221">
        <v>1</v>
      </c>
      <c r="D1221">
        <v>25</v>
      </c>
      <c r="E1221" t="s">
        <v>3165</v>
      </c>
      <c r="F1221" t="s">
        <v>3160</v>
      </c>
      <c r="G1221">
        <v>33.4</v>
      </c>
      <c r="H1221">
        <v>876.15877515965735</v>
      </c>
      <c r="I1221">
        <v>8.7615877515965731E-4</v>
      </c>
      <c r="J1221" t="str">
        <f>_xlfn.XLOOKUP(A1221,'DRAWING LIST'!B:B,'DRAWING LIST'!AJ:AJ,,0)</f>
        <v/>
      </c>
      <c r="K1221">
        <f t="shared" si="38"/>
        <v>0.11</v>
      </c>
      <c r="L1221">
        <f t="shared" si="39"/>
        <v>0.11</v>
      </c>
    </row>
    <row r="1222" spans="1:12">
      <c r="A1222" t="s">
        <v>424</v>
      </c>
      <c r="B1222">
        <v>8</v>
      </c>
      <c r="C1222">
        <v>1</v>
      </c>
      <c r="D1222">
        <v>25</v>
      </c>
      <c r="E1222" t="s">
        <v>3161</v>
      </c>
      <c r="F1222" t="s">
        <v>3160</v>
      </c>
      <c r="G1222">
        <v>33.4</v>
      </c>
      <c r="H1222">
        <v>876.15877515965735</v>
      </c>
      <c r="I1222">
        <v>8.7615877515965731E-4</v>
      </c>
      <c r="J1222" t="str">
        <f>_xlfn.XLOOKUP(A1222,'DRAWING LIST'!B:B,'DRAWING LIST'!AJ:AJ,,0)</f>
        <v/>
      </c>
      <c r="K1222">
        <f t="shared" si="38"/>
        <v>0.11</v>
      </c>
      <c r="L1222">
        <f t="shared" si="39"/>
        <v>0.11</v>
      </c>
    </row>
    <row r="1223" spans="1:12">
      <c r="A1223" t="s">
        <v>425</v>
      </c>
      <c r="B1223">
        <v>3</v>
      </c>
      <c r="C1223">
        <v>3</v>
      </c>
      <c r="D1223">
        <v>15</v>
      </c>
      <c r="E1223" t="s">
        <v>3185</v>
      </c>
      <c r="F1223" t="s">
        <v>3160</v>
      </c>
      <c r="G1223">
        <v>21.3</v>
      </c>
      <c r="H1223" t="s">
        <v>2009</v>
      </c>
      <c r="J1223" t="str">
        <f>_xlfn.XLOOKUP(A1223,'DRAWING LIST'!B:B,'DRAWING LIST'!AJ:AJ,,0)</f>
        <v/>
      </c>
      <c r="K1223">
        <f t="shared" si="38"/>
        <v>6.9999999999999993E-2</v>
      </c>
      <c r="L1223">
        <f t="shared" si="39"/>
        <v>0.20999999999999996</v>
      </c>
    </row>
    <row r="1224" spans="1:12">
      <c r="A1224" t="s">
        <v>425</v>
      </c>
      <c r="B1224">
        <v>4</v>
      </c>
      <c r="C1224">
        <v>2</v>
      </c>
      <c r="D1224">
        <v>25</v>
      </c>
      <c r="E1224" t="s">
        <v>3159</v>
      </c>
      <c r="F1224" t="s">
        <v>3160</v>
      </c>
      <c r="G1224">
        <v>33.4</v>
      </c>
      <c r="H1224">
        <v>1752.3175503193147</v>
      </c>
      <c r="I1224">
        <v>1.7523175503193146E-3</v>
      </c>
      <c r="J1224" t="str">
        <f>_xlfn.XLOOKUP(A1224,'DRAWING LIST'!B:B,'DRAWING LIST'!AJ:AJ,,0)</f>
        <v/>
      </c>
      <c r="K1224">
        <f t="shared" si="38"/>
        <v>0.11</v>
      </c>
      <c r="L1224">
        <f t="shared" si="39"/>
        <v>0.22</v>
      </c>
    </row>
    <row r="1225" spans="1:12">
      <c r="A1225" t="s">
        <v>425</v>
      </c>
      <c r="B1225">
        <v>5</v>
      </c>
      <c r="C1225">
        <v>1</v>
      </c>
      <c r="D1225">
        <v>25</v>
      </c>
      <c r="E1225" t="s">
        <v>3166</v>
      </c>
      <c r="F1225" t="s">
        <v>3160</v>
      </c>
      <c r="G1225">
        <v>33.4</v>
      </c>
      <c r="H1225">
        <v>1168.2117002128764</v>
      </c>
      <c r="I1225">
        <v>1.1682117002128763E-3</v>
      </c>
      <c r="J1225" t="str">
        <f>_xlfn.XLOOKUP(A1225,'DRAWING LIST'!B:B,'DRAWING LIST'!AJ:AJ,,0)</f>
        <v/>
      </c>
      <c r="K1225">
        <f t="shared" si="38"/>
        <v>0.11</v>
      </c>
      <c r="L1225">
        <f t="shared" si="39"/>
        <v>0.11</v>
      </c>
    </row>
    <row r="1226" spans="1:12">
      <c r="A1226" t="s">
        <v>425</v>
      </c>
      <c r="B1226">
        <v>6</v>
      </c>
      <c r="C1226">
        <v>1</v>
      </c>
      <c r="D1226" t="s">
        <v>3163</v>
      </c>
      <c r="E1226" t="s">
        <v>3167</v>
      </c>
      <c r="F1226" t="s">
        <v>3160</v>
      </c>
      <c r="G1226">
        <v>25</v>
      </c>
      <c r="H1226">
        <v>7853.981633974483</v>
      </c>
      <c r="I1226">
        <v>7.8539816339744835E-3</v>
      </c>
      <c r="J1226" t="str">
        <f>_xlfn.XLOOKUP(A1226,'DRAWING LIST'!B:B,'DRAWING LIST'!AJ:AJ,,0)</f>
        <v/>
      </c>
      <c r="K1226">
        <f t="shared" si="38"/>
        <v>0.08</v>
      </c>
      <c r="L1226">
        <f t="shared" si="39"/>
        <v>0.08</v>
      </c>
    </row>
    <row r="1227" spans="1:12">
      <c r="A1227" t="s">
        <v>425</v>
      </c>
      <c r="B1227">
        <v>7</v>
      </c>
      <c r="C1227">
        <v>2</v>
      </c>
      <c r="D1227" t="s">
        <v>3163</v>
      </c>
      <c r="E1227" t="s">
        <v>3164</v>
      </c>
      <c r="F1227" t="s">
        <v>3160</v>
      </c>
      <c r="G1227">
        <v>25</v>
      </c>
      <c r="H1227">
        <v>2945.2431127404311</v>
      </c>
      <c r="I1227">
        <v>2.9452431127404309E-3</v>
      </c>
      <c r="J1227" t="str">
        <f>_xlfn.XLOOKUP(A1227,'DRAWING LIST'!B:B,'DRAWING LIST'!AJ:AJ,,0)</f>
        <v/>
      </c>
      <c r="K1227">
        <f t="shared" si="38"/>
        <v>0.08</v>
      </c>
      <c r="L1227">
        <f t="shared" si="39"/>
        <v>0.16</v>
      </c>
    </row>
    <row r="1228" spans="1:12">
      <c r="A1228" t="s">
        <v>425</v>
      </c>
      <c r="B1228">
        <v>8</v>
      </c>
      <c r="C1228">
        <v>6</v>
      </c>
      <c r="D1228">
        <v>15</v>
      </c>
      <c r="E1228" t="s">
        <v>3161</v>
      </c>
      <c r="F1228" t="s">
        <v>3160</v>
      </c>
      <c r="G1228">
        <v>21.3</v>
      </c>
      <c r="H1228">
        <v>356.32729275178838</v>
      </c>
      <c r="I1228">
        <v>3.5632729275178834E-4</v>
      </c>
      <c r="J1228" t="str">
        <f>_xlfn.XLOOKUP(A1228,'DRAWING LIST'!B:B,'DRAWING LIST'!AJ:AJ,,0)</f>
        <v/>
      </c>
      <c r="K1228">
        <f t="shared" si="38"/>
        <v>6.9999999999999993E-2</v>
      </c>
      <c r="L1228">
        <f t="shared" si="39"/>
        <v>0.41999999999999993</v>
      </c>
    </row>
    <row r="1229" spans="1:12">
      <c r="A1229" t="s">
        <v>426</v>
      </c>
      <c r="B1229">
        <v>2</v>
      </c>
      <c r="C1229">
        <v>3</v>
      </c>
      <c r="D1229">
        <v>25</v>
      </c>
      <c r="E1229" t="s">
        <v>3159</v>
      </c>
      <c r="F1229" t="s">
        <v>3160</v>
      </c>
      <c r="G1229">
        <v>33.4</v>
      </c>
      <c r="H1229">
        <v>1752.3175503193147</v>
      </c>
      <c r="I1229">
        <v>1.7523175503193146E-3</v>
      </c>
      <c r="J1229" t="str">
        <f>_xlfn.XLOOKUP(A1229,'DRAWING LIST'!B:B,'DRAWING LIST'!AJ:AJ,,0)</f>
        <v/>
      </c>
      <c r="K1229">
        <f t="shared" si="38"/>
        <v>0.11</v>
      </c>
      <c r="L1229">
        <f t="shared" si="39"/>
        <v>0.33</v>
      </c>
    </row>
    <row r="1230" spans="1:12">
      <c r="A1230" t="s">
        <v>426</v>
      </c>
      <c r="B1230">
        <v>3</v>
      </c>
      <c r="C1230">
        <v>1</v>
      </c>
      <c r="D1230">
        <v>25</v>
      </c>
      <c r="E1230" t="s">
        <v>3161</v>
      </c>
      <c r="F1230" t="s">
        <v>3160</v>
      </c>
      <c r="G1230">
        <v>33.4</v>
      </c>
      <c r="H1230">
        <v>876.15877515965735</v>
      </c>
      <c r="I1230">
        <v>8.7615877515965731E-4</v>
      </c>
      <c r="J1230" t="str">
        <f>_xlfn.XLOOKUP(A1230,'DRAWING LIST'!B:B,'DRAWING LIST'!AJ:AJ,,0)</f>
        <v/>
      </c>
      <c r="K1230">
        <f t="shared" si="38"/>
        <v>0.11</v>
      </c>
      <c r="L1230">
        <f t="shared" si="39"/>
        <v>0.11</v>
      </c>
    </row>
    <row r="1231" spans="1:12">
      <c r="A1231" t="s">
        <v>426</v>
      </c>
      <c r="B1231">
        <v>4</v>
      </c>
      <c r="C1231">
        <v>1</v>
      </c>
      <c r="D1231">
        <v>25</v>
      </c>
      <c r="E1231" t="s">
        <v>3165</v>
      </c>
      <c r="F1231" t="s">
        <v>3160</v>
      </c>
      <c r="G1231">
        <v>33.4</v>
      </c>
      <c r="H1231">
        <v>876.15877515965735</v>
      </c>
      <c r="I1231">
        <v>8.7615877515965731E-4</v>
      </c>
      <c r="J1231" t="str">
        <f>_xlfn.XLOOKUP(A1231,'DRAWING LIST'!B:B,'DRAWING LIST'!AJ:AJ,,0)</f>
        <v/>
      </c>
      <c r="K1231">
        <f t="shared" si="38"/>
        <v>0.11</v>
      </c>
      <c r="L1231">
        <f t="shared" si="39"/>
        <v>0.11</v>
      </c>
    </row>
    <row r="1232" spans="1:12">
      <c r="A1232" t="s">
        <v>427</v>
      </c>
      <c r="B1232">
        <v>2</v>
      </c>
      <c r="C1232">
        <v>1</v>
      </c>
      <c r="D1232">
        <v>15</v>
      </c>
      <c r="E1232" t="s">
        <v>3185</v>
      </c>
      <c r="F1232" t="s">
        <v>3160</v>
      </c>
      <c r="G1232">
        <v>21.3</v>
      </c>
      <c r="H1232" t="s">
        <v>2009</v>
      </c>
      <c r="J1232" t="str">
        <f>_xlfn.XLOOKUP(A1232,'DRAWING LIST'!B:B,'DRAWING LIST'!AJ:AJ,,0)</f>
        <v/>
      </c>
      <c r="K1232">
        <f t="shared" si="38"/>
        <v>6.9999999999999993E-2</v>
      </c>
      <c r="L1232">
        <f t="shared" si="39"/>
        <v>6.9999999999999993E-2</v>
      </c>
    </row>
    <row r="1233" spans="1:12">
      <c r="A1233" t="s">
        <v>427</v>
      </c>
      <c r="B1233">
        <v>3</v>
      </c>
      <c r="C1233">
        <v>4</v>
      </c>
      <c r="D1233">
        <v>15</v>
      </c>
      <c r="E1233" t="s">
        <v>3159</v>
      </c>
      <c r="F1233" t="s">
        <v>3160</v>
      </c>
      <c r="G1233">
        <v>21.3</v>
      </c>
      <c r="H1233">
        <v>712.65458550357675</v>
      </c>
      <c r="I1233">
        <v>7.1265458550357668E-4</v>
      </c>
      <c r="J1233" t="str">
        <f>_xlfn.XLOOKUP(A1233,'DRAWING LIST'!B:B,'DRAWING LIST'!AJ:AJ,,0)</f>
        <v/>
      </c>
      <c r="K1233">
        <f t="shared" si="38"/>
        <v>6.9999999999999993E-2</v>
      </c>
      <c r="L1233">
        <f t="shared" si="39"/>
        <v>0.27999999999999997</v>
      </c>
    </row>
    <row r="1234" spans="1:12">
      <c r="A1234" t="s">
        <v>427</v>
      </c>
      <c r="B1234">
        <v>4</v>
      </c>
      <c r="C1234">
        <v>2</v>
      </c>
      <c r="D1234">
        <v>15</v>
      </c>
      <c r="E1234" t="s">
        <v>3161</v>
      </c>
      <c r="F1234" t="s">
        <v>3160</v>
      </c>
      <c r="G1234">
        <v>21.3</v>
      </c>
      <c r="H1234">
        <v>356.32729275178838</v>
      </c>
      <c r="I1234">
        <v>3.5632729275178834E-4</v>
      </c>
      <c r="J1234" t="str">
        <f>_xlfn.XLOOKUP(A1234,'DRAWING LIST'!B:B,'DRAWING LIST'!AJ:AJ,,0)</f>
        <v/>
      </c>
      <c r="K1234">
        <f t="shared" si="38"/>
        <v>6.9999999999999993E-2</v>
      </c>
      <c r="L1234">
        <f t="shared" si="39"/>
        <v>0.13999999999999999</v>
      </c>
    </row>
    <row r="1235" spans="1:12">
      <c r="A1235" t="s">
        <v>428</v>
      </c>
      <c r="B1235">
        <v>3</v>
      </c>
      <c r="C1235">
        <v>2</v>
      </c>
      <c r="D1235">
        <v>15</v>
      </c>
      <c r="E1235" t="s">
        <v>3185</v>
      </c>
      <c r="F1235" t="s">
        <v>3160</v>
      </c>
      <c r="G1235">
        <v>21.3</v>
      </c>
      <c r="H1235" t="s">
        <v>2009</v>
      </c>
      <c r="J1235" t="str">
        <f>_xlfn.XLOOKUP(A1235,'DRAWING LIST'!B:B,'DRAWING LIST'!AJ:AJ,,0)</f>
        <v/>
      </c>
      <c r="K1235">
        <f t="shared" si="38"/>
        <v>6.9999999999999993E-2</v>
      </c>
      <c r="L1235">
        <f t="shared" si="39"/>
        <v>0.13999999999999999</v>
      </c>
    </row>
    <row r="1236" spans="1:12">
      <c r="A1236" t="s">
        <v>428</v>
      </c>
      <c r="B1236">
        <v>4</v>
      </c>
      <c r="C1236">
        <v>7</v>
      </c>
      <c r="D1236">
        <v>25</v>
      </c>
      <c r="E1236" t="s">
        <v>3159</v>
      </c>
      <c r="F1236" t="s">
        <v>3160</v>
      </c>
      <c r="G1236">
        <v>33.4</v>
      </c>
      <c r="H1236">
        <v>1752.3175503193147</v>
      </c>
      <c r="I1236">
        <v>1.7523175503193146E-3</v>
      </c>
      <c r="J1236" t="str">
        <f>_xlfn.XLOOKUP(A1236,'DRAWING LIST'!B:B,'DRAWING LIST'!AJ:AJ,,0)</f>
        <v/>
      </c>
      <c r="K1236">
        <f t="shared" si="38"/>
        <v>0.11</v>
      </c>
      <c r="L1236">
        <f t="shared" si="39"/>
        <v>0.77</v>
      </c>
    </row>
    <row r="1237" spans="1:12">
      <c r="A1237" t="s">
        <v>428</v>
      </c>
      <c r="B1237">
        <v>5</v>
      </c>
      <c r="C1237">
        <v>1</v>
      </c>
      <c r="D1237" t="s">
        <v>3163</v>
      </c>
      <c r="E1237" t="s">
        <v>3167</v>
      </c>
      <c r="F1237" t="s">
        <v>3160</v>
      </c>
      <c r="G1237">
        <v>25</v>
      </c>
      <c r="H1237">
        <v>7853.981633974483</v>
      </c>
      <c r="I1237">
        <v>7.8539816339744835E-3</v>
      </c>
      <c r="J1237" t="str">
        <f>_xlfn.XLOOKUP(A1237,'DRAWING LIST'!B:B,'DRAWING LIST'!AJ:AJ,,0)</f>
        <v/>
      </c>
      <c r="K1237">
        <f t="shared" si="38"/>
        <v>0.08</v>
      </c>
      <c r="L1237">
        <f t="shared" si="39"/>
        <v>0.08</v>
      </c>
    </row>
    <row r="1238" spans="1:12">
      <c r="A1238" t="s">
        <v>428</v>
      </c>
      <c r="B1238">
        <v>6</v>
      </c>
      <c r="C1238">
        <v>1</v>
      </c>
      <c r="D1238" t="s">
        <v>3163</v>
      </c>
      <c r="E1238" t="s">
        <v>3164</v>
      </c>
      <c r="F1238" t="s">
        <v>3160</v>
      </c>
      <c r="G1238">
        <v>25</v>
      </c>
      <c r="H1238">
        <v>2945.2431127404311</v>
      </c>
      <c r="I1238">
        <v>2.9452431127404309E-3</v>
      </c>
      <c r="J1238" t="str">
        <f>_xlfn.XLOOKUP(A1238,'DRAWING LIST'!B:B,'DRAWING LIST'!AJ:AJ,,0)</f>
        <v/>
      </c>
      <c r="K1238">
        <f t="shared" si="38"/>
        <v>0.08</v>
      </c>
      <c r="L1238">
        <f t="shared" si="39"/>
        <v>0.08</v>
      </c>
    </row>
    <row r="1239" spans="1:12">
      <c r="A1239" t="s">
        <v>428</v>
      </c>
      <c r="B1239">
        <v>7</v>
      </c>
      <c r="C1239">
        <v>4</v>
      </c>
      <c r="D1239">
        <v>15</v>
      </c>
      <c r="E1239" t="s">
        <v>3161</v>
      </c>
      <c r="F1239" t="s">
        <v>3160</v>
      </c>
      <c r="G1239">
        <v>21.3</v>
      </c>
      <c r="H1239">
        <v>356.32729275178838</v>
      </c>
      <c r="I1239">
        <v>3.5632729275178834E-4</v>
      </c>
      <c r="J1239" t="str">
        <f>_xlfn.XLOOKUP(A1239,'DRAWING LIST'!B:B,'DRAWING LIST'!AJ:AJ,,0)</f>
        <v/>
      </c>
      <c r="K1239">
        <f t="shared" si="38"/>
        <v>6.9999999999999993E-2</v>
      </c>
      <c r="L1239">
        <f t="shared" si="39"/>
        <v>0.27999999999999997</v>
      </c>
    </row>
    <row r="1240" spans="1:12">
      <c r="A1240" t="s">
        <v>429</v>
      </c>
      <c r="B1240">
        <v>2</v>
      </c>
      <c r="C1240">
        <v>8</v>
      </c>
      <c r="D1240">
        <v>25</v>
      </c>
      <c r="E1240" t="s">
        <v>3159</v>
      </c>
      <c r="F1240" t="s">
        <v>3160</v>
      </c>
      <c r="G1240">
        <v>33.4</v>
      </c>
      <c r="H1240">
        <v>1752.3175503193147</v>
      </c>
      <c r="I1240">
        <v>1.7523175503193146E-3</v>
      </c>
      <c r="J1240" t="str">
        <f>_xlfn.XLOOKUP(A1240,'DRAWING LIST'!B:B,'DRAWING LIST'!AJ:AJ,,0)</f>
        <v/>
      </c>
      <c r="K1240">
        <f t="shared" si="38"/>
        <v>0.11</v>
      </c>
      <c r="L1240">
        <f t="shared" si="39"/>
        <v>0.88</v>
      </c>
    </row>
    <row r="1241" spans="1:12">
      <c r="A1241" t="s">
        <v>430</v>
      </c>
      <c r="B1241">
        <v>3</v>
      </c>
      <c r="C1241">
        <v>1</v>
      </c>
      <c r="D1241">
        <v>15</v>
      </c>
      <c r="E1241" t="s">
        <v>3185</v>
      </c>
      <c r="F1241" t="s">
        <v>3160</v>
      </c>
      <c r="G1241">
        <v>21.3</v>
      </c>
      <c r="H1241" t="s">
        <v>2009</v>
      </c>
      <c r="J1241" t="str">
        <f>_xlfn.XLOOKUP(A1241,'DRAWING LIST'!B:B,'DRAWING LIST'!AJ:AJ,,0)</f>
        <v/>
      </c>
      <c r="K1241">
        <f t="shared" si="38"/>
        <v>6.9999999999999993E-2</v>
      </c>
      <c r="L1241">
        <f t="shared" si="39"/>
        <v>6.9999999999999993E-2</v>
      </c>
    </row>
    <row r="1242" spans="1:12">
      <c r="A1242" t="s">
        <v>430</v>
      </c>
      <c r="B1242">
        <v>4</v>
      </c>
      <c r="C1242">
        <v>1</v>
      </c>
      <c r="D1242">
        <v>15</v>
      </c>
      <c r="E1242" t="s">
        <v>3159</v>
      </c>
      <c r="F1242" t="s">
        <v>3160</v>
      </c>
      <c r="G1242">
        <v>21.3</v>
      </c>
      <c r="H1242">
        <v>712.65458550357675</v>
      </c>
      <c r="I1242">
        <v>7.1265458550357668E-4</v>
      </c>
      <c r="J1242" t="str">
        <f>_xlfn.XLOOKUP(A1242,'DRAWING LIST'!B:B,'DRAWING LIST'!AJ:AJ,,0)</f>
        <v/>
      </c>
      <c r="K1242">
        <f t="shared" si="38"/>
        <v>6.9999999999999993E-2</v>
      </c>
      <c r="L1242">
        <f t="shared" si="39"/>
        <v>6.9999999999999993E-2</v>
      </c>
    </row>
    <row r="1243" spans="1:12">
      <c r="A1243" t="s">
        <v>430</v>
      </c>
      <c r="B1243">
        <v>5</v>
      </c>
      <c r="C1243">
        <v>4</v>
      </c>
      <c r="D1243">
        <v>25</v>
      </c>
      <c r="E1243" t="s">
        <v>3159</v>
      </c>
      <c r="F1243" t="s">
        <v>3160</v>
      </c>
      <c r="G1243">
        <v>33.4</v>
      </c>
      <c r="H1243">
        <v>1752.3175503193147</v>
      </c>
      <c r="I1243">
        <v>1.7523175503193146E-3</v>
      </c>
      <c r="J1243" t="str">
        <f>_xlfn.XLOOKUP(A1243,'DRAWING LIST'!B:B,'DRAWING LIST'!AJ:AJ,,0)</f>
        <v/>
      </c>
      <c r="K1243">
        <f t="shared" si="38"/>
        <v>0.11</v>
      </c>
      <c r="L1243">
        <f t="shared" si="39"/>
        <v>0.44</v>
      </c>
    </row>
    <row r="1244" spans="1:12">
      <c r="A1244" t="s">
        <v>430</v>
      </c>
      <c r="B1244">
        <v>6</v>
      </c>
      <c r="C1244">
        <v>1</v>
      </c>
      <c r="D1244" t="s">
        <v>3163</v>
      </c>
      <c r="E1244" t="s">
        <v>3164</v>
      </c>
      <c r="F1244" t="s">
        <v>3160</v>
      </c>
      <c r="G1244">
        <v>25</v>
      </c>
      <c r="H1244">
        <v>2945.2431127404311</v>
      </c>
      <c r="I1244">
        <v>2.9452431127404309E-3</v>
      </c>
      <c r="J1244" t="str">
        <f>_xlfn.XLOOKUP(A1244,'DRAWING LIST'!B:B,'DRAWING LIST'!AJ:AJ,,0)</f>
        <v/>
      </c>
      <c r="K1244">
        <f t="shared" si="38"/>
        <v>0.08</v>
      </c>
      <c r="L1244">
        <f t="shared" si="39"/>
        <v>0.08</v>
      </c>
    </row>
    <row r="1245" spans="1:12">
      <c r="A1245" t="s">
        <v>430</v>
      </c>
      <c r="B1245">
        <v>7</v>
      </c>
      <c r="C1245">
        <v>1</v>
      </c>
      <c r="D1245" t="s">
        <v>3184</v>
      </c>
      <c r="E1245" t="s">
        <v>3171</v>
      </c>
      <c r="F1245" t="s">
        <v>3160</v>
      </c>
      <c r="G1245">
        <v>80</v>
      </c>
      <c r="H1245">
        <v>15079.644737231007</v>
      </c>
      <c r="I1245">
        <v>1.5079644737231007E-2</v>
      </c>
      <c r="J1245" t="str">
        <f>_xlfn.XLOOKUP(A1245,'DRAWING LIST'!B:B,'DRAWING LIST'!AJ:AJ,,0)</f>
        <v/>
      </c>
      <c r="K1245">
        <f t="shared" si="38"/>
        <v>0.26</v>
      </c>
      <c r="L1245">
        <f t="shared" si="39"/>
        <v>0.26</v>
      </c>
    </row>
    <row r="1246" spans="1:12">
      <c r="A1246" t="s">
        <v>430</v>
      </c>
      <c r="B1246">
        <v>8</v>
      </c>
      <c r="C1246">
        <v>2</v>
      </c>
      <c r="D1246">
        <v>15</v>
      </c>
      <c r="E1246" t="s">
        <v>3161</v>
      </c>
      <c r="F1246" t="s">
        <v>3160</v>
      </c>
      <c r="G1246">
        <v>21.3</v>
      </c>
      <c r="H1246">
        <v>356.32729275178838</v>
      </c>
      <c r="I1246">
        <v>3.5632729275178834E-4</v>
      </c>
      <c r="J1246" t="str">
        <f>_xlfn.XLOOKUP(A1246,'DRAWING LIST'!B:B,'DRAWING LIST'!AJ:AJ,,0)</f>
        <v/>
      </c>
      <c r="K1246">
        <f t="shared" si="38"/>
        <v>6.9999999999999993E-2</v>
      </c>
      <c r="L1246">
        <f t="shared" si="39"/>
        <v>0.13999999999999999</v>
      </c>
    </row>
    <row r="1247" spans="1:12">
      <c r="A1247" t="s">
        <v>430</v>
      </c>
      <c r="B1247">
        <v>9</v>
      </c>
      <c r="C1247">
        <v>1</v>
      </c>
      <c r="D1247">
        <v>25</v>
      </c>
      <c r="E1247" t="s">
        <v>3165</v>
      </c>
      <c r="F1247" t="s">
        <v>3160</v>
      </c>
      <c r="G1247">
        <v>33.4</v>
      </c>
      <c r="H1247">
        <v>876.15877515965735</v>
      </c>
      <c r="I1247">
        <v>8.7615877515965731E-4</v>
      </c>
      <c r="J1247" t="str">
        <f>_xlfn.XLOOKUP(A1247,'DRAWING LIST'!B:B,'DRAWING LIST'!AJ:AJ,,0)</f>
        <v/>
      </c>
      <c r="K1247">
        <f t="shared" si="38"/>
        <v>0.11</v>
      </c>
      <c r="L1247">
        <f t="shared" si="39"/>
        <v>0.11</v>
      </c>
    </row>
    <row r="1248" spans="1:12">
      <c r="A1248" t="s">
        <v>430</v>
      </c>
      <c r="B1248">
        <v>10</v>
      </c>
      <c r="C1248">
        <v>1</v>
      </c>
      <c r="D1248">
        <v>25</v>
      </c>
      <c r="E1248" t="s">
        <v>3161</v>
      </c>
      <c r="F1248" t="s">
        <v>3160</v>
      </c>
      <c r="G1248">
        <v>33.4</v>
      </c>
      <c r="H1248">
        <v>876.15877515965735</v>
      </c>
      <c r="I1248">
        <v>8.7615877515965731E-4</v>
      </c>
      <c r="J1248" t="str">
        <f>_xlfn.XLOOKUP(A1248,'DRAWING LIST'!B:B,'DRAWING LIST'!AJ:AJ,,0)</f>
        <v/>
      </c>
      <c r="K1248">
        <f t="shared" si="38"/>
        <v>0.11</v>
      </c>
      <c r="L1248">
        <f t="shared" si="39"/>
        <v>0.11</v>
      </c>
    </row>
    <row r="1249" spans="1:12">
      <c r="A1249" t="s">
        <v>431</v>
      </c>
      <c r="B1249">
        <v>2</v>
      </c>
      <c r="C1249">
        <v>1</v>
      </c>
      <c r="D1249">
        <v>25</v>
      </c>
      <c r="E1249" t="s">
        <v>3185</v>
      </c>
      <c r="F1249" t="s">
        <v>3160</v>
      </c>
      <c r="G1249">
        <v>33.4</v>
      </c>
      <c r="H1249" t="s">
        <v>2009</v>
      </c>
      <c r="J1249" t="str">
        <f>_xlfn.XLOOKUP(A1249,'DRAWING LIST'!B:B,'DRAWING LIST'!AJ:AJ,,0)</f>
        <v/>
      </c>
      <c r="K1249">
        <f t="shared" si="38"/>
        <v>0.11</v>
      </c>
      <c r="L1249">
        <f t="shared" si="39"/>
        <v>0.11</v>
      </c>
    </row>
    <row r="1250" spans="1:12">
      <c r="A1250" t="s">
        <v>431</v>
      </c>
      <c r="B1250">
        <v>3</v>
      </c>
      <c r="C1250">
        <v>10</v>
      </c>
      <c r="D1250">
        <v>25</v>
      </c>
      <c r="E1250" t="s">
        <v>3159</v>
      </c>
      <c r="F1250" t="s">
        <v>3160</v>
      </c>
      <c r="G1250">
        <v>33.4</v>
      </c>
      <c r="H1250">
        <v>1752.3175503193147</v>
      </c>
      <c r="I1250">
        <v>1.7523175503193146E-3</v>
      </c>
      <c r="J1250" t="str">
        <f>_xlfn.XLOOKUP(A1250,'DRAWING LIST'!B:B,'DRAWING LIST'!AJ:AJ,,0)</f>
        <v/>
      </c>
      <c r="K1250">
        <f t="shared" si="38"/>
        <v>0.11</v>
      </c>
      <c r="L1250">
        <f t="shared" si="39"/>
        <v>1.1000000000000001</v>
      </c>
    </row>
    <row r="1251" spans="1:12">
      <c r="A1251" t="s">
        <v>431</v>
      </c>
      <c r="B1251">
        <v>4</v>
      </c>
      <c r="C1251">
        <v>2</v>
      </c>
      <c r="D1251">
        <v>25</v>
      </c>
      <c r="E1251" t="s">
        <v>3161</v>
      </c>
      <c r="F1251" t="s">
        <v>3160</v>
      </c>
      <c r="G1251">
        <v>33.4</v>
      </c>
      <c r="H1251">
        <v>876.15877515965735</v>
      </c>
      <c r="I1251">
        <v>8.7615877515965731E-4</v>
      </c>
      <c r="J1251" t="str">
        <f>_xlfn.XLOOKUP(A1251,'DRAWING LIST'!B:B,'DRAWING LIST'!AJ:AJ,,0)</f>
        <v/>
      </c>
      <c r="K1251">
        <f t="shared" si="38"/>
        <v>0.11</v>
      </c>
      <c r="L1251">
        <f t="shared" si="39"/>
        <v>0.22</v>
      </c>
    </row>
    <row r="1252" spans="1:12">
      <c r="A1252" t="s">
        <v>432</v>
      </c>
      <c r="B1252">
        <v>2</v>
      </c>
      <c r="C1252">
        <v>3</v>
      </c>
      <c r="D1252">
        <v>25</v>
      </c>
      <c r="E1252" t="s">
        <v>3159</v>
      </c>
      <c r="F1252" t="s">
        <v>3160</v>
      </c>
      <c r="G1252">
        <v>33.4</v>
      </c>
      <c r="H1252">
        <v>1752.3175503193147</v>
      </c>
      <c r="I1252">
        <v>1.7523175503193146E-3</v>
      </c>
      <c r="J1252" t="str">
        <f>_xlfn.XLOOKUP(A1252,'DRAWING LIST'!B:B,'DRAWING LIST'!AJ:AJ,,0)</f>
        <v/>
      </c>
      <c r="K1252">
        <f t="shared" si="38"/>
        <v>0.11</v>
      </c>
      <c r="L1252">
        <f t="shared" si="39"/>
        <v>0.33</v>
      </c>
    </row>
    <row r="1253" spans="1:12">
      <c r="A1253" t="s">
        <v>433</v>
      </c>
      <c r="B1253">
        <v>2</v>
      </c>
      <c r="C1253">
        <v>6</v>
      </c>
      <c r="D1253">
        <v>25</v>
      </c>
      <c r="E1253" t="s">
        <v>3159</v>
      </c>
      <c r="F1253" t="s">
        <v>3160</v>
      </c>
      <c r="G1253">
        <v>33.4</v>
      </c>
      <c r="H1253">
        <v>1752.3175503193147</v>
      </c>
      <c r="I1253">
        <v>1.7523175503193146E-3</v>
      </c>
      <c r="J1253" t="str">
        <f>_xlfn.XLOOKUP(A1253,'DRAWING LIST'!B:B,'DRAWING LIST'!AJ:AJ,,0)</f>
        <v/>
      </c>
      <c r="K1253">
        <f t="shared" si="38"/>
        <v>0.11</v>
      </c>
      <c r="L1253">
        <f t="shared" si="39"/>
        <v>0.66</v>
      </c>
    </row>
    <row r="1254" spans="1:12">
      <c r="A1254" t="s">
        <v>433</v>
      </c>
      <c r="B1254">
        <v>3</v>
      </c>
      <c r="C1254">
        <v>2</v>
      </c>
      <c r="D1254">
        <v>25</v>
      </c>
      <c r="E1254" t="s">
        <v>3161</v>
      </c>
      <c r="F1254" t="s">
        <v>3160</v>
      </c>
      <c r="G1254">
        <v>33.4</v>
      </c>
      <c r="H1254">
        <v>876.15877515965735</v>
      </c>
      <c r="I1254">
        <v>8.7615877515965731E-4</v>
      </c>
      <c r="J1254" t="str">
        <f>_xlfn.XLOOKUP(A1254,'DRAWING LIST'!B:B,'DRAWING LIST'!AJ:AJ,,0)</f>
        <v/>
      </c>
      <c r="K1254">
        <f t="shared" si="38"/>
        <v>0.11</v>
      </c>
      <c r="L1254">
        <f t="shared" si="39"/>
        <v>0.22</v>
      </c>
    </row>
    <row r="1255" spans="1:12">
      <c r="A1255" t="s">
        <v>441</v>
      </c>
      <c r="B1255">
        <v>2</v>
      </c>
      <c r="C1255" t="s">
        <v>3173</v>
      </c>
      <c r="D1255" t="s">
        <v>3092</v>
      </c>
      <c r="E1255" t="s">
        <v>3174</v>
      </c>
      <c r="F1255" t="s">
        <v>3156</v>
      </c>
      <c r="G1255">
        <v>114.3</v>
      </c>
      <c r="H1255">
        <v>20521.652903448659</v>
      </c>
      <c r="I1255">
        <v>2.0521652903448658E-2</v>
      </c>
      <c r="J1255" t="str">
        <f>_xlfn.XLOOKUP(A1255,'DRAWING LIST'!B:B,'DRAWING LIST'!AJ:AJ,,0)</f>
        <v>1-13 奶白色</v>
      </c>
      <c r="K1255">
        <f t="shared" si="38"/>
        <v>0.36</v>
      </c>
      <c r="L1255">
        <f t="shared" si="39"/>
        <v>0.36</v>
      </c>
    </row>
    <row r="1256" spans="1:12">
      <c r="A1256" t="s">
        <v>441</v>
      </c>
      <c r="B1256">
        <v>3</v>
      </c>
      <c r="C1256" t="s">
        <v>3176</v>
      </c>
      <c r="D1256" t="s">
        <v>3092</v>
      </c>
      <c r="E1256" t="s">
        <v>3158</v>
      </c>
      <c r="F1256" t="s">
        <v>3156</v>
      </c>
      <c r="G1256">
        <v>114.3</v>
      </c>
      <c r="H1256">
        <v>10260.82645172433</v>
      </c>
      <c r="I1256">
        <v>1.0260826451724329E-2</v>
      </c>
      <c r="J1256" t="str">
        <f>_xlfn.XLOOKUP(A1256,'DRAWING LIST'!B:B,'DRAWING LIST'!AJ:AJ,,0)</f>
        <v>1-13 奶白色</v>
      </c>
      <c r="K1256">
        <f t="shared" si="38"/>
        <v>0.36</v>
      </c>
      <c r="L1256">
        <f t="shared" si="39"/>
        <v>1.08</v>
      </c>
    </row>
    <row r="1257" spans="1:12">
      <c r="A1257" t="s">
        <v>441</v>
      </c>
      <c r="B1257">
        <v>4</v>
      </c>
      <c r="C1257" t="s">
        <v>3175</v>
      </c>
      <c r="D1257" t="s">
        <v>3092</v>
      </c>
      <c r="E1257" t="s">
        <v>3161</v>
      </c>
      <c r="F1257" t="s">
        <v>3156</v>
      </c>
      <c r="G1257">
        <v>114.3</v>
      </c>
      <c r="H1257">
        <v>10260.82645172433</v>
      </c>
      <c r="I1257">
        <v>1.0260826451724329E-2</v>
      </c>
      <c r="J1257" t="str">
        <f>_xlfn.XLOOKUP(A1257,'DRAWING LIST'!B:B,'DRAWING LIST'!AJ:AJ,,0)</f>
        <v>1-13 奶白色</v>
      </c>
      <c r="K1257">
        <f t="shared" si="38"/>
        <v>0.36</v>
      </c>
      <c r="L1257">
        <f t="shared" si="39"/>
        <v>0.72</v>
      </c>
    </row>
    <row r="1258" spans="1:12">
      <c r="A1258" t="s">
        <v>442</v>
      </c>
      <c r="B1258">
        <v>2</v>
      </c>
      <c r="C1258" t="s">
        <v>3173</v>
      </c>
      <c r="D1258" t="s">
        <v>3092</v>
      </c>
      <c r="E1258" t="s">
        <v>3174</v>
      </c>
      <c r="F1258" t="s">
        <v>3156</v>
      </c>
      <c r="G1258">
        <v>114.3</v>
      </c>
      <c r="H1258">
        <v>20521.652903448659</v>
      </c>
      <c r="I1258">
        <v>2.0521652903448658E-2</v>
      </c>
      <c r="J1258" t="str">
        <f>_xlfn.XLOOKUP(A1258,'DRAWING LIST'!B:B,'DRAWING LIST'!AJ:AJ,,0)</f>
        <v>1-13 奶白色</v>
      </c>
      <c r="K1258">
        <f t="shared" si="38"/>
        <v>0.36</v>
      </c>
      <c r="L1258">
        <f t="shared" si="39"/>
        <v>0.36</v>
      </c>
    </row>
    <row r="1259" spans="1:12">
      <c r="A1259" t="s">
        <v>442</v>
      </c>
      <c r="B1259">
        <v>3</v>
      </c>
      <c r="C1259" t="s">
        <v>3175</v>
      </c>
      <c r="D1259" t="s">
        <v>3092</v>
      </c>
      <c r="E1259" t="s">
        <v>3161</v>
      </c>
      <c r="F1259" t="s">
        <v>3156</v>
      </c>
      <c r="G1259">
        <v>114.3</v>
      </c>
      <c r="H1259">
        <v>10260.82645172433</v>
      </c>
      <c r="I1259">
        <v>1.0260826451724329E-2</v>
      </c>
      <c r="J1259" t="str">
        <f>_xlfn.XLOOKUP(A1259,'DRAWING LIST'!B:B,'DRAWING LIST'!AJ:AJ,,0)</f>
        <v>1-13 奶白色</v>
      </c>
      <c r="K1259">
        <f t="shared" si="38"/>
        <v>0.36</v>
      </c>
      <c r="L1259">
        <f t="shared" si="39"/>
        <v>0.72</v>
      </c>
    </row>
    <row r="1260" spans="1:12">
      <c r="A1260" t="s">
        <v>442</v>
      </c>
      <c r="B1260">
        <v>4</v>
      </c>
      <c r="C1260" t="s">
        <v>3175</v>
      </c>
      <c r="D1260" t="s">
        <v>3092</v>
      </c>
      <c r="E1260" t="s">
        <v>3158</v>
      </c>
      <c r="F1260" t="s">
        <v>3156</v>
      </c>
      <c r="G1260">
        <v>114.3</v>
      </c>
      <c r="H1260">
        <v>10260.82645172433</v>
      </c>
      <c r="I1260">
        <v>1.0260826451724329E-2</v>
      </c>
      <c r="J1260" t="str">
        <f>_xlfn.XLOOKUP(A1260,'DRAWING LIST'!B:B,'DRAWING LIST'!AJ:AJ,,0)</f>
        <v>1-13 奶白色</v>
      </c>
      <c r="K1260">
        <f t="shared" si="38"/>
        <v>0.36</v>
      </c>
      <c r="L1260">
        <f t="shared" si="39"/>
        <v>0.72</v>
      </c>
    </row>
    <row r="1261" spans="1:12">
      <c r="A1261" t="s">
        <v>443</v>
      </c>
      <c r="B1261">
        <v>2</v>
      </c>
      <c r="C1261" t="s">
        <v>3173</v>
      </c>
      <c r="D1261" t="s">
        <v>3141</v>
      </c>
      <c r="E1261" t="s">
        <v>3177</v>
      </c>
      <c r="F1261" t="s">
        <v>3156</v>
      </c>
      <c r="G1261">
        <v>88.9</v>
      </c>
      <c r="H1261">
        <v>8276.2221585924635</v>
      </c>
      <c r="I1261">
        <v>8.2762221585924636E-3</v>
      </c>
      <c r="J1261" t="str">
        <f>_xlfn.XLOOKUP(A1261,'DRAWING LIST'!B:B,'DRAWING LIST'!AJ:AJ,,0)</f>
        <v>1-13 奶白色</v>
      </c>
      <c r="K1261">
        <f t="shared" si="38"/>
        <v>0.28000000000000003</v>
      </c>
      <c r="L1261">
        <f t="shared" si="39"/>
        <v>0.28000000000000003</v>
      </c>
    </row>
    <row r="1262" spans="1:12">
      <c r="A1262" t="s">
        <v>443</v>
      </c>
      <c r="B1262">
        <v>3</v>
      </c>
      <c r="C1262" t="s">
        <v>3206</v>
      </c>
      <c r="D1262" t="s">
        <v>3141</v>
      </c>
      <c r="E1262" t="s">
        <v>3158</v>
      </c>
      <c r="F1262" t="s">
        <v>3156</v>
      </c>
      <c r="G1262">
        <v>88.9</v>
      </c>
      <c r="H1262">
        <v>6207.1666189443476</v>
      </c>
      <c r="I1262">
        <v>6.2071666189443472E-3</v>
      </c>
      <c r="J1262" t="str">
        <f>_xlfn.XLOOKUP(A1262,'DRAWING LIST'!B:B,'DRAWING LIST'!AJ:AJ,,0)</f>
        <v>1-13 奶白色</v>
      </c>
      <c r="K1262">
        <f t="shared" si="38"/>
        <v>0.28000000000000003</v>
      </c>
      <c r="L1262">
        <f t="shared" si="39"/>
        <v>1.6800000000000002</v>
      </c>
    </row>
    <row r="1263" spans="1:12">
      <c r="A1263" t="s">
        <v>444</v>
      </c>
      <c r="B1263">
        <v>2</v>
      </c>
      <c r="C1263" t="s">
        <v>3173</v>
      </c>
      <c r="D1263" t="s">
        <v>3141</v>
      </c>
      <c r="E1263" t="s">
        <v>3177</v>
      </c>
      <c r="F1263" t="s">
        <v>3156</v>
      </c>
      <c r="G1263">
        <v>88.9</v>
      </c>
      <c r="H1263">
        <v>8276.2221585924635</v>
      </c>
      <c r="I1263">
        <v>8.2762221585924636E-3</v>
      </c>
      <c r="J1263" t="str">
        <f>_xlfn.XLOOKUP(A1263,'DRAWING LIST'!B:B,'DRAWING LIST'!AJ:AJ,,0)</f>
        <v>1-13 奶白色</v>
      </c>
      <c r="K1263">
        <f t="shared" si="38"/>
        <v>0.28000000000000003</v>
      </c>
      <c r="L1263">
        <f t="shared" si="39"/>
        <v>0.28000000000000003</v>
      </c>
    </row>
    <row r="1264" spans="1:12">
      <c r="A1264" t="s">
        <v>444</v>
      </c>
      <c r="B1264">
        <v>3</v>
      </c>
      <c r="C1264" t="s">
        <v>3206</v>
      </c>
      <c r="D1264" t="s">
        <v>3141</v>
      </c>
      <c r="E1264" t="s">
        <v>3158</v>
      </c>
      <c r="F1264" t="s">
        <v>3156</v>
      </c>
      <c r="G1264">
        <v>88.9</v>
      </c>
      <c r="H1264">
        <v>6207.1666189443476</v>
      </c>
      <c r="I1264">
        <v>6.2071666189443472E-3</v>
      </c>
      <c r="J1264" t="str">
        <f>_xlfn.XLOOKUP(A1264,'DRAWING LIST'!B:B,'DRAWING LIST'!AJ:AJ,,0)</f>
        <v>1-13 奶白色</v>
      </c>
      <c r="K1264">
        <f t="shared" si="38"/>
        <v>0.28000000000000003</v>
      </c>
      <c r="L1264">
        <f t="shared" si="39"/>
        <v>1.6800000000000002</v>
      </c>
    </row>
    <row r="1265" spans="1:12">
      <c r="A1265" t="s">
        <v>445</v>
      </c>
      <c r="B1265">
        <v>2</v>
      </c>
      <c r="C1265" t="s">
        <v>3182</v>
      </c>
      <c r="D1265" t="s">
        <v>3141</v>
      </c>
      <c r="E1265" t="s">
        <v>3158</v>
      </c>
      <c r="F1265" t="s">
        <v>3156</v>
      </c>
      <c r="G1265">
        <v>88.9</v>
      </c>
      <c r="H1265">
        <v>6207.1666189443476</v>
      </c>
      <c r="I1265">
        <v>6.2071666189443472E-3</v>
      </c>
      <c r="J1265" t="str">
        <f>_xlfn.XLOOKUP(A1265,'DRAWING LIST'!B:B,'DRAWING LIST'!AJ:AJ,,0)</f>
        <v>1-13 奶白色</v>
      </c>
      <c r="K1265">
        <f t="shared" si="38"/>
        <v>0.28000000000000003</v>
      </c>
      <c r="L1265">
        <f t="shared" si="39"/>
        <v>1.1200000000000001</v>
      </c>
    </row>
    <row r="1266" spans="1:12">
      <c r="A1266" t="s">
        <v>787</v>
      </c>
      <c r="B1266">
        <v>2</v>
      </c>
      <c r="C1266" t="s">
        <v>3173</v>
      </c>
      <c r="D1266" t="s">
        <v>3141</v>
      </c>
      <c r="E1266" t="s">
        <v>3174</v>
      </c>
      <c r="F1266" t="s">
        <v>3156</v>
      </c>
      <c r="G1266">
        <v>88.9</v>
      </c>
      <c r="H1266">
        <v>12414.333237888695</v>
      </c>
      <c r="I1266">
        <v>1.2414333237888694E-2</v>
      </c>
      <c r="J1266" t="str">
        <f>_xlfn.XLOOKUP(A1266,'DRAWING LIST'!B:B,'DRAWING LIST'!AJ:AJ,,0)</f>
        <v>1-13 奶白色</v>
      </c>
      <c r="K1266">
        <f t="shared" si="38"/>
        <v>0.28000000000000003</v>
      </c>
      <c r="L1266">
        <f t="shared" si="39"/>
        <v>0.28000000000000003</v>
      </c>
    </row>
    <row r="1267" spans="1:12">
      <c r="A1267" t="s">
        <v>787</v>
      </c>
      <c r="B1267">
        <v>3</v>
      </c>
      <c r="C1267" t="s">
        <v>3182</v>
      </c>
      <c r="D1267" t="s">
        <v>3141</v>
      </c>
      <c r="E1267" t="s">
        <v>3158</v>
      </c>
      <c r="F1267" t="s">
        <v>3156</v>
      </c>
      <c r="G1267">
        <v>88.9</v>
      </c>
      <c r="H1267">
        <v>6207.1666189443476</v>
      </c>
      <c r="I1267">
        <v>6.2071666189443472E-3</v>
      </c>
      <c r="J1267" t="str">
        <f>_xlfn.XLOOKUP(A1267,'DRAWING LIST'!B:B,'DRAWING LIST'!AJ:AJ,,0)</f>
        <v>1-13 奶白色</v>
      </c>
      <c r="K1267">
        <f t="shared" si="38"/>
        <v>0.28000000000000003</v>
      </c>
      <c r="L1267">
        <f t="shared" si="39"/>
        <v>1.1200000000000001</v>
      </c>
    </row>
    <row r="1268" spans="1:12">
      <c r="A1268" t="s">
        <v>788</v>
      </c>
      <c r="B1268">
        <v>2</v>
      </c>
      <c r="C1268">
        <v>1</v>
      </c>
      <c r="D1268">
        <v>50</v>
      </c>
      <c r="E1268" t="s">
        <v>3157</v>
      </c>
      <c r="F1268" t="s">
        <v>3156</v>
      </c>
      <c r="G1268">
        <v>60.3</v>
      </c>
      <c r="H1268">
        <v>3807.7045439304366</v>
      </c>
      <c r="I1268">
        <v>3.8077045439304366E-3</v>
      </c>
      <c r="J1268" t="str">
        <f>_xlfn.XLOOKUP(A1268,'DRAWING LIST'!B:B,'DRAWING LIST'!AJ:AJ,,0)</f>
        <v>1-13 奶白色</v>
      </c>
      <c r="K1268">
        <f t="shared" si="38"/>
        <v>0.19</v>
      </c>
      <c r="L1268">
        <f t="shared" si="39"/>
        <v>0.19</v>
      </c>
    </row>
    <row r="1269" spans="1:12">
      <c r="A1269" t="s">
        <v>788</v>
      </c>
      <c r="B1269">
        <v>3</v>
      </c>
      <c r="C1269">
        <v>1</v>
      </c>
      <c r="D1269">
        <v>50</v>
      </c>
      <c r="E1269" t="s">
        <v>3157</v>
      </c>
      <c r="F1269" t="s">
        <v>3156</v>
      </c>
      <c r="G1269">
        <v>60.3</v>
      </c>
      <c r="H1269">
        <v>3807.7045439304366</v>
      </c>
      <c r="I1269">
        <v>3.8077045439304366E-3</v>
      </c>
      <c r="J1269" t="str">
        <f>_xlfn.XLOOKUP(A1269,'DRAWING LIST'!B:B,'DRAWING LIST'!AJ:AJ,,0)</f>
        <v>1-13 奶白色</v>
      </c>
      <c r="K1269">
        <f t="shared" si="38"/>
        <v>0.19</v>
      </c>
      <c r="L1269">
        <f t="shared" si="39"/>
        <v>0.19</v>
      </c>
    </row>
    <row r="1270" spans="1:12">
      <c r="A1270" t="s">
        <v>788</v>
      </c>
      <c r="B1270">
        <v>4</v>
      </c>
      <c r="C1270">
        <v>3</v>
      </c>
      <c r="D1270">
        <v>50</v>
      </c>
      <c r="E1270" t="s">
        <v>3158</v>
      </c>
      <c r="F1270" t="s">
        <v>3156</v>
      </c>
      <c r="G1270">
        <v>60.3</v>
      </c>
      <c r="H1270">
        <v>2855.7784079478274</v>
      </c>
      <c r="I1270">
        <v>2.8557784079478272E-3</v>
      </c>
      <c r="J1270" t="str">
        <f>_xlfn.XLOOKUP(A1270,'DRAWING LIST'!B:B,'DRAWING LIST'!AJ:AJ,,0)</f>
        <v>1-13 奶白色</v>
      </c>
      <c r="K1270">
        <f t="shared" si="38"/>
        <v>0.19</v>
      </c>
      <c r="L1270">
        <f t="shared" si="39"/>
        <v>0.57000000000000006</v>
      </c>
    </row>
    <row r="1271" spans="1:12">
      <c r="A1271" t="s">
        <v>446</v>
      </c>
      <c r="B1271">
        <v>2</v>
      </c>
      <c r="C1271">
        <v>1</v>
      </c>
      <c r="D1271">
        <v>50</v>
      </c>
      <c r="E1271" t="s">
        <v>3157</v>
      </c>
      <c r="F1271" t="s">
        <v>3156</v>
      </c>
      <c r="G1271">
        <v>60.3</v>
      </c>
      <c r="H1271">
        <v>3807.7045439304366</v>
      </c>
      <c r="I1271">
        <v>3.8077045439304366E-3</v>
      </c>
      <c r="J1271" t="str">
        <f>_xlfn.XLOOKUP(A1271,'DRAWING LIST'!B:B,'DRAWING LIST'!AJ:AJ,,0)</f>
        <v>1-13 奶白色</v>
      </c>
      <c r="K1271">
        <f t="shared" si="38"/>
        <v>0.19</v>
      </c>
      <c r="L1271">
        <f t="shared" si="39"/>
        <v>0.19</v>
      </c>
    </row>
    <row r="1272" spans="1:12">
      <c r="A1272" t="s">
        <v>446</v>
      </c>
      <c r="B1272">
        <v>3</v>
      </c>
      <c r="C1272">
        <v>2</v>
      </c>
      <c r="D1272">
        <v>50</v>
      </c>
      <c r="E1272" t="s">
        <v>3157</v>
      </c>
      <c r="F1272" t="s">
        <v>3156</v>
      </c>
      <c r="G1272">
        <v>60.3</v>
      </c>
      <c r="H1272">
        <v>3807.7045439304366</v>
      </c>
      <c r="I1272">
        <v>3.8077045439304366E-3</v>
      </c>
      <c r="J1272" t="str">
        <f>_xlfn.XLOOKUP(A1272,'DRAWING LIST'!B:B,'DRAWING LIST'!AJ:AJ,,0)</f>
        <v>1-13 奶白色</v>
      </c>
      <c r="K1272">
        <f t="shared" si="38"/>
        <v>0.19</v>
      </c>
      <c r="L1272">
        <f t="shared" si="39"/>
        <v>0.38</v>
      </c>
    </row>
    <row r="1273" spans="1:12">
      <c r="A1273" t="s">
        <v>446</v>
      </c>
      <c r="B1273">
        <v>4</v>
      </c>
      <c r="C1273">
        <v>1</v>
      </c>
      <c r="D1273">
        <v>50</v>
      </c>
      <c r="E1273" t="s">
        <v>3155</v>
      </c>
      <c r="F1273" t="s">
        <v>3156</v>
      </c>
      <c r="G1273">
        <v>60.3</v>
      </c>
      <c r="H1273">
        <v>5711.5568158956548</v>
      </c>
      <c r="I1273">
        <v>5.7115568158956544E-3</v>
      </c>
      <c r="J1273" t="str">
        <f>_xlfn.XLOOKUP(A1273,'DRAWING LIST'!B:B,'DRAWING LIST'!AJ:AJ,,0)</f>
        <v>1-13 奶白色</v>
      </c>
      <c r="K1273">
        <f t="shared" si="38"/>
        <v>0.19</v>
      </c>
      <c r="L1273">
        <f t="shared" si="39"/>
        <v>0.19</v>
      </c>
    </row>
    <row r="1274" spans="1:12">
      <c r="A1274" t="s">
        <v>446</v>
      </c>
      <c r="B1274">
        <v>5</v>
      </c>
      <c r="C1274">
        <v>2</v>
      </c>
      <c r="D1274">
        <v>50</v>
      </c>
      <c r="E1274" t="s">
        <v>3158</v>
      </c>
      <c r="F1274" t="s">
        <v>3156</v>
      </c>
      <c r="G1274">
        <v>60.3</v>
      </c>
      <c r="H1274">
        <v>2855.7784079478274</v>
      </c>
      <c r="I1274">
        <v>2.8557784079478272E-3</v>
      </c>
      <c r="J1274" t="str">
        <f>_xlfn.XLOOKUP(A1274,'DRAWING LIST'!B:B,'DRAWING LIST'!AJ:AJ,,0)</f>
        <v>1-13 奶白色</v>
      </c>
      <c r="K1274">
        <f t="shared" si="38"/>
        <v>0.19</v>
      </c>
      <c r="L1274">
        <f t="shared" si="39"/>
        <v>0.38</v>
      </c>
    </row>
    <row r="1275" spans="1:12">
      <c r="A1275" t="s">
        <v>472</v>
      </c>
      <c r="B1275">
        <v>3</v>
      </c>
      <c r="C1275">
        <v>1</v>
      </c>
      <c r="D1275">
        <v>15</v>
      </c>
      <c r="E1275" t="s">
        <v>3159</v>
      </c>
      <c r="F1275" t="s">
        <v>3156</v>
      </c>
      <c r="G1275">
        <v>21.3</v>
      </c>
      <c r="H1275">
        <v>712.65458550357675</v>
      </c>
      <c r="I1275">
        <v>7.1265458550357668E-4</v>
      </c>
      <c r="J1275" t="str">
        <f>_xlfn.XLOOKUP(A1275,'DRAWING LIST'!B:B,'DRAWING LIST'!AJ:AJ,,0)</f>
        <v>純白</v>
      </c>
      <c r="K1275">
        <f t="shared" si="38"/>
        <v>6.9999999999999993E-2</v>
      </c>
      <c r="L1275">
        <f t="shared" si="39"/>
        <v>6.9999999999999993E-2</v>
      </c>
    </row>
    <row r="1276" spans="1:12">
      <c r="A1276" t="s">
        <v>472</v>
      </c>
      <c r="B1276">
        <v>4</v>
      </c>
      <c r="C1276">
        <v>1</v>
      </c>
      <c r="D1276">
        <v>25</v>
      </c>
      <c r="E1276" t="s">
        <v>3166</v>
      </c>
      <c r="F1276" t="s">
        <v>3156</v>
      </c>
      <c r="G1276">
        <v>33.4</v>
      </c>
      <c r="H1276">
        <v>1168.2117002128764</v>
      </c>
      <c r="I1276">
        <v>1.1682117002128763E-3</v>
      </c>
      <c r="J1276" t="str">
        <f>_xlfn.XLOOKUP(A1276,'DRAWING LIST'!B:B,'DRAWING LIST'!AJ:AJ,,0)</f>
        <v>純白</v>
      </c>
      <c r="K1276">
        <f t="shared" si="38"/>
        <v>0.11</v>
      </c>
      <c r="L1276">
        <f t="shared" si="39"/>
        <v>0.11</v>
      </c>
    </row>
    <row r="1277" spans="1:12">
      <c r="A1277" t="s">
        <v>472</v>
      </c>
      <c r="B1277">
        <v>5</v>
      </c>
      <c r="C1277">
        <v>5</v>
      </c>
      <c r="D1277">
        <v>25</v>
      </c>
      <c r="E1277" t="s">
        <v>3159</v>
      </c>
      <c r="F1277" t="s">
        <v>3156</v>
      </c>
      <c r="G1277">
        <v>33.4</v>
      </c>
      <c r="H1277">
        <v>1752.3175503193147</v>
      </c>
      <c r="I1277">
        <v>1.7523175503193146E-3</v>
      </c>
      <c r="J1277" t="str">
        <f>_xlfn.XLOOKUP(A1277,'DRAWING LIST'!B:B,'DRAWING LIST'!AJ:AJ,,0)</f>
        <v>純白</v>
      </c>
      <c r="K1277">
        <f t="shared" si="38"/>
        <v>0.11</v>
      </c>
      <c r="L1277">
        <f t="shared" si="39"/>
        <v>0.55000000000000004</v>
      </c>
    </row>
    <row r="1278" spans="1:12">
      <c r="A1278" t="s">
        <v>472</v>
      </c>
      <c r="B1278">
        <v>6</v>
      </c>
      <c r="C1278">
        <v>1</v>
      </c>
      <c r="D1278" t="s">
        <v>3163</v>
      </c>
      <c r="E1278" t="s">
        <v>3167</v>
      </c>
      <c r="F1278" t="s">
        <v>3156</v>
      </c>
      <c r="G1278">
        <v>25</v>
      </c>
      <c r="H1278">
        <v>7853.981633974483</v>
      </c>
      <c r="I1278">
        <v>7.8539816339744835E-3</v>
      </c>
      <c r="J1278" t="str">
        <f>_xlfn.XLOOKUP(A1278,'DRAWING LIST'!B:B,'DRAWING LIST'!AJ:AJ,,0)</f>
        <v>純白</v>
      </c>
      <c r="K1278">
        <f t="shared" si="38"/>
        <v>0.08</v>
      </c>
      <c r="L1278">
        <f t="shared" si="39"/>
        <v>0.08</v>
      </c>
    </row>
    <row r="1279" spans="1:12">
      <c r="A1279" t="s">
        <v>472</v>
      </c>
      <c r="B1279">
        <v>7</v>
      </c>
      <c r="C1279">
        <v>2</v>
      </c>
      <c r="D1279">
        <v>15</v>
      </c>
      <c r="E1279" t="s">
        <v>3161</v>
      </c>
      <c r="F1279" t="s">
        <v>3156</v>
      </c>
      <c r="G1279">
        <v>21.3</v>
      </c>
      <c r="H1279">
        <v>356.32729275178838</v>
      </c>
      <c r="I1279">
        <v>3.5632729275178834E-4</v>
      </c>
      <c r="J1279" t="str">
        <f>_xlfn.XLOOKUP(A1279,'DRAWING LIST'!B:B,'DRAWING LIST'!AJ:AJ,,0)</f>
        <v>純白</v>
      </c>
      <c r="K1279">
        <f t="shared" si="38"/>
        <v>6.9999999999999993E-2</v>
      </c>
      <c r="L1279">
        <f t="shared" si="39"/>
        <v>0.13999999999999999</v>
      </c>
    </row>
    <row r="1280" spans="1:12">
      <c r="A1280" t="s">
        <v>472</v>
      </c>
      <c r="B1280">
        <v>8</v>
      </c>
      <c r="C1280">
        <v>3</v>
      </c>
      <c r="D1280">
        <v>25</v>
      </c>
      <c r="E1280" t="s">
        <v>3161</v>
      </c>
      <c r="F1280" t="s">
        <v>3156</v>
      </c>
      <c r="G1280">
        <v>33.4</v>
      </c>
      <c r="H1280">
        <v>876.15877515965735</v>
      </c>
      <c r="I1280">
        <v>8.7615877515965731E-4</v>
      </c>
      <c r="J1280" t="str">
        <f>_xlfn.XLOOKUP(A1280,'DRAWING LIST'!B:B,'DRAWING LIST'!AJ:AJ,,0)</f>
        <v>純白</v>
      </c>
      <c r="K1280">
        <f t="shared" si="38"/>
        <v>0.11</v>
      </c>
      <c r="L1280">
        <f t="shared" si="39"/>
        <v>0.33</v>
      </c>
    </row>
    <row r="1281" spans="1:12">
      <c r="A1281" t="s">
        <v>473</v>
      </c>
      <c r="B1281">
        <v>2</v>
      </c>
      <c r="C1281">
        <v>3</v>
      </c>
      <c r="D1281">
        <v>15</v>
      </c>
      <c r="E1281" t="s">
        <v>3161</v>
      </c>
      <c r="F1281" t="s">
        <v>3156</v>
      </c>
      <c r="G1281">
        <v>21.3</v>
      </c>
      <c r="H1281">
        <v>356.32729275178838</v>
      </c>
      <c r="I1281">
        <v>3.5632729275178834E-4</v>
      </c>
      <c r="J1281" t="str">
        <f>_xlfn.XLOOKUP(A1281,'DRAWING LIST'!B:B,'DRAWING LIST'!AJ:AJ,,0)</f>
        <v>純白</v>
      </c>
      <c r="K1281">
        <f t="shared" si="38"/>
        <v>6.9999999999999993E-2</v>
      </c>
      <c r="L1281">
        <f t="shared" si="39"/>
        <v>0.20999999999999996</v>
      </c>
    </row>
    <row r="1282" spans="1:12">
      <c r="A1282" t="s">
        <v>474</v>
      </c>
      <c r="B1282">
        <v>3</v>
      </c>
      <c r="C1282">
        <v>1</v>
      </c>
      <c r="D1282">
        <v>15</v>
      </c>
      <c r="E1282" t="s">
        <v>3185</v>
      </c>
      <c r="F1282" t="s">
        <v>3156</v>
      </c>
      <c r="G1282">
        <v>21.3</v>
      </c>
      <c r="H1282" t="s">
        <v>2009</v>
      </c>
      <c r="J1282" t="str">
        <f>_xlfn.XLOOKUP(A1282,'DRAWING LIST'!B:B,'DRAWING LIST'!AJ:AJ,,0)</f>
        <v>純白</v>
      </c>
      <c r="K1282">
        <f t="shared" si="38"/>
        <v>6.9999999999999993E-2</v>
      </c>
      <c r="L1282">
        <f t="shared" si="39"/>
        <v>6.9999999999999993E-2</v>
      </c>
    </row>
    <row r="1283" spans="1:12">
      <c r="A1283" t="s">
        <v>474</v>
      </c>
      <c r="B1283">
        <v>4</v>
      </c>
      <c r="C1283">
        <v>3</v>
      </c>
      <c r="D1283">
        <v>25</v>
      </c>
      <c r="E1283" t="s">
        <v>3159</v>
      </c>
      <c r="F1283" t="s">
        <v>3156</v>
      </c>
      <c r="G1283">
        <v>33.4</v>
      </c>
      <c r="H1283">
        <v>1752.3175503193147</v>
      </c>
      <c r="I1283">
        <v>1.7523175503193146E-3</v>
      </c>
      <c r="J1283" t="str">
        <f>_xlfn.XLOOKUP(A1283,'DRAWING LIST'!B:B,'DRAWING LIST'!AJ:AJ,,0)</f>
        <v>純白</v>
      </c>
      <c r="K1283">
        <f t="shared" ref="K1283:K1346" si="40">ROUNDUP(G1283*PI()*1000*10^-6,2)</f>
        <v>0.11</v>
      </c>
      <c r="L1283">
        <f t="shared" ref="L1283:L1346" si="41">K1283*C1283</f>
        <v>0.33</v>
      </c>
    </row>
    <row r="1284" spans="1:12">
      <c r="A1284" t="s">
        <v>474</v>
      </c>
      <c r="B1284">
        <v>5</v>
      </c>
      <c r="C1284">
        <v>2</v>
      </c>
      <c r="D1284" t="s">
        <v>3163</v>
      </c>
      <c r="E1284" t="s">
        <v>3167</v>
      </c>
      <c r="F1284" t="s">
        <v>3156</v>
      </c>
      <c r="G1284">
        <v>25</v>
      </c>
      <c r="H1284">
        <v>7853.981633974483</v>
      </c>
      <c r="I1284">
        <v>7.8539816339744835E-3</v>
      </c>
      <c r="J1284" t="str">
        <f>_xlfn.XLOOKUP(A1284,'DRAWING LIST'!B:B,'DRAWING LIST'!AJ:AJ,,0)</f>
        <v>純白</v>
      </c>
      <c r="K1284">
        <f t="shared" si="40"/>
        <v>0.08</v>
      </c>
      <c r="L1284">
        <f t="shared" si="41"/>
        <v>0.16</v>
      </c>
    </row>
    <row r="1285" spans="1:12">
      <c r="A1285" t="s">
        <v>474</v>
      </c>
      <c r="B1285">
        <v>6</v>
      </c>
      <c r="C1285">
        <v>1</v>
      </c>
      <c r="D1285" t="s">
        <v>3163</v>
      </c>
      <c r="E1285" t="s">
        <v>3164</v>
      </c>
      <c r="F1285" t="s">
        <v>3156</v>
      </c>
      <c r="G1285">
        <v>25</v>
      </c>
      <c r="H1285">
        <v>2945.2431127404311</v>
      </c>
      <c r="I1285">
        <v>2.9452431127404309E-3</v>
      </c>
      <c r="J1285" t="str">
        <f>_xlfn.XLOOKUP(A1285,'DRAWING LIST'!B:B,'DRAWING LIST'!AJ:AJ,,0)</f>
        <v>純白</v>
      </c>
      <c r="K1285">
        <f t="shared" si="40"/>
        <v>0.08</v>
      </c>
      <c r="L1285">
        <f t="shared" si="41"/>
        <v>0.08</v>
      </c>
    </row>
    <row r="1286" spans="1:12">
      <c r="A1286" t="s">
        <v>474</v>
      </c>
      <c r="B1286">
        <v>7</v>
      </c>
      <c r="C1286">
        <v>2</v>
      </c>
      <c r="D1286">
        <v>15</v>
      </c>
      <c r="E1286" t="s">
        <v>3161</v>
      </c>
      <c r="F1286" t="s">
        <v>3156</v>
      </c>
      <c r="G1286">
        <v>21.3</v>
      </c>
      <c r="H1286">
        <v>356.32729275178838</v>
      </c>
      <c r="I1286">
        <v>3.5632729275178834E-4</v>
      </c>
      <c r="J1286" t="str">
        <f>_xlfn.XLOOKUP(A1286,'DRAWING LIST'!B:B,'DRAWING LIST'!AJ:AJ,,0)</f>
        <v>純白</v>
      </c>
      <c r="K1286">
        <f t="shared" si="40"/>
        <v>6.9999999999999993E-2</v>
      </c>
      <c r="L1286">
        <f t="shared" si="41"/>
        <v>0.13999999999999999</v>
      </c>
    </row>
    <row r="1287" spans="1:12">
      <c r="A1287" t="s">
        <v>474</v>
      </c>
      <c r="B1287">
        <v>8</v>
      </c>
      <c r="C1287">
        <v>1</v>
      </c>
      <c r="D1287">
        <v>15</v>
      </c>
      <c r="E1287" t="s">
        <v>3165</v>
      </c>
      <c r="F1287" t="s">
        <v>3156</v>
      </c>
      <c r="G1287">
        <v>21.3</v>
      </c>
      <c r="H1287">
        <v>356.32729275178838</v>
      </c>
      <c r="I1287">
        <v>3.5632729275178834E-4</v>
      </c>
      <c r="J1287" t="str">
        <f>_xlfn.XLOOKUP(A1287,'DRAWING LIST'!B:B,'DRAWING LIST'!AJ:AJ,,0)</f>
        <v>純白</v>
      </c>
      <c r="K1287">
        <f t="shared" si="40"/>
        <v>6.9999999999999993E-2</v>
      </c>
      <c r="L1287">
        <f t="shared" si="41"/>
        <v>6.9999999999999993E-2</v>
      </c>
    </row>
    <row r="1288" spans="1:12">
      <c r="A1288" t="s">
        <v>792</v>
      </c>
      <c r="B1288">
        <v>2</v>
      </c>
      <c r="C1288">
        <v>1</v>
      </c>
      <c r="D1288">
        <v>15</v>
      </c>
      <c r="E1288" t="s">
        <v>3185</v>
      </c>
      <c r="F1288" t="s">
        <v>3156</v>
      </c>
      <c r="G1288">
        <v>21.3</v>
      </c>
      <c r="H1288" t="s">
        <v>2009</v>
      </c>
      <c r="J1288" t="str">
        <f>_xlfn.XLOOKUP(A1288,'DRAWING LIST'!B:B,'DRAWING LIST'!AJ:AJ,,0)</f>
        <v>純白</v>
      </c>
      <c r="K1288">
        <f t="shared" si="40"/>
        <v>6.9999999999999993E-2</v>
      </c>
      <c r="L1288">
        <f t="shared" si="41"/>
        <v>6.9999999999999993E-2</v>
      </c>
    </row>
    <row r="1289" spans="1:12">
      <c r="A1289" t="s">
        <v>792</v>
      </c>
      <c r="B1289">
        <v>3</v>
      </c>
      <c r="C1289">
        <v>3</v>
      </c>
      <c r="D1289">
        <v>25</v>
      </c>
      <c r="E1289" t="s">
        <v>3159</v>
      </c>
      <c r="F1289" t="s">
        <v>3156</v>
      </c>
      <c r="G1289">
        <v>33.4</v>
      </c>
      <c r="H1289">
        <v>1752.3175503193147</v>
      </c>
      <c r="I1289">
        <v>1.7523175503193146E-3</v>
      </c>
      <c r="J1289" t="str">
        <f>_xlfn.XLOOKUP(A1289,'DRAWING LIST'!B:B,'DRAWING LIST'!AJ:AJ,,0)</f>
        <v>純白</v>
      </c>
      <c r="K1289">
        <f t="shared" si="40"/>
        <v>0.11</v>
      </c>
      <c r="L1289">
        <f t="shared" si="41"/>
        <v>0.33</v>
      </c>
    </row>
    <row r="1290" spans="1:12">
      <c r="A1290" t="s">
        <v>792</v>
      </c>
      <c r="B1290">
        <v>4</v>
      </c>
      <c r="C1290">
        <v>1</v>
      </c>
      <c r="D1290" t="s">
        <v>3163</v>
      </c>
      <c r="E1290" t="s">
        <v>3167</v>
      </c>
      <c r="F1290" t="s">
        <v>3156</v>
      </c>
      <c r="G1290">
        <v>25</v>
      </c>
      <c r="H1290">
        <v>7853.981633974483</v>
      </c>
      <c r="I1290">
        <v>7.8539816339744835E-3</v>
      </c>
      <c r="J1290" t="str">
        <f>_xlfn.XLOOKUP(A1290,'DRAWING LIST'!B:B,'DRAWING LIST'!AJ:AJ,,0)</f>
        <v>純白</v>
      </c>
      <c r="K1290">
        <f t="shared" si="40"/>
        <v>0.08</v>
      </c>
      <c r="L1290">
        <f t="shared" si="41"/>
        <v>0.08</v>
      </c>
    </row>
    <row r="1291" spans="1:12">
      <c r="A1291" t="s">
        <v>792</v>
      </c>
      <c r="B1291">
        <v>5</v>
      </c>
      <c r="C1291">
        <v>3</v>
      </c>
      <c r="D1291">
        <v>25</v>
      </c>
      <c r="E1291" t="s">
        <v>3161</v>
      </c>
      <c r="F1291" t="s">
        <v>3156</v>
      </c>
      <c r="G1291">
        <v>33.4</v>
      </c>
      <c r="H1291">
        <v>876.15877515965735</v>
      </c>
      <c r="I1291">
        <v>8.7615877515965731E-4</v>
      </c>
      <c r="J1291" t="str">
        <f>_xlfn.XLOOKUP(A1291,'DRAWING LIST'!B:B,'DRAWING LIST'!AJ:AJ,,0)</f>
        <v>純白</v>
      </c>
      <c r="K1291">
        <f t="shared" si="40"/>
        <v>0.11</v>
      </c>
      <c r="L1291">
        <f t="shared" si="41"/>
        <v>0.33</v>
      </c>
    </row>
    <row r="1292" spans="1:12">
      <c r="A1292" t="s">
        <v>792</v>
      </c>
      <c r="B1292">
        <v>6</v>
      </c>
      <c r="C1292">
        <v>1</v>
      </c>
      <c r="D1292">
        <v>25</v>
      </c>
      <c r="E1292" t="s">
        <v>3165</v>
      </c>
      <c r="F1292" t="s">
        <v>3156</v>
      </c>
      <c r="G1292">
        <v>33.4</v>
      </c>
      <c r="H1292">
        <v>876.15877515965735</v>
      </c>
      <c r="I1292">
        <v>8.7615877515965731E-4</v>
      </c>
      <c r="J1292" t="str">
        <f>_xlfn.XLOOKUP(A1292,'DRAWING LIST'!B:B,'DRAWING LIST'!AJ:AJ,,0)</f>
        <v>純白</v>
      </c>
      <c r="K1292">
        <f t="shared" si="40"/>
        <v>0.11</v>
      </c>
      <c r="L1292">
        <f t="shared" si="41"/>
        <v>0.11</v>
      </c>
    </row>
    <row r="1293" spans="1:12">
      <c r="A1293" t="s">
        <v>793</v>
      </c>
      <c r="B1293">
        <v>2</v>
      </c>
      <c r="C1293">
        <v>5</v>
      </c>
      <c r="D1293">
        <v>40</v>
      </c>
      <c r="E1293" t="s">
        <v>3159</v>
      </c>
      <c r="F1293" t="s">
        <v>3156</v>
      </c>
      <c r="G1293">
        <v>48.3</v>
      </c>
      <c r="H1293">
        <v>3664.4950428165462</v>
      </c>
      <c r="I1293">
        <v>3.6644950428165461E-3</v>
      </c>
      <c r="J1293" t="str">
        <f>_xlfn.XLOOKUP(A1293,'DRAWING LIST'!B:B,'DRAWING LIST'!AJ:AJ,,0)</f>
        <v>1-85 藏金黃</v>
      </c>
      <c r="K1293">
        <f t="shared" si="40"/>
        <v>0.16</v>
      </c>
      <c r="L1293">
        <f t="shared" si="41"/>
        <v>0.8</v>
      </c>
    </row>
    <row r="1294" spans="1:12">
      <c r="A1294" t="s">
        <v>793</v>
      </c>
      <c r="B1294">
        <v>3</v>
      </c>
      <c r="C1294">
        <v>4</v>
      </c>
      <c r="D1294">
        <v>40</v>
      </c>
      <c r="E1294" t="s">
        <v>3196</v>
      </c>
      <c r="F1294" t="s">
        <v>3156</v>
      </c>
      <c r="G1294">
        <v>48.3</v>
      </c>
      <c r="H1294">
        <v>1832.2475214082731</v>
      </c>
      <c r="I1294">
        <v>1.8322475214082731E-3</v>
      </c>
      <c r="J1294" t="str">
        <f>_xlfn.XLOOKUP(A1294,'DRAWING LIST'!B:B,'DRAWING LIST'!AJ:AJ,,0)</f>
        <v>1-85 藏金黃</v>
      </c>
      <c r="K1294">
        <f t="shared" si="40"/>
        <v>0.16</v>
      </c>
      <c r="L1294">
        <f t="shared" si="41"/>
        <v>0.64</v>
      </c>
    </row>
    <row r="1295" spans="1:12">
      <c r="A1295" t="s">
        <v>794</v>
      </c>
      <c r="B1295">
        <v>2</v>
      </c>
      <c r="C1295">
        <v>5</v>
      </c>
      <c r="D1295">
        <v>40</v>
      </c>
      <c r="E1295" t="s">
        <v>3159</v>
      </c>
      <c r="F1295" t="s">
        <v>3156</v>
      </c>
      <c r="G1295">
        <v>48.3</v>
      </c>
      <c r="H1295">
        <v>3664.4950428165462</v>
      </c>
      <c r="I1295">
        <v>3.6644950428165461E-3</v>
      </c>
      <c r="J1295" t="str">
        <f>_xlfn.XLOOKUP(A1295,'DRAWING LIST'!B:B,'DRAWING LIST'!AJ:AJ,,0)</f>
        <v>1-85 藏金黃</v>
      </c>
      <c r="K1295">
        <f t="shared" si="40"/>
        <v>0.16</v>
      </c>
      <c r="L1295">
        <f t="shared" si="41"/>
        <v>0.8</v>
      </c>
    </row>
    <row r="1296" spans="1:12">
      <c r="A1296" t="s">
        <v>794</v>
      </c>
      <c r="B1296">
        <v>3</v>
      </c>
      <c r="C1296">
        <v>3</v>
      </c>
      <c r="D1296">
        <v>40</v>
      </c>
      <c r="E1296" t="s">
        <v>3196</v>
      </c>
      <c r="F1296" t="s">
        <v>3156</v>
      </c>
      <c r="G1296">
        <v>48.3</v>
      </c>
      <c r="H1296">
        <v>1832.2475214082731</v>
      </c>
      <c r="I1296">
        <v>1.8322475214082731E-3</v>
      </c>
      <c r="J1296" t="str">
        <f>_xlfn.XLOOKUP(A1296,'DRAWING LIST'!B:B,'DRAWING LIST'!AJ:AJ,,0)</f>
        <v>1-85 藏金黃</v>
      </c>
      <c r="K1296">
        <f t="shared" si="40"/>
        <v>0.16</v>
      </c>
      <c r="L1296">
        <f t="shared" si="41"/>
        <v>0.48</v>
      </c>
    </row>
    <row r="1297" spans="1:12">
      <c r="A1297" t="s">
        <v>479</v>
      </c>
      <c r="B1297">
        <v>3</v>
      </c>
      <c r="C1297">
        <v>1</v>
      </c>
      <c r="D1297">
        <v>25</v>
      </c>
      <c r="E1297" t="s">
        <v>3159</v>
      </c>
      <c r="F1297" t="s">
        <v>3156</v>
      </c>
      <c r="G1297">
        <v>33.4</v>
      </c>
      <c r="H1297">
        <v>1752.3175503193147</v>
      </c>
      <c r="I1297">
        <v>1.7523175503193146E-3</v>
      </c>
      <c r="J1297" t="str">
        <f>_xlfn.XLOOKUP(A1297,'DRAWING LIST'!B:B,'DRAWING LIST'!AJ:AJ,,0)</f>
        <v>1-85 藏金黃</v>
      </c>
      <c r="K1297">
        <f t="shared" si="40"/>
        <v>0.11</v>
      </c>
      <c r="L1297">
        <f t="shared" si="41"/>
        <v>0.11</v>
      </c>
    </row>
    <row r="1298" spans="1:12">
      <c r="A1298" t="s">
        <v>479</v>
      </c>
      <c r="B1298">
        <v>4</v>
      </c>
      <c r="C1298">
        <v>3</v>
      </c>
      <c r="D1298">
        <v>80</v>
      </c>
      <c r="E1298" t="s">
        <v>3159</v>
      </c>
      <c r="F1298" t="s">
        <v>3156</v>
      </c>
      <c r="G1298">
        <v>88.9</v>
      </c>
      <c r="H1298">
        <v>12414.333237888695</v>
      </c>
      <c r="I1298">
        <v>1.2414333237888694E-2</v>
      </c>
      <c r="J1298" t="str">
        <f>_xlfn.XLOOKUP(A1298,'DRAWING LIST'!B:B,'DRAWING LIST'!AJ:AJ,,0)</f>
        <v>1-85 藏金黃</v>
      </c>
      <c r="K1298">
        <f t="shared" si="40"/>
        <v>0.28000000000000003</v>
      </c>
      <c r="L1298">
        <f t="shared" si="41"/>
        <v>0.84000000000000008</v>
      </c>
    </row>
    <row r="1299" spans="1:12">
      <c r="A1299" t="s">
        <v>479</v>
      </c>
      <c r="B1299">
        <v>5</v>
      </c>
      <c r="C1299">
        <v>2</v>
      </c>
      <c r="D1299" t="s">
        <v>3184</v>
      </c>
      <c r="E1299" t="s">
        <v>3207</v>
      </c>
      <c r="F1299" t="s">
        <v>3156</v>
      </c>
      <c r="G1299">
        <v>80</v>
      </c>
      <c r="H1299">
        <v>15079.644737231007</v>
      </c>
      <c r="I1299">
        <v>1.5079644737231007E-2</v>
      </c>
      <c r="J1299" t="str">
        <f>_xlfn.XLOOKUP(A1299,'DRAWING LIST'!B:B,'DRAWING LIST'!AJ:AJ,,0)</f>
        <v>1-85 藏金黃</v>
      </c>
      <c r="K1299">
        <f t="shared" si="40"/>
        <v>0.26</v>
      </c>
      <c r="L1299">
        <f t="shared" si="41"/>
        <v>0.52</v>
      </c>
    </row>
    <row r="1300" spans="1:12">
      <c r="A1300" t="s">
        <v>479</v>
      </c>
      <c r="B1300">
        <v>6</v>
      </c>
      <c r="C1300">
        <v>1</v>
      </c>
      <c r="D1300">
        <v>25</v>
      </c>
      <c r="E1300" t="s">
        <v>3165</v>
      </c>
      <c r="F1300" t="s">
        <v>3156</v>
      </c>
      <c r="G1300">
        <v>33.4</v>
      </c>
      <c r="H1300">
        <v>876.15877515965735</v>
      </c>
      <c r="I1300">
        <v>8.7615877515965731E-4</v>
      </c>
      <c r="J1300" t="str">
        <f>_xlfn.XLOOKUP(A1300,'DRAWING LIST'!B:B,'DRAWING LIST'!AJ:AJ,,0)</f>
        <v>1-85 藏金黃</v>
      </c>
      <c r="K1300">
        <f t="shared" si="40"/>
        <v>0.11</v>
      </c>
      <c r="L1300">
        <f t="shared" si="41"/>
        <v>0.11</v>
      </c>
    </row>
    <row r="1301" spans="1:12">
      <c r="A1301" t="s">
        <v>479</v>
      </c>
      <c r="B1301">
        <v>7</v>
      </c>
      <c r="C1301">
        <v>1</v>
      </c>
      <c r="D1301">
        <v>25</v>
      </c>
      <c r="E1301" t="s">
        <v>3196</v>
      </c>
      <c r="F1301" t="s">
        <v>3156</v>
      </c>
      <c r="G1301">
        <v>33.4</v>
      </c>
      <c r="H1301">
        <v>876.15877515965735</v>
      </c>
      <c r="I1301">
        <v>8.7615877515965731E-4</v>
      </c>
      <c r="J1301" t="str">
        <f>_xlfn.XLOOKUP(A1301,'DRAWING LIST'!B:B,'DRAWING LIST'!AJ:AJ,,0)</f>
        <v>1-85 藏金黃</v>
      </c>
      <c r="K1301">
        <f t="shared" si="40"/>
        <v>0.11</v>
      </c>
      <c r="L1301">
        <f t="shared" si="41"/>
        <v>0.11</v>
      </c>
    </row>
    <row r="1302" spans="1:12">
      <c r="A1302" t="s">
        <v>479</v>
      </c>
      <c r="B1302">
        <v>8</v>
      </c>
      <c r="C1302">
        <v>1</v>
      </c>
      <c r="D1302">
        <v>80</v>
      </c>
      <c r="E1302" t="s">
        <v>3196</v>
      </c>
      <c r="F1302" t="s">
        <v>3156</v>
      </c>
      <c r="G1302">
        <v>88.9</v>
      </c>
      <c r="H1302">
        <v>6207.1666189443476</v>
      </c>
      <c r="I1302">
        <v>6.2071666189443472E-3</v>
      </c>
      <c r="J1302" t="str">
        <f>_xlfn.XLOOKUP(A1302,'DRAWING LIST'!B:B,'DRAWING LIST'!AJ:AJ,,0)</f>
        <v>1-85 藏金黃</v>
      </c>
      <c r="K1302">
        <f t="shared" si="40"/>
        <v>0.28000000000000003</v>
      </c>
      <c r="L1302">
        <f t="shared" si="41"/>
        <v>0.28000000000000003</v>
      </c>
    </row>
    <row r="1303" spans="1:12">
      <c r="A1303" t="s">
        <v>480</v>
      </c>
      <c r="B1303">
        <v>2</v>
      </c>
      <c r="C1303">
        <v>5</v>
      </c>
      <c r="D1303">
        <v>80</v>
      </c>
      <c r="E1303" t="s">
        <v>3159</v>
      </c>
      <c r="F1303" t="s">
        <v>3156</v>
      </c>
      <c r="G1303">
        <v>88.9</v>
      </c>
      <c r="H1303">
        <v>12414.333237888695</v>
      </c>
      <c r="I1303">
        <v>1.2414333237888694E-2</v>
      </c>
      <c r="J1303" t="str">
        <f>_xlfn.XLOOKUP(A1303,'DRAWING LIST'!B:B,'DRAWING LIST'!AJ:AJ,,0)</f>
        <v>1-85 藏金黃</v>
      </c>
      <c r="K1303">
        <f t="shared" si="40"/>
        <v>0.28000000000000003</v>
      </c>
      <c r="L1303">
        <f t="shared" si="41"/>
        <v>1.4000000000000001</v>
      </c>
    </row>
    <row r="1304" spans="1:12">
      <c r="A1304" t="s">
        <v>480</v>
      </c>
      <c r="B1304">
        <v>3</v>
      </c>
      <c r="C1304">
        <v>1</v>
      </c>
      <c r="D1304" t="s">
        <v>3183</v>
      </c>
      <c r="E1304" t="s">
        <v>3181</v>
      </c>
      <c r="F1304" t="s">
        <v>3156</v>
      </c>
      <c r="G1304">
        <v>80</v>
      </c>
      <c r="H1304">
        <v>25132.741228718343</v>
      </c>
      <c r="I1304">
        <v>2.5132741228718343E-2</v>
      </c>
      <c r="J1304" t="str">
        <f>_xlfn.XLOOKUP(A1304,'DRAWING LIST'!B:B,'DRAWING LIST'!AJ:AJ,,0)</f>
        <v>1-85 藏金黃</v>
      </c>
      <c r="K1304">
        <f t="shared" si="40"/>
        <v>0.26</v>
      </c>
      <c r="L1304">
        <f t="shared" si="41"/>
        <v>0.26</v>
      </c>
    </row>
    <row r="1305" spans="1:12">
      <c r="A1305" t="s">
        <v>480</v>
      </c>
      <c r="B1305">
        <v>4</v>
      </c>
      <c r="C1305">
        <v>2</v>
      </c>
      <c r="D1305" t="s">
        <v>3183</v>
      </c>
      <c r="E1305" t="s">
        <v>3164</v>
      </c>
      <c r="F1305" t="s">
        <v>3156</v>
      </c>
      <c r="G1305">
        <v>80</v>
      </c>
      <c r="H1305">
        <v>30159.289474462013</v>
      </c>
      <c r="I1305">
        <v>3.0159289474462014E-2</v>
      </c>
      <c r="J1305" t="str">
        <f>_xlfn.XLOOKUP(A1305,'DRAWING LIST'!B:B,'DRAWING LIST'!AJ:AJ,,0)</f>
        <v>1-85 藏金黃</v>
      </c>
      <c r="K1305">
        <f t="shared" si="40"/>
        <v>0.26</v>
      </c>
      <c r="L1305">
        <f t="shared" si="41"/>
        <v>0.52</v>
      </c>
    </row>
    <row r="1306" spans="1:12">
      <c r="A1306" t="s">
        <v>480</v>
      </c>
      <c r="B1306">
        <v>5</v>
      </c>
      <c r="C1306">
        <v>1</v>
      </c>
      <c r="D1306">
        <v>80</v>
      </c>
      <c r="E1306" t="s">
        <v>3196</v>
      </c>
      <c r="F1306" t="s">
        <v>3156</v>
      </c>
      <c r="G1306">
        <v>88.9</v>
      </c>
      <c r="H1306">
        <v>6207.1666189443476</v>
      </c>
      <c r="I1306">
        <v>6.2071666189443472E-3</v>
      </c>
      <c r="J1306" t="str">
        <f>_xlfn.XLOOKUP(A1306,'DRAWING LIST'!B:B,'DRAWING LIST'!AJ:AJ,,0)</f>
        <v>1-85 藏金黃</v>
      </c>
      <c r="K1306">
        <f t="shared" si="40"/>
        <v>0.28000000000000003</v>
      </c>
      <c r="L1306">
        <f t="shared" si="41"/>
        <v>0.28000000000000003</v>
      </c>
    </row>
    <row r="1307" spans="1:12">
      <c r="A1307" t="s">
        <v>795</v>
      </c>
      <c r="B1307">
        <v>2</v>
      </c>
      <c r="C1307">
        <v>1</v>
      </c>
      <c r="D1307">
        <v>25</v>
      </c>
      <c r="E1307" t="s">
        <v>3166</v>
      </c>
      <c r="F1307" t="s">
        <v>3156</v>
      </c>
      <c r="G1307">
        <v>33.4</v>
      </c>
      <c r="H1307">
        <v>1168.2117002128764</v>
      </c>
      <c r="I1307">
        <v>1.1682117002128763E-3</v>
      </c>
      <c r="J1307" t="str">
        <f>_xlfn.XLOOKUP(A1307,'DRAWING LIST'!B:B,'DRAWING LIST'!AJ:AJ,,0)</f>
        <v>1-85 藏金黃</v>
      </c>
      <c r="K1307">
        <f t="shared" si="40"/>
        <v>0.11</v>
      </c>
      <c r="L1307">
        <f t="shared" si="41"/>
        <v>0.11</v>
      </c>
    </row>
    <row r="1308" spans="1:12">
      <c r="A1308" t="s">
        <v>795</v>
      </c>
      <c r="B1308">
        <v>3</v>
      </c>
      <c r="C1308">
        <v>4</v>
      </c>
      <c r="D1308">
        <v>25</v>
      </c>
      <c r="E1308" t="s">
        <v>3159</v>
      </c>
      <c r="F1308" t="s">
        <v>3156</v>
      </c>
      <c r="G1308">
        <v>33.4</v>
      </c>
      <c r="H1308">
        <v>1752.3175503193147</v>
      </c>
      <c r="I1308">
        <v>1.7523175503193146E-3</v>
      </c>
      <c r="J1308" t="str">
        <f>_xlfn.XLOOKUP(A1308,'DRAWING LIST'!B:B,'DRAWING LIST'!AJ:AJ,,0)</f>
        <v>1-85 藏金黃</v>
      </c>
      <c r="K1308">
        <f t="shared" si="40"/>
        <v>0.11</v>
      </c>
      <c r="L1308">
        <f t="shared" si="41"/>
        <v>0.44</v>
      </c>
    </row>
    <row r="1309" spans="1:12">
      <c r="A1309" t="s">
        <v>795</v>
      </c>
      <c r="B1309">
        <v>4</v>
      </c>
      <c r="C1309">
        <v>4</v>
      </c>
      <c r="D1309">
        <v>25</v>
      </c>
      <c r="E1309" t="s">
        <v>3196</v>
      </c>
      <c r="F1309" t="s">
        <v>3156</v>
      </c>
      <c r="G1309">
        <v>33.4</v>
      </c>
      <c r="H1309">
        <v>876.15877515965735</v>
      </c>
      <c r="I1309">
        <v>8.7615877515965731E-4</v>
      </c>
      <c r="J1309" t="str">
        <f>_xlfn.XLOOKUP(A1309,'DRAWING LIST'!B:B,'DRAWING LIST'!AJ:AJ,,0)</f>
        <v>1-85 藏金黃</v>
      </c>
      <c r="K1309">
        <f t="shared" si="40"/>
        <v>0.11</v>
      </c>
      <c r="L1309">
        <f t="shared" si="41"/>
        <v>0.44</v>
      </c>
    </row>
    <row r="1310" spans="1:12">
      <c r="A1310" t="s">
        <v>483</v>
      </c>
      <c r="B1310">
        <v>2</v>
      </c>
      <c r="C1310">
        <v>7</v>
      </c>
      <c r="D1310">
        <v>80</v>
      </c>
      <c r="E1310" t="s">
        <v>3159</v>
      </c>
      <c r="F1310" t="s">
        <v>3156</v>
      </c>
      <c r="G1310">
        <v>88.9</v>
      </c>
      <c r="H1310">
        <v>12414.333237888695</v>
      </c>
      <c r="I1310">
        <v>1.2414333237888694E-2</v>
      </c>
      <c r="J1310" t="str">
        <f>_xlfn.XLOOKUP(A1310,'DRAWING LIST'!B:B,'DRAWING LIST'!AJ:AJ,,0)</f>
        <v>1-85 藏金黃</v>
      </c>
      <c r="K1310">
        <f t="shared" si="40"/>
        <v>0.28000000000000003</v>
      </c>
      <c r="L1310">
        <f t="shared" si="41"/>
        <v>1.9600000000000002</v>
      </c>
    </row>
    <row r="1311" spans="1:12">
      <c r="A1311" t="s">
        <v>483</v>
      </c>
      <c r="B1311">
        <v>3</v>
      </c>
      <c r="C1311">
        <v>1</v>
      </c>
      <c r="D1311" t="s">
        <v>3192</v>
      </c>
      <c r="E1311" t="s">
        <v>3181</v>
      </c>
      <c r="F1311" t="s">
        <v>3156</v>
      </c>
      <c r="G1311">
        <v>80</v>
      </c>
      <c r="H1311">
        <v>25132.741228718343</v>
      </c>
      <c r="I1311">
        <v>2.5132741228718343E-2</v>
      </c>
      <c r="J1311" t="str">
        <f>_xlfn.XLOOKUP(A1311,'DRAWING LIST'!B:B,'DRAWING LIST'!AJ:AJ,,0)</f>
        <v>1-85 藏金黃</v>
      </c>
      <c r="K1311">
        <f t="shared" si="40"/>
        <v>0.26</v>
      </c>
      <c r="L1311">
        <f t="shared" si="41"/>
        <v>0.26</v>
      </c>
    </row>
    <row r="1312" spans="1:12">
      <c r="A1312" t="s">
        <v>483</v>
      </c>
      <c r="B1312">
        <v>4</v>
      </c>
      <c r="C1312">
        <v>1</v>
      </c>
      <c r="D1312">
        <v>80</v>
      </c>
      <c r="E1312" t="s">
        <v>3162</v>
      </c>
      <c r="F1312" t="s">
        <v>3156</v>
      </c>
      <c r="G1312">
        <v>88.9</v>
      </c>
      <c r="H1312">
        <v>37242.999713666082</v>
      </c>
      <c r="I1312">
        <v>3.7242999713666083E-2</v>
      </c>
      <c r="J1312" t="str">
        <f>_xlfn.XLOOKUP(A1312,'DRAWING LIST'!B:B,'DRAWING LIST'!AJ:AJ,,0)</f>
        <v>1-85 藏金黃</v>
      </c>
      <c r="K1312">
        <f t="shared" si="40"/>
        <v>0.28000000000000003</v>
      </c>
      <c r="L1312">
        <f t="shared" si="41"/>
        <v>0.28000000000000003</v>
      </c>
    </row>
    <row r="1313" spans="1:12">
      <c r="A1313" t="s">
        <v>483</v>
      </c>
      <c r="B1313">
        <v>5</v>
      </c>
      <c r="C1313">
        <v>1</v>
      </c>
      <c r="D1313" t="s">
        <v>3184</v>
      </c>
      <c r="E1313" t="s">
        <v>3207</v>
      </c>
      <c r="F1313" t="s">
        <v>3156</v>
      </c>
      <c r="G1313">
        <v>80</v>
      </c>
      <c r="H1313">
        <v>15079.644737231007</v>
      </c>
      <c r="I1313">
        <v>1.5079644737231007E-2</v>
      </c>
      <c r="J1313" t="str">
        <f>_xlfn.XLOOKUP(A1313,'DRAWING LIST'!B:B,'DRAWING LIST'!AJ:AJ,,0)</f>
        <v>1-85 藏金黃</v>
      </c>
      <c r="K1313">
        <f t="shared" si="40"/>
        <v>0.26</v>
      </c>
      <c r="L1313">
        <f t="shared" si="41"/>
        <v>0.26</v>
      </c>
    </row>
    <row r="1314" spans="1:12">
      <c r="A1314" t="s">
        <v>483</v>
      </c>
      <c r="B1314">
        <v>6</v>
      </c>
      <c r="C1314">
        <v>1</v>
      </c>
      <c r="D1314">
        <v>80</v>
      </c>
      <c r="E1314" t="s">
        <v>3196</v>
      </c>
      <c r="F1314" t="s">
        <v>3156</v>
      </c>
      <c r="G1314">
        <v>88.9</v>
      </c>
      <c r="H1314">
        <v>6207.1666189443476</v>
      </c>
      <c r="I1314">
        <v>6.2071666189443472E-3</v>
      </c>
      <c r="J1314" t="str">
        <f>_xlfn.XLOOKUP(A1314,'DRAWING LIST'!B:B,'DRAWING LIST'!AJ:AJ,,0)</f>
        <v>1-85 藏金黃</v>
      </c>
      <c r="K1314">
        <f t="shared" si="40"/>
        <v>0.28000000000000003</v>
      </c>
      <c r="L1314">
        <f t="shared" si="41"/>
        <v>0.28000000000000003</v>
      </c>
    </row>
    <row r="1315" spans="1:12">
      <c r="A1315" t="s">
        <v>484</v>
      </c>
      <c r="B1315">
        <v>2</v>
      </c>
      <c r="C1315">
        <v>4</v>
      </c>
      <c r="D1315">
        <v>80</v>
      </c>
      <c r="E1315" t="s">
        <v>3159</v>
      </c>
      <c r="F1315" t="s">
        <v>3156</v>
      </c>
      <c r="G1315">
        <v>88.9</v>
      </c>
      <c r="H1315">
        <v>12414.333237888695</v>
      </c>
      <c r="I1315">
        <v>1.2414333237888694E-2</v>
      </c>
      <c r="J1315" t="str">
        <f>_xlfn.XLOOKUP(A1315,'DRAWING LIST'!B:B,'DRAWING LIST'!AJ:AJ,,0)</f>
        <v>1-85 藏金黃</v>
      </c>
      <c r="K1315">
        <f t="shared" si="40"/>
        <v>0.28000000000000003</v>
      </c>
      <c r="L1315">
        <f t="shared" si="41"/>
        <v>1.1200000000000001</v>
      </c>
    </row>
    <row r="1316" spans="1:12">
      <c r="A1316" t="s">
        <v>484</v>
      </c>
      <c r="B1316">
        <v>3</v>
      </c>
      <c r="C1316">
        <v>1</v>
      </c>
      <c r="D1316">
        <v>80</v>
      </c>
      <c r="E1316" t="s">
        <v>3166</v>
      </c>
      <c r="F1316" t="s">
        <v>3156</v>
      </c>
      <c r="G1316">
        <v>88.9</v>
      </c>
      <c r="H1316">
        <v>8276.2221585924635</v>
      </c>
      <c r="I1316">
        <v>8.2762221585924636E-3</v>
      </c>
      <c r="J1316" t="str">
        <f>_xlfn.XLOOKUP(A1316,'DRAWING LIST'!B:B,'DRAWING LIST'!AJ:AJ,,0)</f>
        <v>1-85 藏金黃</v>
      </c>
      <c r="K1316">
        <f t="shared" si="40"/>
        <v>0.28000000000000003</v>
      </c>
      <c r="L1316">
        <f t="shared" si="41"/>
        <v>0.28000000000000003</v>
      </c>
    </row>
    <row r="1317" spans="1:12">
      <c r="A1317" t="s">
        <v>484</v>
      </c>
      <c r="B1317">
        <v>4</v>
      </c>
      <c r="C1317">
        <v>1</v>
      </c>
      <c r="D1317">
        <v>80</v>
      </c>
      <c r="E1317" t="s">
        <v>3196</v>
      </c>
      <c r="F1317" t="s">
        <v>3156</v>
      </c>
      <c r="G1317">
        <v>88.9</v>
      </c>
      <c r="H1317">
        <v>6207.1666189443476</v>
      </c>
      <c r="I1317">
        <v>6.2071666189443472E-3</v>
      </c>
      <c r="J1317" t="str">
        <f>_xlfn.XLOOKUP(A1317,'DRAWING LIST'!B:B,'DRAWING LIST'!AJ:AJ,,0)</f>
        <v>1-85 藏金黃</v>
      </c>
      <c r="K1317">
        <f t="shared" si="40"/>
        <v>0.28000000000000003</v>
      </c>
      <c r="L1317">
        <f t="shared" si="41"/>
        <v>0.28000000000000003</v>
      </c>
    </row>
    <row r="1318" spans="1:12">
      <c r="A1318" t="s">
        <v>485</v>
      </c>
      <c r="B1318">
        <v>3</v>
      </c>
      <c r="C1318">
        <v>2</v>
      </c>
      <c r="D1318">
        <v>40</v>
      </c>
      <c r="E1318" t="s">
        <v>3159</v>
      </c>
      <c r="F1318" t="s">
        <v>3156</v>
      </c>
      <c r="G1318">
        <v>48.3</v>
      </c>
      <c r="H1318">
        <v>3664.4950428165462</v>
      </c>
      <c r="I1318">
        <v>3.6644950428165461E-3</v>
      </c>
      <c r="J1318" t="str">
        <f>_xlfn.XLOOKUP(A1318,'DRAWING LIST'!B:B,'DRAWING LIST'!AJ:AJ,,0)</f>
        <v>1-85 藏金黃</v>
      </c>
      <c r="K1318">
        <f t="shared" si="40"/>
        <v>0.16</v>
      </c>
      <c r="L1318">
        <f t="shared" si="41"/>
        <v>0.32</v>
      </c>
    </row>
    <row r="1319" spans="1:12">
      <c r="A1319" t="s">
        <v>485</v>
      </c>
      <c r="B1319">
        <v>4</v>
      </c>
      <c r="C1319">
        <v>2</v>
      </c>
      <c r="D1319" t="s">
        <v>3192</v>
      </c>
      <c r="E1319" t="s">
        <v>3169</v>
      </c>
      <c r="F1319" t="s">
        <v>3156</v>
      </c>
      <c r="G1319">
        <v>80</v>
      </c>
      <c r="H1319">
        <v>25132.741228718343</v>
      </c>
      <c r="I1319">
        <v>2.5132741228718343E-2</v>
      </c>
      <c r="J1319" t="str">
        <f>_xlfn.XLOOKUP(A1319,'DRAWING LIST'!B:B,'DRAWING LIST'!AJ:AJ,,0)</f>
        <v>1-85 藏金黃</v>
      </c>
      <c r="K1319">
        <f t="shared" si="40"/>
        <v>0.26</v>
      </c>
      <c r="L1319">
        <f t="shared" si="41"/>
        <v>0.52</v>
      </c>
    </row>
    <row r="1320" spans="1:12">
      <c r="A1320" t="s">
        <v>485</v>
      </c>
      <c r="B1320">
        <v>5</v>
      </c>
      <c r="C1320">
        <v>1</v>
      </c>
      <c r="D1320">
        <v>80</v>
      </c>
      <c r="E1320" t="s">
        <v>3162</v>
      </c>
      <c r="F1320" t="s">
        <v>3156</v>
      </c>
      <c r="G1320">
        <v>88.9</v>
      </c>
      <c r="H1320">
        <v>37242.999713666082</v>
      </c>
      <c r="I1320">
        <v>3.7242999713666083E-2</v>
      </c>
      <c r="J1320" t="str">
        <f>_xlfn.XLOOKUP(A1320,'DRAWING LIST'!B:B,'DRAWING LIST'!AJ:AJ,,0)</f>
        <v>1-85 藏金黃</v>
      </c>
      <c r="K1320">
        <f t="shared" si="40"/>
        <v>0.28000000000000003</v>
      </c>
      <c r="L1320">
        <f t="shared" si="41"/>
        <v>0.28000000000000003</v>
      </c>
    </row>
    <row r="1321" spans="1:12">
      <c r="A1321" t="s">
        <v>485</v>
      </c>
      <c r="B1321">
        <v>6</v>
      </c>
      <c r="C1321">
        <v>6</v>
      </c>
      <c r="D1321">
        <v>40</v>
      </c>
      <c r="E1321" t="s">
        <v>3196</v>
      </c>
      <c r="F1321" t="s">
        <v>3156</v>
      </c>
      <c r="G1321">
        <v>48.3</v>
      </c>
      <c r="H1321">
        <v>1832.2475214082731</v>
      </c>
      <c r="I1321">
        <v>1.8322475214082731E-3</v>
      </c>
      <c r="J1321" t="str">
        <f>_xlfn.XLOOKUP(A1321,'DRAWING LIST'!B:B,'DRAWING LIST'!AJ:AJ,,0)</f>
        <v>1-85 藏金黃</v>
      </c>
      <c r="K1321">
        <f t="shared" si="40"/>
        <v>0.16</v>
      </c>
      <c r="L1321">
        <f t="shared" si="41"/>
        <v>0.96</v>
      </c>
    </row>
    <row r="1322" spans="1:12">
      <c r="A1322" t="s">
        <v>486</v>
      </c>
      <c r="B1322">
        <v>1</v>
      </c>
      <c r="C1322">
        <v>1</v>
      </c>
      <c r="D1322">
        <v>40</v>
      </c>
      <c r="E1322" t="s">
        <v>3159</v>
      </c>
      <c r="F1322" t="s">
        <v>3156</v>
      </c>
      <c r="G1322">
        <v>48.3</v>
      </c>
      <c r="H1322">
        <v>3664.4950428165462</v>
      </c>
      <c r="I1322">
        <v>3.6644950428165461E-3</v>
      </c>
      <c r="J1322" t="str">
        <f>_xlfn.XLOOKUP(A1322,'DRAWING LIST'!B:B,'DRAWING LIST'!AJ:AJ,,0)</f>
        <v>1-85 藏金黃</v>
      </c>
      <c r="K1322">
        <f t="shared" si="40"/>
        <v>0.16</v>
      </c>
      <c r="L1322">
        <f t="shared" si="41"/>
        <v>0.16</v>
      </c>
    </row>
    <row r="1323" spans="1:12">
      <c r="A1323" t="s">
        <v>486</v>
      </c>
      <c r="B1323">
        <v>2</v>
      </c>
      <c r="C1323">
        <v>2</v>
      </c>
      <c r="D1323">
        <v>40</v>
      </c>
      <c r="E1323" t="s">
        <v>3196</v>
      </c>
      <c r="F1323" t="s">
        <v>3156</v>
      </c>
      <c r="G1323">
        <v>48.3</v>
      </c>
      <c r="H1323">
        <v>1832.2475214082731</v>
      </c>
      <c r="I1323">
        <v>1.8322475214082731E-3</v>
      </c>
      <c r="J1323" t="str">
        <f>_xlfn.XLOOKUP(A1323,'DRAWING LIST'!B:B,'DRAWING LIST'!AJ:AJ,,0)</f>
        <v>1-85 藏金黃</v>
      </c>
      <c r="K1323">
        <f t="shared" si="40"/>
        <v>0.16</v>
      </c>
      <c r="L1323">
        <f t="shared" si="41"/>
        <v>0.32</v>
      </c>
    </row>
    <row r="1324" spans="1:12">
      <c r="A1324" t="s">
        <v>487</v>
      </c>
      <c r="B1324">
        <v>1</v>
      </c>
      <c r="C1324">
        <v>1</v>
      </c>
      <c r="D1324">
        <v>40</v>
      </c>
      <c r="E1324" t="s">
        <v>3159</v>
      </c>
      <c r="F1324" t="s">
        <v>3156</v>
      </c>
      <c r="G1324">
        <v>48.3</v>
      </c>
      <c r="H1324">
        <v>3664.4950428165462</v>
      </c>
      <c r="I1324">
        <v>3.6644950428165461E-3</v>
      </c>
      <c r="J1324" t="str">
        <f>_xlfn.XLOOKUP(A1324,'DRAWING LIST'!B:B,'DRAWING LIST'!AJ:AJ,,0)</f>
        <v>1-85 藏金黃</v>
      </c>
      <c r="K1324">
        <f t="shared" si="40"/>
        <v>0.16</v>
      </c>
      <c r="L1324">
        <f t="shared" si="41"/>
        <v>0.16</v>
      </c>
    </row>
    <row r="1325" spans="1:12">
      <c r="A1325" t="s">
        <v>487</v>
      </c>
      <c r="B1325">
        <v>2</v>
      </c>
      <c r="C1325">
        <v>2</v>
      </c>
      <c r="D1325">
        <v>40</v>
      </c>
      <c r="E1325" t="s">
        <v>3196</v>
      </c>
      <c r="F1325" t="s">
        <v>3156</v>
      </c>
      <c r="G1325">
        <v>48.3</v>
      </c>
      <c r="H1325">
        <v>1832.2475214082731</v>
      </c>
      <c r="I1325">
        <v>1.8322475214082731E-3</v>
      </c>
      <c r="J1325" t="str">
        <f>_xlfn.XLOOKUP(A1325,'DRAWING LIST'!B:B,'DRAWING LIST'!AJ:AJ,,0)</f>
        <v>1-85 藏金黃</v>
      </c>
      <c r="K1325">
        <f t="shared" si="40"/>
        <v>0.16</v>
      </c>
      <c r="L1325">
        <f t="shared" si="41"/>
        <v>0.32</v>
      </c>
    </row>
    <row r="1326" spans="1:12">
      <c r="A1326" t="s">
        <v>796</v>
      </c>
      <c r="B1326">
        <v>2</v>
      </c>
      <c r="C1326">
        <v>1</v>
      </c>
      <c r="D1326">
        <v>25</v>
      </c>
      <c r="E1326" t="s">
        <v>3166</v>
      </c>
      <c r="F1326" t="s">
        <v>3156</v>
      </c>
      <c r="G1326">
        <v>33.4</v>
      </c>
      <c r="H1326">
        <v>1168.2117002128764</v>
      </c>
      <c r="I1326">
        <v>1.1682117002128763E-3</v>
      </c>
      <c r="J1326" t="str">
        <f>_xlfn.XLOOKUP(A1326,'DRAWING LIST'!B:B,'DRAWING LIST'!AJ:AJ,,0)</f>
        <v>1-85 藏金黃</v>
      </c>
      <c r="K1326">
        <f t="shared" si="40"/>
        <v>0.11</v>
      </c>
      <c r="L1326">
        <f t="shared" si="41"/>
        <v>0.11</v>
      </c>
    </row>
    <row r="1327" spans="1:12">
      <c r="A1327" t="s">
        <v>796</v>
      </c>
      <c r="B1327">
        <v>3</v>
      </c>
      <c r="C1327">
        <v>5</v>
      </c>
      <c r="D1327">
        <v>25</v>
      </c>
      <c r="E1327" t="s">
        <v>3159</v>
      </c>
      <c r="F1327" t="s">
        <v>3156</v>
      </c>
      <c r="G1327">
        <v>33.4</v>
      </c>
      <c r="H1327">
        <v>1752.3175503193147</v>
      </c>
      <c r="I1327">
        <v>1.7523175503193146E-3</v>
      </c>
      <c r="J1327" t="str">
        <f>_xlfn.XLOOKUP(A1327,'DRAWING LIST'!B:B,'DRAWING LIST'!AJ:AJ,,0)</f>
        <v>1-85 藏金黃</v>
      </c>
      <c r="K1327">
        <f t="shared" si="40"/>
        <v>0.11</v>
      </c>
      <c r="L1327">
        <f t="shared" si="41"/>
        <v>0.55000000000000004</v>
      </c>
    </row>
    <row r="1328" spans="1:12">
      <c r="A1328" t="s">
        <v>796</v>
      </c>
      <c r="B1328">
        <v>4</v>
      </c>
      <c r="C1328">
        <v>4</v>
      </c>
      <c r="D1328">
        <v>25</v>
      </c>
      <c r="E1328" t="s">
        <v>3196</v>
      </c>
      <c r="F1328" t="s">
        <v>3156</v>
      </c>
      <c r="G1328">
        <v>33.4</v>
      </c>
      <c r="H1328">
        <v>876.15877515965735</v>
      </c>
      <c r="I1328">
        <v>8.7615877515965731E-4</v>
      </c>
      <c r="J1328" t="str">
        <f>_xlfn.XLOOKUP(A1328,'DRAWING LIST'!B:B,'DRAWING LIST'!AJ:AJ,,0)</f>
        <v>1-85 藏金黃</v>
      </c>
      <c r="K1328">
        <f t="shared" si="40"/>
        <v>0.11</v>
      </c>
      <c r="L1328">
        <f t="shared" si="41"/>
        <v>0.44</v>
      </c>
    </row>
    <row r="1329" spans="1:12">
      <c r="A1329" t="s">
        <v>488</v>
      </c>
      <c r="B1329">
        <v>3</v>
      </c>
      <c r="C1329">
        <v>1</v>
      </c>
      <c r="D1329">
        <v>50</v>
      </c>
      <c r="E1329" t="s">
        <v>3159</v>
      </c>
      <c r="F1329" t="s">
        <v>3156</v>
      </c>
      <c r="G1329">
        <v>60.3</v>
      </c>
      <c r="H1329">
        <v>5711.5568158956548</v>
      </c>
      <c r="I1329">
        <v>5.7115568158956544E-3</v>
      </c>
      <c r="J1329" t="str">
        <f>_xlfn.XLOOKUP(A1329,'DRAWING LIST'!B:B,'DRAWING LIST'!AJ:AJ,,0)</f>
        <v>1-85 藏金黃</v>
      </c>
      <c r="K1329">
        <f t="shared" si="40"/>
        <v>0.19</v>
      </c>
      <c r="L1329">
        <f t="shared" si="41"/>
        <v>0.19</v>
      </c>
    </row>
    <row r="1330" spans="1:12">
      <c r="A1330" t="s">
        <v>488</v>
      </c>
      <c r="B1330">
        <v>4</v>
      </c>
      <c r="C1330">
        <v>1</v>
      </c>
      <c r="D1330">
        <v>50</v>
      </c>
      <c r="E1330" t="s">
        <v>3166</v>
      </c>
      <c r="F1330" t="s">
        <v>3156</v>
      </c>
      <c r="G1330">
        <v>60.3</v>
      </c>
      <c r="H1330">
        <v>3807.7045439304366</v>
      </c>
      <c r="I1330">
        <v>3.8077045439304366E-3</v>
      </c>
      <c r="J1330" t="str">
        <f>_xlfn.XLOOKUP(A1330,'DRAWING LIST'!B:B,'DRAWING LIST'!AJ:AJ,,0)</f>
        <v>1-85 藏金黃</v>
      </c>
      <c r="K1330">
        <f t="shared" si="40"/>
        <v>0.19</v>
      </c>
      <c r="L1330">
        <f t="shared" si="41"/>
        <v>0.19</v>
      </c>
    </row>
    <row r="1331" spans="1:12">
      <c r="A1331" t="s">
        <v>488</v>
      </c>
      <c r="B1331">
        <v>5</v>
      </c>
      <c r="C1331">
        <v>1</v>
      </c>
      <c r="D1331" t="s">
        <v>3191</v>
      </c>
      <c r="E1331" t="s">
        <v>3169</v>
      </c>
      <c r="F1331" t="s">
        <v>3156</v>
      </c>
      <c r="G1331">
        <v>50</v>
      </c>
      <c r="H1331">
        <v>15707.963267948966</v>
      </c>
      <c r="I1331">
        <v>1.5707963267948967E-2</v>
      </c>
      <c r="J1331" t="str">
        <f>_xlfn.XLOOKUP(A1331,'DRAWING LIST'!B:B,'DRAWING LIST'!AJ:AJ,,0)</f>
        <v>1-85 藏金黃</v>
      </c>
      <c r="K1331">
        <f t="shared" si="40"/>
        <v>0.16</v>
      </c>
      <c r="L1331">
        <f t="shared" si="41"/>
        <v>0.16</v>
      </c>
    </row>
    <row r="1332" spans="1:12">
      <c r="A1332" t="s">
        <v>488</v>
      </c>
      <c r="B1332">
        <v>6</v>
      </c>
      <c r="C1332">
        <v>1</v>
      </c>
      <c r="D1332">
        <v>40</v>
      </c>
      <c r="E1332" t="s">
        <v>3196</v>
      </c>
      <c r="F1332" t="s">
        <v>3156</v>
      </c>
      <c r="G1332">
        <v>48.3</v>
      </c>
      <c r="H1332">
        <v>1832.2475214082731</v>
      </c>
      <c r="I1332">
        <v>1.8322475214082731E-3</v>
      </c>
      <c r="J1332" t="str">
        <f>_xlfn.XLOOKUP(A1332,'DRAWING LIST'!B:B,'DRAWING LIST'!AJ:AJ,,0)</f>
        <v>1-85 藏金黃</v>
      </c>
      <c r="K1332">
        <f t="shared" si="40"/>
        <v>0.16</v>
      </c>
      <c r="L1332">
        <f t="shared" si="41"/>
        <v>0.16</v>
      </c>
    </row>
    <row r="1333" spans="1:12">
      <c r="A1333" t="s">
        <v>489</v>
      </c>
      <c r="B1333">
        <v>3</v>
      </c>
      <c r="C1333">
        <v>1</v>
      </c>
      <c r="D1333">
        <v>50</v>
      </c>
      <c r="E1333" t="s">
        <v>3166</v>
      </c>
      <c r="F1333" t="s">
        <v>3156</v>
      </c>
      <c r="G1333">
        <v>60.3</v>
      </c>
      <c r="H1333">
        <v>3807.7045439304366</v>
      </c>
      <c r="I1333">
        <v>3.8077045439304366E-3</v>
      </c>
      <c r="J1333" t="str">
        <f>_xlfn.XLOOKUP(A1333,'DRAWING LIST'!B:B,'DRAWING LIST'!AJ:AJ,,0)</f>
        <v>1-85 藏金黃</v>
      </c>
      <c r="K1333">
        <f t="shared" si="40"/>
        <v>0.19</v>
      </c>
      <c r="L1333">
        <f t="shared" si="41"/>
        <v>0.19</v>
      </c>
    </row>
    <row r="1334" spans="1:12">
      <c r="A1334" t="s">
        <v>489</v>
      </c>
      <c r="B1334">
        <v>4</v>
      </c>
      <c r="C1334">
        <v>1</v>
      </c>
      <c r="D1334" t="s">
        <v>3191</v>
      </c>
      <c r="E1334" t="s">
        <v>3169</v>
      </c>
      <c r="F1334" t="s">
        <v>3156</v>
      </c>
      <c r="G1334">
        <v>50</v>
      </c>
      <c r="H1334">
        <v>15707.963267948966</v>
      </c>
      <c r="I1334">
        <v>1.5707963267948967E-2</v>
      </c>
      <c r="J1334" t="str">
        <f>_xlfn.XLOOKUP(A1334,'DRAWING LIST'!B:B,'DRAWING LIST'!AJ:AJ,,0)</f>
        <v>1-85 藏金黃</v>
      </c>
      <c r="K1334">
        <f t="shared" si="40"/>
        <v>0.16</v>
      </c>
      <c r="L1334">
        <f t="shared" si="41"/>
        <v>0.16</v>
      </c>
    </row>
    <row r="1335" spans="1:12">
      <c r="A1335" t="s">
        <v>489</v>
      </c>
      <c r="B1335">
        <v>5</v>
      </c>
      <c r="C1335">
        <v>1</v>
      </c>
      <c r="D1335">
        <v>40</v>
      </c>
      <c r="E1335" t="s">
        <v>3196</v>
      </c>
      <c r="F1335" t="s">
        <v>3156</v>
      </c>
      <c r="G1335">
        <v>48.3</v>
      </c>
      <c r="H1335">
        <v>1832.2475214082731</v>
      </c>
      <c r="I1335">
        <v>1.8322475214082731E-3</v>
      </c>
      <c r="J1335" t="str">
        <f>_xlfn.XLOOKUP(A1335,'DRAWING LIST'!B:B,'DRAWING LIST'!AJ:AJ,,0)</f>
        <v>1-85 藏金黃</v>
      </c>
      <c r="K1335">
        <f t="shared" si="40"/>
        <v>0.16</v>
      </c>
      <c r="L1335">
        <f t="shared" si="41"/>
        <v>0.16</v>
      </c>
    </row>
    <row r="1336" spans="1:12">
      <c r="A1336" t="s">
        <v>490</v>
      </c>
      <c r="B1336">
        <v>3</v>
      </c>
      <c r="C1336">
        <v>3</v>
      </c>
      <c r="D1336">
        <v>50</v>
      </c>
      <c r="E1336" t="s">
        <v>3159</v>
      </c>
      <c r="F1336" t="s">
        <v>3156</v>
      </c>
      <c r="G1336">
        <v>60.3</v>
      </c>
      <c r="H1336">
        <v>5711.5568158956548</v>
      </c>
      <c r="I1336">
        <v>5.7115568158956544E-3</v>
      </c>
      <c r="J1336" t="str">
        <f>_xlfn.XLOOKUP(A1336,'DRAWING LIST'!B:B,'DRAWING LIST'!AJ:AJ,,0)</f>
        <v>1-85 藏金黃</v>
      </c>
      <c r="K1336">
        <f t="shared" si="40"/>
        <v>0.19</v>
      </c>
      <c r="L1336">
        <f t="shared" si="41"/>
        <v>0.57000000000000006</v>
      </c>
    </row>
    <row r="1337" spans="1:12">
      <c r="A1337" t="s">
        <v>490</v>
      </c>
      <c r="B1337">
        <v>4</v>
      </c>
      <c r="C1337">
        <v>1</v>
      </c>
      <c r="D1337">
        <v>25</v>
      </c>
      <c r="E1337" t="s">
        <v>3165</v>
      </c>
      <c r="F1337" t="s">
        <v>3156</v>
      </c>
      <c r="G1337">
        <v>33.4</v>
      </c>
      <c r="H1337">
        <v>876.15877515965735</v>
      </c>
      <c r="I1337">
        <v>8.7615877515965731E-4</v>
      </c>
      <c r="J1337" t="str">
        <f>_xlfn.XLOOKUP(A1337,'DRAWING LIST'!B:B,'DRAWING LIST'!AJ:AJ,,0)</f>
        <v>1-85 藏金黃</v>
      </c>
      <c r="K1337">
        <f t="shared" si="40"/>
        <v>0.11</v>
      </c>
      <c r="L1337">
        <f t="shared" si="41"/>
        <v>0.11</v>
      </c>
    </row>
    <row r="1338" spans="1:12">
      <c r="A1338" t="s">
        <v>490</v>
      </c>
      <c r="B1338">
        <v>5</v>
      </c>
      <c r="C1338">
        <v>1</v>
      </c>
      <c r="D1338" t="s">
        <v>3191</v>
      </c>
      <c r="E1338" t="s">
        <v>3169</v>
      </c>
      <c r="F1338" t="s">
        <v>3156</v>
      </c>
      <c r="G1338">
        <v>50</v>
      </c>
      <c r="H1338">
        <v>15707.963267948966</v>
      </c>
      <c r="I1338">
        <v>1.5707963267948967E-2</v>
      </c>
      <c r="J1338" t="str">
        <f>_xlfn.XLOOKUP(A1338,'DRAWING LIST'!B:B,'DRAWING LIST'!AJ:AJ,,0)</f>
        <v>1-85 藏金黃</v>
      </c>
      <c r="K1338">
        <f t="shared" si="40"/>
        <v>0.16</v>
      </c>
      <c r="L1338">
        <f t="shared" si="41"/>
        <v>0.16</v>
      </c>
    </row>
    <row r="1339" spans="1:12">
      <c r="A1339" t="s">
        <v>490</v>
      </c>
      <c r="B1339">
        <v>6</v>
      </c>
      <c r="C1339">
        <v>1</v>
      </c>
      <c r="D1339" t="s">
        <v>3180</v>
      </c>
      <c r="E1339" t="s">
        <v>3164</v>
      </c>
      <c r="F1339" t="s">
        <v>3156</v>
      </c>
      <c r="G1339">
        <v>50</v>
      </c>
      <c r="H1339">
        <v>11780.972450961724</v>
      </c>
      <c r="I1339">
        <v>1.1780972450961723E-2</v>
      </c>
      <c r="J1339" t="str">
        <f>_xlfn.XLOOKUP(A1339,'DRAWING LIST'!B:B,'DRAWING LIST'!AJ:AJ,,0)</f>
        <v>1-85 藏金黃</v>
      </c>
      <c r="K1339">
        <f t="shared" si="40"/>
        <v>0.16</v>
      </c>
      <c r="L1339">
        <f t="shared" si="41"/>
        <v>0.16</v>
      </c>
    </row>
    <row r="1340" spans="1:12">
      <c r="A1340" t="s">
        <v>490</v>
      </c>
      <c r="B1340">
        <v>7</v>
      </c>
      <c r="C1340">
        <v>1</v>
      </c>
      <c r="D1340">
        <v>25</v>
      </c>
      <c r="E1340" t="s">
        <v>3196</v>
      </c>
      <c r="F1340" t="s">
        <v>3156</v>
      </c>
      <c r="G1340">
        <v>33.4</v>
      </c>
      <c r="H1340">
        <v>876.15877515965735</v>
      </c>
      <c r="I1340">
        <v>8.7615877515965731E-4</v>
      </c>
      <c r="J1340" t="str">
        <f>_xlfn.XLOOKUP(A1340,'DRAWING LIST'!B:B,'DRAWING LIST'!AJ:AJ,,0)</f>
        <v>1-85 藏金黃</v>
      </c>
      <c r="K1340">
        <f t="shared" si="40"/>
        <v>0.11</v>
      </c>
      <c r="L1340">
        <f t="shared" si="41"/>
        <v>0.11</v>
      </c>
    </row>
    <row r="1341" spans="1:12">
      <c r="A1341" t="s">
        <v>490</v>
      </c>
      <c r="B1341">
        <v>8</v>
      </c>
      <c r="C1341">
        <v>1</v>
      </c>
      <c r="D1341">
        <v>40</v>
      </c>
      <c r="E1341" t="s">
        <v>3196</v>
      </c>
      <c r="F1341" t="s">
        <v>3156</v>
      </c>
      <c r="G1341">
        <v>48.3</v>
      </c>
      <c r="H1341">
        <v>1832.2475214082731</v>
      </c>
      <c r="I1341">
        <v>1.8322475214082731E-3</v>
      </c>
      <c r="J1341" t="str">
        <f>_xlfn.XLOOKUP(A1341,'DRAWING LIST'!B:B,'DRAWING LIST'!AJ:AJ,,0)</f>
        <v>1-85 藏金黃</v>
      </c>
      <c r="K1341">
        <f t="shared" si="40"/>
        <v>0.16</v>
      </c>
      <c r="L1341">
        <f t="shared" si="41"/>
        <v>0.16</v>
      </c>
    </row>
    <row r="1342" spans="1:12">
      <c r="A1342" t="s">
        <v>491</v>
      </c>
      <c r="B1342">
        <v>3</v>
      </c>
      <c r="C1342">
        <v>1</v>
      </c>
      <c r="D1342">
        <v>25</v>
      </c>
      <c r="E1342" t="s">
        <v>3159</v>
      </c>
      <c r="F1342" t="s">
        <v>3156</v>
      </c>
      <c r="G1342">
        <v>33.4</v>
      </c>
      <c r="H1342">
        <v>1752.3175503193147</v>
      </c>
      <c r="I1342">
        <v>1.7523175503193146E-3</v>
      </c>
      <c r="J1342" t="str">
        <f>_xlfn.XLOOKUP(A1342,'DRAWING LIST'!B:B,'DRAWING LIST'!AJ:AJ,,0)</f>
        <v>1-85 藏金黃</v>
      </c>
      <c r="K1342">
        <f t="shared" si="40"/>
        <v>0.11</v>
      </c>
      <c r="L1342">
        <f t="shared" si="41"/>
        <v>0.11</v>
      </c>
    </row>
    <row r="1343" spans="1:12">
      <c r="A1343" t="s">
        <v>491</v>
      </c>
      <c r="B1343">
        <v>4</v>
      </c>
      <c r="C1343">
        <v>1</v>
      </c>
      <c r="D1343">
        <v>80</v>
      </c>
      <c r="E1343" t="s">
        <v>3179</v>
      </c>
      <c r="F1343" t="s">
        <v>3160</v>
      </c>
      <c r="G1343">
        <v>88.9</v>
      </c>
      <c r="H1343" t="s">
        <v>2009</v>
      </c>
      <c r="J1343" t="str">
        <f>_xlfn.XLOOKUP(A1343,'DRAWING LIST'!B:B,'DRAWING LIST'!AJ:AJ,,0)</f>
        <v>1-85 藏金黃</v>
      </c>
      <c r="K1343">
        <f t="shared" si="40"/>
        <v>0.28000000000000003</v>
      </c>
      <c r="L1343">
        <f t="shared" si="41"/>
        <v>0.28000000000000003</v>
      </c>
    </row>
    <row r="1344" spans="1:12">
      <c r="A1344" t="s">
        <v>491</v>
      </c>
      <c r="B1344">
        <v>5</v>
      </c>
      <c r="C1344">
        <v>1</v>
      </c>
      <c r="D1344" t="s">
        <v>3184</v>
      </c>
      <c r="E1344" t="s">
        <v>3207</v>
      </c>
      <c r="F1344" t="s">
        <v>3156</v>
      </c>
      <c r="G1344">
        <v>80</v>
      </c>
      <c r="H1344">
        <v>15079.644737231007</v>
      </c>
      <c r="I1344">
        <v>1.5079644737231007E-2</v>
      </c>
      <c r="J1344" t="str">
        <f>_xlfn.XLOOKUP(A1344,'DRAWING LIST'!B:B,'DRAWING LIST'!AJ:AJ,,0)</f>
        <v>1-85 藏金黃</v>
      </c>
      <c r="K1344">
        <f t="shared" si="40"/>
        <v>0.26</v>
      </c>
      <c r="L1344">
        <f t="shared" si="41"/>
        <v>0.26</v>
      </c>
    </row>
    <row r="1345" spans="1:12">
      <c r="A1345" t="s">
        <v>491</v>
      </c>
      <c r="B1345">
        <v>6</v>
      </c>
      <c r="C1345">
        <v>1</v>
      </c>
      <c r="D1345">
        <v>25</v>
      </c>
      <c r="E1345" t="s">
        <v>3165</v>
      </c>
      <c r="F1345" t="s">
        <v>3156</v>
      </c>
      <c r="G1345">
        <v>33.4</v>
      </c>
      <c r="H1345">
        <v>876.15877515965735</v>
      </c>
      <c r="I1345">
        <v>8.7615877515965731E-4</v>
      </c>
      <c r="J1345" t="str">
        <f>_xlfn.XLOOKUP(A1345,'DRAWING LIST'!B:B,'DRAWING LIST'!AJ:AJ,,0)</f>
        <v>1-85 藏金黃</v>
      </c>
      <c r="K1345">
        <f t="shared" si="40"/>
        <v>0.11</v>
      </c>
      <c r="L1345">
        <f t="shared" si="41"/>
        <v>0.11</v>
      </c>
    </row>
    <row r="1346" spans="1:12">
      <c r="A1346" t="s">
        <v>491</v>
      </c>
      <c r="B1346">
        <v>7</v>
      </c>
      <c r="C1346">
        <v>1</v>
      </c>
      <c r="D1346">
        <v>25</v>
      </c>
      <c r="E1346" t="s">
        <v>3196</v>
      </c>
      <c r="F1346" t="s">
        <v>3156</v>
      </c>
      <c r="G1346">
        <v>33.4</v>
      </c>
      <c r="H1346">
        <v>876.15877515965735</v>
      </c>
      <c r="I1346">
        <v>8.7615877515965731E-4</v>
      </c>
      <c r="J1346" t="str">
        <f>_xlfn.XLOOKUP(A1346,'DRAWING LIST'!B:B,'DRAWING LIST'!AJ:AJ,,0)</f>
        <v>1-85 藏金黃</v>
      </c>
      <c r="K1346">
        <f t="shared" si="40"/>
        <v>0.11</v>
      </c>
      <c r="L1346">
        <f t="shared" si="41"/>
        <v>0.11</v>
      </c>
    </row>
    <row r="1347" spans="1:12">
      <c r="A1347" t="s">
        <v>491</v>
      </c>
      <c r="B1347">
        <v>8</v>
      </c>
      <c r="C1347">
        <v>2</v>
      </c>
      <c r="D1347">
        <v>80</v>
      </c>
      <c r="E1347" t="s">
        <v>3196</v>
      </c>
      <c r="F1347" t="s">
        <v>3156</v>
      </c>
      <c r="G1347">
        <v>88.9</v>
      </c>
      <c r="H1347">
        <v>6207.1666189443476</v>
      </c>
      <c r="I1347">
        <v>6.2071666189443472E-3</v>
      </c>
      <c r="J1347" t="str">
        <f>_xlfn.XLOOKUP(A1347,'DRAWING LIST'!B:B,'DRAWING LIST'!AJ:AJ,,0)</f>
        <v>1-85 藏金黃</v>
      </c>
      <c r="K1347">
        <f t="shared" ref="K1347:K1410" si="42">ROUNDUP(G1347*PI()*1000*10^-6,2)</f>
        <v>0.28000000000000003</v>
      </c>
      <c r="L1347">
        <f t="shared" ref="L1347:L1410" si="43">K1347*C1347</f>
        <v>0.56000000000000005</v>
      </c>
    </row>
    <row r="1348" spans="1:12">
      <c r="A1348" t="s">
        <v>492</v>
      </c>
      <c r="B1348">
        <v>3</v>
      </c>
      <c r="C1348">
        <v>1</v>
      </c>
      <c r="D1348">
        <v>25</v>
      </c>
      <c r="E1348" t="s">
        <v>3159</v>
      </c>
      <c r="F1348" t="s">
        <v>3156</v>
      </c>
      <c r="G1348">
        <v>33.4</v>
      </c>
      <c r="H1348">
        <v>1752.3175503193147</v>
      </c>
      <c r="I1348">
        <v>1.7523175503193146E-3</v>
      </c>
      <c r="J1348" t="str">
        <f>_xlfn.XLOOKUP(A1348,'DRAWING LIST'!B:B,'DRAWING LIST'!AJ:AJ,,0)</f>
        <v>1-85 藏金黃</v>
      </c>
      <c r="K1348">
        <f t="shared" si="42"/>
        <v>0.11</v>
      </c>
      <c r="L1348">
        <f t="shared" si="43"/>
        <v>0.11</v>
      </c>
    </row>
    <row r="1349" spans="1:12">
      <c r="A1349" t="s">
        <v>492</v>
      </c>
      <c r="B1349">
        <v>4</v>
      </c>
      <c r="C1349">
        <v>1</v>
      </c>
      <c r="D1349" t="s">
        <v>3184</v>
      </c>
      <c r="E1349" t="s">
        <v>3207</v>
      </c>
      <c r="F1349" t="s">
        <v>3156</v>
      </c>
      <c r="G1349">
        <v>80</v>
      </c>
      <c r="H1349">
        <v>15079.644737231007</v>
      </c>
      <c r="I1349">
        <v>1.5079644737231007E-2</v>
      </c>
      <c r="J1349" t="str">
        <f>_xlfn.XLOOKUP(A1349,'DRAWING LIST'!B:B,'DRAWING LIST'!AJ:AJ,,0)</f>
        <v>1-85 藏金黃</v>
      </c>
      <c r="K1349">
        <f t="shared" si="42"/>
        <v>0.26</v>
      </c>
      <c r="L1349">
        <f t="shared" si="43"/>
        <v>0.26</v>
      </c>
    </row>
    <row r="1350" spans="1:12">
      <c r="A1350" t="s">
        <v>492</v>
      </c>
      <c r="B1350">
        <v>5</v>
      </c>
      <c r="C1350">
        <v>1</v>
      </c>
      <c r="D1350">
        <v>25</v>
      </c>
      <c r="E1350" t="s">
        <v>3165</v>
      </c>
      <c r="F1350" t="s">
        <v>3156</v>
      </c>
      <c r="G1350">
        <v>33.4</v>
      </c>
      <c r="H1350">
        <v>876.15877515965735</v>
      </c>
      <c r="I1350">
        <v>8.7615877515965731E-4</v>
      </c>
      <c r="J1350" t="str">
        <f>_xlfn.XLOOKUP(A1350,'DRAWING LIST'!B:B,'DRAWING LIST'!AJ:AJ,,0)</f>
        <v>1-85 藏金黃</v>
      </c>
      <c r="K1350">
        <f t="shared" si="42"/>
        <v>0.11</v>
      </c>
      <c r="L1350">
        <f t="shared" si="43"/>
        <v>0.11</v>
      </c>
    </row>
    <row r="1351" spans="1:12">
      <c r="A1351" t="s">
        <v>492</v>
      </c>
      <c r="B1351">
        <v>6</v>
      </c>
      <c r="C1351">
        <v>1</v>
      </c>
      <c r="D1351">
        <v>25</v>
      </c>
      <c r="E1351" t="s">
        <v>3196</v>
      </c>
      <c r="F1351" t="s">
        <v>3156</v>
      </c>
      <c r="G1351">
        <v>33.4</v>
      </c>
      <c r="H1351">
        <v>876.15877515965735</v>
      </c>
      <c r="I1351">
        <v>8.7615877515965731E-4</v>
      </c>
      <c r="J1351" t="str">
        <f>_xlfn.XLOOKUP(A1351,'DRAWING LIST'!B:B,'DRAWING LIST'!AJ:AJ,,0)</f>
        <v>1-85 藏金黃</v>
      </c>
      <c r="K1351">
        <f t="shared" si="42"/>
        <v>0.11</v>
      </c>
      <c r="L1351">
        <f t="shared" si="43"/>
        <v>0.11</v>
      </c>
    </row>
    <row r="1352" spans="1:12">
      <c r="A1352" t="s">
        <v>492</v>
      </c>
      <c r="B1352">
        <v>7</v>
      </c>
      <c r="C1352">
        <v>2</v>
      </c>
      <c r="D1352">
        <v>80</v>
      </c>
      <c r="E1352" t="s">
        <v>3196</v>
      </c>
      <c r="F1352" t="s">
        <v>3156</v>
      </c>
      <c r="G1352">
        <v>88.9</v>
      </c>
      <c r="H1352">
        <v>6207.1666189443476</v>
      </c>
      <c r="I1352">
        <v>6.2071666189443472E-3</v>
      </c>
      <c r="J1352" t="str">
        <f>_xlfn.XLOOKUP(A1352,'DRAWING LIST'!B:B,'DRAWING LIST'!AJ:AJ,,0)</f>
        <v>1-85 藏金黃</v>
      </c>
      <c r="K1352">
        <f t="shared" si="42"/>
        <v>0.28000000000000003</v>
      </c>
      <c r="L1352">
        <f t="shared" si="43"/>
        <v>0.56000000000000005</v>
      </c>
    </row>
    <row r="1353" spans="1:12">
      <c r="A1353" t="s">
        <v>493</v>
      </c>
      <c r="B1353">
        <v>3</v>
      </c>
      <c r="C1353">
        <v>1</v>
      </c>
      <c r="D1353">
        <v>25</v>
      </c>
      <c r="E1353" t="s">
        <v>3159</v>
      </c>
      <c r="F1353" t="s">
        <v>3156</v>
      </c>
      <c r="G1353">
        <v>33.4</v>
      </c>
      <c r="H1353">
        <v>1752.3175503193147</v>
      </c>
      <c r="I1353">
        <v>1.7523175503193146E-3</v>
      </c>
      <c r="J1353" t="str">
        <f>_xlfn.XLOOKUP(A1353,'DRAWING LIST'!B:B,'DRAWING LIST'!AJ:AJ,,0)</f>
        <v>1-85 藏金黃</v>
      </c>
      <c r="K1353">
        <f t="shared" si="42"/>
        <v>0.11</v>
      </c>
      <c r="L1353">
        <f t="shared" si="43"/>
        <v>0.11</v>
      </c>
    </row>
    <row r="1354" spans="1:12">
      <c r="A1354" t="s">
        <v>493</v>
      </c>
      <c r="B1354">
        <v>4</v>
      </c>
      <c r="C1354">
        <v>1</v>
      </c>
      <c r="D1354">
        <v>80</v>
      </c>
      <c r="E1354" t="s">
        <v>3179</v>
      </c>
      <c r="F1354" t="s">
        <v>3160</v>
      </c>
      <c r="G1354">
        <v>88.9</v>
      </c>
      <c r="H1354" t="s">
        <v>2009</v>
      </c>
      <c r="J1354" t="str">
        <f>_xlfn.XLOOKUP(A1354,'DRAWING LIST'!B:B,'DRAWING LIST'!AJ:AJ,,0)</f>
        <v>1-85 藏金黃</v>
      </c>
      <c r="K1354">
        <f t="shared" si="42"/>
        <v>0.28000000000000003</v>
      </c>
      <c r="L1354">
        <f t="shared" si="43"/>
        <v>0.28000000000000003</v>
      </c>
    </row>
    <row r="1355" spans="1:12">
      <c r="A1355" t="s">
        <v>493</v>
      </c>
      <c r="B1355">
        <v>5</v>
      </c>
      <c r="C1355">
        <v>1</v>
      </c>
      <c r="D1355" t="s">
        <v>3184</v>
      </c>
      <c r="E1355" t="s">
        <v>3207</v>
      </c>
      <c r="F1355" t="s">
        <v>3156</v>
      </c>
      <c r="G1355">
        <v>80</v>
      </c>
      <c r="H1355">
        <v>15079.644737231007</v>
      </c>
      <c r="I1355">
        <v>1.5079644737231007E-2</v>
      </c>
      <c r="J1355" t="str">
        <f>_xlfn.XLOOKUP(A1355,'DRAWING LIST'!B:B,'DRAWING LIST'!AJ:AJ,,0)</f>
        <v>1-85 藏金黃</v>
      </c>
      <c r="K1355">
        <f t="shared" si="42"/>
        <v>0.26</v>
      </c>
      <c r="L1355">
        <f t="shared" si="43"/>
        <v>0.26</v>
      </c>
    </row>
    <row r="1356" spans="1:12">
      <c r="A1356" t="s">
        <v>493</v>
      </c>
      <c r="B1356">
        <v>6</v>
      </c>
      <c r="C1356">
        <v>1</v>
      </c>
      <c r="D1356">
        <v>25</v>
      </c>
      <c r="E1356" t="s">
        <v>3165</v>
      </c>
      <c r="F1356" t="s">
        <v>3156</v>
      </c>
      <c r="G1356">
        <v>33.4</v>
      </c>
      <c r="H1356">
        <v>876.15877515965735</v>
      </c>
      <c r="I1356">
        <v>8.7615877515965731E-4</v>
      </c>
      <c r="J1356" t="str">
        <f>_xlfn.XLOOKUP(A1356,'DRAWING LIST'!B:B,'DRAWING LIST'!AJ:AJ,,0)</f>
        <v>1-85 藏金黃</v>
      </c>
      <c r="K1356">
        <f t="shared" si="42"/>
        <v>0.11</v>
      </c>
      <c r="L1356">
        <f t="shared" si="43"/>
        <v>0.11</v>
      </c>
    </row>
    <row r="1357" spans="1:12">
      <c r="A1357" t="s">
        <v>493</v>
      </c>
      <c r="B1357">
        <v>7</v>
      </c>
      <c r="C1357">
        <v>1</v>
      </c>
      <c r="D1357">
        <v>25</v>
      </c>
      <c r="E1357" t="s">
        <v>3196</v>
      </c>
      <c r="F1357" t="s">
        <v>3156</v>
      </c>
      <c r="G1357">
        <v>33.4</v>
      </c>
      <c r="H1357">
        <v>876.15877515965735</v>
      </c>
      <c r="I1357">
        <v>8.7615877515965731E-4</v>
      </c>
      <c r="J1357" t="str">
        <f>_xlfn.XLOOKUP(A1357,'DRAWING LIST'!B:B,'DRAWING LIST'!AJ:AJ,,0)</f>
        <v>1-85 藏金黃</v>
      </c>
      <c r="K1357">
        <f t="shared" si="42"/>
        <v>0.11</v>
      </c>
      <c r="L1357">
        <f t="shared" si="43"/>
        <v>0.11</v>
      </c>
    </row>
    <row r="1358" spans="1:12">
      <c r="A1358" t="s">
        <v>493</v>
      </c>
      <c r="B1358">
        <v>8</v>
      </c>
      <c r="C1358">
        <v>2</v>
      </c>
      <c r="D1358">
        <v>80</v>
      </c>
      <c r="E1358" t="s">
        <v>3196</v>
      </c>
      <c r="F1358" t="s">
        <v>3156</v>
      </c>
      <c r="G1358">
        <v>88.9</v>
      </c>
      <c r="H1358">
        <v>6207.1666189443476</v>
      </c>
      <c r="I1358">
        <v>6.2071666189443472E-3</v>
      </c>
      <c r="J1358" t="str">
        <f>_xlfn.XLOOKUP(A1358,'DRAWING LIST'!B:B,'DRAWING LIST'!AJ:AJ,,0)</f>
        <v>1-85 藏金黃</v>
      </c>
      <c r="K1358">
        <f t="shared" si="42"/>
        <v>0.28000000000000003</v>
      </c>
      <c r="L1358">
        <f t="shared" si="43"/>
        <v>0.56000000000000005</v>
      </c>
    </row>
    <row r="1359" spans="1:12">
      <c r="A1359" t="s">
        <v>494</v>
      </c>
      <c r="B1359">
        <v>3</v>
      </c>
      <c r="C1359">
        <v>1</v>
      </c>
      <c r="D1359">
        <v>25</v>
      </c>
      <c r="E1359" t="s">
        <v>3159</v>
      </c>
      <c r="F1359" t="s">
        <v>3156</v>
      </c>
      <c r="G1359">
        <v>33.4</v>
      </c>
      <c r="H1359">
        <v>1752.3175503193147</v>
      </c>
      <c r="I1359">
        <v>1.7523175503193146E-3</v>
      </c>
      <c r="J1359" t="str">
        <f>_xlfn.XLOOKUP(A1359,'DRAWING LIST'!B:B,'DRAWING LIST'!AJ:AJ,,0)</f>
        <v>1-85 藏金黃</v>
      </c>
      <c r="K1359">
        <f t="shared" si="42"/>
        <v>0.11</v>
      </c>
      <c r="L1359">
        <f t="shared" si="43"/>
        <v>0.11</v>
      </c>
    </row>
    <row r="1360" spans="1:12">
      <c r="A1360" t="s">
        <v>494</v>
      </c>
      <c r="B1360">
        <v>4</v>
      </c>
      <c r="C1360">
        <v>1</v>
      </c>
      <c r="D1360" t="s">
        <v>3184</v>
      </c>
      <c r="E1360" t="s">
        <v>3207</v>
      </c>
      <c r="F1360" t="s">
        <v>3156</v>
      </c>
      <c r="G1360">
        <v>80</v>
      </c>
      <c r="H1360">
        <v>15079.644737231007</v>
      </c>
      <c r="I1360">
        <v>1.5079644737231007E-2</v>
      </c>
      <c r="J1360" t="str">
        <f>_xlfn.XLOOKUP(A1360,'DRAWING LIST'!B:B,'DRAWING LIST'!AJ:AJ,,0)</f>
        <v>1-85 藏金黃</v>
      </c>
      <c r="K1360">
        <f t="shared" si="42"/>
        <v>0.26</v>
      </c>
      <c r="L1360">
        <f t="shared" si="43"/>
        <v>0.26</v>
      </c>
    </row>
    <row r="1361" spans="1:12">
      <c r="A1361" t="s">
        <v>494</v>
      </c>
      <c r="B1361">
        <v>5</v>
      </c>
      <c r="C1361">
        <v>1</v>
      </c>
      <c r="D1361">
        <v>25</v>
      </c>
      <c r="E1361" t="s">
        <v>3165</v>
      </c>
      <c r="F1361" t="s">
        <v>3156</v>
      </c>
      <c r="G1361">
        <v>33.4</v>
      </c>
      <c r="H1361">
        <v>876.15877515965735</v>
      </c>
      <c r="I1361">
        <v>8.7615877515965731E-4</v>
      </c>
      <c r="J1361" t="str">
        <f>_xlfn.XLOOKUP(A1361,'DRAWING LIST'!B:B,'DRAWING LIST'!AJ:AJ,,0)</f>
        <v>1-85 藏金黃</v>
      </c>
      <c r="K1361">
        <f t="shared" si="42"/>
        <v>0.11</v>
      </c>
      <c r="L1361">
        <f t="shared" si="43"/>
        <v>0.11</v>
      </c>
    </row>
    <row r="1362" spans="1:12">
      <c r="A1362" t="s">
        <v>494</v>
      </c>
      <c r="B1362">
        <v>6</v>
      </c>
      <c r="C1362">
        <v>1</v>
      </c>
      <c r="D1362">
        <v>25</v>
      </c>
      <c r="E1362" t="s">
        <v>3196</v>
      </c>
      <c r="F1362" t="s">
        <v>3156</v>
      </c>
      <c r="G1362">
        <v>33.4</v>
      </c>
      <c r="H1362">
        <v>876.15877515965735</v>
      </c>
      <c r="I1362">
        <v>8.7615877515965731E-4</v>
      </c>
      <c r="J1362" t="str">
        <f>_xlfn.XLOOKUP(A1362,'DRAWING LIST'!B:B,'DRAWING LIST'!AJ:AJ,,0)</f>
        <v>1-85 藏金黃</v>
      </c>
      <c r="K1362">
        <f t="shared" si="42"/>
        <v>0.11</v>
      </c>
      <c r="L1362">
        <f t="shared" si="43"/>
        <v>0.11</v>
      </c>
    </row>
    <row r="1363" spans="1:12">
      <c r="A1363" t="s">
        <v>494</v>
      </c>
      <c r="B1363">
        <v>7</v>
      </c>
      <c r="C1363">
        <v>2</v>
      </c>
      <c r="D1363">
        <v>80</v>
      </c>
      <c r="E1363" t="s">
        <v>3196</v>
      </c>
      <c r="F1363" t="s">
        <v>3156</v>
      </c>
      <c r="G1363">
        <v>88.9</v>
      </c>
      <c r="H1363">
        <v>6207.1666189443476</v>
      </c>
      <c r="I1363">
        <v>6.2071666189443472E-3</v>
      </c>
      <c r="J1363" t="str">
        <f>_xlfn.XLOOKUP(A1363,'DRAWING LIST'!B:B,'DRAWING LIST'!AJ:AJ,,0)</f>
        <v>1-85 藏金黃</v>
      </c>
      <c r="K1363">
        <f t="shared" si="42"/>
        <v>0.28000000000000003</v>
      </c>
      <c r="L1363">
        <f t="shared" si="43"/>
        <v>0.56000000000000005</v>
      </c>
    </row>
    <row r="1364" spans="1:12">
      <c r="A1364" t="s">
        <v>495</v>
      </c>
      <c r="B1364">
        <v>4</v>
      </c>
      <c r="C1364">
        <v>1</v>
      </c>
      <c r="D1364">
        <v>15</v>
      </c>
      <c r="E1364" t="s">
        <v>3159</v>
      </c>
      <c r="F1364" t="s">
        <v>3156</v>
      </c>
      <c r="G1364">
        <v>21.3</v>
      </c>
      <c r="H1364">
        <v>712.65458550357675</v>
      </c>
      <c r="I1364">
        <v>7.1265458550357668E-4</v>
      </c>
      <c r="J1364" t="str">
        <f>_xlfn.XLOOKUP(A1364,'DRAWING LIST'!B:B,'DRAWING LIST'!AJ:AJ,,0)</f>
        <v>1-85 藏金黃</v>
      </c>
      <c r="K1364">
        <f t="shared" si="42"/>
        <v>6.9999999999999993E-2</v>
      </c>
      <c r="L1364">
        <f t="shared" si="43"/>
        <v>6.9999999999999993E-2</v>
      </c>
    </row>
    <row r="1365" spans="1:12">
      <c r="A1365" t="s">
        <v>495</v>
      </c>
      <c r="B1365">
        <v>5</v>
      </c>
      <c r="C1365">
        <v>1</v>
      </c>
      <c r="D1365">
        <v>25</v>
      </c>
      <c r="E1365" t="s">
        <v>3159</v>
      </c>
      <c r="F1365" t="s">
        <v>3156</v>
      </c>
      <c r="G1365">
        <v>33.4</v>
      </c>
      <c r="H1365">
        <v>1752.3175503193147</v>
      </c>
      <c r="I1365">
        <v>1.7523175503193146E-3</v>
      </c>
      <c r="J1365" t="str">
        <f>_xlfn.XLOOKUP(A1365,'DRAWING LIST'!B:B,'DRAWING LIST'!AJ:AJ,,0)</f>
        <v>1-85 藏金黃</v>
      </c>
      <c r="K1365">
        <f t="shared" si="42"/>
        <v>0.11</v>
      </c>
      <c r="L1365">
        <f t="shared" si="43"/>
        <v>0.11</v>
      </c>
    </row>
    <row r="1366" spans="1:12">
      <c r="A1366" t="s">
        <v>495</v>
      </c>
      <c r="B1366">
        <v>6</v>
      </c>
      <c r="C1366">
        <v>2</v>
      </c>
      <c r="D1366">
        <v>80</v>
      </c>
      <c r="E1366" t="s">
        <v>3159</v>
      </c>
      <c r="F1366" t="s">
        <v>3156</v>
      </c>
      <c r="G1366">
        <v>88.9</v>
      </c>
      <c r="H1366">
        <v>12414.333237888695</v>
      </c>
      <c r="I1366">
        <v>1.2414333237888694E-2</v>
      </c>
      <c r="J1366" t="str">
        <f>_xlfn.XLOOKUP(A1366,'DRAWING LIST'!B:B,'DRAWING LIST'!AJ:AJ,,0)</f>
        <v>1-85 藏金黃</v>
      </c>
      <c r="K1366">
        <f t="shared" si="42"/>
        <v>0.28000000000000003</v>
      </c>
      <c r="L1366">
        <f t="shared" si="43"/>
        <v>0.56000000000000005</v>
      </c>
    </row>
    <row r="1367" spans="1:12">
      <c r="A1367" t="s">
        <v>495</v>
      </c>
      <c r="B1367">
        <v>7</v>
      </c>
      <c r="C1367">
        <v>1</v>
      </c>
      <c r="D1367">
        <v>25</v>
      </c>
      <c r="E1367" t="s">
        <v>3165</v>
      </c>
      <c r="F1367" t="s">
        <v>3156</v>
      </c>
      <c r="G1367">
        <v>33.4</v>
      </c>
      <c r="H1367">
        <v>876.15877515965735</v>
      </c>
      <c r="I1367">
        <v>8.7615877515965731E-4</v>
      </c>
      <c r="J1367" t="str">
        <f>_xlfn.XLOOKUP(A1367,'DRAWING LIST'!B:B,'DRAWING LIST'!AJ:AJ,,0)</f>
        <v>1-85 藏金黃</v>
      </c>
      <c r="K1367">
        <f t="shared" si="42"/>
        <v>0.11</v>
      </c>
      <c r="L1367">
        <f t="shared" si="43"/>
        <v>0.11</v>
      </c>
    </row>
    <row r="1368" spans="1:12">
      <c r="A1368" t="s">
        <v>495</v>
      </c>
      <c r="B1368">
        <v>8</v>
      </c>
      <c r="C1368">
        <v>1</v>
      </c>
      <c r="D1368">
        <v>80</v>
      </c>
      <c r="E1368" t="s">
        <v>3162</v>
      </c>
      <c r="F1368" t="s">
        <v>3156</v>
      </c>
      <c r="G1368">
        <v>88.9</v>
      </c>
      <c r="H1368">
        <v>37242.999713666082</v>
      </c>
      <c r="I1368">
        <v>3.7242999713666083E-2</v>
      </c>
      <c r="J1368" t="str">
        <f>_xlfn.XLOOKUP(A1368,'DRAWING LIST'!B:B,'DRAWING LIST'!AJ:AJ,,0)</f>
        <v>1-85 藏金黃</v>
      </c>
      <c r="K1368">
        <f t="shared" si="42"/>
        <v>0.28000000000000003</v>
      </c>
      <c r="L1368">
        <f t="shared" si="43"/>
        <v>0.28000000000000003</v>
      </c>
    </row>
    <row r="1369" spans="1:12">
      <c r="A1369" t="s">
        <v>495</v>
      </c>
      <c r="B1369">
        <v>9</v>
      </c>
      <c r="C1369">
        <v>1</v>
      </c>
      <c r="D1369" t="s">
        <v>3184</v>
      </c>
      <c r="E1369" t="s">
        <v>3207</v>
      </c>
      <c r="F1369" t="s">
        <v>3156</v>
      </c>
      <c r="G1369">
        <v>80</v>
      </c>
      <c r="H1369">
        <v>15079.644737231007</v>
      </c>
      <c r="I1369">
        <v>1.5079644737231007E-2</v>
      </c>
      <c r="J1369" t="str">
        <f>_xlfn.XLOOKUP(A1369,'DRAWING LIST'!B:B,'DRAWING LIST'!AJ:AJ,,0)</f>
        <v>1-85 藏金黃</v>
      </c>
      <c r="K1369">
        <f t="shared" si="42"/>
        <v>0.26</v>
      </c>
      <c r="L1369">
        <f t="shared" si="43"/>
        <v>0.26</v>
      </c>
    </row>
    <row r="1370" spans="1:12">
      <c r="A1370" t="s">
        <v>495</v>
      </c>
      <c r="B1370">
        <v>10</v>
      </c>
      <c r="C1370">
        <v>1</v>
      </c>
      <c r="D1370" t="s">
        <v>3170</v>
      </c>
      <c r="E1370" t="s">
        <v>3207</v>
      </c>
      <c r="F1370" t="s">
        <v>3156</v>
      </c>
      <c r="G1370">
        <v>80</v>
      </c>
      <c r="H1370">
        <v>15079.644737231007</v>
      </c>
      <c r="I1370">
        <v>1.5079644737231007E-2</v>
      </c>
      <c r="J1370" t="str">
        <f>_xlfn.XLOOKUP(A1370,'DRAWING LIST'!B:B,'DRAWING LIST'!AJ:AJ,,0)</f>
        <v>1-85 藏金黃</v>
      </c>
      <c r="K1370">
        <f t="shared" si="42"/>
        <v>0.26</v>
      </c>
      <c r="L1370">
        <f t="shared" si="43"/>
        <v>0.26</v>
      </c>
    </row>
    <row r="1371" spans="1:12">
      <c r="A1371" t="s">
        <v>495</v>
      </c>
      <c r="B1371">
        <v>11</v>
      </c>
      <c r="C1371">
        <v>1</v>
      </c>
      <c r="D1371">
        <v>15</v>
      </c>
      <c r="E1371" t="s">
        <v>3196</v>
      </c>
      <c r="F1371" t="s">
        <v>3156</v>
      </c>
      <c r="G1371">
        <v>21.3</v>
      </c>
      <c r="H1371">
        <v>356.32729275178838</v>
      </c>
      <c r="I1371">
        <v>3.5632729275178834E-4</v>
      </c>
      <c r="J1371" t="str">
        <f>_xlfn.XLOOKUP(A1371,'DRAWING LIST'!B:B,'DRAWING LIST'!AJ:AJ,,0)</f>
        <v>1-85 藏金黃</v>
      </c>
      <c r="K1371">
        <f t="shared" si="42"/>
        <v>6.9999999999999993E-2</v>
      </c>
      <c r="L1371">
        <f t="shared" si="43"/>
        <v>6.9999999999999993E-2</v>
      </c>
    </row>
    <row r="1372" spans="1:12">
      <c r="A1372" t="s">
        <v>495</v>
      </c>
      <c r="B1372">
        <v>12</v>
      </c>
      <c r="C1372">
        <v>1</v>
      </c>
      <c r="D1372">
        <v>25</v>
      </c>
      <c r="E1372" t="s">
        <v>3196</v>
      </c>
      <c r="F1372" t="s">
        <v>3156</v>
      </c>
      <c r="G1372">
        <v>33.4</v>
      </c>
      <c r="H1372">
        <v>876.15877515965735</v>
      </c>
      <c r="I1372">
        <v>8.7615877515965731E-4</v>
      </c>
      <c r="J1372" t="str">
        <f>_xlfn.XLOOKUP(A1372,'DRAWING LIST'!B:B,'DRAWING LIST'!AJ:AJ,,0)</f>
        <v>1-85 藏金黃</v>
      </c>
      <c r="K1372">
        <f t="shared" si="42"/>
        <v>0.11</v>
      </c>
      <c r="L1372">
        <f t="shared" si="43"/>
        <v>0.11</v>
      </c>
    </row>
    <row r="1373" spans="1:12">
      <c r="A1373" t="s">
        <v>495</v>
      </c>
      <c r="B1373">
        <v>13</v>
      </c>
      <c r="C1373">
        <v>3</v>
      </c>
      <c r="D1373">
        <v>80</v>
      </c>
      <c r="E1373" t="s">
        <v>3196</v>
      </c>
      <c r="F1373" t="s">
        <v>3156</v>
      </c>
      <c r="G1373">
        <v>88.9</v>
      </c>
      <c r="H1373">
        <v>6207.1666189443476</v>
      </c>
      <c r="I1373">
        <v>6.2071666189443472E-3</v>
      </c>
      <c r="J1373" t="str">
        <f>_xlfn.XLOOKUP(A1373,'DRAWING LIST'!B:B,'DRAWING LIST'!AJ:AJ,,0)</f>
        <v>1-85 藏金黃</v>
      </c>
      <c r="K1373">
        <f t="shared" si="42"/>
        <v>0.28000000000000003</v>
      </c>
      <c r="L1373">
        <f t="shared" si="43"/>
        <v>0.84000000000000008</v>
      </c>
    </row>
    <row r="1374" spans="1:12">
      <c r="A1374" t="s">
        <v>797</v>
      </c>
      <c r="B1374">
        <v>2</v>
      </c>
      <c r="C1374">
        <v>1</v>
      </c>
      <c r="D1374">
        <v>80</v>
      </c>
      <c r="E1374" t="s">
        <v>3162</v>
      </c>
      <c r="F1374" t="s">
        <v>3156</v>
      </c>
      <c r="G1374">
        <v>88.9</v>
      </c>
      <c r="H1374">
        <v>37242.999713666082</v>
      </c>
      <c r="I1374">
        <v>3.7242999713666083E-2</v>
      </c>
      <c r="J1374" t="str">
        <f>_xlfn.XLOOKUP(A1374,'DRAWING LIST'!B:B,'DRAWING LIST'!AJ:AJ,,0)</f>
        <v>1-85 藏金黃</v>
      </c>
      <c r="K1374">
        <f t="shared" si="42"/>
        <v>0.28000000000000003</v>
      </c>
      <c r="L1374">
        <f t="shared" si="43"/>
        <v>0.28000000000000003</v>
      </c>
    </row>
    <row r="1375" spans="1:12">
      <c r="A1375" t="s">
        <v>797</v>
      </c>
      <c r="B1375">
        <v>3</v>
      </c>
      <c r="C1375">
        <v>1</v>
      </c>
      <c r="D1375">
        <v>80</v>
      </c>
      <c r="E1375" t="s">
        <v>3196</v>
      </c>
      <c r="F1375" t="s">
        <v>3156</v>
      </c>
      <c r="G1375">
        <v>88.9</v>
      </c>
      <c r="H1375">
        <v>6207.1666189443476</v>
      </c>
      <c r="I1375">
        <v>6.2071666189443472E-3</v>
      </c>
      <c r="J1375" t="str">
        <f>_xlfn.XLOOKUP(A1375,'DRAWING LIST'!B:B,'DRAWING LIST'!AJ:AJ,,0)</f>
        <v>1-85 藏金黃</v>
      </c>
      <c r="K1375">
        <f t="shared" si="42"/>
        <v>0.28000000000000003</v>
      </c>
      <c r="L1375">
        <f t="shared" si="43"/>
        <v>0.28000000000000003</v>
      </c>
    </row>
    <row r="1376" spans="1:12">
      <c r="A1376" t="s">
        <v>798</v>
      </c>
      <c r="B1376">
        <v>2</v>
      </c>
      <c r="C1376">
        <v>1</v>
      </c>
      <c r="D1376">
        <v>80</v>
      </c>
      <c r="E1376" t="s">
        <v>3162</v>
      </c>
      <c r="F1376" t="s">
        <v>3156</v>
      </c>
      <c r="G1376">
        <v>88.9</v>
      </c>
      <c r="H1376">
        <v>37242.999713666082</v>
      </c>
      <c r="I1376">
        <v>3.7242999713666083E-2</v>
      </c>
      <c r="J1376" t="str">
        <f>_xlfn.XLOOKUP(A1376,'DRAWING LIST'!B:B,'DRAWING LIST'!AJ:AJ,,0)</f>
        <v>1-85 藏金黃</v>
      </c>
      <c r="K1376">
        <f t="shared" si="42"/>
        <v>0.28000000000000003</v>
      </c>
      <c r="L1376">
        <f t="shared" si="43"/>
        <v>0.28000000000000003</v>
      </c>
    </row>
    <row r="1377" spans="1:12">
      <c r="A1377" t="s">
        <v>798</v>
      </c>
      <c r="B1377">
        <v>3</v>
      </c>
      <c r="C1377">
        <v>1</v>
      </c>
      <c r="D1377">
        <v>80</v>
      </c>
      <c r="E1377" t="s">
        <v>3196</v>
      </c>
      <c r="F1377" t="s">
        <v>3156</v>
      </c>
      <c r="G1377">
        <v>88.9</v>
      </c>
      <c r="H1377">
        <v>6207.1666189443476</v>
      </c>
      <c r="I1377">
        <v>6.2071666189443472E-3</v>
      </c>
      <c r="J1377" t="str">
        <f>_xlfn.XLOOKUP(A1377,'DRAWING LIST'!B:B,'DRAWING LIST'!AJ:AJ,,0)</f>
        <v>1-85 藏金黃</v>
      </c>
      <c r="K1377">
        <f t="shared" si="42"/>
        <v>0.28000000000000003</v>
      </c>
      <c r="L1377">
        <f t="shared" si="43"/>
        <v>0.28000000000000003</v>
      </c>
    </row>
    <row r="1378" spans="1:12">
      <c r="A1378" t="s">
        <v>799</v>
      </c>
      <c r="B1378">
        <v>2</v>
      </c>
      <c r="C1378">
        <v>3</v>
      </c>
      <c r="D1378">
        <v>80</v>
      </c>
      <c r="E1378" t="s">
        <v>3159</v>
      </c>
      <c r="F1378" t="s">
        <v>3156</v>
      </c>
      <c r="G1378">
        <v>88.9</v>
      </c>
      <c r="H1378">
        <v>12414.333237888695</v>
      </c>
      <c r="I1378">
        <v>1.2414333237888694E-2</v>
      </c>
      <c r="J1378" t="str">
        <f>_xlfn.XLOOKUP(A1378,'DRAWING LIST'!B:B,'DRAWING LIST'!AJ:AJ,,0)</f>
        <v>1-85 藏金黃</v>
      </c>
      <c r="K1378">
        <f t="shared" si="42"/>
        <v>0.28000000000000003</v>
      </c>
      <c r="L1378">
        <f t="shared" si="43"/>
        <v>0.84000000000000008</v>
      </c>
    </row>
    <row r="1379" spans="1:12">
      <c r="A1379" t="s">
        <v>799</v>
      </c>
      <c r="B1379">
        <v>2</v>
      </c>
      <c r="C1379">
        <v>3</v>
      </c>
      <c r="D1379">
        <v>80</v>
      </c>
      <c r="E1379" t="s">
        <v>3159</v>
      </c>
      <c r="F1379" t="s">
        <v>3156</v>
      </c>
      <c r="G1379">
        <v>88.9</v>
      </c>
      <c r="H1379">
        <v>12414.333237888695</v>
      </c>
      <c r="I1379">
        <v>1.2414333237888694E-2</v>
      </c>
      <c r="J1379" t="str">
        <f>_xlfn.XLOOKUP(A1379,'DRAWING LIST'!B:B,'DRAWING LIST'!AJ:AJ,,0)</f>
        <v>1-85 藏金黃</v>
      </c>
      <c r="K1379">
        <f t="shared" si="42"/>
        <v>0.28000000000000003</v>
      </c>
      <c r="L1379">
        <f t="shared" si="43"/>
        <v>0.84000000000000008</v>
      </c>
    </row>
    <row r="1380" spans="1:12">
      <c r="A1380" t="s">
        <v>800</v>
      </c>
      <c r="B1380">
        <v>2</v>
      </c>
      <c r="C1380">
        <v>1</v>
      </c>
      <c r="D1380">
        <v>80</v>
      </c>
      <c r="E1380" t="s">
        <v>3159</v>
      </c>
      <c r="F1380" t="s">
        <v>3156</v>
      </c>
      <c r="G1380">
        <v>88.9</v>
      </c>
      <c r="H1380">
        <v>12414.333237888695</v>
      </c>
      <c r="I1380">
        <v>1.2414333237888694E-2</v>
      </c>
      <c r="J1380" t="str">
        <f>_xlfn.XLOOKUP(A1380,'DRAWING LIST'!B:B,'DRAWING LIST'!AJ:AJ,,0)</f>
        <v>1-85 藏金黃</v>
      </c>
      <c r="K1380">
        <f t="shared" si="42"/>
        <v>0.28000000000000003</v>
      </c>
      <c r="L1380">
        <f t="shared" si="43"/>
        <v>0.28000000000000003</v>
      </c>
    </row>
    <row r="1381" spans="1:12">
      <c r="A1381" t="s">
        <v>800</v>
      </c>
      <c r="B1381">
        <v>3</v>
      </c>
      <c r="C1381">
        <v>1</v>
      </c>
      <c r="D1381">
        <v>80</v>
      </c>
      <c r="E1381" t="s">
        <v>3196</v>
      </c>
      <c r="F1381" t="s">
        <v>3156</v>
      </c>
      <c r="G1381">
        <v>88.9</v>
      </c>
      <c r="H1381">
        <v>6207.1666189443476</v>
      </c>
      <c r="I1381">
        <v>6.2071666189443472E-3</v>
      </c>
      <c r="J1381" t="str">
        <f>_xlfn.XLOOKUP(A1381,'DRAWING LIST'!B:B,'DRAWING LIST'!AJ:AJ,,0)</f>
        <v>1-85 藏金黃</v>
      </c>
      <c r="K1381">
        <f t="shared" si="42"/>
        <v>0.28000000000000003</v>
      </c>
      <c r="L1381">
        <f t="shared" si="43"/>
        <v>0.28000000000000003</v>
      </c>
    </row>
    <row r="1382" spans="1:12">
      <c r="A1382" t="s">
        <v>801</v>
      </c>
      <c r="B1382">
        <v>2</v>
      </c>
      <c r="C1382">
        <v>7</v>
      </c>
      <c r="D1382">
        <v>80</v>
      </c>
      <c r="E1382" t="s">
        <v>3159</v>
      </c>
      <c r="F1382" t="s">
        <v>3156</v>
      </c>
      <c r="G1382">
        <v>88.9</v>
      </c>
      <c r="H1382">
        <v>12414.333237888695</v>
      </c>
      <c r="I1382">
        <v>1.2414333237888694E-2</v>
      </c>
      <c r="J1382" t="str">
        <f>_xlfn.XLOOKUP(A1382,'DRAWING LIST'!B:B,'DRAWING LIST'!AJ:AJ,,0)</f>
        <v>1-85 藏金黃</v>
      </c>
      <c r="K1382">
        <f t="shared" si="42"/>
        <v>0.28000000000000003</v>
      </c>
      <c r="L1382">
        <f t="shared" si="43"/>
        <v>1.9600000000000002</v>
      </c>
    </row>
    <row r="1383" spans="1:12">
      <c r="A1383" t="s">
        <v>801</v>
      </c>
      <c r="B1383">
        <v>3</v>
      </c>
      <c r="C1383">
        <v>1</v>
      </c>
      <c r="D1383">
        <v>80</v>
      </c>
      <c r="E1383" t="s">
        <v>3196</v>
      </c>
      <c r="F1383" t="s">
        <v>3156</v>
      </c>
      <c r="G1383">
        <v>88.9</v>
      </c>
      <c r="H1383">
        <v>6207.1666189443476</v>
      </c>
      <c r="I1383">
        <v>6.2071666189443472E-3</v>
      </c>
      <c r="J1383" t="str">
        <f>_xlfn.XLOOKUP(A1383,'DRAWING LIST'!B:B,'DRAWING LIST'!AJ:AJ,,0)</f>
        <v>1-85 藏金黃</v>
      </c>
      <c r="K1383">
        <f t="shared" si="42"/>
        <v>0.28000000000000003</v>
      </c>
      <c r="L1383">
        <f t="shared" si="43"/>
        <v>0.28000000000000003</v>
      </c>
    </row>
    <row r="1384" spans="1:12">
      <c r="A1384" t="s">
        <v>496</v>
      </c>
      <c r="B1384">
        <v>2</v>
      </c>
      <c r="C1384">
        <v>2</v>
      </c>
      <c r="D1384">
        <v>25</v>
      </c>
      <c r="E1384" t="s">
        <v>3159</v>
      </c>
      <c r="F1384" t="s">
        <v>3160</v>
      </c>
      <c r="G1384">
        <v>33.4</v>
      </c>
      <c r="H1384">
        <v>1752.3175503193147</v>
      </c>
      <c r="I1384">
        <v>1.7523175503193146E-3</v>
      </c>
      <c r="J1384" t="str">
        <f>_xlfn.XLOOKUP(A1384,'DRAWING LIST'!B:B,'DRAWING LIST'!AJ:AJ,,0)</f>
        <v/>
      </c>
      <c r="K1384">
        <f t="shared" si="42"/>
        <v>0.11</v>
      </c>
      <c r="L1384">
        <f t="shared" si="43"/>
        <v>0.22</v>
      </c>
    </row>
    <row r="1385" spans="1:12">
      <c r="A1385" t="s">
        <v>496</v>
      </c>
      <c r="B1385">
        <v>3</v>
      </c>
      <c r="C1385">
        <v>1</v>
      </c>
      <c r="D1385">
        <v>25</v>
      </c>
      <c r="E1385" t="s">
        <v>3162</v>
      </c>
      <c r="F1385" t="s">
        <v>3160</v>
      </c>
      <c r="G1385">
        <v>33.4</v>
      </c>
      <c r="H1385">
        <v>5256.9526509579446</v>
      </c>
      <c r="I1385">
        <v>5.2569526509579443E-3</v>
      </c>
      <c r="J1385" t="str">
        <f>_xlfn.XLOOKUP(A1385,'DRAWING LIST'!B:B,'DRAWING LIST'!AJ:AJ,,0)</f>
        <v/>
      </c>
      <c r="K1385">
        <f t="shared" si="42"/>
        <v>0.11</v>
      </c>
      <c r="L1385">
        <f t="shared" si="43"/>
        <v>0.11</v>
      </c>
    </row>
    <row r="1386" spans="1:12">
      <c r="A1386" t="s">
        <v>496</v>
      </c>
      <c r="B1386">
        <v>4</v>
      </c>
      <c r="C1386">
        <v>2</v>
      </c>
      <c r="D1386">
        <v>25</v>
      </c>
      <c r="E1386" t="s">
        <v>3161</v>
      </c>
      <c r="F1386" t="s">
        <v>3160</v>
      </c>
      <c r="G1386">
        <v>33.4</v>
      </c>
      <c r="H1386">
        <v>876.15877515965735</v>
      </c>
      <c r="I1386">
        <v>8.7615877515965731E-4</v>
      </c>
      <c r="J1386" t="str">
        <f>_xlfn.XLOOKUP(A1386,'DRAWING LIST'!B:B,'DRAWING LIST'!AJ:AJ,,0)</f>
        <v/>
      </c>
      <c r="K1386">
        <f t="shared" si="42"/>
        <v>0.11</v>
      </c>
      <c r="L1386">
        <f t="shared" si="43"/>
        <v>0.22</v>
      </c>
    </row>
    <row r="1387" spans="1:12">
      <c r="A1387" t="s">
        <v>496</v>
      </c>
      <c r="B1387">
        <v>5</v>
      </c>
      <c r="C1387">
        <v>1</v>
      </c>
      <c r="D1387">
        <v>25</v>
      </c>
      <c r="E1387" t="s">
        <v>3165</v>
      </c>
      <c r="F1387" t="s">
        <v>3160</v>
      </c>
      <c r="G1387">
        <v>33.4</v>
      </c>
      <c r="H1387">
        <v>876.15877515965735</v>
      </c>
      <c r="I1387">
        <v>8.7615877515965731E-4</v>
      </c>
      <c r="J1387" t="str">
        <f>_xlfn.XLOOKUP(A1387,'DRAWING LIST'!B:B,'DRAWING LIST'!AJ:AJ,,0)</f>
        <v/>
      </c>
      <c r="K1387">
        <f t="shared" si="42"/>
        <v>0.11</v>
      </c>
      <c r="L1387">
        <f t="shared" si="43"/>
        <v>0.11</v>
      </c>
    </row>
    <row r="1388" spans="1:12">
      <c r="A1388" t="s">
        <v>497</v>
      </c>
      <c r="B1388">
        <v>2</v>
      </c>
      <c r="C1388">
        <v>3</v>
      </c>
      <c r="D1388">
        <v>25</v>
      </c>
      <c r="E1388" t="s">
        <v>3159</v>
      </c>
      <c r="F1388" t="s">
        <v>3160</v>
      </c>
      <c r="G1388">
        <v>33.4</v>
      </c>
      <c r="H1388">
        <v>1752.3175503193147</v>
      </c>
      <c r="I1388">
        <v>1.7523175503193146E-3</v>
      </c>
      <c r="J1388" t="str">
        <f>_xlfn.XLOOKUP(A1388,'DRAWING LIST'!B:B,'DRAWING LIST'!AJ:AJ,,0)</f>
        <v/>
      </c>
      <c r="K1388">
        <f t="shared" si="42"/>
        <v>0.11</v>
      </c>
      <c r="L1388">
        <f t="shared" si="43"/>
        <v>0.33</v>
      </c>
    </row>
    <row r="1389" spans="1:12">
      <c r="A1389" t="s">
        <v>497</v>
      </c>
      <c r="B1389">
        <v>3</v>
      </c>
      <c r="C1389">
        <v>1</v>
      </c>
      <c r="D1389">
        <v>25</v>
      </c>
      <c r="E1389" t="s">
        <v>3161</v>
      </c>
      <c r="F1389" t="s">
        <v>3160</v>
      </c>
      <c r="G1389">
        <v>33.4</v>
      </c>
      <c r="H1389">
        <v>876.15877515965735</v>
      </c>
      <c r="I1389">
        <v>8.7615877515965731E-4</v>
      </c>
      <c r="J1389" t="str">
        <f>_xlfn.XLOOKUP(A1389,'DRAWING LIST'!B:B,'DRAWING LIST'!AJ:AJ,,0)</f>
        <v/>
      </c>
      <c r="K1389">
        <f t="shared" si="42"/>
        <v>0.11</v>
      </c>
      <c r="L1389">
        <f t="shared" si="43"/>
        <v>0.11</v>
      </c>
    </row>
    <row r="1390" spans="1:12">
      <c r="A1390" t="s">
        <v>498</v>
      </c>
      <c r="B1390">
        <v>2</v>
      </c>
      <c r="C1390">
        <v>1</v>
      </c>
      <c r="D1390">
        <v>15</v>
      </c>
      <c r="E1390" t="s">
        <v>3159</v>
      </c>
      <c r="F1390" t="s">
        <v>3160</v>
      </c>
      <c r="G1390">
        <v>21.3</v>
      </c>
      <c r="H1390">
        <v>712.65458550357675</v>
      </c>
      <c r="I1390">
        <v>7.1265458550357668E-4</v>
      </c>
      <c r="J1390" t="str">
        <f>_xlfn.XLOOKUP(A1390,'DRAWING LIST'!B:B,'DRAWING LIST'!AJ:AJ,,0)</f>
        <v/>
      </c>
      <c r="K1390">
        <f t="shared" si="42"/>
        <v>6.9999999999999993E-2</v>
      </c>
      <c r="L1390">
        <f t="shared" si="43"/>
        <v>6.9999999999999993E-2</v>
      </c>
    </row>
    <row r="1391" spans="1:12">
      <c r="A1391" t="s">
        <v>498</v>
      </c>
      <c r="B1391">
        <v>3</v>
      </c>
      <c r="C1391">
        <v>1</v>
      </c>
      <c r="D1391">
        <v>15</v>
      </c>
      <c r="E1391" t="s">
        <v>3161</v>
      </c>
      <c r="F1391" t="s">
        <v>3160</v>
      </c>
      <c r="G1391">
        <v>21.3</v>
      </c>
      <c r="H1391">
        <v>356.32729275178838</v>
      </c>
      <c r="I1391">
        <v>3.5632729275178834E-4</v>
      </c>
      <c r="J1391" t="str">
        <f>_xlfn.XLOOKUP(A1391,'DRAWING LIST'!B:B,'DRAWING LIST'!AJ:AJ,,0)</f>
        <v/>
      </c>
      <c r="K1391">
        <f t="shared" si="42"/>
        <v>6.9999999999999993E-2</v>
      </c>
      <c r="L1391">
        <f t="shared" si="43"/>
        <v>6.9999999999999993E-2</v>
      </c>
    </row>
    <row r="1392" spans="1:12">
      <c r="A1392" t="s">
        <v>499</v>
      </c>
      <c r="B1392">
        <v>2</v>
      </c>
      <c r="C1392">
        <v>1</v>
      </c>
      <c r="D1392">
        <v>15</v>
      </c>
      <c r="E1392" t="s">
        <v>3159</v>
      </c>
      <c r="F1392" t="s">
        <v>3160</v>
      </c>
      <c r="G1392">
        <v>21.3</v>
      </c>
      <c r="H1392">
        <v>712.65458550357675</v>
      </c>
      <c r="I1392">
        <v>7.1265458550357668E-4</v>
      </c>
      <c r="J1392" t="str">
        <f>_xlfn.XLOOKUP(A1392,'DRAWING LIST'!B:B,'DRAWING LIST'!AJ:AJ,,0)</f>
        <v/>
      </c>
      <c r="K1392">
        <f t="shared" si="42"/>
        <v>6.9999999999999993E-2</v>
      </c>
      <c r="L1392">
        <f t="shared" si="43"/>
        <v>6.9999999999999993E-2</v>
      </c>
    </row>
    <row r="1393" spans="1:12">
      <c r="A1393" t="s">
        <v>499</v>
      </c>
      <c r="B1393">
        <v>3</v>
      </c>
      <c r="C1393">
        <v>1</v>
      </c>
      <c r="D1393">
        <v>15</v>
      </c>
      <c r="E1393" t="s">
        <v>3161</v>
      </c>
      <c r="F1393" t="s">
        <v>3160</v>
      </c>
      <c r="G1393">
        <v>21.3</v>
      </c>
      <c r="H1393">
        <v>356.32729275178838</v>
      </c>
      <c r="I1393">
        <v>3.5632729275178834E-4</v>
      </c>
      <c r="J1393" t="str">
        <f>_xlfn.XLOOKUP(A1393,'DRAWING LIST'!B:B,'DRAWING LIST'!AJ:AJ,,0)</f>
        <v/>
      </c>
      <c r="K1393">
        <f t="shared" si="42"/>
        <v>6.9999999999999993E-2</v>
      </c>
      <c r="L1393">
        <f t="shared" si="43"/>
        <v>6.9999999999999993E-2</v>
      </c>
    </row>
    <row r="1394" spans="1:12">
      <c r="A1394" t="s">
        <v>501</v>
      </c>
      <c r="B1394">
        <v>2</v>
      </c>
      <c r="C1394">
        <v>1</v>
      </c>
      <c r="D1394">
        <v>15</v>
      </c>
      <c r="E1394" t="s">
        <v>3159</v>
      </c>
      <c r="F1394" t="s">
        <v>3156</v>
      </c>
      <c r="G1394">
        <v>21.3</v>
      </c>
      <c r="H1394">
        <v>712.65458550357675</v>
      </c>
      <c r="I1394">
        <v>7.1265458550357668E-4</v>
      </c>
      <c r="J1394" t="str">
        <f>_xlfn.XLOOKUP(A1394,'DRAWING LIST'!B:B,'DRAWING LIST'!AJ:AJ,,0)</f>
        <v/>
      </c>
      <c r="K1394">
        <f t="shared" si="42"/>
        <v>6.9999999999999993E-2</v>
      </c>
      <c r="L1394">
        <f t="shared" si="43"/>
        <v>6.9999999999999993E-2</v>
      </c>
    </row>
    <row r="1395" spans="1:12">
      <c r="A1395" t="s">
        <v>501</v>
      </c>
      <c r="B1395">
        <v>3</v>
      </c>
      <c r="C1395">
        <v>2</v>
      </c>
      <c r="D1395">
        <v>15</v>
      </c>
      <c r="E1395" t="s">
        <v>3161</v>
      </c>
      <c r="F1395" t="s">
        <v>3156</v>
      </c>
      <c r="G1395">
        <v>21.3</v>
      </c>
      <c r="H1395">
        <v>356.32729275178838</v>
      </c>
      <c r="I1395">
        <v>3.5632729275178834E-4</v>
      </c>
      <c r="J1395" t="str">
        <f>_xlfn.XLOOKUP(A1395,'DRAWING LIST'!B:B,'DRAWING LIST'!AJ:AJ,,0)</f>
        <v/>
      </c>
      <c r="K1395">
        <f t="shared" si="42"/>
        <v>6.9999999999999993E-2</v>
      </c>
      <c r="L1395">
        <f t="shared" si="43"/>
        <v>0.13999999999999999</v>
      </c>
    </row>
    <row r="1396" spans="1:12">
      <c r="A1396" t="s">
        <v>503</v>
      </c>
      <c r="B1396">
        <v>2</v>
      </c>
      <c r="C1396">
        <v>1</v>
      </c>
      <c r="D1396">
        <v>15</v>
      </c>
      <c r="E1396" t="s">
        <v>3159</v>
      </c>
      <c r="F1396" t="s">
        <v>3156</v>
      </c>
      <c r="G1396">
        <v>21.3</v>
      </c>
      <c r="H1396">
        <v>712.65458550357675</v>
      </c>
      <c r="I1396">
        <v>7.1265458550357668E-4</v>
      </c>
      <c r="J1396" t="str">
        <f>_xlfn.XLOOKUP(A1396,'DRAWING LIST'!B:B,'DRAWING LIST'!AJ:AJ,,0)</f>
        <v/>
      </c>
      <c r="K1396">
        <f t="shared" si="42"/>
        <v>6.9999999999999993E-2</v>
      </c>
      <c r="L1396">
        <f t="shared" si="43"/>
        <v>6.9999999999999993E-2</v>
      </c>
    </row>
    <row r="1397" spans="1:12">
      <c r="A1397" t="s">
        <v>503</v>
      </c>
      <c r="B1397">
        <v>3</v>
      </c>
      <c r="C1397">
        <v>2</v>
      </c>
      <c r="D1397">
        <v>15</v>
      </c>
      <c r="E1397" t="s">
        <v>3161</v>
      </c>
      <c r="F1397" t="s">
        <v>3156</v>
      </c>
      <c r="G1397">
        <v>21.3</v>
      </c>
      <c r="H1397">
        <v>356.32729275178838</v>
      </c>
      <c r="I1397">
        <v>3.5632729275178834E-4</v>
      </c>
      <c r="J1397" t="str">
        <f>_xlfn.XLOOKUP(A1397,'DRAWING LIST'!B:B,'DRAWING LIST'!AJ:AJ,,0)</f>
        <v/>
      </c>
      <c r="K1397">
        <f t="shared" si="42"/>
        <v>6.9999999999999993E-2</v>
      </c>
      <c r="L1397">
        <f t="shared" si="43"/>
        <v>0.13999999999999999</v>
      </c>
    </row>
    <row r="1398" spans="1:12">
      <c r="A1398" t="s">
        <v>803</v>
      </c>
      <c r="B1398">
        <v>2</v>
      </c>
      <c r="C1398">
        <v>1</v>
      </c>
      <c r="D1398">
        <v>25</v>
      </c>
      <c r="E1398" t="s">
        <v>3159</v>
      </c>
      <c r="F1398" t="s">
        <v>3156</v>
      </c>
      <c r="G1398">
        <v>33.4</v>
      </c>
      <c r="H1398">
        <v>1752.3175503193147</v>
      </c>
      <c r="I1398">
        <v>1.7523175503193146E-3</v>
      </c>
      <c r="J1398" t="str">
        <f>_xlfn.XLOOKUP(A1398,'DRAWING LIST'!B:B,'DRAWING LIST'!AJ:AJ,,0)</f>
        <v/>
      </c>
      <c r="K1398">
        <f t="shared" si="42"/>
        <v>0.11</v>
      </c>
      <c r="L1398">
        <f t="shared" si="43"/>
        <v>0.11</v>
      </c>
    </row>
    <row r="1399" spans="1:12">
      <c r="A1399" t="s">
        <v>803</v>
      </c>
      <c r="B1399">
        <v>3</v>
      </c>
      <c r="C1399">
        <v>1</v>
      </c>
      <c r="D1399">
        <v>25</v>
      </c>
      <c r="E1399" t="s">
        <v>3161</v>
      </c>
      <c r="F1399" t="s">
        <v>3156</v>
      </c>
      <c r="G1399">
        <v>33.4</v>
      </c>
      <c r="H1399">
        <v>876.15877515965735</v>
      </c>
      <c r="I1399">
        <v>8.7615877515965731E-4</v>
      </c>
      <c r="J1399" t="str">
        <f>_xlfn.XLOOKUP(A1399,'DRAWING LIST'!B:B,'DRAWING LIST'!AJ:AJ,,0)</f>
        <v/>
      </c>
      <c r="K1399">
        <f t="shared" si="42"/>
        <v>0.11</v>
      </c>
      <c r="L1399">
        <f t="shared" si="43"/>
        <v>0.11</v>
      </c>
    </row>
    <row r="1400" spans="1:12">
      <c r="A1400" t="s">
        <v>514</v>
      </c>
      <c r="B1400">
        <v>2</v>
      </c>
      <c r="C1400">
        <v>1</v>
      </c>
      <c r="D1400">
        <v>15</v>
      </c>
      <c r="E1400" t="s">
        <v>3159</v>
      </c>
      <c r="F1400" t="s">
        <v>3160</v>
      </c>
      <c r="G1400">
        <v>21.3</v>
      </c>
      <c r="H1400">
        <v>712.65458550357675</v>
      </c>
      <c r="I1400">
        <v>7.1265458550357668E-4</v>
      </c>
      <c r="J1400" t="str">
        <f>_xlfn.XLOOKUP(A1400,'DRAWING LIST'!B:B,'DRAWING LIST'!AJ:AJ,,0)</f>
        <v/>
      </c>
      <c r="K1400">
        <f t="shared" si="42"/>
        <v>6.9999999999999993E-2</v>
      </c>
      <c r="L1400">
        <f t="shared" si="43"/>
        <v>6.9999999999999993E-2</v>
      </c>
    </row>
    <row r="1401" spans="1:12">
      <c r="A1401" t="s">
        <v>514</v>
      </c>
      <c r="B1401">
        <v>3</v>
      </c>
      <c r="C1401">
        <v>1</v>
      </c>
      <c r="D1401">
        <v>15</v>
      </c>
      <c r="E1401" t="s">
        <v>3161</v>
      </c>
      <c r="F1401" t="s">
        <v>3160</v>
      </c>
      <c r="G1401">
        <v>21.3</v>
      </c>
      <c r="H1401">
        <v>356.32729275178838</v>
      </c>
      <c r="I1401">
        <v>3.5632729275178834E-4</v>
      </c>
      <c r="J1401" t="str">
        <f>_xlfn.XLOOKUP(A1401,'DRAWING LIST'!B:B,'DRAWING LIST'!AJ:AJ,,0)</f>
        <v/>
      </c>
      <c r="K1401">
        <f t="shared" si="42"/>
        <v>6.9999999999999993E-2</v>
      </c>
      <c r="L1401">
        <f t="shared" si="43"/>
        <v>6.9999999999999993E-2</v>
      </c>
    </row>
    <row r="1402" spans="1:12">
      <c r="A1402" t="s">
        <v>515</v>
      </c>
      <c r="B1402">
        <v>2</v>
      </c>
      <c r="C1402">
        <v>1</v>
      </c>
      <c r="D1402">
        <v>15</v>
      </c>
      <c r="E1402" t="s">
        <v>3159</v>
      </c>
      <c r="F1402" t="s">
        <v>3160</v>
      </c>
      <c r="G1402">
        <v>21.3</v>
      </c>
      <c r="H1402">
        <v>712.65458550357675</v>
      </c>
      <c r="I1402">
        <v>7.1265458550357668E-4</v>
      </c>
      <c r="J1402" t="str">
        <f>_xlfn.XLOOKUP(A1402,'DRAWING LIST'!B:B,'DRAWING LIST'!AJ:AJ,,0)</f>
        <v/>
      </c>
      <c r="K1402">
        <f t="shared" si="42"/>
        <v>6.9999999999999993E-2</v>
      </c>
      <c r="L1402">
        <f t="shared" si="43"/>
        <v>6.9999999999999993E-2</v>
      </c>
    </row>
    <row r="1403" spans="1:12">
      <c r="A1403" t="s">
        <v>515</v>
      </c>
      <c r="B1403">
        <v>3</v>
      </c>
      <c r="C1403">
        <v>1</v>
      </c>
      <c r="D1403">
        <v>15</v>
      </c>
      <c r="E1403" t="s">
        <v>3161</v>
      </c>
      <c r="F1403" t="s">
        <v>3160</v>
      </c>
      <c r="G1403">
        <v>21.3</v>
      </c>
      <c r="H1403">
        <v>356.32729275178838</v>
      </c>
      <c r="I1403">
        <v>3.5632729275178834E-4</v>
      </c>
      <c r="J1403" t="str">
        <f>_xlfn.XLOOKUP(A1403,'DRAWING LIST'!B:B,'DRAWING LIST'!AJ:AJ,,0)</f>
        <v/>
      </c>
      <c r="K1403">
        <f t="shared" si="42"/>
        <v>6.9999999999999993E-2</v>
      </c>
      <c r="L1403">
        <f t="shared" si="43"/>
        <v>6.9999999999999993E-2</v>
      </c>
    </row>
    <row r="1404" spans="1:12">
      <c r="A1404" t="s">
        <v>516</v>
      </c>
      <c r="B1404">
        <v>2</v>
      </c>
      <c r="C1404">
        <v>1</v>
      </c>
      <c r="D1404">
        <v>50</v>
      </c>
      <c r="E1404" t="s">
        <v>3196</v>
      </c>
      <c r="F1404" t="s">
        <v>3160</v>
      </c>
      <c r="G1404">
        <v>60.3</v>
      </c>
      <c r="H1404">
        <v>2855.7784079478274</v>
      </c>
      <c r="I1404">
        <v>2.8557784079478272E-3</v>
      </c>
      <c r="J1404" t="str">
        <f>_xlfn.XLOOKUP(A1404,'DRAWING LIST'!B:B,'DRAWING LIST'!AJ:AJ,,0)</f>
        <v/>
      </c>
      <c r="K1404">
        <f t="shared" si="42"/>
        <v>0.19</v>
      </c>
      <c r="L1404">
        <f t="shared" si="43"/>
        <v>0.19</v>
      </c>
    </row>
    <row r="1405" spans="1:12">
      <c r="A1405" t="s">
        <v>519</v>
      </c>
      <c r="B1405">
        <v>2</v>
      </c>
      <c r="C1405">
        <v>1</v>
      </c>
      <c r="D1405">
        <v>15</v>
      </c>
      <c r="E1405" t="s">
        <v>3159</v>
      </c>
      <c r="F1405" t="s">
        <v>3160</v>
      </c>
      <c r="G1405">
        <v>21.3</v>
      </c>
      <c r="H1405">
        <v>712.65458550357675</v>
      </c>
      <c r="I1405">
        <v>7.1265458550357668E-4</v>
      </c>
      <c r="J1405" t="str">
        <f>_xlfn.XLOOKUP(A1405,'DRAWING LIST'!B:B,'DRAWING LIST'!AJ:AJ,,0)</f>
        <v/>
      </c>
      <c r="K1405">
        <f t="shared" si="42"/>
        <v>6.9999999999999993E-2</v>
      </c>
      <c r="L1405">
        <f t="shared" si="43"/>
        <v>6.9999999999999993E-2</v>
      </c>
    </row>
    <row r="1406" spans="1:12">
      <c r="A1406" t="s">
        <v>519</v>
      </c>
      <c r="B1406">
        <v>3</v>
      </c>
      <c r="C1406">
        <v>1</v>
      </c>
      <c r="D1406">
        <v>15</v>
      </c>
      <c r="E1406" t="s">
        <v>3161</v>
      </c>
      <c r="F1406" t="s">
        <v>3160</v>
      </c>
      <c r="G1406">
        <v>21.3</v>
      </c>
      <c r="H1406">
        <v>356.32729275178838</v>
      </c>
      <c r="I1406">
        <v>3.5632729275178834E-4</v>
      </c>
      <c r="J1406" t="str">
        <f>_xlfn.XLOOKUP(A1406,'DRAWING LIST'!B:B,'DRAWING LIST'!AJ:AJ,,0)</f>
        <v/>
      </c>
      <c r="K1406">
        <f t="shared" si="42"/>
        <v>6.9999999999999993E-2</v>
      </c>
      <c r="L1406">
        <f t="shared" si="43"/>
        <v>6.9999999999999993E-2</v>
      </c>
    </row>
    <row r="1407" spans="1:12">
      <c r="A1407" t="s">
        <v>812</v>
      </c>
      <c r="B1407">
        <v>2</v>
      </c>
      <c r="C1407">
        <v>1</v>
      </c>
      <c r="D1407">
        <v>15</v>
      </c>
      <c r="E1407" t="s">
        <v>3161</v>
      </c>
      <c r="F1407" t="s">
        <v>3160</v>
      </c>
      <c r="G1407">
        <v>21.3</v>
      </c>
      <c r="H1407">
        <v>356.32729275178838</v>
      </c>
      <c r="I1407">
        <v>3.5632729275178834E-4</v>
      </c>
      <c r="J1407" t="str">
        <f>_xlfn.XLOOKUP(A1407,'DRAWING LIST'!B:B,'DRAWING LIST'!AJ:AJ,,0)</f>
        <v/>
      </c>
      <c r="K1407">
        <f t="shared" si="42"/>
        <v>6.9999999999999993E-2</v>
      </c>
      <c r="L1407">
        <f t="shared" si="43"/>
        <v>6.9999999999999993E-2</v>
      </c>
    </row>
    <row r="1408" spans="1:12">
      <c r="A1408" t="s">
        <v>813</v>
      </c>
      <c r="B1408">
        <v>2</v>
      </c>
      <c r="C1408">
        <v>1</v>
      </c>
      <c r="D1408">
        <v>15</v>
      </c>
      <c r="E1408" t="s">
        <v>3159</v>
      </c>
      <c r="F1408" t="s">
        <v>3156</v>
      </c>
      <c r="G1408">
        <v>21.3</v>
      </c>
      <c r="H1408">
        <v>712.65458550357675</v>
      </c>
      <c r="I1408">
        <v>7.1265458550357668E-4</v>
      </c>
      <c r="J1408" t="str">
        <f>_xlfn.XLOOKUP(A1408,'DRAWING LIST'!B:B,'DRAWING LIST'!AJ:AJ,,0)</f>
        <v/>
      </c>
      <c r="K1408">
        <f t="shared" si="42"/>
        <v>6.9999999999999993E-2</v>
      </c>
      <c r="L1408">
        <f t="shared" si="43"/>
        <v>6.9999999999999993E-2</v>
      </c>
    </row>
    <row r="1409" spans="1:12">
      <c r="A1409" t="s">
        <v>813</v>
      </c>
      <c r="B1409">
        <v>3</v>
      </c>
      <c r="C1409">
        <v>1</v>
      </c>
      <c r="D1409">
        <v>15</v>
      </c>
      <c r="E1409" t="s">
        <v>3161</v>
      </c>
      <c r="F1409" t="s">
        <v>3156</v>
      </c>
      <c r="G1409">
        <v>21.3</v>
      </c>
      <c r="H1409">
        <v>356.32729275178838</v>
      </c>
      <c r="I1409">
        <v>3.5632729275178834E-4</v>
      </c>
      <c r="J1409" t="str">
        <f>_xlfn.XLOOKUP(A1409,'DRAWING LIST'!B:B,'DRAWING LIST'!AJ:AJ,,0)</f>
        <v/>
      </c>
      <c r="K1409">
        <f t="shared" si="42"/>
        <v>6.9999999999999993E-2</v>
      </c>
      <c r="L1409">
        <f t="shared" si="43"/>
        <v>6.9999999999999993E-2</v>
      </c>
    </row>
    <row r="1410" spans="1:12">
      <c r="A1410" t="s">
        <v>520</v>
      </c>
      <c r="B1410">
        <v>2</v>
      </c>
      <c r="C1410">
        <v>1</v>
      </c>
      <c r="D1410">
        <v>15</v>
      </c>
      <c r="E1410" t="s">
        <v>3159</v>
      </c>
      <c r="F1410" t="s">
        <v>3156</v>
      </c>
      <c r="G1410">
        <v>21.3</v>
      </c>
      <c r="H1410">
        <v>712.65458550357675</v>
      </c>
      <c r="I1410">
        <v>7.1265458550357668E-4</v>
      </c>
      <c r="J1410" t="str">
        <f>_xlfn.XLOOKUP(A1410,'DRAWING LIST'!B:B,'DRAWING LIST'!AJ:AJ,,0)</f>
        <v/>
      </c>
      <c r="K1410">
        <f t="shared" si="42"/>
        <v>6.9999999999999993E-2</v>
      </c>
      <c r="L1410">
        <f t="shared" si="43"/>
        <v>6.9999999999999993E-2</v>
      </c>
    </row>
    <row r="1411" spans="1:12">
      <c r="A1411" t="s">
        <v>520</v>
      </c>
      <c r="B1411">
        <v>3</v>
      </c>
      <c r="C1411">
        <v>1</v>
      </c>
      <c r="D1411">
        <v>15</v>
      </c>
      <c r="E1411" t="s">
        <v>3161</v>
      </c>
      <c r="F1411" t="s">
        <v>3156</v>
      </c>
      <c r="G1411">
        <v>21.3</v>
      </c>
      <c r="H1411">
        <v>356.32729275178838</v>
      </c>
      <c r="I1411">
        <v>3.5632729275178834E-4</v>
      </c>
      <c r="J1411" t="str">
        <f>_xlfn.XLOOKUP(A1411,'DRAWING LIST'!B:B,'DRAWING LIST'!AJ:AJ,,0)</f>
        <v/>
      </c>
      <c r="K1411">
        <f t="shared" ref="K1411:K1474" si="44">ROUNDUP(G1411*PI()*1000*10^-6,2)</f>
        <v>6.9999999999999993E-2</v>
      </c>
      <c r="L1411">
        <f t="shared" ref="L1411:L1474" si="45">K1411*C1411</f>
        <v>6.9999999999999993E-2</v>
      </c>
    </row>
    <row r="1412" spans="1:12">
      <c r="A1412" t="s">
        <v>521</v>
      </c>
      <c r="B1412">
        <v>2</v>
      </c>
      <c r="C1412">
        <v>1</v>
      </c>
      <c r="D1412">
        <v>15</v>
      </c>
      <c r="E1412" t="s">
        <v>3159</v>
      </c>
      <c r="F1412" t="s">
        <v>3156</v>
      </c>
      <c r="G1412">
        <v>21.3</v>
      </c>
      <c r="H1412">
        <v>712.65458550357675</v>
      </c>
      <c r="I1412">
        <v>7.1265458550357668E-4</v>
      </c>
      <c r="J1412" t="str">
        <f>_xlfn.XLOOKUP(A1412,'DRAWING LIST'!B:B,'DRAWING LIST'!AJ:AJ,,0)</f>
        <v/>
      </c>
      <c r="K1412">
        <f t="shared" si="44"/>
        <v>6.9999999999999993E-2</v>
      </c>
      <c r="L1412">
        <f t="shared" si="45"/>
        <v>6.9999999999999993E-2</v>
      </c>
    </row>
    <row r="1413" spans="1:12">
      <c r="A1413" t="s">
        <v>521</v>
      </c>
      <c r="B1413">
        <v>3</v>
      </c>
      <c r="C1413">
        <v>1</v>
      </c>
      <c r="D1413">
        <v>15</v>
      </c>
      <c r="E1413" t="s">
        <v>3161</v>
      </c>
      <c r="F1413" t="s">
        <v>3156</v>
      </c>
      <c r="G1413">
        <v>21.3</v>
      </c>
      <c r="H1413">
        <v>356.32729275178838</v>
      </c>
      <c r="I1413">
        <v>3.5632729275178834E-4</v>
      </c>
      <c r="J1413" t="str">
        <f>_xlfn.XLOOKUP(A1413,'DRAWING LIST'!B:B,'DRAWING LIST'!AJ:AJ,,0)</f>
        <v/>
      </c>
      <c r="K1413">
        <f t="shared" si="44"/>
        <v>6.9999999999999993E-2</v>
      </c>
      <c r="L1413">
        <f t="shared" si="45"/>
        <v>6.9999999999999993E-2</v>
      </c>
    </row>
    <row r="1414" spans="1:12">
      <c r="A1414" t="s">
        <v>524</v>
      </c>
      <c r="B1414">
        <v>2</v>
      </c>
      <c r="C1414">
        <v>1</v>
      </c>
      <c r="D1414">
        <v>15</v>
      </c>
      <c r="E1414" t="s">
        <v>3159</v>
      </c>
      <c r="F1414" t="s">
        <v>3156</v>
      </c>
      <c r="G1414">
        <v>21.3</v>
      </c>
      <c r="H1414">
        <v>712.65458550357675</v>
      </c>
      <c r="I1414">
        <v>7.1265458550357668E-4</v>
      </c>
      <c r="J1414" t="str">
        <f>_xlfn.XLOOKUP(A1414,'DRAWING LIST'!B:B,'DRAWING LIST'!AJ:AJ,,0)</f>
        <v/>
      </c>
      <c r="K1414">
        <f t="shared" si="44"/>
        <v>6.9999999999999993E-2</v>
      </c>
      <c r="L1414">
        <f t="shared" si="45"/>
        <v>6.9999999999999993E-2</v>
      </c>
    </row>
    <row r="1415" spans="1:12">
      <c r="A1415" t="s">
        <v>524</v>
      </c>
      <c r="B1415">
        <v>3</v>
      </c>
      <c r="C1415">
        <v>1</v>
      </c>
      <c r="D1415">
        <v>15</v>
      </c>
      <c r="E1415" t="s">
        <v>3161</v>
      </c>
      <c r="F1415" t="s">
        <v>3156</v>
      </c>
      <c r="G1415">
        <v>21.3</v>
      </c>
      <c r="H1415">
        <v>356.32729275178838</v>
      </c>
      <c r="I1415">
        <v>3.5632729275178834E-4</v>
      </c>
      <c r="J1415" t="str">
        <f>_xlfn.XLOOKUP(A1415,'DRAWING LIST'!B:B,'DRAWING LIST'!AJ:AJ,,0)</f>
        <v/>
      </c>
      <c r="K1415">
        <f t="shared" si="44"/>
        <v>6.9999999999999993E-2</v>
      </c>
      <c r="L1415">
        <f t="shared" si="45"/>
        <v>6.9999999999999993E-2</v>
      </c>
    </row>
    <row r="1416" spans="1:12">
      <c r="A1416" t="s">
        <v>527</v>
      </c>
      <c r="B1416">
        <v>2</v>
      </c>
      <c r="C1416">
        <v>1</v>
      </c>
      <c r="D1416">
        <v>25</v>
      </c>
      <c r="E1416" t="s">
        <v>3159</v>
      </c>
      <c r="F1416" t="s">
        <v>3156</v>
      </c>
      <c r="G1416">
        <v>33.4</v>
      </c>
      <c r="H1416">
        <v>1752.3175503193147</v>
      </c>
      <c r="I1416">
        <v>1.7523175503193146E-3</v>
      </c>
      <c r="J1416" t="str">
        <f>_xlfn.XLOOKUP(A1416,'DRAWING LIST'!B:B,'DRAWING LIST'!AJ:AJ,,0)</f>
        <v/>
      </c>
      <c r="K1416">
        <f t="shared" si="44"/>
        <v>0.11</v>
      </c>
      <c r="L1416">
        <f t="shared" si="45"/>
        <v>0.11</v>
      </c>
    </row>
    <row r="1417" spans="1:12">
      <c r="A1417" t="s">
        <v>527</v>
      </c>
      <c r="B1417">
        <v>3</v>
      </c>
      <c r="C1417">
        <v>2</v>
      </c>
      <c r="D1417">
        <v>25</v>
      </c>
      <c r="E1417" t="s">
        <v>3161</v>
      </c>
      <c r="F1417" t="s">
        <v>3156</v>
      </c>
      <c r="G1417">
        <v>33.4</v>
      </c>
      <c r="H1417">
        <v>876.15877515965735</v>
      </c>
      <c r="I1417">
        <v>8.7615877515965731E-4</v>
      </c>
      <c r="J1417" t="str">
        <f>_xlfn.XLOOKUP(A1417,'DRAWING LIST'!B:B,'DRAWING LIST'!AJ:AJ,,0)</f>
        <v/>
      </c>
      <c r="K1417">
        <f t="shared" si="44"/>
        <v>0.11</v>
      </c>
      <c r="L1417">
        <f t="shared" si="45"/>
        <v>0.22</v>
      </c>
    </row>
    <row r="1418" spans="1:12">
      <c r="A1418" t="s">
        <v>528</v>
      </c>
      <c r="B1418">
        <v>2</v>
      </c>
      <c r="C1418">
        <v>1</v>
      </c>
      <c r="D1418">
        <v>25</v>
      </c>
      <c r="E1418" t="s">
        <v>3159</v>
      </c>
      <c r="F1418" t="s">
        <v>3156</v>
      </c>
      <c r="G1418">
        <v>33.4</v>
      </c>
      <c r="H1418">
        <v>1752.3175503193147</v>
      </c>
      <c r="I1418">
        <v>1.7523175503193146E-3</v>
      </c>
      <c r="J1418" t="str">
        <f>_xlfn.XLOOKUP(A1418,'DRAWING LIST'!B:B,'DRAWING LIST'!AJ:AJ,,0)</f>
        <v/>
      </c>
      <c r="K1418">
        <f t="shared" si="44"/>
        <v>0.11</v>
      </c>
      <c r="L1418">
        <f t="shared" si="45"/>
        <v>0.11</v>
      </c>
    </row>
    <row r="1419" spans="1:12">
      <c r="A1419" t="s">
        <v>528</v>
      </c>
      <c r="B1419">
        <v>3</v>
      </c>
      <c r="C1419">
        <v>1</v>
      </c>
      <c r="D1419">
        <v>25</v>
      </c>
      <c r="E1419" t="s">
        <v>3161</v>
      </c>
      <c r="F1419" t="s">
        <v>3156</v>
      </c>
      <c r="G1419">
        <v>33.4</v>
      </c>
      <c r="H1419">
        <v>876.15877515965735</v>
      </c>
      <c r="I1419">
        <v>8.7615877515965731E-4</v>
      </c>
      <c r="J1419" t="str">
        <f>_xlfn.XLOOKUP(A1419,'DRAWING LIST'!B:B,'DRAWING LIST'!AJ:AJ,,0)</f>
        <v/>
      </c>
      <c r="K1419">
        <f t="shared" si="44"/>
        <v>0.11</v>
      </c>
      <c r="L1419">
        <f t="shared" si="45"/>
        <v>0.11</v>
      </c>
    </row>
    <row r="1420" spans="1:12">
      <c r="A1420" t="s">
        <v>815</v>
      </c>
      <c r="B1420">
        <v>2</v>
      </c>
      <c r="C1420">
        <v>1</v>
      </c>
      <c r="D1420">
        <v>25</v>
      </c>
      <c r="E1420" t="s">
        <v>3159</v>
      </c>
      <c r="F1420" t="s">
        <v>3160</v>
      </c>
      <c r="G1420">
        <v>33.4</v>
      </c>
      <c r="H1420">
        <v>1752.3175503193147</v>
      </c>
      <c r="I1420">
        <v>1.7523175503193146E-3</v>
      </c>
      <c r="J1420" t="str">
        <f>_xlfn.XLOOKUP(A1420,'DRAWING LIST'!B:B,'DRAWING LIST'!AJ:AJ,,0)</f>
        <v/>
      </c>
      <c r="K1420">
        <f t="shared" si="44"/>
        <v>0.11</v>
      </c>
      <c r="L1420">
        <f t="shared" si="45"/>
        <v>0.11</v>
      </c>
    </row>
    <row r="1421" spans="1:12">
      <c r="A1421" t="s">
        <v>815</v>
      </c>
      <c r="B1421">
        <v>3</v>
      </c>
      <c r="C1421">
        <v>2</v>
      </c>
      <c r="D1421">
        <v>25</v>
      </c>
      <c r="E1421" t="s">
        <v>3161</v>
      </c>
      <c r="F1421" t="s">
        <v>3160</v>
      </c>
      <c r="G1421">
        <v>33.4</v>
      </c>
      <c r="H1421">
        <v>876.15877515965735</v>
      </c>
      <c r="I1421">
        <v>8.7615877515965731E-4</v>
      </c>
      <c r="J1421" t="str">
        <f>_xlfn.XLOOKUP(A1421,'DRAWING LIST'!B:B,'DRAWING LIST'!AJ:AJ,,0)</f>
        <v/>
      </c>
      <c r="K1421">
        <f t="shared" si="44"/>
        <v>0.11</v>
      </c>
      <c r="L1421">
        <f t="shared" si="45"/>
        <v>0.22</v>
      </c>
    </row>
    <row r="1422" spans="1:12">
      <c r="A1422" t="s">
        <v>530</v>
      </c>
      <c r="B1422">
        <v>2</v>
      </c>
      <c r="C1422">
        <v>1</v>
      </c>
      <c r="D1422">
        <v>15</v>
      </c>
      <c r="E1422" t="s">
        <v>3161</v>
      </c>
      <c r="F1422" t="s">
        <v>3156</v>
      </c>
      <c r="G1422">
        <v>21.3</v>
      </c>
      <c r="H1422">
        <v>356.32729275178838</v>
      </c>
      <c r="I1422">
        <v>3.5632729275178834E-4</v>
      </c>
      <c r="J1422" t="str">
        <f>_xlfn.XLOOKUP(A1422,'DRAWING LIST'!B:B,'DRAWING LIST'!AJ:AJ,,0)</f>
        <v/>
      </c>
      <c r="K1422">
        <f t="shared" si="44"/>
        <v>6.9999999999999993E-2</v>
      </c>
      <c r="L1422">
        <f t="shared" si="45"/>
        <v>6.9999999999999993E-2</v>
      </c>
    </row>
    <row r="1423" spans="1:12">
      <c r="A1423" t="s">
        <v>532</v>
      </c>
      <c r="B1423">
        <v>2</v>
      </c>
      <c r="C1423">
        <v>1</v>
      </c>
      <c r="D1423">
        <v>15</v>
      </c>
      <c r="E1423" t="s">
        <v>3162</v>
      </c>
      <c r="F1423" t="s">
        <v>3156</v>
      </c>
      <c r="G1423">
        <v>21.3</v>
      </c>
      <c r="H1423">
        <v>2137.9637565107305</v>
      </c>
      <c r="I1423">
        <v>2.1379637565107305E-3</v>
      </c>
      <c r="J1423" t="str">
        <f>_xlfn.XLOOKUP(A1423,'DRAWING LIST'!B:B,'DRAWING LIST'!AJ:AJ,,0)</f>
        <v/>
      </c>
      <c r="K1423">
        <f t="shared" si="44"/>
        <v>6.9999999999999993E-2</v>
      </c>
      <c r="L1423">
        <f t="shared" si="45"/>
        <v>6.9999999999999993E-2</v>
      </c>
    </row>
    <row r="1424" spans="1:12">
      <c r="A1424" t="s">
        <v>532</v>
      </c>
      <c r="B1424">
        <v>3</v>
      </c>
      <c r="C1424">
        <v>4</v>
      </c>
      <c r="D1424">
        <v>15</v>
      </c>
      <c r="E1424" t="s">
        <v>3161</v>
      </c>
      <c r="F1424" t="s">
        <v>3156</v>
      </c>
      <c r="G1424">
        <v>21.3</v>
      </c>
      <c r="H1424">
        <v>356.32729275178838</v>
      </c>
      <c r="I1424">
        <v>3.5632729275178834E-4</v>
      </c>
      <c r="J1424" t="str">
        <f>_xlfn.XLOOKUP(A1424,'DRAWING LIST'!B:B,'DRAWING LIST'!AJ:AJ,,0)</f>
        <v/>
      </c>
      <c r="K1424">
        <f t="shared" si="44"/>
        <v>6.9999999999999993E-2</v>
      </c>
      <c r="L1424">
        <f t="shared" si="45"/>
        <v>0.27999999999999997</v>
      </c>
    </row>
    <row r="1425" spans="1:12">
      <c r="A1425" t="s">
        <v>532</v>
      </c>
      <c r="B1425">
        <v>4</v>
      </c>
      <c r="C1425">
        <v>1</v>
      </c>
      <c r="D1425">
        <v>15</v>
      </c>
      <c r="E1425" t="s">
        <v>3165</v>
      </c>
      <c r="F1425" t="s">
        <v>3156</v>
      </c>
      <c r="G1425">
        <v>21.3</v>
      </c>
      <c r="H1425">
        <v>356.32729275178838</v>
      </c>
      <c r="I1425">
        <v>3.5632729275178834E-4</v>
      </c>
      <c r="J1425" t="str">
        <f>_xlfn.XLOOKUP(A1425,'DRAWING LIST'!B:B,'DRAWING LIST'!AJ:AJ,,0)</f>
        <v/>
      </c>
      <c r="K1425">
        <f t="shared" si="44"/>
        <v>6.9999999999999993E-2</v>
      </c>
      <c r="L1425">
        <f t="shared" si="45"/>
        <v>6.9999999999999993E-2</v>
      </c>
    </row>
    <row r="1426" spans="1:12">
      <c r="A1426" t="s">
        <v>533</v>
      </c>
      <c r="B1426">
        <v>2</v>
      </c>
      <c r="C1426">
        <v>1</v>
      </c>
      <c r="D1426">
        <v>15</v>
      </c>
      <c r="E1426" t="s">
        <v>3162</v>
      </c>
      <c r="F1426" t="s">
        <v>3156</v>
      </c>
      <c r="G1426">
        <v>21.3</v>
      </c>
      <c r="H1426">
        <v>2137.9637565107305</v>
      </c>
      <c r="I1426">
        <v>2.1379637565107305E-3</v>
      </c>
      <c r="J1426" t="str">
        <f>_xlfn.XLOOKUP(A1426,'DRAWING LIST'!B:B,'DRAWING LIST'!AJ:AJ,,0)</f>
        <v/>
      </c>
      <c r="K1426">
        <f t="shared" si="44"/>
        <v>6.9999999999999993E-2</v>
      </c>
      <c r="L1426">
        <f t="shared" si="45"/>
        <v>6.9999999999999993E-2</v>
      </c>
    </row>
    <row r="1427" spans="1:12">
      <c r="A1427" t="s">
        <v>533</v>
      </c>
      <c r="B1427">
        <v>3</v>
      </c>
      <c r="C1427">
        <v>4</v>
      </c>
      <c r="D1427">
        <v>15</v>
      </c>
      <c r="E1427" t="s">
        <v>3161</v>
      </c>
      <c r="F1427" t="s">
        <v>3156</v>
      </c>
      <c r="G1427">
        <v>21.3</v>
      </c>
      <c r="H1427">
        <v>356.32729275178838</v>
      </c>
      <c r="I1427">
        <v>3.5632729275178834E-4</v>
      </c>
      <c r="J1427" t="str">
        <f>_xlfn.XLOOKUP(A1427,'DRAWING LIST'!B:B,'DRAWING LIST'!AJ:AJ,,0)</f>
        <v/>
      </c>
      <c r="K1427">
        <f t="shared" si="44"/>
        <v>6.9999999999999993E-2</v>
      </c>
      <c r="L1427">
        <f t="shared" si="45"/>
        <v>0.27999999999999997</v>
      </c>
    </row>
    <row r="1428" spans="1:12">
      <c r="A1428" t="s">
        <v>533</v>
      </c>
      <c r="B1428">
        <v>4</v>
      </c>
      <c r="C1428">
        <v>1</v>
      </c>
      <c r="D1428">
        <v>15</v>
      </c>
      <c r="E1428" t="s">
        <v>3165</v>
      </c>
      <c r="F1428" t="s">
        <v>3156</v>
      </c>
      <c r="G1428">
        <v>21.3</v>
      </c>
      <c r="H1428">
        <v>356.32729275178838</v>
      </c>
      <c r="I1428">
        <v>3.5632729275178834E-4</v>
      </c>
      <c r="J1428" t="str">
        <f>_xlfn.XLOOKUP(A1428,'DRAWING LIST'!B:B,'DRAWING LIST'!AJ:AJ,,0)</f>
        <v/>
      </c>
      <c r="K1428">
        <f t="shared" si="44"/>
        <v>6.9999999999999993E-2</v>
      </c>
      <c r="L1428">
        <f t="shared" si="45"/>
        <v>6.9999999999999993E-2</v>
      </c>
    </row>
    <row r="1429" spans="1:12">
      <c r="A1429" t="s">
        <v>534</v>
      </c>
      <c r="B1429">
        <v>2</v>
      </c>
      <c r="C1429">
        <v>1</v>
      </c>
      <c r="D1429">
        <v>15</v>
      </c>
      <c r="E1429" t="s">
        <v>3162</v>
      </c>
      <c r="F1429" t="s">
        <v>3156</v>
      </c>
      <c r="G1429">
        <v>21.3</v>
      </c>
      <c r="H1429">
        <v>2137.9637565107305</v>
      </c>
      <c r="I1429">
        <v>2.1379637565107305E-3</v>
      </c>
      <c r="J1429" t="str">
        <f>_xlfn.XLOOKUP(A1429,'DRAWING LIST'!B:B,'DRAWING LIST'!AJ:AJ,,0)</f>
        <v/>
      </c>
      <c r="K1429">
        <f t="shared" si="44"/>
        <v>6.9999999999999993E-2</v>
      </c>
      <c r="L1429">
        <f t="shared" si="45"/>
        <v>6.9999999999999993E-2</v>
      </c>
    </row>
    <row r="1430" spans="1:12">
      <c r="A1430" t="s">
        <v>534</v>
      </c>
      <c r="B1430">
        <v>3</v>
      </c>
      <c r="C1430">
        <v>4</v>
      </c>
      <c r="D1430">
        <v>15</v>
      </c>
      <c r="E1430" t="s">
        <v>3161</v>
      </c>
      <c r="F1430" t="s">
        <v>3156</v>
      </c>
      <c r="G1430">
        <v>21.3</v>
      </c>
      <c r="H1430">
        <v>356.32729275178838</v>
      </c>
      <c r="I1430">
        <v>3.5632729275178834E-4</v>
      </c>
      <c r="J1430" t="str">
        <f>_xlfn.XLOOKUP(A1430,'DRAWING LIST'!B:B,'DRAWING LIST'!AJ:AJ,,0)</f>
        <v/>
      </c>
      <c r="K1430">
        <f t="shared" si="44"/>
        <v>6.9999999999999993E-2</v>
      </c>
      <c r="L1430">
        <f t="shared" si="45"/>
        <v>0.27999999999999997</v>
      </c>
    </row>
    <row r="1431" spans="1:12">
      <c r="A1431" t="s">
        <v>534</v>
      </c>
      <c r="B1431">
        <v>4</v>
      </c>
      <c r="C1431">
        <v>1</v>
      </c>
      <c r="D1431">
        <v>15</v>
      </c>
      <c r="E1431" t="s">
        <v>3165</v>
      </c>
      <c r="F1431" t="s">
        <v>3156</v>
      </c>
      <c r="G1431">
        <v>21.3</v>
      </c>
      <c r="H1431">
        <v>356.32729275178838</v>
      </c>
      <c r="I1431">
        <v>3.5632729275178834E-4</v>
      </c>
      <c r="J1431" t="str">
        <f>_xlfn.XLOOKUP(A1431,'DRAWING LIST'!B:B,'DRAWING LIST'!AJ:AJ,,0)</f>
        <v/>
      </c>
      <c r="K1431">
        <f t="shared" si="44"/>
        <v>6.9999999999999993E-2</v>
      </c>
      <c r="L1431">
        <f t="shared" si="45"/>
        <v>6.9999999999999993E-2</v>
      </c>
    </row>
    <row r="1432" spans="1:12">
      <c r="A1432" t="s">
        <v>535</v>
      </c>
      <c r="B1432">
        <v>1</v>
      </c>
      <c r="C1432">
        <v>1</v>
      </c>
      <c r="D1432">
        <v>50</v>
      </c>
      <c r="E1432" t="s">
        <v>3165</v>
      </c>
      <c r="F1432" t="s">
        <v>3160</v>
      </c>
      <c r="G1432">
        <v>60.3</v>
      </c>
      <c r="H1432">
        <v>2855.7784079478274</v>
      </c>
      <c r="I1432">
        <v>2.8557784079478272E-3</v>
      </c>
      <c r="J1432" t="str">
        <f>_xlfn.XLOOKUP(A1432,'DRAWING LIST'!B:B,'DRAWING LIST'!AJ:AJ,,0)</f>
        <v/>
      </c>
      <c r="K1432">
        <f t="shared" si="44"/>
        <v>0.19</v>
      </c>
      <c r="L1432">
        <f t="shared" si="45"/>
        <v>0.19</v>
      </c>
    </row>
    <row r="1433" spans="1:12">
      <c r="A1433" t="s">
        <v>536</v>
      </c>
      <c r="B1433">
        <v>1</v>
      </c>
      <c r="C1433">
        <v>1</v>
      </c>
      <c r="D1433">
        <v>15</v>
      </c>
      <c r="E1433" t="s">
        <v>3165</v>
      </c>
      <c r="F1433" t="s">
        <v>3156</v>
      </c>
      <c r="G1433">
        <v>21.3</v>
      </c>
      <c r="H1433">
        <v>356.32729275178838</v>
      </c>
      <c r="I1433">
        <v>3.5632729275178834E-4</v>
      </c>
      <c r="J1433" t="str">
        <f>_xlfn.XLOOKUP(A1433,'DRAWING LIST'!B:B,'DRAWING LIST'!AJ:AJ,,0)</f>
        <v/>
      </c>
      <c r="K1433">
        <f t="shared" si="44"/>
        <v>6.9999999999999993E-2</v>
      </c>
      <c r="L1433">
        <f t="shared" si="45"/>
        <v>6.9999999999999993E-2</v>
      </c>
    </row>
    <row r="1434" spans="1:12">
      <c r="A1434" t="s">
        <v>537</v>
      </c>
      <c r="B1434">
        <v>1</v>
      </c>
      <c r="C1434">
        <v>1</v>
      </c>
      <c r="D1434">
        <v>15</v>
      </c>
      <c r="E1434" t="s">
        <v>3165</v>
      </c>
      <c r="F1434" t="s">
        <v>3156</v>
      </c>
      <c r="G1434">
        <v>21.3</v>
      </c>
      <c r="H1434">
        <v>356.32729275178838</v>
      </c>
      <c r="I1434">
        <v>3.5632729275178834E-4</v>
      </c>
      <c r="J1434" t="str">
        <f>_xlfn.XLOOKUP(A1434,'DRAWING LIST'!B:B,'DRAWING LIST'!AJ:AJ,,0)</f>
        <v/>
      </c>
      <c r="K1434">
        <f t="shared" si="44"/>
        <v>6.9999999999999993E-2</v>
      </c>
      <c r="L1434">
        <f t="shared" si="45"/>
        <v>6.9999999999999993E-2</v>
      </c>
    </row>
    <row r="1435" spans="1:12">
      <c r="A1435" t="s">
        <v>537</v>
      </c>
      <c r="B1435">
        <v>1</v>
      </c>
      <c r="C1435">
        <v>1</v>
      </c>
      <c r="D1435">
        <v>15</v>
      </c>
      <c r="E1435" t="s">
        <v>3165</v>
      </c>
      <c r="F1435" t="s">
        <v>3156</v>
      </c>
      <c r="G1435">
        <v>21.3</v>
      </c>
      <c r="H1435">
        <v>356.32729275178838</v>
      </c>
      <c r="I1435">
        <v>3.5632729275178834E-4</v>
      </c>
      <c r="J1435" t="str">
        <f>_xlfn.XLOOKUP(A1435,'DRAWING LIST'!B:B,'DRAWING LIST'!AJ:AJ,,0)</f>
        <v/>
      </c>
      <c r="K1435">
        <f t="shared" si="44"/>
        <v>6.9999999999999993E-2</v>
      </c>
      <c r="L1435">
        <f t="shared" si="45"/>
        <v>6.9999999999999993E-2</v>
      </c>
    </row>
    <row r="1436" spans="1:12">
      <c r="A1436" t="s">
        <v>538</v>
      </c>
      <c r="B1436">
        <v>3</v>
      </c>
      <c r="C1436">
        <v>3</v>
      </c>
      <c r="D1436">
        <v>15</v>
      </c>
      <c r="E1436" t="s">
        <v>3159</v>
      </c>
      <c r="F1436" t="s">
        <v>3160</v>
      </c>
      <c r="G1436">
        <v>21.3</v>
      </c>
      <c r="H1436">
        <v>712.65458550357675</v>
      </c>
      <c r="I1436">
        <v>7.1265458550357668E-4</v>
      </c>
      <c r="J1436" t="str">
        <f>_xlfn.XLOOKUP(A1436,'DRAWING LIST'!B:B,'DRAWING LIST'!AJ:AJ,,0)</f>
        <v/>
      </c>
      <c r="K1436">
        <f t="shared" si="44"/>
        <v>6.9999999999999993E-2</v>
      </c>
      <c r="L1436">
        <f t="shared" si="45"/>
        <v>0.20999999999999996</v>
      </c>
    </row>
    <row r="1437" spans="1:12">
      <c r="A1437" t="s">
        <v>538</v>
      </c>
      <c r="B1437">
        <v>4</v>
      </c>
      <c r="C1437">
        <v>1</v>
      </c>
      <c r="D1437" t="s">
        <v>3163</v>
      </c>
      <c r="E1437" t="s">
        <v>3167</v>
      </c>
      <c r="F1437" t="s">
        <v>3160</v>
      </c>
      <c r="G1437">
        <v>25</v>
      </c>
      <c r="H1437">
        <v>7853.981633974483</v>
      </c>
      <c r="I1437">
        <v>7.8539816339744835E-3</v>
      </c>
      <c r="J1437" t="str">
        <f>_xlfn.XLOOKUP(A1437,'DRAWING LIST'!B:B,'DRAWING LIST'!AJ:AJ,,0)</f>
        <v/>
      </c>
      <c r="K1437">
        <f t="shared" si="44"/>
        <v>0.08</v>
      </c>
      <c r="L1437">
        <f t="shared" si="45"/>
        <v>0.08</v>
      </c>
    </row>
    <row r="1438" spans="1:12">
      <c r="A1438" t="s">
        <v>538</v>
      </c>
      <c r="B1438">
        <v>5</v>
      </c>
      <c r="C1438">
        <v>1</v>
      </c>
      <c r="D1438">
        <v>15</v>
      </c>
      <c r="E1438" t="s">
        <v>3162</v>
      </c>
      <c r="F1438" t="s">
        <v>3160</v>
      </c>
      <c r="G1438">
        <v>21.3</v>
      </c>
      <c r="H1438">
        <v>2137.9637565107305</v>
      </c>
      <c r="I1438">
        <v>2.1379637565107305E-3</v>
      </c>
      <c r="J1438" t="str">
        <f>_xlfn.XLOOKUP(A1438,'DRAWING LIST'!B:B,'DRAWING LIST'!AJ:AJ,,0)</f>
        <v/>
      </c>
      <c r="K1438">
        <f t="shared" si="44"/>
        <v>6.9999999999999993E-2</v>
      </c>
      <c r="L1438">
        <f t="shared" si="45"/>
        <v>6.9999999999999993E-2</v>
      </c>
    </row>
    <row r="1439" spans="1:12">
      <c r="A1439" t="s">
        <v>538</v>
      </c>
      <c r="B1439">
        <v>6</v>
      </c>
      <c r="C1439">
        <v>1</v>
      </c>
      <c r="D1439" t="s">
        <v>3172</v>
      </c>
      <c r="E1439" t="s">
        <v>3171</v>
      </c>
      <c r="F1439" t="s">
        <v>3160</v>
      </c>
      <c r="G1439">
        <v>50</v>
      </c>
      <c r="H1439">
        <v>9424.7779607693792</v>
      </c>
      <c r="I1439">
        <v>9.4247779607693795E-3</v>
      </c>
      <c r="J1439" t="str">
        <f>_xlfn.XLOOKUP(A1439,'DRAWING LIST'!B:B,'DRAWING LIST'!AJ:AJ,,0)</f>
        <v/>
      </c>
      <c r="K1439">
        <f t="shared" si="44"/>
        <v>0.16</v>
      </c>
      <c r="L1439">
        <f t="shared" si="45"/>
        <v>0.16</v>
      </c>
    </row>
    <row r="1440" spans="1:12">
      <c r="A1440" t="s">
        <v>538</v>
      </c>
      <c r="B1440">
        <v>7</v>
      </c>
      <c r="C1440">
        <v>5</v>
      </c>
      <c r="D1440">
        <v>15</v>
      </c>
      <c r="E1440" t="s">
        <v>3161</v>
      </c>
      <c r="F1440" t="s">
        <v>3160</v>
      </c>
      <c r="G1440">
        <v>21.3</v>
      </c>
      <c r="H1440">
        <v>356.32729275178838</v>
      </c>
      <c r="I1440">
        <v>3.5632729275178834E-4</v>
      </c>
      <c r="J1440" t="str">
        <f>_xlfn.XLOOKUP(A1440,'DRAWING LIST'!B:B,'DRAWING LIST'!AJ:AJ,,0)</f>
        <v/>
      </c>
      <c r="K1440">
        <f t="shared" si="44"/>
        <v>6.9999999999999993E-2</v>
      </c>
      <c r="L1440">
        <f t="shared" si="45"/>
        <v>0.35</v>
      </c>
    </row>
    <row r="1441" spans="1:12">
      <c r="A1441" t="s">
        <v>538</v>
      </c>
      <c r="B1441">
        <v>8</v>
      </c>
      <c r="C1441">
        <v>1</v>
      </c>
      <c r="D1441">
        <v>25</v>
      </c>
      <c r="E1441" t="s">
        <v>3161</v>
      </c>
      <c r="F1441" t="s">
        <v>3160</v>
      </c>
      <c r="G1441">
        <v>33.4</v>
      </c>
      <c r="H1441">
        <v>876.15877515965735</v>
      </c>
      <c r="I1441">
        <v>8.7615877515965731E-4</v>
      </c>
      <c r="J1441" t="str">
        <f>_xlfn.XLOOKUP(A1441,'DRAWING LIST'!B:B,'DRAWING LIST'!AJ:AJ,,0)</f>
        <v/>
      </c>
      <c r="K1441">
        <f t="shared" si="44"/>
        <v>0.11</v>
      </c>
      <c r="L1441">
        <f t="shared" si="45"/>
        <v>0.11</v>
      </c>
    </row>
    <row r="1442" spans="1:12">
      <c r="A1442" t="s">
        <v>539</v>
      </c>
      <c r="B1442">
        <v>3</v>
      </c>
      <c r="C1442">
        <v>3</v>
      </c>
      <c r="D1442">
        <v>15</v>
      </c>
      <c r="E1442" t="s">
        <v>3159</v>
      </c>
      <c r="F1442" t="s">
        <v>3160</v>
      </c>
      <c r="G1442">
        <v>21.3</v>
      </c>
      <c r="H1442">
        <v>712.65458550357675</v>
      </c>
      <c r="I1442">
        <v>7.1265458550357668E-4</v>
      </c>
      <c r="J1442" t="str">
        <f>_xlfn.XLOOKUP(A1442,'DRAWING LIST'!B:B,'DRAWING LIST'!AJ:AJ,,0)</f>
        <v/>
      </c>
      <c r="K1442">
        <f t="shared" si="44"/>
        <v>6.9999999999999993E-2</v>
      </c>
      <c r="L1442">
        <f t="shared" si="45"/>
        <v>0.20999999999999996</v>
      </c>
    </row>
    <row r="1443" spans="1:12">
      <c r="A1443" t="s">
        <v>539</v>
      </c>
      <c r="B1443">
        <v>4</v>
      </c>
      <c r="C1443">
        <v>1</v>
      </c>
      <c r="D1443" t="s">
        <v>3163</v>
      </c>
      <c r="E1443" t="s">
        <v>3167</v>
      </c>
      <c r="F1443" t="s">
        <v>3160</v>
      </c>
      <c r="G1443">
        <v>25</v>
      </c>
      <c r="H1443">
        <v>7853.981633974483</v>
      </c>
      <c r="I1443">
        <v>7.8539816339744835E-3</v>
      </c>
      <c r="J1443" t="str">
        <f>_xlfn.XLOOKUP(A1443,'DRAWING LIST'!B:B,'DRAWING LIST'!AJ:AJ,,0)</f>
        <v/>
      </c>
      <c r="K1443">
        <f t="shared" si="44"/>
        <v>0.08</v>
      </c>
      <c r="L1443">
        <f t="shared" si="45"/>
        <v>0.08</v>
      </c>
    </row>
    <row r="1444" spans="1:12">
      <c r="A1444" t="s">
        <v>539</v>
      </c>
      <c r="B1444">
        <v>5</v>
      </c>
      <c r="C1444">
        <v>1</v>
      </c>
      <c r="D1444">
        <v>15</v>
      </c>
      <c r="E1444" t="s">
        <v>3162</v>
      </c>
      <c r="F1444" t="s">
        <v>3160</v>
      </c>
      <c r="G1444">
        <v>21.3</v>
      </c>
      <c r="H1444">
        <v>2137.9637565107305</v>
      </c>
      <c r="I1444">
        <v>2.1379637565107305E-3</v>
      </c>
      <c r="J1444" t="str">
        <f>_xlfn.XLOOKUP(A1444,'DRAWING LIST'!B:B,'DRAWING LIST'!AJ:AJ,,0)</f>
        <v/>
      </c>
      <c r="K1444">
        <f t="shared" si="44"/>
        <v>6.9999999999999993E-2</v>
      </c>
      <c r="L1444">
        <f t="shared" si="45"/>
        <v>6.9999999999999993E-2</v>
      </c>
    </row>
    <row r="1445" spans="1:12">
      <c r="A1445" t="s">
        <v>539</v>
      </c>
      <c r="B1445">
        <v>6</v>
      </c>
      <c r="C1445">
        <v>2</v>
      </c>
      <c r="D1445">
        <v>15</v>
      </c>
      <c r="E1445" t="s">
        <v>3161</v>
      </c>
      <c r="F1445" t="s">
        <v>3160</v>
      </c>
      <c r="G1445">
        <v>21.3</v>
      </c>
      <c r="H1445">
        <v>356.32729275178838</v>
      </c>
      <c r="I1445">
        <v>3.5632729275178834E-4</v>
      </c>
      <c r="J1445" t="str">
        <f>_xlfn.XLOOKUP(A1445,'DRAWING LIST'!B:B,'DRAWING LIST'!AJ:AJ,,0)</f>
        <v/>
      </c>
      <c r="K1445">
        <f t="shared" si="44"/>
        <v>6.9999999999999993E-2</v>
      </c>
      <c r="L1445">
        <f t="shared" si="45"/>
        <v>0.13999999999999999</v>
      </c>
    </row>
    <row r="1446" spans="1:12">
      <c r="A1446" t="s">
        <v>539</v>
      </c>
      <c r="B1446">
        <v>7</v>
      </c>
      <c r="C1446">
        <v>1</v>
      </c>
      <c r="D1446">
        <v>25</v>
      </c>
      <c r="E1446" t="s">
        <v>3161</v>
      </c>
      <c r="F1446" t="s">
        <v>3160</v>
      </c>
      <c r="G1446">
        <v>33.4</v>
      </c>
      <c r="H1446">
        <v>876.15877515965735</v>
      </c>
      <c r="I1446">
        <v>8.7615877515965731E-4</v>
      </c>
      <c r="J1446" t="str">
        <f>_xlfn.XLOOKUP(A1446,'DRAWING LIST'!B:B,'DRAWING LIST'!AJ:AJ,,0)</f>
        <v/>
      </c>
      <c r="K1446">
        <f t="shared" si="44"/>
        <v>0.11</v>
      </c>
      <c r="L1446">
        <f t="shared" si="45"/>
        <v>0.11</v>
      </c>
    </row>
    <row r="1447" spans="1:12">
      <c r="A1447" t="s">
        <v>540</v>
      </c>
      <c r="B1447">
        <v>2</v>
      </c>
      <c r="C1447">
        <v>1</v>
      </c>
      <c r="D1447">
        <v>15</v>
      </c>
      <c r="E1447" t="s">
        <v>3159</v>
      </c>
      <c r="F1447" t="s">
        <v>3160</v>
      </c>
      <c r="G1447">
        <v>21.3</v>
      </c>
      <c r="H1447">
        <v>712.65458550357675</v>
      </c>
      <c r="I1447">
        <v>7.1265458550357668E-4</v>
      </c>
      <c r="J1447" t="str">
        <f>_xlfn.XLOOKUP(A1447,'DRAWING LIST'!B:B,'DRAWING LIST'!AJ:AJ,,0)</f>
        <v/>
      </c>
      <c r="K1447">
        <f t="shared" si="44"/>
        <v>6.9999999999999993E-2</v>
      </c>
      <c r="L1447">
        <f t="shared" si="45"/>
        <v>6.9999999999999993E-2</v>
      </c>
    </row>
    <row r="1448" spans="1:12">
      <c r="A1448" t="s">
        <v>540</v>
      </c>
      <c r="B1448">
        <v>3</v>
      </c>
      <c r="C1448">
        <v>1</v>
      </c>
      <c r="D1448" t="s">
        <v>3172</v>
      </c>
      <c r="E1448" t="s">
        <v>3171</v>
      </c>
      <c r="F1448" t="s">
        <v>3160</v>
      </c>
      <c r="G1448">
        <v>50</v>
      </c>
      <c r="H1448">
        <v>9424.7779607693792</v>
      </c>
      <c r="I1448">
        <v>9.4247779607693795E-3</v>
      </c>
      <c r="J1448" t="str">
        <f>_xlfn.XLOOKUP(A1448,'DRAWING LIST'!B:B,'DRAWING LIST'!AJ:AJ,,0)</f>
        <v/>
      </c>
      <c r="K1448">
        <f t="shared" si="44"/>
        <v>0.16</v>
      </c>
      <c r="L1448">
        <f t="shared" si="45"/>
        <v>0.16</v>
      </c>
    </row>
    <row r="1449" spans="1:12">
      <c r="A1449" t="s">
        <v>540</v>
      </c>
      <c r="B1449">
        <v>4</v>
      </c>
      <c r="C1449">
        <v>3</v>
      </c>
      <c r="D1449">
        <v>15</v>
      </c>
      <c r="E1449" t="s">
        <v>3161</v>
      </c>
      <c r="F1449" t="s">
        <v>3160</v>
      </c>
      <c r="G1449">
        <v>21.3</v>
      </c>
      <c r="H1449">
        <v>356.32729275178838</v>
      </c>
      <c r="I1449">
        <v>3.5632729275178834E-4</v>
      </c>
      <c r="J1449" t="str">
        <f>_xlfn.XLOOKUP(A1449,'DRAWING LIST'!B:B,'DRAWING LIST'!AJ:AJ,,0)</f>
        <v/>
      </c>
      <c r="K1449">
        <f t="shared" si="44"/>
        <v>6.9999999999999993E-2</v>
      </c>
      <c r="L1449">
        <f t="shared" si="45"/>
        <v>0.20999999999999996</v>
      </c>
    </row>
    <row r="1450" spans="1:12">
      <c r="A1450" t="s">
        <v>541</v>
      </c>
      <c r="B1450">
        <v>3</v>
      </c>
      <c r="C1450">
        <v>4</v>
      </c>
      <c r="D1450">
        <v>15</v>
      </c>
      <c r="E1450" t="s">
        <v>3159</v>
      </c>
      <c r="F1450" t="s">
        <v>3160</v>
      </c>
      <c r="G1450">
        <v>21.3</v>
      </c>
      <c r="H1450">
        <v>712.65458550357675</v>
      </c>
      <c r="I1450">
        <v>7.1265458550357668E-4</v>
      </c>
      <c r="J1450" t="str">
        <f>_xlfn.XLOOKUP(A1450,'DRAWING LIST'!B:B,'DRAWING LIST'!AJ:AJ,,0)</f>
        <v/>
      </c>
      <c r="K1450">
        <f t="shared" si="44"/>
        <v>6.9999999999999993E-2</v>
      </c>
      <c r="L1450">
        <f t="shared" si="45"/>
        <v>0.27999999999999997</v>
      </c>
    </row>
    <row r="1451" spans="1:12">
      <c r="A1451" t="s">
        <v>541</v>
      </c>
      <c r="B1451">
        <v>4</v>
      </c>
      <c r="C1451">
        <v>1</v>
      </c>
      <c r="D1451" t="s">
        <v>3163</v>
      </c>
      <c r="E1451" t="s">
        <v>3167</v>
      </c>
      <c r="F1451" t="s">
        <v>3160</v>
      </c>
      <c r="G1451">
        <v>25</v>
      </c>
      <c r="H1451">
        <v>7853.981633974483</v>
      </c>
      <c r="I1451">
        <v>7.8539816339744835E-3</v>
      </c>
      <c r="J1451" t="str">
        <f>_xlfn.XLOOKUP(A1451,'DRAWING LIST'!B:B,'DRAWING LIST'!AJ:AJ,,0)</f>
        <v/>
      </c>
      <c r="K1451">
        <f t="shared" si="44"/>
        <v>0.08</v>
      </c>
      <c r="L1451">
        <f t="shared" si="45"/>
        <v>0.08</v>
      </c>
    </row>
    <row r="1452" spans="1:12">
      <c r="A1452" t="s">
        <v>541</v>
      </c>
      <c r="B1452">
        <v>5</v>
      </c>
      <c r="C1452">
        <v>1</v>
      </c>
      <c r="D1452">
        <v>15</v>
      </c>
      <c r="E1452" t="s">
        <v>3162</v>
      </c>
      <c r="F1452" t="s">
        <v>3160</v>
      </c>
      <c r="G1452">
        <v>21.3</v>
      </c>
      <c r="H1452">
        <v>2137.9637565107305</v>
      </c>
      <c r="I1452">
        <v>2.1379637565107305E-3</v>
      </c>
      <c r="J1452" t="str">
        <f>_xlfn.XLOOKUP(A1452,'DRAWING LIST'!B:B,'DRAWING LIST'!AJ:AJ,,0)</f>
        <v/>
      </c>
      <c r="K1452">
        <f t="shared" si="44"/>
        <v>6.9999999999999993E-2</v>
      </c>
      <c r="L1452">
        <f t="shared" si="45"/>
        <v>6.9999999999999993E-2</v>
      </c>
    </row>
    <row r="1453" spans="1:12">
      <c r="A1453" t="s">
        <v>541</v>
      </c>
      <c r="B1453">
        <v>6</v>
      </c>
      <c r="C1453">
        <v>1</v>
      </c>
      <c r="D1453" t="s">
        <v>3172</v>
      </c>
      <c r="E1453" t="s">
        <v>3171</v>
      </c>
      <c r="F1453" t="s">
        <v>3160</v>
      </c>
      <c r="G1453">
        <v>50</v>
      </c>
      <c r="H1453">
        <v>9424.7779607693792</v>
      </c>
      <c r="I1453">
        <v>9.4247779607693795E-3</v>
      </c>
      <c r="J1453" t="str">
        <f>_xlfn.XLOOKUP(A1453,'DRAWING LIST'!B:B,'DRAWING LIST'!AJ:AJ,,0)</f>
        <v/>
      </c>
      <c r="K1453">
        <f t="shared" si="44"/>
        <v>0.16</v>
      </c>
      <c r="L1453">
        <f t="shared" si="45"/>
        <v>0.16</v>
      </c>
    </row>
    <row r="1454" spans="1:12">
      <c r="A1454" t="s">
        <v>541</v>
      </c>
      <c r="B1454">
        <v>7</v>
      </c>
      <c r="C1454">
        <v>5</v>
      </c>
      <c r="D1454">
        <v>15</v>
      </c>
      <c r="E1454" t="s">
        <v>3161</v>
      </c>
      <c r="F1454" t="s">
        <v>3160</v>
      </c>
      <c r="G1454">
        <v>21.3</v>
      </c>
      <c r="H1454">
        <v>356.32729275178838</v>
      </c>
      <c r="I1454">
        <v>3.5632729275178834E-4</v>
      </c>
      <c r="J1454" t="str">
        <f>_xlfn.XLOOKUP(A1454,'DRAWING LIST'!B:B,'DRAWING LIST'!AJ:AJ,,0)</f>
        <v/>
      </c>
      <c r="K1454">
        <f t="shared" si="44"/>
        <v>6.9999999999999993E-2</v>
      </c>
      <c r="L1454">
        <f t="shared" si="45"/>
        <v>0.35</v>
      </c>
    </row>
    <row r="1455" spans="1:12">
      <c r="A1455" t="s">
        <v>541</v>
      </c>
      <c r="B1455">
        <v>8</v>
      </c>
      <c r="C1455">
        <v>1</v>
      </c>
      <c r="D1455">
        <v>25</v>
      </c>
      <c r="E1455" t="s">
        <v>3161</v>
      </c>
      <c r="F1455" t="s">
        <v>3160</v>
      </c>
      <c r="G1455">
        <v>33.4</v>
      </c>
      <c r="H1455">
        <v>876.15877515965735</v>
      </c>
      <c r="I1455">
        <v>8.7615877515965731E-4</v>
      </c>
      <c r="J1455" t="str">
        <f>_xlfn.XLOOKUP(A1455,'DRAWING LIST'!B:B,'DRAWING LIST'!AJ:AJ,,0)</f>
        <v/>
      </c>
      <c r="K1455">
        <f t="shared" si="44"/>
        <v>0.11</v>
      </c>
      <c r="L1455">
        <f t="shared" si="45"/>
        <v>0.11</v>
      </c>
    </row>
    <row r="1456" spans="1:12">
      <c r="A1456" t="s">
        <v>542</v>
      </c>
      <c r="B1456">
        <v>3</v>
      </c>
      <c r="C1456">
        <v>3</v>
      </c>
      <c r="D1456">
        <v>15</v>
      </c>
      <c r="E1456" t="s">
        <v>3159</v>
      </c>
      <c r="F1456" t="s">
        <v>3160</v>
      </c>
      <c r="G1456">
        <v>21.3</v>
      </c>
      <c r="H1456">
        <v>712.65458550357675</v>
      </c>
      <c r="I1456">
        <v>7.1265458550357668E-4</v>
      </c>
      <c r="J1456" t="str">
        <f>_xlfn.XLOOKUP(A1456,'DRAWING LIST'!B:B,'DRAWING LIST'!AJ:AJ,,0)</f>
        <v/>
      </c>
      <c r="K1456">
        <f t="shared" si="44"/>
        <v>6.9999999999999993E-2</v>
      </c>
      <c r="L1456">
        <f t="shared" si="45"/>
        <v>0.20999999999999996</v>
      </c>
    </row>
    <row r="1457" spans="1:12">
      <c r="A1457" t="s">
        <v>542</v>
      </c>
      <c r="B1457">
        <v>4</v>
      </c>
      <c r="C1457">
        <v>1</v>
      </c>
      <c r="D1457" t="s">
        <v>3163</v>
      </c>
      <c r="E1457" t="s">
        <v>3167</v>
      </c>
      <c r="F1457" t="s">
        <v>3160</v>
      </c>
      <c r="G1457">
        <v>25</v>
      </c>
      <c r="H1457">
        <v>7853.981633974483</v>
      </c>
      <c r="I1457">
        <v>7.8539816339744835E-3</v>
      </c>
      <c r="J1457" t="str">
        <f>_xlfn.XLOOKUP(A1457,'DRAWING LIST'!B:B,'DRAWING LIST'!AJ:AJ,,0)</f>
        <v/>
      </c>
      <c r="K1457">
        <f t="shared" si="44"/>
        <v>0.08</v>
      </c>
      <c r="L1457">
        <f t="shared" si="45"/>
        <v>0.08</v>
      </c>
    </row>
    <row r="1458" spans="1:12">
      <c r="A1458" t="s">
        <v>542</v>
      </c>
      <c r="B1458">
        <v>5</v>
      </c>
      <c r="C1458">
        <v>1</v>
      </c>
      <c r="D1458">
        <v>15</v>
      </c>
      <c r="E1458" t="s">
        <v>3162</v>
      </c>
      <c r="F1458" t="s">
        <v>3160</v>
      </c>
      <c r="G1458">
        <v>21.3</v>
      </c>
      <c r="H1458">
        <v>2137.9637565107305</v>
      </c>
      <c r="I1458">
        <v>2.1379637565107305E-3</v>
      </c>
      <c r="J1458" t="str">
        <f>_xlfn.XLOOKUP(A1458,'DRAWING LIST'!B:B,'DRAWING LIST'!AJ:AJ,,0)</f>
        <v/>
      </c>
      <c r="K1458">
        <f t="shared" si="44"/>
        <v>6.9999999999999993E-2</v>
      </c>
      <c r="L1458">
        <f t="shared" si="45"/>
        <v>6.9999999999999993E-2</v>
      </c>
    </row>
    <row r="1459" spans="1:12">
      <c r="A1459" t="s">
        <v>542</v>
      </c>
      <c r="B1459">
        <v>6</v>
      </c>
      <c r="C1459">
        <v>1</v>
      </c>
      <c r="D1459" t="s">
        <v>3172</v>
      </c>
      <c r="E1459" t="s">
        <v>3171</v>
      </c>
      <c r="F1459" t="s">
        <v>3160</v>
      </c>
      <c r="G1459">
        <v>50</v>
      </c>
      <c r="H1459">
        <v>9424.7779607693792</v>
      </c>
      <c r="I1459">
        <v>9.4247779607693795E-3</v>
      </c>
      <c r="J1459" t="str">
        <f>_xlfn.XLOOKUP(A1459,'DRAWING LIST'!B:B,'DRAWING LIST'!AJ:AJ,,0)</f>
        <v/>
      </c>
      <c r="K1459">
        <f t="shared" si="44"/>
        <v>0.16</v>
      </c>
      <c r="L1459">
        <f t="shared" si="45"/>
        <v>0.16</v>
      </c>
    </row>
    <row r="1460" spans="1:12">
      <c r="A1460" t="s">
        <v>542</v>
      </c>
      <c r="B1460">
        <v>7</v>
      </c>
      <c r="C1460">
        <v>5</v>
      </c>
      <c r="D1460">
        <v>15</v>
      </c>
      <c r="E1460" t="s">
        <v>3161</v>
      </c>
      <c r="F1460" t="s">
        <v>3160</v>
      </c>
      <c r="G1460">
        <v>21.3</v>
      </c>
      <c r="H1460">
        <v>356.32729275178838</v>
      </c>
      <c r="I1460">
        <v>3.5632729275178834E-4</v>
      </c>
      <c r="J1460" t="str">
        <f>_xlfn.XLOOKUP(A1460,'DRAWING LIST'!B:B,'DRAWING LIST'!AJ:AJ,,0)</f>
        <v/>
      </c>
      <c r="K1460">
        <f t="shared" si="44"/>
        <v>6.9999999999999993E-2</v>
      </c>
      <c r="L1460">
        <f t="shared" si="45"/>
        <v>0.35</v>
      </c>
    </row>
    <row r="1461" spans="1:12">
      <c r="A1461" t="s">
        <v>542</v>
      </c>
      <c r="B1461">
        <v>8</v>
      </c>
      <c r="C1461">
        <v>1</v>
      </c>
      <c r="D1461">
        <v>25</v>
      </c>
      <c r="E1461" t="s">
        <v>3161</v>
      </c>
      <c r="F1461" t="s">
        <v>3160</v>
      </c>
      <c r="G1461">
        <v>33.4</v>
      </c>
      <c r="H1461">
        <v>876.15877515965735</v>
      </c>
      <c r="I1461">
        <v>8.7615877515965731E-4</v>
      </c>
      <c r="J1461" t="str">
        <f>_xlfn.XLOOKUP(A1461,'DRAWING LIST'!B:B,'DRAWING LIST'!AJ:AJ,,0)</f>
        <v/>
      </c>
      <c r="K1461">
        <f t="shared" si="44"/>
        <v>0.11</v>
      </c>
      <c r="L1461">
        <f t="shared" si="45"/>
        <v>0.11</v>
      </c>
    </row>
    <row r="1462" spans="1:12">
      <c r="A1462" t="s">
        <v>543</v>
      </c>
      <c r="B1462">
        <v>2</v>
      </c>
      <c r="C1462">
        <v>2</v>
      </c>
      <c r="D1462">
        <v>50</v>
      </c>
      <c r="E1462" t="s">
        <v>3166</v>
      </c>
      <c r="F1462" t="s">
        <v>3160</v>
      </c>
      <c r="G1462">
        <v>60.3</v>
      </c>
      <c r="H1462">
        <v>3807.7045439304366</v>
      </c>
      <c r="I1462">
        <v>3.8077045439304366E-3</v>
      </c>
      <c r="J1462" t="str">
        <f>_xlfn.XLOOKUP(A1462,'DRAWING LIST'!B:B,'DRAWING LIST'!AJ:AJ,,0)</f>
        <v/>
      </c>
      <c r="K1462">
        <f t="shared" si="44"/>
        <v>0.19</v>
      </c>
      <c r="L1462">
        <f t="shared" si="45"/>
        <v>0.38</v>
      </c>
    </row>
    <row r="1463" spans="1:12">
      <c r="A1463" t="s">
        <v>543</v>
      </c>
      <c r="B1463">
        <v>3</v>
      </c>
      <c r="C1463">
        <v>2</v>
      </c>
      <c r="D1463">
        <v>50</v>
      </c>
      <c r="E1463" t="s">
        <v>3166</v>
      </c>
      <c r="F1463" t="s">
        <v>3160</v>
      </c>
      <c r="G1463">
        <v>60.3</v>
      </c>
      <c r="H1463">
        <v>3807.7045439304366</v>
      </c>
      <c r="I1463">
        <v>3.8077045439304366E-3</v>
      </c>
      <c r="J1463" t="str">
        <f>_xlfn.XLOOKUP(A1463,'DRAWING LIST'!B:B,'DRAWING LIST'!AJ:AJ,,0)</f>
        <v/>
      </c>
      <c r="K1463">
        <f t="shared" si="44"/>
        <v>0.19</v>
      </c>
      <c r="L1463">
        <f t="shared" si="45"/>
        <v>0.38</v>
      </c>
    </row>
    <row r="1464" spans="1:12">
      <c r="A1464" t="s">
        <v>543</v>
      </c>
      <c r="B1464">
        <v>4</v>
      </c>
      <c r="C1464">
        <v>1</v>
      </c>
      <c r="D1464">
        <v>50</v>
      </c>
      <c r="E1464" t="s">
        <v>3162</v>
      </c>
      <c r="F1464" t="s">
        <v>3160</v>
      </c>
      <c r="G1464">
        <v>60.3</v>
      </c>
      <c r="H1464">
        <v>17134.670447686964</v>
      </c>
      <c r="I1464">
        <v>1.7134670447686962E-2</v>
      </c>
      <c r="J1464" t="str">
        <f>_xlfn.XLOOKUP(A1464,'DRAWING LIST'!B:B,'DRAWING LIST'!AJ:AJ,,0)</f>
        <v/>
      </c>
      <c r="K1464">
        <f t="shared" si="44"/>
        <v>0.19</v>
      </c>
      <c r="L1464">
        <f t="shared" si="45"/>
        <v>0.19</v>
      </c>
    </row>
    <row r="1465" spans="1:12">
      <c r="A1465" t="s">
        <v>544</v>
      </c>
      <c r="B1465">
        <v>3</v>
      </c>
      <c r="C1465">
        <v>3</v>
      </c>
      <c r="D1465">
        <v>50</v>
      </c>
      <c r="E1465" t="s">
        <v>3159</v>
      </c>
      <c r="F1465" t="s">
        <v>3160</v>
      </c>
      <c r="G1465">
        <v>60.3</v>
      </c>
      <c r="H1465">
        <v>5711.5568158956548</v>
      </c>
      <c r="I1465">
        <v>5.7115568158956544E-3</v>
      </c>
      <c r="J1465" t="str">
        <f>_xlfn.XLOOKUP(A1465,'DRAWING LIST'!B:B,'DRAWING LIST'!AJ:AJ,,0)</f>
        <v/>
      </c>
      <c r="K1465">
        <f t="shared" si="44"/>
        <v>0.19</v>
      </c>
      <c r="L1465">
        <f t="shared" si="45"/>
        <v>0.57000000000000006</v>
      </c>
    </row>
    <row r="1466" spans="1:12">
      <c r="A1466" t="s">
        <v>544</v>
      </c>
      <c r="B1466">
        <v>4</v>
      </c>
      <c r="C1466">
        <v>1</v>
      </c>
      <c r="D1466" t="s">
        <v>3208</v>
      </c>
      <c r="E1466" t="s">
        <v>3169</v>
      </c>
      <c r="F1466" t="s">
        <v>3160</v>
      </c>
      <c r="G1466">
        <v>50</v>
      </c>
      <c r="H1466">
        <v>15707.963267948966</v>
      </c>
      <c r="I1466">
        <v>1.5707963267948967E-2</v>
      </c>
      <c r="J1466" t="str">
        <f>_xlfn.XLOOKUP(A1466,'DRAWING LIST'!B:B,'DRAWING LIST'!AJ:AJ,,0)</f>
        <v/>
      </c>
      <c r="K1466">
        <f t="shared" si="44"/>
        <v>0.16</v>
      </c>
      <c r="L1466">
        <f t="shared" si="45"/>
        <v>0.16</v>
      </c>
    </row>
    <row r="1467" spans="1:12">
      <c r="A1467" t="s">
        <v>544</v>
      </c>
      <c r="B1467">
        <v>5</v>
      </c>
      <c r="C1467">
        <v>1</v>
      </c>
      <c r="D1467">
        <v>32</v>
      </c>
      <c r="E1467" t="s">
        <v>3161</v>
      </c>
      <c r="F1467" t="s">
        <v>3160</v>
      </c>
      <c r="G1467">
        <v>42.2</v>
      </c>
      <c r="H1467">
        <v>1398.6684653047118</v>
      </c>
      <c r="I1467">
        <v>1.3986684653047117E-3</v>
      </c>
      <c r="J1467" t="str">
        <f>_xlfn.XLOOKUP(A1467,'DRAWING LIST'!B:B,'DRAWING LIST'!AJ:AJ,,0)</f>
        <v/>
      </c>
      <c r="K1467">
        <f t="shared" si="44"/>
        <v>0.14000000000000001</v>
      </c>
      <c r="L1467">
        <f t="shared" si="45"/>
        <v>0.14000000000000001</v>
      </c>
    </row>
    <row r="1468" spans="1:12">
      <c r="A1468" t="s">
        <v>545</v>
      </c>
      <c r="B1468">
        <v>3</v>
      </c>
      <c r="C1468">
        <v>1</v>
      </c>
      <c r="D1468">
        <v>25</v>
      </c>
      <c r="E1468" t="s">
        <v>3166</v>
      </c>
      <c r="F1468" t="s">
        <v>3160</v>
      </c>
      <c r="G1468">
        <v>33.4</v>
      </c>
      <c r="H1468">
        <v>1168.2117002128764</v>
      </c>
      <c r="I1468">
        <v>1.1682117002128763E-3</v>
      </c>
      <c r="J1468" t="str">
        <f>_xlfn.XLOOKUP(A1468,'DRAWING LIST'!B:B,'DRAWING LIST'!AJ:AJ,,0)</f>
        <v/>
      </c>
      <c r="K1468">
        <f t="shared" si="44"/>
        <v>0.11</v>
      </c>
      <c r="L1468">
        <f t="shared" si="45"/>
        <v>0.11</v>
      </c>
    </row>
    <row r="1469" spans="1:12">
      <c r="A1469" t="s">
        <v>545</v>
      </c>
      <c r="B1469">
        <v>4</v>
      </c>
      <c r="C1469">
        <v>2</v>
      </c>
      <c r="D1469">
        <v>50</v>
      </c>
      <c r="E1469" t="s">
        <v>3166</v>
      </c>
      <c r="F1469" t="s">
        <v>3160</v>
      </c>
      <c r="G1469">
        <v>60.3</v>
      </c>
      <c r="H1469">
        <v>3807.7045439304366</v>
      </c>
      <c r="I1469">
        <v>3.8077045439304366E-3</v>
      </c>
      <c r="J1469" t="str">
        <f>_xlfn.XLOOKUP(A1469,'DRAWING LIST'!B:B,'DRAWING LIST'!AJ:AJ,,0)</f>
        <v/>
      </c>
      <c r="K1469">
        <f t="shared" si="44"/>
        <v>0.19</v>
      </c>
      <c r="L1469">
        <f t="shared" si="45"/>
        <v>0.38</v>
      </c>
    </row>
    <row r="1470" spans="1:12">
      <c r="A1470" t="s">
        <v>545</v>
      </c>
      <c r="B1470">
        <v>5</v>
      </c>
      <c r="C1470">
        <v>2</v>
      </c>
      <c r="D1470">
        <v>50</v>
      </c>
      <c r="E1470" t="s">
        <v>3166</v>
      </c>
      <c r="F1470" t="s">
        <v>3160</v>
      </c>
      <c r="G1470">
        <v>60.3</v>
      </c>
      <c r="H1470">
        <v>3807.7045439304366</v>
      </c>
      <c r="I1470">
        <v>3.8077045439304366E-3</v>
      </c>
      <c r="J1470" t="str">
        <f>_xlfn.XLOOKUP(A1470,'DRAWING LIST'!B:B,'DRAWING LIST'!AJ:AJ,,0)</f>
        <v/>
      </c>
      <c r="K1470">
        <f t="shared" si="44"/>
        <v>0.19</v>
      </c>
      <c r="L1470">
        <f t="shared" si="45"/>
        <v>0.38</v>
      </c>
    </row>
    <row r="1471" spans="1:12">
      <c r="A1471" t="s">
        <v>545</v>
      </c>
      <c r="B1471">
        <v>6</v>
      </c>
      <c r="C1471">
        <v>1</v>
      </c>
      <c r="D1471" t="s">
        <v>3180</v>
      </c>
      <c r="E1471" t="s">
        <v>3164</v>
      </c>
      <c r="F1471" t="s">
        <v>3160</v>
      </c>
      <c r="G1471">
        <v>50</v>
      </c>
      <c r="H1471">
        <v>11780.972450961724</v>
      </c>
      <c r="I1471">
        <v>1.1780972450961723E-2</v>
      </c>
      <c r="J1471" t="str">
        <f>_xlfn.XLOOKUP(A1471,'DRAWING LIST'!B:B,'DRAWING LIST'!AJ:AJ,,0)</f>
        <v/>
      </c>
      <c r="K1471">
        <f t="shared" si="44"/>
        <v>0.16</v>
      </c>
      <c r="L1471">
        <f t="shared" si="45"/>
        <v>0.16</v>
      </c>
    </row>
    <row r="1472" spans="1:12">
      <c r="A1472" t="s">
        <v>545</v>
      </c>
      <c r="B1472">
        <v>7</v>
      </c>
      <c r="C1472">
        <v>1</v>
      </c>
      <c r="D1472">
        <v>25</v>
      </c>
      <c r="E1472" t="s">
        <v>3165</v>
      </c>
      <c r="F1472" t="s">
        <v>3160</v>
      </c>
      <c r="G1472">
        <v>33.4</v>
      </c>
      <c r="H1472">
        <v>876.15877515965735</v>
      </c>
      <c r="I1472">
        <v>8.7615877515965731E-4</v>
      </c>
      <c r="J1472" t="str">
        <f>_xlfn.XLOOKUP(A1472,'DRAWING LIST'!B:B,'DRAWING LIST'!AJ:AJ,,0)</f>
        <v/>
      </c>
      <c r="K1472">
        <f t="shared" si="44"/>
        <v>0.11</v>
      </c>
      <c r="L1472">
        <f t="shared" si="45"/>
        <v>0.11</v>
      </c>
    </row>
    <row r="1473" spans="1:12">
      <c r="A1473" t="s">
        <v>545</v>
      </c>
      <c r="B1473">
        <v>8</v>
      </c>
      <c r="C1473">
        <v>1</v>
      </c>
      <c r="D1473">
        <v>25</v>
      </c>
      <c r="E1473" t="s">
        <v>3161</v>
      </c>
      <c r="F1473" t="s">
        <v>3160</v>
      </c>
      <c r="G1473">
        <v>33.4</v>
      </c>
      <c r="H1473">
        <v>876.15877515965735</v>
      </c>
      <c r="I1473">
        <v>8.7615877515965731E-4</v>
      </c>
      <c r="J1473" t="str">
        <f>_xlfn.XLOOKUP(A1473,'DRAWING LIST'!B:B,'DRAWING LIST'!AJ:AJ,,0)</f>
        <v/>
      </c>
      <c r="K1473">
        <f t="shared" si="44"/>
        <v>0.11</v>
      </c>
      <c r="L1473">
        <f t="shared" si="45"/>
        <v>0.11</v>
      </c>
    </row>
    <row r="1474" spans="1:12">
      <c r="A1474" t="s">
        <v>816</v>
      </c>
      <c r="B1474">
        <v>3</v>
      </c>
      <c r="C1474">
        <v>1</v>
      </c>
      <c r="D1474">
        <v>25</v>
      </c>
      <c r="E1474" t="s">
        <v>3185</v>
      </c>
      <c r="F1474" t="s">
        <v>3160</v>
      </c>
      <c r="G1474">
        <v>33.4</v>
      </c>
      <c r="H1474" t="s">
        <v>2009</v>
      </c>
      <c r="J1474" t="str">
        <f>_xlfn.XLOOKUP(A1474,'DRAWING LIST'!B:B,'DRAWING LIST'!AJ:AJ,,0)</f>
        <v/>
      </c>
      <c r="K1474">
        <f t="shared" si="44"/>
        <v>0.11</v>
      </c>
      <c r="L1474">
        <f t="shared" si="45"/>
        <v>0.11</v>
      </c>
    </row>
    <row r="1475" spans="1:12">
      <c r="A1475" t="s">
        <v>816</v>
      </c>
      <c r="B1475">
        <v>4</v>
      </c>
      <c r="C1475">
        <v>1</v>
      </c>
      <c r="D1475">
        <v>25</v>
      </c>
      <c r="E1475" t="s">
        <v>3159</v>
      </c>
      <c r="F1475" t="s">
        <v>3160</v>
      </c>
      <c r="G1475">
        <v>33.4</v>
      </c>
      <c r="H1475">
        <v>1752.3175503193147</v>
      </c>
      <c r="I1475">
        <v>1.7523175503193146E-3</v>
      </c>
      <c r="J1475" t="str">
        <f>_xlfn.XLOOKUP(A1475,'DRAWING LIST'!B:B,'DRAWING LIST'!AJ:AJ,,0)</f>
        <v/>
      </c>
      <c r="K1475">
        <f t="shared" ref="K1475:K1538" si="46">ROUNDUP(G1475*PI()*1000*10^-6,2)</f>
        <v>0.11</v>
      </c>
      <c r="L1475">
        <f t="shared" ref="L1475:L1538" si="47">K1475*C1475</f>
        <v>0.11</v>
      </c>
    </row>
    <row r="1476" spans="1:12">
      <c r="A1476" t="s">
        <v>816</v>
      </c>
      <c r="B1476">
        <v>5</v>
      </c>
      <c r="C1476">
        <v>1</v>
      </c>
      <c r="D1476">
        <v>80</v>
      </c>
      <c r="E1476" t="s">
        <v>3179</v>
      </c>
      <c r="F1476" t="s">
        <v>3160</v>
      </c>
      <c r="G1476">
        <v>88.9</v>
      </c>
      <c r="H1476" t="s">
        <v>2009</v>
      </c>
      <c r="J1476" t="str">
        <f>_xlfn.XLOOKUP(A1476,'DRAWING LIST'!B:B,'DRAWING LIST'!AJ:AJ,,0)</f>
        <v/>
      </c>
      <c r="K1476">
        <f t="shared" si="46"/>
        <v>0.28000000000000003</v>
      </c>
      <c r="L1476">
        <f t="shared" si="47"/>
        <v>0.28000000000000003</v>
      </c>
    </row>
    <row r="1477" spans="1:12">
      <c r="A1477" t="s">
        <v>816</v>
      </c>
      <c r="B1477">
        <v>6</v>
      </c>
      <c r="C1477">
        <v>1</v>
      </c>
      <c r="D1477" t="s">
        <v>3184</v>
      </c>
      <c r="E1477" t="s">
        <v>3171</v>
      </c>
      <c r="F1477" t="s">
        <v>3160</v>
      </c>
      <c r="G1477">
        <v>80</v>
      </c>
      <c r="H1477">
        <v>15079.644737231007</v>
      </c>
      <c r="I1477">
        <v>1.5079644737231007E-2</v>
      </c>
      <c r="J1477" t="str">
        <f>_xlfn.XLOOKUP(A1477,'DRAWING LIST'!B:B,'DRAWING LIST'!AJ:AJ,,0)</f>
        <v/>
      </c>
      <c r="K1477">
        <f t="shared" si="46"/>
        <v>0.26</v>
      </c>
      <c r="L1477">
        <f t="shared" si="47"/>
        <v>0.26</v>
      </c>
    </row>
    <row r="1478" spans="1:12">
      <c r="A1478" t="s">
        <v>816</v>
      </c>
      <c r="B1478">
        <v>7</v>
      </c>
      <c r="C1478">
        <v>2</v>
      </c>
      <c r="D1478">
        <v>25</v>
      </c>
      <c r="E1478" t="s">
        <v>3161</v>
      </c>
      <c r="F1478" t="s">
        <v>3160</v>
      </c>
      <c r="G1478">
        <v>33.4</v>
      </c>
      <c r="H1478">
        <v>876.15877515965735</v>
      </c>
      <c r="I1478">
        <v>8.7615877515965731E-4</v>
      </c>
      <c r="J1478" t="str">
        <f>_xlfn.XLOOKUP(A1478,'DRAWING LIST'!B:B,'DRAWING LIST'!AJ:AJ,,0)</f>
        <v/>
      </c>
      <c r="K1478">
        <f t="shared" si="46"/>
        <v>0.11</v>
      </c>
      <c r="L1478">
        <f t="shared" si="47"/>
        <v>0.22</v>
      </c>
    </row>
    <row r="1479" spans="1:12">
      <c r="A1479" t="s">
        <v>816</v>
      </c>
      <c r="B1479">
        <v>8</v>
      </c>
      <c r="C1479">
        <v>3</v>
      </c>
      <c r="D1479">
        <v>80</v>
      </c>
      <c r="E1479" t="s">
        <v>3196</v>
      </c>
      <c r="F1479" t="s">
        <v>3160</v>
      </c>
      <c r="G1479">
        <v>88.9</v>
      </c>
      <c r="H1479">
        <v>6207.1666189443476</v>
      </c>
      <c r="I1479">
        <v>6.2071666189443472E-3</v>
      </c>
      <c r="J1479" t="str">
        <f>_xlfn.XLOOKUP(A1479,'DRAWING LIST'!B:B,'DRAWING LIST'!AJ:AJ,,0)</f>
        <v/>
      </c>
      <c r="K1479">
        <f t="shared" si="46"/>
        <v>0.28000000000000003</v>
      </c>
      <c r="L1479">
        <f t="shared" si="47"/>
        <v>0.84000000000000008</v>
      </c>
    </row>
    <row r="1480" spans="1:12">
      <c r="A1480" t="s">
        <v>817</v>
      </c>
      <c r="B1480">
        <v>2</v>
      </c>
      <c r="C1480">
        <v>4</v>
      </c>
      <c r="D1480">
        <v>80</v>
      </c>
      <c r="E1480" t="s">
        <v>3159</v>
      </c>
      <c r="F1480" t="s">
        <v>3160</v>
      </c>
      <c r="G1480">
        <v>88.9</v>
      </c>
      <c r="H1480">
        <v>12414.333237888695</v>
      </c>
      <c r="I1480">
        <v>1.2414333237888694E-2</v>
      </c>
      <c r="J1480" t="str">
        <f>_xlfn.XLOOKUP(A1480,'DRAWING LIST'!B:B,'DRAWING LIST'!AJ:AJ,,0)</f>
        <v/>
      </c>
      <c r="K1480">
        <f t="shared" si="46"/>
        <v>0.28000000000000003</v>
      </c>
      <c r="L1480">
        <f t="shared" si="47"/>
        <v>1.1200000000000001</v>
      </c>
    </row>
    <row r="1481" spans="1:12">
      <c r="A1481" t="s">
        <v>817</v>
      </c>
      <c r="B1481">
        <v>3</v>
      </c>
      <c r="C1481">
        <v>2</v>
      </c>
      <c r="D1481">
        <v>80</v>
      </c>
      <c r="E1481" t="s">
        <v>3196</v>
      </c>
      <c r="F1481" t="s">
        <v>3160</v>
      </c>
      <c r="G1481">
        <v>88.9</v>
      </c>
      <c r="H1481">
        <v>6207.1666189443476</v>
      </c>
      <c r="I1481">
        <v>6.2071666189443472E-3</v>
      </c>
      <c r="J1481" t="str">
        <f>_xlfn.XLOOKUP(A1481,'DRAWING LIST'!B:B,'DRAWING LIST'!AJ:AJ,,0)</f>
        <v/>
      </c>
      <c r="K1481">
        <f t="shared" si="46"/>
        <v>0.28000000000000003</v>
      </c>
      <c r="L1481">
        <f t="shared" si="47"/>
        <v>0.56000000000000005</v>
      </c>
    </row>
    <row r="1482" spans="1:12">
      <c r="A1482" t="s">
        <v>546</v>
      </c>
      <c r="B1482">
        <v>3</v>
      </c>
      <c r="C1482">
        <v>1</v>
      </c>
      <c r="D1482">
        <v>40</v>
      </c>
      <c r="E1482" t="s">
        <v>3159</v>
      </c>
      <c r="F1482" t="s">
        <v>3160</v>
      </c>
      <c r="G1482">
        <v>48.3</v>
      </c>
      <c r="H1482">
        <v>3664.4950428165462</v>
      </c>
      <c r="I1482">
        <v>3.6644950428165461E-3</v>
      </c>
      <c r="J1482" t="str">
        <f>_xlfn.XLOOKUP(A1482,'DRAWING LIST'!B:B,'DRAWING LIST'!AJ:AJ,,0)</f>
        <v/>
      </c>
      <c r="K1482">
        <f t="shared" si="46"/>
        <v>0.16</v>
      </c>
      <c r="L1482">
        <f t="shared" si="47"/>
        <v>0.16</v>
      </c>
    </row>
    <row r="1483" spans="1:12">
      <c r="A1483" t="s">
        <v>546</v>
      </c>
      <c r="B1483">
        <v>4</v>
      </c>
      <c r="C1483">
        <v>1</v>
      </c>
      <c r="D1483" t="s">
        <v>3186</v>
      </c>
      <c r="E1483" t="s">
        <v>3164</v>
      </c>
      <c r="F1483" t="s">
        <v>3160</v>
      </c>
      <c r="G1483">
        <v>40</v>
      </c>
      <c r="H1483">
        <v>7539.8223686155034</v>
      </c>
      <c r="I1483">
        <v>7.5398223686155034E-3</v>
      </c>
      <c r="J1483" t="str">
        <f>_xlfn.XLOOKUP(A1483,'DRAWING LIST'!B:B,'DRAWING LIST'!AJ:AJ,,0)</f>
        <v/>
      </c>
      <c r="K1483">
        <f t="shared" si="46"/>
        <v>0.13</v>
      </c>
      <c r="L1483">
        <f t="shared" si="47"/>
        <v>0.13</v>
      </c>
    </row>
    <row r="1484" spans="1:12">
      <c r="A1484" t="s">
        <v>546</v>
      </c>
      <c r="B1484">
        <v>5</v>
      </c>
      <c r="C1484">
        <v>1</v>
      </c>
      <c r="D1484">
        <v>40</v>
      </c>
      <c r="E1484" t="s">
        <v>3162</v>
      </c>
      <c r="F1484" t="s">
        <v>3160</v>
      </c>
      <c r="G1484">
        <v>48.3</v>
      </c>
      <c r="H1484">
        <v>10993.485128449638</v>
      </c>
      <c r="I1484">
        <v>1.0993485128449637E-2</v>
      </c>
      <c r="J1484" t="str">
        <f>_xlfn.XLOOKUP(A1484,'DRAWING LIST'!B:B,'DRAWING LIST'!AJ:AJ,,0)</f>
        <v/>
      </c>
      <c r="K1484">
        <f t="shared" si="46"/>
        <v>0.16</v>
      </c>
      <c r="L1484">
        <f t="shared" si="47"/>
        <v>0.16</v>
      </c>
    </row>
    <row r="1485" spans="1:12">
      <c r="A1485" t="s">
        <v>546</v>
      </c>
      <c r="B1485">
        <v>6</v>
      </c>
      <c r="C1485">
        <v>1</v>
      </c>
      <c r="D1485">
        <v>40</v>
      </c>
      <c r="E1485" t="s">
        <v>3179</v>
      </c>
      <c r="F1485" t="s">
        <v>3160</v>
      </c>
      <c r="G1485">
        <v>48.3</v>
      </c>
      <c r="H1485" t="s">
        <v>2009</v>
      </c>
      <c r="J1485" t="str">
        <f>_xlfn.XLOOKUP(A1485,'DRAWING LIST'!B:B,'DRAWING LIST'!AJ:AJ,,0)</f>
        <v/>
      </c>
      <c r="K1485">
        <f t="shared" si="46"/>
        <v>0.16</v>
      </c>
      <c r="L1485">
        <f t="shared" si="47"/>
        <v>0.16</v>
      </c>
    </row>
    <row r="1486" spans="1:12">
      <c r="A1486" t="s">
        <v>546</v>
      </c>
      <c r="B1486">
        <v>7</v>
      </c>
      <c r="C1486">
        <v>2</v>
      </c>
      <c r="D1486">
        <v>25</v>
      </c>
      <c r="E1486" t="s">
        <v>3161</v>
      </c>
      <c r="F1486" t="s">
        <v>3160</v>
      </c>
      <c r="G1486">
        <v>33.4</v>
      </c>
      <c r="H1486">
        <v>876.15877515965735</v>
      </c>
      <c r="I1486">
        <v>8.7615877515965731E-4</v>
      </c>
      <c r="J1486" t="str">
        <f>_xlfn.XLOOKUP(A1486,'DRAWING LIST'!B:B,'DRAWING LIST'!AJ:AJ,,0)</f>
        <v/>
      </c>
      <c r="K1486">
        <f t="shared" si="46"/>
        <v>0.11</v>
      </c>
      <c r="L1486">
        <f t="shared" si="47"/>
        <v>0.22</v>
      </c>
    </row>
    <row r="1487" spans="1:12">
      <c r="A1487" t="s">
        <v>546</v>
      </c>
      <c r="B1487">
        <v>8</v>
      </c>
      <c r="C1487">
        <v>6</v>
      </c>
      <c r="D1487">
        <v>40</v>
      </c>
      <c r="E1487" t="s">
        <v>3161</v>
      </c>
      <c r="F1487" t="s">
        <v>3160</v>
      </c>
      <c r="G1487">
        <v>48.3</v>
      </c>
      <c r="H1487">
        <v>1832.2475214082731</v>
      </c>
      <c r="I1487">
        <v>1.8322475214082731E-3</v>
      </c>
      <c r="J1487" t="str">
        <f>_xlfn.XLOOKUP(A1487,'DRAWING LIST'!B:B,'DRAWING LIST'!AJ:AJ,,0)</f>
        <v/>
      </c>
      <c r="K1487">
        <f t="shared" si="46"/>
        <v>0.16</v>
      </c>
      <c r="L1487">
        <f t="shared" si="47"/>
        <v>0.96</v>
      </c>
    </row>
    <row r="1488" spans="1:12">
      <c r="A1488" t="s">
        <v>547</v>
      </c>
      <c r="B1488">
        <v>2</v>
      </c>
      <c r="C1488">
        <v>2</v>
      </c>
      <c r="D1488">
        <v>25</v>
      </c>
      <c r="E1488" t="s">
        <v>3159</v>
      </c>
      <c r="F1488" t="s">
        <v>3160</v>
      </c>
      <c r="G1488">
        <v>33.4</v>
      </c>
      <c r="H1488">
        <v>1752.3175503193147</v>
      </c>
      <c r="I1488">
        <v>1.7523175503193146E-3</v>
      </c>
      <c r="J1488" t="str">
        <f>_xlfn.XLOOKUP(A1488,'DRAWING LIST'!B:B,'DRAWING LIST'!AJ:AJ,,0)</f>
        <v/>
      </c>
      <c r="K1488">
        <f t="shared" si="46"/>
        <v>0.11</v>
      </c>
      <c r="L1488">
        <f t="shared" si="47"/>
        <v>0.22</v>
      </c>
    </row>
    <row r="1489" spans="1:12">
      <c r="A1489" t="s">
        <v>547</v>
      </c>
      <c r="B1489">
        <v>3</v>
      </c>
      <c r="C1489">
        <v>3</v>
      </c>
      <c r="D1489">
        <v>25</v>
      </c>
      <c r="E1489" t="s">
        <v>3162</v>
      </c>
      <c r="F1489" t="s">
        <v>3160</v>
      </c>
      <c r="G1489">
        <v>33.4</v>
      </c>
      <c r="H1489">
        <v>5256.9526509579446</v>
      </c>
      <c r="I1489">
        <v>5.2569526509579443E-3</v>
      </c>
      <c r="J1489" t="str">
        <f>_xlfn.XLOOKUP(A1489,'DRAWING LIST'!B:B,'DRAWING LIST'!AJ:AJ,,0)</f>
        <v/>
      </c>
      <c r="K1489">
        <f t="shared" si="46"/>
        <v>0.11</v>
      </c>
      <c r="L1489">
        <f t="shared" si="47"/>
        <v>0.33</v>
      </c>
    </row>
    <row r="1490" spans="1:12">
      <c r="A1490" t="s">
        <v>547</v>
      </c>
      <c r="B1490">
        <v>4</v>
      </c>
      <c r="C1490">
        <v>7</v>
      </c>
      <c r="D1490">
        <v>25</v>
      </c>
      <c r="E1490" t="s">
        <v>3161</v>
      </c>
      <c r="F1490" t="s">
        <v>3160</v>
      </c>
      <c r="G1490">
        <v>33.4</v>
      </c>
      <c r="H1490">
        <v>876.15877515965735</v>
      </c>
      <c r="I1490">
        <v>8.7615877515965731E-4</v>
      </c>
      <c r="J1490" t="str">
        <f>_xlfn.XLOOKUP(A1490,'DRAWING LIST'!B:B,'DRAWING LIST'!AJ:AJ,,0)</f>
        <v/>
      </c>
      <c r="K1490">
        <f t="shared" si="46"/>
        <v>0.11</v>
      </c>
      <c r="L1490">
        <f t="shared" si="47"/>
        <v>0.77</v>
      </c>
    </row>
    <row r="1491" spans="1:12">
      <c r="A1491" t="s">
        <v>547</v>
      </c>
      <c r="B1491">
        <v>5</v>
      </c>
      <c r="C1491">
        <v>1</v>
      </c>
      <c r="D1491">
        <v>25</v>
      </c>
      <c r="E1491" t="s">
        <v>3165</v>
      </c>
      <c r="F1491" t="s">
        <v>3160</v>
      </c>
      <c r="G1491">
        <v>33.4</v>
      </c>
      <c r="H1491">
        <v>876.15877515965735</v>
      </c>
      <c r="I1491">
        <v>8.7615877515965731E-4</v>
      </c>
      <c r="J1491" t="str">
        <f>_xlfn.XLOOKUP(A1491,'DRAWING LIST'!B:B,'DRAWING LIST'!AJ:AJ,,0)</f>
        <v/>
      </c>
      <c r="K1491">
        <f t="shared" si="46"/>
        <v>0.11</v>
      </c>
      <c r="L1491">
        <f t="shared" si="47"/>
        <v>0.11</v>
      </c>
    </row>
    <row r="1492" spans="1:12">
      <c r="A1492" t="s">
        <v>548</v>
      </c>
      <c r="B1492">
        <v>1</v>
      </c>
      <c r="C1492">
        <v>1</v>
      </c>
      <c r="D1492">
        <v>25</v>
      </c>
      <c r="E1492" t="s">
        <v>3162</v>
      </c>
      <c r="F1492" t="s">
        <v>3160</v>
      </c>
      <c r="G1492">
        <v>33.4</v>
      </c>
      <c r="H1492">
        <v>5256.9526509579446</v>
      </c>
      <c r="I1492">
        <v>5.2569526509579443E-3</v>
      </c>
      <c r="J1492" t="str">
        <f>_xlfn.XLOOKUP(A1492,'DRAWING LIST'!B:B,'DRAWING LIST'!AJ:AJ,,0)</f>
        <v/>
      </c>
      <c r="K1492">
        <f t="shared" si="46"/>
        <v>0.11</v>
      </c>
      <c r="L1492">
        <f t="shared" si="47"/>
        <v>0.11</v>
      </c>
    </row>
    <row r="1493" spans="1:12">
      <c r="A1493" t="s">
        <v>549</v>
      </c>
      <c r="B1493">
        <v>3</v>
      </c>
      <c r="C1493">
        <v>1</v>
      </c>
      <c r="D1493">
        <v>40</v>
      </c>
      <c r="E1493" t="s">
        <v>3159</v>
      </c>
      <c r="F1493" t="s">
        <v>3160</v>
      </c>
      <c r="G1493">
        <v>48.3</v>
      </c>
      <c r="H1493">
        <v>3664.4950428165462</v>
      </c>
      <c r="I1493">
        <v>3.6644950428165461E-3</v>
      </c>
      <c r="J1493" t="str">
        <f>_xlfn.XLOOKUP(A1493,'DRAWING LIST'!B:B,'DRAWING LIST'!AJ:AJ,,0)</f>
        <v/>
      </c>
      <c r="K1493">
        <f t="shared" si="46"/>
        <v>0.16</v>
      </c>
      <c r="L1493">
        <f t="shared" si="47"/>
        <v>0.16</v>
      </c>
    </row>
    <row r="1494" spans="1:12">
      <c r="A1494" t="s">
        <v>549</v>
      </c>
      <c r="B1494">
        <v>4</v>
      </c>
      <c r="C1494">
        <v>1</v>
      </c>
      <c r="D1494" t="s">
        <v>3186</v>
      </c>
      <c r="E1494" t="s">
        <v>3164</v>
      </c>
      <c r="F1494" t="s">
        <v>3160</v>
      </c>
      <c r="G1494">
        <v>40</v>
      </c>
      <c r="H1494">
        <v>7539.8223686155034</v>
      </c>
      <c r="I1494">
        <v>7.5398223686155034E-3</v>
      </c>
      <c r="J1494" t="str">
        <f>_xlfn.XLOOKUP(A1494,'DRAWING LIST'!B:B,'DRAWING LIST'!AJ:AJ,,0)</f>
        <v/>
      </c>
      <c r="K1494">
        <f t="shared" si="46"/>
        <v>0.13</v>
      </c>
      <c r="L1494">
        <f t="shared" si="47"/>
        <v>0.13</v>
      </c>
    </row>
    <row r="1495" spans="1:12">
      <c r="A1495" t="s">
        <v>549</v>
      </c>
      <c r="B1495">
        <v>5</v>
      </c>
      <c r="C1495">
        <v>1</v>
      </c>
      <c r="D1495">
        <v>40</v>
      </c>
      <c r="E1495" t="s">
        <v>3179</v>
      </c>
      <c r="F1495" t="s">
        <v>3160</v>
      </c>
      <c r="G1495">
        <v>48.3</v>
      </c>
      <c r="H1495" t="s">
        <v>2009</v>
      </c>
      <c r="J1495" t="str">
        <f>_xlfn.XLOOKUP(A1495,'DRAWING LIST'!B:B,'DRAWING LIST'!AJ:AJ,,0)</f>
        <v/>
      </c>
      <c r="K1495">
        <f t="shared" si="46"/>
        <v>0.16</v>
      </c>
      <c r="L1495">
        <f t="shared" si="47"/>
        <v>0.16</v>
      </c>
    </row>
    <row r="1496" spans="1:12">
      <c r="A1496" t="s">
        <v>549</v>
      </c>
      <c r="B1496">
        <v>6</v>
      </c>
      <c r="C1496">
        <v>2</v>
      </c>
      <c r="D1496">
        <v>25</v>
      </c>
      <c r="E1496" t="s">
        <v>3161</v>
      </c>
      <c r="F1496" t="s">
        <v>3160</v>
      </c>
      <c r="G1496">
        <v>33.4</v>
      </c>
      <c r="H1496">
        <v>876.15877515965735</v>
      </c>
      <c r="I1496">
        <v>8.7615877515965731E-4</v>
      </c>
      <c r="J1496" t="str">
        <f>_xlfn.XLOOKUP(A1496,'DRAWING LIST'!B:B,'DRAWING LIST'!AJ:AJ,,0)</f>
        <v/>
      </c>
      <c r="K1496">
        <f t="shared" si="46"/>
        <v>0.11</v>
      </c>
      <c r="L1496">
        <f t="shared" si="47"/>
        <v>0.22</v>
      </c>
    </row>
    <row r="1497" spans="1:12">
      <c r="A1497" t="s">
        <v>549</v>
      </c>
      <c r="B1497">
        <v>7</v>
      </c>
      <c r="C1497">
        <v>5</v>
      </c>
      <c r="D1497">
        <v>40</v>
      </c>
      <c r="E1497" t="s">
        <v>3161</v>
      </c>
      <c r="F1497" t="s">
        <v>3160</v>
      </c>
      <c r="G1497">
        <v>48.3</v>
      </c>
      <c r="H1497">
        <v>1832.2475214082731</v>
      </c>
      <c r="I1497">
        <v>1.8322475214082731E-3</v>
      </c>
      <c r="J1497" t="str">
        <f>_xlfn.XLOOKUP(A1497,'DRAWING LIST'!B:B,'DRAWING LIST'!AJ:AJ,,0)</f>
        <v/>
      </c>
      <c r="K1497">
        <f t="shared" si="46"/>
        <v>0.16</v>
      </c>
      <c r="L1497">
        <f t="shared" si="47"/>
        <v>0.8</v>
      </c>
    </row>
    <row r="1498" spans="1:12">
      <c r="A1498" t="s">
        <v>550</v>
      </c>
      <c r="B1498">
        <v>2</v>
      </c>
      <c r="C1498">
        <v>2</v>
      </c>
      <c r="D1498">
        <v>25</v>
      </c>
      <c r="E1498" t="s">
        <v>3159</v>
      </c>
      <c r="F1498" t="s">
        <v>3160</v>
      </c>
      <c r="G1498">
        <v>33.4</v>
      </c>
      <c r="H1498">
        <v>1752.3175503193147</v>
      </c>
      <c r="I1498">
        <v>1.7523175503193146E-3</v>
      </c>
      <c r="J1498" t="str">
        <f>_xlfn.XLOOKUP(A1498,'DRAWING LIST'!B:B,'DRAWING LIST'!AJ:AJ,,0)</f>
        <v/>
      </c>
      <c r="K1498">
        <f t="shared" si="46"/>
        <v>0.11</v>
      </c>
      <c r="L1498">
        <f t="shared" si="47"/>
        <v>0.22</v>
      </c>
    </row>
    <row r="1499" spans="1:12">
      <c r="A1499" t="s">
        <v>550</v>
      </c>
      <c r="B1499">
        <v>3</v>
      </c>
      <c r="C1499">
        <v>2</v>
      </c>
      <c r="D1499">
        <v>25</v>
      </c>
      <c r="E1499" t="s">
        <v>3162</v>
      </c>
      <c r="F1499" t="s">
        <v>3160</v>
      </c>
      <c r="G1499">
        <v>33.4</v>
      </c>
      <c r="H1499">
        <v>5256.9526509579446</v>
      </c>
      <c r="I1499">
        <v>5.2569526509579443E-3</v>
      </c>
      <c r="J1499" t="str">
        <f>_xlfn.XLOOKUP(A1499,'DRAWING LIST'!B:B,'DRAWING LIST'!AJ:AJ,,0)</f>
        <v/>
      </c>
      <c r="K1499">
        <f t="shared" si="46"/>
        <v>0.11</v>
      </c>
      <c r="L1499">
        <f t="shared" si="47"/>
        <v>0.22</v>
      </c>
    </row>
    <row r="1500" spans="1:12">
      <c r="A1500" t="s">
        <v>550</v>
      </c>
      <c r="B1500">
        <v>4</v>
      </c>
      <c r="C1500">
        <v>7</v>
      </c>
      <c r="D1500">
        <v>25</v>
      </c>
      <c r="E1500" t="s">
        <v>3161</v>
      </c>
      <c r="F1500" t="s">
        <v>3160</v>
      </c>
      <c r="G1500">
        <v>33.4</v>
      </c>
      <c r="H1500">
        <v>876.15877515965735</v>
      </c>
      <c r="I1500">
        <v>8.7615877515965731E-4</v>
      </c>
      <c r="J1500" t="str">
        <f>_xlfn.XLOOKUP(A1500,'DRAWING LIST'!B:B,'DRAWING LIST'!AJ:AJ,,0)</f>
        <v/>
      </c>
      <c r="K1500">
        <f t="shared" si="46"/>
        <v>0.11</v>
      </c>
      <c r="L1500">
        <f t="shared" si="47"/>
        <v>0.77</v>
      </c>
    </row>
    <row r="1501" spans="1:12">
      <c r="A1501" t="s">
        <v>550</v>
      </c>
      <c r="B1501">
        <v>5</v>
      </c>
      <c r="C1501">
        <v>1</v>
      </c>
      <c r="D1501">
        <v>25</v>
      </c>
      <c r="E1501" t="s">
        <v>3165</v>
      </c>
      <c r="F1501" t="s">
        <v>3160</v>
      </c>
      <c r="G1501">
        <v>33.4</v>
      </c>
      <c r="H1501">
        <v>876.15877515965735</v>
      </c>
      <c r="I1501">
        <v>8.7615877515965731E-4</v>
      </c>
      <c r="J1501" t="str">
        <f>_xlfn.XLOOKUP(A1501,'DRAWING LIST'!B:B,'DRAWING LIST'!AJ:AJ,,0)</f>
        <v/>
      </c>
      <c r="K1501">
        <f t="shared" si="46"/>
        <v>0.11</v>
      </c>
      <c r="L1501">
        <f t="shared" si="47"/>
        <v>0.11</v>
      </c>
    </row>
    <row r="1502" spans="1:12">
      <c r="A1502" t="s">
        <v>551</v>
      </c>
      <c r="B1502">
        <v>2</v>
      </c>
      <c r="C1502">
        <v>3</v>
      </c>
      <c r="D1502">
        <v>25</v>
      </c>
      <c r="E1502" t="s">
        <v>3159</v>
      </c>
      <c r="F1502" t="s">
        <v>3160</v>
      </c>
      <c r="G1502">
        <v>33.4</v>
      </c>
      <c r="H1502">
        <v>1752.3175503193147</v>
      </c>
      <c r="I1502">
        <v>1.7523175503193146E-3</v>
      </c>
      <c r="J1502" t="str">
        <f>_xlfn.XLOOKUP(A1502,'DRAWING LIST'!B:B,'DRAWING LIST'!AJ:AJ,,0)</f>
        <v/>
      </c>
      <c r="K1502">
        <f t="shared" si="46"/>
        <v>0.11</v>
      </c>
      <c r="L1502">
        <f t="shared" si="47"/>
        <v>0.33</v>
      </c>
    </row>
    <row r="1503" spans="1:12">
      <c r="A1503" t="s">
        <v>551</v>
      </c>
      <c r="B1503">
        <v>3</v>
      </c>
      <c r="C1503">
        <v>3</v>
      </c>
      <c r="D1503">
        <v>25</v>
      </c>
      <c r="E1503" t="s">
        <v>3161</v>
      </c>
      <c r="F1503" t="s">
        <v>3160</v>
      </c>
      <c r="G1503">
        <v>33.4</v>
      </c>
      <c r="H1503">
        <v>876.15877515965735</v>
      </c>
      <c r="I1503">
        <v>8.7615877515965731E-4</v>
      </c>
      <c r="J1503" t="str">
        <f>_xlfn.XLOOKUP(A1503,'DRAWING LIST'!B:B,'DRAWING LIST'!AJ:AJ,,0)</f>
        <v/>
      </c>
      <c r="K1503">
        <f t="shared" si="46"/>
        <v>0.11</v>
      </c>
      <c r="L1503">
        <f t="shared" si="47"/>
        <v>0.33</v>
      </c>
    </row>
    <row r="1504" spans="1:12">
      <c r="A1504" t="s">
        <v>552</v>
      </c>
      <c r="B1504">
        <v>2</v>
      </c>
      <c r="C1504">
        <v>1</v>
      </c>
      <c r="D1504">
        <v>50</v>
      </c>
      <c r="E1504" t="s">
        <v>3196</v>
      </c>
      <c r="F1504" t="s">
        <v>3160</v>
      </c>
      <c r="G1504">
        <v>60.3</v>
      </c>
      <c r="H1504">
        <v>2855.7784079478274</v>
      </c>
      <c r="I1504">
        <v>2.8557784079478272E-3</v>
      </c>
      <c r="J1504" t="str">
        <f>_xlfn.XLOOKUP(A1504,'DRAWING LIST'!B:B,'DRAWING LIST'!AJ:AJ,,0)</f>
        <v/>
      </c>
      <c r="K1504">
        <f t="shared" si="46"/>
        <v>0.19</v>
      </c>
      <c r="L1504">
        <f t="shared" si="47"/>
        <v>0.19</v>
      </c>
    </row>
    <row r="1505" spans="1:12">
      <c r="A1505" t="s">
        <v>553</v>
      </c>
      <c r="B1505">
        <v>2</v>
      </c>
      <c r="C1505">
        <v>3</v>
      </c>
      <c r="D1505">
        <v>100</v>
      </c>
      <c r="E1505" t="s">
        <v>3159</v>
      </c>
      <c r="F1505" t="s">
        <v>3160</v>
      </c>
      <c r="G1505">
        <v>114.3</v>
      </c>
      <c r="H1505">
        <v>20521.652903448659</v>
      </c>
      <c r="I1505">
        <v>2.0521652903448658E-2</v>
      </c>
      <c r="J1505" t="str">
        <f>_xlfn.XLOOKUP(A1505,'DRAWING LIST'!B:B,'DRAWING LIST'!AJ:AJ,,0)</f>
        <v/>
      </c>
      <c r="K1505">
        <f t="shared" si="46"/>
        <v>0.36</v>
      </c>
      <c r="L1505">
        <f t="shared" si="47"/>
        <v>1.08</v>
      </c>
    </row>
    <row r="1506" spans="1:12">
      <c r="A1506" t="s">
        <v>553</v>
      </c>
      <c r="B1506">
        <v>3</v>
      </c>
      <c r="C1506">
        <v>1</v>
      </c>
      <c r="D1506">
        <v>100</v>
      </c>
      <c r="E1506" t="s">
        <v>3166</v>
      </c>
      <c r="F1506" t="s">
        <v>3160</v>
      </c>
      <c r="G1506">
        <v>114.3</v>
      </c>
      <c r="H1506">
        <v>13681.10193563244</v>
      </c>
      <c r="I1506">
        <v>1.3681101935632439E-2</v>
      </c>
      <c r="J1506" t="str">
        <f>_xlfn.XLOOKUP(A1506,'DRAWING LIST'!B:B,'DRAWING LIST'!AJ:AJ,,0)</f>
        <v/>
      </c>
      <c r="K1506">
        <f t="shared" si="46"/>
        <v>0.36</v>
      </c>
      <c r="L1506">
        <f t="shared" si="47"/>
        <v>0.36</v>
      </c>
    </row>
    <row r="1507" spans="1:12">
      <c r="A1507" t="s">
        <v>553</v>
      </c>
      <c r="B1507">
        <v>4</v>
      </c>
      <c r="C1507">
        <v>1</v>
      </c>
      <c r="D1507" t="s">
        <v>3187</v>
      </c>
      <c r="E1507" t="s">
        <v>3164</v>
      </c>
      <c r="F1507" t="s">
        <v>3160</v>
      </c>
      <c r="G1507">
        <v>10</v>
      </c>
      <c r="H1507">
        <v>471.23889803846896</v>
      </c>
      <c r="I1507">
        <v>4.7123889803846896E-4</v>
      </c>
      <c r="J1507" t="str">
        <f>_xlfn.XLOOKUP(A1507,'DRAWING LIST'!B:B,'DRAWING LIST'!AJ:AJ,,0)</f>
        <v/>
      </c>
      <c r="K1507">
        <f t="shared" si="46"/>
        <v>0.04</v>
      </c>
      <c r="L1507">
        <f t="shared" si="47"/>
        <v>0.04</v>
      </c>
    </row>
    <row r="1508" spans="1:12">
      <c r="A1508" t="s">
        <v>553</v>
      </c>
      <c r="B1508">
        <v>5</v>
      </c>
      <c r="C1508">
        <v>1</v>
      </c>
      <c r="D1508">
        <v>100</v>
      </c>
      <c r="E1508" t="s">
        <v>3196</v>
      </c>
      <c r="F1508" t="s">
        <v>3160</v>
      </c>
      <c r="G1508">
        <v>114.3</v>
      </c>
      <c r="H1508">
        <v>10260.82645172433</v>
      </c>
      <c r="I1508">
        <v>1.0260826451724329E-2</v>
      </c>
      <c r="J1508" t="str">
        <f>_xlfn.XLOOKUP(A1508,'DRAWING LIST'!B:B,'DRAWING LIST'!AJ:AJ,,0)</f>
        <v/>
      </c>
      <c r="K1508">
        <f t="shared" si="46"/>
        <v>0.36</v>
      </c>
      <c r="L1508">
        <f t="shared" si="47"/>
        <v>0.36</v>
      </c>
    </row>
    <row r="1509" spans="1:12">
      <c r="A1509" t="s">
        <v>554</v>
      </c>
      <c r="B1509">
        <v>2</v>
      </c>
      <c r="C1509">
        <v>1</v>
      </c>
      <c r="D1509">
        <v>25</v>
      </c>
      <c r="E1509" t="s">
        <v>3161</v>
      </c>
      <c r="F1509" t="s">
        <v>3160</v>
      </c>
      <c r="G1509">
        <v>33.4</v>
      </c>
      <c r="H1509">
        <v>876.15877515965735</v>
      </c>
      <c r="I1509">
        <v>8.7615877515965731E-4</v>
      </c>
      <c r="J1509" t="str">
        <f>_xlfn.XLOOKUP(A1509,'DRAWING LIST'!B:B,'DRAWING LIST'!AJ:AJ,,0)</f>
        <v/>
      </c>
      <c r="K1509">
        <f t="shared" si="46"/>
        <v>0.11</v>
      </c>
      <c r="L1509">
        <f t="shared" si="47"/>
        <v>0.11</v>
      </c>
    </row>
    <row r="1510" spans="1:12">
      <c r="A1510" t="s">
        <v>555</v>
      </c>
      <c r="B1510">
        <v>2</v>
      </c>
      <c r="C1510">
        <v>5</v>
      </c>
      <c r="D1510">
        <v>25</v>
      </c>
      <c r="E1510" t="s">
        <v>3159</v>
      </c>
      <c r="F1510" t="s">
        <v>3160</v>
      </c>
      <c r="G1510">
        <v>33.4</v>
      </c>
      <c r="H1510">
        <v>1752.3175503193147</v>
      </c>
      <c r="I1510">
        <v>1.7523175503193146E-3</v>
      </c>
      <c r="J1510" t="str">
        <f>_xlfn.XLOOKUP(A1510,'DRAWING LIST'!B:B,'DRAWING LIST'!AJ:AJ,,0)</f>
        <v/>
      </c>
      <c r="K1510">
        <f t="shared" si="46"/>
        <v>0.11</v>
      </c>
      <c r="L1510">
        <f t="shared" si="47"/>
        <v>0.55000000000000004</v>
      </c>
    </row>
    <row r="1511" spans="1:12">
      <c r="A1511" t="s">
        <v>555</v>
      </c>
      <c r="B1511">
        <v>3</v>
      </c>
      <c r="C1511">
        <v>2</v>
      </c>
      <c r="D1511">
        <v>25</v>
      </c>
      <c r="E1511" t="s">
        <v>3166</v>
      </c>
      <c r="F1511" t="s">
        <v>3160</v>
      </c>
      <c r="G1511">
        <v>33.4</v>
      </c>
      <c r="H1511">
        <v>1168.2117002128764</v>
      </c>
      <c r="I1511">
        <v>1.1682117002128763E-3</v>
      </c>
      <c r="J1511" t="str">
        <f>_xlfn.XLOOKUP(A1511,'DRAWING LIST'!B:B,'DRAWING LIST'!AJ:AJ,,0)</f>
        <v/>
      </c>
      <c r="K1511">
        <f t="shared" si="46"/>
        <v>0.11</v>
      </c>
      <c r="L1511">
        <f t="shared" si="47"/>
        <v>0.22</v>
      </c>
    </row>
    <row r="1512" spans="1:12">
      <c r="A1512" t="s">
        <v>555</v>
      </c>
      <c r="B1512">
        <v>4</v>
      </c>
      <c r="C1512">
        <v>1</v>
      </c>
      <c r="D1512">
        <v>25</v>
      </c>
      <c r="E1512" t="s">
        <v>3161</v>
      </c>
      <c r="F1512" t="s">
        <v>3160</v>
      </c>
      <c r="G1512">
        <v>33.4</v>
      </c>
      <c r="H1512">
        <v>876.15877515965735</v>
      </c>
      <c r="I1512">
        <v>8.7615877515965731E-4</v>
      </c>
      <c r="J1512" t="str">
        <f>_xlfn.XLOOKUP(A1512,'DRAWING LIST'!B:B,'DRAWING LIST'!AJ:AJ,,0)</f>
        <v/>
      </c>
      <c r="K1512">
        <f t="shared" si="46"/>
        <v>0.11</v>
      </c>
      <c r="L1512">
        <f t="shared" si="47"/>
        <v>0.11</v>
      </c>
    </row>
    <row r="1513" spans="1:12">
      <c r="A1513" t="s">
        <v>556</v>
      </c>
      <c r="B1513">
        <v>2</v>
      </c>
      <c r="C1513">
        <v>6</v>
      </c>
      <c r="D1513">
        <v>25</v>
      </c>
      <c r="E1513" t="s">
        <v>3159</v>
      </c>
      <c r="F1513" t="s">
        <v>3160</v>
      </c>
      <c r="G1513">
        <v>33.4</v>
      </c>
      <c r="H1513">
        <v>1752.3175503193147</v>
      </c>
      <c r="I1513">
        <v>1.7523175503193146E-3</v>
      </c>
      <c r="J1513" t="str">
        <f>_xlfn.XLOOKUP(A1513,'DRAWING LIST'!B:B,'DRAWING LIST'!AJ:AJ,,0)</f>
        <v/>
      </c>
      <c r="K1513">
        <f t="shared" si="46"/>
        <v>0.11</v>
      </c>
      <c r="L1513">
        <f t="shared" si="47"/>
        <v>0.66</v>
      </c>
    </row>
    <row r="1514" spans="1:12">
      <c r="A1514" t="s">
        <v>557</v>
      </c>
      <c r="B1514">
        <v>2</v>
      </c>
      <c r="C1514">
        <v>2</v>
      </c>
      <c r="D1514">
        <v>25</v>
      </c>
      <c r="E1514" t="s">
        <v>3159</v>
      </c>
      <c r="F1514" t="s">
        <v>3160</v>
      </c>
      <c r="G1514">
        <v>33.4</v>
      </c>
      <c r="H1514">
        <v>1752.3175503193147</v>
      </c>
      <c r="I1514">
        <v>1.7523175503193146E-3</v>
      </c>
      <c r="J1514" t="str">
        <f>_xlfn.XLOOKUP(A1514,'DRAWING LIST'!B:B,'DRAWING LIST'!AJ:AJ,,0)</f>
        <v/>
      </c>
      <c r="K1514">
        <f t="shared" si="46"/>
        <v>0.11</v>
      </c>
      <c r="L1514">
        <f t="shared" si="47"/>
        <v>0.22</v>
      </c>
    </row>
    <row r="1515" spans="1:12">
      <c r="A1515" t="s">
        <v>557</v>
      </c>
      <c r="B1515">
        <v>3</v>
      </c>
      <c r="C1515">
        <v>3</v>
      </c>
      <c r="D1515">
        <v>25</v>
      </c>
      <c r="E1515" t="s">
        <v>3162</v>
      </c>
      <c r="F1515" t="s">
        <v>3160</v>
      </c>
      <c r="G1515">
        <v>33.4</v>
      </c>
      <c r="H1515">
        <v>5256.9526509579446</v>
      </c>
      <c r="I1515">
        <v>5.2569526509579443E-3</v>
      </c>
      <c r="J1515" t="str">
        <f>_xlfn.XLOOKUP(A1515,'DRAWING LIST'!B:B,'DRAWING LIST'!AJ:AJ,,0)</f>
        <v/>
      </c>
      <c r="K1515">
        <f t="shared" si="46"/>
        <v>0.11</v>
      </c>
      <c r="L1515">
        <f t="shared" si="47"/>
        <v>0.33</v>
      </c>
    </row>
    <row r="1516" spans="1:12">
      <c r="A1516" t="s">
        <v>557</v>
      </c>
      <c r="B1516">
        <v>4</v>
      </c>
      <c r="C1516">
        <v>9</v>
      </c>
      <c r="D1516">
        <v>25</v>
      </c>
      <c r="E1516" t="s">
        <v>3161</v>
      </c>
      <c r="F1516" t="s">
        <v>3160</v>
      </c>
      <c r="G1516">
        <v>33.4</v>
      </c>
      <c r="H1516">
        <v>876.15877515965735</v>
      </c>
      <c r="I1516">
        <v>8.7615877515965731E-4</v>
      </c>
      <c r="J1516" t="str">
        <f>_xlfn.XLOOKUP(A1516,'DRAWING LIST'!B:B,'DRAWING LIST'!AJ:AJ,,0)</f>
        <v/>
      </c>
      <c r="K1516">
        <f t="shared" si="46"/>
        <v>0.11</v>
      </c>
      <c r="L1516">
        <f t="shared" si="47"/>
        <v>0.99</v>
      </c>
    </row>
    <row r="1517" spans="1:12">
      <c r="A1517" t="s">
        <v>557</v>
      </c>
      <c r="B1517">
        <v>5</v>
      </c>
      <c r="C1517">
        <v>1</v>
      </c>
      <c r="D1517">
        <v>25</v>
      </c>
      <c r="E1517" t="s">
        <v>3165</v>
      </c>
      <c r="F1517" t="s">
        <v>3160</v>
      </c>
      <c r="G1517">
        <v>33.4</v>
      </c>
      <c r="H1517">
        <v>876.15877515965735</v>
      </c>
      <c r="I1517">
        <v>8.7615877515965731E-4</v>
      </c>
      <c r="J1517" t="str">
        <f>_xlfn.XLOOKUP(A1517,'DRAWING LIST'!B:B,'DRAWING LIST'!AJ:AJ,,0)</f>
        <v/>
      </c>
      <c r="K1517">
        <f t="shared" si="46"/>
        <v>0.11</v>
      </c>
      <c r="L1517">
        <f t="shared" si="47"/>
        <v>0.11</v>
      </c>
    </row>
    <row r="1518" spans="1:12">
      <c r="A1518" t="s">
        <v>558</v>
      </c>
      <c r="B1518">
        <v>2</v>
      </c>
      <c r="C1518">
        <v>4</v>
      </c>
      <c r="D1518">
        <v>25</v>
      </c>
      <c r="E1518" t="s">
        <v>3159</v>
      </c>
      <c r="F1518" t="s">
        <v>3160</v>
      </c>
      <c r="G1518">
        <v>33.4</v>
      </c>
      <c r="H1518">
        <v>1752.3175503193147</v>
      </c>
      <c r="I1518">
        <v>1.7523175503193146E-3</v>
      </c>
      <c r="J1518" t="str">
        <f>_xlfn.XLOOKUP(A1518,'DRAWING LIST'!B:B,'DRAWING LIST'!AJ:AJ,,0)</f>
        <v/>
      </c>
      <c r="K1518">
        <f t="shared" si="46"/>
        <v>0.11</v>
      </c>
      <c r="L1518">
        <f t="shared" si="47"/>
        <v>0.44</v>
      </c>
    </row>
    <row r="1519" spans="1:12">
      <c r="A1519" t="s">
        <v>558</v>
      </c>
      <c r="B1519">
        <v>3</v>
      </c>
      <c r="C1519">
        <v>1</v>
      </c>
      <c r="D1519">
        <v>25</v>
      </c>
      <c r="E1519" t="s">
        <v>3166</v>
      </c>
      <c r="F1519" t="s">
        <v>3160</v>
      </c>
      <c r="G1519">
        <v>33.4</v>
      </c>
      <c r="H1519">
        <v>1168.2117002128764</v>
      </c>
      <c r="I1519">
        <v>1.1682117002128763E-3</v>
      </c>
      <c r="J1519" t="str">
        <f>_xlfn.XLOOKUP(A1519,'DRAWING LIST'!B:B,'DRAWING LIST'!AJ:AJ,,0)</f>
        <v/>
      </c>
      <c r="K1519">
        <f t="shared" si="46"/>
        <v>0.11</v>
      </c>
      <c r="L1519">
        <f t="shared" si="47"/>
        <v>0.11</v>
      </c>
    </row>
    <row r="1520" spans="1:12">
      <c r="A1520" t="s">
        <v>559</v>
      </c>
      <c r="B1520">
        <v>2</v>
      </c>
      <c r="C1520">
        <v>10</v>
      </c>
      <c r="D1520">
        <v>25</v>
      </c>
      <c r="E1520" t="s">
        <v>3159</v>
      </c>
      <c r="F1520" t="s">
        <v>3160</v>
      </c>
      <c r="G1520">
        <v>33.4</v>
      </c>
      <c r="H1520">
        <v>1752.3175503193147</v>
      </c>
      <c r="I1520">
        <v>1.7523175503193146E-3</v>
      </c>
      <c r="J1520" t="str">
        <f>_xlfn.XLOOKUP(A1520,'DRAWING LIST'!B:B,'DRAWING LIST'!AJ:AJ,,0)</f>
        <v/>
      </c>
      <c r="K1520">
        <f t="shared" si="46"/>
        <v>0.11</v>
      </c>
      <c r="L1520">
        <f t="shared" si="47"/>
        <v>1.1000000000000001</v>
      </c>
    </row>
    <row r="1521" spans="1:12">
      <c r="A1521" t="s">
        <v>559</v>
      </c>
      <c r="B1521">
        <v>3</v>
      </c>
      <c r="C1521">
        <v>1</v>
      </c>
      <c r="D1521">
        <v>25</v>
      </c>
      <c r="E1521" t="s">
        <v>3162</v>
      </c>
      <c r="F1521" t="s">
        <v>3160</v>
      </c>
      <c r="G1521">
        <v>33.4</v>
      </c>
      <c r="H1521">
        <v>5256.9526509579446</v>
      </c>
      <c r="I1521">
        <v>5.2569526509579443E-3</v>
      </c>
      <c r="J1521" t="str">
        <f>_xlfn.XLOOKUP(A1521,'DRAWING LIST'!B:B,'DRAWING LIST'!AJ:AJ,,0)</f>
        <v/>
      </c>
      <c r="K1521">
        <f t="shared" si="46"/>
        <v>0.11</v>
      </c>
      <c r="L1521">
        <f t="shared" si="47"/>
        <v>0.11</v>
      </c>
    </row>
    <row r="1522" spans="1:12">
      <c r="A1522" t="s">
        <v>559</v>
      </c>
      <c r="B1522">
        <v>4</v>
      </c>
      <c r="C1522">
        <v>5</v>
      </c>
      <c r="D1522">
        <v>25</v>
      </c>
      <c r="E1522" t="s">
        <v>3161</v>
      </c>
      <c r="F1522" t="s">
        <v>3160</v>
      </c>
      <c r="G1522">
        <v>33.4</v>
      </c>
      <c r="H1522">
        <v>876.15877515965735</v>
      </c>
      <c r="I1522">
        <v>8.7615877515965731E-4</v>
      </c>
      <c r="J1522" t="str">
        <f>_xlfn.XLOOKUP(A1522,'DRAWING LIST'!B:B,'DRAWING LIST'!AJ:AJ,,0)</f>
        <v/>
      </c>
      <c r="K1522">
        <f t="shared" si="46"/>
        <v>0.11</v>
      </c>
      <c r="L1522">
        <f t="shared" si="47"/>
        <v>0.55000000000000004</v>
      </c>
    </row>
    <row r="1523" spans="1:12">
      <c r="A1523" t="s">
        <v>559</v>
      </c>
      <c r="B1523">
        <v>5</v>
      </c>
      <c r="C1523">
        <v>1</v>
      </c>
      <c r="D1523">
        <v>25</v>
      </c>
      <c r="E1523" t="s">
        <v>3165</v>
      </c>
      <c r="F1523" t="s">
        <v>3160</v>
      </c>
      <c r="G1523">
        <v>33.4</v>
      </c>
      <c r="H1523">
        <v>876.15877515965735</v>
      </c>
      <c r="I1523">
        <v>8.7615877515965731E-4</v>
      </c>
      <c r="J1523" t="str">
        <f>_xlfn.XLOOKUP(A1523,'DRAWING LIST'!B:B,'DRAWING LIST'!AJ:AJ,,0)</f>
        <v/>
      </c>
      <c r="K1523">
        <f t="shared" si="46"/>
        <v>0.11</v>
      </c>
      <c r="L1523">
        <f t="shared" si="47"/>
        <v>0.11</v>
      </c>
    </row>
    <row r="1524" spans="1:12">
      <c r="A1524" t="s">
        <v>560</v>
      </c>
      <c r="B1524">
        <v>3</v>
      </c>
      <c r="C1524">
        <v>1</v>
      </c>
      <c r="D1524" t="s">
        <v>3163</v>
      </c>
      <c r="E1524" t="s">
        <v>3164</v>
      </c>
      <c r="F1524" t="s">
        <v>3160</v>
      </c>
      <c r="G1524">
        <v>25</v>
      </c>
      <c r="H1524">
        <v>2945.2431127404311</v>
      </c>
      <c r="I1524">
        <v>2.9452431127404309E-3</v>
      </c>
      <c r="J1524" t="str">
        <f>_xlfn.XLOOKUP(A1524,'DRAWING LIST'!B:B,'DRAWING LIST'!AJ:AJ,,0)</f>
        <v/>
      </c>
      <c r="K1524">
        <f t="shared" si="46"/>
        <v>0.08</v>
      </c>
      <c r="L1524">
        <f t="shared" si="47"/>
        <v>0.08</v>
      </c>
    </row>
    <row r="1525" spans="1:12">
      <c r="A1525" t="s">
        <v>560</v>
      </c>
      <c r="B1525">
        <v>4</v>
      </c>
      <c r="C1525">
        <v>1</v>
      </c>
      <c r="D1525">
        <v>25</v>
      </c>
      <c r="E1525" t="s">
        <v>3162</v>
      </c>
      <c r="F1525" t="s">
        <v>3160</v>
      </c>
      <c r="G1525">
        <v>33.4</v>
      </c>
      <c r="H1525">
        <v>5256.9526509579446</v>
      </c>
      <c r="I1525">
        <v>5.2569526509579443E-3</v>
      </c>
      <c r="J1525" t="str">
        <f>_xlfn.XLOOKUP(A1525,'DRAWING LIST'!B:B,'DRAWING LIST'!AJ:AJ,,0)</f>
        <v/>
      </c>
      <c r="K1525">
        <f t="shared" si="46"/>
        <v>0.11</v>
      </c>
      <c r="L1525">
        <f t="shared" si="47"/>
        <v>0.11</v>
      </c>
    </row>
    <row r="1526" spans="1:12">
      <c r="A1526" t="s">
        <v>560</v>
      </c>
      <c r="B1526">
        <v>5</v>
      </c>
      <c r="C1526">
        <v>1</v>
      </c>
      <c r="D1526">
        <v>15</v>
      </c>
      <c r="E1526" t="s">
        <v>3161</v>
      </c>
      <c r="F1526" t="s">
        <v>3160</v>
      </c>
      <c r="G1526">
        <v>21.3</v>
      </c>
      <c r="H1526">
        <v>356.32729275178838</v>
      </c>
      <c r="I1526">
        <v>3.5632729275178834E-4</v>
      </c>
      <c r="J1526" t="str">
        <f>_xlfn.XLOOKUP(A1526,'DRAWING LIST'!B:B,'DRAWING LIST'!AJ:AJ,,0)</f>
        <v/>
      </c>
      <c r="K1526">
        <f t="shared" si="46"/>
        <v>6.9999999999999993E-2</v>
      </c>
      <c r="L1526">
        <f t="shared" si="47"/>
        <v>6.9999999999999993E-2</v>
      </c>
    </row>
    <row r="1527" spans="1:12">
      <c r="A1527" t="s">
        <v>560</v>
      </c>
      <c r="B1527">
        <v>6</v>
      </c>
      <c r="C1527">
        <v>6</v>
      </c>
      <c r="D1527">
        <v>25</v>
      </c>
      <c r="E1527" t="s">
        <v>3161</v>
      </c>
      <c r="F1527" t="s">
        <v>3160</v>
      </c>
      <c r="G1527">
        <v>33.4</v>
      </c>
      <c r="H1527">
        <v>876.15877515965735</v>
      </c>
      <c r="I1527">
        <v>8.7615877515965731E-4</v>
      </c>
      <c r="J1527" t="str">
        <f>_xlfn.XLOOKUP(A1527,'DRAWING LIST'!B:B,'DRAWING LIST'!AJ:AJ,,0)</f>
        <v/>
      </c>
      <c r="K1527">
        <f t="shared" si="46"/>
        <v>0.11</v>
      </c>
      <c r="L1527">
        <f t="shared" si="47"/>
        <v>0.66</v>
      </c>
    </row>
    <row r="1528" spans="1:12">
      <c r="A1528" t="s">
        <v>560</v>
      </c>
      <c r="B1528">
        <v>7</v>
      </c>
      <c r="C1528">
        <v>1</v>
      </c>
      <c r="D1528">
        <v>25</v>
      </c>
      <c r="E1528" t="s">
        <v>3165</v>
      </c>
      <c r="F1528" t="s">
        <v>3160</v>
      </c>
      <c r="G1528">
        <v>33.4</v>
      </c>
      <c r="H1528">
        <v>876.15877515965735</v>
      </c>
      <c r="I1528">
        <v>8.7615877515965731E-4</v>
      </c>
      <c r="J1528" t="str">
        <f>_xlfn.XLOOKUP(A1528,'DRAWING LIST'!B:B,'DRAWING LIST'!AJ:AJ,,0)</f>
        <v/>
      </c>
      <c r="K1528">
        <f t="shared" si="46"/>
        <v>0.11</v>
      </c>
      <c r="L1528">
        <f t="shared" si="47"/>
        <v>0.11</v>
      </c>
    </row>
    <row r="1529" spans="1:12">
      <c r="A1529" t="s">
        <v>561</v>
      </c>
      <c r="B1529">
        <v>3</v>
      </c>
      <c r="C1529">
        <v>1</v>
      </c>
      <c r="D1529">
        <v>50</v>
      </c>
      <c r="E1529" t="s">
        <v>3159</v>
      </c>
      <c r="F1529" t="s">
        <v>3160</v>
      </c>
      <c r="G1529">
        <v>60.3</v>
      </c>
      <c r="H1529">
        <v>5711.5568158956548</v>
      </c>
      <c r="I1529">
        <v>5.7115568158956544E-3</v>
      </c>
      <c r="J1529" t="str">
        <f>_xlfn.XLOOKUP(A1529,'DRAWING LIST'!B:B,'DRAWING LIST'!AJ:AJ,,0)</f>
        <v/>
      </c>
      <c r="K1529">
        <f t="shared" si="46"/>
        <v>0.19</v>
      </c>
      <c r="L1529">
        <f t="shared" si="47"/>
        <v>0.19</v>
      </c>
    </row>
    <row r="1530" spans="1:12">
      <c r="A1530" t="s">
        <v>561</v>
      </c>
      <c r="B1530">
        <v>4</v>
      </c>
      <c r="C1530">
        <v>1</v>
      </c>
      <c r="D1530" t="s">
        <v>3180</v>
      </c>
      <c r="E1530" t="s">
        <v>3164</v>
      </c>
      <c r="F1530" t="s">
        <v>3160</v>
      </c>
      <c r="G1530">
        <v>50</v>
      </c>
      <c r="H1530">
        <v>11780.972450961724</v>
      </c>
      <c r="I1530">
        <v>1.1780972450961723E-2</v>
      </c>
      <c r="J1530" t="str">
        <f>_xlfn.XLOOKUP(A1530,'DRAWING LIST'!B:B,'DRAWING LIST'!AJ:AJ,,0)</f>
        <v/>
      </c>
      <c r="K1530">
        <f t="shared" si="46"/>
        <v>0.16</v>
      </c>
      <c r="L1530">
        <f t="shared" si="47"/>
        <v>0.16</v>
      </c>
    </row>
    <row r="1531" spans="1:12">
      <c r="A1531" t="s">
        <v>561</v>
      </c>
      <c r="B1531">
        <v>5</v>
      </c>
      <c r="C1531">
        <v>1</v>
      </c>
      <c r="D1531">
        <v>25</v>
      </c>
      <c r="E1531" t="s">
        <v>3165</v>
      </c>
      <c r="F1531" t="s">
        <v>3160</v>
      </c>
      <c r="G1531">
        <v>33.4</v>
      </c>
      <c r="H1531">
        <v>876.15877515965735</v>
      </c>
      <c r="I1531">
        <v>8.7615877515965731E-4</v>
      </c>
      <c r="J1531" t="str">
        <f>_xlfn.XLOOKUP(A1531,'DRAWING LIST'!B:B,'DRAWING LIST'!AJ:AJ,,0)</f>
        <v/>
      </c>
      <c r="K1531">
        <f t="shared" si="46"/>
        <v>0.11</v>
      </c>
      <c r="L1531">
        <f t="shared" si="47"/>
        <v>0.11</v>
      </c>
    </row>
    <row r="1532" spans="1:12">
      <c r="A1532" t="s">
        <v>561</v>
      </c>
      <c r="B1532">
        <v>6</v>
      </c>
      <c r="C1532">
        <v>1</v>
      </c>
      <c r="D1532">
        <v>25</v>
      </c>
      <c r="E1532" t="s">
        <v>3161</v>
      </c>
      <c r="F1532" t="s">
        <v>3160</v>
      </c>
      <c r="G1532">
        <v>33.4</v>
      </c>
      <c r="H1532">
        <v>876.15877515965735</v>
      </c>
      <c r="I1532">
        <v>8.7615877515965731E-4</v>
      </c>
      <c r="J1532" t="str">
        <f>_xlfn.XLOOKUP(A1532,'DRAWING LIST'!B:B,'DRAWING LIST'!AJ:AJ,,0)</f>
        <v/>
      </c>
      <c r="K1532">
        <f t="shared" si="46"/>
        <v>0.11</v>
      </c>
      <c r="L1532">
        <f t="shared" si="47"/>
        <v>0.11</v>
      </c>
    </row>
    <row r="1533" spans="1:12">
      <c r="A1533" t="s">
        <v>561</v>
      </c>
      <c r="B1533">
        <v>7</v>
      </c>
      <c r="C1533">
        <v>2</v>
      </c>
      <c r="D1533">
        <v>50</v>
      </c>
      <c r="E1533" t="s">
        <v>3196</v>
      </c>
      <c r="F1533" t="s">
        <v>3160</v>
      </c>
      <c r="G1533">
        <v>60.3</v>
      </c>
      <c r="H1533">
        <v>2855.7784079478274</v>
      </c>
      <c r="I1533">
        <v>2.8557784079478272E-3</v>
      </c>
      <c r="J1533" t="str">
        <f>_xlfn.XLOOKUP(A1533,'DRAWING LIST'!B:B,'DRAWING LIST'!AJ:AJ,,0)</f>
        <v/>
      </c>
      <c r="K1533">
        <f t="shared" si="46"/>
        <v>0.19</v>
      </c>
      <c r="L1533">
        <f t="shared" si="47"/>
        <v>0.38</v>
      </c>
    </row>
    <row r="1534" spans="1:12">
      <c r="A1534" t="s">
        <v>562</v>
      </c>
      <c r="B1534">
        <v>3</v>
      </c>
      <c r="C1534">
        <v>1</v>
      </c>
      <c r="D1534" t="s">
        <v>3180</v>
      </c>
      <c r="E1534" t="s">
        <v>3181</v>
      </c>
      <c r="F1534" t="s">
        <v>3160</v>
      </c>
      <c r="G1534">
        <v>50</v>
      </c>
      <c r="H1534">
        <v>15707.963267948966</v>
      </c>
      <c r="I1534">
        <v>1.5707963267948967E-2</v>
      </c>
      <c r="J1534" t="str">
        <f>_xlfn.XLOOKUP(A1534,'DRAWING LIST'!B:B,'DRAWING LIST'!AJ:AJ,,0)</f>
        <v/>
      </c>
      <c r="K1534">
        <f t="shared" si="46"/>
        <v>0.16</v>
      </c>
      <c r="L1534">
        <f t="shared" si="47"/>
        <v>0.16</v>
      </c>
    </row>
    <row r="1535" spans="1:12">
      <c r="A1535" t="s">
        <v>562</v>
      </c>
      <c r="B1535">
        <v>4</v>
      </c>
      <c r="C1535">
        <v>1</v>
      </c>
      <c r="D1535">
        <v>50</v>
      </c>
      <c r="E1535" t="s">
        <v>3179</v>
      </c>
      <c r="F1535" t="s">
        <v>3160</v>
      </c>
      <c r="G1535">
        <v>60.3</v>
      </c>
      <c r="H1535" t="s">
        <v>2009</v>
      </c>
      <c r="J1535" t="str">
        <f>_xlfn.XLOOKUP(A1535,'DRAWING LIST'!B:B,'DRAWING LIST'!AJ:AJ,,0)</f>
        <v/>
      </c>
      <c r="K1535">
        <f t="shared" si="46"/>
        <v>0.19</v>
      </c>
      <c r="L1535">
        <f t="shared" si="47"/>
        <v>0.19</v>
      </c>
    </row>
    <row r="1536" spans="1:12">
      <c r="A1536" t="s">
        <v>562</v>
      </c>
      <c r="B1536">
        <v>5</v>
      </c>
      <c r="C1536">
        <v>1</v>
      </c>
      <c r="D1536">
        <v>25</v>
      </c>
      <c r="E1536" t="s">
        <v>3161</v>
      </c>
      <c r="F1536" t="s">
        <v>3160</v>
      </c>
      <c r="G1536">
        <v>33.4</v>
      </c>
      <c r="H1536">
        <v>876.15877515965735</v>
      </c>
      <c r="I1536">
        <v>8.7615877515965731E-4</v>
      </c>
      <c r="J1536" t="str">
        <f>_xlfn.XLOOKUP(A1536,'DRAWING LIST'!B:B,'DRAWING LIST'!AJ:AJ,,0)</f>
        <v/>
      </c>
      <c r="K1536">
        <f t="shared" si="46"/>
        <v>0.11</v>
      </c>
      <c r="L1536">
        <f t="shared" si="47"/>
        <v>0.11</v>
      </c>
    </row>
    <row r="1537" spans="1:12">
      <c r="A1537" t="s">
        <v>562</v>
      </c>
      <c r="B1537">
        <v>6</v>
      </c>
      <c r="C1537">
        <v>1</v>
      </c>
      <c r="D1537">
        <v>50</v>
      </c>
      <c r="E1537" t="s">
        <v>3196</v>
      </c>
      <c r="F1537" t="s">
        <v>3160</v>
      </c>
      <c r="G1537">
        <v>60.3</v>
      </c>
      <c r="H1537">
        <v>2855.7784079478274</v>
      </c>
      <c r="I1537">
        <v>2.8557784079478272E-3</v>
      </c>
      <c r="J1537" t="str">
        <f>_xlfn.XLOOKUP(A1537,'DRAWING LIST'!B:B,'DRAWING LIST'!AJ:AJ,,0)</f>
        <v/>
      </c>
      <c r="K1537">
        <f t="shared" si="46"/>
        <v>0.19</v>
      </c>
      <c r="L1537">
        <f t="shared" si="47"/>
        <v>0.19</v>
      </c>
    </row>
    <row r="1538" spans="1:12">
      <c r="A1538" t="s">
        <v>563</v>
      </c>
      <c r="B1538">
        <v>3</v>
      </c>
      <c r="C1538">
        <v>1</v>
      </c>
      <c r="D1538">
        <v>50</v>
      </c>
      <c r="E1538" t="s">
        <v>3159</v>
      </c>
      <c r="F1538" t="s">
        <v>3160</v>
      </c>
      <c r="G1538">
        <v>60.3</v>
      </c>
      <c r="H1538">
        <v>5711.5568158956548</v>
      </c>
      <c r="I1538">
        <v>5.7115568158956544E-3</v>
      </c>
      <c r="J1538" t="str">
        <f>_xlfn.XLOOKUP(A1538,'DRAWING LIST'!B:B,'DRAWING LIST'!AJ:AJ,,0)</f>
        <v/>
      </c>
      <c r="K1538">
        <f t="shared" si="46"/>
        <v>0.19</v>
      </c>
      <c r="L1538">
        <f t="shared" si="47"/>
        <v>0.19</v>
      </c>
    </row>
    <row r="1539" spans="1:12">
      <c r="A1539" t="s">
        <v>563</v>
      </c>
      <c r="B1539">
        <v>4</v>
      </c>
      <c r="C1539">
        <v>1</v>
      </c>
      <c r="D1539" t="s">
        <v>3180</v>
      </c>
      <c r="E1539" t="s">
        <v>3164</v>
      </c>
      <c r="F1539" t="s">
        <v>3160</v>
      </c>
      <c r="G1539">
        <v>50</v>
      </c>
      <c r="H1539">
        <v>11780.972450961724</v>
      </c>
      <c r="I1539">
        <v>1.1780972450961723E-2</v>
      </c>
      <c r="J1539" t="str">
        <f>_xlfn.XLOOKUP(A1539,'DRAWING LIST'!B:B,'DRAWING LIST'!AJ:AJ,,0)</f>
        <v/>
      </c>
      <c r="K1539">
        <f t="shared" ref="K1539:K1602" si="48">ROUNDUP(G1539*PI()*1000*10^-6,2)</f>
        <v>0.16</v>
      </c>
      <c r="L1539">
        <f t="shared" ref="L1539:L1602" si="49">K1539*C1539</f>
        <v>0.16</v>
      </c>
    </row>
    <row r="1540" spans="1:12">
      <c r="A1540" t="s">
        <v>563</v>
      </c>
      <c r="B1540">
        <v>5</v>
      </c>
      <c r="C1540">
        <v>1</v>
      </c>
      <c r="D1540">
        <v>25</v>
      </c>
      <c r="E1540" t="s">
        <v>3165</v>
      </c>
      <c r="F1540" t="s">
        <v>3160</v>
      </c>
      <c r="G1540">
        <v>33.4</v>
      </c>
      <c r="H1540">
        <v>876.15877515965735</v>
      </c>
      <c r="I1540">
        <v>8.7615877515965731E-4</v>
      </c>
      <c r="J1540" t="str">
        <f>_xlfn.XLOOKUP(A1540,'DRAWING LIST'!B:B,'DRAWING LIST'!AJ:AJ,,0)</f>
        <v/>
      </c>
      <c r="K1540">
        <f t="shared" si="48"/>
        <v>0.11</v>
      </c>
      <c r="L1540">
        <f t="shared" si="49"/>
        <v>0.11</v>
      </c>
    </row>
    <row r="1541" spans="1:12">
      <c r="A1541" t="s">
        <v>563</v>
      </c>
      <c r="B1541">
        <v>6</v>
      </c>
      <c r="C1541">
        <v>1</v>
      </c>
      <c r="D1541">
        <v>25</v>
      </c>
      <c r="E1541" t="s">
        <v>3161</v>
      </c>
      <c r="F1541" t="s">
        <v>3160</v>
      </c>
      <c r="G1541">
        <v>33.4</v>
      </c>
      <c r="H1541">
        <v>876.15877515965735</v>
      </c>
      <c r="I1541">
        <v>8.7615877515965731E-4</v>
      </c>
      <c r="J1541" t="str">
        <f>_xlfn.XLOOKUP(A1541,'DRAWING LIST'!B:B,'DRAWING LIST'!AJ:AJ,,0)</f>
        <v/>
      </c>
      <c r="K1541">
        <f t="shared" si="48"/>
        <v>0.11</v>
      </c>
      <c r="L1541">
        <f t="shared" si="49"/>
        <v>0.11</v>
      </c>
    </row>
    <row r="1542" spans="1:12">
      <c r="A1542" t="s">
        <v>563</v>
      </c>
      <c r="B1542">
        <v>7</v>
      </c>
      <c r="C1542">
        <v>2</v>
      </c>
      <c r="D1542">
        <v>50</v>
      </c>
      <c r="E1542" t="s">
        <v>3196</v>
      </c>
      <c r="F1542" t="s">
        <v>3160</v>
      </c>
      <c r="G1542">
        <v>60.3</v>
      </c>
      <c r="H1542">
        <v>2855.7784079478274</v>
      </c>
      <c r="I1542">
        <v>2.8557784079478272E-3</v>
      </c>
      <c r="J1542" t="str">
        <f>_xlfn.XLOOKUP(A1542,'DRAWING LIST'!B:B,'DRAWING LIST'!AJ:AJ,,0)</f>
        <v/>
      </c>
      <c r="K1542">
        <f t="shared" si="48"/>
        <v>0.19</v>
      </c>
      <c r="L1542">
        <f t="shared" si="49"/>
        <v>0.38</v>
      </c>
    </row>
    <row r="1543" spans="1:12">
      <c r="A1543" t="s">
        <v>564</v>
      </c>
      <c r="B1543">
        <v>3</v>
      </c>
      <c r="C1543">
        <v>1</v>
      </c>
      <c r="D1543" t="s">
        <v>3180</v>
      </c>
      <c r="E1543" t="s">
        <v>3181</v>
      </c>
      <c r="F1543" t="s">
        <v>3160</v>
      </c>
      <c r="G1543">
        <v>50</v>
      </c>
      <c r="H1543">
        <v>15707.963267948966</v>
      </c>
      <c r="I1543">
        <v>1.5707963267948967E-2</v>
      </c>
      <c r="J1543" t="str">
        <f>_xlfn.XLOOKUP(A1543,'DRAWING LIST'!B:B,'DRAWING LIST'!AJ:AJ,,0)</f>
        <v/>
      </c>
      <c r="K1543">
        <f t="shared" si="48"/>
        <v>0.16</v>
      </c>
      <c r="L1543">
        <f t="shared" si="49"/>
        <v>0.16</v>
      </c>
    </row>
    <row r="1544" spans="1:12">
      <c r="A1544" t="s">
        <v>564</v>
      </c>
      <c r="B1544">
        <v>4</v>
      </c>
      <c r="C1544">
        <v>1</v>
      </c>
      <c r="D1544">
        <v>50</v>
      </c>
      <c r="E1544" t="s">
        <v>3179</v>
      </c>
      <c r="F1544" t="s">
        <v>3160</v>
      </c>
      <c r="G1544">
        <v>60.3</v>
      </c>
      <c r="H1544" t="s">
        <v>2009</v>
      </c>
      <c r="J1544" t="str">
        <f>_xlfn.XLOOKUP(A1544,'DRAWING LIST'!B:B,'DRAWING LIST'!AJ:AJ,,0)</f>
        <v/>
      </c>
      <c r="K1544">
        <f t="shared" si="48"/>
        <v>0.19</v>
      </c>
      <c r="L1544">
        <f t="shared" si="49"/>
        <v>0.19</v>
      </c>
    </row>
    <row r="1545" spans="1:12">
      <c r="A1545" t="s">
        <v>564</v>
      </c>
      <c r="B1545">
        <v>5</v>
      </c>
      <c r="C1545">
        <v>1</v>
      </c>
      <c r="D1545">
        <v>25</v>
      </c>
      <c r="E1545" t="s">
        <v>3161</v>
      </c>
      <c r="F1545" t="s">
        <v>3160</v>
      </c>
      <c r="G1545">
        <v>33.4</v>
      </c>
      <c r="H1545">
        <v>876.15877515965735</v>
      </c>
      <c r="I1545">
        <v>8.7615877515965731E-4</v>
      </c>
      <c r="J1545" t="str">
        <f>_xlfn.XLOOKUP(A1545,'DRAWING LIST'!B:B,'DRAWING LIST'!AJ:AJ,,0)</f>
        <v/>
      </c>
      <c r="K1545">
        <f t="shared" si="48"/>
        <v>0.11</v>
      </c>
      <c r="L1545">
        <f t="shared" si="49"/>
        <v>0.11</v>
      </c>
    </row>
    <row r="1546" spans="1:12">
      <c r="A1546" t="s">
        <v>564</v>
      </c>
      <c r="B1546">
        <v>6</v>
      </c>
      <c r="C1546">
        <v>1</v>
      </c>
      <c r="D1546">
        <v>50</v>
      </c>
      <c r="E1546" t="s">
        <v>3196</v>
      </c>
      <c r="F1546" t="s">
        <v>3160</v>
      </c>
      <c r="G1546">
        <v>60.3</v>
      </c>
      <c r="H1546">
        <v>2855.7784079478274</v>
      </c>
      <c r="I1546">
        <v>2.8557784079478272E-3</v>
      </c>
      <c r="J1546" t="str">
        <f>_xlfn.XLOOKUP(A1546,'DRAWING LIST'!B:B,'DRAWING LIST'!AJ:AJ,,0)</f>
        <v/>
      </c>
      <c r="K1546">
        <f t="shared" si="48"/>
        <v>0.19</v>
      </c>
      <c r="L1546">
        <f t="shared" si="49"/>
        <v>0.19</v>
      </c>
    </row>
    <row r="1547" spans="1:12">
      <c r="A1547" t="s">
        <v>565</v>
      </c>
      <c r="B1547">
        <v>2</v>
      </c>
      <c r="C1547">
        <v>1</v>
      </c>
      <c r="D1547">
        <v>50</v>
      </c>
      <c r="E1547" t="s">
        <v>3159</v>
      </c>
      <c r="F1547" t="s">
        <v>3160</v>
      </c>
      <c r="G1547">
        <v>60.3</v>
      </c>
      <c r="H1547">
        <v>5711.5568158956548</v>
      </c>
      <c r="I1547">
        <v>5.7115568158956544E-3</v>
      </c>
      <c r="J1547" t="str">
        <f>_xlfn.XLOOKUP(A1547,'DRAWING LIST'!B:B,'DRAWING LIST'!AJ:AJ,,0)</f>
        <v/>
      </c>
      <c r="K1547">
        <f t="shared" si="48"/>
        <v>0.19</v>
      </c>
      <c r="L1547">
        <f t="shared" si="49"/>
        <v>0.19</v>
      </c>
    </row>
    <row r="1548" spans="1:12">
      <c r="A1548" t="s">
        <v>565</v>
      </c>
      <c r="B1548">
        <v>3</v>
      </c>
      <c r="C1548">
        <v>1</v>
      </c>
      <c r="D1548">
        <v>50</v>
      </c>
      <c r="E1548" t="s">
        <v>3162</v>
      </c>
      <c r="F1548" t="s">
        <v>3160</v>
      </c>
      <c r="G1548">
        <v>60.3</v>
      </c>
      <c r="H1548">
        <v>17134.670447686964</v>
      </c>
      <c r="I1548">
        <v>1.7134670447686962E-2</v>
      </c>
      <c r="J1548" t="str">
        <f>_xlfn.XLOOKUP(A1548,'DRAWING LIST'!B:B,'DRAWING LIST'!AJ:AJ,,0)</f>
        <v/>
      </c>
      <c r="K1548">
        <f t="shared" si="48"/>
        <v>0.19</v>
      </c>
      <c r="L1548">
        <f t="shared" si="49"/>
        <v>0.19</v>
      </c>
    </row>
    <row r="1549" spans="1:12">
      <c r="A1549" t="s">
        <v>565</v>
      </c>
      <c r="B1549">
        <v>4</v>
      </c>
      <c r="C1549">
        <v>1</v>
      </c>
      <c r="D1549">
        <v>50</v>
      </c>
      <c r="E1549" t="s">
        <v>3196</v>
      </c>
      <c r="F1549" t="s">
        <v>3160</v>
      </c>
      <c r="G1549">
        <v>60.3</v>
      </c>
      <c r="H1549">
        <v>2855.7784079478274</v>
      </c>
      <c r="I1549">
        <v>2.8557784079478272E-3</v>
      </c>
      <c r="J1549" t="str">
        <f>_xlfn.XLOOKUP(A1549,'DRAWING LIST'!B:B,'DRAWING LIST'!AJ:AJ,,0)</f>
        <v/>
      </c>
      <c r="K1549">
        <f t="shared" si="48"/>
        <v>0.19</v>
      </c>
      <c r="L1549">
        <f t="shared" si="49"/>
        <v>0.19</v>
      </c>
    </row>
    <row r="1550" spans="1:12">
      <c r="A1550" t="s">
        <v>818</v>
      </c>
      <c r="B1550">
        <v>1</v>
      </c>
      <c r="C1550">
        <v>1</v>
      </c>
      <c r="D1550">
        <v>50</v>
      </c>
      <c r="E1550" t="s">
        <v>3196</v>
      </c>
      <c r="F1550" t="s">
        <v>3160</v>
      </c>
      <c r="G1550">
        <v>60.3</v>
      </c>
      <c r="H1550">
        <v>2855.7784079478274</v>
      </c>
      <c r="I1550">
        <v>2.8557784079478272E-3</v>
      </c>
      <c r="J1550" t="str">
        <f>_xlfn.XLOOKUP(A1550,'DRAWING LIST'!B:B,'DRAWING LIST'!AJ:AJ,,0)</f>
        <v/>
      </c>
      <c r="K1550">
        <f t="shared" si="48"/>
        <v>0.19</v>
      </c>
      <c r="L1550">
        <f t="shared" si="49"/>
        <v>0.19</v>
      </c>
    </row>
    <row r="1551" spans="1:12">
      <c r="A1551" t="s">
        <v>819</v>
      </c>
      <c r="B1551">
        <v>1</v>
      </c>
      <c r="C1551">
        <v>1</v>
      </c>
      <c r="D1551">
        <v>50</v>
      </c>
      <c r="E1551" t="s">
        <v>3196</v>
      </c>
      <c r="F1551" t="s">
        <v>3160</v>
      </c>
      <c r="G1551">
        <v>60.3</v>
      </c>
      <c r="H1551">
        <v>2855.7784079478274</v>
      </c>
      <c r="I1551">
        <v>2.8557784079478272E-3</v>
      </c>
      <c r="J1551" t="str">
        <f>_xlfn.XLOOKUP(A1551,'DRAWING LIST'!B:B,'DRAWING LIST'!AJ:AJ,,0)</f>
        <v/>
      </c>
      <c r="K1551">
        <f t="shared" si="48"/>
        <v>0.19</v>
      </c>
      <c r="L1551">
        <f t="shared" si="49"/>
        <v>0.19</v>
      </c>
    </row>
    <row r="1552" spans="1:12">
      <c r="A1552" t="s">
        <v>566</v>
      </c>
      <c r="B1552">
        <v>3</v>
      </c>
      <c r="C1552">
        <v>1</v>
      </c>
      <c r="D1552">
        <v>25</v>
      </c>
      <c r="E1552" t="s">
        <v>3159</v>
      </c>
      <c r="F1552" t="s">
        <v>3160</v>
      </c>
      <c r="G1552">
        <v>33.4</v>
      </c>
      <c r="H1552">
        <v>1752.3175503193147</v>
      </c>
      <c r="I1552">
        <v>1.7523175503193146E-3</v>
      </c>
      <c r="J1552" t="str">
        <f>_xlfn.XLOOKUP(A1552,'DRAWING LIST'!B:B,'DRAWING LIST'!AJ:AJ,,0)</f>
        <v/>
      </c>
      <c r="K1552">
        <f t="shared" si="48"/>
        <v>0.11</v>
      </c>
      <c r="L1552">
        <f t="shared" si="49"/>
        <v>0.11</v>
      </c>
    </row>
    <row r="1553" spans="1:12">
      <c r="A1553" t="s">
        <v>566</v>
      </c>
      <c r="B1553">
        <v>4</v>
      </c>
      <c r="C1553">
        <v>3</v>
      </c>
      <c r="D1553">
        <v>25</v>
      </c>
      <c r="E1553" t="s">
        <v>3162</v>
      </c>
      <c r="F1553" t="s">
        <v>3160</v>
      </c>
      <c r="G1553">
        <v>33.4</v>
      </c>
      <c r="H1553">
        <v>5256.9526509579446</v>
      </c>
      <c r="I1553">
        <v>5.2569526509579443E-3</v>
      </c>
      <c r="J1553" t="str">
        <f>_xlfn.XLOOKUP(A1553,'DRAWING LIST'!B:B,'DRAWING LIST'!AJ:AJ,,0)</f>
        <v/>
      </c>
      <c r="K1553">
        <f t="shared" si="48"/>
        <v>0.11</v>
      </c>
      <c r="L1553">
        <f t="shared" si="49"/>
        <v>0.33</v>
      </c>
    </row>
    <row r="1554" spans="1:12">
      <c r="A1554" t="s">
        <v>566</v>
      </c>
      <c r="B1554">
        <v>5</v>
      </c>
      <c r="C1554">
        <v>1</v>
      </c>
      <c r="D1554" t="s">
        <v>3163</v>
      </c>
      <c r="E1554" t="s">
        <v>3164</v>
      </c>
      <c r="F1554" t="s">
        <v>3160</v>
      </c>
      <c r="G1554">
        <v>25</v>
      </c>
      <c r="H1554">
        <v>2945.2431127404311</v>
      </c>
      <c r="I1554">
        <v>2.9452431127404309E-3</v>
      </c>
      <c r="J1554" t="str">
        <f>_xlfn.XLOOKUP(A1554,'DRAWING LIST'!B:B,'DRAWING LIST'!AJ:AJ,,0)</f>
        <v/>
      </c>
      <c r="K1554">
        <f t="shared" si="48"/>
        <v>0.08</v>
      </c>
      <c r="L1554">
        <f t="shared" si="49"/>
        <v>0.08</v>
      </c>
    </row>
    <row r="1555" spans="1:12">
      <c r="A1555" t="s">
        <v>566</v>
      </c>
      <c r="B1555">
        <v>6</v>
      </c>
      <c r="C1555">
        <v>1</v>
      </c>
      <c r="D1555">
        <v>15</v>
      </c>
      <c r="E1555" t="s">
        <v>3161</v>
      </c>
      <c r="F1555" t="s">
        <v>3160</v>
      </c>
      <c r="G1555">
        <v>21.3</v>
      </c>
      <c r="H1555">
        <v>356.32729275178838</v>
      </c>
      <c r="I1555">
        <v>3.5632729275178834E-4</v>
      </c>
      <c r="J1555" t="str">
        <f>_xlfn.XLOOKUP(A1555,'DRAWING LIST'!B:B,'DRAWING LIST'!AJ:AJ,,0)</f>
        <v/>
      </c>
      <c r="K1555">
        <f t="shared" si="48"/>
        <v>6.9999999999999993E-2</v>
      </c>
      <c r="L1555">
        <f t="shared" si="49"/>
        <v>6.9999999999999993E-2</v>
      </c>
    </row>
    <row r="1556" spans="1:12">
      <c r="A1556" t="s">
        <v>566</v>
      </c>
      <c r="B1556">
        <v>7</v>
      </c>
      <c r="C1556">
        <v>6</v>
      </c>
      <c r="D1556">
        <v>25</v>
      </c>
      <c r="E1556" t="s">
        <v>3161</v>
      </c>
      <c r="F1556" t="s">
        <v>3160</v>
      </c>
      <c r="G1556">
        <v>33.4</v>
      </c>
      <c r="H1556">
        <v>876.15877515965735</v>
      </c>
      <c r="I1556">
        <v>8.7615877515965731E-4</v>
      </c>
      <c r="J1556" t="str">
        <f>_xlfn.XLOOKUP(A1556,'DRAWING LIST'!B:B,'DRAWING LIST'!AJ:AJ,,0)</f>
        <v/>
      </c>
      <c r="K1556">
        <f t="shared" si="48"/>
        <v>0.11</v>
      </c>
      <c r="L1556">
        <f t="shared" si="49"/>
        <v>0.66</v>
      </c>
    </row>
    <row r="1557" spans="1:12">
      <c r="A1557" t="s">
        <v>566</v>
      </c>
      <c r="B1557">
        <v>8</v>
      </c>
      <c r="C1557">
        <v>1</v>
      </c>
      <c r="D1557">
        <v>25</v>
      </c>
      <c r="E1557" t="s">
        <v>3165</v>
      </c>
      <c r="F1557" t="s">
        <v>3160</v>
      </c>
      <c r="G1557">
        <v>33.4</v>
      </c>
      <c r="H1557">
        <v>876.15877515965735</v>
      </c>
      <c r="I1557">
        <v>8.7615877515965731E-4</v>
      </c>
      <c r="J1557" t="str">
        <f>_xlfn.XLOOKUP(A1557,'DRAWING LIST'!B:B,'DRAWING LIST'!AJ:AJ,,0)</f>
        <v/>
      </c>
      <c r="K1557">
        <f t="shared" si="48"/>
        <v>0.11</v>
      </c>
      <c r="L1557">
        <f t="shared" si="49"/>
        <v>0.11</v>
      </c>
    </row>
    <row r="1558" spans="1:12">
      <c r="A1558" t="s">
        <v>567</v>
      </c>
      <c r="B1558">
        <v>2</v>
      </c>
      <c r="C1558">
        <v>6</v>
      </c>
      <c r="D1558">
        <v>25</v>
      </c>
      <c r="E1558" t="s">
        <v>3159</v>
      </c>
      <c r="F1558" t="s">
        <v>3160</v>
      </c>
      <c r="G1558">
        <v>33.4</v>
      </c>
      <c r="H1558">
        <v>1752.3175503193147</v>
      </c>
      <c r="I1558">
        <v>1.7523175503193146E-3</v>
      </c>
      <c r="J1558" t="str">
        <f>_xlfn.XLOOKUP(A1558,'DRAWING LIST'!B:B,'DRAWING LIST'!AJ:AJ,,0)</f>
        <v/>
      </c>
      <c r="K1558">
        <f t="shared" si="48"/>
        <v>0.11</v>
      </c>
      <c r="L1558">
        <f t="shared" si="49"/>
        <v>0.66</v>
      </c>
    </row>
    <row r="1559" spans="1:12">
      <c r="A1559" t="s">
        <v>567</v>
      </c>
      <c r="B1559">
        <v>3</v>
      </c>
      <c r="C1559">
        <v>3</v>
      </c>
      <c r="D1559">
        <v>25</v>
      </c>
      <c r="E1559" t="s">
        <v>3161</v>
      </c>
      <c r="F1559" t="s">
        <v>3160</v>
      </c>
      <c r="G1559">
        <v>33.4</v>
      </c>
      <c r="H1559">
        <v>876.15877515965735</v>
      </c>
      <c r="I1559">
        <v>8.7615877515965731E-4</v>
      </c>
      <c r="J1559" t="str">
        <f>_xlfn.XLOOKUP(A1559,'DRAWING LIST'!B:B,'DRAWING LIST'!AJ:AJ,,0)</f>
        <v/>
      </c>
      <c r="K1559">
        <f t="shared" si="48"/>
        <v>0.11</v>
      </c>
      <c r="L1559">
        <f t="shared" si="49"/>
        <v>0.33</v>
      </c>
    </row>
    <row r="1560" spans="1:12">
      <c r="A1560" t="s">
        <v>568</v>
      </c>
      <c r="B1560">
        <v>3</v>
      </c>
      <c r="C1560">
        <v>1</v>
      </c>
      <c r="D1560">
        <v>15</v>
      </c>
      <c r="E1560" t="s">
        <v>3159</v>
      </c>
      <c r="F1560" t="s">
        <v>3160</v>
      </c>
      <c r="G1560">
        <v>21.3</v>
      </c>
      <c r="H1560">
        <v>712.65458550357675</v>
      </c>
      <c r="I1560">
        <v>7.1265458550357668E-4</v>
      </c>
      <c r="J1560" t="str">
        <f>_xlfn.XLOOKUP(A1560,'DRAWING LIST'!B:B,'DRAWING LIST'!AJ:AJ,,0)</f>
        <v/>
      </c>
      <c r="K1560">
        <f t="shared" si="48"/>
        <v>6.9999999999999993E-2</v>
      </c>
      <c r="L1560">
        <f t="shared" si="49"/>
        <v>6.9999999999999993E-2</v>
      </c>
    </row>
    <row r="1561" spans="1:12">
      <c r="A1561" t="s">
        <v>568</v>
      </c>
      <c r="B1561">
        <v>4</v>
      </c>
      <c r="C1561">
        <v>1</v>
      </c>
      <c r="D1561" t="s">
        <v>3163</v>
      </c>
      <c r="E1561" t="s">
        <v>3164</v>
      </c>
      <c r="F1561" t="s">
        <v>3160</v>
      </c>
      <c r="G1561">
        <v>25</v>
      </c>
      <c r="H1561">
        <v>2945.2431127404311</v>
      </c>
      <c r="I1561">
        <v>2.9452431127404309E-3</v>
      </c>
      <c r="J1561" t="str">
        <f>_xlfn.XLOOKUP(A1561,'DRAWING LIST'!B:B,'DRAWING LIST'!AJ:AJ,,0)</f>
        <v/>
      </c>
      <c r="K1561">
        <f t="shared" si="48"/>
        <v>0.08</v>
      </c>
      <c r="L1561">
        <f t="shared" si="49"/>
        <v>0.08</v>
      </c>
    </row>
    <row r="1562" spans="1:12">
      <c r="A1562" t="s">
        <v>568</v>
      </c>
      <c r="B1562">
        <v>5</v>
      </c>
      <c r="C1562">
        <v>1</v>
      </c>
      <c r="D1562">
        <v>15</v>
      </c>
      <c r="E1562" t="s">
        <v>3161</v>
      </c>
      <c r="F1562" t="s">
        <v>3160</v>
      </c>
      <c r="G1562">
        <v>21.3</v>
      </c>
      <c r="H1562">
        <v>356.32729275178838</v>
      </c>
      <c r="I1562">
        <v>3.5632729275178834E-4</v>
      </c>
      <c r="J1562" t="str">
        <f>_xlfn.XLOOKUP(A1562,'DRAWING LIST'!B:B,'DRAWING LIST'!AJ:AJ,,0)</f>
        <v/>
      </c>
      <c r="K1562">
        <f t="shared" si="48"/>
        <v>6.9999999999999993E-2</v>
      </c>
      <c r="L1562">
        <f t="shared" si="49"/>
        <v>6.9999999999999993E-2</v>
      </c>
    </row>
    <row r="1563" spans="1:12">
      <c r="A1563" t="s">
        <v>568</v>
      </c>
      <c r="B1563">
        <v>6</v>
      </c>
      <c r="C1563">
        <v>1</v>
      </c>
      <c r="D1563">
        <v>25</v>
      </c>
      <c r="E1563" t="s">
        <v>3161</v>
      </c>
      <c r="F1563" t="s">
        <v>3160</v>
      </c>
      <c r="G1563">
        <v>33.4</v>
      </c>
      <c r="H1563">
        <v>876.15877515965735</v>
      </c>
      <c r="I1563">
        <v>8.7615877515965731E-4</v>
      </c>
      <c r="J1563" t="str">
        <f>_xlfn.XLOOKUP(A1563,'DRAWING LIST'!B:B,'DRAWING LIST'!AJ:AJ,,0)</f>
        <v/>
      </c>
      <c r="K1563">
        <f t="shared" si="48"/>
        <v>0.11</v>
      </c>
      <c r="L1563">
        <f t="shared" si="49"/>
        <v>0.11</v>
      </c>
    </row>
    <row r="1564" spans="1:12">
      <c r="A1564" t="s">
        <v>569</v>
      </c>
      <c r="B1564">
        <v>2</v>
      </c>
      <c r="C1564">
        <v>5</v>
      </c>
      <c r="D1564">
        <v>25</v>
      </c>
      <c r="E1564" t="s">
        <v>3159</v>
      </c>
      <c r="F1564" t="s">
        <v>3160</v>
      </c>
      <c r="G1564">
        <v>33.4</v>
      </c>
      <c r="H1564">
        <v>1752.3175503193147</v>
      </c>
      <c r="I1564">
        <v>1.7523175503193146E-3</v>
      </c>
      <c r="J1564" t="str">
        <f>_xlfn.XLOOKUP(A1564,'DRAWING LIST'!B:B,'DRAWING LIST'!AJ:AJ,,0)</f>
        <v/>
      </c>
      <c r="K1564">
        <f t="shared" si="48"/>
        <v>0.11</v>
      </c>
      <c r="L1564">
        <f t="shared" si="49"/>
        <v>0.55000000000000004</v>
      </c>
    </row>
    <row r="1565" spans="1:12">
      <c r="A1565" t="s">
        <v>569</v>
      </c>
      <c r="B1565">
        <v>3</v>
      </c>
      <c r="C1565">
        <v>1</v>
      </c>
      <c r="D1565">
        <v>25</v>
      </c>
      <c r="E1565" t="s">
        <v>3161</v>
      </c>
      <c r="F1565" t="s">
        <v>3160</v>
      </c>
      <c r="G1565">
        <v>33.4</v>
      </c>
      <c r="H1565">
        <v>876.15877515965735</v>
      </c>
      <c r="I1565">
        <v>8.7615877515965731E-4</v>
      </c>
      <c r="J1565" t="str">
        <f>_xlfn.XLOOKUP(A1565,'DRAWING LIST'!B:B,'DRAWING LIST'!AJ:AJ,,0)</f>
        <v/>
      </c>
      <c r="K1565">
        <f t="shared" si="48"/>
        <v>0.11</v>
      </c>
      <c r="L1565">
        <f t="shared" si="49"/>
        <v>0.11</v>
      </c>
    </row>
    <row r="1566" spans="1:12">
      <c r="A1566" t="s">
        <v>570</v>
      </c>
      <c r="B1566">
        <v>2</v>
      </c>
      <c r="C1566">
        <v>5</v>
      </c>
      <c r="D1566">
        <v>25</v>
      </c>
      <c r="E1566" t="s">
        <v>3159</v>
      </c>
      <c r="F1566" t="s">
        <v>3160</v>
      </c>
      <c r="G1566">
        <v>33.4</v>
      </c>
      <c r="H1566">
        <v>1752.3175503193147</v>
      </c>
      <c r="I1566">
        <v>1.7523175503193146E-3</v>
      </c>
      <c r="J1566" t="str">
        <f>_xlfn.XLOOKUP(A1566,'DRAWING LIST'!B:B,'DRAWING LIST'!AJ:AJ,,0)</f>
        <v/>
      </c>
      <c r="K1566">
        <f t="shared" si="48"/>
        <v>0.11</v>
      </c>
      <c r="L1566">
        <f t="shared" si="49"/>
        <v>0.55000000000000004</v>
      </c>
    </row>
    <row r="1567" spans="1:12">
      <c r="A1567" t="s">
        <v>570</v>
      </c>
      <c r="B1567">
        <v>3</v>
      </c>
      <c r="C1567">
        <v>1</v>
      </c>
      <c r="D1567">
        <v>25</v>
      </c>
      <c r="E1567" t="s">
        <v>3162</v>
      </c>
      <c r="F1567" t="s">
        <v>3160</v>
      </c>
      <c r="G1567">
        <v>33.4</v>
      </c>
      <c r="H1567">
        <v>5256.9526509579446</v>
      </c>
      <c r="I1567">
        <v>5.2569526509579443E-3</v>
      </c>
      <c r="J1567" t="str">
        <f>_xlfn.XLOOKUP(A1567,'DRAWING LIST'!B:B,'DRAWING LIST'!AJ:AJ,,0)</f>
        <v/>
      </c>
      <c r="K1567">
        <f t="shared" si="48"/>
        <v>0.11</v>
      </c>
      <c r="L1567">
        <f t="shared" si="49"/>
        <v>0.11</v>
      </c>
    </row>
    <row r="1568" spans="1:12">
      <c r="A1568" t="s">
        <v>820</v>
      </c>
      <c r="B1568">
        <v>2</v>
      </c>
      <c r="C1568">
        <v>1</v>
      </c>
      <c r="D1568">
        <v>25</v>
      </c>
      <c r="E1568" t="s">
        <v>3166</v>
      </c>
      <c r="F1568" t="s">
        <v>3160</v>
      </c>
      <c r="G1568">
        <v>33.4</v>
      </c>
      <c r="H1568">
        <v>1168.2117002128764</v>
      </c>
      <c r="I1568">
        <v>1.1682117002128763E-3</v>
      </c>
      <c r="J1568" t="str">
        <f>_xlfn.XLOOKUP(A1568,'DRAWING LIST'!B:B,'DRAWING LIST'!AJ:AJ,,0)</f>
        <v/>
      </c>
      <c r="K1568">
        <f t="shared" si="48"/>
        <v>0.11</v>
      </c>
      <c r="L1568">
        <f t="shared" si="49"/>
        <v>0.11</v>
      </c>
    </row>
    <row r="1569" spans="1:12">
      <c r="A1569" t="s">
        <v>820</v>
      </c>
      <c r="B1569">
        <v>3</v>
      </c>
      <c r="C1569">
        <v>3</v>
      </c>
      <c r="D1569">
        <v>25</v>
      </c>
      <c r="E1569" t="s">
        <v>3159</v>
      </c>
      <c r="F1569" t="s">
        <v>3160</v>
      </c>
      <c r="G1569">
        <v>33.4</v>
      </c>
      <c r="H1569">
        <v>1752.3175503193147</v>
      </c>
      <c r="I1569">
        <v>1.7523175503193146E-3</v>
      </c>
      <c r="J1569" t="str">
        <f>_xlfn.XLOOKUP(A1569,'DRAWING LIST'!B:B,'DRAWING LIST'!AJ:AJ,,0)</f>
        <v/>
      </c>
      <c r="K1569">
        <f t="shared" si="48"/>
        <v>0.11</v>
      </c>
      <c r="L1569">
        <f t="shared" si="49"/>
        <v>0.33</v>
      </c>
    </row>
    <row r="1570" spans="1:12">
      <c r="A1570" t="s">
        <v>821</v>
      </c>
      <c r="B1570">
        <v>2</v>
      </c>
      <c r="C1570">
        <v>6</v>
      </c>
      <c r="D1570">
        <v>25</v>
      </c>
      <c r="E1570" t="s">
        <v>3159</v>
      </c>
      <c r="F1570" t="s">
        <v>3160</v>
      </c>
      <c r="G1570">
        <v>33.4</v>
      </c>
      <c r="H1570">
        <v>1752.3175503193147</v>
      </c>
      <c r="I1570">
        <v>1.7523175503193146E-3</v>
      </c>
      <c r="J1570" t="str">
        <f>_xlfn.XLOOKUP(A1570,'DRAWING LIST'!B:B,'DRAWING LIST'!AJ:AJ,,0)</f>
        <v/>
      </c>
      <c r="K1570">
        <f t="shared" si="48"/>
        <v>0.11</v>
      </c>
      <c r="L1570">
        <f t="shared" si="49"/>
        <v>0.66</v>
      </c>
    </row>
    <row r="1571" spans="1:12">
      <c r="A1571" t="s">
        <v>821</v>
      </c>
      <c r="B1571">
        <v>3</v>
      </c>
      <c r="C1571">
        <v>3</v>
      </c>
      <c r="D1571">
        <v>25</v>
      </c>
      <c r="E1571" t="s">
        <v>3162</v>
      </c>
      <c r="F1571" t="s">
        <v>3160</v>
      </c>
      <c r="G1571">
        <v>33.4</v>
      </c>
      <c r="H1571">
        <v>5256.9526509579446</v>
      </c>
      <c r="I1571">
        <v>5.2569526509579443E-3</v>
      </c>
      <c r="J1571" t="str">
        <f>_xlfn.XLOOKUP(A1571,'DRAWING LIST'!B:B,'DRAWING LIST'!AJ:AJ,,0)</f>
        <v/>
      </c>
      <c r="K1571">
        <f t="shared" si="48"/>
        <v>0.11</v>
      </c>
      <c r="L1571">
        <f t="shared" si="49"/>
        <v>0.33</v>
      </c>
    </row>
    <row r="1572" spans="1:12">
      <c r="A1572" t="s">
        <v>571</v>
      </c>
      <c r="B1572">
        <v>2</v>
      </c>
      <c r="C1572">
        <v>6</v>
      </c>
      <c r="D1572">
        <v>25</v>
      </c>
      <c r="E1572" t="s">
        <v>3159</v>
      </c>
      <c r="F1572" t="s">
        <v>3160</v>
      </c>
      <c r="G1572">
        <v>33.4</v>
      </c>
      <c r="H1572">
        <v>1752.3175503193147</v>
      </c>
      <c r="I1572">
        <v>1.7523175503193146E-3</v>
      </c>
      <c r="J1572" t="str">
        <f>_xlfn.XLOOKUP(A1572,'DRAWING LIST'!B:B,'DRAWING LIST'!AJ:AJ,,0)</f>
        <v/>
      </c>
      <c r="K1572">
        <f t="shared" si="48"/>
        <v>0.11</v>
      </c>
      <c r="L1572">
        <f t="shared" si="49"/>
        <v>0.66</v>
      </c>
    </row>
    <row r="1573" spans="1:12">
      <c r="A1573" t="s">
        <v>571</v>
      </c>
      <c r="B1573">
        <v>3</v>
      </c>
      <c r="C1573">
        <v>3</v>
      </c>
      <c r="D1573">
        <v>25</v>
      </c>
      <c r="E1573" t="s">
        <v>3161</v>
      </c>
      <c r="F1573" t="s">
        <v>3160</v>
      </c>
      <c r="G1573">
        <v>33.4</v>
      </c>
      <c r="H1573">
        <v>876.15877515965735</v>
      </c>
      <c r="I1573">
        <v>8.7615877515965731E-4</v>
      </c>
      <c r="J1573" t="str">
        <f>_xlfn.XLOOKUP(A1573,'DRAWING LIST'!B:B,'DRAWING LIST'!AJ:AJ,,0)</f>
        <v/>
      </c>
      <c r="K1573">
        <f t="shared" si="48"/>
        <v>0.11</v>
      </c>
      <c r="L1573">
        <f t="shared" si="49"/>
        <v>0.33</v>
      </c>
    </row>
    <row r="1574" spans="1:12">
      <c r="A1574" t="s">
        <v>572</v>
      </c>
      <c r="B1574">
        <v>2</v>
      </c>
      <c r="C1574">
        <v>9</v>
      </c>
      <c r="D1574">
        <v>25</v>
      </c>
      <c r="E1574" t="s">
        <v>3159</v>
      </c>
      <c r="F1574" t="s">
        <v>3160</v>
      </c>
      <c r="G1574">
        <v>33.4</v>
      </c>
      <c r="H1574">
        <v>1752.3175503193147</v>
      </c>
      <c r="I1574">
        <v>1.7523175503193146E-3</v>
      </c>
      <c r="J1574" t="str">
        <f>_xlfn.XLOOKUP(A1574,'DRAWING LIST'!B:B,'DRAWING LIST'!AJ:AJ,,0)</f>
        <v/>
      </c>
      <c r="K1574">
        <f t="shared" si="48"/>
        <v>0.11</v>
      </c>
      <c r="L1574">
        <f t="shared" si="49"/>
        <v>0.99</v>
      </c>
    </row>
    <row r="1575" spans="1:12">
      <c r="A1575" t="s">
        <v>572</v>
      </c>
      <c r="B1575">
        <v>3</v>
      </c>
      <c r="C1575">
        <v>1</v>
      </c>
      <c r="D1575">
        <v>25</v>
      </c>
      <c r="E1575" t="s">
        <v>3162</v>
      </c>
      <c r="F1575" t="s">
        <v>3160</v>
      </c>
      <c r="G1575">
        <v>33.4</v>
      </c>
      <c r="H1575">
        <v>5256.9526509579446</v>
      </c>
      <c r="I1575">
        <v>5.2569526509579443E-3</v>
      </c>
      <c r="J1575" t="str">
        <f>_xlfn.XLOOKUP(A1575,'DRAWING LIST'!B:B,'DRAWING LIST'!AJ:AJ,,0)</f>
        <v/>
      </c>
      <c r="K1575">
        <f t="shared" si="48"/>
        <v>0.11</v>
      </c>
      <c r="L1575">
        <f t="shared" si="49"/>
        <v>0.11</v>
      </c>
    </row>
    <row r="1576" spans="1:12">
      <c r="A1576" t="s">
        <v>572</v>
      </c>
      <c r="B1576">
        <v>4</v>
      </c>
      <c r="C1576">
        <v>4</v>
      </c>
      <c r="D1576">
        <v>25</v>
      </c>
      <c r="E1576" t="s">
        <v>3161</v>
      </c>
      <c r="F1576" t="s">
        <v>3160</v>
      </c>
      <c r="G1576">
        <v>33.4</v>
      </c>
      <c r="H1576">
        <v>876.15877515965735</v>
      </c>
      <c r="I1576">
        <v>8.7615877515965731E-4</v>
      </c>
      <c r="J1576" t="str">
        <f>_xlfn.XLOOKUP(A1576,'DRAWING LIST'!B:B,'DRAWING LIST'!AJ:AJ,,0)</f>
        <v/>
      </c>
      <c r="K1576">
        <f t="shared" si="48"/>
        <v>0.11</v>
      </c>
      <c r="L1576">
        <f t="shared" si="49"/>
        <v>0.44</v>
      </c>
    </row>
    <row r="1577" spans="1:12">
      <c r="A1577" t="s">
        <v>572</v>
      </c>
      <c r="B1577">
        <v>5</v>
      </c>
      <c r="C1577">
        <v>1</v>
      </c>
      <c r="D1577">
        <v>25</v>
      </c>
      <c r="E1577" t="s">
        <v>3165</v>
      </c>
      <c r="F1577" t="s">
        <v>3160</v>
      </c>
      <c r="G1577">
        <v>33.4</v>
      </c>
      <c r="H1577">
        <v>876.15877515965735</v>
      </c>
      <c r="I1577">
        <v>8.7615877515965731E-4</v>
      </c>
      <c r="J1577" t="str">
        <f>_xlfn.XLOOKUP(A1577,'DRAWING LIST'!B:B,'DRAWING LIST'!AJ:AJ,,0)</f>
        <v/>
      </c>
      <c r="K1577">
        <f t="shared" si="48"/>
        <v>0.11</v>
      </c>
      <c r="L1577">
        <f t="shared" si="49"/>
        <v>0.11</v>
      </c>
    </row>
    <row r="1578" spans="1:12">
      <c r="A1578" t="s">
        <v>573</v>
      </c>
      <c r="B1578">
        <v>2</v>
      </c>
      <c r="C1578">
        <v>3</v>
      </c>
      <c r="D1578">
        <v>25</v>
      </c>
      <c r="E1578" t="s">
        <v>3159</v>
      </c>
      <c r="F1578" t="s">
        <v>3160</v>
      </c>
      <c r="G1578">
        <v>33.4</v>
      </c>
      <c r="H1578">
        <v>1752.3175503193147</v>
      </c>
      <c r="I1578">
        <v>1.7523175503193146E-3</v>
      </c>
      <c r="J1578" t="str">
        <f>_xlfn.XLOOKUP(A1578,'DRAWING LIST'!B:B,'DRAWING LIST'!AJ:AJ,,0)</f>
        <v/>
      </c>
      <c r="K1578">
        <f t="shared" si="48"/>
        <v>0.11</v>
      </c>
      <c r="L1578">
        <f t="shared" si="49"/>
        <v>0.33</v>
      </c>
    </row>
    <row r="1579" spans="1:12">
      <c r="A1579" t="s">
        <v>573</v>
      </c>
      <c r="B1579">
        <v>3</v>
      </c>
      <c r="C1579">
        <v>1</v>
      </c>
      <c r="D1579">
        <v>25</v>
      </c>
      <c r="E1579" t="s">
        <v>3166</v>
      </c>
      <c r="F1579" t="s">
        <v>3160</v>
      </c>
      <c r="G1579">
        <v>33.4</v>
      </c>
      <c r="H1579">
        <v>1168.2117002128764</v>
      </c>
      <c r="I1579">
        <v>1.1682117002128763E-3</v>
      </c>
      <c r="J1579" t="str">
        <f>_xlfn.XLOOKUP(A1579,'DRAWING LIST'!B:B,'DRAWING LIST'!AJ:AJ,,0)</f>
        <v/>
      </c>
      <c r="K1579">
        <f t="shared" si="48"/>
        <v>0.11</v>
      </c>
      <c r="L1579">
        <f t="shared" si="49"/>
        <v>0.11</v>
      </c>
    </row>
    <row r="1580" spans="1:12">
      <c r="A1580" t="s">
        <v>573</v>
      </c>
      <c r="B1580">
        <v>4</v>
      </c>
      <c r="C1580">
        <v>3</v>
      </c>
      <c r="D1580">
        <v>25</v>
      </c>
      <c r="E1580" t="s">
        <v>3161</v>
      </c>
      <c r="F1580" t="s">
        <v>3160</v>
      </c>
      <c r="G1580">
        <v>33.4</v>
      </c>
      <c r="H1580">
        <v>876.15877515965735</v>
      </c>
      <c r="I1580">
        <v>8.7615877515965731E-4</v>
      </c>
      <c r="J1580" t="str">
        <f>_xlfn.XLOOKUP(A1580,'DRAWING LIST'!B:B,'DRAWING LIST'!AJ:AJ,,0)</f>
        <v/>
      </c>
      <c r="K1580">
        <f t="shared" si="48"/>
        <v>0.11</v>
      </c>
      <c r="L1580">
        <f t="shared" si="49"/>
        <v>0.33</v>
      </c>
    </row>
    <row r="1581" spans="1:12">
      <c r="A1581" t="s">
        <v>574</v>
      </c>
      <c r="B1581">
        <v>2</v>
      </c>
      <c r="C1581">
        <v>4</v>
      </c>
      <c r="D1581">
        <v>25</v>
      </c>
      <c r="E1581" t="s">
        <v>3159</v>
      </c>
      <c r="F1581" t="s">
        <v>3160</v>
      </c>
      <c r="G1581">
        <v>33.4</v>
      </c>
      <c r="H1581">
        <v>1752.3175503193147</v>
      </c>
      <c r="I1581">
        <v>1.7523175503193146E-3</v>
      </c>
      <c r="J1581" t="str">
        <f>_xlfn.XLOOKUP(A1581,'DRAWING LIST'!B:B,'DRAWING LIST'!AJ:AJ,,0)</f>
        <v/>
      </c>
      <c r="K1581">
        <f t="shared" si="48"/>
        <v>0.11</v>
      </c>
      <c r="L1581">
        <f t="shared" si="49"/>
        <v>0.44</v>
      </c>
    </row>
    <row r="1582" spans="1:12">
      <c r="A1582" t="s">
        <v>574</v>
      </c>
      <c r="B1582">
        <v>3</v>
      </c>
      <c r="C1582">
        <v>1</v>
      </c>
      <c r="D1582">
        <v>25</v>
      </c>
      <c r="E1582" t="s">
        <v>3161</v>
      </c>
      <c r="F1582" t="s">
        <v>3160</v>
      </c>
      <c r="G1582">
        <v>33.4</v>
      </c>
      <c r="H1582">
        <v>876.15877515965735</v>
      </c>
      <c r="I1582">
        <v>8.7615877515965731E-4</v>
      </c>
      <c r="J1582" t="str">
        <f>_xlfn.XLOOKUP(A1582,'DRAWING LIST'!B:B,'DRAWING LIST'!AJ:AJ,,0)</f>
        <v/>
      </c>
      <c r="K1582">
        <f t="shared" si="48"/>
        <v>0.11</v>
      </c>
      <c r="L1582">
        <f t="shared" si="49"/>
        <v>0.11</v>
      </c>
    </row>
    <row r="1583" spans="1:12">
      <c r="A1583" t="s">
        <v>575</v>
      </c>
      <c r="B1583">
        <v>2</v>
      </c>
      <c r="C1583">
        <v>2</v>
      </c>
      <c r="D1583">
        <v>25</v>
      </c>
      <c r="E1583" t="s">
        <v>3159</v>
      </c>
      <c r="F1583" t="s">
        <v>3160</v>
      </c>
      <c r="G1583">
        <v>33.4</v>
      </c>
      <c r="H1583">
        <v>1752.3175503193147</v>
      </c>
      <c r="I1583">
        <v>1.7523175503193146E-3</v>
      </c>
      <c r="J1583" t="str">
        <f>_xlfn.XLOOKUP(A1583,'DRAWING LIST'!B:B,'DRAWING LIST'!AJ:AJ,,0)</f>
        <v/>
      </c>
      <c r="K1583">
        <f t="shared" si="48"/>
        <v>0.11</v>
      </c>
      <c r="L1583">
        <f t="shared" si="49"/>
        <v>0.22</v>
      </c>
    </row>
    <row r="1584" spans="1:12">
      <c r="A1584" t="s">
        <v>575</v>
      </c>
      <c r="B1584">
        <v>3</v>
      </c>
      <c r="C1584">
        <v>3</v>
      </c>
      <c r="D1584">
        <v>25</v>
      </c>
      <c r="E1584" t="s">
        <v>3162</v>
      </c>
      <c r="F1584" t="s">
        <v>3160</v>
      </c>
      <c r="G1584">
        <v>33.4</v>
      </c>
      <c r="H1584">
        <v>5256.9526509579446</v>
      </c>
      <c r="I1584">
        <v>5.2569526509579443E-3</v>
      </c>
      <c r="J1584" t="str">
        <f>_xlfn.XLOOKUP(A1584,'DRAWING LIST'!B:B,'DRAWING LIST'!AJ:AJ,,0)</f>
        <v/>
      </c>
      <c r="K1584">
        <f t="shared" si="48"/>
        <v>0.11</v>
      </c>
      <c r="L1584">
        <f t="shared" si="49"/>
        <v>0.33</v>
      </c>
    </row>
    <row r="1585" spans="1:12">
      <c r="A1585" t="s">
        <v>575</v>
      </c>
      <c r="B1585">
        <v>4</v>
      </c>
      <c r="C1585">
        <v>9</v>
      </c>
      <c r="D1585">
        <v>25</v>
      </c>
      <c r="E1585" t="s">
        <v>3161</v>
      </c>
      <c r="F1585" t="s">
        <v>3160</v>
      </c>
      <c r="G1585">
        <v>33.4</v>
      </c>
      <c r="H1585">
        <v>876.15877515965735</v>
      </c>
      <c r="I1585">
        <v>8.7615877515965731E-4</v>
      </c>
      <c r="J1585" t="str">
        <f>_xlfn.XLOOKUP(A1585,'DRAWING LIST'!B:B,'DRAWING LIST'!AJ:AJ,,0)</f>
        <v/>
      </c>
      <c r="K1585">
        <f t="shared" si="48"/>
        <v>0.11</v>
      </c>
      <c r="L1585">
        <f t="shared" si="49"/>
        <v>0.99</v>
      </c>
    </row>
    <row r="1586" spans="1:12">
      <c r="A1586" t="s">
        <v>575</v>
      </c>
      <c r="B1586">
        <v>5</v>
      </c>
      <c r="C1586">
        <v>1</v>
      </c>
      <c r="D1586">
        <v>25</v>
      </c>
      <c r="E1586" t="s">
        <v>3165</v>
      </c>
      <c r="F1586" t="s">
        <v>3160</v>
      </c>
      <c r="G1586">
        <v>33.4</v>
      </c>
      <c r="H1586">
        <v>876.15877515965735</v>
      </c>
      <c r="I1586">
        <v>8.7615877515965731E-4</v>
      </c>
      <c r="J1586" t="str">
        <f>_xlfn.XLOOKUP(A1586,'DRAWING LIST'!B:B,'DRAWING LIST'!AJ:AJ,,0)</f>
        <v/>
      </c>
      <c r="K1586">
        <f t="shared" si="48"/>
        <v>0.11</v>
      </c>
      <c r="L1586">
        <f t="shared" si="49"/>
        <v>0.11</v>
      </c>
    </row>
    <row r="1587" spans="1:12">
      <c r="A1587" t="s">
        <v>576</v>
      </c>
      <c r="B1587">
        <v>2</v>
      </c>
      <c r="C1587">
        <v>5</v>
      </c>
      <c r="D1587">
        <v>25</v>
      </c>
      <c r="E1587" t="s">
        <v>3159</v>
      </c>
      <c r="F1587" t="s">
        <v>3160</v>
      </c>
      <c r="G1587">
        <v>33.4</v>
      </c>
      <c r="H1587">
        <v>1752.3175503193147</v>
      </c>
      <c r="I1587">
        <v>1.7523175503193146E-3</v>
      </c>
      <c r="J1587" t="str">
        <f>_xlfn.XLOOKUP(A1587,'DRAWING LIST'!B:B,'DRAWING LIST'!AJ:AJ,,0)</f>
        <v/>
      </c>
      <c r="K1587">
        <f t="shared" si="48"/>
        <v>0.11</v>
      </c>
      <c r="L1587">
        <f t="shared" si="49"/>
        <v>0.55000000000000004</v>
      </c>
    </row>
    <row r="1588" spans="1:12">
      <c r="A1588" t="s">
        <v>576</v>
      </c>
      <c r="B1588">
        <v>3</v>
      </c>
      <c r="C1588">
        <v>6</v>
      </c>
      <c r="D1588">
        <v>25</v>
      </c>
      <c r="E1588" t="s">
        <v>3161</v>
      </c>
      <c r="F1588" t="s">
        <v>3160</v>
      </c>
      <c r="G1588">
        <v>33.4</v>
      </c>
      <c r="H1588">
        <v>876.15877515965735</v>
      </c>
      <c r="I1588">
        <v>8.7615877515965731E-4</v>
      </c>
      <c r="J1588" t="str">
        <f>_xlfn.XLOOKUP(A1588,'DRAWING LIST'!B:B,'DRAWING LIST'!AJ:AJ,,0)</f>
        <v/>
      </c>
      <c r="K1588">
        <f t="shared" si="48"/>
        <v>0.11</v>
      </c>
      <c r="L1588">
        <f t="shared" si="49"/>
        <v>0.66</v>
      </c>
    </row>
    <row r="1589" spans="1:12">
      <c r="A1589" t="s">
        <v>577</v>
      </c>
      <c r="B1589">
        <v>2</v>
      </c>
      <c r="C1589">
        <v>2</v>
      </c>
      <c r="D1589">
        <v>25</v>
      </c>
      <c r="E1589" t="s">
        <v>3159</v>
      </c>
      <c r="F1589" t="s">
        <v>3160</v>
      </c>
      <c r="G1589">
        <v>33.4</v>
      </c>
      <c r="H1589">
        <v>1752.3175503193147</v>
      </c>
      <c r="I1589">
        <v>1.7523175503193146E-3</v>
      </c>
      <c r="J1589" t="str">
        <f>_xlfn.XLOOKUP(A1589,'DRAWING LIST'!B:B,'DRAWING LIST'!AJ:AJ,,0)</f>
        <v/>
      </c>
      <c r="K1589">
        <f t="shared" si="48"/>
        <v>0.11</v>
      </c>
      <c r="L1589">
        <f t="shared" si="49"/>
        <v>0.22</v>
      </c>
    </row>
    <row r="1590" spans="1:12">
      <c r="A1590" t="s">
        <v>577</v>
      </c>
      <c r="B1590">
        <v>3</v>
      </c>
      <c r="C1590">
        <v>4</v>
      </c>
      <c r="D1590">
        <v>25</v>
      </c>
      <c r="E1590" t="s">
        <v>3161</v>
      </c>
      <c r="F1590" t="s">
        <v>3160</v>
      </c>
      <c r="G1590">
        <v>33.4</v>
      </c>
      <c r="H1590">
        <v>876.15877515965735</v>
      </c>
      <c r="I1590">
        <v>8.7615877515965731E-4</v>
      </c>
      <c r="J1590" t="str">
        <f>_xlfn.XLOOKUP(A1590,'DRAWING LIST'!B:B,'DRAWING LIST'!AJ:AJ,,0)</f>
        <v/>
      </c>
      <c r="K1590">
        <f t="shared" si="48"/>
        <v>0.11</v>
      </c>
      <c r="L1590">
        <f t="shared" si="49"/>
        <v>0.44</v>
      </c>
    </row>
    <row r="1591" spans="1:12">
      <c r="A1591" t="s">
        <v>578</v>
      </c>
      <c r="B1591">
        <v>2</v>
      </c>
      <c r="C1591">
        <v>1</v>
      </c>
      <c r="D1591">
        <v>25</v>
      </c>
      <c r="E1591" t="s">
        <v>3159</v>
      </c>
      <c r="F1591" t="s">
        <v>3160</v>
      </c>
      <c r="G1591">
        <v>33.4</v>
      </c>
      <c r="H1591">
        <v>1752.3175503193147</v>
      </c>
      <c r="I1591">
        <v>1.7523175503193146E-3</v>
      </c>
      <c r="J1591" t="str">
        <f>_xlfn.XLOOKUP(A1591,'DRAWING LIST'!B:B,'DRAWING LIST'!AJ:AJ,,0)</f>
        <v/>
      </c>
      <c r="K1591">
        <f t="shared" si="48"/>
        <v>0.11</v>
      </c>
      <c r="L1591">
        <f t="shared" si="49"/>
        <v>0.11</v>
      </c>
    </row>
    <row r="1592" spans="1:12">
      <c r="A1592" t="s">
        <v>578</v>
      </c>
      <c r="B1592">
        <v>3</v>
      </c>
      <c r="C1592">
        <v>2</v>
      </c>
      <c r="D1592">
        <v>25</v>
      </c>
      <c r="E1592" t="s">
        <v>3161</v>
      </c>
      <c r="F1592" t="s">
        <v>3160</v>
      </c>
      <c r="G1592">
        <v>33.4</v>
      </c>
      <c r="H1592">
        <v>876.15877515965735</v>
      </c>
      <c r="I1592">
        <v>8.7615877515965731E-4</v>
      </c>
      <c r="J1592" t="str">
        <f>_xlfn.XLOOKUP(A1592,'DRAWING LIST'!B:B,'DRAWING LIST'!AJ:AJ,,0)</f>
        <v/>
      </c>
      <c r="K1592">
        <f t="shared" si="48"/>
        <v>0.11</v>
      </c>
      <c r="L1592">
        <f t="shared" si="49"/>
        <v>0.22</v>
      </c>
    </row>
    <row r="1593" spans="1:12">
      <c r="A1593" t="s">
        <v>579</v>
      </c>
      <c r="B1593">
        <v>2</v>
      </c>
      <c r="C1593">
        <v>9</v>
      </c>
      <c r="D1593">
        <v>25</v>
      </c>
      <c r="E1593" t="s">
        <v>3159</v>
      </c>
      <c r="F1593" t="s">
        <v>3160</v>
      </c>
      <c r="G1593">
        <v>33.4</v>
      </c>
      <c r="H1593">
        <v>1752.3175503193147</v>
      </c>
      <c r="I1593">
        <v>1.7523175503193146E-3</v>
      </c>
      <c r="J1593" t="str">
        <f>_xlfn.XLOOKUP(A1593,'DRAWING LIST'!B:B,'DRAWING LIST'!AJ:AJ,,0)</f>
        <v/>
      </c>
      <c r="K1593">
        <f t="shared" si="48"/>
        <v>0.11</v>
      </c>
      <c r="L1593">
        <f t="shared" si="49"/>
        <v>0.99</v>
      </c>
    </row>
    <row r="1594" spans="1:12">
      <c r="A1594" t="s">
        <v>579</v>
      </c>
      <c r="B1594">
        <v>3</v>
      </c>
      <c r="C1594">
        <v>1</v>
      </c>
      <c r="D1594">
        <v>25</v>
      </c>
      <c r="E1594" t="s">
        <v>3162</v>
      </c>
      <c r="F1594" t="s">
        <v>3160</v>
      </c>
      <c r="G1594">
        <v>33.4</v>
      </c>
      <c r="H1594">
        <v>5256.9526509579446</v>
      </c>
      <c r="I1594">
        <v>5.2569526509579443E-3</v>
      </c>
      <c r="J1594" t="str">
        <f>_xlfn.XLOOKUP(A1594,'DRAWING LIST'!B:B,'DRAWING LIST'!AJ:AJ,,0)</f>
        <v/>
      </c>
      <c r="K1594">
        <f t="shared" si="48"/>
        <v>0.11</v>
      </c>
      <c r="L1594">
        <f t="shared" si="49"/>
        <v>0.11</v>
      </c>
    </row>
    <row r="1595" spans="1:12">
      <c r="A1595" t="s">
        <v>579</v>
      </c>
      <c r="B1595">
        <v>4</v>
      </c>
      <c r="C1595">
        <v>2</v>
      </c>
      <c r="D1595">
        <v>25</v>
      </c>
      <c r="E1595" t="s">
        <v>3161</v>
      </c>
      <c r="F1595" t="s">
        <v>3160</v>
      </c>
      <c r="G1595">
        <v>33.4</v>
      </c>
      <c r="H1595">
        <v>876.15877515965735</v>
      </c>
      <c r="I1595">
        <v>8.7615877515965731E-4</v>
      </c>
      <c r="J1595" t="str">
        <f>_xlfn.XLOOKUP(A1595,'DRAWING LIST'!B:B,'DRAWING LIST'!AJ:AJ,,0)</f>
        <v/>
      </c>
      <c r="K1595">
        <f t="shared" si="48"/>
        <v>0.11</v>
      </c>
      <c r="L1595">
        <f t="shared" si="49"/>
        <v>0.22</v>
      </c>
    </row>
    <row r="1596" spans="1:12">
      <c r="A1596" t="s">
        <v>580</v>
      </c>
      <c r="B1596">
        <v>2</v>
      </c>
      <c r="C1596">
        <v>1</v>
      </c>
      <c r="D1596">
        <v>25</v>
      </c>
      <c r="E1596" t="s">
        <v>3159</v>
      </c>
      <c r="F1596" t="s">
        <v>3160</v>
      </c>
      <c r="G1596">
        <v>33.4</v>
      </c>
      <c r="H1596">
        <v>1752.3175503193147</v>
      </c>
      <c r="I1596">
        <v>1.7523175503193146E-3</v>
      </c>
      <c r="J1596" t="str">
        <f>_xlfn.XLOOKUP(A1596,'DRAWING LIST'!B:B,'DRAWING LIST'!AJ:AJ,,0)</f>
        <v/>
      </c>
      <c r="K1596">
        <f t="shared" si="48"/>
        <v>0.11</v>
      </c>
      <c r="L1596">
        <f t="shared" si="49"/>
        <v>0.11</v>
      </c>
    </row>
    <row r="1597" spans="1:12">
      <c r="A1597" t="s">
        <v>580</v>
      </c>
      <c r="B1597">
        <v>3</v>
      </c>
      <c r="C1597">
        <v>2</v>
      </c>
      <c r="D1597">
        <v>25</v>
      </c>
      <c r="E1597" t="s">
        <v>3161</v>
      </c>
      <c r="F1597" t="s">
        <v>3160</v>
      </c>
      <c r="G1597">
        <v>33.4</v>
      </c>
      <c r="H1597">
        <v>876.15877515965735</v>
      </c>
      <c r="I1597">
        <v>8.7615877515965731E-4</v>
      </c>
      <c r="J1597" t="str">
        <f>_xlfn.XLOOKUP(A1597,'DRAWING LIST'!B:B,'DRAWING LIST'!AJ:AJ,,0)</f>
        <v/>
      </c>
      <c r="K1597">
        <f t="shared" si="48"/>
        <v>0.11</v>
      </c>
      <c r="L1597">
        <f t="shared" si="49"/>
        <v>0.22</v>
      </c>
    </row>
    <row r="1598" spans="1:12">
      <c r="A1598" t="s">
        <v>581</v>
      </c>
      <c r="B1598">
        <v>2</v>
      </c>
      <c r="C1598">
        <v>2</v>
      </c>
      <c r="D1598">
        <v>40</v>
      </c>
      <c r="E1598" t="s">
        <v>3159</v>
      </c>
      <c r="F1598" t="s">
        <v>3160</v>
      </c>
      <c r="G1598">
        <v>48.3</v>
      </c>
      <c r="H1598">
        <v>3664.4950428165462</v>
      </c>
      <c r="I1598">
        <v>3.6644950428165461E-3</v>
      </c>
      <c r="J1598" t="str">
        <f>_xlfn.XLOOKUP(A1598,'DRAWING LIST'!B:B,'DRAWING LIST'!AJ:AJ,,0)</f>
        <v/>
      </c>
      <c r="K1598">
        <f t="shared" si="48"/>
        <v>0.16</v>
      </c>
      <c r="L1598">
        <f t="shared" si="49"/>
        <v>0.32</v>
      </c>
    </row>
    <row r="1599" spans="1:12">
      <c r="A1599" t="s">
        <v>581</v>
      </c>
      <c r="B1599">
        <v>3</v>
      </c>
      <c r="C1599">
        <v>1</v>
      </c>
      <c r="D1599">
        <v>40</v>
      </c>
      <c r="E1599" t="s">
        <v>3161</v>
      </c>
      <c r="F1599" t="s">
        <v>3160</v>
      </c>
      <c r="G1599">
        <v>48.3</v>
      </c>
      <c r="H1599">
        <v>1832.2475214082731</v>
      </c>
      <c r="I1599">
        <v>1.8322475214082731E-3</v>
      </c>
      <c r="J1599" t="str">
        <f>_xlfn.XLOOKUP(A1599,'DRAWING LIST'!B:B,'DRAWING LIST'!AJ:AJ,,0)</f>
        <v/>
      </c>
      <c r="K1599">
        <f t="shared" si="48"/>
        <v>0.16</v>
      </c>
      <c r="L1599">
        <f t="shared" si="49"/>
        <v>0.16</v>
      </c>
    </row>
    <row r="1600" spans="1:12">
      <c r="A1600" t="s">
        <v>582</v>
      </c>
      <c r="B1600">
        <v>2</v>
      </c>
      <c r="C1600">
        <v>5</v>
      </c>
      <c r="D1600">
        <v>40</v>
      </c>
      <c r="E1600" t="s">
        <v>3159</v>
      </c>
      <c r="F1600" t="s">
        <v>3160</v>
      </c>
      <c r="G1600">
        <v>48.3</v>
      </c>
      <c r="H1600">
        <v>3664.4950428165462</v>
      </c>
      <c r="I1600">
        <v>3.6644950428165461E-3</v>
      </c>
      <c r="J1600" t="str">
        <f>_xlfn.XLOOKUP(A1600,'DRAWING LIST'!B:B,'DRAWING LIST'!AJ:AJ,,0)</f>
        <v/>
      </c>
      <c r="K1600">
        <f t="shared" si="48"/>
        <v>0.16</v>
      </c>
      <c r="L1600">
        <f t="shared" si="49"/>
        <v>0.8</v>
      </c>
    </row>
    <row r="1601" spans="1:12">
      <c r="A1601" t="s">
        <v>582</v>
      </c>
      <c r="B1601">
        <v>3</v>
      </c>
      <c r="C1601">
        <v>1</v>
      </c>
      <c r="D1601" t="s">
        <v>3197</v>
      </c>
      <c r="E1601" t="s">
        <v>3169</v>
      </c>
      <c r="F1601" t="s">
        <v>3160</v>
      </c>
      <c r="G1601">
        <v>65</v>
      </c>
      <c r="H1601">
        <v>20420.352248333653</v>
      </c>
      <c r="I1601">
        <v>2.0420352248333652E-2</v>
      </c>
      <c r="J1601" t="str">
        <f>_xlfn.XLOOKUP(A1601,'DRAWING LIST'!B:B,'DRAWING LIST'!AJ:AJ,,0)</f>
        <v/>
      </c>
      <c r="K1601">
        <f t="shared" si="48"/>
        <v>0.21000000000000002</v>
      </c>
      <c r="L1601">
        <f t="shared" si="49"/>
        <v>0.21000000000000002</v>
      </c>
    </row>
    <row r="1602" spans="1:12">
      <c r="A1602" t="s">
        <v>822</v>
      </c>
      <c r="B1602">
        <v>2</v>
      </c>
      <c r="C1602">
        <v>1</v>
      </c>
      <c r="D1602">
        <v>40</v>
      </c>
      <c r="E1602" t="s">
        <v>3161</v>
      </c>
      <c r="F1602" t="s">
        <v>3156</v>
      </c>
      <c r="G1602">
        <v>48.3</v>
      </c>
      <c r="H1602">
        <v>1832.2475214082731</v>
      </c>
      <c r="I1602">
        <v>1.8322475214082731E-3</v>
      </c>
      <c r="J1602" t="str">
        <f>_xlfn.XLOOKUP(A1602,'DRAWING LIST'!B:B,'DRAWING LIST'!AJ:AJ,,0)</f>
        <v/>
      </c>
      <c r="K1602">
        <f t="shared" si="48"/>
        <v>0.16</v>
      </c>
      <c r="L1602">
        <f t="shared" si="49"/>
        <v>0.16</v>
      </c>
    </row>
    <row r="1603" spans="1:12">
      <c r="A1603" t="s">
        <v>584</v>
      </c>
      <c r="B1603">
        <v>2</v>
      </c>
      <c r="C1603">
        <v>1</v>
      </c>
      <c r="D1603">
        <v>40</v>
      </c>
      <c r="E1603" t="s">
        <v>3161</v>
      </c>
      <c r="F1603" t="s">
        <v>3160</v>
      </c>
      <c r="G1603">
        <v>48.3</v>
      </c>
      <c r="H1603">
        <v>1832.2475214082731</v>
      </c>
      <c r="I1603">
        <v>1.8322475214082731E-3</v>
      </c>
      <c r="J1603" t="str">
        <f>_xlfn.XLOOKUP(A1603,'DRAWING LIST'!B:B,'DRAWING LIST'!AJ:AJ,,0)</f>
        <v/>
      </c>
      <c r="K1603">
        <f t="shared" ref="K1603:K1666" si="50">ROUNDUP(G1603*PI()*1000*10^-6,2)</f>
        <v>0.16</v>
      </c>
      <c r="L1603">
        <f t="shared" ref="L1603:L1666" si="51">K1603*C1603</f>
        <v>0.16</v>
      </c>
    </row>
    <row r="1604" spans="1:12">
      <c r="A1604" t="s">
        <v>825</v>
      </c>
      <c r="B1604">
        <v>2</v>
      </c>
      <c r="C1604">
        <v>1</v>
      </c>
      <c r="D1604">
        <v>40</v>
      </c>
      <c r="E1604" t="s">
        <v>3161</v>
      </c>
      <c r="F1604" t="s">
        <v>3156</v>
      </c>
      <c r="G1604">
        <v>48.3</v>
      </c>
      <c r="H1604">
        <v>1832.2475214082731</v>
      </c>
      <c r="I1604">
        <v>1.8322475214082731E-3</v>
      </c>
      <c r="J1604" t="str">
        <f>_xlfn.XLOOKUP(A1604,'DRAWING LIST'!B:B,'DRAWING LIST'!AJ:AJ,,0)</f>
        <v/>
      </c>
      <c r="K1604">
        <f t="shared" si="50"/>
        <v>0.16</v>
      </c>
      <c r="L1604">
        <f t="shared" si="51"/>
        <v>0.16</v>
      </c>
    </row>
    <row r="1605" spans="1:12">
      <c r="A1605" t="s">
        <v>594</v>
      </c>
      <c r="B1605">
        <v>2</v>
      </c>
      <c r="C1605">
        <v>1</v>
      </c>
      <c r="D1605">
        <v>40</v>
      </c>
      <c r="E1605" t="s">
        <v>3161</v>
      </c>
      <c r="F1605" t="s">
        <v>3160</v>
      </c>
      <c r="G1605">
        <v>48.3</v>
      </c>
      <c r="H1605">
        <v>1832.2475214082731</v>
      </c>
      <c r="I1605">
        <v>1.8322475214082731E-3</v>
      </c>
      <c r="J1605" t="str">
        <f>_xlfn.XLOOKUP(A1605,'DRAWING LIST'!B:B,'DRAWING LIST'!AJ:AJ,,0)</f>
        <v/>
      </c>
      <c r="K1605">
        <f t="shared" si="50"/>
        <v>0.16</v>
      </c>
      <c r="L1605">
        <f t="shared" si="51"/>
        <v>0.16</v>
      </c>
    </row>
    <row r="1606" spans="1:12">
      <c r="A1606" t="s">
        <v>603</v>
      </c>
      <c r="B1606">
        <v>2</v>
      </c>
      <c r="C1606">
        <v>1</v>
      </c>
      <c r="D1606">
        <v>40</v>
      </c>
      <c r="E1606" t="s">
        <v>3161</v>
      </c>
      <c r="F1606" t="s">
        <v>3156</v>
      </c>
      <c r="G1606">
        <v>48.3</v>
      </c>
      <c r="H1606">
        <v>1832.2475214082731</v>
      </c>
      <c r="I1606">
        <v>1.8322475214082731E-3</v>
      </c>
      <c r="J1606" t="str">
        <f>_xlfn.XLOOKUP(A1606,'DRAWING LIST'!B:B,'DRAWING LIST'!AJ:AJ,,0)</f>
        <v/>
      </c>
      <c r="K1606">
        <f t="shared" si="50"/>
        <v>0.16</v>
      </c>
      <c r="L1606">
        <f t="shared" si="51"/>
        <v>0.16</v>
      </c>
    </row>
    <row r="1607" spans="1:12">
      <c r="A1607" t="s">
        <v>611</v>
      </c>
      <c r="B1607">
        <v>2</v>
      </c>
      <c r="C1607">
        <v>1</v>
      </c>
      <c r="D1607">
        <v>40</v>
      </c>
      <c r="E1607" t="s">
        <v>3161</v>
      </c>
      <c r="F1607" t="s">
        <v>3156</v>
      </c>
      <c r="G1607">
        <v>48.3</v>
      </c>
      <c r="H1607">
        <v>1832.2475214082731</v>
      </c>
      <c r="I1607">
        <v>1.8322475214082731E-3</v>
      </c>
      <c r="J1607" t="str">
        <f>_xlfn.XLOOKUP(A1607,'DRAWING LIST'!B:B,'DRAWING LIST'!AJ:AJ,,0)</f>
        <v/>
      </c>
      <c r="K1607">
        <f t="shared" si="50"/>
        <v>0.16</v>
      </c>
      <c r="L1607">
        <f t="shared" si="51"/>
        <v>0.16</v>
      </c>
    </row>
    <row r="1608" spans="1:12">
      <c r="A1608" t="s">
        <v>615</v>
      </c>
      <c r="B1608">
        <v>2</v>
      </c>
      <c r="C1608">
        <v>1</v>
      </c>
      <c r="D1608">
        <v>40</v>
      </c>
      <c r="E1608" t="s">
        <v>3161</v>
      </c>
      <c r="F1608" t="s">
        <v>3156</v>
      </c>
      <c r="G1608">
        <v>48.3</v>
      </c>
      <c r="H1608">
        <v>1832.2475214082731</v>
      </c>
      <c r="I1608">
        <v>1.8322475214082731E-3</v>
      </c>
      <c r="J1608" t="str">
        <f>_xlfn.XLOOKUP(A1608,'DRAWING LIST'!B:B,'DRAWING LIST'!AJ:AJ,,0)</f>
        <v/>
      </c>
      <c r="K1608">
        <f t="shared" si="50"/>
        <v>0.16</v>
      </c>
      <c r="L1608">
        <f t="shared" si="51"/>
        <v>0.16</v>
      </c>
    </row>
    <row r="1609" spans="1:12">
      <c r="A1609" t="s">
        <v>615</v>
      </c>
      <c r="B1609">
        <v>2</v>
      </c>
      <c r="C1609">
        <v>1</v>
      </c>
      <c r="D1609">
        <v>40</v>
      </c>
      <c r="E1609" t="s">
        <v>3161</v>
      </c>
      <c r="F1609" t="s">
        <v>3156</v>
      </c>
      <c r="G1609">
        <v>48.3</v>
      </c>
      <c r="H1609">
        <v>1832.2475214082731</v>
      </c>
      <c r="I1609">
        <v>1.8322475214082731E-3</v>
      </c>
      <c r="J1609" t="str">
        <f>_xlfn.XLOOKUP(A1609,'DRAWING LIST'!B:B,'DRAWING LIST'!AJ:AJ,,0)</f>
        <v/>
      </c>
      <c r="K1609">
        <f t="shared" si="50"/>
        <v>0.16</v>
      </c>
      <c r="L1609">
        <f t="shared" si="51"/>
        <v>0.16</v>
      </c>
    </row>
    <row r="1610" spans="1:12">
      <c r="A1610" t="s">
        <v>616</v>
      </c>
      <c r="B1610">
        <v>2</v>
      </c>
      <c r="C1610">
        <v>1</v>
      </c>
      <c r="D1610">
        <v>40</v>
      </c>
      <c r="E1610" t="s">
        <v>3161</v>
      </c>
      <c r="F1610" t="s">
        <v>3156</v>
      </c>
      <c r="G1610">
        <v>48.3</v>
      </c>
      <c r="H1610">
        <v>1832.2475214082731</v>
      </c>
      <c r="I1610">
        <v>1.8322475214082731E-3</v>
      </c>
      <c r="J1610" t="str">
        <f>_xlfn.XLOOKUP(A1610,'DRAWING LIST'!B:B,'DRAWING LIST'!AJ:AJ,,0)</f>
        <v/>
      </c>
      <c r="K1610">
        <f t="shared" si="50"/>
        <v>0.16</v>
      </c>
      <c r="L1610">
        <f t="shared" si="51"/>
        <v>0.16</v>
      </c>
    </row>
    <row r="1611" spans="1:12">
      <c r="A1611" t="s">
        <v>617</v>
      </c>
      <c r="B1611">
        <v>2</v>
      </c>
      <c r="C1611">
        <v>1</v>
      </c>
      <c r="D1611">
        <v>40</v>
      </c>
      <c r="E1611" t="s">
        <v>3161</v>
      </c>
      <c r="F1611" t="s">
        <v>3156</v>
      </c>
      <c r="G1611">
        <v>48.3</v>
      </c>
      <c r="H1611">
        <v>1832.2475214082731</v>
      </c>
      <c r="I1611">
        <v>1.8322475214082731E-3</v>
      </c>
      <c r="J1611" t="str">
        <f>_xlfn.XLOOKUP(A1611,'DRAWING LIST'!B:B,'DRAWING LIST'!AJ:AJ,,0)</f>
        <v/>
      </c>
      <c r="K1611">
        <f t="shared" si="50"/>
        <v>0.16</v>
      </c>
      <c r="L1611">
        <f t="shared" si="51"/>
        <v>0.16</v>
      </c>
    </row>
    <row r="1612" spans="1:12">
      <c r="A1612" t="s">
        <v>621</v>
      </c>
      <c r="B1612">
        <v>2</v>
      </c>
      <c r="C1612">
        <v>2</v>
      </c>
      <c r="D1612">
        <v>50</v>
      </c>
      <c r="E1612" t="s">
        <v>3159</v>
      </c>
      <c r="F1612" t="s">
        <v>3160</v>
      </c>
      <c r="G1612">
        <v>60.3</v>
      </c>
      <c r="H1612">
        <v>5711.5568158956548</v>
      </c>
      <c r="I1612">
        <v>5.7115568158956544E-3</v>
      </c>
      <c r="J1612" t="str">
        <f>_xlfn.XLOOKUP(A1612,'DRAWING LIST'!B:B,'DRAWING LIST'!AJ:AJ,,0)</f>
        <v/>
      </c>
      <c r="K1612">
        <f t="shared" si="50"/>
        <v>0.19</v>
      </c>
      <c r="L1612">
        <f t="shared" si="51"/>
        <v>0.38</v>
      </c>
    </row>
    <row r="1613" spans="1:12">
      <c r="A1613" t="s">
        <v>621</v>
      </c>
      <c r="B1613">
        <v>3</v>
      </c>
      <c r="C1613">
        <v>1</v>
      </c>
      <c r="D1613">
        <v>50</v>
      </c>
      <c r="E1613" t="s">
        <v>3196</v>
      </c>
      <c r="F1613" t="s">
        <v>3160</v>
      </c>
      <c r="G1613">
        <v>60.3</v>
      </c>
      <c r="H1613">
        <v>2855.7784079478274</v>
      </c>
      <c r="I1613">
        <v>2.8557784079478272E-3</v>
      </c>
      <c r="J1613" t="str">
        <f>_xlfn.XLOOKUP(A1613,'DRAWING LIST'!B:B,'DRAWING LIST'!AJ:AJ,,0)</f>
        <v/>
      </c>
      <c r="K1613">
        <f t="shared" si="50"/>
        <v>0.19</v>
      </c>
      <c r="L1613">
        <f t="shared" si="51"/>
        <v>0.19</v>
      </c>
    </row>
    <row r="1614" spans="1:12">
      <c r="A1614" t="s">
        <v>622</v>
      </c>
      <c r="B1614">
        <v>2</v>
      </c>
      <c r="C1614">
        <v>2</v>
      </c>
      <c r="D1614">
        <v>50</v>
      </c>
      <c r="E1614" t="s">
        <v>3159</v>
      </c>
      <c r="F1614" t="s">
        <v>3160</v>
      </c>
      <c r="G1614">
        <v>60.3</v>
      </c>
      <c r="H1614">
        <v>5711.5568158956548</v>
      </c>
      <c r="I1614">
        <v>5.7115568158956544E-3</v>
      </c>
      <c r="J1614" t="str">
        <f>_xlfn.XLOOKUP(A1614,'DRAWING LIST'!B:B,'DRAWING LIST'!AJ:AJ,,0)</f>
        <v/>
      </c>
      <c r="K1614">
        <f t="shared" si="50"/>
        <v>0.19</v>
      </c>
      <c r="L1614">
        <f t="shared" si="51"/>
        <v>0.38</v>
      </c>
    </row>
    <row r="1615" spans="1:12">
      <c r="A1615" t="s">
        <v>622</v>
      </c>
      <c r="B1615">
        <v>3</v>
      </c>
      <c r="C1615">
        <v>1</v>
      </c>
      <c r="D1615">
        <v>50</v>
      </c>
      <c r="E1615" t="s">
        <v>3196</v>
      </c>
      <c r="F1615" t="s">
        <v>3160</v>
      </c>
      <c r="G1615">
        <v>60.3</v>
      </c>
      <c r="H1615">
        <v>2855.7784079478274</v>
      </c>
      <c r="I1615">
        <v>2.8557784079478272E-3</v>
      </c>
      <c r="J1615" t="str">
        <f>_xlfn.XLOOKUP(A1615,'DRAWING LIST'!B:B,'DRAWING LIST'!AJ:AJ,,0)</f>
        <v/>
      </c>
      <c r="K1615">
        <f t="shared" si="50"/>
        <v>0.19</v>
      </c>
      <c r="L1615">
        <f t="shared" si="51"/>
        <v>0.19</v>
      </c>
    </row>
    <row r="1616" spans="1:12">
      <c r="A1616" t="s">
        <v>623</v>
      </c>
      <c r="B1616">
        <v>2</v>
      </c>
      <c r="C1616">
        <v>1</v>
      </c>
      <c r="D1616">
        <v>25</v>
      </c>
      <c r="E1616" t="s">
        <v>3159</v>
      </c>
      <c r="F1616" t="s">
        <v>3160</v>
      </c>
      <c r="G1616">
        <v>33.4</v>
      </c>
      <c r="H1616">
        <v>1752.3175503193147</v>
      </c>
      <c r="I1616">
        <v>1.7523175503193146E-3</v>
      </c>
      <c r="J1616" t="str">
        <f>_xlfn.XLOOKUP(A1616,'DRAWING LIST'!B:B,'DRAWING LIST'!AJ:AJ,,0)</f>
        <v/>
      </c>
      <c r="K1616">
        <f t="shared" si="50"/>
        <v>0.11</v>
      </c>
      <c r="L1616">
        <f t="shared" si="51"/>
        <v>0.11</v>
      </c>
    </row>
    <row r="1617" spans="1:12">
      <c r="A1617" t="s">
        <v>623</v>
      </c>
      <c r="B1617">
        <v>3</v>
      </c>
      <c r="C1617">
        <v>1</v>
      </c>
      <c r="D1617">
        <v>25</v>
      </c>
      <c r="E1617" t="s">
        <v>3161</v>
      </c>
      <c r="F1617" t="s">
        <v>3160</v>
      </c>
      <c r="G1617">
        <v>33.4</v>
      </c>
      <c r="H1617">
        <v>876.15877515965735</v>
      </c>
      <c r="I1617">
        <v>8.7615877515965731E-4</v>
      </c>
      <c r="J1617" t="str">
        <f>_xlfn.XLOOKUP(A1617,'DRAWING LIST'!B:B,'DRAWING LIST'!AJ:AJ,,0)</f>
        <v/>
      </c>
      <c r="K1617">
        <f t="shared" si="50"/>
        <v>0.11</v>
      </c>
      <c r="L1617">
        <f t="shared" si="51"/>
        <v>0.11</v>
      </c>
    </row>
    <row r="1618" spans="1:12">
      <c r="A1618" t="s">
        <v>624</v>
      </c>
      <c r="B1618">
        <v>2</v>
      </c>
      <c r="C1618">
        <v>1</v>
      </c>
      <c r="D1618">
        <v>25</v>
      </c>
      <c r="E1618" t="s">
        <v>3159</v>
      </c>
      <c r="F1618" t="s">
        <v>3160</v>
      </c>
      <c r="G1618">
        <v>33.4</v>
      </c>
      <c r="H1618">
        <v>1752.3175503193147</v>
      </c>
      <c r="I1618">
        <v>1.7523175503193146E-3</v>
      </c>
      <c r="J1618" t="str">
        <f>_xlfn.XLOOKUP(A1618,'DRAWING LIST'!B:B,'DRAWING LIST'!AJ:AJ,,0)</f>
        <v/>
      </c>
      <c r="K1618">
        <f t="shared" si="50"/>
        <v>0.11</v>
      </c>
      <c r="L1618">
        <f t="shared" si="51"/>
        <v>0.11</v>
      </c>
    </row>
    <row r="1619" spans="1:12">
      <c r="A1619" t="s">
        <v>624</v>
      </c>
      <c r="B1619">
        <v>3</v>
      </c>
      <c r="C1619">
        <v>1</v>
      </c>
      <c r="D1619">
        <v>25</v>
      </c>
      <c r="E1619" t="s">
        <v>3161</v>
      </c>
      <c r="F1619" t="s">
        <v>3160</v>
      </c>
      <c r="G1619">
        <v>33.4</v>
      </c>
      <c r="H1619">
        <v>876.15877515965735</v>
      </c>
      <c r="I1619">
        <v>8.7615877515965731E-4</v>
      </c>
      <c r="J1619" t="str">
        <f>_xlfn.XLOOKUP(A1619,'DRAWING LIST'!B:B,'DRAWING LIST'!AJ:AJ,,0)</f>
        <v/>
      </c>
      <c r="K1619">
        <f t="shared" si="50"/>
        <v>0.11</v>
      </c>
      <c r="L1619">
        <f t="shared" si="51"/>
        <v>0.11</v>
      </c>
    </row>
    <row r="1620" spans="1:12">
      <c r="A1620" t="s">
        <v>625</v>
      </c>
      <c r="B1620">
        <v>2</v>
      </c>
      <c r="C1620">
        <v>1</v>
      </c>
      <c r="D1620">
        <v>25</v>
      </c>
      <c r="E1620" t="s">
        <v>3159</v>
      </c>
      <c r="F1620" t="s">
        <v>3160</v>
      </c>
      <c r="G1620">
        <v>33.4</v>
      </c>
      <c r="H1620">
        <v>1752.3175503193147</v>
      </c>
      <c r="I1620">
        <v>1.7523175503193146E-3</v>
      </c>
      <c r="J1620" t="str">
        <f>_xlfn.XLOOKUP(A1620,'DRAWING LIST'!B:B,'DRAWING LIST'!AJ:AJ,,0)</f>
        <v/>
      </c>
      <c r="K1620">
        <f t="shared" si="50"/>
        <v>0.11</v>
      </c>
      <c r="L1620">
        <f t="shared" si="51"/>
        <v>0.11</v>
      </c>
    </row>
    <row r="1621" spans="1:12">
      <c r="A1621" t="s">
        <v>625</v>
      </c>
      <c r="B1621">
        <v>3</v>
      </c>
      <c r="C1621">
        <v>1</v>
      </c>
      <c r="D1621">
        <v>25</v>
      </c>
      <c r="E1621" t="s">
        <v>3161</v>
      </c>
      <c r="F1621" t="s">
        <v>3160</v>
      </c>
      <c r="G1621">
        <v>33.4</v>
      </c>
      <c r="H1621">
        <v>876.15877515965735</v>
      </c>
      <c r="I1621">
        <v>8.7615877515965731E-4</v>
      </c>
      <c r="J1621" t="str">
        <f>_xlfn.XLOOKUP(A1621,'DRAWING LIST'!B:B,'DRAWING LIST'!AJ:AJ,,0)</f>
        <v/>
      </c>
      <c r="K1621">
        <f t="shared" si="50"/>
        <v>0.11</v>
      </c>
      <c r="L1621">
        <f t="shared" si="51"/>
        <v>0.11</v>
      </c>
    </row>
    <row r="1622" spans="1:12">
      <c r="A1622" t="s">
        <v>626</v>
      </c>
      <c r="B1622">
        <v>2</v>
      </c>
      <c r="C1622">
        <v>2</v>
      </c>
      <c r="D1622">
        <v>25</v>
      </c>
      <c r="E1622" t="s">
        <v>3159</v>
      </c>
      <c r="F1622" t="s">
        <v>3160</v>
      </c>
      <c r="G1622">
        <v>33.4</v>
      </c>
      <c r="H1622">
        <v>1752.3175503193147</v>
      </c>
      <c r="I1622">
        <v>1.7523175503193146E-3</v>
      </c>
      <c r="J1622" t="str">
        <f>_xlfn.XLOOKUP(A1622,'DRAWING LIST'!B:B,'DRAWING LIST'!AJ:AJ,,0)</f>
        <v/>
      </c>
      <c r="K1622">
        <f t="shared" si="50"/>
        <v>0.11</v>
      </c>
      <c r="L1622">
        <f t="shared" si="51"/>
        <v>0.22</v>
      </c>
    </row>
    <row r="1623" spans="1:12">
      <c r="A1623" t="s">
        <v>626</v>
      </c>
      <c r="B1623">
        <v>3</v>
      </c>
      <c r="C1623">
        <v>1</v>
      </c>
      <c r="D1623">
        <v>25</v>
      </c>
      <c r="E1623" t="s">
        <v>3161</v>
      </c>
      <c r="F1623" t="s">
        <v>3160</v>
      </c>
      <c r="G1623">
        <v>33.4</v>
      </c>
      <c r="H1623">
        <v>876.15877515965735</v>
      </c>
      <c r="I1623">
        <v>8.7615877515965731E-4</v>
      </c>
      <c r="J1623" t="str">
        <f>_xlfn.XLOOKUP(A1623,'DRAWING LIST'!B:B,'DRAWING LIST'!AJ:AJ,,0)</f>
        <v/>
      </c>
      <c r="K1623">
        <f t="shared" si="50"/>
        <v>0.11</v>
      </c>
      <c r="L1623">
        <f t="shared" si="51"/>
        <v>0.11</v>
      </c>
    </row>
    <row r="1624" spans="1:12">
      <c r="A1624" t="s">
        <v>627</v>
      </c>
      <c r="B1624">
        <v>2</v>
      </c>
      <c r="C1624">
        <v>1</v>
      </c>
      <c r="D1624">
        <v>50</v>
      </c>
      <c r="E1624" t="s">
        <v>3159</v>
      </c>
      <c r="F1624" t="s">
        <v>3160</v>
      </c>
      <c r="G1624">
        <v>60.3</v>
      </c>
      <c r="H1624">
        <v>5711.5568158956548</v>
      </c>
      <c r="I1624">
        <v>5.7115568158956544E-3</v>
      </c>
      <c r="J1624" t="str">
        <f>_xlfn.XLOOKUP(A1624,'DRAWING LIST'!B:B,'DRAWING LIST'!AJ:AJ,,0)</f>
        <v/>
      </c>
      <c r="K1624">
        <f t="shared" si="50"/>
        <v>0.19</v>
      </c>
      <c r="L1624">
        <f t="shared" si="51"/>
        <v>0.19</v>
      </c>
    </row>
    <row r="1625" spans="1:12">
      <c r="A1625" t="s">
        <v>627</v>
      </c>
      <c r="B1625">
        <v>3</v>
      </c>
      <c r="C1625">
        <v>1</v>
      </c>
      <c r="D1625">
        <v>50</v>
      </c>
      <c r="E1625" t="s">
        <v>3196</v>
      </c>
      <c r="F1625" t="s">
        <v>3160</v>
      </c>
      <c r="G1625">
        <v>60.3</v>
      </c>
      <c r="H1625">
        <v>2855.7784079478274</v>
      </c>
      <c r="I1625">
        <v>2.8557784079478272E-3</v>
      </c>
      <c r="J1625" t="str">
        <f>_xlfn.XLOOKUP(A1625,'DRAWING LIST'!B:B,'DRAWING LIST'!AJ:AJ,,0)</f>
        <v/>
      </c>
      <c r="K1625">
        <f t="shared" si="50"/>
        <v>0.19</v>
      </c>
      <c r="L1625">
        <f t="shared" si="51"/>
        <v>0.19</v>
      </c>
    </row>
    <row r="1626" spans="1:12">
      <c r="A1626" t="s">
        <v>628</v>
      </c>
      <c r="B1626">
        <v>2</v>
      </c>
      <c r="C1626">
        <v>5</v>
      </c>
      <c r="D1626">
        <v>25</v>
      </c>
      <c r="E1626" t="s">
        <v>3159</v>
      </c>
      <c r="F1626" t="s">
        <v>3160</v>
      </c>
      <c r="G1626">
        <v>33.4</v>
      </c>
      <c r="H1626">
        <v>1752.3175503193147</v>
      </c>
      <c r="I1626">
        <v>1.7523175503193146E-3</v>
      </c>
      <c r="J1626" t="str">
        <f>_xlfn.XLOOKUP(A1626,'DRAWING LIST'!B:B,'DRAWING LIST'!AJ:AJ,,0)</f>
        <v/>
      </c>
      <c r="K1626">
        <f t="shared" si="50"/>
        <v>0.11</v>
      </c>
      <c r="L1626">
        <f t="shared" si="51"/>
        <v>0.55000000000000004</v>
      </c>
    </row>
    <row r="1627" spans="1:12">
      <c r="A1627" t="s">
        <v>629</v>
      </c>
      <c r="B1627">
        <v>2</v>
      </c>
      <c r="C1627">
        <v>1</v>
      </c>
      <c r="D1627">
        <v>25</v>
      </c>
      <c r="E1627" t="s">
        <v>3185</v>
      </c>
      <c r="F1627" t="s">
        <v>3160</v>
      </c>
      <c r="G1627">
        <v>33.4</v>
      </c>
      <c r="H1627" t="s">
        <v>2009</v>
      </c>
      <c r="J1627" t="str">
        <f>_xlfn.XLOOKUP(A1627,'DRAWING LIST'!B:B,'DRAWING LIST'!AJ:AJ,,0)</f>
        <v/>
      </c>
      <c r="K1627">
        <f t="shared" si="50"/>
        <v>0.11</v>
      </c>
      <c r="L1627">
        <f t="shared" si="51"/>
        <v>0.11</v>
      </c>
    </row>
    <row r="1628" spans="1:12">
      <c r="A1628" t="s">
        <v>629</v>
      </c>
      <c r="B1628">
        <v>3</v>
      </c>
      <c r="C1628">
        <v>1</v>
      </c>
      <c r="D1628">
        <v>25</v>
      </c>
      <c r="E1628" t="s">
        <v>3159</v>
      </c>
      <c r="F1628" t="s">
        <v>3160</v>
      </c>
      <c r="G1628">
        <v>33.4</v>
      </c>
      <c r="H1628">
        <v>1752.3175503193147</v>
      </c>
      <c r="I1628">
        <v>1.7523175503193146E-3</v>
      </c>
      <c r="J1628" t="str">
        <f>_xlfn.XLOOKUP(A1628,'DRAWING LIST'!B:B,'DRAWING LIST'!AJ:AJ,,0)</f>
        <v/>
      </c>
      <c r="K1628">
        <f t="shared" si="50"/>
        <v>0.11</v>
      </c>
      <c r="L1628">
        <f t="shared" si="51"/>
        <v>0.11</v>
      </c>
    </row>
    <row r="1629" spans="1:12">
      <c r="A1629" t="s">
        <v>629</v>
      </c>
      <c r="B1629">
        <v>4</v>
      </c>
      <c r="C1629">
        <v>1</v>
      </c>
      <c r="D1629">
        <v>25</v>
      </c>
      <c r="E1629" t="s">
        <v>3162</v>
      </c>
      <c r="F1629" t="s">
        <v>3160</v>
      </c>
      <c r="G1629">
        <v>33.4</v>
      </c>
      <c r="H1629">
        <v>5256.9526509579446</v>
      </c>
      <c r="I1629">
        <v>5.2569526509579443E-3</v>
      </c>
      <c r="J1629" t="str">
        <f>_xlfn.XLOOKUP(A1629,'DRAWING LIST'!B:B,'DRAWING LIST'!AJ:AJ,,0)</f>
        <v/>
      </c>
      <c r="K1629">
        <f t="shared" si="50"/>
        <v>0.11</v>
      </c>
      <c r="L1629">
        <f t="shared" si="51"/>
        <v>0.11</v>
      </c>
    </row>
    <row r="1630" spans="1:12">
      <c r="A1630" t="s">
        <v>629</v>
      </c>
      <c r="B1630">
        <v>5</v>
      </c>
      <c r="C1630">
        <v>2</v>
      </c>
      <c r="D1630">
        <v>25</v>
      </c>
      <c r="E1630" t="s">
        <v>3161</v>
      </c>
      <c r="F1630" t="s">
        <v>3160</v>
      </c>
      <c r="G1630">
        <v>33.4</v>
      </c>
      <c r="H1630">
        <v>876.15877515965735</v>
      </c>
      <c r="I1630">
        <v>8.7615877515965731E-4</v>
      </c>
      <c r="J1630" t="str">
        <f>_xlfn.XLOOKUP(A1630,'DRAWING LIST'!B:B,'DRAWING LIST'!AJ:AJ,,0)</f>
        <v/>
      </c>
      <c r="K1630">
        <f t="shared" si="50"/>
        <v>0.11</v>
      </c>
      <c r="L1630">
        <f t="shared" si="51"/>
        <v>0.22</v>
      </c>
    </row>
    <row r="1631" spans="1:12">
      <c r="A1631" t="s">
        <v>630</v>
      </c>
      <c r="B1631">
        <v>2</v>
      </c>
      <c r="C1631">
        <v>1</v>
      </c>
      <c r="D1631">
        <v>50</v>
      </c>
      <c r="E1631" t="s">
        <v>3159</v>
      </c>
      <c r="F1631" t="s">
        <v>3160</v>
      </c>
      <c r="G1631">
        <v>60.3</v>
      </c>
      <c r="H1631">
        <v>5711.5568158956548</v>
      </c>
      <c r="I1631">
        <v>5.7115568158956544E-3</v>
      </c>
      <c r="J1631" t="str">
        <f>_xlfn.XLOOKUP(A1631,'DRAWING LIST'!B:B,'DRAWING LIST'!AJ:AJ,,0)</f>
        <v/>
      </c>
      <c r="K1631">
        <f t="shared" si="50"/>
        <v>0.19</v>
      </c>
      <c r="L1631">
        <f t="shared" si="51"/>
        <v>0.19</v>
      </c>
    </row>
    <row r="1632" spans="1:12">
      <c r="A1632" t="s">
        <v>630</v>
      </c>
      <c r="B1632">
        <v>3</v>
      </c>
      <c r="C1632">
        <v>1</v>
      </c>
      <c r="D1632">
        <v>50</v>
      </c>
      <c r="E1632" t="s">
        <v>3196</v>
      </c>
      <c r="F1632" t="s">
        <v>3160</v>
      </c>
      <c r="G1632">
        <v>60.3</v>
      </c>
      <c r="H1632">
        <v>2855.7784079478274</v>
      </c>
      <c r="I1632">
        <v>2.8557784079478272E-3</v>
      </c>
      <c r="J1632" t="str">
        <f>_xlfn.XLOOKUP(A1632,'DRAWING LIST'!B:B,'DRAWING LIST'!AJ:AJ,,0)</f>
        <v/>
      </c>
      <c r="K1632">
        <f t="shared" si="50"/>
        <v>0.19</v>
      </c>
      <c r="L1632">
        <f t="shared" si="51"/>
        <v>0.19</v>
      </c>
    </row>
    <row r="1633" spans="1:12">
      <c r="A1633" t="s">
        <v>631</v>
      </c>
      <c r="B1633">
        <v>2</v>
      </c>
      <c r="C1633">
        <v>3</v>
      </c>
      <c r="D1633">
        <v>50</v>
      </c>
      <c r="E1633" t="s">
        <v>3159</v>
      </c>
      <c r="F1633" t="s">
        <v>3156</v>
      </c>
      <c r="G1633">
        <v>60.3</v>
      </c>
      <c r="H1633">
        <v>5711.5568158956548</v>
      </c>
      <c r="I1633">
        <v>5.7115568158956544E-3</v>
      </c>
      <c r="J1633" t="str">
        <f>_xlfn.XLOOKUP(A1633,'DRAWING LIST'!B:B,'DRAWING LIST'!AJ:AJ,,0)</f>
        <v>1-38鼠灰色</v>
      </c>
      <c r="K1633">
        <f t="shared" si="50"/>
        <v>0.19</v>
      </c>
      <c r="L1633">
        <f t="shared" si="51"/>
        <v>0.57000000000000006</v>
      </c>
    </row>
    <row r="1634" spans="1:12">
      <c r="A1634" t="s">
        <v>631</v>
      </c>
      <c r="B1634">
        <v>3</v>
      </c>
      <c r="C1634">
        <v>3</v>
      </c>
      <c r="D1634">
        <v>50</v>
      </c>
      <c r="E1634" t="s">
        <v>3158</v>
      </c>
      <c r="F1634" t="s">
        <v>3156</v>
      </c>
      <c r="G1634">
        <v>60.3</v>
      </c>
      <c r="H1634">
        <v>2855.7784079478274</v>
      </c>
      <c r="I1634">
        <v>2.8557784079478272E-3</v>
      </c>
      <c r="J1634" t="str">
        <f>_xlfn.XLOOKUP(A1634,'DRAWING LIST'!B:B,'DRAWING LIST'!AJ:AJ,,0)</f>
        <v>1-38鼠灰色</v>
      </c>
      <c r="K1634">
        <f t="shared" si="50"/>
        <v>0.19</v>
      </c>
      <c r="L1634">
        <f t="shared" si="51"/>
        <v>0.57000000000000006</v>
      </c>
    </row>
    <row r="1635" spans="1:12">
      <c r="A1635" t="s">
        <v>632</v>
      </c>
      <c r="B1635">
        <v>2</v>
      </c>
      <c r="C1635">
        <v>3</v>
      </c>
      <c r="D1635">
        <v>80</v>
      </c>
      <c r="E1635" t="s">
        <v>3159</v>
      </c>
      <c r="F1635" t="s">
        <v>3160</v>
      </c>
      <c r="G1635">
        <v>88.9</v>
      </c>
      <c r="H1635">
        <v>12414.333237888695</v>
      </c>
      <c r="I1635">
        <v>1.2414333237888694E-2</v>
      </c>
      <c r="J1635" t="str">
        <f>_xlfn.XLOOKUP(A1635,'DRAWING LIST'!B:B,'DRAWING LIST'!AJ:AJ,,0)</f>
        <v/>
      </c>
      <c r="K1635">
        <f t="shared" si="50"/>
        <v>0.28000000000000003</v>
      </c>
      <c r="L1635">
        <f t="shared" si="51"/>
        <v>0.84000000000000008</v>
      </c>
    </row>
    <row r="1636" spans="1:12">
      <c r="A1636" t="s">
        <v>632</v>
      </c>
      <c r="B1636">
        <v>3</v>
      </c>
      <c r="C1636">
        <v>1</v>
      </c>
      <c r="D1636" t="s">
        <v>3183</v>
      </c>
      <c r="E1636" t="s">
        <v>3164</v>
      </c>
      <c r="F1636" t="s">
        <v>3160</v>
      </c>
      <c r="G1636">
        <v>80</v>
      </c>
      <c r="H1636">
        <v>30159.289474462013</v>
      </c>
      <c r="I1636">
        <v>3.0159289474462014E-2</v>
      </c>
      <c r="J1636" t="str">
        <f>_xlfn.XLOOKUP(A1636,'DRAWING LIST'!B:B,'DRAWING LIST'!AJ:AJ,,0)</f>
        <v/>
      </c>
      <c r="K1636">
        <f t="shared" si="50"/>
        <v>0.26</v>
      </c>
      <c r="L1636">
        <f t="shared" si="51"/>
        <v>0.26</v>
      </c>
    </row>
    <row r="1637" spans="1:12">
      <c r="A1637" t="s">
        <v>632</v>
      </c>
      <c r="B1637">
        <v>4</v>
      </c>
      <c r="C1637">
        <v>1</v>
      </c>
      <c r="D1637">
        <v>80</v>
      </c>
      <c r="E1637" t="s">
        <v>3196</v>
      </c>
      <c r="F1637" t="s">
        <v>3160</v>
      </c>
      <c r="G1637">
        <v>88.9</v>
      </c>
      <c r="H1637">
        <v>6207.1666189443476</v>
      </c>
      <c r="I1637">
        <v>6.2071666189443472E-3</v>
      </c>
      <c r="J1637" t="str">
        <f>_xlfn.XLOOKUP(A1637,'DRAWING LIST'!B:B,'DRAWING LIST'!AJ:AJ,,0)</f>
        <v/>
      </c>
      <c r="K1637">
        <f t="shared" si="50"/>
        <v>0.28000000000000003</v>
      </c>
      <c r="L1637">
        <f t="shared" si="51"/>
        <v>0.28000000000000003</v>
      </c>
    </row>
    <row r="1638" spans="1:12">
      <c r="A1638" t="s">
        <v>633</v>
      </c>
      <c r="B1638">
        <v>2</v>
      </c>
      <c r="C1638">
        <v>1</v>
      </c>
      <c r="D1638">
        <v>50</v>
      </c>
      <c r="E1638" t="s">
        <v>3196</v>
      </c>
      <c r="F1638" t="s">
        <v>3160</v>
      </c>
      <c r="G1638">
        <v>60.3</v>
      </c>
      <c r="H1638">
        <v>2855.7784079478274</v>
      </c>
      <c r="I1638">
        <v>2.8557784079478272E-3</v>
      </c>
      <c r="J1638" t="str">
        <f>_xlfn.XLOOKUP(A1638,'DRAWING LIST'!B:B,'DRAWING LIST'!AJ:AJ,,0)</f>
        <v/>
      </c>
      <c r="K1638">
        <f t="shared" si="50"/>
        <v>0.19</v>
      </c>
      <c r="L1638">
        <f t="shared" si="51"/>
        <v>0.19</v>
      </c>
    </row>
    <row r="1639" spans="1:12">
      <c r="A1639" t="s">
        <v>826</v>
      </c>
      <c r="B1639">
        <v>2</v>
      </c>
      <c r="C1639">
        <v>9</v>
      </c>
      <c r="D1639">
        <v>50</v>
      </c>
      <c r="E1639" t="s">
        <v>3159</v>
      </c>
      <c r="F1639" t="s">
        <v>3156</v>
      </c>
      <c r="G1639">
        <v>60.3</v>
      </c>
      <c r="H1639">
        <v>5711.5568158956548</v>
      </c>
      <c r="I1639">
        <v>5.7115568158956544E-3</v>
      </c>
      <c r="J1639" t="str">
        <f>_xlfn.XLOOKUP(A1639,'DRAWING LIST'!B:B,'DRAWING LIST'!AJ:AJ,,0)</f>
        <v>1-38鼠灰色</v>
      </c>
      <c r="K1639">
        <f t="shared" si="50"/>
        <v>0.19</v>
      </c>
      <c r="L1639">
        <f t="shared" si="51"/>
        <v>1.71</v>
      </c>
    </row>
    <row r="1640" spans="1:12">
      <c r="A1640" t="s">
        <v>826</v>
      </c>
      <c r="B1640">
        <v>3</v>
      </c>
      <c r="C1640">
        <v>1</v>
      </c>
      <c r="D1640">
        <v>50</v>
      </c>
      <c r="E1640" t="s">
        <v>3166</v>
      </c>
      <c r="F1640" t="s">
        <v>3156</v>
      </c>
      <c r="G1640">
        <v>60.3</v>
      </c>
      <c r="H1640">
        <v>3807.7045439304366</v>
      </c>
      <c r="I1640">
        <v>3.8077045439304366E-3</v>
      </c>
      <c r="J1640" t="str">
        <f>_xlfn.XLOOKUP(A1640,'DRAWING LIST'!B:B,'DRAWING LIST'!AJ:AJ,,0)</f>
        <v>1-38鼠灰色</v>
      </c>
      <c r="K1640">
        <f t="shared" si="50"/>
        <v>0.19</v>
      </c>
      <c r="L1640">
        <f t="shared" si="51"/>
        <v>0.19</v>
      </c>
    </row>
    <row r="1641" spans="1:12">
      <c r="A1641" t="s">
        <v>634</v>
      </c>
      <c r="B1641">
        <v>2</v>
      </c>
      <c r="C1641">
        <v>3</v>
      </c>
      <c r="D1641">
        <v>50</v>
      </c>
      <c r="E1641" t="s">
        <v>3159</v>
      </c>
      <c r="F1641" t="s">
        <v>3160</v>
      </c>
      <c r="G1641">
        <v>60.3</v>
      </c>
      <c r="H1641">
        <v>5711.5568158956548</v>
      </c>
      <c r="I1641">
        <v>5.7115568158956544E-3</v>
      </c>
      <c r="J1641" t="str">
        <f>_xlfn.XLOOKUP(A1641,'DRAWING LIST'!B:B,'DRAWING LIST'!AJ:AJ,,0)</f>
        <v/>
      </c>
      <c r="K1641">
        <f t="shared" si="50"/>
        <v>0.19</v>
      </c>
      <c r="L1641">
        <f t="shared" si="51"/>
        <v>0.57000000000000006</v>
      </c>
    </row>
    <row r="1642" spans="1:12">
      <c r="A1642" t="s">
        <v>634</v>
      </c>
      <c r="B1642">
        <v>3</v>
      </c>
      <c r="C1642">
        <v>1</v>
      </c>
      <c r="D1642">
        <v>50</v>
      </c>
      <c r="E1642" t="s">
        <v>3196</v>
      </c>
      <c r="F1642" t="s">
        <v>3160</v>
      </c>
      <c r="G1642">
        <v>60.3</v>
      </c>
      <c r="H1642">
        <v>2855.7784079478274</v>
      </c>
      <c r="I1642">
        <v>2.8557784079478272E-3</v>
      </c>
      <c r="J1642" t="str">
        <f>_xlfn.XLOOKUP(A1642,'DRAWING LIST'!B:B,'DRAWING LIST'!AJ:AJ,,0)</f>
        <v/>
      </c>
      <c r="K1642">
        <f t="shared" si="50"/>
        <v>0.19</v>
      </c>
      <c r="L1642">
        <f t="shared" si="51"/>
        <v>0.19</v>
      </c>
    </row>
    <row r="1643" spans="1:12">
      <c r="A1643" t="s">
        <v>635</v>
      </c>
      <c r="B1643">
        <v>2</v>
      </c>
      <c r="C1643">
        <v>1</v>
      </c>
      <c r="D1643">
        <v>50</v>
      </c>
      <c r="E1643" t="s">
        <v>3196</v>
      </c>
      <c r="F1643" t="s">
        <v>3160</v>
      </c>
      <c r="G1643">
        <v>60.3</v>
      </c>
      <c r="H1643">
        <v>2855.7784079478274</v>
      </c>
      <c r="I1643">
        <v>2.8557784079478272E-3</v>
      </c>
      <c r="J1643" t="str">
        <f>_xlfn.XLOOKUP(A1643,'DRAWING LIST'!B:B,'DRAWING LIST'!AJ:AJ,,0)</f>
        <v/>
      </c>
      <c r="K1643">
        <f t="shared" si="50"/>
        <v>0.19</v>
      </c>
      <c r="L1643">
        <f t="shared" si="51"/>
        <v>0.19</v>
      </c>
    </row>
    <row r="1644" spans="1:12">
      <c r="A1644" t="s">
        <v>636</v>
      </c>
      <c r="B1644">
        <v>2</v>
      </c>
      <c r="C1644">
        <v>1</v>
      </c>
      <c r="D1644">
        <v>50</v>
      </c>
      <c r="E1644" t="s">
        <v>3159</v>
      </c>
      <c r="F1644" t="s">
        <v>3160</v>
      </c>
      <c r="G1644">
        <v>60.3</v>
      </c>
      <c r="H1644">
        <v>5711.5568158956548</v>
      </c>
      <c r="I1644">
        <v>5.7115568158956544E-3</v>
      </c>
      <c r="J1644" t="str">
        <f>_xlfn.XLOOKUP(A1644,'DRAWING LIST'!B:B,'DRAWING LIST'!AJ:AJ,,0)</f>
        <v/>
      </c>
      <c r="K1644">
        <f t="shared" si="50"/>
        <v>0.19</v>
      </c>
      <c r="L1644">
        <f t="shared" si="51"/>
        <v>0.19</v>
      </c>
    </row>
    <row r="1645" spans="1:12">
      <c r="A1645" t="s">
        <v>636</v>
      </c>
      <c r="B1645">
        <v>3</v>
      </c>
      <c r="C1645">
        <v>1</v>
      </c>
      <c r="D1645">
        <v>50</v>
      </c>
      <c r="E1645" t="s">
        <v>3162</v>
      </c>
      <c r="F1645" t="s">
        <v>3160</v>
      </c>
      <c r="G1645">
        <v>60.3</v>
      </c>
      <c r="H1645">
        <v>17134.670447686964</v>
      </c>
      <c r="I1645">
        <v>1.7134670447686962E-2</v>
      </c>
      <c r="J1645" t="str">
        <f>_xlfn.XLOOKUP(A1645,'DRAWING LIST'!B:B,'DRAWING LIST'!AJ:AJ,,0)</f>
        <v/>
      </c>
      <c r="K1645">
        <f t="shared" si="50"/>
        <v>0.19</v>
      </c>
      <c r="L1645">
        <f t="shared" si="51"/>
        <v>0.19</v>
      </c>
    </row>
    <row r="1646" spans="1:12">
      <c r="A1646" t="s">
        <v>636</v>
      </c>
      <c r="B1646">
        <v>4</v>
      </c>
      <c r="C1646">
        <v>1</v>
      </c>
      <c r="D1646">
        <v>50</v>
      </c>
      <c r="E1646" t="s">
        <v>3196</v>
      </c>
      <c r="F1646" t="s">
        <v>3160</v>
      </c>
      <c r="G1646">
        <v>60.3</v>
      </c>
      <c r="H1646">
        <v>2855.7784079478274</v>
      </c>
      <c r="I1646">
        <v>2.8557784079478272E-3</v>
      </c>
      <c r="J1646" t="str">
        <f>_xlfn.XLOOKUP(A1646,'DRAWING LIST'!B:B,'DRAWING LIST'!AJ:AJ,,0)</f>
        <v/>
      </c>
      <c r="K1646">
        <f t="shared" si="50"/>
        <v>0.19</v>
      </c>
      <c r="L1646">
        <f t="shared" si="51"/>
        <v>0.19</v>
      </c>
    </row>
    <row r="1647" spans="1:12">
      <c r="A1647" t="s">
        <v>637</v>
      </c>
      <c r="B1647">
        <v>2</v>
      </c>
      <c r="C1647">
        <v>1</v>
      </c>
      <c r="D1647">
        <v>25</v>
      </c>
      <c r="E1647" t="s">
        <v>3159</v>
      </c>
      <c r="F1647" t="s">
        <v>3160</v>
      </c>
      <c r="G1647">
        <v>33.4</v>
      </c>
      <c r="H1647">
        <v>1752.3175503193147</v>
      </c>
      <c r="I1647">
        <v>1.7523175503193146E-3</v>
      </c>
      <c r="J1647" t="str">
        <f>_xlfn.XLOOKUP(A1647,'DRAWING LIST'!B:B,'DRAWING LIST'!AJ:AJ,,0)</f>
        <v/>
      </c>
      <c r="K1647">
        <f t="shared" si="50"/>
        <v>0.11</v>
      </c>
      <c r="L1647">
        <f t="shared" si="51"/>
        <v>0.11</v>
      </c>
    </row>
    <row r="1648" spans="1:12">
      <c r="A1648" t="s">
        <v>637</v>
      </c>
      <c r="B1648">
        <v>3</v>
      </c>
      <c r="C1648">
        <v>1</v>
      </c>
      <c r="D1648">
        <v>25</v>
      </c>
      <c r="E1648" t="s">
        <v>3161</v>
      </c>
      <c r="F1648" t="s">
        <v>3160</v>
      </c>
      <c r="G1648">
        <v>33.4</v>
      </c>
      <c r="H1648">
        <v>876.15877515965735</v>
      </c>
      <c r="I1648">
        <v>8.7615877515965731E-4</v>
      </c>
      <c r="J1648" t="str">
        <f>_xlfn.XLOOKUP(A1648,'DRAWING LIST'!B:B,'DRAWING LIST'!AJ:AJ,,0)</f>
        <v/>
      </c>
      <c r="K1648">
        <f t="shared" si="50"/>
        <v>0.11</v>
      </c>
      <c r="L1648">
        <f t="shared" si="51"/>
        <v>0.11</v>
      </c>
    </row>
    <row r="1649" spans="1:12">
      <c r="A1649" t="s">
        <v>638</v>
      </c>
      <c r="B1649">
        <v>2</v>
      </c>
      <c r="C1649">
        <v>1</v>
      </c>
      <c r="D1649">
        <v>50</v>
      </c>
      <c r="E1649" t="s">
        <v>3166</v>
      </c>
      <c r="F1649" t="s">
        <v>3156</v>
      </c>
      <c r="G1649">
        <v>60.3</v>
      </c>
      <c r="H1649">
        <v>3807.7045439304366</v>
      </c>
      <c r="I1649">
        <v>3.8077045439304366E-3</v>
      </c>
      <c r="J1649" t="str">
        <f>_xlfn.XLOOKUP(A1649,'DRAWING LIST'!B:B,'DRAWING LIST'!AJ:AJ,,0)</f>
        <v>1-38鼠灰色</v>
      </c>
      <c r="K1649">
        <f t="shared" si="50"/>
        <v>0.19</v>
      </c>
      <c r="L1649">
        <f t="shared" si="51"/>
        <v>0.19</v>
      </c>
    </row>
    <row r="1650" spans="1:12">
      <c r="A1650" t="s">
        <v>638</v>
      </c>
      <c r="B1650">
        <v>3</v>
      </c>
      <c r="C1650">
        <v>8</v>
      </c>
      <c r="D1650">
        <v>50</v>
      </c>
      <c r="E1650" t="s">
        <v>3159</v>
      </c>
      <c r="F1650" t="s">
        <v>3156</v>
      </c>
      <c r="G1650">
        <v>60.3</v>
      </c>
      <c r="H1650">
        <v>5711.5568158956548</v>
      </c>
      <c r="I1650">
        <v>5.7115568158956544E-3</v>
      </c>
      <c r="J1650" t="str">
        <f>_xlfn.XLOOKUP(A1650,'DRAWING LIST'!B:B,'DRAWING LIST'!AJ:AJ,,0)</f>
        <v>1-38鼠灰色</v>
      </c>
      <c r="K1650">
        <f t="shared" si="50"/>
        <v>0.19</v>
      </c>
      <c r="L1650">
        <f t="shared" si="51"/>
        <v>1.52</v>
      </c>
    </row>
    <row r="1651" spans="1:12">
      <c r="A1651" t="s">
        <v>639</v>
      </c>
      <c r="B1651">
        <v>3</v>
      </c>
      <c r="C1651">
        <v>3</v>
      </c>
      <c r="D1651">
        <v>50</v>
      </c>
      <c r="E1651" t="s">
        <v>3159</v>
      </c>
      <c r="F1651" t="s">
        <v>3156</v>
      </c>
      <c r="G1651">
        <v>60.3</v>
      </c>
      <c r="H1651">
        <v>5711.5568158956548</v>
      </c>
      <c r="I1651">
        <v>5.7115568158956544E-3</v>
      </c>
      <c r="J1651" t="str">
        <f>_xlfn.XLOOKUP(A1651,'DRAWING LIST'!B:B,'DRAWING LIST'!AJ:AJ,,0)</f>
        <v>1-38鼠灰色</v>
      </c>
      <c r="K1651">
        <f t="shared" si="50"/>
        <v>0.19</v>
      </c>
      <c r="L1651">
        <f t="shared" si="51"/>
        <v>0.57000000000000006</v>
      </c>
    </row>
    <row r="1652" spans="1:12">
      <c r="A1652" t="s">
        <v>639</v>
      </c>
      <c r="B1652">
        <v>4</v>
      </c>
      <c r="C1652">
        <v>2</v>
      </c>
      <c r="D1652">
        <v>25</v>
      </c>
      <c r="E1652" t="s">
        <v>3159</v>
      </c>
      <c r="F1652" t="s">
        <v>3156</v>
      </c>
      <c r="G1652">
        <v>33.4</v>
      </c>
      <c r="H1652">
        <v>1752.3175503193147</v>
      </c>
      <c r="I1652">
        <v>1.7523175503193146E-3</v>
      </c>
      <c r="J1652" t="str">
        <f>_xlfn.XLOOKUP(A1652,'DRAWING LIST'!B:B,'DRAWING LIST'!AJ:AJ,,0)</f>
        <v>1-38鼠灰色</v>
      </c>
      <c r="K1652">
        <f t="shared" si="50"/>
        <v>0.11</v>
      </c>
      <c r="L1652">
        <f t="shared" si="51"/>
        <v>0.22</v>
      </c>
    </row>
    <row r="1653" spans="1:12">
      <c r="A1653" t="s">
        <v>639</v>
      </c>
      <c r="B1653">
        <v>5</v>
      </c>
      <c r="C1653">
        <v>2</v>
      </c>
      <c r="D1653" t="s">
        <v>3180</v>
      </c>
      <c r="E1653" t="s">
        <v>3169</v>
      </c>
      <c r="F1653" t="s">
        <v>3156</v>
      </c>
      <c r="G1653">
        <v>50</v>
      </c>
      <c r="H1653">
        <v>15707.963267948966</v>
      </c>
      <c r="I1653">
        <v>1.5707963267948967E-2</v>
      </c>
      <c r="J1653" t="str">
        <f>_xlfn.XLOOKUP(A1653,'DRAWING LIST'!B:B,'DRAWING LIST'!AJ:AJ,,0)</f>
        <v>1-38鼠灰色</v>
      </c>
      <c r="K1653">
        <f t="shared" si="50"/>
        <v>0.16</v>
      </c>
      <c r="L1653">
        <f t="shared" si="51"/>
        <v>0.32</v>
      </c>
    </row>
    <row r="1654" spans="1:12">
      <c r="A1654" t="s">
        <v>639</v>
      </c>
      <c r="B1654">
        <v>6</v>
      </c>
      <c r="C1654">
        <v>1</v>
      </c>
      <c r="D1654">
        <v>50</v>
      </c>
      <c r="E1654" t="s">
        <v>3162</v>
      </c>
      <c r="F1654" t="s">
        <v>3156</v>
      </c>
      <c r="G1654">
        <v>60.3</v>
      </c>
      <c r="H1654">
        <v>17134.670447686964</v>
      </c>
      <c r="I1654">
        <v>1.7134670447686962E-2</v>
      </c>
      <c r="J1654" t="str">
        <f>_xlfn.XLOOKUP(A1654,'DRAWING LIST'!B:B,'DRAWING LIST'!AJ:AJ,,0)</f>
        <v>1-38鼠灰色</v>
      </c>
      <c r="K1654">
        <f t="shared" si="50"/>
        <v>0.19</v>
      </c>
      <c r="L1654">
        <f t="shared" si="51"/>
        <v>0.19</v>
      </c>
    </row>
    <row r="1655" spans="1:12">
      <c r="A1655" t="s">
        <v>639</v>
      </c>
      <c r="B1655">
        <v>7</v>
      </c>
      <c r="C1655">
        <v>2</v>
      </c>
      <c r="D1655" t="s">
        <v>3180</v>
      </c>
      <c r="E1655" t="s">
        <v>3164</v>
      </c>
      <c r="F1655" t="s">
        <v>3156</v>
      </c>
      <c r="G1655">
        <v>50</v>
      </c>
      <c r="H1655">
        <v>11780.972450961724</v>
      </c>
      <c r="I1655">
        <v>1.1780972450961723E-2</v>
      </c>
      <c r="J1655" t="str">
        <f>_xlfn.XLOOKUP(A1655,'DRAWING LIST'!B:B,'DRAWING LIST'!AJ:AJ,,0)</f>
        <v>1-38鼠灰色</v>
      </c>
      <c r="K1655">
        <f t="shared" si="50"/>
        <v>0.16</v>
      </c>
      <c r="L1655">
        <f t="shared" si="51"/>
        <v>0.32</v>
      </c>
    </row>
    <row r="1656" spans="1:12">
      <c r="A1656" t="s">
        <v>640</v>
      </c>
      <c r="B1656">
        <v>3</v>
      </c>
      <c r="C1656">
        <v>4</v>
      </c>
      <c r="D1656">
        <v>50</v>
      </c>
      <c r="E1656" t="s">
        <v>3159</v>
      </c>
      <c r="F1656" t="s">
        <v>3156</v>
      </c>
      <c r="G1656">
        <v>60.3</v>
      </c>
      <c r="H1656">
        <v>5711.5568158956548</v>
      </c>
      <c r="I1656">
        <v>5.7115568158956544E-3</v>
      </c>
      <c r="J1656" t="str">
        <f>_xlfn.XLOOKUP(A1656,'DRAWING LIST'!B:B,'DRAWING LIST'!AJ:AJ,,0)</f>
        <v>1-38鼠灰色</v>
      </c>
      <c r="K1656">
        <f t="shared" si="50"/>
        <v>0.19</v>
      </c>
      <c r="L1656">
        <f t="shared" si="51"/>
        <v>0.76</v>
      </c>
    </row>
    <row r="1657" spans="1:12">
      <c r="A1657" t="s">
        <v>640</v>
      </c>
      <c r="B1657">
        <v>4</v>
      </c>
      <c r="C1657">
        <v>1</v>
      </c>
      <c r="D1657">
        <v>25</v>
      </c>
      <c r="E1657" t="s">
        <v>3159</v>
      </c>
      <c r="F1657" t="s">
        <v>3156</v>
      </c>
      <c r="G1657">
        <v>33.4</v>
      </c>
      <c r="H1657">
        <v>1752.3175503193147</v>
      </c>
      <c r="I1657">
        <v>1.7523175503193146E-3</v>
      </c>
      <c r="J1657" t="str">
        <f>_xlfn.XLOOKUP(A1657,'DRAWING LIST'!B:B,'DRAWING LIST'!AJ:AJ,,0)</f>
        <v>1-38鼠灰色</v>
      </c>
      <c r="K1657">
        <f t="shared" si="50"/>
        <v>0.11</v>
      </c>
      <c r="L1657">
        <f t="shared" si="51"/>
        <v>0.11</v>
      </c>
    </row>
    <row r="1658" spans="1:12">
      <c r="A1658" t="s">
        <v>640</v>
      </c>
      <c r="B1658">
        <v>5</v>
      </c>
      <c r="C1658">
        <v>1</v>
      </c>
      <c r="D1658" t="s">
        <v>3180</v>
      </c>
      <c r="E1658" t="s">
        <v>3169</v>
      </c>
      <c r="F1658" t="s">
        <v>3156</v>
      </c>
      <c r="G1658">
        <v>50</v>
      </c>
      <c r="H1658">
        <v>15707.963267948966</v>
      </c>
      <c r="I1658">
        <v>1.5707963267948967E-2</v>
      </c>
      <c r="J1658" t="str">
        <f>_xlfn.XLOOKUP(A1658,'DRAWING LIST'!B:B,'DRAWING LIST'!AJ:AJ,,0)</f>
        <v>1-38鼠灰色</v>
      </c>
      <c r="K1658">
        <f t="shared" si="50"/>
        <v>0.16</v>
      </c>
      <c r="L1658">
        <f t="shared" si="51"/>
        <v>0.16</v>
      </c>
    </row>
    <row r="1659" spans="1:12">
      <c r="A1659" t="s">
        <v>640</v>
      </c>
      <c r="B1659">
        <v>6</v>
      </c>
      <c r="C1659">
        <v>1</v>
      </c>
      <c r="D1659" t="s">
        <v>3180</v>
      </c>
      <c r="E1659" t="s">
        <v>3164</v>
      </c>
      <c r="F1659" t="s">
        <v>3156</v>
      </c>
      <c r="G1659">
        <v>50</v>
      </c>
      <c r="H1659">
        <v>11780.972450961724</v>
      </c>
      <c r="I1659">
        <v>1.1780972450961723E-2</v>
      </c>
      <c r="J1659" t="str">
        <f>_xlfn.XLOOKUP(A1659,'DRAWING LIST'!B:B,'DRAWING LIST'!AJ:AJ,,0)</f>
        <v>1-38鼠灰色</v>
      </c>
      <c r="K1659">
        <f t="shared" si="50"/>
        <v>0.16</v>
      </c>
      <c r="L1659">
        <f t="shared" si="51"/>
        <v>0.16</v>
      </c>
    </row>
    <row r="1660" spans="1:12">
      <c r="A1660" t="s">
        <v>641</v>
      </c>
      <c r="B1660">
        <v>2</v>
      </c>
      <c r="C1660">
        <v>4</v>
      </c>
      <c r="D1660">
        <v>50</v>
      </c>
      <c r="E1660" t="s">
        <v>3159</v>
      </c>
      <c r="F1660" t="s">
        <v>3156</v>
      </c>
      <c r="G1660">
        <v>60.3</v>
      </c>
      <c r="H1660">
        <v>5711.5568158956548</v>
      </c>
      <c r="I1660">
        <v>5.7115568158956544E-3</v>
      </c>
      <c r="J1660" t="str">
        <f>_xlfn.XLOOKUP(A1660,'DRAWING LIST'!B:B,'DRAWING LIST'!AJ:AJ,,0)</f>
        <v>1-38鼠灰色</v>
      </c>
      <c r="K1660">
        <f t="shared" si="50"/>
        <v>0.19</v>
      </c>
      <c r="L1660">
        <f t="shared" si="51"/>
        <v>0.76</v>
      </c>
    </row>
    <row r="1661" spans="1:12">
      <c r="A1661" t="s">
        <v>641</v>
      </c>
      <c r="B1661">
        <v>3</v>
      </c>
      <c r="C1661">
        <v>1</v>
      </c>
      <c r="D1661">
        <v>50</v>
      </c>
      <c r="E1661" t="s">
        <v>3162</v>
      </c>
      <c r="F1661" t="s">
        <v>3156</v>
      </c>
      <c r="G1661">
        <v>60.3</v>
      </c>
      <c r="H1661">
        <v>17134.670447686964</v>
      </c>
      <c r="I1661">
        <v>1.7134670447686962E-2</v>
      </c>
      <c r="J1661" t="str">
        <f>_xlfn.XLOOKUP(A1661,'DRAWING LIST'!B:B,'DRAWING LIST'!AJ:AJ,,0)</f>
        <v>1-38鼠灰色</v>
      </c>
      <c r="K1661">
        <f t="shared" si="50"/>
        <v>0.19</v>
      </c>
      <c r="L1661">
        <f t="shared" si="51"/>
        <v>0.19</v>
      </c>
    </row>
    <row r="1662" spans="1:12">
      <c r="A1662" t="s">
        <v>642</v>
      </c>
      <c r="B1662">
        <v>2</v>
      </c>
      <c r="C1662">
        <v>4</v>
      </c>
      <c r="D1662">
        <v>50</v>
      </c>
      <c r="E1662" t="s">
        <v>3166</v>
      </c>
      <c r="F1662" t="s">
        <v>3156</v>
      </c>
      <c r="G1662">
        <v>60.3</v>
      </c>
      <c r="H1662">
        <v>3807.7045439304366</v>
      </c>
      <c r="I1662">
        <v>3.8077045439304366E-3</v>
      </c>
      <c r="J1662" t="str">
        <f>_xlfn.XLOOKUP(A1662,'DRAWING LIST'!B:B,'DRAWING LIST'!AJ:AJ,,0)</f>
        <v>1-38鼠灰色</v>
      </c>
      <c r="K1662">
        <f t="shared" si="50"/>
        <v>0.19</v>
      </c>
      <c r="L1662">
        <f t="shared" si="51"/>
        <v>0.76</v>
      </c>
    </row>
    <row r="1663" spans="1:12">
      <c r="A1663" t="s">
        <v>642</v>
      </c>
      <c r="B1663">
        <v>3</v>
      </c>
      <c r="C1663">
        <v>2</v>
      </c>
      <c r="D1663">
        <v>50</v>
      </c>
      <c r="E1663" t="s">
        <v>3159</v>
      </c>
      <c r="F1663" t="s">
        <v>3156</v>
      </c>
      <c r="G1663">
        <v>60.3</v>
      </c>
      <c r="H1663">
        <v>5711.5568158956548</v>
      </c>
      <c r="I1663">
        <v>5.7115568158956544E-3</v>
      </c>
      <c r="J1663" t="str">
        <f>_xlfn.XLOOKUP(A1663,'DRAWING LIST'!B:B,'DRAWING LIST'!AJ:AJ,,0)</f>
        <v>1-38鼠灰色</v>
      </c>
      <c r="K1663">
        <f t="shared" si="50"/>
        <v>0.19</v>
      </c>
      <c r="L1663">
        <f t="shared" si="51"/>
        <v>0.38</v>
      </c>
    </row>
    <row r="1664" spans="1:12">
      <c r="A1664" t="s">
        <v>642</v>
      </c>
      <c r="B1664">
        <v>4</v>
      </c>
      <c r="C1664">
        <v>2</v>
      </c>
      <c r="D1664">
        <v>50</v>
      </c>
      <c r="E1664" t="s">
        <v>3162</v>
      </c>
      <c r="F1664" t="s">
        <v>3156</v>
      </c>
      <c r="G1664">
        <v>60.3</v>
      </c>
      <c r="H1664">
        <v>17134.670447686964</v>
      </c>
      <c r="I1664">
        <v>1.7134670447686962E-2</v>
      </c>
      <c r="J1664" t="str">
        <f>_xlfn.XLOOKUP(A1664,'DRAWING LIST'!B:B,'DRAWING LIST'!AJ:AJ,,0)</f>
        <v>1-38鼠灰色</v>
      </c>
      <c r="K1664">
        <f t="shared" si="50"/>
        <v>0.19</v>
      </c>
      <c r="L1664">
        <f t="shared" si="51"/>
        <v>0.38</v>
      </c>
    </row>
    <row r="1665" spans="1:12">
      <c r="A1665" t="s">
        <v>643</v>
      </c>
      <c r="B1665">
        <v>2</v>
      </c>
      <c r="C1665">
        <v>2</v>
      </c>
      <c r="D1665">
        <v>50</v>
      </c>
      <c r="E1665" t="s">
        <v>3166</v>
      </c>
      <c r="F1665" t="s">
        <v>3156</v>
      </c>
      <c r="G1665">
        <v>60.3</v>
      </c>
      <c r="H1665">
        <v>3807.7045439304366</v>
      </c>
      <c r="I1665">
        <v>3.8077045439304366E-3</v>
      </c>
      <c r="J1665" t="str">
        <f>_xlfn.XLOOKUP(A1665,'DRAWING LIST'!B:B,'DRAWING LIST'!AJ:AJ,,0)</f>
        <v>1-38鼠灰色</v>
      </c>
      <c r="K1665">
        <f t="shared" si="50"/>
        <v>0.19</v>
      </c>
      <c r="L1665">
        <f t="shared" si="51"/>
        <v>0.38</v>
      </c>
    </row>
    <row r="1666" spans="1:12">
      <c r="A1666" t="s">
        <v>643</v>
      </c>
      <c r="B1666">
        <v>3</v>
      </c>
      <c r="C1666">
        <v>2</v>
      </c>
      <c r="D1666" t="s">
        <v>3180</v>
      </c>
      <c r="E1666" t="s">
        <v>3164</v>
      </c>
      <c r="F1666" t="s">
        <v>3156</v>
      </c>
      <c r="G1666">
        <v>50</v>
      </c>
      <c r="H1666">
        <v>11780.972450961724</v>
      </c>
      <c r="I1666">
        <v>1.1780972450961723E-2</v>
      </c>
      <c r="J1666" t="str">
        <f>_xlfn.XLOOKUP(A1666,'DRAWING LIST'!B:B,'DRAWING LIST'!AJ:AJ,,0)</f>
        <v>1-38鼠灰色</v>
      </c>
      <c r="K1666">
        <f t="shared" si="50"/>
        <v>0.16</v>
      </c>
      <c r="L1666">
        <f t="shared" si="51"/>
        <v>0.32</v>
      </c>
    </row>
    <row r="1667" spans="1:12">
      <c r="A1667" t="s">
        <v>643</v>
      </c>
      <c r="B1667">
        <v>4</v>
      </c>
      <c r="C1667">
        <v>1</v>
      </c>
      <c r="D1667">
        <v>50</v>
      </c>
      <c r="E1667" t="s">
        <v>3158</v>
      </c>
      <c r="F1667" t="s">
        <v>3156</v>
      </c>
      <c r="G1667">
        <v>60.3</v>
      </c>
      <c r="H1667">
        <v>2855.7784079478274</v>
      </c>
      <c r="I1667">
        <v>2.8557784079478272E-3</v>
      </c>
      <c r="J1667" t="str">
        <f>_xlfn.XLOOKUP(A1667,'DRAWING LIST'!B:B,'DRAWING LIST'!AJ:AJ,,0)</f>
        <v>1-38鼠灰色</v>
      </c>
      <c r="K1667">
        <f t="shared" ref="K1667:K1703" si="52">ROUNDUP(G1667*PI()*1000*10^-6,2)</f>
        <v>0.19</v>
      </c>
      <c r="L1667">
        <f t="shared" ref="L1667:L1703" si="53">K1667*C1667</f>
        <v>0.19</v>
      </c>
    </row>
    <row r="1668" spans="1:12">
      <c r="A1668" t="s">
        <v>643</v>
      </c>
      <c r="B1668">
        <v>5</v>
      </c>
      <c r="C1668">
        <v>1</v>
      </c>
      <c r="D1668">
        <v>50</v>
      </c>
      <c r="E1668" t="s">
        <v>3165</v>
      </c>
      <c r="F1668" t="s">
        <v>3156</v>
      </c>
      <c r="G1668">
        <v>60.3</v>
      </c>
      <c r="H1668">
        <v>2855.7784079478274</v>
      </c>
      <c r="I1668">
        <v>2.8557784079478272E-3</v>
      </c>
      <c r="J1668" t="str">
        <f>_xlfn.XLOOKUP(A1668,'DRAWING LIST'!B:B,'DRAWING LIST'!AJ:AJ,,0)</f>
        <v>1-38鼠灰色</v>
      </c>
      <c r="K1668">
        <f t="shared" si="52"/>
        <v>0.19</v>
      </c>
      <c r="L1668">
        <f t="shared" si="53"/>
        <v>0.19</v>
      </c>
    </row>
    <row r="1669" spans="1:12">
      <c r="A1669" t="s">
        <v>644</v>
      </c>
      <c r="B1669">
        <v>2</v>
      </c>
      <c r="C1669" t="s">
        <v>3182</v>
      </c>
      <c r="D1669" t="s">
        <v>3119</v>
      </c>
      <c r="E1669" t="s">
        <v>3159</v>
      </c>
      <c r="F1669" t="s">
        <v>3156</v>
      </c>
      <c r="G1669">
        <v>33.4</v>
      </c>
      <c r="H1669">
        <v>1752.3175503193147</v>
      </c>
      <c r="I1669">
        <v>1.7523175503193146E-3</v>
      </c>
      <c r="J1669" t="str">
        <f>_xlfn.XLOOKUP(A1669,'DRAWING LIST'!B:B,'DRAWING LIST'!AJ:AJ,,0)</f>
        <v>1-38鼠灰色</v>
      </c>
      <c r="K1669">
        <f t="shared" si="52"/>
        <v>0.11</v>
      </c>
      <c r="L1669">
        <f t="shared" si="53"/>
        <v>0.44</v>
      </c>
    </row>
    <row r="1670" spans="1:12">
      <c r="A1670" t="s">
        <v>644</v>
      </c>
      <c r="B1670">
        <v>3</v>
      </c>
      <c r="C1670" t="s">
        <v>3173</v>
      </c>
      <c r="D1670" t="s">
        <v>3119</v>
      </c>
      <c r="E1670" t="s">
        <v>3162</v>
      </c>
      <c r="F1670" t="s">
        <v>3156</v>
      </c>
      <c r="G1670">
        <v>33.4</v>
      </c>
      <c r="H1670">
        <v>5256.9526509579446</v>
      </c>
      <c r="I1670">
        <v>5.2569526509579443E-3</v>
      </c>
      <c r="J1670" t="str">
        <f>_xlfn.XLOOKUP(A1670,'DRAWING LIST'!B:B,'DRAWING LIST'!AJ:AJ,,0)</f>
        <v>1-38鼠灰色</v>
      </c>
      <c r="K1670">
        <f t="shared" si="52"/>
        <v>0.11</v>
      </c>
      <c r="L1670">
        <f t="shared" si="53"/>
        <v>0.11</v>
      </c>
    </row>
    <row r="1671" spans="1:12">
      <c r="A1671" t="s">
        <v>644</v>
      </c>
      <c r="B1671">
        <v>4</v>
      </c>
      <c r="C1671" t="s">
        <v>3182</v>
      </c>
      <c r="D1671" t="s">
        <v>3119</v>
      </c>
      <c r="E1671" t="s">
        <v>3161</v>
      </c>
      <c r="F1671" t="s">
        <v>3156</v>
      </c>
      <c r="G1671">
        <v>33.4</v>
      </c>
      <c r="H1671">
        <v>876.15877515965735</v>
      </c>
      <c r="I1671">
        <v>8.7615877515965731E-4</v>
      </c>
      <c r="J1671" t="str">
        <f>_xlfn.XLOOKUP(A1671,'DRAWING LIST'!B:B,'DRAWING LIST'!AJ:AJ,,0)</f>
        <v>1-38鼠灰色</v>
      </c>
      <c r="K1671">
        <f t="shared" si="52"/>
        <v>0.11</v>
      </c>
      <c r="L1671">
        <f t="shared" si="53"/>
        <v>0.44</v>
      </c>
    </row>
    <row r="1672" spans="1:12">
      <c r="A1672" t="s">
        <v>645</v>
      </c>
      <c r="B1672">
        <v>2</v>
      </c>
      <c r="C1672" t="s">
        <v>3173</v>
      </c>
      <c r="D1672" t="s">
        <v>3119</v>
      </c>
      <c r="E1672" t="s">
        <v>3166</v>
      </c>
      <c r="F1672" t="s">
        <v>3156</v>
      </c>
      <c r="G1672">
        <v>33.4</v>
      </c>
      <c r="H1672">
        <v>1168.2117002128764</v>
      </c>
      <c r="I1672">
        <v>1.1682117002128763E-3</v>
      </c>
      <c r="J1672" t="str">
        <f>_xlfn.XLOOKUP(A1672,'DRAWING LIST'!B:B,'DRAWING LIST'!AJ:AJ,,0)</f>
        <v>1-38鼠灰色</v>
      </c>
      <c r="K1672">
        <f t="shared" si="52"/>
        <v>0.11</v>
      </c>
      <c r="L1672">
        <f t="shared" si="53"/>
        <v>0.11</v>
      </c>
    </row>
    <row r="1673" spans="1:12">
      <c r="A1673" t="s">
        <v>645</v>
      </c>
      <c r="B1673">
        <v>3</v>
      </c>
      <c r="C1673" t="s">
        <v>3173</v>
      </c>
      <c r="D1673" t="s">
        <v>3119</v>
      </c>
      <c r="E1673" t="s">
        <v>3162</v>
      </c>
      <c r="F1673" t="s">
        <v>3156</v>
      </c>
      <c r="G1673">
        <v>33.4</v>
      </c>
      <c r="H1673">
        <v>5256.9526509579446</v>
      </c>
      <c r="I1673">
        <v>5.2569526509579443E-3</v>
      </c>
      <c r="J1673" t="str">
        <f>_xlfn.XLOOKUP(A1673,'DRAWING LIST'!B:B,'DRAWING LIST'!AJ:AJ,,0)</f>
        <v>1-38鼠灰色</v>
      </c>
      <c r="K1673">
        <f t="shared" si="52"/>
        <v>0.11</v>
      </c>
      <c r="L1673">
        <f t="shared" si="53"/>
        <v>0.11</v>
      </c>
    </row>
    <row r="1674" spans="1:12">
      <c r="A1674" t="s">
        <v>645</v>
      </c>
      <c r="B1674">
        <v>4</v>
      </c>
      <c r="C1674" t="s">
        <v>3173</v>
      </c>
      <c r="D1674" t="s">
        <v>3119</v>
      </c>
      <c r="E1674" t="s">
        <v>3161</v>
      </c>
      <c r="F1674" t="s">
        <v>3156</v>
      </c>
      <c r="G1674">
        <v>33.4</v>
      </c>
      <c r="H1674">
        <v>876.15877515965735</v>
      </c>
      <c r="I1674">
        <v>8.7615877515965731E-4</v>
      </c>
      <c r="J1674" t="str">
        <f>_xlfn.XLOOKUP(A1674,'DRAWING LIST'!B:B,'DRAWING LIST'!AJ:AJ,,0)</f>
        <v>1-38鼠灰色</v>
      </c>
      <c r="K1674">
        <f t="shared" si="52"/>
        <v>0.11</v>
      </c>
      <c r="L1674">
        <f t="shared" si="53"/>
        <v>0.11</v>
      </c>
    </row>
    <row r="1675" spans="1:12">
      <c r="A1675" t="s">
        <v>646</v>
      </c>
      <c r="B1675">
        <v>2</v>
      </c>
      <c r="C1675">
        <v>1</v>
      </c>
      <c r="D1675">
        <v>25</v>
      </c>
      <c r="E1675" t="s">
        <v>3166</v>
      </c>
      <c r="F1675" t="s">
        <v>3156</v>
      </c>
      <c r="G1675">
        <v>33.4</v>
      </c>
      <c r="H1675">
        <v>1168.2117002128764</v>
      </c>
      <c r="I1675">
        <v>1.1682117002128763E-3</v>
      </c>
      <c r="J1675" t="str">
        <f>_xlfn.XLOOKUP(A1675,'DRAWING LIST'!B:B,'DRAWING LIST'!AJ:AJ,,0)</f>
        <v>1-38鼠灰色</v>
      </c>
      <c r="K1675">
        <f t="shared" si="52"/>
        <v>0.11</v>
      </c>
      <c r="L1675">
        <f t="shared" si="53"/>
        <v>0.11</v>
      </c>
    </row>
    <row r="1676" spans="1:12">
      <c r="A1676" t="s">
        <v>646</v>
      </c>
      <c r="B1676">
        <v>3</v>
      </c>
      <c r="C1676">
        <v>1</v>
      </c>
      <c r="D1676">
        <v>25</v>
      </c>
      <c r="E1676" t="s">
        <v>3159</v>
      </c>
      <c r="F1676" t="s">
        <v>3156</v>
      </c>
      <c r="G1676">
        <v>33.4</v>
      </c>
      <c r="H1676">
        <v>1752.3175503193147</v>
      </c>
      <c r="I1676">
        <v>1.7523175503193146E-3</v>
      </c>
      <c r="J1676" t="str">
        <f>_xlfn.XLOOKUP(A1676,'DRAWING LIST'!B:B,'DRAWING LIST'!AJ:AJ,,0)</f>
        <v>1-38鼠灰色</v>
      </c>
      <c r="K1676">
        <f t="shared" si="52"/>
        <v>0.11</v>
      </c>
      <c r="L1676">
        <f t="shared" si="53"/>
        <v>0.11</v>
      </c>
    </row>
    <row r="1677" spans="1:12">
      <c r="A1677" t="s">
        <v>646</v>
      </c>
      <c r="B1677">
        <v>4</v>
      </c>
      <c r="C1677">
        <v>3</v>
      </c>
      <c r="D1677">
        <v>25</v>
      </c>
      <c r="E1677" t="s">
        <v>3161</v>
      </c>
      <c r="F1677" t="s">
        <v>3156</v>
      </c>
      <c r="G1677">
        <v>33.4</v>
      </c>
      <c r="H1677">
        <v>876.15877515965735</v>
      </c>
      <c r="I1677">
        <v>8.7615877515965731E-4</v>
      </c>
      <c r="J1677" t="str">
        <f>_xlfn.XLOOKUP(A1677,'DRAWING LIST'!B:B,'DRAWING LIST'!AJ:AJ,,0)</f>
        <v>1-38鼠灰色</v>
      </c>
      <c r="K1677">
        <f t="shared" si="52"/>
        <v>0.11</v>
      </c>
      <c r="L1677">
        <f t="shared" si="53"/>
        <v>0.33</v>
      </c>
    </row>
    <row r="1678" spans="1:12">
      <c r="A1678" t="s">
        <v>647</v>
      </c>
      <c r="B1678">
        <v>4</v>
      </c>
      <c r="C1678">
        <v>1</v>
      </c>
      <c r="D1678">
        <v>15</v>
      </c>
      <c r="E1678" t="s">
        <v>3159</v>
      </c>
      <c r="F1678" t="s">
        <v>3156</v>
      </c>
      <c r="G1678">
        <v>21.3</v>
      </c>
      <c r="H1678">
        <v>712.65458550357675</v>
      </c>
      <c r="I1678">
        <v>7.1265458550357668E-4</v>
      </c>
      <c r="J1678" t="str">
        <f>_xlfn.XLOOKUP(A1678,'DRAWING LIST'!B:B,'DRAWING LIST'!AJ:AJ,,0)</f>
        <v>1-38鼠灰色</v>
      </c>
      <c r="K1678">
        <f t="shared" si="52"/>
        <v>6.9999999999999993E-2</v>
      </c>
      <c r="L1678">
        <f t="shared" si="53"/>
        <v>6.9999999999999993E-2</v>
      </c>
    </row>
    <row r="1679" spans="1:12">
      <c r="A1679" t="s">
        <v>647</v>
      </c>
      <c r="B1679">
        <v>5</v>
      </c>
      <c r="C1679">
        <v>2</v>
      </c>
      <c r="D1679">
        <v>25</v>
      </c>
      <c r="E1679" t="s">
        <v>3159</v>
      </c>
      <c r="F1679" t="s">
        <v>3156</v>
      </c>
      <c r="G1679">
        <v>33.4</v>
      </c>
      <c r="H1679">
        <v>1752.3175503193147</v>
      </c>
      <c r="I1679">
        <v>1.7523175503193146E-3</v>
      </c>
      <c r="J1679" t="str">
        <f>_xlfn.XLOOKUP(A1679,'DRAWING LIST'!B:B,'DRAWING LIST'!AJ:AJ,,0)</f>
        <v>1-38鼠灰色</v>
      </c>
      <c r="K1679">
        <f t="shared" si="52"/>
        <v>0.11</v>
      </c>
      <c r="L1679">
        <f t="shared" si="53"/>
        <v>0.22</v>
      </c>
    </row>
    <row r="1680" spans="1:12">
      <c r="A1680" t="s">
        <v>647</v>
      </c>
      <c r="B1680">
        <v>6</v>
      </c>
      <c r="C1680">
        <v>1</v>
      </c>
      <c r="D1680" t="s">
        <v>3180</v>
      </c>
      <c r="E1680" t="s">
        <v>3169</v>
      </c>
      <c r="F1680" t="s">
        <v>3156</v>
      </c>
      <c r="G1680">
        <v>50</v>
      </c>
      <c r="H1680">
        <v>15707.963267948966</v>
      </c>
      <c r="I1680">
        <v>1.5707963267948967E-2</v>
      </c>
      <c r="J1680" t="str">
        <f>_xlfn.XLOOKUP(A1680,'DRAWING LIST'!B:B,'DRAWING LIST'!AJ:AJ,,0)</f>
        <v>1-38鼠灰色</v>
      </c>
      <c r="K1680">
        <f t="shared" si="52"/>
        <v>0.16</v>
      </c>
      <c r="L1680">
        <f t="shared" si="53"/>
        <v>0.16</v>
      </c>
    </row>
    <row r="1681" spans="1:12">
      <c r="A1681" t="s">
        <v>647</v>
      </c>
      <c r="B1681">
        <v>7</v>
      </c>
      <c r="C1681">
        <v>1</v>
      </c>
      <c r="D1681" t="s">
        <v>3180</v>
      </c>
      <c r="E1681" t="s">
        <v>3164</v>
      </c>
      <c r="F1681" t="s">
        <v>3156</v>
      </c>
      <c r="G1681">
        <v>50</v>
      </c>
      <c r="H1681">
        <v>11780.972450961724</v>
      </c>
      <c r="I1681">
        <v>1.1780972450961723E-2</v>
      </c>
      <c r="J1681" t="str">
        <f>_xlfn.XLOOKUP(A1681,'DRAWING LIST'!B:B,'DRAWING LIST'!AJ:AJ,,0)</f>
        <v>1-38鼠灰色</v>
      </c>
      <c r="K1681">
        <f t="shared" si="52"/>
        <v>0.16</v>
      </c>
      <c r="L1681">
        <f t="shared" si="53"/>
        <v>0.16</v>
      </c>
    </row>
    <row r="1682" spans="1:12">
      <c r="A1682" t="s">
        <v>647</v>
      </c>
      <c r="B1682">
        <v>8</v>
      </c>
      <c r="C1682">
        <v>1</v>
      </c>
      <c r="D1682" t="s">
        <v>3172</v>
      </c>
      <c r="E1682" t="s">
        <v>3171</v>
      </c>
      <c r="F1682" t="s">
        <v>3156</v>
      </c>
      <c r="G1682">
        <v>50</v>
      </c>
      <c r="H1682">
        <v>9424.7779607693792</v>
      </c>
      <c r="I1682">
        <v>9.4247779607693795E-3</v>
      </c>
      <c r="J1682" t="str">
        <f>_xlfn.XLOOKUP(A1682,'DRAWING LIST'!B:B,'DRAWING LIST'!AJ:AJ,,0)</f>
        <v>1-38鼠灰色</v>
      </c>
      <c r="K1682">
        <f t="shared" si="52"/>
        <v>0.16</v>
      </c>
      <c r="L1682">
        <f t="shared" si="53"/>
        <v>0.16</v>
      </c>
    </row>
    <row r="1683" spans="1:12">
      <c r="A1683" t="s">
        <v>648</v>
      </c>
      <c r="B1683">
        <v>4</v>
      </c>
      <c r="C1683">
        <v>1</v>
      </c>
      <c r="D1683">
        <v>15</v>
      </c>
      <c r="E1683" t="s">
        <v>3159</v>
      </c>
      <c r="F1683" t="s">
        <v>3156</v>
      </c>
      <c r="G1683">
        <v>21.3</v>
      </c>
      <c r="H1683">
        <v>712.65458550357675</v>
      </c>
      <c r="I1683">
        <v>7.1265458550357668E-4</v>
      </c>
      <c r="J1683" t="str">
        <f>_xlfn.XLOOKUP(A1683,'DRAWING LIST'!B:B,'DRAWING LIST'!AJ:AJ,,0)</f>
        <v>1-38鼠灰色</v>
      </c>
      <c r="K1683">
        <f t="shared" si="52"/>
        <v>6.9999999999999993E-2</v>
      </c>
      <c r="L1683">
        <f t="shared" si="53"/>
        <v>6.9999999999999993E-2</v>
      </c>
    </row>
    <row r="1684" spans="1:12">
      <c r="A1684" t="s">
        <v>648</v>
      </c>
      <c r="B1684">
        <v>5</v>
      </c>
      <c r="C1684">
        <v>6</v>
      </c>
      <c r="D1684">
        <v>25</v>
      </c>
      <c r="E1684" t="s">
        <v>3159</v>
      </c>
      <c r="F1684" t="s">
        <v>3156</v>
      </c>
      <c r="G1684">
        <v>33.4</v>
      </c>
      <c r="H1684">
        <v>1752.3175503193147</v>
      </c>
      <c r="I1684">
        <v>1.7523175503193146E-3</v>
      </c>
      <c r="J1684" t="str">
        <f>_xlfn.XLOOKUP(A1684,'DRAWING LIST'!B:B,'DRAWING LIST'!AJ:AJ,,0)</f>
        <v>1-38鼠灰色</v>
      </c>
      <c r="K1684">
        <f t="shared" si="52"/>
        <v>0.11</v>
      </c>
      <c r="L1684">
        <f t="shared" si="53"/>
        <v>0.66</v>
      </c>
    </row>
    <row r="1685" spans="1:12">
      <c r="A1685" t="s">
        <v>648</v>
      </c>
      <c r="B1685">
        <v>6</v>
      </c>
      <c r="C1685">
        <v>3</v>
      </c>
      <c r="D1685" t="s">
        <v>3180</v>
      </c>
      <c r="E1685" t="s">
        <v>3169</v>
      </c>
      <c r="F1685" t="s">
        <v>3156</v>
      </c>
      <c r="G1685">
        <v>50</v>
      </c>
      <c r="H1685">
        <v>15707.963267948966</v>
      </c>
      <c r="I1685">
        <v>1.5707963267948967E-2</v>
      </c>
      <c r="J1685" t="str">
        <f>_xlfn.XLOOKUP(A1685,'DRAWING LIST'!B:B,'DRAWING LIST'!AJ:AJ,,0)</f>
        <v>1-38鼠灰色</v>
      </c>
      <c r="K1685">
        <f t="shared" si="52"/>
        <v>0.16</v>
      </c>
      <c r="L1685">
        <f t="shared" si="53"/>
        <v>0.48</v>
      </c>
    </row>
    <row r="1686" spans="1:12">
      <c r="A1686" t="s">
        <v>648</v>
      </c>
      <c r="B1686">
        <v>7</v>
      </c>
      <c r="C1686">
        <v>3</v>
      </c>
      <c r="D1686" t="s">
        <v>3180</v>
      </c>
      <c r="E1686" t="s">
        <v>3164</v>
      </c>
      <c r="F1686" t="s">
        <v>3156</v>
      </c>
      <c r="G1686">
        <v>50</v>
      </c>
      <c r="H1686">
        <v>11780.972450961724</v>
      </c>
      <c r="I1686">
        <v>1.1780972450961723E-2</v>
      </c>
      <c r="J1686" t="str">
        <f>_xlfn.XLOOKUP(A1686,'DRAWING LIST'!B:B,'DRAWING LIST'!AJ:AJ,,0)</f>
        <v>1-38鼠灰色</v>
      </c>
      <c r="K1686">
        <f t="shared" si="52"/>
        <v>0.16</v>
      </c>
      <c r="L1686">
        <f t="shared" si="53"/>
        <v>0.48</v>
      </c>
    </row>
    <row r="1687" spans="1:12">
      <c r="A1687" t="s">
        <v>648</v>
      </c>
      <c r="B1687">
        <v>8</v>
      </c>
      <c r="C1687">
        <v>1</v>
      </c>
      <c r="D1687" t="s">
        <v>3172</v>
      </c>
      <c r="E1687" t="s">
        <v>3171</v>
      </c>
      <c r="F1687" t="s">
        <v>3156</v>
      </c>
      <c r="G1687">
        <v>50</v>
      </c>
      <c r="H1687">
        <v>9424.7779607693792</v>
      </c>
      <c r="I1687">
        <v>9.4247779607693795E-3</v>
      </c>
      <c r="J1687" t="str">
        <f>_xlfn.XLOOKUP(A1687,'DRAWING LIST'!B:B,'DRAWING LIST'!AJ:AJ,,0)</f>
        <v>1-38鼠灰色</v>
      </c>
      <c r="K1687">
        <f t="shared" si="52"/>
        <v>0.16</v>
      </c>
      <c r="L1687">
        <f t="shared" si="53"/>
        <v>0.16</v>
      </c>
    </row>
    <row r="1688" spans="1:12">
      <c r="A1688" t="s">
        <v>648</v>
      </c>
      <c r="B1688">
        <v>9</v>
      </c>
      <c r="C1688">
        <v>1</v>
      </c>
      <c r="D1688">
        <v>50</v>
      </c>
      <c r="E1688" t="s">
        <v>3165</v>
      </c>
      <c r="F1688" t="s">
        <v>3156</v>
      </c>
      <c r="G1688">
        <v>60.3</v>
      </c>
      <c r="H1688">
        <v>2855.7784079478274</v>
      </c>
      <c r="I1688">
        <v>2.8557784079478272E-3</v>
      </c>
      <c r="J1688" t="str">
        <f>_xlfn.XLOOKUP(A1688,'DRAWING LIST'!B:B,'DRAWING LIST'!AJ:AJ,,0)</f>
        <v>1-38鼠灰色</v>
      </c>
      <c r="K1688">
        <f t="shared" si="52"/>
        <v>0.19</v>
      </c>
      <c r="L1688">
        <f t="shared" si="53"/>
        <v>0.19</v>
      </c>
    </row>
    <row r="1689" spans="1:12">
      <c r="A1689" t="s">
        <v>648</v>
      </c>
      <c r="B1689">
        <v>10</v>
      </c>
      <c r="C1689">
        <v>1</v>
      </c>
      <c r="D1689">
        <v>50</v>
      </c>
      <c r="E1689" t="s">
        <v>3158</v>
      </c>
      <c r="F1689" t="s">
        <v>3156</v>
      </c>
      <c r="G1689">
        <v>60.3</v>
      </c>
      <c r="H1689">
        <v>2855.7784079478274</v>
      </c>
      <c r="I1689">
        <v>2.8557784079478272E-3</v>
      </c>
      <c r="J1689" t="str">
        <f>_xlfn.XLOOKUP(A1689,'DRAWING LIST'!B:B,'DRAWING LIST'!AJ:AJ,,0)</f>
        <v>1-38鼠灰色</v>
      </c>
      <c r="K1689">
        <f t="shared" si="52"/>
        <v>0.19</v>
      </c>
      <c r="L1689">
        <f t="shared" si="53"/>
        <v>0.19</v>
      </c>
    </row>
    <row r="1690" spans="1:12">
      <c r="A1690" t="s">
        <v>649</v>
      </c>
      <c r="B1690">
        <v>2</v>
      </c>
      <c r="C1690">
        <v>2</v>
      </c>
      <c r="D1690">
        <v>50</v>
      </c>
      <c r="E1690" t="s">
        <v>3159</v>
      </c>
      <c r="F1690" t="s">
        <v>3160</v>
      </c>
      <c r="G1690">
        <v>60.3</v>
      </c>
      <c r="H1690">
        <v>5711.5568158956548</v>
      </c>
      <c r="I1690">
        <v>5.7115568158956544E-3</v>
      </c>
      <c r="J1690" t="str">
        <f>_xlfn.XLOOKUP(A1690,'DRAWING LIST'!B:B,'DRAWING LIST'!AJ:AJ,,0)</f>
        <v/>
      </c>
      <c r="K1690">
        <f t="shared" si="52"/>
        <v>0.19</v>
      </c>
      <c r="L1690">
        <f t="shared" si="53"/>
        <v>0.38</v>
      </c>
    </row>
    <row r="1691" spans="1:12">
      <c r="A1691" t="s">
        <v>649</v>
      </c>
      <c r="B1691">
        <v>3</v>
      </c>
      <c r="C1691">
        <v>1</v>
      </c>
      <c r="D1691">
        <v>50</v>
      </c>
      <c r="E1691" t="s">
        <v>3162</v>
      </c>
      <c r="F1691" t="s">
        <v>3160</v>
      </c>
      <c r="G1691">
        <v>60.3</v>
      </c>
      <c r="H1691">
        <v>17134.670447686964</v>
      </c>
      <c r="I1691">
        <v>1.7134670447686962E-2</v>
      </c>
      <c r="J1691" t="str">
        <f>_xlfn.XLOOKUP(A1691,'DRAWING LIST'!B:B,'DRAWING LIST'!AJ:AJ,,0)</f>
        <v/>
      </c>
      <c r="K1691">
        <f t="shared" si="52"/>
        <v>0.19</v>
      </c>
      <c r="L1691">
        <f t="shared" si="53"/>
        <v>0.19</v>
      </c>
    </row>
    <row r="1692" spans="1:12">
      <c r="A1692" t="s">
        <v>649</v>
      </c>
      <c r="B1692">
        <v>4</v>
      </c>
      <c r="C1692">
        <v>2</v>
      </c>
      <c r="D1692">
        <v>50</v>
      </c>
      <c r="E1692" t="s">
        <v>3196</v>
      </c>
      <c r="F1692" t="s">
        <v>3160</v>
      </c>
      <c r="G1692">
        <v>60.3</v>
      </c>
      <c r="H1692">
        <v>2855.7784079478274</v>
      </c>
      <c r="I1692">
        <v>2.8557784079478272E-3</v>
      </c>
      <c r="J1692" t="str">
        <f>_xlfn.XLOOKUP(A1692,'DRAWING LIST'!B:B,'DRAWING LIST'!AJ:AJ,,0)</f>
        <v/>
      </c>
      <c r="K1692">
        <f t="shared" si="52"/>
        <v>0.19</v>
      </c>
      <c r="L1692">
        <f t="shared" si="53"/>
        <v>0.38</v>
      </c>
    </row>
    <row r="1693" spans="1:12">
      <c r="A1693" t="s">
        <v>650</v>
      </c>
      <c r="B1693">
        <v>2</v>
      </c>
      <c r="C1693">
        <v>2</v>
      </c>
      <c r="D1693">
        <v>25</v>
      </c>
      <c r="E1693" t="s">
        <v>3159</v>
      </c>
      <c r="F1693" t="s">
        <v>3160</v>
      </c>
      <c r="G1693">
        <v>33.4</v>
      </c>
      <c r="H1693">
        <v>1752.3175503193147</v>
      </c>
      <c r="I1693">
        <v>1.7523175503193146E-3</v>
      </c>
      <c r="J1693" t="str">
        <f>_xlfn.XLOOKUP(A1693,'DRAWING LIST'!B:B,'DRAWING LIST'!AJ:AJ,,0)</f>
        <v/>
      </c>
      <c r="K1693">
        <f t="shared" si="52"/>
        <v>0.11</v>
      </c>
      <c r="L1693">
        <f t="shared" si="53"/>
        <v>0.22</v>
      </c>
    </row>
    <row r="1694" spans="1:12">
      <c r="A1694" t="s">
        <v>650</v>
      </c>
      <c r="B1694">
        <v>3</v>
      </c>
      <c r="C1694">
        <v>1</v>
      </c>
      <c r="D1694">
        <v>25</v>
      </c>
      <c r="E1694" t="s">
        <v>3162</v>
      </c>
      <c r="F1694" t="s">
        <v>3160</v>
      </c>
      <c r="G1694">
        <v>33.4</v>
      </c>
      <c r="H1694">
        <v>5256.9526509579446</v>
      </c>
      <c r="I1694">
        <v>5.2569526509579443E-3</v>
      </c>
      <c r="J1694" t="str">
        <f>_xlfn.XLOOKUP(A1694,'DRAWING LIST'!B:B,'DRAWING LIST'!AJ:AJ,,0)</f>
        <v/>
      </c>
      <c r="K1694">
        <f t="shared" si="52"/>
        <v>0.11</v>
      </c>
      <c r="L1694">
        <f t="shared" si="53"/>
        <v>0.11</v>
      </c>
    </row>
    <row r="1695" spans="1:12">
      <c r="A1695" t="s">
        <v>650</v>
      </c>
      <c r="B1695">
        <v>4</v>
      </c>
      <c r="C1695">
        <v>4</v>
      </c>
      <c r="D1695">
        <v>25</v>
      </c>
      <c r="E1695" t="s">
        <v>3161</v>
      </c>
      <c r="F1695" t="s">
        <v>3160</v>
      </c>
      <c r="G1695">
        <v>33.4</v>
      </c>
      <c r="H1695">
        <v>876.15877515965735</v>
      </c>
      <c r="I1695">
        <v>8.7615877515965731E-4</v>
      </c>
      <c r="J1695" t="str">
        <f>_xlfn.XLOOKUP(A1695,'DRAWING LIST'!B:B,'DRAWING LIST'!AJ:AJ,,0)</f>
        <v/>
      </c>
      <c r="K1695">
        <f t="shared" si="52"/>
        <v>0.11</v>
      </c>
      <c r="L1695">
        <f t="shared" si="53"/>
        <v>0.44</v>
      </c>
    </row>
    <row r="1696" spans="1:12">
      <c r="A1696" t="s">
        <v>651</v>
      </c>
      <c r="B1696">
        <v>2</v>
      </c>
      <c r="C1696">
        <v>1</v>
      </c>
      <c r="D1696">
        <v>50</v>
      </c>
      <c r="E1696" t="s">
        <v>3159</v>
      </c>
      <c r="F1696" t="s">
        <v>3160</v>
      </c>
      <c r="G1696">
        <v>60.3</v>
      </c>
      <c r="H1696">
        <v>5711.5568158956548</v>
      </c>
      <c r="I1696">
        <v>5.7115568158956544E-3</v>
      </c>
      <c r="J1696" t="str">
        <f>_xlfn.XLOOKUP(A1696,'DRAWING LIST'!B:B,'DRAWING LIST'!AJ:AJ,,0)</f>
        <v/>
      </c>
      <c r="K1696">
        <f t="shared" si="52"/>
        <v>0.19</v>
      </c>
      <c r="L1696">
        <f t="shared" si="53"/>
        <v>0.19</v>
      </c>
    </row>
    <row r="1697" spans="1:12">
      <c r="A1697" t="s">
        <v>651</v>
      </c>
      <c r="B1697">
        <v>3</v>
      </c>
      <c r="C1697">
        <v>1</v>
      </c>
      <c r="D1697">
        <v>50</v>
      </c>
      <c r="E1697" t="s">
        <v>3196</v>
      </c>
      <c r="F1697" t="s">
        <v>3160</v>
      </c>
      <c r="G1697">
        <v>60.3</v>
      </c>
      <c r="H1697">
        <v>2855.7784079478274</v>
      </c>
      <c r="I1697">
        <v>2.8557784079478272E-3</v>
      </c>
      <c r="J1697" t="str">
        <f>_xlfn.XLOOKUP(A1697,'DRAWING LIST'!B:B,'DRAWING LIST'!AJ:AJ,,0)</f>
        <v/>
      </c>
      <c r="K1697">
        <f t="shared" si="52"/>
        <v>0.19</v>
      </c>
      <c r="L1697">
        <f t="shared" si="53"/>
        <v>0.19</v>
      </c>
    </row>
    <row r="1698" spans="1:12">
      <c r="A1698" t="s">
        <v>652</v>
      </c>
      <c r="B1698">
        <v>2</v>
      </c>
      <c r="C1698">
        <v>1</v>
      </c>
      <c r="D1698">
        <v>25</v>
      </c>
      <c r="E1698" t="s">
        <v>3159</v>
      </c>
      <c r="F1698" t="s">
        <v>3156</v>
      </c>
      <c r="G1698">
        <v>33.4</v>
      </c>
      <c r="H1698">
        <v>1752.3175503193147</v>
      </c>
      <c r="I1698">
        <v>1.7523175503193146E-3</v>
      </c>
      <c r="J1698" t="str">
        <f>_xlfn.XLOOKUP(A1698,'DRAWING LIST'!B:B,'DRAWING LIST'!AJ:AJ,,0)</f>
        <v>1-38鼠灰色</v>
      </c>
      <c r="K1698">
        <f t="shared" si="52"/>
        <v>0.11</v>
      </c>
      <c r="L1698">
        <f t="shared" si="53"/>
        <v>0.11</v>
      </c>
    </row>
    <row r="1699" spans="1:12">
      <c r="A1699" t="s">
        <v>652</v>
      </c>
      <c r="B1699">
        <v>3</v>
      </c>
      <c r="C1699">
        <v>1</v>
      </c>
      <c r="D1699">
        <v>25</v>
      </c>
      <c r="E1699" t="s">
        <v>3161</v>
      </c>
      <c r="F1699" t="s">
        <v>3156</v>
      </c>
      <c r="G1699">
        <v>33.4</v>
      </c>
      <c r="H1699">
        <v>876.15877515965735</v>
      </c>
      <c r="I1699">
        <v>8.7615877515965731E-4</v>
      </c>
      <c r="J1699" t="str">
        <f>_xlfn.XLOOKUP(A1699,'DRAWING LIST'!B:B,'DRAWING LIST'!AJ:AJ,,0)</f>
        <v>1-38鼠灰色</v>
      </c>
      <c r="K1699">
        <f t="shared" si="52"/>
        <v>0.11</v>
      </c>
      <c r="L1699">
        <f t="shared" si="53"/>
        <v>0.11</v>
      </c>
    </row>
    <row r="1700" spans="1:12">
      <c r="A1700" t="s">
        <v>1313</v>
      </c>
      <c r="B1700">
        <v>2</v>
      </c>
      <c r="C1700" t="s">
        <v>3173</v>
      </c>
      <c r="D1700" t="s">
        <v>3141</v>
      </c>
      <c r="E1700" t="s">
        <v>3177</v>
      </c>
      <c r="F1700" t="s">
        <v>3156</v>
      </c>
      <c r="G1700">
        <v>88.9</v>
      </c>
      <c r="H1700">
        <v>8276.2221585924635</v>
      </c>
      <c r="I1700">
        <v>8.2762221585924636E-3</v>
      </c>
      <c r="J1700" t="str">
        <f>_xlfn.XLOOKUP(A1700,'DRAWING LIST'!B:B,'DRAWING LIST'!AJ:AJ,,0)</f>
        <v>1-13 奶白色</v>
      </c>
      <c r="K1700">
        <f t="shared" si="52"/>
        <v>0.28000000000000003</v>
      </c>
      <c r="L1700">
        <f t="shared" si="53"/>
        <v>0.28000000000000003</v>
      </c>
    </row>
    <row r="1701" spans="1:12">
      <c r="A1701" t="s">
        <v>1313</v>
      </c>
      <c r="B1701">
        <v>3</v>
      </c>
      <c r="C1701" t="s">
        <v>3182</v>
      </c>
      <c r="D1701" t="s">
        <v>3141</v>
      </c>
      <c r="E1701" t="s">
        <v>3158</v>
      </c>
      <c r="F1701" t="s">
        <v>3156</v>
      </c>
      <c r="G1701">
        <v>88.9</v>
      </c>
      <c r="H1701">
        <v>6207.1666189443476</v>
      </c>
      <c r="I1701">
        <v>6.2071666189443472E-3</v>
      </c>
      <c r="J1701" t="str">
        <f>_xlfn.XLOOKUP(A1701,'DRAWING LIST'!B:B,'DRAWING LIST'!AJ:AJ,,0)</f>
        <v>1-13 奶白色</v>
      </c>
      <c r="K1701">
        <f t="shared" si="52"/>
        <v>0.28000000000000003</v>
      </c>
      <c r="L1701">
        <f t="shared" si="53"/>
        <v>1.1200000000000001</v>
      </c>
    </row>
    <row r="1702" spans="1:12">
      <c r="A1702" t="s">
        <v>1313</v>
      </c>
      <c r="B1702">
        <v>2</v>
      </c>
      <c r="C1702" t="s">
        <v>3173</v>
      </c>
      <c r="D1702" t="s">
        <v>3141</v>
      </c>
      <c r="E1702" t="s">
        <v>3177</v>
      </c>
      <c r="F1702" t="s">
        <v>3156</v>
      </c>
      <c r="G1702">
        <v>88.9</v>
      </c>
      <c r="H1702">
        <v>8276.2221585924635</v>
      </c>
      <c r="I1702">
        <v>8.2762221585924636E-3</v>
      </c>
      <c r="J1702" t="str">
        <f>_xlfn.XLOOKUP(A1702,'DRAWING LIST'!B:B,'DRAWING LIST'!AJ:AJ,,0)</f>
        <v>1-13 奶白色</v>
      </c>
      <c r="K1702">
        <f t="shared" si="52"/>
        <v>0.28000000000000003</v>
      </c>
      <c r="L1702">
        <f t="shared" si="53"/>
        <v>0.28000000000000003</v>
      </c>
    </row>
    <row r="1703" spans="1:12">
      <c r="A1703" t="s">
        <v>1313</v>
      </c>
      <c r="B1703">
        <v>3</v>
      </c>
      <c r="C1703" t="s">
        <v>3182</v>
      </c>
      <c r="D1703" t="s">
        <v>3141</v>
      </c>
      <c r="E1703" t="s">
        <v>3158</v>
      </c>
      <c r="F1703" t="s">
        <v>3156</v>
      </c>
      <c r="G1703">
        <v>88.9</v>
      </c>
      <c r="H1703">
        <v>6207.1666189443476</v>
      </c>
      <c r="I1703">
        <v>6.2071666189443472E-3</v>
      </c>
      <c r="J1703" t="str">
        <f>_xlfn.XLOOKUP(A1703,'DRAWING LIST'!B:B,'DRAWING LIST'!AJ:AJ,,0)</f>
        <v>1-13 奶白色</v>
      </c>
      <c r="K1703">
        <f t="shared" si="52"/>
        <v>0.28000000000000003</v>
      </c>
      <c r="L1703">
        <f t="shared" si="53"/>
        <v>1.1200000000000001</v>
      </c>
    </row>
  </sheetData>
  <autoFilter ref="A1:J1703" xr:uid="{CA233A42-6CE9-45C1-AB6F-7F097B0C0C3F}"/>
  <phoneticPr fontId="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38C81-090E-447F-81C3-E4A71DEFE982}">
  <sheetPr codeName="工作表19"/>
  <dimension ref="A1:R15"/>
  <sheetViews>
    <sheetView workbookViewId="0">
      <selection activeCell="B1" sqref="B1:B2"/>
    </sheetView>
  </sheetViews>
  <sheetFormatPr defaultRowHeight="13"/>
  <cols>
    <col min="1" max="1" width="14.19921875" bestFit="1" customWidth="1"/>
    <col min="2" max="2" width="17.69921875" bestFit="1" customWidth="1"/>
    <col min="4" max="4" width="12.296875" bestFit="1" customWidth="1"/>
    <col min="5" max="5" width="15.69921875" bestFit="1" customWidth="1"/>
    <col min="14" max="14" width="11.69921875" bestFit="1" customWidth="1"/>
    <col min="15" max="15" width="12.69921875" bestFit="1" customWidth="1"/>
    <col min="16" max="16" width="12.69921875" customWidth="1"/>
    <col min="17" max="17" width="24.796875" bestFit="1" customWidth="1"/>
  </cols>
  <sheetData>
    <row r="1" spans="1:18">
      <c r="A1" s="157" t="s">
        <v>3213</v>
      </c>
      <c r="D1" s="154" t="s">
        <v>3211</v>
      </c>
      <c r="E1" t="s">
        <v>3150</v>
      </c>
      <c r="N1" s="158" t="s">
        <v>3219</v>
      </c>
      <c r="O1" s="159" t="s">
        <v>3216</v>
      </c>
      <c r="P1" s="39" t="s">
        <v>3215</v>
      </c>
      <c r="Q1" s="39" t="s">
        <v>3217</v>
      </c>
      <c r="R1" s="160" t="s">
        <v>3218</v>
      </c>
    </row>
    <row r="2" spans="1:18">
      <c r="E2">
        <v>2.36683168467995</v>
      </c>
      <c r="N2" s="159" t="s">
        <v>3214</v>
      </c>
      <c r="O2" s="37">
        <v>93.526241540643724</v>
      </c>
      <c r="P2" s="37">
        <v>2.36683168467995</v>
      </c>
      <c r="Q2" s="37"/>
      <c r="R2" s="37"/>
    </row>
    <row r="3" spans="1:18">
      <c r="A3" s="154" t="s">
        <v>3148</v>
      </c>
      <c r="B3" t="s">
        <v>3150</v>
      </c>
      <c r="C3" s="136"/>
      <c r="D3" t="s">
        <v>2002</v>
      </c>
      <c r="E3">
        <v>2.271990322084315</v>
      </c>
      <c r="N3" s="37" t="s">
        <v>2002</v>
      </c>
      <c r="O3" s="37">
        <v>122.98178315893436</v>
      </c>
      <c r="P3" s="37">
        <v>2.271990322084315</v>
      </c>
      <c r="Q3" s="37">
        <f>ROUNDUP(SUM(O3,P3)/63,0)</f>
        <v>2</v>
      </c>
      <c r="R3" s="37">
        <f>ROUNDUP(PRODUCT(O3,1.1)/63,0)</f>
        <v>3</v>
      </c>
    </row>
    <row r="4" spans="1:18">
      <c r="B4">
        <v>93.526241540643724</v>
      </c>
      <c r="D4" t="s">
        <v>2007</v>
      </c>
      <c r="E4">
        <v>0.19150276500723229</v>
      </c>
      <c r="N4" s="37" t="s">
        <v>2007</v>
      </c>
      <c r="O4" s="37">
        <v>13.398331579112535</v>
      </c>
      <c r="P4" s="37">
        <v>0.19150276500723229</v>
      </c>
      <c r="Q4" s="37">
        <f t="shared" ref="Q4:Q12" si="0">ROUNDUP(SUM(O4,P4)/63,0)</f>
        <v>1</v>
      </c>
      <c r="R4" s="37">
        <f t="shared" ref="R4:R12" si="1">ROUNDUP(PRODUCT(O4,1.1)/63,0)</f>
        <v>1</v>
      </c>
    </row>
    <row r="5" spans="1:18">
      <c r="A5" t="s">
        <v>2002</v>
      </c>
      <c r="B5">
        <v>122.98178315893436</v>
      </c>
      <c r="D5" t="s">
        <v>2006</v>
      </c>
      <c r="E5">
        <v>0.28046258968046495</v>
      </c>
      <c r="N5" s="37" t="s">
        <v>2006</v>
      </c>
      <c r="O5" s="37">
        <v>29.300898604873257</v>
      </c>
      <c r="P5" s="37">
        <v>0.28046258968046495</v>
      </c>
      <c r="Q5" s="37">
        <f t="shared" si="0"/>
        <v>1</v>
      </c>
      <c r="R5" s="37">
        <f t="shared" si="1"/>
        <v>1</v>
      </c>
    </row>
    <row r="6" spans="1:18">
      <c r="A6" t="s">
        <v>2007</v>
      </c>
      <c r="B6">
        <v>13.398331579112535</v>
      </c>
      <c r="D6" t="s">
        <v>2005</v>
      </c>
      <c r="E6">
        <v>0.29152738634415715</v>
      </c>
      <c r="N6" s="37" t="s">
        <v>2005</v>
      </c>
      <c r="O6" s="37">
        <v>13.020630774901315</v>
      </c>
      <c r="P6" s="37">
        <v>0.29152738634415715</v>
      </c>
      <c r="Q6" s="37">
        <f t="shared" si="0"/>
        <v>1</v>
      </c>
      <c r="R6" s="37">
        <f t="shared" si="1"/>
        <v>1</v>
      </c>
    </row>
    <row r="7" spans="1:18">
      <c r="A7" t="s">
        <v>2006</v>
      </c>
      <c r="B7">
        <v>29.300898604873257</v>
      </c>
      <c r="D7" t="s">
        <v>2004</v>
      </c>
      <c r="E7">
        <v>1.4899915818495406</v>
      </c>
      <c r="N7" s="37" t="s">
        <v>2004</v>
      </c>
      <c r="O7" s="37">
        <v>95.682052370860177</v>
      </c>
      <c r="P7" s="37">
        <v>1.4899915818495406</v>
      </c>
      <c r="Q7" s="37">
        <f t="shared" si="0"/>
        <v>2</v>
      </c>
      <c r="R7" s="37">
        <f t="shared" si="1"/>
        <v>2</v>
      </c>
    </row>
    <row r="8" spans="1:18">
      <c r="A8" t="s">
        <v>2005</v>
      </c>
      <c r="B8">
        <v>13.020630774901315</v>
      </c>
      <c r="D8" t="s">
        <v>2000</v>
      </c>
      <c r="E8">
        <v>1.1436224623672111</v>
      </c>
      <c r="N8" s="37" t="s">
        <v>2000</v>
      </c>
      <c r="O8" s="37">
        <v>18.034614220826949</v>
      </c>
      <c r="P8" s="37">
        <v>1.1436224623672111</v>
      </c>
      <c r="Q8" s="37">
        <f t="shared" si="0"/>
        <v>1</v>
      </c>
      <c r="R8" s="37">
        <f t="shared" si="1"/>
        <v>1</v>
      </c>
    </row>
    <row r="9" spans="1:18">
      <c r="A9" t="s">
        <v>2004</v>
      </c>
      <c r="B9">
        <v>95.682052370860177</v>
      </c>
      <c r="D9" t="s">
        <v>2008</v>
      </c>
      <c r="E9">
        <v>5.3556648955257767E-2</v>
      </c>
      <c r="N9" s="37" t="s">
        <v>2008</v>
      </c>
      <c r="O9" s="37">
        <v>4.7816582709629554</v>
      </c>
      <c r="P9" s="37">
        <v>5.3556648955257767E-2</v>
      </c>
      <c r="Q9" s="37">
        <f t="shared" si="0"/>
        <v>1</v>
      </c>
      <c r="R9" s="37">
        <f t="shared" si="1"/>
        <v>1</v>
      </c>
    </row>
    <row r="10" spans="1:18">
      <c r="A10" t="s">
        <v>2000</v>
      </c>
      <c r="B10">
        <v>18.034614220826949</v>
      </c>
      <c r="D10" t="s">
        <v>1999</v>
      </c>
      <c r="E10">
        <v>0.75547438341626261</v>
      </c>
      <c r="N10" s="37" t="s">
        <v>1999</v>
      </c>
      <c r="O10" s="37">
        <v>31.932306664616561</v>
      </c>
      <c r="P10" s="37">
        <v>0.75547438341626261</v>
      </c>
      <c r="Q10" s="37">
        <f t="shared" si="0"/>
        <v>1</v>
      </c>
      <c r="R10" s="37">
        <f t="shared" si="1"/>
        <v>1</v>
      </c>
    </row>
    <row r="11" spans="1:18">
      <c r="A11" t="s">
        <v>2008</v>
      </c>
      <c r="B11">
        <v>4.7816582709629554</v>
      </c>
      <c r="D11" t="s">
        <v>2003</v>
      </c>
      <c r="E11">
        <v>0.69442140482468606</v>
      </c>
      <c r="N11" s="37" t="s">
        <v>2003</v>
      </c>
      <c r="O11" s="37">
        <v>67.137264117711993</v>
      </c>
      <c r="P11" s="37">
        <v>0.69442140482468606</v>
      </c>
      <c r="Q11" s="37">
        <f t="shared" si="0"/>
        <v>2</v>
      </c>
      <c r="R11" s="37">
        <f t="shared" si="1"/>
        <v>2</v>
      </c>
    </row>
    <row r="12" spans="1:18">
      <c r="A12" t="s">
        <v>1999</v>
      </c>
      <c r="B12">
        <v>31.932306664616561</v>
      </c>
      <c r="D12" t="s">
        <v>2001</v>
      </c>
      <c r="E12">
        <v>3.7698792447824411E-2</v>
      </c>
      <c r="N12" s="37" t="s">
        <v>2001</v>
      </c>
      <c r="O12" s="37">
        <v>0.99471274296891021</v>
      </c>
      <c r="P12" s="37">
        <v>3.7698792447824411E-2</v>
      </c>
      <c r="Q12" s="37">
        <f t="shared" si="0"/>
        <v>1</v>
      </c>
      <c r="R12" s="37">
        <f t="shared" si="1"/>
        <v>1</v>
      </c>
    </row>
    <row r="13" spans="1:18">
      <c r="A13" t="s">
        <v>2003</v>
      </c>
      <c r="B13">
        <v>67.137264117711993</v>
      </c>
      <c r="D13" t="s">
        <v>2020</v>
      </c>
      <c r="E13">
        <v>9.5770800216569008</v>
      </c>
    </row>
    <row r="14" spans="1:18">
      <c r="A14" t="s">
        <v>2001</v>
      </c>
      <c r="B14">
        <v>0.99471274296891021</v>
      </c>
    </row>
    <row r="15" spans="1:18">
      <c r="A15" t="s">
        <v>2020</v>
      </c>
      <c r="B15">
        <v>490.79049404641262</v>
      </c>
    </row>
  </sheetData>
  <phoneticPr fontId="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FC283-66BD-4002-BCBB-BD45ED065677}">
  <sheetPr codeName="工作表20">
    <pageSetUpPr fitToPage="1"/>
  </sheetPr>
  <dimension ref="A1:K11"/>
  <sheetViews>
    <sheetView zoomScale="70" zoomScaleNormal="70" workbookViewId="0">
      <selection activeCell="D6" sqref="D6"/>
    </sheetView>
  </sheetViews>
  <sheetFormatPr defaultRowHeight="13"/>
  <cols>
    <col min="1" max="1" width="21.19921875" customWidth="1"/>
    <col min="2" max="2" width="27.296875" bestFit="1" customWidth="1"/>
    <col min="3" max="3" width="65" customWidth="1"/>
    <col min="4" max="4" width="58.796875" bestFit="1" customWidth="1"/>
    <col min="5" max="5" width="35.296875" bestFit="1" customWidth="1"/>
    <col min="6" max="8" width="26.796875" customWidth="1"/>
    <col min="9" max="9" width="24.69921875" customWidth="1"/>
    <col min="10" max="11" width="21.19921875" bestFit="1" customWidth="1"/>
  </cols>
  <sheetData>
    <row r="1" spans="1:11" ht="34.5" customHeight="1">
      <c r="A1" s="161" t="s">
        <v>7</v>
      </c>
      <c r="B1" s="161" t="s">
        <v>709</v>
      </c>
      <c r="C1" s="161" t="s">
        <v>3221</v>
      </c>
      <c r="D1" s="161" t="s">
        <v>3222</v>
      </c>
      <c r="E1" s="161" t="s">
        <v>3220</v>
      </c>
      <c r="F1" s="161" t="s">
        <v>3329</v>
      </c>
      <c r="G1" s="161" t="s">
        <v>3330</v>
      </c>
      <c r="H1" s="161" t="s">
        <v>3328</v>
      </c>
      <c r="I1" s="161" t="s">
        <v>3333</v>
      </c>
      <c r="J1" s="161" t="s">
        <v>2013</v>
      </c>
      <c r="K1" s="161" t="s">
        <v>3339</v>
      </c>
    </row>
    <row r="2" spans="1:11" ht="334" customHeight="1">
      <c r="A2" s="162" t="str" cm="1">
        <f t="array" ref="A2">_xlfn.UNIQUE(_xlfn._xlws.FILTER('DRAWING LIST'!R:R,J2='DRAWING LIST'!AJ:AJ))</f>
        <v>CA</v>
      </c>
      <c r="B2" s="162" t="str" cm="1">
        <f t="array" ref="B2">SUBSTITUTE(_xlfn.TEXTJOIN(" , ", TRUE,
  IFERROR(
    _xlfn.UNIQUE(
      _xlfn._xlws.FILTER(
        'DRAWING LIST'!AF:AF,
        (J2 = 'DRAWING LIST'!AJ:AJ) *
        (LEN(SUBSTITUTE(TRIM('DRAWING LIST'!AF:AF),CHAR(160),"")) &gt; 0)
      )
    ),
    "-"
  )
),"/","-")</f>
        <v>壓縮空氣</v>
      </c>
      <c r="C2" s="179" t="str" cm="1">
        <f t="array" ref="C2">"包含 : "&amp;_xlfn.TEXTJOIN(" , ",TRUE,
  IFERROR(
    _xlfn.UNIQUE(
      _xlfn._xlws.FILTER(
        'DRAWING LIST'!A:A,
        ('DRAWING LIST'!AJ:AJ = 油漆流水號分配!J2) *
        (
          ('DRAWING LIST'!V:V = "A106 Gr.B") +
          (LEFT('DRAWING LIST'!V:V,4) = "A106")
        )
      )
    ),
    "-"
  )
)</f>
        <v>包含 : 40 , 41 , 42 , 43 , 44 , 45 , 46 , 47 , 48 , 49 , 50 , 51 , 52 , 53 , 54 , 55 , 56 , 57 , 58 , 59 , 60 , 61 , 62 , 63 , 64 , 65 , 66 , 67 , 68 , 69 , 70 , 71 , 72 , 73 , 74 , 75 , 76 , 77 , 78 , 79 , 80 , 81 , 82 , 83 , 84 , 85 , 86 , 87 , 88 , 89 , 90 , 91 , 92 , 93 , 94 , 95 , 96 , 97 , 98 , 99 , 100 , 101 , 102 , 103 , 104 , 105 , 106 , 107 , 108 , 109 , 110 , 111 , 112 , 113 , 114 , 115 , 116 , 117 , 118 , 119 , 120 , 121 , 122 , 123 , 124 , 125 , 125_1 , 126 , 127 , 128 , 129 , 130 , 131 , 132 , 133 , 134 , 135 , 136 , 137 , 138 , 139 , 140 , 141 , 142 , 143 , 144 , 145 , 146 , 147 , 148 , 149 , 150 , 151 , 152 , 153 , 154 , 155 , 156 , 157 , 158</v>
      </c>
      <c r="D2" s="179" t="str" cm="1">
        <f t="array" ref="D2">"包含 : "&amp;_xlfn.TEXTJOIN(" , ",TRUE,
  IFERROR(
    _xlfn.UNIQUE(
      _xlfn._xlws.FILTER(
        'DRAWING LIST'!A:A,
        ('DRAWING LIST'!AJ:AJ = 油漆流水號分配!J2) *
        ('DRAWING LIST'!V:V = SUBSTITUTE(油漆流水號分配!$D$1, "流水號_", ""))
      )
    ),
    "-"
  )
)</f>
        <v>包含 : -</v>
      </c>
      <c r="E2" s="177" t="s">
        <v>3224</v>
      </c>
      <c r="F2" s="177" t="e" cm="1">
        <f t="array" ref="F2">SUM(_xlfn._xlws.FILTER(直管_油漆計算!H:H,油漆流水號分配!J2=直管_油漆計算!I:I))</f>
        <v>#N/A</v>
      </c>
      <c r="G2" s="177" t="e" cm="1">
        <f t="array" ref="G2">SUM(_xlfn._xlws.FILTER(管配件_油漆計算!L:L,油漆流水號分配!J2=管配件_油漆計算!J:J))</f>
        <v>#N/A</v>
      </c>
      <c r="H2" s="177">
        <v>63</v>
      </c>
      <c r="I2" s="178" t="e">
        <f>ROUNDUP(SUM(F2:G2)/H2,0)</f>
        <v>#N/A</v>
      </c>
      <c r="J2" s="162" t="s">
        <v>3223</v>
      </c>
      <c r="K2" s="162" t="e" vm="1">
        <v>#VALUE!</v>
      </c>
    </row>
    <row r="3" spans="1:11" ht="68.5" customHeight="1">
      <c r="A3" s="162" t="str" cm="1">
        <f t="array" ref="A3">_xlfn.UNIQUE(_xlfn._xlws.FILTER('DRAWING LIST'!R:R,J3='DRAWING LIST'!AJ:AJ))</f>
        <v>LIME</v>
      </c>
      <c r="B3" s="162" t="str" cm="1">
        <f t="array" ref="B3">SUBSTITUTE(_xlfn.TEXTJOIN(" , ", TRUE,
  IFERROR(
    _xlfn.UNIQUE(
      _xlfn._xlws.FILTER(
        'DRAWING LIST'!AF:AF,
        (J3 = 'DRAWING LIST'!AJ:AJ) *
        (LEN(SUBSTITUTE(TRIM('DRAWING LIST'!AF:AF),CHAR(160),"")) &gt; 0)
      )
    ),
    "-"
  )
),"/","-")</f>
        <v>消石灰</v>
      </c>
      <c r="C3" s="179" t="str" cm="1">
        <f t="array" ref="C3">"包含 : "&amp;_xlfn.TEXTJOIN(" , ",TRUE,
  IFERROR(
    _xlfn.UNIQUE(
      _xlfn._xlws.FILTER(
        'DRAWING LIST'!A:A,
        ('DRAWING LIST'!AJ:AJ = 油漆流水號分配!J3) *
        (
          ('DRAWING LIST'!V:V = "A106 Gr.B") +
          (LEFT('DRAWING LIST'!V:V,4) = "A106")
        )
      )
    ),
    "-"
  )
)</f>
        <v>包含 : 400 , 401 , 402 , 403 , 404 , 405 , 405_1 , 406 , 407</v>
      </c>
      <c r="D3" s="179" t="str" cm="1">
        <f t="array" ref="D3">"包含 : "&amp;_xlfn.TEXTJOIN(" , ",TRUE,
  IFERROR(
    _xlfn.UNIQUE(
      _xlfn._xlws.FILTER(
        'DRAWING LIST'!A:A,
        ('DRAWING LIST'!AJ:AJ = 油漆流水號分配!J3) *
        ('DRAWING LIST'!V:V = SUBSTITUTE(油漆流水號分配!$D$1, "流水號_", ""))
      )
    ),
    "-"
  )
)</f>
        <v>包含 : -</v>
      </c>
      <c r="E3" s="177" t="s">
        <v>3224</v>
      </c>
      <c r="F3" s="177" t="e" cm="1">
        <f t="array" ref="F3">SUM(_xlfn._xlws.FILTER(直管_油漆計算!H:H,油漆流水號分配!J3=直管_油漆計算!I:I))</f>
        <v>#N/A</v>
      </c>
      <c r="G3" s="177" t="e" cm="1">
        <f t="array" ref="G3">SUM(_xlfn._xlws.FILTER(管配件_油漆計算!L:L,油漆流水號分配!J3=管配件_油漆計算!J:J))</f>
        <v>#N/A</v>
      </c>
      <c r="H3" s="177">
        <v>63</v>
      </c>
      <c r="I3" s="178" t="e">
        <f t="shared" ref="I3:I11" si="0">ROUNDUP(SUM(F3:G3)/H3,0)</f>
        <v>#N/A</v>
      </c>
      <c r="J3" s="162" t="s">
        <v>3334</v>
      </c>
      <c r="K3" s="162" t="e" vm="2">
        <v>#VALUE!</v>
      </c>
    </row>
    <row r="4" spans="1:11" ht="48.65" customHeight="1">
      <c r="A4" s="162" t="str" cm="1">
        <f t="array" ref="A4">_xlfn.UNIQUE(_xlfn._xlws.FILTER('DRAWING LIST'!R:R,J4='DRAWING LIST'!AJ:AJ))</f>
        <v>BICAR</v>
      </c>
      <c r="B4" s="162" t="str" cm="1">
        <f t="array" ref="B4">SUBSTITUTE(_xlfn.TEXTJOIN(" , ", TRUE,
  IFERROR(
    _xlfn.UNIQUE(
      _xlfn._xlws.FILTER(
        'DRAWING LIST'!AF:AF,
        (J4 = 'DRAWING LIST'!AJ:AJ) *
        (LEN(SUBSTITUTE(TRIM('DRAWING LIST'!AF:AF),CHAR(160),"")) &gt; 0)
      )
    ),
    "-"
  )
),"/","-")</f>
        <v>小蘇打</v>
      </c>
      <c r="C4" s="179" t="str" cm="1">
        <f t="array" ref="C4">"包含 : "&amp;_xlfn.TEXTJOIN(" , ",TRUE,
  IFERROR(
    _xlfn.UNIQUE(
      _xlfn._xlws.FILTER(
        'DRAWING LIST'!A:A,
        ('DRAWING LIST'!AJ:AJ = 油漆流水號分配!J4) *
        (
          ('DRAWING LIST'!V:V = "A106 Gr.B") +
          (LEFT('DRAWING LIST'!V:V,4) = "A106")
        )
      )
    ),
    "-"
  )
)</f>
        <v>包含 : 34 , 35 , 36 , 37 , 38 , 39</v>
      </c>
      <c r="D4" s="179" t="str" cm="1">
        <f t="array" ref="D4">"包含 : "&amp;_xlfn.TEXTJOIN(" , ",TRUE,
  IFERROR(
    _xlfn.UNIQUE(
      _xlfn._xlws.FILTER(
        'DRAWING LIST'!A:A,
        ('DRAWING LIST'!AJ:AJ = 油漆流水號分配!J4) *
        ('DRAWING LIST'!V:V = SUBSTITUTE(油漆流水號分配!$D$1, "流水號_", ""))
      )
    ),
    "-"
  )
)</f>
        <v>包含 : -</v>
      </c>
      <c r="E4" s="177" t="s">
        <v>3224</v>
      </c>
      <c r="F4" s="177" t="e" cm="1">
        <f t="array" ref="F4">SUM(_xlfn._xlws.FILTER(直管_油漆計算!H:H,油漆流水號分配!J4=直管_油漆計算!I:I))</f>
        <v>#N/A</v>
      </c>
      <c r="G4" s="177" t="e" cm="1">
        <f t="array" ref="G4">SUM(_xlfn._xlws.FILTER(管配件_油漆計算!L:L,油漆流水號分配!J4=管配件_油漆計算!J:J))</f>
        <v>#N/A</v>
      </c>
      <c r="H4" s="177">
        <v>63</v>
      </c>
      <c r="I4" s="178" t="e">
        <f t="shared" si="0"/>
        <v>#N/A</v>
      </c>
      <c r="J4" s="162" t="s">
        <v>3335</v>
      </c>
      <c r="K4" s="162" t="e" vm="3">
        <v>#VALUE!</v>
      </c>
    </row>
    <row r="5" spans="1:11" ht="64.5" customHeight="1">
      <c r="A5" s="162" t="str" cm="1">
        <f t="array" ref="A5">_xlfn.UNIQUE(_xlfn._xlws.FILTER('DRAWING LIST'!R:R,J5='DRAWING LIST'!AJ:AJ))</f>
        <v>WW</v>
      </c>
      <c r="B5" s="162" t="str" cm="1">
        <f t="array" ref="B5">SUBSTITUTE(_xlfn.TEXTJOIN(" , ", TRUE,
  IFERROR(
    _xlfn.UNIQUE(
      _xlfn._xlws.FILTER(
        'DRAWING LIST'!AF:AF,
        (J5 = 'DRAWING LIST'!AJ:AJ) *
        (LEN(SUBSTITUTE(TRIM('DRAWING LIST'!AF:AF),CHAR(160),"")) &gt; 0)
      )
    ),
    "-"
  )
),"/","-")</f>
        <v>廢水</v>
      </c>
      <c r="C5" s="179" t="str" cm="1">
        <f t="array" ref="C5">"包含 : "&amp;_xlfn.TEXTJOIN(" , ",TRUE,
  IFERROR(
    _xlfn.UNIQUE(
      _xlfn._xlws.FILTER(
        'DRAWING LIST'!A:A,
        ('DRAWING LIST'!AJ:AJ = 油漆流水號分配!J5) *
        (
          ('DRAWING LIST'!V:V = "A106 Gr.B") +
          (LEFT('DRAWING LIST'!V:V,4) = "A106")
        )
      )
    ),
    "-"
  )
)</f>
        <v>包含 : 623 , 626 , 631 , 632 , 633 , 634 , 635 , 636 , 637 , 638 , 639 , 640 , 641 , 645</v>
      </c>
      <c r="D5" s="179" t="str" cm="1">
        <f t="array" ref="D5">"包含 : "&amp;_xlfn.TEXTJOIN(" , ",TRUE,
  IFERROR(
    _xlfn.UNIQUE(
      _xlfn._xlws.FILTER(
        'DRAWING LIST'!A:A,
        ('DRAWING LIST'!AJ:AJ = 油漆流水號分配!J5) *
        ('DRAWING LIST'!V:V = SUBSTITUTE(油漆流水號分配!$D$1, "流水號_", ""))
      )
    ),
    "-"
  )
)</f>
        <v>包含 : -</v>
      </c>
      <c r="E5" s="177" t="s">
        <v>3224</v>
      </c>
      <c r="F5" s="177" t="e" cm="1">
        <f t="array" ref="F5">SUM(_xlfn._xlws.FILTER(直管_油漆計算!H:H,油漆流水號分配!J5=直管_油漆計算!I:I))</f>
        <v>#N/A</v>
      </c>
      <c r="G5" s="177" t="e" cm="1">
        <f t="array" ref="G5">SUM(_xlfn._xlws.FILTER(管配件_油漆計算!L:L,油漆流水號分配!J5=管配件_油漆計算!J:J))</f>
        <v>#N/A</v>
      </c>
      <c r="H5" s="177">
        <v>63</v>
      </c>
      <c r="I5" s="178" t="e">
        <f t="shared" si="0"/>
        <v>#N/A</v>
      </c>
      <c r="J5" s="162" t="s">
        <v>3336</v>
      </c>
      <c r="K5" s="162" t="e" vm="4">
        <v>#VALUE!</v>
      </c>
    </row>
    <row r="6" spans="1:11" ht="265" customHeight="1">
      <c r="A6" s="162" t="str" cm="1">
        <f t="array" ref="A6">_xlfn.UNIQUE(_xlfn._xlws.FILTER('DRAWING LIST'!R:R,J6='DRAWING LIST'!AJ:AJ))</f>
        <v>DW</v>
      </c>
      <c r="B6" s="162" t="str" cm="1">
        <f t="array" ref="B6">SUBSTITUTE(_xlfn.TEXTJOIN(" , ", TRUE,
  IFERROR(
    _xlfn.UNIQUE(
      _xlfn._xlws.FILTER(
        'DRAWING LIST'!AF:AF,
        (J6 = 'DRAWING LIST'!AJ:AJ) *
        (LEN(SUBSTITUTE(TRIM('DRAWING LIST'!AF:AF),CHAR(160),"")) &gt; 0)
      )
    ),
    "-"
  )
),"/","-")</f>
        <v>工業水</v>
      </c>
      <c r="C6" s="179" t="str" cm="1">
        <f t="array" ref="C6">"包含 : "&amp;_xlfn.TEXTJOIN(" , ",TRUE,
  IFERROR(
    _xlfn.UNIQUE(
      _xlfn._xlws.FILTER(
        'DRAWING LIST'!A:A,
        ('DRAWING LIST'!AJ:AJ = 油漆流水號分配!J6) *
        (
          ('DRAWING LIST'!V:V = "A106 Gr.B") +
          (LEFT('DRAWING LIST'!V:V,4) = "A106")
        )
      )
    ),
    "-"
  )
)</f>
        <v>包含 : 213 , 214 , 215 , 216 , 217 , 218 , 219 , 220 , 221 , 222 , 223 , 224 , 225 , 226 , 227 , 228 , 229 , 230 , 231 , 232 , 233 , 234 , 235 , 236 , 237 , 238 , 239 , 240 , 241 , 242 , 243 , 244 , 245 , 246 , 247 , 269 , 270 , 271 , 272 , 273 , 274 , 275 , 276 , 277 , 278 , 279 , 280 , 281 , 282 , 283 , 284 , 285 , 286 , 287 , 288 , 289 , 290 , 291 , 292 , 293 , 294 , 295 , 296 , 297 , 298 , 299 , 300 , 301 , 302 , 303 , 304 , 305 , 306 , 307 , 308 , 309 , 310 , 311 , 312 , 313 , 314</v>
      </c>
      <c r="D6" s="179" t="str" cm="1">
        <f t="array" ref="D6">"包含 : "&amp;_xlfn.TEXTJOIN(" , ",TRUE,
  IFERROR(
    _xlfn.UNIQUE(
      _xlfn._xlws.FILTER(
        'DRAWING LIST'!A:A,
        ('DRAWING LIST'!AJ:AJ = 油漆流水號分配!J6) *
        ('DRAWING LIST'!V:V = SUBSTITUTE(油漆流水號分配!$D$1, "流水號_", ""))
      )
    ),
    "-"
  )
)</f>
        <v>包含 : -</v>
      </c>
      <c r="E6" s="177" t="s">
        <v>3224</v>
      </c>
      <c r="F6" s="177" t="e" cm="1">
        <f t="array" ref="F6">SUM(_xlfn._xlws.FILTER(直管_油漆計算!H:H,油漆流水號分配!J6=直管_油漆計算!I:I))</f>
        <v>#N/A</v>
      </c>
      <c r="G6" s="177" t="e" cm="1">
        <f t="array" ref="G6">SUM(_xlfn._xlws.FILTER(管配件_油漆計算!L:L,油漆流水號分配!J6=管配件_油漆計算!J:J))</f>
        <v>#N/A</v>
      </c>
      <c r="H6" s="177">
        <v>63</v>
      </c>
      <c r="I6" s="178" t="e">
        <f t="shared" si="0"/>
        <v>#N/A</v>
      </c>
      <c r="J6" s="162" t="s">
        <v>2004</v>
      </c>
      <c r="K6" s="162" t="e" vm="5">
        <v>#VALUE!</v>
      </c>
    </row>
    <row r="7" spans="1:11" ht="36.65" customHeight="1">
      <c r="A7" s="162" t="str" cm="1">
        <f t="array" ref="A7">_xlfn.UNIQUE(_xlfn._xlws.FILTER('DRAWING LIST'!R:R,J7='DRAWING LIST'!AJ:AJ))</f>
        <v>FG</v>
      </c>
      <c r="B7" s="162" t="str" cm="1">
        <f t="array" ref="B7">SUBSTITUTE(_xlfn.TEXTJOIN(" , ", TRUE,
  IFERROR(
    _xlfn.UNIQUE(
      _xlfn._xlws.FILTER(
        'DRAWING LIST'!AF:AF,
        (J7 = 'DRAWING LIST'!AJ:AJ) *
        (LEN(SUBSTITUTE(TRIM('DRAWING LIST'!AF:AF),CHAR(160),"")) &gt; 0)
      )
    ),
    "-"
  )
),"/","-")</f>
        <v>煙氣</v>
      </c>
      <c r="C7" s="179" t="str" cm="1">
        <f t="array" ref="C7">"包含 : "&amp;_xlfn.TEXTJOIN(" , ",TRUE,
  IFERROR(
    _xlfn.UNIQUE(
      _xlfn._xlws.FILTER(
        'DRAWING LIST'!A:A,
        ('DRAWING LIST'!AJ:AJ = 油漆流水號分配!J7) *
        (
          ('DRAWING LIST'!V:V = "A106 Gr.B") +
          (LEFT('DRAWING LIST'!V:V,4) = "A106")
        )
      )
    ),
    "-"
  )
)</f>
        <v>包含 : 315 , 316 , 317</v>
      </c>
      <c r="D7" s="179" t="str" cm="1">
        <f t="array" ref="D7">"包含 : "&amp;_xlfn.TEXTJOIN(" , ",TRUE,
  IFERROR(
    _xlfn.UNIQUE(
      _xlfn._xlws.FILTER(
        'DRAWING LIST'!A:A,
        ('DRAWING LIST'!AJ:AJ = 油漆流水號分配!J7) *
        ('DRAWING LIST'!V:V = SUBSTITUTE(油漆流水號分配!$D$1, "流水號_", ""))
      )
    ),
    "-"
  )
)</f>
        <v>包含 : -</v>
      </c>
      <c r="E7" s="177" t="s">
        <v>3224</v>
      </c>
      <c r="F7" s="177" t="e" cm="1">
        <f t="array" ref="F7">SUM(_xlfn._xlws.FILTER(直管_油漆計算!H:H,油漆流水號分配!J7=直管_油漆計算!I:I))</f>
        <v>#N/A</v>
      </c>
      <c r="G7" s="177" t="e" cm="1">
        <f t="array" ref="G7">SUM(_xlfn._xlws.FILTER(管配件_油漆計算!L:L,油漆流水號分配!J7=管配件_油漆計算!J:J))</f>
        <v>#N/A</v>
      </c>
      <c r="H7" s="177">
        <v>63</v>
      </c>
      <c r="I7" s="178" t="e">
        <f t="shared" si="0"/>
        <v>#N/A</v>
      </c>
      <c r="J7" s="162" t="s">
        <v>2000</v>
      </c>
      <c r="K7" s="162"/>
    </row>
    <row r="8" spans="1:11" ht="45.65" customHeight="1">
      <c r="A8" s="162" t="str" cm="1">
        <f t="array" ref="A8">_xlfn.UNIQUE(_xlfn._xlws.FILTER('DRAWING LIST'!R:R,J8='DRAWING LIST'!AJ:AJ))</f>
        <v>AC</v>
      </c>
      <c r="B8" s="162" t="str" cm="1">
        <f t="array" ref="B8">SUBSTITUTE(_xlfn.TEXTJOIN(" , ", TRUE,
  IFERROR(
    _xlfn.UNIQUE(
      _xlfn._xlws.FILTER(
        'DRAWING LIST'!AF:AF,
        (J8 = 'DRAWING LIST'!AJ:AJ) *
        (LEN(SUBSTITUTE(TRIM('DRAWING LIST'!AF:AF),CHAR(160),"")) &gt; 0)
      )
    ),
    "-"
  )
),"/","-")</f>
        <v>活性炭</v>
      </c>
      <c r="C8" s="179" t="str" cm="1">
        <f t="array" ref="C8">"包含 : "&amp;_xlfn.TEXTJOIN(" , ",TRUE,
  IFERROR(
    _xlfn.UNIQUE(
      _xlfn._xlws.FILTER(
        'DRAWING LIST'!A:A,
        ('DRAWING LIST'!AJ:AJ = 油漆流水號分配!J8) *
        (
          ('DRAWING LIST'!V:V = "A106 Gr.B") +
          (LEFT('DRAWING LIST'!V:V,4) = "A106")
        )
      )
    ),
    "-"
  )
)</f>
        <v>包含 : 1 , 2 , 3</v>
      </c>
      <c r="D8" s="179" t="str" cm="1">
        <f t="array" ref="D8">"包含 : "&amp;_xlfn.TEXTJOIN(" , ",TRUE,
  IFERROR(
    _xlfn.UNIQUE(
      _xlfn._xlws.FILTER(
        'DRAWING LIST'!A:A,
        ('DRAWING LIST'!AJ:AJ = 油漆流水號分配!J8) *
        ('DRAWING LIST'!V:V = SUBSTITUTE(油漆流水號分配!$D$1, "流水號_", ""))
      )
    ),
    "-"
  )
)</f>
        <v>包含 : -</v>
      </c>
      <c r="E8" s="177" t="s">
        <v>3224</v>
      </c>
      <c r="F8" s="177" t="e" cm="1">
        <f t="array" ref="F8">SUM(_xlfn._xlws.FILTER(直管_油漆計算!H:H,油漆流水號分配!J8=直管_油漆計算!I:I))</f>
        <v>#N/A</v>
      </c>
      <c r="G8" s="177" t="e" cm="1">
        <f t="array" ref="G8">SUM(_xlfn._xlws.FILTER(管配件_油漆計算!L:L,油漆流水號分配!J8=管配件_油漆計算!J:J))</f>
        <v>#N/A</v>
      </c>
      <c r="H8" s="177">
        <v>63</v>
      </c>
      <c r="I8" s="178" t="e">
        <f t="shared" si="0"/>
        <v>#N/A</v>
      </c>
      <c r="J8" s="162" t="s">
        <v>3337</v>
      </c>
      <c r="K8" s="162" t="e" vm="6">
        <v>#VALUE!</v>
      </c>
    </row>
    <row r="9" spans="1:11" ht="98.5" customHeight="1">
      <c r="A9" s="162" t="str" cm="1">
        <f t="array" ref="A9">_xlfn.UNIQUE(_xlfn._xlws.FILTER('DRAWING LIST'!R:R,J9='DRAWING LIST'!AJ:AJ))</f>
        <v>NG</v>
      </c>
      <c r="B9" s="162" t="str" cm="1">
        <f t="array" ref="B9">SUBSTITUTE(_xlfn.TEXTJOIN(" , ", TRUE,
  IFERROR(
    _xlfn.UNIQUE(
      _xlfn._xlws.FILTER(
        'DRAWING LIST'!AF:AF,
        (J9 = 'DRAWING LIST'!AJ:AJ) *
        (LEN(SUBSTITUTE(TRIM('DRAWING LIST'!AF:AF),CHAR(160),"")) &gt; 0)
      )
    ),
    "-"
  )
),"/","-")</f>
        <v>天然氣</v>
      </c>
      <c r="C9" s="179" t="str" cm="1">
        <f t="array" ref="C9">"包含 : "&amp;_xlfn.TEXTJOIN(" , ",TRUE,
  IFERROR(
    _xlfn.UNIQUE(
      _xlfn._xlws.FILTER(
        'DRAWING LIST'!A:A,
        ('DRAWING LIST'!AJ:AJ = 油漆流水號分配!J9) *
        (
          ('DRAWING LIST'!V:V = "A106 Gr.B") +
          (LEFT('DRAWING LIST'!V:V,4) = "A106")
        )
      )
    ),
    "-"
  )
)</f>
        <v>包含 : 440 , 441 , 442 , 443 , 444 , 445 , 446 , 447 , 448 , 449 , 450 , 451 , 452 , 453 , 454 , 455 , 456 , 457 , 458 , 459 , 460 , 461 , 462 , 463</v>
      </c>
      <c r="D9" s="179" t="str" cm="1">
        <f t="array" ref="D9">"包含 : "&amp;_xlfn.TEXTJOIN(" , ",TRUE,
  IFERROR(
    _xlfn.UNIQUE(
      _xlfn._xlws.FILTER(
        'DRAWING LIST'!A:A,
        ('DRAWING LIST'!AJ:AJ = 油漆流水號分配!J9) *
        ('DRAWING LIST'!V:V = SUBSTITUTE(油漆流水號分配!$D$1, "流水號_", ""))
      )
    ),
    "-"
  )
)</f>
        <v>包含 : -</v>
      </c>
      <c r="E9" s="177" t="s">
        <v>3224</v>
      </c>
      <c r="F9" s="177" t="e" cm="1">
        <f t="array" ref="F9">SUM(_xlfn._xlws.FILTER(直管_油漆計算!H:H,油漆流水號分配!J9=直管_油漆計算!I:I))</f>
        <v>#N/A</v>
      </c>
      <c r="G9" s="177" t="e" cm="1">
        <f t="array" ref="G9">SUM(_xlfn._xlws.FILTER(管配件_油漆計算!L:L,油漆流水號分配!J9=管配件_油漆計算!J:J))</f>
        <v>#N/A</v>
      </c>
      <c r="H9" s="177">
        <v>63</v>
      </c>
      <c r="I9" s="178" t="e">
        <f t="shared" si="0"/>
        <v>#N/A</v>
      </c>
      <c r="J9" s="162" t="s">
        <v>1999</v>
      </c>
      <c r="K9" s="162" t="e" vm="7">
        <v>#VALUE!</v>
      </c>
    </row>
    <row r="10" spans="1:11" ht="236.15" customHeight="1">
      <c r="A10" s="162" t="e" cm="1" vm="8">
        <f t="array" ref="A10">_xlfn.UNIQUE(_xlfn._xlws.FILTER('DRAWING LIST'!R:R,J10='DRAWING LIST'!AJ:AJ))</f>
        <v>#VALUE!</v>
      </c>
      <c r="B10" s="162" t="str" cm="1">
        <f t="array" ref="B10">SUBSTITUTE(_xlfn.TEXTJOIN(" , ", TRUE,
  IFERROR(
    _xlfn.UNIQUE(
      _xlfn._xlws.FILTER(
        'DRAWING LIST'!AF:AF,
        (J10 = 'DRAWING LIST'!AJ:AJ) *
        (LEN(SUBSTITUTE(TRIM('DRAWING LIST'!AF:AF),CHAR(160),"")) &gt; 0)
      )
    ),
    "-"
  )
),"/","-")</f>
        <v>-</v>
      </c>
      <c r="C10" s="179" t="str" cm="1">
        <f t="array" ref="C10">"包含 : "&amp;_xlfn.TEXTJOIN(" , ",TRUE,
  IFERROR(
    _xlfn.UNIQUE(
      _xlfn._xlws.FILTER(
        'DRAWING LIST'!A:A,
        ('DRAWING LIST'!AJ:AJ = 油漆流水號分配!J10) *
        (
          ('DRAWING LIST'!V:V = "A106 Gr.B") +
          (LEFT('DRAWING LIST'!V:V,4) = "A106")
        )
      )
    ),
    "-"
  )
)</f>
        <v>包含 : -</v>
      </c>
      <c r="D10" s="179" t="str" cm="1">
        <f t="array" ref="D10">"包含 : "&amp;_xlfn.TEXTJOIN(" , ",TRUE,
  IFERROR(
    _xlfn.UNIQUE(
      _xlfn._xlws.FILTER(
        'DRAWING LIST'!A:A,
        ('DRAWING LIST'!AJ:AJ = 油漆流水號分配!J10) *
        ('DRAWING LIST'!V:V = SUBSTITUTE(油漆流水號分配!$D$1, "流水號_", ""))
      )
    ),
    "-"
  )
)</f>
        <v>包含 : -</v>
      </c>
      <c r="E10" s="177" t="s">
        <v>3224</v>
      </c>
      <c r="F10" s="177" t="e" cm="1">
        <f t="array" ref="F10">SUM(_xlfn._xlws.FILTER(直管_油漆計算!H:H,油漆流水號分配!J10=直管_油漆計算!I:I))</f>
        <v>#N/A</v>
      </c>
      <c r="G10" s="177" t="e" cm="1">
        <f t="array" ref="G10">SUM(_xlfn._xlws.FILTER(管配件_油漆計算!L:L,油漆流水號分配!J10=管配件_油漆計算!J:J))</f>
        <v>#N/A</v>
      </c>
      <c r="H10" s="177">
        <v>63</v>
      </c>
      <c r="I10" s="178" t="e">
        <f t="shared" si="0"/>
        <v>#N/A</v>
      </c>
      <c r="J10" s="162" t="s">
        <v>3338</v>
      </c>
      <c r="K10" s="162" t="e" vm="9">
        <v>#VALUE!</v>
      </c>
    </row>
    <row r="11" spans="1:11" ht="67.5" customHeight="1">
      <c r="A11" s="162" t="str" cm="1">
        <f t="array" ref="A11">_xlfn.UNIQUE(_xlfn._xlws.FILTER('DRAWING LIST'!R:R,J11='DRAWING LIST'!AJ:AJ))</f>
        <v>N2</v>
      </c>
      <c r="B11" s="162" t="str" cm="1">
        <f t="array" ref="B11">SUBSTITUTE(_xlfn.TEXTJOIN(" , ", TRUE,
  IFERROR(
    _xlfn.UNIQUE(
      _xlfn._xlws.FILTER(
        'DRAWING LIST'!AF:AF,
        (J11 = 'DRAWING LIST'!AJ:AJ) *
        (LEN(SUBSTITUTE(TRIM('DRAWING LIST'!AF:AF),CHAR(160),"")) &gt; 0)
      )
    ),
    "-"
  )
),"/","-")</f>
        <v>氮氣</v>
      </c>
      <c r="C11" s="179" t="str" cm="1">
        <f t="array" ref="C11">"包含 : "&amp;_xlfn.TEXTJOIN(" , ",TRUE,
  IFERROR(
    _xlfn.UNIQUE(
      _xlfn._xlws.FILTER(
        'DRAWING LIST'!A:A,
        ('DRAWING LIST'!AJ:AJ = 油漆流水號分配!J11) *
        (
          ('DRAWING LIST'!V:V = "A106 Gr.B") +
          (LEFT('DRAWING LIST'!V:V,4) = "A106")
        )
      )
    ),
    "-"
  )
)</f>
        <v>包含 : 436 , 437 , 438 , 439</v>
      </c>
      <c r="D11" s="179" t="str" cm="1">
        <f t="array" ref="D11">"包含 : "&amp;_xlfn.TEXTJOIN(" , ",TRUE,
  IFERROR(
    _xlfn.UNIQUE(
      _xlfn._xlws.FILTER(
        'DRAWING LIST'!A:A,
        ('DRAWING LIST'!AJ:AJ = 油漆流水號分配!J11) *
        ('DRAWING LIST'!V:V = SUBSTITUTE(油漆流水號分配!$D$1, "流水號_", ""))
      )
    ),
    "-"
  )
)</f>
        <v>包含 : -</v>
      </c>
      <c r="E11" s="177" t="s">
        <v>3224</v>
      </c>
      <c r="F11" s="177" t="e" cm="1">
        <f t="array" ref="F11">SUM(_xlfn._xlws.FILTER(直管_油漆計算!H:H,油漆流水號分配!J11=直管_油漆計算!I:I))</f>
        <v>#N/A</v>
      </c>
      <c r="G11" s="177" t="e" cm="1">
        <f t="array" ref="G11">SUM(_xlfn._xlws.FILTER(管配件_油漆計算!L:L,油漆流水號分配!J11=管配件_油漆計算!J:J))</f>
        <v>#N/A</v>
      </c>
      <c r="H11" s="177">
        <v>63</v>
      </c>
      <c r="I11" s="178" t="e">
        <f t="shared" si="0"/>
        <v>#N/A</v>
      </c>
      <c r="J11" s="162" t="s">
        <v>2001</v>
      </c>
      <c r="K11" s="162"/>
    </row>
  </sheetData>
  <phoneticPr fontId="4" type="noConversion"/>
  <pageMargins left="0.25" right="0.25" top="0.75" bottom="0.75" header="0.3" footer="0.3"/>
  <pageSetup paperSize="8" scale="55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ED46A-20D7-4032-85A5-CF31CF71C12C}">
  <sheetPr>
    <pageSetUpPr fitToPage="1"/>
  </sheetPr>
  <dimension ref="A1:S647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4" sqref="M4"/>
    </sheetView>
  </sheetViews>
  <sheetFormatPr defaultRowHeight="15.5"/>
  <cols>
    <col min="1" max="1" width="7.19921875" style="188" customWidth="1"/>
    <col min="2" max="2" width="29.69921875" style="188" customWidth="1"/>
    <col min="3" max="3" width="7.5" style="188" customWidth="1"/>
    <col min="4" max="4" width="27.69921875" style="188" bestFit="1" customWidth="1"/>
    <col min="5" max="7" width="11" style="188" bestFit="1" customWidth="1"/>
    <col min="8" max="9" width="7.19921875" style="188" hidden="1" customWidth="1"/>
    <col min="10" max="10" width="10.09765625" style="188" customWidth="1"/>
    <col min="11" max="11" width="13.3984375" style="188" hidden="1" customWidth="1"/>
    <col min="12" max="12" width="8.69921875" style="188" bestFit="1" customWidth="1"/>
    <col min="13" max="16" width="10.796875" style="188" customWidth="1"/>
    <col min="17" max="17" width="13.5" style="188" bestFit="1" customWidth="1"/>
    <col min="18" max="18" width="19.3984375" style="188" bestFit="1" customWidth="1"/>
    <col min="19" max="19" width="9" style="188" bestFit="1" customWidth="1"/>
    <col min="20" max="16384" width="8.796875" style="191"/>
  </cols>
  <sheetData>
    <row r="1" spans="1:19" s="188" customFormat="1" ht="36" customHeight="1">
      <c r="A1" s="187" t="s">
        <v>1261</v>
      </c>
      <c r="B1" s="187" t="s">
        <v>1262</v>
      </c>
      <c r="C1" s="187" t="s">
        <v>0</v>
      </c>
      <c r="D1" s="187" t="s">
        <v>3439</v>
      </c>
      <c r="E1" s="187" t="s">
        <v>1</v>
      </c>
      <c r="F1" s="187" t="s">
        <v>3440</v>
      </c>
      <c r="G1" s="187" t="s">
        <v>3441</v>
      </c>
      <c r="H1" s="187" t="s">
        <v>3442</v>
      </c>
      <c r="I1" s="187" t="s">
        <v>3443</v>
      </c>
      <c r="J1" s="187" t="s">
        <v>3444</v>
      </c>
      <c r="K1" s="187" t="s">
        <v>3445</v>
      </c>
      <c r="L1" s="187" t="s">
        <v>3446</v>
      </c>
      <c r="M1" s="187" t="s">
        <v>3447</v>
      </c>
      <c r="N1" s="187" t="s">
        <v>3448</v>
      </c>
      <c r="O1" s="187" t="s">
        <v>3449</v>
      </c>
      <c r="P1" s="187" t="s">
        <v>3450</v>
      </c>
      <c r="Q1" s="187" t="s">
        <v>3451</v>
      </c>
      <c r="R1" s="187" t="s">
        <v>3452</v>
      </c>
      <c r="S1" s="187" t="s">
        <v>3453</v>
      </c>
    </row>
    <row r="2" spans="1:19" ht="17">
      <c r="A2" s="189">
        <v>1</v>
      </c>
      <c r="B2" s="189" t="s">
        <v>75</v>
      </c>
      <c r="C2" s="189" t="s">
        <v>3341</v>
      </c>
      <c r="D2" s="189" t="s">
        <v>1612</v>
      </c>
      <c r="E2" s="189" t="s">
        <v>1298</v>
      </c>
      <c r="F2" s="189" t="s">
        <v>2009</v>
      </c>
      <c r="G2" s="189" t="s">
        <v>2009</v>
      </c>
      <c r="H2" s="189" t="s">
        <v>2009</v>
      </c>
      <c r="I2" s="189" t="s">
        <v>2009</v>
      </c>
      <c r="J2" s="189" t="s">
        <v>1</v>
      </c>
      <c r="K2" s="189" t="s">
        <v>1298</v>
      </c>
      <c r="L2" s="189" t="s">
        <v>3454</v>
      </c>
      <c r="M2" s="189">
        <v>1.02</v>
      </c>
      <c r="N2" s="189" t="s">
        <v>2009</v>
      </c>
      <c r="O2" s="189" t="s">
        <v>2009</v>
      </c>
      <c r="P2" s="190" t="s">
        <v>2009</v>
      </c>
      <c r="Q2" s="189" t="s">
        <v>3455</v>
      </c>
      <c r="R2" s="189" t="s">
        <v>3456</v>
      </c>
      <c r="S2" s="189" t="s">
        <v>3457</v>
      </c>
    </row>
    <row r="3" spans="1:19" ht="17">
      <c r="A3" s="189">
        <v>2</v>
      </c>
      <c r="B3" s="189" t="s">
        <v>76</v>
      </c>
      <c r="C3" s="189" t="s">
        <v>3342</v>
      </c>
      <c r="D3" s="189" t="s">
        <v>1612</v>
      </c>
      <c r="E3" s="189" t="s">
        <v>1298</v>
      </c>
      <c r="F3" s="189" t="s">
        <v>2009</v>
      </c>
      <c r="G3" s="189" t="s">
        <v>2009</v>
      </c>
      <c r="H3" s="189" t="s">
        <v>2009</v>
      </c>
      <c r="I3" s="189"/>
      <c r="J3" s="189" t="s">
        <v>1</v>
      </c>
      <c r="K3" s="189" t="s">
        <v>1298</v>
      </c>
      <c r="L3" s="189" t="s">
        <v>3458</v>
      </c>
      <c r="M3" s="189">
        <v>1.02</v>
      </c>
      <c r="N3" s="189" t="s">
        <v>2009</v>
      </c>
      <c r="O3" s="189" t="s">
        <v>2009</v>
      </c>
      <c r="P3" s="190" t="s">
        <v>2009</v>
      </c>
      <c r="Q3" s="189" t="s">
        <v>3455</v>
      </c>
      <c r="R3" s="189" t="s">
        <v>3456</v>
      </c>
      <c r="S3" s="189" t="s">
        <v>3457</v>
      </c>
    </row>
    <row r="4" spans="1:19" ht="17">
      <c r="A4" s="189">
        <v>3</v>
      </c>
      <c r="B4" s="189" t="s">
        <v>77</v>
      </c>
      <c r="C4" s="189" t="s">
        <v>3340</v>
      </c>
      <c r="D4" s="189" t="s">
        <v>77</v>
      </c>
      <c r="E4" s="189" t="s">
        <v>1298</v>
      </c>
      <c r="F4" s="189" t="s">
        <v>2009</v>
      </c>
      <c r="G4" s="189" t="s">
        <v>2009</v>
      </c>
      <c r="H4" s="189" t="s">
        <v>2009</v>
      </c>
      <c r="I4" s="189"/>
      <c r="J4" s="189" t="s">
        <v>1</v>
      </c>
      <c r="K4" s="189" t="s">
        <v>1298</v>
      </c>
      <c r="L4" s="189" t="s">
        <v>3459</v>
      </c>
      <c r="M4" s="189">
        <v>1.02</v>
      </c>
      <c r="N4" s="189" t="s">
        <v>2009</v>
      </c>
      <c r="O4" s="189" t="s">
        <v>2009</v>
      </c>
      <c r="P4" s="190" t="s">
        <v>2009</v>
      </c>
      <c r="Q4" s="189" t="s">
        <v>3455</v>
      </c>
      <c r="R4" s="189" t="s">
        <v>3456</v>
      </c>
      <c r="S4" s="189" t="s">
        <v>3460</v>
      </c>
    </row>
    <row r="5" spans="1:19" ht="17">
      <c r="A5" s="189" t="s">
        <v>3182</v>
      </c>
      <c r="B5" s="189" t="s">
        <v>78</v>
      </c>
      <c r="C5" s="189" t="s">
        <v>3341</v>
      </c>
      <c r="D5" s="189" t="s">
        <v>1556</v>
      </c>
      <c r="E5" s="189" t="s">
        <v>1298</v>
      </c>
      <c r="F5" s="189" t="s">
        <v>2009</v>
      </c>
      <c r="G5" s="189" t="s">
        <v>2009</v>
      </c>
      <c r="H5" s="189" t="s">
        <v>2009</v>
      </c>
      <c r="I5" s="189"/>
      <c r="J5" s="189" t="s">
        <v>1</v>
      </c>
      <c r="K5" s="189" t="s">
        <v>1298</v>
      </c>
      <c r="L5" s="189" t="s">
        <v>3461</v>
      </c>
      <c r="M5" s="189">
        <v>6.12</v>
      </c>
      <c r="N5" s="189">
        <v>9.18</v>
      </c>
      <c r="O5" s="189" t="s">
        <v>3462</v>
      </c>
      <c r="P5" s="190">
        <v>0.05</v>
      </c>
      <c r="Q5" s="189" t="s">
        <v>2009</v>
      </c>
      <c r="R5" s="189" t="s">
        <v>3463</v>
      </c>
      <c r="S5" s="189" t="s">
        <v>3464</v>
      </c>
    </row>
    <row r="6" spans="1:19" ht="17">
      <c r="A6" s="189" t="s">
        <v>3204</v>
      </c>
      <c r="B6" s="189" t="s">
        <v>79</v>
      </c>
      <c r="C6" s="189" t="s">
        <v>3342</v>
      </c>
      <c r="D6" s="189" t="s">
        <v>1556</v>
      </c>
      <c r="E6" s="189" t="s">
        <v>1298</v>
      </c>
      <c r="F6" s="189" t="s">
        <v>2009</v>
      </c>
      <c r="G6" s="189" t="s">
        <v>2009</v>
      </c>
      <c r="H6" s="189" t="s">
        <v>2009</v>
      </c>
      <c r="I6" s="189"/>
      <c r="J6" s="189" t="s">
        <v>1</v>
      </c>
      <c r="K6" s="189" t="s">
        <v>1298</v>
      </c>
      <c r="L6" s="189" t="s">
        <v>3465</v>
      </c>
      <c r="M6" s="189">
        <v>6.12</v>
      </c>
      <c r="N6" s="189">
        <v>9.18</v>
      </c>
      <c r="O6" s="189" t="s">
        <v>3462</v>
      </c>
      <c r="P6" s="190">
        <v>0.05</v>
      </c>
      <c r="Q6" s="189" t="s">
        <v>2009</v>
      </c>
      <c r="R6" s="189" t="s">
        <v>3463</v>
      </c>
      <c r="S6" s="189" t="s">
        <v>3464</v>
      </c>
    </row>
    <row r="7" spans="1:19" ht="17">
      <c r="A7" s="189" t="s">
        <v>3206</v>
      </c>
      <c r="B7" s="189" t="s">
        <v>80</v>
      </c>
      <c r="C7" s="189" t="s">
        <v>3340</v>
      </c>
      <c r="D7" s="189" t="s">
        <v>80</v>
      </c>
      <c r="E7" s="189" t="s">
        <v>1298</v>
      </c>
      <c r="F7" s="189" t="s">
        <v>2009</v>
      </c>
      <c r="G7" s="189" t="s">
        <v>2009</v>
      </c>
      <c r="H7" s="189" t="s">
        <v>2009</v>
      </c>
      <c r="I7" s="189"/>
      <c r="J7" s="189" t="s">
        <v>1</v>
      </c>
      <c r="K7" s="189" t="s">
        <v>1298</v>
      </c>
      <c r="L7" s="189" t="s">
        <v>3466</v>
      </c>
      <c r="M7" s="189">
        <v>6.12</v>
      </c>
      <c r="N7" s="189">
        <v>9.18</v>
      </c>
      <c r="O7" s="189" t="s">
        <v>3462</v>
      </c>
      <c r="P7" s="190">
        <v>0.05</v>
      </c>
      <c r="Q7" s="189" t="s">
        <v>2009</v>
      </c>
      <c r="R7" s="189" t="s">
        <v>3463</v>
      </c>
      <c r="S7" s="189" t="s">
        <v>3464</v>
      </c>
    </row>
    <row r="8" spans="1:19" ht="17">
      <c r="A8" s="189" t="s">
        <v>3467</v>
      </c>
      <c r="B8" s="189" t="s">
        <v>81</v>
      </c>
      <c r="C8" s="189" t="s">
        <v>3340</v>
      </c>
      <c r="D8" s="189" t="s">
        <v>81</v>
      </c>
      <c r="E8" s="189" t="s">
        <v>1298</v>
      </c>
      <c r="F8" s="189" t="s">
        <v>2009</v>
      </c>
      <c r="G8" s="189" t="s">
        <v>2009</v>
      </c>
      <c r="H8" s="189" t="s">
        <v>2009</v>
      </c>
      <c r="I8" s="189"/>
      <c r="J8" s="189" t="s">
        <v>1</v>
      </c>
      <c r="K8" s="189" t="s">
        <v>1298</v>
      </c>
      <c r="L8" s="189" t="s">
        <v>3468</v>
      </c>
      <c r="M8" s="189">
        <v>6.12</v>
      </c>
      <c r="N8" s="189">
        <v>9.18</v>
      </c>
      <c r="O8" s="189" t="s">
        <v>3462</v>
      </c>
      <c r="P8" s="190">
        <v>0.05</v>
      </c>
      <c r="Q8" s="189" t="s">
        <v>2009</v>
      </c>
      <c r="R8" s="189" t="s">
        <v>3463</v>
      </c>
      <c r="S8" s="189" t="s">
        <v>3464</v>
      </c>
    </row>
    <row r="9" spans="1:19" ht="17">
      <c r="A9" s="189" t="s">
        <v>3469</v>
      </c>
      <c r="B9" s="189" t="s">
        <v>82</v>
      </c>
      <c r="C9" s="189" t="s">
        <v>3340</v>
      </c>
      <c r="D9" s="189" t="s">
        <v>82</v>
      </c>
      <c r="E9" s="189" t="s">
        <v>1298</v>
      </c>
      <c r="F9" s="189" t="s">
        <v>2009</v>
      </c>
      <c r="G9" s="189" t="s">
        <v>2009</v>
      </c>
      <c r="H9" s="189" t="s">
        <v>2009</v>
      </c>
      <c r="I9" s="189"/>
      <c r="J9" s="189" t="s">
        <v>1</v>
      </c>
      <c r="K9" s="189" t="s">
        <v>1298</v>
      </c>
      <c r="L9" s="189" t="s">
        <v>3470</v>
      </c>
      <c r="M9" s="189">
        <v>6.12</v>
      </c>
      <c r="N9" s="189">
        <v>9.18</v>
      </c>
      <c r="O9" s="189" t="s">
        <v>3462</v>
      </c>
      <c r="P9" s="190">
        <v>0.05</v>
      </c>
      <c r="Q9" s="189" t="s">
        <v>2009</v>
      </c>
      <c r="R9" s="189" t="s">
        <v>3463</v>
      </c>
      <c r="S9" s="189" t="s">
        <v>3464</v>
      </c>
    </row>
    <row r="10" spans="1:19">
      <c r="A10" s="189" t="s">
        <v>3471</v>
      </c>
      <c r="B10" s="189" t="s">
        <v>83</v>
      </c>
      <c r="C10" s="189" t="s">
        <v>3340</v>
      </c>
      <c r="D10" s="189" t="s">
        <v>83</v>
      </c>
      <c r="E10" s="189" t="s">
        <v>1298</v>
      </c>
      <c r="F10" s="189" t="s">
        <v>2009</v>
      </c>
      <c r="G10" s="189" t="s">
        <v>2009</v>
      </c>
      <c r="H10" s="189" t="s">
        <v>2009</v>
      </c>
      <c r="I10" s="189"/>
      <c r="J10" s="189" t="s">
        <v>1</v>
      </c>
      <c r="K10" s="189" t="s">
        <v>1298</v>
      </c>
      <c r="L10" s="189" t="s">
        <v>3472</v>
      </c>
      <c r="M10" s="189" t="s">
        <v>2009</v>
      </c>
      <c r="N10" s="189" t="s">
        <v>2009</v>
      </c>
      <c r="O10" s="189" t="s">
        <v>2009</v>
      </c>
      <c r="P10" s="190" t="s">
        <v>2009</v>
      </c>
      <c r="Q10" s="189" t="s">
        <v>2009</v>
      </c>
      <c r="R10" s="189" t="s">
        <v>3463</v>
      </c>
      <c r="S10" s="189" t="s">
        <v>3464</v>
      </c>
    </row>
    <row r="11" spans="1:19" ht="17">
      <c r="A11" s="189" t="s">
        <v>3473</v>
      </c>
      <c r="B11" s="189" t="s">
        <v>84</v>
      </c>
      <c r="C11" s="189" t="s">
        <v>3344</v>
      </c>
      <c r="D11" s="189" t="s">
        <v>1642</v>
      </c>
      <c r="E11" s="189" t="s">
        <v>1298</v>
      </c>
      <c r="F11" s="189" t="s">
        <v>2009</v>
      </c>
      <c r="G11" s="189" t="s">
        <v>2009</v>
      </c>
      <c r="H11" s="189" t="s">
        <v>2009</v>
      </c>
      <c r="I11" s="189"/>
      <c r="J11" s="189" t="s">
        <v>1</v>
      </c>
      <c r="K11" s="189" t="s">
        <v>1298</v>
      </c>
      <c r="L11" s="189" t="s">
        <v>3474</v>
      </c>
      <c r="M11" s="189">
        <v>6.12</v>
      </c>
      <c r="N11" s="189">
        <v>9.18</v>
      </c>
      <c r="O11" s="189" t="s">
        <v>3462</v>
      </c>
      <c r="P11" s="190">
        <v>0.05</v>
      </c>
      <c r="Q11" s="189" t="s">
        <v>2009</v>
      </c>
      <c r="R11" s="189" t="s">
        <v>3475</v>
      </c>
      <c r="S11" s="189" t="s">
        <v>3476</v>
      </c>
    </row>
    <row r="12" spans="1:19" ht="17">
      <c r="A12" s="189" t="s">
        <v>3477</v>
      </c>
      <c r="B12" s="189" t="s">
        <v>85</v>
      </c>
      <c r="C12" s="189" t="s">
        <v>3345</v>
      </c>
      <c r="D12" s="189" t="s">
        <v>1642</v>
      </c>
      <c r="E12" s="189" t="s">
        <v>1298</v>
      </c>
      <c r="F12" s="189" t="s">
        <v>2009</v>
      </c>
      <c r="G12" s="189" t="s">
        <v>2009</v>
      </c>
      <c r="H12" s="189" t="s">
        <v>2009</v>
      </c>
      <c r="I12" s="189"/>
      <c r="J12" s="189" t="s">
        <v>1</v>
      </c>
      <c r="K12" s="189" t="s">
        <v>1298</v>
      </c>
      <c r="L12" s="189" t="s">
        <v>3478</v>
      </c>
      <c r="M12" s="189">
        <v>6.12</v>
      </c>
      <c r="N12" s="189">
        <v>9.18</v>
      </c>
      <c r="O12" s="189" t="s">
        <v>3462</v>
      </c>
      <c r="P12" s="190">
        <v>0.05</v>
      </c>
      <c r="Q12" s="189" t="s">
        <v>2009</v>
      </c>
      <c r="R12" s="189" t="s">
        <v>3475</v>
      </c>
      <c r="S12" s="189" t="s">
        <v>3476</v>
      </c>
    </row>
    <row r="13" spans="1:19" ht="17">
      <c r="A13" s="189" t="s">
        <v>3479</v>
      </c>
      <c r="B13" s="189" t="s">
        <v>86</v>
      </c>
      <c r="C13" s="189" t="s">
        <v>3346</v>
      </c>
      <c r="D13" s="189" t="s">
        <v>1642</v>
      </c>
      <c r="E13" s="189" t="s">
        <v>1298</v>
      </c>
      <c r="F13" s="189" t="s">
        <v>2009</v>
      </c>
      <c r="G13" s="189" t="s">
        <v>2009</v>
      </c>
      <c r="H13" s="189" t="s">
        <v>2009</v>
      </c>
      <c r="I13" s="189"/>
      <c r="J13" s="189" t="s">
        <v>1</v>
      </c>
      <c r="K13" s="189" t="s">
        <v>1298</v>
      </c>
      <c r="L13" s="189" t="s">
        <v>3480</v>
      </c>
      <c r="M13" s="189">
        <v>6.12</v>
      </c>
      <c r="N13" s="189">
        <v>9.18</v>
      </c>
      <c r="O13" s="189" t="s">
        <v>3462</v>
      </c>
      <c r="P13" s="190">
        <v>0.05</v>
      </c>
      <c r="Q13" s="189" t="s">
        <v>2009</v>
      </c>
      <c r="R13" s="189" t="s">
        <v>3475</v>
      </c>
      <c r="S13" s="189" t="s">
        <v>3476</v>
      </c>
    </row>
    <row r="14" spans="1:19" ht="17">
      <c r="A14" s="189" t="s">
        <v>3481</v>
      </c>
      <c r="B14" s="189" t="s">
        <v>87</v>
      </c>
      <c r="C14" s="189" t="s">
        <v>3347</v>
      </c>
      <c r="D14" s="189" t="s">
        <v>1642</v>
      </c>
      <c r="E14" s="189" t="s">
        <v>1298</v>
      </c>
      <c r="F14" s="189" t="s">
        <v>2009</v>
      </c>
      <c r="G14" s="189" t="s">
        <v>2009</v>
      </c>
      <c r="H14" s="189" t="s">
        <v>2009</v>
      </c>
      <c r="I14" s="189"/>
      <c r="J14" s="189" t="s">
        <v>1</v>
      </c>
      <c r="K14" s="189" t="s">
        <v>1298</v>
      </c>
      <c r="L14" s="189" t="s">
        <v>3482</v>
      </c>
      <c r="M14" s="189">
        <v>6.12</v>
      </c>
      <c r="N14" s="189">
        <v>9.18</v>
      </c>
      <c r="O14" s="189" t="s">
        <v>3462</v>
      </c>
      <c r="P14" s="190">
        <v>0.05</v>
      </c>
      <c r="Q14" s="189" t="s">
        <v>2009</v>
      </c>
      <c r="R14" s="189" t="s">
        <v>3475</v>
      </c>
      <c r="S14" s="189" t="s">
        <v>3476</v>
      </c>
    </row>
    <row r="15" spans="1:19" ht="17">
      <c r="A15" s="189" t="s">
        <v>3483</v>
      </c>
      <c r="B15" s="189" t="s">
        <v>88</v>
      </c>
      <c r="C15" s="189" t="s">
        <v>3348</v>
      </c>
      <c r="D15" s="189" t="s">
        <v>1642</v>
      </c>
      <c r="E15" s="189" t="s">
        <v>1298</v>
      </c>
      <c r="F15" s="189" t="s">
        <v>2009</v>
      </c>
      <c r="G15" s="189" t="s">
        <v>2009</v>
      </c>
      <c r="H15" s="189" t="s">
        <v>2009</v>
      </c>
      <c r="I15" s="189"/>
      <c r="J15" s="189" t="s">
        <v>1</v>
      </c>
      <c r="K15" s="189" t="s">
        <v>1298</v>
      </c>
      <c r="L15" s="189" t="s">
        <v>3484</v>
      </c>
      <c r="M15" s="189">
        <v>6.12</v>
      </c>
      <c r="N15" s="189">
        <v>9.18</v>
      </c>
      <c r="O15" s="189" t="s">
        <v>3462</v>
      </c>
      <c r="P15" s="190">
        <v>0.05</v>
      </c>
      <c r="Q15" s="189" t="s">
        <v>2009</v>
      </c>
      <c r="R15" s="189" t="s">
        <v>3475</v>
      </c>
      <c r="S15" s="189" t="s">
        <v>3476</v>
      </c>
    </row>
    <row r="16" spans="1:19" ht="17">
      <c r="A16" s="189" t="s">
        <v>3108</v>
      </c>
      <c r="B16" s="189" t="s">
        <v>89</v>
      </c>
      <c r="C16" s="189" t="s">
        <v>3349</v>
      </c>
      <c r="D16" s="189" t="s">
        <v>1642</v>
      </c>
      <c r="E16" s="189" t="s">
        <v>1298</v>
      </c>
      <c r="F16" s="189" t="s">
        <v>2009</v>
      </c>
      <c r="G16" s="189" t="s">
        <v>2009</v>
      </c>
      <c r="H16" s="189" t="s">
        <v>2009</v>
      </c>
      <c r="I16" s="189"/>
      <c r="J16" s="189" t="s">
        <v>1</v>
      </c>
      <c r="K16" s="189" t="s">
        <v>1298</v>
      </c>
      <c r="L16" s="189" t="s">
        <v>3485</v>
      </c>
      <c r="M16" s="189">
        <v>6.12</v>
      </c>
      <c r="N16" s="189">
        <v>9.18</v>
      </c>
      <c r="O16" s="189" t="s">
        <v>3462</v>
      </c>
      <c r="P16" s="190">
        <v>0.05</v>
      </c>
      <c r="Q16" s="189" t="s">
        <v>2009</v>
      </c>
      <c r="R16" s="189" t="s">
        <v>3475</v>
      </c>
      <c r="S16" s="189" t="s">
        <v>3476</v>
      </c>
    </row>
    <row r="17" spans="1:19" ht="17">
      <c r="A17" s="189" t="s">
        <v>3486</v>
      </c>
      <c r="B17" s="189" t="s">
        <v>90</v>
      </c>
      <c r="C17" s="189" t="s">
        <v>3350</v>
      </c>
      <c r="D17" s="189" t="s">
        <v>1642</v>
      </c>
      <c r="E17" s="189" t="s">
        <v>1298</v>
      </c>
      <c r="F17" s="189" t="s">
        <v>2009</v>
      </c>
      <c r="G17" s="189" t="s">
        <v>2009</v>
      </c>
      <c r="H17" s="189" t="s">
        <v>2009</v>
      </c>
      <c r="I17" s="189"/>
      <c r="J17" s="189" t="s">
        <v>1</v>
      </c>
      <c r="K17" s="189" t="s">
        <v>1298</v>
      </c>
      <c r="L17" s="189" t="s">
        <v>3487</v>
      </c>
      <c r="M17" s="189">
        <v>6.12</v>
      </c>
      <c r="N17" s="189">
        <v>9.18</v>
      </c>
      <c r="O17" s="189" t="s">
        <v>3462</v>
      </c>
      <c r="P17" s="190">
        <v>0.05</v>
      </c>
      <c r="Q17" s="189" t="s">
        <v>2009</v>
      </c>
      <c r="R17" s="189" t="s">
        <v>3475</v>
      </c>
      <c r="S17" s="189" t="s">
        <v>3476</v>
      </c>
    </row>
    <row r="18" spans="1:19" ht="17">
      <c r="A18" s="189" t="s">
        <v>3488</v>
      </c>
      <c r="B18" s="189" t="s">
        <v>91</v>
      </c>
      <c r="C18" s="189" t="s">
        <v>3351</v>
      </c>
      <c r="D18" s="189" t="s">
        <v>1642</v>
      </c>
      <c r="E18" s="189" t="s">
        <v>1298</v>
      </c>
      <c r="F18" s="189" t="s">
        <v>2009</v>
      </c>
      <c r="G18" s="189" t="s">
        <v>2009</v>
      </c>
      <c r="H18" s="189" t="s">
        <v>2009</v>
      </c>
      <c r="I18" s="189"/>
      <c r="J18" s="189" t="s">
        <v>1</v>
      </c>
      <c r="K18" s="189" t="s">
        <v>1298</v>
      </c>
      <c r="L18" s="189" t="s">
        <v>3489</v>
      </c>
      <c r="M18" s="189">
        <v>6.12</v>
      </c>
      <c r="N18" s="189">
        <v>9.18</v>
      </c>
      <c r="O18" s="189" t="s">
        <v>3462</v>
      </c>
      <c r="P18" s="190">
        <v>0.05</v>
      </c>
      <c r="Q18" s="189" t="s">
        <v>2009</v>
      </c>
      <c r="R18" s="189" t="s">
        <v>3475</v>
      </c>
      <c r="S18" s="189" t="s">
        <v>3476</v>
      </c>
    </row>
    <row r="19" spans="1:19" ht="17">
      <c r="A19" s="189" t="s">
        <v>3490</v>
      </c>
      <c r="B19" s="189" t="s">
        <v>92</v>
      </c>
      <c r="C19" s="189" t="s">
        <v>3352</v>
      </c>
      <c r="D19" s="189" t="s">
        <v>1552</v>
      </c>
      <c r="E19" s="189" t="s">
        <v>1298</v>
      </c>
      <c r="F19" s="189" t="s">
        <v>2009</v>
      </c>
      <c r="G19" s="189" t="s">
        <v>2009</v>
      </c>
      <c r="H19" s="189" t="s">
        <v>2009</v>
      </c>
      <c r="I19" s="189"/>
      <c r="J19" s="189" t="s">
        <v>1</v>
      </c>
      <c r="K19" s="189" t="s">
        <v>1298</v>
      </c>
      <c r="L19" s="189" t="s">
        <v>3491</v>
      </c>
      <c r="M19" s="189">
        <v>6.12</v>
      </c>
      <c r="N19" s="189">
        <v>9.18</v>
      </c>
      <c r="O19" s="189" t="s">
        <v>3462</v>
      </c>
      <c r="P19" s="190">
        <v>0.05</v>
      </c>
      <c r="Q19" s="189" t="s">
        <v>2009</v>
      </c>
      <c r="R19" s="189" t="s">
        <v>3463</v>
      </c>
      <c r="S19" s="189" t="s">
        <v>3492</v>
      </c>
    </row>
    <row r="20" spans="1:19" ht="17">
      <c r="A20" s="189" t="s">
        <v>3493</v>
      </c>
      <c r="B20" s="189" t="s">
        <v>93</v>
      </c>
      <c r="C20" s="189" t="s">
        <v>3353</v>
      </c>
      <c r="D20" s="189" t="s">
        <v>1552</v>
      </c>
      <c r="E20" s="189" t="s">
        <v>1298</v>
      </c>
      <c r="F20" s="189" t="s">
        <v>2009</v>
      </c>
      <c r="G20" s="189" t="s">
        <v>2009</v>
      </c>
      <c r="H20" s="189" t="s">
        <v>2009</v>
      </c>
      <c r="I20" s="189"/>
      <c r="J20" s="189" t="s">
        <v>1</v>
      </c>
      <c r="K20" s="189" t="s">
        <v>1298</v>
      </c>
      <c r="L20" s="189" t="s">
        <v>3494</v>
      </c>
      <c r="M20" s="189">
        <v>6.12</v>
      </c>
      <c r="N20" s="189">
        <v>9.18</v>
      </c>
      <c r="O20" s="189" t="s">
        <v>3462</v>
      </c>
      <c r="P20" s="190">
        <v>0.05</v>
      </c>
      <c r="Q20" s="189" t="s">
        <v>2009</v>
      </c>
      <c r="R20" s="189" t="s">
        <v>3463</v>
      </c>
      <c r="S20" s="189" t="s">
        <v>3492</v>
      </c>
    </row>
    <row r="21" spans="1:19" ht="17">
      <c r="A21" s="189" t="s">
        <v>3495</v>
      </c>
      <c r="B21" s="189" t="s">
        <v>94</v>
      </c>
      <c r="C21" s="189" t="s">
        <v>3354</v>
      </c>
      <c r="D21" s="189" t="s">
        <v>1552</v>
      </c>
      <c r="E21" s="189" t="s">
        <v>1298</v>
      </c>
      <c r="F21" s="189" t="s">
        <v>2009</v>
      </c>
      <c r="G21" s="189" t="s">
        <v>2009</v>
      </c>
      <c r="H21" s="189" t="s">
        <v>2009</v>
      </c>
      <c r="I21" s="189"/>
      <c r="J21" s="189" t="s">
        <v>1</v>
      </c>
      <c r="K21" s="189" t="s">
        <v>1298</v>
      </c>
      <c r="L21" s="189" t="s">
        <v>3496</v>
      </c>
      <c r="M21" s="189">
        <v>6.12</v>
      </c>
      <c r="N21" s="189">
        <v>9.18</v>
      </c>
      <c r="O21" s="189" t="s">
        <v>3462</v>
      </c>
      <c r="P21" s="190">
        <v>0.05</v>
      </c>
      <c r="Q21" s="189" t="s">
        <v>2009</v>
      </c>
      <c r="R21" s="189" t="s">
        <v>3463</v>
      </c>
      <c r="S21" s="189" t="s">
        <v>3492</v>
      </c>
    </row>
    <row r="22" spans="1:19" ht="17">
      <c r="A22" s="189" t="s">
        <v>3178</v>
      </c>
      <c r="B22" s="189" t="s">
        <v>95</v>
      </c>
      <c r="C22" s="189" t="s">
        <v>3355</v>
      </c>
      <c r="D22" s="189" t="s">
        <v>1552</v>
      </c>
      <c r="E22" s="189" t="s">
        <v>1298</v>
      </c>
      <c r="F22" s="189" t="s">
        <v>2009</v>
      </c>
      <c r="G22" s="189" t="s">
        <v>2009</v>
      </c>
      <c r="H22" s="189" t="s">
        <v>2009</v>
      </c>
      <c r="I22" s="189"/>
      <c r="J22" s="189" t="s">
        <v>1</v>
      </c>
      <c r="K22" s="189" t="s">
        <v>1298</v>
      </c>
      <c r="L22" s="189" t="s">
        <v>3497</v>
      </c>
      <c r="M22" s="189">
        <v>6.12</v>
      </c>
      <c r="N22" s="189">
        <v>9.18</v>
      </c>
      <c r="O22" s="189" t="s">
        <v>3462</v>
      </c>
      <c r="P22" s="190">
        <v>0.05</v>
      </c>
      <c r="Q22" s="189" t="s">
        <v>2009</v>
      </c>
      <c r="R22" s="189" t="s">
        <v>3463</v>
      </c>
      <c r="S22" s="189" t="s">
        <v>3492</v>
      </c>
    </row>
    <row r="23" spans="1:19" ht="17">
      <c r="A23" s="189" t="s">
        <v>3498</v>
      </c>
      <c r="B23" s="189" t="s">
        <v>96</v>
      </c>
      <c r="C23" s="189" t="s">
        <v>3356</v>
      </c>
      <c r="D23" s="189" t="s">
        <v>1552</v>
      </c>
      <c r="E23" s="189" t="s">
        <v>1298</v>
      </c>
      <c r="F23" s="189" t="s">
        <v>2009</v>
      </c>
      <c r="G23" s="189" t="s">
        <v>2009</v>
      </c>
      <c r="H23" s="189" t="s">
        <v>2009</v>
      </c>
      <c r="I23" s="189"/>
      <c r="J23" s="189" t="s">
        <v>1</v>
      </c>
      <c r="K23" s="189" t="s">
        <v>1298</v>
      </c>
      <c r="L23" s="189" t="s">
        <v>3499</v>
      </c>
      <c r="M23" s="189">
        <v>6.12</v>
      </c>
      <c r="N23" s="189">
        <v>9.18</v>
      </c>
      <c r="O23" s="189" t="s">
        <v>3462</v>
      </c>
      <c r="P23" s="190">
        <v>0.05</v>
      </c>
      <c r="Q23" s="189" t="s">
        <v>2009</v>
      </c>
      <c r="R23" s="189" t="s">
        <v>3463</v>
      </c>
      <c r="S23" s="189" t="s">
        <v>3492</v>
      </c>
    </row>
    <row r="24" spans="1:19" ht="17">
      <c r="A24" s="189" t="s">
        <v>3500</v>
      </c>
      <c r="B24" s="189" t="s">
        <v>710</v>
      </c>
      <c r="C24" s="189" t="s">
        <v>3357</v>
      </c>
      <c r="D24" s="189" t="s">
        <v>1552</v>
      </c>
      <c r="E24" s="189" t="s">
        <v>1298</v>
      </c>
      <c r="F24" s="189" t="s">
        <v>2009</v>
      </c>
      <c r="G24" s="189" t="s">
        <v>2009</v>
      </c>
      <c r="H24" s="189" t="s">
        <v>2009</v>
      </c>
      <c r="I24" s="189"/>
      <c r="J24" s="189" t="s">
        <v>1</v>
      </c>
      <c r="K24" s="189" t="s">
        <v>1298</v>
      </c>
      <c r="L24" s="189" t="s">
        <v>3501</v>
      </c>
      <c r="M24" s="189">
        <v>6.12</v>
      </c>
      <c r="N24" s="189">
        <v>9.18</v>
      </c>
      <c r="O24" s="189" t="s">
        <v>3462</v>
      </c>
      <c r="P24" s="190">
        <v>0.05</v>
      </c>
      <c r="Q24" s="189" t="s">
        <v>2009</v>
      </c>
      <c r="R24" s="189" t="s">
        <v>3463</v>
      </c>
      <c r="S24" s="189" t="s">
        <v>3492</v>
      </c>
    </row>
    <row r="25" spans="1:19">
      <c r="A25" s="189" t="s">
        <v>3225</v>
      </c>
      <c r="B25" s="189" t="s">
        <v>97</v>
      </c>
      <c r="C25" s="189" t="s">
        <v>3340</v>
      </c>
      <c r="D25" s="189" t="s">
        <v>97</v>
      </c>
      <c r="E25" s="189" t="s">
        <v>1298</v>
      </c>
      <c r="F25" s="189" t="s">
        <v>3502</v>
      </c>
      <c r="G25" s="189" t="s">
        <v>2009</v>
      </c>
      <c r="H25" s="189" t="s">
        <v>2009</v>
      </c>
      <c r="I25" s="189"/>
      <c r="J25" s="189" t="s">
        <v>3440</v>
      </c>
      <c r="K25" s="189" t="s">
        <v>3502</v>
      </c>
      <c r="L25" s="189" t="s">
        <v>3503</v>
      </c>
      <c r="M25" s="189">
        <v>0.82</v>
      </c>
      <c r="N25" s="189" t="s">
        <v>2009</v>
      </c>
      <c r="O25" s="189" t="s">
        <v>2009</v>
      </c>
      <c r="P25" s="190" t="s">
        <v>2009</v>
      </c>
      <c r="Q25" s="189" t="s">
        <v>2009</v>
      </c>
      <c r="R25" s="189" t="s">
        <v>3504</v>
      </c>
      <c r="S25" s="189" t="s">
        <v>3505</v>
      </c>
    </row>
    <row r="26" spans="1:19">
      <c r="A26" s="189" t="s">
        <v>3119</v>
      </c>
      <c r="B26" s="189" t="s">
        <v>98</v>
      </c>
      <c r="C26" s="189" t="s">
        <v>3340</v>
      </c>
      <c r="D26" s="189" t="s">
        <v>98</v>
      </c>
      <c r="E26" s="189" t="s">
        <v>1298</v>
      </c>
      <c r="F26" s="189" t="s">
        <v>3502</v>
      </c>
      <c r="G26" s="189" t="s">
        <v>2009</v>
      </c>
      <c r="H26" s="189" t="s">
        <v>2009</v>
      </c>
      <c r="I26" s="189"/>
      <c r="J26" s="189" t="s">
        <v>3440</v>
      </c>
      <c r="K26" s="189" t="s">
        <v>3502</v>
      </c>
      <c r="L26" s="189" t="s">
        <v>3506</v>
      </c>
      <c r="M26" s="189">
        <v>0.82</v>
      </c>
      <c r="N26" s="189" t="s">
        <v>2009</v>
      </c>
      <c r="O26" s="189" t="s">
        <v>2009</v>
      </c>
      <c r="P26" s="190" t="s">
        <v>2009</v>
      </c>
      <c r="Q26" s="189" t="s">
        <v>2009</v>
      </c>
      <c r="R26" s="189" t="s">
        <v>3504</v>
      </c>
      <c r="S26" s="189" t="s">
        <v>3505</v>
      </c>
    </row>
    <row r="27" spans="1:19">
      <c r="A27" s="189" t="s">
        <v>3507</v>
      </c>
      <c r="B27" s="189" t="s">
        <v>99</v>
      </c>
      <c r="C27" s="189" t="s">
        <v>3340</v>
      </c>
      <c r="D27" s="189" t="s">
        <v>99</v>
      </c>
      <c r="E27" s="189" t="s">
        <v>1298</v>
      </c>
      <c r="F27" s="189" t="s">
        <v>2009</v>
      </c>
      <c r="G27" s="189" t="s">
        <v>2009</v>
      </c>
      <c r="H27" s="189" t="s">
        <v>2009</v>
      </c>
      <c r="I27" s="189"/>
      <c r="J27" s="189" t="s">
        <v>1</v>
      </c>
      <c r="K27" s="189" t="s">
        <v>1298</v>
      </c>
      <c r="L27" s="189" t="s">
        <v>3508</v>
      </c>
      <c r="M27" s="189">
        <v>0.82</v>
      </c>
      <c r="N27" s="189" t="s">
        <v>2009</v>
      </c>
      <c r="O27" s="189" t="s">
        <v>2009</v>
      </c>
      <c r="P27" s="190" t="s">
        <v>2009</v>
      </c>
      <c r="Q27" s="189" t="s">
        <v>2009</v>
      </c>
      <c r="R27" s="189" t="s">
        <v>3504</v>
      </c>
      <c r="S27" s="189" t="s">
        <v>3505</v>
      </c>
    </row>
    <row r="28" spans="1:19">
      <c r="A28" s="189" t="s">
        <v>3226</v>
      </c>
      <c r="B28" s="189" t="s">
        <v>100</v>
      </c>
      <c r="C28" s="189" t="s">
        <v>3340</v>
      </c>
      <c r="D28" s="189" t="s">
        <v>100</v>
      </c>
      <c r="E28" s="189" t="s">
        <v>1298</v>
      </c>
      <c r="F28" s="189" t="s">
        <v>3502</v>
      </c>
      <c r="G28" s="189" t="s">
        <v>2009</v>
      </c>
      <c r="H28" s="189" t="s">
        <v>2009</v>
      </c>
      <c r="I28" s="189"/>
      <c r="J28" s="189" t="s">
        <v>3440</v>
      </c>
      <c r="K28" s="189" t="s">
        <v>3502</v>
      </c>
      <c r="L28" s="189" t="s">
        <v>3509</v>
      </c>
      <c r="M28" s="189">
        <v>0.82</v>
      </c>
      <c r="N28" s="189" t="s">
        <v>2009</v>
      </c>
      <c r="O28" s="189" t="s">
        <v>2009</v>
      </c>
      <c r="P28" s="190" t="s">
        <v>2009</v>
      </c>
      <c r="Q28" s="189" t="s">
        <v>2009</v>
      </c>
      <c r="R28" s="189" t="s">
        <v>3504</v>
      </c>
      <c r="S28" s="189" t="s">
        <v>3460</v>
      </c>
    </row>
    <row r="29" spans="1:19">
      <c r="A29" s="189" t="s">
        <v>3227</v>
      </c>
      <c r="B29" s="189" t="s">
        <v>101</v>
      </c>
      <c r="C29" s="189" t="s">
        <v>3340</v>
      </c>
      <c r="D29" s="189" t="s">
        <v>101</v>
      </c>
      <c r="E29" s="189" t="s">
        <v>1298</v>
      </c>
      <c r="F29" s="189" t="s">
        <v>3502</v>
      </c>
      <c r="G29" s="189" t="s">
        <v>2009</v>
      </c>
      <c r="H29" s="189" t="s">
        <v>2009</v>
      </c>
      <c r="I29" s="189"/>
      <c r="J29" s="189" t="s">
        <v>3440</v>
      </c>
      <c r="K29" s="189" t="s">
        <v>3502</v>
      </c>
      <c r="L29" s="189" t="s">
        <v>3510</v>
      </c>
      <c r="M29" s="189">
        <v>0.82</v>
      </c>
      <c r="N29" s="189" t="s">
        <v>2009</v>
      </c>
      <c r="O29" s="189" t="s">
        <v>2009</v>
      </c>
      <c r="P29" s="190" t="s">
        <v>2009</v>
      </c>
      <c r="Q29" s="189" t="s">
        <v>2009</v>
      </c>
      <c r="R29" s="189" t="s">
        <v>3504</v>
      </c>
      <c r="S29" s="189" t="s">
        <v>3460</v>
      </c>
    </row>
    <row r="30" spans="1:19">
      <c r="A30" s="189" t="s">
        <v>3511</v>
      </c>
      <c r="B30" s="189" t="s">
        <v>102</v>
      </c>
      <c r="C30" s="189" t="s">
        <v>3340</v>
      </c>
      <c r="D30" s="189" t="s">
        <v>102</v>
      </c>
      <c r="E30" s="189" t="s">
        <v>1298</v>
      </c>
      <c r="F30" s="189" t="s">
        <v>2009</v>
      </c>
      <c r="G30" s="189" t="s">
        <v>2009</v>
      </c>
      <c r="H30" s="189" t="s">
        <v>2009</v>
      </c>
      <c r="I30" s="189"/>
      <c r="J30" s="189" t="s">
        <v>1</v>
      </c>
      <c r="K30" s="189" t="s">
        <v>1298</v>
      </c>
      <c r="L30" s="189" t="s">
        <v>3512</v>
      </c>
      <c r="M30" s="189" t="s">
        <v>2009</v>
      </c>
      <c r="N30" s="189" t="s">
        <v>2009</v>
      </c>
      <c r="O30" s="189" t="s">
        <v>2009</v>
      </c>
      <c r="P30" s="190" t="s">
        <v>2009</v>
      </c>
      <c r="Q30" s="189" t="s">
        <v>2009</v>
      </c>
      <c r="R30" s="189" t="s">
        <v>3504</v>
      </c>
      <c r="S30" s="189" t="s">
        <v>3460</v>
      </c>
    </row>
    <row r="31" spans="1:19">
      <c r="A31" s="189" t="s">
        <v>3513</v>
      </c>
      <c r="B31" s="189" t="s">
        <v>103</v>
      </c>
      <c r="C31" s="189" t="s">
        <v>3340</v>
      </c>
      <c r="D31" s="189" t="s">
        <v>103</v>
      </c>
      <c r="E31" s="189" t="s">
        <v>1298</v>
      </c>
      <c r="F31" s="189" t="s">
        <v>3514</v>
      </c>
      <c r="G31" s="189" t="s">
        <v>2009</v>
      </c>
      <c r="H31" s="189" t="s">
        <v>2009</v>
      </c>
      <c r="I31" s="189"/>
      <c r="J31" s="189" t="s">
        <v>3440</v>
      </c>
      <c r="K31" s="189" t="s">
        <v>3514</v>
      </c>
      <c r="L31" s="189" t="s">
        <v>3515</v>
      </c>
      <c r="M31" s="189" t="s">
        <v>2009</v>
      </c>
      <c r="N31" s="189" t="s">
        <v>2009</v>
      </c>
      <c r="O31" s="189" t="s">
        <v>2009</v>
      </c>
      <c r="P31" s="190" t="s">
        <v>2009</v>
      </c>
      <c r="Q31" s="189" t="s">
        <v>2009</v>
      </c>
      <c r="R31" s="189" t="s">
        <v>3516</v>
      </c>
      <c r="S31" s="189" t="s">
        <v>3457</v>
      </c>
    </row>
    <row r="32" spans="1:19">
      <c r="A32" s="189" t="s">
        <v>3517</v>
      </c>
      <c r="B32" s="189" t="s">
        <v>3518</v>
      </c>
      <c r="C32" s="189" t="s">
        <v>3358</v>
      </c>
      <c r="D32" s="189" t="s">
        <v>3519</v>
      </c>
      <c r="E32" s="189" t="s">
        <v>1298</v>
      </c>
      <c r="F32" s="189" t="s">
        <v>3514</v>
      </c>
      <c r="G32" s="189" t="s">
        <v>2009</v>
      </c>
      <c r="H32" s="189" t="s">
        <v>2009</v>
      </c>
      <c r="I32" s="189"/>
      <c r="J32" s="189" t="s">
        <v>3440</v>
      </c>
      <c r="K32" s="189" t="s">
        <v>3514</v>
      </c>
      <c r="L32" s="189" t="s">
        <v>3520</v>
      </c>
      <c r="M32" s="189" t="s">
        <v>2009</v>
      </c>
      <c r="N32" s="189" t="s">
        <v>2009</v>
      </c>
      <c r="O32" s="189" t="s">
        <v>2009</v>
      </c>
      <c r="P32" s="190" t="s">
        <v>2009</v>
      </c>
      <c r="Q32" s="189" t="s">
        <v>2009</v>
      </c>
      <c r="R32" s="189" t="s">
        <v>3516</v>
      </c>
      <c r="S32" s="189" t="s">
        <v>3521</v>
      </c>
    </row>
    <row r="33" spans="1:19">
      <c r="A33" s="189" t="s">
        <v>3522</v>
      </c>
      <c r="B33" s="189" t="s">
        <v>3523</v>
      </c>
      <c r="C33" s="189" t="s">
        <v>3359</v>
      </c>
      <c r="D33" s="189" t="s">
        <v>3524</v>
      </c>
      <c r="E33" s="189" t="s">
        <v>1298</v>
      </c>
      <c r="F33" s="189" t="s">
        <v>3514</v>
      </c>
      <c r="G33" s="189" t="s">
        <v>2009</v>
      </c>
      <c r="H33" s="189" t="s">
        <v>2009</v>
      </c>
      <c r="I33" s="189"/>
      <c r="J33" s="189" t="s">
        <v>3440</v>
      </c>
      <c r="K33" s="189" t="s">
        <v>3514</v>
      </c>
      <c r="L33" s="189" t="s">
        <v>3525</v>
      </c>
      <c r="M33" s="189" t="s">
        <v>2009</v>
      </c>
      <c r="N33" s="189" t="s">
        <v>2009</v>
      </c>
      <c r="O33" s="189" t="s">
        <v>2009</v>
      </c>
      <c r="P33" s="190" t="s">
        <v>2009</v>
      </c>
      <c r="Q33" s="189" t="s">
        <v>2009</v>
      </c>
      <c r="R33" s="189" t="s">
        <v>3516</v>
      </c>
      <c r="S33" s="189" t="s">
        <v>3521</v>
      </c>
    </row>
    <row r="34" spans="1:19">
      <c r="A34" s="189" t="s">
        <v>3526</v>
      </c>
      <c r="B34" s="189" t="s">
        <v>3527</v>
      </c>
      <c r="C34" s="189" t="s">
        <v>3360</v>
      </c>
      <c r="D34" s="189" t="s">
        <v>3528</v>
      </c>
      <c r="E34" s="189" t="s">
        <v>1298</v>
      </c>
      <c r="F34" s="189" t="s">
        <v>3514</v>
      </c>
      <c r="G34" s="189" t="s">
        <v>2009</v>
      </c>
      <c r="H34" s="189" t="s">
        <v>2009</v>
      </c>
      <c r="I34" s="189"/>
      <c r="J34" s="189" t="s">
        <v>3440</v>
      </c>
      <c r="K34" s="189" t="s">
        <v>3514</v>
      </c>
      <c r="L34" s="189" t="s">
        <v>3529</v>
      </c>
      <c r="M34" s="189" t="s">
        <v>2009</v>
      </c>
      <c r="N34" s="189" t="s">
        <v>2009</v>
      </c>
      <c r="O34" s="189" t="s">
        <v>2009</v>
      </c>
      <c r="P34" s="190" t="s">
        <v>2009</v>
      </c>
      <c r="Q34" s="189" t="s">
        <v>2009</v>
      </c>
      <c r="R34" s="189" t="s">
        <v>3516</v>
      </c>
      <c r="S34" s="189" t="s">
        <v>3521</v>
      </c>
    </row>
    <row r="35" spans="1:19" ht="17">
      <c r="A35" s="189" t="s">
        <v>3228</v>
      </c>
      <c r="B35" s="189" t="s">
        <v>107</v>
      </c>
      <c r="C35" s="189" t="s">
        <v>3341</v>
      </c>
      <c r="D35" s="189" t="s">
        <v>1777</v>
      </c>
      <c r="E35" s="189" t="s">
        <v>1298</v>
      </c>
      <c r="F35" s="189" t="s">
        <v>3530</v>
      </c>
      <c r="G35" s="189" t="s">
        <v>3502</v>
      </c>
      <c r="H35" s="189" t="s">
        <v>2009</v>
      </c>
      <c r="I35" s="189"/>
      <c r="J35" s="189" t="s">
        <v>3441</v>
      </c>
      <c r="K35" s="189" t="s">
        <v>3502</v>
      </c>
      <c r="L35" s="189" t="s">
        <v>3531</v>
      </c>
      <c r="M35" s="189">
        <v>1.02</v>
      </c>
      <c r="N35" s="189" t="s">
        <v>2009</v>
      </c>
      <c r="O35" s="189" t="s">
        <v>2009</v>
      </c>
      <c r="P35" s="190" t="s">
        <v>2009</v>
      </c>
      <c r="Q35" s="189" t="s">
        <v>3532</v>
      </c>
      <c r="R35" s="189" t="s">
        <v>3533</v>
      </c>
      <c r="S35" s="189" t="s">
        <v>3534</v>
      </c>
    </row>
    <row r="36" spans="1:19" ht="17">
      <c r="A36" s="189" t="s">
        <v>3229</v>
      </c>
      <c r="B36" s="189" t="s">
        <v>108</v>
      </c>
      <c r="C36" s="189" t="s">
        <v>3342</v>
      </c>
      <c r="D36" s="189" t="s">
        <v>1777</v>
      </c>
      <c r="E36" s="189" t="s">
        <v>1298</v>
      </c>
      <c r="F36" s="189" t="s">
        <v>3530</v>
      </c>
      <c r="G36" s="189" t="s">
        <v>3502</v>
      </c>
      <c r="H36" s="189" t="s">
        <v>2009</v>
      </c>
      <c r="I36" s="189"/>
      <c r="J36" s="189" t="s">
        <v>3441</v>
      </c>
      <c r="K36" s="189" t="s">
        <v>3502</v>
      </c>
      <c r="L36" s="189" t="s">
        <v>3535</v>
      </c>
      <c r="M36" s="189">
        <v>1.02</v>
      </c>
      <c r="N36" s="189" t="s">
        <v>2009</v>
      </c>
      <c r="O36" s="189" t="s">
        <v>2009</v>
      </c>
      <c r="P36" s="190" t="s">
        <v>2009</v>
      </c>
      <c r="Q36" s="189" t="s">
        <v>3532</v>
      </c>
      <c r="R36" s="189" t="s">
        <v>3533</v>
      </c>
      <c r="S36" s="189" t="s">
        <v>3534</v>
      </c>
    </row>
    <row r="37" spans="1:19" ht="17">
      <c r="A37" s="189" t="s">
        <v>3230</v>
      </c>
      <c r="B37" s="189" t="s">
        <v>1316</v>
      </c>
      <c r="C37" s="189" t="s">
        <v>3340</v>
      </c>
      <c r="D37" s="189" t="s">
        <v>1316</v>
      </c>
      <c r="E37" s="189" t="s">
        <v>1298</v>
      </c>
      <c r="F37" s="189" t="s">
        <v>3530</v>
      </c>
      <c r="G37" s="189" t="s">
        <v>3502</v>
      </c>
      <c r="H37" s="189" t="s">
        <v>2009</v>
      </c>
      <c r="I37" s="189"/>
      <c r="J37" s="189" t="s">
        <v>3441</v>
      </c>
      <c r="K37" s="189" t="s">
        <v>3502</v>
      </c>
      <c r="L37" s="189" t="s">
        <v>3536</v>
      </c>
      <c r="M37" s="189">
        <v>1.02</v>
      </c>
      <c r="N37" s="189" t="s">
        <v>2009</v>
      </c>
      <c r="O37" s="189" t="s">
        <v>2009</v>
      </c>
      <c r="P37" s="190" t="s">
        <v>2009</v>
      </c>
      <c r="Q37" s="189" t="s">
        <v>3532</v>
      </c>
      <c r="R37" s="189" t="s">
        <v>3533</v>
      </c>
      <c r="S37" s="189" t="s">
        <v>3457</v>
      </c>
    </row>
    <row r="38" spans="1:19" ht="17">
      <c r="A38" s="189" t="s">
        <v>3231</v>
      </c>
      <c r="B38" s="189" t="s">
        <v>1317</v>
      </c>
      <c r="C38" s="189" t="s">
        <v>3340</v>
      </c>
      <c r="D38" s="189" t="s">
        <v>1317</v>
      </c>
      <c r="E38" s="189" t="s">
        <v>1298</v>
      </c>
      <c r="F38" s="189" t="s">
        <v>3530</v>
      </c>
      <c r="G38" s="189" t="s">
        <v>3502</v>
      </c>
      <c r="H38" s="189" t="s">
        <v>2009</v>
      </c>
      <c r="I38" s="189"/>
      <c r="J38" s="189" t="s">
        <v>3441</v>
      </c>
      <c r="K38" s="189" t="s">
        <v>3502</v>
      </c>
      <c r="L38" s="189" t="s">
        <v>3537</v>
      </c>
      <c r="M38" s="189">
        <v>1.02</v>
      </c>
      <c r="N38" s="189" t="s">
        <v>2009</v>
      </c>
      <c r="O38" s="189" t="s">
        <v>2009</v>
      </c>
      <c r="P38" s="190" t="s">
        <v>2009</v>
      </c>
      <c r="Q38" s="189" t="s">
        <v>3532</v>
      </c>
      <c r="R38" s="189" t="s">
        <v>3533</v>
      </c>
      <c r="S38" s="189" t="s">
        <v>3457</v>
      </c>
    </row>
    <row r="39" spans="1:19" ht="17">
      <c r="A39" s="189" t="s">
        <v>3538</v>
      </c>
      <c r="B39" s="189" t="s">
        <v>113</v>
      </c>
      <c r="C39" s="189" t="s">
        <v>3361</v>
      </c>
      <c r="D39" s="189" t="s">
        <v>1561</v>
      </c>
      <c r="E39" s="189" t="s">
        <v>1298</v>
      </c>
      <c r="F39" s="189" t="s">
        <v>2009</v>
      </c>
      <c r="G39" s="189" t="s">
        <v>2009</v>
      </c>
      <c r="H39" s="189" t="s">
        <v>2009</v>
      </c>
      <c r="I39" s="189"/>
      <c r="J39" s="189" t="s">
        <v>1</v>
      </c>
      <c r="K39" s="189" t="s">
        <v>1298</v>
      </c>
      <c r="L39" s="189" t="s">
        <v>3539</v>
      </c>
      <c r="M39" s="189">
        <v>10.199999999999999</v>
      </c>
      <c r="N39" s="189">
        <v>15.3</v>
      </c>
      <c r="O39" s="189" t="s">
        <v>3462</v>
      </c>
      <c r="P39" s="190" t="s">
        <v>2009</v>
      </c>
      <c r="Q39" s="189" t="s">
        <v>3540</v>
      </c>
      <c r="R39" s="189" t="s">
        <v>3541</v>
      </c>
      <c r="S39" s="189" t="s">
        <v>3464</v>
      </c>
    </row>
    <row r="40" spans="1:19" ht="17">
      <c r="A40" s="189" t="s">
        <v>3232</v>
      </c>
      <c r="B40" s="189" t="s">
        <v>711</v>
      </c>
      <c r="C40" s="189" t="s">
        <v>3362</v>
      </c>
      <c r="D40" s="189" t="s">
        <v>1561</v>
      </c>
      <c r="E40" s="189" t="s">
        <v>1298</v>
      </c>
      <c r="F40" s="189" t="s">
        <v>3502</v>
      </c>
      <c r="G40" s="189" t="s">
        <v>2009</v>
      </c>
      <c r="H40" s="189" t="s">
        <v>2009</v>
      </c>
      <c r="I40" s="189"/>
      <c r="J40" s="189" t="s">
        <v>3440</v>
      </c>
      <c r="K40" s="189" t="s">
        <v>3502</v>
      </c>
      <c r="L40" s="189" t="s">
        <v>3542</v>
      </c>
      <c r="M40" s="189">
        <v>10.199999999999999</v>
      </c>
      <c r="N40" s="189">
        <v>15.3</v>
      </c>
      <c r="O40" s="189" t="s">
        <v>3462</v>
      </c>
      <c r="P40" s="190" t="s">
        <v>2009</v>
      </c>
      <c r="Q40" s="189" t="s">
        <v>3540</v>
      </c>
      <c r="R40" s="189" t="s">
        <v>3541</v>
      </c>
      <c r="S40" s="189" t="s">
        <v>3464</v>
      </c>
    </row>
    <row r="41" spans="1:19" ht="17">
      <c r="A41" s="189" t="s">
        <v>3543</v>
      </c>
      <c r="B41" s="189" t="s">
        <v>116</v>
      </c>
      <c r="C41" s="189" t="s">
        <v>3363</v>
      </c>
      <c r="D41" s="189" t="s">
        <v>1561</v>
      </c>
      <c r="E41" s="189" t="s">
        <v>1298</v>
      </c>
      <c r="F41" s="189" t="s">
        <v>2009</v>
      </c>
      <c r="G41" s="189" t="s">
        <v>2009</v>
      </c>
      <c r="H41" s="189" t="s">
        <v>2009</v>
      </c>
      <c r="I41" s="189"/>
      <c r="J41" s="189" t="s">
        <v>1</v>
      </c>
      <c r="K41" s="189" t="s">
        <v>1298</v>
      </c>
      <c r="L41" s="189" t="s">
        <v>3544</v>
      </c>
      <c r="M41" s="189">
        <v>10.199999999999999</v>
      </c>
      <c r="N41" s="189">
        <v>15.3</v>
      </c>
      <c r="O41" s="189" t="s">
        <v>3462</v>
      </c>
      <c r="P41" s="190" t="s">
        <v>2009</v>
      </c>
      <c r="Q41" s="189" t="s">
        <v>3540</v>
      </c>
      <c r="R41" s="189" t="s">
        <v>3541</v>
      </c>
      <c r="S41" s="189" t="s">
        <v>3464</v>
      </c>
    </row>
    <row r="42" spans="1:19" ht="17">
      <c r="A42" s="189" t="s">
        <v>3545</v>
      </c>
      <c r="B42" s="189" t="s">
        <v>117</v>
      </c>
      <c r="C42" s="189" t="s">
        <v>3364</v>
      </c>
      <c r="D42" s="189" t="s">
        <v>1561</v>
      </c>
      <c r="E42" s="189" t="s">
        <v>1298</v>
      </c>
      <c r="F42" s="189" t="s">
        <v>2009</v>
      </c>
      <c r="G42" s="189" t="s">
        <v>2009</v>
      </c>
      <c r="H42" s="189" t="s">
        <v>2009</v>
      </c>
      <c r="I42" s="189"/>
      <c r="J42" s="189" t="s">
        <v>1</v>
      </c>
      <c r="K42" s="189" t="s">
        <v>1298</v>
      </c>
      <c r="L42" s="189" t="s">
        <v>3546</v>
      </c>
      <c r="M42" s="189">
        <v>10.199999999999999</v>
      </c>
      <c r="N42" s="189">
        <v>15.3</v>
      </c>
      <c r="O42" s="189" t="s">
        <v>3462</v>
      </c>
      <c r="P42" s="190" t="s">
        <v>2009</v>
      </c>
      <c r="Q42" s="189" t="s">
        <v>3540</v>
      </c>
      <c r="R42" s="189" t="s">
        <v>3541</v>
      </c>
      <c r="S42" s="189" t="s">
        <v>3464</v>
      </c>
    </row>
    <row r="43" spans="1:19" ht="17">
      <c r="A43" s="189" t="s">
        <v>3547</v>
      </c>
      <c r="B43" s="189" t="s">
        <v>118</v>
      </c>
      <c r="C43" s="189" t="s">
        <v>3365</v>
      </c>
      <c r="D43" s="189" t="s">
        <v>1561</v>
      </c>
      <c r="E43" s="189" t="s">
        <v>1298</v>
      </c>
      <c r="F43" s="189" t="s">
        <v>2009</v>
      </c>
      <c r="G43" s="189" t="s">
        <v>2009</v>
      </c>
      <c r="H43" s="189" t="s">
        <v>2009</v>
      </c>
      <c r="I43" s="189"/>
      <c r="J43" s="189" t="s">
        <v>1</v>
      </c>
      <c r="K43" s="189" t="s">
        <v>1298</v>
      </c>
      <c r="L43" s="189" t="s">
        <v>3548</v>
      </c>
      <c r="M43" s="189">
        <v>10.199999999999999</v>
      </c>
      <c r="N43" s="189">
        <v>15.3</v>
      </c>
      <c r="O43" s="189" t="s">
        <v>3462</v>
      </c>
      <c r="P43" s="190" t="s">
        <v>2009</v>
      </c>
      <c r="Q43" s="189" t="s">
        <v>3540</v>
      </c>
      <c r="R43" s="189" t="s">
        <v>3541</v>
      </c>
      <c r="S43" s="189" t="s">
        <v>3464</v>
      </c>
    </row>
    <row r="44" spans="1:19" ht="17">
      <c r="A44" s="189" t="s">
        <v>3549</v>
      </c>
      <c r="B44" s="189" t="s">
        <v>119</v>
      </c>
      <c r="C44" s="189" t="s">
        <v>3366</v>
      </c>
      <c r="D44" s="189" t="s">
        <v>1561</v>
      </c>
      <c r="E44" s="189" t="s">
        <v>1298</v>
      </c>
      <c r="F44" s="189" t="s">
        <v>2009</v>
      </c>
      <c r="G44" s="189" t="s">
        <v>2009</v>
      </c>
      <c r="H44" s="189" t="s">
        <v>2009</v>
      </c>
      <c r="I44" s="189"/>
      <c r="J44" s="189" t="s">
        <v>1</v>
      </c>
      <c r="K44" s="189" t="s">
        <v>1298</v>
      </c>
      <c r="L44" s="189" t="s">
        <v>3550</v>
      </c>
      <c r="M44" s="189">
        <v>10.199999999999999</v>
      </c>
      <c r="N44" s="189">
        <v>15.3</v>
      </c>
      <c r="O44" s="189" t="s">
        <v>3462</v>
      </c>
      <c r="P44" s="190" t="s">
        <v>2009</v>
      </c>
      <c r="Q44" s="189" t="s">
        <v>3540</v>
      </c>
      <c r="R44" s="189" t="s">
        <v>3541</v>
      </c>
      <c r="S44" s="189" t="s">
        <v>3464</v>
      </c>
    </row>
    <row r="45" spans="1:19" ht="17">
      <c r="A45" s="189" t="s">
        <v>3551</v>
      </c>
      <c r="B45" s="189" t="s">
        <v>120</v>
      </c>
      <c r="C45" s="189" t="s">
        <v>3367</v>
      </c>
      <c r="D45" s="189" t="s">
        <v>1561</v>
      </c>
      <c r="E45" s="189" t="s">
        <v>1298</v>
      </c>
      <c r="F45" s="189" t="s">
        <v>2009</v>
      </c>
      <c r="G45" s="189" t="s">
        <v>2009</v>
      </c>
      <c r="H45" s="189" t="s">
        <v>2009</v>
      </c>
      <c r="I45" s="189"/>
      <c r="J45" s="189" t="s">
        <v>1</v>
      </c>
      <c r="K45" s="189" t="s">
        <v>1298</v>
      </c>
      <c r="L45" s="189" t="s">
        <v>3552</v>
      </c>
      <c r="M45" s="189">
        <v>10.199999999999999</v>
      </c>
      <c r="N45" s="189">
        <v>15.3</v>
      </c>
      <c r="O45" s="189" t="s">
        <v>3462</v>
      </c>
      <c r="P45" s="190" t="s">
        <v>2009</v>
      </c>
      <c r="Q45" s="189" t="s">
        <v>3540</v>
      </c>
      <c r="R45" s="189" t="s">
        <v>3541</v>
      </c>
      <c r="S45" s="189" t="s">
        <v>3464</v>
      </c>
    </row>
    <row r="46" spans="1:19" ht="17">
      <c r="A46" s="189" t="s">
        <v>3553</v>
      </c>
      <c r="B46" s="189" t="s">
        <v>121</v>
      </c>
      <c r="C46" s="189" t="s">
        <v>3368</v>
      </c>
      <c r="D46" s="189" t="s">
        <v>1561</v>
      </c>
      <c r="E46" s="189" t="s">
        <v>1298</v>
      </c>
      <c r="F46" s="189" t="s">
        <v>2009</v>
      </c>
      <c r="G46" s="189" t="s">
        <v>2009</v>
      </c>
      <c r="H46" s="189" t="s">
        <v>2009</v>
      </c>
      <c r="I46" s="189"/>
      <c r="J46" s="189" t="s">
        <v>1</v>
      </c>
      <c r="K46" s="189" t="s">
        <v>1298</v>
      </c>
      <c r="L46" s="189" t="s">
        <v>3554</v>
      </c>
      <c r="M46" s="189">
        <v>10.199999999999999</v>
      </c>
      <c r="N46" s="189">
        <v>15.3</v>
      </c>
      <c r="O46" s="189" t="s">
        <v>3462</v>
      </c>
      <c r="P46" s="190" t="s">
        <v>2009</v>
      </c>
      <c r="Q46" s="189" t="s">
        <v>3540</v>
      </c>
      <c r="R46" s="189" t="s">
        <v>3541</v>
      </c>
      <c r="S46" s="189" t="s">
        <v>3464</v>
      </c>
    </row>
    <row r="47" spans="1:19" ht="17">
      <c r="A47" s="189" t="s">
        <v>3555</v>
      </c>
      <c r="B47" s="189" t="s">
        <v>712</v>
      </c>
      <c r="C47" s="189" t="s">
        <v>3369</v>
      </c>
      <c r="D47" s="189" t="s">
        <v>1561</v>
      </c>
      <c r="E47" s="189" t="s">
        <v>1298</v>
      </c>
      <c r="F47" s="189" t="s">
        <v>2009</v>
      </c>
      <c r="G47" s="189" t="s">
        <v>2009</v>
      </c>
      <c r="H47" s="189" t="s">
        <v>2009</v>
      </c>
      <c r="I47" s="189"/>
      <c r="J47" s="189" t="s">
        <v>1</v>
      </c>
      <c r="K47" s="189" t="s">
        <v>1298</v>
      </c>
      <c r="L47" s="189" t="s">
        <v>3556</v>
      </c>
      <c r="M47" s="189">
        <v>10.199999999999999</v>
      </c>
      <c r="N47" s="189">
        <v>15.3</v>
      </c>
      <c r="O47" s="189" t="s">
        <v>3462</v>
      </c>
      <c r="P47" s="190" t="s">
        <v>2009</v>
      </c>
      <c r="Q47" s="189" t="s">
        <v>3540</v>
      </c>
      <c r="R47" s="189" t="s">
        <v>3541</v>
      </c>
      <c r="S47" s="189" t="s">
        <v>3464</v>
      </c>
    </row>
    <row r="48" spans="1:19" ht="17">
      <c r="A48" s="189" t="s">
        <v>3557</v>
      </c>
      <c r="B48" s="189" t="s">
        <v>122</v>
      </c>
      <c r="C48" s="189" t="s">
        <v>3340</v>
      </c>
      <c r="D48" s="189" t="s">
        <v>122</v>
      </c>
      <c r="E48" s="189" t="s">
        <v>1298</v>
      </c>
      <c r="F48" s="189" t="s">
        <v>2009</v>
      </c>
      <c r="G48" s="189" t="s">
        <v>2009</v>
      </c>
      <c r="H48" s="189" t="s">
        <v>2009</v>
      </c>
      <c r="I48" s="189"/>
      <c r="J48" s="189" t="s">
        <v>1</v>
      </c>
      <c r="K48" s="189" t="s">
        <v>1298</v>
      </c>
      <c r="L48" s="189" t="s">
        <v>3558</v>
      </c>
      <c r="M48" s="189">
        <v>10.199999999999999</v>
      </c>
      <c r="N48" s="189">
        <v>15.3</v>
      </c>
      <c r="O48" s="189" t="s">
        <v>3462</v>
      </c>
      <c r="P48" s="190" t="s">
        <v>2009</v>
      </c>
      <c r="Q48" s="189" t="s">
        <v>3540</v>
      </c>
      <c r="R48" s="189" t="s">
        <v>3541</v>
      </c>
      <c r="S48" s="189" t="s">
        <v>3464</v>
      </c>
    </row>
    <row r="49" spans="1:19" ht="17">
      <c r="A49" s="189" t="s">
        <v>3127</v>
      </c>
      <c r="B49" s="189" t="s">
        <v>713</v>
      </c>
      <c r="C49" s="189" t="s">
        <v>3340</v>
      </c>
      <c r="D49" s="189" t="s">
        <v>713</v>
      </c>
      <c r="E49" s="189" t="s">
        <v>1298</v>
      </c>
      <c r="F49" s="189" t="s">
        <v>2009</v>
      </c>
      <c r="G49" s="189" t="s">
        <v>2009</v>
      </c>
      <c r="H49" s="189" t="s">
        <v>2009</v>
      </c>
      <c r="I49" s="189"/>
      <c r="J49" s="189" t="s">
        <v>1</v>
      </c>
      <c r="K49" s="189" t="s">
        <v>1298</v>
      </c>
      <c r="L49" s="189" t="s">
        <v>3559</v>
      </c>
      <c r="M49" s="189">
        <v>10.199999999999999</v>
      </c>
      <c r="N49" s="189">
        <v>15.3</v>
      </c>
      <c r="O49" s="189" t="s">
        <v>3462</v>
      </c>
      <c r="P49" s="190" t="s">
        <v>2009</v>
      </c>
      <c r="Q49" s="189" t="s">
        <v>3540</v>
      </c>
      <c r="R49" s="189" t="s">
        <v>3541</v>
      </c>
      <c r="S49" s="189" t="s">
        <v>3464</v>
      </c>
    </row>
    <row r="50" spans="1:19" ht="17">
      <c r="A50" s="189" t="s">
        <v>3560</v>
      </c>
      <c r="B50" s="189" t="s">
        <v>125</v>
      </c>
      <c r="C50" s="189" t="s">
        <v>3340</v>
      </c>
      <c r="D50" s="189" t="s">
        <v>125</v>
      </c>
      <c r="E50" s="189" t="s">
        <v>1298</v>
      </c>
      <c r="F50" s="189" t="s">
        <v>2009</v>
      </c>
      <c r="G50" s="189" t="s">
        <v>2009</v>
      </c>
      <c r="H50" s="189" t="s">
        <v>2009</v>
      </c>
      <c r="I50" s="189"/>
      <c r="J50" s="189" t="s">
        <v>1</v>
      </c>
      <c r="K50" s="189" t="s">
        <v>1298</v>
      </c>
      <c r="L50" s="189" t="s">
        <v>3561</v>
      </c>
      <c r="M50" s="189">
        <v>10.199999999999999</v>
      </c>
      <c r="N50" s="189">
        <v>15.3</v>
      </c>
      <c r="O50" s="189" t="s">
        <v>3462</v>
      </c>
      <c r="P50" s="190" t="s">
        <v>2009</v>
      </c>
      <c r="Q50" s="189" t="s">
        <v>3540</v>
      </c>
      <c r="R50" s="189" t="s">
        <v>3541</v>
      </c>
      <c r="S50" s="189" t="s">
        <v>3464</v>
      </c>
    </row>
    <row r="51" spans="1:19" ht="17">
      <c r="A51" s="189" t="s">
        <v>3562</v>
      </c>
      <c r="B51" s="189" t="s">
        <v>126</v>
      </c>
      <c r="C51" s="189" t="s">
        <v>3340</v>
      </c>
      <c r="D51" s="189" t="s">
        <v>126</v>
      </c>
      <c r="E51" s="189" t="s">
        <v>1298</v>
      </c>
      <c r="F51" s="189" t="s">
        <v>2009</v>
      </c>
      <c r="G51" s="189" t="s">
        <v>2009</v>
      </c>
      <c r="H51" s="189" t="s">
        <v>2009</v>
      </c>
      <c r="I51" s="189"/>
      <c r="J51" s="189" t="s">
        <v>1</v>
      </c>
      <c r="K51" s="189" t="s">
        <v>1298</v>
      </c>
      <c r="L51" s="189" t="s">
        <v>3563</v>
      </c>
      <c r="M51" s="189" t="s">
        <v>2009</v>
      </c>
      <c r="N51" s="189" t="s">
        <v>2009</v>
      </c>
      <c r="O51" s="189" t="s">
        <v>2009</v>
      </c>
      <c r="P51" s="190" t="s">
        <v>2009</v>
      </c>
      <c r="Q51" s="189" t="s">
        <v>3540</v>
      </c>
      <c r="R51" s="189" t="s">
        <v>3541</v>
      </c>
      <c r="S51" s="189" t="s">
        <v>3464</v>
      </c>
    </row>
    <row r="52" spans="1:19" ht="17">
      <c r="A52" s="189" t="s">
        <v>3564</v>
      </c>
      <c r="B52" s="189" t="s">
        <v>127</v>
      </c>
      <c r="C52" s="189" t="s">
        <v>3358</v>
      </c>
      <c r="D52" s="189" t="s">
        <v>1623</v>
      </c>
      <c r="E52" s="189" t="s">
        <v>1298</v>
      </c>
      <c r="F52" s="189" t="s">
        <v>3530</v>
      </c>
      <c r="G52" s="189" t="s">
        <v>2009</v>
      </c>
      <c r="H52" s="189" t="s">
        <v>2009</v>
      </c>
      <c r="I52" s="189"/>
      <c r="J52" s="189" t="s">
        <v>3440</v>
      </c>
      <c r="K52" s="189" t="s">
        <v>3530</v>
      </c>
      <c r="L52" s="189" t="s">
        <v>3565</v>
      </c>
      <c r="M52" s="189">
        <v>10.199999999999999</v>
      </c>
      <c r="N52" s="189">
        <v>15.3</v>
      </c>
      <c r="O52" s="189" t="s">
        <v>3462</v>
      </c>
      <c r="P52" s="190" t="s">
        <v>2009</v>
      </c>
      <c r="Q52" s="189" t="s">
        <v>3540</v>
      </c>
      <c r="R52" s="189" t="s">
        <v>3541</v>
      </c>
      <c r="S52" s="189" t="s">
        <v>3566</v>
      </c>
    </row>
    <row r="53" spans="1:19" ht="17">
      <c r="A53" s="189" t="s">
        <v>3567</v>
      </c>
      <c r="B53" s="189" t="s">
        <v>128</v>
      </c>
      <c r="C53" s="189" t="s">
        <v>3359</v>
      </c>
      <c r="D53" s="189" t="s">
        <v>1623</v>
      </c>
      <c r="E53" s="189" t="s">
        <v>1298</v>
      </c>
      <c r="F53" s="189" t="s">
        <v>3530</v>
      </c>
      <c r="G53" s="189" t="s">
        <v>2009</v>
      </c>
      <c r="H53" s="189" t="s">
        <v>2009</v>
      </c>
      <c r="I53" s="189"/>
      <c r="J53" s="189" t="s">
        <v>3440</v>
      </c>
      <c r="K53" s="189" t="s">
        <v>3530</v>
      </c>
      <c r="L53" s="189" t="s">
        <v>3568</v>
      </c>
      <c r="M53" s="189">
        <v>10.199999999999999</v>
      </c>
      <c r="N53" s="189">
        <v>15.3</v>
      </c>
      <c r="O53" s="189" t="s">
        <v>3462</v>
      </c>
      <c r="P53" s="190" t="s">
        <v>2009</v>
      </c>
      <c r="Q53" s="189" t="s">
        <v>3540</v>
      </c>
      <c r="R53" s="189" t="s">
        <v>3541</v>
      </c>
      <c r="S53" s="189" t="s">
        <v>3566</v>
      </c>
    </row>
    <row r="54" spans="1:19" ht="17">
      <c r="A54" s="189" t="s">
        <v>3569</v>
      </c>
      <c r="B54" s="189" t="s">
        <v>129</v>
      </c>
      <c r="C54" s="189" t="s">
        <v>3360</v>
      </c>
      <c r="D54" s="189" t="s">
        <v>1623</v>
      </c>
      <c r="E54" s="189" t="s">
        <v>1298</v>
      </c>
      <c r="F54" s="189" t="s">
        <v>3530</v>
      </c>
      <c r="G54" s="189" t="s">
        <v>2009</v>
      </c>
      <c r="H54" s="189" t="s">
        <v>2009</v>
      </c>
      <c r="I54" s="189"/>
      <c r="J54" s="189" t="s">
        <v>3440</v>
      </c>
      <c r="K54" s="189" t="s">
        <v>3530</v>
      </c>
      <c r="L54" s="189" t="s">
        <v>3570</v>
      </c>
      <c r="M54" s="189">
        <v>10.199999999999999</v>
      </c>
      <c r="N54" s="189">
        <v>15.3</v>
      </c>
      <c r="O54" s="189" t="s">
        <v>3462</v>
      </c>
      <c r="P54" s="190" t="s">
        <v>2009</v>
      </c>
      <c r="Q54" s="189" t="s">
        <v>3540</v>
      </c>
      <c r="R54" s="189" t="s">
        <v>3541</v>
      </c>
      <c r="S54" s="189" t="s">
        <v>3566</v>
      </c>
    </row>
    <row r="55" spans="1:19" ht="17">
      <c r="A55" s="189" t="s">
        <v>3571</v>
      </c>
      <c r="B55" s="189" t="s">
        <v>130</v>
      </c>
      <c r="C55" s="189" t="s">
        <v>3344</v>
      </c>
      <c r="D55" s="189" t="s">
        <v>1627</v>
      </c>
      <c r="E55" s="189" t="s">
        <v>1298</v>
      </c>
      <c r="F55" s="189" t="s">
        <v>3530</v>
      </c>
      <c r="G55" s="189" t="s">
        <v>2009</v>
      </c>
      <c r="H55" s="189" t="s">
        <v>2009</v>
      </c>
      <c r="I55" s="189"/>
      <c r="J55" s="189" t="s">
        <v>3440</v>
      </c>
      <c r="K55" s="189" t="s">
        <v>3530</v>
      </c>
      <c r="L55" s="189" t="s">
        <v>3572</v>
      </c>
      <c r="M55" s="189">
        <v>10.199999999999999</v>
      </c>
      <c r="N55" s="189">
        <v>15.3</v>
      </c>
      <c r="O55" s="189" t="s">
        <v>3462</v>
      </c>
      <c r="P55" s="190" t="s">
        <v>2009</v>
      </c>
      <c r="Q55" s="189" t="s">
        <v>3540</v>
      </c>
      <c r="R55" s="189" t="s">
        <v>3573</v>
      </c>
      <c r="S55" s="189" t="s">
        <v>3566</v>
      </c>
    </row>
    <row r="56" spans="1:19" ht="17">
      <c r="A56" s="189" t="s">
        <v>3574</v>
      </c>
      <c r="B56" s="189" t="s">
        <v>131</v>
      </c>
      <c r="C56" s="189" t="s">
        <v>3345</v>
      </c>
      <c r="D56" s="189" t="s">
        <v>1627</v>
      </c>
      <c r="E56" s="189" t="s">
        <v>1298</v>
      </c>
      <c r="F56" s="189" t="s">
        <v>3530</v>
      </c>
      <c r="G56" s="189" t="s">
        <v>2009</v>
      </c>
      <c r="H56" s="189" t="s">
        <v>2009</v>
      </c>
      <c r="I56" s="189"/>
      <c r="J56" s="189" t="s">
        <v>3440</v>
      </c>
      <c r="K56" s="189" t="s">
        <v>3530</v>
      </c>
      <c r="L56" s="189" t="s">
        <v>3575</v>
      </c>
      <c r="M56" s="189">
        <v>10.199999999999999</v>
      </c>
      <c r="N56" s="189">
        <v>15.3</v>
      </c>
      <c r="O56" s="189" t="s">
        <v>3462</v>
      </c>
      <c r="P56" s="190" t="s">
        <v>2009</v>
      </c>
      <c r="Q56" s="189" t="s">
        <v>3540</v>
      </c>
      <c r="R56" s="189" t="s">
        <v>3573</v>
      </c>
      <c r="S56" s="189" t="s">
        <v>3566</v>
      </c>
    </row>
    <row r="57" spans="1:19" ht="17">
      <c r="A57" s="189" t="s">
        <v>3576</v>
      </c>
      <c r="B57" s="189" t="s">
        <v>132</v>
      </c>
      <c r="C57" s="189" t="s">
        <v>3346</v>
      </c>
      <c r="D57" s="189" t="s">
        <v>1627</v>
      </c>
      <c r="E57" s="189" t="s">
        <v>1298</v>
      </c>
      <c r="F57" s="189" t="s">
        <v>3530</v>
      </c>
      <c r="G57" s="189" t="s">
        <v>2009</v>
      </c>
      <c r="H57" s="189" t="s">
        <v>2009</v>
      </c>
      <c r="I57" s="189"/>
      <c r="J57" s="189" t="s">
        <v>3440</v>
      </c>
      <c r="K57" s="189" t="s">
        <v>3530</v>
      </c>
      <c r="L57" s="189" t="s">
        <v>3577</v>
      </c>
      <c r="M57" s="189">
        <v>10.199999999999999</v>
      </c>
      <c r="N57" s="189">
        <v>15.3</v>
      </c>
      <c r="O57" s="189" t="s">
        <v>3462</v>
      </c>
      <c r="P57" s="190" t="s">
        <v>2009</v>
      </c>
      <c r="Q57" s="189" t="s">
        <v>3540</v>
      </c>
      <c r="R57" s="189" t="s">
        <v>3573</v>
      </c>
      <c r="S57" s="189" t="s">
        <v>3566</v>
      </c>
    </row>
    <row r="58" spans="1:19" ht="17">
      <c r="A58" s="189" t="s">
        <v>3578</v>
      </c>
      <c r="B58" s="189" t="s">
        <v>133</v>
      </c>
      <c r="C58" s="189" t="s">
        <v>3347</v>
      </c>
      <c r="D58" s="189" t="s">
        <v>1627</v>
      </c>
      <c r="E58" s="189" t="s">
        <v>1298</v>
      </c>
      <c r="F58" s="189" t="s">
        <v>3530</v>
      </c>
      <c r="G58" s="189" t="s">
        <v>2009</v>
      </c>
      <c r="H58" s="189" t="s">
        <v>2009</v>
      </c>
      <c r="I58" s="189"/>
      <c r="J58" s="189" t="s">
        <v>3440</v>
      </c>
      <c r="K58" s="189" t="s">
        <v>3530</v>
      </c>
      <c r="L58" s="189" t="s">
        <v>3579</v>
      </c>
      <c r="M58" s="189">
        <v>10.199999999999999</v>
      </c>
      <c r="N58" s="189">
        <v>15.3</v>
      </c>
      <c r="O58" s="189" t="s">
        <v>3462</v>
      </c>
      <c r="P58" s="190" t="s">
        <v>2009</v>
      </c>
      <c r="Q58" s="189" t="s">
        <v>3540</v>
      </c>
      <c r="R58" s="189" t="s">
        <v>3573</v>
      </c>
      <c r="S58" s="189" t="s">
        <v>3566</v>
      </c>
    </row>
    <row r="59" spans="1:19" ht="17">
      <c r="A59" s="189" t="s">
        <v>3580</v>
      </c>
      <c r="B59" s="189" t="s">
        <v>134</v>
      </c>
      <c r="C59" s="189" t="s">
        <v>3348</v>
      </c>
      <c r="D59" s="189" t="s">
        <v>1627</v>
      </c>
      <c r="E59" s="189" t="s">
        <v>1298</v>
      </c>
      <c r="F59" s="189" t="s">
        <v>3530</v>
      </c>
      <c r="G59" s="189" t="s">
        <v>2009</v>
      </c>
      <c r="H59" s="189" t="s">
        <v>2009</v>
      </c>
      <c r="I59" s="189"/>
      <c r="J59" s="189" t="s">
        <v>3440</v>
      </c>
      <c r="K59" s="189" t="s">
        <v>3530</v>
      </c>
      <c r="L59" s="189" t="s">
        <v>3581</v>
      </c>
      <c r="M59" s="189">
        <v>10.199999999999999</v>
      </c>
      <c r="N59" s="189">
        <v>15.3</v>
      </c>
      <c r="O59" s="189" t="s">
        <v>3462</v>
      </c>
      <c r="P59" s="190" t="s">
        <v>2009</v>
      </c>
      <c r="Q59" s="189" t="s">
        <v>3540</v>
      </c>
      <c r="R59" s="189" t="s">
        <v>3573</v>
      </c>
      <c r="S59" s="189" t="s">
        <v>3566</v>
      </c>
    </row>
    <row r="60" spans="1:19" ht="17">
      <c r="A60" s="189" t="s">
        <v>3582</v>
      </c>
      <c r="B60" s="189" t="s">
        <v>135</v>
      </c>
      <c r="C60" s="189" t="s">
        <v>3349</v>
      </c>
      <c r="D60" s="189" t="s">
        <v>1627</v>
      </c>
      <c r="E60" s="189" t="s">
        <v>1298</v>
      </c>
      <c r="F60" s="189" t="s">
        <v>3530</v>
      </c>
      <c r="G60" s="189" t="s">
        <v>2009</v>
      </c>
      <c r="H60" s="189" t="s">
        <v>2009</v>
      </c>
      <c r="I60" s="189"/>
      <c r="J60" s="189" t="s">
        <v>3440</v>
      </c>
      <c r="K60" s="189" t="s">
        <v>3530</v>
      </c>
      <c r="L60" s="189" t="s">
        <v>3583</v>
      </c>
      <c r="M60" s="189">
        <v>10.199999999999999</v>
      </c>
      <c r="N60" s="189">
        <v>15.3</v>
      </c>
      <c r="O60" s="189" t="s">
        <v>3462</v>
      </c>
      <c r="P60" s="190" t="s">
        <v>2009</v>
      </c>
      <c r="Q60" s="189" t="s">
        <v>3540</v>
      </c>
      <c r="R60" s="189" t="s">
        <v>3573</v>
      </c>
      <c r="S60" s="189" t="s">
        <v>3566</v>
      </c>
    </row>
    <row r="61" spans="1:19" ht="17">
      <c r="A61" s="189" t="s">
        <v>3584</v>
      </c>
      <c r="B61" s="189" t="s">
        <v>136</v>
      </c>
      <c r="C61" s="189" t="s">
        <v>3350</v>
      </c>
      <c r="D61" s="189" t="s">
        <v>1627</v>
      </c>
      <c r="E61" s="189" t="s">
        <v>1298</v>
      </c>
      <c r="F61" s="189" t="s">
        <v>3530</v>
      </c>
      <c r="G61" s="189" t="s">
        <v>2009</v>
      </c>
      <c r="H61" s="189" t="s">
        <v>2009</v>
      </c>
      <c r="I61" s="189"/>
      <c r="J61" s="189" t="s">
        <v>3440</v>
      </c>
      <c r="K61" s="189" t="s">
        <v>3530</v>
      </c>
      <c r="L61" s="189" t="s">
        <v>3585</v>
      </c>
      <c r="M61" s="189">
        <v>10.199999999999999</v>
      </c>
      <c r="N61" s="189">
        <v>15.3</v>
      </c>
      <c r="O61" s="189" t="s">
        <v>3462</v>
      </c>
      <c r="P61" s="190" t="s">
        <v>2009</v>
      </c>
      <c r="Q61" s="189" t="s">
        <v>3540</v>
      </c>
      <c r="R61" s="189" t="s">
        <v>3573</v>
      </c>
      <c r="S61" s="189" t="s">
        <v>3566</v>
      </c>
    </row>
    <row r="62" spans="1:19" ht="17">
      <c r="A62" s="189" t="s">
        <v>3586</v>
      </c>
      <c r="B62" s="189" t="s">
        <v>137</v>
      </c>
      <c r="C62" s="189" t="s">
        <v>3351</v>
      </c>
      <c r="D62" s="189" t="s">
        <v>1627</v>
      </c>
      <c r="E62" s="189" t="s">
        <v>1298</v>
      </c>
      <c r="F62" s="189" t="s">
        <v>3530</v>
      </c>
      <c r="G62" s="189" t="s">
        <v>2009</v>
      </c>
      <c r="H62" s="189" t="s">
        <v>2009</v>
      </c>
      <c r="I62" s="189"/>
      <c r="J62" s="189" t="s">
        <v>3440</v>
      </c>
      <c r="K62" s="189" t="s">
        <v>3530</v>
      </c>
      <c r="L62" s="189" t="s">
        <v>3587</v>
      </c>
      <c r="M62" s="189">
        <v>10.199999999999999</v>
      </c>
      <c r="N62" s="189">
        <v>15.3</v>
      </c>
      <c r="O62" s="189" t="s">
        <v>3462</v>
      </c>
      <c r="P62" s="190" t="s">
        <v>2009</v>
      </c>
      <c r="Q62" s="189" t="s">
        <v>3540</v>
      </c>
      <c r="R62" s="189" t="s">
        <v>3573</v>
      </c>
      <c r="S62" s="189" t="s">
        <v>3566</v>
      </c>
    </row>
    <row r="63" spans="1:19" ht="17">
      <c r="A63" s="189" t="s">
        <v>3233</v>
      </c>
      <c r="B63" s="189" t="s">
        <v>140</v>
      </c>
      <c r="C63" s="189" t="s">
        <v>3370</v>
      </c>
      <c r="D63" s="189" t="s">
        <v>1646</v>
      </c>
      <c r="E63" s="189" t="s">
        <v>1298</v>
      </c>
      <c r="F63" s="189" t="s">
        <v>3502</v>
      </c>
      <c r="G63" s="189" t="s">
        <v>2009</v>
      </c>
      <c r="H63" s="189" t="s">
        <v>2009</v>
      </c>
      <c r="I63" s="189"/>
      <c r="J63" s="189" t="s">
        <v>3440</v>
      </c>
      <c r="K63" s="189" t="s">
        <v>3502</v>
      </c>
      <c r="L63" s="189" t="s">
        <v>3588</v>
      </c>
      <c r="M63" s="189">
        <v>10.199999999999999</v>
      </c>
      <c r="N63" s="189">
        <v>15.3</v>
      </c>
      <c r="O63" s="189" t="s">
        <v>3462</v>
      </c>
      <c r="P63" s="190" t="s">
        <v>2009</v>
      </c>
      <c r="Q63" s="189" t="s">
        <v>3540</v>
      </c>
      <c r="R63" s="189" t="s">
        <v>3541</v>
      </c>
      <c r="S63" s="189" t="s">
        <v>3476</v>
      </c>
    </row>
    <row r="64" spans="1:19" ht="17">
      <c r="A64" s="189" t="s">
        <v>3589</v>
      </c>
      <c r="B64" s="189" t="s">
        <v>141</v>
      </c>
      <c r="C64" s="189" t="s">
        <v>3371</v>
      </c>
      <c r="D64" s="189" t="s">
        <v>1646</v>
      </c>
      <c r="E64" s="189" t="s">
        <v>1298</v>
      </c>
      <c r="F64" s="189" t="s">
        <v>2009</v>
      </c>
      <c r="G64" s="189" t="s">
        <v>2009</v>
      </c>
      <c r="H64" s="189" t="s">
        <v>2009</v>
      </c>
      <c r="I64" s="189"/>
      <c r="J64" s="189" t="s">
        <v>1</v>
      </c>
      <c r="K64" s="189" t="s">
        <v>1298</v>
      </c>
      <c r="L64" s="189" t="s">
        <v>3590</v>
      </c>
      <c r="M64" s="189">
        <v>10.199999999999999</v>
      </c>
      <c r="N64" s="189">
        <v>15.3</v>
      </c>
      <c r="O64" s="189" t="s">
        <v>3462</v>
      </c>
      <c r="P64" s="190" t="s">
        <v>2009</v>
      </c>
      <c r="Q64" s="189" t="s">
        <v>3540</v>
      </c>
      <c r="R64" s="189" t="s">
        <v>3541</v>
      </c>
      <c r="S64" s="189" t="s">
        <v>3476</v>
      </c>
    </row>
    <row r="65" spans="1:19" ht="17">
      <c r="A65" s="189" t="s">
        <v>3591</v>
      </c>
      <c r="B65" s="189" t="s">
        <v>142</v>
      </c>
      <c r="C65" s="189" t="s">
        <v>3372</v>
      </c>
      <c r="D65" s="189" t="s">
        <v>1646</v>
      </c>
      <c r="E65" s="189" t="s">
        <v>1298</v>
      </c>
      <c r="F65" s="189" t="s">
        <v>2009</v>
      </c>
      <c r="G65" s="189" t="s">
        <v>2009</v>
      </c>
      <c r="H65" s="189" t="s">
        <v>2009</v>
      </c>
      <c r="I65" s="189"/>
      <c r="J65" s="189" t="s">
        <v>1</v>
      </c>
      <c r="K65" s="189" t="s">
        <v>1298</v>
      </c>
      <c r="L65" s="189" t="s">
        <v>3592</v>
      </c>
      <c r="M65" s="189">
        <v>10.199999999999999</v>
      </c>
      <c r="N65" s="189">
        <v>15.3</v>
      </c>
      <c r="O65" s="189" t="s">
        <v>3462</v>
      </c>
      <c r="P65" s="190" t="s">
        <v>2009</v>
      </c>
      <c r="Q65" s="189" t="s">
        <v>3540</v>
      </c>
      <c r="R65" s="189" t="s">
        <v>3541</v>
      </c>
      <c r="S65" s="189" t="s">
        <v>3476</v>
      </c>
    </row>
    <row r="66" spans="1:19" ht="17">
      <c r="A66" s="189" t="s">
        <v>3593</v>
      </c>
      <c r="B66" s="189" t="s">
        <v>143</v>
      </c>
      <c r="C66" s="189" t="s">
        <v>3373</v>
      </c>
      <c r="D66" s="189" t="s">
        <v>1646</v>
      </c>
      <c r="E66" s="189" t="s">
        <v>1298</v>
      </c>
      <c r="F66" s="189" t="s">
        <v>2009</v>
      </c>
      <c r="G66" s="189" t="s">
        <v>2009</v>
      </c>
      <c r="H66" s="189" t="s">
        <v>2009</v>
      </c>
      <c r="I66" s="189"/>
      <c r="J66" s="189" t="s">
        <v>1</v>
      </c>
      <c r="K66" s="189" t="s">
        <v>1298</v>
      </c>
      <c r="L66" s="189" t="s">
        <v>3594</v>
      </c>
      <c r="M66" s="189">
        <v>10.199999999999999</v>
      </c>
      <c r="N66" s="189">
        <v>15.3</v>
      </c>
      <c r="O66" s="189" t="s">
        <v>3462</v>
      </c>
      <c r="P66" s="190" t="s">
        <v>2009</v>
      </c>
      <c r="Q66" s="189" t="s">
        <v>3540</v>
      </c>
      <c r="R66" s="189" t="s">
        <v>3541</v>
      </c>
      <c r="S66" s="189" t="s">
        <v>3476</v>
      </c>
    </row>
    <row r="67" spans="1:19" ht="17">
      <c r="A67" s="189" t="s">
        <v>3595</v>
      </c>
      <c r="B67" s="189" t="s">
        <v>714</v>
      </c>
      <c r="C67" s="189" t="s">
        <v>3374</v>
      </c>
      <c r="D67" s="189" t="s">
        <v>1646</v>
      </c>
      <c r="E67" s="189" t="s">
        <v>1298</v>
      </c>
      <c r="F67" s="189" t="s">
        <v>2009</v>
      </c>
      <c r="G67" s="189" t="s">
        <v>2009</v>
      </c>
      <c r="H67" s="189" t="s">
        <v>2009</v>
      </c>
      <c r="I67" s="189"/>
      <c r="J67" s="189" t="s">
        <v>1</v>
      </c>
      <c r="K67" s="189" t="s">
        <v>1298</v>
      </c>
      <c r="L67" s="189" t="s">
        <v>3596</v>
      </c>
      <c r="M67" s="189">
        <v>10.199999999999999</v>
      </c>
      <c r="N67" s="189">
        <v>15.3</v>
      </c>
      <c r="O67" s="189" t="s">
        <v>3462</v>
      </c>
      <c r="P67" s="190" t="s">
        <v>2009</v>
      </c>
      <c r="Q67" s="189" t="s">
        <v>3540</v>
      </c>
      <c r="R67" s="189" t="s">
        <v>3541</v>
      </c>
      <c r="S67" s="189" t="s">
        <v>3476</v>
      </c>
    </row>
    <row r="68" spans="1:19" ht="17">
      <c r="A68" s="189" t="s">
        <v>3234</v>
      </c>
      <c r="B68" s="189" t="s">
        <v>715</v>
      </c>
      <c r="C68" s="189" t="s">
        <v>3375</v>
      </c>
      <c r="D68" s="189" t="s">
        <v>1678</v>
      </c>
      <c r="E68" s="189" t="s">
        <v>1298</v>
      </c>
      <c r="F68" s="189" t="s">
        <v>3502</v>
      </c>
      <c r="G68" s="189" t="s">
        <v>2009</v>
      </c>
      <c r="H68" s="189" t="s">
        <v>2009</v>
      </c>
      <c r="I68" s="189"/>
      <c r="J68" s="189" t="s">
        <v>3440</v>
      </c>
      <c r="K68" s="189" t="s">
        <v>3502</v>
      </c>
      <c r="L68" s="189" t="s">
        <v>3597</v>
      </c>
      <c r="M68" s="189">
        <v>10.199999999999999</v>
      </c>
      <c r="N68" s="189">
        <v>15.3</v>
      </c>
      <c r="O68" s="189" t="s">
        <v>3462</v>
      </c>
      <c r="P68" s="190" t="s">
        <v>2009</v>
      </c>
      <c r="Q68" s="189" t="s">
        <v>3540</v>
      </c>
      <c r="R68" s="189" t="s">
        <v>3541</v>
      </c>
      <c r="S68" s="189" t="s">
        <v>3598</v>
      </c>
    </row>
    <row r="69" spans="1:19" ht="17">
      <c r="A69" s="189" t="s">
        <v>3599</v>
      </c>
      <c r="B69" s="189" t="s">
        <v>716</v>
      </c>
      <c r="C69" s="189" t="s">
        <v>3376</v>
      </c>
      <c r="D69" s="189" t="s">
        <v>1678</v>
      </c>
      <c r="E69" s="189" t="s">
        <v>1298</v>
      </c>
      <c r="F69" s="189" t="s">
        <v>2009</v>
      </c>
      <c r="G69" s="189" t="s">
        <v>2009</v>
      </c>
      <c r="H69" s="189" t="s">
        <v>2009</v>
      </c>
      <c r="I69" s="189"/>
      <c r="J69" s="189" t="s">
        <v>1</v>
      </c>
      <c r="K69" s="189" t="s">
        <v>1298</v>
      </c>
      <c r="L69" s="189" t="s">
        <v>3600</v>
      </c>
      <c r="M69" s="189">
        <v>10.199999999999999</v>
      </c>
      <c r="N69" s="189">
        <v>15.3</v>
      </c>
      <c r="O69" s="189" t="s">
        <v>3462</v>
      </c>
      <c r="P69" s="190" t="s">
        <v>2009</v>
      </c>
      <c r="Q69" s="189" t="s">
        <v>3540</v>
      </c>
      <c r="R69" s="189" t="s">
        <v>3541</v>
      </c>
      <c r="S69" s="189" t="s">
        <v>3598</v>
      </c>
    </row>
    <row r="70" spans="1:19" ht="17">
      <c r="A70" s="189" t="s">
        <v>3601</v>
      </c>
      <c r="B70" s="189" t="s">
        <v>717</v>
      </c>
      <c r="C70" s="189" t="s">
        <v>3377</v>
      </c>
      <c r="D70" s="189" t="s">
        <v>1678</v>
      </c>
      <c r="E70" s="189" t="s">
        <v>1298</v>
      </c>
      <c r="F70" s="189" t="s">
        <v>2009</v>
      </c>
      <c r="G70" s="189" t="s">
        <v>2009</v>
      </c>
      <c r="H70" s="189" t="s">
        <v>2009</v>
      </c>
      <c r="I70" s="189"/>
      <c r="J70" s="189" t="s">
        <v>1</v>
      </c>
      <c r="K70" s="189" t="s">
        <v>1298</v>
      </c>
      <c r="L70" s="189" t="s">
        <v>3602</v>
      </c>
      <c r="M70" s="189">
        <v>10.199999999999999</v>
      </c>
      <c r="N70" s="189">
        <v>15.3</v>
      </c>
      <c r="O70" s="189" t="s">
        <v>3462</v>
      </c>
      <c r="P70" s="190" t="s">
        <v>2009</v>
      </c>
      <c r="Q70" s="189" t="s">
        <v>3540</v>
      </c>
      <c r="R70" s="189" t="s">
        <v>3541</v>
      </c>
      <c r="S70" s="189" t="s">
        <v>3598</v>
      </c>
    </row>
    <row r="71" spans="1:19" ht="17">
      <c r="A71" s="189" t="s">
        <v>3603</v>
      </c>
      <c r="B71" s="189" t="s">
        <v>718</v>
      </c>
      <c r="C71" s="189" t="s">
        <v>3378</v>
      </c>
      <c r="D71" s="189" t="s">
        <v>1678</v>
      </c>
      <c r="E71" s="189" t="s">
        <v>1298</v>
      </c>
      <c r="F71" s="189" t="s">
        <v>2009</v>
      </c>
      <c r="G71" s="189" t="s">
        <v>2009</v>
      </c>
      <c r="H71" s="189" t="s">
        <v>2009</v>
      </c>
      <c r="I71" s="189"/>
      <c r="J71" s="189" t="s">
        <v>1</v>
      </c>
      <c r="K71" s="189" t="s">
        <v>1298</v>
      </c>
      <c r="L71" s="189" t="s">
        <v>3604</v>
      </c>
      <c r="M71" s="189">
        <v>10.199999999999999</v>
      </c>
      <c r="N71" s="189">
        <v>15.3</v>
      </c>
      <c r="O71" s="189" t="s">
        <v>3462</v>
      </c>
      <c r="P71" s="190" t="s">
        <v>2009</v>
      </c>
      <c r="Q71" s="189" t="s">
        <v>3540</v>
      </c>
      <c r="R71" s="189" t="s">
        <v>3541</v>
      </c>
      <c r="S71" s="189" t="s">
        <v>3598</v>
      </c>
    </row>
    <row r="72" spans="1:19" ht="17">
      <c r="A72" s="189" t="s">
        <v>3605</v>
      </c>
      <c r="B72" s="189" t="s">
        <v>144</v>
      </c>
      <c r="C72" s="189" t="s">
        <v>3340</v>
      </c>
      <c r="D72" s="189" t="s">
        <v>144</v>
      </c>
      <c r="E72" s="189" t="s">
        <v>1298</v>
      </c>
      <c r="F72" s="189" t="s">
        <v>2009</v>
      </c>
      <c r="G72" s="189" t="s">
        <v>2009</v>
      </c>
      <c r="H72" s="189" t="s">
        <v>2009</v>
      </c>
      <c r="I72" s="189"/>
      <c r="J72" s="189" t="s">
        <v>1</v>
      </c>
      <c r="K72" s="189" t="s">
        <v>1298</v>
      </c>
      <c r="L72" s="189" t="s">
        <v>3606</v>
      </c>
      <c r="M72" s="189">
        <v>10.199999999999999</v>
      </c>
      <c r="N72" s="189">
        <v>15.3</v>
      </c>
      <c r="O72" s="189" t="s">
        <v>3462</v>
      </c>
      <c r="P72" s="190" t="s">
        <v>2009</v>
      </c>
      <c r="Q72" s="189" t="s">
        <v>3540</v>
      </c>
      <c r="R72" s="189" t="s">
        <v>3541</v>
      </c>
      <c r="S72" s="189" t="s">
        <v>3598</v>
      </c>
    </row>
    <row r="73" spans="1:19" ht="17">
      <c r="A73" s="189" t="s">
        <v>3607</v>
      </c>
      <c r="B73" s="189" t="s">
        <v>145</v>
      </c>
      <c r="C73" s="189" t="s">
        <v>3341</v>
      </c>
      <c r="D73" s="189" t="s">
        <v>1683</v>
      </c>
      <c r="E73" s="189" t="s">
        <v>1298</v>
      </c>
      <c r="F73" s="189" t="s">
        <v>2009</v>
      </c>
      <c r="G73" s="189" t="s">
        <v>2009</v>
      </c>
      <c r="H73" s="189" t="s">
        <v>2009</v>
      </c>
      <c r="I73" s="189"/>
      <c r="J73" s="189" t="s">
        <v>1</v>
      </c>
      <c r="K73" s="189" t="s">
        <v>1298</v>
      </c>
      <c r="L73" s="189" t="s">
        <v>3608</v>
      </c>
      <c r="M73" s="189">
        <v>10.199999999999999</v>
      </c>
      <c r="N73" s="189">
        <v>15.3</v>
      </c>
      <c r="O73" s="189" t="s">
        <v>3462</v>
      </c>
      <c r="P73" s="190" t="s">
        <v>2009</v>
      </c>
      <c r="Q73" s="189" t="s">
        <v>3540</v>
      </c>
      <c r="R73" s="189" t="s">
        <v>3541</v>
      </c>
      <c r="S73" s="189" t="s">
        <v>3598</v>
      </c>
    </row>
    <row r="74" spans="1:19" ht="17">
      <c r="A74" s="189" t="s">
        <v>3609</v>
      </c>
      <c r="B74" s="189" t="s">
        <v>146</v>
      </c>
      <c r="C74" s="189" t="s">
        <v>3342</v>
      </c>
      <c r="D74" s="189" t="s">
        <v>1683</v>
      </c>
      <c r="E74" s="189" t="s">
        <v>1298</v>
      </c>
      <c r="F74" s="189" t="s">
        <v>2009</v>
      </c>
      <c r="G74" s="189" t="s">
        <v>2009</v>
      </c>
      <c r="H74" s="189" t="s">
        <v>2009</v>
      </c>
      <c r="I74" s="189"/>
      <c r="J74" s="189" t="s">
        <v>1</v>
      </c>
      <c r="K74" s="189" t="s">
        <v>1298</v>
      </c>
      <c r="L74" s="189" t="s">
        <v>3610</v>
      </c>
      <c r="M74" s="189">
        <v>10.199999999999999</v>
      </c>
      <c r="N74" s="189">
        <v>15.3</v>
      </c>
      <c r="O74" s="189" t="s">
        <v>3462</v>
      </c>
      <c r="P74" s="190" t="s">
        <v>2009</v>
      </c>
      <c r="Q74" s="189" t="s">
        <v>3540</v>
      </c>
      <c r="R74" s="189" t="s">
        <v>3541</v>
      </c>
      <c r="S74" s="189" t="s">
        <v>3598</v>
      </c>
    </row>
    <row r="75" spans="1:19" ht="17">
      <c r="A75" s="189" t="s">
        <v>3611</v>
      </c>
      <c r="B75" s="189" t="s">
        <v>147</v>
      </c>
      <c r="C75" s="189" t="s">
        <v>3340</v>
      </c>
      <c r="D75" s="189" t="s">
        <v>147</v>
      </c>
      <c r="E75" s="189" t="s">
        <v>1298</v>
      </c>
      <c r="F75" s="189" t="s">
        <v>2009</v>
      </c>
      <c r="G75" s="189" t="s">
        <v>2009</v>
      </c>
      <c r="H75" s="189" t="s">
        <v>2009</v>
      </c>
      <c r="I75" s="189"/>
      <c r="J75" s="189" t="s">
        <v>1</v>
      </c>
      <c r="K75" s="189" t="s">
        <v>1298</v>
      </c>
      <c r="L75" s="189" t="s">
        <v>3612</v>
      </c>
      <c r="M75" s="189">
        <v>10.199999999999999</v>
      </c>
      <c r="N75" s="189">
        <v>15.3</v>
      </c>
      <c r="O75" s="189" t="s">
        <v>3462</v>
      </c>
      <c r="P75" s="190" t="s">
        <v>2009</v>
      </c>
      <c r="Q75" s="189" t="s">
        <v>3540</v>
      </c>
      <c r="R75" s="189" t="s">
        <v>3541</v>
      </c>
      <c r="S75" s="189" t="s">
        <v>3598</v>
      </c>
    </row>
    <row r="76" spans="1:19" ht="17">
      <c r="A76" s="189" t="s">
        <v>3613</v>
      </c>
      <c r="B76" s="189" t="s">
        <v>148</v>
      </c>
      <c r="C76" s="189" t="s">
        <v>3341</v>
      </c>
      <c r="D76" s="189" t="s">
        <v>1686</v>
      </c>
      <c r="E76" s="189" t="s">
        <v>1298</v>
      </c>
      <c r="F76" s="189" t="s">
        <v>2009</v>
      </c>
      <c r="G76" s="189" t="s">
        <v>2009</v>
      </c>
      <c r="H76" s="189" t="s">
        <v>2009</v>
      </c>
      <c r="I76" s="189"/>
      <c r="J76" s="189" t="s">
        <v>1</v>
      </c>
      <c r="K76" s="189" t="s">
        <v>1298</v>
      </c>
      <c r="L76" s="189" t="s">
        <v>3614</v>
      </c>
      <c r="M76" s="189">
        <v>10.199999999999999</v>
      </c>
      <c r="N76" s="189">
        <v>15.3</v>
      </c>
      <c r="O76" s="189" t="s">
        <v>3462</v>
      </c>
      <c r="P76" s="190" t="s">
        <v>2009</v>
      </c>
      <c r="Q76" s="189" t="s">
        <v>3540</v>
      </c>
      <c r="R76" s="189" t="s">
        <v>3541</v>
      </c>
      <c r="S76" s="189" t="s">
        <v>3598</v>
      </c>
    </row>
    <row r="77" spans="1:19" ht="17">
      <c r="A77" s="189" t="s">
        <v>3615</v>
      </c>
      <c r="B77" s="189" t="s">
        <v>149</v>
      </c>
      <c r="C77" s="189" t="s">
        <v>3342</v>
      </c>
      <c r="D77" s="189" t="s">
        <v>1686</v>
      </c>
      <c r="E77" s="189" t="s">
        <v>1298</v>
      </c>
      <c r="F77" s="189" t="s">
        <v>2009</v>
      </c>
      <c r="G77" s="189" t="s">
        <v>2009</v>
      </c>
      <c r="H77" s="189" t="s">
        <v>2009</v>
      </c>
      <c r="I77" s="189"/>
      <c r="J77" s="189" t="s">
        <v>1</v>
      </c>
      <c r="K77" s="189" t="s">
        <v>1298</v>
      </c>
      <c r="L77" s="189" t="s">
        <v>3616</v>
      </c>
      <c r="M77" s="189">
        <v>10.199999999999999</v>
      </c>
      <c r="N77" s="189">
        <v>15.3</v>
      </c>
      <c r="O77" s="189" t="s">
        <v>3462</v>
      </c>
      <c r="P77" s="190" t="s">
        <v>2009</v>
      </c>
      <c r="Q77" s="189" t="s">
        <v>3540</v>
      </c>
      <c r="R77" s="189" t="s">
        <v>3541</v>
      </c>
      <c r="S77" s="189" t="s">
        <v>3598</v>
      </c>
    </row>
    <row r="78" spans="1:19" ht="17">
      <c r="A78" s="189" t="s">
        <v>3617</v>
      </c>
      <c r="B78" s="189" t="s">
        <v>150</v>
      </c>
      <c r="C78" s="189" t="s">
        <v>3341</v>
      </c>
      <c r="D78" s="189" t="s">
        <v>3618</v>
      </c>
      <c r="E78" s="189" t="s">
        <v>1298</v>
      </c>
      <c r="F78" s="189" t="s">
        <v>2009</v>
      </c>
      <c r="G78" s="189" t="s">
        <v>2009</v>
      </c>
      <c r="H78" s="189" t="s">
        <v>2009</v>
      </c>
      <c r="I78" s="189"/>
      <c r="J78" s="189" t="s">
        <v>1</v>
      </c>
      <c r="K78" s="189" t="s">
        <v>1298</v>
      </c>
      <c r="L78" s="189" t="s">
        <v>3619</v>
      </c>
      <c r="M78" s="189" t="s">
        <v>2009</v>
      </c>
      <c r="N78" s="189" t="s">
        <v>2009</v>
      </c>
      <c r="O78" s="189" t="s">
        <v>2009</v>
      </c>
      <c r="P78" s="190" t="s">
        <v>2009</v>
      </c>
      <c r="Q78" s="189" t="s">
        <v>3540</v>
      </c>
      <c r="R78" s="189" t="s">
        <v>3541</v>
      </c>
      <c r="S78" s="189" t="s">
        <v>3598</v>
      </c>
    </row>
    <row r="79" spans="1:19" ht="17">
      <c r="A79" s="189" t="s">
        <v>3141</v>
      </c>
      <c r="B79" s="189" t="s">
        <v>151</v>
      </c>
      <c r="C79" s="189" t="s">
        <v>3342</v>
      </c>
      <c r="D79" s="189" t="s">
        <v>3618</v>
      </c>
      <c r="E79" s="189" t="s">
        <v>1298</v>
      </c>
      <c r="F79" s="189" t="s">
        <v>3502</v>
      </c>
      <c r="G79" s="189" t="s">
        <v>2009</v>
      </c>
      <c r="H79" s="189" t="s">
        <v>2009</v>
      </c>
      <c r="I79" s="189"/>
      <c r="J79" s="189" t="s">
        <v>3440</v>
      </c>
      <c r="K79" s="189" t="s">
        <v>3502</v>
      </c>
      <c r="L79" s="189" t="s">
        <v>3620</v>
      </c>
      <c r="M79" s="189" t="s">
        <v>2009</v>
      </c>
      <c r="N79" s="189" t="s">
        <v>2009</v>
      </c>
      <c r="O79" s="189" t="s">
        <v>2009</v>
      </c>
      <c r="P79" s="190" t="s">
        <v>2009</v>
      </c>
      <c r="Q79" s="189" t="s">
        <v>3540</v>
      </c>
      <c r="R79" s="189" t="s">
        <v>3541</v>
      </c>
      <c r="S79" s="189" t="s">
        <v>3598</v>
      </c>
    </row>
    <row r="80" spans="1:19" ht="17">
      <c r="A80" s="189" t="s">
        <v>3621</v>
      </c>
      <c r="B80" s="189" t="s">
        <v>153</v>
      </c>
      <c r="C80" s="189" t="s">
        <v>3375</v>
      </c>
      <c r="D80" s="189" t="s">
        <v>1758</v>
      </c>
      <c r="E80" s="189" t="s">
        <v>1298</v>
      </c>
      <c r="F80" s="189" t="s">
        <v>2009</v>
      </c>
      <c r="G80" s="189" t="s">
        <v>2009</v>
      </c>
      <c r="H80" s="189" t="s">
        <v>2009</v>
      </c>
      <c r="I80" s="189"/>
      <c r="J80" s="189" t="s">
        <v>1</v>
      </c>
      <c r="K80" s="189" t="s">
        <v>1298</v>
      </c>
      <c r="L80" s="189" t="s">
        <v>3622</v>
      </c>
      <c r="M80" s="189">
        <v>10.199999999999999</v>
      </c>
      <c r="N80" s="189">
        <v>15.3</v>
      </c>
      <c r="O80" s="189" t="s">
        <v>3462</v>
      </c>
      <c r="P80" s="190" t="s">
        <v>2009</v>
      </c>
      <c r="Q80" s="189" t="s">
        <v>3540</v>
      </c>
      <c r="R80" s="189" t="s">
        <v>3541</v>
      </c>
      <c r="S80" s="189" t="s">
        <v>3492</v>
      </c>
    </row>
    <row r="81" spans="1:19" ht="17">
      <c r="A81" s="189" t="s">
        <v>3623</v>
      </c>
      <c r="B81" s="189" t="s">
        <v>154</v>
      </c>
      <c r="C81" s="189" t="s">
        <v>3376</v>
      </c>
      <c r="D81" s="189" t="s">
        <v>1758</v>
      </c>
      <c r="E81" s="189" t="s">
        <v>1298</v>
      </c>
      <c r="F81" s="189" t="s">
        <v>2009</v>
      </c>
      <c r="G81" s="189" t="s">
        <v>2009</v>
      </c>
      <c r="H81" s="189" t="s">
        <v>2009</v>
      </c>
      <c r="I81" s="189"/>
      <c r="J81" s="189" t="s">
        <v>1</v>
      </c>
      <c r="K81" s="189" t="s">
        <v>1298</v>
      </c>
      <c r="L81" s="189" t="s">
        <v>3624</v>
      </c>
      <c r="M81" s="189">
        <v>10.199999999999999</v>
      </c>
      <c r="N81" s="189">
        <v>15.3</v>
      </c>
      <c r="O81" s="189" t="s">
        <v>3462</v>
      </c>
      <c r="P81" s="190" t="s">
        <v>2009</v>
      </c>
      <c r="Q81" s="189" t="s">
        <v>3540</v>
      </c>
      <c r="R81" s="189" t="s">
        <v>3541</v>
      </c>
      <c r="S81" s="189" t="s">
        <v>3492</v>
      </c>
    </row>
    <row r="82" spans="1:19" ht="17">
      <c r="A82" s="189" t="s">
        <v>3625</v>
      </c>
      <c r="B82" s="189" t="s">
        <v>719</v>
      </c>
      <c r="C82" s="189" t="s">
        <v>3377</v>
      </c>
      <c r="D82" s="189" t="s">
        <v>1758</v>
      </c>
      <c r="E82" s="189" t="s">
        <v>1298</v>
      </c>
      <c r="F82" s="189" t="s">
        <v>2009</v>
      </c>
      <c r="G82" s="189" t="s">
        <v>2009</v>
      </c>
      <c r="H82" s="189" t="s">
        <v>2009</v>
      </c>
      <c r="I82" s="189"/>
      <c r="J82" s="189" t="s">
        <v>1</v>
      </c>
      <c r="K82" s="189" t="s">
        <v>1298</v>
      </c>
      <c r="L82" s="189" t="s">
        <v>3626</v>
      </c>
      <c r="M82" s="189">
        <v>10.199999999999999</v>
      </c>
      <c r="N82" s="189">
        <v>15.3</v>
      </c>
      <c r="O82" s="189" t="s">
        <v>3462</v>
      </c>
      <c r="P82" s="190" t="s">
        <v>2009</v>
      </c>
      <c r="Q82" s="189" t="s">
        <v>3540</v>
      </c>
      <c r="R82" s="189" t="s">
        <v>3541</v>
      </c>
      <c r="S82" s="189" t="s">
        <v>3492</v>
      </c>
    </row>
    <row r="83" spans="1:19" ht="17">
      <c r="A83" s="189" t="s">
        <v>3627</v>
      </c>
      <c r="B83" s="189" t="s">
        <v>720</v>
      </c>
      <c r="C83" s="189" t="s">
        <v>3378</v>
      </c>
      <c r="D83" s="189" t="s">
        <v>1758</v>
      </c>
      <c r="E83" s="189" t="s">
        <v>1298</v>
      </c>
      <c r="F83" s="189" t="s">
        <v>2009</v>
      </c>
      <c r="G83" s="189" t="s">
        <v>2009</v>
      </c>
      <c r="H83" s="189" t="s">
        <v>2009</v>
      </c>
      <c r="I83" s="189"/>
      <c r="J83" s="189" t="s">
        <v>1</v>
      </c>
      <c r="K83" s="189" t="s">
        <v>1298</v>
      </c>
      <c r="L83" s="189" t="s">
        <v>3628</v>
      </c>
      <c r="M83" s="189">
        <v>10.199999999999999</v>
      </c>
      <c r="N83" s="189">
        <v>15.3</v>
      </c>
      <c r="O83" s="189" t="s">
        <v>3462</v>
      </c>
      <c r="P83" s="190" t="s">
        <v>2009</v>
      </c>
      <c r="Q83" s="189" t="s">
        <v>3540</v>
      </c>
      <c r="R83" s="189" t="s">
        <v>3541</v>
      </c>
      <c r="S83" s="189" t="s">
        <v>3492</v>
      </c>
    </row>
    <row r="84" spans="1:19" ht="17">
      <c r="A84" s="189" t="s">
        <v>3629</v>
      </c>
      <c r="B84" s="189" t="s">
        <v>155</v>
      </c>
      <c r="C84" s="189" t="s">
        <v>3340</v>
      </c>
      <c r="D84" s="189" t="s">
        <v>155</v>
      </c>
      <c r="E84" s="189" t="s">
        <v>1298</v>
      </c>
      <c r="F84" s="189" t="s">
        <v>2009</v>
      </c>
      <c r="G84" s="189" t="s">
        <v>2009</v>
      </c>
      <c r="H84" s="189" t="s">
        <v>2009</v>
      </c>
      <c r="I84" s="189"/>
      <c r="J84" s="189" t="s">
        <v>1</v>
      </c>
      <c r="K84" s="189" t="s">
        <v>1298</v>
      </c>
      <c r="L84" s="189" t="s">
        <v>3630</v>
      </c>
      <c r="M84" s="189">
        <v>10.199999999999999</v>
      </c>
      <c r="N84" s="189">
        <v>15.3</v>
      </c>
      <c r="O84" s="189" t="s">
        <v>3462</v>
      </c>
      <c r="P84" s="190" t="s">
        <v>2009</v>
      </c>
      <c r="Q84" s="189" t="s">
        <v>3540</v>
      </c>
      <c r="R84" s="189" t="s">
        <v>3541</v>
      </c>
      <c r="S84" s="189" t="s">
        <v>3534</v>
      </c>
    </row>
    <row r="85" spans="1:19" ht="17">
      <c r="A85" s="189" t="s">
        <v>3631</v>
      </c>
      <c r="B85" s="189" t="s">
        <v>156</v>
      </c>
      <c r="C85" s="189" t="s">
        <v>3358</v>
      </c>
      <c r="D85" s="189" t="s">
        <v>1781</v>
      </c>
      <c r="E85" s="189" t="s">
        <v>1298</v>
      </c>
      <c r="F85" s="189" t="s">
        <v>2009</v>
      </c>
      <c r="G85" s="189" t="s">
        <v>2009</v>
      </c>
      <c r="H85" s="189" t="s">
        <v>2009</v>
      </c>
      <c r="I85" s="189"/>
      <c r="J85" s="189" t="s">
        <v>1</v>
      </c>
      <c r="K85" s="189" t="s">
        <v>1298</v>
      </c>
      <c r="L85" s="189" t="s">
        <v>3632</v>
      </c>
      <c r="M85" s="189">
        <v>10.199999999999999</v>
      </c>
      <c r="N85" s="189">
        <v>15.3</v>
      </c>
      <c r="O85" s="189" t="s">
        <v>3462</v>
      </c>
      <c r="P85" s="190" t="s">
        <v>2009</v>
      </c>
      <c r="Q85" s="189" t="s">
        <v>3540</v>
      </c>
      <c r="R85" s="189" t="s">
        <v>3541</v>
      </c>
      <c r="S85" s="189" t="s">
        <v>3534</v>
      </c>
    </row>
    <row r="86" spans="1:19" ht="17">
      <c r="A86" s="189" t="s">
        <v>3633</v>
      </c>
      <c r="B86" s="189" t="s">
        <v>157</v>
      </c>
      <c r="C86" s="189" t="s">
        <v>3359</v>
      </c>
      <c r="D86" s="189" t="s">
        <v>1781</v>
      </c>
      <c r="E86" s="189" t="s">
        <v>1298</v>
      </c>
      <c r="F86" s="189" t="s">
        <v>3514</v>
      </c>
      <c r="G86" s="189" t="s">
        <v>2009</v>
      </c>
      <c r="H86" s="189" t="s">
        <v>2009</v>
      </c>
      <c r="I86" s="189"/>
      <c r="J86" s="189" t="s">
        <v>3440</v>
      </c>
      <c r="K86" s="189" t="s">
        <v>3514</v>
      </c>
      <c r="L86" s="189" t="s">
        <v>3634</v>
      </c>
      <c r="M86" s="189">
        <v>10.199999999999999</v>
      </c>
      <c r="N86" s="189">
        <v>15.3</v>
      </c>
      <c r="O86" s="189" t="s">
        <v>3462</v>
      </c>
      <c r="P86" s="190" t="s">
        <v>2009</v>
      </c>
      <c r="Q86" s="189" t="s">
        <v>3540</v>
      </c>
      <c r="R86" s="189" t="s">
        <v>3541</v>
      </c>
      <c r="S86" s="189" t="s">
        <v>3534</v>
      </c>
    </row>
    <row r="87" spans="1:19" ht="17">
      <c r="A87" s="189" t="s">
        <v>3635</v>
      </c>
      <c r="B87" s="189" t="s">
        <v>158</v>
      </c>
      <c r="C87" s="189" t="s">
        <v>3360</v>
      </c>
      <c r="D87" s="189" t="s">
        <v>1781</v>
      </c>
      <c r="E87" s="189" t="s">
        <v>1298</v>
      </c>
      <c r="F87" s="189" t="s">
        <v>2009</v>
      </c>
      <c r="G87" s="189" t="s">
        <v>2009</v>
      </c>
      <c r="H87" s="189" t="s">
        <v>2009</v>
      </c>
      <c r="I87" s="189"/>
      <c r="J87" s="189" t="s">
        <v>1</v>
      </c>
      <c r="K87" s="189" t="s">
        <v>1298</v>
      </c>
      <c r="L87" s="189" t="s">
        <v>3636</v>
      </c>
      <c r="M87" s="189">
        <v>10.199999999999999</v>
      </c>
      <c r="N87" s="189">
        <v>15.3</v>
      </c>
      <c r="O87" s="189" t="s">
        <v>3462</v>
      </c>
      <c r="P87" s="190" t="s">
        <v>2009</v>
      </c>
      <c r="Q87" s="189" t="s">
        <v>3540</v>
      </c>
      <c r="R87" s="189" t="s">
        <v>3541</v>
      </c>
      <c r="S87" s="189" t="s">
        <v>3534</v>
      </c>
    </row>
    <row r="88" spans="1:19" ht="17">
      <c r="A88" s="189" t="s">
        <v>3637</v>
      </c>
      <c r="B88" s="189" t="s">
        <v>159</v>
      </c>
      <c r="C88" s="189" t="s">
        <v>3340</v>
      </c>
      <c r="D88" s="189" t="s">
        <v>159</v>
      </c>
      <c r="E88" s="189" t="s">
        <v>1298</v>
      </c>
      <c r="F88" s="189" t="s">
        <v>2009</v>
      </c>
      <c r="G88" s="189" t="s">
        <v>2009</v>
      </c>
      <c r="H88" s="189" t="s">
        <v>2009</v>
      </c>
      <c r="I88" s="189"/>
      <c r="J88" s="189" t="s">
        <v>1</v>
      </c>
      <c r="K88" s="189" t="s">
        <v>1298</v>
      </c>
      <c r="L88" s="189" t="s">
        <v>3638</v>
      </c>
      <c r="M88" s="189">
        <v>10.199999999999999</v>
      </c>
      <c r="N88" s="189">
        <v>15.3</v>
      </c>
      <c r="O88" s="189" t="s">
        <v>3462</v>
      </c>
      <c r="P88" s="190" t="s">
        <v>2009</v>
      </c>
      <c r="Q88" s="189" t="s">
        <v>3540</v>
      </c>
      <c r="R88" s="189" t="s">
        <v>3541</v>
      </c>
      <c r="S88" s="189" t="s">
        <v>3505</v>
      </c>
    </row>
    <row r="89" spans="1:19" ht="17">
      <c r="A89" s="189" t="s">
        <v>3639</v>
      </c>
      <c r="B89" s="189" t="s">
        <v>160</v>
      </c>
      <c r="C89" s="189" t="s">
        <v>3358</v>
      </c>
      <c r="D89" s="189" t="s">
        <v>1803</v>
      </c>
      <c r="E89" s="189" t="s">
        <v>1298</v>
      </c>
      <c r="F89" s="189" t="s">
        <v>2009</v>
      </c>
      <c r="G89" s="189" t="s">
        <v>2009</v>
      </c>
      <c r="H89" s="189" t="s">
        <v>2009</v>
      </c>
      <c r="I89" s="189"/>
      <c r="J89" s="189" t="s">
        <v>1</v>
      </c>
      <c r="K89" s="189" t="s">
        <v>1298</v>
      </c>
      <c r="L89" s="189" t="s">
        <v>3640</v>
      </c>
      <c r="M89" s="189">
        <v>10.199999999999999</v>
      </c>
      <c r="N89" s="189">
        <v>15.3</v>
      </c>
      <c r="O89" s="189" t="s">
        <v>3462</v>
      </c>
      <c r="P89" s="190" t="s">
        <v>2009</v>
      </c>
      <c r="Q89" s="189" t="s">
        <v>3540</v>
      </c>
      <c r="R89" s="189" t="s">
        <v>3541</v>
      </c>
      <c r="S89" s="189" t="s">
        <v>3460</v>
      </c>
    </row>
    <row r="90" spans="1:19" ht="17">
      <c r="A90" s="189" t="s">
        <v>3641</v>
      </c>
      <c r="B90" s="189" t="s">
        <v>161</v>
      </c>
      <c r="C90" s="189" t="s">
        <v>3359</v>
      </c>
      <c r="D90" s="189" t="s">
        <v>1803</v>
      </c>
      <c r="E90" s="189" t="s">
        <v>1298</v>
      </c>
      <c r="F90" s="189" t="s">
        <v>2009</v>
      </c>
      <c r="G90" s="189" t="s">
        <v>2009</v>
      </c>
      <c r="H90" s="189" t="s">
        <v>2009</v>
      </c>
      <c r="I90" s="189"/>
      <c r="J90" s="189" t="s">
        <v>1</v>
      </c>
      <c r="K90" s="189" t="s">
        <v>1298</v>
      </c>
      <c r="L90" s="189" t="s">
        <v>3642</v>
      </c>
      <c r="M90" s="189">
        <v>10.199999999999999</v>
      </c>
      <c r="N90" s="189">
        <v>15.3</v>
      </c>
      <c r="O90" s="189" t="s">
        <v>3462</v>
      </c>
      <c r="P90" s="190" t="s">
        <v>2009</v>
      </c>
      <c r="Q90" s="189" t="s">
        <v>3540</v>
      </c>
      <c r="R90" s="189" t="s">
        <v>3541</v>
      </c>
      <c r="S90" s="189" t="s">
        <v>3460</v>
      </c>
    </row>
    <row r="91" spans="1:19" ht="17">
      <c r="A91" s="189" t="s">
        <v>3643</v>
      </c>
      <c r="B91" s="189" t="s">
        <v>162</v>
      </c>
      <c r="C91" s="189" t="s">
        <v>3360</v>
      </c>
      <c r="D91" s="189" t="s">
        <v>1803</v>
      </c>
      <c r="E91" s="189" t="s">
        <v>1298</v>
      </c>
      <c r="F91" s="189" t="s">
        <v>2009</v>
      </c>
      <c r="G91" s="189" t="s">
        <v>2009</v>
      </c>
      <c r="H91" s="189" t="s">
        <v>2009</v>
      </c>
      <c r="I91" s="189"/>
      <c r="J91" s="189" t="s">
        <v>1</v>
      </c>
      <c r="K91" s="189" t="s">
        <v>1298</v>
      </c>
      <c r="L91" s="189" t="s">
        <v>3644</v>
      </c>
      <c r="M91" s="189">
        <v>10.199999999999999</v>
      </c>
      <c r="N91" s="189">
        <v>15.3</v>
      </c>
      <c r="O91" s="189" t="s">
        <v>3462</v>
      </c>
      <c r="P91" s="190" t="s">
        <v>2009</v>
      </c>
      <c r="Q91" s="189" t="s">
        <v>3540</v>
      </c>
      <c r="R91" s="189" t="s">
        <v>3541</v>
      </c>
      <c r="S91" s="189" t="s">
        <v>3460</v>
      </c>
    </row>
    <row r="92" spans="1:19" ht="17">
      <c r="A92" s="189" t="s">
        <v>3645</v>
      </c>
      <c r="B92" s="189" t="s">
        <v>721</v>
      </c>
      <c r="C92" s="189" t="s">
        <v>3379</v>
      </c>
      <c r="D92" s="189" t="s">
        <v>1832</v>
      </c>
      <c r="E92" s="189" t="s">
        <v>1298</v>
      </c>
      <c r="F92" s="189" t="s">
        <v>3514</v>
      </c>
      <c r="G92" s="189" t="s">
        <v>2009</v>
      </c>
      <c r="H92" s="189" t="s">
        <v>2009</v>
      </c>
      <c r="I92" s="189"/>
      <c r="J92" s="189" t="s">
        <v>3440</v>
      </c>
      <c r="K92" s="189" t="s">
        <v>3514</v>
      </c>
      <c r="L92" s="189" t="s">
        <v>3646</v>
      </c>
      <c r="M92" s="189">
        <v>10.199999999999999</v>
      </c>
      <c r="N92" s="189">
        <v>15.3</v>
      </c>
      <c r="O92" s="189" t="s">
        <v>3462</v>
      </c>
      <c r="P92" s="190" t="s">
        <v>2009</v>
      </c>
      <c r="Q92" s="189" t="s">
        <v>3540</v>
      </c>
      <c r="R92" s="189" t="s">
        <v>3541</v>
      </c>
      <c r="S92" s="189" t="s">
        <v>3647</v>
      </c>
    </row>
    <row r="93" spans="1:19" ht="17">
      <c r="A93" s="189" t="s">
        <v>3648</v>
      </c>
      <c r="B93" s="189" t="s">
        <v>165</v>
      </c>
      <c r="C93" s="189" t="s">
        <v>3380</v>
      </c>
      <c r="D93" s="189" t="s">
        <v>1832</v>
      </c>
      <c r="E93" s="189" t="s">
        <v>1298</v>
      </c>
      <c r="F93" s="189" t="s">
        <v>2009</v>
      </c>
      <c r="G93" s="189" t="s">
        <v>2009</v>
      </c>
      <c r="H93" s="189" t="s">
        <v>2009</v>
      </c>
      <c r="I93" s="189"/>
      <c r="J93" s="189" t="s">
        <v>1</v>
      </c>
      <c r="K93" s="189" t="s">
        <v>1298</v>
      </c>
      <c r="L93" s="189" t="s">
        <v>3649</v>
      </c>
      <c r="M93" s="189">
        <v>10.199999999999999</v>
      </c>
      <c r="N93" s="189">
        <v>15.3</v>
      </c>
      <c r="O93" s="189" t="s">
        <v>3462</v>
      </c>
      <c r="P93" s="190" t="s">
        <v>2009</v>
      </c>
      <c r="Q93" s="189" t="s">
        <v>3540</v>
      </c>
      <c r="R93" s="189" t="s">
        <v>3541</v>
      </c>
      <c r="S93" s="189" t="s">
        <v>3647</v>
      </c>
    </row>
    <row r="94" spans="1:19" ht="17">
      <c r="A94" s="189" t="s">
        <v>3235</v>
      </c>
      <c r="B94" s="189" t="s">
        <v>166</v>
      </c>
      <c r="C94" s="189" t="s">
        <v>3381</v>
      </c>
      <c r="D94" s="189" t="s">
        <v>1832</v>
      </c>
      <c r="E94" s="189" t="s">
        <v>1298</v>
      </c>
      <c r="F94" s="189" t="s">
        <v>3502</v>
      </c>
      <c r="G94" s="189" t="s">
        <v>2009</v>
      </c>
      <c r="H94" s="189" t="s">
        <v>2009</v>
      </c>
      <c r="I94" s="189"/>
      <c r="J94" s="189" t="s">
        <v>3440</v>
      </c>
      <c r="K94" s="189" t="s">
        <v>3502</v>
      </c>
      <c r="L94" s="189" t="s">
        <v>3650</v>
      </c>
      <c r="M94" s="189">
        <v>10.199999999999999</v>
      </c>
      <c r="N94" s="189">
        <v>15.3</v>
      </c>
      <c r="O94" s="189" t="s">
        <v>3462</v>
      </c>
      <c r="P94" s="190" t="s">
        <v>2009</v>
      </c>
      <c r="Q94" s="189" t="s">
        <v>3540</v>
      </c>
      <c r="R94" s="189" t="s">
        <v>3541</v>
      </c>
      <c r="S94" s="189" t="s">
        <v>3647</v>
      </c>
    </row>
    <row r="95" spans="1:19" ht="17">
      <c r="A95" s="189" t="s">
        <v>3651</v>
      </c>
      <c r="B95" s="189" t="s">
        <v>167</v>
      </c>
      <c r="C95" s="189" t="s">
        <v>3382</v>
      </c>
      <c r="D95" s="189" t="s">
        <v>1832</v>
      </c>
      <c r="E95" s="189" t="s">
        <v>1298</v>
      </c>
      <c r="F95" s="189" t="s">
        <v>2009</v>
      </c>
      <c r="G95" s="189" t="s">
        <v>2009</v>
      </c>
      <c r="H95" s="189" t="s">
        <v>2009</v>
      </c>
      <c r="I95" s="189"/>
      <c r="J95" s="189" t="s">
        <v>1</v>
      </c>
      <c r="K95" s="189" t="s">
        <v>1298</v>
      </c>
      <c r="L95" s="189" t="s">
        <v>3652</v>
      </c>
      <c r="M95" s="189">
        <v>10.199999999999999</v>
      </c>
      <c r="N95" s="189">
        <v>15.3</v>
      </c>
      <c r="O95" s="189" t="s">
        <v>3462</v>
      </c>
      <c r="P95" s="190" t="s">
        <v>2009</v>
      </c>
      <c r="Q95" s="189" t="s">
        <v>3540</v>
      </c>
      <c r="R95" s="189" t="s">
        <v>3541</v>
      </c>
      <c r="S95" s="189" t="s">
        <v>3647</v>
      </c>
    </row>
    <row r="96" spans="1:19" ht="17">
      <c r="A96" s="189" t="s">
        <v>3653</v>
      </c>
      <c r="B96" s="189" t="s">
        <v>168</v>
      </c>
      <c r="C96" s="189" t="s">
        <v>3383</v>
      </c>
      <c r="D96" s="189" t="s">
        <v>1832</v>
      </c>
      <c r="E96" s="189" t="s">
        <v>1298</v>
      </c>
      <c r="F96" s="189" t="s">
        <v>2009</v>
      </c>
      <c r="G96" s="189" t="s">
        <v>2009</v>
      </c>
      <c r="H96" s="189" t="s">
        <v>2009</v>
      </c>
      <c r="I96" s="189"/>
      <c r="J96" s="189" t="s">
        <v>1</v>
      </c>
      <c r="K96" s="189" t="s">
        <v>1298</v>
      </c>
      <c r="L96" s="189" t="s">
        <v>3654</v>
      </c>
      <c r="M96" s="189">
        <v>10.199999999999999</v>
      </c>
      <c r="N96" s="189">
        <v>15.3</v>
      </c>
      <c r="O96" s="189" t="s">
        <v>3462</v>
      </c>
      <c r="P96" s="190" t="s">
        <v>2009</v>
      </c>
      <c r="Q96" s="189" t="s">
        <v>3540</v>
      </c>
      <c r="R96" s="189" t="s">
        <v>3541</v>
      </c>
      <c r="S96" s="189" t="s">
        <v>3647</v>
      </c>
    </row>
    <row r="97" spans="1:19" ht="17">
      <c r="A97" s="189" t="s">
        <v>3655</v>
      </c>
      <c r="B97" s="189" t="s">
        <v>722</v>
      </c>
      <c r="C97" s="189" t="s">
        <v>3384</v>
      </c>
      <c r="D97" s="189" t="s">
        <v>1832</v>
      </c>
      <c r="E97" s="189" t="s">
        <v>1298</v>
      </c>
      <c r="F97" s="189" t="s">
        <v>2009</v>
      </c>
      <c r="G97" s="189" t="s">
        <v>2009</v>
      </c>
      <c r="H97" s="189" t="s">
        <v>2009</v>
      </c>
      <c r="I97" s="189"/>
      <c r="J97" s="189" t="s">
        <v>1</v>
      </c>
      <c r="K97" s="189" t="s">
        <v>1298</v>
      </c>
      <c r="L97" s="189" t="s">
        <v>3656</v>
      </c>
      <c r="M97" s="189">
        <v>10.199999999999999</v>
      </c>
      <c r="N97" s="189">
        <v>15.3</v>
      </c>
      <c r="O97" s="189" t="s">
        <v>3462</v>
      </c>
      <c r="P97" s="190" t="s">
        <v>2009</v>
      </c>
      <c r="Q97" s="189" t="s">
        <v>3540</v>
      </c>
      <c r="R97" s="189" t="s">
        <v>3541</v>
      </c>
      <c r="S97" s="189" t="s">
        <v>3647</v>
      </c>
    </row>
    <row r="98" spans="1:19" ht="17">
      <c r="A98" s="189" t="s">
        <v>3657</v>
      </c>
      <c r="B98" s="189" t="s">
        <v>723</v>
      </c>
      <c r="C98" s="189" t="s">
        <v>3385</v>
      </c>
      <c r="D98" s="189" t="s">
        <v>1832</v>
      </c>
      <c r="E98" s="189" t="s">
        <v>1298</v>
      </c>
      <c r="F98" s="189" t="s">
        <v>2009</v>
      </c>
      <c r="G98" s="189" t="s">
        <v>2009</v>
      </c>
      <c r="H98" s="189" t="s">
        <v>2009</v>
      </c>
      <c r="I98" s="189"/>
      <c r="J98" s="189" t="s">
        <v>1</v>
      </c>
      <c r="K98" s="189" t="s">
        <v>1298</v>
      </c>
      <c r="L98" s="189" t="s">
        <v>3658</v>
      </c>
      <c r="M98" s="189">
        <v>10.199999999999999</v>
      </c>
      <c r="N98" s="189">
        <v>15.3</v>
      </c>
      <c r="O98" s="189" t="s">
        <v>3462</v>
      </c>
      <c r="P98" s="190" t="s">
        <v>2009</v>
      </c>
      <c r="Q98" s="189" t="s">
        <v>3540</v>
      </c>
      <c r="R98" s="189" t="s">
        <v>3541</v>
      </c>
      <c r="S98" s="189" t="s">
        <v>3647</v>
      </c>
    </row>
    <row r="99" spans="1:19" ht="17">
      <c r="A99" s="189" t="s">
        <v>3092</v>
      </c>
      <c r="B99" s="189" t="s">
        <v>169</v>
      </c>
      <c r="C99" s="189" t="s">
        <v>3340</v>
      </c>
      <c r="D99" s="189" t="s">
        <v>169</v>
      </c>
      <c r="E99" s="189" t="s">
        <v>1298</v>
      </c>
      <c r="F99" s="189" t="s">
        <v>3502</v>
      </c>
      <c r="G99" s="189" t="s">
        <v>2009</v>
      </c>
      <c r="H99" s="189" t="s">
        <v>2009</v>
      </c>
      <c r="I99" s="189"/>
      <c r="J99" s="189" t="s">
        <v>3440</v>
      </c>
      <c r="K99" s="189" t="s">
        <v>3502</v>
      </c>
      <c r="L99" s="189" t="s">
        <v>3659</v>
      </c>
      <c r="M99" s="189">
        <v>10.199999999999999</v>
      </c>
      <c r="N99" s="189">
        <v>15.3</v>
      </c>
      <c r="O99" s="189" t="s">
        <v>3462</v>
      </c>
      <c r="P99" s="190" t="s">
        <v>2009</v>
      </c>
      <c r="Q99" s="189" t="s">
        <v>3540</v>
      </c>
      <c r="R99" s="189" t="s">
        <v>3660</v>
      </c>
      <c r="S99" s="189" t="s">
        <v>3647</v>
      </c>
    </row>
    <row r="100" spans="1:19" ht="17">
      <c r="A100" s="189" t="s">
        <v>3236</v>
      </c>
      <c r="B100" s="189" t="s">
        <v>170</v>
      </c>
      <c r="C100" s="189" t="s">
        <v>3340</v>
      </c>
      <c r="D100" s="189" t="s">
        <v>170</v>
      </c>
      <c r="E100" s="189" t="s">
        <v>1298</v>
      </c>
      <c r="F100" s="189" t="s">
        <v>3502</v>
      </c>
      <c r="G100" s="189" t="s">
        <v>2009</v>
      </c>
      <c r="H100" s="189" t="s">
        <v>2009</v>
      </c>
      <c r="I100" s="189"/>
      <c r="J100" s="189" t="s">
        <v>3440</v>
      </c>
      <c r="K100" s="189" t="s">
        <v>3502</v>
      </c>
      <c r="L100" s="189" t="s">
        <v>3661</v>
      </c>
      <c r="M100" s="189">
        <v>10.199999999999999</v>
      </c>
      <c r="N100" s="189">
        <v>15.3</v>
      </c>
      <c r="O100" s="189" t="s">
        <v>3462</v>
      </c>
      <c r="P100" s="190" t="s">
        <v>2009</v>
      </c>
      <c r="Q100" s="189" t="s">
        <v>3540</v>
      </c>
      <c r="R100" s="189" t="s">
        <v>3660</v>
      </c>
      <c r="S100" s="189" t="s">
        <v>3647</v>
      </c>
    </row>
    <row r="101" spans="1:19" ht="17">
      <c r="A101" s="189" t="s">
        <v>3237</v>
      </c>
      <c r="B101" s="189" t="s">
        <v>171</v>
      </c>
      <c r="C101" s="189" t="s">
        <v>3340</v>
      </c>
      <c r="D101" s="189" t="s">
        <v>171</v>
      </c>
      <c r="E101" s="189" t="s">
        <v>1298</v>
      </c>
      <c r="F101" s="189" t="s">
        <v>3502</v>
      </c>
      <c r="G101" s="189" t="s">
        <v>2009</v>
      </c>
      <c r="H101" s="189" t="s">
        <v>2009</v>
      </c>
      <c r="I101" s="189"/>
      <c r="J101" s="189" t="s">
        <v>3440</v>
      </c>
      <c r="K101" s="189" t="s">
        <v>3502</v>
      </c>
      <c r="L101" s="189" t="s">
        <v>3662</v>
      </c>
      <c r="M101" s="189">
        <v>10.199999999999999</v>
      </c>
      <c r="N101" s="189">
        <v>15.3</v>
      </c>
      <c r="O101" s="189" t="s">
        <v>3462</v>
      </c>
      <c r="P101" s="190" t="s">
        <v>2009</v>
      </c>
      <c r="Q101" s="189" t="s">
        <v>3540</v>
      </c>
      <c r="R101" s="189" t="s">
        <v>3660</v>
      </c>
      <c r="S101" s="189" t="s">
        <v>3647</v>
      </c>
    </row>
    <row r="102" spans="1:19" ht="17">
      <c r="A102" s="189" t="s">
        <v>3663</v>
      </c>
      <c r="B102" s="189" t="s">
        <v>172</v>
      </c>
      <c r="C102" s="189" t="s">
        <v>3340</v>
      </c>
      <c r="D102" s="189" t="s">
        <v>172</v>
      </c>
      <c r="E102" s="189" t="s">
        <v>1298</v>
      </c>
      <c r="F102" s="189" t="s">
        <v>2009</v>
      </c>
      <c r="G102" s="189" t="s">
        <v>2009</v>
      </c>
      <c r="H102" s="189" t="s">
        <v>2009</v>
      </c>
      <c r="I102" s="189"/>
      <c r="J102" s="189" t="s">
        <v>1</v>
      </c>
      <c r="K102" s="189" t="s">
        <v>1298</v>
      </c>
      <c r="L102" s="189" t="s">
        <v>3664</v>
      </c>
      <c r="M102" s="189">
        <v>10.199999999999999</v>
      </c>
      <c r="N102" s="189">
        <v>15.3</v>
      </c>
      <c r="O102" s="189" t="s">
        <v>3462</v>
      </c>
      <c r="P102" s="190" t="s">
        <v>2009</v>
      </c>
      <c r="Q102" s="189" t="s">
        <v>3540</v>
      </c>
      <c r="R102" s="189" t="s">
        <v>3660</v>
      </c>
      <c r="S102" s="189" t="s">
        <v>3647</v>
      </c>
    </row>
    <row r="103" spans="1:19" ht="17">
      <c r="A103" s="189" t="s">
        <v>3238</v>
      </c>
      <c r="B103" s="189" t="s">
        <v>173</v>
      </c>
      <c r="C103" s="189" t="s">
        <v>3358</v>
      </c>
      <c r="D103" s="189" t="s">
        <v>1838</v>
      </c>
      <c r="E103" s="189" t="s">
        <v>1298</v>
      </c>
      <c r="F103" s="189" t="s">
        <v>3502</v>
      </c>
      <c r="G103" s="189" t="s">
        <v>2009</v>
      </c>
      <c r="H103" s="189" t="s">
        <v>2009</v>
      </c>
      <c r="I103" s="189"/>
      <c r="J103" s="189" t="s">
        <v>3440</v>
      </c>
      <c r="K103" s="189" t="s">
        <v>3502</v>
      </c>
      <c r="L103" s="189" t="s">
        <v>3665</v>
      </c>
      <c r="M103" s="189">
        <v>10.199999999999999</v>
      </c>
      <c r="N103" s="189">
        <v>15.3</v>
      </c>
      <c r="O103" s="189" t="s">
        <v>3462</v>
      </c>
      <c r="P103" s="190" t="s">
        <v>2009</v>
      </c>
      <c r="Q103" s="189" t="s">
        <v>3540</v>
      </c>
      <c r="R103" s="189" t="s">
        <v>3666</v>
      </c>
      <c r="S103" s="189" t="s">
        <v>3647</v>
      </c>
    </row>
    <row r="104" spans="1:19" ht="17">
      <c r="A104" s="189" t="s">
        <v>3667</v>
      </c>
      <c r="B104" s="189" t="s">
        <v>174</v>
      </c>
      <c r="C104" s="189" t="s">
        <v>3359</v>
      </c>
      <c r="D104" s="189" t="s">
        <v>1838</v>
      </c>
      <c r="E104" s="189" t="s">
        <v>1298</v>
      </c>
      <c r="F104" s="189" t="s">
        <v>2009</v>
      </c>
      <c r="G104" s="189" t="s">
        <v>2009</v>
      </c>
      <c r="H104" s="189" t="s">
        <v>2009</v>
      </c>
      <c r="I104" s="189"/>
      <c r="J104" s="189" t="s">
        <v>1</v>
      </c>
      <c r="K104" s="189" t="s">
        <v>1298</v>
      </c>
      <c r="L104" s="189" t="s">
        <v>3668</v>
      </c>
      <c r="M104" s="189">
        <v>10.199999999999999</v>
      </c>
      <c r="N104" s="189">
        <v>15.3</v>
      </c>
      <c r="O104" s="189" t="s">
        <v>3462</v>
      </c>
      <c r="P104" s="190" t="s">
        <v>2009</v>
      </c>
      <c r="Q104" s="189" t="s">
        <v>3540</v>
      </c>
      <c r="R104" s="189" t="s">
        <v>3666</v>
      </c>
      <c r="S104" s="189" t="s">
        <v>3647</v>
      </c>
    </row>
    <row r="105" spans="1:19" ht="17">
      <c r="A105" s="189" t="s">
        <v>3669</v>
      </c>
      <c r="B105" s="189" t="s">
        <v>175</v>
      </c>
      <c r="C105" s="189" t="s">
        <v>3360</v>
      </c>
      <c r="D105" s="189" t="s">
        <v>1838</v>
      </c>
      <c r="E105" s="189" t="s">
        <v>1298</v>
      </c>
      <c r="F105" s="189" t="s">
        <v>2009</v>
      </c>
      <c r="G105" s="189" t="s">
        <v>2009</v>
      </c>
      <c r="H105" s="189" t="s">
        <v>2009</v>
      </c>
      <c r="I105" s="189"/>
      <c r="J105" s="189" t="s">
        <v>1</v>
      </c>
      <c r="K105" s="189" t="s">
        <v>1298</v>
      </c>
      <c r="L105" s="189" t="s">
        <v>3670</v>
      </c>
      <c r="M105" s="189">
        <v>10.199999999999999</v>
      </c>
      <c r="N105" s="189">
        <v>15.3</v>
      </c>
      <c r="O105" s="189" t="s">
        <v>3462</v>
      </c>
      <c r="P105" s="190" t="s">
        <v>2009</v>
      </c>
      <c r="Q105" s="189" t="s">
        <v>3540</v>
      </c>
      <c r="R105" s="189" t="s">
        <v>3666</v>
      </c>
      <c r="S105" s="189" t="s">
        <v>3647</v>
      </c>
    </row>
    <row r="106" spans="1:19" ht="17">
      <c r="A106" s="189" t="s">
        <v>3239</v>
      </c>
      <c r="B106" s="189" t="s">
        <v>176</v>
      </c>
      <c r="C106" s="189" t="s">
        <v>3341</v>
      </c>
      <c r="D106" s="189" t="s">
        <v>1841</v>
      </c>
      <c r="E106" s="189" t="s">
        <v>1298</v>
      </c>
      <c r="F106" s="189" t="s">
        <v>3502</v>
      </c>
      <c r="G106" s="189" t="s">
        <v>2009</v>
      </c>
      <c r="H106" s="189" t="s">
        <v>2009</v>
      </c>
      <c r="I106" s="189"/>
      <c r="J106" s="189" t="s">
        <v>3440</v>
      </c>
      <c r="K106" s="189" t="s">
        <v>3502</v>
      </c>
      <c r="L106" s="189" t="s">
        <v>3671</v>
      </c>
      <c r="M106" s="189">
        <v>10.199999999999999</v>
      </c>
      <c r="N106" s="189">
        <v>15.3</v>
      </c>
      <c r="O106" s="189" t="s">
        <v>3462</v>
      </c>
      <c r="P106" s="190" t="s">
        <v>2009</v>
      </c>
      <c r="Q106" s="189" t="s">
        <v>3540</v>
      </c>
      <c r="R106" s="189" t="s">
        <v>3666</v>
      </c>
      <c r="S106" s="189" t="s">
        <v>3647</v>
      </c>
    </row>
    <row r="107" spans="1:19" ht="17">
      <c r="A107" s="189" t="s">
        <v>3672</v>
      </c>
      <c r="B107" s="189" t="s">
        <v>177</v>
      </c>
      <c r="C107" s="189" t="s">
        <v>3342</v>
      </c>
      <c r="D107" s="189" t="s">
        <v>1841</v>
      </c>
      <c r="E107" s="189" t="s">
        <v>1298</v>
      </c>
      <c r="F107" s="189" t="s">
        <v>2009</v>
      </c>
      <c r="G107" s="189" t="s">
        <v>2009</v>
      </c>
      <c r="H107" s="189" t="s">
        <v>2009</v>
      </c>
      <c r="I107" s="189"/>
      <c r="J107" s="189" t="s">
        <v>1</v>
      </c>
      <c r="K107" s="189" t="s">
        <v>1298</v>
      </c>
      <c r="L107" s="189" t="s">
        <v>3673</v>
      </c>
      <c r="M107" s="189">
        <v>10.199999999999999</v>
      </c>
      <c r="N107" s="189">
        <v>15.3</v>
      </c>
      <c r="O107" s="189" t="s">
        <v>3462</v>
      </c>
      <c r="P107" s="190" t="s">
        <v>2009</v>
      </c>
      <c r="Q107" s="189" t="s">
        <v>3540</v>
      </c>
      <c r="R107" s="189" t="s">
        <v>3666</v>
      </c>
      <c r="S107" s="189" t="s">
        <v>3647</v>
      </c>
    </row>
    <row r="108" spans="1:19" ht="17">
      <c r="A108" s="189" t="s">
        <v>3240</v>
      </c>
      <c r="B108" s="189" t="s">
        <v>178</v>
      </c>
      <c r="C108" s="189" t="s">
        <v>3379</v>
      </c>
      <c r="D108" s="189" t="s">
        <v>1844</v>
      </c>
      <c r="E108" s="189" t="s">
        <v>1298</v>
      </c>
      <c r="F108" s="189" t="s">
        <v>3502</v>
      </c>
      <c r="G108" s="189" t="s">
        <v>2009</v>
      </c>
      <c r="H108" s="189" t="s">
        <v>2009</v>
      </c>
      <c r="I108" s="189"/>
      <c r="J108" s="189" t="s">
        <v>3440</v>
      </c>
      <c r="K108" s="189" t="s">
        <v>3502</v>
      </c>
      <c r="L108" s="189" t="s">
        <v>3674</v>
      </c>
      <c r="M108" s="189">
        <v>10.199999999999999</v>
      </c>
      <c r="N108" s="189">
        <v>15.3</v>
      </c>
      <c r="O108" s="189" t="s">
        <v>3462</v>
      </c>
      <c r="P108" s="190" t="s">
        <v>2009</v>
      </c>
      <c r="Q108" s="189" t="s">
        <v>3540</v>
      </c>
      <c r="R108" s="189" t="s">
        <v>3541</v>
      </c>
      <c r="S108" s="189" t="s">
        <v>3647</v>
      </c>
    </row>
    <row r="109" spans="1:19" ht="17">
      <c r="A109" s="189" t="s">
        <v>3675</v>
      </c>
      <c r="B109" s="189" t="s">
        <v>179</v>
      </c>
      <c r="C109" s="189" t="s">
        <v>3380</v>
      </c>
      <c r="D109" s="189" t="s">
        <v>1844</v>
      </c>
      <c r="E109" s="189" t="s">
        <v>1298</v>
      </c>
      <c r="F109" s="189" t="s">
        <v>2009</v>
      </c>
      <c r="G109" s="189" t="s">
        <v>2009</v>
      </c>
      <c r="H109" s="189" t="s">
        <v>2009</v>
      </c>
      <c r="I109" s="189"/>
      <c r="J109" s="189" t="s">
        <v>1</v>
      </c>
      <c r="K109" s="189" t="s">
        <v>1298</v>
      </c>
      <c r="L109" s="189" t="s">
        <v>3676</v>
      </c>
      <c r="M109" s="189">
        <v>10.199999999999999</v>
      </c>
      <c r="N109" s="189">
        <v>15.3</v>
      </c>
      <c r="O109" s="189" t="s">
        <v>3462</v>
      </c>
      <c r="P109" s="190" t="s">
        <v>2009</v>
      </c>
      <c r="Q109" s="189" t="s">
        <v>3540</v>
      </c>
      <c r="R109" s="189" t="s">
        <v>3541</v>
      </c>
      <c r="S109" s="189" t="s">
        <v>3647</v>
      </c>
    </row>
    <row r="110" spans="1:19" ht="17">
      <c r="A110" s="189" t="s">
        <v>3677</v>
      </c>
      <c r="B110" s="189" t="s">
        <v>180</v>
      </c>
      <c r="C110" s="189" t="s">
        <v>3381</v>
      </c>
      <c r="D110" s="189" t="s">
        <v>1844</v>
      </c>
      <c r="E110" s="189" t="s">
        <v>1298</v>
      </c>
      <c r="F110" s="189" t="s">
        <v>2009</v>
      </c>
      <c r="G110" s="189" t="s">
        <v>2009</v>
      </c>
      <c r="H110" s="189" t="s">
        <v>2009</v>
      </c>
      <c r="I110" s="189"/>
      <c r="J110" s="189" t="s">
        <v>1</v>
      </c>
      <c r="K110" s="189" t="s">
        <v>1298</v>
      </c>
      <c r="L110" s="189" t="s">
        <v>3678</v>
      </c>
      <c r="M110" s="189">
        <v>10.199999999999999</v>
      </c>
      <c r="N110" s="189">
        <v>15.3</v>
      </c>
      <c r="O110" s="189" t="s">
        <v>3462</v>
      </c>
      <c r="P110" s="190" t="s">
        <v>2009</v>
      </c>
      <c r="Q110" s="189" t="s">
        <v>3540</v>
      </c>
      <c r="R110" s="189" t="s">
        <v>3541</v>
      </c>
      <c r="S110" s="189" t="s">
        <v>3647</v>
      </c>
    </row>
    <row r="111" spans="1:19" ht="17">
      <c r="A111" s="189" t="s">
        <v>3679</v>
      </c>
      <c r="B111" s="189" t="s">
        <v>181</v>
      </c>
      <c r="C111" s="189" t="s">
        <v>3382</v>
      </c>
      <c r="D111" s="189" t="s">
        <v>1844</v>
      </c>
      <c r="E111" s="189" t="s">
        <v>1298</v>
      </c>
      <c r="F111" s="189" t="s">
        <v>2009</v>
      </c>
      <c r="G111" s="189" t="s">
        <v>2009</v>
      </c>
      <c r="H111" s="189" t="s">
        <v>2009</v>
      </c>
      <c r="I111" s="189"/>
      <c r="J111" s="189" t="s">
        <v>1</v>
      </c>
      <c r="K111" s="189" t="s">
        <v>1298</v>
      </c>
      <c r="L111" s="189" t="s">
        <v>3680</v>
      </c>
      <c r="M111" s="189">
        <v>10.199999999999999</v>
      </c>
      <c r="N111" s="189">
        <v>15.3</v>
      </c>
      <c r="O111" s="189" t="s">
        <v>3462</v>
      </c>
      <c r="P111" s="190" t="s">
        <v>2009</v>
      </c>
      <c r="Q111" s="189" t="s">
        <v>3540</v>
      </c>
      <c r="R111" s="189" t="s">
        <v>3541</v>
      </c>
      <c r="S111" s="189" t="s">
        <v>3647</v>
      </c>
    </row>
    <row r="112" spans="1:19" ht="17">
      <c r="A112" s="189" t="s">
        <v>3681</v>
      </c>
      <c r="B112" s="189" t="s">
        <v>182</v>
      </c>
      <c r="C112" s="189" t="s">
        <v>3383</v>
      </c>
      <c r="D112" s="189" t="s">
        <v>1844</v>
      </c>
      <c r="E112" s="189" t="s">
        <v>1298</v>
      </c>
      <c r="F112" s="189" t="s">
        <v>2009</v>
      </c>
      <c r="G112" s="189" t="s">
        <v>2009</v>
      </c>
      <c r="H112" s="189" t="s">
        <v>2009</v>
      </c>
      <c r="I112" s="189"/>
      <c r="J112" s="189" t="s">
        <v>1</v>
      </c>
      <c r="K112" s="189" t="s">
        <v>1298</v>
      </c>
      <c r="L112" s="189" t="s">
        <v>3682</v>
      </c>
      <c r="M112" s="189">
        <v>10.199999999999999</v>
      </c>
      <c r="N112" s="189">
        <v>15.3</v>
      </c>
      <c r="O112" s="189" t="s">
        <v>3462</v>
      </c>
      <c r="P112" s="190" t="s">
        <v>2009</v>
      </c>
      <c r="Q112" s="189" t="s">
        <v>3540</v>
      </c>
      <c r="R112" s="189" t="s">
        <v>3541</v>
      </c>
      <c r="S112" s="189" t="s">
        <v>3647</v>
      </c>
    </row>
    <row r="113" spans="1:19" ht="17">
      <c r="A113" s="189" t="s">
        <v>3683</v>
      </c>
      <c r="B113" s="189" t="s">
        <v>724</v>
      </c>
      <c r="C113" s="189" t="s">
        <v>3384</v>
      </c>
      <c r="D113" s="189" t="s">
        <v>1844</v>
      </c>
      <c r="E113" s="189" t="s">
        <v>1298</v>
      </c>
      <c r="F113" s="189" t="s">
        <v>2009</v>
      </c>
      <c r="G113" s="189" t="s">
        <v>2009</v>
      </c>
      <c r="H113" s="189" t="s">
        <v>2009</v>
      </c>
      <c r="I113" s="189"/>
      <c r="J113" s="189" t="s">
        <v>1</v>
      </c>
      <c r="K113" s="189" t="s">
        <v>1298</v>
      </c>
      <c r="L113" s="189" t="s">
        <v>3684</v>
      </c>
      <c r="M113" s="189">
        <v>10.199999999999999</v>
      </c>
      <c r="N113" s="189">
        <v>15.3</v>
      </c>
      <c r="O113" s="189" t="s">
        <v>3462</v>
      </c>
      <c r="P113" s="190" t="s">
        <v>2009</v>
      </c>
      <c r="Q113" s="189" t="s">
        <v>3540</v>
      </c>
      <c r="R113" s="189" t="s">
        <v>3541</v>
      </c>
      <c r="S113" s="189" t="s">
        <v>3647</v>
      </c>
    </row>
    <row r="114" spans="1:19" ht="17">
      <c r="A114" s="189" t="s">
        <v>3685</v>
      </c>
      <c r="B114" s="189" t="s">
        <v>725</v>
      </c>
      <c r="C114" s="189" t="s">
        <v>3385</v>
      </c>
      <c r="D114" s="189" t="s">
        <v>1844</v>
      </c>
      <c r="E114" s="189" t="s">
        <v>1298</v>
      </c>
      <c r="F114" s="189" t="s">
        <v>2009</v>
      </c>
      <c r="G114" s="189" t="s">
        <v>2009</v>
      </c>
      <c r="H114" s="189" t="s">
        <v>2009</v>
      </c>
      <c r="I114" s="189"/>
      <c r="J114" s="189" t="s">
        <v>1</v>
      </c>
      <c r="K114" s="189" t="s">
        <v>1298</v>
      </c>
      <c r="L114" s="189" t="s">
        <v>3686</v>
      </c>
      <c r="M114" s="189">
        <v>10.199999999999999</v>
      </c>
      <c r="N114" s="189">
        <v>15.3</v>
      </c>
      <c r="O114" s="189" t="s">
        <v>3462</v>
      </c>
      <c r="P114" s="190" t="s">
        <v>2009</v>
      </c>
      <c r="Q114" s="189" t="s">
        <v>3540</v>
      </c>
      <c r="R114" s="189" t="s">
        <v>3541</v>
      </c>
      <c r="S114" s="189" t="s">
        <v>3647</v>
      </c>
    </row>
    <row r="115" spans="1:19" ht="17">
      <c r="A115" s="189" t="s">
        <v>3241</v>
      </c>
      <c r="B115" s="189" t="s">
        <v>183</v>
      </c>
      <c r="C115" s="189" t="s">
        <v>3340</v>
      </c>
      <c r="D115" s="189" t="s">
        <v>183</v>
      </c>
      <c r="E115" s="189" t="s">
        <v>1298</v>
      </c>
      <c r="F115" s="189" t="s">
        <v>3502</v>
      </c>
      <c r="G115" s="189" t="s">
        <v>2009</v>
      </c>
      <c r="H115" s="189" t="s">
        <v>2009</v>
      </c>
      <c r="I115" s="189"/>
      <c r="J115" s="189" t="s">
        <v>3440</v>
      </c>
      <c r="K115" s="189" t="s">
        <v>3502</v>
      </c>
      <c r="L115" s="189" t="s">
        <v>3687</v>
      </c>
      <c r="M115" s="189">
        <v>10.199999999999999</v>
      </c>
      <c r="N115" s="189">
        <v>15.3</v>
      </c>
      <c r="O115" s="189" t="s">
        <v>3462</v>
      </c>
      <c r="P115" s="190" t="s">
        <v>2009</v>
      </c>
      <c r="Q115" s="189" t="s">
        <v>3540</v>
      </c>
      <c r="R115" s="189" t="s">
        <v>3688</v>
      </c>
      <c r="S115" s="189" t="s">
        <v>3647</v>
      </c>
    </row>
    <row r="116" spans="1:19" ht="17">
      <c r="A116" s="189" t="s">
        <v>3689</v>
      </c>
      <c r="B116" s="189" t="s">
        <v>184</v>
      </c>
      <c r="C116" s="189" t="s">
        <v>3340</v>
      </c>
      <c r="D116" s="189" t="s">
        <v>184</v>
      </c>
      <c r="E116" s="189" t="s">
        <v>1298</v>
      </c>
      <c r="F116" s="189" t="s">
        <v>2009</v>
      </c>
      <c r="G116" s="189" t="s">
        <v>2009</v>
      </c>
      <c r="H116" s="189" t="s">
        <v>2009</v>
      </c>
      <c r="I116" s="189"/>
      <c r="J116" s="189" t="s">
        <v>1</v>
      </c>
      <c r="K116" s="189" t="s">
        <v>1298</v>
      </c>
      <c r="L116" s="189" t="s">
        <v>3690</v>
      </c>
      <c r="M116" s="189">
        <v>10.199999999999999</v>
      </c>
      <c r="N116" s="189">
        <v>15.3</v>
      </c>
      <c r="O116" s="189" t="s">
        <v>3462</v>
      </c>
      <c r="P116" s="190" t="s">
        <v>2009</v>
      </c>
      <c r="Q116" s="189" t="s">
        <v>3540</v>
      </c>
      <c r="R116" s="189" t="s">
        <v>3541</v>
      </c>
      <c r="S116" s="189" t="s">
        <v>3647</v>
      </c>
    </row>
    <row r="117" spans="1:19" ht="17">
      <c r="A117" s="189" t="s">
        <v>3242</v>
      </c>
      <c r="B117" s="189" t="s">
        <v>185</v>
      </c>
      <c r="C117" s="189" t="s">
        <v>3358</v>
      </c>
      <c r="D117" s="189" t="s">
        <v>1849</v>
      </c>
      <c r="E117" s="189" t="s">
        <v>1298</v>
      </c>
      <c r="F117" s="189" t="s">
        <v>3502</v>
      </c>
      <c r="G117" s="189" t="s">
        <v>2009</v>
      </c>
      <c r="H117" s="189" t="s">
        <v>2009</v>
      </c>
      <c r="I117" s="189"/>
      <c r="J117" s="189" t="s">
        <v>3440</v>
      </c>
      <c r="K117" s="189" t="s">
        <v>3502</v>
      </c>
      <c r="L117" s="189" t="s">
        <v>3691</v>
      </c>
      <c r="M117" s="189">
        <v>10.199999999999999</v>
      </c>
      <c r="N117" s="189">
        <v>15.3</v>
      </c>
      <c r="O117" s="189" t="s">
        <v>3462</v>
      </c>
      <c r="P117" s="190" t="s">
        <v>2009</v>
      </c>
      <c r="Q117" s="189" t="s">
        <v>3540</v>
      </c>
      <c r="R117" s="189" t="s">
        <v>3541</v>
      </c>
      <c r="S117" s="189" t="s">
        <v>3647</v>
      </c>
    </row>
    <row r="118" spans="1:19" ht="17">
      <c r="A118" s="189" t="s">
        <v>3692</v>
      </c>
      <c r="B118" s="189" t="s">
        <v>186</v>
      </c>
      <c r="C118" s="189" t="s">
        <v>3359</v>
      </c>
      <c r="D118" s="189" t="s">
        <v>1849</v>
      </c>
      <c r="E118" s="189" t="s">
        <v>1298</v>
      </c>
      <c r="F118" s="189" t="s">
        <v>2009</v>
      </c>
      <c r="G118" s="189" t="s">
        <v>2009</v>
      </c>
      <c r="H118" s="189" t="s">
        <v>2009</v>
      </c>
      <c r="I118" s="189"/>
      <c r="J118" s="189" t="s">
        <v>1</v>
      </c>
      <c r="K118" s="189" t="s">
        <v>1298</v>
      </c>
      <c r="L118" s="189" t="s">
        <v>3693</v>
      </c>
      <c r="M118" s="189">
        <v>10.199999999999999</v>
      </c>
      <c r="N118" s="189">
        <v>15.3</v>
      </c>
      <c r="O118" s="189" t="s">
        <v>3462</v>
      </c>
      <c r="P118" s="190" t="s">
        <v>2009</v>
      </c>
      <c r="Q118" s="189" t="s">
        <v>3540</v>
      </c>
      <c r="R118" s="189" t="s">
        <v>3541</v>
      </c>
      <c r="S118" s="189" t="s">
        <v>3647</v>
      </c>
    </row>
    <row r="119" spans="1:19" ht="17">
      <c r="A119" s="189" t="s">
        <v>3694</v>
      </c>
      <c r="B119" s="189" t="s">
        <v>187</v>
      </c>
      <c r="C119" s="189" t="s">
        <v>3360</v>
      </c>
      <c r="D119" s="189" t="s">
        <v>1849</v>
      </c>
      <c r="E119" s="189" t="s">
        <v>1298</v>
      </c>
      <c r="F119" s="189" t="s">
        <v>2009</v>
      </c>
      <c r="G119" s="189" t="s">
        <v>2009</v>
      </c>
      <c r="H119" s="189" t="s">
        <v>2009</v>
      </c>
      <c r="I119" s="189"/>
      <c r="J119" s="189" t="s">
        <v>1</v>
      </c>
      <c r="K119" s="189" t="s">
        <v>1298</v>
      </c>
      <c r="L119" s="189" t="s">
        <v>3695</v>
      </c>
      <c r="M119" s="189">
        <v>10.199999999999999</v>
      </c>
      <c r="N119" s="189">
        <v>15.3</v>
      </c>
      <c r="O119" s="189" t="s">
        <v>3462</v>
      </c>
      <c r="P119" s="190" t="s">
        <v>2009</v>
      </c>
      <c r="Q119" s="189" t="s">
        <v>3540</v>
      </c>
      <c r="R119" s="189" t="s">
        <v>3541</v>
      </c>
      <c r="S119" s="189" t="s">
        <v>3647</v>
      </c>
    </row>
    <row r="120" spans="1:19" ht="17">
      <c r="A120" s="189" t="s">
        <v>3696</v>
      </c>
      <c r="B120" s="189" t="s">
        <v>188</v>
      </c>
      <c r="C120" s="189" t="s">
        <v>3340</v>
      </c>
      <c r="D120" s="189" t="s">
        <v>188</v>
      </c>
      <c r="E120" s="189" t="s">
        <v>1298</v>
      </c>
      <c r="F120" s="189" t="s">
        <v>2009</v>
      </c>
      <c r="G120" s="189" t="s">
        <v>2009</v>
      </c>
      <c r="H120" s="189" t="s">
        <v>2009</v>
      </c>
      <c r="I120" s="189"/>
      <c r="J120" s="189" t="s">
        <v>1</v>
      </c>
      <c r="K120" s="189" t="s">
        <v>1298</v>
      </c>
      <c r="L120" s="189" t="s">
        <v>3697</v>
      </c>
      <c r="M120" s="189">
        <v>10.199999999999999</v>
      </c>
      <c r="N120" s="189">
        <v>15.3</v>
      </c>
      <c r="O120" s="189" t="s">
        <v>3462</v>
      </c>
      <c r="P120" s="190" t="s">
        <v>2009</v>
      </c>
      <c r="Q120" s="189" t="s">
        <v>3540</v>
      </c>
      <c r="R120" s="189" t="s">
        <v>3541</v>
      </c>
      <c r="S120" s="189" t="s">
        <v>3647</v>
      </c>
    </row>
    <row r="121" spans="1:19" ht="17">
      <c r="A121" s="189" t="s">
        <v>3243</v>
      </c>
      <c r="B121" s="189" t="s">
        <v>189</v>
      </c>
      <c r="C121" s="189" t="s">
        <v>3340</v>
      </c>
      <c r="D121" s="189" t="s">
        <v>189</v>
      </c>
      <c r="E121" s="189" t="s">
        <v>1298</v>
      </c>
      <c r="F121" s="189" t="s">
        <v>3502</v>
      </c>
      <c r="G121" s="189" t="s">
        <v>2009</v>
      </c>
      <c r="H121" s="189" t="s">
        <v>2009</v>
      </c>
      <c r="I121" s="189"/>
      <c r="J121" s="189" t="s">
        <v>3440</v>
      </c>
      <c r="K121" s="189" t="s">
        <v>3502</v>
      </c>
      <c r="L121" s="189" t="s">
        <v>3698</v>
      </c>
      <c r="M121" s="189">
        <v>10.199999999999999</v>
      </c>
      <c r="N121" s="189">
        <v>15.3</v>
      </c>
      <c r="O121" s="189" t="s">
        <v>3462</v>
      </c>
      <c r="P121" s="190" t="s">
        <v>2009</v>
      </c>
      <c r="Q121" s="189" t="s">
        <v>3540</v>
      </c>
      <c r="R121" s="189" t="s">
        <v>3541</v>
      </c>
      <c r="S121" s="189" t="s">
        <v>3647</v>
      </c>
    </row>
    <row r="122" spans="1:19" ht="17">
      <c r="A122" s="189" t="s">
        <v>3244</v>
      </c>
      <c r="B122" s="189" t="s">
        <v>726</v>
      </c>
      <c r="C122" s="189" t="s">
        <v>3340</v>
      </c>
      <c r="D122" s="189" t="s">
        <v>726</v>
      </c>
      <c r="E122" s="189" t="s">
        <v>1298</v>
      </c>
      <c r="F122" s="189" t="s">
        <v>3502</v>
      </c>
      <c r="G122" s="189" t="s">
        <v>2009</v>
      </c>
      <c r="H122" s="189" t="s">
        <v>2009</v>
      </c>
      <c r="I122" s="189"/>
      <c r="J122" s="189" t="s">
        <v>3440</v>
      </c>
      <c r="K122" s="189" t="s">
        <v>3502</v>
      </c>
      <c r="L122" s="189" t="s">
        <v>3699</v>
      </c>
      <c r="M122" s="189">
        <v>10.199999999999999</v>
      </c>
      <c r="N122" s="189">
        <v>15.3</v>
      </c>
      <c r="O122" s="189" t="s">
        <v>3462</v>
      </c>
      <c r="P122" s="190" t="s">
        <v>2009</v>
      </c>
      <c r="Q122" s="189" t="s">
        <v>3540</v>
      </c>
      <c r="R122" s="189" t="s">
        <v>3700</v>
      </c>
      <c r="S122" s="189" t="s">
        <v>3647</v>
      </c>
    </row>
    <row r="123" spans="1:19" ht="17">
      <c r="A123" s="189" t="s">
        <v>3701</v>
      </c>
      <c r="B123" s="189" t="s">
        <v>191</v>
      </c>
      <c r="C123" s="189" t="s">
        <v>3340</v>
      </c>
      <c r="D123" s="189" t="s">
        <v>191</v>
      </c>
      <c r="E123" s="189" t="s">
        <v>1298</v>
      </c>
      <c r="F123" s="189" t="s">
        <v>2009</v>
      </c>
      <c r="G123" s="189" t="s">
        <v>2009</v>
      </c>
      <c r="H123" s="189" t="s">
        <v>2009</v>
      </c>
      <c r="I123" s="189"/>
      <c r="J123" s="189" t="s">
        <v>1</v>
      </c>
      <c r="K123" s="189" t="s">
        <v>1298</v>
      </c>
      <c r="L123" s="189" t="s">
        <v>3702</v>
      </c>
      <c r="M123" s="189">
        <v>10.199999999999999</v>
      </c>
      <c r="N123" s="189">
        <v>15.3</v>
      </c>
      <c r="O123" s="189" t="s">
        <v>3462</v>
      </c>
      <c r="P123" s="190" t="s">
        <v>2009</v>
      </c>
      <c r="Q123" s="189" t="s">
        <v>3540</v>
      </c>
      <c r="R123" s="189" t="s">
        <v>3541</v>
      </c>
      <c r="S123" s="189" t="s">
        <v>3647</v>
      </c>
    </row>
    <row r="124" spans="1:19" ht="17">
      <c r="A124" s="189" t="s">
        <v>3245</v>
      </c>
      <c r="B124" s="189" t="s">
        <v>192</v>
      </c>
      <c r="C124" s="189" t="s">
        <v>3341</v>
      </c>
      <c r="D124" s="189" t="s">
        <v>727</v>
      </c>
      <c r="E124" s="189" t="s">
        <v>3703</v>
      </c>
      <c r="F124" s="189"/>
      <c r="G124" s="189" t="s">
        <v>2009</v>
      </c>
      <c r="H124" s="189" t="s">
        <v>2009</v>
      </c>
      <c r="I124" s="189"/>
      <c r="J124" s="189" t="s">
        <v>1</v>
      </c>
      <c r="K124" s="189" t="s">
        <v>3703</v>
      </c>
      <c r="L124" s="189" t="s">
        <v>3704</v>
      </c>
      <c r="M124" s="189">
        <v>10.199999999999999</v>
      </c>
      <c r="N124" s="189">
        <v>15.3</v>
      </c>
      <c r="O124" s="189" t="s">
        <v>3462</v>
      </c>
      <c r="P124" s="190" t="s">
        <v>2009</v>
      </c>
      <c r="Q124" s="189" t="s">
        <v>3540</v>
      </c>
      <c r="R124" s="189" t="s">
        <v>3541</v>
      </c>
      <c r="S124" s="189" t="s">
        <v>3647</v>
      </c>
    </row>
    <row r="125" spans="1:19" ht="17">
      <c r="A125" s="189" t="s">
        <v>3705</v>
      </c>
      <c r="B125" s="189" t="s">
        <v>193</v>
      </c>
      <c r="C125" s="189" t="s">
        <v>3342</v>
      </c>
      <c r="D125" s="189" t="s">
        <v>727</v>
      </c>
      <c r="E125" s="189" t="s">
        <v>3703</v>
      </c>
      <c r="F125" s="189"/>
      <c r="G125" s="189" t="s">
        <v>2009</v>
      </c>
      <c r="H125" s="189" t="s">
        <v>2009</v>
      </c>
      <c r="I125" s="189"/>
      <c r="J125" s="189" t="s">
        <v>1</v>
      </c>
      <c r="K125" s="189" t="s">
        <v>3703</v>
      </c>
      <c r="L125" s="189" t="s">
        <v>3704</v>
      </c>
      <c r="M125" s="189">
        <v>10.199999999999999</v>
      </c>
      <c r="N125" s="189">
        <v>15.3</v>
      </c>
      <c r="O125" s="189" t="s">
        <v>3462</v>
      </c>
      <c r="P125" s="190" t="s">
        <v>2009</v>
      </c>
      <c r="Q125" s="189" t="s">
        <v>3540</v>
      </c>
      <c r="R125" s="189" t="s">
        <v>3541</v>
      </c>
      <c r="S125" s="189" t="s">
        <v>3647</v>
      </c>
    </row>
    <row r="126" spans="1:19" ht="17">
      <c r="A126" s="189" t="s">
        <v>3246</v>
      </c>
      <c r="B126" s="189" t="s">
        <v>195</v>
      </c>
      <c r="C126" s="189" t="s">
        <v>3340</v>
      </c>
      <c r="D126" s="189" t="s">
        <v>195</v>
      </c>
      <c r="E126" s="189" t="s">
        <v>1298</v>
      </c>
      <c r="F126" s="189" t="s">
        <v>3502</v>
      </c>
      <c r="G126" s="189" t="s">
        <v>2009</v>
      </c>
      <c r="H126" s="189" t="s">
        <v>2009</v>
      </c>
      <c r="I126" s="189"/>
      <c r="J126" s="189" t="s">
        <v>3440</v>
      </c>
      <c r="K126" s="189" t="s">
        <v>3502</v>
      </c>
      <c r="L126" s="189" t="s">
        <v>3706</v>
      </c>
      <c r="M126" s="189" t="s">
        <v>2009</v>
      </c>
      <c r="N126" s="189" t="s">
        <v>2009</v>
      </c>
      <c r="O126" s="189" t="s">
        <v>2009</v>
      </c>
      <c r="P126" s="190" t="s">
        <v>2009</v>
      </c>
      <c r="Q126" s="189" t="s">
        <v>3540</v>
      </c>
      <c r="R126" s="189" t="s">
        <v>3541</v>
      </c>
      <c r="S126" s="189" t="s">
        <v>3647</v>
      </c>
    </row>
    <row r="127" spans="1:19" ht="17">
      <c r="A127" s="189" t="s">
        <v>3247</v>
      </c>
      <c r="B127" s="189" t="s">
        <v>196</v>
      </c>
      <c r="C127" s="189" t="s">
        <v>3340</v>
      </c>
      <c r="D127" s="189" t="s">
        <v>196</v>
      </c>
      <c r="E127" s="189" t="s">
        <v>1298</v>
      </c>
      <c r="F127" s="189" t="s">
        <v>3502</v>
      </c>
      <c r="G127" s="189" t="s">
        <v>2009</v>
      </c>
      <c r="H127" s="189" t="s">
        <v>2009</v>
      </c>
      <c r="I127" s="189"/>
      <c r="J127" s="189" t="s">
        <v>3440</v>
      </c>
      <c r="K127" s="189" t="s">
        <v>3502</v>
      </c>
      <c r="L127" s="189" t="s">
        <v>3707</v>
      </c>
      <c r="M127" s="189" t="s">
        <v>2009</v>
      </c>
      <c r="N127" s="189" t="s">
        <v>2009</v>
      </c>
      <c r="O127" s="189" t="s">
        <v>2009</v>
      </c>
      <c r="P127" s="190" t="s">
        <v>2009</v>
      </c>
      <c r="Q127" s="189" t="s">
        <v>3540</v>
      </c>
      <c r="R127" s="189" t="s">
        <v>3541</v>
      </c>
      <c r="S127" s="189" t="s">
        <v>3647</v>
      </c>
    </row>
    <row r="128" spans="1:19" ht="17">
      <c r="A128" s="189" t="s">
        <v>3708</v>
      </c>
      <c r="B128" s="189" t="s">
        <v>197</v>
      </c>
      <c r="C128" s="189" t="s">
        <v>3341</v>
      </c>
      <c r="D128" s="189" t="s">
        <v>1928</v>
      </c>
      <c r="E128" s="189" t="s">
        <v>1298</v>
      </c>
      <c r="F128" s="189" t="s">
        <v>2009</v>
      </c>
      <c r="G128" s="189" t="s">
        <v>2009</v>
      </c>
      <c r="H128" s="189" t="s">
        <v>2009</v>
      </c>
      <c r="I128" s="189"/>
      <c r="J128" s="189" t="s">
        <v>1</v>
      </c>
      <c r="K128" s="189" t="s">
        <v>1298</v>
      </c>
      <c r="L128" s="189" t="s">
        <v>3709</v>
      </c>
      <c r="M128" s="189">
        <v>10.199999999999999</v>
      </c>
      <c r="N128" s="189">
        <v>15.3</v>
      </c>
      <c r="O128" s="189" t="s">
        <v>3462</v>
      </c>
      <c r="P128" s="190" t="s">
        <v>2009</v>
      </c>
      <c r="Q128" s="189" t="s">
        <v>3540</v>
      </c>
      <c r="R128" s="189" t="s">
        <v>3541</v>
      </c>
      <c r="S128" s="189" t="s">
        <v>3710</v>
      </c>
    </row>
    <row r="129" spans="1:19" ht="17">
      <c r="A129" s="189" t="s">
        <v>3711</v>
      </c>
      <c r="B129" s="189" t="s">
        <v>198</v>
      </c>
      <c r="C129" s="189" t="s">
        <v>3342</v>
      </c>
      <c r="D129" s="189" t="s">
        <v>1928</v>
      </c>
      <c r="E129" s="189" t="s">
        <v>1298</v>
      </c>
      <c r="F129" s="189" t="s">
        <v>2009</v>
      </c>
      <c r="G129" s="189" t="s">
        <v>2009</v>
      </c>
      <c r="H129" s="189" t="s">
        <v>2009</v>
      </c>
      <c r="I129" s="189"/>
      <c r="J129" s="189" t="s">
        <v>1</v>
      </c>
      <c r="K129" s="189" t="s">
        <v>1298</v>
      </c>
      <c r="L129" s="189" t="s">
        <v>3712</v>
      </c>
      <c r="M129" s="189">
        <v>10.199999999999999</v>
      </c>
      <c r="N129" s="189">
        <v>15.3</v>
      </c>
      <c r="O129" s="189" t="s">
        <v>3462</v>
      </c>
      <c r="P129" s="190" t="s">
        <v>2009</v>
      </c>
      <c r="Q129" s="189" t="s">
        <v>3540</v>
      </c>
      <c r="R129" s="189" t="s">
        <v>3541</v>
      </c>
      <c r="S129" s="189" t="s">
        <v>3710</v>
      </c>
    </row>
    <row r="130" spans="1:19" ht="17">
      <c r="A130" s="189" t="s">
        <v>3248</v>
      </c>
      <c r="B130" s="189" t="s">
        <v>199</v>
      </c>
      <c r="C130" s="189" t="s">
        <v>3340</v>
      </c>
      <c r="D130" s="189" t="s">
        <v>199</v>
      </c>
      <c r="E130" s="189" t="s">
        <v>1298</v>
      </c>
      <c r="F130" s="189" t="s">
        <v>3502</v>
      </c>
      <c r="G130" s="189" t="s">
        <v>2009</v>
      </c>
      <c r="H130" s="189" t="s">
        <v>2009</v>
      </c>
      <c r="I130" s="189"/>
      <c r="J130" s="189" t="s">
        <v>3440</v>
      </c>
      <c r="K130" s="189" t="s">
        <v>3502</v>
      </c>
      <c r="L130" s="189" t="s">
        <v>3713</v>
      </c>
      <c r="M130" s="189">
        <v>10.199999999999999</v>
      </c>
      <c r="N130" s="189">
        <v>15.3</v>
      </c>
      <c r="O130" s="189" t="s">
        <v>3462</v>
      </c>
      <c r="P130" s="190" t="s">
        <v>2009</v>
      </c>
      <c r="Q130" s="189" t="s">
        <v>3540</v>
      </c>
      <c r="R130" s="189" t="s">
        <v>3541</v>
      </c>
      <c r="S130" s="189" t="s">
        <v>3710</v>
      </c>
    </row>
    <row r="131" spans="1:19" ht="17">
      <c r="A131" s="189" t="s">
        <v>3249</v>
      </c>
      <c r="B131" s="189" t="s">
        <v>200</v>
      </c>
      <c r="C131" s="189" t="s">
        <v>3340</v>
      </c>
      <c r="D131" s="189" t="s">
        <v>200</v>
      </c>
      <c r="E131" s="189" t="s">
        <v>1298</v>
      </c>
      <c r="F131" s="189" t="s">
        <v>3502</v>
      </c>
      <c r="G131" s="189" t="s">
        <v>2009</v>
      </c>
      <c r="H131" s="189" t="s">
        <v>2009</v>
      </c>
      <c r="I131" s="189"/>
      <c r="J131" s="189" t="s">
        <v>3440</v>
      </c>
      <c r="K131" s="189" t="s">
        <v>3502</v>
      </c>
      <c r="L131" s="189" t="s">
        <v>3714</v>
      </c>
      <c r="M131" s="189">
        <v>10.199999999999999</v>
      </c>
      <c r="N131" s="189">
        <v>15.3</v>
      </c>
      <c r="O131" s="189" t="s">
        <v>3462</v>
      </c>
      <c r="P131" s="190" t="s">
        <v>2009</v>
      </c>
      <c r="Q131" s="189" t="s">
        <v>3540</v>
      </c>
      <c r="R131" s="189" t="s">
        <v>3541</v>
      </c>
      <c r="S131" s="189" t="s">
        <v>3710</v>
      </c>
    </row>
    <row r="132" spans="1:19" ht="17">
      <c r="A132" s="189" t="s">
        <v>3250</v>
      </c>
      <c r="B132" s="189" t="s">
        <v>201</v>
      </c>
      <c r="C132" s="189" t="s">
        <v>3340</v>
      </c>
      <c r="D132" s="189" t="s">
        <v>201</v>
      </c>
      <c r="E132" s="189" t="s">
        <v>1298</v>
      </c>
      <c r="F132" s="189" t="s">
        <v>3502</v>
      </c>
      <c r="G132" s="189" t="s">
        <v>3514</v>
      </c>
      <c r="H132" s="189" t="s">
        <v>2009</v>
      </c>
      <c r="I132" s="189"/>
      <c r="J132" s="189" t="s">
        <v>3441</v>
      </c>
      <c r="K132" s="189" t="s">
        <v>3514</v>
      </c>
      <c r="L132" s="189" t="s">
        <v>3715</v>
      </c>
      <c r="M132" s="189">
        <v>10.199999999999999</v>
      </c>
      <c r="N132" s="189">
        <v>15.3</v>
      </c>
      <c r="O132" s="189" t="s">
        <v>3462</v>
      </c>
      <c r="P132" s="190" t="s">
        <v>2009</v>
      </c>
      <c r="Q132" s="189" t="s">
        <v>3540</v>
      </c>
      <c r="R132" s="189" t="s">
        <v>3541</v>
      </c>
      <c r="S132" s="189" t="s">
        <v>3710</v>
      </c>
    </row>
    <row r="133" spans="1:19" ht="17">
      <c r="A133" s="189" t="s">
        <v>3251</v>
      </c>
      <c r="B133" s="189" t="s">
        <v>202</v>
      </c>
      <c r="C133" s="189" t="s">
        <v>3341</v>
      </c>
      <c r="D133" s="189" t="s">
        <v>1933</v>
      </c>
      <c r="E133" s="189" t="s">
        <v>1298</v>
      </c>
      <c r="F133" s="189" t="s">
        <v>3502</v>
      </c>
      <c r="G133" s="189" t="s">
        <v>2009</v>
      </c>
      <c r="H133" s="189" t="s">
        <v>2009</v>
      </c>
      <c r="I133" s="189"/>
      <c r="J133" s="189" t="s">
        <v>3440</v>
      </c>
      <c r="K133" s="189" t="s">
        <v>3502</v>
      </c>
      <c r="L133" s="189" t="s">
        <v>3716</v>
      </c>
      <c r="M133" s="189">
        <v>10.199999999999999</v>
      </c>
      <c r="N133" s="189">
        <v>15.3</v>
      </c>
      <c r="O133" s="189" t="s">
        <v>3462</v>
      </c>
      <c r="P133" s="190" t="s">
        <v>2009</v>
      </c>
      <c r="Q133" s="189" t="s">
        <v>3540</v>
      </c>
      <c r="R133" s="189" t="s">
        <v>3541</v>
      </c>
      <c r="S133" s="189" t="s">
        <v>3710</v>
      </c>
    </row>
    <row r="134" spans="1:19" ht="17">
      <c r="A134" s="189" t="s">
        <v>3252</v>
      </c>
      <c r="B134" s="189" t="s">
        <v>203</v>
      </c>
      <c r="C134" s="189" t="s">
        <v>3342</v>
      </c>
      <c r="D134" s="189" t="s">
        <v>1933</v>
      </c>
      <c r="E134" s="189" t="s">
        <v>1298</v>
      </c>
      <c r="F134" s="189" t="s">
        <v>3502</v>
      </c>
      <c r="G134" s="189" t="s">
        <v>2009</v>
      </c>
      <c r="H134" s="189" t="s">
        <v>2009</v>
      </c>
      <c r="I134" s="189"/>
      <c r="J134" s="189" t="s">
        <v>3440</v>
      </c>
      <c r="K134" s="189" t="s">
        <v>3502</v>
      </c>
      <c r="L134" s="189" t="s">
        <v>3717</v>
      </c>
      <c r="M134" s="189">
        <v>10.199999999999999</v>
      </c>
      <c r="N134" s="189">
        <v>15.3</v>
      </c>
      <c r="O134" s="189" t="s">
        <v>3462</v>
      </c>
      <c r="P134" s="190" t="s">
        <v>2009</v>
      </c>
      <c r="Q134" s="189" t="s">
        <v>3540</v>
      </c>
      <c r="R134" s="189" t="s">
        <v>3541</v>
      </c>
      <c r="S134" s="189" t="s">
        <v>3710</v>
      </c>
    </row>
    <row r="135" spans="1:19" ht="17">
      <c r="A135" s="189" t="s">
        <v>3253</v>
      </c>
      <c r="B135" s="189" t="s">
        <v>204</v>
      </c>
      <c r="C135" s="189" t="s">
        <v>3340</v>
      </c>
      <c r="D135" s="189" t="s">
        <v>204</v>
      </c>
      <c r="E135" s="189" t="s">
        <v>1298</v>
      </c>
      <c r="F135" s="189" t="s">
        <v>3502</v>
      </c>
      <c r="G135" s="189" t="s">
        <v>2009</v>
      </c>
      <c r="H135" s="189" t="s">
        <v>2009</v>
      </c>
      <c r="I135" s="189"/>
      <c r="J135" s="189" t="s">
        <v>3440</v>
      </c>
      <c r="K135" s="189" t="s">
        <v>3502</v>
      </c>
      <c r="L135" s="189" t="s">
        <v>3718</v>
      </c>
      <c r="M135" s="189">
        <v>10.199999999999999</v>
      </c>
      <c r="N135" s="189">
        <v>15.3</v>
      </c>
      <c r="O135" s="189" t="s">
        <v>3462</v>
      </c>
      <c r="P135" s="190" t="s">
        <v>2009</v>
      </c>
      <c r="Q135" s="189" t="s">
        <v>3540</v>
      </c>
      <c r="R135" s="189" t="s">
        <v>3541</v>
      </c>
      <c r="S135" s="189" t="s">
        <v>3710</v>
      </c>
    </row>
    <row r="136" spans="1:19" ht="17">
      <c r="A136" s="189" t="s">
        <v>3254</v>
      </c>
      <c r="B136" s="189" t="s">
        <v>205</v>
      </c>
      <c r="C136" s="189" t="s">
        <v>3340</v>
      </c>
      <c r="D136" s="189" t="s">
        <v>205</v>
      </c>
      <c r="E136" s="189" t="s">
        <v>1298</v>
      </c>
      <c r="F136" s="189" t="s">
        <v>3502</v>
      </c>
      <c r="G136" s="189" t="s">
        <v>2009</v>
      </c>
      <c r="H136" s="189" t="s">
        <v>2009</v>
      </c>
      <c r="I136" s="189"/>
      <c r="J136" s="189" t="s">
        <v>3440</v>
      </c>
      <c r="K136" s="189" t="s">
        <v>3502</v>
      </c>
      <c r="L136" s="189" t="s">
        <v>3719</v>
      </c>
      <c r="M136" s="189">
        <v>10.199999999999999</v>
      </c>
      <c r="N136" s="189">
        <v>15.3</v>
      </c>
      <c r="O136" s="189" t="s">
        <v>3462</v>
      </c>
      <c r="P136" s="190" t="s">
        <v>2009</v>
      </c>
      <c r="Q136" s="189" t="s">
        <v>3540</v>
      </c>
      <c r="R136" s="189" t="s">
        <v>3541</v>
      </c>
      <c r="S136" s="189" t="s">
        <v>3710</v>
      </c>
    </row>
    <row r="137" spans="1:19" ht="17">
      <c r="A137" s="189" t="s">
        <v>3255</v>
      </c>
      <c r="B137" s="189" t="s">
        <v>206</v>
      </c>
      <c r="C137" s="189" t="s">
        <v>3341</v>
      </c>
      <c r="D137" s="189" t="s">
        <v>1935</v>
      </c>
      <c r="E137" s="189" t="s">
        <v>1298</v>
      </c>
      <c r="F137" s="189" t="s">
        <v>3502</v>
      </c>
      <c r="G137" s="189" t="s">
        <v>2009</v>
      </c>
      <c r="H137" s="189" t="s">
        <v>2009</v>
      </c>
      <c r="I137" s="189"/>
      <c r="J137" s="189" t="s">
        <v>3440</v>
      </c>
      <c r="K137" s="189" t="s">
        <v>3502</v>
      </c>
      <c r="L137" s="189" t="s">
        <v>3720</v>
      </c>
      <c r="M137" s="189">
        <v>10.199999999999999</v>
      </c>
      <c r="N137" s="189">
        <v>15.3</v>
      </c>
      <c r="O137" s="189" t="s">
        <v>3462</v>
      </c>
      <c r="P137" s="190" t="s">
        <v>2009</v>
      </c>
      <c r="Q137" s="189" t="s">
        <v>3540</v>
      </c>
      <c r="R137" s="189" t="s">
        <v>3541</v>
      </c>
      <c r="S137" s="189" t="s">
        <v>3710</v>
      </c>
    </row>
    <row r="138" spans="1:19" ht="17">
      <c r="A138" s="189" t="s">
        <v>3256</v>
      </c>
      <c r="B138" s="189" t="s">
        <v>207</v>
      </c>
      <c r="C138" s="189" t="s">
        <v>3342</v>
      </c>
      <c r="D138" s="189" t="s">
        <v>1935</v>
      </c>
      <c r="E138" s="189" t="s">
        <v>1298</v>
      </c>
      <c r="F138" s="189" t="s">
        <v>3502</v>
      </c>
      <c r="G138" s="189" t="s">
        <v>2009</v>
      </c>
      <c r="H138" s="189" t="s">
        <v>2009</v>
      </c>
      <c r="I138" s="189"/>
      <c r="J138" s="189" t="s">
        <v>3440</v>
      </c>
      <c r="K138" s="189" t="s">
        <v>3502</v>
      </c>
      <c r="L138" s="189" t="s">
        <v>3721</v>
      </c>
      <c r="M138" s="189">
        <v>10.199999999999999</v>
      </c>
      <c r="N138" s="189">
        <v>15.3</v>
      </c>
      <c r="O138" s="189" t="s">
        <v>3462</v>
      </c>
      <c r="P138" s="190" t="s">
        <v>2009</v>
      </c>
      <c r="Q138" s="189" t="s">
        <v>3540</v>
      </c>
      <c r="R138" s="189" t="s">
        <v>3541</v>
      </c>
      <c r="S138" s="189" t="s">
        <v>3710</v>
      </c>
    </row>
    <row r="139" spans="1:19" ht="17">
      <c r="A139" s="189" t="s">
        <v>3257</v>
      </c>
      <c r="B139" s="189" t="s">
        <v>208</v>
      </c>
      <c r="C139" s="189" t="s">
        <v>3340</v>
      </c>
      <c r="D139" s="189" t="s">
        <v>208</v>
      </c>
      <c r="E139" s="189" t="s">
        <v>1298</v>
      </c>
      <c r="F139" s="189" t="s">
        <v>3502</v>
      </c>
      <c r="G139" s="189" t="s">
        <v>2009</v>
      </c>
      <c r="H139" s="189" t="s">
        <v>2009</v>
      </c>
      <c r="I139" s="189"/>
      <c r="J139" s="189" t="s">
        <v>3440</v>
      </c>
      <c r="K139" s="189" t="s">
        <v>3502</v>
      </c>
      <c r="L139" s="189" t="s">
        <v>3722</v>
      </c>
      <c r="M139" s="189">
        <v>10.199999999999999</v>
      </c>
      <c r="N139" s="189">
        <v>15.3</v>
      </c>
      <c r="O139" s="189" t="s">
        <v>3462</v>
      </c>
      <c r="P139" s="190" t="s">
        <v>2009</v>
      </c>
      <c r="Q139" s="189" t="s">
        <v>3540</v>
      </c>
      <c r="R139" s="189" t="s">
        <v>3541</v>
      </c>
      <c r="S139" s="189" t="s">
        <v>3710</v>
      </c>
    </row>
    <row r="140" spans="1:19" ht="17">
      <c r="A140" s="189" t="s">
        <v>3258</v>
      </c>
      <c r="B140" s="189" t="s">
        <v>209</v>
      </c>
      <c r="C140" s="189" t="s">
        <v>3340</v>
      </c>
      <c r="D140" s="189" t="s">
        <v>209</v>
      </c>
      <c r="E140" s="189" t="s">
        <v>1298</v>
      </c>
      <c r="F140" s="189" t="s">
        <v>3502</v>
      </c>
      <c r="G140" s="189" t="s">
        <v>2009</v>
      </c>
      <c r="H140" s="189" t="s">
        <v>2009</v>
      </c>
      <c r="I140" s="189"/>
      <c r="J140" s="189" t="s">
        <v>3440</v>
      </c>
      <c r="K140" s="189" t="s">
        <v>3502</v>
      </c>
      <c r="L140" s="189" t="s">
        <v>3723</v>
      </c>
      <c r="M140" s="189">
        <v>10.199999999999999</v>
      </c>
      <c r="N140" s="189">
        <v>15.3</v>
      </c>
      <c r="O140" s="189" t="s">
        <v>3462</v>
      </c>
      <c r="P140" s="190" t="s">
        <v>2009</v>
      </c>
      <c r="Q140" s="189" t="s">
        <v>3540</v>
      </c>
      <c r="R140" s="189" t="s">
        <v>3541</v>
      </c>
      <c r="S140" s="189" t="s">
        <v>3710</v>
      </c>
    </row>
    <row r="141" spans="1:19" ht="17">
      <c r="A141" s="189" t="s">
        <v>3259</v>
      </c>
      <c r="B141" s="189" t="s">
        <v>210</v>
      </c>
      <c r="C141" s="189" t="s">
        <v>3340</v>
      </c>
      <c r="D141" s="189" t="s">
        <v>210</v>
      </c>
      <c r="E141" s="189" t="s">
        <v>1298</v>
      </c>
      <c r="F141" s="189" t="s">
        <v>3502</v>
      </c>
      <c r="G141" s="189" t="s">
        <v>3514</v>
      </c>
      <c r="H141" s="189" t="s">
        <v>2009</v>
      </c>
      <c r="I141" s="189"/>
      <c r="J141" s="189" t="s">
        <v>3441</v>
      </c>
      <c r="K141" s="189" t="s">
        <v>3514</v>
      </c>
      <c r="L141" s="189" t="s">
        <v>3724</v>
      </c>
      <c r="M141" s="189">
        <v>10.199999999999999</v>
      </c>
      <c r="N141" s="189">
        <v>15.3</v>
      </c>
      <c r="O141" s="189" t="s">
        <v>3462</v>
      </c>
      <c r="P141" s="190" t="s">
        <v>2009</v>
      </c>
      <c r="Q141" s="189" t="s">
        <v>3540</v>
      </c>
      <c r="R141" s="189" t="s">
        <v>3541</v>
      </c>
      <c r="S141" s="189" t="s">
        <v>3710</v>
      </c>
    </row>
    <row r="142" spans="1:19" ht="17">
      <c r="A142" s="189" t="s">
        <v>3260</v>
      </c>
      <c r="B142" s="189" t="s">
        <v>211</v>
      </c>
      <c r="C142" s="189" t="s">
        <v>3340</v>
      </c>
      <c r="D142" s="189" t="s">
        <v>211</v>
      </c>
      <c r="E142" s="189" t="s">
        <v>1298</v>
      </c>
      <c r="F142" s="189" t="s">
        <v>3502</v>
      </c>
      <c r="G142" s="189" t="s">
        <v>2009</v>
      </c>
      <c r="H142" s="189" t="s">
        <v>2009</v>
      </c>
      <c r="I142" s="189"/>
      <c r="J142" s="189" t="s">
        <v>3440</v>
      </c>
      <c r="K142" s="189" t="s">
        <v>3502</v>
      </c>
      <c r="L142" s="189" t="s">
        <v>3725</v>
      </c>
      <c r="M142" s="189">
        <v>10.199999999999999</v>
      </c>
      <c r="N142" s="189">
        <v>15.3</v>
      </c>
      <c r="O142" s="189" t="s">
        <v>3462</v>
      </c>
      <c r="P142" s="190" t="s">
        <v>2009</v>
      </c>
      <c r="Q142" s="189" t="s">
        <v>3540</v>
      </c>
      <c r="R142" s="189" t="s">
        <v>3541</v>
      </c>
      <c r="S142" s="189" t="s">
        <v>3710</v>
      </c>
    </row>
    <row r="143" spans="1:19" ht="17">
      <c r="A143" s="189" t="s">
        <v>3261</v>
      </c>
      <c r="B143" s="189" t="s">
        <v>212</v>
      </c>
      <c r="C143" s="189" t="s">
        <v>3340</v>
      </c>
      <c r="D143" s="189" t="s">
        <v>212</v>
      </c>
      <c r="E143" s="189" t="s">
        <v>1298</v>
      </c>
      <c r="F143" s="189" t="s">
        <v>3502</v>
      </c>
      <c r="G143" s="189" t="s">
        <v>2009</v>
      </c>
      <c r="H143" s="189" t="s">
        <v>2009</v>
      </c>
      <c r="I143" s="189"/>
      <c r="J143" s="189" t="s">
        <v>3440</v>
      </c>
      <c r="K143" s="189" t="s">
        <v>3502</v>
      </c>
      <c r="L143" s="189" t="s">
        <v>3726</v>
      </c>
      <c r="M143" s="189">
        <v>10.199999999999999</v>
      </c>
      <c r="N143" s="189">
        <v>15.3</v>
      </c>
      <c r="O143" s="189" t="s">
        <v>3462</v>
      </c>
      <c r="P143" s="190" t="s">
        <v>2009</v>
      </c>
      <c r="Q143" s="189" t="s">
        <v>3540</v>
      </c>
      <c r="R143" s="189" t="s">
        <v>3541</v>
      </c>
      <c r="S143" s="189" t="s">
        <v>3710</v>
      </c>
    </row>
    <row r="144" spans="1:19" ht="17">
      <c r="A144" s="189" t="s">
        <v>3262</v>
      </c>
      <c r="B144" s="189" t="s">
        <v>213</v>
      </c>
      <c r="C144" s="189" t="s">
        <v>3340</v>
      </c>
      <c r="D144" s="189" t="s">
        <v>213</v>
      </c>
      <c r="E144" s="189" t="s">
        <v>1298</v>
      </c>
      <c r="F144" s="189" t="s">
        <v>3502</v>
      </c>
      <c r="G144" s="189" t="s">
        <v>2009</v>
      </c>
      <c r="H144" s="189" t="s">
        <v>2009</v>
      </c>
      <c r="I144" s="189"/>
      <c r="J144" s="189" t="s">
        <v>3440</v>
      </c>
      <c r="K144" s="189" t="s">
        <v>3502</v>
      </c>
      <c r="L144" s="189" t="s">
        <v>3727</v>
      </c>
      <c r="M144" s="189">
        <v>10.199999999999999</v>
      </c>
      <c r="N144" s="189">
        <v>15.3</v>
      </c>
      <c r="O144" s="189" t="s">
        <v>3462</v>
      </c>
      <c r="P144" s="190" t="s">
        <v>2009</v>
      </c>
      <c r="Q144" s="189" t="s">
        <v>3540</v>
      </c>
      <c r="R144" s="189" t="s">
        <v>3541</v>
      </c>
      <c r="S144" s="189" t="s">
        <v>3710</v>
      </c>
    </row>
    <row r="145" spans="1:19" ht="17">
      <c r="A145" s="189" t="s">
        <v>3728</v>
      </c>
      <c r="B145" s="189" t="s">
        <v>214</v>
      </c>
      <c r="C145" s="189" t="s">
        <v>3340</v>
      </c>
      <c r="D145" s="189" t="s">
        <v>214</v>
      </c>
      <c r="E145" s="189" t="s">
        <v>1298</v>
      </c>
      <c r="F145" s="189" t="s">
        <v>2009</v>
      </c>
      <c r="G145" s="189" t="s">
        <v>2009</v>
      </c>
      <c r="H145" s="189" t="s">
        <v>2009</v>
      </c>
      <c r="I145" s="189"/>
      <c r="J145" s="189" t="s">
        <v>1</v>
      </c>
      <c r="K145" s="189" t="s">
        <v>1298</v>
      </c>
      <c r="L145" s="189" t="s">
        <v>3729</v>
      </c>
      <c r="M145" s="189">
        <v>10.199999999999999</v>
      </c>
      <c r="N145" s="189">
        <v>15.3</v>
      </c>
      <c r="O145" s="189" t="s">
        <v>3462</v>
      </c>
      <c r="P145" s="190" t="s">
        <v>2009</v>
      </c>
      <c r="Q145" s="189" t="s">
        <v>3540</v>
      </c>
      <c r="R145" s="189" t="s">
        <v>3541</v>
      </c>
      <c r="S145" s="189" t="s">
        <v>3710</v>
      </c>
    </row>
    <row r="146" spans="1:19" ht="17">
      <c r="A146" s="189" t="s">
        <v>3730</v>
      </c>
      <c r="B146" s="189" t="s">
        <v>215</v>
      </c>
      <c r="C146" s="189" t="s">
        <v>3340</v>
      </c>
      <c r="D146" s="189" t="s">
        <v>215</v>
      </c>
      <c r="E146" s="189" t="s">
        <v>1298</v>
      </c>
      <c r="F146" s="189" t="s">
        <v>2009</v>
      </c>
      <c r="G146" s="189" t="s">
        <v>2009</v>
      </c>
      <c r="H146" s="189" t="s">
        <v>2009</v>
      </c>
      <c r="I146" s="189"/>
      <c r="J146" s="189" t="s">
        <v>1</v>
      </c>
      <c r="K146" s="189" t="s">
        <v>1298</v>
      </c>
      <c r="L146" s="189" t="s">
        <v>3731</v>
      </c>
      <c r="M146" s="189">
        <v>10.199999999999999</v>
      </c>
      <c r="N146" s="189">
        <v>15.3</v>
      </c>
      <c r="O146" s="189" t="s">
        <v>3462</v>
      </c>
      <c r="P146" s="190" t="s">
        <v>2009</v>
      </c>
      <c r="Q146" s="189" t="s">
        <v>3540</v>
      </c>
      <c r="R146" s="189" t="s">
        <v>3541</v>
      </c>
      <c r="S146" s="189" t="s">
        <v>3710</v>
      </c>
    </row>
    <row r="147" spans="1:19" ht="17">
      <c r="A147" s="189" t="s">
        <v>3732</v>
      </c>
      <c r="B147" s="189" t="s">
        <v>216</v>
      </c>
      <c r="C147" s="189" t="s">
        <v>3340</v>
      </c>
      <c r="D147" s="189" t="s">
        <v>216</v>
      </c>
      <c r="E147" s="189" t="s">
        <v>1298</v>
      </c>
      <c r="F147" s="189" t="s">
        <v>2009</v>
      </c>
      <c r="G147" s="189" t="s">
        <v>2009</v>
      </c>
      <c r="H147" s="189" t="s">
        <v>2009</v>
      </c>
      <c r="I147" s="189"/>
      <c r="J147" s="189" t="s">
        <v>1</v>
      </c>
      <c r="K147" s="189" t="s">
        <v>1298</v>
      </c>
      <c r="L147" s="189" t="s">
        <v>3733</v>
      </c>
      <c r="M147" s="189">
        <v>10.199999999999999</v>
      </c>
      <c r="N147" s="189">
        <v>15.3</v>
      </c>
      <c r="O147" s="189" t="s">
        <v>3462</v>
      </c>
      <c r="P147" s="190" t="s">
        <v>2009</v>
      </c>
      <c r="Q147" s="189" t="s">
        <v>3540</v>
      </c>
      <c r="R147" s="189" t="s">
        <v>3541</v>
      </c>
      <c r="S147" s="189" t="s">
        <v>3710</v>
      </c>
    </row>
    <row r="148" spans="1:19" ht="17">
      <c r="A148" s="189" t="s">
        <v>3734</v>
      </c>
      <c r="B148" s="189" t="s">
        <v>728</v>
      </c>
      <c r="C148" s="189" t="s">
        <v>3379</v>
      </c>
      <c r="D148" s="189" t="s">
        <v>1926</v>
      </c>
      <c r="E148" s="189" t="s">
        <v>1298</v>
      </c>
      <c r="F148" s="189" t="s">
        <v>3703</v>
      </c>
      <c r="G148" s="189" t="s">
        <v>2009</v>
      </c>
      <c r="H148" s="189" t="s">
        <v>2009</v>
      </c>
      <c r="I148" s="189"/>
      <c r="J148" s="189" t="s">
        <v>3440</v>
      </c>
      <c r="K148" s="189" t="s">
        <v>3703</v>
      </c>
      <c r="L148" s="189" t="s">
        <v>3735</v>
      </c>
      <c r="M148" s="189">
        <v>10.199999999999999</v>
      </c>
      <c r="N148" s="189">
        <v>15.3</v>
      </c>
      <c r="O148" s="189" t="s">
        <v>3462</v>
      </c>
      <c r="P148" s="190" t="s">
        <v>2009</v>
      </c>
      <c r="Q148" s="189" t="s">
        <v>3540</v>
      </c>
      <c r="R148" s="189" t="s">
        <v>3541</v>
      </c>
      <c r="S148" s="189" t="s">
        <v>3710</v>
      </c>
    </row>
    <row r="149" spans="1:19" ht="17">
      <c r="A149" s="189" t="s">
        <v>3736</v>
      </c>
      <c r="B149" s="189" t="s">
        <v>221</v>
      </c>
      <c r="C149" s="189" t="s">
        <v>3380</v>
      </c>
      <c r="D149" s="189" t="s">
        <v>1926</v>
      </c>
      <c r="E149" s="189" t="s">
        <v>1298</v>
      </c>
      <c r="F149" s="189" t="s">
        <v>3703</v>
      </c>
      <c r="G149" s="189" t="s">
        <v>2009</v>
      </c>
      <c r="H149" s="189" t="s">
        <v>2009</v>
      </c>
      <c r="I149" s="189"/>
      <c r="J149" s="189" t="s">
        <v>3440</v>
      </c>
      <c r="K149" s="189" t="s">
        <v>3703</v>
      </c>
      <c r="L149" s="189" t="s">
        <v>3737</v>
      </c>
      <c r="M149" s="189">
        <v>10.199999999999999</v>
      </c>
      <c r="N149" s="189">
        <v>15.3</v>
      </c>
      <c r="O149" s="189" t="s">
        <v>3462</v>
      </c>
      <c r="P149" s="190" t="s">
        <v>2009</v>
      </c>
      <c r="Q149" s="189" t="s">
        <v>3540</v>
      </c>
      <c r="R149" s="189" t="s">
        <v>3541</v>
      </c>
      <c r="S149" s="189" t="s">
        <v>3710</v>
      </c>
    </row>
    <row r="150" spans="1:19" ht="17">
      <c r="A150" s="189" t="s">
        <v>3738</v>
      </c>
      <c r="B150" s="189" t="s">
        <v>222</v>
      </c>
      <c r="C150" s="189" t="s">
        <v>3381</v>
      </c>
      <c r="D150" s="189" t="s">
        <v>1926</v>
      </c>
      <c r="E150" s="189" t="s">
        <v>1298</v>
      </c>
      <c r="F150" s="189" t="s">
        <v>3703</v>
      </c>
      <c r="G150" s="189" t="s">
        <v>2009</v>
      </c>
      <c r="H150" s="189" t="s">
        <v>2009</v>
      </c>
      <c r="I150" s="189"/>
      <c r="J150" s="189" t="s">
        <v>3440</v>
      </c>
      <c r="K150" s="189" t="s">
        <v>3703</v>
      </c>
      <c r="L150" s="189" t="s">
        <v>3739</v>
      </c>
      <c r="M150" s="189">
        <v>10.199999999999999</v>
      </c>
      <c r="N150" s="189">
        <v>15.3</v>
      </c>
      <c r="O150" s="189" t="s">
        <v>3462</v>
      </c>
      <c r="P150" s="190" t="s">
        <v>2009</v>
      </c>
      <c r="Q150" s="189" t="s">
        <v>3540</v>
      </c>
      <c r="R150" s="189" t="s">
        <v>3541</v>
      </c>
      <c r="S150" s="189" t="s">
        <v>3710</v>
      </c>
    </row>
    <row r="151" spans="1:19" ht="17">
      <c r="A151" s="189" t="s">
        <v>3740</v>
      </c>
      <c r="B151" s="189" t="s">
        <v>223</v>
      </c>
      <c r="C151" s="189" t="s">
        <v>3382</v>
      </c>
      <c r="D151" s="189" t="s">
        <v>1926</v>
      </c>
      <c r="E151" s="189" t="s">
        <v>1298</v>
      </c>
      <c r="F151" s="189" t="s">
        <v>3703</v>
      </c>
      <c r="G151" s="189" t="s">
        <v>2009</v>
      </c>
      <c r="H151" s="189" t="s">
        <v>2009</v>
      </c>
      <c r="I151" s="189"/>
      <c r="J151" s="189" t="s">
        <v>3440</v>
      </c>
      <c r="K151" s="189" t="s">
        <v>3703</v>
      </c>
      <c r="L151" s="189" t="s">
        <v>3741</v>
      </c>
      <c r="M151" s="189">
        <v>10.199999999999999</v>
      </c>
      <c r="N151" s="189">
        <v>15.3</v>
      </c>
      <c r="O151" s="189" t="s">
        <v>3462</v>
      </c>
      <c r="P151" s="190" t="s">
        <v>2009</v>
      </c>
      <c r="Q151" s="189" t="s">
        <v>3540</v>
      </c>
      <c r="R151" s="189" t="s">
        <v>3541</v>
      </c>
      <c r="S151" s="189" t="s">
        <v>3710</v>
      </c>
    </row>
    <row r="152" spans="1:19" ht="17">
      <c r="A152" s="189" t="s">
        <v>3742</v>
      </c>
      <c r="B152" s="189" t="s">
        <v>224</v>
      </c>
      <c r="C152" s="189" t="s">
        <v>3383</v>
      </c>
      <c r="D152" s="189" t="s">
        <v>1926</v>
      </c>
      <c r="E152" s="189" t="s">
        <v>1298</v>
      </c>
      <c r="F152" s="189" t="s">
        <v>3703</v>
      </c>
      <c r="G152" s="189" t="s">
        <v>2009</v>
      </c>
      <c r="H152" s="189" t="s">
        <v>2009</v>
      </c>
      <c r="I152" s="189"/>
      <c r="J152" s="189" t="s">
        <v>3440</v>
      </c>
      <c r="K152" s="189" t="s">
        <v>3703</v>
      </c>
      <c r="L152" s="189" t="s">
        <v>3743</v>
      </c>
      <c r="M152" s="189">
        <v>10.199999999999999</v>
      </c>
      <c r="N152" s="189">
        <v>15.3</v>
      </c>
      <c r="O152" s="189" t="s">
        <v>3462</v>
      </c>
      <c r="P152" s="190" t="s">
        <v>2009</v>
      </c>
      <c r="Q152" s="189" t="s">
        <v>3540</v>
      </c>
      <c r="R152" s="189" t="s">
        <v>3541</v>
      </c>
      <c r="S152" s="189" t="s">
        <v>3710</v>
      </c>
    </row>
    <row r="153" spans="1:19" ht="17">
      <c r="A153" s="189" t="s">
        <v>3744</v>
      </c>
      <c r="B153" s="189" t="s">
        <v>729</v>
      </c>
      <c r="C153" s="189" t="s">
        <v>3384</v>
      </c>
      <c r="D153" s="189" t="s">
        <v>1926</v>
      </c>
      <c r="E153" s="189" t="s">
        <v>1298</v>
      </c>
      <c r="F153" s="189" t="s">
        <v>3703</v>
      </c>
      <c r="G153" s="189" t="s">
        <v>2009</v>
      </c>
      <c r="H153" s="189" t="s">
        <v>2009</v>
      </c>
      <c r="I153" s="189"/>
      <c r="J153" s="189" t="s">
        <v>3440</v>
      </c>
      <c r="K153" s="189" t="s">
        <v>3703</v>
      </c>
      <c r="L153" s="189" t="s">
        <v>3745</v>
      </c>
      <c r="M153" s="189">
        <v>10.199999999999999</v>
      </c>
      <c r="N153" s="189">
        <v>15.3</v>
      </c>
      <c r="O153" s="189" t="s">
        <v>3462</v>
      </c>
      <c r="P153" s="190" t="s">
        <v>2009</v>
      </c>
      <c r="Q153" s="189" t="s">
        <v>3540</v>
      </c>
      <c r="R153" s="189" t="s">
        <v>3541</v>
      </c>
      <c r="S153" s="189" t="s">
        <v>3710</v>
      </c>
    </row>
    <row r="154" spans="1:19" ht="17">
      <c r="A154" s="189" t="s">
        <v>3746</v>
      </c>
      <c r="B154" s="189" t="s">
        <v>730</v>
      </c>
      <c r="C154" s="189" t="s">
        <v>3385</v>
      </c>
      <c r="D154" s="189" t="s">
        <v>1926</v>
      </c>
      <c r="E154" s="189" t="s">
        <v>1298</v>
      </c>
      <c r="F154" s="189" t="s">
        <v>3703</v>
      </c>
      <c r="G154" s="189" t="s">
        <v>2009</v>
      </c>
      <c r="H154" s="189" t="s">
        <v>2009</v>
      </c>
      <c r="I154" s="189"/>
      <c r="J154" s="189" t="s">
        <v>3440</v>
      </c>
      <c r="K154" s="189" t="s">
        <v>3703</v>
      </c>
      <c r="L154" s="189" t="s">
        <v>3747</v>
      </c>
      <c r="M154" s="189">
        <v>10.199999999999999</v>
      </c>
      <c r="N154" s="189">
        <v>15.3</v>
      </c>
      <c r="O154" s="189" t="s">
        <v>3462</v>
      </c>
      <c r="P154" s="190" t="s">
        <v>2009</v>
      </c>
      <c r="Q154" s="189" t="s">
        <v>3540</v>
      </c>
      <c r="R154" s="189" t="s">
        <v>3541</v>
      </c>
      <c r="S154" s="189" t="s">
        <v>3710</v>
      </c>
    </row>
    <row r="155" spans="1:19" ht="17">
      <c r="A155" s="189" t="s">
        <v>3748</v>
      </c>
      <c r="B155" s="189" t="s">
        <v>225</v>
      </c>
      <c r="C155" s="189" t="s">
        <v>3375</v>
      </c>
      <c r="D155" s="189" t="s">
        <v>1966</v>
      </c>
      <c r="E155" s="189" t="s">
        <v>1298</v>
      </c>
      <c r="F155" s="189" t="s">
        <v>2009</v>
      </c>
      <c r="G155" s="189" t="s">
        <v>2009</v>
      </c>
      <c r="H155" s="189" t="s">
        <v>2009</v>
      </c>
      <c r="I155" s="189"/>
      <c r="J155" s="189" t="s">
        <v>1</v>
      </c>
      <c r="K155" s="189" t="s">
        <v>1298</v>
      </c>
      <c r="L155" s="189" t="s">
        <v>3749</v>
      </c>
      <c r="M155" s="189">
        <v>10.199999999999999</v>
      </c>
      <c r="N155" s="189">
        <v>15.3</v>
      </c>
      <c r="O155" s="189" t="s">
        <v>3462</v>
      </c>
      <c r="P155" s="190" t="s">
        <v>2009</v>
      </c>
      <c r="Q155" s="189" t="s">
        <v>3540</v>
      </c>
      <c r="R155" s="189" t="s">
        <v>3750</v>
      </c>
      <c r="S155" s="189" t="s">
        <v>3751</v>
      </c>
    </row>
    <row r="156" spans="1:19" ht="17">
      <c r="A156" s="189" t="s">
        <v>3752</v>
      </c>
      <c r="B156" s="189" t="s">
        <v>226</v>
      </c>
      <c r="C156" s="189" t="s">
        <v>3376</v>
      </c>
      <c r="D156" s="189" t="s">
        <v>1966</v>
      </c>
      <c r="E156" s="189" t="s">
        <v>1298</v>
      </c>
      <c r="F156" s="189" t="s">
        <v>2009</v>
      </c>
      <c r="G156" s="189" t="s">
        <v>2009</v>
      </c>
      <c r="H156" s="189" t="s">
        <v>2009</v>
      </c>
      <c r="I156" s="189"/>
      <c r="J156" s="189" t="s">
        <v>1</v>
      </c>
      <c r="K156" s="189" t="s">
        <v>1298</v>
      </c>
      <c r="L156" s="189" t="s">
        <v>3753</v>
      </c>
      <c r="M156" s="189">
        <v>10.199999999999999</v>
      </c>
      <c r="N156" s="189">
        <v>15.3</v>
      </c>
      <c r="O156" s="189" t="s">
        <v>3462</v>
      </c>
      <c r="P156" s="190" t="s">
        <v>2009</v>
      </c>
      <c r="Q156" s="189" t="s">
        <v>3540</v>
      </c>
      <c r="R156" s="189" t="s">
        <v>3750</v>
      </c>
      <c r="S156" s="189" t="s">
        <v>3751</v>
      </c>
    </row>
    <row r="157" spans="1:19" ht="17">
      <c r="A157" s="189" t="s">
        <v>3754</v>
      </c>
      <c r="B157" s="189" t="s">
        <v>227</v>
      </c>
      <c r="C157" s="189" t="s">
        <v>3377</v>
      </c>
      <c r="D157" s="189" t="s">
        <v>1966</v>
      </c>
      <c r="E157" s="189" t="s">
        <v>1298</v>
      </c>
      <c r="F157" s="189" t="s">
        <v>2009</v>
      </c>
      <c r="G157" s="189" t="s">
        <v>2009</v>
      </c>
      <c r="H157" s="189" t="s">
        <v>2009</v>
      </c>
      <c r="I157" s="189"/>
      <c r="J157" s="189" t="s">
        <v>1</v>
      </c>
      <c r="K157" s="189" t="s">
        <v>1298</v>
      </c>
      <c r="L157" s="189" t="s">
        <v>3755</v>
      </c>
      <c r="M157" s="189">
        <v>10.199999999999999</v>
      </c>
      <c r="N157" s="189">
        <v>15.3</v>
      </c>
      <c r="O157" s="189" t="s">
        <v>3462</v>
      </c>
      <c r="P157" s="190" t="s">
        <v>2009</v>
      </c>
      <c r="Q157" s="189" t="s">
        <v>3540</v>
      </c>
      <c r="R157" s="189" t="s">
        <v>3750</v>
      </c>
      <c r="S157" s="189" t="s">
        <v>3751</v>
      </c>
    </row>
    <row r="158" spans="1:19" ht="17">
      <c r="A158" s="189" t="s">
        <v>3756</v>
      </c>
      <c r="B158" s="189" t="s">
        <v>228</v>
      </c>
      <c r="C158" s="189" t="s">
        <v>3378</v>
      </c>
      <c r="D158" s="189" t="s">
        <v>1966</v>
      </c>
      <c r="E158" s="189" t="s">
        <v>1298</v>
      </c>
      <c r="F158" s="189" t="s">
        <v>2009</v>
      </c>
      <c r="G158" s="189" t="s">
        <v>2009</v>
      </c>
      <c r="H158" s="189" t="s">
        <v>2009</v>
      </c>
      <c r="I158" s="189"/>
      <c r="J158" s="189" t="s">
        <v>1</v>
      </c>
      <c r="K158" s="189" t="s">
        <v>1298</v>
      </c>
      <c r="L158" s="189" t="s">
        <v>3757</v>
      </c>
      <c r="M158" s="189">
        <v>10.199999999999999</v>
      </c>
      <c r="N158" s="189">
        <v>15.3</v>
      </c>
      <c r="O158" s="189" t="s">
        <v>3462</v>
      </c>
      <c r="P158" s="190" t="s">
        <v>2009</v>
      </c>
      <c r="Q158" s="189" t="s">
        <v>3540</v>
      </c>
      <c r="R158" s="189" t="s">
        <v>3750</v>
      </c>
      <c r="S158" s="189" t="s">
        <v>3751</v>
      </c>
    </row>
    <row r="159" spans="1:19">
      <c r="A159" s="189" t="s">
        <v>3758</v>
      </c>
      <c r="B159" s="189" t="s">
        <v>229</v>
      </c>
      <c r="C159" s="189" t="s">
        <v>3340</v>
      </c>
      <c r="D159" s="189" t="s">
        <v>229</v>
      </c>
      <c r="E159" s="189" t="s">
        <v>1298</v>
      </c>
      <c r="F159" s="189" t="s">
        <v>2009</v>
      </c>
      <c r="G159" s="189" t="s">
        <v>2009</v>
      </c>
      <c r="H159" s="189" t="s">
        <v>2009</v>
      </c>
      <c r="I159" s="189"/>
      <c r="J159" s="189" t="s">
        <v>1</v>
      </c>
      <c r="K159" s="189" t="s">
        <v>1298</v>
      </c>
      <c r="L159" s="189" t="s">
        <v>3759</v>
      </c>
      <c r="M159" s="189" t="s">
        <v>2009</v>
      </c>
      <c r="N159" s="189" t="s">
        <v>2009</v>
      </c>
      <c r="O159" s="189" t="s">
        <v>2009</v>
      </c>
      <c r="P159" s="190" t="s">
        <v>2009</v>
      </c>
      <c r="Q159" s="189" t="s">
        <v>2009</v>
      </c>
      <c r="R159" s="189" t="s">
        <v>3760</v>
      </c>
      <c r="S159" s="189" t="s">
        <v>3761</v>
      </c>
    </row>
    <row r="160" spans="1:19">
      <c r="A160" s="189" t="s">
        <v>3762</v>
      </c>
      <c r="B160" s="189" t="s">
        <v>230</v>
      </c>
      <c r="C160" s="189" t="s">
        <v>3358</v>
      </c>
      <c r="D160" s="189" t="s">
        <v>3763</v>
      </c>
      <c r="E160" s="189" t="s">
        <v>1298</v>
      </c>
      <c r="F160" s="189" t="s">
        <v>2009</v>
      </c>
      <c r="G160" s="189" t="s">
        <v>2009</v>
      </c>
      <c r="H160" s="189" t="s">
        <v>2009</v>
      </c>
      <c r="I160" s="189"/>
      <c r="J160" s="189" t="s">
        <v>1</v>
      </c>
      <c r="K160" s="189" t="s">
        <v>1298</v>
      </c>
      <c r="L160" s="189" t="s">
        <v>3764</v>
      </c>
      <c r="M160" s="189" t="s">
        <v>2009</v>
      </c>
      <c r="N160" s="189" t="s">
        <v>2009</v>
      </c>
      <c r="O160" s="189" t="s">
        <v>2009</v>
      </c>
      <c r="P160" s="190" t="s">
        <v>2009</v>
      </c>
      <c r="Q160" s="189" t="s">
        <v>2009</v>
      </c>
      <c r="R160" s="189" t="s">
        <v>3760</v>
      </c>
      <c r="S160" s="189" t="s">
        <v>3765</v>
      </c>
    </row>
    <row r="161" spans="1:19">
      <c r="A161" s="189" t="s">
        <v>3766</v>
      </c>
      <c r="B161" s="189" t="s">
        <v>231</v>
      </c>
      <c r="C161" s="189" t="s">
        <v>3359</v>
      </c>
      <c r="D161" s="189" t="s">
        <v>3763</v>
      </c>
      <c r="E161" s="189" t="s">
        <v>1298</v>
      </c>
      <c r="F161" s="189" t="s">
        <v>2009</v>
      </c>
      <c r="G161" s="189" t="s">
        <v>2009</v>
      </c>
      <c r="H161" s="189" t="s">
        <v>2009</v>
      </c>
      <c r="I161" s="189"/>
      <c r="J161" s="189" t="s">
        <v>1</v>
      </c>
      <c r="K161" s="189" t="s">
        <v>1298</v>
      </c>
      <c r="L161" s="189" t="s">
        <v>3767</v>
      </c>
      <c r="M161" s="189" t="s">
        <v>2009</v>
      </c>
      <c r="N161" s="189" t="s">
        <v>2009</v>
      </c>
      <c r="O161" s="189" t="s">
        <v>2009</v>
      </c>
      <c r="P161" s="190" t="s">
        <v>2009</v>
      </c>
      <c r="Q161" s="189" t="s">
        <v>2009</v>
      </c>
      <c r="R161" s="189" t="s">
        <v>3760</v>
      </c>
      <c r="S161" s="189" t="s">
        <v>3765</v>
      </c>
    </row>
    <row r="162" spans="1:19">
      <c r="A162" s="189" t="s">
        <v>3768</v>
      </c>
      <c r="B162" s="189" t="s">
        <v>232</v>
      </c>
      <c r="C162" s="189" t="s">
        <v>3360</v>
      </c>
      <c r="D162" s="189" t="s">
        <v>3763</v>
      </c>
      <c r="E162" s="189" t="s">
        <v>1298</v>
      </c>
      <c r="F162" s="189" t="s">
        <v>2009</v>
      </c>
      <c r="G162" s="189" t="s">
        <v>2009</v>
      </c>
      <c r="H162" s="189" t="s">
        <v>2009</v>
      </c>
      <c r="I162" s="189"/>
      <c r="J162" s="189" t="s">
        <v>1</v>
      </c>
      <c r="K162" s="189" t="s">
        <v>1298</v>
      </c>
      <c r="L162" s="189" t="s">
        <v>3769</v>
      </c>
      <c r="M162" s="189" t="s">
        <v>2009</v>
      </c>
      <c r="N162" s="189" t="s">
        <v>2009</v>
      </c>
      <c r="O162" s="189" t="s">
        <v>2009</v>
      </c>
      <c r="P162" s="190" t="s">
        <v>2009</v>
      </c>
      <c r="Q162" s="189" t="s">
        <v>2009</v>
      </c>
      <c r="R162" s="189" t="s">
        <v>3760</v>
      </c>
      <c r="S162" s="189" t="s">
        <v>3765</v>
      </c>
    </row>
    <row r="163" spans="1:19">
      <c r="A163" s="189" t="s">
        <v>3770</v>
      </c>
      <c r="B163" s="189" t="s">
        <v>234</v>
      </c>
      <c r="C163" s="189" t="s">
        <v>3340</v>
      </c>
      <c r="D163" s="189" t="s">
        <v>234</v>
      </c>
      <c r="E163" s="189" t="s">
        <v>1298</v>
      </c>
      <c r="F163" s="189" t="s">
        <v>2009</v>
      </c>
      <c r="G163" s="189" t="s">
        <v>2009</v>
      </c>
      <c r="H163" s="189" t="s">
        <v>2009</v>
      </c>
      <c r="I163" s="189"/>
      <c r="J163" s="189" t="s">
        <v>1</v>
      </c>
      <c r="K163" s="189" t="s">
        <v>1298</v>
      </c>
      <c r="L163" s="189" t="s">
        <v>3771</v>
      </c>
      <c r="M163" s="189" t="s">
        <v>2009</v>
      </c>
      <c r="N163" s="189" t="s">
        <v>2009</v>
      </c>
      <c r="O163" s="189" t="s">
        <v>2009</v>
      </c>
      <c r="P163" s="190" t="s">
        <v>2009</v>
      </c>
      <c r="Q163" s="189" t="s">
        <v>2009</v>
      </c>
      <c r="R163" s="189" t="s">
        <v>3760</v>
      </c>
      <c r="S163" s="189" t="s">
        <v>3765</v>
      </c>
    </row>
    <row r="164" spans="1:19">
      <c r="A164" s="189">
        <v>164</v>
      </c>
      <c r="B164" s="189" t="s">
        <v>731</v>
      </c>
      <c r="C164" s="189" t="s">
        <v>3340</v>
      </c>
      <c r="D164" s="189" t="s">
        <v>731</v>
      </c>
      <c r="E164" s="189" t="s">
        <v>1298</v>
      </c>
      <c r="F164" s="189" t="s">
        <v>2009</v>
      </c>
      <c r="G164" s="189" t="s">
        <v>2009</v>
      </c>
      <c r="H164" s="189" t="s">
        <v>2009</v>
      </c>
      <c r="I164" s="189"/>
      <c r="J164" s="189" t="s">
        <v>1</v>
      </c>
      <c r="K164" s="189" t="s">
        <v>1298</v>
      </c>
      <c r="L164" s="189" t="s">
        <v>3772</v>
      </c>
      <c r="M164" s="189" t="s">
        <v>2009</v>
      </c>
      <c r="N164" s="189" t="s">
        <v>2009</v>
      </c>
      <c r="O164" s="189" t="s">
        <v>2009</v>
      </c>
      <c r="P164" s="190" t="s">
        <v>2009</v>
      </c>
      <c r="Q164" s="189" t="s">
        <v>2009</v>
      </c>
      <c r="R164" s="189" t="s">
        <v>3760</v>
      </c>
      <c r="S164" s="189" t="s">
        <v>3765</v>
      </c>
    </row>
    <row r="165" spans="1:19" ht="17">
      <c r="A165" s="189" t="s">
        <v>3773</v>
      </c>
      <c r="B165" s="189" t="s">
        <v>237</v>
      </c>
      <c r="C165" s="189" t="s">
        <v>3340</v>
      </c>
      <c r="D165" s="189" t="s">
        <v>237</v>
      </c>
      <c r="E165" s="189" t="s">
        <v>1298</v>
      </c>
      <c r="F165" s="189" t="s">
        <v>2009</v>
      </c>
      <c r="G165" s="189" t="s">
        <v>2009</v>
      </c>
      <c r="H165" s="189" t="s">
        <v>2009</v>
      </c>
      <c r="I165" s="189"/>
      <c r="J165" s="189" t="s">
        <v>1</v>
      </c>
      <c r="K165" s="189" t="s">
        <v>1298</v>
      </c>
      <c r="L165" s="189" t="s">
        <v>3774</v>
      </c>
      <c r="M165" s="189">
        <v>7.14</v>
      </c>
      <c r="N165" s="189">
        <v>10.71</v>
      </c>
      <c r="O165" s="189" t="s">
        <v>3462</v>
      </c>
      <c r="P165" s="190" t="s">
        <v>2009</v>
      </c>
      <c r="Q165" s="189" t="s">
        <v>2009</v>
      </c>
      <c r="R165" s="189" t="s">
        <v>3760</v>
      </c>
      <c r="S165" s="189" t="s">
        <v>3765</v>
      </c>
    </row>
    <row r="166" spans="1:19" ht="17">
      <c r="A166" s="189" t="s">
        <v>3775</v>
      </c>
      <c r="B166" s="189" t="s">
        <v>238</v>
      </c>
      <c r="C166" s="189" t="s">
        <v>3341</v>
      </c>
      <c r="D166" s="189" t="s">
        <v>1596</v>
      </c>
      <c r="E166" s="189" t="s">
        <v>1298</v>
      </c>
      <c r="F166" s="189" t="s">
        <v>2009</v>
      </c>
      <c r="G166" s="189" t="s">
        <v>2009</v>
      </c>
      <c r="H166" s="189" t="s">
        <v>2009</v>
      </c>
      <c r="I166" s="189"/>
      <c r="J166" s="189" t="s">
        <v>1</v>
      </c>
      <c r="K166" s="189" t="s">
        <v>1298</v>
      </c>
      <c r="L166" s="189" t="s">
        <v>3776</v>
      </c>
      <c r="M166" s="189">
        <v>7.14</v>
      </c>
      <c r="N166" s="189">
        <v>10.71</v>
      </c>
      <c r="O166" s="189" t="s">
        <v>3462</v>
      </c>
      <c r="P166" s="190" t="s">
        <v>2009</v>
      </c>
      <c r="Q166" s="189" t="s">
        <v>2009</v>
      </c>
      <c r="R166" s="189" t="s">
        <v>3760</v>
      </c>
      <c r="S166" s="189" t="s">
        <v>3521</v>
      </c>
    </row>
    <row r="167" spans="1:19" ht="17">
      <c r="A167" s="189" t="s">
        <v>3777</v>
      </c>
      <c r="B167" s="189" t="s">
        <v>239</v>
      </c>
      <c r="C167" s="189" t="s">
        <v>3342</v>
      </c>
      <c r="D167" s="189" t="s">
        <v>1596</v>
      </c>
      <c r="E167" s="189" t="s">
        <v>1298</v>
      </c>
      <c r="F167" s="189" t="s">
        <v>2009</v>
      </c>
      <c r="G167" s="189" t="s">
        <v>2009</v>
      </c>
      <c r="H167" s="189" t="s">
        <v>2009</v>
      </c>
      <c r="I167" s="189"/>
      <c r="J167" s="189" t="s">
        <v>1</v>
      </c>
      <c r="K167" s="189" t="s">
        <v>1298</v>
      </c>
      <c r="L167" s="189" t="s">
        <v>3778</v>
      </c>
      <c r="M167" s="189">
        <v>7.14</v>
      </c>
      <c r="N167" s="189">
        <v>10.71</v>
      </c>
      <c r="O167" s="189" t="s">
        <v>3462</v>
      </c>
      <c r="P167" s="190" t="s">
        <v>2009</v>
      </c>
      <c r="Q167" s="189" t="s">
        <v>2009</v>
      </c>
      <c r="R167" s="189" t="s">
        <v>3760</v>
      </c>
      <c r="S167" s="189" t="s">
        <v>3521</v>
      </c>
    </row>
    <row r="168" spans="1:19" ht="17">
      <c r="A168" s="189" t="s">
        <v>3779</v>
      </c>
      <c r="B168" s="189" t="s">
        <v>240</v>
      </c>
      <c r="C168" s="189" t="s">
        <v>3340</v>
      </c>
      <c r="D168" s="189" t="s">
        <v>240</v>
      </c>
      <c r="E168" s="189" t="s">
        <v>1298</v>
      </c>
      <c r="F168" s="189" t="s">
        <v>2009</v>
      </c>
      <c r="G168" s="189" t="s">
        <v>2009</v>
      </c>
      <c r="H168" s="189" t="s">
        <v>2009</v>
      </c>
      <c r="I168" s="189"/>
      <c r="J168" s="189" t="s">
        <v>1</v>
      </c>
      <c r="K168" s="189" t="s">
        <v>1298</v>
      </c>
      <c r="L168" s="189" t="s">
        <v>3780</v>
      </c>
      <c r="M168" s="189">
        <v>7.14</v>
      </c>
      <c r="N168" s="189">
        <v>10.71</v>
      </c>
      <c r="O168" s="189" t="s">
        <v>3462</v>
      </c>
      <c r="P168" s="190" t="s">
        <v>2009</v>
      </c>
      <c r="Q168" s="189" t="s">
        <v>2009</v>
      </c>
      <c r="R168" s="189" t="s">
        <v>3760</v>
      </c>
      <c r="S168" s="189" t="s">
        <v>3521</v>
      </c>
    </row>
    <row r="169" spans="1:19" ht="17">
      <c r="A169" s="189" t="s">
        <v>3781</v>
      </c>
      <c r="B169" s="189" t="s">
        <v>241</v>
      </c>
      <c r="C169" s="189" t="s">
        <v>3340</v>
      </c>
      <c r="D169" s="189" t="s">
        <v>241</v>
      </c>
      <c r="E169" s="189" t="s">
        <v>1298</v>
      </c>
      <c r="F169" s="189" t="s">
        <v>2009</v>
      </c>
      <c r="G169" s="189" t="s">
        <v>2009</v>
      </c>
      <c r="H169" s="189" t="s">
        <v>2009</v>
      </c>
      <c r="I169" s="189"/>
      <c r="J169" s="189" t="s">
        <v>1</v>
      </c>
      <c r="K169" s="189" t="s">
        <v>1298</v>
      </c>
      <c r="L169" s="189" t="s">
        <v>3782</v>
      </c>
      <c r="M169" s="189">
        <v>7.14</v>
      </c>
      <c r="N169" s="189">
        <v>10.71</v>
      </c>
      <c r="O169" s="189" t="s">
        <v>3462</v>
      </c>
      <c r="P169" s="190" t="s">
        <v>2009</v>
      </c>
      <c r="Q169" s="189" t="s">
        <v>2009</v>
      </c>
      <c r="R169" s="189" t="s">
        <v>3760</v>
      </c>
      <c r="S169" s="189" t="s">
        <v>3521</v>
      </c>
    </row>
    <row r="170" spans="1:19" ht="17">
      <c r="A170" s="189" t="s">
        <v>3783</v>
      </c>
      <c r="B170" s="189" t="s">
        <v>242</v>
      </c>
      <c r="C170" s="189" t="s">
        <v>3340</v>
      </c>
      <c r="D170" s="189" t="s">
        <v>242</v>
      </c>
      <c r="E170" s="189" t="s">
        <v>1298</v>
      </c>
      <c r="F170" s="189" t="s">
        <v>2009</v>
      </c>
      <c r="G170" s="189" t="s">
        <v>2009</v>
      </c>
      <c r="H170" s="189" t="s">
        <v>2009</v>
      </c>
      <c r="I170" s="189"/>
      <c r="J170" s="189" t="s">
        <v>1</v>
      </c>
      <c r="K170" s="189" t="s">
        <v>1298</v>
      </c>
      <c r="L170" s="189" t="s">
        <v>3784</v>
      </c>
      <c r="M170" s="189">
        <v>7.14</v>
      </c>
      <c r="N170" s="189">
        <v>10.71</v>
      </c>
      <c r="O170" s="189" t="s">
        <v>3462</v>
      </c>
      <c r="P170" s="190" t="s">
        <v>2009</v>
      </c>
      <c r="Q170" s="189" t="s">
        <v>2009</v>
      </c>
      <c r="R170" s="189" t="s">
        <v>3760</v>
      </c>
      <c r="S170" s="189" t="s">
        <v>3521</v>
      </c>
    </row>
    <row r="171" spans="1:19" ht="17">
      <c r="A171" s="189" t="s">
        <v>3785</v>
      </c>
      <c r="B171" s="189" t="s">
        <v>243</v>
      </c>
      <c r="C171" s="189" t="s">
        <v>3340</v>
      </c>
      <c r="D171" s="189" t="s">
        <v>243</v>
      </c>
      <c r="E171" s="189" t="s">
        <v>1298</v>
      </c>
      <c r="F171" s="189" t="s">
        <v>2009</v>
      </c>
      <c r="G171" s="189" t="s">
        <v>2009</v>
      </c>
      <c r="H171" s="189" t="s">
        <v>2009</v>
      </c>
      <c r="I171" s="189"/>
      <c r="J171" s="189" t="s">
        <v>1</v>
      </c>
      <c r="K171" s="189" t="s">
        <v>1298</v>
      </c>
      <c r="L171" s="189" t="s">
        <v>3786</v>
      </c>
      <c r="M171" s="189">
        <v>7.14</v>
      </c>
      <c r="N171" s="189">
        <v>10.71</v>
      </c>
      <c r="O171" s="189" t="s">
        <v>3462</v>
      </c>
      <c r="P171" s="190" t="s">
        <v>2009</v>
      </c>
      <c r="Q171" s="189" t="s">
        <v>2009</v>
      </c>
      <c r="R171" s="189" t="s">
        <v>3760</v>
      </c>
      <c r="S171" s="189" t="s">
        <v>3521</v>
      </c>
    </row>
    <row r="172" spans="1:19" ht="17">
      <c r="A172" s="189" t="s">
        <v>3787</v>
      </c>
      <c r="B172" s="189" t="s">
        <v>244</v>
      </c>
      <c r="C172" s="189" t="s">
        <v>3341</v>
      </c>
      <c r="D172" s="189" t="s">
        <v>1672</v>
      </c>
      <c r="E172" s="189" t="s">
        <v>1298</v>
      </c>
      <c r="F172" s="189" t="s">
        <v>2009</v>
      </c>
      <c r="G172" s="189" t="s">
        <v>2009</v>
      </c>
      <c r="H172" s="189" t="s">
        <v>2009</v>
      </c>
      <c r="I172" s="189"/>
      <c r="J172" s="189" t="s">
        <v>1</v>
      </c>
      <c r="K172" s="189" t="s">
        <v>1298</v>
      </c>
      <c r="L172" s="189" t="s">
        <v>3788</v>
      </c>
      <c r="M172" s="189">
        <v>7.14</v>
      </c>
      <c r="N172" s="189">
        <v>10.71</v>
      </c>
      <c r="O172" s="189" t="s">
        <v>3462</v>
      </c>
      <c r="P172" s="190" t="s">
        <v>2009</v>
      </c>
      <c r="Q172" s="189" t="s">
        <v>2009</v>
      </c>
      <c r="R172" s="189" t="s">
        <v>3760</v>
      </c>
      <c r="S172" s="189" t="s">
        <v>3789</v>
      </c>
    </row>
    <row r="173" spans="1:19" ht="17">
      <c r="A173" s="189" t="s">
        <v>3790</v>
      </c>
      <c r="B173" s="189" t="s">
        <v>245</v>
      </c>
      <c r="C173" s="189" t="s">
        <v>3342</v>
      </c>
      <c r="D173" s="189" t="s">
        <v>1672</v>
      </c>
      <c r="E173" s="189" t="s">
        <v>1298</v>
      </c>
      <c r="F173" s="189" t="s">
        <v>2009</v>
      </c>
      <c r="G173" s="189" t="s">
        <v>2009</v>
      </c>
      <c r="H173" s="189" t="s">
        <v>2009</v>
      </c>
      <c r="I173" s="189"/>
      <c r="J173" s="189" t="s">
        <v>1</v>
      </c>
      <c r="K173" s="189" t="s">
        <v>1298</v>
      </c>
      <c r="L173" s="189" t="s">
        <v>3791</v>
      </c>
      <c r="M173" s="189">
        <v>7.14</v>
      </c>
      <c r="N173" s="189">
        <v>10.71</v>
      </c>
      <c r="O173" s="189" t="s">
        <v>3462</v>
      </c>
      <c r="P173" s="190" t="s">
        <v>2009</v>
      </c>
      <c r="Q173" s="189" t="s">
        <v>2009</v>
      </c>
      <c r="R173" s="189" t="s">
        <v>3760</v>
      </c>
      <c r="S173" s="189" t="s">
        <v>3789</v>
      </c>
    </row>
    <row r="174" spans="1:19" ht="17">
      <c r="A174" s="189" t="s">
        <v>3792</v>
      </c>
      <c r="B174" s="189" t="s">
        <v>246</v>
      </c>
      <c r="C174" s="189" t="s">
        <v>3352</v>
      </c>
      <c r="D174" s="189" t="s">
        <v>1952</v>
      </c>
      <c r="E174" s="189" t="s">
        <v>1298</v>
      </c>
      <c r="F174" s="189" t="s">
        <v>2009</v>
      </c>
      <c r="G174" s="189" t="s">
        <v>2009</v>
      </c>
      <c r="H174" s="189" t="s">
        <v>2009</v>
      </c>
      <c r="I174" s="189"/>
      <c r="J174" s="189" t="s">
        <v>1</v>
      </c>
      <c r="K174" s="189" t="s">
        <v>1298</v>
      </c>
      <c r="L174" s="189" t="s">
        <v>3793</v>
      </c>
      <c r="M174" s="189">
        <v>7.14</v>
      </c>
      <c r="N174" s="189">
        <v>10.71</v>
      </c>
      <c r="O174" s="189" t="s">
        <v>3462</v>
      </c>
      <c r="P174" s="190" t="s">
        <v>2009</v>
      </c>
      <c r="Q174" s="189" t="s">
        <v>2009</v>
      </c>
      <c r="R174" s="189" t="s">
        <v>3760</v>
      </c>
      <c r="S174" s="189" t="s">
        <v>3794</v>
      </c>
    </row>
    <row r="175" spans="1:19" ht="17">
      <c r="A175" s="189" t="s">
        <v>3795</v>
      </c>
      <c r="B175" s="189" t="s">
        <v>247</v>
      </c>
      <c r="C175" s="189" t="s">
        <v>3353</v>
      </c>
      <c r="D175" s="189" t="s">
        <v>1952</v>
      </c>
      <c r="E175" s="189" t="s">
        <v>1298</v>
      </c>
      <c r="F175" s="189" t="s">
        <v>2009</v>
      </c>
      <c r="G175" s="189" t="s">
        <v>2009</v>
      </c>
      <c r="H175" s="189" t="s">
        <v>2009</v>
      </c>
      <c r="I175" s="189"/>
      <c r="J175" s="189" t="s">
        <v>1</v>
      </c>
      <c r="K175" s="189" t="s">
        <v>1298</v>
      </c>
      <c r="L175" s="189" t="s">
        <v>3796</v>
      </c>
      <c r="M175" s="189">
        <v>7.14</v>
      </c>
      <c r="N175" s="189">
        <v>10.71</v>
      </c>
      <c r="O175" s="189" t="s">
        <v>3462</v>
      </c>
      <c r="P175" s="190" t="s">
        <v>2009</v>
      </c>
      <c r="Q175" s="189" t="s">
        <v>2009</v>
      </c>
      <c r="R175" s="189" t="s">
        <v>3760</v>
      </c>
      <c r="S175" s="189" t="s">
        <v>3794</v>
      </c>
    </row>
    <row r="176" spans="1:19" ht="17">
      <c r="A176" s="189" t="s">
        <v>3797</v>
      </c>
      <c r="B176" s="189" t="s">
        <v>248</v>
      </c>
      <c r="C176" s="189" t="s">
        <v>3354</v>
      </c>
      <c r="D176" s="189" t="s">
        <v>1952</v>
      </c>
      <c r="E176" s="189" t="s">
        <v>1298</v>
      </c>
      <c r="F176" s="189" t="s">
        <v>2009</v>
      </c>
      <c r="G176" s="189" t="s">
        <v>2009</v>
      </c>
      <c r="H176" s="189" t="s">
        <v>2009</v>
      </c>
      <c r="I176" s="189"/>
      <c r="J176" s="189" t="s">
        <v>1</v>
      </c>
      <c r="K176" s="189" t="s">
        <v>1298</v>
      </c>
      <c r="L176" s="189" t="s">
        <v>3798</v>
      </c>
      <c r="M176" s="189">
        <v>7.14</v>
      </c>
      <c r="N176" s="189">
        <v>10.71</v>
      </c>
      <c r="O176" s="189" t="s">
        <v>3462</v>
      </c>
      <c r="P176" s="190" t="s">
        <v>2009</v>
      </c>
      <c r="Q176" s="189" t="s">
        <v>2009</v>
      </c>
      <c r="R176" s="189" t="s">
        <v>3760</v>
      </c>
      <c r="S176" s="189" t="s">
        <v>3794</v>
      </c>
    </row>
    <row r="177" spans="1:19" ht="17">
      <c r="A177" s="189" t="s">
        <v>3799</v>
      </c>
      <c r="B177" s="189" t="s">
        <v>249</v>
      </c>
      <c r="C177" s="189" t="s">
        <v>3355</v>
      </c>
      <c r="D177" s="189" t="s">
        <v>1952</v>
      </c>
      <c r="E177" s="189" t="s">
        <v>1298</v>
      </c>
      <c r="F177" s="189" t="s">
        <v>2009</v>
      </c>
      <c r="G177" s="189" t="s">
        <v>2009</v>
      </c>
      <c r="H177" s="189" t="s">
        <v>2009</v>
      </c>
      <c r="I177" s="189"/>
      <c r="J177" s="189" t="s">
        <v>1</v>
      </c>
      <c r="K177" s="189" t="s">
        <v>1298</v>
      </c>
      <c r="L177" s="189" t="s">
        <v>3800</v>
      </c>
      <c r="M177" s="189">
        <v>7.14</v>
      </c>
      <c r="N177" s="189">
        <v>10.71</v>
      </c>
      <c r="O177" s="189" t="s">
        <v>3462</v>
      </c>
      <c r="P177" s="190" t="s">
        <v>2009</v>
      </c>
      <c r="Q177" s="189" t="s">
        <v>2009</v>
      </c>
      <c r="R177" s="189" t="s">
        <v>3760</v>
      </c>
      <c r="S177" s="189" t="s">
        <v>3794</v>
      </c>
    </row>
    <row r="178" spans="1:19" ht="17">
      <c r="A178" s="189" t="s">
        <v>3801</v>
      </c>
      <c r="B178" s="189" t="s">
        <v>250</v>
      </c>
      <c r="C178" s="189" t="s">
        <v>3356</v>
      </c>
      <c r="D178" s="189" t="s">
        <v>1952</v>
      </c>
      <c r="E178" s="189" t="s">
        <v>1298</v>
      </c>
      <c r="F178" s="189" t="s">
        <v>2009</v>
      </c>
      <c r="G178" s="189" t="s">
        <v>2009</v>
      </c>
      <c r="H178" s="189" t="s">
        <v>2009</v>
      </c>
      <c r="I178" s="189"/>
      <c r="J178" s="189" t="s">
        <v>1</v>
      </c>
      <c r="K178" s="189" t="s">
        <v>1298</v>
      </c>
      <c r="L178" s="189" t="s">
        <v>3802</v>
      </c>
      <c r="M178" s="189">
        <v>7.14</v>
      </c>
      <c r="N178" s="189">
        <v>10.71</v>
      </c>
      <c r="O178" s="189" t="s">
        <v>3462</v>
      </c>
      <c r="P178" s="190" t="s">
        <v>2009</v>
      </c>
      <c r="Q178" s="189" t="s">
        <v>2009</v>
      </c>
      <c r="R178" s="189" t="s">
        <v>3760</v>
      </c>
      <c r="S178" s="189" t="s">
        <v>3794</v>
      </c>
    </row>
    <row r="179" spans="1:19" ht="17">
      <c r="A179" s="189" t="s">
        <v>3803</v>
      </c>
      <c r="B179" s="189" t="s">
        <v>251</v>
      </c>
      <c r="C179" s="189" t="s">
        <v>3357</v>
      </c>
      <c r="D179" s="189" t="s">
        <v>1952</v>
      </c>
      <c r="E179" s="189" t="s">
        <v>1298</v>
      </c>
      <c r="F179" s="189" t="s">
        <v>2009</v>
      </c>
      <c r="G179" s="189" t="s">
        <v>2009</v>
      </c>
      <c r="H179" s="189" t="s">
        <v>2009</v>
      </c>
      <c r="I179" s="189"/>
      <c r="J179" s="189" t="s">
        <v>1</v>
      </c>
      <c r="K179" s="189" t="s">
        <v>1298</v>
      </c>
      <c r="L179" s="189" t="s">
        <v>3804</v>
      </c>
      <c r="M179" s="189">
        <v>7.14</v>
      </c>
      <c r="N179" s="189">
        <v>10.71</v>
      </c>
      <c r="O179" s="189" t="s">
        <v>3462</v>
      </c>
      <c r="P179" s="190" t="s">
        <v>2009</v>
      </c>
      <c r="Q179" s="189" t="s">
        <v>2009</v>
      </c>
      <c r="R179" s="189" t="s">
        <v>3760</v>
      </c>
      <c r="S179" s="189" t="s">
        <v>3794</v>
      </c>
    </row>
    <row r="180" spans="1:19" ht="17">
      <c r="A180" s="189" t="s">
        <v>3805</v>
      </c>
      <c r="B180" s="189" t="s">
        <v>732</v>
      </c>
      <c r="C180" s="189" t="s">
        <v>3358</v>
      </c>
      <c r="D180" s="189" t="s">
        <v>252</v>
      </c>
      <c r="E180" s="189" t="s">
        <v>1298</v>
      </c>
      <c r="F180" s="189" t="s">
        <v>2009</v>
      </c>
      <c r="G180" s="189" t="s">
        <v>2009</v>
      </c>
      <c r="H180" s="189" t="s">
        <v>2009</v>
      </c>
      <c r="I180" s="189"/>
      <c r="J180" s="189" t="s">
        <v>1</v>
      </c>
      <c r="K180" s="189" t="s">
        <v>1298</v>
      </c>
      <c r="L180" s="189" t="s">
        <v>3806</v>
      </c>
      <c r="M180" s="189">
        <v>7.14</v>
      </c>
      <c r="N180" s="189">
        <v>10.71</v>
      </c>
      <c r="O180" s="189" t="s">
        <v>3462</v>
      </c>
      <c r="P180" s="190" t="s">
        <v>2009</v>
      </c>
      <c r="Q180" s="189" t="s">
        <v>2009</v>
      </c>
      <c r="R180" s="189" t="s">
        <v>3760</v>
      </c>
      <c r="S180" s="189" t="s">
        <v>3794</v>
      </c>
    </row>
    <row r="181" spans="1:19" ht="17">
      <c r="A181" s="189" t="s">
        <v>3807</v>
      </c>
      <c r="B181" s="189" t="s">
        <v>733</v>
      </c>
      <c r="C181" s="189" t="s">
        <v>3359</v>
      </c>
      <c r="D181" s="189" t="s">
        <v>252</v>
      </c>
      <c r="E181" s="189" t="s">
        <v>1298</v>
      </c>
      <c r="F181" s="189" t="s">
        <v>2009</v>
      </c>
      <c r="G181" s="189" t="s">
        <v>2009</v>
      </c>
      <c r="H181" s="189" t="s">
        <v>2009</v>
      </c>
      <c r="I181" s="189"/>
      <c r="J181" s="189" t="s">
        <v>1</v>
      </c>
      <c r="K181" s="189" t="s">
        <v>1298</v>
      </c>
      <c r="L181" s="189" t="s">
        <v>3808</v>
      </c>
      <c r="M181" s="189">
        <v>7.14</v>
      </c>
      <c r="N181" s="189">
        <v>10.71</v>
      </c>
      <c r="O181" s="189" t="s">
        <v>3462</v>
      </c>
      <c r="P181" s="190" t="s">
        <v>2009</v>
      </c>
      <c r="Q181" s="189" t="s">
        <v>2009</v>
      </c>
      <c r="R181" s="189" t="s">
        <v>3760</v>
      </c>
      <c r="S181" s="189" t="s">
        <v>3794</v>
      </c>
    </row>
    <row r="182" spans="1:19" ht="17">
      <c r="A182" s="189" t="s">
        <v>3809</v>
      </c>
      <c r="B182" s="189" t="s">
        <v>734</v>
      </c>
      <c r="C182" s="189" t="s">
        <v>3360</v>
      </c>
      <c r="D182" s="189" t="s">
        <v>252</v>
      </c>
      <c r="E182" s="189" t="s">
        <v>1298</v>
      </c>
      <c r="F182" s="189" t="s">
        <v>2009</v>
      </c>
      <c r="G182" s="189" t="s">
        <v>2009</v>
      </c>
      <c r="H182" s="189" t="s">
        <v>2009</v>
      </c>
      <c r="I182" s="189"/>
      <c r="J182" s="189" t="s">
        <v>1</v>
      </c>
      <c r="K182" s="189" t="s">
        <v>1298</v>
      </c>
      <c r="L182" s="189" t="s">
        <v>3810</v>
      </c>
      <c r="M182" s="189">
        <v>7.14</v>
      </c>
      <c r="N182" s="189">
        <v>10.71</v>
      </c>
      <c r="O182" s="189" t="s">
        <v>3462</v>
      </c>
      <c r="P182" s="190" t="s">
        <v>2009</v>
      </c>
      <c r="Q182" s="189" t="s">
        <v>2009</v>
      </c>
      <c r="R182" s="189" t="s">
        <v>3760</v>
      </c>
      <c r="S182" s="189" t="s">
        <v>3794</v>
      </c>
    </row>
    <row r="183" spans="1:19" ht="17">
      <c r="A183" s="189" t="s">
        <v>3811</v>
      </c>
      <c r="B183" s="189" t="s">
        <v>253</v>
      </c>
      <c r="C183" s="189" t="s">
        <v>3340</v>
      </c>
      <c r="D183" s="189" t="s">
        <v>253</v>
      </c>
      <c r="E183" s="189" t="s">
        <v>1298</v>
      </c>
      <c r="F183" s="189" t="s">
        <v>2009</v>
      </c>
      <c r="G183" s="189" t="s">
        <v>2009</v>
      </c>
      <c r="H183" s="189" t="s">
        <v>2009</v>
      </c>
      <c r="I183" s="189"/>
      <c r="J183" s="189" t="s">
        <v>1</v>
      </c>
      <c r="K183" s="189" t="s">
        <v>1298</v>
      </c>
      <c r="L183" s="189" t="s">
        <v>3812</v>
      </c>
      <c r="M183" s="189">
        <v>7.14</v>
      </c>
      <c r="N183" s="189">
        <v>10.71</v>
      </c>
      <c r="O183" s="189" t="s">
        <v>3462</v>
      </c>
      <c r="P183" s="190" t="s">
        <v>2009</v>
      </c>
      <c r="Q183" s="189" t="s">
        <v>2009</v>
      </c>
      <c r="R183" s="189" t="s">
        <v>3760</v>
      </c>
      <c r="S183" s="189" t="s">
        <v>3761</v>
      </c>
    </row>
    <row r="184" spans="1:19" ht="17">
      <c r="A184" s="189" t="s">
        <v>3813</v>
      </c>
      <c r="B184" s="189" t="s">
        <v>254</v>
      </c>
      <c r="C184" s="189" t="s">
        <v>3358</v>
      </c>
      <c r="D184" s="189" t="s">
        <v>1512</v>
      </c>
      <c r="E184" s="189" t="s">
        <v>1298</v>
      </c>
      <c r="F184" s="189" t="s">
        <v>2009</v>
      </c>
      <c r="G184" s="189" t="s">
        <v>2009</v>
      </c>
      <c r="H184" s="189" t="s">
        <v>2009</v>
      </c>
      <c r="I184" s="189"/>
      <c r="J184" s="189" t="s">
        <v>1</v>
      </c>
      <c r="K184" s="189" t="s">
        <v>1298</v>
      </c>
      <c r="L184" s="189" t="s">
        <v>3814</v>
      </c>
      <c r="M184" s="189">
        <v>7.14</v>
      </c>
      <c r="N184" s="189">
        <v>10.71</v>
      </c>
      <c r="O184" s="189" t="s">
        <v>3462</v>
      </c>
      <c r="P184" s="190" t="s">
        <v>2009</v>
      </c>
      <c r="Q184" s="189" t="s">
        <v>2009</v>
      </c>
      <c r="R184" s="189" t="s">
        <v>3760</v>
      </c>
      <c r="S184" s="189" t="s">
        <v>3765</v>
      </c>
    </row>
    <row r="185" spans="1:19" ht="17">
      <c r="A185" s="189" t="s">
        <v>3815</v>
      </c>
      <c r="B185" s="189" t="s">
        <v>255</v>
      </c>
      <c r="C185" s="189" t="s">
        <v>3359</v>
      </c>
      <c r="D185" s="189" t="s">
        <v>1512</v>
      </c>
      <c r="E185" s="189" t="s">
        <v>1298</v>
      </c>
      <c r="F185" s="189" t="s">
        <v>2009</v>
      </c>
      <c r="G185" s="189" t="s">
        <v>2009</v>
      </c>
      <c r="H185" s="189" t="s">
        <v>2009</v>
      </c>
      <c r="I185" s="189"/>
      <c r="J185" s="189" t="s">
        <v>1</v>
      </c>
      <c r="K185" s="189" t="s">
        <v>1298</v>
      </c>
      <c r="L185" s="189" t="s">
        <v>3816</v>
      </c>
      <c r="M185" s="189">
        <v>7.14</v>
      </c>
      <c r="N185" s="189">
        <v>10.71</v>
      </c>
      <c r="O185" s="189" t="s">
        <v>3462</v>
      </c>
      <c r="P185" s="190" t="s">
        <v>2009</v>
      </c>
      <c r="Q185" s="189" t="s">
        <v>2009</v>
      </c>
      <c r="R185" s="189" t="s">
        <v>3760</v>
      </c>
      <c r="S185" s="189" t="s">
        <v>3765</v>
      </c>
    </row>
    <row r="186" spans="1:19" ht="17">
      <c r="A186" s="189" t="s">
        <v>3817</v>
      </c>
      <c r="B186" s="189" t="s">
        <v>256</v>
      </c>
      <c r="C186" s="189" t="s">
        <v>3360</v>
      </c>
      <c r="D186" s="189" t="s">
        <v>1512</v>
      </c>
      <c r="E186" s="189" t="s">
        <v>1298</v>
      </c>
      <c r="F186" s="189" t="s">
        <v>2009</v>
      </c>
      <c r="G186" s="189" t="s">
        <v>2009</v>
      </c>
      <c r="H186" s="189" t="s">
        <v>2009</v>
      </c>
      <c r="I186" s="189"/>
      <c r="J186" s="189" t="s">
        <v>1</v>
      </c>
      <c r="K186" s="189" t="s">
        <v>1298</v>
      </c>
      <c r="L186" s="189" t="s">
        <v>3818</v>
      </c>
      <c r="M186" s="189">
        <v>7.14</v>
      </c>
      <c r="N186" s="189">
        <v>10.71</v>
      </c>
      <c r="O186" s="189" t="s">
        <v>3462</v>
      </c>
      <c r="P186" s="190" t="s">
        <v>2009</v>
      </c>
      <c r="Q186" s="189" t="s">
        <v>2009</v>
      </c>
      <c r="R186" s="189" t="s">
        <v>3760</v>
      </c>
      <c r="S186" s="189" t="s">
        <v>3765</v>
      </c>
    </row>
    <row r="187" spans="1:19" ht="17">
      <c r="A187" s="189" t="s">
        <v>3819</v>
      </c>
      <c r="B187" s="189" t="s">
        <v>257</v>
      </c>
      <c r="C187" s="189" t="s">
        <v>3340</v>
      </c>
      <c r="D187" s="189" t="s">
        <v>257</v>
      </c>
      <c r="E187" s="189" t="s">
        <v>1298</v>
      </c>
      <c r="F187" s="189" t="s">
        <v>2009</v>
      </c>
      <c r="G187" s="189" t="s">
        <v>2009</v>
      </c>
      <c r="H187" s="189" t="s">
        <v>2009</v>
      </c>
      <c r="I187" s="189"/>
      <c r="J187" s="189" t="s">
        <v>1</v>
      </c>
      <c r="K187" s="189" t="s">
        <v>1298</v>
      </c>
      <c r="L187" s="189" t="s">
        <v>3820</v>
      </c>
      <c r="M187" s="189">
        <v>7.14</v>
      </c>
      <c r="N187" s="189">
        <v>10.71</v>
      </c>
      <c r="O187" s="189" t="s">
        <v>3462</v>
      </c>
      <c r="P187" s="190" t="s">
        <v>2009</v>
      </c>
      <c r="Q187" s="189" t="s">
        <v>2009</v>
      </c>
      <c r="R187" s="189" t="s">
        <v>3760</v>
      </c>
      <c r="S187" s="189" t="s">
        <v>3765</v>
      </c>
    </row>
    <row r="188" spans="1:19">
      <c r="A188" s="189" t="s">
        <v>3821</v>
      </c>
      <c r="B188" s="189" t="s">
        <v>735</v>
      </c>
      <c r="C188" s="189" t="s">
        <v>3340</v>
      </c>
      <c r="D188" s="189" t="s">
        <v>735</v>
      </c>
      <c r="E188" s="189" t="s">
        <v>1298</v>
      </c>
      <c r="F188" s="189" t="s">
        <v>2009</v>
      </c>
      <c r="G188" s="189" t="s">
        <v>2009</v>
      </c>
      <c r="H188" s="189" t="s">
        <v>2009</v>
      </c>
      <c r="I188" s="189"/>
      <c r="J188" s="189" t="s">
        <v>1</v>
      </c>
      <c r="K188" s="189" t="s">
        <v>1298</v>
      </c>
      <c r="L188" s="189" t="s">
        <v>3822</v>
      </c>
      <c r="M188" s="189" t="s">
        <v>2009</v>
      </c>
      <c r="N188" s="189" t="s">
        <v>2009</v>
      </c>
      <c r="O188" s="189" t="s">
        <v>2009</v>
      </c>
      <c r="P188" s="190" t="s">
        <v>2009</v>
      </c>
      <c r="Q188" s="189" t="s">
        <v>2009</v>
      </c>
      <c r="R188" s="189" t="s">
        <v>3760</v>
      </c>
      <c r="S188" s="189" t="s">
        <v>3765</v>
      </c>
    </row>
    <row r="189" spans="1:19" ht="17">
      <c r="A189" s="189" t="s">
        <v>3823</v>
      </c>
      <c r="B189" s="189" t="s">
        <v>260</v>
      </c>
      <c r="C189" s="189" t="s">
        <v>3340</v>
      </c>
      <c r="D189" s="189" t="s">
        <v>260</v>
      </c>
      <c r="E189" s="189" t="s">
        <v>1298</v>
      </c>
      <c r="F189" s="189" t="s">
        <v>2009</v>
      </c>
      <c r="G189" s="189" t="s">
        <v>2009</v>
      </c>
      <c r="H189" s="189" t="s">
        <v>2009</v>
      </c>
      <c r="I189" s="189"/>
      <c r="J189" s="189" t="s">
        <v>1</v>
      </c>
      <c r="K189" s="189" t="s">
        <v>1298</v>
      </c>
      <c r="L189" s="189" t="s">
        <v>3824</v>
      </c>
      <c r="M189" s="189">
        <v>7.14</v>
      </c>
      <c r="N189" s="189">
        <v>10.71</v>
      </c>
      <c r="O189" s="189" t="s">
        <v>3462</v>
      </c>
      <c r="P189" s="190" t="s">
        <v>2009</v>
      </c>
      <c r="Q189" s="189" t="s">
        <v>2009</v>
      </c>
      <c r="R189" s="189" t="s">
        <v>3760</v>
      </c>
      <c r="S189" s="189" t="s">
        <v>3765</v>
      </c>
    </row>
    <row r="190" spans="1:19">
      <c r="A190" s="189" t="s">
        <v>3825</v>
      </c>
      <c r="B190" s="189" t="s">
        <v>1520</v>
      </c>
      <c r="C190" s="189" t="s">
        <v>3340</v>
      </c>
      <c r="D190" s="189" t="s">
        <v>1520</v>
      </c>
      <c r="E190" s="189" t="s">
        <v>1298</v>
      </c>
      <c r="F190" s="189" t="s">
        <v>2009</v>
      </c>
      <c r="G190" s="189" t="s">
        <v>2009</v>
      </c>
      <c r="H190" s="189" t="s">
        <v>2009</v>
      </c>
      <c r="I190" s="189"/>
      <c r="J190" s="189" t="s">
        <v>1</v>
      </c>
      <c r="K190" s="189" t="s">
        <v>1298</v>
      </c>
      <c r="L190" s="189" t="s">
        <v>3826</v>
      </c>
      <c r="M190" s="189" t="s">
        <v>2009</v>
      </c>
      <c r="N190" s="189" t="s">
        <v>2009</v>
      </c>
      <c r="O190" s="189" t="s">
        <v>2009</v>
      </c>
      <c r="P190" s="190" t="s">
        <v>2009</v>
      </c>
      <c r="Q190" s="189" t="s">
        <v>2009</v>
      </c>
      <c r="R190" s="189" t="s">
        <v>3760</v>
      </c>
      <c r="S190" s="189" t="s">
        <v>3765</v>
      </c>
    </row>
    <row r="191" spans="1:19" ht="17">
      <c r="A191" s="189" t="s">
        <v>3827</v>
      </c>
      <c r="B191" s="189" t="s">
        <v>262</v>
      </c>
      <c r="C191" s="189" t="s">
        <v>3358</v>
      </c>
      <c r="D191" s="189" t="s">
        <v>1588</v>
      </c>
      <c r="E191" s="189" t="s">
        <v>1298</v>
      </c>
      <c r="F191" s="189" t="s">
        <v>2009</v>
      </c>
      <c r="G191" s="189" t="s">
        <v>2009</v>
      </c>
      <c r="H191" s="189" t="s">
        <v>2009</v>
      </c>
      <c r="I191" s="189"/>
      <c r="J191" s="189" t="s">
        <v>1</v>
      </c>
      <c r="K191" s="189" t="s">
        <v>1298</v>
      </c>
      <c r="L191" s="189" t="s">
        <v>3828</v>
      </c>
      <c r="M191" s="189">
        <v>7.14</v>
      </c>
      <c r="N191" s="189">
        <v>10.71</v>
      </c>
      <c r="O191" s="189" t="s">
        <v>3462</v>
      </c>
      <c r="P191" s="190" t="s">
        <v>2009</v>
      </c>
      <c r="Q191" s="189" t="s">
        <v>2009</v>
      </c>
      <c r="R191" s="189" t="s">
        <v>3760</v>
      </c>
      <c r="S191" s="189" t="s">
        <v>3521</v>
      </c>
    </row>
    <row r="192" spans="1:19" ht="17">
      <c r="A192" s="189" t="s">
        <v>3829</v>
      </c>
      <c r="B192" s="189" t="s">
        <v>263</v>
      </c>
      <c r="C192" s="189" t="s">
        <v>3359</v>
      </c>
      <c r="D192" s="189" t="s">
        <v>1588</v>
      </c>
      <c r="E192" s="189" t="s">
        <v>1298</v>
      </c>
      <c r="F192" s="189" t="s">
        <v>2009</v>
      </c>
      <c r="G192" s="189" t="s">
        <v>2009</v>
      </c>
      <c r="H192" s="189" t="s">
        <v>2009</v>
      </c>
      <c r="I192" s="189"/>
      <c r="J192" s="189" t="s">
        <v>1</v>
      </c>
      <c r="K192" s="189" t="s">
        <v>1298</v>
      </c>
      <c r="L192" s="189" t="s">
        <v>3830</v>
      </c>
      <c r="M192" s="189">
        <v>7.14</v>
      </c>
      <c r="N192" s="189">
        <v>10.71</v>
      </c>
      <c r="O192" s="189" t="s">
        <v>3462</v>
      </c>
      <c r="P192" s="190" t="s">
        <v>2009</v>
      </c>
      <c r="Q192" s="189" t="s">
        <v>2009</v>
      </c>
      <c r="R192" s="189" t="s">
        <v>3760</v>
      </c>
      <c r="S192" s="189" t="s">
        <v>3521</v>
      </c>
    </row>
    <row r="193" spans="1:19" ht="17">
      <c r="A193" s="189" t="s">
        <v>3831</v>
      </c>
      <c r="B193" s="189" t="s">
        <v>736</v>
      </c>
      <c r="C193" s="189" t="s">
        <v>3360</v>
      </c>
      <c r="D193" s="189" t="s">
        <v>1588</v>
      </c>
      <c r="E193" s="189" t="s">
        <v>1298</v>
      </c>
      <c r="F193" s="189" t="s">
        <v>2009</v>
      </c>
      <c r="G193" s="189" t="s">
        <v>2009</v>
      </c>
      <c r="H193" s="189" t="s">
        <v>2009</v>
      </c>
      <c r="I193" s="189"/>
      <c r="J193" s="189" t="s">
        <v>1</v>
      </c>
      <c r="K193" s="189" t="s">
        <v>1298</v>
      </c>
      <c r="L193" s="189" t="s">
        <v>3832</v>
      </c>
      <c r="M193" s="189">
        <v>7.14</v>
      </c>
      <c r="N193" s="189">
        <v>10.71</v>
      </c>
      <c r="O193" s="189" t="s">
        <v>3462</v>
      </c>
      <c r="P193" s="190" t="s">
        <v>2009</v>
      </c>
      <c r="Q193" s="189" t="s">
        <v>2009</v>
      </c>
      <c r="R193" s="189" t="s">
        <v>3760</v>
      </c>
      <c r="S193" s="189" t="s">
        <v>3521</v>
      </c>
    </row>
    <row r="194" spans="1:19" ht="17">
      <c r="A194" s="189" t="s">
        <v>3833</v>
      </c>
      <c r="B194" s="189" t="s">
        <v>264</v>
      </c>
      <c r="C194" s="189" t="s">
        <v>3340</v>
      </c>
      <c r="D194" s="189" t="s">
        <v>264</v>
      </c>
      <c r="E194" s="189" t="s">
        <v>1298</v>
      </c>
      <c r="F194" s="189" t="s">
        <v>2009</v>
      </c>
      <c r="G194" s="189" t="s">
        <v>2009</v>
      </c>
      <c r="H194" s="189" t="s">
        <v>2009</v>
      </c>
      <c r="I194" s="189"/>
      <c r="J194" s="189" t="s">
        <v>1</v>
      </c>
      <c r="K194" s="189" t="s">
        <v>1298</v>
      </c>
      <c r="L194" s="189" t="s">
        <v>3834</v>
      </c>
      <c r="M194" s="189">
        <v>7.14</v>
      </c>
      <c r="N194" s="189">
        <v>10.71</v>
      </c>
      <c r="O194" s="189" t="s">
        <v>3462</v>
      </c>
      <c r="P194" s="190" t="s">
        <v>2009</v>
      </c>
      <c r="Q194" s="189" t="s">
        <v>2009</v>
      </c>
      <c r="R194" s="189" t="s">
        <v>3760</v>
      </c>
      <c r="S194" s="189" t="s">
        <v>3521</v>
      </c>
    </row>
    <row r="195" spans="1:19" ht="17">
      <c r="A195" s="189" t="s">
        <v>3835</v>
      </c>
      <c r="B195" s="189" t="s">
        <v>265</v>
      </c>
      <c r="C195" s="189" t="s">
        <v>3340</v>
      </c>
      <c r="D195" s="189" t="s">
        <v>265</v>
      </c>
      <c r="E195" s="189" t="s">
        <v>1298</v>
      </c>
      <c r="F195" s="189" t="s">
        <v>2009</v>
      </c>
      <c r="G195" s="189" t="s">
        <v>2009</v>
      </c>
      <c r="H195" s="189" t="s">
        <v>2009</v>
      </c>
      <c r="I195" s="189"/>
      <c r="J195" s="189" t="s">
        <v>1</v>
      </c>
      <c r="K195" s="189" t="s">
        <v>1298</v>
      </c>
      <c r="L195" s="189" t="s">
        <v>3836</v>
      </c>
      <c r="M195" s="189">
        <v>7.14</v>
      </c>
      <c r="N195" s="189">
        <v>10.71</v>
      </c>
      <c r="O195" s="189" t="s">
        <v>3462</v>
      </c>
      <c r="P195" s="190" t="s">
        <v>2009</v>
      </c>
      <c r="Q195" s="189" t="s">
        <v>2009</v>
      </c>
      <c r="R195" s="189" t="s">
        <v>3760</v>
      </c>
      <c r="S195" s="189" t="s">
        <v>3521</v>
      </c>
    </row>
    <row r="196" spans="1:19" ht="17">
      <c r="A196" s="189" t="s">
        <v>3837</v>
      </c>
      <c r="B196" s="189" t="s">
        <v>266</v>
      </c>
      <c r="C196" s="189" t="s">
        <v>3340</v>
      </c>
      <c r="D196" s="189" t="s">
        <v>266</v>
      </c>
      <c r="E196" s="189" t="s">
        <v>1298</v>
      </c>
      <c r="F196" s="189" t="s">
        <v>2009</v>
      </c>
      <c r="G196" s="189" t="s">
        <v>2009</v>
      </c>
      <c r="H196" s="189" t="s">
        <v>2009</v>
      </c>
      <c r="I196" s="189"/>
      <c r="J196" s="189" t="s">
        <v>1</v>
      </c>
      <c r="K196" s="189" t="s">
        <v>1298</v>
      </c>
      <c r="L196" s="189" t="s">
        <v>3838</v>
      </c>
      <c r="M196" s="189">
        <v>7.14</v>
      </c>
      <c r="N196" s="189">
        <v>10.71</v>
      </c>
      <c r="O196" s="189" t="s">
        <v>3462</v>
      </c>
      <c r="P196" s="190" t="s">
        <v>2009</v>
      </c>
      <c r="Q196" s="189" t="s">
        <v>2009</v>
      </c>
      <c r="R196" s="189" t="s">
        <v>3760</v>
      </c>
      <c r="S196" s="189" t="s">
        <v>3521</v>
      </c>
    </row>
    <row r="197" spans="1:19" ht="17">
      <c r="A197" s="189" t="s">
        <v>3839</v>
      </c>
      <c r="B197" s="189" t="s">
        <v>267</v>
      </c>
      <c r="C197" s="189" t="s">
        <v>3340</v>
      </c>
      <c r="D197" s="189" t="s">
        <v>267</v>
      </c>
      <c r="E197" s="189" t="s">
        <v>1298</v>
      </c>
      <c r="F197" s="189" t="s">
        <v>2009</v>
      </c>
      <c r="G197" s="189" t="s">
        <v>2009</v>
      </c>
      <c r="H197" s="189" t="s">
        <v>2009</v>
      </c>
      <c r="I197" s="189"/>
      <c r="J197" s="189" t="s">
        <v>1</v>
      </c>
      <c r="K197" s="189" t="s">
        <v>1298</v>
      </c>
      <c r="L197" s="189" t="s">
        <v>3840</v>
      </c>
      <c r="M197" s="189">
        <v>7.14</v>
      </c>
      <c r="N197" s="189">
        <v>10.71</v>
      </c>
      <c r="O197" s="189" t="s">
        <v>3462</v>
      </c>
      <c r="P197" s="190" t="s">
        <v>2009</v>
      </c>
      <c r="Q197" s="189" t="s">
        <v>2009</v>
      </c>
      <c r="R197" s="189" t="s">
        <v>3760</v>
      </c>
      <c r="S197" s="189" t="s">
        <v>3521</v>
      </c>
    </row>
    <row r="198" spans="1:19" ht="17">
      <c r="A198" s="189" t="s">
        <v>3841</v>
      </c>
      <c r="B198" s="189" t="s">
        <v>268</v>
      </c>
      <c r="C198" s="189" t="s">
        <v>3340</v>
      </c>
      <c r="D198" s="189" t="s">
        <v>268</v>
      </c>
      <c r="E198" s="189" t="s">
        <v>1298</v>
      </c>
      <c r="F198" s="189" t="s">
        <v>2009</v>
      </c>
      <c r="G198" s="189" t="s">
        <v>2009</v>
      </c>
      <c r="H198" s="189" t="s">
        <v>2009</v>
      </c>
      <c r="I198" s="189"/>
      <c r="J198" s="189" t="s">
        <v>1</v>
      </c>
      <c r="K198" s="189" t="s">
        <v>1298</v>
      </c>
      <c r="L198" s="189" t="s">
        <v>3842</v>
      </c>
      <c r="M198" s="189">
        <v>7.14</v>
      </c>
      <c r="N198" s="189">
        <v>10.71</v>
      </c>
      <c r="O198" s="189" t="s">
        <v>3462</v>
      </c>
      <c r="P198" s="190" t="s">
        <v>2009</v>
      </c>
      <c r="Q198" s="189" t="s">
        <v>2009</v>
      </c>
      <c r="R198" s="189" t="s">
        <v>3760</v>
      </c>
      <c r="S198" s="189" t="s">
        <v>3789</v>
      </c>
    </row>
    <row r="199" spans="1:19" ht="17">
      <c r="A199" s="189" t="s">
        <v>3843</v>
      </c>
      <c r="B199" s="189" t="s">
        <v>269</v>
      </c>
      <c r="C199" s="189" t="s">
        <v>3352</v>
      </c>
      <c r="D199" s="189" t="s">
        <v>1963</v>
      </c>
      <c r="E199" s="189" t="s">
        <v>1298</v>
      </c>
      <c r="F199" s="189" t="s">
        <v>2009</v>
      </c>
      <c r="G199" s="189" t="s">
        <v>2009</v>
      </c>
      <c r="H199" s="189" t="s">
        <v>2009</v>
      </c>
      <c r="I199" s="189"/>
      <c r="J199" s="189" t="s">
        <v>1</v>
      </c>
      <c r="K199" s="189" t="s">
        <v>1298</v>
      </c>
      <c r="L199" s="189" t="s">
        <v>3844</v>
      </c>
      <c r="M199" s="189">
        <v>7.14</v>
      </c>
      <c r="N199" s="189">
        <v>10.71</v>
      </c>
      <c r="O199" s="189" t="s">
        <v>3462</v>
      </c>
      <c r="P199" s="190" t="s">
        <v>2009</v>
      </c>
      <c r="Q199" s="189" t="s">
        <v>2009</v>
      </c>
      <c r="R199" s="189" t="s">
        <v>3760</v>
      </c>
      <c r="S199" s="189" t="s">
        <v>3794</v>
      </c>
    </row>
    <row r="200" spans="1:19" ht="17">
      <c r="A200" s="189" t="s">
        <v>3109</v>
      </c>
      <c r="B200" s="189" t="s">
        <v>270</v>
      </c>
      <c r="C200" s="189" t="s">
        <v>3353</v>
      </c>
      <c r="D200" s="189" t="s">
        <v>1963</v>
      </c>
      <c r="E200" s="189" t="s">
        <v>1298</v>
      </c>
      <c r="F200" s="189" t="s">
        <v>2009</v>
      </c>
      <c r="G200" s="189" t="s">
        <v>2009</v>
      </c>
      <c r="H200" s="189" t="s">
        <v>2009</v>
      </c>
      <c r="I200" s="189"/>
      <c r="J200" s="189" t="s">
        <v>1</v>
      </c>
      <c r="K200" s="189" t="s">
        <v>1298</v>
      </c>
      <c r="L200" s="189" t="s">
        <v>3845</v>
      </c>
      <c r="M200" s="189">
        <v>7.14</v>
      </c>
      <c r="N200" s="189">
        <v>10.71</v>
      </c>
      <c r="O200" s="189" t="s">
        <v>3462</v>
      </c>
      <c r="P200" s="190" t="s">
        <v>2009</v>
      </c>
      <c r="Q200" s="189" t="s">
        <v>2009</v>
      </c>
      <c r="R200" s="189" t="s">
        <v>3760</v>
      </c>
      <c r="S200" s="189" t="s">
        <v>3794</v>
      </c>
    </row>
    <row r="201" spans="1:19" ht="17">
      <c r="A201" s="189" t="s">
        <v>3263</v>
      </c>
      <c r="B201" s="189" t="s">
        <v>271</v>
      </c>
      <c r="C201" s="189" t="s">
        <v>3354</v>
      </c>
      <c r="D201" s="189" t="s">
        <v>1963</v>
      </c>
      <c r="E201" s="189" t="s">
        <v>1298</v>
      </c>
      <c r="F201" s="189" t="s">
        <v>3502</v>
      </c>
      <c r="G201" s="189" t="s">
        <v>2009</v>
      </c>
      <c r="H201" s="189" t="s">
        <v>2009</v>
      </c>
      <c r="I201" s="189"/>
      <c r="J201" s="189" t="s">
        <v>3440</v>
      </c>
      <c r="K201" s="189" t="s">
        <v>3502</v>
      </c>
      <c r="L201" s="189" t="s">
        <v>3846</v>
      </c>
      <c r="M201" s="189">
        <v>7.14</v>
      </c>
      <c r="N201" s="189">
        <v>10.71</v>
      </c>
      <c r="O201" s="189" t="s">
        <v>3462</v>
      </c>
      <c r="P201" s="190" t="s">
        <v>2009</v>
      </c>
      <c r="Q201" s="189" t="s">
        <v>2009</v>
      </c>
      <c r="R201" s="189" t="s">
        <v>3760</v>
      </c>
      <c r="S201" s="189" t="s">
        <v>3794</v>
      </c>
    </row>
    <row r="202" spans="1:19" ht="17">
      <c r="A202" s="189" t="s">
        <v>3847</v>
      </c>
      <c r="B202" s="189" t="s">
        <v>272</v>
      </c>
      <c r="C202" s="189" t="s">
        <v>3355</v>
      </c>
      <c r="D202" s="189" t="s">
        <v>1963</v>
      </c>
      <c r="E202" s="189" t="s">
        <v>1298</v>
      </c>
      <c r="F202" s="189" t="s">
        <v>2009</v>
      </c>
      <c r="G202" s="189" t="s">
        <v>2009</v>
      </c>
      <c r="H202" s="189" t="s">
        <v>2009</v>
      </c>
      <c r="I202" s="189"/>
      <c r="J202" s="189" t="s">
        <v>1</v>
      </c>
      <c r="K202" s="189" t="s">
        <v>1298</v>
      </c>
      <c r="L202" s="189" t="s">
        <v>3848</v>
      </c>
      <c r="M202" s="189">
        <v>7.14</v>
      </c>
      <c r="N202" s="189">
        <v>10.71</v>
      </c>
      <c r="O202" s="189" t="s">
        <v>3462</v>
      </c>
      <c r="P202" s="190" t="s">
        <v>2009</v>
      </c>
      <c r="Q202" s="189" t="s">
        <v>2009</v>
      </c>
      <c r="R202" s="189" t="s">
        <v>3760</v>
      </c>
      <c r="S202" s="189" t="s">
        <v>3794</v>
      </c>
    </row>
    <row r="203" spans="1:19" ht="17">
      <c r="A203" s="189" t="s">
        <v>3849</v>
      </c>
      <c r="B203" s="189" t="s">
        <v>273</v>
      </c>
      <c r="C203" s="189" t="s">
        <v>3356</v>
      </c>
      <c r="D203" s="189" t="s">
        <v>1963</v>
      </c>
      <c r="E203" s="189" t="s">
        <v>1298</v>
      </c>
      <c r="F203" s="189" t="s">
        <v>2009</v>
      </c>
      <c r="G203" s="189" t="s">
        <v>2009</v>
      </c>
      <c r="H203" s="189" t="s">
        <v>2009</v>
      </c>
      <c r="I203" s="189"/>
      <c r="J203" s="189" t="s">
        <v>1</v>
      </c>
      <c r="K203" s="189" t="s">
        <v>1298</v>
      </c>
      <c r="L203" s="189" t="s">
        <v>3850</v>
      </c>
      <c r="M203" s="189">
        <v>7.14</v>
      </c>
      <c r="N203" s="189">
        <v>10.71</v>
      </c>
      <c r="O203" s="189" t="s">
        <v>3462</v>
      </c>
      <c r="P203" s="190" t="s">
        <v>2009</v>
      </c>
      <c r="Q203" s="189" t="s">
        <v>2009</v>
      </c>
      <c r="R203" s="189" t="s">
        <v>3760</v>
      </c>
      <c r="S203" s="189" t="s">
        <v>3794</v>
      </c>
    </row>
    <row r="204" spans="1:19" ht="17">
      <c r="A204" s="189" t="s">
        <v>3851</v>
      </c>
      <c r="B204" s="189" t="s">
        <v>737</v>
      </c>
      <c r="C204" s="189" t="s">
        <v>3357</v>
      </c>
      <c r="D204" s="189" t="s">
        <v>1963</v>
      </c>
      <c r="E204" s="189" t="s">
        <v>1298</v>
      </c>
      <c r="F204" s="189" t="s">
        <v>2009</v>
      </c>
      <c r="G204" s="189" t="s">
        <v>2009</v>
      </c>
      <c r="H204" s="189" t="s">
        <v>2009</v>
      </c>
      <c r="I204" s="189"/>
      <c r="J204" s="189" t="s">
        <v>1</v>
      </c>
      <c r="K204" s="189" t="s">
        <v>1298</v>
      </c>
      <c r="L204" s="189" t="s">
        <v>3852</v>
      </c>
      <c r="M204" s="189">
        <v>7.14</v>
      </c>
      <c r="N204" s="189">
        <v>10.71</v>
      </c>
      <c r="O204" s="189" t="s">
        <v>3462</v>
      </c>
      <c r="P204" s="190" t="s">
        <v>2009</v>
      </c>
      <c r="Q204" s="189" t="s">
        <v>2009</v>
      </c>
      <c r="R204" s="189" t="s">
        <v>3760</v>
      </c>
      <c r="S204" s="189" t="s">
        <v>3794</v>
      </c>
    </row>
    <row r="205" spans="1:19" ht="17">
      <c r="A205" s="189" t="s">
        <v>3853</v>
      </c>
      <c r="B205" s="189" t="s">
        <v>274</v>
      </c>
      <c r="C205" s="189" t="s">
        <v>3358</v>
      </c>
      <c r="D205" s="189" t="s">
        <v>1957</v>
      </c>
      <c r="E205" s="189" t="s">
        <v>1298</v>
      </c>
      <c r="F205" s="189" t="s">
        <v>2009</v>
      </c>
      <c r="G205" s="189" t="s">
        <v>2009</v>
      </c>
      <c r="H205" s="189" t="s">
        <v>2009</v>
      </c>
      <c r="I205" s="189"/>
      <c r="J205" s="189" t="s">
        <v>1</v>
      </c>
      <c r="K205" s="189" t="s">
        <v>1298</v>
      </c>
      <c r="L205" s="189" t="s">
        <v>3854</v>
      </c>
      <c r="M205" s="189">
        <v>7.14</v>
      </c>
      <c r="N205" s="189">
        <v>10.71</v>
      </c>
      <c r="O205" s="189" t="s">
        <v>3462</v>
      </c>
      <c r="P205" s="190" t="s">
        <v>2009</v>
      </c>
      <c r="Q205" s="189" t="s">
        <v>2009</v>
      </c>
      <c r="R205" s="189" t="s">
        <v>3855</v>
      </c>
      <c r="S205" s="189" t="s">
        <v>3794</v>
      </c>
    </row>
    <row r="206" spans="1:19" ht="17">
      <c r="A206" s="189" t="s">
        <v>3264</v>
      </c>
      <c r="B206" s="189" t="s">
        <v>275</v>
      </c>
      <c r="C206" s="189" t="s">
        <v>3359</v>
      </c>
      <c r="D206" s="189" t="s">
        <v>1957</v>
      </c>
      <c r="E206" s="189" t="s">
        <v>1298</v>
      </c>
      <c r="F206" s="189" t="s">
        <v>3502</v>
      </c>
      <c r="G206" s="189" t="s">
        <v>2009</v>
      </c>
      <c r="H206" s="189" t="s">
        <v>2009</v>
      </c>
      <c r="I206" s="189"/>
      <c r="J206" s="189" t="s">
        <v>3440</v>
      </c>
      <c r="K206" s="189" t="s">
        <v>3502</v>
      </c>
      <c r="L206" s="189" t="s">
        <v>3856</v>
      </c>
      <c r="M206" s="189">
        <v>7.14</v>
      </c>
      <c r="N206" s="189">
        <v>10.71</v>
      </c>
      <c r="O206" s="189" t="s">
        <v>3462</v>
      </c>
      <c r="P206" s="190" t="s">
        <v>2009</v>
      </c>
      <c r="Q206" s="189" t="s">
        <v>2009</v>
      </c>
      <c r="R206" s="189" t="s">
        <v>3855</v>
      </c>
      <c r="S206" s="189" t="s">
        <v>3794</v>
      </c>
    </row>
    <row r="207" spans="1:19" ht="17">
      <c r="A207" s="189" t="s">
        <v>3857</v>
      </c>
      <c r="B207" s="189" t="s">
        <v>276</v>
      </c>
      <c r="C207" s="189" t="s">
        <v>3360</v>
      </c>
      <c r="D207" s="189" t="s">
        <v>1957</v>
      </c>
      <c r="E207" s="189" t="s">
        <v>1298</v>
      </c>
      <c r="F207" s="189" t="s">
        <v>2009</v>
      </c>
      <c r="G207" s="189" t="s">
        <v>2009</v>
      </c>
      <c r="H207" s="189" t="s">
        <v>2009</v>
      </c>
      <c r="I207" s="189"/>
      <c r="J207" s="189" t="s">
        <v>1</v>
      </c>
      <c r="K207" s="189" t="s">
        <v>1298</v>
      </c>
      <c r="L207" s="189" t="s">
        <v>3858</v>
      </c>
      <c r="M207" s="189">
        <v>7.14</v>
      </c>
      <c r="N207" s="189">
        <v>10.71</v>
      </c>
      <c r="O207" s="189" t="s">
        <v>3462</v>
      </c>
      <c r="P207" s="190" t="s">
        <v>2009</v>
      </c>
      <c r="Q207" s="189" t="s">
        <v>2009</v>
      </c>
      <c r="R207" s="189" t="s">
        <v>3855</v>
      </c>
      <c r="S207" s="189" t="s">
        <v>3794</v>
      </c>
    </row>
    <row r="208" spans="1:19" ht="17">
      <c r="A208" s="189" t="s">
        <v>3859</v>
      </c>
      <c r="B208" s="189" t="s">
        <v>277</v>
      </c>
      <c r="C208" s="189" t="s">
        <v>3340</v>
      </c>
      <c r="D208" s="189" t="s">
        <v>277</v>
      </c>
      <c r="E208" s="189" t="s">
        <v>1298</v>
      </c>
      <c r="F208" s="189" t="s">
        <v>2009</v>
      </c>
      <c r="G208" s="189" t="s">
        <v>2009</v>
      </c>
      <c r="H208" s="189" t="s">
        <v>2009</v>
      </c>
      <c r="I208" s="189"/>
      <c r="J208" s="189" t="s">
        <v>1</v>
      </c>
      <c r="K208" s="189" t="s">
        <v>1298</v>
      </c>
      <c r="L208" s="189" t="s">
        <v>3860</v>
      </c>
      <c r="M208" s="189">
        <v>7.14</v>
      </c>
      <c r="N208" s="189">
        <v>10.71</v>
      </c>
      <c r="O208" s="189" t="s">
        <v>3462</v>
      </c>
      <c r="P208" s="190" t="s">
        <v>2009</v>
      </c>
      <c r="Q208" s="189" t="s">
        <v>2009</v>
      </c>
      <c r="R208" s="189" t="s">
        <v>3855</v>
      </c>
      <c r="S208" s="189" t="s">
        <v>3794</v>
      </c>
    </row>
    <row r="209" spans="1:19" ht="17">
      <c r="A209" s="189" t="s">
        <v>3861</v>
      </c>
      <c r="B209" s="189" t="s">
        <v>278</v>
      </c>
      <c r="C209" s="189" t="s">
        <v>3375</v>
      </c>
      <c r="D209" s="189" t="s">
        <v>1549</v>
      </c>
      <c r="E209" s="189" t="s">
        <v>1298</v>
      </c>
      <c r="F209" s="189" t="s">
        <v>2009</v>
      </c>
      <c r="G209" s="189" t="s">
        <v>2009</v>
      </c>
      <c r="H209" s="189" t="s">
        <v>2009</v>
      </c>
      <c r="I209" s="189"/>
      <c r="J209" s="189" t="s">
        <v>1</v>
      </c>
      <c r="K209" s="189" t="s">
        <v>1298</v>
      </c>
      <c r="L209" s="189" t="s">
        <v>3862</v>
      </c>
      <c r="M209" s="189">
        <v>7.14</v>
      </c>
      <c r="N209" s="189">
        <v>10.71</v>
      </c>
      <c r="O209" s="189" t="s">
        <v>3462</v>
      </c>
      <c r="P209" s="190" t="s">
        <v>2009</v>
      </c>
      <c r="Q209" s="189" t="s">
        <v>2009</v>
      </c>
      <c r="R209" s="189" t="s">
        <v>3760</v>
      </c>
      <c r="S209" s="189" t="s">
        <v>3464</v>
      </c>
    </row>
    <row r="210" spans="1:19" ht="17">
      <c r="A210" s="189" t="s">
        <v>3863</v>
      </c>
      <c r="B210" s="189" t="s">
        <v>279</v>
      </c>
      <c r="C210" s="189" t="s">
        <v>3376</v>
      </c>
      <c r="D210" s="189" t="s">
        <v>1549</v>
      </c>
      <c r="E210" s="189" t="s">
        <v>1298</v>
      </c>
      <c r="F210" s="189" t="s">
        <v>2009</v>
      </c>
      <c r="G210" s="189" t="s">
        <v>2009</v>
      </c>
      <c r="H210" s="189" t="s">
        <v>2009</v>
      </c>
      <c r="I210" s="189"/>
      <c r="J210" s="189" t="s">
        <v>1</v>
      </c>
      <c r="K210" s="189" t="s">
        <v>1298</v>
      </c>
      <c r="L210" s="189" t="s">
        <v>3864</v>
      </c>
      <c r="M210" s="189">
        <v>7.14</v>
      </c>
      <c r="N210" s="189">
        <v>10.71</v>
      </c>
      <c r="O210" s="189" t="s">
        <v>3462</v>
      </c>
      <c r="P210" s="190" t="s">
        <v>2009</v>
      </c>
      <c r="Q210" s="189" t="s">
        <v>2009</v>
      </c>
      <c r="R210" s="189" t="s">
        <v>3760</v>
      </c>
      <c r="S210" s="189" t="s">
        <v>3464</v>
      </c>
    </row>
    <row r="211" spans="1:19" ht="17">
      <c r="A211" s="189" t="s">
        <v>3865</v>
      </c>
      <c r="B211" s="189" t="s">
        <v>280</v>
      </c>
      <c r="C211" s="189" t="s">
        <v>3377</v>
      </c>
      <c r="D211" s="189" t="s">
        <v>1549</v>
      </c>
      <c r="E211" s="189" t="s">
        <v>1298</v>
      </c>
      <c r="F211" s="189" t="s">
        <v>2009</v>
      </c>
      <c r="G211" s="189" t="s">
        <v>2009</v>
      </c>
      <c r="H211" s="189" t="s">
        <v>2009</v>
      </c>
      <c r="I211" s="189"/>
      <c r="J211" s="189" t="s">
        <v>1</v>
      </c>
      <c r="K211" s="189" t="s">
        <v>1298</v>
      </c>
      <c r="L211" s="189" t="s">
        <v>3866</v>
      </c>
      <c r="M211" s="189">
        <v>7.14</v>
      </c>
      <c r="N211" s="189">
        <v>10.71</v>
      </c>
      <c r="O211" s="189" t="s">
        <v>3462</v>
      </c>
      <c r="P211" s="190" t="s">
        <v>2009</v>
      </c>
      <c r="Q211" s="189" t="s">
        <v>2009</v>
      </c>
      <c r="R211" s="189" t="s">
        <v>3760</v>
      </c>
      <c r="S211" s="189" t="s">
        <v>3464</v>
      </c>
    </row>
    <row r="212" spans="1:19" ht="17">
      <c r="A212" s="189" t="s">
        <v>3867</v>
      </c>
      <c r="B212" s="189" t="s">
        <v>281</v>
      </c>
      <c r="C212" s="189" t="s">
        <v>3378</v>
      </c>
      <c r="D212" s="189" t="s">
        <v>1549</v>
      </c>
      <c r="E212" s="189" t="s">
        <v>1298</v>
      </c>
      <c r="F212" s="189" t="s">
        <v>2009</v>
      </c>
      <c r="G212" s="189" t="s">
        <v>2009</v>
      </c>
      <c r="H212" s="189" t="s">
        <v>2009</v>
      </c>
      <c r="I212" s="189"/>
      <c r="J212" s="189" t="s">
        <v>1</v>
      </c>
      <c r="K212" s="189" t="s">
        <v>1298</v>
      </c>
      <c r="L212" s="189" t="s">
        <v>3868</v>
      </c>
      <c r="M212" s="189">
        <v>7.14</v>
      </c>
      <c r="N212" s="189">
        <v>10.71</v>
      </c>
      <c r="O212" s="189" t="s">
        <v>3462</v>
      </c>
      <c r="P212" s="190" t="s">
        <v>2009</v>
      </c>
      <c r="Q212" s="189" t="s">
        <v>2009</v>
      </c>
      <c r="R212" s="189" t="s">
        <v>3760</v>
      </c>
      <c r="S212" s="189" t="s">
        <v>3464</v>
      </c>
    </row>
    <row r="213" spans="1:19" ht="17">
      <c r="A213" s="189" t="s">
        <v>3869</v>
      </c>
      <c r="B213" s="189" t="s">
        <v>282</v>
      </c>
      <c r="C213" s="189" t="s">
        <v>3340</v>
      </c>
      <c r="D213" s="189" t="s">
        <v>282</v>
      </c>
      <c r="E213" s="189" t="s">
        <v>1298</v>
      </c>
      <c r="F213" s="189" t="s">
        <v>2009</v>
      </c>
      <c r="G213" s="189" t="s">
        <v>2009</v>
      </c>
      <c r="H213" s="189" t="s">
        <v>2009</v>
      </c>
      <c r="I213" s="189"/>
      <c r="J213" s="189" t="s">
        <v>1</v>
      </c>
      <c r="K213" s="189" t="s">
        <v>1298</v>
      </c>
      <c r="L213" s="189" t="s">
        <v>3870</v>
      </c>
      <c r="M213" s="189">
        <v>5.0999999999999996</v>
      </c>
      <c r="N213" s="189">
        <v>7.65</v>
      </c>
      <c r="O213" s="189" t="s">
        <v>3462</v>
      </c>
      <c r="P213" s="190" t="s">
        <v>2009</v>
      </c>
      <c r="Q213" s="189" t="s">
        <v>3871</v>
      </c>
      <c r="R213" s="189" t="s">
        <v>3872</v>
      </c>
      <c r="S213" s="189" t="s">
        <v>3873</v>
      </c>
    </row>
    <row r="214" spans="1:19" ht="17">
      <c r="A214" s="189" t="s">
        <v>3874</v>
      </c>
      <c r="B214" s="189" t="s">
        <v>738</v>
      </c>
      <c r="C214" s="189" t="s">
        <v>3341</v>
      </c>
      <c r="D214" s="189" t="s">
        <v>283</v>
      </c>
      <c r="E214" s="189" t="s">
        <v>1298</v>
      </c>
      <c r="F214" s="189" t="s">
        <v>2009</v>
      </c>
      <c r="G214" s="189" t="s">
        <v>2009</v>
      </c>
      <c r="H214" s="189" t="s">
        <v>2009</v>
      </c>
      <c r="I214" s="189"/>
      <c r="J214" s="189" t="s">
        <v>1</v>
      </c>
      <c r="K214" s="189" t="s">
        <v>1298</v>
      </c>
      <c r="L214" s="189" t="s">
        <v>3875</v>
      </c>
      <c r="M214" s="189">
        <v>5.0999999999999996</v>
      </c>
      <c r="N214" s="189">
        <v>7.65</v>
      </c>
      <c r="O214" s="189" t="s">
        <v>3462</v>
      </c>
      <c r="P214" s="190" t="s">
        <v>2009</v>
      </c>
      <c r="Q214" s="189" t="s">
        <v>3871</v>
      </c>
      <c r="R214" s="189" t="s">
        <v>3872</v>
      </c>
      <c r="S214" s="189" t="s">
        <v>3761</v>
      </c>
    </row>
    <row r="215" spans="1:19" ht="17">
      <c r="A215" s="189" t="s">
        <v>3876</v>
      </c>
      <c r="B215" s="189" t="s">
        <v>739</v>
      </c>
      <c r="C215" s="189" t="s">
        <v>3342</v>
      </c>
      <c r="D215" s="189" t="s">
        <v>283</v>
      </c>
      <c r="E215" s="189" t="s">
        <v>1298</v>
      </c>
      <c r="F215" s="189" t="s">
        <v>2009</v>
      </c>
      <c r="G215" s="189" t="s">
        <v>2009</v>
      </c>
      <c r="H215" s="189" t="s">
        <v>2009</v>
      </c>
      <c r="I215" s="189"/>
      <c r="J215" s="189" t="s">
        <v>1</v>
      </c>
      <c r="K215" s="189" t="s">
        <v>1298</v>
      </c>
      <c r="L215" s="189" t="s">
        <v>3877</v>
      </c>
      <c r="M215" s="189">
        <v>5.0999999999999996</v>
      </c>
      <c r="N215" s="189">
        <v>7.65</v>
      </c>
      <c r="O215" s="189" t="s">
        <v>3462</v>
      </c>
      <c r="P215" s="190" t="s">
        <v>2009</v>
      </c>
      <c r="Q215" s="189" t="s">
        <v>3871</v>
      </c>
      <c r="R215" s="189" t="s">
        <v>3872</v>
      </c>
      <c r="S215" s="189" t="s">
        <v>3761</v>
      </c>
    </row>
    <row r="216" spans="1:19" ht="17">
      <c r="A216" s="189" t="s">
        <v>3878</v>
      </c>
      <c r="B216" s="189" t="s">
        <v>284</v>
      </c>
      <c r="C216" s="189" t="s">
        <v>3386</v>
      </c>
      <c r="D216" s="189" t="s">
        <v>1486</v>
      </c>
      <c r="E216" s="189" t="s">
        <v>1298</v>
      </c>
      <c r="F216" s="189" t="s">
        <v>2009</v>
      </c>
      <c r="G216" s="189" t="s">
        <v>2009</v>
      </c>
      <c r="H216" s="189" t="s">
        <v>2009</v>
      </c>
      <c r="I216" s="189"/>
      <c r="J216" s="189" t="s">
        <v>1</v>
      </c>
      <c r="K216" s="189" t="s">
        <v>1298</v>
      </c>
      <c r="L216" s="189" t="s">
        <v>3879</v>
      </c>
      <c r="M216" s="189">
        <v>5.0999999999999996</v>
      </c>
      <c r="N216" s="189">
        <v>7.65</v>
      </c>
      <c r="O216" s="189" t="s">
        <v>3462</v>
      </c>
      <c r="P216" s="190" t="s">
        <v>2009</v>
      </c>
      <c r="Q216" s="189" t="s">
        <v>3871</v>
      </c>
      <c r="R216" s="189" t="s">
        <v>3872</v>
      </c>
      <c r="S216" s="189" t="s">
        <v>3880</v>
      </c>
    </row>
    <row r="217" spans="1:19" ht="17">
      <c r="A217" s="189" t="s">
        <v>3265</v>
      </c>
      <c r="B217" s="189" t="s">
        <v>285</v>
      </c>
      <c r="C217" s="189" t="s">
        <v>3387</v>
      </c>
      <c r="D217" s="189" t="s">
        <v>1486</v>
      </c>
      <c r="E217" s="189" t="s">
        <v>1298</v>
      </c>
      <c r="F217" s="189" t="s">
        <v>3502</v>
      </c>
      <c r="G217" s="189" t="s">
        <v>2009</v>
      </c>
      <c r="H217" s="189" t="s">
        <v>2009</v>
      </c>
      <c r="I217" s="189"/>
      <c r="J217" s="189" t="s">
        <v>3440</v>
      </c>
      <c r="K217" s="189" t="s">
        <v>3502</v>
      </c>
      <c r="L217" s="189" t="s">
        <v>3881</v>
      </c>
      <c r="M217" s="189">
        <v>5.0999999999999996</v>
      </c>
      <c r="N217" s="189">
        <v>7.65</v>
      </c>
      <c r="O217" s="189" t="s">
        <v>3462</v>
      </c>
      <c r="P217" s="190" t="s">
        <v>2009</v>
      </c>
      <c r="Q217" s="189" t="s">
        <v>3871</v>
      </c>
      <c r="R217" s="189" t="s">
        <v>3872</v>
      </c>
      <c r="S217" s="189" t="s">
        <v>3880</v>
      </c>
    </row>
    <row r="218" spans="1:19" ht="17">
      <c r="A218" s="189" t="s">
        <v>3882</v>
      </c>
      <c r="B218" s="189" t="s">
        <v>286</v>
      </c>
      <c r="C218" s="189" t="s">
        <v>3388</v>
      </c>
      <c r="D218" s="189" t="s">
        <v>1486</v>
      </c>
      <c r="E218" s="189" t="s">
        <v>1298</v>
      </c>
      <c r="F218" s="189" t="s">
        <v>2009</v>
      </c>
      <c r="G218" s="189" t="s">
        <v>2009</v>
      </c>
      <c r="H218" s="189" t="s">
        <v>2009</v>
      </c>
      <c r="I218" s="189"/>
      <c r="J218" s="189" t="s">
        <v>1</v>
      </c>
      <c r="K218" s="189" t="s">
        <v>1298</v>
      </c>
      <c r="L218" s="189" t="s">
        <v>3883</v>
      </c>
      <c r="M218" s="189">
        <v>5.0999999999999996</v>
      </c>
      <c r="N218" s="189">
        <v>7.65</v>
      </c>
      <c r="O218" s="189" t="s">
        <v>3462</v>
      </c>
      <c r="P218" s="190" t="s">
        <v>2009</v>
      </c>
      <c r="Q218" s="189" t="s">
        <v>3871</v>
      </c>
      <c r="R218" s="189" t="s">
        <v>3872</v>
      </c>
      <c r="S218" s="189" t="s">
        <v>3880</v>
      </c>
    </row>
    <row r="219" spans="1:19" ht="17">
      <c r="A219" s="189" t="s">
        <v>3884</v>
      </c>
      <c r="B219" s="189" t="s">
        <v>287</v>
      </c>
      <c r="C219" s="189" t="s">
        <v>3389</v>
      </c>
      <c r="D219" s="189" t="s">
        <v>1486</v>
      </c>
      <c r="E219" s="189" t="s">
        <v>1298</v>
      </c>
      <c r="F219" s="189" t="s">
        <v>2009</v>
      </c>
      <c r="G219" s="189" t="s">
        <v>2009</v>
      </c>
      <c r="H219" s="189" t="s">
        <v>2009</v>
      </c>
      <c r="I219" s="189"/>
      <c r="J219" s="189" t="s">
        <v>1</v>
      </c>
      <c r="K219" s="189" t="s">
        <v>1298</v>
      </c>
      <c r="L219" s="189" t="s">
        <v>3885</v>
      </c>
      <c r="M219" s="189">
        <v>5.0999999999999996</v>
      </c>
      <c r="N219" s="189">
        <v>7.65</v>
      </c>
      <c r="O219" s="189" t="s">
        <v>3462</v>
      </c>
      <c r="P219" s="190" t="s">
        <v>2009</v>
      </c>
      <c r="Q219" s="189" t="s">
        <v>3871</v>
      </c>
      <c r="R219" s="189" t="s">
        <v>3872</v>
      </c>
      <c r="S219" s="189" t="s">
        <v>3880</v>
      </c>
    </row>
    <row r="220" spans="1:19" ht="17">
      <c r="A220" s="189" t="s">
        <v>3886</v>
      </c>
      <c r="B220" s="189" t="s">
        <v>288</v>
      </c>
      <c r="C220" s="189" t="s">
        <v>3390</v>
      </c>
      <c r="D220" s="189" t="s">
        <v>1486</v>
      </c>
      <c r="E220" s="189" t="s">
        <v>1298</v>
      </c>
      <c r="F220" s="189" t="s">
        <v>2009</v>
      </c>
      <c r="G220" s="189" t="s">
        <v>2009</v>
      </c>
      <c r="H220" s="189" t="s">
        <v>2009</v>
      </c>
      <c r="I220" s="189"/>
      <c r="J220" s="189" t="s">
        <v>1</v>
      </c>
      <c r="K220" s="189" t="s">
        <v>1298</v>
      </c>
      <c r="L220" s="189" t="s">
        <v>3887</v>
      </c>
      <c r="M220" s="189">
        <v>5.0999999999999996</v>
      </c>
      <c r="N220" s="189">
        <v>7.65</v>
      </c>
      <c r="O220" s="189" t="s">
        <v>3462</v>
      </c>
      <c r="P220" s="190" t="s">
        <v>2009</v>
      </c>
      <c r="Q220" s="189" t="s">
        <v>3871</v>
      </c>
      <c r="R220" s="189" t="s">
        <v>3872</v>
      </c>
      <c r="S220" s="189" t="s">
        <v>3880</v>
      </c>
    </row>
    <row r="221" spans="1:19" ht="17">
      <c r="A221" s="189" t="s">
        <v>3888</v>
      </c>
      <c r="B221" s="189" t="s">
        <v>289</v>
      </c>
      <c r="C221" s="189" t="s">
        <v>3391</v>
      </c>
      <c r="D221" s="189" t="s">
        <v>1486</v>
      </c>
      <c r="E221" s="189" t="s">
        <v>1298</v>
      </c>
      <c r="F221" s="189" t="s">
        <v>2009</v>
      </c>
      <c r="G221" s="189" t="s">
        <v>2009</v>
      </c>
      <c r="H221" s="189" t="s">
        <v>2009</v>
      </c>
      <c r="I221" s="189"/>
      <c r="J221" s="189" t="s">
        <v>1</v>
      </c>
      <c r="K221" s="189" t="s">
        <v>1298</v>
      </c>
      <c r="L221" s="189" t="s">
        <v>3889</v>
      </c>
      <c r="M221" s="189">
        <v>5.0999999999999996</v>
      </c>
      <c r="N221" s="189">
        <v>7.65</v>
      </c>
      <c r="O221" s="189" t="s">
        <v>3462</v>
      </c>
      <c r="P221" s="190" t="s">
        <v>2009</v>
      </c>
      <c r="Q221" s="189" t="s">
        <v>3871</v>
      </c>
      <c r="R221" s="189" t="s">
        <v>3872</v>
      </c>
      <c r="S221" s="189" t="s">
        <v>3880</v>
      </c>
    </row>
    <row r="222" spans="1:19" ht="17">
      <c r="A222" s="189" t="s">
        <v>3890</v>
      </c>
      <c r="B222" s="189" t="s">
        <v>290</v>
      </c>
      <c r="C222" s="189" t="s">
        <v>3392</v>
      </c>
      <c r="D222" s="189" t="s">
        <v>1486</v>
      </c>
      <c r="E222" s="189" t="s">
        <v>1298</v>
      </c>
      <c r="F222" s="189" t="s">
        <v>2009</v>
      </c>
      <c r="G222" s="189" t="s">
        <v>2009</v>
      </c>
      <c r="H222" s="189" t="s">
        <v>2009</v>
      </c>
      <c r="I222" s="189"/>
      <c r="J222" s="189" t="s">
        <v>1</v>
      </c>
      <c r="K222" s="189" t="s">
        <v>1298</v>
      </c>
      <c r="L222" s="189" t="s">
        <v>3891</v>
      </c>
      <c r="M222" s="189">
        <v>5.0999999999999996</v>
      </c>
      <c r="N222" s="189">
        <v>7.65</v>
      </c>
      <c r="O222" s="189" t="s">
        <v>3462</v>
      </c>
      <c r="P222" s="190" t="s">
        <v>2009</v>
      </c>
      <c r="Q222" s="189" t="s">
        <v>3871</v>
      </c>
      <c r="R222" s="189" t="s">
        <v>3872</v>
      </c>
      <c r="S222" s="189" t="s">
        <v>3880</v>
      </c>
    </row>
    <row r="223" spans="1:19" ht="17">
      <c r="A223" s="189" t="s">
        <v>3892</v>
      </c>
      <c r="B223" s="189" t="s">
        <v>291</v>
      </c>
      <c r="C223" s="189" t="s">
        <v>3393</v>
      </c>
      <c r="D223" s="189" t="s">
        <v>1486</v>
      </c>
      <c r="E223" s="189" t="s">
        <v>1298</v>
      </c>
      <c r="F223" s="189" t="s">
        <v>2009</v>
      </c>
      <c r="G223" s="189" t="s">
        <v>2009</v>
      </c>
      <c r="H223" s="189" t="s">
        <v>2009</v>
      </c>
      <c r="I223" s="189"/>
      <c r="J223" s="189" t="s">
        <v>1</v>
      </c>
      <c r="K223" s="189" t="s">
        <v>1298</v>
      </c>
      <c r="L223" s="189" t="s">
        <v>3893</v>
      </c>
      <c r="M223" s="189">
        <v>5.0999999999999996</v>
      </c>
      <c r="N223" s="189">
        <v>7.65</v>
      </c>
      <c r="O223" s="189" t="s">
        <v>3462</v>
      </c>
      <c r="P223" s="190" t="s">
        <v>2009</v>
      </c>
      <c r="Q223" s="189" t="s">
        <v>3871</v>
      </c>
      <c r="R223" s="189" t="s">
        <v>3872</v>
      </c>
      <c r="S223" s="189" t="s">
        <v>3880</v>
      </c>
    </row>
    <row r="224" spans="1:19" ht="17">
      <c r="A224" s="189" t="s">
        <v>3894</v>
      </c>
      <c r="B224" s="189" t="s">
        <v>292</v>
      </c>
      <c r="C224" s="189" t="s">
        <v>3394</v>
      </c>
      <c r="D224" s="189" t="s">
        <v>1486</v>
      </c>
      <c r="E224" s="189" t="s">
        <v>1298</v>
      </c>
      <c r="F224" s="189" t="s">
        <v>2009</v>
      </c>
      <c r="G224" s="189" t="s">
        <v>2009</v>
      </c>
      <c r="H224" s="189" t="s">
        <v>2009</v>
      </c>
      <c r="I224" s="189"/>
      <c r="J224" s="189" t="s">
        <v>1</v>
      </c>
      <c r="K224" s="189" t="s">
        <v>1298</v>
      </c>
      <c r="L224" s="189" t="s">
        <v>3895</v>
      </c>
      <c r="M224" s="189">
        <v>5.0999999999999996</v>
      </c>
      <c r="N224" s="189">
        <v>7.65</v>
      </c>
      <c r="O224" s="189" t="s">
        <v>3462</v>
      </c>
      <c r="P224" s="190" t="s">
        <v>2009</v>
      </c>
      <c r="Q224" s="189" t="s">
        <v>3871</v>
      </c>
      <c r="R224" s="189" t="s">
        <v>3872</v>
      </c>
      <c r="S224" s="189" t="s">
        <v>3880</v>
      </c>
    </row>
    <row r="225" spans="1:19" ht="17">
      <c r="A225" s="189" t="s">
        <v>3896</v>
      </c>
      <c r="B225" s="189" t="s">
        <v>740</v>
      </c>
      <c r="C225" s="189" t="s">
        <v>3395</v>
      </c>
      <c r="D225" s="189" t="s">
        <v>1486</v>
      </c>
      <c r="E225" s="189" t="s">
        <v>1298</v>
      </c>
      <c r="F225" s="189" t="s">
        <v>2009</v>
      </c>
      <c r="G225" s="189" t="s">
        <v>2009</v>
      </c>
      <c r="H225" s="189" t="s">
        <v>2009</v>
      </c>
      <c r="I225" s="189"/>
      <c r="J225" s="189" t="s">
        <v>1</v>
      </c>
      <c r="K225" s="189" t="s">
        <v>1298</v>
      </c>
      <c r="L225" s="189" t="s">
        <v>3897</v>
      </c>
      <c r="M225" s="189">
        <v>5.0999999999999996</v>
      </c>
      <c r="N225" s="189">
        <v>7.65</v>
      </c>
      <c r="O225" s="189" t="s">
        <v>3462</v>
      </c>
      <c r="P225" s="190" t="s">
        <v>2009</v>
      </c>
      <c r="Q225" s="189" t="s">
        <v>3871</v>
      </c>
      <c r="R225" s="189" t="s">
        <v>3872</v>
      </c>
      <c r="S225" s="189" t="s">
        <v>3880</v>
      </c>
    </row>
    <row r="226" spans="1:19" ht="17">
      <c r="A226" s="189" t="s">
        <v>3898</v>
      </c>
      <c r="B226" s="189" t="s">
        <v>741</v>
      </c>
      <c r="C226" s="189" t="s">
        <v>3396</v>
      </c>
      <c r="D226" s="189" t="s">
        <v>1486</v>
      </c>
      <c r="E226" s="189" t="s">
        <v>1298</v>
      </c>
      <c r="F226" s="189" t="s">
        <v>2009</v>
      </c>
      <c r="G226" s="189" t="s">
        <v>2009</v>
      </c>
      <c r="H226" s="189" t="s">
        <v>2009</v>
      </c>
      <c r="I226" s="189"/>
      <c r="J226" s="189" t="s">
        <v>1</v>
      </c>
      <c r="K226" s="189" t="s">
        <v>1298</v>
      </c>
      <c r="L226" s="189" t="s">
        <v>3899</v>
      </c>
      <c r="M226" s="189">
        <v>5.0999999999999996</v>
      </c>
      <c r="N226" s="189">
        <v>7.65</v>
      </c>
      <c r="O226" s="189" t="s">
        <v>3462</v>
      </c>
      <c r="P226" s="190" t="s">
        <v>2009</v>
      </c>
      <c r="Q226" s="189" t="s">
        <v>3871</v>
      </c>
      <c r="R226" s="189" t="s">
        <v>3872</v>
      </c>
      <c r="S226" s="189" t="s">
        <v>3880</v>
      </c>
    </row>
    <row r="227" spans="1:19" ht="17">
      <c r="A227" s="189" t="s">
        <v>3900</v>
      </c>
      <c r="B227" s="189" t="s">
        <v>742</v>
      </c>
      <c r="C227" s="189" t="s">
        <v>3397</v>
      </c>
      <c r="D227" s="189" t="s">
        <v>1486</v>
      </c>
      <c r="E227" s="189" t="s">
        <v>1298</v>
      </c>
      <c r="F227" s="189" t="s">
        <v>2009</v>
      </c>
      <c r="G227" s="189" t="s">
        <v>2009</v>
      </c>
      <c r="H227" s="189" t="s">
        <v>2009</v>
      </c>
      <c r="I227" s="189"/>
      <c r="J227" s="189" t="s">
        <v>1</v>
      </c>
      <c r="K227" s="189" t="s">
        <v>1298</v>
      </c>
      <c r="L227" s="189" t="s">
        <v>3901</v>
      </c>
      <c r="M227" s="189">
        <v>5.0999999999999996</v>
      </c>
      <c r="N227" s="189">
        <v>7.65</v>
      </c>
      <c r="O227" s="189" t="s">
        <v>3462</v>
      </c>
      <c r="P227" s="190" t="s">
        <v>2009</v>
      </c>
      <c r="Q227" s="189" t="s">
        <v>3871</v>
      </c>
      <c r="R227" s="189" t="s">
        <v>3872</v>
      </c>
      <c r="S227" s="189" t="s">
        <v>3880</v>
      </c>
    </row>
    <row r="228" spans="1:19" ht="17">
      <c r="A228" s="189" t="s">
        <v>3902</v>
      </c>
      <c r="B228" s="189" t="s">
        <v>743</v>
      </c>
      <c r="C228" s="189" t="s">
        <v>3398</v>
      </c>
      <c r="D228" s="189" t="s">
        <v>1486</v>
      </c>
      <c r="E228" s="189" t="s">
        <v>1298</v>
      </c>
      <c r="F228" s="189" t="s">
        <v>2009</v>
      </c>
      <c r="G228" s="189" t="s">
        <v>2009</v>
      </c>
      <c r="H228" s="189" t="s">
        <v>2009</v>
      </c>
      <c r="I228" s="189"/>
      <c r="J228" s="189" t="s">
        <v>1</v>
      </c>
      <c r="K228" s="189" t="s">
        <v>1298</v>
      </c>
      <c r="L228" s="189" t="s">
        <v>3903</v>
      </c>
      <c r="M228" s="189">
        <v>5.0999999999999996</v>
      </c>
      <c r="N228" s="189">
        <v>7.65</v>
      </c>
      <c r="O228" s="189" t="s">
        <v>3462</v>
      </c>
      <c r="P228" s="190" t="s">
        <v>2009</v>
      </c>
      <c r="Q228" s="189" t="s">
        <v>3871</v>
      </c>
      <c r="R228" s="189" t="s">
        <v>3872</v>
      </c>
      <c r="S228" s="189" t="s">
        <v>3880</v>
      </c>
    </row>
    <row r="229" spans="1:19" ht="17">
      <c r="A229" s="189" t="s">
        <v>3904</v>
      </c>
      <c r="B229" s="189" t="s">
        <v>744</v>
      </c>
      <c r="C229" s="189" t="s">
        <v>3399</v>
      </c>
      <c r="D229" s="189" t="s">
        <v>1486</v>
      </c>
      <c r="E229" s="189" t="s">
        <v>1298</v>
      </c>
      <c r="F229" s="189" t="s">
        <v>2009</v>
      </c>
      <c r="G229" s="189" t="s">
        <v>2009</v>
      </c>
      <c r="H229" s="189" t="s">
        <v>2009</v>
      </c>
      <c r="I229" s="189"/>
      <c r="J229" s="189" t="s">
        <v>1</v>
      </c>
      <c r="K229" s="189" t="s">
        <v>1298</v>
      </c>
      <c r="L229" s="189" t="s">
        <v>3905</v>
      </c>
      <c r="M229" s="189">
        <v>5.0999999999999996</v>
      </c>
      <c r="N229" s="189">
        <v>7.65</v>
      </c>
      <c r="O229" s="189" t="s">
        <v>3462</v>
      </c>
      <c r="P229" s="190" t="s">
        <v>2009</v>
      </c>
      <c r="Q229" s="189" t="s">
        <v>3871</v>
      </c>
      <c r="R229" s="189" t="s">
        <v>3872</v>
      </c>
      <c r="S229" s="189" t="s">
        <v>3880</v>
      </c>
    </row>
    <row r="230" spans="1:19" ht="17">
      <c r="A230" s="189" t="s">
        <v>3906</v>
      </c>
      <c r="B230" s="189" t="s">
        <v>745</v>
      </c>
      <c r="C230" s="189" t="s">
        <v>3400</v>
      </c>
      <c r="D230" s="189" t="s">
        <v>1486</v>
      </c>
      <c r="E230" s="189" t="s">
        <v>1298</v>
      </c>
      <c r="F230" s="189" t="s">
        <v>2009</v>
      </c>
      <c r="G230" s="189" t="s">
        <v>2009</v>
      </c>
      <c r="H230" s="189" t="s">
        <v>2009</v>
      </c>
      <c r="I230" s="189"/>
      <c r="J230" s="189" t="s">
        <v>1</v>
      </c>
      <c r="K230" s="189" t="s">
        <v>1298</v>
      </c>
      <c r="L230" s="189" t="s">
        <v>3907</v>
      </c>
      <c r="M230" s="189">
        <v>5.0999999999999996</v>
      </c>
      <c r="N230" s="189">
        <v>7.65</v>
      </c>
      <c r="O230" s="189" t="s">
        <v>3462</v>
      </c>
      <c r="P230" s="190" t="s">
        <v>2009</v>
      </c>
      <c r="Q230" s="189" t="s">
        <v>3871</v>
      </c>
      <c r="R230" s="189" t="s">
        <v>3872</v>
      </c>
      <c r="S230" s="189" t="s">
        <v>3880</v>
      </c>
    </row>
    <row r="231" spans="1:19" ht="17">
      <c r="A231" s="189" t="s">
        <v>3908</v>
      </c>
      <c r="B231" s="189" t="s">
        <v>746</v>
      </c>
      <c r="C231" s="189" t="s">
        <v>3341</v>
      </c>
      <c r="D231" s="189" t="s">
        <v>293</v>
      </c>
      <c r="E231" s="189" t="s">
        <v>1298</v>
      </c>
      <c r="F231" s="189" t="s">
        <v>2009</v>
      </c>
      <c r="G231" s="189" t="s">
        <v>2009</v>
      </c>
      <c r="H231" s="189" t="s">
        <v>2009</v>
      </c>
      <c r="I231" s="189"/>
      <c r="J231" s="189" t="s">
        <v>1</v>
      </c>
      <c r="K231" s="189" t="s">
        <v>1298</v>
      </c>
      <c r="L231" s="189" t="s">
        <v>3909</v>
      </c>
      <c r="M231" s="189">
        <v>5.0999999999999996</v>
      </c>
      <c r="N231" s="189">
        <v>7.65</v>
      </c>
      <c r="O231" s="189" t="s">
        <v>3462</v>
      </c>
      <c r="P231" s="190" t="s">
        <v>2009</v>
      </c>
      <c r="Q231" s="189" t="s">
        <v>3871</v>
      </c>
      <c r="R231" s="189" t="s">
        <v>3872</v>
      </c>
      <c r="S231" s="189" t="s">
        <v>3880</v>
      </c>
    </row>
    <row r="232" spans="1:19" ht="17">
      <c r="A232" s="189" t="s">
        <v>3910</v>
      </c>
      <c r="B232" s="189" t="s">
        <v>747</v>
      </c>
      <c r="C232" s="189" t="s">
        <v>3342</v>
      </c>
      <c r="D232" s="189" t="s">
        <v>293</v>
      </c>
      <c r="E232" s="189" t="s">
        <v>1298</v>
      </c>
      <c r="F232" s="189" t="s">
        <v>2009</v>
      </c>
      <c r="G232" s="189" t="s">
        <v>2009</v>
      </c>
      <c r="H232" s="189" t="s">
        <v>2009</v>
      </c>
      <c r="I232" s="189"/>
      <c r="J232" s="189" t="s">
        <v>1</v>
      </c>
      <c r="K232" s="189" t="s">
        <v>1298</v>
      </c>
      <c r="L232" s="189" t="s">
        <v>3911</v>
      </c>
      <c r="M232" s="189">
        <v>5.0999999999999996</v>
      </c>
      <c r="N232" s="189">
        <v>7.65</v>
      </c>
      <c r="O232" s="189" t="s">
        <v>3462</v>
      </c>
      <c r="P232" s="190" t="s">
        <v>2009</v>
      </c>
      <c r="Q232" s="189" t="s">
        <v>3871</v>
      </c>
      <c r="R232" s="189" t="s">
        <v>3872</v>
      </c>
      <c r="S232" s="189" t="s">
        <v>3880</v>
      </c>
    </row>
    <row r="233" spans="1:19" ht="17">
      <c r="A233" s="189" t="s">
        <v>3266</v>
      </c>
      <c r="B233" s="189" t="s">
        <v>294</v>
      </c>
      <c r="C233" s="189" t="s">
        <v>3340</v>
      </c>
      <c r="D233" s="189" t="s">
        <v>294</v>
      </c>
      <c r="E233" s="189" t="s">
        <v>1298</v>
      </c>
      <c r="F233" s="189" t="s">
        <v>3502</v>
      </c>
      <c r="G233" s="189" t="s">
        <v>2009</v>
      </c>
      <c r="H233" s="189" t="s">
        <v>2009</v>
      </c>
      <c r="I233" s="189"/>
      <c r="J233" s="189" t="s">
        <v>3440</v>
      </c>
      <c r="K233" s="189" t="s">
        <v>3502</v>
      </c>
      <c r="L233" s="189" t="s">
        <v>3912</v>
      </c>
      <c r="M233" s="189">
        <v>5.0999999999999996</v>
      </c>
      <c r="N233" s="189">
        <v>7.65</v>
      </c>
      <c r="O233" s="189" t="s">
        <v>3462</v>
      </c>
      <c r="P233" s="190" t="s">
        <v>2009</v>
      </c>
      <c r="Q233" s="189" t="s">
        <v>3871</v>
      </c>
      <c r="R233" s="189" t="s">
        <v>3872</v>
      </c>
      <c r="S233" s="189" t="s">
        <v>3880</v>
      </c>
    </row>
    <row r="234" spans="1:19" ht="17">
      <c r="A234" s="189" t="s">
        <v>3913</v>
      </c>
      <c r="B234" s="189" t="s">
        <v>295</v>
      </c>
      <c r="C234" s="189" t="s">
        <v>3340</v>
      </c>
      <c r="D234" s="189" t="s">
        <v>295</v>
      </c>
      <c r="E234" s="189" t="s">
        <v>1298</v>
      </c>
      <c r="F234" s="189" t="s">
        <v>2009</v>
      </c>
      <c r="G234" s="189" t="s">
        <v>2009</v>
      </c>
      <c r="H234" s="189" t="s">
        <v>2009</v>
      </c>
      <c r="I234" s="189"/>
      <c r="J234" s="189" t="s">
        <v>1</v>
      </c>
      <c r="K234" s="189" t="s">
        <v>1298</v>
      </c>
      <c r="L234" s="189" t="s">
        <v>3914</v>
      </c>
      <c r="M234" s="189">
        <v>5.0999999999999996</v>
      </c>
      <c r="N234" s="189">
        <v>7.65</v>
      </c>
      <c r="O234" s="189" t="s">
        <v>3462</v>
      </c>
      <c r="P234" s="190" t="s">
        <v>2009</v>
      </c>
      <c r="Q234" s="189" t="s">
        <v>3871</v>
      </c>
      <c r="R234" s="189" t="s">
        <v>3872</v>
      </c>
      <c r="S234" s="189" t="s">
        <v>3880</v>
      </c>
    </row>
    <row r="235" spans="1:19" ht="17">
      <c r="A235" s="189" t="s">
        <v>3267</v>
      </c>
      <c r="B235" s="189" t="s">
        <v>296</v>
      </c>
      <c r="C235" s="189" t="s">
        <v>3340</v>
      </c>
      <c r="D235" s="189" t="s">
        <v>296</v>
      </c>
      <c r="E235" s="189" t="s">
        <v>1298</v>
      </c>
      <c r="F235" s="189" t="s">
        <v>3502</v>
      </c>
      <c r="G235" s="189" t="s">
        <v>2009</v>
      </c>
      <c r="H235" s="189" t="s">
        <v>2009</v>
      </c>
      <c r="I235" s="189"/>
      <c r="J235" s="189" t="s">
        <v>3440</v>
      </c>
      <c r="K235" s="189" t="s">
        <v>3502</v>
      </c>
      <c r="L235" s="189" t="s">
        <v>3915</v>
      </c>
      <c r="M235" s="189">
        <v>5.0999999999999996</v>
      </c>
      <c r="N235" s="189">
        <v>7.65</v>
      </c>
      <c r="O235" s="189" t="s">
        <v>3462</v>
      </c>
      <c r="P235" s="190" t="s">
        <v>2009</v>
      </c>
      <c r="Q235" s="189" t="s">
        <v>3871</v>
      </c>
      <c r="R235" s="189" t="s">
        <v>3872</v>
      </c>
      <c r="S235" s="189" t="s">
        <v>3880</v>
      </c>
    </row>
    <row r="236" spans="1:19" ht="17">
      <c r="A236" s="189" t="s">
        <v>3268</v>
      </c>
      <c r="B236" s="189" t="s">
        <v>297</v>
      </c>
      <c r="C236" s="189" t="s">
        <v>3370</v>
      </c>
      <c r="D236" s="189" t="s">
        <v>1695</v>
      </c>
      <c r="E236" s="189" t="s">
        <v>1298</v>
      </c>
      <c r="F236" s="189" t="s">
        <v>3502</v>
      </c>
      <c r="G236" s="189" t="s">
        <v>2009</v>
      </c>
      <c r="H236" s="189" t="s">
        <v>2009</v>
      </c>
      <c r="I236" s="189"/>
      <c r="J236" s="189" t="s">
        <v>3440</v>
      </c>
      <c r="K236" s="189" t="s">
        <v>3502</v>
      </c>
      <c r="L236" s="189" t="s">
        <v>3916</v>
      </c>
      <c r="M236" s="189">
        <v>5.0999999999999996</v>
      </c>
      <c r="N236" s="189">
        <v>7.65</v>
      </c>
      <c r="O236" s="189" t="s">
        <v>3462</v>
      </c>
      <c r="P236" s="190" t="s">
        <v>2009</v>
      </c>
      <c r="Q236" s="189" t="s">
        <v>3871</v>
      </c>
      <c r="R236" s="189" t="s">
        <v>3872</v>
      </c>
      <c r="S236" s="189" t="s">
        <v>3598</v>
      </c>
    </row>
    <row r="237" spans="1:19" ht="17">
      <c r="A237" s="189" t="s">
        <v>3917</v>
      </c>
      <c r="B237" s="189" t="s">
        <v>298</v>
      </c>
      <c r="C237" s="189" t="s">
        <v>3371</v>
      </c>
      <c r="D237" s="189" t="s">
        <v>1695</v>
      </c>
      <c r="E237" s="189" t="s">
        <v>1298</v>
      </c>
      <c r="F237" s="189" t="s">
        <v>2009</v>
      </c>
      <c r="G237" s="189" t="s">
        <v>2009</v>
      </c>
      <c r="H237" s="189" t="s">
        <v>2009</v>
      </c>
      <c r="I237" s="189"/>
      <c r="J237" s="189" t="s">
        <v>1</v>
      </c>
      <c r="K237" s="189" t="s">
        <v>1298</v>
      </c>
      <c r="L237" s="189" t="s">
        <v>3918</v>
      </c>
      <c r="M237" s="189">
        <v>5.0999999999999996</v>
      </c>
      <c r="N237" s="189">
        <v>7.65</v>
      </c>
      <c r="O237" s="189" t="s">
        <v>3462</v>
      </c>
      <c r="P237" s="190" t="s">
        <v>2009</v>
      </c>
      <c r="Q237" s="189" t="s">
        <v>3871</v>
      </c>
      <c r="R237" s="189" t="s">
        <v>3872</v>
      </c>
      <c r="S237" s="189" t="s">
        <v>3598</v>
      </c>
    </row>
    <row r="238" spans="1:19" ht="17">
      <c r="A238" s="189" t="s">
        <v>3919</v>
      </c>
      <c r="B238" s="189" t="s">
        <v>299</v>
      </c>
      <c r="C238" s="189" t="s">
        <v>3372</v>
      </c>
      <c r="D238" s="189" t="s">
        <v>1695</v>
      </c>
      <c r="E238" s="189" t="s">
        <v>1298</v>
      </c>
      <c r="F238" s="189" t="s">
        <v>2009</v>
      </c>
      <c r="G238" s="189" t="s">
        <v>2009</v>
      </c>
      <c r="H238" s="189" t="s">
        <v>2009</v>
      </c>
      <c r="I238" s="189"/>
      <c r="J238" s="189" t="s">
        <v>1</v>
      </c>
      <c r="K238" s="189" t="s">
        <v>1298</v>
      </c>
      <c r="L238" s="189" t="s">
        <v>3920</v>
      </c>
      <c r="M238" s="189">
        <v>5.0999999999999996</v>
      </c>
      <c r="N238" s="189">
        <v>7.65</v>
      </c>
      <c r="O238" s="189" t="s">
        <v>3462</v>
      </c>
      <c r="P238" s="190" t="s">
        <v>2009</v>
      </c>
      <c r="Q238" s="189" t="s">
        <v>3871</v>
      </c>
      <c r="R238" s="189" t="s">
        <v>3872</v>
      </c>
      <c r="S238" s="189" t="s">
        <v>3598</v>
      </c>
    </row>
    <row r="239" spans="1:19" ht="17">
      <c r="A239" s="189" t="s">
        <v>3921</v>
      </c>
      <c r="B239" s="189" t="s">
        <v>300</v>
      </c>
      <c r="C239" s="189" t="s">
        <v>3373</v>
      </c>
      <c r="D239" s="189" t="s">
        <v>1695</v>
      </c>
      <c r="E239" s="189" t="s">
        <v>1298</v>
      </c>
      <c r="F239" s="189" t="s">
        <v>2009</v>
      </c>
      <c r="G239" s="189" t="s">
        <v>2009</v>
      </c>
      <c r="H239" s="189" t="s">
        <v>2009</v>
      </c>
      <c r="I239" s="189"/>
      <c r="J239" s="189" t="s">
        <v>1</v>
      </c>
      <c r="K239" s="189" t="s">
        <v>1298</v>
      </c>
      <c r="L239" s="189" t="s">
        <v>3922</v>
      </c>
      <c r="M239" s="189">
        <v>5.0999999999999996</v>
      </c>
      <c r="N239" s="189">
        <v>7.65</v>
      </c>
      <c r="O239" s="189" t="s">
        <v>3462</v>
      </c>
      <c r="P239" s="190" t="s">
        <v>2009</v>
      </c>
      <c r="Q239" s="189" t="s">
        <v>3871</v>
      </c>
      <c r="R239" s="189" t="s">
        <v>3872</v>
      </c>
      <c r="S239" s="189" t="s">
        <v>3598</v>
      </c>
    </row>
    <row r="240" spans="1:19" ht="17">
      <c r="A240" s="189" t="s">
        <v>3923</v>
      </c>
      <c r="B240" s="189" t="s">
        <v>301</v>
      </c>
      <c r="C240" s="189" t="s">
        <v>3374</v>
      </c>
      <c r="D240" s="189" t="s">
        <v>1695</v>
      </c>
      <c r="E240" s="189" t="s">
        <v>1298</v>
      </c>
      <c r="F240" s="189" t="s">
        <v>2009</v>
      </c>
      <c r="G240" s="189" t="s">
        <v>2009</v>
      </c>
      <c r="H240" s="189" t="s">
        <v>2009</v>
      </c>
      <c r="I240" s="189"/>
      <c r="J240" s="189" t="s">
        <v>1</v>
      </c>
      <c r="K240" s="189" t="s">
        <v>1298</v>
      </c>
      <c r="L240" s="189" t="s">
        <v>3924</v>
      </c>
      <c r="M240" s="189">
        <v>5.0999999999999996</v>
      </c>
      <c r="N240" s="189">
        <v>7.65</v>
      </c>
      <c r="O240" s="189" t="s">
        <v>3462</v>
      </c>
      <c r="P240" s="190" t="s">
        <v>2009</v>
      </c>
      <c r="Q240" s="189" t="s">
        <v>3871</v>
      </c>
      <c r="R240" s="189" t="s">
        <v>3872</v>
      </c>
      <c r="S240" s="189" t="s">
        <v>3598</v>
      </c>
    </row>
    <row r="241" spans="1:19" ht="17">
      <c r="A241" s="189" t="s">
        <v>3925</v>
      </c>
      <c r="B241" s="189" t="s">
        <v>303</v>
      </c>
      <c r="C241" s="189" t="s">
        <v>3352</v>
      </c>
      <c r="D241" s="189" t="s">
        <v>1700</v>
      </c>
      <c r="E241" s="189" t="s">
        <v>1298</v>
      </c>
      <c r="F241" s="189" t="s">
        <v>2009</v>
      </c>
      <c r="G241" s="189" t="s">
        <v>2009</v>
      </c>
      <c r="H241" s="189" t="s">
        <v>2009</v>
      </c>
      <c r="I241" s="189"/>
      <c r="J241" s="189" t="s">
        <v>1</v>
      </c>
      <c r="K241" s="189" t="s">
        <v>1298</v>
      </c>
      <c r="L241" s="189" t="s">
        <v>3926</v>
      </c>
      <c r="M241" s="189">
        <v>5.0999999999999996</v>
      </c>
      <c r="N241" s="189">
        <v>7.65</v>
      </c>
      <c r="O241" s="189" t="s">
        <v>3462</v>
      </c>
      <c r="P241" s="190" t="s">
        <v>2009</v>
      </c>
      <c r="Q241" s="189" t="s">
        <v>3871</v>
      </c>
      <c r="R241" s="189" t="s">
        <v>3927</v>
      </c>
      <c r="S241" s="189" t="s">
        <v>3598</v>
      </c>
    </row>
    <row r="242" spans="1:19" ht="17">
      <c r="A242" s="189" t="s">
        <v>3928</v>
      </c>
      <c r="B242" s="189" t="s">
        <v>304</v>
      </c>
      <c r="C242" s="189" t="s">
        <v>3353</v>
      </c>
      <c r="D242" s="189" t="s">
        <v>1700</v>
      </c>
      <c r="E242" s="189" t="s">
        <v>1298</v>
      </c>
      <c r="F242" s="189" t="s">
        <v>2009</v>
      </c>
      <c r="G242" s="189" t="s">
        <v>2009</v>
      </c>
      <c r="H242" s="189" t="s">
        <v>2009</v>
      </c>
      <c r="I242" s="189"/>
      <c r="J242" s="189" t="s">
        <v>1</v>
      </c>
      <c r="K242" s="189" t="s">
        <v>1298</v>
      </c>
      <c r="L242" s="189" t="s">
        <v>3929</v>
      </c>
      <c r="M242" s="189">
        <v>5.0999999999999996</v>
      </c>
      <c r="N242" s="189">
        <v>7.65</v>
      </c>
      <c r="O242" s="189" t="s">
        <v>3462</v>
      </c>
      <c r="P242" s="190" t="s">
        <v>2009</v>
      </c>
      <c r="Q242" s="189" t="s">
        <v>3871</v>
      </c>
      <c r="R242" s="189" t="s">
        <v>3930</v>
      </c>
      <c r="S242" s="189" t="s">
        <v>3598</v>
      </c>
    </row>
    <row r="243" spans="1:19" ht="17">
      <c r="A243" s="189" t="s">
        <v>3931</v>
      </c>
      <c r="B243" s="189" t="s">
        <v>305</v>
      </c>
      <c r="C243" s="189" t="s">
        <v>3354</v>
      </c>
      <c r="D243" s="189" t="s">
        <v>1700</v>
      </c>
      <c r="E243" s="189" t="s">
        <v>1298</v>
      </c>
      <c r="F243" s="189" t="s">
        <v>2009</v>
      </c>
      <c r="G243" s="189" t="s">
        <v>2009</v>
      </c>
      <c r="H243" s="189" t="s">
        <v>2009</v>
      </c>
      <c r="I243" s="189"/>
      <c r="J243" s="189" t="s">
        <v>1</v>
      </c>
      <c r="K243" s="189" t="s">
        <v>1298</v>
      </c>
      <c r="L243" s="189" t="s">
        <v>3932</v>
      </c>
      <c r="M243" s="189">
        <v>5.0999999999999996</v>
      </c>
      <c r="N243" s="189">
        <v>7.65</v>
      </c>
      <c r="O243" s="189" t="s">
        <v>3462</v>
      </c>
      <c r="P243" s="190" t="s">
        <v>2009</v>
      </c>
      <c r="Q243" s="189" t="s">
        <v>3871</v>
      </c>
      <c r="R243" s="189" t="s">
        <v>3927</v>
      </c>
      <c r="S243" s="189" t="s">
        <v>3598</v>
      </c>
    </row>
    <row r="244" spans="1:19" ht="17">
      <c r="A244" s="189" t="s">
        <v>3933</v>
      </c>
      <c r="B244" s="189" t="s">
        <v>306</v>
      </c>
      <c r="C244" s="189" t="s">
        <v>3355</v>
      </c>
      <c r="D244" s="189" t="s">
        <v>1700</v>
      </c>
      <c r="E244" s="189" t="s">
        <v>1298</v>
      </c>
      <c r="F244" s="189" t="s">
        <v>2009</v>
      </c>
      <c r="G244" s="189" t="s">
        <v>2009</v>
      </c>
      <c r="H244" s="189" t="s">
        <v>2009</v>
      </c>
      <c r="I244" s="189"/>
      <c r="J244" s="189" t="s">
        <v>1</v>
      </c>
      <c r="K244" s="189" t="s">
        <v>1298</v>
      </c>
      <c r="L244" s="189" t="s">
        <v>3934</v>
      </c>
      <c r="M244" s="189">
        <v>5.0999999999999996</v>
      </c>
      <c r="N244" s="189">
        <v>7.65</v>
      </c>
      <c r="O244" s="189" t="s">
        <v>3462</v>
      </c>
      <c r="P244" s="190" t="s">
        <v>2009</v>
      </c>
      <c r="Q244" s="189" t="s">
        <v>3871</v>
      </c>
      <c r="R244" s="189" t="s">
        <v>3927</v>
      </c>
      <c r="S244" s="189" t="s">
        <v>3598</v>
      </c>
    </row>
    <row r="245" spans="1:19" ht="17">
      <c r="A245" s="189" t="s">
        <v>3935</v>
      </c>
      <c r="B245" s="189" t="s">
        <v>748</v>
      </c>
      <c r="C245" s="189" t="s">
        <v>3356</v>
      </c>
      <c r="D245" s="189" t="s">
        <v>1700</v>
      </c>
      <c r="E245" s="189" t="s">
        <v>1298</v>
      </c>
      <c r="F245" s="189" t="s">
        <v>2009</v>
      </c>
      <c r="G245" s="189" t="s">
        <v>2009</v>
      </c>
      <c r="H245" s="189" t="s">
        <v>2009</v>
      </c>
      <c r="I245" s="189"/>
      <c r="J245" s="189" t="s">
        <v>1</v>
      </c>
      <c r="K245" s="189" t="s">
        <v>1298</v>
      </c>
      <c r="L245" s="189" t="s">
        <v>3936</v>
      </c>
      <c r="M245" s="189">
        <v>5.0999999999999996</v>
      </c>
      <c r="N245" s="189">
        <v>7.65</v>
      </c>
      <c r="O245" s="189" t="s">
        <v>3462</v>
      </c>
      <c r="P245" s="190" t="s">
        <v>2009</v>
      </c>
      <c r="Q245" s="189" t="s">
        <v>3871</v>
      </c>
      <c r="R245" s="189" t="s">
        <v>3927</v>
      </c>
      <c r="S245" s="189" t="s">
        <v>3598</v>
      </c>
    </row>
    <row r="246" spans="1:19" ht="17">
      <c r="A246" s="189" t="s">
        <v>3937</v>
      </c>
      <c r="B246" s="189" t="s">
        <v>749</v>
      </c>
      <c r="C246" s="189" t="s">
        <v>3357</v>
      </c>
      <c r="D246" s="189" t="s">
        <v>1700</v>
      </c>
      <c r="E246" s="189" t="s">
        <v>1298</v>
      </c>
      <c r="F246" s="189" t="s">
        <v>2009</v>
      </c>
      <c r="G246" s="189" t="s">
        <v>2009</v>
      </c>
      <c r="H246" s="189" t="s">
        <v>2009</v>
      </c>
      <c r="I246" s="189"/>
      <c r="J246" s="189" t="s">
        <v>1</v>
      </c>
      <c r="K246" s="189" t="s">
        <v>1298</v>
      </c>
      <c r="L246" s="189" t="s">
        <v>3938</v>
      </c>
      <c r="M246" s="189">
        <v>5.0999999999999996</v>
      </c>
      <c r="N246" s="189">
        <v>7.65</v>
      </c>
      <c r="O246" s="189" t="s">
        <v>3462</v>
      </c>
      <c r="P246" s="190" t="s">
        <v>2009</v>
      </c>
      <c r="Q246" s="189" t="s">
        <v>3871</v>
      </c>
      <c r="R246" s="189" t="s">
        <v>3927</v>
      </c>
      <c r="S246" s="189" t="s">
        <v>3598</v>
      </c>
    </row>
    <row r="247" spans="1:19" ht="17">
      <c r="A247" s="189" t="s">
        <v>3939</v>
      </c>
      <c r="B247" s="189" t="s">
        <v>307</v>
      </c>
      <c r="C247" s="189" t="s">
        <v>3340</v>
      </c>
      <c r="D247" s="189" t="s">
        <v>307</v>
      </c>
      <c r="E247" s="189" t="s">
        <v>1298</v>
      </c>
      <c r="F247" s="189" t="s">
        <v>2009</v>
      </c>
      <c r="G247" s="189" t="s">
        <v>2009</v>
      </c>
      <c r="H247" s="189" t="s">
        <v>2009</v>
      </c>
      <c r="I247" s="189"/>
      <c r="J247" s="189" t="s">
        <v>1</v>
      </c>
      <c r="K247" s="189" t="s">
        <v>1298</v>
      </c>
      <c r="L247" s="189" t="s">
        <v>3940</v>
      </c>
      <c r="M247" s="189">
        <v>5.0999999999999996</v>
      </c>
      <c r="N247" s="189">
        <v>7.65</v>
      </c>
      <c r="O247" s="189" t="s">
        <v>3462</v>
      </c>
      <c r="P247" s="190" t="s">
        <v>2009</v>
      </c>
      <c r="Q247" s="189" t="s">
        <v>3871</v>
      </c>
      <c r="R247" s="189" t="s">
        <v>3872</v>
      </c>
      <c r="S247" s="189" t="s">
        <v>3598</v>
      </c>
    </row>
    <row r="248" spans="1:19" ht="17">
      <c r="A248" s="189" t="s">
        <v>3941</v>
      </c>
      <c r="B248" s="189" t="s">
        <v>750</v>
      </c>
      <c r="C248" s="189" t="s">
        <v>3340</v>
      </c>
      <c r="D248" s="189" t="s">
        <v>750</v>
      </c>
      <c r="E248" s="189" t="s">
        <v>1298</v>
      </c>
      <c r="F248" s="189" t="s">
        <v>2009</v>
      </c>
      <c r="G248" s="189" t="s">
        <v>2009</v>
      </c>
      <c r="H248" s="189" t="s">
        <v>2009</v>
      </c>
      <c r="I248" s="189"/>
      <c r="J248" s="189" t="s">
        <v>1</v>
      </c>
      <c r="K248" s="189" t="s">
        <v>1298</v>
      </c>
      <c r="L248" s="189" t="s">
        <v>3942</v>
      </c>
      <c r="M248" s="189">
        <v>5.0999999999999996</v>
      </c>
      <c r="N248" s="189">
        <v>7.65</v>
      </c>
      <c r="O248" s="189" t="s">
        <v>3462</v>
      </c>
      <c r="P248" s="190" t="s">
        <v>2009</v>
      </c>
      <c r="Q248" s="189" t="s">
        <v>2009</v>
      </c>
      <c r="R248" s="189" t="s">
        <v>3943</v>
      </c>
      <c r="S248" s="189" t="s">
        <v>3598</v>
      </c>
    </row>
    <row r="249" spans="1:19" ht="17">
      <c r="A249" s="189" t="s">
        <v>3944</v>
      </c>
      <c r="B249" s="189" t="s">
        <v>751</v>
      </c>
      <c r="C249" s="189" t="s">
        <v>3340</v>
      </c>
      <c r="D249" s="189" t="s">
        <v>751</v>
      </c>
      <c r="E249" s="189" t="s">
        <v>1298</v>
      </c>
      <c r="F249" s="189" t="s">
        <v>2009</v>
      </c>
      <c r="G249" s="189" t="s">
        <v>2009</v>
      </c>
      <c r="H249" s="189" t="s">
        <v>2009</v>
      </c>
      <c r="I249" s="189"/>
      <c r="J249" s="189" t="s">
        <v>1</v>
      </c>
      <c r="K249" s="189" t="s">
        <v>1298</v>
      </c>
      <c r="L249" s="189" t="s">
        <v>3945</v>
      </c>
      <c r="M249" s="189">
        <v>5.0999999999999996</v>
      </c>
      <c r="N249" s="189">
        <v>7.65</v>
      </c>
      <c r="O249" s="189" t="s">
        <v>3462</v>
      </c>
      <c r="P249" s="190" t="s">
        <v>2009</v>
      </c>
      <c r="Q249" s="189" t="s">
        <v>2009</v>
      </c>
      <c r="R249" s="189" t="s">
        <v>3943</v>
      </c>
      <c r="S249" s="189" t="s">
        <v>3598</v>
      </c>
    </row>
    <row r="250" spans="1:19" ht="17">
      <c r="A250" s="189" t="s">
        <v>3946</v>
      </c>
      <c r="B250" s="189" t="s">
        <v>752</v>
      </c>
      <c r="C250" s="189" t="s">
        <v>3358</v>
      </c>
      <c r="D250" s="189" t="s">
        <v>1713</v>
      </c>
      <c r="E250" s="189" t="s">
        <v>1298</v>
      </c>
      <c r="F250" s="189" t="s">
        <v>2009</v>
      </c>
      <c r="G250" s="189" t="s">
        <v>2009</v>
      </c>
      <c r="H250" s="189" t="s">
        <v>2009</v>
      </c>
      <c r="I250" s="189"/>
      <c r="J250" s="189" t="s">
        <v>1</v>
      </c>
      <c r="K250" s="189" t="s">
        <v>1298</v>
      </c>
      <c r="L250" s="189" t="s">
        <v>3947</v>
      </c>
      <c r="M250" s="189">
        <v>5.0999999999999996</v>
      </c>
      <c r="N250" s="189">
        <v>7.65</v>
      </c>
      <c r="O250" s="189" t="s">
        <v>3462</v>
      </c>
      <c r="P250" s="190" t="s">
        <v>2009</v>
      </c>
      <c r="Q250" s="189" t="s">
        <v>2009</v>
      </c>
      <c r="R250" s="189" t="s">
        <v>3948</v>
      </c>
      <c r="S250" s="189" t="s">
        <v>3598</v>
      </c>
    </row>
    <row r="251" spans="1:19" ht="17">
      <c r="A251" s="189" t="s">
        <v>3949</v>
      </c>
      <c r="B251" s="189" t="s">
        <v>753</v>
      </c>
      <c r="C251" s="189" t="s">
        <v>3359</v>
      </c>
      <c r="D251" s="189" t="s">
        <v>1713</v>
      </c>
      <c r="E251" s="189" t="s">
        <v>1298</v>
      </c>
      <c r="F251" s="189" t="s">
        <v>2009</v>
      </c>
      <c r="G251" s="189" t="s">
        <v>2009</v>
      </c>
      <c r="H251" s="189" t="s">
        <v>2009</v>
      </c>
      <c r="I251" s="189"/>
      <c r="J251" s="189" t="s">
        <v>1</v>
      </c>
      <c r="K251" s="189" t="s">
        <v>1298</v>
      </c>
      <c r="L251" s="189" t="s">
        <v>3950</v>
      </c>
      <c r="M251" s="189">
        <v>5.0999999999999996</v>
      </c>
      <c r="N251" s="189">
        <v>7.65</v>
      </c>
      <c r="O251" s="189" t="s">
        <v>3462</v>
      </c>
      <c r="P251" s="190" t="s">
        <v>2009</v>
      </c>
      <c r="Q251" s="189" t="s">
        <v>2009</v>
      </c>
      <c r="R251" s="189" t="s">
        <v>3948</v>
      </c>
      <c r="S251" s="189" t="s">
        <v>3598</v>
      </c>
    </row>
    <row r="252" spans="1:19" ht="17">
      <c r="A252" s="189" t="s">
        <v>3951</v>
      </c>
      <c r="B252" s="189" t="s">
        <v>754</v>
      </c>
      <c r="C252" s="189" t="s">
        <v>3360</v>
      </c>
      <c r="D252" s="189" t="s">
        <v>1713</v>
      </c>
      <c r="E252" s="189" t="s">
        <v>1298</v>
      </c>
      <c r="F252" s="189" t="s">
        <v>2009</v>
      </c>
      <c r="G252" s="189" t="s">
        <v>2009</v>
      </c>
      <c r="H252" s="189" t="s">
        <v>2009</v>
      </c>
      <c r="I252" s="189"/>
      <c r="J252" s="189" t="s">
        <v>1</v>
      </c>
      <c r="K252" s="189" t="s">
        <v>1298</v>
      </c>
      <c r="L252" s="189" t="s">
        <v>3952</v>
      </c>
      <c r="M252" s="189">
        <v>5.0999999999999996</v>
      </c>
      <c r="N252" s="189">
        <v>7.65</v>
      </c>
      <c r="O252" s="189" t="s">
        <v>3462</v>
      </c>
      <c r="P252" s="190" t="s">
        <v>2009</v>
      </c>
      <c r="Q252" s="189" t="s">
        <v>2009</v>
      </c>
      <c r="R252" s="189" t="s">
        <v>3948</v>
      </c>
      <c r="S252" s="189" t="s">
        <v>3598</v>
      </c>
    </row>
    <row r="253" spans="1:19" ht="17">
      <c r="A253" s="189" t="s">
        <v>3953</v>
      </c>
      <c r="B253" s="189" t="s">
        <v>755</v>
      </c>
      <c r="C253" s="189" t="s">
        <v>3358</v>
      </c>
      <c r="D253" s="189" t="s">
        <v>1714</v>
      </c>
      <c r="E253" s="189" t="s">
        <v>1298</v>
      </c>
      <c r="F253" s="189" t="s">
        <v>2009</v>
      </c>
      <c r="G253" s="189" t="s">
        <v>2009</v>
      </c>
      <c r="H253" s="189" t="s">
        <v>2009</v>
      </c>
      <c r="I253" s="189"/>
      <c r="J253" s="189" t="s">
        <v>1</v>
      </c>
      <c r="K253" s="189" t="s">
        <v>1298</v>
      </c>
      <c r="L253" s="189" t="s">
        <v>3954</v>
      </c>
      <c r="M253" s="189">
        <v>5.0999999999999996</v>
      </c>
      <c r="N253" s="189">
        <v>7.65</v>
      </c>
      <c r="O253" s="189" t="s">
        <v>3462</v>
      </c>
      <c r="P253" s="190" t="s">
        <v>2009</v>
      </c>
      <c r="Q253" s="189" t="s">
        <v>2009</v>
      </c>
      <c r="R253" s="189" t="s">
        <v>3948</v>
      </c>
      <c r="S253" s="189" t="s">
        <v>3598</v>
      </c>
    </row>
    <row r="254" spans="1:19" ht="17">
      <c r="A254" s="189" t="s">
        <v>3955</v>
      </c>
      <c r="B254" s="189" t="s">
        <v>756</v>
      </c>
      <c r="C254" s="189" t="s">
        <v>3359</v>
      </c>
      <c r="D254" s="189" t="s">
        <v>1714</v>
      </c>
      <c r="E254" s="189" t="s">
        <v>1298</v>
      </c>
      <c r="F254" s="189" t="s">
        <v>2009</v>
      </c>
      <c r="G254" s="189" t="s">
        <v>2009</v>
      </c>
      <c r="H254" s="189" t="s">
        <v>2009</v>
      </c>
      <c r="I254" s="189"/>
      <c r="J254" s="189" t="s">
        <v>1</v>
      </c>
      <c r="K254" s="189" t="s">
        <v>1298</v>
      </c>
      <c r="L254" s="189" t="s">
        <v>3956</v>
      </c>
      <c r="M254" s="189">
        <v>5.0999999999999996</v>
      </c>
      <c r="N254" s="189">
        <v>7.65</v>
      </c>
      <c r="O254" s="189" t="s">
        <v>3462</v>
      </c>
      <c r="P254" s="190" t="s">
        <v>2009</v>
      </c>
      <c r="Q254" s="189" t="s">
        <v>2009</v>
      </c>
      <c r="R254" s="189" t="s">
        <v>3948</v>
      </c>
      <c r="S254" s="189" t="s">
        <v>3598</v>
      </c>
    </row>
    <row r="255" spans="1:19" ht="17">
      <c r="A255" s="189" t="s">
        <v>3957</v>
      </c>
      <c r="B255" s="189" t="s">
        <v>757</v>
      </c>
      <c r="C255" s="189" t="s">
        <v>3360</v>
      </c>
      <c r="D255" s="189" t="s">
        <v>1714</v>
      </c>
      <c r="E255" s="189" t="s">
        <v>1298</v>
      </c>
      <c r="F255" s="189" t="s">
        <v>2009</v>
      </c>
      <c r="G255" s="189" t="s">
        <v>2009</v>
      </c>
      <c r="H255" s="189" t="s">
        <v>2009</v>
      </c>
      <c r="I255" s="189"/>
      <c r="J255" s="189" t="s">
        <v>1</v>
      </c>
      <c r="K255" s="189" t="s">
        <v>1298</v>
      </c>
      <c r="L255" s="189" t="s">
        <v>3958</v>
      </c>
      <c r="M255" s="189">
        <v>5.0999999999999996</v>
      </c>
      <c r="N255" s="189">
        <v>7.65</v>
      </c>
      <c r="O255" s="189" t="s">
        <v>3462</v>
      </c>
      <c r="P255" s="190" t="s">
        <v>2009</v>
      </c>
      <c r="Q255" s="189" t="s">
        <v>2009</v>
      </c>
      <c r="R255" s="189" t="s">
        <v>3948</v>
      </c>
      <c r="S255" s="189" t="s">
        <v>3598</v>
      </c>
    </row>
    <row r="256" spans="1:19" ht="17">
      <c r="A256" s="189" t="s">
        <v>3959</v>
      </c>
      <c r="B256" s="189" t="s">
        <v>314</v>
      </c>
      <c r="C256" s="189" t="s">
        <v>3352</v>
      </c>
      <c r="D256" s="189" t="s">
        <v>1715</v>
      </c>
      <c r="E256" s="189" t="s">
        <v>1298</v>
      </c>
      <c r="F256" s="189" t="s">
        <v>2009</v>
      </c>
      <c r="G256" s="189" t="s">
        <v>2009</v>
      </c>
      <c r="H256" s="189" t="s">
        <v>2009</v>
      </c>
      <c r="I256" s="189"/>
      <c r="J256" s="189" t="s">
        <v>1</v>
      </c>
      <c r="K256" s="189" t="s">
        <v>1298</v>
      </c>
      <c r="L256" s="189" t="s">
        <v>3960</v>
      </c>
      <c r="M256" s="189">
        <v>5.0999999999999996</v>
      </c>
      <c r="N256" s="189">
        <v>7.65</v>
      </c>
      <c r="O256" s="189" t="s">
        <v>3462</v>
      </c>
      <c r="P256" s="190" t="s">
        <v>2009</v>
      </c>
      <c r="Q256" s="189" t="s">
        <v>2009</v>
      </c>
      <c r="R256" s="189" t="s">
        <v>3948</v>
      </c>
      <c r="S256" s="189" t="s">
        <v>3598</v>
      </c>
    </row>
    <row r="257" spans="1:19" ht="17">
      <c r="A257" s="189" t="s">
        <v>3961</v>
      </c>
      <c r="B257" s="189" t="s">
        <v>315</v>
      </c>
      <c r="C257" s="189" t="s">
        <v>3353</v>
      </c>
      <c r="D257" s="189" t="s">
        <v>1715</v>
      </c>
      <c r="E257" s="189" t="s">
        <v>1298</v>
      </c>
      <c r="F257" s="189" t="s">
        <v>2009</v>
      </c>
      <c r="G257" s="189" t="s">
        <v>2009</v>
      </c>
      <c r="H257" s="189" t="s">
        <v>2009</v>
      </c>
      <c r="I257" s="189"/>
      <c r="J257" s="189" t="s">
        <v>1</v>
      </c>
      <c r="K257" s="189" t="s">
        <v>1298</v>
      </c>
      <c r="L257" s="189" t="s">
        <v>3962</v>
      </c>
      <c r="M257" s="189">
        <v>5.0999999999999996</v>
      </c>
      <c r="N257" s="189">
        <v>7.65</v>
      </c>
      <c r="O257" s="189" t="s">
        <v>3462</v>
      </c>
      <c r="P257" s="190" t="s">
        <v>2009</v>
      </c>
      <c r="Q257" s="189" t="s">
        <v>2009</v>
      </c>
      <c r="R257" s="189" t="s">
        <v>3948</v>
      </c>
      <c r="S257" s="189" t="s">
        <v>3598</v>
      </c>
    </row>
    <row r="258" spans="1:19" ht="17">
      <c r="A258" s="189" t="s">
        <v>3963</v>
      </c>
      <c r="B258" s="189" t="s">
        <v>316</v>
      </c>
      <c r="C258" s="189" t="s">
        <v>3354</v>
      </c>
      <c r="D258" s="189" t="s">
        <v>1715</v>
      </c>
      <c r="E258" s="189" t="s">
        <v>1298</v>
      </c>
      <c r="F258" s="189" t="s">
        <v>2009</v>
      </c>
      <c r="G258" s="189" t="s">
        <v>2009</v>
      </c>
      <c r="H258" s="189" t="s">
        <v>2009</v>
      </c>
      <c r="I258" s="189"/>
      <c r="J258" s="189" t="s">
        <v>1</v>
      </c>
      <c r="K258" s="189" t="s">
        <v>1298</v>
      </c>
      <c r="L258" s="189" t="s">
        <v>3964</v>
      </c>
      <c r="M258" s="189">
        <v>5.0999999999999996</v>
      </c>
      <c r="N258" s="189">
        <v>7.65</v>
      </c>
      <c r="O258" s="189" t="s">
        <v>3462</v>
      </c>
      <c r="P258" s="190" t="s">
        <v>2009</v>
      </c>
      <c r="Q258" s="189" t="s">
        <v>2009</v>
      </c>
      <c r="R258" s="189" t="s">
        <v>3948</v>
      </c>
      <c r="S258" s="189" t="s">
        <v>3598</v>
      </c>
    </row>
    <row r="259" spans="1:19" ht="17">
      <c r="A259" s="189" t="s">
        <v>3965</v>
      </c>
      <c r="B259" s="189" t="s">
        <v>317</v>
      </c>
      <c r="C259" s="189" t="s">
        <v>3355</v>
      </c>
      <c r="D259" s="189" t="s">
        <v>1715</v>
      </c>
      <c r="E259" s="189" t="s">
        <v>1298</v>
      </c>
      <c r="F259" s="189" t="s">
        <v>2009</v>
      </c>
      <c r="G259" s="189" t="s">
        <v>2009</v>
      </c>
      <c r="H259" s="189" t="s">
        <v>2009</v>
      </c>
      <c r="I259" s="189"/>
      <c r="J259" s="189" t="s">
        <v>1</v>
      </c>
      <c r="K259" s="189" t="s">
        <v>1298</v>
      </c>
      <c r="L259" s="189" t="s">
        <v>3966</v>
      </c>
      <c r="M259" s="189">
        <v>5.0999999999999996</v>
      </c>
      <c r="N259" s="189">
        <v>7.65</v>
      </c>
      <c r="O259" s="189" t="s">
        <v>3462</v>
      </c>
      <c r="P259" s="190" t="s">
        <v>2009</v>
      </c>
      <c r="Q259" s="189" t="s">
        <v>2009</v>
      </c>
      <c r="R259" s="189" t="s">
        <v>3948</v>
      </c>
      <c r="S259" s="189" t="s">
        <v>3598</v>
      </c>
    </row>
    <row r="260" spans="1:19" ht="17">
      <c r="A260" s="189" t="s">
        <v>3967</v>
      </c>
      <c r="B260" s="189" t="s">
        <v>318</v>
      </c>
      <c r="C260" s="189" t="s">
        <v>3356</v>
      </c>
      <c r="D260" s="189" t="s">
        <v>1715</v>
      </c>
      <c r="E260" s="189" t="s">
        <v>1298</v>
      </c>
      <c r="F260" s="189" t="s">
        <v>2009</v>
      </c>
      <c r="G260" s="189" t="s">
        <v>2009</v>
      </c>
      <c r="H260" s="189" t="s">
        <v>2009</v>
      </c>
      <c r="I260" s="189"/>
      <c r="J260" s="189" t="s">
        <v>1</v>
      </c>
      <c r="K260" s="189" t="s">
        <v>1298</v>
      </c>
      <c r="L260" s="189" t="s">
        <v>3968</v>
      </c>
      <c r="M260" s="189">
        <v>5.0999999999999996</v>
      </c>
      <c r="N260" s="189">
        <v>7.65</v>
      </c>
      <c r="O260" s="189" t="s">
        <v>3462</v>
      </c>
      <c r="P260" s="190" t="s">
        <v>2009</v>
      </c>
      <c r="Q260" s="189" t="s">
        <v>2009</v>
      </c>
      <c r="R260" s="189" t="s">
        <v>3948</v>
      </c>
      <c r="S260" s="189" t="s">
        <v>3598</v>
      </c>
    </row>
    <row r="261" spans="1:19" ht="17">
      <c r="A261" s="189" t="s">
        <v>3969</v>
      </c>
      <c r="B261" s="189" t="s">
        <v>319</v>
      </c>
      <c r="C261" s="189" t="s">
        <v>3357</v>
      </c>
      <c r="D261" s="189" t="s">
        <v>1715</v>
      </c>
      <c r="E261" s="189" t="s">
        <v>1298</v>
      </c>
      <c r="F261" s="189" t="s">
        <v>2009</v>
      </c>
      <c r="G261" s="189" t="s">
        <v>2009</v>
      </c>
      <c r="H261" s="189" t="s">
        <v>2009</v>
      </c>
      <c r="I261" s="189"/>
      <c r="J261" s="189" t="s">
        <v>1</v>
      </c>
      <c r="K261" s="189" t="s">
        <v>1298</v>
      </c>
      <c r="L261" s="189" t="s">
        <v>3970</v>
      </c>
      <c r="M261" s="189">
        <v>5.0999999999999996</v>
      </c>
      <c r="N261" s="189">
        <v>7.65</v>
      </c>
      <c r="O261" s="189" t="s">
        <v>3462</v>
      </c>
      <c r="P261" s="190" t="s">
        <v>2009</v>
      </c>
      <c r="Q261" s="189" t="s">
        <v>2009</v>
      </c>
      <c r="R261" s="189" t="s">
        <v>3948</v>
      </c>
      <c r="S261" s="189" t="s">
        <v>3598</v>
      </c>
    </row>
    <row r="262" spans="1:19" ht="17">
      <c r="A262" s="189" t="s">
        <v>3971</v>
      </c>
      <c r="B262" s="189" t="s">
        <v>320</v>
      </c>
      <c r="C262" s="189" t="s">
        <v>3340</v>
      </c>
      <c r="D262" s="189" t="s">
        <v>320</v>
      </c>
      <c r="E262" s="189" t="s">
        <v>1298</v>
      </c>
      <c r="F262" s="189" t="s">
        <v>2009</v>
      </c>
      <c r="G262" s="189" t="s">
        <v>2009</v>
      </c>
      <c r="H262" s="189" t="s">
        <v>2009</v>
      </c>
      <c r="I262" s="189"/>
      <c r="J262" s="189" t="s">
        <v>1</v>
      </c>
      <c r="K262" s="189" t="s">
        <v>1298</v>
      </c>
      <c r="L262" s="189" t="s">
        <v>3972</v>
      </c>
      <c r="M262" s="189">
        <v>5.0999999999999996</v>
      </c>
      <c r="N262" s="189">
        <v>7.65</v>
      </c>
      <c r="O262" s="189" t="s">
        <v>3462</v>
      </c>
      <c r="P262" s="190" t="s">
        <v>2009</v>
      </c>
      <c r="Q262" s="189" t="s">
        <v>2009</v>
      </c>
      <c r="R262" s="189" t="s">
        <v>3948</v>
      </c>
      <c r="S262" s="189" t="s">
        <v>3598</v>
      </c>
    </row>
    <row r="263" spans="1:19">
      <c r="A263" s="189" t="s">
        <v>3973</v>
      </c>
      <c r="B263" s="189" t="s">
        <v>321</v>
      </c>
      <c r="C263" s="189" t="s">
        <v>3352</v>
      </c>
      <c r="D263" s="189" t="s">
        <v>3974</v>
      </c>
      <c r="E263" s="189" t="s">
        <v>1298</v>
      </c>
      <c r="F263" s="189" t="s">
        <v>2009</v>
      </c>
      <c r="G263" s="189" t="s">
        <v>2009</v>
      </c>
      <c r="H263" s="189" t="s">
        <v>2009</v>
      </c>
      <c r="I263" s="189"/>
      <c r="J263" s="189" t="s">
        <v>1</v>
      </c>
      <c r="K263" s="189" t="s">
        <v>1298</v>
      </c>
      <c r="L263" s="189" t="s">
        <v>3975</v>
      </c>
      <c r="M263" s="189" t="s">
        <v>2009</v>
      </c>
      <c r="N263" s="189" t="s">
        <v>2009</v>
      </c>
      <c r="O263" s="189" t="s">
        <v>2009</v>
      </c>
      <c r="P263" s="190" t="s">
        <v>2009</v>
      </c>
      <c r="Q263" s="189" t="s">
        <v>2009</v>
      </c>
      <c r="R263" s="189" t="s">
        <v>3948</v>
      </c>
      <c r="S263" s="189" t="s">
        <v>3976</v>
      </c>
    </row>
    <row r="264" spans="1:19">
      <c r="A264" s="189" t="s">
        <v>3977</v>
      </c>
      <c r="B264" s="189" t="s">
        <v>322</v>
      </c>
      <c r="C264" s="189" t="s">
        <v>3353</v>
      </c>
      <c r="D264" s="189" t="s">
        <v>3974</v>
      </c>
      <c r="E264" s="189" t="s">
        <v>1298</v>
      </c>
      <c r="F264" s="189" t="s">
        <v>2009</v>
      </c>
      <c r="G264" s="189" t="s">
        <v>2009</v>
      </c>
      <c r="H264" s="189" t="s">
        <v>2009</v>
      </c>
      <c r="I264" s="189"/>
      <c r="J264" s="189" t="s">
        <v>1</v>
      </c>
      <c r="K264" s="189" t="s">
        <v>1298</v>
      </c>
      <c r="L264" s="189" t="s">
        <v>3978</v>
      </c>
      <c r="M264" s="189" t="s">
        <v>2009</v>
      </c>
      <c r="N264" s="189" t="s">
        <v>2009</v>
      </c>
      <c r="O264" s="189" t="s">
        <v>2009</v>
      </c>
      <c r="P264" s="190" t="s">
        <v>2009</v>
      </c>
      <c r="Q264" s="189" t="s">
        <v>2009</v>
      </c>
      <c r="R264" s="189" t="s">
        <v>3948</v>
      </c>
      <c r="S264" s="189" t="s">
        <v>3976</v>
      </c>
    </row>
    <row r="265" spans="1:19">
      <c r="A265" s="189" t="s">
        <v>3979</v>
      </c>
      <c r="B265" s="189" t="s">
        <v>323</v>
      </c>
      <c r="C265" s="189" t="s">
        <v>3354</v>
      </c>
      <c r="D265" s="189" t="s">
        <v>3974</v>
      </c>
      <c r="E265" s="189" t="s">
        <v>1298</v>
      </c>
      <c r="F265" s="189" t="s">
        <v>2009</v>
      </c>
      <c r="G265" s="189" t="s">
        <v>2009</v>
      </c>
      <c r="H265" s="189" t="s">
        <v>2009</v>
      </c>
      <c r="I265" s="189"/>
      <c r="J265" s="189" t="s">
        <v>1</v>
      </c>
      <c r="K265" s="189" t="s">
        <v>1298</v>
      </c>
      <c r="L265" s="189" t="s">
        <v>3980</v>
      </c>
      <c r="M265" s="189" t="s">
        <v>2009</v>
      </c>
      <c r="N265" s="189" t="s">
        <v>2009</v>
      </c>
      <c r="O265" s="189" t="s">
        <v>2009</v>
      </c>
      <c r="P265" s="190" t="s">
        <v>2009</v>
      </c>
      <c r="Q265" s="189" t="s">
        <v>2009</v>
      </c>
      <c r="R265" s="189" t="s">
        <v>3948</v>
      </c>
      <c r="S265" s="189" t="s">
        <v>3976</v>
      </c>
    </row>
    <row r="266" spans="1:19">
      <c r="A266" s="189" t="s">
        <v>3981</v>
      </c>
      <c r="B266" s="189" t="s">
        <v>324</v>
      </c>
      <c r="C266" s="189" t="s">
        <v>3355</v>
      </c>
      <c r="D266" s="189" t="s">
        <v>3974</v>
      </c>
      <c r="E266" s="189" t="s">
        <v>1298</v>
      </c>
      <c r="F266" s="189" t="s">
        <v>2009</v>
      </c>
      <c r="G266" s="189" t="s">
        <v>2009</v>
      </c>
      <c r="H266" s="189" t="s">
        <v>2009</v>
      </c>
      <c r="I266" s="189"/>
      <c r="J266" s="189" t="s">
        <v>1</v>
      </c>
      <c r="K266" s="189" t="s">
        <v>1298</v>
      </c>
      <c r="L266" s="189" t="s">
        <v>3982</v>
      </c>
      <c r="M266" s="189" t="s">
        <v>2009</v>
      </c>
      <c r="N266" s="189" t="s">
        <v>2009</v>
      </c>
      <c r="O266" s="189" t="s">
        <v>2009</v>
      </c>
      <c r="P266" s="190" t="s">
        <v>2009</v>
      </c>
      <c r="Q266" s="189" t="s">
        <v>2009</v>
      </c>
      <c r="R266" s="189" t="s">
        <v>3948</v>
      </c>
      <c r="S266" s="189" t="s">
        <v>3976</v>
      </c>
    </row>
    <row r="267" spans="1:19">
      <c r="A267" s="189" t="s">
        <v>3983</v>
      </c>
      <c r="B267" s="189" t="s">
        <v>325</v>
      </c>
      <c r="C267" s="189" t="s">
        <v>3356</v>
      </c>
      <c r="D267" s="189" t="s">
        <v>3974</v>
      </c>
      <c r="E267" s="189" t="s">
        <v>1298</v>
      </c>
      <c r="F267" s="189" t="s">
        <v>2009</v>
      </c>
      <c r="G267" s="189" t="s">
        <v>2009</v>
      </c>
      <c r="H267" s="189" t="s">
        <v>2009</v>
      </c>
      <c r="I267" s="189"/>
      <c r="J267" s="189" t="s">
        <v>1</v>
      </c>
      <c r="K267" s="189" t="s">
        <v>1298</v>
      </c>
      <c r="L267" s="189" t="s">
        <v>3984</v>
      </c>
      <c r="M267" s="189" t="s">
        <v>2009</v>
      </c>
      <c r="N267" s="189" t="s">
        <v>2009</v>
      </c>
      <c r="O267" s="189" t="s">
        <v>2009</v>
      </c>
      <c r="P267" s="190" t="s">
        <v>2009</v>
      </c>
      <c r="Q267" s="189" t="s">
        <v>2009</v>
      </c>
      <c r="R267" s="189" t="s">
        <v>3948</v>
      </c>
      <c r="S267" s="189" t="s">
        <v>3976</v>
      </c>
    </row>
    <row r="268" spans="1:19">
      <c r="A268" s="189" t="s">
        <v>3985</v>
      </c>
      <c r="B268" s="189" t="s">
        <v>758</v>
      </c>
      <c r="C268" s="189" t="s">
        <v>3357</v>
      </c>
      <c r="D268" s="189" t="s">
        <v>3974</v>
      </c>
      <c r="E268" s="189" t="s">
        <v>1298</v>
      </c>
      <c r="F268" s="189" t="s">
        <v>2009</v>
      </c>
      <c r="G268" s="189" t="s">
        <v>2009</v>
      </c>
      <c r="H268" s="189" t="s">
        <v>2009</v>
      </c>
      <c r="I268" s="189"/>
      <c r="J268" s="189" t="s">
        <v>1</v>
      </c>
      <c r="K268" s="189" t="s">
        <v>1298</v>
      </c>
      <c r="L268" s="189" t="s">
        <v>3986</v>
      </c>
      <c r="M268" s="189" t="s">
        <v>2009</v>
      </c>
      <c r="N268" s="189" t="s">
        <v>2009</v>
      </c>
      <c r="O268" s="189" t="s">
        <v>2009</v>
      </c>
      <c r="P268" s="190" t="s">
        <v>2009</v>
      </c>
      <c r="Q268" s="189" t="s">
        <v>2009</v>
      </c>
      <c r="R268" s="189" t="s">
        <v>3948</v>
      </c>
      <c r="S268" s="189" t="s">
        <v>3976</v>
      </c>
    </row>
    <row r="269" spans="1:19" ht="17">
      <c r="A269" s="189" t="s">
        <v>3987</v>
      </c>
      <c r="B269" s="189" t="s">
        <v>326</v>
      </c>
      <c r="C269" s="189" t="s">
        <v>3352</v>
      </c>
      <c r="D269" s="189" t="s">
        <v>1701</v>
      </c>
      <c r="E269" s="189" t="s">
        <v>1298</v>
      </c>
      <c r="F269" s="189" t="s">
        <v>2009</v>
      </c>
      <c r="G269" s="189" t="s">
        <v>2009</v>
      </c>
      <c r="H269" s="189" t="s">
        <v>2009</v>
      </c>
      <c r="I269" s="189"/>
      <c r="J269" s="189" t="s">
        <v>1</v>
      </c>
      <c r="K269" s="189" t="s">
        <v>1298</v>
      </c>
      <c r="L269" s="189" t="s">
        <v>3988</v>
      </c>
      <c r="M269" s="189">
        <v>5.0999999999999996</v>
      </c>
      <c r="N269" s="189">
        <v>7.65</v>
      </c>
      <c r="O269" s="189" t="s">
        <v>3462</v>
      </c>
      <c r="P269" s="190" t="s">
        <v>2009</v>
      </c>
      <c r="Q269" s="189" t="s">
        <v>3871</v>
      </c>
      <c r="R269" s="189" t="s">
        <v>3989</v>
      </c>
      <c r="S269" s="189" t="s">
        <v>3598</v>
      </c>
    </row>
    <row r="270" spans="1:19" ht="17">
      <c r="A270" s="189" t="s">
        <v>3990</v>
      </c>
      <c r="B270" s="189" t="s">
        <v>327</v>
      </c>
      <c r="C270" s="189" t="s">
        <v>3353</v>
      </c>
      <c r="D270" s="189" t="s">
        <v>1701</v>
      </c>
      <c r="E270" s="189" t="s">
        <v>1298</v>
      </c>
      <c r="F270" s="189" t="s">
        <v>2009</v>
      </c>
      <c r="G270" s="189" t="s">
        <v>2009</v>
      </c>
      <c r="H270" s="189" t="s">
        <v>2009</v>
      </c>
      <c r="I270" s="189"/>
      <c r="J270" s="189" t="s">
        <v>1</v>
      </c>
      <c r="K270" s="189" t="s">
        <v>1298</v>
      </c>
      <c r="L270" s="189" t="s">
        <v>3991</v>
      </c>
      <c r="M270" s="189">
        <v>5.0999999999999996</v>
      </c>
      <c r="N270" s="189">
        <v>7.65</v>
      </c>
      <c r="O270" s="189" t="s">
        <v>3462</v>
      </c>
      <c r="P270" s="190" t="s">
        <v>2009</v>
      </c>
      <c r="Q270" s="189" t="s">
        <v>3871</v>
      </c>
      <c r="R270" s="189" t="s">
        <v>3989</v>
      </c>
      <c r="S270" s="189" t="s">
        <v>3598</v>
      </c>
    </row>
    <row r="271" spans="1:19" ht="17">
      <c r="A271" s="189" t="s">
        <v>3992</v>
      </c>
      <c r="B271" s="189" t="s">
        <v>328</v>
      </c>
      <c r="C271" s="189" t="s">
        <v>3354</v>
      </c>
      <c r="D271" s="189" t="s">
        <v>1701</v>
      </c>
      <c r="E271" s="189" t="s">
        <v>1298</v>
      </c>
      <c r="F271" s="189" t="s">
        <v>2009</v>
      </c>
      <c r="G271" s="189" t="s">
        <v>2009</v>
      </c>
      <c r="H271" s="189" t="s">
        <v>2009</v>
      </c>
      <c r="I271" s="189"/>
      <c r="J271" s="189" t="s">
        <v>1</v>
      </c>
      <c r="K271" s="189" t="s">
        <v>1298</v>
      </c>
      <c r="L271" s="189" t="s">
        <v>3993</v>
      </c>
      <c r="M271" s="189">
        <v>5.0999999999999996</v>
      </c>
      <c r="N271" s="189">
        <v>7.65</v>
      </c>
      <c r="O271" s="189" t="s">
        <v>3462</v>
      </c>
      <c r="P271" s="190" t="s">
        <v>2009</v>
      </c>
      <c r="Q271" s="189" t="s">
        <v>3871</v>
      </c>
      <c r="R271" s="189" t="s">
        <v>3989</v>
      </c>
      <c r="S271" s="189" t="s">
        <v>3598</v>
      </c>
    </row>
    <row r="272" spans="1:19" ht="17">
      <c r="A272" s="189" t="s">
        <v>3994</v>
      </c>
      <c r="B272" s="189" t="s">
        <v>329</v>
      </c>
      <c r="C272" s="189" t="s">
        <v>3355</v>
      </c>
      <c r="D272" s="189" t="s">
        <v>1701</v>
      </c>
      <c r="E272" s="189" t="s">
        <v>1298</v>
      </c>
      <c r="F272" s="189" t="s">
        <v>2009</v>
      </c>
      <c r="G272" s="189" t="s">
        <v>2009</v>
      </c>
      <c r="H272" s="189" t="s">
        <v>2009</v>
      </c>
      <c r="I272" s="189"/>
      <c r="J272" s="189" t="s">
        <v>1</v>
      </c>
      <c r="K272" s="189" t="s">
        <v>1298</v>
      </c>
      <c r="L272" s="189" t="s">
        <v>3995</v>
      </c>
      <c r="M272" s="189">
        <v>5.0999999999999996</v>
      </c>
      <c r="N272" s="189">
        <v>7.65</v>
      </c>
      <c r="O272" s="189" t="s">
        <v>3462</v>
      </c>
      <c r="P272" s="190" t="s">
        <v>2009</v>
      </c>
      <c r="Q272" s="189" t="s">
        <v>3871</v>
      </c>
      <c r="R272" s="189" t="s">
        <v>3989</v>
      </c>
      <c r="S272" s="189" t="s">
        <v>3598</v>
      </c>
    </row>
    <row r="273" spans="1:19" ht="17">
      <c r="A273" s="189" t="s">
        <v>3996</v>
      </c>
      <c r="B273" s="189" t="s">
        <v>330</v>
      </c>
      <c r="C273" s="189" t="s">
        <v>3356</v>
      </c>
      <c r="D273" s="189" t="s">
        <v>1701</v>
      </c>
      <c r="E273" s="189" t="s">
        <v>1298</v>
      </c>
      <c r="F273" s="189" t="s">
        <v>2009</v>
      </c>
      <c r="G273" s="189" t="s">
        <v>2009</v>
      </c>
      <c r="H273" s="189" t="s">
        <v>2009</v>
      </c>
      <c r="I273" s="189"/>
      <c r="J273" s="189" t="s">
        <v>1</v>
      </c>
      <c r="K273" s="189" t="s">
        <v>1298</v>
      </c>
      <c r="L273" s="189" t="s">
        <v>3997</v>
      </c>
      <c r="M273" s="189">
        <v>5.0999999999999996</v>
      </c>
      <c r="N273" s="189">
        <v>7.65</v>
      </c>
      <c r="O273" s="189" t="s">
        <v>3462</v>
      </c>
      <c r="P273" s="190" t="s">
        <v>2009</v>
      </c>
      <c r="Q273" s="189" t="s">
        <v>3871</v>
      </c>
      <c r="R273" s="189" t="s">
        <v>3989</v>
      </c>
      <c r="S273" s="189" t="s">
        <v>3598</v>
      </c>
    </row>
    <row r="274" spans="1:19" ht="17">
      <c r="A274" s="189" t="s">
        <v>3998</v>
      </c>
      <c r="B274" s="189" t="s">
        <v>331</v>
      </c>
      <c r="C274" s="189" t="s">
        <v>3357</v>
      </c>
      <c r="D274" s="189" t="s">
        <v>1701</v>
      </c>
      <c r="E274" s="189" t="s">
        <v>1298</v>
      </c>
      <c r="F274" s="189" t="s">
        <v>2009</v>
      </c>
      <c r="G274" s="189" t="s">
        <v>2009</v>
      </c>
      <c r="H274" s="189" t="s">
        <v>2009</v>
      </c>
      <c r="I274" s="189"/>
      <c r="J274" s="189" t="s">
        <v>1</v>
      </c>
      <c r="K274" s="189" t="s">
        <v>1298</v>
      </c>
      <c r="L274" s="189" t="s">
        <v>3999</v>
      </c>
      <c r="M274" s="189">
        <v>5.0999999999999996</v>
      </c>
      <c r="N274" s="189">
        <v>7.65</v>
      </c>
      <c r="O274" s="189" t="s">
        <v>3462</v>
      </c>
      <c r="P274" s="190" t="s">
        <v>2009</v>
      </c>
      <c r="Q274" s="189" t="s">
        <v>3871</v>
      </c>
      <c r="R274" s="189" t="s">
        <v>3989</v>
      </c>
      <c r="S274" s="189" t="s">
        <v>3598</v>
      </c>
    </row>
    <row r="275" spans="1:19" ht="17">
      <c r="A275" s="189" t="s">
        <v>4000</v>
      </c>
      <c r="B275" s="189" t="s">
        <v>332</v>
      </c>
      <c r="C275" s="189" t="s">
        <v>3340</v>
      </c>
      <c r="D275" s="189" t="s">
        <v>332</v>
      </c>
      <c r="E275" s="189" t="s">
        <v>1298</v>
      </c>
      <c r="F275" s="189" t="s">
        <v>2009</v>
      </c>
      <c r="G275" s="189" t="s">
        <v>2009</v>
      </c>
      <c r="H275" s="189" t="s">
        <v>2009</v>
      </c>
      <c r="I275" s="189"/>
      <c r="J275" s="189" t="s">
        <v>1</v>
      </c>
      <c r="K275" s="189" t="s">
        <v>1298</v>
      </c>
      <c r="L275" s="189" t="s">
        <v>4001</v>
      </c>
      <c r="M275" s="189">
        <v>5.0999999999999996</v>
      </c>
      <c r="N275" s="189">
        <v>7.65</v>
      </c>
      <c r="O275" s="189" t="s">
        <v>3462</v>
      </c>
      <c r="P275" s="190" t="s">
        <v>2009</v>
      </c>
      <c r="Q275" s="189" t="s">
        <v>3871</v>
      </c>
      <c r="R275" s="189" t="s">
        <v>3872</v>
      </c>
      <c r="S275" s="189" t="s">
        <v>4002</v>
      </c>
    </row>
    <row r="276" spans="1:19" ht="17">
      <c r="A276" s="189" t="s">
        <v>4003</v>
      </c>
      <c r="B276" s="189" t="s">
        <v>333</v>
      </c>
      <c r="C276" s="189" t="s">
        <v>1263</v>
      </c>
      <c r="D276" s="189" t="s">
        <v>1866</v>
      </c>
      <c r="E276" s="189" t="s">
        <v>1298</v>
      </c>
      <c r="F276" s="189" t="s">
        <v>3703</v>
      </c>
      <c r="G276" s="189" t="s">
        <v>2009</v>
      </c>
      <c r="H276" s="189" t="s">
        <v>2009</v>
      </c>
      <c r="I276" s="189"/>
      <c r="J276" s="189" t="s">
        <v>3440</v>
      </c>
      <c r="K276" s="189" t="s">
        <v>3703</v>
      </c>
      <c r="L276" s="189" t="s">
        <v>4004</v>
      </c>
      <c r="M276" s="189">
        <v>5.0999999999999996</v>
      </c>
      <c r="N276" s="189">
        <v>7.65</v>
      </c>
      <c r="O276" s="189" t="s">
        <v>3462</v>
      </c>
      <c r="P276" s="190" t="s">
        <v>2009</v>
      </c>
      <c r="Q276" s="189" t="s">
        <v>3871</v>
      </c>
      <c r="R276" s="189" t="s">
        <v>3872</v>
      </c>
      <c r="S276" s="189" t="s">
        <v>3710</v>
      </c>
    </row>
    <row r="277" spans="1:19" ht="17">
      <c r="A277" s="189" t="s">
        <v>4005</v>
      </c>
      <c r="B277" s="189" t="s">
        <v>334</v>
      </c>
      <c r="C277" s="189" t="s">
        <v>1264</v>
      </c>
      <c r="D277" s="189" t="s">
        <v>1866</v>
      </c>
      <c r="E277" s="189" t="s">
        <v>1298</v>
      </c>
      <c r="F277" s="189" t="s">
        <v>3703</v>
      </c>
      <c r="G277" s="189" t="s">
        <v>2009</v>
      </c>
      <c r="H277" s="189" t="s">
        <v>2009</v>
      </c>
      <c r="I277" s="189"/>
      <c r="J277" s="189" t="s">
        <v>3440</v>
      </c>
      <c r="K277" s="189" t="s">
        <v>3703</v>
      </c>
      <c r="L277" s="189" t="s">
        <v>4006</v>
      </c>
      <c r="M277" s="189">
        <v>5.0999999999999996</v>
      </c>
      <c r="N277" s="189">
        <v>7.65</v>
      </c>
      <c r="O277" s="189" t="s">
        <v>3462</v>
      </c>
      <c r="P277" s="190" t="s">
        <v>2009</v>
      </c>
      <c r="Q277" s="189" t="s">
        <v>3871</v>
      </c>
      <c r="R277" s="189" t="s">
        <v>3872</v>
      </c>
      <c r="S277" s="189" t="s">
        <v>3710</v>
      </c>
    </row>
    <row r="278" spans="1:19" ht="17">
      <c r="A278" s="189" t="s">
        <v>4007</v>
      </c>
      <c r="B278" s="189" t="s">
        <v>335</v>
      </c>
      <c r="C278" s="189" t="s">
        <v>1265</v>
      </c>
      <c r="D278" s="189" t="s">
        <v>1866</v>
      </c>
      <c r="E278" s="189" t="s">
        <v>1298</v>
      </c>
      <c r="F278" s="189" t="s">
        <v>3703</v>
      </c>
      <c r="G278" s="189" t="s">
        <v>2009</v>
      </c>
      <c r="H278" s="189" t="s">
        <v>2009</v>
      </c>
      <c r="I278" s="189"/>
      <c r="J278" s="189" t="s">
        <v>3440</v>
      </c>
      <c r="K278" s="189" t="s">
        <v>3703</v>
      </c>
      <c r="L278" s="189" t="s">
        <v>4008</v>
      </c>
      <c r="M278" s="189">
        <v>5.0999999999999996</v>
      </c>
      <c r="N278" s="189">
        <v>7.65</v>
      </c>
      <c r="O278" s="189" t="s">
        <v>3462</v>
      </c>
      <c r="P278" s="190" t="s">
        <v>2009</v>
      </c>
      <c r="Q278" s="189" t="s">
        <v>3871</v>
      </c>
      <c r="R278" s="189" t="s">
        <v>3872</v>
      </c>
      <c r="S278" s="189" t="s">
        <v>3710</v>
      </c>
    </row>
    <row r="279" spans="1:19" ht="17">
      <c r="A279" s="189" t="s">
        <v>4009</v>
      </c>
      <c r="B279" s="189" t="s">
        <v>336</v>
      </c>
      <c r="C279" s="189" t="s">
        <v>1266</v>
      </c>
      <c r="D279" s="189" t="s">
        <v>1866</v>
      </c>
      <c r="E279" s="189" t="s">
        <v>1298</v>
      </c>
      <c r="F279" s="189" t="s">
        <v>3703</v>
      </c>
      <c r="G279" s="189" t="s">
        <v>2009</v>
      </c>
      <c r="H279" s="189" t="s">
        <v>2009</v>
      </c>
      <c r="I279" s="189"/>
      <c r="J279" s="189" t="s">
        <v>3440</v>
      </c>
      <c r="K279" s="189" t="s">
        <v>3703</v>
      </c>
      <c r="L279" s="189" t="s">
        <v>4010</v>
      </c>
      <c r="M279" s="189">
        <v>5.0999999999999996</v>
      </c>
      <c r="N279" s="189">
        <v>7.65</v>
      </c>
      <c r="O279" s="189" t="s">
        <v>3462</v>
      </c>
      <c r="P279" s="190" t="s">
        <v>2009</v>
      </c>
      <c r="Q279" s="189" t="s">
        <v>3871</v>
      </c>
      <c r="R279" s="189" t="s">
        <v>3872</v>
      </c>
      <c r="S279" s="189" t="s">
        <v>3710</v>
      </c>
    </row>
    <row r="280" spans="1:19" ht="17">
      <c r="A280" s="189" t="s">
        <v>4011</v>
      </c>
      <c r="B280" s="189" t="s">
        <v>337</v>
      </c>
      <c r="C280" s="189" t="s">
        <v>1267</v>
      </c>
      <c r="D280" s="189" t="s">
        <v>1866</v>
      </c>
      <c r="E280" s="189" t="s">
        <v>1298</v>
      </c>
      <c r="F280" s="189" t="s">
        <v>3703</v>
      </c>
      <c r="G280" s="189" t="s">
        <v>2009</v>
      </c>
      <c r="H280" s="189" t="s">
        <v>2009</v>
      </c>
      <c r="I280" s="189"/>
      <c r="J280" s="189" t="s">
        <v>3440</v>
      </c>
      <c r="K280" s="189" t="s">
        <v>3703</v>
      </c>
      <c r="L280" s="189" t="s">
        <v>4012</v>
      </c>
      <c r="M280" s="189">
        <v>5.0999999999999996</v>
      </c>
      <c r="N280" s="189">
        <v>7.65</v>
      </c>
      <c r="O280" s="189" t="s">
        <v>3462</v>
      </c>
      <c r="P280" s="190" t="s">
        <v>2009</v>
      </c>
      <c r="Q280" s="189" t="s">
        <v>3871</v>
      </c>
      <c r="R280" s="189" t="s">
        <v>3872</v>
      </c>
      <c r="S280" s="189" t="s">
        <v>3710</v>
      </c>
    </row>
    <row r="281" spans="1:19" ht="17">
      <c r="A281" s="189" t="s">
        <v>4013</v>
      </c>
      <c r="B281" s="189" t="s">
        <v>338</v>
      </c>
      <c r="C281" s="189" t="s">
        <v>1268</v>
      </c>
      <c r="D281" s="189" t="s">
        <v>1866</v>
      </c>
      <c r="E281" s="189" t="s">
        <v>1298</v>
      </c>
      <c r="F281" s="189" t="s">
        <v>3703</v>
      </c>
      <c r="G281" s="189" t="s">
        <v>2009</v>
      </c>
      <c r="H281" s="189" t="s">
        <v>2009</v>
      </c>
      <c r="I281" s="189"/>
      <c r="J281" s="189" t="s">
        <v>3440</v>
      </c>
      <c r="K281" s="189" t="s">
        <v>3703</v>
      </c>
      <c r="L281" s="189" t="s">
        <v>4014</v>
      </c>
      <c r="M281" s="189">
        <v>5.0999999999999996</v>
      </c>
      <c r="N281" s="189">
        <v>7.65</v>
      </c>
      <c r="O281" s="189" t="s">
        <v>3462</v>
      </c>
      <c r="P281" s="190" t="s">
        <v>2009</v>
      </c>
      <c r="Q281" s="189" t="s">
        <v>3871</v>
      </c>
      <c r="R281" s="189" t="s">
        <v>3872</v>
      </c>
      <c r="S281" s="189" t="s">
        <v>3710</v>
      </c>
    </row>
    <row r="282" spans="1:19" ht="17">
      <c r="A282" s="189" t="s">
        <v>4015</v>
      </c>
      <c r="B282" s="189" t="s">
        <v>339</v>
      </c>
      <c r="C282" s="189" t="s">
        <v>1269</v>
      </c>
      <c r="D282" s="189" t="s">
        <v>1866</v>
      </c>
      <c r="E282" s="189" t="s">
        <v>1298</v>
      </c>
      <c r="F282" s="189" t="s">
        <v>3703</v>
      </c>
      <c r="G282" s="189" t="s">
        <v>2009</v>
      </c>
      <c r="H282" s="189" t="s">
        <v>2009</v>
      </c>
      <c r="I282" s="189"/>
      <c r="J282" s="189" t="s">
        <v>3440</v>
      </c>
      <c r="K282" s="189" t="s">
        <v>3703</v>
      </c>
      <c r="L282" s="189" t="s">
        <v>4016</v>
      </c>
      <c r="M282" s="189">
        <v>5.0999999999999996</v>
      </c>
      <c r="N282" s="189">
        <v>7.65</v>
      </c>
      <c r="O282" s="189" t="s">
        <v>3462</v>
      </c>
      <c r="P282" s="190" t="s">
        <v>2009</v>
      </c>
      <c r="Q282" s="189" t="s">
        <v>3871</v>
      </c>
      <c r="R282" s="189" t="s">
        <v>3872</v>
      </c>
      <c r="S282" s="189" t="s">
        <v>3710</v>
      </c>
    </row>
    <row r="283" spans="1:19" ht="17">
      <c r="A283" s="189" t="s">
        <v>4017</v>
      </c>
      <c r="B283" s="189" t="s">
        <v>340</v>
      </c>
      <c r="C283" s="189" t="s">
        <v>1270</v>
      </c>
      <c r="D283" s="189" t="s">
        <v>1866</v>
      </c>
      <c r="E283" s="189" t="s">
        <v>1298</v>
      </c>
      <c r="F283" s="189" t="s">
        <v>3703</v>
      </c>
      <c r="G283" s="189" t="s">
        <v>2009</v>
      </c>
      <c r="H283" s="189" t="s">
        <v>2009</v>
      </c>
      <c r="I283" s="189"/>
      <c r="J283" s="189" t="s">
        <v>3440</v>
      </c>
      <c r="K283" s="189" t="s">
        <v>3703</v>
      </c>
      <c r="L283" s="189" t="s">
        <v>4018</v>
      </c>
      <c r="M283" s="189">
        <v>5.0999999999999996</v>
      </c>
      <c r="N283" s="189">
        <v>7.65</v>
      </c>
      <c r="O283" s="189" t="s">
        <v>3462</v>
      </c>
      <c r="P283" s="190" t="s">
        <v>2009</v>
      </c>
      <c r="Q283" s="189" t="s">
        <v>3871</v>
      </c>
      <c r="R283" s="189" t="s">
        <v>3872</v>
      </c>
      <c r="S283" s="189" t="s">
        <v>3710</v>
      </c>
    </row>
    <row r="284" spans="1:19" ht="17">
      <c r="A284" s="189" t="s">
        <v>4019</v>
      </c>
      <c r="B284" s="189" t="s">
        <v>341</v>
      </c>
      <c r="C284" s="189" t="s">
        <v>1271</v>
      </c>
      <c r="D284" s="189" t="s">
        <v>1866</v>
      </c>
      <c r="E284" s="189" t="s">
        <v>1298</v>
      </c>
      <c r="F284" s="189" t="s">
        <v>3703</v>
      </c>
      <c r="G284" s="189" t="s">
        <v>2009</v>
      </c>
      <c r="H284" s="189" t="s">
        <v>2009</v>
      </c>
      <c r="I284" s="189"/>
      <c r="J284" s="189" t="s">
        <v>3440</v>
      </c>
      <c r="K284" s="189" t="s">
        <v>3703</v>
      </c>
      <c r="L284" s="189" t="s">
        <v>4020</v>
      </c>
      <c r="M284" s="189">
        <v>5.0999999999999996</v>
      </c>
      <c r="N284" s="189">
        <v>7.65</v>
      </c>
      <c r="O284" s="189" t="s">
        <v>3462</v>
      </c>
      <c r="P284" s="190" t="s">
        <v>2009</v>
      </c>
      <c r="Q284" s="189" t="s">
        <v>3871</v>
      </c>
      <c r="R284" s="189" t="s">
        <v>3872</v>
      </c>
      <c r="S284" s="189" t="s">
        <v>3710</v>
      </c>
    </row>
    <row r="285" spans="1:19" ht="17">
      <c r="A285" s="189" t="s">
        <v>4021</v>
      </c>
      <c r="B285" s="189" t="s">
        <v>342</v>
      </c>
      <c r="C285" s="189" t="s">
        <v>1272</v>
      </c>
      <c r="D285" s="189" t="s">
        <v>1866</v>
      </c>
      <c r="E285" s="189" t="s">
        <v>1298</v>
      </c>
      <c r="F285" s="189" t="s">
        <v>3703</v>
      </c>
      <c r="G285" s="189" t="s">
        <v>2009</v>
      </c>
      <c r="H285" s="189" t="s">
        <v>2009</v>
      </c>
      <c r="I285" s="189"/>
      <c r="J285" s="189" t="s">
        <v>3440</v>
      </c>
      <c r="K285" s="189" t="s">
        <v>3703</v>
      </c>
      <c r="L285" s="189" t="s">
        <v>4022</v>
      </c>
      <c r="M285" s="189">
        <v>5.0999999999999996</v>
      </c>
      <c r="N285" s="189">
        <v>7.65</v>
      </c>
      <c r="O285" s="189" t="s">
        <v>3462</v>
      </c>
      <c r="P285" s="190" t="s">
        <v>2009</v>
      </c>
      <c r="Q285" s="189" t="s">
        <v>3871</v>
      </c>
      <c r="R285" s="189" t="s">
        <v>3872</v>
      </c>
      <c r="S285" s="189" t="s">
        <v>3710</v>
      </c>
    </row>
    <row r="286" spans="1:19" ht="17">
      <c r="A286" s="189" t="s">
        <v>4023</v>
      </c>
      <c r="B286" s="189" t="s">
        <v>343</v>
      </c>
      <c r="C286" s="189" t="s">
        <v>1273</v>
      </c>
      <c r="D286" s="189" t="s">
        <v>1866</v>
      </c>
      <c r="E286" s="189" t="s">
        <v>1298</v>
      </c>
      <c r="F286" s="189" t="s">
        <v>3703</v>
      </c>
      <c r="G286" s="189" t="s">
        <v>2009</v>
      </c>
      <c r="H286" s="189" t="s">
        <v>2009</v>
      </c>
      <c r="I286" s="189"/>
      <c r="J286" s="189" t="s">
        <v>3440</v>
      </c>
      <c r="K286" s="189" t="s">
        <v>3703</v>
      </c>
      <c r="L286" s="189" t="s">
        <v>4024</v>
      </c>
      <c r="M286" s="189">
        <v>5.0999999999999996</v>
      </c>
      <c r="N286" s="189">
        <v>7.65</v>
      </c>
      <c r="O286" s="189" t="s">
        <v>3462</v>
      </c>
      <c r="P286" s="190" t="s">
        <v>2009</v>
      </c>
      <c r="Q286" s="189" t="s">
        <v>3871</v>
      </c>
      <c r="R286" s="189" t="s">
        <v>3872</v>
      </c>
      <c r="S286" s="189" t="s">
        <v>3710</v>
      </c>
    </row>
    <row r="287" spans="1:19" ht="17">
      <c r="A287" s="189" t="s">
        <v>4025</v>
      </c>
      <c r="B287" s="189" t="s">
        <v>344</v>
      </c>
      <c r="C287" s="189" t="s">
        <v>1274</v>
      </c>
      <c r="D287" s="189" t="s">
        <v>1866</v>
      </c>
      <c r="E287" s="189" t="s">
        <v>1298</v>
      </c>
      <c r="F287" s="189" t="s">
        <v>3703</v>
      </c>
      <c r="G287" s="189" t="s">
        <v>2009</v>
      </c>
      <c r="H287" s="189" t="s">
        <v>2009</v>
      </c>
      <c r="I287" s="189"/>
      <c r="J287" s="189" t="s">
        <v>3440</v>
      </c>
      <c r="K287" s="189" t="s">
        <v>3703</v>
      </c>
      <c r="L287" s="189" t="s">
        <v>4026</v>
      </c>
      <c r="M287" s="189">
        <v>5.0999999999999996</v>
      </c>
      <c r="N287" s="189">
        <v>7.65</v>
      </c>
      <c r="O287" s="189" t="s">
        <v>3462</v>
      </c>
      <c r="P287" s="190" t="s">
        <v>2009</v>
      </c>
      <c r="Q287" s="189" t="s">
        <v>3871</v>
      </c>
      <c r="R287" s="189" t="s">
        <v>3872</v>
      </c>
      <c r="S287" s="189" t="s">
        <v>3710</v>
      </c>
    </row>
    <row r="288" spans="1:19" ht="17">
      <c r="A288" s="189" t="s">
        <v>4027</v>
      </c>
      <c r="B288" s="189" t="s">
        <v>345</v>
      </c>
      <c r="C288" s="189" t="s">
        <v>1275</v>
      </c>
      <c r="D288" s="189" t="s">
        <v>1866</v>
      </c>
      <c r="E288" s="189" t="s">
        <v>1298</v>
      </c>
      <c r="F288" s="189" t="s">
        <v>3703</v>
      </c>
      <c r="G288" s="189" t="s">
        <v>2009</v>
      </c>
      <c r="H288" s="189" t="s">
        <v>2009</v>
      </c>
      <c r="I288" s="189"/>
      <c r="J288" s="189" t="s">
        <v>3440</v>
      </c>
      <c r="K288" s="189" t="s">
        <v>3703</v>
      </c>
      <c r="L288" s="189" t="s">
        <v>4028</v>
      </c>
      <c r="M288" s="189">
        <v>5.0999999999999996</v>
      </c>
      <c r="N288" s="189">
        <v>7.65</v>
      </c>
      <c r="O288" s="189" t="s">
        <v>3462</v>
      </c>
      <c r="P288" s="190" t="s">
        <v>2009</v>
      </c>
      <c r="Q288" s="189" t="s">
        <v>3871</v>
      </c>
      <c r="R288" s="189" t="s">
        <v>3872</v>
      </c>
      <c r="S288" s="189" t="s">
        <v>3710</v>
      </c>
    </row>
    <row r="289" spans="1:19" ht="17">
      <c r="A289" s="189" t="s">
        <v>4029</v>
      </c>
      <c r="B289" s="189" t="s">
        <v>346</v>
      </c>
      <c r="C289" s="189" t="s">
        <v>1276</v>
      </c>
      <c r="D289" s="189" t="s">
        <v>1866</v>
      </c>
      <c r="E289" s="189" t="s">
        <v>1298</v>
      </c>
      <c r="F289" s="189" t="s">
        <v>3703</v>
      </c>
      <c r="G289" s="189" t="s">
        <v>2009</v>
      </c>
      <c r="H289" s="189" t="s">
        <v>2009</v>
      </c>
      <c r="I289" s="189"/>
      <c r="J289" s="189" t="s">
        <v>3440</v>
      </c>
      <c r="K289" s="189" t="s">
        <v>3703</v>
      </c>
      <c r="L289" s="189" t="s">
        <v>4030</v>
      </c>
      <c r="M289" s="189">
        <v>5.0999999999999996</v>
      </c>
      <c r="N289" s="189">
        <v>7.65</v>
      </c>
      <c r="O289" s="189" t="s">
        <v>3462</v>
      </c>
      <c r="P289" s="190" t="s">
        <v>2009</v>
      </c>
      <c r="Q289" s="189" t="s">
        <v>3871</v>
      </c>
      <c r="R289" s="189" t="s">
        <v>3872</v>
      </c>
      <c r="S289" s="189" t="s">
        <v>3710</v>
      </c>
    </row>
    <row r="290" spans="1:19" ht="17">
      <c r="A290" s="189" t="s">
        <v>3269</v>
      </c>
      <c r="B290" s="189" t="s">
        <v>759</v>
      </c>
      <c r="C290" s="189" t="s">
        <v>1277</v>
      </c>
      <c r="D290" s="189" t="s">
        <v>1866</v>
      </c>
      <c r="E290" s="189" t="s">
        <v>1298</v>
      </c>
      <c r="F290" s="189" t="s">
        <v>3502</v>
      </c>
      <c r="G290" s="189" t="s">
        <v>3703</v>
      </c>
      <c r="H290" s="189" t="s">
        <v>2009</v>
      </c>
      <c r="I290" s="189"/>
      <c r="J290" s="189" t="s">
        <v>3441</v>
      </c>
      <c r="K290" s="189" t="s">
        <v>3703</v>
      </c>
      <c r="L290" s="189" t="s">
        <v>4031</v>
      </c>
      <c r="M290" s="189">
        <v>5.0999999999999996</v>
      </c>
      <c r="N290" s="189">
        <v>7.65</v>
      </c>
      <c r="O290" s="189" t="s">
        <v>3462</v>
      </c>
      <c r="P290" s="190" t="s">
        <v>2009</v>
      </c>
      <c r="Q290" s="189" t="s">
        <v>3871</v>
      </c>
      <c r="R290" s="189" t="s">
        <v>3872</v>
      </c>
      <c r="S290" s="189" t="s">
        <v>3710</v>
      </c>
    </row>
    <row r="291" spans="1:19" ht="17">
      <c r="A291" s="189" t="s">
        <v>4032</v>
      </c>
      <c r="B291" s="189" t="s">
        <v>760</v>
      </c>
      <c r="C291" s="189" t="s">
        <v>1278</v>
      </c>
      <c r="D291" s="189" t="s">
        <v>1866</v>
      </c>
      <c r="E291" s="189" t="s">
        <v>1298</v>
      </c>
      <c r="F291" s="189" t="s">
        <v>3703</v>
      </c>
      <c r="G291" s="189" t="s">
        <v>2009</v>
      </c>
      <c r="H291" s="189" t="s">
        <v>2009</v>
      </c>
      <c r="I291" s="189"/>
      <c r="J291" s="189" t="s">
        <v>3440</v>
      </c>
      <c r="K291" s="189" t="s">
        <v>3703</v>
      </c>
      <c r="L291" s="189" t="s">
        <v>4033</v>
      </c>
      <c r="M291" s="189">
        <v>5.0999999999999996</v>
      </c>
      <c r="N291" s="189">
        <v>7.65</v>
      </c>
      <c r="O291" s="189" t="s">
        <v>3462</v>
      </c>
      <c r="P291" s="190" t="s">
        <v>2009</v>
      </c>
      <c r="Q291" s="189" t="s">
        <v>3871</v>
      </c>
      <c r="R291" s="189" t="s">
        <v>3872</v>
      </c>
      <c r="S291" s="189" t="s">
        <v>3710</v>
      </c>
    </row>
    <row r="292" spans="1:19" ht="17">
      <c r="A292" s="189" t="s">
        <v>4034</v>
      </c>
      <c r="B292" s="189" t="s">
        <v>761</v>
      </c>
      <c r="C292" s="189" t="s">
        <v>1279</v>
      </c>
      <c r="D292" s="189" t="s">
        <v>1866</v>
      </c>
      <c r="E292" s="189" t="s">
        <v>1298</v>
      </c>
      <c r="F292" s="189" t="s">
        <v>3703</v>
      </c>
      <c r="G292" s="189" t="s">
        <v>2009</v>
      </c>
      <c r="H292" s="189" t="s">
        <v>2009</v>
      </c>
      <c r="I292" s="189"/>
      <c r="J292" s="189" t="s">
        <v>3440</v>
      </c>
      <c r="K292" s="189" t="s">
        <v>3703</v>
      </c>
      <c r="L292" s="189" t="s">
        <v>4035</v>
      </c>
      <c r="M292" s="189">
        <v>5.0999999999999996</v>
      </c>
      <c r="N292" s="189">
        <v>7.65</v>
      </c>
      <c r="O292" s="189" t="s">
        <v>3462</v>
      </c>
      <c r="P292" s="190" t="s">
        <v>2009</v>
      </c>
      <c r="Q292" s="189" t="s">
        <v>3871</v>
      </c>
      <c r="R292" s="189" t="s">
        <v>3872</v>
      </c>
      <c r="S292" s="189" t="s">
        <v>3710</v>
      </c>
    </row>
    <row r="293" spans="1:19" ht="17">
      <c r="A293" s="189" t="s">
        <v>4036</v>
      </c>
      <c r="B293" s="189" t="s">
        <v>762</v>
      </c>
      <c r="C293" s="189" t="s">
        <v>1280</v>
      </c>
      <c r="D293" s="189" t="s">
        <v>1866</v>
      </c>
      <c r="E293" s="189" t="s">
        <v>1298</v>
      </c>
      <c r="F293" s="189" t="s">
        <v>3703</v>
      </c>
      <c r="G293" s="189" t="s">
        <v>2009</v>
      </c>
      <c r="H293" s="189" t="s">
        <v>2009</v>
      </c>
      <c r="I293" s="189"/>
      <c r="J293" s="189" t="s">
        <v>3440</v>
      </c>
      <c r="K293" s="189" t="s">
        <v>3703</v>
      </c>
      <c r="L293" s="189" t="s">
        <v>4037</v>
      </c>
      <c r="M293" s="189">
        <v>5.0999999999999996</v>
      </c>
      <c r="N293" s="189">
        <v>7.65</v>
      </c>
      <c r="O293" s="189" t="s">
        <v>3462</v>
      </c>
      <c r="P293" s="190" t="s">
        <v>2009</v>
      </c>
      <c r="Q293" s="189" t="s">
        <v>3871</v>
      </c>
      <c r="R293" s="189" t="s">
        <v>3872</v>
      </c>
      <c r="S293" s="189" t="s">
        <v>3710</v>
      </c>
    </row>
    <row r="294" spans="1:19" ht="17">
      <c r="A294" s="189" t="s">
        <v>4038</v>
      </c>
      <c r="B294" s="189" t="s">
        <v>763</v>
      </c>
      <c r="C294" s="189" t="s">
        <v>1281</v>
      </c>
      <c r="D294" s="189" t="s">
        <v>1866</v>
      </c>
      <c r="E294" s="189" t="s">
        <v>1298</v>
      </c>
      <c r="F294" s="189" t="s">
        <v>3703</v>
      </c>
      <c r="G294" s="189" t="s">
        <v>2009</v>
      </c>
      <c r="H294" s="189" t="s">
        <v>2009</v>
      </c>
      <c r="I294" s="189"/>
      <c r="J294" s="189" t="s">
        <v>3440</v>
      </c>
      <c r="K294" s="189" t="s">
        <v>3703</v>
      </c>
      <c r="L294" s="189" t="s">
        <v>4039</v>
      </c>
      <c r="M294" s="189">
        <v>5.0999999999999996</v>
      </c>
      <c r="N294" s="189">
        <v>7.65</v>
      </c>
      <c r="O294" s="189" t="s">
        <v>3462</v>
      </c>
      <c r="P294" s="190" t="s">
        <v>2009</v>
      </c>
      <c r="Q294" s="189" t="s">
        <v>3871</v>
      </c>
      <c r="R294" s="189" t="s">
        <v>3872</v>
      </c>
      <c r="S294" s="189" t="s">
        <v>3710</v>
      </c>
    </row>
    <row r="295" spans="1:19" ht="17">
      <c r="A295" s="189" t="s">
        <v>4040</v>
      </c>
      <c r="B295" s="189" t="s">
        <v>764</v>
      </c>
      <c r="C295" s="189" t="s">
        <v>1282</v>
      </c>
      <c r="D295" s="189" t="s">
        <v>1866</v>
      </c>
      <c r="E295" s="189" t="s">
        <v>1298</v>
      </c>
      <c r="F295" s="189" t="s">
        <v>3703</v>
      </c>
      <c r="G295" s="189" t="s">
        <v>2009</v>
      </c>
      <c r="H295" s="189" t="s">
        <v>2009</v>
      </c>
      <c r="I295" s="189"/>
      <c r="J295" s="189" t="s">
        <v>3440</v>
      </c>
      <c r="K295" s="189" t="s">
        <v>3703</v>
      </c>
      <c r="L295" s="189" t="s">
        <v>4041</v>
      </c>
      <c r="M295" s="189">
        <v>5.0999999999999996</v>
      </c>
      <c r="N295" s="189">
        <v>7.65</v>
      </c>
      <c r="O295" s="189" t="s">
        <v>3462</v>
      </c>
      <c r="P295" s="190" t="s">
        <v>2009</v>
      </c>
      <c r="Q295" s="189" t="s">
        <v>3871</v>
      </c>
      <c r="R295" s="189" t="s">
        <v>3872</v>
      </c>
      <c r="S295" s="189" t="s">
        <v>3710</v>
      </c>
    </row>
    <row r="296" spans="1:19" ht="17">
      <c r="A296" s="189" t="s">
        <v>4042</v>
      </c>
      <c r="B296" s="189" t="s">
        <v>765</v>
      </c>
      <c r="C296" s="189" t="s">
        <v>1283</v>
      </c>
      <c r="D296" s="189" t="s">
        <v>1866</v>
      </c>
      <c r="E296" s="189" t="s">
        <v>1298</v>
      </c>
      <c r="F296" s="189" t="s">
        <v>3703</v>
      </c>
      <c r="G296" s="189" t="s">
        <v>2009</v>
      </c>
      <c r="H296" s="189" t="s">
        <v>2009</v>
      </c>
      <c r="I296" s="189"/>
      <c r="J296" s="189" t="s">
        <v>3440</v>
      </c>
      <c r="K296" s="189" t="s">
        <v>3703</v>
      </c>
      <c r="L296" s="189" t="s">
        <v>4043</v>
      </c>
      <c r="M296" s="189">
        <v>5.0999999999999996</v>
      </c>
      <c r="N296" s="189">
        <v>7.65</v>
      </c>
      <c r="O296" s="189" t="s">
        <v>3462</v>
      </c>
      <c r="P296" s="190" t="s">
        <v>2009</v>
      </c>
      <c r="Q296" s="189" t="s">
        <v>3871</v>
      </c>
      <c r="R296" s="189" t="s">
        <v>3872</v>
      </c>
      <c r="S296" s="189" t="s">
        <v>3710</v>
      </c>
    </row>
    <row r="297" spans="1:19" ht="17">
      <c r="A297" s="189" t="s">
        <v>3270</v>
      </c>
      <c r="B297" s="189" t="s">
        <v>347</v>
      </c>
      <c r="C297" s="189" t="s">
        <v>3340</v>
      </c>
      <c r="D297" s="189" t="s">
        <v>347</v>
      </c>
      <c r="E297" s="189" t="s">
        <v>1298</v>
      </c>
      <c r="F297" s="189" t="s">
        <v>3502</v>
      </c>
      <c r="G297" s="189" t="s">
        <v>2009</v>
      </c>
      <c r="H297" s="189" t="s">
        <v>2009</v>
      </c>
      <c r="I297" s="189"/>
      <c r="J297" s="189" t="s">
        <v>3440</v>
      </c>
      <c r="K297" s="189" t="s">
        <v>3502</v>
      </c>
      <c r="L297" s="189" t="s">
        <v>4044</v>
      </c>
      <c r="M297" s="189">
        <v>5.0999999999999996</v>
      </c>
      <c r="N297" s="189">
        <v>7.65</v>
      </c>
      <c r="O297" s="189" t="s">
        <v>3462</v>
      </c>
      <c r="P297" s="190" t="s">
        <v>2009</v>
      </c>
      <c r="Q297" s="189" t="s">
        <v>3871</v>
      </c>
      <c r="R297" s="189" t="s">
        <v>3872</v>
      </c>
      <c r="S297" s="189" t="s">
        <v>3710</v>
      </c>
    </row>
    <row r="298" spans="1:19" ht="17">
      <c r="A298" s="189" t="s">
        <v>3271</v>
      </c>
      <c r="B298" s="189" t="s">
        <v>348</v>
      </c>
      <c r="C298" s="189" t="s">
        <v>3340</v>
      </c>
      <c r="D298" s="189" t="s">
        <v>348</v>
      </c>
      <c r="E298" s="189" t="s">
        <v>1298</v>
      </c>
      <c r="F298" s="189" t="s">
        <v>3502</v>
      </c>
      <c r="G298" s="189" t="s">
        <v>2009</v>
      </c>
      <c r="H298" s="189" t="s">
        <v>2009</v>
      </c>
      <c r="I298" s="189"/>
      <c r="J298" s="189" t="s">
        <v>3440</v>
      </c>
      <c r="K298" s="189" t="s">
        <v>3502</v>
      </c>
      <c r="L298" s="189" t="s">
        <v>4045</v>
      </c>
      <c r="M298" s="189">
        <v>5.0999999999999996</v>
      </c>
      <c r="N298" s="189">
        <v>7.65</v>
      </c>
      <c r="O298" s="189" t="s">
        <v>3462</v>
      </c>
      <c r="P298" s="190" t="s">
        <v>2009</v>
      </c>
      <c r="Q298" s="189" t="s">
        <v>3871</v>
      </c>
      <c r="R298" s="189" t="s">
        <v>3872</v>
      </c>
      <c r="S298" s="189" t="s">
        <v>3710</v>
      </c>
    </row>
    <row r="299" spans="1:19" ht="17">
      <c r="A299" s="189" t="s">
        <v>3272</v>
      </c>
      <c r="B299" s="189" t="s">
        <v>349</v>
      </c>
      <c r="C299" s="189" t="s">
        <v>3340</v>
      </c>
      <c r="D299" s="189" t="s">
        <v>349</v>
      </c>
      <c r="E299" s="189" t="s">
        <v>1298</v>
      </c>
      <c r="F299" s="189" t="s">
        <v>3502</v>
      </c>
      <c r="G299" s="189" t="s">
        <v>2009</v>
      </c>
      <c r="H299" s="189" t="s">
        <v>2009</v>
      </c>
      <c r="I299" s="189"/>
      <c r="J299" s="189" t="s">
        <v>3440</v>
      </c>
      <c r="K299" s="189" t="s">
        <v>3502</v>
      </c>
      <c r="L299" s="189" t="s">
        <v>4046</v>
      </c>
      <c r="M299" s="189">
        <v>5.0999999999999996</v>
      </c>
      <c r="N299" s="189">
        <v>7.65</v>
      </c>
      <c r="O299" s="189" t="s">
        <v>3462</v>
      </c>
      <c r="P299" s="190" t="s">
        <v>2009</v>
      </c>
      <c r="Q299" s="189" t="s">
        <v>3871</v>
      </c>
      <c r="R299" s="189" t="s">
        <v>3872</v>
      </c>
      <c r="S299" s="189" t="s">
        <v>3710</v>
      </c>
    </row>
    <row r="300" spans="1:19" ht="17">
      <c r="A300" s="189" t="s">
        <v>3126</v>
      </c>
      <c r="B300" s="189" t="s">
        <v>350</v>
      </c>
      <c r="C300" s="189" t="s">
        <v>3358</v>
      </c>
      <c r="D300" s="189" t="s">
        <v>1873</v>
      </c>
      <c r="E300" s="189" t="s">
        <v>1298</v>
      </c>
      <c r="F300" s="189" t="s">
        <v>3502</v>
      </c>
      <c r="G300" s="189" t="s">
        <v>2009</v>
      </c>
      <c r="H300" s="189" t="s">
        <v>2009</v>
      </c>
      <c r="I300" s="189"/>
      <c r="J300" s="189" t="s">
        <v>3440</v>
      </c>
      <c r="K300" s="189" t="s">
        <v>3502</v>
      </c>
      <c r="L300" s="189" t="s">
        <v>4047</v>
      </c>
      <c r="M300" s="189">
        <v>5.0999999999999996</v>
      </c>
      <c r="N300" s="189">
        <v>7.65</v>
      </c>
      <c r="O300" s="189" t="s">
        <v>3462</v>
      </c>
      <c r="P300" s="190" t="s">
        <v>2009</v>
      </c>
      <c r="Q300" s="189" t="s">
        <v>3871</v>
      </c>
      <c r="R300" s="189" t="s">
        <v>3872</v>
      </c>
      <c r="S300" s="189" t="s">
        <v>3710</v>
      </c>
    </row>
    <row r="301" spans="1:19" ht="17">
      <c r="A301" s="189" t="s">
        <v>4048</v>
      </c>
      <c r="B301" s="189" t="s">
        <v>351</v>
      </c>
      <c r="C301" s="189" t="s">
        <v>3359</v>
      </c>
      <c r="D301" s="189" t="s">
        <v>1873</v>
      </c>
      <c r="E301" s="189" t="s">
        <v>1298</v>
      </c>
      <c r="F301" s="189" t="s">
        <v>2009</v>
      </c>
      <c r="G301" s="189" t="s">
        <v>2009</v>
      </c>
      <c r="H301" s="189" t="s">
        <v>2009</v>
      </c>
      <c r="I301" s="189"/>
      <c r="J301" s="189" t="s">
        <v>1</v>
      </c>
      <c r="K301" s="189" t="s">
        <v>1298</v>
      </c>
      <c r="L301" s="189" t="s">
        <v>4049</v>
      </c>
      <c r="M301" s="189">
        <v>5.0999999999999996</v>
      </c>
      <c r="N301" s="189">
        <v>7.65</v>
      </c>
      <c r="O301" s="189" t="s">
        <v>3462</v>
      </c>
      <c r="P301" s="190" t="s">
        <v>2009</v>
      </c>
      <c r="Q301" s="189" t="s">
        <v>3871</v>
      </c>
      <c r="R301" s="189" t="s">
        <v>3872</v>
      </c>
      <c r="S301" s="189" t="s">
        <v>3710</v>
      </c>
    </row>
    <row r="302" spans="1:19" ht="17">
      <c r="A302" s="189" t="s">
        <v>4050</v>
      </c>
      <c r="B302" s="189" t="s">
        <v>766</v>
      </c>
      <c r="C302" s="189" t="s">
        <v>3360</v>
      </c>
      <c r="D302" s="189" t="s">
        <v>1873</v>
      </c>
      <c r="E302" s="189" t="s">
        <v>1298</v>
      </c>
      <c r="F302" s="189" t="s">
        <v>2009</v>
      </c>
      <c r="G302" s="189" t="s">
        <v>2009</v>
      </c>
      <c r="H302" s="189" t="s">
        <v>2009</v>
      </c>
      <c r="I302" s="189"/>
      <c r="J302" s="189" t="s">
        <v>1</v>
      </c>
      <c r="K302" s="189" t="s">
        <v>1298</v>
      </c>
      <c r="L302" s="189" t="s">
        <v>4051</v>
      </c>
      <c r="M302" s="189">
        <v>5.0999999999999996</v>
      </c>
      <c r="N302" s="189">
        <v>7.65</v>
      </c>
      <c r="O302" s="189" t="s">
        <v>3462</v>
      </c>
      <c r="P302" s="190" t="s">
        <v>2009</v>
      </c>
      <c r="Q302" s="189" t="s">
        <v>3871</v>
      </c>
      <c r="R302" s="189" t="s">
        <v>3872</v>
      </c>
      <c r="S302" s="189" t="s">
        <v>3710</v>
      </c>
    </row>
    <row r="303" spans="1:19" ht="17">
      <c r="A303" s="189" t="s">
        <v>3273</v>
      </c>
      <c r="B303" s="189" t="s">
        <v>352</v>
      </c>
      <c r="C303" s="189" t="s">
        <v>3340</v>
      </c>
      <c r="D303" s="189" t="s">
        <v>352</v>
      </c>
      <c r="E303" s="189" t="s">
        <v>1298</v>
      </c>
      <c r="F303" s="189" t="s">
        <v>3502</v>
      </c>
      <c r="G303" s="189" t="s">
        <v>2009</v>
      </c>
      <c r="H303" s="189" t="s">
        <v>2009</v>
      </c>
      <c r="I303" s="189"/>
      <c r="J303" s="189" t="s">
        <v>3440</v>
      </c>
      <c r="K303" s="189" t="s">
        <v>3502</v>
      </c>
      <c r="L303" s="189" t="s">
        <v>4052</v>
      </c>
      <c r="M303" s="189">
        <v>5.0999999999999996</v>
      </c>
      <c r="N303" s="189">
        <v>7.65</v>
      </c>
      <c r="O303" s="189" t="s">
        <v>3462</v>
      </c>
      <c r="P303" s="190" t="s">
        <v>2009</v>
      </c>
      <c r="Q303" s="189" t="s">
        <v>3871</v>
      </c>
      <c r="R303" s="189" t="s">
        <v>3872</v>
      </c>
      <c r="S303" s="189" t="s">
        <v>3710</v>
      </c>
    </row>
    <row r="304" spans="1:19" ht="17">
      <c r="A304" s="189" t="s">
        <v>3274</v>
      </c>
      <c r="B304" s="189" t="s">
        <v>353</v>
      </c>
      <c r="C304" s="189" t="s">
        <v>3340</v>
      </c>
      <c r="D304" s="189" t="s">
        <v>353</v>
      </c>
      <c r="E304" s="189" t="s">
        <v>1298</v>
      </c>
      <c r="F304" s="189" t="s">
        <v>3502</v>
      </c>
      <c r="G304" s="189" t="s">
        <v>2009</v>
      </c>
      <c r="H304" s="189" t="s">
        <v>2009</v>
      </c>
      <c r="I304" s="189"/>
      <c r="J304" s="189" t="s">
        <v>3440</v>
      </c>
      <c r="K304" s="189" t="s">
        <v>3502</v>
      </c>
      <c r="L304" s="189" t="s">
        <v>4053</v>
      </c>
      <c r="M304" s="189">
        <v>5.0999999999999996</v>
      </c>
      <c r="N304" s="189">
        <v>7.65</v>
      </c>
      <c r="O304" s="189" t="s">
        <v>3462</v>
      </c>
      <c r="P304" s="190" t="s">
        <v>2009</v>
      </c>
      <c r="Q304" s="189" t="s">
        <v>3871</v>
      </c>
      <c r="R304" s="189" t="s">
        <v>3872</v>
      </c>
      <c r="S304" s="189" t="s">
        <v>3710</v>
      </c>
    </row>
    <row r="305" spans="1:19" ht="17">
      <c r="A305" s="189" t="s">
        <v>3275</v>
      </c>
      <c r="B305" s="189" t="s">
        <v>354</v>
      </c>
      <c r="C305" s="189" t="s">
        <v>3340</v>
      </c>
      <c r="D305" s="189" t="s">
        <v>354</v>
      </c>
      <c r="E305" s="189" t="s">
        <v>1298</v>
      </c>
      <c r="F305" s="189" t="s">
        <v>3502</v>
      </c>
      <c r="G305" s="189" t="s">
        <v>2009</v>
      </c>
      <c r="H305" s="189" t="s">
        <v>2009</v>
      </c>
      <c r="I305" s="189"/>
      <c r="J305" s="189" t="s">
        <v>3440</v>
      </c>
      <c r="K305" s="189" t="s">
        <v>3502</v>
      </c>
      <c r="L305" s="189" t="s">
        <v>4054</v>
      </c>
      <c r="M305" s="189">
        <v>5.0999999999999996</v>
      </c>
      <c r="N305" s="189">
        <v>7.65</v>
      </c>
      <c r="O305" s="189" t="s">
        <v>3462</v>
      </c>
      <c r="P305" s="190" t="s">
        <v>2009</v>
      </c>
      <c r="Q305" s="189" t="s">
        <v>3871</v>
      </c>
      <c r="R305" s="189" t="s">
        <v>3872</v>
      </c>
      <c r="S305" s="189" t="s">
        <v>3710</v>
      </c>
    </row>
    <row r="306" spans="1:19" ht="17">
      <c r="A306" s="189" t="s">
        <v>4055</v>
      </c>
      <c r="B306" s="189" t="s">
        <v>355</v>
      </c>
      <c r="C306" s="189" t="s">
        <v>3341</v>
      </c>
      <c r="D306" s="189" t="s">
        <v>1880</v>
      </c>
      <c r="E306" s="189" t="s">
        <v>1298</v>
      </c>
      <c r="F306" s="189" t="s">
        <v>2009</v>
      </c>
      <c r="G306" s="189" t="s">
        <v>2009</v>
      </c>
      <c r="H306" s="189" t="s">
        <v>2009</v>
      </c>
      <c r="I306" s="189"/>
      <c r="J306" s="189" t="s">
        <v>1</v>
      </c>
      <c r="K306" s="189" t="s">
        <v>1298</v>
      </c>
      <c r="L306" s="189" t="s">
        <v>4056</v>
      </c>
      <c r="M306" s="189">
        <v>5.0999999999999996</v>
      </c>
      <c r="N306" s="189">
        <v>7.65</v>
      </c>
      <c r="O306" s="189" t="s">
        <v>3462</v>
      </c>
      <c r="P306" s="190" t="s">
        <v>2009</v>
      </c>
      <c r="Q306" s="189" t="s">
        <v>3871</v>
      </c>
      <c r="R306" s="189" t="s">
        <v>3872</v>
      </c>
      <c r="S306" s="189" t="s">
        <v>3710</v>
      </c>
    </row>
    <row r="307" spans="1:19" ht="17">
      <c r="A307" s="189" t="s">
        <v>4057</v>
      </c>
      <c r="B307" s="189" t="s">
        <v>356</v>
      </c>
      <c r="C307" s="189" t="s">
        <v>3342</v>
      </c>
      <c r="D307" s="189" t="s">
        <v>1880</v>
      </c>
      <c r="E307" s="189" t="s">
        <v>1298</v>
      </c>
      <c r="F307" s="189" t="s">
        <v>2009</v>
      </c>
      <c r="G307" s="189" t="s">
        <v>2009</v>
      </c>
      <c r="H307" s="189" t="s">
        <v>2009</v>
      </c>
      <c r="I307" s="189"/>
      <c r="J307" s="189" t="s">
        <v>1</v>
      </c>
      <c r="K307" s="189" t="s">
        <v>1298</v>
      </c>
      <c r="L307" s="189" t="s">
        <v>4058</v>
      </c>
      <c r="M307" s="189">
        <v>5.0999999999999996</v>
      </c>
      <c r="N307" s="189">
        <v>7.65</v>
      </c>
      <c r="O307" s="189" t="s">
        <v>3462</v>
      </c>
      <c r="P307" s="190" t="s">
        <v>2009</v>
      </c>
      <c r="Q307" s="189" t="s">
        <v>3871</v>
      </c>
      <c r="R307" s="189" t="s">
        <v>3872</v>
      </c>
      <c r="S307" s="189" t="s">
        <v>3710</v>
      </c>
    </row>
    <row r="308" spans="1:19" ht="17">
      <c r="A308" s="189" t="s">
        <v>3276</v>
      </c>
      <c r="B308" s="189" t="s">
        <v>357</v>
      </c>
      <c r="C308" s="189" t="s">
        <v>3340</v>
      </c>
      <c r="D308" s="189" t="s">
        <v>357</v>
      </c>
      <c r="E308" s="189" t="s">
        <v>1298</v>
      </c>
      <c r="F308" s="189" t="s">
        <v>3502</v>
      </c>
      <c r="G308" s="189" t="s">
        <v>2009</v>
      </c>
      <c r="H308" s="189" t="s">
        <v>2009</v>
      </c>
      <c r="I308" s="189"/>
      <c r="J308" s="189" t="s">
        <v>3440</v>
      </c>
      <c r="K308" s="189" t="s">
        <v>3502</v>
      </c>
      <c r="L308" s="189" t="s">
        <v>4059</v>
      </c>
      <c r="M308" s="189">
        <v>5.0999999999999996</v>
      </c>
      <c r="N308" s="189">
        <v>7.65</v>
      </c>
      <c r="O308" s="189" t="s">
        <v>3462</v>
      </c>
      <c r="P308" s="190" t="s">
        <v>2009</v>
      </c>
      <c r="Q308" s="189" t="s">
        <v>3871</v>
      </c>
      <c r="R308" s="189" t="s">
        <v>3872</v>
      </c>
      <c r="S308" s="189" t="s">
        <v>3710</v>
      </c>
    </row>
    <row r="309" spans="1:19" ht="17">
      <c r="A309" s="189" t="s">
        <v>3277</v>
      </c>
      <c r="B309" s="189" t="s">
        <v>358</v>
      </c>
      <c r="C309" s="189" t="s">
        <v>3340</v>
      </c>
      <c r="D309" s="189" t="s">
        <v>358</v>
      </c>
      <c r="E309" s="189" t="s">
        <v>1298</v>
      </c>
      <c r="F309" s="189" t="s">
        <v>3502</v>
      </c>
      <c r="G309" s="189" t="s">
        <v>2009</v>
      </c>
      <c r="H309" s="189" t="s">
        <v>2009</v>
      </c>
      <c r="I309" s="189"/>
      <c r="J309" s="189" t="s">
        <v>3440</v>
      </c>
      <c r="K309" s="189" t="s">
        <v>3502</v>
      </c>
      <c r="L309" s="189" t="s">
        <v>4060</v>
      </c>
      <c r="M309" s="189">
        <v>5.0999999999999996</v>
      </c>
      <c r="N309" s="189">
        <v>7.65</v>
      </c>
      <c r="O309" s="189" t="s">
        <v>3462</v>
      </c>
      <c r="P309" s="190" t="s">
        <v>2009</v>
      </c>
      <c r="Q309" s="189" t="s">
        <v>3871</v>
      </c>
      <c r="R309" s="189" t="s">
        <v>3872</v>
      </c>
      <c r="S309" s="189" t="s">
        <v>3710</v>
      </c>
    </row>
    <row r="310" spans="1:19" ht="17">
      <c r="A310" s="189" t="s">
        <v>3278</v>
      </c>
      <c r="B310" s="189" t="s">
        <v>359</v>
      </c>
      <c r="C310" s="189" t="s">
        <v>3340</v>
      </c>
      <c r="D310" s="189" t="s">
        <v>359</v>
      </c>
      <c r="E310" s="189" t="s">
        <v>1298</v>
      </c>
      <c r="F310" s="189" t="s">
        <v>3502</v>
      </c>
      <c r="G310" s="189" t="s">
        <v>2009</v>
      </c>
      <c r="H310" s="189" t="s">
        <v>2009</v>
      </c>
      <c r="I310" s="189"/>
      <c r="J310" s="189" t="s">
        <v>3440</v>
      </c>
      <c r="K310" s="189" t="s">
        <v>3502</v>
      </c>
      <c r="L310" s="189" t="s">
        <v>4061</v>
      </c>
      <c r="M310" s="189">
        <v>5.0999999999999996</v>
      </c>
      <c r="N310" s="189">
        <v>7.65</v>
      </c>
      <c r="O310" s="189" t="s">
        <v>3462</v>
      </c>
      <c r="P310" s="190" t="s">
        <v>2009</v>
      </c>
      <c r="Q310" s="189" t="s">
        <v>3871</v>
      </c>
      <c r="R310" s="189" t="s">
        <v>3872</v>
      </c>
      <c r="S310" s="189" t="s">
        <v>3710</v>
      </c>
    </row>
    <row r="311" spans="1:19" ht="17">
      <c r="A311" s="189" t="s">
        <v>3279</v>
      </c>
      <c r="B311" s="189" t="s">
        <v>360</v>
      </c>
      <c r="C311" s="189" t="s">
        <v>3341</v>
      </c>
      <c r="D311" s="189" t="s">
        <v>1886</v>
      </c>
      <c r="E311" s="189" t="s">
        <v>1298</v>
      </c>
      <c r="F311" s="189" t="s">
        <v>3502</v>
      </c>
      <c r="G311" s="189" t="s">
        <v>2009</v>
      </c>
      <c r="H311" s="189" t="s">
        <v>2009</v>
      </c>
      <c r="I311" s="189"/>
      <c r="J311" s="189" t="s">
        <v>3440</v>
      </c>
      <c r="K311" s="189" t="s">
        <v>3502</v>
      </c>
      <c r="L311" s="189" t="s">
        <v>4062</v>
      </c>
      <c r="M311" s="189">
        <v>5.0999999999999996</v>
      </c>
      <c r="N311" s="189">
        <v>7.65</v>
      </c>
      <c r="O311" s="189" t="s">
        <v>3462</v>
      </c>
      <c r="P311" s="190" t="s">
        <v>2009</v>
      </c>
      <c r="Q311" s="189" t="s">
        <v>3871</v>
      </c>
      <c r="R311" s="189" t="s">
        <v>3872</v>
      </c>
      <c r="S311" s="189" t="s">
        <v>3710</v>
      </c>
    </row>
    <row r="312" spans="1:19" ht="17">
      <c r="A312" s="189" t="s">
        <v>4063</v>
      </c>
      <c r="B312" s="189" t="s">
        <v>361</v>
      </c>
      <c r="C312" s="189" t="s">
        <v>3342</v>
      </c>
      <c r="D312" s="189" t="s">
        <v>1886</v>
      </c>
      <c r="E312" s="189" t="s">
        <v>1298</v>
      </c>
      <c r="F312" s="189" t="s">
        <v>2009</v>
      </c>
      <c r="G312" s="189" t="s">
        <v>2009</v>
      </c>
      <c r="H312" s="189" t="s">
        <v>2009</v>
      </c>
      <c r="I312" s="189"/>
      <c r="J312" s="189" t="s">
        <v>1</v>
      </c>
      <c r="K312" s="189" t="s">
        <v>1298</v>
      </c>
      <c r="L312" s="189" t="s">
        <v>4064</v>
      </c>
      <c r="M312" s="189">
        <v>5.0999999999999996</v>
      </c>
      <c r="N312" s="189">
        <v>7.65</v>
      </c>
      <c r="O312" s="189" t="s">
        <v>3462</v>
      </c>
      <c r="P312" s="190" t="s">
        <v>2009</v>
      </c>
      <c r="Q312" s="189" t="s">
        <v>3871</v>
      </c>
      <c r="R312" s="189" t="s">
        <v>3872</v>
      </c>
      <c r="S312" s="189" t="s">
        <v>3710</v>
      </c>
    </row>
    <row r="313" spans="1:19" ht="17">
      <c r="A313" s="189" t="s">
        <v>3280</v>
      </c>
      <c r="B313" s="189" t="s">
        <v>362</v>
      </c>
      <c r="C313" s="189" t="s">
        <v>3340</v>
      </c>
      <c r="D313" s="189" t="s">
        <v>362</v>
      </c>
      <c r="E313" s="189" t="s">
        <v>1298</v>
      </c>
      <c r="F313" s="189" t="s">
        <v>3502</v>
      </c>
      <c r="G313" s="189" t="s">
        <v>2009</v>
      </c>
      <c r="H313" s="189" t="s">
        <v>2009</v>
      </c>
      <c r="I313" s="189"/>
      <c r="J313" s="189" t="s">
        <v>3440</v>
      </c>
      <c r="K313" s="189" t="s">
        <v>3502</v>
      </c>
      <c r="L313" s="189" t="s">
        <v>4065</v>
      </c>
      <c r="M313" s="189">
        <v>5.0999999999999996</v>
      </c>
      <c r="N313" s="189">
        <v>7.65</v>
      </c>
      <c r="O313" s="189" t="s">
        <v>3462</v>
      </c>
      <c r="P313" s="190" t="s">
        <v>2009</v>
      </c>
      <c r="Q313" s="189" t="s">
        <v>3871</v>
      </c>
      <c r="R313" s="189" t="s">
        <v>3872</v>
      </c>
      <c r="S313" s="189" t="s">
        <v>3710</v>
      </c>
    </row>
    <row r="314" spans="1:19" ht="17">
      <c r="A314" s="189" t="s">
        <v>3281</v>
      </c>
      <c r="B314" s="189" t="s">
        <v>363</v>
      </c>
      <c r="C314" s="189" t="s">
        <v>3340</v>
      </c>
      <c r="D314" s="189" t="s">
        <v>363</v>
      </c>
      <c r="E314" s="189" t="s">
        <v>1298</v>
      </c>
      <c r="F314" s="189" t="s">
        <v>3502</v>
      </c>
      <c r="G314" s="189" t="s">
        <v>2009</v>
      </c>
      <c r="H314" s="189" t="s">
        <v>2009</v>
      </c>
      <c r="I314" s="189"/>
      <c r="J314" s="189" t="s">
        <v>3440</v>
      </c>
      <c r="K314" s="189" t="s">
        <v>3502</v>
      </c>
      <c r="L314" s="189" t="s">
        <v>4066</v>
      </c>
      <c r="M314" s="189">
        <v>5.0999999999999996</v>
      </c>
      <c r="N314" s="189">
        <v>7.65</v>
      </c>
      <c r="O314" s="189" t="s">
        <v>3462</v>
      </c>
      <c r="P314" s="190" t="s">
        <v>2009</v>
      </c>
      <c r="Q314" s="189" t="s">
        <v>3871</v>
      </c>
      <c r="R314" s="189" t="s">
        <v>3872</v>
      </c>
      <c r="S314" s="189" t="s">
        <v>3710</v>
      </c>
    </row>
    <row r="315" spans="1:19" ht="17">
      <c r="A315" s="189" t="s">
        <v>4067</v>
      </c>
      <c r="B315" s="189" t="s">
        <v>767</v>
      </c>
      <c r="C315" s="189" t="s">
        <v>3340</v>
      </c>
      <c r="D315" s="189" t="s">
        <v>767</v>
      </c>
      <c r="E315" s="189" t="s">
        <v>1298</v>
      </c>
      <c r="F315" s="189" t="s">
        <v>3530</v>
      </c>
      <c r="G315" s="189" t="s">
        <v>2009</v>
      </c>
      <c r="H315" s="189" t="s">
        <v>2009</v>
      </c>
      <c r="I315" s="189"/>
      <c r="J315" s="189" t="s">
        <v>3440</v>
      </c>
      <c r="K315" s="189" t="s">
        <v>3530</v>
      </c>
      <c r="L315" s="189" t="s">
        <v>4068</v>
      </c>
      <c r="M315" s="189">
        <v>-0.1</v>
      </c>
      <c r="N315" s="189" t="s">
        <v>2009</v>
      </c>
      <c r="O315" s="189" t="s">
        <v>2009</v>
      </c>
      <c r="P315" s="190" t="s">
        <v>2009</v>
      </c>
      <c r="Q315" s="189" t="s">
        <v>4069</v>
      </c>
      <c r="R315" s="189" t="s">
        <v>4070</v>
      </c>
      <c r="S315" s="189" t="s">
        <v>3476</v>
      </c>
    </row>
    <row r="316" spans="1:19" ht="17">
      <c r="A316" s="189" t="s">
        <v>3282</v>
      </c>
      <c r="B316" s="189" t="s">
        <v>366</v>
      </c>
      <c r="C316" s="189" t="s">
        <v>3341</v>
      </c>
      <c r="D316" s="189" t="s">
        <v>1665</v>
      </c>
      <c r="E316" s="189" t="s">
        <v>1298</v>
      </c>
      <c r="F316" s="189" t="s">
        <v>3530</v>
      </c>
      <c r="G316" s="189" t="s">
        <v>3502</v>
      </c>
      <c r="H316" s="189" t="s">
        <v>2009</v>
      </c>
      <c r="I316" s="189"/>
      <c r="J316" s="189" t="s">
        <v>3441</v>
      </c>
      <c r="K316" s="189" t="s">
        <v>3502</v>
      </c>
      <c r="L316" s="189" t="s">
        <v>4071</v>
      </c>
      <c r="M316" s="189" t="s">
        <v>2009</v>
      </c>
      <c r="N316" s="189" t="s">
        <v>2009</v>
      </c>
      <c r="O316" s="189" t="s">
        <v>2009</v>
      </c>
      <c r="P316" s="190" t="s">
        <v>2009</v>
      </c>
      <c r="Q316" s="189" t="s">
        <v>4069</v>
      </c>
      <c r="R316" s="189" t="s">
        <v>4070</v>
      </c>
      <c r="S316" s="189" t="s">
        <v>3476</v>
      </c>
    </row>
    <row r="317" spans="1:19" ht="17">
      <c r="A317" s="189" t="s">
        <v>3283</v>
      </c>
      <c r="B317" s="189" t="s">
        <v>367</v>
      </c>
      <c r="C317" s="189" t="s">
        <v>3342</v>
      </c>
      <c r="D317" s="189" t="s">
        <v>1665</v>
      </c>
      <c r="E317" s="189" t="s">
        <v>1298</v>
      </c>
      <c r="F317" s="189" t="s">
        <v>3530</v>
      </c>
      <c r="G317" s="189" t="s">
        <v>3502</v>
      </c>
      <c r="H317" s="189" t="s">
        <v>2009</v>
      </c>
      <c r="I317" s="189"/>
      <c r="J317" s="189" t="s">
        <v>3441</v>
      </c>
      <c r="K317" s="189" t="s">
        <v>3502</v>
      </c>
      <c r="L317" s="189" t="s">
        <v>4072</v>
      </c>
      <c r="M317" s="189" t="s">
        <v>2009</v>
      </c>
      <c r="N317" s="189" t="s">
        <v>2009</v>
      </c>
      <c r="O317" s="189" t="s">
        <v>2009</v>
      </c>
      <c r="P317" s="190" t="s">
        <v>2009</v>
      </c>
      <c r="Q317" s="189" t="s">
        <v>4069</v>
      </c>
      <c r="R317" s="189" t="s">
        <v>4070</v>
      </c>
      <c r="S317" s="189" t="s">
        <v>3476</v>
      </c>
    </row>
    <row r="318" spans="1:19">
      <c r="A318" s="189" t="s">
        <v>4073</v>
      </c>
      <c r="B318" s="189" t="s">
        <v>372</v>
      </c>
      <c r="C318" s="189" t="s">
        <v>3340</v>
      </c>
      <c r="D318" s="189" t="s">
        <v>372</v>
      </c>
      <c r="E318" s="189" t="s">
        <v>1298</v>
      </c>
      <c r="F318" s="189" t="s">
        <v>3530</v>
      </c>
      <c r="G318" s="189" t="s">
        <v>2009</v>
      </c>
      <c r="H318" s="189" t="s">
        <v>2009</v>
      </c>
      <c r="I318" s="189"/>
      <c r="J318" s="189" t="s">
        <v>3440</v>
      </c>
      <c r="K318" s="189" t="s">
        <v>3530</v>
      </c>
      <c r="L318" s="189" t="s">
        <v>4074</v>
      </c>
      <c r="M318" s="189" t="s">
        <v>2009</v>
      </c>
      <c r="N318" s="189" t="s">
        <v>2009</v>
      </c>
      <c r="O318" s="189" t="s">
        <v>2009</v>
      </c>
      <c r="P318" s="190" t="s">
        <v>2009</v>
      </c>
      <c r="Q318" s="189" t="s">
        <v>2009</v>
      </c>
      <c r="R318" s="189" t="s">
        <v>4070</v>
      </c>
      <c r="S318" s="189" t="s">
        <v>3476</v>
      </c>
    </row>
    <row r="319" spans="1:19">
      <c r="A319" s="189" t="s">
        <v>4075</v>
      </c>
      <c r="B319" s="189" t="s">
        <v>374</v>
      </c>
      <c r="C319" s="189" t="s">
        <v>3340</v>
      </c>
      <c r="D319" s="189" t="s">
        <v>374</v>
      </c>
      <c r="E319" s="189" t="s">
        <v>1298</v>
      </c>
      <c r="F319" s="189" t="s">
        <v>2009</v>
      </c>
      <c r="G319" s="189" t="s">
        <v>2009</v>
      </c>
      <c r="H319" s="189" t="s">
        <v>2009</v>
      </c>
      <c r="I319" s="189"/>
      <c r="J319" s="189" t="s">
        <v>1</v>
      </c>
      <c r="K319" s="189" t="s">
        <v>1298</v>
      </c>
      <c r="L319" s="189" t="s">
        <v>4076</v>
      </c>
      <c r="M319" s="189" t="s">
        <v>2009</v>
      </c>
      <c r="N319" s="189" t="s">
        <v>2009</v>
      </c>
      <c r="O319" s="189" t="s">
        <v>2009</v>
      </c>
      <c r="P319" s="190" t="s">
        <v>2009</v>
      </c>
      <c r="Q319" s="189" t="s">
        <v>2009</v>
      </c>
      <c r="R319" s="189" t="s">
        <v>4077</v>
      </c>
      <c r="S319" s="189" t="s">
        <v>3464</v>
      </c>
    </row>
    <row r="320" spans="1:19">
      <c r="A320" s="189" t="s">
        <v>4078</v>
      </c>
      <c r="B320" s="189" t="s">
        <v>375</v>
      </c>
      <c r="C320" s="189" t="s">
        <v>3340</v>
      </c>
      <c r="D320" s="189" t="s">
        <v>375</v>
      </c>
      <c r="E320" s="189" t="s">
        <v>1298</v>
      </c>
      <c r="F320" s="189" t="s">
        <v>2009</v>
      </c>
      <c r="G320" s="189" t="s">
        <v>2009</v>
      </c>
      <c r="H320" s="189" t="s">
        <v>2009</v>
      </c>
      <c r="I320" s="189"/>
      <c r="J320" s="189" t="s">
        <v>1</v>
      </c>
      <c r="K320" s="189" t="s">
        <v>1298</v>
      </c>
      <c r="L320" s="189" t="s">
        <v>4079</v>
      </c>
      <c r="M320" s="189" t="s">
        <v>2009</v>
      </c>
      <c r="N320" s="189" t="s">
        <v>2009</v>
      </c>
      <c r="O320" s="189" t="s">
        <v>2009</v>
      </c>
      <c r="P320" s="190" t="s">
        <v>2009</v>
      </c>
      <c r="Q320" s="189" t="s">
        <v>2009</v>
      </c>
      <c r="R320" s="189" t="s">
        <v>4080</v>
      </c>
      <c r="S320" s="189" t="s">
        <v>3464</v>
      </c>
    </row>
    <row r="321" spans="1:19">
      <c r="A321" s="189" t="s">
        <v>4081</v>
      </c>
      <c r="B321" s="189" t="s">
        <v>376</v>
      </c>
      <c r="C321" s="189" t="s">
        <v>3340</v>
      </c>
      <c r="D321" s="189" t="s">
        <v>376</v>
      </c>
      <c r="E321" s="189" t="s">
        <v>1298</v>
      </c>
      <c r="F321" s="189" t="s">
        <v>2009</v>
      </c>
      <c r="G321" s="189" t="s">
        <v>2009</v>
      </c>
      <c r="H321" s="189" t="s">
        <v>2009</v>
      </c>
      <c r="I321" s="189"/>
      <c r="J321" s="189" t="s">
        <v>1</v>
      </c>
      <c r="K321" s="189" t="s">
        <v>1298</v>
      </c>
      <c r="L321" s="189" t="s">
        <v>4082</v>
      </c>
      <c r="M321" s="189" t="s">
        <v>2009</v>
      </c>
      <c r="N321" s="189" t="s">
        <v>2009</v>
      </c>
      <c r="O321" s="189" t="s">
        <v>2009</v>
      </c>
      <c r="P321" s="190" t="s">
        <v>2009</v>
      </c>
      <c r="Q321" s="189" t="s">
        <v>2009</v>
      </c>
      <c r="R321" s="189" t="s">
        <v>4083</v>
      </c>
      <c r="S321" s="189" t="s">
        <v>3464</v>
      </c>
    </row>
    <row r="322" spans="1:19">
      <c r="A322" s="189" t="s">
        <v>4084</v>
      </c>
      <c r="B322" s="189" t="s">
        <v>768</v>
      </c>
      <c r="C322" s="189" t="s">
        <v>3340</v>
      </c>
      <c r="D322" s="189" t="s">
        <v>768</v>
      </c>
      <c r="E322" s="189" t="s">
        <v>1298</v>
      </c>
      <c r="F322" s="189" t="s">
        <v>2009</v>
      </c>
      <c r="G322" s="189" t="s">
        <v>2009</v>
      </c>
      <c r="H322" s="189" t="s">
        <v>2009</v>
      </c>
      <c r="I322" s="189"/>
      <c r="J322" s="189" t="s">
        <v>1</v>
      </c>
      <c r="K322" s="189" t="s">
        <v>1298</v>
      </c>
      <c r="L322" s="189" t="s">
        <v>4085</v>
      </c>
      <c r="M322" s="189" t="s">
        <v>2009</v>
      </c>
      <c r="N322" s="189" t="s">
        <v>2009</v>
      </c>
      <c r="O322" s="189" t="s">
        <v>2009</v>
      </c>
      <c r="P322" s="190" t="s">
        <v>2009</v>
      </c>
      <c r="Q322" s="189" t="s">
        <v>2009</v>
      </c>
      <c r="R322" s="189" t="s">
        <v>4086</v>
      </c>
      <c r="S322" s="189" t="s">
        <v>3464</v>
      </c>
    </row>
    <row r="323" spans="1:19">
      <c r="A323" s="189" t="s">
        <v>4087</v>
      </c>
      <c r="B323" s="189" t="s">
        <v>377</v>
      </c>
      <c r="C323" s="189" t="s">
        <v>3340</v>
      </c>
      <c r="D323" s="189" t="s">
        <v>377</v>
      </c>
      <c r="E323" s="189" t="s">
        <v>1298</v>
      </c>
      <c r="F323" s="189" t="s">
        <v>2009</v>
      </c>
      <c r="G323" s="189" t="s">
        <v>2009</v>
      </c>
      <c r="H323" s="189" t="s">
        <v>2009</v>
      </c>
      <c r="I323" s="189"/>
      <c r="J323" s="189" t="s">
        <v>1</v>
      </c>
      <c r="K323" s="189" t="s">
        <v>1298</v>
      </c>
      <c r="L323" s="189" t="s">
        <v>4088</v>
      </c>
      <c r="M323" s="189" t="s">
        <v>2009</v>
      </c>
      <c r="N323" s="189" t="s">
        <v>2009</v>
      </c>
      <c r="O323" s="189" t="s">
        <v>2009</v>
      </c>
      <c r="P323" s="190" t="s">
        <v>2009</v>
      </c>
      <c r="Q323" s="189" t="s">
        <v>2009</v>
      </c>
      <c r="R323" s="189" t="s">
        <v>4089</v>
      </c>
      <c r="S323" s="189" t="s">
        <v>3598</v>
      </c>
    </row>
    <row r="324" spans="1:19">
      <c r="A324" s="189" t="s">
        <v>4090</v>
      </c>
      <c r="B324" s="189" t="s">
        <v>378</v>
      </c>
      <c r="C324" s="189" t="s">
        <v>3340</v>
      </c>
      <c r="D324" s="189" t="s">
        <v>378</v>
      </c>
      <c r="E324" s="189" t="s">
        <v>1298</v>
      </c>
      <c r="F324" s="189" t="s">
        <v>2009</v>
      </c>
      <c r="G324" s="189" t="s">
        <v>2009</v>
      </c>
      <c r="H324" s="189" t="s">
        <v>2009</v>
      </c>
      <c r="I324" s="189"/>
      <c r="J324" s="189" t="s">
        <v>1</v>
      </c>
      <c r="K324" s="189" t="s">
        <v>1298</v>
      </c>
      <c r="L324" s="189" t="s">
        <v>4091</v>
      </c>
      <c r="M324" s="189" t="s">
        <v>2009</v>
      </c>
      <c r="N324" s="189" t="s">
        <v>2009</v>
      </c>
      <c r="O324" s="189" t="s">
        <v>2009</v>
      </c>
      <c r="P324" s="190" t="s">
        <v>2009</v>
      </c>
      <c r="Q324" s="189" t="s">
        <v>2009</v>
      </c>
      <c r="R324" s="189" t="s">
        <v>4092</v>
      </c>
      <c r="S324" s="189" t="s">
        <v>3598</v>
      </c>
    </row>
    <row r="325" spans="1:19">
      <c r="A325" s="189" t="s">
        <v>4093</v>
      </c>
      <c r="B325" s="189" t="s">
        <v>379</v>
      </c>
      <c r="C325" s="189" t="s">
        <v>3340</v>
      </c>
      <c r="D325" s="189" t="s">
        <v>379</v>
      </c>
      <c r="E325" s="189" t="s">
        <v>1298</v>
      </c>
      <c r="F325" s="189" t="s">
        <v>2009</v>
      </c>
      <c r="G325" s="189" t="s">
        <v>2009</v>
      </c>
      <c r="H325" s="189" t="s">
        <v>2009</v>
      </c>
      <c r="I325" s="189"/>
      <c r="J325" s="189" t="s">
        <v>1</v>
      </c>
      <c r="K325" s="189" t="s">
        <v>1298</v>
      </c>
      <c r="L325" s="189" t="s">
        <v>4094</v>
      </c>
      <c r="M325" s="189" t="s">
        <v>2009</v>
      </c>
      <c r="N325" s="189" t="s">
        <v>2009</v>
      </c>
      <c r="O325" s="189" t="s">
        <v>2009</v>
      </c>
      <c r="P325" s="190" t="s">
        <v>2009</v>
      </c>
      <c r="Q325" s="189" t="s">
        <v>2009</v>
      </c>
      <c r="R325" s="189" t="s">
        <v>4095</v>
      </c>
      <c r="S325" s="189" t="s">
        <v>3598</v>
      </c>
    </row>
    <row r="326" spans="1:19">
      <c r="A326" s="189" t="s">
        <v>4096</v>
      </c>
      <c r="B326" s="189" t="s">
        <v>380</v>
      </c>
      <c r="C326" s="189" t="s">
        <v>3340</v>
      </c>
      <c r="D326" s="189" t="s">
        <v>380</v>
      </c>
      <c r="E326" s="189" t="s">
        <v>1298</v>
      </c>
      <c r="F326" s="189" t="s">
        <v>2009</v>
      </c>
      <c r="G326" s="189" t="s">
        <v>2009</v>
      </c>
      <c r="H326" s="189" t="s">
        <v>2009</v>
      </c>
      <c r="I326" s="189"/>
      <c r="J326" s="189" t="s">
        <v>1</v>
      </c>
      <c r="K326" s="189" t="s">
        <v>1298</v>
      </c>
      <c r="L326" s="189" t="s">
        <v>4097</v>
      </c>
      <c r="M326" s="189" t="s">
        <v>2009</v>
      </c>
      <c r="N326" s="189" t="s">
        <v>2009</v>
      </c>
      <c r="O326" s="189" t="s">
        <v>2009</v>
      </c>
      <c r="P326" s="190" t="s">
        <v>2009</v>
      </c>
      <c r="Q326" s="189" t="s">
        <v>2009</v>
      </c>
      <c r="R326" s="189" t="s">
        <v>4098</v>
      </c>
      <c r="S326" s="189" t="s">
        <v>3598</v>
      </c>
    </row>
    <row r="327" spans="1:19">
      <c r="A327" s="189" t="s">
        <v>4099</v>
      </c>
      <c r="B327" s="189" t="s">
        <v>769</v>
      </c>
      <c r="C327" s="189" t="s">
        <v>3340</v>
      </c>
      <c r="D327" s="189" t="s">
        <v>769</v>
      </c>
      <c r="E327" s="189" t="s">
        <v>1298</v>
      </c>
      <c r="F327" s="189" t="s">
        <v>2009</v>
      </c>
      <c r="G327" s="189" t="s">
        <v>2009</v>
      </c>
      <c r="H327" s="189" t="s">
        <v>2009</v>
      </c>
      <c r="I327" s="189"/>
      <c r="J327" s="189" t="s">
        <v>1</v>
      </c>
      <c r="K327" s="189" t="s">
        <v>1298</v>
      </c>
      <c r="L327" s="189" t="s">
        <v>4100</v>
      </c>
      <c r="M327" s="189" t="s">
        <v>2009</v>
      </c>
      <c r="N327" s="189" t="s">
        <v>2009</v>
      </c>
      <c r="O327" s="189" t="s">
        <v>2009</v>
      </c>
      <c r="P327" s="190" t="s">
        <v>2009</v>
      </c>
      <c r="Q327" s="189" t="s">
        <v>2009</v>
      </c>
      <c r="R327" s="189" t="s">
        <v>4101</v>
      </c>
      <c r="S327" s="189" t="s">
        <v>3566</v>
      </c>
    </row>
    <row r="328" spans="1:19">
      <c r="A328" s="189" t="s">
        <v>4102</v>
      </c>
      <c r="B328" s="189" t="s">
        <v>381</v>
      </c>
      <c r="C328" s="189" t="s">
        <v>3340</v>
      </c>
      <c r="D328" s="189" t="s">
        <v>381</v>
      </c>
      <c r="E328" s="189" t="s">
        <v>1298</v>
      </c>
      <c r="F328" s="189" t="s">
        <v>2009</v>
      </c>
      <c r="G328" s="189" t="s">
        <v>2009</v>
      </c>
      <c r="H328" s="189" t="s">
        <v>2009</v>
      </c>
      <c r="I328" s="189"/>
      <c r="J328" s="189" t="s">
        <v>1</v>
      </c>
      <c r="K328" s="189" t="s">
        <v>1298</v>
      </c>
      <c r="L328" s="189" t="s">
        <v>4103</v>
      </c>
      <c r="M328" s="189" t="s">
        <v>2009</v>
      </c>
      <c r="N328" s="189" t="s">
        <v>2009</v>
      </c>
      <c r="O328" s="189" t="s">
        <v>2009</v>
      </c>
      <c r="P328" s="190" t="s">
        <v>2009</v>
      </c>
      <c r="Q328" s="189" t="s">
        <v>2009</v>
      </c>
      <c r="R328" s="189" t="s">
        <v>4104</v>
      </c>
      <c r="S328" s="189" t="s">
        <v>3751</v>
      </c>
    </row>
    <row r="329" spans="1:19">
      <c r="A329" s="189" t="s">
        <v>4105</v>
      </c>
      <c r="B329" s="189" t="s">
        <v>4106</v>
      </c>
      <c r="C329" s="189" t="s">
        <v>3340</v>
      </c>
      <c r="D329" s="189" t="s">
        <v>382</v>
      </c>
      <c r="E329" s="189" t="s">
        <v>1298</v>
      </c>
      <c r="F329" s="189" t="s">
        <v>2009</v>
      </c>
      <c r="G329" s="189" t="s">
        <v>2009</v>
      </c>
      <c r="H329" s="189" t="s">
        <v>2009</v>
      </c>
      <c r="I329" s="189"/>
      <c r="J329" s="189" t="s">
        <v>1</v>
      </c>
      <c r="K329" s="189" t="s">
        <v>1298</v>
      </c>
      <c r="L329" s="189" t="s">
        <v>4107</v>
      </c>
      <c r="M329" s="189" t="s">
        <v>2009</v>
      </c>
      <c r="N329" s="189" t="s">
        <v>2009</v>
      </c>
      <c r="O329" s="189" t="s">
        <v>2009</v>
      </c>
      <c r="P329" s="190" t="s">
        <v>2009</v>
      </c>
      <c r="Q329" s="189" t="s">
        <v>2009</v>
      </c>
      <c r="R329" s="189" t="s">
        <v>4104</v>
      </c>
      <c r="S329" s="189" t="s">
        <v>3751</v>
      </c>
    </row>
    <row r="330" spans="1:19" ht="17">
      <c r="A330" s="189" t="s">
        <v>4108</v>
      </c>
      <c r="B330" s="189" t="s">
        <v>383</v>
      </c>
      <c r="C330" s="189" t="s">
        <v>3340</v>
      </c>
      <c r="D330" s="189" t="s">
        <v>383</v>
      </c>
      <c r="E330" s="189" t="s">
        <v>1298</v>
      </c>
      <c r="F330" s="189" t="s">
        <v>2009</v>
      </c>
      <c r="G330" s="189" t="s">
        <v>2009</v>
      </c>
      <c r="H330" s="189" t="s">
        <v>2009</v>
      </c>
      <c r="I330" s="189"/>
      <c r="J330" s="189" t="s">
        <v>1</v>
      </c>
      <c r="K330" s="189" t="s">
        <v>1298</v>
      </c>
      <c r="L330" s="189" t="s">
        <v>4109</v>
      </c>
      <c r="M330" s="189">
        <v>10.199999999999999</v>
      </c>
      <c r="N330" s="189">
        <v>11.73</v>
      </c>
      <c r="O330" s="189" t="s">
        <v>4110</v>
      </c>
      <c r="P330" s="190" t="s">
        <v>2009</v>
      </c>
      <c r="Q330" s="189" t="s">
        <v>2009</v>
      </c>
      <c r="R330" s="189" t="s">
        <v>4111</v>
      </c>
      <c r="S330" s="189" t="s">
        <v>3761</v>
      </c>
    </row>
    <row r="331" spans="1:19">
      <c r="A331" s="189" t="s">
        <v>4112</v>
      </c>
      <c r="B331" s="189" t="s">
        <v>384</v>
      </c>
      <c r="C331" s="189" t="s">
        <v>3340</v>
      </c>
      <c r="D331" s="189" t="s">
        <v>384</v>
      </c>
      <c r="E331" s="189" t="s">
        <v>1298</v>
      </c>
      <c r="F331" s="189" t="s">
        <v>2009</v>
      </c>
      <c r="G331" s="189" t="s">
        <v>2009</v>
      </c>
      <c r="H331" s="189" t="s">
        <v>2009</v>
      </c>
      <c r="I331" s="189"/>
      <c r="J331" s="189" t="s">
        <v>1</v>
      </c>
      <c r="K331" s="189" t="s">
        <v>1298</v>
      </c>
      <c r="L331" s="189" t="s">
        <v>4113</v>
      </c>
      <c r="M331" s="189" t="s">
        <v>2009</v>
      </c>
      <c r="N331" s="189" t="s">
        <v>2009</v>
      </c>
      <c r="O331" s="189" t="s">
        <v>2009</v>
      </c>
      <c r="P331" s="190" t="s">
        <v>2009</v>
      </c>
      <c r="Q331" s="189" t="s">
        <v>2009</v>
      </c>
      <c r="R331" s="189" t="s">
        <v>4111</v>
      </c>
      <c r="S331" s="189" t="s">
        <v>3765</v>
      </c>
    </row>
    <row r="332" spans="1:19" ht="17">
      <c r="A332" s="189" t="s">
        <v>4114</v>
      </c>
      <c r="B332" s="189" t="s">
        <v>385</v>
      </c>
      <c r="C332" s="189" t="s">
        <v>3375</v>
      </c>
      <c r="D332" s="189" t="s">
        <v>1628</v>
      </c>
      <c r="E332" s="189" t="s">
        <v>1298</v>
      </c>
      <c r="F332" s="189" t="s">
        <v>2009</v>
      </c>
      <c r="G332" s="189" t="s">
        <v>2009</v>
      </c>
      <c r="H332" s="189" t="s">
        <v>2009</v>
      </c>
      <c r="I332" s="189"/>
      <c r="J332" s="189" t="s">
        <v>1</v>
      </c>
      <c r="K332" s="189" t="s">
        <v>1298</v>
      </c>
      <c r="L332" s="189" t="s">
        <v>4115</v>
      </c>
      <c r="M332" s="189">
        <v>10.199999999999999</v>
      </c>
      <c r="N332" s="189">
        <v>11.73</v>
      </c>
      <c r="O332" s="189" t="s">
        <v>4110</v>
      </c>
      <c r="P332" s="190" t="s">
        <v>2009</v>
      </c>
      <c r="Q332" s="189" t="s">
        <v>2009</v>
      </c>
      <c r="R332" s="189" t="s">
        <v>4111</v>
      </c>
      <c r="S332" s="189" t="s">
        <v>3566</v>
      </c>
    </row>
    <row r="333" spans="1:19" ht="17">
      <c r="A333" s="189" t="s">
        <v>4116</v>
      </c>
      <c r="B333" s="189" t="s">
        <v>386</v>
      </c>
      <c r="C333" s="189" t="s">
        <v>3376</v>
      </c>
      <c r="D333" s="189" t="s">
        <v>1628</v>
      </c>
      <c r="E333" s="189" t="s">
        <v>1298</v>
      </c>
      <c r="F333" s="189" t="s">
        <v>2009</v>
      </c>
      <c r="G333" s="189" t="s">
        <v>2009</v>
      </c>
      <c r="H333" s="189" t="s">
        <v>2009</v>
      </c>
      <c r="I333" s="189"/>
      <c r="J333" s="189" t="s">
        <v>1</v>
      </c>
      <c r="K333" s="189" t="s">
        <v>1298</v>
      </c>
      <c r="L333" s="189" t="s">
        <v>4117</v>
      </c>
      <c r="M333" s="189">
        <v>10.199999999999999</v>
      </c>
      <c r="N333" s="189">
        <v>11.73</v>
      </c>
      <c r="O333" s="189" t="s">
        <v>4110</v>
      </c>
      <c r="P333" s="190" t="s">
        <v>2009</v>
      </c>
      <c r="Q333" s="189" t="s">
        <v>2009</v>
      </c>
      <c r="R333" s="189" t="s">
        <v>4111</v>
      </c>
      <c r="S333" s="189" t="s">
        <v>3566</v>
      </c>
    </row>
    <row r="334" spans="1:19" ht="17">
      <c r="A334" s="189" t="s">
        <v>4118</v>
      </c>
      <c r="B334" s="189" t="s">
        <v>387</v>
      </c>
      <c r="C334" s="189" t="s">
        <v>3377</v>
      </c>
      <c r="D334" s="189" t="s">
        <v>1628</v>
      </c>
      <c r="E334" s="189" t="s">
        <v>1298</v>
      </c>
      <c r="F334" s="189" t="s">
        <v>2009</v>
      </c>
      <c r="G334" s="189" t="s">
        <v>2009</v>
      </c>
      <c r="H334" s="189" t="s">
        <v>2009</v>
      </c>
      <c r="I334" s="189"/>
      <c r="J334" s="189" t="s">
        <v>1</v>
      </c>
      <c r="K334" s="189" t="s">
        <v>1298</v>
      </c>
      <c r="L334" s="189" t="s">
        <v>4119</v>
      </c>
      <c r="M334" s="189">
        <v>10.199999999999999</v>
      </c>
      <c r="N334" s="189">
        <v>11.73</v>
      </c>
      <c r="O334" s="189" t="s">
        <v>4110</v>
      </c>
      <c r="P334" s="190" t="s">
        <v>2009</v>
      </c>
      <c r="Q334" s="189" t="s">
        <v>2009</v>
      </c>
      <c r="R334" s="189" t="s">
        <v>4111</v>
      </c>
      <c r="S334" s="189" t="s">
        <v>3566</v>
      </c>
    </row>
    <row r="335" spans="1:19" ht="17">
      <c r="A335" s="189" t="s">
        <v>4120</v>
      </c>
      <c r="B335" s="189" t="s">
        <v>388</v>
      </c>
      <c r="C335" s="189" t="s">
        <v>3378</v>
      </c>
      <c r="D335" s="189" t="s">
        <v>1628</v>
      </c>
      <c r="E335" s="189" t="s">
        <v>1298</v>
      </c>
      <c r="F335" s="189" t="s">
        <v>2009</v>
      </c>
      <c r="G335" s="189" t="s">
        <v>2009</v>
      </c>
      <c r="H335" s="189" t="s">
        <v>2009</v>
      </c>
      <c r="I335" s="189"/>
      <c r="J335" s="189" t="s">
        <v>1</v>
      </c>
      <c r="K335" s="189" t="s">
        <v>1298</v>
      </c>
      <c r="L335" s="189" t="s">
        <v>4121</v>
      </c>
      <c r="M335" s="189">
        <v>10.199999999999999</v>
      </c>
      <c r="N335" s="189">
        <v>11.73</v>
      </c>
      <c r="O335" s="189" t="s">
        <v>4110</v>
      </c>
      <c r="P335" s="190" t="s">
        <v>2009</v>
      </c>
      <c r="Q335" s="189" t="s">
        <v>2009</v>
      </c>
      <c r="R335" s="189" t="s">
        <v>4111</v>
      </c>
      <c r="S335" s="189" t="s">
        <v>3566</v>
      </c>
    </row>
    <row r="336" spans="1:19" ht="17">
      <c r="A336" s="189" t="s">
        <v>4122</v>
      </c>
      <c r="B336" s="189" t="s">
        <v>770</v>
      </c>
      <c r="C336" s="189" t="s">
        <v>3341</v>
      </c>
      <c r="D336" s="189" t="s">
        <v>389</v>
      </c>
      <c r="E336" s="189" t="s">
        <v>1298</v>
      </c>
      <c r="F336" s="189" t="s">
        <v>2009</v>
      </c>
      <c r="G336" s="189" t="s">
        <v>2009</v>
      </c>
      <c r="H336" s="189" t="s">
        <v>2009</v>
      </c>
      <c r="I336" s="189"/>
      <c r="J336" s="189" t="s">
        <v>1</v>
      </c>
      <c r="K336" s="189" t="s">
        <v>1298</v>
      </c>
      <c r="L336" s="189" t="s">
        <v>4123</v>
      </c>
      <c r="M336" s="189">
        <v>10.199999999999999</v>
      </c>
      <c r="N336" s="189">
        <v>11.73</v>
      </c>
      <c r="O336" s="189" t="s">
        <v>4110</v>
      </c>
      <c r="P336" s="190" t="s">
        <v>2009</v>
      </c>
      <c r="Q336" s="189" t="s">
        <v>2009</v>
      </c>
      <c r="R336" s="189" t="s">
        <v>4111</v>
      </c>
      <c r="S336" s="189" t="s">
        <v>3710</v>
      </c>
    </row>
    <row r="337" spans="1:19" ht="17">
      <c r="A337" s="189" t="s">
        <v>4124</v>
      </c>
      <c r="B337" s="189" t="s">
        <v>771</v>
      </c>
      <c r="C337" s="189" t="s">
        <v>3342</v>
      </c>
      <c r="D337" s="189" t="s">
        <v>389</v>
      </c>
      <c r="E337" s="189" t="s">
        <v>1298</v>
      </c>
      <c r="F337" s="189" t="s">
        <v>2009</v>
      </c>
      <c r="G337" s="189" t="s">
        <v>2009</v>
      </c>
      <c r="H337" s="189" t="s">
        <v>2009</v>
      </c>
      <c r="I337" s="189"/>
      <c r="J337" s="189" t="s">
        <v>1</v>
      </c>
      <c r="K337" s="189" t="s">
        <v>1298</v>
      </c>
      <c r="L337" s="189" t="s">
        <v>4125</v>
      </c>
      <c r="M337" s="189">
        <v>10.199999999999999</v>
      </c>
      <c r="N337" s="189">
        <v>11.73</v>
      </c>
      <c r="O337" s="189" t="s">
        <v>4110</v>
      </c>
      <c r="P337" s="190" t="s">
        <v>2009</v>
      </c>
      <c r="Q337" s="189" t="s">
        <v>2009</v>
      </c>
      <c r="R337" s="189" t="s">
        <v>4111</v>
      </c>
      <c r="S337" s="189" t="s">
        <v>3710</v>
      </c>
    </row>
    <row r="338" spans="1:19" ht="17">
      <c r="A338" s="189" t="s">
        <v>4126</v>
      </c>
      <c r="B338" s="189" t="s">
        <v>390</v>
      </c>
      <c r="C338" s="189" t="s">
        <v>3340</v>
      </c>
      <c r="D338" s="189" t="s">
        <v>390</v>
      </c>
      <c r="E338" s="189" t="s">
        <v>1298</v>
      </c>
      <c r="F338" s="189" t="s">
        <v>2009</v>
      </c>
      <c r="G338" s="189" t="s">
        <v>2009</v>
      </c>
      <c r="H338" s="189" t="s">
        <v>2009</v>
      </c>
      <c r="I338" s="189"/>
      <c r="J338" s="189" t="s">
        <v>1</v>
      </c>
      <c r="K338" s="189" t="s">
        <v>1298</v>
      </c>
      <c r="L338" s="189" t="s">
        <v>4127</v>
      </c>
      <c r="M338" s="189">
        <v>10.199999999999999</v>
      </c>
      <c r="N338" s="189">
        <v>11.73</v>
      </c>
      <c r="O338" s="189" t="s">
        <v>4110</v>
      </c>
      <c r="P338" s="190" t="s">
        <v>2009</v>
      </c>
      <c r="Q338" s="189" t="s">
        <v>2009</v>
      </c>
      <c r="R338" s="189" t="s">
        <v>4111</v>
      </c>
      <c r="S338" s="189" t="s">
        <v>3598</v>
      </c>
    </row>
    <row r="339" spans="1:19" ht="17">
      <c r="A339" s="189" t="s">
        <v>4128</v>
      </c>
      <c r="B339" s="189" t="s">
        <v>391</v>
      </c>
      <c r="C339" s="189" t="s">
        <v>3340</v>
      </c>
      <c r="D339" s="189" t="s">
        <v>391</v>
      </c>
      <c r="E339" s="189" t="s">
        <v>1298</v>
      </c>
      <c r="F339" s="189" t="s">
        <v>2009</v>
      </c>
      <c r="G339" s="189" t="s">
        <v>2009</v>
      </c>
      <c r="H339" s="189" t="s">
        <v>2009</v>
      </c>
      <c r="I339" s="189"/>
      <c r="J339" s="189" t="s">
        <v>1</v>
      </c>
      <c r="K339" s="189" t="s">
        <v>1298</v>
      </c>
      <c r="L339" s="189" t="s">
        <v>4129</v>
      </c>
      <c r="M339" s="189">
        <v>10.199999999999999</v>
      </c>
      <c r="N339" s="189">
        <v>11.73</v>
      </c>
      <c r="O339" s="189" t="s">
        <v>4110</v>
      </c>
      <c r="P339" s="190" t="s">
        <v>2009</v>
      </c>
      <c r="Q339" s="189" t="s">
        <v>2009</v>
      </c>
      <c r="R339" s="189" t="s">
        <v>4111</v>
      </c>
      <c r="S339" s="189" t="s">
        <v>3534</v>
      </c>
    </row>
    <row r="340" spans="1:19" ht="17">
      <c r="A340" s="189" t="s">
        <v>4130</v>
      </c>
      <c r="B340" s="189" t="s">
        <v>392</v>
      </c>
      <c r="C340" s="189" t="s">
        <v>3340</v>
      </c>
      <c r="D340" s="189" t="s">
        <v>392</v>
      </c>
      <c r="E340" s="189" t="s">
        <v>1298</v>
      </c>
      <c r="F340" s="189" t="s">
        <v>2009</v>
      </c>
      <c r="G340" s="189" t="s">
        <v>2009</v>
      </c>
      <c r="H340" s="189" t="s">
        <v>2009</v>
      </c>
      <c r="I340" s="189"/>
      <c r="J340" s="189" t="s">
        <v>1</v>
      </c>
      <c r="K340" s="189" t="s">
        <v>1298</v>
      </c>
      <c r="L340" s="189" t="s">
        <v>4131</v>
      </c>
      <c r="M340" s="189">
        <v>10.199999999999999</v>
      </c>
      <c r="N340" s="189">
        <v>11.73</v>
      </c>
      <c r="O340" s="189" t="s">
        <v>4110</v>
      </c>
      <c r="P340" s="190" t="s">
        <v>2009</v>
      </c>
      <c r="Q340" s="189" t="s">
        <v>2009</v>
      </c>
      <c r="R340" s="189" t="s">
        <v>4111</v>
      </c>
      <c r="S340" s="189" t="s">
        <v>3505</v>
      </c>
    </row>
    <row r="341" spans="1:19" ht="17">
      <c r="A341" s="189" t="s">
        <v>4132</v>
      </c>
      <c r="B341" s="189" t="s">
        <v>393</v>
      </c>
      <c r="C341" s="189" t="s">
        <v>3340</v>
      </c>
      <c r="D341" s="189" t="s">
        <v>393</v>
      </c>
      <c r="E341" s="189" t="s">
        <v>1298</v>
      </c>
      <c r="F341" s="189" t="s">
        <v>2009</v>
      </c>
      <c r="G341" s="189" t="s">
        <v>2009</v>
      </c>
      <c r="H341" s="189" t="s">
        <v>2009</v>
      </c>
      <c r="I341" s="189"/>
      <c r="J341" s="189" t="s">
        <v>1</v>
      </c>
      <c r="K341" s="189" t="s">
        <v>1298</v>
      </c>
      <c r="L341" s="189" t="s">
        <v>4133</v>
      </c>
      <c r="M341" s="189">
        <v>10.199999999999999</v>
      </c>
      <c r="N341" s="189">
        <v>11.73</v>
      </c>
      <c r="O341" s="189" t="s">
        <v>4110</v>
      </c>
      <c r="P341" s="190" t="s">
        <v>2009</v>
      </c>
      <c r="Q341" s="189" t="s">
        <v>2009</v>
      </c>
      <c r="R341" s="189" t="s">
        <v>4111</v>
      </c>
      <c r="S341" s="189" t="s">
        <v>3505</v>
      </c>
    </row>
    <row r="342" spans="1:19" ht="17">
      <c r="A342" s="189" t="s">
        <v>4134</v>
      </c>
      <c r="B342" s="189" t="s">
        <v>394</v>
      </c>
      <c r="C342" s="189" t="s">
        <v>3361</v>
      </c>
      <c r="D342" s="189" t="s">
        <v>1829</v>
      </c>
      <c r="E342" s="189" t="s">
        <v>1298</v>
      </c>
      <c r="F342" s="189" t="s">
        <v>2009</v>
      </c>
      <c r="G342" s="189" t="s">
        <v>2009</v>
      </c>
      <c r="H342" s="189" t="s">
        <v>2009</v>
      </c>
      <c r="I342" s="189"/>
      <c r="J342" s="189" t="s">
        <v>1</v>
      </c>
      <c r="K342" s="189" t="s">
        <v>1298</v>
      </c>
      <c r="L342" s="189" t="s">
        <v>4135</v>
      </c>
      <c r="M342" s="189">
        <v>10.199999999999999</v>
      </c>
      <c r="N342" s="189">
        <v>11.73</v>
      </c>
      <c r="O342" s="189" t="s">
        <v>4110</v>
      </c>
      <c r="P342" s="190" t="s">
        <v>2009</v>
      </c>
      <c r="Q342" s="189" t="s">
        <v>2009</v>
      </c>
      <c r="R342" s="189" t="s">
        <v>4111</v>
      </c>
      <c r="S342" s="189" t="s">
        <v>3647</v>
      </c>
    </row>
    <row r="343" spans="1:19" ht="17">
      <c r="A343" s="189" t="s">
        <v>4136</v>
      </c>
      <c r="B343" s="189" t="s">
        <v>395</v>
      </c>
      <c r="C343" s="189" t="s">
        <v>3362</v>
      </c>
      <c r="D343" s="189" t="s">
        <v>1829</v>
      </c>
      <c r="E343" s="189" t="s">
        <v>1298</v>
      </c>
      <c r="F343" s="189" t="s">
        <v>2009</v>
      </c>
      <c r="G343" s="189" t="s">
        <v>2009</v>
      </c>
      <c r="H343" s="189" t="s">
        <v>2009</v>
      </c>
      <c r="I343" s="189"/>
      <c r="J343" s="189" t="s">
        <v>1</v>
      </c>
      <c r="K343" s="189" t="s">
        <v>1298</v>
      </c>
      <c r="L343" s="189" t="s">
        <v>4137</v>
      </c>
      <c r="M343" s="189">
        <v>10.199999999999999</v>
      </c>
      <c r="N343" s="189">
        <v>11.73</v>
      </c>
      <c r="O343" s="189" t="s">
        <v>4110</v>
      </c>
      <c r="P343" s="190" t="s">
        <v>2009</v>
      </c>
      <c r="Q343" s="189" t="s">
        <v>2009</v>
      </c>
      <c r="R343" s="189" t="s">
        <v>4111</v>
      </c>
      <c r="S343" s="189" t="s">
        <v>3647</v>
      </c>
    </row>
    <row r="344" spans="1:19" ht="17">
      <c r="A344" s="189" t="s">
        <v>4138</v>
      </c>
      <c r="B344" s="189" t="s">
        <v>396</v>
      </c>
      <c r="C344" s="189" t="s">
        <v>3363</v>
      </c>
      <c r="D344" s="189" t="s">
        <v>1829</v>
      </c>
      <c r="E344" s="189" t="s">
        <v>1298</v>
      </c>
      <c r="F344" s="189" t="s">
        <v>2009</v>
      </c>
      <c r="G344" s="189" t="s">
        <v>2009</v>
      </c>
      <c r="H344" s="189" t="s">
        <v>2009</v>
      </c>
      <c r="I344" s="189"/>
      <c r="J344" s="189" t="s">
        <v>1</v>
      </c>
      <c r="K344" s="189" t="s">
        <v>1298</v>
      </c>
      <c r="L344" s="189" t="s">
        <v>4139</v>
      </c>
      <c r="M344" s="189">
        <v>10.199999999999999</v>
      </c>
      <c r="N344" s="189">
        <v>11.73</v>
      </c>
      <c r="O344" s="189" t="s">
        <v>4110</v>
      </c>
      <c r="P344" s="190" t="s">
        <v>2009</v>
      </c>
      <c r="Q344" s="189" t="s">
        <v>2009</v>
      </c>
      <c r="R344" s="189" t="s">
        <v>4111</v>
      </c>
      <c r="S344" s="189" t="s">
        <v>3647</v>
      </c>
    </row>
    <row r="345" spans="1:19" ht="17">
      <c r="A345" s="189" t="s">
        <v>4140</v>
      </c>
      <c r="B345" s="189" t="s">
        <v>397</v>
      </c>
      <c r="C345" s="189" t="s">
        <v>3364</v>
      </c>
      <c r="D345" s="189" t="s">
        <v>1829</v>
      </c>
      <c r="E345" s="189" t="s">
        <v>1298</v>
      </c>
      <c r="F345" s="189" t="s">
        <v>2009</v>
      </c>
      <c r="G345" s="189" t="s">
        <v>2009</v>
      </c>
      <c r="H345" s="189" t="s">
        <v>2009</v>
      </c>
      <c r="I345" s="189"/>
      <c r="J345" s="189" t="s">
        <v>1</v>
      </c>
      <c r="K345" s="189" t="s">
        <v>1298</v>
      </c>
      <c r="L345" s="189" t="s">
        <v>4141</v>
      </c>
      <c r="M345" s="189">
        <v>10.199999999999999</v>
      </c>
      <c r="N345" s="189">
        <v>11.73</v>
      </c>
      <c r="O345" s="189" t="s">
        <v>4110</v>
      </c>
      <c r="P345" s="190" t="s">
        <v>2009</v>
      </c>
      <c r="Q345" s="189" t="s">
        <v>2009</v>
      </c>
      <c r="R345" s="189" t="s">
        <v>4111</v>
      </c>
      <c r="S345" s="189" t="s">
        <v>3647</v>
      </c>
    </row>
    <row r="346" spans="1:19" ht="17">
      <c r="A346" s="189" t="s">
        <v>4142</v>
      </c>
      <c r="B346" s="189" t="s">
        <v>398</v>
      </c>
      <c r="C346" s="189" t="s">
        <v>3365</v>
      </c>
      <c r="D346" s="189" t="s">
        <v>1829</v>
      </c>
      <c r="E346" s="189" t="s">
        <v>1298</v>
      </c>
      <c r="F346" s="189" t="s">
        <v>2009</v>
      </c>
      <c r="G346" s="189" t="s">
        <v>2009</v>
      </c>
      <c r="H346" s="189" t="s">
        <v>2009</v>
      </c>
      <c r="I346" s="189"/>
      <c r="J346" s="189" t="s">
        <v>1</v>
      </c>
      <c r="K346" s="189" t="s">
        <v>1298</v>
      </c>
      <c r="L346" s="189" t="s">
        <v>4143</v>
      </c>
      <c r="M346" s="189">
        <v>10.199999999999999</v>
      </c>
      <c r="N346" s="189">
        <v>11.73</v>
      </c>
      <c r="O346" s="189" t="s">
        <v>4110</v>
      </c>
      <c r="P346" s="190" t="s">
        <v>2009</v>
      </c>
      <c r="Q346" s="189" t="s">
        <v>2009</v>
      </c>
      <c r="R346" s="189" t="s">
        <v>4111</v>
      </c>
      <c r="S346" s="189" t="s">
        <v>3647</v>
      </c>
    </row>
    <row r="347" spans="1:19" ht="17">
      <c r="A347" s="189" t="s">
        <v>4144</v>
      </c>
      <c r="B347" s="189" t="s">
        <v>399</v>
      </c>
      <c r="C347" s="189" t="s">
        <v>3366</v>
      </c>
      <c r="D347" s="189" t="s">
        <v>1829</v>
      </c>
      <c r="E347" s="189" t="s">
        <v>1298</v>
      </c>
      <c r="F347" s="189" t="s">
        <v>2009</v>
      </c>
      <c r="G347" s="189" t="s">
        <v>2009</v>
      </c>
      <c r="H347" s="189" t="s">
        <v>2009</v>
      </c>
      <c r="I347" s="189"/>
      <c r="J347" s="189" t="s">
        <v>1</v>
      </c>
      <c r="K347" s="189" t="s">
        <v>1298</v>
      </c>
      <c r="L347" s="189" t="s">
        <v>4145</v>
      </c>
      <c r="M347" s="189">
        <v>10.199999999999999</v>
      </c>
      <c r="N347" s="189">
        <v>11.73</v>
      </c>
      <c r="O347" s="189" t="s">
        <v>4110</v>
      </c>
      <c r="P347" s="190" t="s">
        <v>2009</v>
      </c>
      <c r="Q347" s="189" t="s">
        <v>2009</v>
      </c>
      <c r="R347" s="189" t="s">
        <v>4111</v>
      </c>
      <c r="S347" s="189" t="s">
        <v>3647</v>
      </c>
    </row>
    <row r="348" spans="1:19" ht="17">
      <c r="A348" s="189" t="s">
        <v>4146</v>
      </c>
      <c r="B348" s="189" t="s">
        <v>772</v>
      </c>
      <c r="C348" s="189" t="s">
        <v>3367</v>
      </c>
      <c r="D348" s="189" t="s">
        <v>1829</v>
      </c>
      <c r="E348" s="189" t="s">
        <v>1298</v>
      </c>
      <c r="F348" s="189" t="s">
        <v>2009</v>
      </c>
      <c r="G348" s="189" t="s">
        <v>2009</v>
      </c>
      <c r="H348" s="189" t="s">
        <v>2009</v>
      </c>
      <c r="I348" s="189"/>
      <c r="J348" s="189" t="s">
        <v>1</v>
      </c>
      <c r="K348" s="189" t="s">
        <v>1298</v>
      </c>
      <c r="L348" s="189" t="s">
        <v>4147</v>
      </c>
      <c r="M348" s="189">
        <v>10.199999999999999</v>
      </c>
      <c r="N348" s="189">
        <v>11.73</v>
      </c>
      <c r="O348" s="189" t="s">
        <v>4110</v>
      </c>
      <c r="P348" s="190" t="s">
        <v>2009</v>
      </c>
      <c r="Q348" s="189" t="s">
        <v>2009</v>
      </c>
      <c r="R348" s="189" t="s">
        <v>4111</v>
      </c>
      <c r="S348" s="189" t="s">
        <v>3647</v>
      </c>
    </row>
    <row r="349" spans="1:19" ht="17">
      <c r="A349" s="189" t="s">
        <v>4148</v>
      </c>
      <c r="B349" s="189" t="s">
        <v>773</v>
      </c>
      <c r="C349" s="189" t="s">
        <v>3368</v>
      </c>
      <c r="D349" s="189" t="s">
        <v>1829</v>
      </c>
      <c r="E349" s="189" t="s">
        <v>1298</v>
      </c>
      <c r="F349" s="189" t="s">
        <v>2009</v>
      </c>
      <c r="G349" s="189" t="s">
        <v>2009</v>
      </c>
      <c r="H349" s="189" t="s">
        <v>2009</v>
      </c>
      <c r="I349" s="189"/>
      <c r="J349" s="189" t="s">
        <v>1</v>
      </c>
      <c r="K349" s="189" t="s">
        <v>1298</v>
      </c>
      <c r="L349" s="189" t="s">
        <v>4149</v>
      </c>
      <c r="M349" s="189">
        <v>10.199999999999999</v>
      </c>
      <c r="N349" s="189">
        <v>11.73</v>
      </c>
      <c r="O349" s="189" t="s">
        <v>4110</v>
      </c>
      <c r="P349" s="190" t="s">
        <v>2009</v>
      </c>
      <c r="Q349" s="189" t="s">
        <v>2009</v>
      </c>
      <c r="R349" s="189" t="s">
        <v>4111</v>
      </c>
      <c r="S349" s="189" t="s">
        <v>3647</v>
      </c>
    </row>
    <row r="350" spans="1:19" ht="17">
      <c r="A350" s="189" t="s">
        <v>4150</v>
      </c>
      <c r="B350" s="189" t="s">
        <v>774</v>
      </c>
      <c r="C350" s="189" t="s">
        <v>3369</v>
      </c>
      <c r="D350" s="189" t="s">
        <v>1829</v>
      </c>
      <c r="E350" s="189" t="s">
        <v>1298</v>
      </c>
      <c r="F350" s="189" t="s">
        <v>2009</v>
      </c>
      <c r="G350" s="189" t="s">
        <v>2009</v>
      </c>
      <c r="H350" s="189" t="s">
        <v>2009</v>
      </c>
      <c r="I350" s="189"/>
      <c r="J350" s="189" t="s">
        <v>1</v>
      </c>
      <c r="K350" s="189" t="s">
        <v>1298</v>
      </c>
      <c r="L350" s="189" t="s">
        <v>4151</v>
      </c>
      <c r="M350" s="189">
        <v>10.199999999999999</v>
      </c>
      <c r="N350" s="189">
        <v>11.73</v>
      </c>
      <c r="O350" s="189" t="s">
        <v>4110</v>
      </c>
      <c r="P350" s="190" t="s">
        <v>2009</v>
      </c>
      <c r="Q350" s="189" t="s">
        <v>2009</v>
      </c>
      <c r="R350" s="189" t="s">
        <v>4111</v>
      </c>
      <c r="S350" s="189" t="s">
        <v>3647</v>
      </c>
    </row>
    <row r="351" spans="1:19">
      <c r="A351" s="189" t="s">
        <v>3284</v>
      </c>
      <c r="B351" s="189" t="s">
        <v>400</v>
      </c>
      <c r="C351" s="189" t="s">
        <v>3340</v>
      </c>
      <c r="D351" s="189" t="s">
        <v>400</v>
      </c>
      <c r="E351" s="189" t="s">
        <v>1298</v>
      </c>
      <c r="F351" s="189" t="s">
        <v>3502</v>
      </c>
      <c r="G351" s="189" t="s">
        <v>2009</v>
      </c>
      <c r="H351" s="189" t="s">
        <v>2009</v>
      </c>
      <c r="I351" s="189"/>
      <c r="J351" s="189" t="s">
        <v>3440</v>
      </c>
      <c r="K351" s="189" t="s">
        <v>3502</v>
      </c>
      <c r="L351" s="189" t="s">
        <v>4152</v>
      </c>
      <c r="M351" s="189" t="s">
        <v>2009</v>
      </c>
      <c r="N351" s="189" t="s">
        <v>2009</v>
      </c>
      <c r="O351" s="189" t="s">
        <v>2009</v>
      </c>
      <c r="P351" s="190" t="s">
        <v>2009</v>
      </c>
      <c r="Q351" s="189" t="s">
        <v>2009</v>
      </c>
      <c r="R351" s="189" t="s">
        <v>4111</v>
      </c>
      <c r="S351" s="189" t="s">
        <v>3710</v>
      </c>
    </row>
    <row r="352" spans="1:19" ht="17">
      <c r="A352" s="189" t="s">
        <v>4153</v>
      </c>
      <c r="B352" s="189" t="s">
        <v>401</v>
      </c>
      <c r="C352" s="189" t="s">
        <v>3341</v>
      </c>
      <c r="D352" s="189" t="s">
        <v>1892</v>
      </c>
      <c r="E352" s="189" t="s">
        <v>1298</v>
      </c>
      <c r="F352" s="189" t="s">
        <v>2009</v>
      </c>
      <c r="G352" s="189" t="s">
        <v>2009</v>
      </c>
      <c r="H352" s="189" t="s">
        <v>2009</v>
      </c>
      <c r="I352" s="189"/>
      <c r="J352" s="189" t="s">
        <v>1</v>
      </c>
      <c r="K352" s="189" t="s">
        <v>1298</v>
      </c>
      <c r="L352" s="189" t="s">
        <v>4154</v>
      </c>
      <c r="M352" s="189">
        <v>10.199999999999999</v>
      </c>
      <c r="N352" s="189">
        <v>11.73</v>
      </c>
      <c r="O352" s="189" t="s">
        <v>4110</v>
      </c>
      <c r="P352" s="190" t="s">
        <v>2009</v>
      </c>
      <c r="Q352" s="189" t="s">
        <v>2009</v>
      </c>
      <c r="R352" s="189" t="s">
        <v>4111</v>
      </c>
      <c r="S352" s="189" t="s">
        <v>3710</v>
      </c>
    </row>
    <row r="353" spans="1:19" ht="17">
      <c r="A353" s="189" t="s">
        <v>4155</v>
      </c>
      <c r="B353" s="189" t="s">
        <v>402</v>
      </c>
      <c r="C353" s="189" t="s">
        <v>3342</v>
      </c>
      <c r="D353" s="189" t="s">
        <v>1892</v>
      </c>
      <c r="E353" s="189" t="s">
        <v>1298</v>
      </c>
      <c r="F353" s="189" t="s">
        <v>2009</v>
      </c>
      <c r="G353" s="189" t="s">
        <v>2009</v>
      </c>
      <c r="H353" s="189" t="s">
        <v>2009</v>
      </c>
      <c r="I353" s="189"/>
      <c r="J353" s="189" t="s">
        <v>1</v>
      </c>
      <c r="K353" s="189" t="s">
        <v>1298</v>
      </c>
      <c r="L353" s="189" t="s">
        <v>4156</v>
      </c>
      <c r="M353" s="189">
        <v>10.199999999999999</v>
      </c>
      <c r="N353" s="189">
        <v>11.73</v>
      </c>
      <c r="O353" s="189" t="s">
        <v>4110</v>
      </c>
      <c r="P353" s="190" t="s">
        <v>2009</v>
      </c>
      <c r="Q353" s="189" t="s">
        <v>2009</v>
      </c>
      <c r="R353" s="189" t="s">
        <v>4111</v>
      </c>
      <c r="S353" s="189" t="s">
        <v>3710</v>
      </c>
    </row>
    <row r="354" spans="1:19" ht="17">
      <c r="A354" s="189" t="s">
        <v>4157</v>
      </c>
      <c r="B354" s="189" t="s">
        <v>403</v>
      </c>
      <c r="C354" s="189" t="s">
        <v>3340</v>
      </c>
      <c r="D354" s="189" t="s">
        <v>403</v>
      </c>
      <c r="E354" s="189" t="s">
        <v>1298</v>
      </c>
      <c r="F354" s="189" t="s">
        <v>2009</v>
      </c>
      <c r="G354" s="189" t="s">
        <v>2009</v>
      </c>
      <c r="H354" s="189" t="s">
        <v>2009</v>
      </c>
      <c r="I354" s="189"/>
      <c r="J354" s="189" t="s">
        <v>1</v>
      </c>
      <c r="K354" s="189" t="s">
        <v>1298</v>
      </c>
      <c r="L354" s="189" t="s">
        <v>4158</v>
      </c>
      <c r="M354" s="189">
        <v>10.199999999999999</v>
      </c>
      <c r="N354" s="189">
        <v>11.73</v>
      </c>
      <c r="O354" s="189" t="s">
        <v>4110</v>
      </c>
      <c r="P354" s="190" t="s">
        <v>2009</v>
      </c>
      <c r="Q354" s="189" t="s">
        <v>2009</v>
      </c>
      <c r="R354" s="189" t="s">
        <v>4111</v>
      </c>
      <c r="S354" s="189" t="s">
        <v>3710</v>
      </c>
    </row>
    <row r="355" spans="1:19" ht="17">
      <c r="A355" s="189" t="s">
        <v>3285</v>
      </c>
      <c r="B355" s="189" t="s">
        <v>404</v>
      </c>
      <c r="C355" s="189" t="s">
        <v>3340</v>
      </c>
      <c r="D355" s="189" t="s">
        <v>404</v>
      </c>
      <c r="E355" s="189" t="s">
        <v>1298</v>
      </c>
      <c r="F355" s="189" t="s">
        <v>3502</v>
      </c>
      <c r="G355" s="189" t="s">
        <v>2009</v>
      </c>
      <c r="H355" s="189" t="s">
        <v>2009</v>
      </c>
      <c r="I355" s="189"/>
      <c r="J355" s="189" t="s">
        <v>3440</v>
      </c>
      <c r="K355" s="189" t="s">
        <v>3502</v>
      </c>
      <c r="L355" s="189" t="s">
        <v>4159</v>
      </c>
      <c r="M355" s="189">
        <v>10.199999999999999</v>
      </c>
      <c r="N355" s="189">
        <v>11.73</v>
      </c>
      <c r="O355" s="189" t="s">
        <v>4110</v>
      </c>
      <c r="P355" s="190" t="s">
        <v>2009</v>
      </c>
      <c r="Q355" s="189" t="s">
        <v>2009</v>
      </c>
      <c r="R355" s="189" t="s">
        <v>4111</v>
      </c>
      <c r="S355" s="189" t="s">
        <v>3710</v>
      </c>
    </row>
    <row r="356" spans="1:19" ht="17">
      <c r="A356" s="189" t="s">
        <v>4160</v>
      </c>
      <c r="B356" s="189" t="s">
        <v>405</v>
      </c>
      <c r="C356" s="189" t="s">
        <v>3340</v>
      </c>
      <c r="D356" s="189" t="s">
        <v>405</v>
      </c>
      <c r="E356" s="189" t="s">
        <v>1298</v>
      </c>
      <c r="F356" s="189" t="s">
        <v>2009</v>
      </c>
      <c r="G356" s="189" t="s">
        <v>2009</v>
      </c>
      <c r="H356" s="189" t="s">
        <v>2009</v>
      </c>
      <c r="I356" s="189"/>
      <c r="J356" s="189" t="s">
        <v>1</v>
      </c>
      <c r="K356" s="189" t="s">
        <v>1298</v>
      </c>
      <c r="L356" s="189" t="s">
        <v>4161</v>
      </c>
      <c r="M356" s="189">
        <v>10.199999999999999</v>
      </c>
      <c r="N356" s="189">
        <v>11.73</v>
      </c>
      <c r="O356" s="189" t="s">
        <v>4110</v>
      </c>
      <c r="P356" s="190" t="s">
        <v>2009</v>
      </c>
      <c r="Q356" s="189" t="s">
        <v>2009</v>
      </c>
      <c r="R356" s="189" t="s">
        <v>4111</v>
      </c>
      <c r="S356" s="189" t="s">
        <v>3710</v>
      </c>
    </row>
    <row r="357" spans="1:19" ht="17">
      <c r="A357" s="189" t="s">
        <v>4162</v>
      </c>
      <c r="B357" s="189" t="s">
        <v>775</v>
      </c>
      <c r="C357" s="189" t="s">
        <v>3341</v>
      </c>
      <c r="D357" s="189" t="s">
        <v>406</v>
      </c>
      <c r="E357" s="189" t="s">
        <v>1298</v>
      </c>
      <c r="F357" s="189" t="s">
        <v>2009</v>
      </c>
      <c r="G357" s="189" t="s">
        <v>2009</v>
      </c>
      <c r="H357" s="189" t="s">
        <v>2009</v>
      </c>
      <c r="I357" s="189"/>
      <c r="J357" s="189" t="s">
        <v>1</v>
      </c>
      <c r="K357" s="189" t="s">
        <v>1298</v>
      </c>
      <c r="L357" s="189" t="s">
        <v>4163</v>
      </c>
      <c r="M357" s="189">
        <v>10.199999999999999</v>
      </c>
      <c r="N357" s="189">
        <v>11.73</v>
      </c>
      <c r="O357" s="189" t="s">
        <v>4110</v>
      </c>
      <c r="P357" s="190" t="s">
        <v>2009</v>
      </c>
      <c r="Q357" s="189" t="s">
        <v>2009</v>
      </c>
      <c r="R357" s="189" t="s">
        <v>4111</v>
      </c>
      <c r="S357" s="189" t="s">
        <v>3710</v>
      </c>
    </row>
    <row r="358" spans="1:19" ht="17">
      <c r="A358" s="189" t="s">
        <v>4164</v>
      </c>
      <c r="B358" s="189" t="s">
        <v>776</v>
      </c>
      <c r="C358" s="189" t="s">
        <v>3342</v>
      </c>
      <c r="D358" s="189" t="s">
        <v>406</v>
      </c>
      <c r="E358" s="189" t="s">
        <v>1298</v>
      </c>
      <c r="F358" s="189" t="s">
        <v>2009</v>
      </c>
      <c r="G358" s="189" t="s">
        <v>2009</v>
      </c>
      <c r="H358" s="189" t="s">
        <v>2009</v>
      </c>
      <c r="I358" s="189"/>
      <c r="J358" s="189" t="s">
        <v>1</v>
      </c>
      <c r="K358" s="189" t="s">
        <v>1298</v>
      </c>
      <c r="L358" s="189" t="s">
        <v>4165</v>
      </c>
      <c r="M358" s="189">
        <v>10.199999999999999</v>
      </c>
      <c r="N358" s="189">
        <v>11.73</v>
      </c>
      <c r="O358" s="189" t="s">
        <v>4110</v>
      </c>
      <c r="P358" s="190" t="s">
        <v>2009</v>
      </c>
      <c r="Q358" s="189" t="s">
        <v>2009</v>
      </c>
      <c r="R358" s="189" t="s">
        <v>4111</v>
      </c>
      <c r="S358" s="189" t="s">
        <v>3710</v>
      </c>
    </row>
    <row r="359" spans="1:19" ht="17">
      <c r="A359" s="189" t="s">
        <v>4166</v>
      </c>
      <c r="B359" s="189" t="s">
        <v>407</v>
      </c>
      <c r="C359" s="189" t="s">
        <v>3358</v>
      </c>
      <c r="D359" s="189" t="s">
        <v>1900</v>
      </c>
      <c r="E359" s="189" t="s">
        <v>1298</v>
      </c>
      <c r="F359" s="189" t="s">
        <v>3530</v>
      </c>
      <c r="G359" s="189" t="s">
        <v>2009</v>
      </c>
      <c r="H359" s="189" t="s">
        <v>2009</v>
      </c>
      <c r="I359" s="189"/>
      <c r="J359" s="189" t="s">
        <v>3440</v>
      </c>
      <c r="K359" s="189" t="s">
        <v>3530</v>
      </c>
      <c r="L359" s="189" t="s">
        <v>4167</v>
      </c>
      <c r="M359" s="189">
        <v>10.199999999999999</v>
      </c>
      <c r="N359" s="189">
        <v>11.73</v>
      </c>
      <c r="O359" s="189" t="s">
        <v>4110</v>
      </c>
      <c r="P359" s="190" t="s">
        <v>2009</v>
      </c>
      <c r="Q359" s="189" t="s">
        <v>2009</v>
      </c>
      <c r="R359" s="189" t="s">
        <v>4111</v>
      </c>
      <c r="S359" s="189" t="s">
        <v>3710</v>
      </c>
    </row>
    <row r="360" spans="1:19" ht="17">
      <c r="A360" s="189" t="s">
        <v>4168</v>
      </c>
      <c r="B360" s="189" t="s">
        <v>408</v>
      </c>
      <c r="C360" s="189" t="s">
        <v>3359</v>
      </c>
      <c r="D360" s="189" t="s">
        <v>1900</v>
      </c>
      <c r="E360" s="189" t="s">
        <v>1298</v>
      </c>
      <c r="F360" s="189" t="s">
        <v>3530</v>
      </c>
      <c r="G360" s="189" t="s">
        <v>2009</v>
      </c>
      <c r="H360" s="189" t="s">
        <v>2009</v>
      </c>
      <c r="I360" s="189"/>
      <c r="J360" s="189" t="s">
        <v>3440</v>
      </c>
      <c r="K360" s="189" t="s">
        <v>3530</v>
      </c>
      <c r="L360" s="189" t="s">
        <v>4169</v>
      </c>
      <c r="M360" s="189">
        <v>10.199999999999999</v>
      </c>
      <c r="N360" s="189">
        <v>11.73</v>
      </c>
      <c r="O360" s="189" t="s">
        <v>4110</v>
      </c>
      <c r="P360" s="190" t="s">
        <v>2009</v>
      </c>
      <c r="Q360" s="189" t="s">
        <v>2009</v>
      </c>
      <c r="R360" s="189" t="s">
        <v>4111</v>
      </c>
      <c r="S360" s="189" t="s">
        <v>3710</v>
      </c>
    </row>
    <row r="361" spans="1:19" ht="17">
      <c r="A361" s="189" t="s">
        <v>4170</v>
      </c>
      <c r="B361" s="189" t="s">
        <v>409</v>
      </c>
      <c r="C361" s="189" t="s">
        <v>3360</v>
      </c>
      <c r="D361" s="189" t="s">
        <v>1900</v>
      </c>
      <c r="E361" s="189" t="s">
        <v>1298</v>
      </c>
      <c r="F361" s="189" t="s">
        <v>3530</v>
      </c>
      <c r="G361" s="189" t="s">
        <v>3514</v>
      </c>
      <c r="H361" s="189" t="s">
        <v>2009</v>
      </c>
      <c r="I361" s="189"/>
      <c r="J361" s="189" t="s">
        <v>3441</v>
      </c>
      <c r="K361" s="189" t="s">
        <v>3514</v>
      </c>
      <c r="L361" s="189" t="s">
        <v>4171</v>
      </c>
      <c r="M361" s="189">
        <v>10.199999999999999</v>
      </c>
      <c r="N361" s="189">
        <v>11.73</v>
      </c>
      <c r="O361" s="189" t="s">
        <v>4110</v>
      </c>
      <c r="P361" s="190" t="s">
        <v>2009</v>
      </c>
      <c r="Q361" s="189" t="s">
        <v>2009</v>
      </c>
      <c r="R361" s="189" t="s">
        <v>4111</v>
      </c>
      <c r="S361" s="189" t="s">
        <v>3710</v>
      </c>
    </row>
    <row r="362" spans="1:19" ht="17">
      <c r="A362" s="189" t="s">
        <v>4172</v>
      </c>
      <c r="B362" s="189" t="s">
        <v>410</v>
      </c>
      <c r="C362" s="189" t="s">
        <v>3340</v>
      </c>
      <c r="D362" s="189" t="s">
        <v>410</v>
      </c>
      <c r="E362" s="189" t="s">
        <v>1298</v>
      </c>
      <c r="F362" s="189" t="s">
        <v>2009</v>
      </c>
      <c r="G362" s="189" t="s">
        <v>2009</v>
      </c>
      <c r="H362" s="189" t="s">
        <v>2009</v>
      </c>
      <c r="I362" s="189"/>
      <c r="J362" s="189" t="s">
        <v>1</v>
      </c>
      <c r="K362" s="189" t="s">
        <v>1298</v>
      </c>
      <c r="L362" s="189" t="s">
        <v>4173</v>
      </c>
      <c r="M362" s="189">
        <v>10.199999999999999</v>
      </c>
      <c r="N362" s="189">
        <v>11.73</v>
      </c>
      <c r="O362" s="189" t="s">
        <v>4110</v>
      </c>
      <c r="P362" s="190" t="s">
        <v>2009</v>
      </c>
      <c r="Q362" s="189" t="s">
        <v>2009</v>
      </c>
      <c r="R362" s="189" t="s">
        <v>4111</v>
      </c>
      <c r="S362" s="189" t="s">
        <v>3710</v>
      </c>
    </row>
    <row r="363" spans="1:19" ht="17">
      <c r="A363" s="189" t="s">
        <v>4174</v>
      </c>
      <c r="B363" s="189" t="s">
        <v>411</v>
      </c>
      <c r="C363" s="189" t="s">
        <v>3340</v>
      </c>
      <c r="D363" s="189" t="s">
        <v>411</v>
      </c>
      <c r="E363" s="189" t="s">
        <v>1298</v>
      </c>
      <c r="F363" s="189" t="s">
        <v>2009</v>
      </c>
      <c r="G363" s="189" t="s">
        <v>2009</v>
      </c>
      <c r="H363" s="189" t="s">
        <v>2009</v>
      </c>
      <c r="I363" s="189"/>
      <c r="J363" s="189" t="s">
        <v>1</v>
      </c>
      <c r="K363" s="189" t="s">
        <v>1298</v>
      </c>
      <c r="L363" s="189" t="s">
        <v>4175</v>
      </c>
      <c r="M363" s="189">
        <v>10.199999999999999</v>
      </c>
      <c r="N363" s="189">
        <v>11.73</v>
      </c>
      <c r="O363" s="189" t="s">
        <v>4110</v>
      </c>
      <c r="P363" s="190" t="s">
        <v>2009</v>
      </c>
      <c r="Q363" s="189" t="s">
        <v>2009</v>
      </c>
      <c r="R363" s="189" t="s">
        <v>4111</v>
      </c>
      <c r="S363" s="189" t="s">
        <v>3710</v>
      </c>
    </row>
    <row r="364" spans="1:19" ht="17">
      <c r="A364" s="189" t="s">
        <v>4176</v>
      </c>
      <c r="B364" s="189" t="s">
        <v>412</v>
      </c>
      <c r="C364" s="189" t="s">
        <v>3375</v>
      </c>
      <c r="D364" s="189" t="s">
        <v>1903</v>
      </c>
      <c r="E364" s="189" t="s">
        <v>1298</v>
      </c>
      <c r="F364" s="189" t="s">
        <v>2009</v>
      </c>
      <c r="G364" s="189" t="s">
        <v>2009</v>
      </c>
      <c r="H364" s="189" t="s">
        <v>2009</v>
      </c>
      <c r="I364" s="189"/>
      <c r="J364" s="189" t="s">
        <v>1</v>
      </c>
      <c r="K364" s="189" t="s">
        <v>1298</v>
      </c>
      <c r="L364" s="189" t="s">
        <v>4177</v>
      </c>
      <c r="M364" s="189">
        <v>10.199999999999999</v>
      </c>
      <c r="N364" s="189">
        <v>11.73</v>
      </c>
      <c r="O364" s="189" t="s">
        <v>4110</v>
      </c>
      <c r="P364" s="190" t="s">
        <v>2009</v>
      </c>
      <c r="Q364" s="189" t="s">
        <v>2009</v>
      </c>
      <c r="R364" s="189" t="s">
        <v>4111</v>
      </c>
      <c r="S364" s="189" t="s">
        <v>3710</v>
      </c>
    </row>
    <row r="365" spans="1:19" ht="17">
      <c r="A365" s="189" t="s">
        <v>4178</v>
      </c>
      <c r="B365" s="189" t="s">
        <v>413</v>
      </c>
      <c r="C365" s="189" t="s">
        <v>3376</v>
      </c>
      <c r="D365" s="189" t="s">
        <v>1903</v>
      </c>
      <c r="E365" s="189" t="s">
        <v>1298</v>
      </c>
      <c r="F365" s="189" t="s">
        <v>2009</v>
      </c>
      <c r="G365" s="189" t="s">
        <v>2009</v>
      </c>
      <c r="H365" s="189" t="s">
        <v>2009</v>
      </c>
      <c r="I365" s="189"/>
      <c r="J365" s="189" t="s">
        <v>1</v>
      </c>
      <c r="K365" s="189" t="s">
        <v>1298</v>
      </c>
      <c r="L365" s="189" t="s">
        <v>4179</v>
      </c>
      <c r="M365" s="189">
        <v>10.199999999999999</v>
      </c>
      <c r="N365" s="189">
        <v>11.73</v>
      </c>
      <c r="O365" s="189" t="s">
        <v>4110</v>
      </c>
      <c r="P365" s="190" t="s">
        <v>2009</v>
      </c>
      <c r="Q365" s="189" t="s">
        <v>2009</v>
      </c>
      <c r="R365" s="189" t="s">
        <v>4111</v>
      </c>
      <c r="S365" s="189" t="s">
        <v>3710</v>
      </c>
    </row>
    <row r="366" spans="1:19" ht="17">
      <c r="A366" s="189" t="s">
        <v>4180</v>
      </c>
      <c r="B366" s="189" t="s">
        <v>777</v>
      </c>
      <c r="C366" s="189" t="s">
        <v>3377</v>
      </c>
      <c r="D366" s="189" t="s">
        <v>1903</v>
      </c>
      <c r="E366" s="189" t="s">
        <v>1298</v>
      </c>
      <c r="F366" s="189" t="s">
        <v>2009</v>
      </c>
      <c r="G366" s="189" t="s">
        <v>2009</v>
      </c>
      <c r="H366" s="189" t="s">
        <v>2009</v>
      </c>
      <c r="I366" s="189"/>
      <c r="J366" s="189" t="s">
        <v>1</v>
      </c>
      <c r="K366" s="189" t="s">
        <v>1298</v>
      </c>
      <c r="L366" s="189" t="s">
        <v>4181</v>
      </c>
      <c r="M366" s="189">
        <v>10.199999999999999</v>
      </c>
      <c r="N366" s="189">
        <v>11.73</v>
      </c>
      <c r="O366" s="189" t="s">
        <v>4110</v>
      </c>
      <c r="P366" s="190" t="s">
        <v>2009</v>
      </c>
      <c r="Q366" s="189" t="s">
        <v>2009</v>
      </c>
      <c r="R366" s="189" t="s">
        <v>4111</v>
      </c>
      <c r="S366" s="189" t="s">
        <v>3710</v>
      </c>
    </row>
    <row r="367" spans="1:19" ht="17">
      <c r="A367" s="189" t="s">
        <v>4182</v>
      </c>
      <c r="B367" s="189" t="s">
        <v>778</v>
      </c>
      <c r="C367" s="189" t="s">
        <v>3378</v>
      </c>
      <c r="D367" s="189" t="s">
        <v>1903</v>
      </c>
      <c r="E367" s="189" t="s">
        <v>1298</v>
      </c>
      <c r="F367" s="189" t="s">
        <v>2009</v>
      </c>
      <c r="G367" s="189" t="s">
        <v>2009</v>
      </c>
      <c r="H367" s="189" t="s">
        <v>2009</v>
      </c>
      <c r="I367" s="189"/>
      <c r="J367" s="189" t="s">
        <v>1</v>
      </c>
      <c r="K367" s="189" t="s">
        <v>1298</v>
      </c>
      <c r="L367" s="189" t="s">
        <v>4183</v>
      </c>
      <c r="M367" s="189">
        <v>10.199999999999999</v>
      </c>
      <c r="N367" s="189">
        <v>11.73</v>
      </c>
      <c r="O367" s="189" t="s">
        <v>4110</v>
      </c>
      <c r="P367" s="190" t="s">
        <v>2009</v>
      </c>
      <c r="Q367" s="189" t="s">
        <v>2009</v>
      </c>
      <c r="R367" s="189" t="s">
        <v>4111</v>
      </c>
      <c r="S367" s="189" t="s">
        <v>3710</v>
      </c>
    </row>
    <row r="368" spans="1:19" ht="17">
      <c r="A368" s="189" t="s">
        <v>4184</v>
      </c>
      <c r="B368" s="189" t="s">
        <v>414</v>
      </c>
      <c r="C368" s="189" t="s">
        <v>3340</v>
      </c>
      <c r="D368" s="189" t="s">
        <v>414</v>
      </c>
      <c r="E368" s="189" t="s">
        <v>1298</v>
      </c>
      <c r="F368" s="189" t="s">
        <v>2009</v>
      </c>
      <c r="G368" s="189" t="s">
        <v>2009</v>
      </c>
      <c r="H368" s="189" t="s">
        <v>2009</v>
      </c>
      <c r="I368" s="189"/>
      <c r="J368" s="189" t="s">
        <v>1</v>
      </c>
      <c r="K368" s="189" t="s">
        <v>1298</v>
      </c>
      <c r="L368" s="189" t="s">
        <v>4185</v>
      </c>
      <c r="M368" s="189">
        <v>10.199999999999999</v>
      </c>
      <c r="N368" s="189">
        <v>11.73</v>
      </c>
      <c r="O368" s="189" t="s">
        <v>4110</v>
      </c>
      <c r="P368" s="190" t="s">
        <v>2009</v>
      </c>
      <c r="Q368" s="189" t="s">
        <v>2009</v>
      </c>
      <c r="R368" s="189" t="s">
        <v>4111</v>
      </c>
      <c r="S368" s="189" t="s">
        <v>3710</v>
      </c>
    </row>
    <row r="369" spans="1:19" ht="17">
      <c r="A369" s="189" t="s">
        <v>4186</v>
      </c>
      <c r="B369" s="189" t="s">
        <v>415</v>
      </c>
      <c r="C369" s="189" t="s">
        <v>3340</v>
      </c>
      <c r="D369" s="189" t="s">
        <v>415</v>
      </c>
      <c r="E369" s="189" t="s">
        <v>1298</v>
      </c>
      <c r="F369" s="189" t="s">
        <v>2009</v>
      </c>
      <c r="G369" s="189" t="s">
        <v>2009</v>
      </c>
      <c r="H369" s="189" t="s">
        <v>2009</v>
      </c>
      <c r="I369" s="189"/>
      <c r="J369" s="189" t="s">
        <v>1</v>
      </c>
      <c r="K369" s="189" t="s">
        <v>1298</v>
      </c>
      <c r="L369" s="189" t="s">
        <v>4187</v>
      </c>
      <c r="M369" s="189">
        <v>10.199999999999999</v>
      </c>
      <c r="N369" s="189">
        <v>11.73</v>
      </c>
      <c r="O369" s="189" t="s">
        <v>4110</v>
      </c>
      <c r="P369" s="190" t="s">
        <v>2009</v>
      </c>
      <c r="Q369" s="189" t="s">
        <v>2009</v>
      </c>
      <c r="R369" s="189" t="s">
        <v>4111</v>
      </c>
      <c r="S369" s="189" t="s">
        <v>3710</v>
      </c>
    </row>
    <row r="370" spans="1:19" ht="17">
      <c r="A370" s="189" t="s">
        <v>4188</v>
      </c>
      <c r="B370" s="189" t="s">
        <v>417</v>
      </c>
      <c r="C370" s="189" t="s">
        <v>3340</v>
      </c>
      <c r="D370" s="189" t="s">
        <v>417</v>
      </c>
      <c r="E370" s="189" t="s">
        <v>1298</v>
      </c>
      <c r="F370" s="189" t="s">
        <v>2009</v>
      </c>
      <c r="G370" s="189" t="s">
        <v>2009</v>
      </c>
      <c r="H370" s="189" t="s">
        <v>2009</v>
      </c>
      <c r="I370" s="189"/>
      <c r="J370" s="189" t="s">
        <v>1</v>
      </c>
      <c r="K370" s="189" t="s">
        <v>1298</v>
      </c>
      <c r="L370" s="189" t="s">
        <v>4189</v>
      </c>
      <c r="M370" s="189">
        <v>10.199999999999999</v>
      </c>
      <c r="N370" s="189">
        <v>11.73</v>
      </c>
      <c r="O370" s="189" t="s">
        <v>4110</v>
      </c>
      <c r="P370" s="190" t="s">
        <v>2009</v>
      </c>
      <c r="Q370" s="189" t="s">
        <v>2009</v>
      </c>
      <c r="R370" s="189" t="s">
        <v>4111</v>
      </c>
      <c r="S370" s="189" t="s">
        <v>3710</v>
      </c>
    </row>
    <row r="371" spans="1:19" ht="17">
      <c r="A371" s="189" t="s">
        <v>4190</v>
      </c>
      <c r="B371" s="189" t="s">
        <v>418</v>
      </c>
      <c r="C371" s="189" t="s">
        <v>3341</v>
      </c>
      <c r="D371" s="189" t="s">
        <v>1911</v>
      </c>
      <c r="E371" s="189" t="s">
        <v>1298</v>
      </c>
      <c r="F371" s="189" t="s">
        <v>2009</v>
      </c>
      <c r="G371" s="189" t="s">
        <v>2009</v>
      </c>
      <c r="H371" s="189" t="s">
        <v>2009</v>
      </c>
      <c r="I371" s="189"/>
      <c r="J371" s="189" t="s">
        <v>1</v>
      </c>
      <c r="K371" s="189" t="s">
        <v>1298</v>
      </c>
      <c r="L371" s="189" t="s">
        <v>4191</v>
      </c>
      <c r="M371" s="189">
        <v>10.199999999999999</v>
      </c>
      <c r="N371" s="189">
        <v>11.73</v>
      </c>
      <c r="O371" s="189" t="s">
        <v>4110</v>
      </c>
      <c r="P371" s="190" t="s">
        <v>2009</v>
      </c>
      <c r="Q371" s="189" t="s">
        <v>2009</v>
      </c>
      <c r="R371" s="189" t="s">
        <v>4111</v>
      </c>
      <c r="S371" s="189" t="s">
        <v>3710</v>
      </c>
    </row>
    <row r="372" spans="1:19" ht="17">
      <c r="A372" s="189" t="s">
        <v>4192</v>
      </c>
      <c r="B372" s="189" t="s">
        <v>419</v>
      </c>
      <c r="C372" s="189" t="s">
        <v>3342</v>
      </c>
      <c r="D372" s="189" t="s">
        <v>1911</v>
      </c>
      <c r="E372" s="189" t="s">
        <v>1298</v>
      </c>
      <c r="F372" s="189" t="s">
        <v>2009</v>
      </c>
      <c r="G372" s="189" t="s">
        <v>2009</v>
      </c>
      <c r="H372" s="189" t="s">
        <v>2009</v>
      </c>
      <c r="I372" s="189"/>
      <c r="J372" s="189" t="s">
        <v>1</v>
      </c>
      <c r="K372" s="189" t="s">
        <v>1298</v>
      </c>
      <c r="L372" s="189" t="s">
        <v>4193</v>
      </c>
      <c r="M372" s="189">
        <v>10.199999999999999</v>
      </c>
      <c r="N372" s="189">
        <v>11.73</v>
      </c>
      <c r="O372" s="189" t="s">
        <v>4110</v>
      </c>
      <c r="P372" s="190" t="s">
        <v>2009</v>
      </c>
      <c r="Q372" s="189" t="s">
        <v>2009</v>
      </c>
      <c r="R372" s="189" t="s">
        <v>4111</v>
      </c>
      <c r="S372" s="189" t="s">
        <v>3710</v>
      </c>
    </row>
    <row r="373" spans="1:19" ht="17">
      <c r="A373" s="189" t="s">
        <v>4194</v>
      </c>
      <c r="B373" s="189" t="s">
        <v>779</v>
      </c>
      <c r="C373" s="189" t="s">
        <v>3341</v>
      </c>
      <c r="D373" s="189" t="s">
        <v>420</v>
      </c>
      <c r="E373" s="189" t="s">
        <v>1298</v>
      </c>
      <c r="F373" s="189" t="s">
        <v>2009</v>
      </c>
      <c r="G373" s="189" t="s">
        <v>2009</v>
      </c>
      <c r="H373" s="189" t="s">
        <v>2009</v>
      </c>
      <c r="I373" s="189"/>
      <c r="J373" s="189" t="s">
        <v>1</v>
      </c>
      <c r="K373" s="189" t="s">
        <v>1298</v>
      </c>
      <c r="L373" s="189" t="s">
        <v>4195</v>
      </c>
      <c r="M373" s="189">
        <v>10.199999999999999</v>
      </c>
      <c r="N373" s="189">
        <v>11.73</v>
      </c>
      <c r="O373" s="189" t="s">
        <v>4110</v>
      </c>
      <c r="P373" s="190" t="s">
        <v>2009</v>
      </c>
      <c r="Q373" s="189" t="s">
        <v>2009</v>
      </c>
      <c r="R373" s="189" t="s">
        <v>4111</v>
      </c>
      <c r="S373" s="189" t="s">
        <v>3710</v>
      </c>
    </row>
    <row r="374" spans="1:19" ht="17">
      <c r="A374" s="189" t="s">
        <v>4196</v>
      </c>
      <c r="B374" s="189" t="s">
        <v>780</v>
      </c>
      <c r="C374" s="189" t="s">
        <v>3342</v>
      </c>
      <c r="D374" s="189" t="s">
        <v>420</v>
      </c>
      <c r="E374" s="189" t="s">
        <v>1298</v>
      </c>
      <c r="F374" s="189" t="s">
        <v>2009</v>
      </c>
      <c r="G374" s="189" t="s">
        <v>2009</v>
      </c>
      <c r="H374" s="189" t="s">
        <v>2009</v>
      </c>
      <c r="I374" s="189"/>
      <c r="J374" s="189" t="s">
        <v>1</v>
      </c>
      <c r="K374" s="189" t="s">
        <v>1298</v>
      </c>
      <c r="L374" s="189" t="s">
        <v>4197</v>
      </c>
      <c r="M374" s="189">
        <v>10.199999999999999</v>
      </c>
      <c r="N374" s="189">
        <v>11.73</v>
      </c>
      <c r="O374" s="189" t="s">
        <v>4110</v>
      </c>
      <c r="P374" s="190" t="s">
        <v>2009</v>
      </c>
      <c r="Q374" s="189" t="s">
        <v>2009</v>
      </c>
      <c r="R374" s="189" t="s">
        <v>4111</v>
      </c>
      <c r="S374" s="189" t="s">
        <v>3710</v>
      </c>
    </row>
    <row r="375" spans="1:19" ht="17">
      <c r="A375" s="189" t="s">
        <v>4198</v>
      </c>
      <c r="B375" s="189" t="s">
        <v>421</v>
      </c>
      <c r="C375" s="189" t="s">
        <v>3340</v>
      </c>
      <c r="D375" s="189" t="s">
        <v>421</v>
      </c>
      <c r="E375" s="189" t="s">
        <v>1298</v>
      </c>
      <c r="F375" s="189" t="s">
        <v>2009</v>
      </c>
      <c r="G375" s="189" t="s">
        <v>2009</v>
      </c>
      <c r="H375" s="189" t="s">
        <v>2009</v>
      </c>
      <c r="I375" s="189"/>
      <c r="J375" s="189" t="s">
        <v>1</v>
      </c>
      <c r="K375" s="189" t="s">
        <v>1298</v>
      </c>
      <c r="L375" s="189" t="s">
        <v>4199</v>
      </c>
      <c r="M375" s="189">
        <v>10.199999999999999</v>
      </c>
      <c r="N375" s="189">
        <v>11.73</v>
      </c>
      <c r="O375" s="189" t="s">
        <v>4110</v>
      </c>
      <c r="P375" s="190" t="s">
        <v>2009</v>
      </c>
      <c r="Q375" s="189" t="s">
        <v>2009</v>
      </c>
      <c r="R375" s="189" t="s">
        <v>4111</v>
      </c>
      <c r="S375" s="189" t="s">
        <v>3710</v>
      </c>
    </row>
    <row r="376" spans="1:19" ht="17">
      <c r="A376" s="189" t="s">
        <v>4200</v>
      </c>
      <c r="B376" s="189" t="s">
        <v>422</v>
      </c>
      <c r="C376" s="189" t="s">
        <v>3341</v>
      </c>
      <c r="D376" s="189" t="s">
        <v>1915</v>
      </c>
      <c r="E376" s="189" t="s">
        <v>1298</v>
      </c>
      <c r="F376" s="189" t="s">
        <v>2009</v>
      </c>
      <c r="G376" s="189" t="s">
        <v>2009</v>
      </c>
      <c r="H376" s="189" t="s">
        <v>2009</v>
      </c>
      <c r="I376" s="189"/>
      <c r="J376" s="189" t="s">
        <v>1</v>
      </c>
      <c r="K376" s="189" t="s">
        <v>1298</v>
      </c>
      <c r="L376" s="189" t="s">
        <v>4201</v>
      </c>
      <c r="M376" s="189">
        <v>10.199999999999999</v>
      </c>
      <c r="N376" s="189">
        <v>11.73</v>
      </c>
      <c r="O376" s="189" t="s">
        <v>4110</v>
      </c>
      <c r="P376" s="190" t="s">
        <v>2009</v>
      </c>
      <c r="Q376" s="189" t="s">
        <v>2009</v>
      </c>
      <c r="R376" s="189" t="s">
        <v>4111</v>
      </c>
      <c r="S376" s="189" t="s">
        <v>3710</v>
      </c>
    </row>
    <row r="377" spans="1:19" ht="17">
      <c r="A377" s="189" t="s">
        <v>4202</v>
      </c>
      <c r="B377" s="189" t="s">
        <v>423</v>
      </c>
      <c r="C377" s="189" t="s">
        <v>3342</v>
      </c>
      <c r="D377" s="189" t="s">
        <v>1915</v>
      </c>
      <c r="E377" s="189" t="s">
        <v>1298</v>
      </c>
      <c r="F377" s="189" t="s">
        <v>2009</v>
      </c>
      <c r="G377" s="189" t="s">
        <v>2009</v>
      </c>
      <c r="H377" s="189" t="s">
        <v>2009</v>
      </c>
      <c r="I377" s="189"/>
      <c r="J377" s="189" t="s">
        <v>1</v>
      </c>
      <c r="K377" s="189" t="s">
        <v>1298</v>
      </c>
      <c r="L377" s="189" t="s">
        <v>4203</v>
      </c>
      <c r="M377" s="189">
        <v>10.199999999999999</v>
      </c>
      <c r="N377" s="189">
        <v>11.73</v>
      </c>
      <c r="O377" s="189" t="s">
        <v>4110</v>
      </c>
      <c r="P377" s="190" t="s">
        <v>2009</v>
      </c>
      <c r="Q377" s="189" t="s">
        <v>2009</v>
      </c>
      <c r="R377" s="189" t="s">
        <v>4111</v>
      </c>
      <c r="S377" s="189" t="s">
        <v>3710</v>
      </c>
    </row>
    <row r="378" spans="1:19" ht="17">
      <c r="A378" s="189" t="s">
        <v>4204</v>
      </c>
      <c r="B378" s="189" t="s">
        <v>424</v>
      </c>
      <c r="C378" s="189" t="s">
        <v>3340</v>
      </c>
      <c r="D378" s="189" t="s">
        <v>424</v>
      </c>
      <c r="E378" s="189" t="s">
        <v>1298</v>
      </c>
      <c r="F378" s="189" t="s">
        <v>2009</v>
      </c>
      <c r="G378" s="189" t="s">
        <v>2009</v>
      </c>
      <c r="H378" s="189" t="s">
        <v>2009</v>
      </c>
      <c r="I378" s="189"/>
      <c r="J378" s="189" t="s">
        <v>1</v>
      </c>
      <c r="K378" s="189" t="s">
        <v>1298</v>
      </c>
      <c r="L378" s="189" t="s">
        <v>4205</v>
      </c>
      <c r="M378" s="189">
        <v>10.199999999999999</v>
      </c>
      <c r="N378" s="189">
        <v>11.73</v>
      </c>
      <c r="O378" s="189" t="s">
        <v>4110</v>
      </c>
      <c r="P378" s="190" t="s">
        <v>2009</v>
      </c>
      <c r="Q378" s="189" t="s">
        <v>2009</v>
      </c>
      <c r="R378" s="189" t="s">
        <v>4111</v>
      </c>
      <c r="S378" s="189" t="s">
        <v>3710</v>
      </c>
    </row>
    <row r="379" spans="1:19" ht="17">
      <c r="A379" s="189" t="s">
        <v>4206</v>
      </c>
      <c r="B379" s="189" t="s">
        <v>425</v>
      </c>
      <c r="C379" s="189" t="s">
        <v>3340</v>
      </c>
      <c r="D379" s="189" t="s">
        <v>425</v>
      </c>
      <c r="E379" s="189" t="s">
        <v>1298</v>
      </c>
      <c r="F379" s="189" t="s">
        <v>2009</v>
      </c>
      <c r="G379" s="189" t="s">
        <v>2009</v>
      </c>
      <c r="H379" s="189" t="s">
        <v>2009</v>
      </c>
      <c r="I379" s="189"/>
      <c r="J379" s="189" t="s">
        <v>1</v>
      </c>
      <c r="K379" s="189" t="s">
        <v>1298</v>
      </c>
      <c r="L379" s="189" t="s">
        <v>4207</v>
      </c>
      <c r="M379" s="189">
        <v>10.199999999999999</v>
      </c>
      <c r="N379" s="189">
        <v>11.73</v>
      </c>
      <c r="O379" s="189" t="s">
        <v>4110</v>
      </c>
      <c r="P379" s="190" t="s">
        <v>2009</v>
      </c>
      <c r="Q379" s="189" t="s">
        <v>2009</v>
      </c>
      <c r="R379" s="189" t="s">
        <v>4111</v>
      </c>
      <c r="S379" s="189" t="s">
        <v>3710</v>
      </c>
    </row>
    <row r="380" spans="1:19" ht="17">
      <c r="A380" s="189" t="s">
        <v>4208</v>
      </c>
      <c r="B380" s="189" t="s">
        <v>426</v>
      </c>
      <c r="C380" s="189" t="s">
        <v>3340</v>
      </c>
      <c r="D380" s="189" t="s">
        <v>426</v>
      </c>
      <c r="E380" s="189" t="s">
        <v>1298</v>
      </c>
      <c r="F380" s="189" t="s">
        <v>2009</v>
      </c>
      <c r="G380" s="189" t="s">
        <v>2009</v>
      </c>
      <c r="H380" s="189" t="s">
        <v>2009</v>
      </c>
      <c r="I380" s="189"/>
      <c r="J380" s="189" t="s">
        <v>1</v>
      </c>
      <c r="K380" s="189" t="s">
        <v>1298</v>
      </c>
      <c r="L380" s="189" t="s">
        <v>4209</v>
      </c>
      <c r="M380" s="189">
        <v>10.199999999999999</v>
      </c>
      <c r="N380" s="189">
        <v>11.73</v>
      </c>
      <c r="O380" s="189" t="s">
        <v>4110</v>
      </c>
      <c r="P380" s="190" t="s">
        <v>2009</v>
      </c>
      <c r="Q380" s="189" t="s">
        <v>2009</v>
      </c>
      <c r="R380" s="189" t="s">
        <v>4111</v>
      </c>
      <c r="S380" s="189" t="s">
        <v>3710</v>
      </c>
    </row>
    <row r="381" spans="1:19">
      <c r="A381" s="189" t="s">
        <v>4210</v>
      </c>
      <c r="B381" s="189" t="s">
        <v>427</v>
      </c>
      <c r="C381" s="189" t="s">
        <v>3340</v>
      </c>
      <c r="D381" s="189" t="s">
        <v>427</v>
      </c>
      <c r="E381" s="189" t="s">
        <v>1298</v>
      </c>
      <c r="F381" s="189" t="s">
        <v>2009</v>
      </c>
      <c r="G381" s="189" t="s">
        <v>2009</v>
      </c>
      <c r="H381" s="189" t="s">
        <v>2009</v>
      </c>
      <c r="I381" s="189"/>
      <c r="J381" s="189" t="s">
        <v>1</v>
      </c>
      <c r="K381" s="189" t="s">
        <v>1298</v>
      </c>
      <c r="L381" s="189" t="s">
        <v>4211</v>
      </c>
      <c r="M381" s="189" t="s">
        <v>2009</v>
      </c>
      <c r="N381" s="189" t="s">
        <v>2009</v>
      </c>
      <c r="O381" s="189" t="s">
        <v>2009</v>
      </c>
      <c r="P381" s="190" t="s">
        <v>2009</v>
      </c>
      <c r="Q381" s="189" t="s">
        <v>2009</v>
      </c>
      <c r="R381" s="189" t="s">
        <v>4111</v>
      </c>
      <c r="S381" s="189" t="s">
        <v>3710</v>
      </c>
    </row>
    <row r="382" spans="1:19">
      <c r="A382" s="189" t="s">
        <v>4212</v>
      </c>
      <c r="B382" s="189" t="s">
        <v>428</v>
      </c>
      <c r="C382" s="189" t="s">
        <v>3341</v>
      </c>
      <c r="D382" s="189" t="s">
        <v>4213</v>
      </c>
      <c r="E382" s="189" t="s">
        <v>1298</v>
      </c>
      <c r="F382" s="189" t="s">
        <v>2009</v>
      </c>
      <c r="G382" s="189" t="s">
        <v>2009</v>
      </c>
      <c r="H382" s="189" t="s">
        <v>2009</v>
      </c>
      <c r="I382" s="189"/>
      <c r="J382" s="189" t="s">
        <v>1</v>
      </c>
      <c r="K382" s="189" t="s">
        <v>1298</v>
      </c>
      <c r="L382" s="189" t="s">
        <v>4214</v>
      </c>
      <c r="M382" s="189" t="s">
        <v>2009</v>
      </c>
      <c r="N382" s="189" t="s">
        <v>2009</v>
      </c>
      <c r="O382" s="189" t="s">
        <v>2009</v>
      </c>
      <c r="P382" s="190" t="s">
        <v>2009</v>
      </c>
      <c r="Q382" s="189" t="s">
        <v>2009</v>
      </c>
      <c r="R382" s="189" t="s">
        <v>4111</v>
      </c>
      <c r="S382" s="189" t="s">
        <v>3710</v>
      </c>
    </row>
    <row r="383" spans="1:19">
      <c r="A383" s="189" t="s">
        <v>4215</v>
      </c>
      <c r="B383" s="189" t="s">
        <v>429</v>
      </c>
      <c r="C383" s="189" t="s">
        <v>3342</v>
      </c>
      <c r="D383" s="189" t="s">
        <v>4213</v>
      </c>
      <c r="E383" s="189" t="s">
        <v>1298</v>
      </c>
      <c r="F383" s="189" t="s">
        <v>2009</v>
      </c>
      <c r="G383" s="189" t="s">
        <v>2009</v>
      </c>
      <c r="H383" s="189" t="s">
        <v>2009</v>
      </c>
      <c r="I383" s="189"/>
      <c r="J383" s="189" t="s">
        <v>1</v>
      </c>
      <c r="K383" s="189" t="s">
        <v>1298</v>
      </c>
      <c r="L383" s="189" t="s">
        <v>4216</v>
      </c>
      <c r="M383" s="189" t="s">
        <v>2009</v>
      </c>
      <c r="N383" s="189" t="s">
        <v>2009</v>
      </c>
      <c r="O383" s="189" t="s">
        <v>2009</v>
      </c>
      <c r="P383" s="190" t="s">
        <v>2009</v>
      </c>
      <c r="Q383" s="189" t="s">
        <v>2009</v>
      </c>
      <c r="R383" s="189" t="s">
        <v>4111</v>
      </c>
      <c r="S383" s="189" t="s">
        <v>3710</v>
      </c>
    </row>
    <row r="384" spans="1:19" ht="17">
      <c r="A384" s="189" t="s">
        <v>4217</v>
      </c>
      <c r="B384" s="189" t="s">
        <v>430</v>
      </c>
      <c r="C384" s="189" t="s">
        <v>3340</v>
      </c>
      <c r="D384" s="189" t="s">
        <v>430</v>
      </c>
      <c r="E384" s="189" t="s">
        <v>1298</v>
      </c>
      <c r="F384" s="189" t="s">
        <v>2009</v>
      </c>
      <c r="G384" s="189" t="s">
        <v>2009</v>
      </c>
      <c r="H384" s="189" t="s">
        <v>2009</v>
      </c>
      <c r="I384" s="189"/>
      <c r="J384" s="189" t="s">
        <v>1</v>
      </c>
      <c r="K384" s="189" t="s">
        <v>1298</v>
      </c>
      <c r="L384" s="189" t="s">
        <v>4218</v>
      </c>
      <c r="M384" s="189">
        <v>10.199999999999999</v>
      </c>
      <c r="N384" s="189">
        <v>11.73</v>
      </c>
      <c r="O384" s="189" t="s">
        <v>4110</v>
      </c>
      <c r="P384" s="190" t="s">
        <v>2009</v>
      </c>
      <c r="Q384" s="189" t="s">
        <v>2009</v>
      </c>
      <c r="R384" s="189" t="s">
        <v>4111</v>
      </c>
      <c r="S384" s="189" t="s">
        <v>3710</v>
      </c>
    </row>
    <row r="385" spans="1:19" ht="17">
      <c r="A385" s="189" t="s">
        <v>4219</v>
      </c>
      <c r="B385" s="189" t="s">
        <v>431</v>
      </c>
      <c r="C385" s="189" t="s">
        <v>3375</v>
      </c>
      <c r="D385" s="189" t="s">
        <v>1923</v>
      </c>
      <c r="E385" s="189" t="s">
        <v>1298</v>
      </c>
      <c r="F385" s="189" t="s">
        <v>3703</v>
      </c>
      <c r="G385" s="189" t="s">
        <v>2009</v>
      </c>
      <c r="H385" s="189" t="s">
        <v>2009</v>
      </c>
      <c r="I385" s="189"/>
      <c r="J385" s="189" t="s">
        <v>3440</v>
      </c>
      <c r="K385" s="189" t="s">
        <v>3703</v>
      </c>
      <c r="L385" s="189" t="s">
        <v>4220</v>
      </c>
      <c r="M385" s="189">
        <v>10.199999999999999</v>
      </c>
      <c r="N385" s="189">
        <v>11.73</v>
      </c>
      <c r="O385" s="189" t="s">
        <v>4110</v>
      </c>
      <c r="P385" s="190" t="s">
        <v>2009</v>
      </c>
      <c r="Q385" s="189" t="s">
        <v>2009</v>
      </c>
      <c r="R385" s="189" t="s">
        <v>4111</v>
      </c>
      <c r="S385" s="189" t="s">
        <v>3751</v>
      </c>
    </row>
    <row r="386" spans="1:19" ht="17">
      <c r="A386" s="189" t="s">
        <v>4221</v>
      </c>
      <c r="B386" s="189" t="s">
        <v>432</v>
      </c>
      <c r="C386" s="189" t="s">
        <v>3376</v>
      </c>
      <c r="D386" s="189" t="s">
        <v>1923</v>
      </c>
      <c r="E386" s="189" t="s">
        <v>1298</v>
      </c>
      <c r="F386" s="189" t="s">
        <v>3703</v>
      </c>
      <c r="G386" s="189" t="s">
        <v>2009</v>
      </c>
      <c r="H386" s="189" t="s">
        <v>2009</v>
      </c>
      <c r="I386" s="189"/>
      <c r="J386" s="189" t="s">
        <v>3440</v>
      </c>
      <c r="K386" s="189" t="s">
        <v>3703</v>
      </c>
      <c r="L386" s="189" t="s">
        <v>4222</v>
      </c>
      <c r="M386" s="189">
        <v>10.199999999999999</v>
      </c>
      <c r="N386" s="189">
        <v>11.73</v>
      </c>
      <c r="O386" s="189" t="s">
        <v>4110</v>
      </c>
      <c r="P386" s="190" t="s">
        <v>2009</v>
      </c>
      <c r="Q386" s="189" t="s">
        <v>2009</v>
      </c>
      <c r="R386" s="189" t="s">
        <v>4111</v>
      </c>
      <c r="S386" s="189" t="s">
        <v>3751</v>
      </c>
    </row>
    <row r="387" spans="1:19" ht="17">
      <c r="A387" s="189" t="s">
        <v>4223</v>
      </c>
      <c r="B387" s="189" t="s">
        <v>433</v>
      </c>
      <c r="C387" s="189" t="s">
        <v>3377</v>
      </c>
      <c r="D387" s="189" t="s">
        <v>1923</v>
      </c>
      <c r="E387" s="189" t="s">
        <v>1298</v>
      </c>
      <c r="F387" s="189" t="s">
        <v>3703</v>
      </c>
      <c r="G387" s="189" t="s">
        <v>2009</v>
      </c>
      <c r="H387" s="189" t="s">
        <v>2009</v>
      </c>
      <c r="I387" s="189"/>
      <c r="J387" s="189" t="s">
        <v>3440</v>
      </c>
      <c r="K387" s="189" t="s">
        <v>3703</v>
      </c>
      <c r="L387" s="189" t="s">
        <v>4224</v>
      </c>
      <c r="M387" s="189">
        <v>10.199999999999999</v>
      </c>
      <c r="N387" s="189">
        <v>11.73</v>
      </c>
      <c r="O387" s="189" t="s">
        <v>4110</v>
      </c>
      <c r="P387" s="190" t="s">
        <v>2009</v>
      </c>
      <c r="Q387" s="189" t="s">
        <v>2009</v>
      </c>
      <c r="R387" s="189" t="s">
        <v>4111</v>
      </c>
      <c r="S387" s="189" t="s">
        <v>3751</v>
      </c>
    </row>
    <row r="388" spans="1:19" ht="17">
      <c r="A388" s="189" t="s">
        <v>4225</v>
      </c>
      <c r="B388" s="189" t="s">
        <v>434</v>
      </c>
      <c r="C388" s="189" t="s">
        <v>3378</v>
      </c>
      <c r="D388" s="189" t="s">
        <v>1923</v>
      </c>
      <c r="E388" s="189"/>
      <c r="F388" s="189"/>
      <c r="G388" s="189"/>
      <c r="H388" s="189"/>
      <c r="I388" s="189"/>
      <c r="J388" s="189" t="s">
        <v>4226</v>
      </c>
      <c r="K388" s="189" t="s">
        <v>3703</v>
      </c>
      <c r="L388" s="189">
        <v>387</v>
      </c>
      <c r="M388" s="189">
        <v>10.199999999999999</v>
      </c>
      <c r="N388" s="189">
        <v>11.73</v>
      </c>
      <c r="O388" s="189" t="s">
        <v>4110</v>
      </c>
      <c r="P388" s="190" t="s">
        <v>2009</v>
      </c>
      <c r="Q388" s="189" t="s">
        <v>2009</v>
      </c>
      <c r="R388" s="189" t="s">
        <v>4111</v>
      </c>
      <c r="S388" s="189" t="s">
        <v>3751</v>
      </c>
    </row>
    <row r="389" spans="1:19">
      <c r="A389" s="189" t="s">
        <v>4227</v>
      </c>
      <c r="B389" s="189" t="s">
        <v>435</v>
      </c>
      <c r="C389" s="189" t="s">
        <v>3341</v>
      </c>
      <c r="D389" s="189" t="s">
        <v>4228</v>
      </c>
      <c r="E389" s="189" t="s">
        <v>1298</v>
      </c>
      <c r="F389" s="189" t="s">
        <v>2009</v>
      </c>
      <c r="G389" s="189" t="s">
        <v>2009</v>
      </c>
      <c r="H389" s="189" t="s">
        <v>2009</v>
      </c>
      <c r="I389" s="189"/>
      <c r="J389" s="189" t="s">
        <v>1</v>
      </c>
      <c r="K389" s="189" t="s">
        <v>1298</v>
      </c>
      <c r="L389" s="189" t="s">
        <v>4229</v>
      </c>
      <c r="M389" s="189" t="s">
        <v>2009</v>
      </c>
      <c r="N389" s="189" t="s">
        <v>2009</v>
      </c>
      <c r="O389" s="189" t="s">
        <v>2009</v>
      </c>
      <c r="P389" s="190" t="s">
        <v>2009</v>
      </c>
      <c r="Q389" s="189" t="s">
        <v>2009</v>
      </c>
      <c r="R389" s="189" t="s">
        <v>4230</v>
      </c>
      <c r="S389" s="189" t="s">
        <v>3598</v>
      </c>
    </row>
    <row r="390" spans="1:19">
      <c r="A390" s="189" t="s">
        <v>4231</v>
      </c>
      <c r="B390" s="189" t="s">
        <v>436</v>
      </c>
      <c r="C390" s="189" t="s">
        <v>3342</v>
      </c>
      <c r="D390" s="189" t="s">
        <v>4228</v>
      </c>
      <c r="E390" s="189" t="s">
        <v>1298</v>
      </c>
      <c r="F390" s="189" t="s">
        <v>2009</v>
      </c>
      <c r="G390" s="189" t="s">
        <v>2009</v>
      </c>
      <c r="H390" s="189" t="s">
        <v>2009</v>
      </c>
      <c r="I390" s="189"/>
      <c r="J390" s="189" t="s">
        <v>1</v>
      </c>
      <c r="K390" s="189" t="s">
        <v>1298</v>
      </c>
      <c r="L390" s="189" t="s">
        <v>4232</v>
      </c>
      <c r="M390" s="189" t="s">
        <v>2009</v>
      </c>
      <c r="N390" s="189" t="s">
        <v>2009</v>
      </c>
      <c r="O390" s="189" t="s">
        <v>2009</v>
      </c>
      <c r="P390" s="190" t="s">
        <v>2009</v>
      </c>
      <c r="Q390" s="189" t="s">
        <v>2009</v>
      </c>
      <c r="R390" s="189" t="s">
        <v>4230</v>
      </c>
      <c r="S390" s="189" t="s">
        <v>3598</v>
      </c>
    </row>
    <row r="391" spans="1:19">
      <c r="A391" s="189" t="s">
        <v>4233</v>
      </c>
      <c r="B391" s="189" t="s">
        <v>437</v>
      </c>
      <c r="C391" s="189" t="s">
        <v>3341</v>
      </c>
      <c r="D391" s="189" t="s">
        <v>4234</v>
      </c>
      <c r="E391" s="189" t="s">
        <v>1298</v>
      </c>
      <c r="F391" s="189" t="s">
        <v>2009</v>
      </c>
      <c r="G391" s="189" t="s">
        <v>2009</v>
      </c>
      <c r="H391" s="189" t="s">
        <v>2009</v>
      </c>
      <c r="I391" s="189"/>
      <c r="J391" s="189" t="s">
        <v>1</v>
      </c>
      <c r="K391" s="189" t="s">
        <v>1298</v>
      </c>
      <c r="L391" s="189" t="s">
        <v>4235</v>
      </c>
      <c r="M391" s="189" t="s">
        <v>2009</v>
      </c>
      <c r="N391" s="189" t="s">
        <v>2009</v>
      </c>
      <c r="O391" s="189" t="s">
        <v>2009</v>
      </c>
      <c r="P391" s="190" t="s">
        <v>2009</v>
      </c>
      <c r="Q391" s="189" t="s">
        <v>2009</v>
      </c>
      <c r="R391" s="189" t="s">
        <v>4236</v>
      </c>
      <c r="S391" s="189" t="s">
        <v>3976</v>
      </c>
    </row>
    <row r="392" spans="1:19">
      <c r="A392" s="189" t="s">
        <v>4237</v>
      </c>
      <c r="B392" s="189" t="s">
        <v>438</v>
      </c>
      <c r="C392" s="189" t="s">
        <v>3342</v>
      </c>
      <c r="D392" s="189" t="s">
        <v>4234</v>
      </c>
      <c r="E392" s="189" t="s">
        <v>1298</v>
      </c>
      <c r="F392" s="189" t="s">
        <v>2009</v>
      </c>
      <c r="G392" s="189" t="s">
        <v>2009</v>
      </c>
      <c r="H392" s="189" t="s">
        <v>2009</v>
      </c>
      <c r="I392" s="189"/>
      <c r="J392" s="189" t="s">
        <v>1</v>
      </c>
      <c r="K392" s="189" t="s">
        <v>1298</v>
      </c>
      <c r="L392" s="189" t="s">
        <v>4238</v>
      </c>
      <c r="M392" s="189" t="s">
        <v>2009</v>
      </c>
      <c r="N392" s="189" t="s">
        <v>2009</v>
      </c>
      <c r="O392" s="189" t="s">
        <v>2009</v>
      </c>
      <c r="P392" s="190" t="s">
        <v>2009</v>
      </c>
      <c r="Q392" s="189" t="s">
        <v>2009</v>
      </c>
      <c r="R392" s="189" t="s">
        <v>4236</v>
      </c>
      <c r="S392" s="189" t="s">
        <v>3976</v>
      </c>
    </row>
    <row r="393" spans="1:19">
      <c r="A393" s="189" t="s">
        <v>4239</v>
      </c>
      <c r="B393" s="189" t="s">
        <v>781</v>
      </c>
      <c r="C393" s="189" t="s">
        <v>3341</v>
      </c>
      <c r="D393" s="189" t="s">
        <v>4240</v>
      </c>
      <c r="E393" s="189" t="s">
        <v>1298</v>
      </c>
      <c r="F393" s="189" t="s">
        <v>2009</v>
      </c>
      <c r="G393" s="189" t="s">
        <v>2009</v>
      </c>
      <c r="H393" s="189" t="s">
        <v>2009</v>
      </c>
      <c r="I393" s="189"/>
      <c r="J393" s="189" t="s">
        <v>1</v>
      </c>
      <c r="K393" s="189" t="s">
        <v>1298</v>
      </c>
      <c r="L393" s="189" t="s">
        <v>4241</v>
      </c>
      <c r="M393" s="189" t="s">
        <v>2009</v>
      </c>
      <c r="N393" s="189" t="s">
        <v>2009</v>
      </c>
      <c r="O393" s="189" t="s">
        <v>2009</v>
      </c>
      <c r="P393" s="190" t="s">
        <v>2009</v>
      </c>
      <c r="Q393" s="189" t="s">
        <v>2009</v>
      </c>
      <c r="R393" s="189" t="s">
        <v>4242</v>
      </c>
      <c r="S393" s="189" t="s">
        <v>3492</v>
      </c>
    </row>
    <row r="394" spans="1:19">
      <c r="A394" s="189" t="s">
        <v>4243</v>
      </c>
      <c r="B394" s="189" t="s">
        <v>782</v>
      </c>
      <c r="C394" s="189" t="s">
        <v>3342</v>
      </c>
      <c r="D394" s="189" t="s">
        <v>4240</v>
      </c>
      <c r="E394" s="189" t="s">
        <v>1298</v>
      </c>
      <c r="F394" s="189" t="s">
        <v>2009</v>
      </c>
      <c r="G394" s="189" t="s">
        <v>2009</v>
      </c>
      <c r="H394" s="189" t="s">
        <v>2009</v>
      </c>
      <c r="I394" s="189"/>
      <c r="J394" s="189" t="s">
        <v>1</v>
      </c>
      <c r="K394" s="189" t="s">
        <v>1298</v>
      </c>
      <c r="L394" s="189" t="s">
        <v>4244</v>
      </c>
      <c r="M394" s="189" t="s">
        <v>2009</v>
      </c>
      <c r="N394" s="189" t="s">
        <v>2009</v>
      </c>
      <c r="O394" s="189" t="s">
        <v>2009</v>
      </c>
      <c r="P394" s="190" t="s">
        <v>2009</v>
      </c>
      <c r="Q394" s="189" t="s">
        <v>2009</v>
      </c>
      <c r="R394" s="189" t="s">
        <v>4242</v>
      </c>
      <c r="S394" s="189" t="s">
        <v>3492</v>
      </c>
    </row>
    <row r="395" spans="1:19">
      <c r="A395" s="189" t="s">
        <v>4245</v>
      </c>
      <c r="B395" s="189" t="s">
        <v>783</v>
      </c>
      <c r="C395" s="189" t="s">
        <v>3341</v>
      </c>
      <c r="D395" s="189" t="s">
        <v>4246</v>
      </c>
      <c r="E395" s="189" t="s">
        <v>1298</v>
      </c>
      <c r="F395" s="189" t="s">
        <v>2009</v>
      </c>
      <c r="G395" s="189" t="s">
        <v>2009</v>
      </c>
      <c r="H395" s="189" t="s">
        <v>2009</v>
      </c>
      <c r="I395" s="189"/>
      <c r="J395" s="189" t="s">
        <v>1</v>
      </c>
      <c r="K395" s="189" t="s">
        <v>1298</v>
      </c>
      <c r="L395" s="189" t="s">
        <v>4247</v>
      </c>
      <c r="M395" s="189" t="s">
        <v>2009</v>
      </c>
      <c r="N395" s="189" t="s">
        <v>2009</v>
      </c>
      <c r="O395" s="189" t="s">
        <v>2009</v>
      </c>
      <c r="P395" s="190" t="s">
        <v>2009</v>
      </c>
      <c r="Q395" s="189" t="s">
        <v>2009</v>
      </c>
      <c r="R395" s="189" t="s">
        <v>4248</v>
      </c>
      <c r="S395" s="189" t="s">
        <v>3492</v>
      </c>
    </row>
    <row r="396" spans="1:19">
      <c r="A396" s="189" t="s">
        <v>4249</v>
      </c>
      <c r="B396" s="189" t="s">
        <v>784</v>
      </c>
      <c r="C396" s="189" t="s">
        <v>3342</v>
      </c>
      <c r="D396" s="189" t="s">
        <v>4246</v>
      </c>
      <c r="E396" s="189" t="s">
        <v>1298</v>
      </c>
      <c r="F396" s="189" t="s">
        <v>2009</v>
      </c>
      <c r="G396" s="189" t="s">
        <v>2009</v>
      </c>
      <c r="H396" s="189" t="s">
        <v>2009</v>
      </c>
      <c r="I396" s="189"/>
      <c r="J396" s="189" t="s">
        <v>1</v>
      </c>
      <c r="K396" s="189" t="s">
        <v>1298</v>
      </c>
      <c r="L396" s="189" t="s">
        <v>4250</v>
      </c>
      <c r="M396" s="189" t="s">
        <v>2009</v>
      </c>
      <c r="N396" s="189" t="s">
        <v>2009</v>
      </c>
      <c r="O396" s="189" t="s">
        <v>2009</v>
      </c>
      <c r="P396" s="190" t="s">
        <v>2009</v>
      </c>
      <c r="Q396" s="189" t="s">
        <v>2009</v>
      </c>
      <c r="R396" s="189" t="s">
        <v>4248</v>
      </c>
      <c r="S396" s="189" t="s">
        <v>3492</v>
      </c>
    </row>
    <row r="397" spans="1:19">
      <c r="A397" s="189" t="s">
        <v>4251</v>
      </c>
      <c r="B397" s="189" t="s">
        <v>785</v>
      </c>
      <c r="C397" s="189" t="s">
        <v>3341</v>
      </c>
      <c r="D397" s="189" t="s">
        <v>4252</v>
      </c>
      <c r="E397" s="189" t="s">
        <v>1298</v>
      </c>
      <c r="F397" s="189" t="s">
        <v>2009</v>
      </c>
      <c r="G397" s="189" t="s">
        <v>2009</v>
      </c>
      <c r="H397" s="189" t="s">
        <v>2009</v>
      </c>
      <c r="I397" s="189"/>
      <c r="J397" s="189" t="s">
        <v>1</v>
      </c>
      <c r="K397" s="189" t="s">
        <v>1298</v>
      </c>
      <c r="L397" s="189" t="s">
        <v>4253</v>
      </c>
      <c r="M397" s="189" t="s">
        <v>2009</v>
      </c>
      <c r="N397" s="189" t="s">
        <v>2009</v>
      </c>
      <c r="O397" s="189" t="s">
        <v>2009</v>
      </c>
      <c r="P397" s="190" t="s">
        <v>2009</v>
      </c>
      <c r="Q397" s="189" t="s">
        <v>2009</v>
      </c>
      <c r="R397" s="189" t="s">
        <v>4254</v>
      </c>
      <c r="S397" s="189" t="s">
        <v>4002</v>
      </c>
    </row>
    <row r="398" spans="1:19">
      <c r="A398" s="189" t="s">
        <v>4255</v>
      </c>
      <c r="B398" s="189" t="s">
        <v>786</v>
      </c>
      <c r="C398" s="189" t="s">
        <v>3342</v>
      </c>
      <c r="D398" s="189" t="s">
        <v>4252</v>
      </c>
      <c r="E398" s="189" t="s">
        <v>1298</v>
      </c>
      <c r="F398" s="189" t="s">
        <v>2009</v>
      </c>
      <c r="G398" s="189" t="s">
        <v>2009</v>
      </c>
      <c r="H398" s="189" t="s">
        <v>2009</v>
      </c>
      <c r="I398" s="189"/>
      <c r="J398" s="189" t="s">
        <v>1</v>
      </c>
      <c r="K398" s="189" t="s">
        <v>1298</v>
      </c>
      <c r="L398" s="189" t="s">
        <v>4256</v>
      </c>
      <c r="M398" s="189" t="s">
        <v>2009</v>
      </c>
      <c r="N398" s="189" t="s">
        <v>2009</v>
      </c>
      <c r="O398" s="189" t="s">
        <v>2009</v>
      </c>
      <c r="P398" s="190" t="s">
        <v>2009</v>
      </c>
      <c r="Q398" s="189" t="s">
        <v>2009</v>
      </c>
      <c r="R398" s="189" t="s">
        <v>4254</v>
      </c>
      <c r="S398" s="189" t="s">
        <v>4002</v>
      </c>
    </row>
    <row r="399" spans="1:19">
      <c r="A399" s="189" t="s">
        <v>4257</v>
      </c>
      <c r="B399" s="189" t="s">
        <v>439</v>
      </c>
      <c r="C399" s="189" t="s">
        <v>3341</v>
      </c>
      <c r="D399" s="189" t="s">
        <v>4258</v>
      </c>
      <c r="E399" s="189" t="s">
        <v>1298</v>
      </c>
      <c r="F399" s="189" t="s">
        <v>2009</v>
      </c>
      <c r="G399" s="189" t="s">
        <v>2009</v>
      </c>
      <c r="H399" s="189" t="s">
        <v>2009</v>
      </c>
      <c r="I399" s="189"/>
      <c r="J399" s="189" t="s">
        <v>1</v>
      </c>
      <c r="K399" s="189" t="s">
        <v>1298</v>
      </c>
      <c r="L399" s="189" t="s">
        <v>4259</v>
      </c>
      <c r="M399" s="189" t="s">
        <v>2009</v>
      </c>
      <c r="N399" s="189" t="s">
        <v>2009</v>
      </c>
      <c r="O399" s="189" t="s">
        <v>2009</v>
      </c>
      <c r="P399" s="190" t="s">
        <v>2009</v>
      </c>
      <c r="Q399" s="189" t="s">
        <v>2009</v>
      </c>
      <c r="R399" s="189" t="s">
        <v>4260</v>
      </c>
      <c r="S399" s="189" t="s">
        <v>3794</v>
      </c>
    </row>
    <row r="400" spans="1:19">
      <c r="A400" s="189" t="s">
        <v>4261</v>
      </c>
      <c r="B400" s="189" t="s">
        <v>440</v>
      </c>
      <c r="C400" s="189" t="s">
        <v>3342</v>
      </c>
      <c r="D400" s="189" t="s">
        <v>4258</v>
      </c>
      <c r="E400" s="189" t="s">
        <v>1298</v>
      </c>
      <c r="F400" s="189" t="s">
        <v>2009</v>
      </c>
      <c r="G400" s="189" t="s">
        <v>2009</v>
      </c>
      <c r="H400" s="189" t="s">
        <v>2009</v>
      </c>
      <c r="I400" s="189"/>
      <c r="J400" s="189" t="s">
        <v>1</v>
      </c>
      <c r="K400" s="189" t="s">
        <v>1298</v>
      </c>
      <c r="L400" s="189" t="s">
        <v>4262</v>
      </c>
      <c r="M400" s="189" t="s">
        <v>2009</v>
      </c>
      <c r="N400" s="189" t="s">
        <v>2009</v>
      </c>
      <c r="O400" s="189" t="s">
        <v>2009</v>
      </c>
      <c r="P400" s="190" t="s">
        <v>2009</v>
      </c>
      <c r="Q400" s="189" t="s">
        <v>2009</v>
      </c>
      <c r="R400" s="189" t="s">
        <v>4260</v>
      </c>
      <c r="S400" s="189" t="s">
        <v>3794</v>
      </c>
    </row>
    <row r="401" spans="1:19" ht="17">
      <c r="A401" s="189" t="s">
        <v>3286</v>
      </c>
      <c r="B401" s="189" t="s">
        <v>441</v>
      </c>
      <c r="C401" s="189" t="s">
        <v>3341</v>
      </c>
      <c r="D401" s="189" t="s">
        <v>1788</v>
      </c>
      <c r="E401" s="189" t="s">
        <v>1298</v>
      </c>
      <c r="F401" s="189" t="s">
        <v>3530</v>
      </c>
      <c r="G401" s="189" t="s">
        <v>3502</v>
      </c>
      <c r="H401" s="189" t="s">
        <v>2009</v>
      </c>
      <c r="I401" s="189"/>
      <c r="J401" s="189" t="s">
        <v>3441</v>
      </c>
      <c r="K401" s="189" t="s">
        <v>3502</v>
      </c>
      <c r="L401" s="189" t="s">
        <v>4263</v>
      </c>
      <c r="M401" s="189">
        <v>1.02</v>
      </c>
      <c r="N401" s="189" t="s">
        <v>2009</v>
      </c>
      <c r="O401" s="189" t="s">
        <v>2009</v>
      </c>
      <c r="P401" s="190" t="s">
        <v>2009</v>
      </c>
      <c r="Q401" s="189" t="s">
        <v>4264</v>
      </c>
      <c r="R401" s="189" t="s">
        <v>4265</v>
      </c>
      <c r="S401" s="189" t="s">
        <v>3505</v>
      </c>
    </row>
    <row r="402" spans="1:19" ht="17">
      <c r="A402" s="189" t="s">
        <v>3287</v>
      </c>
      <c r="B402" s="189" t="s">
        <v>442</v>
      </c>
      <c r="C402" s="189" t="s">
        <v>3342</v>
      </c>
      <c r="D402" s="189" t="s">
        <v>1788</v>
      </c>
      <c r="E402" s="189" t="s">
        <v>1298</v>
      </c>
      <c r="F402" s="189" t="s">
        <v>3530</v>
      </c>
      <c r="G402" s="189" t="s">
        <v>3502</v>
      </c>
      <c r="H402" s="189" t="s">
        <v>2009</v>
      </c>
      <c r="I402" s="189"/>
      <c r="J402" s="189" t="s">
        <v>3441</v>
      </c>
      <c r="K402" s="189" t="s">
        <v>3502</v>
      </c>
      <c r="L402" s="189" t="s">
        <v>4266</v>
      </c>
      <c r="M402" s="189">
        <v>1.02</v>
      </c>
      <c r="N402" s="189" t="s">
        <v>2009</v>
      </c>
      <c r="O402" s="189" t="s">
        <v>2009</v>
      </c>
      <c r="P402" s="190" t="s">
        <v>2009</v>
      </c>
      <c r="Q402" s="189" t="s">
        <v>4264</v>
      </c>
      <c r="R402" s="189" t="s">
        <v>4265</v>
      </c>
      <c r="S402" s="189" t="s">
        <v>3505</v>
      </c>
    </row>
    <row r="403" spans="1:19" ht="17">
      <c r="A403" s="189" t="s">
        <v>3288</v>
      </c>
      <c r="B403" s="189" t="s">
        <v>443</v>
      </c>
      <c r="C403" s="189" t="s">
        <v>3370</v>
      </c>
      <c r="D403" s="189" t="s">
        <v>1620</v>
      </c>
      <c r="E403" s="189" t="s">
        <v>1298</v>
      </c>
      <c r="F403" s="189" t="s">
        <v>3530</v>
      </c>
      <c r="G403" s="189" t="s">
        <v>3502</v>
      </c>
      <c r="H403" s="189" t="s">
        <v>2009</v>
      </c>
      <c r="I403" s="189"/>
      <c r="J403" s="189" t="s">
        <v>3441</v>
      </c>
      <c r="K403" s="189" t="s">
        <v>3502</v>
      </c>
      <c r="L403" s="189" t="s">
        <v>4267</v>
      </c>
      <c r="M403" s="189">
        <v>1.02</v>
      </c>
      <c r="N403" s="189" t="s">
        <v>2009</v>
      </c>
      <c r="O403" s="189" t="s">
        <v>2009</v>
      </c>
      <c r="P403" s="190" t="s">
        <v>2009</v>
      </c>
      <c r="Q403" s="189" t="s">
        <v>4264</v>
      </c>
      <c r="R403" s="189" t="s">
        <v>4265</v>
      </c>
      <c r="S403" s="189" t="s">
        <v>3457</v>
      </c>
    </row>
    <row r="404" spans="1:19" ht="17">
      <c r="A404" s="189" t="s">
        <v>3289</v>
      </c>
      <c r="B404" s="189" t="s">
        <v>444</v>
      </c>
      <c r="C404" s="189" t="s">
        <v>3371</v>
      </c>
      <c r="D404" s="189" t="s">
        <v>1620</v>
      </c>
      <c r="E404" s="189" t="s">
        <v>1298</v>
      </c>
      <c r="F404" s="189" t="s">
        <v>3530</v>
      </c>
      <c r="G404" s="189" t="s">
        <v>3502</v>
      </c>
      <c r="H404" s="189" t="s">
        <v>2009</v>
      </c>
      <c r="I404" s="189"/>
      <c r="J404" s="189" t="s">
        <v>3441</v>
      </c>
      <c r="K404" s="189" t="s">
        <v>3502</v>
      </c>
      <c r="L404" s="189" t="s">
        <v>4268</v>
      </c>
      <c r="M404" s="189">
        <v>1.02</v>
      </c>
      <c r="N404" s="189" t="s">
        <v>2009</v>
      </c>
      <c r="O404" s="189" t="s">
        <v>2009</v>
      </c>
      <c r="P404" s="190" t="s">
        <v>2009</v>
      </c>
      <c r="Q404" s="189" t="s">
        <v>4264</v>
      </c>
      <c r="R404" s="189" t="s">
        <v>4265</v>
      </c>
      <c r="S404" s="189" t="s">
        <v>3457</v>
      </c>
    </row>
    <row r="405" spans="1:19" ht="17">
      <c r="A405" s="189" t="s">
        <v>3290</v>
      </c>
      <c r="B405" s="189" t="s">
        <v>445</v>
      </c>
      <c r="C405" s="189" t="s">
        <v>3372</v>
      </c>
      <c r="D405" s="189" t="s">
        <v>1620</v>
      </c>
      <c r="E405" s="189" t="s">
        <v>1298</v>
      </c>
      <c r="F405" s="189" t="s">
        <v>3530</v>
      </c>
      <c r="G405" s="189" t="s">
        <v>3502</v>
      </c>
      <c r="H405" s="189" t="s">
        <v>2009</v>
      </c>
      <c r="I405" s="189"/>
      <c r="J405" s="189" t="s">
        <v>3441</v>
      </c>
      <c r="K405" s="189" t="s">
        <v>3502</v>
      </c>
      <c r="L405" s="189" t="s">
        <v>4269</v>
      </c>
      <c r="M405" s="189">
        <v>1.02</v>
      </c>
      <c r="N405" s="189" t="s">
        <v>2009</v>
      </c>
      <c r="O405" s="189" t="s">
        <v>2009</v>
      </c>
      <c r="P405" s="190" t="s">
        <v>2009</v>
      </c>
      <c r="Q405" s="189" t="s">
        <v>4264</v>
      </c>
      <c r="R405" s="189" t="s">
        <v>4265</v>
      </c>
      <c r="S405" s="189" t="s">
        <v>3457</v>
      </c>
    </row>
    <row r="406" spans="1:19" ht="17">
      <c r="A406" s="189" t="s">
        <v>3291</v>
      </c>
      <c r="B406" s="189" t="s">
        <v>787</v>
      </c>
      <c r="C406" s="189" t="s">
        <v>3373</v>
      </c>
      <c r="D406" s="189" t="s">
        <v>1620</v>
      </c>
      <c r="E406" s="189" t="s">
        <v>1298</v>
      </c>
      <c r="F406" s="189" t="s">
        <v>3530</v>
      </c>
      <c r="G406" s="189" t="s">
        <v>3502</v>
      </c>
      <c r="H406" s="189" t="s">
        <v>2009</v>
      </c>
      <c r="I406" s="189"/>
      <c r="J406" s="189" t="s">
        <v>3441</v>
      </c>
      <c r="K406" s="189" t="s">
        <v>3502</v>
      </c>
      <c r="L406" s="189" t="s">
        <v>4270</v>
      </c>
      <c r="M406" s="189">
        <v>1.02</v>
      </c>
      <c r="N406" s="189" t="s">
        <v>2009</v>
      </c>
      <c r="O406" s="189" t="s">
        <v>2009</v>
      </c>
      <c r="P406" s="190" t="s">
        <v>2009</v>
      </c>
      <c r="Q406" s="189" t="s">
        <v>4264</v>
      </c>
      <c r="R406" s="189" t="s">
        <v>4265</v>
      </c>
      <c r="S406" s="189" t="s">
        <v>3457</v>
      </c>
    </row>
    <row r="407" spans="1:19" ht="17">
      <c r="A407" s="189" t="s">
        <v>4271</v>
      </c>
      <c r="B407" s="189" t="s">
        <v>788</v>
      </c>
      <c r="C407" s="189" t="s">
        <v>3340</v>
      </c>
      <c r="D407" s="189" t="s">
        <v>788</v>
      </c>
      <c r="E407" s="189" t="s">
        <v>1298</v>
      </c>
      <c r="F407" s="189" t="s">
        <v>2009</v>
      </c>
      <c r="G407" s="189" t="s">
        <v>2009</v>
      </c>
      <c r="H407" s="189" t="s">
        <v>2009</v>
      </c>
      <c r="I407" s="189"/>
      <c r="J407" s="189" t="s">
        <v>1</v>
      </c>
      <c r="K407" s="189" t="s">
        <v>1298</v>
      </c>
      <c r="L407" s="189" t="s">
        <v>4272</v>
      </c>
      <c r="M407" s="189" t="s">
        <v>2009</v>
      </c>
      <c r="N407" s="189" t="s">
        <v>2009</v>
      </c>
      <c r="O407" s="189" t="s">
        <v>2009</v>
      </c>
      <c r="P407" s="190" t="s">
        <v>2009</v>
      </c>
      <c r="Q407" s="189" t="s">
        <v>4264</v>
      </c>
      <c r="R407" s="189" t="s">
        <v>4265</v>
      </c>
      <c r="S407" s="189" t="s">
        <v>3505</v>
      </c>
    </row>
    <row r="408" spans="1:19" ht="17">
      <c r="A408" s="189" t="s">
        <v>4273</v>
      </c>
      <c r="B408" s="189" t="s">
        <v>446</v>
      </c>
      <c r="C408" s="189" t="s">
        <v>3340</v>
      </c>
      <c r="D408" s="189" t="s">
        <v>446</v>
      </c>
      <c r="E408" s="189" t="s">
        <v>1298</v>
      </c>
      <c r="F408" s="189" t="s">
        <v>2009</v>
      </c>
      <c r="G408" s="189" t="s">
        <v>2009</v>
      </c>
      <c r="H408" s="189" t="s">
        <v>2009</v>
      </c>
      <c r="I408" s="189"/>
      <c r="J408" s="189" t="s">
        <v>1</v>
      </c>
      <c r="K408" s="189" t="s">
        <v>1298</v>
      </c>
      <c r="L408" s="189" t="s">
        <v>4274</v>
      </c>
      <c r="M408" s="189" t="s">
        <v>2009</v>
      </c>
      <c r="N408" s="189" t="s">
        <v>2009</v>
      </c>
      <c r="O408" s="189" t="s">
        <v>2009</v>
      </c>
      <c r="P408" s="190" t="s">
        <v>2009</v>
      </c>
      <c r="Q408" s="189" t="s">
        <v>4264</v>
      </c>
      <c r="R408" s="189" t="s">
        <v>4265</v>
      </c>
      <c r="S408" s="189" t="s">
        <v>3505</v>
      </c>
    </row>
    <row r="409" spans="1:19">
      <c r="A409" s="189" t="s">
        <v>4275</v>
      </c>
      <c r="B409" s="189" t="s">
        <v>447</v>
      </c>
      <c r="C409" s="189" t="s">
        <v>3340</v>
      </c>
      <c r="D409" s="189" t="s">
        <v>447</v>
      </c>
      <c r="E409" s="189" t="s">
        <v>1298</v>
      </c>
      <c r="F409" s="189" t="s">
        <v>2009</v>
      </c>
      <c r="G409" s="189" t="s">
        <v>2009</v>
      </c>
      <c r="H409" s="189" t="s">
        <v>2009</v>
      </c>
      <c r="I409" s="189"/>
      <c r="J409" s="189" t="s">
        <v>1</v>
      </c>
      <c r="K409" s="189" t="s">
        <v>1298</v>
      </c>
      <c r="L409" s="189" t="s">
        <v>4276</v>
      </c>
      <c r="M409" s="189" t="s">
        <v>2009</v>
      </c>
      <c r="N409" s="189" t="s">
        <v>2009</v>
      </c>
      <c r="O409" s="189" t="s">
        <v>2009</v>
      </c>
      <c r="P409" s="190" t="s">
        <v>2009</v>
      </c>
      <c r="Q409" s="189" t="s">
        <v>2009</v>
      </c>
      <c r="R409" s="189" t="s">
        <v>4277</v>
      </c>
      <c r="S409" s="189" t="s">
        <v>4278</v>
      </c>
    </row>
    <row r="410" spans="1:19">
      <c r="A410" s="189" t="s">
        <v>4279</v>
      </c>
      <c r="B410" s="189" t="s">
        <v>448</v>
      </c>
      <c r="C410" s="189" t="s">
        <v>3340</v>
      </c>
      <c r="D410" s="189" t="s">
        <v>448</v>
      </c>
      <c r="E410" s="189" t="s">
        <v>1298</v>
      </c>
      <c r="F410" s="189" t="s">
        <v>2009</v>
      </c>
      <c r="G410" s="189" t="s">
        <v>2009</v>
      </c>
      <c r="H410" s="189" t="s">
        <v>2009</v>
      </c>
      <c r="I410" s="189"/>
      <c r="J410" s="189" t="s">
        <v>1</v>
      </c>
      <c r="K410" s="189" t="s">
        <v>1298</v>
      </c>
      <c r="L410" s="189" t="s">
        <v>4280</v>
      </c>
      <c r="M410" s="189" t="s">
        <v>2009</v>
      </c>
      <c r="N410" s="189" t="s">
        <v>2009</v>
      </c>
      <c r="O410" s="189" t="s">
        <v>2009</v>
      </c>
      <c r="P410" s="190" t="s">
        <v>2009</v>
      </c>
      <c r="Q410" s="189" t="s">
        <v>2009</v>
      </c>
      <c r="R410" s="189" t="s">
        <v>4281</v>
      </c>
      <c r="S410" s="189" t="s">
        <v>4278</v>
      </c>
    </row>
    <row r="411" spans="1:19">
      <c r="A411" s="189" t="s">
        <v>4282</v>
      </c>
      <c r="B411" s="189" t="s">
        <v>449</v>
      </c>
      <c r="C411" s="189" t="s">
        <v>3340</v>
      </c>
      <c r="D411" s="189" t="s">
        <v>449</v>
      </c>
      <c r="E411" s="189" t="s">
        <v>1298</v>
      </c>
      <c r="F411" s="189" t="s">
        <v>2009</v>
      </c>
      <c r="G411" s="189" t="s">
        <v>2009</v>
      </c>
      <c r="H411" s="189" t="s">
        <v>2009</v>
      </c>
      <c r="I411" s="189"/>
      <c r="J411" s="189" t="s">
        <v>1</v>
      </c>
      <c r="K411" s="189" t="s">
        <v>1298</v>
      </c>
      <c r="L411" s="189" t="s">
        <v>4283</v>
      </c>
      <c r="M411" s="189" t="s">
        <v>2009</v>
      </c>
      <c r="N411" s="189" t="s">
        <v>2009</v>
      </c>
      <c r="O411" s="189" t="s">
        <v>2009</v>
      </c>
      <c r="P411" s="190" t="s">
        <v>2009</v>
      </c>
      <c r="Q411" s="189" t="s">
        <v>2009</v>
      </c>
      <c r="R411" s="189" t="s">
        <v>4284</v>
      </c>
      <c r="S411" s="189" t="s">
        <v>3880</v>
      </c>
    </row>
    <row r="412" spans="1:19">
      <c r="A412" s="189" t="s">
        <v>4285</v>
      </c>
      <c r="B412" s="189" t="s">
        <v>450</v>
      </c>
      <c r="C412" s="189" t="s">
        <v>3340</v>
      </c>
      <c r="D412" s="189" t="s">
        <v>450</v>
      </c>
      <c r="E412" s="189" t="s">
        <v>1298</v>
      </c>
      <c r="F412" s="189" t="s">
        <v>2009</v>
      </c>
      <c r="G412" s="189" t="s">
        <v>2009</v>
      </c>
      <c r="H412" s="189" t="s">
        <v>2009</v>
      </c>
      <c r="I412" s="189"/>
      <c r="J412" s="189" t="s">
        <v>1</v>
      </c>
      <c r="K412" s="189" t="s">
        <v>1298</v>
      </c>
      <c r="L412" s="189" t="s">
        <v>4286</v>
      </c>
      <c r="M412" s="189" t="s">
        <v>2009</v>
      </c>
      <c r="N412" s="189" t="s">
        <v>2009</v>
      </c>
      <c r="O412" s="189" t="s">
        <v>2009</v>
      </c>
      <c r="P412" s="190" t="s">
        <v>2009</v>
      </c>
      <c r="Q412" s="189" t="s">
        <v>2009</v>
      </c>
      <c r="R412" s="189" t="s">
        <v>4284</v>
      </c>
      <c r="S412" s="189" t="s">
        <v>3880</v>
      </c>
    </row>
    <row r="413" spans="1:19">
      <c r="A413" s="189" t="s">
        <v>4287</v>
      </c>
      <c r="B413" s="189" t="s">
        <v>789</v>
      </c>
      <c r="C413" s="189" t="s">
        <v>3340</v>
      </c>
      <c r="D413" s="189" t="s">
        <v>789</v>
      </c>
      <c r="E413" s="189" t="s">
        <v>1298</v>
      </c>
      <c r="F413" s="189" t="s">
        <v>2009</v>
      </c>
      <c r="G413" s="189" t="s">
        <v>2009</v>
      </c>
      <c r="H413" s="189" t="s">
        <v>2009</v>
      </c>
      <c r="I413" s="189"/>
      <c r="J413" s="189" t="s">
        <v>1</v>
      </c>
      <c r="K413" s="189" t="s">
        <v>1298</v>
      </c>
      <c r="L413" s="189" t="s">
        <v>4288</v>
      </c>
      <c r="M413" s="189" t="s">
        <v>2009</v>
      </c>
      <c r="N413" s="189" t="s">
        <v>2009</v>
      </c>
      <c r="O413" s="189" t="s">
        <v>2009</v>
      </c>
      <c r="P413" s="190" t="s">
        <v>2009</v>
      </c>
      <c r="Q413" s="189" t="s">
        <v>2009</v>
      </c>
      <c r="R413" s="189" t="s">
        <v>4289</v>
      </c>
      <c r="S413" s="189" t="s">
        <v>3880</v>
      </c>
    </row>
    <row r="414" spans="1:19">
      <c r="A414" s="189" t="s">
        <v>4290</v>
      </c>
      <c r="B414" s="189" t="s">
        <v>451</v>
      </c>
      <c r="C414" s="189" t="s">
        <v>3340</v>
      </c>
      <c r="D414" s="189" t="s">
        <v>451</v>
      </c>
      <c r="E414" s="189" t="s">
        <v>1298</v>
      </c>
      <c r="F414" s="189" t="s">
        <v>2009</v>
      </c>
      <c r="G414" s="189" t="s">
        <v>2009</v>
      </c>
      <c r="H414" s="189" t="s">
        <v>2009</v>
      </c>
      <c r="I414" s="189"/>
      <c r="J414" s="189" t="s">
        <v>1</v>
      </c>
      <c r="K414" s="189" t="s">
        <v>1298</v>
      </c>
      <c r="L414" s="189" t="s">
        <v>4291</v>
      </c>
      <c r="M414" s="189" t="s">
        <v>2009</v>
      </c>
      <c r="N414" s="189" t="s">
        <v>2009</v>
      </c>
      <c r="O414" s="189" t="s">
        <v>2009</v>
      </c>
      <c r="P414" s="190" t="s">
        <v>2009</v>
      </c>
      <c r="Q414" s="189" t="s">
        <v>2009</v>
      </c>
      <c r="R414" s="189" t="s">
        <v>4289</v>
      </c>
      <c r="S414" s="189" t="s">
        <v>3880</v>
      </c>
    </row>
    <row r="415" spans="1:19">
      <c r="A415" s="189" t="s">
        <v>4292</v>
      </c>
      <c r="B415" s="189" t="s">
        <v>790</v>
      </c>
      <c r="C415" s="189" t="s">
        <v>3340</v>
      </c>
      <c r="D415" s="189" t="s">
        <v>790</v>
      </c>
      <c r="E415" s="189" t="s">
        <v>1298</v>
      </c>
      <c r="F415" s="189" t="s">
        <v>2009</v>
      </c>
      <c r="G415" s="189" t="s">
        <v>2009</v>
      </c>
      <c r="H415" s="189" t="s">
        <v>2009</v>
      </c>
      <c r="I415" s="189"/>
      <c r="J415" s="189" t="s">
        <v>1</v>
      </c>
      <c r="K415" s="189" t="s">
        <v>1298</v>
      </c>
      <c r="L415" s="189" t="s">
        <v>4293</v>
      </c>
      <c r="M415" s="189" t="s">
        <v>2009</v>
      </c>
      <c r="N415" s="189" t="s">
        <v>2009</v>
      </c>
      <c r="O415" s="189" t="s">
        <v>2009</v>
      </c>
      <c r="P415" s="190" t="s">
        <v>2009</v>
      </c>
      <c r="Q415" s="189" t="s">
        <v>2009</v>
      </c>
      <c r="R415" s="189" t="s">
        <v>4289</v>
      </c>
      <c r="S415" s="189" t="s">
        <v>3880</v>
      </c>
    </row>
    <row r="416" spans="1:19">
      <c r="A416" s="189" t="s">
        <v>4294</v>
      </c>
      <c r="B416" s="189" t="s">
        <v>452</v>
      </c>
      <c r="C416" s="189" t="s">
        <v>3340</v>
      </c>
      <c r="D416" s="189" t="s">
        <v>452</v>
      </c>
      <c r="E416" s="189" t="s">
        <v>1298</v>
      </c>
      <c r="F416" s="189" t="s">
        <v>2009</v>
      </c>
      <c r="G416" s="189" t="s">
        <v>2009</v>
      </c>
      <c r="H416" s="189" t="s">
        <v>2009</v>
      </c>
      <c r="I416" s="189"/>
      <c r="J416" s="189" t="s">
        <v>1</v>
      </c>
      <c r="K416" s="189" t="s">
        <v>1298</v>
      </c>
      <c r="L416" s="189" t="s">
        <v>4295</v>
      </c>
      <c r="M416" s="189" t="s">
        <v>2009</v>
      </c>
      <c r="N416" s="189" t="s">
        <v>2009</v>
      </c>
      <c r="O416" s="189" t="s">
        <v>2009</v>
      </c>
      <c r="P416" s="190" t="s">
        <v>2009</v>
      </c>
      <c r="Q416" s="189" t="s">
        <v>2009</v>
      </c>
      <c r="R416" s="189" t="s">
        <v>4289</v>
      </c>
      <c r="S416" s="189" t="s">
        <v>3880</v>
      </c>
    </row>
    <row r="417" spans="1:19">
      <c r="A417" s="189" t="s">
        <v>4296</v>
      </c>
      <c r="B417" s="189" t="s">
        <v>453</v>
      </c>
      <c r="C417" s="189" t="s">
        <v>3340</v>
      </c>
      <c r="D417" s="189" t="s">
        <v>453</v>
      </c>
      <c r="E417" s="189" t="s">
        <v>1298</v>
      </c>
      <c r="F417" s="189" t="s">
        <v>2009</v>
      </c>
      <c r="G417" s="189" t="s">
        <v>2009</v>
      </c>
      <c r="H417" s="189" t="s">
        <v>2009</v>
      </c>
      <c r="I417" s="189"/>
      <c r="J417" s="189" t="s">
        <v>1</v>
      </c>
      <c r="K417" s="189" t="s">
        <v>1298</v>
      </c>
      <c r="L417" s="189" t="s">
        <v>4297</v>
      </c>
      <c r="M417" s="189" t="s">
        <v>2009</v>
      </c>
      <c r="N417" s="189" t="s">
        <v>2009</v>
      </c>
      <c r="O417" s="189" t="s">
        <v>2009</v>
      </c>
      <c r="P417" s="190" t="s">
        <v>2009</v>
      </c>
      <c r="Q417" s="189" t="s">
        <v>2009</v>
      </c>
      <c r="R417" s="189" t="s">
        <v>4298</v>
      </c>
      <c r="S417" s="189" t="s">
        <v>3880</v>
      </c>
    </row>
    <row r="418" spans="1:19">
      <c r="A418" s="189" t="s">
        <v>4299</v>
      </c>
      <c r="B418" s="189" t="s">
        <v>454</v>
      </c>
      <c r="C418" s="189" t="s">
        <v>3340</v>
      </c>
      <c r="D418" s="189" t="s">
        <v>454</v>
      </c>
      <c r="E418" s="189" t="s">
        <v>1298</v>
      </c>
      <c r="F418" s="189" t="s">
        <v>2009</v>
      </c>
      <c r="G418" s="189" t="s">
        <v>2009</v>
      </c>
      <c r="H418" s="189" t="s">
        <v>2009</v>
      </c>
      <c r="I418" s="189"/>
      <c r="J418" s="189" t="s">
        <v>1</v>
      </c>
      <c r="K418" s="189" t="s">
        <v>1298</v>
      </c>
      <c r="L418" s="189" t="s">
        <v>4300</v>
      </c>
      <c r="M418" s="189" t="s">
        <v>2009</v>
      </c>
      <c r="N418" s="189" t="s">
        <v>2009</v>
      </c>
      <c r="O418" s="189" t="s">
        <v>2009</v>
      </c>
      <c r="P418" s="190" t="s">
        <v>2009</v>
      </c>
      <c r="Q418" s="189" t="s">
        <v>2009</v>
      </c>
      <c r="R418" s="189" t="s">
        <v>4298</v>
      </c>
      <c r="S418" s="189" t="s">
        <v>3880</v>
      </c>
    </row>
    <row r="419" spans="1:19">
      <c r="A419" s="189" t="s">
        <v>4301</v>
      </c>
      <c r="B419" s="189" t="s">
        <v>455</v>
      </c>
      <c r="C419" s="189" t="s">
        <v>3340</v>
      </c>
      <c r="D419" s="189" t="s">
        <v>455</v>
      </c>
      <c r="E419" s="189" t="s">
        <v>1298</v>
      </c>
      <c r="F419" s="189" t="s">
        <v>2009</v>
      </c>
      <c r="G419" s="189" t="s">
        <v>2009</v>
      </c>
      <c r="H419" s="189" t="s">
        <v>2009</v>
      </c>
      <c r="I419" s="189"/>
      <c r="J419" s="189" t="s">
        <v>1</v>
      </c>
      <c r="K419" s="189" t="s">
        <v>1298</v>
      </c>
      <c r="L419" s="189" t="s">
        <v>4302</v>
      </c>
      <c r="M419" s="189" t="s">
        <v>2009</v>
      </c>
      <c r="N419" s="189" t="s">
        <v>2009</v>
      </c>
      <c r="O419" s="189" t="s">
        <v>2009</v>
      </c>
      <c r="P419" s="190" t="s">
        <v>2009</v>
      </c>
      <c r="Q419" s="189" t="s">
        <v>2009</v>
      </c>
      <c r="R419" s="189" t="s">
        <v>4303</v>
      </c>
      <c r="S419" s="189" t="s">
        <v>3457</v>
      </c>
    </row>
    <row r="420" spans="1:19">
      <c r="A420" s="189" t="s">
        <v>4304</v>
      </c>
      <c r="B420" s="189" t="s">
        <v>456</v>
      </c>
      <c r="C420" s="189" t="s">
        <v>3340</v>
      </c>
      <c r="D420" s="189" t="s">
        <v>456</v>
      </c>
      <c r="E420" s="189" t="s">
        <v>1298</v>
      </c>
      <c r="F420" s="189" t="s">
        <v>2009</v>
      </c>
      <c r="G420" s="189" t="s">
        <v>2009</v>
      </c>
      <c r="H420" s="189" t="s">
        <v>2009</v>
      </c>
      <c r="I420" s="189"/>
      <c r="J420" s="189" t="s">
        <v>1</v>
      </c>
      <c r="K420" s="189" t="s">
        <v>1298</v>
      </c>
      <c r="L420" s="189" t="s">
        <v>4305</v>
      </c>
      <c r="M420" s="189" t="s">
        <v>2009</v>
      </c>
      <c r="N420" s="189" t="s">
        <v>2009</v>
      </c>
      <c r="O420" s="189" t="s">
        <v>2009</v>
      </c>
      <c r="P420" s="190" t="s">
        <v>2009</v>
      </c>
      <c r="Q420" s="189" t="s">
        <v>2009</v>
      </c>
      <c r="R420" s="189" t="s">
        <v>4230</v>
      </c>
      <c r="S420" s="189" t="s">
        <v>3598</v>
      </c>
    </row>
    <row r="421" spans="1:19">
      <c r="A421" s="189" t="s">
        <v>4306</v>
      </c>
      <c r="B421" s="189" t="s">
        <v>457</v>
      </c>
      <c r="C421" s="189" t="s">
        <v>3340</v>
      </c>
      <c r="D421" s="189" t="s">
        <v>457</v>
      </c>
      <c r="E421" s="189" t="s">
        <v>1298</v>
      </c>
      <c r="F421" s="189" t="s">
        <v>2009</v>
      </c>
      <c r="G421" s="189" t="s">
        <v>2009</v>
      </c>
      <c r="H421" s="189" t="s">
        <v>2009</v>
      </c>
      <c r="I421" s="189"/>
      <c r="J421" s="189" t="s">
        <v>1</v>
      </c>
      <c r="K421" s="189" t="s">
        <v>1298</v>
      </c>
      <c r="L421" s="189" t="s">
        <v>4307</v>
      </c>
      <c r="M421" s="189" t="s">
        <v>2009</v>
      </c>
      <c r="N421" s="189" t="s">
        <v>2009</v>
      </c>
      <c r="O421" s="189" t="s">
        <v>2009</v>
      </c>
      <c r="P421" s="190" t="s">
        <v>2009</v>
      </c>
      <c r="Q421" s="189" t="s">
        <v>2009</v>
      </c>
      <c r="R421" s="189" t="s">
        <v>4104</v>
      </c>
      <c r="S421" s="189" t="s">
        <v>3566</v>
      </c>
    </row>
    <row r="422" spans="1:19">
      <c r="A422" s="189" t="s">
        <v>4308</v>
      </c>
      <c r="B422" s="189" t="s">
        <v>458</v>
      </c>
      <c r="C422" s="189" t="s">
        <v>3340</v>
      </c>
      <c r="D422" s="189" t="s">
        <v>458</v>
      </c>
      <c r="E422" s="189" t="s">
        <v>1298</v>
      </c>
      <c r="F422" s="189" t="s">
        <v>2009</v>
      </c>
      <c r="G422" s="189" t="s">
        <v>2009</v>
      </c>
      <c r="H422" s="189" t="s">
        <v>2009</v>
      </c>
      <c r="I422" s="189"/>
      <c r="J422" s="189" t="s">
        <v>1</v>
      </c>
      <c r="K422" s="189" t="s">
        <v>1298</v>
      </c>
      <c r="L422" s="189" t="s">
        <v>4309</v>
      </c>
      <c r="M422" s="189" t="s">
        <v>2009</v>
      </c>
      <c r="N422" s="189" t="s">
        <v>2009</v>
      </c>
      <c r="O422" s="189" t="s">
        <v>2009</v>
      </c>
      <c r="P422" s="190" t="s">
        <v>2009</v>
      </c>
      <c r="Q422" s="189" t="s">
        <v>2009</v>
      </c>
      <c r="R422" s="189" t="s">
        <v>4104</v>
      </c>
      <c r="S422" s="189" t="s">
        <v>3566</v>
      </c>
    </row>
    <row r="423" spans="1:19">
      <c r="A423" s="189" t="s">
        <v>4310</v>
      </c>
      <c r="B423" s="189" t="s">
        <v>459</v>
      </c>
      <c r="C423" s="189" t="s">
        <v>3340</v>
      </c>
      <c r="D423" s="189" t="s">
        <v>459</v>
      </c>
      <c r="E423" s="189" t="s">
        <v>1298</v>
      </c>
      <c r="F423" s="189" t="s">
        <v>2009</v>
      </c>
      <c r="G423" s="189" t="s">
        <v>2009</v>
      </c>
      <c r="H423" s="189" t="s">
        <v>2009</v>
      </c>
      <c r="I423" s="189"/>
      <c r="J423" s="189" t="s">
        <v>1</v>
      </c>
      <c r="K423" s="189" t="s">
        <v>1298</v>
      </c>
      <c r="L423" s="189" t="s">
        <v>4311</v>
      </c>
      <c r="M423" s="189" t="s">
        <v>2009</v>
      </c>
      <c r="N423" s="189" t="s">
        <v>2009</v>
      </c>
      <c r="O423" s="189" t="s">
        <v>2009</v>
      </c>
      <c r="P423" s="190" t="s">
        <v>2009</v>
      </c>
      <c r="Q423" s="189" t="s">
        <v>2009</v>
      </c>
      <c r="R423" s="189" t="s">
        <v>4104</v>
      </c>
      <c r="S423" s="189" t="s">
        <v>3566</v>
      </c>
    </row>
    <row r="424" spans="1:19">
      <c r="A424" s="189" t="s">
        <v>4312</v>
      </c>
      <c r="B424" s="189" t="s">
        <v>460</v>
      </c>
      <c r="C424" s="189" t="s">
        <v>3340</v>
      </c>
      <c r="D424" s="189" t="s">
        <v>460</v>
      </c>
      <c r="E424" s="189" t="s">
        <v>1298</v>
      </c>
      <c r="F424" s="189" t="s">
        <v>2009</v>
      </c>
      <c r="G424" s="189" t="s">
        <v>2009</v>
      </c>
      <c r="H424" s="189" t="s">
        <v>2009</v>
      </c>
      <c r="I424" s="189"/>
      <c r="J424" s="189" t="s">
        <v>1</v>
      </c>
      <c r="K424" s="189" t="s">
        <v>1298</v>
      </c>
      <c r="L424" s="189" t="s">
        <v>4313</v>
      </c>
      <c r="M424" s="189" t="s">
        <v>2009</v>
      </c>
      <c r="N424" s="189" t="s">
        <v>2009</v>
      </c>
      <c r="O424" s="189" t="s">
        <v>2009</v>
      </c>
      <c r="P424" s="190" t="s">
        <v>2009</v>
      </c>
      <c r="Q424" s="189" t="s">
        <v>2009</v>
      </c>
      <c r="R424" s="189" t="s">
        <v>4104</v>
      </c>
      <c r="S424" s="189" t="s">
        <v>3566</v>
      </c>
    </row>
    <row r="425" spans="1:19">
      <c r="A425" s="189" t="s">
        <v>4314</v>
      </c>
      <c r="B425" s="189" t="s">
        <v>461</v>
      </c>
      <c r="C425" s="189" t="s">
        <v>3340</v>
      </c>
      <c r="D425" s="189" t="s">
        <v>461</v>
      </c>
      <c r="E425" s="189" t="s">
        <v>1298</v>
      </c>
      <c r="F425" s="189" t="s">
        <v>2009</v>
      </c>
      <c r="G425" s="189" t="s">
        <v>2009</v>
      </c>
      <c r="H425" s="189" t="s">
        <v>2009</v>
      </c>
      <c r="I425" s="189"/>
      <c r="J425" s="189" t="s">
        <v>1</v>
      </c>
      <c r="K425" s="189" t="s">
        <v>1298</v>
      </c>
      <c r="L425" s="189" t="s">
        <v>4315</v>
      </c>
      <c r="M425" s="189" t="s">
        <v>2009</v>
      </c>
      <c r="N425" s="189" t="s">
        <v>2009</v>
      </c>
      <c r="O425" s="189" t="s">
        <v>2009</v>
      </c>
      <c r="P425" s="190" t="s">
        <v>2009</v>
      </c>
      <c r="Q425" s="189" t="s">
        <v>2009</v>
      </c>
      <c r="R425" s="189" t="s">
        <v>4316</v>
      </c>
      <c r="S425" s="189" t="s">
        <v>3460</v>
      </c>
    </row>
    <row r="426" spans="1:19">
      <c r="A426" s="189" t="s">
        <v>4317</v>
      </c>
      <c r="B426" s="189" t="s">
        <v>462</v>
      </c>
      <c r="C426" s="189" t="s">
        <v>3340</v>
      </c>
      <c r="D426" s="189" t="s">
        <v>462</v>
      </c>
      <c r="E426" s="189" t="s">
        <v>1298</v>
      </c>
      <c r="F426" s="189" t="s">
        <v>2009</v>
      </c>
      <c r="G426" s="189" t="s">
        <v>2009</v>
      </c>
      <c r="H426" s="189" t="s">
        <v>2009</v>
      </c>
      <c r="I426" s="189"/>
      <c r="J426" s="189" t="s">
        <v>1</v>
      </c>
      <c r="K426" s="189" t="s">
        <v>1298</v>
      </c>
      <c r="L426" s="189" t="s">
        <v>4318</v>
      </c>
      <c r="M426" s="189" t="s">
        <v>2009</v>
      </c>
      <c r="N426" s="189" t="s">
        <v>2009</v>
      </c>
      <c r="O426" s="189" t="s">
        <v>2009</v>
      </c>
      <c r="P426" s="190" t="s">
        <v>2009</v>
      </c>
      <c r="Q426" s="189" t="s">
        <v>2009</v>
      </c>
      <c r="R426" s="189" t="s">
        <v>4316</v>
      </c>
      <c r="S426" s="189" t="s">
        <v>3460</v>
      </c>
    </row>
    <row r="427" spans="1:19">
      <c r="A427" s="189" t="s">
        <v>4319</v>
      </c>
      <c r="B427" s="189" t="s">
        <v>463</v>
      </c>
      <c r="C427" s="189" t="s">
        <v>3340</v>
      </c>
      <c r="D427" s="189" t="s">
        <v>463</v>
      </c>
      <c r="E427" s="189" t="s">
        <v>1298</v>
      </c>
      <c r="F427" s="189" t="s">
        <v>2009</v>
      </c>
      <c r="G427" s="189" t="s">
        <v>2009</v>
      </c>
      <c r="H427" s="189" t="s">
        <v>2009</v>
      </c>
      <c r="I427" s="189"/>
      <c r="J427" s="189" t="s">
        <v>1</v>
      </c>
      <c r="K427" s="189" t="s">
        <v>1298</v>
      </c>
      <c r="L427" s="189" t="s">
        <v>4320</v>
      </c>
      <c r="M427" s="189" t="s">
        <v>2009</v>
      </c>
      <c r="N427" s="189" t="s">
        <v>2009</v>
      </c>
      <c r="O427" s="189" t="s">
        <v>2009</v>
      </c>
      <c r="P427" s="190" t="s">
        <v>2009</v>
      </c>
      <c r="Q427" s="189" t="s">
        <v>2009</v>
      </c>
      <c r="R427" s="189" t="s">
        <v>4321</v>
      </c>
      <c r="S427" s="189" t="s">
        <v>3534</v>
      </c>
    </row>
    <row r="428" spans="1:19">
      <c r="A428" s="189" t="s">
        <v>4322</v>
      </c>
      <c r="B428" s="189" t="s">
        <v>464</v>
      </c>
      <c r="C428" s="189" t="s">
        <v>3340</v>
      </c>
      <c r="D428" s="189" t="s">
        <v>464</v>
      </c>
      <c r="E428" s="189" t="s">
        <v>1298</v>
      </c>
      <c r="F428" s="189" t="s">
        <v>2009</v>
      </c>
      <c r="G428" s="189" t="s">
        <v>2009</v>
      </c>
      <c r="H428" s="189" t="s">
        <v>2009</v>
      </c>
      <c r="I428" s="189"/>
      <c r="J428" s="189" t="s">
        <v>1</v>
      </c>
      <c r="K428" s="189" t="s">
        <v>1298</v>
      </c>
      <c r="L428" s="189" t="s">
        <v>4323</v>
      </c>
      <c r="M428" s="189" t="s">
        <v>2009</v>
      </c>
      <c r="N428" s="189" t="s">
        <v>2009</v>
      </c>
      <c r="O428" s="189" t="s">
        <v>2009</v>
      </c>
      <c r="P428" s="190" t="s">
        <v>2009</v>
      </c>
      <c r="Q428" s="189" t="s">
        <v>2009</v>
      </c>
      <c r="R428" s="189" t="s">
        <v>4321</v>
      </c>
      <c r="S428" s="189" t="s">
        <v>3534</v>
      </c>
    </row>
    <row r="429" spans="1:19">
      <c r="A429" s="189" t="s">
        <v>4324</v>
      </c>
      <c r="B429" s="189" t="s">
        <v>465</v>
      </c>
      <c r="C429" s="189" t="s">
        <v>3340</v>
      </c>
      <c r="D429" s="189" t="s">
        <v>465</v>
      </c>
      <c r="E429" s="189" t="s">
        <v>1298</v>
      </c>
      <c r="F429" s="189" t="s">
        <v>2009</v>
      </c>
      <c r="G429" s="189" t="s">
        <v>2009</v>
      </c>
      <c r="H429" s="189" t="s">
        <v>2009</v>
      </c>
      <c r="I429" s="189"/>
      <c r="J429" s="189" t="s">
        <v>1</v>
      </c>
      <c r="K429" s="189" t="s">
        <v>1298</v>
      </c>
      <c r="L429" s="189" t="s">
        <v>4325</v>
      </c>
      <c r="M429" s="189" t="s">
        <v>2009</v>
      </c>
      <c r="N429" s="189" t="s">
        <v>2009</v>
      </c>
      <c r="O429" s="189" t="s">
        <v>2009</v>
      </c>
      <c r="P429" s="190" t="s">
        <v>2009</v>
      </c>
      <c r="Q429" s="189" t="s">
        <v>2009</v>
      </c>
      <c r="R429" s="189" t="s">
        <v>4326</v>
      </c>
      <c r="S429" s="189" t="s">
        <v>3505</v>
      </c>
    </row>
    <row r="430" spans="1:19">
      <c r="A430" s="189" t="s">
        <v>4327</v>
      </c>
      <c r="B430" s="189" t="s">
        <v>466</v>
      </c>
      <c r="C430" s="189" t="s">
        <v>3340</v>
      </c>
      <c r="D430" s="189" t="s">
        <v>466</v>
      </c>
      <c r="E430" s="189" t="s">
        <v>1298</v>
      </c>
      <c r="F430" s="189" t="s">
        <v>2009</v>
      </c>
      <c r="G430" s="189" t="s">
        <v>2009</v>
      </c>
      <c r="H430" s="189" t="s">
        <v>2009</v>
      </c>
      <c r="I430" s="189"/>
      <c r="J430" s="189" t="s">
        <v>1</v>
      </c>
      <c r="K430" s="189" t="s">
        <v>1298</v>
      </c>
      <c r="L430" s="189" t="s">
        <v>4328</v>
      </c>
      <c r="M430" s="189" t="s">
        <v>2009</v>
      </c>
      <c r="N430" s="189" t="s">
        <v>2009</v>
      </c>
      <c r="O430" s="189" t="s">
        <v>2009</v>
      </c>
      <c r="P430" s="190" t="s">
        <v>2009</v>
      </c>
      <c r="Q430" s="189" t="s">
        <v>2009</v>
      </c>
      <c r="R430" s="189" t="s">
        <v>4326</v>
      </c>
      <c r="S430" s="189" t="s">
        <v>3505</v>
      </c>
    </row>
    <row r="431" spans="1:19">
      <c r="A431" s="189" t="s">
        <v>4329</v>
      </c>
      <c r="B431" s="189" t="s">
        <v>467</v>
      </c>
      <c r="C431" s="189" t="s">
        <v>3341</v>
      </c>
      <c r="D431" s="189" t="s">
        <v>4330</v>
      </c>
      <c r="E431" s="189" t="s">
        <v>1298</v>
      </c>
      <c r="F431" s="189" t="s">
        <v>2009</v>
      </c>
      <c r="G431" s="189" t="s">
        <v>2009</v>
      </c>
      <c r="H431" s="189" t="s">
        <v>2009</v>
      </c>
      <c r="I431" s="189"/>
      <c r="J431" s="189" t="s">
        <v>1</v>
      </c>
      <c r="K431" s="189" t="s">
        <v>1298</v>
      </c>
      <c r="L431" s="189" t="s">
        <v>4331</v>
      </c>
      <c r="M431" s="189" t="s">
        <v>2009</v>
      </c>
      <c r="N431" s="189" t="s">
        <v>2009</v>
      </c>
      <c r="O431" s="189" t="s">
        <v>2009</v>
      </c>
      <c r="P431" s="190" t="s">
        <v>2009</v>
      </c>
      <c r="Q431" s="189" t="s">
        <v>2009</v>
      </c>
      <c r="R431" s="189" t="s">
        <v>4332</v>
      </c>
      <c r="S431" s="189" t="s">
        <v>3598</v>
      </c>
    </row>
    <row r="432" spans="1:19">
      <c r="A432" s="189" t="s">
        <v>4333</v>
      </c>
      <c r="B432" s="189" t="s">
        <v>468</v>
      </c>
      <c r="C432" s="189" t="s">
        <v>3342</v>
      </c>
      <c r="D432" s="189" t="s">
        <v>4330</v>
      </c>
      <c r="E432" s="189" t="s">
        <v>1298</v>
      </c>
      <c r="F432" s="189" t="s">
        <v>2009</v>
      </c>
      <c r="G432" s="189" t="s">
        <v>2009</v>
      </c>
      <c r="H432" s="189" t="s">
        <v>2009</v>
      </c>
      <c r="I432" s="189"/>
      <c r="J432" s="189" t="s">
        <v>1</v>
      </c>
      <c r="K432" s="189" t="s">
        <v>1298</v>
      </c>
      <c r="L432" s="189" t="s">
        <v>4334</v>
      </c>
      <c r="M432" s="189" t="s">
        <v>2009</v>
      </c>
      <c r="N432" s="189" t="s">
        <v>2009</v>
      </c>
      <c r="O432" s="189" t="s">
        <v>2009</v>
      </c>
      <c r="P432" s="190" t="s">
        <v>2009</v>
      </c>
      <c r="Q432" s="189" t="s">
        <v>2009</v>
      </c>
      <c r="R432" s="189" t="s">
        <v>4332</v>
      </c>
      <c r="S432" s="189" t="s">
        <v>3598</v>
      </c>
    </row>
    <row r="433" spans="1:19">
      <c r="A433" s="189" t="s">
        <v>4335</v>
      </c>
      <c r="B433" s="189" t="s">
        <v>469</v>
      </c>
      <c r="C433" s="189" t="s">
        <v>3340</v>
      </c>
      <c r="D433" s="189" t="s">
        <v>469</v>
      </c>
      <c r="E433" s="189" t="s">
        <v>1298</v>
      </c>
      <c r="F433" s="189" t="s">
        <v>2009</v>
      </c>
      <c r="G433" s="189" t="s">
        <v>2009</v>
      </c>
      <c r="H433" s="189" t="s">
        <v>2009</v>
      </c>
      <c r="I433" s="189"/>
      <c r="J433" s="189" t="s">
        <v>1</v>
      </c>
      <c r="K433" s="189" t="s">
        <v>1298</v>
      </c>
      <c r="L433" s="189" t="s">
        <v>4336</v>
      </c>
      <c r="M433" s="189" t="s">
        <v>2009</v>
      </c>
      <c r="N433" s="189" t="s">
        <v>2009</v>
      </c>
      <c r="O433" s="189" t="s">
        <v>2009</v>
      </c>
      <c r="P433" s="190" t="s">
        <v>2009</v>
      </c>
      <c r="Q433" s="189" t="s">
        <v>2009</v>
      </c>
      <c r="R433" s="189" t="s">
        <v>4236</v>
      </c>
      <c r="S433" s="189" t="s">
        <v>3976</v>
      </c>
    </row>
    <row r="434" spans="1:19">
      <c r="A434" s="189" t="s">
        <v>4337</v>
      </c>
      <c r="B434" s="189" t="s">
        <v>470</v>
      </c>
      <c r="C434" s="189" t="s">
        <v>3341</v>
      </c>
      <c r="D434" s="189" t="s">
        <v>4338</v>
      </c>
      <c r="E434" s="189" t="s">
        <v>1298</v>
      </c>
      <c r="F434" s="189" t="s">
        <v>2009</v>
      </c>
      <c r="G434" s="189" t="s">
        <v>2009</v>
      </c>
      <c r="H434" s="189" t="s">
        <v>2009</v>
      </c>
      <c r="I434" s="189"/>
      <c r="J434" s="189" t="s">
        <v>1</v>
      </c>
      <c r="K434" s="189" t="s">
        <v>1298</v>
      </c>
      <c r="L434" s="189" t="s">
        <v>4339</v>
      </c>
      <c r="M434" s="189" t="s">
        <v>2009</v>
      </c>
      <c r="N434" s="189" t="s">
        <v>2009</v>
      </c>
      <c r="O434" s="189" t="s">
        <v>2009</v>
      </c>
      <c r="P434" s="190" t="s">
        <v>2009</v>
      </c>
      <c r="Q434" s="189" t="s">
        <v>2009</v>
      </c>
      <c r="R434" s="189" t="s">
        <v>4242</v>
      </c>
      <c r="S434" s="189" t="s">
        <v>3492</v>
      </c>
    </row>
    <row r="435" spans="1:19">
      <c r="A435" s="189" t="s">
        <v>4340</v>
      </c>
      <c r="B435" s="189" t="s">
        <v>471</v>
      </c>
      <c r="C435" s="189" t="s">
        <v>3342</v>
      </c>
      <c r="D435" s="189" t="s">
        <v>4341</v>
      </c>
      <c r="E435" s="189" t="s">
        <v>1298</v>
      </c>
      <c r="F435" s="189" t="s">
        <v>2009</v>
      </c>
      <c r="G435" s="189" t="s">
        <v>2009</v>
      </c>
      <c r="H435" s="189" t="s">
        <v>2009</v>
      </c>
      <c r="I435" s="189"/>
      <c r="J435" s="189" t="s">
        <v>1</v>
      </c>
      <c r="K435" s="189" t="s">
        <v>1298</v>
      </c>
      <c r="L435" s="189" t="s">
        <v>4342</v>
      </c>
      <c r="M435" s="189" t="s">
        <v>2009</v>
      </c>
      <c r="N435" s="189" t="s">
        <v>2009</v>
      </c>
      <c r="O435" s="189" t="s">
        <v>2009</v>
      </c>
      <c r="P435" s="190" t="s">
        <v>2009</v>
      </c>
      <c r="Q435" s="189" t="s">
        <v>2009</v>
      </c>
      <c r="R435" s="189" t="s">
        <v>4242</v>
      </c>
      <c r="S435" s="189" t="s">
        <v>3492</v>
      </c>
    </row>
    <row r="436" spans="1:19">
      <c r="A436" s="189" t="s">
        <v>4343</v>
      </c>
      <c r="B436" s="189" t="s">
        <v>791</v>
      </c>
      <c r="C436" s="189" t="s">
        <v>3340</v>
      </c>
      <c r="D436" s="189" t="s">
        <v>791</v>
      </c>
      <c r="E436" s="189" t="s">
        <v>1298</v>
      </c>
      <c r="F436" s="189" t="s">
        <v>2009</v>
      </c>
      <c r="G436" s="189" t="s">
        <v>2009</v>
      </c>
      <c r="H436" s="189" t="s">
        <v>2009</v>
      </c>
      <c r="I436" s="189"/>
      <c r="J436" s="189" t="s">
        <v>1</v>
      </c>
      <c r="K436" s="189" t="s">
        <v>1298</v>
      </c>
      <c r="L436" s="189" t="s">
        <v>4344</v>
      </c>
      <c r="M436" s="189" t="s">
        <v>2009</v>
      </c>
      <c r="N436" s="189" t="s">
        <v>2009</v>
      </c>
      <c r="O436" s="189" t="s">
        <v>2009</v>
      </c>
      <c r="P436" s="190" t="s">
        <v>2009</v>
      </c>
      <c r="Q436" s="189" t="s">
        <v>2009</v>
      </c>
      <c r="R436" s="189" t="s">
        <v>4248</v>
      </c>
      <c r="S436" s="189" t="s">
        <v>3492</v>
      </c>
    </row>
    <row r="437" spans="1:19" ht="17">
      <c r="A437" s="189" t="s">
        <v>3292</v>
      </c>
      <c r="B437" s="189" t="s">
        <v>472</v>
      </c>
      <c r="C437" s="189" t="s">
        <v>3358</v>
      </c>
      <c r="D437" s="189" t="s">
        <v>1747</v>
      </c>
      <c r="E437" s="189" t="s">
        <v>1298</v>
      </c>
      <c r="F437" s="189" t="s">
        <v>3502</v>
      </c>
      <c r="G437" s="189" t="s">
        <v>2009</v>
      </c>
      <c r="H437" s="189" t="s">
        <v>2009</v>
      </c>
      <c r="I437" s="189"/>
      <c r="J437" s="189" t="s">
        <v>3440</v>
      </c>
      <c r="K437" s="189" t="s">
        <v>3502</v>
      </c>
      <c r="L437" s="189" t="s">
        <v>4345</v>
      </c>
      <c r="M437" s="189">
        <v>10.199999999999999</v>
      </c>
      <c r="N437" s="189">
        <v>15.3</v>
      </c>
      <c r="O437" s="189" t="s">
        <v>3462</v>
      </c>
      <c r="P437" s="190" t="s">
        <v>2009</v>
      </c>
      <c r="Q437" s="189" t="s">
        <v>4346</v>
      </c>
      <c r="R437" s="189" t="s">
        <v>4347</v>
      </c>
      <c r="S437" s="189" t="s">
        <v>3492</v>
      </c>
    </row>
    <row r="438" spans="1:19" ht="17">
      <c r="A438" s="189" t="s">
        <v>3293</v>
      </c>
      <c r="B438" s="189" t="s">
        <v>473</v>
      </c>
      <c r="C438" s="189" t="s">
        <v>3359</v>
      </c>
      <c r="D438" s="189" t="s">
        <v>1747</v>
      </c>
      <c r="E438" s="189" t="s">
        <v>1298</v>
      </c>
      <c r="F438" s="189" t="s">
        <v>3502</v>
      </c>
      <c r="G438" s="189" t="s">
        <v>2009</v>
      </c>
      <c r="H438" s="189" t="s">
        <v>2009</v>
      </c>
      <c r="I438" s="189"/>
      <c r="J438" s="189" t="s">
        <v>3440</v>
      </c>
      <c r="K438" s="189" t="s">
        <v>3502</v>
      </c>
      <c r="L438" s="189" t="s">
        <v>4348</v>
      </c>
      <c r="M438" s="189">
        <v>10.199999999999999</v>
      </c>
      <c r="N438" s="189">
        <v>15.3</v>
      </c>
      <c r="O438" s="189" t="s">
        <v>3462</v>
      </c>
      <c r="P438" s="190" t="s">
        <v>2009</v>
      </c>
      <c r="Q438" s="189" t="s">
        <v>4346</v>
      </c>
      <c r="R438" s="189" t="s">
        <v>4347</v>
      </c>
      <c r="S438" s="189" t="s">
        <v>3492</v>
      </c>
    </row>
    <row r="439" spans="1:19" ht="17">
      <c r="A439" s="189" t="s">
        <v>3294</v>
      </c>
      <c r="B439" s="189" t="s">
        <v>474</v>
      </c>
      <c r="C439" s="189" t="s">
        <v>3360</v>
      </c>
      <c r="D439" s="189" t="s">
        <v>1747</v>
      </c>
      <c r="E439" s="189" t="s">
        <v>1298</v>
      </c>
      <c r="F439" s="189" t="s">
        <v>3502</v>
      </c>
      <c r="G439" s="189" t="s">
        <v>2009</v>
      </c>
      <c r="H439" s="189" t="s">
        <v>2009</v>
      </c>
      <c r="I439" s="189"/>
      <c r="J439" s="189" t="s">
        <v>3440</v>
      </c>
      <c r="K439" s="189" t="s">
        <v>3502</v>
      </c>
      <c r="L439" s="189" t="s">
        <v>4349</v>
      </c>
      <c r="M439" s="189">
        <v>10.199999999999999</v>
      </c>
      <c r="N439" s="189">
        <v>15.3</v>
      </c>
      <c r="O439" s="189" t="s">
        <v>3462</v>
      </c>
      <c r="P439" s="190" t="s">
        <v>2009</v>
      </c>
      <c r="Q439" s="189" t="s">
        <v>4346</v>
      </c>
      <c r="R439" s="189" t="s">
        <v>4347</v>
      </c>
      <c r="S439" s="189" t="s">
        <v>3492</v>
      </c>
    </row>
    <row r="440" spans="1:19" ht="17">
      <c r="A440" s="189" t="s">
        <v>3295</v>
      </c>
      <c r="B440" s="189" t="s">
        <v>792</v>
      </c>
      <c r="C440" s="189" t="s">
        <v>3340</v>
      </c>
      <c r="D440" s="189" t="s">
        <v>792</v>
      </c>
      <c r="E440" s="189" t="s">
        <v>1298</v>
      </c>
      <c r="F440" s="189" t="s">
        <v>3502</v>
      </c>
      <c r="G440" s="189" t="s">
        <v>3514</v>
      </c>
      <c r="H440" s="189" t="s">
        <v>2009</v>
      </c>
      <c r="I440" s="189"/>
      <c r="J440" s="189" t="s">
        <v>3441</v>
      </c>
      <c r="K440" s="189" t="s">
        <v>3514</v>
      </c>
      <c r="L440" s="189" t="s">
        <v>4350</v>
      </c>
      <c r="M440" s="189">
        <v>10.199999999999999</v>
      </c>
      <c r="N440" s="189">
        <v>15.3</v>
      </c>
      <c r="O440" s="189" t="s">
        <v>3462</v>
      </c>
      <c r="P440" s="190" t="s">
        <v>2009</v>
      </c>
      <c r="Q440" s="189" t="s">
        <v>4346</v>
      </c>
      <c r="R440" s="189" t="s">
        <v>4351</v>
      </c>
      <c r="S440" s="189" t="s">
        <v>3710</v>
      </c>
    </row>
    <row r="441" spans="1:19" ht="17">
      <c r="A441" s="189" t="s">
        <v>4352</v>
      </c>
      <c r="B441" s="189" t="s">
        <v>793</v>
      </c>
      <c r="C441" s="189" t="s">
        <v>3341</v>
      </c>
      <c r="D441" s="189" t="s">
        <v>478</v>
      </c>
      <c r="E441" s="189" t="s">
        <v>1298</v>
      </c>
      <c r="F441" s="189" t="s">
        <v>2009</v>
      </c>
      <c r="G441" s="189" t="s">
        <v>2009</v>
      </c>
      <c r="H441" s="189" t="s">
        <v>2009</v>
      </c>
      <c r="I441" s="189"/>
      <c r="J441" s="189" t="s">
        <v>1</v>
      </c>
      <c r="K441" s="189" t="s">
        <v>1298</v>
      </c>
      <c r="L441" s="189" t="s">
        <v>4353</v>
      </c>
      <c r="M441" s="189">
        <v>2.04</v>
      </c>
      <c r="N441" s="189">
        <v>3.06</v>
      </c>
      <c r="O441" s="189" t="s">
        <v>3462</v>
      </c>
      <c r="P441" s="190">
        <v>0.1</v>
      </c>
      <c r="Q441" s="189" t="s">
        <v>4354</v>
      </c>
      <c r="R441" s="189" t="s">
        <v>4355</v>
      </c>
      <c r="S441" s="189" t="s">
        <v>3761</v>
      </c>
    </row>
    <row r="442" spans="1:19" ht="17">
      <c r="A442" s="189" t="s">
        <v>4356</v>
      </c>
      <c r="B442" s="189" t="s">
        <v>794</v>
      </c>
      <c r="C442" s="189" t="s">
        <v>3342</v>
      </c>
      <c r="D442" s="189" t="s">
        <v>478</v>
      </c>
      <c r="E442" s="189" t="s">
        <v>1298</v>
      </c>
      <c r="F442" s="189" t="s">
        <v>2009</v>
      </c>
      <c r="G442" s="189" t="s">
        <v>2009</v>
      </c>
      <c r="H442" s="189" t="s">
        <v>2009</v>
      </c>
      <c r="I442" s="189"/>
      <c r="J442" s="189" t="s">
        <v>1</v>
      </c>
      <c r="K442" s="189" t="s">
        <v>1298</v>
      </c>
      <c r="L442" s="189" t="s">
        <v>4357</v>
      </c>
      <c r="M442" s="189">
        <v>2.04</v>
      </c>
      <c r="N442" s="189">
        <v>3.06</v>
      </c>
      <c r="O442" s="189" t="s">
        <v>3462</v>
      </c>
      <c r="P442" s="190">
        <v>0.1</v>
      </c>
      <c r="Q442" s="189" t="s">
        <v>4354</v>
      </c>
      <c r="R442" s="189" t="s">
        <v>4355</v>
      </c>
      <c r="S442" s="189" t="s">
        <v>3761</v>
      </c>
    </row>
    <row r="443" spans="1:19" ht="17">
      <c r="A443" s="189" t="s">
        <v>4358</v>
      </c>
      <c r="B443" s="189" t="s">
        <v>479</v>
      </c>
      <c r="C443" s="189" t="s">
        <v>3341</v>
      </c>
      <c r="D443" s="189" t="s">
        <v>1526</v>
      </c>
      <c r="E443" s="189" t="s">
        <v>1298</v>
      </c>
      <c r="F443" s="189" t="s">
        <v>2009</v>
      </c>
      <c r="G443" s="189" t="s">
        <v>2009</v>
      </c>
      <c r="H443" s="189" t="s">
        <v>2009</v>
      </c>
      <c r="I443" s="189"/>
      <c r="J443" s="189" t="s">
        <v>1</v>
      </c>
      <c r="K443" s="189" t="s">
        <v>1298</v>
      </c>
      <c r="L443" s="189" t="s">
        <v>4359</v>
      </c>
      <c r="M443" s="189">
        <v>2.04</v>
      </c>
      <c r="N443" s="189">
        <v>3.06</v>
      </c>
      <c r="O443" s="189" t="s">
        <v>3462</v>
      </c>
      <c r="P443" s="190">
        <v>0.1</v>
      </c>
      <c r="Q443" s="189" t="s">
        <v>4354</v>
      </c>
      <c r="R443" s="189" t="s">
        <v>4355</v>
      </c>
      <c r="S443" s="189" t="s">
        <v>3765</v>
      </c>
    </row>
    <row r="444" spans="1:19" ht="17">
      <c r="A444" s="189" t="s">
        <v>4360</v>
      </c>
      <c r="B444" s="189" t="s">
        <v>480</v>
      </c>
      <c r="C444" s="189" t="s">
        <v>3342</v>
      </c>
      <c r="D444" s="189" t="s">
        <v>1526</v>
      </c>
      <c r="E444" s="189" t="s">
        <v>1298</v>
      </c>
      <c r="F444" s="189" t="s">
        <v>2009</v>
      </c>
      <c r="G444" s="189" t="s">
        <v>2009</v>
      </c>
      <c r="H444" s="189" t="s">
        <v>2009</v>
      </c>
      <c r="I444" s="189"/>
      <c r="J444" s="189" t="s">
        <v>1</v>
      </c>
      <c r="K444" s="189" t="s">
        <v>1298</v>
      </c>
      <c r="L444" s="189" t="s">
        <v>4361</v>
      </c>
      <c r="M444" s="189">
        <v>2.04</v>
      </c>
      <c r="N444" s="189">
        <v>3.06</v>
      </c>
      <c r="O444" s="189" t="s">
        <v>3462</v>
      </c>
      <c r="P444" s="190">
        <v>0.1</v>
      </c>
      <c r="Q444" s="189" t="s">
        <v>4354</v>
      </c>
      <c r="R444" s="189" t="s">
        <v>4355</v>
      </c>
      <c r="S444" s="189" t="s">
        <v>3765</v>
      </c>
    </row>
    <row r="445" spans="1:19" ht="17">
      <c r="A445" s="189" t="s">
        <v>4362</v>
      </c>
      <c r="B445" s="189" t="s">
        <v>795</v>
      </c>
      <c r="C445" s="189" t="s">
        <v>3340</v>
      </c>
      <c r="D445" s="189" t="s">
        <v>795</v>
      </c>
      <c r="E445" s="189" t="s">
        <v>1298</v>
      </c>
      <c r="F445" s="189" t="s">
        <v>2009</v>
      </c>
      <c r="G445" s="189" t="s">
        <v>2009</v>
      </c>
      <c r="H445" s="189" t="s">
        <v>2009</v>
      </c>
      <c r="I445" s="189"/>
      <c r="J445" s="189" t="s">
        <v>1</v>
      </c>
      <c r="K445" s="189" t="s">
        <v>1298</v>
      </c>
      <c r="L445" s="189" t="s">
        <v>4363</v>
      </c>
      <c r="M445" s="189">
        <v>2.04</v>
      </c>
      <c r="N445" s="189" t="s">
        <v>2009</v>
      </c>
      <c r="O445" s="189" t="s">
        <v>2009</v>
      </c>
      <c r="P445" s="190" t="s">
        <v>2009</v>
      </c>
      <c r="Q445" s="189" t="s">
        <v>4354</v>
      </c>
      <c r="R445" s="189" t="s">
        <v>4364</v>
      </c>
      <c r="S445" s="189" t="s">
        <v>3765</v>
      </c>
    </row>
    <row r="446" spans="1:19" ht="17">
      <c r="A446" s="189" t="s">
        <v>4365</v>
      </c>
      <c r="B446" s="189" t="s">
        <v>483</v>
      </c>
      <c r="C446" s="189" t="s">
        <v>3370</v>
      </c>
      <c r="D446" s="189" t="s">
        <v>1564</v>
      </c>
      <c r="E446" s="189" t="s">
        <v>1298</v>
      </c>
      <c r="F446" s="189" t="s">
        <v>2009</v>
      </c>
      <c r="G446" s="189" t="s">
        <v>2009</v>
      </c>
      <c r="H446" s="189" t="s">
        <v>2009</v>
      </c>
      <c r="I446" s="189"/>
      <c r="J446" s="189" t="s">
        <v>1</v>
      </c>
      <c r="K446" s="189" t="s">
        <v>1298</v>
      </c>
      <c r="L446" s="189" t="s">
        <v>4366</v>
      </c>
      <c r="M446" s="189">
        <v>2.04</v>
      </c>
      <c r="N446" s="189">
        <v>3.06</v>
      </c>
      <c r="O446" s="189" t="s">
        <v>3462</v>
      </c>
      <c r="P446" s="190">
        <v>0.1</v>
      </c>
      <c r="Q446" s="189" t="s">
        <v>4354</v>
      </c>
      <c r="R446" s="189" t="s">
        <v>4355</v>
      </c>
      <c r="S446" s="189" t="s">
        <v>3464</v>
      </c>
    </row>
    <row r="447" spans="1:19" ht="17">
      <c r="A447" s="189" t="s">
        <v>4367</v>
      </c>
      <c r="B447" s="189" t="s">
        <v>484</v>
      </c>
      <c r="C447" s="189" t="s">
        <v>3371</v>
      </c>
      <c r="D447" s="189" t="s">
        <v>1564</v>
      </c>
      <c r="E447" s="189" t="s">
        <v>1298</v>
      </c>
      <c r="F447" s="189" t="s">
        <v>2009</v>
      </c>
      <c r="G447" s="189" t="s">
        <v>2009</v>
      </c>
      <c r="H447" s="189" t="s">
        <v>2009</v>
      </c>
      <c r="I447" s="189"/>
      <c r="J447" s="189" t="s">
        <v>1</v>
      </c>
      <c r="K447" s="189" t="s">
        <v>1298</v>
      </c>
      <c r="L447" s="189" t="s">
        <v>4368</v>
      </c>
      <c r="M447" s="189">
        <v>2.04</v>
      </c>
      <c r="N447" s="189">
        <v>3.06</v>
      </c>
      <c r="O447" s="189" t="s">
        <v>3462</v>
      </c>
      <c r="P447" s="190">
        <v>0.1</v>
      </c>
      <c r="Q447" s="189" t="s">
        <v>4354</v>
      </c>
      <c r="R447" s="189" t="s">
        <v>4355</v>
      </c>
      <c r="S447" s="189" t="s">
        <v>3464</v>
      </c>
    </row>
    <row r="448" spans="1:19" ht="17">
      <c r="A448" s="189" t="s">
        <v>4369</v>
      </c>
      <c r="B448" s="189" t="s">
        <v>485</v>
      </c>
      <c r="C448" s="189" t="s">
        <v>3372</v>
      </c>
      <c r="D448" s="189" t="s">
        <v>1564</v>
      </c>
      <c r="E448" s="189" t="s">
        <v>1298</v>
      </c>
      <c r="F448" s="189" t="s">
        <v>2009</v>
      </c>
      <c r="G448" s="189" t="s">
        <v>2009</v>
      </c>
      <c r="H448" s="189" t="s">
        <v>2009</v>
      </c>
      <c r="I448" s="189"/>
      <c r="J448" s="189" t="s">
        <v>1</v>
      </c>
      <c r="K448" s="189" t="s">
        <v>1298</v>
      </c>
      <c r="L448" s="189" t="s">
        <v>4370</v>
      </c>
      <c r="M448" s="189">
        <v>2.04</v>
      </c>
      <c r="N448" s="189">
        <v>3.06</v>
      </c>
      <c r="O448" s="189" t="s">
        <v>3462</v>
      </c>
      <c r="P448" s="190">
        <v>0.1</v>
      </c>
      <c r="Q448" s="189" t="s">
        <v>4354</v>
      </c>
      <c r="R448" s="189" t="s">
        <v>4355</v>
      </c>
      <c r="S448" s="189" t="s">
        <v>3464</v>
      </c>
    </row>
    <row r="449" spans="1:19" ht="17">
      <c r="A449" s="189" t="s">
        <v>4371</v>
      </c>
      <c r="B449" s="189" t="s">
        <v>486</v>
      </c>
      <c r="C449" s="189" t="s">
        <v>3373</v>
      </c>
      <c r="D449" s="189" t="s">
        <v>1564</v>
      </c>
      <c r="E449" s="189" t="s">
        <v>1298</v>
      </c>
      <c r="F449" s="189" t="s">
        <v>2009</v>
      </c>
      <c r="G449" s="189" t="s">
        <v>2009</v>
      </c>
      <c r="H449" s="189" t="s">
        <v>2009</v>
      </c>
      <c r="I449" s="189"/>
      <c r="J449" s="189" t="s">
        <v>1</v>
      </c>
      <c r="K449" s="189" t="s">
        <v>1298</v>
      </c>
      <c r="L449" s="189" t="s">
        <v>4372</v>
      </c>
      <c r="M449" s="189">
        <v>2.04</v>
      </c>
      <c r="N449" s="189">
        <v>3.06</v>
      </c>
      <c r="O449" s="189" t="s">
        <v>3462</v>
      </c>
      <c r="P449" s="190">
        <v>0.1</v>
      </c>
      <c r="Q449" s="189" t="s">
        <v>4354</v>
      </c>
      <c r="R449" s="189" t="s">
        <v>4355</v>
      </c>
      <c r="S449" s="189" t="s">
        <v>3464</v>
      </c>
    </row>
    <row r="450" spans="1:19" ht="17">
      <c r="A450" s="189" t="s">
        <v>4373</v>
      </c>
      <c r="B450" s="189" t="s">
        <v>487</v>
      </c>
      <c r="C450" s="189" t="s">
        <v>3374</v>
      </c>
      <c r="D450" s="189" t="s">
        <v>1564</v>
      </c>
      <c r="E450" s="189" t="s">
        <v>1298</v>
      </c>
      <c r="F450" s="189" t="s">
        <v>2009</v>
      </c>
      <c r="G450" s="189" t="s">
        <v>2009</v>
      </c>
      <c r="H450" s="189" t="s">
        <v>2009</v>
      </c>
      <c r="I450" s="189"/>
      <c r="J450" s="189" t="s">
        <v>1</v>
      </c>
      <c r="K450" s="189" t="s">
        <v>1298</v>
      </c>
      <c r="L450" s="189" t="s">
        <v>4374</v>
      </c>
      <c r="M450" s="189">
        <v>2.04</v>
      </c>
      <c r="N450" s="189">
        <v>3.06</v>
      </c>
      <c r="O450" s="189" t="s">
        <v>3462</v>
      </c>
      <c r="P450" s="190">
        <v>0.1</v>
      </c>
      <c r="Q450" s="189" t="s">
        <v>4354</v>
      </c>
      <c r="R450" s="189" t="s">
        <v>4355</v>
      </c>
      <c r="S450" s="189" t="s">
        <v>3464</v>
      </c>
    </row>
    <row r="451" spans="1:19" ht="17">
      <c r="A451" s="189" t="s">
        <v>4375</v>
      </c>
      <c r="B451" s="189" t="s">
        <v>796</v>
      </c>
      <c r="C451" s="189" t="s">
        <v>3340</v>
      </c>
      <c r="D451" s="189" t="s">
        <v>796</v>
      </c>
      <c r="E451" s="189" t="s">
        <v>1298</v>
      </c>
      <c r="F451" s="189" t="s">
        <v>2009</v>
      </c>
      <c r="G451" s="189" t="s">
        <v>2009</v>
      </c>
      <c r="H451" s="189" t="s">
        <v>2009</v>
      </c>
      <c r="I451" s="189"/>
      <c r="J451" s="189" t="s">
        <v>1</v>
      </c>
      <c r="K451" s="189" t="s">
        <v>1298</v>
      </c>
      <c r="L451" s="189" t="s">
        <v>4376</v>
      </c>
      <c r="M451" s="189">
        <v>2.04</v>
      </c>
      <c r="N451" s="189" t="s">
        <v>2009</v>
      </c>
      <c r="O451" s="189" t="s">
        <v>2009</v>
      </c>
      <c r="P451" s="190" t="s">
        <v>2009</v>
      </c>
      <c r="Q451" s="189" t="s">
        <v>4354</v>
      </c>
      <c r="R451" s="189" t="s">
        <v>4377</v>
      </c>
      <c r="S451" s="189" t="s">
        <v>3710</v>
      </c>
    </row>
    <row r="452" spans="1:19" ht="17">
      <c r="A452" s="189" t="s">
        <v>4378</v>
      </c>
      <c r="B452" s="189" t="s">
        <v>488</v>
      </c>
      <c r="C452" s="189" t="s">
        <v>3340</v>
      </c>
      <c r="D452" s="189" t="s">
        <v>488</v>
      </c>
      <c r="E452" s="189" t="s">
        <v>1298</v>
      </c>
      <c r="F452" s="189" t="s">
        <v>2009</v>
      </c>
      <c r="G452" s="189" t="s">
        <v>2009</v>
      </c>
      <c r="H452" s="189" t="s">
        <v>2009</v>
      </c>
      <c r="I452" s="189"/>
      <c r="J452" s="189" t="s">
        <v>1</v>
      </c>
      <c r="K452" s="189" t="s">
        <v>1298</v>
      </c>
      <c r="L452" s="189" t="s">
        <v>4379</v>
      </c>
      <c r="M452" s="189">
        <v>2.04</v>
      </c>
      <c r="N452" s="189">
        <v>3.06</v>
      </c>
      <c r="O452" s="189" t="s">
        <v>3462</v>
      </c>
      <c r="P452" s="190">
        <v>0.1</v>
      </c>
      <c r="Q452" s="189" t="s">
        <v>4354</v>
      </c>
      <c r="R452" s="189" t="s">
        <v>4355</v>
      </c>
      <c r="S452" s="189" t="s">
        <v>3765</v>
      </c>
    </row>
    <row r="453" spans="1:19" ht="17">
      <c r="A453" s="189" t="s">
        <v>4380</v>
      </c>
      <c r="B453" s="189" t="s">
        <v>489</v>
      </c>
      <c r="C453" s="189" t="s">
        <v>3340</v>
      </c>
      <c r="D453" s="189" t="s">
        <v>489</v>
      </c>
      <c r="E453" s="189" t="s">
        <v>1298</v>
      </c>
      <c r="F453" s="189" t="s">
        <v>2009</v>
      </c>
      <c r="G453" s="189" t="s">
        <v>2009</v>
      </c>
      <c r="H453" s="189" t="s">
        <v>2009</v>
      </c>
      <c r="I453" s="189"/>
      <c r="J453" s="189" t="s">
        <v>1</v>
      </c>
      <c r="K453" s="189" t="s">
        <v>1298</v>
      </c>
      <c r="L453" s="189" t="s">
        <v>4381</v>
      </c>
      <c r="M453" s="189">
        <v>2.04</v>
      </c>
      <c r="N453" s="189">
        <v>3.06</v>
      </c>
      <c r="O453" s="189" t="s">
        <v>3462</v>
      </c>
      <c r="P453" s="190">
        <v>0.1</v>
      </c>
      <c r="Q453" s="189" t="s">
        <v>4354</v>
      </c>
      <c r="R453" s="189" t="s">
        <v>4355</v>
      </c>
      <c r="S453" s="189" t="s">
        <v>3765</v>
      </c>
    </row>
    <row r="454" spans="1:19" ht="17">
      <c r="A454" s="189" t="s">
        <v>4382</v>
      </c>
      <c r="B454" s="189" t="s">
        <v>490</v>
      </c>
      <c r="C454" s="189" t="s">
        <v>3340</v>
      </c>
      <c r="D454" s="189" t="s">
        <v>490</v>
      </c>
      <c r="E454" s="189" t="s">
        <v>1298</v>
      </c>
      <c r="F454" s="189" t="s">
        <v>2009</v>
      </c>
      <c r="G454" s="189" t="s">
        <v>2009</v>
      </c>
      <c r="H454" s="189" t="s">
        <v>2009</v>
      </c>
      <c r="I454" s="189"/>
      <c r="J454" s="189" t="s">
        <v>1</v>
      </c>
      <c r="K454" s="189" t="s">
        <v>1298</v>
      </c>
      <c r="L454" s="189" t="s">
        <v>4383</v>
      </c>
      <c r="M454" s="189">
        <v>2.04</v>
      </c>
      <c r="N454" s="189">
        <v>3.06</v>
      </c>
      <c r="O454" s="189" t="s">
        <v>3462</v>
      </c>
      <c r="P454" s="190">
        <v>0.1</v>
      </c>
      <c r="Q454" s="189" t="s">
        <v>4354</v>
      </c>
      <c r="R454" s="189" t="s">
        <v>4355</v>
      </c>
      <c r="S454" s="189" t="s">
        <v>3765</v>
      </c>
    </row>
    <row r="455" spans="1:19" ht="17">
      <c r="A455" s="189" t="s">
        <v>4384</v>
      </c>
      <c r="B455" s="189" t="s">
        <v>491</v>
      </c>
      <c r="C455" s="189" t="s">
        <v>3402</v>
      </c>
      <c r="D455" s="189" t="s">
        <v>1889</v>
      </c>
      <c r="E455" s="189" t="s">
        <v>1298</v>
      </c>
      <c r="F455" s="189" t="s">
        <v>2009</v>
      </c>
      <c r="G455" s="189" t="s">
        <v>2009</v>
      </c>
      <c r="H455" s="189" t="s">
        <v>2009</v>
      </c>
      <c r="I455" s="189"/>
      <c r="J455" s="189" t="s">
        <v>1</v>
      </c>
      <c r="K455" s="189" t="s">
        <v>1298</v>
      </c>
      <c r="L455" s="189" t="s">
        <v>4385</v>
      </c>
      <c r="M455" s="189">
        <v>2.04</v>
      </c>
      <c r="N455" s="189">
        <v>3.06</v>
      </c>
      <c r="O455" s="189" t="s">
        <v>3462</v>
      </c>
      <c r="P455" s="190">
        <v>0.1</v>
      </c>
      <c r="Q455" s="189" t="s">
        <v>4354</v>
      </c>
      <c r="R455" s="189" t="s">
        <v>4355</v>
      </c>
      <c r="S455" s="189" t="s">
        <v>3710</v>
      </c>
    </row>
    <row r="456" spans="1:19" ht="17">
      <c r="A456" s="189" t="s">
        <v>4386</v>
      </c>
      <c r="B456" s="189" t="s">
        <v>492</v>
      </c>
      <c r="C456" s="189" t="s">
        <v>3403</v>
      </c>
      <c r="D456" s="189" t="s">
        <v>1889</v>
      </c>
      <c r="E456" s="189" t="s">
        <v>1298</v>
      </c>
      <c r="F456" s="189" t="s">
        <v>2009</v>
      </c>
      <c r="G456" s="189" t="s">
        <v>2009</v>
      </c>
      <c r="H456" s="189" t="s">
        <v>2009</v>
      </c>
      <c r="I456" s="189"/>
      <c r="J456" s="189" t="s">
        <v>1</v>
      </c>
      <c r="K456" s="189" t="s">
        <v>1298</v>
      </c>
      <c r="L456" s="189" t="s">
        <v>4387</v>
      </c>
      <c r="M456" s="189">
        <v>2.04</v>
      </c>
      <c r="N456" s="189">
        <v>3.06</v>
      </c>
      <c r="O456" s="189" t="s">
        <v>3462</v>
      </c>
      <c r="P456" s="190">
        <v>0.1</v>
      </c>
      <c r="Q456" s="189" t="s">
        <v>4354</v>
      </c>
      <c r="R456" s="189" t="s">
        <v>4355</v>
      </c>
      <c r="S456" s="189" t="s">
        <v>3710</v>
      </c>
    </row>
    <row r="457" spans="1:19" ht="17">
      <c r="A457" s="189" t="s">
        <v>4388</v>
      </c>
      <c r="B457" s="189" t="s">
        <v>493</v>
      </c>
      <c r="C457" s="189" t="s">
        <v>3404</v>
      </c>
      <c r="D457" s="189" t="s">
        <v>1889</v>
      </c>
      <c r="E457" s="189" t="s">
        <v>1298</v>
      </c>
      <c r="F457" s="189" t="s">
        <v>2009</v>
      </c>
      <c r="G457" s="189" t="s">
        <v>2009</v>
      </c>
      <c r="H457" s="189" t="s">
        <v>2009</v>
      </c>
      <c r="I457" s="189"/>
      <c r="J457" s="189" t="s">
        <v>1</v>
      </c>
      <c r="K457" s="189" t="s">
        <v>1298</v>
      </c>
      <c r="L457" s="189" t="s">
        <v>4389</v>
      </c>
      <c r="M457" s="189">
        <v>2.04</v>
      </c>
      <c r="N457" s="189">
        <v>3.06</v>
      </c>
      <c r="O457" s="189" t="s">
        <v>3462</v>
      </c>
      <c r="P457" s="190">
        <v>0.1</v>
      </c>
      <c r="Q457" s="189" t="s">
        <v>4354</v>
      </c>
      <c r="R457" s="189" t="s">
        <v>4355</v>
      </c>
      <c r="S457" s="189" t="s">
        <v>3710</v>
      </c>
    </row>
    <row r="458" spans="1:19" ht="17">
      <c r="A458" s="189" t="s">
        <v>4390</v>
      </c>
      <c r="B458" s="189" t="s">
        <v>494</v>
      </c>
      <c r="C458" s="189" t="s">
        <v>3405</v>
      </c>
      <c r="D458" s="189" t="s">
        <v>1889</v>
      </c>
      <c r="E458" s="189" t="s">
        <v>1298</v>
      </c>
      <c r="F458" s="189" t="s">
        <v>2009</v>
      </c>
      <c r="G458" s="189" t="s">
        <v>2009</v>
      </c>
      <c r="H458" s="189" t="s">
        <v>2009</v>
      </c>
      <c r="I458" s="189"/>
      <c r="J458" s="189" t="s">
        <v>1</v>
      </c>
      <c r="K458" s="189" t="s">
        <v>1298</v>
      </c>
      <c r="L458" s="189" t="s">
        <v>4391</v>
      </c>
      <c r="M458" s="189">
        <v>2.04</v>
      </c>
      <c r="N458" s="189">
        <v>3.06</v>
      </c>
      <c r="O458" s="189" t="s">
        <v>3462</v>
      </c>
      <c r="P458" s="190">
        <v>0.1</v>
      </c>
      <c r="Q458" s="189" t="s">
        <v>4354</v>
      </c>
      <c r="R458" s="189" t="s">
        <v>4355</v>
      </c>
      <c r="S458" s="189" t="s">
        <v>3710</v>
      </c>
    </row>
    <row r="459" spans="1:19" ht="17">
      <c r="A459" s="189" t="s">
        <v>4392</v>
      </c>
      <c r="B459" s="189" t="s">
        <v>495</v>
      </c>
      <c r="C459" s="189" t="s">
        <v>3406</v>
      </c>
      <c r="D459" s="189" t="s">
        <v>1889</v>
      </c>
      <c r="E459" s="189" t="s">
        <v>1298</v>
      </c>
      <c r="F459" s="189" t="s">
        <v>2009</v>
      </c>
      <c r="G459" s="189" t="s">
        <v>2009</v>
      </c>
      <c r="H459" s="189" t="s">
        <v>2009</v>
      </c>
      <c r="I459" s="189"/>
      <c r="J459" s="189" t="s">
        <v>1</v>
      </c>
      <c r="K459" s="189" t="s">
        <v>1298</v>
      </c>
      <c r="L459" s="189" t="s">
        <v>4393</v>
      </c>
      <c r="M459" s="189">
        <v>2.04</v>
      </c>
      <c r="N459" s="189">
        <v>3.06</v>
      </c>
      <c r="O459" s="189" t="s">
        <v>3462</v>
      </c>
      <c r="P459" s="190">
        <v>0.1</v>
      </c>
      <c r="Q459" s="189" t="s">
        <v>4354</v>
      </c>
      <c r="R459" s="189" t="s">
        <v>4355</v>
      </c>
      <c r="S459" s="189" t="s">
        <v>3710</v>
      </c>
    </row>
    <row r="460" spans="1:19" ht="17">
      <c r="A460" s="189" t="s">
        <v>4394</v>
      </c>
      <c r="B460" s="189" t="s">
        <v>797</v>
      </c>
      <c r="C460" s="189" t="s">
        <v>3407</v>
      </c>
      <c r="D460" s="189" t="s">
        <v>1889</v>
      </c>
      <c r="E460" s="189" t="s">
        <v>1298</v>
      </c>
      <c r="F460" s="189" t="s">
        <v>2009</v>
      </c>
      <c r="G460" s="189" t="s">
        <v>2009</v>
      </c>
      <c r="H460" s="189" t="s">
        <v>2009</v>
      </c>
      <c r="I460" s="189"/>
      <c r="J460" s="189" t="s">
        <v>1</v>
      </c>
      <c r="K460" s="189" t="s">
        <v>1298</v>
      </c>
      <c r="L460" s="189" t="s">
        <v>4395</v>
      </c>
      <c r="M460" s="189">
        <v>2.04</v>
      </c>
      <c r="N460" s="189">
        <v>3.06</v>
      </c>
      <c r="O460" s="189" t="s">
        <v>3462</v>
      </c>
      <c r="P460" s="190">
        <v>0.1</v>
      </c>
      <c r="Q460" s="189" t="s">
        <v>4354</v>
      </c>
      <c r="R460" s="189" t="s">
        <v>4355</v>
      </c>
      <c r="S460" s="189" t="s">
        <v>3710</v>
      </c>
    </row>
    <row r="461" spans="1:19" ht="17">
      <c r="A461" s="189" t="s">
        <v>4396</v>
      </c>
      <c r="B461" s="189" t="s">
        <v>798</v>
      </c>
      <c r="C461" s="189" t="s">
        <v>3408</v>
      </c>
      <c r="D461" s="189" t="s">
        <v>1889</v>
      </c>
      <c r="E461" s="189" t="s">
        <v>1298</v>
      </c>
      <c r="F461" s="189" t="s">
        <v>2009</v>
      </c>
      <c r="G461" s="189" t="s">
        <v>2009</v>
      </c>
      <c r="H461" s="189" t="s">
        <v>2009</v>
      </c>
      <c r="I461" s="189"/>
      <c r="J461" s="189" t="s">
        <v>1</v>
      </c>
      <c r="K461" s="189" t="s">
        <v>1298</v>
      </c>
      <c r="L461" s="189" t="s">
        <v>4397</v>
      </c>
      <c r="M461" s="189">
        <v>2.04</v>
      </c>
      <c r="N461" s="189">
        <v>3.06</v>
      </c>
      <c r="O461" s="189" t="s">
        <v>3462</v>
      </c>
      <c r="P461" s="190">
        <v>0.1</v>
      </c>
      <c r="Q461" s="189" t="s">
        <v>4354</v>
      </c>
      <c r="R461" s="189" t="s">
        <v>4355</v>
      </c>
      <c r="S461" s="189" t="s">
        <v>3710</v>
      </c>
    </row>
    <row r="462" spans="1:19" ht="17">
      <c r="A462" s="189" t="s">
        <v>4398</v>
      </c>
      <c r="B462" s="189" t="s">
        <v>799</v>
      </c>
      <c r="C462" s="189" t="s">
        <v>3409</v>
      </c>
      <c r="D462" s="189" t="s">
        <v>1889</v>
      </c>
      <c r="E462" s="189" t="s">
        <v>1298</v>
      </c>
      <c r="F462" s="189" t="s">
        <v>2009</v>
      </c>
      <c r="G462" s="189" t="s">
        <v>2009</v>
      </c>
      <c r="H462" s="189" t="s">
        <v>2009</v>
      </c>
      <c r="I462" s="189"/>
      <c r="J462" s="189" t="s">
        <v>1</v>
      </c>
      <c r="K462" s="189" t="s">
        <v>1298</v>
      </c>
      <c r="L462" s="189" t="s">
        <v>4399</v>
      </c>
      <c r="M462" s="189">
        <v>2.04</v>
      </c>
      <c r="N462" s="189">
        <v>3.06</v>
      </c>
      <c r="O462" s="189" t="s">
        <v>3462</v>
      </c>
      <c r="P462" s="190">
        <v>0.1</v>
      </c>
      <c r="Q462" s="189" t="s">
        <v>4354</v>
      </c>
      <c r="R462" s="189" t="s">
        <v>4355</v>
      </c>
      <c r="S462" s="189" t="s">
        <v>3710</v>
      </c>
    </row>
    <row r="463" spans="1:19" ht="17">
      <c r="A463" s="189" t="s">
        <v>4400</v>
      </c>
      <c r="B463" s="189" t="s">
        <v>800</v>
      </c>
      <c r="C463" s="189" t="s">
        <v>3410</v>
      </c>
      <c r="D463" s="189" t="s">
        <v>1889</v>
      </c>
      <c r="E463" s="189" t="s">
        <v>1298</v>
      </c>
      <c r="F463" s="189" t="s">
        <v>2009</v>
      </c>
      <c r="G463" s="189" t="s">
        <v>2009</v>
      </c>
      <c r="H463" s="189" t="s">
        <v>2009</v>
      </c>
      <c r="I463" s="189"/>
      <c r="J463" s="189" t="s">
        <v>1</v>
      </c>
      <c r="K463" s="189" t="s">
        <v>1298</v>
      </c>
      <c r="L463" s="189" t="s">
        <v>4401</v>
      </c>
      <c r="M463" s="189">
        <v>2.04</v>
      </c>
      <c r="N463" s="189">
        <v>3.06</v>
      </c>
      <c r="O463" s="189" t="s">
        <v>3462</v>
      </c>
      <c r="P463" s="190">
        <v>0.1</v>
      </c>
      <c r="Q463" s="189" t="s">
        <v>4354</v>
      </c>
      <c r="R463" s="189" t="s">
        <v>4355</v>
      </c>
      <c r="S463" s="189" t="s">
        <v>3710</v>
      </c>
    </row>
    <row r="464" spans="1:19" ht="17">
      <c r="A464" s="189" t="s">
        <v>4402</v>
      </c>
      <c r="B464" s="189" t="s">
        <v>801</v>
      </c>
      <c r="C464" s="189" t="s">
        <v>3411</v>
      </c>
      <c r="D464" s="189" t="s">
        <v>1889</v>
      </c>
      <c r="E464" s="189" t="s">
        <v>1298</v>
      </c>
      <c r="F464" s="189" t="s">
        <v>2009</v>
      </c>
      <c r="G464" s="189" t="s">
        <v>2009</v>
      </c>
      <c r="H464" s="189" t="s">
        <v>2009</v>
      </c>
      <c r="I464" s="189"/>
      <c r="J464" s="189" t="s">
        <v>1</v>
      </c>
      <c r="K464" s="189" t="s">
        <v>1298</v>
      </c>
      <c r="L464" s="189" t="s">
        <v>4403</v>
      </c>
      <c r="M464" s="189">
        <v>2.04</v>
      </c>
      <c r="N464" s="189">
        <v>3.06</v>
      </c>
      <c r="O464" s="189" t="s">
        <v>3462</v>
      </c>
      <c r="P464" s="190">
        <v>0.1</v>
      </c>
      <c r="Q464" s="189" t="s">
        <v>4354</v>
      </c>
      <c r="R464" s="189" t="s">
        <v>4355</v>
      </c>
      <c r="S464" s="189" t="s">
        <v>3710</v>
      </c>
    </row>
    <row r="465" spans="1:19">
      <c r="A465" s="189" t="s">
        <v>4404</v>
      </c>
      <c r="B465" s="189" t="s">
        <v>496</v>
      </c>
      <c r="C465" s="189" t="s">
        <v>3341</v>
      </c>
      <c r="D465" s="189" t="s">
        <v>1751</v>
      </c>
      <c r="E465" s="189" t="s">
        <v>1298</v>
      </c>
      <c r="F465" s="189" t="s">
        <v>2009</v>
      </c>
      <c r="G465" s="189" t="s">
        <v>2009</v>
      </c>
      <c r="H465" s="189" t="s">
        <v>2009</v>
      </c>
      <c r="I465" s="189"/>
      <c r="J465" s="189" t="s">
        <v>1</v>
      </c>
      <c r="K465" s="189" t="s">
        <v>1298</v>
      </c>
      <c r="L465" s="189" t="s">
        <v>4405</v>
      </c>
      <c r="M465" s="189">
        <v>1.02</v>
      </c>
      <c r="N465" s="189" t="s">
        <v>2009</v>
      </c>
      <c r="O465" s="189" t="s">
        <v>2009</v>
      </c>
      <c r="P465" s="190" t="s">
        <v>2009</v>
      </c>
      <c r="Q465" s="189" t="s">
        <v>2009</v>
      </c>
      <c r="R465" s="189" t="s">
        <v>4406</v>
      </c>
      <c r="S465" s="189" t="s">
        <v>3492</v>
      </c>
    </row>
    <row r="466" spans="1:19">
      <c r="A466" s="189" t="s">
        <v>4407</v>
      </c>
      <c r="B466" s="189" t="s">
        <v>497</v>
      </c>
      <c r="C466" s="189" t="s">
        <v>3342</v>
      </c>
      <c r="D466" s="189" t="s">
        <v>1751</v>
      </c>
      <c r="E466" s="189" t="s">
        <v>1298</v>
      </c>
      <c r="F466" s="189" t="s">
        <v>2009</v>
      </c>
      <c r="G466" s="189" t="s">
        <v>2009</v>
      </c>
      <c r="H466" s="189" t="s">
        <v>2009</v>
      </c>
      <c r="I466" s="189"/>
      <c r="J466" s="189" t="s">
        <v>1</v>
      </c>
      <c r="K466" s="189" t="s">
        <v>1298</v>
      </c>
      <c r="L466" s="189" t="s">
        <v>4408</v>
      </c>
      <c r="M466" s="189">
        <v>1.02</v>
      </c>
      <c r="N466" s="189" t="s">
        <v>2009</v>
      </c>
      <c r="O466" s="189" t="s">
        <v>2009</v>
      </c>
      <c r="P466" s="190" t="s">
        <v>2009</v>
      </c>
      <c r="Q466" s="189" t="s">
        <v>2009</v>
      </c>
      <c r="R466" s="189" t="s">
        <v>4406</v>
      </c>
      <c r="S466" s="189" t="s">
        <v>3492</v>
      </c>
    </row>
    <row r="467" spans="1:19">
      <c r="A467" s="189" t="s">
        <v>4409</v>
      </c>
      <c r="B467" s="189" t="s">
        <v>498</v>
      </c>
      <c r="C467" s="189" t="s">
        <v>3341</v>
      </c>
      <c r="D467" s="189" t="s">
        <v>4410</v>
      </c>
      <c r="E467" s="189" t="s">
        <v>1298</v>
      </c>
      <c r="F467" s="189" t="s">
        <v>3514</v>
      </c>
      <c r="G467" s="189" t="s">
        <v>2009</v>
      </c>
      <c r="H467" s="189" t="s">
        <v>2009</v>
      </c>
      <c r="I467" s="189"/>
      <c r="J467" s="189" t="s">
        <v>3440</v>
      </c>
      <c r="K467" s="189" t="s">
        <v>3514</v>
      </c>
      <c r="L467" s="189" t="s">
        <v>4411</v>
      </c>
      <c r="M467" s="189" t="s">
        <v>2009</v>
      </c>
      <c r="N467" s="189" t="s">
        <v>2009</v>
      </c>
      <c r="O467" s="189" t="s">
        <v>2009</v>
      </c>
      <c r="P467" s="190" t="s">
        <v>2009</v>
      </c>
      <c r="Q467" s="189" t="s">
        <v>2009</v>
      </c>
      <c r="R467" s="189" t="s">
        <v>3516</v>
      </c>
      <c r="S467" s="189" t="s">
        <v>3761</v>
      </c>
    </row>
    <row r="468" spans="1:19">
      <c r="A468" s="189" t="s">
        <v>4412</v>
      </c>
      <c r="B468" s="189" t="s">
        <v>499</v>
      </c>
      <c r="C468" s="189" t="s">
        <v>3342</v>
      </c>
      <c r="D468" s="189" t="s">
        <v>4413</v>
      </c>
      <c r="E468" s="189" t="s">
        <v>1298</v>
      </c>
      <c r="F468" s="189" t="s">
        <v>3514</v>
      </c>
      <c r="G468" s="189" t="s">
        <v>2009</v>
      </c>
      <c r="H468" s="189" t="s">
        <v>2009</v>
      </c>
      <c r="I468" s="189"/>
      <c r="J468" s="189" t="s">
        <v>3440</v>
      </c>
      <c r="K468" s="189" t="s">
        <v>3514</v>
      </c>
      <c r="L468" s="189" t="s">
        <v>4414</v>
      </c>
      <c r="M468" s="189" t="s">
        <v>2009</v>
      </c>
      <c r="N468" s="189" t="s">
        <v>2009</v>
      </c>
      <c r="O468" s="189" t="s">
        <v>2009</v>
      </c>
      <c r="P468" s="190" t="s">
        <v>2009</v>
      </c>
      <c r="Q468" s="189" t="s">
        <v>2009</v>
      </c>
      <c r="R468" s="189" t="s">
        <v>3516</v>
      </c>
      <c r="S468" s="189" t="s">
        <v>3761</v>
      </c>
    </row>
    <row r="469" spans="1:19">
      <c r="A469" s="189" t="s">
        <v>4415</v>
      </c>
      <c r="B469" s="189" t="s">
        <v>500</v>
      </c>
      <c r="C469" s="189" t="s">
        <v>3341</v>
      </c>
      <c r="D469" s="189" t="s">
        <v>4416</v>
      </c>
      <c r="E469" s="189" t="s">
        <v>1298</v>
      </c>
      <c r="F469" s="189" t="s">
        <v>3514</v>
      </c>
      <c r="G469" s="189" t="s">
        <v>2009</v>
      </c>
      <c r="H469" s="189" t="s">
        <v>2009</v>
      </c>
      <c r="I469" s="189"/>
      <c r="J469" s="189" t="s">
        <v>3440</v>
      </c>
      <c r="K469" s="189" t="s">
        <v>3514</v>
      </c>
      <c r="L469" s="189" t="s">
        <v>4417</v>
      </c>
      <c r="M469" s="189" t="s">
        <v>2009</v>
      </c>
      <c r="N469" s="189" t="s">
        <v>2009</v>
      </c>
      <c r="O469" s="189" t="s">
        <v>2009</v>
      </c>
      <c r="P469" s="190" t="s">
        <v>2009</v>
      </c>
      <c r="Q469" s="189" t="s">
        <v>2009</v>
      </c>
      <c r="R469" s="189" t="s">
        <v>3516</v>
      </c>
      <c r="S469" s="189" t="s">
        <v>3521</v>
      </c>
    </row>
    <row r="470" spans="1:19">
      <c r="A470" s="189" t="s">
        <v>4418</v>
      </c>
      <c r="B470" s="189" t="s">
        <v>501</v>
      </c>
      <c r="C470" s="189" t="s">
        <v>3342</v>
      </c>
      <c r="D470" s="189" t="s">
        <v>4419</v>
      </c>
      <c r="E470" s="189" t="s">
        <v>1298</v>
      </c>
      <c r="F470" s="189" t="s">
        <v>3514</v>
      </c>
      <c r="G470" s="189" t="s">
        <v>2009</v>
      </c>
      <c r="H470" s="189" t="s">
        <v>2009</v>
      </c>
      <c r="I470" s="189"/>
      <c r="J470" s="189" t="s">
        <v>3440</v>
      </c>
      <c r="K470" s="189" t="s">
        <v>3514</v>
      </c>
      <c r="L470" s="189" t="s">
        <v>4420</v>
      </c>
      <c r="M470" s="189" t="s">
        <v>2009</v>
      </c>
      <c r="N470" s="189" t="s">
        <v>2009</v>
      </c>
      <c r="O470" s="189" t="s">
        <v>2009</v>
      </c>
      <c r="P470" s="190" t="s">
        <v>2009</v>
      </c>
      <c r="Q470" s="189" t="s">
        <v>2009</v>
      </c>
      <c r="R470" s="189" t="s">
        <v>3516</v>
      </c>
      <c r="S470" s="189" t="s">
        <v>3521</v>
      </c>
    </row>
    <row r="471" spans="1:19">
      <c r="A471" s="189" t="s">
        <v>4421</v>
      </c>
      <c r="B471" s="189" t="s">
        <v>502</v>
      </c>
      <c r="C471" s="189" t="s">
        <v>3341</v>
      </c>
      <c r="D471" s="189" t="s">
        <v>4422</v>
      </c>
      <c r="E471" s="189" t="s">
        <v>1298</v>
      </c>
      <c r="F471" s="189" t="s">
        <v>3514</v>
      </c>
      <c r="G471" s="189" t="s">
        <v>2009</v>
      </c>
      <c r="H471" s="189" t="s">
        <v>2009</v>
      </c>
      <c r="I471" s="189"/>
      <c r="J471" s="189" t="s">
        <v>3440</v>
      </c>
      <c r="K471" s="189" t="s">
        <v>3514</v>
      </c>
      <c r="L471" s="189" t="s">
        <v>4423</v>
      </c>
      <c r="M471" s="189" t="s">
        <v>2009</v>
      </c>
      <c r="N471" s="189" t="s">
        <v>2009</v>
      </c>
      <c r="O471" s="189" t="s">
        <v>2009</v>
      </c>
      <c r="P471" s="190" t="s">
        <v>2009</v>
      </c>
      <c r="Q471" s="189" t="s">
        <v>2009</v>
      </c>
      <c r="R471" s="189" t="s">
        <v>3516</v>
      </c>
      <c r="S471" s="189" t="s">
        <v>3521</v>
      </c>
    </row>
    <row r="472" spans="1:19">
      <c r="A472" s="189" t="s">
        <v>4424</v>
      </c>
      <c r="B472" s="189" t="s">
        <v>503</v>
      </c>
      <c r="C472" s="189" t="s">
        <v>3342</v>
      </c>
      <c r="D472" s="189" t="s">
        <v>4425</v>
      </c>
      <c r="E472" s="189" t="s">
        <v>1298</v>
      </c>
      <c r="F472" s="189" t="s">
        <v>3514</v>
      </c>
      <c r="G472" s="189" t="s">
        <v>2009</v>
      </c>
      <c r="H472" s="189" t="s">
        <v>2009</v>
      </c>
      <c r="I472" s="189"/>
      <c r="J472" s="189" t="s">
        <v>3440</v>
      </c>
      <c r="K472" s="189" t="s">
        <v>3514</v>
      </c>
      <c r="L472" s="189" t="s">
        <v>4426</v>
      </c>
      <c r="M472" s="189" t="s">
        <v>2009</v>
      </c>
      <c r="N472" s="189" t="s">
        <v>2009</v>
      </c>
      <c r="O472" s="189" t="s">
        <v>2009</v>
      </c>
      <c r="P472" s="190" t="s">
        <v>2009</v>
      </c>
      <c r="Q472" s="189" t="s">
        <v>2009</v>
      </c>
      <c r="R472" s="189" t="s">
        <v>3516</v>
      </c>
      <c r="S472" s="189" t="s">
        <v>3521</v>
      </c>
    </row>
    <row r="473" spans="1:19">
      <c r="A473" s="189" t="s">
        <v>4427</v>
      </c>
      <c r="B473" s="189" t="s">
        <v>504</v>
      </c>
      <c r="C473" s="189" t="s">
        <v>3340</v>
      </c>
      <c r="D473" s="189" t="s">
        <v>4428</v>
      </c>
      <c r="E473" s="189" t="s">
        <v>1298</v>
      </c>
      <c r="F473" s="189" t="s">
        <v>3514</v>
      </c>
      <c r="G473" s="189" t="s">
        <v>2009</v>
      </c>
      <c r="H473" s="189" t="s">
        <v>2009</v>
      </c>
      <c r="I473" s="189"/>
      <c r="J473" s="189" t="s">
        <v>3440</v>
      </c>
      <c r="K473" s="189" t="s">
        <v>3514</v>
      </c>
      <c r="L473" s="189" t="s">
        <v>4429</v>
      </c>
      <c r="M473" s="189" t="s">
        <v>2009</v>
      </c>
      <c r="N473" s="189" t="s">
        <v>2009</v>
      </c>
      <c r="O473" s="189" t="s">
        <v>2009</v>
      </c>
      <c r="P473" s="190" t="s">
        <v>2009</v>
      </c>
      <c r="Q473" s="189" t="s">
        <v>2009</v>
      </c>
      <c r="R473" s="189" t="s">
        <v>4430</v>
      </c>
      <c r="S473" s="189" t="s">
        <v>3521</v>
      </c>
    </row>
    <row r="474" spans="1:19">
      <c r="A474" s="189" t="s">
        <v>4431</v>
      </c>
      <c r="B474" s="189" t="s">
        <v>802</v>
      </c>
      <c r="C474" s="189" t="s">
        <v>3340</v>
      </c>
      <c r="D474" s="189" t="s">
        <v>4432</v>
      </c>
      <c r="E474" s="189" t="s">
        <v>1298</v>
      </c>
      <c r="F474" s="189" t="s">
        <v>3514</v>
      </c>
      <c r="G474" s="189" t="s">
        <v>2009</v>
      </c>
      <c r="H474" s="189" t="s">
        <v>2009</v>
      </c>
      <c r="I474" s="189"/>
      <c r="J474" s="189" t="s">
        <v>3440</v>
      </c>
      <c r="K474" s="189" t="s">
        <v>3514</v>
      </c>
      <c r="L474" s="189" t="s">
        <v>4433</v>
      </c>
      <c r="M474" s="189" t="s">
        <v>2009</v>
      </c>
      <c r="N474" s="189" t="s">
        <v>2009</v>
      </c>
      <c r="O474" s="189" t="s">
        <v>2009</v>
      </c>
      <c r="P474" s="190" t="s">
        <v>2009</v>
      </c>
      <c r="Q474" s="189" t="s">
        <v>2009</v>
      </c>
      <c r="R474" s="189" t="s">
        <v>4430</v>
      </c>
      <c r="S474" s="189" t="s">
        <v>3521</v>
      </c>
    </row>
    <row r="475" spans="1:19">
      <c r="A475" s="189" t="s">
        <v>4434</v>
      </c>
      <c r="B475" s="189" t="s">
        <v>505</v>
      </c>
      <c r="C475" s="189" t="s">
        <v>3340</v>
      </c>
      <c r="D475" s="189" t="s">
        <v>4435</v>
      </c>
      <c r="E475" s="189" t="s">
        <v>1298</v>
      </c>
      <c r="F475" s="189" t="s">
        <v>3514</v>
      </c>
      <c r="G475" s="189" t="s">
        <v>2009</v>
      </c>
      <c r="H475" s="189" t="s">
        <v>2009</v>
      </c>
      <c r="I475" s="189"/>
      <c r="J475" s="189" t="s">
        <v>3440</v>
      </c>
      <c r="K475" s="189" t="s">
        <v>3514</v>
      </c>
      <c r="L475" s="189" t="s">
        <v>4436</v>
      </c>
      <c r="M475" s="189" t="s">
        <v>2009</v>
      </c>
      <c r="N475" s="189" t="s">
        <v>2009</v>
      </c>
      <c r="O475" s="189" t="s">
        <v>2009</v>
      </c>
      <c r="P475" s="190" t="s">
        <v>2009</v>
      </c>
      <c r="Q475" s="189" t="s">
        <v>2009</v>
      </c>
      <c r="R475" s="189" t="s">
        <v>3516</v>
      </c>
      <c r="S475" s="189" t="s">
        <v>3521</v>
      </c>
    </row>
    <row r="476" spans="1:19">
      <c r="A476" s="189" t="s">
        <v>4437</v>
      </c>
      <c r="B476" s="189" t="s">
        <v>803</v>
      </c>
      <c r="C476" s="189" t="s">
        <v>3340</v>
      </c>
      <c r="D476" s="189" t="s">
        <v>4438</v>
      </c>
      <c r="E476" s="189" t="s">
        <v>1298</v>
      </c>
      <c r="F476" s="189" t="s">
        <v>3514</v>
      </c>
      <c r="G476" s="189" t="s">
        <v>2009</v>
      </c>
      <c r="H476" s="189" t="s">
        <v>2009</v>
      </c>
      <c r="I476" s="189"/>
      <c r="J476" s="189" t="s">
        <v>3440</v>
      </c>
      <c r="K476" s="189" t="s">
        <v>3514</v>
      </c>
      <c r="L476" s="189" t="s">
        <v>4439</v>
      </c>
      <c r="M476" s="189" t="s">
        <v>2009</v>
      </c>
      <c r="N476" s="189" t="s">
        <v>2009</v>
      </c>
      <c r="O476" s="189" t="s">
        <v>2009</v>
      </c>
      <c r="P476" s="190" t="s">
        <v>2009</v>
      </c>
      <c r="Q476" s="189" t="s">
        <v>2009</v>
      </c>
      <c r="R476" s="189" t="s">
        <v>3516</v>
      </c>
      <c r="S476" s="189" t="s">
        <v>3521</v>
      </c>
    </row>
    <row r="477" spans="1:19">
      <c r="A477" s="189" t="s">
        <v>4440</v>
      </c>
      <c r="B477" s="189" t="s">
        <v>804</v>
      </c>
      <c r="C477" s="189" t="s">
        <v>3341</v>
      </c>
      <c r="D477" s="189" t="s">
        <v>4441</v>
      </c>
      <c r="E477" s="189" t="s">
        <v>1298</v>
      </c>
      <c r="F477" s="189" t="s">
        <v>2009</v>
      </c>
      <c r="G477" s="189" t="s">
        <v>2009</v>
      </c>
      <c r="H477" s="189" t="s">
        <v>2009</v>
      </c>
      <c r="I477" s="189"/>
      <c r="J477" s="189" t="s">
        <v>1</v>
      </c>
      <c r="K477" s="189" t="s">
        <v>1298</v>
      </c>
      <c r="L477" s="189" t="s">
        <v>4442</v>
      </c>
      <c r="M477" s="189" t="s">
        <v>2009</v>
      </c>
      <c r="N477" s="189" t="s">
        <v>2009</v>
      </c>
      <c r="O477" s="189" t="s">
        <v>2009</v>
      </c>
      <c r="P477" s="190" t="s">
        <v>2009</v>
      </c>
      <c r="Q477" s="189" t="s">
        <v>2009</v>
      </c>
      <c r="R477" s="189" t="s">
        <v>4104</v>
      </c>
      <c r="S477" s="189" t="s">
        <v>3566</v>
      </c>
    </row>
    <row r="478" spans="1:19">
      <c r="A478" s="189" t="s">
        <v>4443</v>
      </c>
      <c r="B478" s="189" t="s">
        <v>805</v>
      </c>
      <c r="C478" s="189" t="s">
        <v>3342</v>
      </c>
      <c r="D478" s="189" t="s">
        <v>4441</v>
      </c>
      <c r="E478" s="189" t="s">
        <v>1298</v>
      </c>
      <c r="F478" s="189" t="s">
        <v>2009</v>
      </c>
      <c r="G478" s="189" t="s">
        <v>2009</v>
      </c>
      <c r="H478" s="189" t="s">
        <v>2009</v>
      </c>
      <c r="I478" s="189"/>
      <c r="J478" s="189" t="s">
        <v>1</v>
      </c>
      <c r="K478" s="189" t="s">
        <v>1298</v>
      </c>
      <c r="L478" s="189" t="s">
        <v>4444</v>
      </c>
      <c r="M478" s="189" t="s">
        <v>2009</v>
      </c>
      <c r="N478" s="189" t="s">
        <v>2009</v>
      </c>
      <c r="O478" s="189" t="s">
        <v>2009</v>
      </c>
      <c r="P478" s="190" t="s">
        <v>2009</v>
      </c>
      <c r="Q478" s="189" t="s">
        <v>2009</v>
      </c>
      <c r="R478" s="189" t="s">
        <v>4104</v>
      </c>
      <c r="S478" s="189" t="s">
        <v>3566</v>
      </c>
    </row>
    <row r="479" spans="1:19">
      <c r="A479" s="189" t="s">
        <v>4445</v>
      </c>
      <c r="B479" s="189" t="s">
        <v>806</v>
      </c>
      <c r="C479" s="189" t="s">
        <v>3341</v>
      </c>
      <c r="D479" s="189" t="s">
        <v>4446</v>
      </c>
      <c r="E479" s="189" t="s">
        <v>1298</v>
      </c>
      <c r="F479" s="189" t="s">
        <v>2009</v>
      </c>
      <c r="G479" s="189" t="s">
        <v>2009</v>
      </c>
      <c r="H479" s="189" t="s">
        <v>2009</v>
      </c>
      <c r="I479" s="189"/>
      <c r="J479" s="189" t="s">
        <v>1</v>
      </c>
      <c r="K479" s="189" t="s">
        <v>1298</v>
      </c>
      <c r="L479" s="189" t="s">
        <v>4447</v>
      </c>
      <c r="M479" s="189" t="s">
        <v>2009</v>
      </c>
      <c r="N479" s="189" t="s">
        <v>2009</v>
      </c>
      <c r="O479" s="189" t="s">
        <v>2009</v>
      </c>
      <c r="P479" s="190" t="s">
        <v>2009</v>
      </c>
      <c r="Q479" s="189" t="s">
        <v>2009</v>
      </c>
      <c r="R479" s="189" t="s">
        <v>4104</v>
      </c>
      <c r="S479" s="189" t="s">
        <v>3566</v>
      </c>
    </row>
    <row r="480" spans="1:19">
      <c r="A480" s="189" t="s">
        <v>4448</v>
      </c>
      <c r="B480" s="189" t="s">
        <v>807</v>
      </c>
      <c r="C480" s="189" t="s">
        <v>3342</v>
      </c>
      <c r="D480" s="189" t="s">
        <v>4446</v>
      </c>
      <c r="E480" s="189" t="s">
        <v>1298</v>
      </c>
      <c r="F480" s="189" t="s">
        <v>2009</v>
      </c>
      <c r="G480" s="189" t="s">
        <v>2009</v>
      </c>
      <c r="H480" s="189" t="s">
        <v>2009</v>
      </c>
      <c r="I480" s="189"/>
      <c r="J480" s="189" t="s">
        <v>1</v>
      </c>
      <c r="K480" s="189" t="s">
        <v>1298</v>
      </c>
      <c r="L480" s="189" t="s">
        <v>4449</v>
      </c>
      <c r="M480" s="189" t="s">
        <v>2009</v>
      </c>
      <c r="N480" s="189" t="s">
        <v>2009</v>
      </c>
      <c r="O480" s="189" t="s">
        <v>2009</v>
      </c>
      <c r="P480" s="190" t="s">
        <v>2009</v>
      </c>
      <c r="Q480" s="189" t="s">
        <v>2009</v>
      </c>
      <c r="R480" s="189" t="s">
        <v>4104</v>
      </c>
      <c r="S480" s="189" t="s">
        <v>3566</v>
      </c>
    </row>
    <row r="481" spans="1:19">
      <c r="A481" s="189" t="s">
        <v>4450</v>
      </c>
      <c r="B481" s="189" t="s">
        <v>808</v>
      </c>
      <c r="C481" s="189" t="s">
        <v>3341</v>
      </c>
      <c r="D481" s="189" t="s">
        <v>4451</v>
      </c>
      <c r="E481" s="189" t="s">
        <v>1298</v>
      </c>
      <c r="F481" s="189" t="s">
        <v>2009</v>
      </c>
      <c r="G481" s="189" t="s">
        <v>2009</v>
      </c>
      <c r="H481" s="189" t="s">
        <v>2009</v>
      </c>
      <c r="I481" s="189"/>
      <c r="J481" s="189" t="s">
        <v>1</v>
      </c>
      <c r="K481" s="189" t="s">
        <v>1298</v>
      </c>
      <c r="L481" s="189" t="s">
        <v>4452</v>
      </c>
      <c r="M481" s="189" t="s">
        <v>2009</v>
      </c>
      <c r="N481" s="189" t="s">
        <v>2009</v>
      </c>
      <c r="O481" s="189" t="s">
        <v>2009</v>
      </c>
      <c r="P481" s="190" t="s">
        <v>2009</v>
      </c>
      <c r="Q481" s="189" t="s">
        <v>2009</v>
      </c>
      <c r="R481" s="189" t="s">
        <v>4104</v>
      </c>
      <c r="S481" s="189" t="s">
        <v>3566</v>
      </c>
    </row>
    <row r="482" spans="1:19">
      <c r="A482" s="189" t="s">
        <v>4453</v>
      </c>
      <c r="B482" s="189" t="s">
        <v>809</v>
      </c>
      <c r="C482" s="189" t="s">
        <v>3342</v>
      </c>
      <c r="D482" s="189" t="s">
        <v>4451</v>
      </c>
      <c r="E482" s="189" t="s">
        <v>1298</v>
      </c>
      <c r="F482" s="189" t="s">
        <v>2009</v>
      </c>
      <c r="G482" s="189" t="s">
        <v>2009</v>
      </c>
      <c r="H482" s="189" t="s">
        <v>2009</v>
      </c>
      <c r="I482" s="189"/>
      <c r="J482" s="189" t="s">
        <v>1</v>
      </c>
      <c r="K482" s="189" t="s">
        <v>1298</v>
      </c>
      <c r="L482" s="189" t="s">
        <v>4454</v>
      </c>
      <c r="M482" s="189" t="s">
        <v>2009</v>
      </c>
      <c r="N482" s="189" t="s">
        <v>2009</v>
      </c>
      <c r="O482" s="189" t="s">
        <v>2009</v>
      </c>
      <c r="P482" s="190" t="s">
        <v>2009</v>
      </c>
      <c r="Q482" s="189" t="s">
        <v>2009</v>
      </c>
      <c r="R482" s="189" t="s">
        <v>4104</v>
      </c>
      <c r="S482" s="189" t="s">
        <v>3566</v>
      </c>
    </row>
    <row r="483" spans="1:19">
      <c r="A483" s="189" t="s">
        <v>4455</v>
      </c>
      <c r="B483" s="189" t="s">
        <v>810</v>
      </c>
      <c r="C483" s="189" t="s">
        <v>3341</v>
      </c>
      <c r="D483" s="189" t="s">
        <v>4456</v>
      </c>
      <c r="E483" s="189" t="s">
        <v>1298</v>
      </c>
      <c r="F483" s="189" t="s">
        <v>2009</v>
      </c>
      <c r="G483" s="189" t="s">
        <v>2009</v>
      </c>
      <c r="H483" s="189" t="s">
        <v>2009</v>
      </c>
      <c r="I483" s="189"/>
      <c r="J483" s="189" t="s">
        <v>1</v>
      </c>
      <c r="K483" s="189" t="s">
        <v>1298</v>
      </c>
      <c r="L483" s="189" t="s">
        <v>4457</v>
      </c>
      <c r="M483" s="189" t="s">
        <v>2009</v>
      </c>
      <c r="N483" s="189" t="s">
        <v>2009</v>
      </c>
      <c r="O483" s="189" t="s">
        <v>2009</v>
      </c>
      <c r="P483" s="190" t="s">
        <v>2009</v>
      </c>
      <c r="Q483" s="189" t="s">
        <v>2009</v>
      </c>
      <c r="R483" s="189" t="s">
        <v>4104</v>
      </c>
      <c r="S483" s="189" t="s">
        <v>3566</v>
      </c>
    </row>
    <row r="484" spans="1:19">
      <c r="A484" s="189" t="s">
        <v>4458</v>
      </c>
      <c r="B484" s="189" t="s">
        <v>811</v>
      </c>
      <c r="C484" s="189" t="s">
        <v>3342</v>
      </c>
      <c r="D484" s="189" t="s">
        <v>4456</v>
      </c>
      <c r="E484" s="189" t="s">
        <v>1298</v>
      </c>
      <c r="F484" s="189" t="s">
        <v>2009</v>
      </c>
      <c r="G484" s="189" t="s">
        <v>2009</v>
      </c>
      <c r="H484" s="189" t="s">
        <v>2009</v>
      </c>
      <c r="I484" s="189"/>
      <c r="J484" s="189" t="s">
        <v>1</v>
      </c>
      <c r="K484" s="189" t="s">
        <v>1298</v>
      </c>
      <c r="L484" s="189" t="s">
        <v>4459</v>
      </c>
      <c r="M484" s="189" t="s">
        <v>2009</v>
      </c>
      <c r="N484" s="189" t="s">
        <v>2009</v>
      </c>
      <c r="O484" s="189" t="s">
        <v>2009</v>
      </c>
      <c r="P484" s="190" t="s">
        <v>2009</v>
      </c>
      <c r="Q484" s="189" t="s">
        <v>2009</v>
      </c>
      <c r="R484" s="189" t="s">
        <v>4104</v>
      </c>
      <c r="S484" s="189" t="s">
        <v>3566</v>
      </c>
    </row>
    <row r="485" spans="1:19">
      <c r="A485" s="189" t="s">
        <v>4460</v>
      </c>
      <c r="B485" s="189" t="s">
        <v>506</v>
      </c>
      <c r="C485" s="189" t="s">
        <v>3341</v>
      </c>
      <c r="D485" s="189" t="s">
        <v>4461</v>
      </c>
      <c r="E485" s="189" t="s">
        <v>1298</v>
      </c>
      <c r="F485" s="189" t="s">
        <v>2009</v>
      </c>
      <c r="G485" s="189" t="s">
        <v>2009</v>
      </c>
      <c r="H485" s="189" t="s">
        <v>2009</v>
      </c>
      <c r="I485" s="189"/>
      <c r="J485" s="189" t="s">
        <v>1</v>
      </c>
      <c r="K485" s="189" t="s">
        <v>1298</v>
      </c>
      <c r="L485" s="189" t="s">
        <v>4462</v>
      </c>
      <c r="M485" s="189" t="s">
        <v>2009</v>
      </c>
      <c r="N485" s="189" t="s">
        <v>2009</v>
      </c>
      <c r="O485" s="189" t="s">
        <v>2009</v>
      </c>
      <c r="P485" s="190" t="s">
        <v>2009</v>
      </c>
      <c r="Q485" s="189" t="s">
        <v>2009</v>
      </c>
      <c r="R485" s="189" t="s">
        <v>4463</v>
      </c>
      <c r="S485" s="189" t="s">
        <v>3460</v>
      </c>
    </row>
    <row r="486" spans="1:19">
      <c r="A486" s="189" t="s">
        <v>4464</v>
      </c>
      <c r="B486" s="189" t="s">
        <v>507</v>
      </c>
      <c r="C486" s="189" t="s">
        <v>3342</v>
      </c>
      <c r="D486" s="189" t="s">
        <v>4465</v>
      </c>
      <c r="E486" s="189" t="s">
        <v>1298</v>
      </c>
      <c r="F486" s="189" t="s">
        <v>2009</v>
      </c>
      <c r="G486" s="189" t="s">
        <v>2009</v>
      </c>
      <c r="H486" s="189" t="s">
        <v>2009</v>
      </c>
      <c r="I486" s="189"/>
      <c r="J486" s="189" t="s">
        <v>1</v>
      </c>
      <c r="K486" s="189" t="s">
        <v>1298</v>
      </c>
      <c r="L486" s="189" t="s">
        <v>4466</v>
      </c>
      <c r="M486" s="189" t="s">
        <v>2009</v>
      </c>
      <c r="N486" s="189" t="s">
        <v>2009</v>
      </c>
      <c r="O486" s="189" t="s">
        <v>2009</v>
      </c>
      <c r="P486" s="190" t="s">
        <v>2009</v>
      </c>
      <c r="Q486" s="189" t="s">
        <v>2009</v>
      </c>
      <c r="R486" s="189" t="s">
        <v>4463</v>
      </c>
      <c r="S486" s="189" t="s">
        <v>3460</v>
      </c>
    </row>
    <row r="487" spans="1:19">
      <c r="A487" s="189" t="s">
        <v>4467</v>
      </c>
      <c r="B487" s="189" t="s">
        <v>508</v>
      </c>
      <c r="C487" s="189" t="s">
        <v>3340</v>
      </c>
      <c r="D487" s="189" t="s">
        <v>508</v>
      </c>
      <c r="E487" s="189" t="s">
        <v>1298</v>
      </c>
      <c r="F487" s="189" t="s">
        <v>2009</v>
      </c>
      <c r="G487" s="189" t="s">
        <v>2009</v>
      </c>
      <c r="H487" s="189" t="s">
        <v>2009</v>
      </c>
      <c r="I487" s="189"/>
      <c r="J487" s="189" t="s">
        <v>1</v>
      </c>
      <c r="K487" s="189" t="s">
        <v>1298</v>
      </c>
      <c r="L487" s="189" t="s">
        <v>4468</v>
      </c>
      <c r="M487" s="189" t="s">
        <v>2009</v>
      </c>
      <c r="N487" s="189" t="s">
        <v>2009</v>
      </c>
      <c r="O487" s="189" t="s">
        <v>2009</v>
      </c>
      <c r="P487" s="190" t="s">
        <v>2009</v>
      </c>
      <c r="Q487" s="189" t="s">
        <v>2009</v>
      </c>
      <c r="R487" s="189" t="s">
        <v>4104</v>
      </c>
      <c r="S487" s="189" t="s">
        <v>3566</v>
      </c>
    </row>
    <row r="488" spans="1:19">
      <c r="A488" s="189" t="s">
        <v>4469</v>
      </c>
      <c r="B488" s="189" t="s">
        <v>509</v>
      </c>
      <c r="C488" s="189" t="s">
        <v>3340</v>
      </c>
      <c r="D488" s="189" t="s">
        <v>509</v>
      </c>
      <c r="E488" s="189" t="s">
        <v>1298</v>
      </c>
      <c r="F488" s="189" t="s">
        <v>2009</v>
      </c>
      <c r="G488" s="189" t="s">
        <v>2009</v>
      </c>
      <c r="H488" s="189" t="s">
        <v>2009</v>
      </c>
      <c r="I488" s="189"/>
      <c r="J488" s="189" t="s">
        <v>1</v>
      </c>
      <c r="K488" s="189" t="s">
        <v>1298</v>
      </c>
      <c r="L488" s="189" t="s">
        <v>4470</v>
      </c>
      <c r="M488" s="189" t="s">
        <v>2009</v>
      </c>
      <c r="N488" s="189" t="s">
        <v>2009</v>
      </c>
      <c r="O488" s="189" t="s">
        <v>2009</v>
      </c>
      <c r="P488" s="190" t="s">
        <v>2009</v>
      </c>
      <c r="Q488" s="189" t="s">
        <v>2009</v>
      </c>
      <c r="R488" s="189" t="s">
        <v>4104</v>
      </c>
      <c r="S488" s="189" t="s">
        <v>3566</v>
      </c>
    </row>
    <row r="489" spans="1:19">
      <c r="A489" s="189" t="s">
        <v>4471</v>
      </c>
      <c r="B489" s="189" t="s">
        <v>510</v>
      </c>
      <c r="C489" s="189" t="s">
        <v>3340</v>
      </c>
      <c r="D489" s="189" t="s">
        <v>510</v>
      </c>
      <c r="E489" s="189" t="s">
        <v>1298</v>
      </c>
      <c r="F489" s="189" t="s">
        <v>2009</v>
      </c>
      <c r="G489" s="189" t="s">
        <v>2009</v>
      </c>
      <c r="H489" s="189" t="s">
        <v>2009</v>
      </c>
      <c r="I489" s="189"/>
      <c r="J489" s="189" t="s">
        <v>1</v>
      </c>
      <c r="K489" s="189" t="s">
        <v>1298</v>
      </c>
      <c r="L489" s="189" t="s">
        <v>4472</v>
      </c>
      <c r="M489" s="189" t="s">
        <v>2009</v>
      </c>
      <c r="N489" s="189" t="s">
        <v>2009</v>
      </c>
      <c r="O489" s="189" t="s">
        <v>2009</v>
      </c>
      <c r="P489" s="190" t="s">
        <v>2009</v>
      </c>
      <c r="Q489" s="189" t="s">
        <v>2009</v>
      </c>
      <c r="R489" s="189" t="s">
        <v>4101</v>
      </c>
      <c r="S489" s="189" t="s">
        <v>3566</v>
      </c>
    </row>
    <row r="490" spans="1:19">
      <c r="A490" s="189" t="s">
        <v>4473</v>
      </c>
      <c r="B490" s="189" t="s">
        <v>511</v>
      </c>
      <c r="C490" s="189" t="s">
        <v>3340</v>
      </c>
      <c r="D490" s="189" t="s">
        <v>511</v>
      </c>
      <c r="E490" s="189" t="s">
        <v>1298</v>
      </c>
      <c r="F490" s="189" t="s">
        <v>2009</v>
      </c>
      <c r="G490" s="189" t="s">
        <v>2009</v>
      </c>
      <c r="H490" s="189" t="s">
        <v>2009</v>
      </c>
      <c r="I490" s="189"/>
      <c r="J490" s="189" t="s">
        <v>1</v>
      </c>
      <c r="K490" s="189" t="s">
        <v>1298</v>
      </c>
      <c r="L490" s="189" t="s">
        <v>4474</v>
      </c>
      <c r="M490" s="189" t="s">
        <v>2009</v>
      </c>
      <c r="N490" s="189" t="s">
        <v>2009</v>
      </c>
      <c r="O490" s="189" t="s">
        <v>2009</v>
      </c>
      <c r="P490" s="190" t="s">
        <v>2009</v>
      </c>
      <c r="Q490" s="189" t="s">
        <v>2009</v>
      </c>
      <c r="R490" s="189" t="s">
        <v>4475</v>
      </c>
      <c r="S490" s="189" t="s">
        <v>3751</v>
      </c>
    </row>
    <row r="491" spans="1:19">
      <c r="A491" s="189" t="s">
        <v>4476</v>
      </c>
      <c r="B491" s="189" t="s">
        <v>512</v>
      </c>
      <c r="C491" s="189" t="s">
        <v>3340</v>
      </c>
      <c r="D491" s="189" t="s">
        <v>512</v>
      </c>
      <c r="E491" s="189" t="s">
        <v>1298</v>
      </c>
      <c r="F491" s="189" t="s">
        <v>2009</v>
      </c>
      <c r="G491" s="189" t="s">
        <v>2009</v>
      </c>
      <c r="H491" s="189" t="s">
        <v>2009</v>
      </c>
      <c r="I491" s="189"/>
      <c r="J491" s="189" t="s">
        <v>1</v>
      </c>
      <c r="K491" s="189" t="s">
        <v>1298</v>
      </c>
      <c r="L491" s="189" t="s">
        <v>4477</v>
      </c>
      <c r="M491" s="189" t="s">
        <v>2009</v>
      </c>
      <c r="N491" s="189" t="s">
        <v>2009</v>
      </c>
      <c r="O491" s="189" t="s">
        <v>2009</v>
      </c>
      <c r="P491" s="190" t="s">
        <v>2009</v>
      </c>
      <c r="Q491" s="189" t="s">
        <v>2009</v>
      </c>
      <c r="R491" s="189" t="s">
        <v>4478</v>
      </c>
      <c r="S491" s="189" t="s">
        <v>3751</v>
      </c>
    </row>
    <row r="492" spans="1:19">
      <c r="A492" s="189" t="s">
        <v>4479</v>
      </c>
      <c r="B492" s="189" t="s">
        <v>513</v>
      </c>
      <c r="C492" s="189" t="s">
        <v>3340</v>
      </c>
      <c r="D492" s="189" t="s">
        <v>513</v>
      </c>
      <c r="E492" s="189" t="s">
        <v>1298</v>
      </c>
      <c r="F492" s="189" t="s">
        <v>2009</v>
      </c>
      <c r="G492" s="189" t="s">
        <v>2009</v>
      </c>
      <c r="H492" s="189" t="s">
        <v>2009</v>
      </c>
      <c r="I492" s="189"/>
      <c r="J492" s="189" t="s">
        <v>1</v>
      </c>
      <c r="K492" s="189" t="s">
        <v>1298</v>
      </c>
      <c r="L492" s="189" t="s">
        <v>4480</v>
      </c>
      <c r="M492" s="189" t="s">
        <v>2009</v>
      </c>
      <c r="N492" s="189" t="s">
        <v>2009</v>
      </c>
      <c r="O492" s="189" t="s">
        <v>2009</v>
      </c>
      <c r="P492" s="190" t="s">
        <v>2009</v>
      </c>
      <c r="Q492" s="189" t="s">
        <v>2009</v>
      </c>
      <c r="R492" s="189" t="s">
        <v>4478</v>
      </c>
      <c r="S492" s="189" t="s">
        <v>3751</v>
      </c>
    </row>
    <row r="493" spans="1:19">
      <c r="A493" s="189" t="s">
        <v>4481</v>
      </c>
      <c r="B493" s="189" t="s">
        <v>514</v>
      </c>
      <c r="C493" s="189" t="s">
        <v>3340</v>
      </c>
      <c r="D493" s="189" t="s">
        <v>514</v>
      </c>
      <c r="E493" s="189" t="s">
        <v>1298</v>
      </c>
      <c r="F493" s="189" t="s">
        <v>3514</v>
      </c>
      <c r="G493" s="189" t="s">
        <v>2009</v>
      </c>
      <c r="H493" s="189" t="s">
        <v>2009</v>
      </c>
      <c r="I493" s="189"/>
      <c r="J493" s="189" t="s">
        <v>3440</v>
      </c>
      <c r="K493" s="189" t="s">
        <v>3514</v>
      </c>
      <c r="L493" s="189" t="s">
        <v>4482</v>
      </c>
      <c r="M493" s="189" t="s">
        <v>2009</v>
      </c>
      <c r="N493" s="189" t="s">
        <v>2009</v>
      </c>
      <c r="O493" s="189" t="s">
        <v>2009</v>
      </c>
      <c r="P493" s="190" t="s">
        <v>2009</v>
      </c>
      <c r="Q493" s="189" t="s">
        <v>2009</v>
      </c>
      <c r="R493" s="189" t="s">
        <v>3516</v>
      </c>
      <c r="S493" s="189" t="s">
        <v>3761</v>
      </c>
    </row>
    <row r="494" spans="1:19">
      <c r="A494" s="189" t="s">
        <v>4483</v>
      </c>
      <c r="B494" s="189" t="s">
        <v>515</v>
      </c>
      <c r="C494" s="189" t="s">
        <v>3340</v>
      </c>
      <c r="D494" s="189" t="s">
        <v>515</v>
      </c>
      <c r="E494" s="189" t="s">
        <v>1298</v>
      </c>
      <c r="F494" s="189" t="s">
        <v>3514</v>
      </c>
      <c r="G494" s="189" t="s">
        <v>2009</v>
      </c>
      <c r="H494" s="189" t="s">
        <v>2009</v>
      </c>
      <c r="I494" s="189"/>
      <c r="J494" s="189" t="s">
        <v>3440</v>
      </c>
      <c r="K494" s="189" t="s">
        <v>3514</v>
      </c>
      <c r="L494" s="189" t="s">
        <v>4484</v>
      </c>
      <c r="M494" s="189" t="s">
        <v>2009</v>
      </c>
      <c r="N494" s="189" t="s">
        <v>2009</v>
      </c>
      <c r="O494" s="189" t="s">
        <v>2009</v>
      </c>
      <c r="P494" s="190" t="s">
        <v>2009</v>
      </c>
      <c r="Q494" s="189" t="s">
        <v>2009</v>
      </c>
      <c r="R494" s="189" t="s">
        <v>3516</v>
      </c>
      <c r="S494" s="189" t="s">
        <v>3761</v>
      </c>
    </row>
    <row r="495" spans="1:19">
      <c r="A495" s="189" t="s">
        <v>4485</v>
      </c>
      <c r="B495" s="189" t="s">
        <v>516</v>
      </c>
      <c r="C495" s="189" t="s">
        <v>3340</v>
      </c>
      <c r="D495" s="189" t="s">
        <v>516</v>
      </c>
      <c r="E495" s="189" t="s">
        <v>1298</v>
      </c>
      <c r="F495" s="189" t="s">
        <v>2009</v>
      </c>
      <c r="G495" s="189" t="s">
        <v>2009</v>
      </c>
      <c r="H495" s="189" t="s">
        <v>2009</v>
      </c>
      <c r="I495" s="189"/>
      <c r="J495" s="189" t="s">
        <v>1</v>
      </c>
      <c r="K495" s="189" t="s">
        <v>1298</v>
      </c>
      <c r="L495" s="189" t="s">
        <v>4486</v>
      </c>
      <c r="M495" s="189" t="s">
        <v>2009</v>
      </c>
      <c r="N495" s="189" t="s">
        <v>2009</v>
      </c>
      <c r="O495" s="189" t="s">
        <v>2009</v>
      </c>
      <c r="P495" s="190" t="s">
        <v>2009</v>
      </c>
      <c r="Q495" s="189" t="s">
        <v>2009</v>
      </c>
      <c r="R495" s="189" t="s">
        <v>4487</v>
      </c>
      <c r="S495" s="189" t="s">
        <v>3873</v>
      </c>
    </row>
    <row r="496" spans="1:19">
      <c r="A496" s="189" t="s">
        <v>4488</v>
      </c>
      <c r="B496" s="189" t="s">
        <v>517</v>
      </c>
      <c r="C496" s="189" t="s">
        <v>3340</v>
      </c>
      <c r="D496" s="189" t="s">
        <v>517</v>
      </c>
      <c r="E496" s="189" t="s">
        <v>1298</v>
      </c>
      <c r="F496" s="189" t="s">
        <v>2009</v>
      </c>
      <c r="G496" s="189" t="s">
        <v>2009</v>
      </c>
      <c r="H496" s="189" t="s">
        <v>2009</v>
      </c>
      <c r="I496" s="189"/>
      <c r="J496" s="189" t="s">
        <v>1</v>
      </c>
      <c r="K496" s="189" t="s">
        <v>1298</v>
      </c>
      <c r="L496" s="189" t="s">
        <v>4489</v>
      </c>
      <c r="M496" s="189" t="s">
        <v>2009</v>
      </c>
      <c r="N496" s="189" t="s">
        <v>2009</v>
      </c>
      <c r="O496" s="189" t="s">
        <v>2009</v>
      </c>
      <c r="P496" s="190" t="s">
        <v>2009</v>
      </c>
      <c r="Q496" s="189" t="s">
        <v>2009</v>
      </c>
      <c r="R496" s="189" t="s">
        <v>4487</v>
      </c>
      <c r="S496" s="189" t="s">
        <v>3765</v>
      </c>
    </row>
    <row r="497" spans="1:19">
      <c r="A497" s="189" t="s">
        <v>4490</v>
      </c>
      <c r="B497" s="189" t="s">
        <v>518</v>
      </c>
      <c r="C497" s="189" t="s">
        <v>3340</v>
      </c>
      <c r="D497" s="189" t="s">
        <v>518</v>
      </c>
      <c r="E497" s="189" t="s">
        <v>1298</v>
      </c>
      <c r="F497" s="189" t="s">
        <v>2009</v>
      </c>
      <c r="G497" s="189" t="s">
        <v>2009</v>
      </c>
      <c r="H497" s="189" t="s">
        <v>2009</v>
      </c>
      <c r="I497" s="189"/>
      <c r="J497" s="189" t="s">
        <v>1</v>
      </c>
      <c r="K497" s="189" t="s">
        <v>1298</v>
      </c>
      <c r="L497" s="189" t="s">
        <v>4491</v>
      </c>
      <c r="M497" s="189" t="s">
        <v>2009</v>
      </c>
      <c r="N497" s="189" t="s">
        <v>2009</v>
      </c>
      <c r="O497" s="189" t="s">
        <v>2009</v>
      </c>
      <c r="P497" s="190" t="s">
        <v>2009</v>
      </c>
      <c r="Q497" s="189" t="s">
        <v>2009</v>
      </c>
      <c r="R497" s="189" t="s">
        <v>4487</v>
      </c>
      <c r="S497" s="189" t="s">
        <v>3464</v>
      </c>
    </row>
    <row r="498" spans="1:19">
      <c r="A498" s="189" t="s">
        <v>4492</v>
      </c>
      <c r="B498" s="189" t="s">
        <v>519</v>
      </c>
      <c r="C498" s="189" t="s">
        <v>3340</v>
      </c>
      <c r="D498" s="189" t="s">
        <v>519</v>
      </c>
      <c r="E498" s="189" t="s">
        <v>1298</v>
      </c>
      <c r="F498" s="189" t="s">
        <v>3514</v>
      </c>
      <c r="G498" s="189" t="s">
        <v>2009</v>
      </c>
      <c r="H498" s="189" t="s">
        <v>2009</v>
      </c>
      <c r="I498" s="189"/>
      <c r="J498" s="189" t="s">
        <v>3440</v>
      </c>
      <c r="K498" s="189" t="s">
        <v>3514</v>
      </c>
      <c r="L498" s="189" t="s">
        <v>4493</v>
      </c>
      <c r="M498" s="189" t="s">
        <v>2009</v>
      </c>
      <c r="N498" s="189" t="s">
        <v>2009</v>
      </c>
      <c r="O498" s="189" t="s">
        <v>2009</v>
      </c>
      <c r="P498" s="190" t="s">
        <v>2009</v>
      </c>
      <c r="Q498" s="189" t="s">
        <v>2009</v>
      </c>
      <c r="R498" s="189" t="s">
        <v>3516</v>
      </c>
      <c r="S498" s="189" t="s">
        <v>3521</v>
      </c>
    </row>
    <row r="499" spans="1:19">
      <c r="A499" s="189" t="s">
        <v>4494</v>
      </c>
      <c r="B499" s="189" t="s">
        <v>812</v>
      </c>
      <c r="C499" s="189" t="s">
        <v>3340</v>
      </c>
      <c r="D499" s="189" t="s">
        <v>812</v>
      </c>
      <c r="E499" s="189" t="s">
        <v>1298</v>
      </c>
      <c r="F499" s="189" t="s">
        <v>2009</v>
      </c>
      <c r="G499" s="189" t="s">
        <v>2009</v>
      </c>
      <c r="H499" s="189" t="s">
        <v>2009</v>
      </c>
      <c r="I499" s="189"/>
      <c r="J499" s="189" t="s">
        <v>1</v>
      </c>
      <c r="K499" s="189" t="s">
        <v>1298</v>
      </c>
      <c r="L499" s="189" t="s">
        <v>4495</v>
      </c>
      <c r="M499" s="189" t="s">
        <v>2009</v>
      </c>
      <c r="N499" s="189" t="s">
        <v>2009</v>
      </c>
      <c r="O499" s="189" t="s">
        <v>2009</v>
      </c>
      <c r="P499" s="190" t="s">
        <v>2009</v>
      </c>
      <c r="Q499" s="189" t="s">
        <v>2009</v>
      </c>
      <c r="R499" s="189" t="s">
        <v>3516</v>
      </c>
      <c r="S499" s="189" t="s">
        <v>3521</v>
      </c>
    </row>
    <row r="500" spans="1:19">
      <c r="A500" s="189" t="s">
        <v>4496</v>
      </c>
      <c r="B500" s="189" t="s">
        <v>813</v>
      </c>
      <c r="C500" s="189" t="s">
        <v>3340</v>
      </c>
      <c r="D500" s="189" t="s">
        <v>813</v>
      </c>
      <c r="E500" s="189" t="s">
        <v>1298</v>
      </c>
      <c r="F500" s="189" t="s">
        <v>3514</v>
      </c>
      <c r="G500" s="189" t="s">
        <v>2009</v>
      </c>
      <c r="H500" s="189" t="s">
        <v>2009</v>
      </c>
      <c r="I500" s="189"/>
      <c r="J500" s="189" t="s">
        <v>3440</v>
      </c>
      <c r="K500" s="189" t="s">
        <v>3514</v>
      </c>
      <c r="L500" s="189" t="s">
        <v>4497</v>
      </c>
      <c r="M500" s="189" t="s">
        <v>2009</v>
      </c>
      <c r="N500" s="189" t="s">
        <v>2009</v>
      </c>
      <c r="O500" s="189" t="s">
        <v>2009</v>
      </c>
      <c r="P500" s="190" t="s">
        <v>2009</v>
      </c>
      <c r="Q500" s="189" t="s">
        <v>2009</v>
      </c>
      <c r="R500" s="189" t="s">
        <v>3516</v>
      </c>
      <c r="S500" s="189" t="s">
        <v>3521</v>
      </c>
    </row>
    <row r="501" spans="1:19">
      <c r="A501" s="189" t="s">
        <v>4498</v>
      </c>
      <c r="B501" s="189" t="s">
        <v>520</v>
      </c>
      <c r="C501" s="189" t="s">
        <v>3340</v>
      </c>
      <c r="D501" s="189" t="s">
        <v>520</v>
      </c>
      <c r="E501" s="189" t="s">
        <v>1298</v>
      </c>
      <c r="F501" s="189" t="s">
        <v>2009</v>
      </c>
      <c r="G501" s="189" t="s">
        <v>2009</v>
      </c>
      <c r="H501" s="189" t="s">
        <v>2009</v>
      </c>
      <c r="I501" s="189"/>
      <c r="J501" s="189" t="s">
        <v>1</v>
      </c>
      <c r="K501" s="189" t="s">
        <v>1298</v>
      </c>
      <c r="L501" s="189" t="s">
        <v>4499</v>
      </c>
      <c r="M501" s="189" t="s">
        <v>2009</v>
      </c>
      <c r="N501" s="189" t="s">
        <v>2009</v>
      </c>
      <c r="O501" s="189" t="s">
        <v>2009</v>
      </c>
      <c r="P501" s="190" t="s">
        <v>2009</v>
      </c>
      <c r="Q501" s="189" t="s">
        <v>2009</v>
      </c>
      <c r="R501" s="189" t="s">
        <v>3516</v>
      </c>
      <c r="S501" s="189" t="s">
        <v>3521</v>
      </c>
    </row>
    <row r="502" spans="1:19">
      <c r="A502" s="189" t="s">
        <v>4500</v>
      </c>
      <c r="B502" s="189" t="s">
        <v>521</v>
      </c>
      <c r="C502" s="189" t="s">
        <v>3340</v>
      </c>
      <c r="D502" s="189" t="s">
        <v>521</v>
      </c>
      <c r="E502" s="189" t="s">
        <v>1298</v>
      </c>
      <c r="F502" s="189" t="s">
        <v>3514</v>
      </c>
      <c r="G502" s="189" t="s">
        <v>2009</v>
      </c>
      <c r="H502" s="189" t="s">
        <v>2009</v>
      </c>
      <c r="I502" s="189"/>
      <c r="J502" s="189" t="s">
        <v>3440</v>
      </c>
      <c r="K502" s="189" t="s">
        <v>3514</v>
      </c>
      <c r="L502" s="189" t="s">
        <v>4501</v>
      </c>
      <c r="M502" s="189" t="s">
        <v>2009</v>
      </c>
      <c r="N502" s="189" t="s">
        <v>2009</v>
      </c>
      <c r="O502" s="189" t="s">
        <v>2009</v>
      </c>
      <c r="P502" s="190" t="s">
        <v>2009</v>
      </c>
      <c r="Q502" s="189" t="s">
        <v>2009</v>
      </c>
      <c r="R502" s="189" t="s">
        <v>3516</v>
      </c>
      <c r="S502" s="189" t="s">
        <v>3457</v>
      </c>
    </row>
    <row r="503" spans="1:19">
      <c r="A503" s="189" t="s">
        <v>4502</v>
      </c>
      <c r="B503" s="189" t="s">
        <v>814</v>
      </c>
      <c r="C503" s="189" t="s">
        <v>3340</v>
      </c>
      <c r="D503" s="189" t="s">
        <v>814</v>
      </c>
      <c r="E503" s="189" t="s">
        <v>1298</v>
      </c>
      <c r="F503" s="189" t="s">
        <v>2009</v>
      </c>
      <c r="G503" s="189" t="s">
        <v>2009</v>
      </c>
      <c r="H503" s="189" t="s">
        <v>2009</v>
      </c>
      <c r="I503" s="189"/>
      <c r="J503" s="189" t="s">
        <v>1</v>
      </c>
      <c r="K503" s="189" t="s">
        <v>1298</v>
      </c>
      <c r="L503" s="189" t="s">
        <v>4503</v>
      </c>
      <c r="M503" s="189" t="s">
        <v>2009</v>
      </c>
      <c r="N503" s="189" t="s">
        <v>2009</v>
      </c>
      <c r="O503" s="189" t="s">
        <v>2009</v>
      </c>
      <c r="P503" s="190" t="s">
        <v>2009</v>
      </c>
      <c r="Q503" s="189" t="s">
        <v>2009</v>
      </c>
      <c r="R503" s="189" t="s">
        <v>4332</v>
      </c>
      <c r="S503" s="189" t="s">
        <v>3598</v>
      </c>
    </row>
    <row r="504" spans="1:19">
      <c r="A504" s="189" t="s">
        <v>4504</v>
      </c>
      <c r="B504" s="189" t="s">
        <v>522</v>
      </c>
      <c r="C504" s="189" t="s">
        <v>3340</v>
      </c>
      <c r="D504" s="189" t="s">
        <v>522</v>
      </c>
      <c r="E504" s="189" t="s">
        <v>1298</v>
      </c>
      <c r="F504" s="189" t="s">
        <v>2009</v>
      </c>
      <c r="G504" s="189" t="s">
        <v>2009</v>
      </c>
      <c r="H504" s="189" t="s">
        <v>2009</v>
      </c>
      <c r="I504" s="189"/>
      <c r="J504" s="189" t="s">
        <v>1</v>
      </c>
      <c r="K504" s="189" t="s">
        <v>1298</v>
      </c>
      <c r="L504" s="189" t="s">
        <v>4505</v>
      </c>
      <c r="M504" s="189" t="s">
        <v>2009</v>
      </c>
      <c r="N504" s="189" t="s">
        <v>2009</v>
      </c>
      <c r="O504" s="189" t="s">
        <v>2009</v>
      </c>
      <c r="P504" s="190" t="s">
        <v>2009</v>
      </c>
      <c r="Q504" s="189" t="s">
        <v>2009</v>
      </c>
      <c r="R504" s="189" t="s">
        <v>4321</v>
      </c>
      <c r="S504" s="189" t="s">
        <v>3534</v>
      </c>
    </row>
    <row r="505" spans="1:19">
      <c r="A505" s="189" t="s">
        <v>4506</v>
      </c>
      <c r="B505" s="189" t="s">
        <v>523</v>
      </c>
      <c r="C505" s="189" t="s">
        <v>3340</v>
      </c>
      <c r="D505" s="189" t="s">
        <v>523</v>
      </c>
      <c r="E505" s="189" t="s">
        <v>1298</v>
      </c>
      <c r="F505" s="189" t="s">
        <v>2009</v>
      </c>
      <c r="G505" s="189" t="s">
        <v>2009</v>
      </c>
      <c r="H505" s="189" t="s">
        <v>2009</v>
      </c>
      <c r="I505" s="189"/>
      <c r="J505" s="189" t="s">
        <v>1</v>
      </c>
      <c r="K505" s="189" t="s">
        <v>1298</v>
      </c>
      <c r="L505" s="189" t="s">
        <v>4507</v>
      </c>
      <c r="M505" s="189" t="s">
        <v>2009</v>
      </c>
      <c r="N505" s="189" t="s">
        <v>2009</v>
      </c>
      <c r="O505" s="189" t="s">
        <v>2009</v>
      </c>
      <c r="P505" s="190" t="s">
        <v>2009</v>
      </c>
      <c r="Q505" s="189" t="s">
        <v>2009</v>
      </c>
      <c r="R505" s="189" t="s">
        <v>4508</v>
      </c>
      <c r="S505" s="189" t="s">
        <v>3457</v>
      </c>
    </row>
    <row r="506" spans="1:19">
      <c r="A506" s="189" t="s">
        <v>4509</v>
      </c>
      <c r="B506" s="189" t="s">
        <v>524</v>
      </c>
      <c r="C506" s="189" t="s">
        <v>3340</v>
      </c>
      <c r="D506" s="189" t="s">
        <v>524</v>
      </c>
      <c r="E506" s="189" t="s">
        <v>1298</v>
      </c>
      <c r="F506" s="189" t="s">
        <v>3514</v>
      </c>
      <c r="G506" s="189" t="s">
        <v>2009</v>
      </c>
      <c r="H506" s="189" t="s">
        <v>2009</v>
      </c>
      <c r="I506" s="189"/>
      <c r="J506" s="189" t="s">
        <v>3440</v>
      </c>
      <c r="K506" s="189" t="s">
        <v>3514</v>
      </c>
      <c r="L506" s="189" t="s">
        <v>4510</v>
      </c>
      <c r="M506" s="189" t="s">
        <v>2009</v>
      </c>
      <c r="N506" s="189" t="s">
        <v>2009</v>
      </c>
      <c r="O506" s="189" t="s">
        <v>2009</v>
      </c>
      <c r="P506" s="190" t="s">
        <v>2009</v>
      </c>
      <c r="Q506" s="189" t="s">
        <v>2009</v>
      </c>
      <c r="R506" s="189" t="s">
        <v>3516</v>
      </c>
      <c r="S506" s="189" t="s">
        <v>3566</v>
      </c>
    </row>
    <row r="507" spans="1:19">
      <c r="A507" s="189" t="s">
        <v>4511</v>
      </c>
      <c r="B507" s="189" t="s">
        <v>525</v>
      </c>
      <c r="C507" s="189" t="s">
        <v>3340</v>
      </c>
      <c r="D507" s="189" t="s">
        <v>525</v>
      </c>
      <c r="E507" s="189" t="s">
        <v>1298</v>
      </c>
      <c r="F507" s="189" t="s">
        <v>2009</v>
      </c>
      <c r="G507" s="189" t="s">
        <v>2009</v>
      </c>
      <c r="H507" s="189" t="s">
        <v>2009</v>
      </c>
      <c r="I507" s="189"/>
      <c r="J507" s="189" t="s">
        <v>1</v>
      </c>
      <c r="K507" s="189" t="s">
        <v>1298</v>
      </c>
      <c r="L507" s="189" t="s">
        <v>4512</v>
      </c>
      <c r="M507" s="189" t="s">
        <v>2009</v>
      </c>
      <c r="N507" s="189" t="s">
        <v>2009</v>
      </c>
      <c r="O507" s="189" t="s">
        <v>2009</v>
      </c>
      <c r="P507" s="190" t="s">
        <v>2009</v>
      </c>
      <c r="Q507" s="189" t="s">
        <v>2009</v>
      </c>
      <c r="R507" s="189" t="s">
        <v>4508</v>
      </c>
      <c r="S507" s="189" t="s">
        <v>3457</v>
      </c>
    </row>
    <row r="508" spans="1:19">
      <c r="A508" s="189" t="s">
        <v>4513</v>
      </c>
      <c r="B508" s="189" t="s">
        <v>526</v>
      </c>
      <c r="C508" s="189" t="s">
        <v>3340</v>
      </c>
      <c r="D508" s="189" t="s">
        <v>526</v>
      </c>
      <c r="E508" s="189" t="s">
        <v>1298</v>
      </c>
      <c r="F508" s="189" t="s">
        <v>2009</v>
      </c>
      <c r="G508" s="189" t="s">
        <v>2009</v>
      </c>
      <c r="H508" s="189" t="s">
        <v>2009</v>
      </c>
      <c r="I508" s="189"/>
      <c r="J508" s="189" t="s">
        <v>1</v>
      </c>
      <c r="K508" s="189" t="s">
        <v>1298</v>
      </c>
      <c r="L508" s="189" t="s">
        <v>4514</v>
      </c>
      <c r="M508" s="189" t="s">
        <v>2009</v>
      </c>
      <c r="N508" s="189" t="s">
        <v>2009</v>
      </c>
      <c r="O508" s="189" t="s">
        <v>2009</v>
      </c>
      <c r="P508" s="190" t="s">
        <v>2009</v>
      </c>
      <c r="Q508" s="189" t="s">
        <v>2009</v>
      </c>
      <c r="R508" s="189" t="s">
        <v>4326</v>
      </c>
      <c r="S508" s="189" t="s">
        <v>3505</v>
      </c>
    </row>
    <row r="509" spans="1:19">
      <c r="A509" s="189" t="s">
        <v>4515</v>
      </c>
      <c r="B509" s="189" t="s">
        <v>527</v>
      </c>
      <c r="C509" s="189" t="s">
        <v>3340</v>
      </c>
      <c r="D509" s="189" t="s">
        <v>527</v>
      </c>
      <c r="E509" s="189" t="s">
        <v>1298</v>
      </c>
      <c r="F509" s="189" t="s">
        <v>3514</v>
      </c>
      <c r="G509" s="189" t="s">
        <v>2009</v>
      </c>
      <c r="H509" s="189" t="s">
        <v>2009</v>
      </c>
      <c r="I509" s="189"/>
      <c r="J509" s="189" t="s">
        <v>3440</v>
      </c>
      <c r="K509" s="189" t="s">
        <v>3514</v>
      </c>
      <c r="L509" s="189" t="s">
        <v>4516</v>
      </c>
      <c r="M509" s="189" t="s">
        <v>2009</v>
      </c>
      <c r="N509" s="189" t="s">
        <v>2009</v>
      </c>
      <c r="O509" s="189" t="s">
        <v>2009</v>
      </c>
      <c r="P509" s="190" t="s">
        <v>2009</v>
      </c>
      <c r="Q509" s="189" t="s">
        <v>2009</v>
      </c>
      <c r="R509" s="189" t="s">
        <v>4517</v>
      </c>
      <c r="S509" s="189" t="s">
        <v>3476</v>
      </c>
    </row>
    <row r="510" spans="1:19">
      <c r="A510" s="189" t="s">
        <v>4518</v>
      </c>
      <c r="B510" s="189" t="s">
        <v>528</v>
      </c>
      <c r="C510" s="189" t="s">
        <v>3340</v>
      </c>
      <c r="D510" s="189" t="s">
        <v>528</v>
      </c>
      <c r="E510" s="189" t="s">
        <v>1298</v>
      </c>
      <c r="F510" s="189" t="s">
        <v>3514</v>
      </c>
      <c r="G510" s="189" t="s">
        <v>2009</v>
      </c>
      <c r="H510" s="189" t="s">
        <v>2009</v>
      </c>
      <c r="I510" s="189"/>
      <c r="J510" s="189" t="s">
        <v>3440</v>
      </c>
      <c r="K510" s="189" t="s">
        <v>3514</v>
      </c>
      <c r="L510" s="189" t="s">
        <v>4519</v>
      </c>
      <c r="M510" s="189" t="s">
        <v>2009</v>
      </c>
      <c r="N510" s="189" t="s">
        <v>2009</v>
      </c>
      <c r="O510" s="189" t="s">
        <v>2009</v>
      </c>
      <c r="P510" s="190" t="s">
        <v>2009</v>
      </c>
      <c r="Q510" s="189" t="s">
        <v>2009</v>
      </c>
      <c r="R510" s="189" t="s">
        <v>3516</v>
      </c>
      <c r="S510" s="189" t="s">
        <v>3476</v>
      </c>
    </row>
    <row r="511" spans="1:19">
      <c r="A511" s="189" t="s">
        <v>4520</v>
      </c>
      <c r="B511" s="189" t="s">
        <v>529</v>
      </c>
      <c r="C511" s="189" t="s">
        <v>3340</v>
      </c>
      <c r="D511" s="189" t="s">
        <v>529</v>
      </c>
      <c r="E511" s="189" t="s">
        <v>1298</v>
      </c>
      <c r="F511" s="189" t="s">
        <v>2009</v>
      </c>
      <c r="G511" s="189" t="s">
        <v>2009</v>
      </c>
      <c r="H511" s="189" t="s">
        <v>2009</v>
      </c>
      <c r="I511" s="189"/>
      <c r="J511" s="189" t="s">
        <v>1</v>
      </c>
      <c r="K511" s="189" t="s">
        <v>1298</v>
      </c>
      <c r="L511" s="189" t="s">
        <v>4521</v>
      </c>
      <c r="M511" s="189" t="s">
        <v>2009</v>
      </c>
      <c r="N511" s="189" t="s">
        <v>2009</v>
      </c>
      <c r="O511" s="189" t="s">
        <v>2009</v>
      </c>
      <c r="P511" s="190" t="s">
        <v>2009</v>
      </c>
      <c r="Q511" s="189" t="s">
        <v>2009</v>
      </c>
      <c r="R511" s="189" t="s">
        <v>4242</v>
      </c>
      <c r="S511" s="189" t="s">
        <v>3492</v>
      </c>
    </row>
    <row r="512" spans="1:19">
      <c r="A512" s="189" t="s">
        <v>4522</v>
      </c>
      <c r="B512" s="189" t="s">
        <v>815</v>
      </c>
      <c r="C512" s="189" t="s">
        <v>3340</v>
      </c>
      <c r="D512" s="189" t="s">
        <v>815</v>
      </c>
      <c r="E512" s="189" t="s">
        <v>1298</v>
      </c>
      <c r="F512" s="189" t="s">
        <v>2009</v>
      </c>
      <c r="G512" s="189" t="s">
        <v>2009</v>
      </c>
      <c r="H512" s="189" t="s">
        <v>2009</v>
      </c>
      <c r="I512" s="189"/>
      <c r="J512" s="189" t="s">
        <v>1</v>
      </c>
      <c r="K512" s="189" t="s">
        <v>1298</v>
      </c>
      <c r="L512" s="189" t="s">
        <v>4523</v>
      </c>
      <c r="M512" s="189" t="s">
        <v>2009</v>
      </c>
      <c r="N512" s="189" t="s">
        <v>2009</v>
      </c>
      <c r="O512" s="189" t="s">
        <v>2009</v>
      </c>
      <c r="P512" s="190" t="s">
        <v>2009</v>
      </c>
      <c r="Q512" s="189" t="s">
        <v>2009</v>
      </c>
      <c r="R512" s="189" t="s">
        <v>4524</v>
      </c>
      <c r="S512" s="189" t="s">
        <v>3647</v>
      </c>
    </row>
    <row r="513" spans="1:19">
      <c r="A513" s="189" t="s">
        <v>4525</v>
      </c>
      <c r="B513" s="189" t="s">
        <v>530</v>
      </c>
      <c r="C513" s="189" t="s">
        <v>3340</v>
      </c>
      <c r="D513" s="189" t="s">
        <v>530</v>
      </c>
      <c r="E513" s="189" t="s">
        <v>1298</v>
      </c>
      <c r="F513" s="189" t="s">
        <v>2009</v>
      </c>
      <c r="G513" s="189" t="s">
        <v>2009</v>
      </c>
      <c r="H513" s="189" t="s">
        <v>2009</v>
      </c>
      <c r="I513" s="189"/>
      <c r="J513" s="189" t="s">
        <v>1</v>
      </c>
      <c r="K513" s="189" t="s">
        <v>1298</v>
      </c>
      <c r="L513" s="189" t="s">
        <v>4526</v>
      </c>
      <c r="M513" s="189" t="s">
        <v>2009</v>
      </c>
      <c r="N513" s="189" t="s">
        <v>2009</v>
      </c>
      <c r="O513" s="189" t="s">
        <v>2009</v>
      </c>
      <c r="P513" s="190" t="s">
        <v>2009</v>
      </c>
      <c r="Q513" s="189" t="s">
        <v>2009</v>
      </c>
      <c r="R513" s="189" t="s">
        <v>3516</v>
      </c>
      <c r="S513" s="189" t="s">
        <v>3751</v>
      </c>
    </row>
    <row r="514" spans="1:19">
      <c r="A514" s="189" t="s">
        <v>4527</v>
      </c>
      <c r="B514" s="189" t="s">
        <v>531</v>
      </c>
      <c r="C514" s="189" t="s">
        <v>3340</v>
      </c>
      <c r="D514" s="189" t="s">
        <v>531</v>
      </c>
      <c r="E514" s="189" t="s">
        <v>1298</v>
      </c>
      <c r="F514" s="189" t="s">
        <v>2009</v>
      </c>
      <c r="G514" s="189" t="s">
        <v>2009</v>
      </c>
      <c r="H514" s="189" t="s">
        <v>2009</v>
      </c>
      <c r="I514" s="189"/>
      <c r="J514" s="189" t="s">
        <v>1</v>
      </c>
      <c r="K514" s="189" t="s">
        <v>1298</v>
      </c>
      <c r="L514" s="189" t="s">
        <v>4528</v>
      </c>
      <c r="M514" s="189" t="s">
        <v>2009</v>
      </c>
      <c r="N514" s="189" t="s">
        <v>2009</v>
      </c>
      <c r="O514" s="189" t="s">
        <v>2009</v>
      </c>
      <c r="P514" s="190" t="s">
        <v>2009</v>
      </c>
      <c r="Q514" s="189" t="s">
        <v>2009</v>
      </c>
      <c r="R514" s="189" t="s">
        <v>3516</v>
      </c>
      <c r="S514" s="189" t="s">
        <v>3751</v>
      </c>
    </row>
    <row r="515" spans="1:19">
      <c r="A515" s="189" t="s">
        <v>4529</v>
      </c>
      <c r="B515" s="189" t="s">
        <v>532</v>
      </c>
      <c r="C515" s="189" t="s">
        <v>3340</v>
      </c>
      <c r="D515" s="189" t="s">
        <v>532</v>
      </c>
      <c r="E515" s="189" t="s">
        <v>1298</v>
      </c>
      <c r="F515" s="189" t="s">
        <v>3514</v>
      </c>
      <c r="G515" s="189" t="s">
        <v>2009</v>
      </c>
      <c r="H515" s="189" t="s">
        <v>2009</v>
      </c>
      <c r="I515" s="189"/>
      <c r="J515" s="189" t="s">
        <v>3440</v>
      </c>
      <c r="K515" s="189" t="s">
        <v>3514</v>
      </c>
      <c r="L515" s="189" t="s">
        <v>4530</v>
      </c>
      <c r="M515" s="189" t="s">
        <v>2009</v>
      </c>
      <c r="N515" s="189" t="s">
        <v>2009</v>
      </c>
      <c r="O515" s="189" t="s">
        <v>2009</v>
      </c>
      <c r="P515" s="190" t="s">
        <v>2009</v>
      </c>
      <c r="Q515" s="189" t="s">
        <v>2009</v>
      </c>
      <c r="R515" s="189" t="s">
        <v>3516</v>
      </c>
      <c r="S515" s="189" t="s">
        <v>3765</v>
      </c>
    </row>
    <row r="516" spans="1:19">
      <c r="A516" s="189" t="s">
        <v>4531</v>
      </c>
      <c r="B516" s="189" t="s">
        <v>533</v>
      </c>
      <c r="C516" s="189" t="s">
        <v>3340</v>
      </c>
      <c r="D516" s="189" t="s">
        <v>533</v>
      </c>
      <c r="E516" s="189" t="s">
        <v>1298</v>
      </c>
      <c r="F516" s="189" t="s">
        <v>3514</v>
      </c>
      <c r="G516" s="189" t="s">
        <v>2009</v>
      </c>
      <c r="H516" s="189" t="s">
        <v>2009</v>
      </c>
      <c r="I516" s="189"/>
      <c r="J516" s="189" t="s">
        <v>3440</v>
      </c>
      <c r="K516" s="189" t="s">
        <v>3514</v>
      </c>
      <c r="L516" s="189" t="s">
        <v>4532</v>
      </c>
      <c r="M516" s="189" t="s">
        <v>2009</v>
      </c>
      <c r="N516" s="189" t="s">
        <v>2009</v>
      </c>
      <c r="O516" s="189" t="s">
        <v>2009</v>
      </c>
      <c r="P516" s="190" t="s">
        <v>2009</v>
      </c>
      <c r="Q516" s="189" t="s">
        <v>2009</v>
      </c>
      <c r="R516" s="189" t="s">
        <v>3516</v>
      </c>
      <c r="S516" s="189" t="s">
        <v>3765</v>
      </c>
    </row>
    <row r="517" spans="1:19">
      <c r="A517" s="189" t="s">
        <v>4533</v>
      </c>
      <c r="B517" s="189" t="s">
        <v>534</v>
      </c>
      <c r="C517" s="189" t="s">
        <v>3340</v>
      </c>
      <c r="D517" s="189" t="s">
        <v>534</v>
      </c>
      <c r="E517" s="189" t="s">
        <v>1298</v>
      </c>
      <c r="F517" s="189" t="s">
        <v>3514</v>
      </c>
      <c r="G517" s="189" t="s">
        <v>2009</v>
      </c>
      <c r="H517" s="189" t="s">
        <v>2009</v>
      </c>
      <c r="I517" s="189"/>
      <c r="J517" s="189" t="s">
        <v>3440</v>
      </c>
      <c r="K517" s="189" t="s">
        <v>3514</v>
      </c>
      <c r="L517" s="189" t="s">
        <v>4534</v>
      </c>
      <c r="M517" s="189" t="s">
        <v>2009</v>
      </c>
      <c r="N517" s="189" t="s">
        <v>2009</v>
      </c>
      <c r="O517" s="189" t="s">
        <v>2009</v>
      </c>
      <c r="P517" s="190" t="s">
        <v>2009</v>
      </c>
      <c r="Q517" s="189" t="s">
        <v>2009</v>
      </c>
      <c r="R517" s="189" t="s">
        <v>3516</v>
      </c>
      <c r="S517" s="189" t="s">
        <v>3765</v>
      </c>
    </row>
    <row r="518" spans="1:19">
      <c r="A518" s="189" t="s">
        <v>4535</v>
      </c>
      <c r="B518" s="189" t="s">
        <v>535</v>
      </c>
      <c r="C518" s="189" t="s">
        <v>3340</v>
      </c>
      <c r="D518" s="189" t="s">
        <v>535</v>
      </c>
      <c r="E518" s="189" t="s">
        <v>1298</v>
      </c>
      <c r="F518" s="189" t="s">
        <v>2009</v>
      </c>
      <c r="G518" s="189" t="s">
        <v>2009</v>
      </c>
      <c r="H518" s="189" t="s">
        <v>2009</v>
      </c>
      <c r="I518" s="189"/>
      <c r="J518" s="189" t="s">
        <v>1</v>
      </c>
      <c r="K518" s="189" t="s">
        <v>1298</v>
      </c>
      <c r="L518" s="189" t="s">
        <v>4536</v>
      </c>
      <c r="M518" s="189" t="s">
        <v>2009</v>
      </c>
      <c r="N518" s="189" t="s">
        <v>2009</v>
      </c>
      <c r="O518" s="189" t="s">
        <v>2009</v>
      </c>
      <c r="P518" s="190" t="s">
        <v>2009</v>
      </c>
      <c r="Q518" s="189" t="s">
        <v>2009</v>
      </c>
      <c r="R518" s="189" t="s">
        <v>4254</v>
      </c>
      <c r="S518" s="189" t="s">
        <v>4002</v>
      </c>
    </row>
    <row r="519" spans="1:19">
      <c r="A519" s="189" t="s">
        <v>4537</v>
      </c>
      <c r="B519" s="189" t="s">
        <v>536</v>
      </c>
      <c r="C519" s="189" t="s">
        <v>3340</v>
      </c>
      <c r="D519" s="189" t="s">
        <v>536</v>
      </c>
      <c r="E519" s="189" t="s">
        <v>1298</v>
      </c>
      <c r="F519" s="189" t="s">
        <v>2009</v>
      </c>
      <c r="G519" s="189" t="s">
        <v>2009</v>
      </c>
      <c r="H519" s="189" t="s">
        <v>2009</v>
      </c>
      <c r="I519" s="189"/>
      <c r="J519" s="189" t="s">
        <v>1</v>
      </c>
      <c r="K519" s="189" t="s">
        <v>1298</v>
      </c>
      <c r="L519" s="189" t="s">
        <v>4538</v>
      </c>
      <c r="M519" s="189" t="s">
        <v>2009</v>
      </c>
      <c r="N519" s="189" t="s">
        <v>2009</v>
      </c>
      <c r="O519" s="189" t="s">
        <v>2009</v>
      </c>
      <c r="P519" s="190" t="s">
        <v>2009</v>
      </c>
      <c r="Q519" s="189" t="s">
        <v>2009</v>
      </c>
      <c r="R519" s="189" t="s">
        <v>4478</v>
      </c>
      <c r="S519" s="189" t="s">
        <v>3751</v>
      </c>
    </row>
    <row r="520" spans="1:19">
      <c r="A520" s="189" t="s">
        <v>4539</v>
      </c>
      <c r="B520" s="189" t="s">
        <v>537</v>
      </c>
      <c r="C520" s="189" t="s">
        <v>3340</v>
      </c>
      <c r="D520" s="189" t="s">
        <v>537</v>
      </c>
      <c r="E520" s="189" t="s">
        <v>1298</v>
      </c>
      <c r="F520" s="189" t="s">
        <v>2009</v>
      </c>
      <c r="G520" s="189" t="s">
        <v>2009</v>
      </c>
      <c r="H520" s="189" t="s">
        <v>2009</v>
      </c>
      <c r="I520" s="189"/>
      <c r="J520" s="189" t="s">
        <v>1</v>
      </c>
      <c r="K520" s="189" t="s">
        <v>1298</v>
      </c>
      <c r="L520" s="189" t="s">
        <v>4540</v>
      </c>
      <c r="M520" s="189" t="s">
        <v>2009</v>
      </c>
      <c r="N520" s="189" t="s">
        <v>2009</v>
      </c>
      <c r="O520" s="189" t="s">
        <v>2009</v>
      </c>
      <c r="P520" s="190" t="s">
        <v>2009</v>
      </c>
      <c r="Q520" s="189" t="s">
        <v>2009</v>
      </c>
      <c r="R520" s="189" t="s">
        <v>4478</v>
      </c>
      <c r="S520" s="189" t="s">
        <v>3751</v>
      </c>
    </row>
    <row r="521" spans="1:19" ht="17">
      <c r="A521" s="189" t="s">
        <v>4541</v>
      </c>
      <c r="B521" s="189" t="s">
        <v>538</v>
      </c>
      <c r="C521" s="189" t="s">
        <v>3340</v>
      </c>
      <c r="D521" s="189" t="s">
        <v>538</v>
      </c>
      <c r="E521" s="189" t="s">
        <v>1298</v>
      </c>
      <c r="F521" s="189" t="s">
        <v>2009</v>
      </c>
      <c r="G521" s="189" t="s">
        <v>2009</v>
      </c>
      <c r="H521" s="189" t="s">
        <v>2009</v>
      </c>
      <c r="I521" s="189"/>
      <c r="J521" s="189" t="s">
        <v>1</v>
      </c>
      <c r="K521" s="189" t="s">
        <v>1298</v>
      </c>
      <c r="L521" s="189" t="s">
        <v>4542</v>
      </c>
      <c r="M521" s="189">
        <v>10.199999999999999</v>
      </c>
      <c r="N521" s="189">
        <v>15.3</v>
      </c>
      <c r="O521" s="189" t="s">
        <v>3462</v>
      </c>
      <c r="P521" s="190">
        <v>0.05</v>
      </c>
      <c r="Q521" s="189" t="s">
        <v>2009</v>
      </c>
      <c r="R521" s="189" t="s">
        <v>4543</v>
      </c>
      <c r="S521" s="189" t="s">
        <v>3598</v>
      </c>
    </row>
    <row r="522" spans="1:19" ht="17">
      <c r="A522" s="189" t="s">
        <v>4544</v>
      </c>
      <c r="B522" s="189" t="s">
        <v>539</v>
      </c>
      <c r="C522" s="189" t="s">
        <v>3341</v>
      </c>
      <c r="D522" s="189" t="s">
        <v>1719</v>
      </c>
      <c r="E522" s="189" t="s">
        <v>1298</v>
      </c>
      <c r="F522" s="189" t="s">
        <v>2009</v>
      </c>
      <c r="G522" s="189" t="s">
        <v>2009</v>
      </c>
      <c r="H522" s="189" t="s">
        <v>2009</v>
      </c>
      <c r="I522" s="189"/>
      <c r="J522" s="189" t="s">
        <v>1</v>
      </c>
      <c r="K522" s="189" t="s">
        <v>1298</v>
      </c>
      <c r="L522" s="189" t="s">
        <v>4545</v>
      </c>
      <c r="M522" s="189">
        <v>10.199999999999999</v>
      </c>
      <c r="N522" s="189">
        <v>15.3</v>
      </c>
      <c r="O522" s="189" t="s">
        <v>3462</v>
      </c>
      <c r="P522" s="190">
        <v>0.05</v>
      </c>
      <c r="Q522" s="189" t="s">
        <v>2009</v>
      </c>
      <c r="R522" s="189" t="s">
        <v>4543</v>
      </c>
      <c r="S522" s="189" t="s">
        <v>3598</v>
      </c>
    </row>
    <row r="523" spans="1:19" ht="17">
      <c r="A523" s="189" t="s">
        <v>4546</v>
      </c>
      <c r="B523" s="189" t="s">
        <v>540</v>
      </c>
      <c r="C523" s="189" t="s">
        <v>3342</v>
      </c>
      <c r="D523" s="189" t="s">
        <v>1719</v>
      </c>
      <c r="E523" s="189" t="s">
        <v>1298</v>
      </c>
      <c r="F523" s="189" t="s">
        <v>2009</v>
      </c>
      <c r="G523" s="189" t="s">
        <v>2009</v>
      </c>
      <c r="H523" s="189" t="s">
        <v>2009</v>
      </c>
      <c r="I523" s="189"/>
      <c r="J523" s="189" t="s">
        <v>1</v>
      </c>
      <c r="K523" s="189" t="s">
        <v>1298</v>
      </c>
      <c r="L523" s="189" t="s">
        <v>4547</v>
      </c>
      <c r="M523" s="189">
        <v>10.199999999999999</v>
      </c>
      <c r="N523" s="189">
        <v>15.3</v>
      </c>
      <c r="O523" s="189" t="s">
        <v>3462</v>
      </c>
      <c r="P523" s="190">
        <v>0.05</v>
      </c>
      <c r="Q523" s="189" t="s">
        <v>2009</v>
      </c>
      <c r="R523" s="189" t="s">
        <v>4543</v>
      </c>
      <c r="S523" s="189" t="s">
        <v>3598</v>
      </c>
    </row>
    <row r="524" spans="1:19" ht="17">
      <c r="A524" s="189" t="s">
        <v>4548</v>
      </c>
      <c r="B524" s="189" t="s">
        <v>541</v>
      </c>
      <c r="C524" s="189" t="s">
        <v>3340</v>
      </c>
      <c r="D524" s="189" t="s">
        <v>541</v>
      </c>
      <c r="E524" s="189" t="s">
        <v>1298</v>
      </c>
      <c r="F524" s="189" t="s">
        <v>2009</v>
      </c>
      <c r="G524" s="189" t="s">
        <v>2009</v>
      </c>
      <c r="H524" s="189" t="s">
        <v>2009</v>
      </c>
      <c r="I524" s="189"/>
      <c r="J524" s="189" t="s">
        <v>1</v>
      </c>
      <c r="K524" s="189" t="s">
        <v>1298</v>
      </c>
      <c r="L524" s="189" t="s">
        <v>4549</v>
      </c>
      <c r="M524" s="189">
        <v>10.199999999999999</v>
      </c>
      <c r="N524" s="189">
        <v>15.3</v>
      </c>
      <c r="O524" s="189" t="s">
        <v>3462</v>
      </c>
      <c r="P524" s="190">
        <v>0.05</v>
      </c>
      <c r="Q524" s="189" t="s">
        <v>2009</v>
      </c>
      <c r="R524" s="189" t="s">
        <v>4543</v>
      </c>
      <c r="S524" s="189" t="s">
        <v>3598</v>
      </c>
    </row>
    <row r="525" spans="1:19" ht="17">
      <c r="A525" s="189" t="s">
        <v>4550</v>
      </c>
      <c r="B525" s="189" t="s">
        <v>542</v>
      </c>
      <c r="C525" s="189" t="s">
        <v>3340</v>
      </c>
      <c r="D525" s="189" t="s">
        <v>542</v>
      </c>
      <c r="E525" s="189" t="s">
        <v>1298</v>
      </c>
      <c r="F525" s="189" t="s">
        <v>2009</v>
      </c>
      <c r="G525" s="189" t="s">
        <v>2009</v>
      </c>
      <c r="H525" s="189" t="s">
        <v>2009</v>
      </c>
      <c r="I525" s="189"/>
      <c r="J525" s="189" t="s">
        <v>1</v>
      </c>
      <c r="K525" s="189" t="s">
        <v>1298</v>
      </c>
      <c r="L525" s="189" t="s">
        <v>4551</v>
      </c>
      <c r="M525" s="189">
        <v>10.199999999999999</v>
      </c>
      <c r="N525" s="189">
        <v>15.3</v>
      </c>
      <c r="O525" s="189" t="s">
        <v>3462</v>
      </c>
      <c r="P525" s="190">
        <v>0.05</v>
      </c>
      <c r="Q525" s="189" t="s">
        <v>2009</v>
      </c>
      <c r="R525" s="189" t="s">
        <v>4543</v>
      </c>
      <c r="S525" s="189" t="s">
        <v>3598</v>
      </c>
    </row>
    <row r="526" spans="1:19">
      <c r="A526" s="189" t="s">
        <v>4552</v>
      </c>
      <c r="B526" s="189" t="s">
        <v>543</v>
      </c>
      <c r="C526" s="189" t="s">
        <v>3358</v>
      </c>
      <c r="D526" s="189" t="s">
        <v>4553</v>
      </c>
      <c r="E526" s="189" t="s">
        <v>1298</v>
      </c>
      <c r="F526" s="189" t="s">
        <v>2009</v>
      </c>
      <c r="G526" s="189" t="s">
        <v>2009</v>
      </c>
      <c r="H526" s="189" t="s">
        <v>2009</v>
      </c>
      <c r="I526" s="189"/>
      <c r="J526" s="189" t="s">
        <v>1</v>
      </c>
      <c r="K526" s="189" t="s">
        <v>1298</v>
      </c>
      <c r="L526" s="189" t="s">
        <v>4554</v>
      </c>
      <c r="M526" s="189" t="s">
        <v>2009</v>
      </c>
      <c r="N526" s="189" t="s">
        <v>2009</v>
      </c>
      <c r="O526" s="189" t="s">
        <v>2009</v>
      </c>
      <c r="P526" s="190" t="s">
        <v>2009</v>
      </c>
      <c r="Q526" s="189" t="s">
        <v>2009</v>
      </c>
      <c r="R526" s="189" t="s">
        <v>4543</v>
      </c>
      <c r="S526" s="189" t="s">
        <v>3598</v>
      </c>
    </row>
    <row r="527" spans="1:19">
      <c r="A527" s="189" t="s">
        <v>4555</v>
      </c>
      <c r="B527" s="189" t="s">
        <v>544</v>
      </c>
      <c r="C527" s="189" t="s">
        <v>3359</v>
      </c>
      <c r="D527" s="189" t="s">
        <v>4553</v>
      </c>
      <c r="E527" s="189" t="s">
        <v>1298</v>
      </c>
      <c r="F527" s="189" t="s">
        <v>2009</v>
      </c>
      <c r="G527" s="189" t="s">
        <v>2009</v>
      </c>
      <c r="H527" s="189" t="s">
        <v>2009</v>
      </c>
      <c r="I527" s="189"/>
      <c r="J527" s="189" t="s">
        <v>1</v>
      </c>
      <c r="K527" s="189" t="s">
        <v>1298</v>
      </c>
      <c r="L527" s="189" t="s">
        <v>4556</v>
      </c>
      <c r="M527" s="189" t="s">
        <v>2009</v>
      </c>
      <c r="N527" s="189" t="s">
        <v>2009</v>
      </c>
      <c r="O527" s="189" t="s">
        <v>2009</v>
      </c>
      <c r="P527" s="190" t="s">
        <v>2009</v>
      </c>
      <c r="Q527" s="189" t="s">
        <v>2009</v>
      </c>
      <c r="R527" s="189" t="s">
        <v>4543</v>
      </c>
      <c r="S527" s="189" t="s">
        <v>3598</v>
      </c>
    </row>
    <row r="528" spans="1:19">
      <c r="A528" s="189" t="s">
        <v>4557</v>
      </c>
      <c r="B528" s="189" t="s">
        <v>545</v>
      </c>
      <c r="C528" s="189" t="s">
        <v>3360</v>
      </c>
      <c r="D528" s="189" t="s">
        <v>4553</v>
      </c>
      <c r="E528" s="189" t="s">
        <v>1298</v>
      </c>
      <c r="F528" s="189" t="s">
        <v>3514</v>
      </c>
      <c r="G528" s="189" t="s">
        <v>2009</v>
      </c>
      <c r="H528" s="189" t="s">
        <v>2009</v>
      </c>
      <c r="I528" s="189"/>
      <c r="J528" s="189" t="s">
        <v>3440</v>
      </c>
      <c r="K528" s="189" t="s">
        <v>3514</v>
      </c>
      <c r="L528" s="189" t="s">
        <v>4558</v>
      </c>
      <c r="M528" s="189" t="s">
        <v>2009</v>
      </c>
      <c r="N528" s="189" t="s">
        <v>2009</v>
      </c>
      <c r="O528" s="189" t="s">
        <v>2009</v>
      </c>
      <c r="P528" s="190" t="s">
        <v>2009</v>
      </c>
      <c r="Q528" s="189" t="s">
        <v>2009</v>
      </c>
      <c r="R528" s="189" t="s">
        <v>4543</v>
      </c>
      <c r="S528" s="189" t="s">
        <v>3598</v>
      </c>
    </row>
    <row r="529" spans="1:19" ht="17">
      <c r="A529" s="189" t="s">
        <v>4559</v>
      </c>
      <c r="B529" s="189" t="s">
        <v>816</v>
      </c>
      <c r="C529" s="189" t="s">
        <v>3341</v>
      </c>
      <c r="D529" s="189" t="s">
        <v>1727</v>
      </c>
      <c r="E529" s="189" t="s">
        <v>1298</v>
      </c>
      <c r="F529" s="189" t="s">
        <v>2009</v>
      </c>
      <c r="G529" s="189" t="s">
        <v>2009</v>
      </c>
      <c r="H529" s="189" t="s">
        <v>2009</v>
      </c>
      <c r="I529" s="189"/>
      <c r="J529" s="189" t="s">
        <v>1</v>
      </c>
      <c r="K529" s="189" t="s">
        <v>1298</v>
      </c>
      <c r="L529" s="189" t="s">
        <v>4560</v>
      </c>
      <c r="M529" s="189">
        <v>4.08</v>
      </c>
      <c r="N529" s="189">
        <v>6.12</v>
      </c>
      <c r="O529" s="189" t="s">
        <v>3462</v>
      </c>
      <c r="P529" s="190">
        <v>0.05</v>
      </c>
      <c r="Q529" s="189" t="s">
        <v>2009</v>
      </c>
      <c r="R529" s="189" t="s">
        <v>4561</v>
      </c>
      <c r="S529" s="189" t="s">
        <v>3976</v>
      </c>
    </row>
    <row r="530" spans="1:19" ht="17">
      <c r="A530" s="189" t="s">
        <v>4562</v>
      </c>
      <c r="B530" s="189" t="s">
        <v>817</v>
      </c>
      <c r="C530" s="189" t="s">
        <v>3342</v>
      </c>
      <c r="D530" s="189" t="s">
        <v>1727</v>
      </c>
      <c r="E530" s="189" t="s">
        <v>1298</v>
      </c>
      <c r="F530" s="189" t="s">
        <v>2009</v>
      </c>
      <c r="G530" s="189" t="s">
        <v>2009</v>
      </c>
      <c r="H530" s="189" t="s">
        <v>2009</v>
      </c>
      <c r="I530" s="189"/>
      <c r="J530" s="189" t="s">
        <v>1</v>
      </c>
      <c r="K530" s="189" t="s">
        <v>1298</v>
      </c>
      <c r="L530" s="189" t="s">
        <v>4563</v>
      </c>
      <c r="M530" s="189">
        <v>4.08</v>
      </c>
      <c r="N530" s="189">
        <v>6.12</v>
      </c>
      <c r="O530" s="189" t="s">
        <v>3462</v>
      </c>
      <c r="P530" s="190">
        <v>0.05</v>
      </c>
      <c r="Q530" s="189" t="s">
        <v>2009</v>
      </c>
      <c r="R530" s="189" t="s">
        <v>4561</v>
      </c>
      <c r="S530" s="189" t="s">
        <v>3976</v>
      </c>
    </row>
    <row r="531" spans="1:19" ht="17">
      <c r="A531" s="189" t="s">
        <v>4564</v>
      </c>
      <c r="B531" s="189" t="s">
        <v>546</v>
      </c>
      <c r="C531" s="189" t="s">
        <v>3340</v>
      </c>
      <c r="D531" s="189" t="s">
        <v>546</v>
      </c>
      <c r="E531" s="189" t="s">
        <v>1298</v>
      </c>
      <c r="F531" s="189" t="s">
        <v>3514</v>
      </c>
      <c r="G531" s="189" t="s">
        <v>2009</v>
      </c>
      <c r="H531" s="189" t="s">
        <v>2009</v>
      </c>
      <c r="I531" s="189"/>
      <c r="J531" s="189" t="s">
        <v>3440</v>
      </c>
      <c r="K531" s="189" t="s">
        <v>3514</v>
      </c>
      <c r="L531" s="189" t="s">
        <v>4565</v>
      </c>
      <c r="M531" s="189">
        <v>10.199999999999999</v>
      </c>
      <c r="N531" s="189">
        <v>15.3</v>
      </c>
      <c r="O531" s="189" t="s">
        <v>3462</v>
      </c>
      <c r="P531" s="190">
        <v>0.05</v>
      </c>
      <c r="Q531" s="189" t="s">
        <v>2009</v>
      </c>
      <c r="R531" s="189" t="s">
        <v>4566</v>
      </c>
      <c r="S531" s="189" t="s">
        <v>3976</v>
      </c>
    </row>
    <row r="532" spans="1:19" ht="17">
      <c r="A532" s="189" t="s">
        <v>4567</v>
      </c>
      <c r="B532" s="189" t="s">
        <v>547</v>
      </c>
      <c r="C532" s="189" t="s">
        <v>3341</v>
      </c>
      <c r="D532" s="189" t="s">
        <v>1733</v>
      </c>
      <c r="E532" s="189" t="s">
        <v>1298</v>
      </c>
      <c r="F532" s="189" t="s">
        <v>2009</v>
      </c>
      <c r="G532" s="189" t="s">
        <v>2009</v>
      </c>
      <c r="H532" s="189" t="s">
        <v>2009</v>
      </c>
      <c r="I532" s="189"/>
      <c r="J532" s="189" t="s">
        <v>1</v>
      </c>
      <c r="K532" s="189" t="s">
        <v>1298</v>
      </c>
      <c r="L532" s="189" t="s">
        <v>4568</v>
      </c>
      <c r="M532" s="189">
        <v>10.199999999999999</v>
      </c>
      <c r="N532" s="189">
        <v>15.3</v>
      </c>
      <c r="O532" s="189" t="s">
        <v>3462</v>
      </c>
      <c r="P532" s="190">
        <v>0.05</v>
      </c>
      <c r="Q532" s="189" t="s">
        <v>2009</v>
      </c>
      <c r="R532" s="189" t="s">
        <v>4569</v>
      </c>
      <c r="S532" s="189" t="s">
        <v>3976</v>
      </c>
    </row>
    <row r="533" spans="1:19" ht="17">
      <c r="A533" s="189" t="s">
        <v>4570</v>
      </c>
      <c r="B533" s="189" t="s">
        <v>548</v>
      </c>
      <c r="C533" s="189" t="s">
        <v>3342</v>
      </c>
      <c r="D533" s="189" t="s">
        <v>1733</v>
      </c>
      <c r="E533" s="189" t="s">
        <v>1298</v>
      </c>
      <c r="F533" s="189" t="s">
        <v>2009</v>
      </c>
      <c r="G533" s="189" t="s">
        <v>2009</v>
      </c>
      <c r="H533" s="189" t="s">
        <v>2009</v>
      </c>
      <c r="I533" s="189"/>
      <c r="J533" s="189" t="s">
        <v>1</v>
      </c>
      <c r="K533" s="189" t="s">
        <v>1298</v>
      </c>
      <c r="L533" s="189" t="s">
        <v>4571</v>
      </c>
      <c r="M533" s="189">
        <v>10.199999999999999</v>
      </c>
      <c r="N533" s="189">
        <v>15.3</v>
      </c>
      <c r="O533" s="189" t="s">
        <v>3462</v>
      </c>
      <c r="P533" s="190">
        <v>0.05</v>
      </c>
      <c r="Q533" s="189" t="s">
        <v>2009</v>
      </c>
      <c r="R533" s="189" t="s">
        <v>4569</v>
      </c>
      <c r="S533" s="189" t="s">
        <v>3976</v>
      </c>
    </row>
    <row r="534" spans="1:19" ht="17">
      <c r="A534" s="189" t="s">
        <v>4572</v>
      </c>
      <c r="B534" s="189" t="s">
        <v>549</v>
      </c>
      <c r="C534" s="189" t="s">
        <v>3340</v>
      </c>
      <c r="D534" s="189" t="s">
        <v>549</v>
      </c>
      <c r="E534" s="189" t="s">
        <v>1298</v>
      </c>
      <c r="F534" s="189" t="s">
        <v>2009</v>
      </c>
      <c r="G534" s="189" t="s">
        <v>2009</v>
      </c>
      <c r="H534" s="189" t="s">
        <v>2009</v>
      </c>
      <c r="I534" s="189"/>
      <c r="J534" s="189" t="s">
        <v>1</v>
      </c>
      <c r="K534" s="189" t="s">
        <v>1298</v>
      </c>
      <c r="L534" s="189" t="s">
        <v>4573</v>
      </c>
      <c r="M534" s="189">
        <v>10.199999999999999</v>
      </c>
      <c r="N534" s="189">
        <v>15.3</v>
      </c>
      <c r="O534" s="189" t="s">
        <v>3462</v>
      </c>
      <c r="P534" s="190">
        <v>0.05</v>
      </c>
      <c r="Q534" s="189" t="s">
        <v>2009</v>
      </c>
      <c r="R534" s="189" t="s">
        <v>4566</v>
      </c>
      <c r="S534" s="189" t="s">
        <v>3976</v>
      </c>
    </row>
    <row r="535" spans="1:19" ht="17">
      <c r="A535" s="189" t="s">
        <v>4574</v>
      </c>
      <c r="B535" s="189" t="s">
        <v>550</v>
      </c>
      <c r="C535" s="189" t="s">
        <v>3340</v>
      </c>
      <c r="D535" s="189" t="s">
        <v>550</v>
      </c>
      <c r="E535" s="189" t="s">
        <v>1298</v>
      </c>
      <c r="F535" s="189" t="s">
        <v>3514</v>
      </c>
      <c r="G535" s="189" t="s">
        <v>2009</v>
      </c>
      <c r="H535" s="189" t="s">
        <v>2009</v>
      </c>
      <c r="I535" s="189"/>
      <c r="J535" s="189" t="s">
        <v>3440</v>
      </c>
      <c r="K535" s="189" t="s">
        <v>3514</v>
      </c>
      <c r="L535" s="189" t="s">
        <v>4575</v>
      </c>
      <c r="M535" s="189">
        <v>10.199999999999999</v>
      </c>
      <c r="N535" s="189">
        <v>15.3</v>
      </c>
      <c r="O535" s="189" t="s">
        <v>3462</v>
      </c>
      <c r="P535" s="190">
        <v>0.05</v>
      </c>
      <c r="Q535" s="189" t="s">
        <v>2009</v>
      </c>
      <c r="R535" s="189" t="s">
        <v>4569</v>
      </c>
      <c r="S535" s="189" t="s">
        <v>3976</v>
      </c>
    </row>
    <row r="536" spans="1:19" ht="17">
      <c r="A536" s="189" t="s">
        <v>4576</v>
      </c>
      <c r="B536" s="189" t="s">
        <v>551</v>
      </c>
      <c r="C536" s="189" t="s">
        <v>3340</v>
      </c>
      <c r="D536" s="189" t="s">
        <v>551</v>
      </c>
      <c r="E536" s="189" t="s">
        <v>1298</v>
      </c>
      <c r="F536" s="189" t="s">
        <v>2009</v>
      </c>
      <c r="G536" s="189" t="s">
        <v>2009</v>
      </c>
      <c r="H536" s="189" t="s">
        <v>2009</v>
      </c>
      <c r="I536" s="189"/>
      <c r="J536" s="189" t="s">
        <v>1</v>
      </c>
      <c r="K536" s="189" t="s">
        <v>1298</v>
      </c>
      <c r="L536" s="189" t="s">
        <v>4577</v>
      </c>
      <c r="M536" s="189">
        <v>10.199999999999999</v>
      </c>
      <c r="N536" s="189">
        <v>15.3</v>
      </c>
      <c r="O536" s="189" t="s">
        <v>3462</v>
      </c>
      <c r="P536" s="190">
        <v>0.05</v>
      </c>
      <c r="Q536" s="189" t="s">
        <v>2009</v>
      </c>
      <c r="R536" s="189" t="s">
        <v>4569</v>
      </c>
      <c r="S536" s="189" t="s">
        <v>3976</v>
      </c>
    </row>
    <row r="537" spans="1:19" ht="17">
      <c r="A537" s="189" t="s">
        <v>4578</v>
      </c>
      <c r="B537" s="189" t="s">
        <v>552</v>
      </c>
      <c r="C537" s="189" t="s">
        <v>3340</v>
      </c>
      <c r="D537" s="189" t="s">
        <v>552</v>
      </c>
      <c r="E537" s="189" t="s">
        <v>1298</v>
      </c>
      <c r="F537" s="189" t="s">
        <v>2009</v>
      </c>
      <c r="G537" s="189" t="s">
        <v>2009</v>
      </c>
      <c r="H537" s="189" t="s">
        <v>2009</v>
      </c>
      <c r="I537" s="189"/>
      <c r="J537" s="189" t="s">
        <v>1</v>
      </c>
      <c r="K537" s="189" t="s">
        <v>1298</v>
      </c>
      <c r="L537" s="189" t="s">
        <v>4579</v>
      </c>
      <c r="M537" s="189">
        <v>10.199999999999999</v>
      </c>
      <c r="N537" s="189">
        <v>15.3</v>
      </c>
      <c r="O537" s="189" t="s">
        <v>3462</v>
      </c>
      <c r="P537" s="190">
        <v>0.05</v>
      </c>
      <c r="Q537" s="189" t="s">
        <v>2009</v>
      </c>
      <c r="R537" s="189" t="s">
        <v>4580</v>
      </c>
      <c r="S537" s="189" t="s">
        <v>3976</v>
      </c>
    </row>
    <row r="538" spans="1:19">
      <c r="A538" s="189" t="s">
        <v>4581</v>
      </c>
      <c r="B538" s="189" t="s">
        <v>553</v>
      </c>
      <c r="C538" s="189" t="s">
        <v>3340</v>
      </c>
      <c r="D538" s="189" t="s">
        <v>553</v>
      </c>
      <c r="E538" s="189" t="s">
        <v>1298</v>
      </c>
      <c r="F538" s="189" t="s">
        <v>2009</v>
      </c>
      <c r="G538" s="189" t="s">
        <v>2009</v>
      </c>
      <c r="H538" s="189" t="s">
        <v>2009</v>
      </c>
      <c r="I538" s="189"/>
      <c r="J538" s="189" t="s">
        <v>1</v>
      </c>
      <c r="K538" s="189" t="s">
        <v>1298</v>
      </c>
      <c r="L538" s="189" t="s">
        <v>4582</v>
      </c>
      <c r="M538" s="189">
        <v>1.02</v>
      </c>
      <c r="N538" s="189" t="s">
        <v>2009</v>
      </c>
      <c r="O538" s="189" t="s">
        <v>2009</v>
      </c>
      <c r="P538" s="190" t="s">
        <v>2009</v>
      </c>
      <c r="Q538" s="189" t="s">
        <v>2009</v>
      </c>
      <c r="R538" s="189" t="s">
        <v>4580</v>
      </c>
      <c r="S538" s="189" t="s">
        <v>3976</v>
      </c>
    </row>
    <row r="539" spans="1:19" ht="17">
      <c r="A539" s="189" t="s">
        <v>4583</v>
      </c>
      <c r="B539" s="189" t="s">
        <v>554</v>
      </c>
      <c r="C539" s="189" t="s">
        <v>3370</v>
      </c>
      <c r="D539" s="189" t="s">
        <v>1691</v>
      </c>
      <c r="E539" s="189" t="s">
        <v>1298</v>
      </c>
      <c r="F539" s="189" t="s">
        <v>2009</v>
      </c>
      <c r="G539" s="189" t="s">
        <v>2009</v>
      </c>
      <c r="H539" s="189" t="s">
        <v>2009</v>
      </c>
      <c r="I539" s="189"/>
      <c r="J539" s="189" t="s">
        <v>1</v>
      </c>
      <c r="K539" s="189" t="s">
        <v>1298</v>
      </c>
      <c r="L539" s="189" t="s">
        <v>4584</v>
      </c>
      <c r="M539" s="189">
        <v>10.199999999999999</v>
      </c>
      <c r="N539" s="189">
        <v>15.3</v>
      </c>
      <c r="O539" s="189" t="s">
        <v>3462</v>
      </c>
      <c r="P539" s="190">
        <v>0.05</v>
      </c>
      <c r="Q539" s="189" t="s">
        <v>2009</v>
      </c>
      <c r="R539" s="189" t="s">
        <v>4585</v>
      </c>
      <c r="S539" s="189" t="s">
        <v>3598</v>
      </c>
    </row>
    <row r="540" spans="1:19" ht="17">
      <c r="A540" s="189" t="s">
        <v>4586</v>
      </c>
      <c r="B540" s="189" t="s">
        <v>555</v>
      </c>
      <c r="C540" s="189" t="s">
        <v>3371</v>
      </c>
      <c r="D540" s="189" t="s">
        <v>1691</v>
      </c>
      <c r="E540" s="189" t="s">
        <v>1298</v>
      </c>
      <c r="F540" s="189" t="s">
        <v>2009</v>
      </c>
      <c r="G540" s="189" t="s">
        <v>2009</v>
      </c>
      <c r="H540" s="189" t="s">
        <v>2009</v>
      </c>
      <c r="I540" s="189"/>
      <c r="J540" s="189" t="s">
        <v>1</v>
      </c>
      <c r="K540" s="189" t="s">
        <v>1298</v>
      </c>
      <c r="L540" s="189" t="s">
        <v>4587</v>
      </c>
      <c r="M540" s="189">
        <v>10.199999999999999</v>
      </c>
      <c r="N540" s="189">
        <v>15.3</v>
      </c>
      <c r="O540" s="189" t="s">
        <v>3462</v>
      </c>
      <c r="P540" s="190">
        <v>0.05</v>
      </c>
      <c r="Q540" s="189" t="s">
        <v>2009</v>
      </c>
      <c r="R540" s="189" t="s">
        <v>4569</v>
      </c>
      <c r="S540" s="189" t="s">
        <v>3598</v>
      </c>
    </row>
    <row r="541" spans="1:19" ht="17">
      <c r="A541" s="189" t="s">
        <v>4588</v>
      </c>
      <c r="B541" s="189" t="s">
        <v>556</v>
      </c>
      <c r="C541" s="189" t="s">
        <v>3372</v>
      </c>
      <c r="D541" s="189" t="s">
        <v>1691</v>
      </c>
      <c r="E541" s="189" t="s">
        <v>1298</v>
      </c>
      <c r="F541" s="189" t="s">
        <v>2009</v>
      </c>
      <c r="G541" s="189" t="s">
        <v>2009</v>
      </c>
      <c r="H541" s="189" t="s">
        <v>2009</v>
      </c>
      <c r="I541" s="189"/>
      <c r="J541" s="189" t="s">
        <v>1</v>
      </c>
      <c r="K541" s="189" t="s">
        <v>1298</v>
      </c>
      <c r="L541" s="189" t="s">
        <v>4589</v>
      </c>
      <c r="M541" s="189">
        <v>10.199999999999999</v>
      </c>
      <c r="N541" s="189">
        <v>15.3</v>
      </c>
      <c r="O541" s="189" t="s">
        <v>3462</v>
      </c>
      <c r="P541" s="190">
        <v>0.05</v>
      </c>
      <c r="Q541" s="189" t="s">
        <v>2009</v>
      </c>
      <c r="R541" s="189" t="s">
        <v>4569</v>
      </c>
      <c r="S541" s="189" t="s">
        <v>3598</v>
      </c>
    </row>
    <row r="542" spans="1:19" ht="17">
      <c r="A542" s="189" t="s">
        <v>4590</v>
      </c>
      <c r="B542" s="189" t="s">
        <v>557</v>
      </c>
      <c r="C542" s="189" t="s">
        <v>3373</v>
      </c>
      <c r="D542" s="189" t="s">
        <v>1691</v>
      </c>
      <c r="E542" s="189" t="s">
        <v>1298</v>
      </c>
      <c r="F542" s="189" t="s">
        <v>2009</v>
      </c>
      <c r="G542" s="189" t="s">
        <v>2009</v>
      </c>
      <c r="H542" s="189" t="s">
        <v>2009</v>
      </c>
      <c r="I542" s="189"/>
      <c r="J542" s="189" t="s">
        <v>1</v>
      </c>
      <c r="K542" s="189" t="s">
        <v>1298</v>
      </c>
      <c r="L542" s="189" t="s">
        <v>4591</v>
      </c>
      <c r="M542" s="189">
        <v>10.199999999999999</v>
      </c>
      <c r="N542" s="189">
        <v>15.3</v>
      </c>
      <c r="O542" s="189" t="s">
        <v>3462</v>
      </c>
      <c r="P542" s="190">
        <v>0.05</v>
      </c>
      <c r="Q542" s="189" t="s">
        <v>2009</v>
      </c>
      <c r="R542" s="189" t="s">
        <v>4569</v>
      </c>
      <c r="S542" s="189" t="s">
        <v>3598</v>
      </c>
    </row>
    <row r="543" spans="1:19" ht="17">
      <c r="A543" s="189" t="s">
        <v>4592</v>
      </c>
      <c r="B543" s="189" t="s">
        <v>558</v>
      </c>
      <c r="C543" s="189" t="s">
        <v>3374</v>
      </c>
      <c r="D543" s="189" t="s">
        <v>1691</v>
      </c>
      <c r="E543" s="189" t="s">
        <v>1298</v>
      </c>
      <c r="F543" s="189" t="s">
        <v>2009</v>
      </c>
      <c r="G543" s="189" t="s">
        <v>2009</v>
      </c>
      <c r="H543" s="189" t="s">
        <v>2009</v>
      </c>
      <c r="I543" s="189"/>
      <c r="J543" s="189" t="s">
        <v>1</v>
      </c>
      <c r="K543" s="189" t="s">
        <v>1298</v>
      </c>
      <c r="L543" s="189" t="s">
        <v>4593</v>
      </c>
      <c r="M543" s="189">
        <v>10.199999999999999</v>
      </c>
      <c r="N543" s="189">
        <v>15.3</v>
      </c>
      <c r="O543" s="189" t="s">
        <v>3462</v>
      </c>
      <c r="P543" s="190">
        <v>0.05</v>
      </c>
      <c r="Q543" s="189" t="s">
        <v>2009</v>
      </c>
      <c r="R543" s="189" t="s">
        <v>4569</v>
      </c>
      <c r="S543" s="189" t="s">
        <v>3598</v>
      </c>
    </row>
    <row r="544" spans="1:19" ht="17">
      <c r="A544" s="189" t="s">
        <v>4594</v>
      </c>
      <c r="B544" s="189" t="s">
        <v>559</v>
      </c>
      <c r="C544" s="189" t="s">
        <v>3340</v>
      </c>
      <c r="D544" s="189" t="s">
        <v>559</v>
      </c>
      <c r="E544" s="189" t="s">
        <v>1298</v>
      </c>
      <c r="F544" s="189" t="s">
        <v>2009</v>
      </c>
      <c r="G544" s="189" t="s">
        <v>2009</v>
      </c>
      <c r="H544" s="189" t="s">
        <v>2009</v>
      </c>
      <c r="I544" s="189"/>
      <c r="J544" s="189" t="s">
        <v>1</v>
      </c>
      <c r="K544" s="189" t="s">
        <v>1298</v>
      </c>
      <c r="L544" s="189" t="s">
        <v>4595</v>
      </c>
      <c r="M544" s="189">
        <v>4.08</v>
      </c>
      <c r="N544" s="189">
        <v>6.12</v>
      </c>
      <c r="O544" s="189" t="s">
        <v>3462</v>
      </c>
      <c r="P544" s="190" t="s">
        <v>2009</v>
      </c>
      <c r="Q544" s="189" t="s">
        <v>2009</v>
      </c>
      <c r="R544" s="189" t="s">
        <v>4596</v>
      </c>
      <c r="S544" s="189" t="s">
        <v>4002</v>
      </c>
    </row>
    <row r="545" spans="1:19" ht="17">
      <c r="A545" s="189" t="s">
        <v>4597</v>
      </c>
      <c r="B545" s="189" t="s">
        <v>560</v>
      </c>
      <c r="C545" s="189" t="s">
        <v>3340</v>
      </c>
      <c r="D545" s="189" t="s">
        <v>560</v>
      </c>
      <c r="E545" s="189" t="s">
        <v>1298</v>
      </c>
      <c r="F545" s="189" t="s">
        <v>2009</v>
      </c>
      <c r="G545" s="189" t="s">
        <v>2009</v>
      </c>
      <c r="H545" s="189" t="s">
        <v>2009</v>
      </c>
      <c r="I545" s="189"/>
      <c r="J545" s="189" t="s">
        <v>1</v>
      </c>
      <c r="K545" s="189" t="s">
        <v>1298</v>
      </c>
      <c r="L545" s="189" t="s">
        <v>4598</v>
      </c>
      <c r="M545" s="189">
        <v>4.08</v>
      </c>
      <c r="N545" s="189">
        <v>6.12</v>
      </c>
      <c r="O545" s="189" t="s">
        <v>3462</v>
      </c>
      <c r="P545" s="190" t="s">
        <v>2009</v>
      </c>
      <c r="Q545" s="189" t="s">
        <v>2009</v>
      </c>
      <c r="R545" s="189" t="s">
        <v>4599</v>
      </c>
      <c r="S545" s="189" t="s">
        <v>4002</v>
      </c>
    </row>
    <row r="546" spans="1:19" ht="17">
      <c r="A546" s="189" t="s">
        <v>4600</v>
      </c>
      <c r="B546" s="189" t="s">
        <v>561</v>
      </c>
      <c r="C546" s="189" t="s">
        <v>3379</v>
      </c>
      <c r="D546" s="189" t="s">
        <v>1823</v>
      </c>
      <c r="E546" s="189" t="s">
        <v>1298</v>
      </c>
      <c r="F546" s="189" t="s">
        <v>2009</v>
      </c>
      <c r="G546" s="189" t="s">
        <v>2009</v>
      </c>
      <c r="H546" s="189" t="s">
        <v>2009</v>
      </c>
      <c r="I546" s="189"/>
      <c r="J546" s="189" t="s">
        <v>1</v>
      </c>
      <c r="K546" s="189" t="s">
        <v>1298</v>
      </c>
      <c r="L546" s="189" t="s">
        <v>4601</v>
      </c>
      <c r="M546" s="189">
        <v>4.08</v>
      </c>
      <c r="N546" s="189">
        <v>6.12</v>
      </c>
      <c r="O546" s="189" t="s">
        <v>3462</v>
      </c>
      <c r="P546" s="190" t="s">
        <v>2009</v>
      </c>
      <c r="Q546" s="189" t="s">
        <v>2009</v>
      </c>
      <c r="R546" s="189" t="s">
        <v>4602</v>
      </c>
      <c r="S546" s="189" t="s">
        <v>4002</v>
      </c>
    </row>
    <row r="547" spans="1:19" ht="17">
      <c r="A547" s="189" t="s">
        <v>4603</v>
      </c>
      <c r="B547" s="189" t="s">
        <v>562</v>
      </c>
      <c r="C547" s="189" t="s">
        <v>3380</v>
      </c>
      <c r="D547" s="189" t="s">
        <v>1823</v>
      </c>
      <c r="E547" s="189" t="s">
        <v>1298</v>
      </c>
      <c r="F547" s="189" t="s">
        <v>2009</v>
      </c>
      <c r="G547" s="189" t="s">
        <v>2009</v>
      </c>
      <c r="H547" s="189" t="s">
        <v>2009</v>
      </c>
      <c r="I547" s="189"/>
      <c r="J547" s="189" t="s">
        <v>1</v>
      </c>
      <c r="K547" s="189" t="s">
        <v>1298</v>
      </c>
      <c r="L547" s="189" t="s">
        <v>4604</v>
      </c>
      <c r="M547" s="189">
        <v>4.08</v>
      </c>
      <c r="N547" s="189">
        <v>6.12</v>
      </c>
      <c r="O547" s="189" t="s">
        <v>3462</v>
      </c>
      <c r="P547" s="190" t="s">
        <v>2009</v>
      </c>
      <c r="Q547" s="189" t="s">
        <v>2009</v>
      </c>
      <c r="R547" s="189" t="s">
        <v>4602</v>
      </c>
      <c r="S547" s="189" t="s">
        <v>4002</v>
      </c>
    </row>
    <row r="548" spans="1:19" ht="17">
      <c r="A548" s="189" t="s">
        <v>4605</v>
      </c>
      <c r="B548" s="189" t="s">
        <v>563</v>
      </c>
      <c r="C548" s="189" t="s">
        <v>3381</v>
      </c>
      <c r="D548" s="189" t="s">
        <v>1823</v>
      </c>
      <c r="E548" s="189" t="s">
        <v>1298</v>
      </c>
      <c r="F548" s="189" t="s">
        <v>2009</v>
      </c>
      <c r="G548" s="189" t="s">
        <v>2009</v>
      </c>
      <c r="H548" s="189" t="s">
        <v>2009</v>
      </c>
      <c r="I548" s="189"/>
      <c r="J548" s="189" t="s">
        <v>1</v>
      </c>
      <c r="K548" s="189" t="s">
        <v>1298</v>
      </c>
      <c r="L548" s="189" t="s">
        <v>4606</v>
      </c>
      <c r="M548" s="189">
        <v>4.08</v>
      </c>
      <c r="N548" s="189">
        <v>6.12</v>
      </c>
      <c r="O548" s="189" t="s">
        <v>3462</v>
      </c>
      <c r="P548" s="190" t="s">
        <v>2009</v>
      </c>
      <c r="Q548" s="189" t="s">
        <v>2009</v>
      </c>
      <c r="R548" s="189" t="s">
        <v>4602</v>
      </c>
      <c r="S548" s="189" t="s">
        <v>4002</v>
      </c>
    </row>
    <row r="549" spans="1:19" ht="17">
      <c r="A549" s="189" t="s">
        <v>4607</v>
      </c>
      <c r="B549" s="189" t="s">
        <v>564</v>
      </c>
      <c r="C549" s="189" t="s">
        <v>3382</v>
      </c>
      <c r="D549" s="189" t="s">
        <v>1823</v>
      </c>
      <c r="E549" s="189" t="s">
        <v>1298</v>
      </c>
      <c r="F549" s="189" t="s">
        <v>2009</v>
      </c>
      <c r="G549" s="189" t="s">
        <v>2009</v>
      </c>
      <c r="H549" s="189" t="s">
        <v>2009</v>
      </c>
      <c r="I549" s="189"/>
      <c r="J549" s="189" t="s">
        <v>1</v>
      </c>
      <c r="K549" s="189" t="s">
        <v>1298</v>
      </c>
      <c r="L549" s="189" t="s">
        <v>4608</v>
      </c>
      <c r="M549" s="189">
        <v>4.08</v>
      </c>
      <c r="N549" s="189">
        <v>6.12</v>
      </c>
      <c r="O549" s="189" t="s">
        <v>3462</v>
      </c>
      <c r="P549" s="190" t="s">
        <v>2009</v>
      </c>
      <c r="Q549" s="189" t="s">
        <v>2009</v>
      </c>
      <c r="R549" s="189" t="s">
        <v>4602</v>
      </c>
      <c r="S549" s="189" t="s">
        <v>4002</v>
      </c>
    </row>
    <row r="550" spans="1:19" ht="17">
      <c r="A550" s="189" t="s">
        <v>4609</v>
      </c>
      <c r="B550" s="189" t="s">
        <v>565</v>
      </c>
      <c r="C550" s="189" t="s">
        <v>3383</v>
      </c>
      <c r="D550" s="189" t="s">
        <v>1823</v>
      </c>
      <c r="E550" s="189" t="s">
        <v>1298</v>
      </c>
      <c r="F550" s="189" t="s">
        <v>2009</v>
      </c>
      <c r="G550" s="189" t="s">
        <v>2009</v>
      </c>
      <c r="H550" s="189" t="s">
        <v>2009</v>
      </c>
      <c r="I550" s="189"/>
      <c r="J550" s="189" t="s">
        <v>1</v>
      </c>
      <c r="K550" s="189" t="s">
        <v>1298</v>
      </c>
      <c r="L550" s="189" t="s">
        <v>4610</v>
      </c>
      <c r="M550" s="189">
        <v>4.08</v>
      </c>
      <c r="N550" s="189">
        <v>6.12</v>
      </c>
      <c r="O550" s="189" t="s">
        <v>3462</v>
      </c>
      <c r="P550" s="190" t="s">
        <v>2009</v>
      </c>
      <c r="Q550" s="189" t="s">
        <v>2009</v>
      </c>
      <c r="R550" s="189" t="s">
        <v>4602</v>
      </c>
      <c r="S550" s="189" t="s">
        <v>4002</v>
      </c>
    </row>
    <row r="551" spans="1:19" ht="17">
      <c r="A551" s="189" t="s">
        <v>4611</v>
      </c>
      <c r="B551" s="189" t="s">
        <v>818</v>
      </c>
      <c r="C551" s="189" t="s">
        <v>3384</v>
      </c>
      <c r="D551" s="189" t="s">
        <v>1823</v>
      </c>
      <c r="E551" s="189" t="s">
        <v>1298</v>
      </c>
      <c r="F551" s="189" t="s">
        <v>2009</v>
      </c>
      <c r="G551" s="189" t="s">
        <v>2009</v>
      </c>
      <c r="H551" s="189" t="s">
        <v>2009</v>
      </c>
      <c r="I551" s="189"/>
      <c r="J551" s="189" t="s">
        <v>1</v>
      </c>
      <c r="K551" s="189" t="s">
        <v>1298</v>
      </c>
      <c r="L551" s="189" t="s">
        <v>4612</v>
      </c>
      <c r="M551" s="189">
        <v>4.08</v>
      </c>
      <c r="N551" s="189">
        <v>6.12</v>
      </c>
      <c r="O551" s="189" t="s">
        <v>3462</v>
      </c>
      <c r="P551" s="190" t="s">
        <v>2009</v>
      </c>
      <c r="Q551" s="189" t="s">
        <v>2009</v>
      </c>
      <c r="R551" s="189" t="s">
        <v>4602</v>
      </c>
      <c r="S551" s="189" t="s">
        <v>4002</v>
      </c>
    </row>
    <row r="552" spans="1:19" ht="17">
      <c r="A552" s="189" t="s">
        <v>4613</v>
      </c>
      <c r="B552" s="189" t="s">
        <v>819</v>
      </c>
      <c r="C552" s="189" t="s">
        <v>3385</v>
      </c>
      <c r="D552" s="189" t="s">
        <v>1823</v>
      </c>
      <c r="E552" s="189" t="s">
        <v>1298</v>
      </c>
      <c r="F552" s="189" t="s">
        <v>2009</v>
      </c>
      <c r="G552" s="189" t="s">
        <v>2009</v>
      </c>
      <c r="H552" s="189" t="s">
        <v>2009</v>
      </c>
      <c r="I552" s="189"/>
      <c r="J552" s="189" t="s">
        <v>1</v>
      </c>
      <c r="K552" s="189" t="s">
        <v>1298</v>
      </c>
      <c r="L552" s="189" t="s">
        <v>4614</v>
      </c>
      <c r="M552" s="189">
        <v>4.08</v>
      </c>
      <c r="N552" s="189">
        <v>6.12</v>
      </c>
      <c r="O552" s="189" t="s">
        <v>3462</v>
      </c>
      <c r="P552" s="190" t="s">
        <v>2009</v>
      </c>
      <c r="Q552" s="189" t="s">
        <v>2009</v>
      </c>
      <c r="R552" s="189" t="s">
        <v>4602</v>
      </c>
      <c r="S552" s="189" t="s">
        <v>4002</v>
      </c>
    </row>
    <row r="553" spans="1:19" ht="17">
      <c r="A553" s="189" t="s">
        <v>4615</v>
      </c>
      <c r="B553" s="189" t="s">
        <v>566</v>
      </c>
      <c r="C553" s="189" t="s">
        <v>3340</v>
      </c>
      <c r="D553" s="189" t="s">
        <v>566</v>
      </c>
      <c r="E553" s="189" t="s">
        <v>1298</v>
      </c>
      <c r="F553" s="189" t="s">
        <v>2009</v>
      </c>
      <c r="G553" s="189" t="s">
        <v>2009</v>
      </c>
      <c r="H553" s="189" t="s">
        <v>2009</v>
      </c>
      <c r="I553" s="189"/>
      <c r="J553" s="189" t="s">
        <v>1</v>
      </c>
      <c r="K553" s="189" t="s">
        <v>1298</v>
      </c>
      <c r="L553" s="189" t="s">
        <v>4616</v>
      </c>
      <c r="M553" s="189">
        <v>4.08</v>
      </c>
      <c r="N553" s="189">
        <v>6.12</v>
      </c>
      <c r="O553" s="189" t="s">
        <v>3462</v>
      </c>
      <c r="P553" s="190" t="s">
        <v>2009</v>
      </c>
      <c r="Q553" s="189" t="s">
        <v>2009</v>
      </c>
      <c r="R553" s="189" t="s">
        <v>4599</v>
      </c>
      <c r="S553" s="189" t="s">
        <v>4002</v>
      </c>
    </row>
    <row r="554" spans="1:19" ht="17">
      <c r="A554" s="189" t="s">
        <v>4617</v>
      </c>
      <c r="B554" s="189" t="s">
        <v>567</v>
      </c>
      <c r="C554" s="189" t="s">
        <v>3340</v>
      </c>
      <c r="D554" s="189" t="s">
        <v>567</v>
      </c>
      <c r="E554" s="189" t="s">
        <v>1298</v>
      </c>
      <c r="F554" s="189" t="s">
        <v>2009</v>
      </c>
      <c r="G554" s="189" t="s">
        <v>2009</v>
      </c>
      <c r="H554" s="189" t="s">
        <v>2009</v>
      </c>
      <c r="I554" s="189"/>
      <c r="J554" s="189" t="s">
        <v>1</v>
      </c>
      <c r="K554" s="189" t="s">
        <v>1298</v>
      </c>
      <c r="L554" s="189" t="s">
        <v>4618</v>
      </c>
      <c r="M554" s="189">
        <v>4.08</v>
      </c>
      <c r="N554" s="189">
        <v>6.12</v>
      </c>
      <c r="O554" s="189" t="s">
        <v>3462</v>
      </c>
      <c r="P554" s="190" t="s">
        <v>2009</v>
      </c>
      <c r="Q554" s="189" t="s">
        <v>2009</v>
      </c>
      <c r="R554" s="189" t="s">
        <v>4599</v>
      </c>
      <c r="S554" s="189" t="s">
        <v>4002</v>
      </c>
    </row>
    <row r="555" spans="1:19" ht="17">
      <c r="A555" s="189" t="s">
        <v>4619</v>
      </c>
      <c r="B555" s="189" t="s">
        <v>568</v>
      </c>
      <c r="C555" s="189" t="s">
        <v>3370</v>
      </c>
      <c r="D555" s="189" t="s">
        <v>1828</v>
      </c>
      <c r="E555" s="189" t="s">
        <v>1298</v>
      </c>
      <c r="F555" s="189" t="s">
        <v>2009</v>
      </c>
      <c r="G555" s="189" t="s">
        <v>2009</v>
      </c>
      <c r="H555" s="189" t="s">
        <v>2009</v>
      </c>
      <c r="I555" s="189"/>
      <c r="J555" s="189" t="s">
        <v>1</v>
      </c>
      <c r="K555" s="189" t="s">
        <v>1298</v>
      </c>
      <c r="L555" s="189" t="s">
        <v>4620</v>
      </c>
      <c r="M555" s="189">
        <v>4.08</v>
      </c>
      <c r="N555" s="189">
        <v>6.12</v>
      </c>
      <c r="O555" s="189" t="s">
        <v>3462</v>
      </c>
      <c r="P555" s="190" t="s">
        <v>2009</v>
      </c>
      <c r="Q555" s="189" t="s">
        <v>2009</v>
      </c>
      <c r="R555" s="189" t="s">
        <v>4599</v>
      </c>
      <c r="S555" s="189" t="s">
        <v>4002</v>
      </c>
    </row>
    <row r="556" spans="1:19" ht="17">
      <c r="A556" s="189" t="s">
        <v>4621</v>
      </c>
      <c r="B556" s="189" t="s">
        <v>569</v>
      </c>
      <c r="C556" s="189" t="s">
        <v>3371</v>
      </c>
      <c r="D556" s="189" t="s">
        <v>1828</v>
      </c>
      <c r="E556" s="189" t="s">
        <v>1298</v>
      </c>
      <c r="F556" s="189" t="s">
        <v>2009</v>
      </c>
      <c r="G556" s="189" t="s">
        <v>2009</v>
      </c>
      <c r="H556" s="189" t="s">
        <v>2009</v>
      </c>
      <c r="I556" s="189"/>
      <c r="J556" s="189" t="s">
        <v>1</v>
      </c>
      <c r="K556" s="189" t="s">
        <v>1298</v>
      </c>
      <c r="L556" s="189" t="s">
        <v>4622</v>
      </c>
      <c r="M556" s="189">
        <v>4.08</v>
      </c>
      <c r="N556" s="189">
        <v>6.12</v>
      </c>
      <c r="O556" s="189" t="s">
        <v>3462</v>
      </c>
      <c r="P556" s="190" t="s">
        <v>2009</v>
      </c>
      <c r="Q556" s="189" t="s">
        <v>2009</v>
      </c>
      <c r="R556" s="189" t="s">
        <v>4599</v>
      </c>
      <c r="S556" s="189" t="s">
        <v>4002</v>
      </c>
    </row>
    <row r="557" spans="1:19" ht="17">
      <c r="A557" s="189" t="s">
        <v>4623</v>
      </c>
      <c r="B557" s="189" t="s">
        <v>570</v>
      </c>
      <c r="C557" s="189" t="s">
        <v>3372</v>
      </c>
      <c r="D557" s="189" t="s">
        <v>1828</v>
      </c>
      <c r="E557" s="189" t="s">
        <v>1298</v>
      </c>
      <c r="F557" s="189" t="s">
        <v>2009</v>
      </c>
      <c r="G557" s="189" t="s">
        <v>2009</v>
      </c>
      <c r="H557" s="189" t="s">
        <v>2009</v>
      </c>
      <c r="I557" s="189"/>
      <c r="J557" s="189" t="s">
        <v>1</v>
      </c>
      <c r="K557" s="189" t="s">
        <v>1298</v>
      </c>
      <c r="L557" s="189" t="s">
        <v>4624</v>
      </c>
      <c r="M557" s="189">
        <v>4.08</v>
      </c>
      <c r="N557" s="189">
        <v>6.12</v>
      </c>
      <c r="O557" s="189" t="s">
        <v>3462</v>
      </c>
      <c r="P557" s="190" t="s">
        <v>2009</v>
      </c>
      <c r="Q557" s="189" t="s">
        <v>2009</v>
      </c>
      <c r="R557" s="189" t="s">
        <v>4599</v>
      </c>
      <c r="S557" s="189" t="s">
        <v>4002</v>
      </c>
    </row>
    <row r="558" spans="1:19" ht="17">
      <c r="A558" s="189" t="s">
        <v>4625</v>
      </c>
      <c r="B558" s="189" t="s">
        <v>820</v>
      </c>
      <c r="C558" s="189" t="s">
        <v>3373</v>
      </c>
      <c r="D558" s="189" t="s">
        <v>1828</v>
      </c>
      <c r="E558" s="189" t="s">
        <v>1298</v>
      </c>
      <c r="F558" s="189" t="s">
        <v>2009</v>
      </c>
      <c r="G558" s="189" t="s">
        <v>2009</v>
      </c>
      <c r="H558" s="189" t="s">
        <v>2009</v>
      </c>
      <c r="I558" s="189"/>
      <c r="J558" s="189" t="s">
        <v>1</v>
      </c>
      <c r="K558" s="189" t="s">
        <v>1298</v>
      </c>
      <c r="L558" s="189" t="s">
        <v>4626</v>
      </c>
      <c r="M558" s="189">
        <v>4.08</v>
      </c>
      <c r="N558" s="189">
        <v>6.12</v>
      </c>
      <c r="O558" s="189" t="s">
        <v>3462</v>
      </c>
      <c r="P558" s="190" t="s">
        <v>2009</v>
      </c>
      <c r="Q558" s="189" t="s">
        <v>2009</v>
      </c>
      <c r="R558" s="189" t="s">
        <v>4599</v>
      </c>
      <c r="S558" s="189" t="s">
        <v>4002</v>
      </c>
    </row>
    <row r="559" spans="1:19" ht="17">
      <c r="A559" s="189" t="s">
        <v>4627</v>
      </c>
      <c r="B559" s="189" t="s">
        <v>821</v>
      </c>
      <c r="C559" s="189" t="s">
        <v>3374</v>
      </c>
      <c r="D559" s="189" t="s">
        <v>1828</v>
      </c>
      <c r="E559" s="189" t="s">
        <v>1298</v>
      </c>
      <c r="F559" s="189" t="s">
        <v>2009</v>
      </c>
      <c r="G559" s="189" t="s">
        <v>2009</v>
      </c>
      <c r="H559" s="189" t="s">
        <v>2009</v>
      </c>
      <c r="I559" s="189"/>
      <c r="J559" s="189" t="s">
        <v>1</v>
      </c>
      <c r="K559" s="189" t="s">
        <v>1298</v>
      </c>
      <c r="L559" s="189" t="s">
        <v>4628</v>
      </c>
      <c r="M559" s="189">
        <v>4.08</v>
      </c>
      <c r="N559" s="189">
        <v>6.12</v>
      </c>
      <c r="O559" s="189" t="s">
        <v>3462</v>
      </c>
      <c r="P559" s="190" t="s">
        <v>2009</v>
      </c>
      <c r="Q559" s="189" t="s">
        <v>2009</v>
      </c>
      <c r="R559" s="189" t="s">
        <v>4599</v>
      </c>
      <c r="S559" s="189" t="s">
        <v>4002</v>
      </c>
    </row>
    <row r="560" spans="1:19" ht="17">
      <c r="A560" s="189" t="s">
        <v>4629</v>
      </c>
      <c r="B560" s="189" t="s">
        <v>571</v>
      </c>
      <c r="C560" s="189" t="s">
        <v>3340</v>
      </c>
      <c r="D560" s="189" t="s">
        <v>571</v>
      </c>
      <c r="E560" s="189" t="s">
        <v>1298</v>
      </c>
      <c r="F560" s="189" t="s">
        <v>2009</v>
      </c>
      <c r="G560" s="189" t="s">
        <v>2009</v>
      </c>
      <c r="H560" s="189" t="s">
        <v>2009</v>
      </c>
      <c r="I560" s="189"/>
      <c r="J560" s="189" t="s">
        <v>1</v>
      </c>
      <c r="K560" s="189" t="s">
        <v>1298</v>
      </c>
      <c r="L560" s="189" t="s">
        <v>4630</v>
      </c>
      <c r="M560" s="189">
        <v>4.08</v>
      </c>
      <c r="N560" s="189">
        <v>6.12</v>
      </c>
      <c r="O560" s="189" t="s">
        <v>3462</v>
      </c>
      <c r="P560" s="190" t="s">
        <v>2009</v>
      </c>
      <c r="Q560" s="189" t="s">
        <v>2009</v>
      </c>
      <c r="R560" s="189" t="s">
        <v>4599</v>
      </c>
      <c r="S560" s="189" t="s">
        <v>3710</v>
      </c>
    </row>
    <row r="561" spans="1:19" ht="17">
      <c r="A561" s="189" t="s">
        <v>4631</v>
      </c>
      <c r="B561" s="189" t="s">
        <v>572</v>
      </c>
      <c r="C561" s="189" t="s">
        <v>3340</v>
      </c>
      <c r="D561" s="189" t="s">
        <v>572</v>
      </c>
      <c r="E561" s="189" t="s">
        <v>1298</v>
      </c>
      <c r="F561" s="189" t="s">
        <v>2009</v>
      </c>
      <c r="G561" s="189" t="s">
        <v>2009</v>
      </c>
      <c r="H561" s="189" t="s">
        <v>2009</v>
      </c>
      <c r="I561" s="189"/>
      <c r="J561" s="189" t="s">
        <v>1</v>
      </c>
      <c r="K561" s="189" t="s">
        <v>1298</v>
      </c>
      <c r="L561" s="189" t="s">
        <v>4632</v>
      </c>
      <c r="M561" s="189">
        <v>4.08</v>
      </c>
      <c r="N561" s="189">
        <v>6.12</v>
      </c>
      <c r="O561" s="189" t="s">
        <v>3462</v>
      </c>
      <c r="P561" s="190" t="s">
        <v>2009</v>
      </c>
      <c r="Q561" s="189" t="s">
        <v>2009</v>
      </c>
      <c r="R561" s="189" t="s">
        <v>4599</v>
      </c>
      <c r="S561" s="189" t="s">
        <v>3492</v>
      </c>
    </row>
    <row r="562" spans="1:19" ht="17">
      <c r="A562" s="189" t="s">
        <v>4633</v>
      </c>
      <c r="B562" s="189" t="s">
        <v>573</v>
      </c>
      <c r="C562" s="189" t="s">
        <v>3340</v>
      </c>
      <c r="D562" s="189" t="s">
        <v>573</v>
      </c>
      <c r="E562" s="189" t="s">
        <v>1298</v>
      </c>
      <c r="F562" s="189" t="s">
        <v>2009</v>
      </c>
      <c r="G562" s="189" t="s">
        <v>2009</v>
      </c>
      <c r="H562" s="189" t="s">
        <v>2009</v>
      </c>
      <c r="I562" s="189"/>
      <c r="J562" s="189" t="s">
        <v>1</v>
      </c>
      <c r="K562" s="189" t="s">
        <v>1298</v>
      </c>
      <c r="L562" s="189" t="s">
        <v>4634</v>
      </c>
      <c r="M562" s="189">
        <v>4.08</v>
      </c>
      <c r="N562" s="189">
        <v>6.12</v>
      </c>
      <c r="O562" s="189" t="s">
        <v>3462</v>
      </c>
      <c r="P562" s="190" t="s">
        <v>2009</v>
      </c>
      <c r="Q562" s="189" t="s">
        <v>2009</v>
      </c>
      <c r="R562" s="189" t="s">
        <v>4599</v>
      </c>
      <c r="S562" s="189" t="s">
        <v>3976</v>
      </c>
    </row>
    <row r="563" spans="1:19" ht="17">
      <c r="A563" s="189" t="s">
        <v>4635</v>
      </c>
      <c r="B563" s="189" t="s">
        <v>574</v>
      </c>
      <c r="C563" s="189" t="s">
        <v>3358</v>
      </c>
      <c r="D563" s="189" t="s">
        <v>1750</v>
      </c>
      <c r="E563" s="189" t="s">
        <v>1298</v>
      </c>
      <c r="F563" s="189" t="s">
        <v>2009</v>
      </c>
      <c r="G563" s="189" t="s">
        <v>2009</v>
      </c>
      <c r="H563" s="189" t="s">
        <v>2009</v>
      </c>
      <c r="I563" s="189"/>
      <c r="J563" s="189" t="s">
        <v>1</v>
      </c>
      <c r="K563" s="189" t="s">
        <v>1298</v>
      </c>
      <c r="L563" s="189" t="s">
        <v>4636</v>
      </c>
      <c r="M563" s="189">
        <v>4.08</v>
      </c>
      <c r="N563" s="189">
        <v>6.12</v>
      </c>
      <c r="O563" s="189" t="s">
        <v>3462</v>
      </c>
      <c r="P563" s="190" t="s">
        <v>2009</v>
      </c>
      <c r="Q563" s="189" t="s">
        <v>2009</v>
      </c>
      <c r="R563" s="189" t="s">
        <v>4599</v>
      </c>
      <c r="S563" s="189" t="s">
        <v>3492</v>
      </c>
    </row>
    <row r="564" spans="1:19" ht="17">
      <c r="A564" s="189" t="s">
        <v>4637</v>
      </c>
      <c r="B564" s="189" t="s">
        <v>575</v>
      </c>
      <c r="C564" s="189" t="s">
        <v>3359</v>
      </c>
      <c r="D564" s="189" t="s">
        <v>1750</v>
      </c>
      <c r="E564" s="189" t="s">
        <v>1298</v>
      </c>
      <c r="F564" s="189" t="s">
        <v>2009</v>
      </c>
      <c r="G564" s="189" t="s">
        <v>2009</v>
      </c>
      <c r="H564" s="189" t="s">
        <v>2009</v>
      </c>
      <c r="I564" s="189"/>
      <c r="J564" s="189" t="s">
        <v>1</v>
      </c>
      <c r="K564" s="189" t="s">
        <v>1298</v>
      </c>
      <c r="L564" s="189" t="s">
        <v>4638</v>
      </c>
      <c r="M564" s="189">
        <v>4.08</v>
      </c>
      <c r="N564" s="189">
        <v>6.12</v>
      </c>
      <c r="O564" s="189" t="s">
        <v>3462</v>
      </c>
      <c r="P564" s="190" t="s">
        <v>2009</v>
      </c>
      <c r="Q564" s="189" t="s">
        <v>2009</v>
      </c>
      <c r="R564" s="189" t="s">
        <v>4599</v>
      </c>
      <c r="S564" s="189" t="s">
        <v>3492</v>
      </c>
    </row>
    <row r="565" spans="1:19" ht="17">
      <c r="A565" s="189" t="s">
        <v>4639</v>
      </c>
      <c r="B565" s="189" t="s">
        <v>576</v>
      </c>
      <c r="C565" s="189" t="s">
        <v>3360</v>
      </c>
      <c r="D565" s="189" t="s">
        <v>1750</v>
      </c>
      <c r="E565" s="189" t="s">
        <v>1298</v>
      </c>
      <c r="F565" s="189" t="s">
        <v>2009</v>
      </c>
      <c r="G565" s="189" t="s">
        <v>2009</v>
      </c>
      <c r="H565" s="189" t="s">
        <v>2009</v>
      </c>
      <c r="I565" s="189"/>
      <c r="J565" s="189" t="s">
        <v>1</v>
      </c>
      <c r="K565" s="189" t="s">
        <v>1298</v>
      </c>
      <c r="L565" s="189" t="s">
        <v>4640</v>
      </c>
      <c r="M565" s="189">
        <v>4.08</v>
      </c>
      <c r="N565" s="189">
        <v>6.12</v>
      </c>
      <c r="O565" s="189" t="s">
        <v>3462</v>
      </c>
      <c r="P565" s="190" t="s">
        <v>2009</v>
      </c>
      <c r="Q565" s="189" t="s">
        <v>2009</v>
      </c>
      <c r="R565" s="189" t="s">
        <v>4599</v>
      </c>
      <c r="S565" s="189" t="s">
        <v>3492</v>
      </c>
    </row>
    <row r="566" spans="1:19" ht="17">
      <c r="A566" s="189" t="s">
        <v>4641</v>
      </c>
      <c r="B566" s="189" t="s">
        <v>577</v>
      </c>
      <c r="C566" s="189" t="s">
        <v>3340</v>
      </c>
      <c r="D566" s="189" t="s">
        <v>577</v>
      </c>
      <c r="E566" s="189" t="s">
        <v>1298</v>
      </c>
      <c r="F566" s="189" t="s">
        <v>2009</v>
      </c>
      <c r="G566" s="189" t="s">
        <v>2009</v>
      </c>
      <c r="H566" s="189" t="s">
        <v>2009</v>
      </c>
      <c r="I566" s="189"/>
      <c r="J566" s="189" t="s">
        <v>1</v>
      </c>
      <c r="K566" s="189" t="s">
        <v>1298</v>
      </c>
      <c r="L566" s="189" t="s">
        <v>4642</v>
      </c>
      <c r="M566" s="189">
        <v>4.08</v>
      </c>
      <c r="N566" s="189">
        <v>6.12</v>
      </c>
      <c r="O566" s="189" t="s">
        <v>3462</v>
      </c>
      <c r="P566" s="190" t="s">
        <v>2009</v>
      </c>
      <c r="Q566" s="189" t="s">
        <v>2009</v>
      </c>
      <c r="R566" s="189" t="s">
        <v>4599</v>
      </c>
      <c r="S566" s="189" t="s">
        <v>3710</v>
      </c>
    </row>
    <row r="567" spans="1:19" ht="17">
      <c r="A567" s="189" t="s">
        <v>4643</v>
      </c>
      <c r="B567" s="189" t="s">
        <v>578</v>
      </c>
      <c r="C567" s="189" t="s">
        <v>3358</v>
      </c>
      <c r="D567" s="189" t="s">
        <v>1950</v>
      </c>
      <c r="E567" s="189" t="s">
        <v>1298</v>
      </c>
      <c r="F567" s="189" t="s">
        <v>2009</v>
      </c>
      <c r="G567" s="189" t="s">
        <v>2009</v>
      </c>
      <c r="H567" s="189" t="s">
        <v>2009</v>
      </c>
      <c r="I567" s="189"/>
      <c r="J567" s="189" t="s">
        <v>1</v>
      </c>
      <c r="K567" s="189" t="s">
        <v>1298</v>
      </c>
      <c r="L567" s="189" t="s">
        <v>4644</v>
      </c>
      <c r="M567" s="189">
        <v>4.08</v>
      </c>
      <c r="N567" s="189">
        <v>6.12</v>
      </c>
      <c r="O567" s="189" t="s">
        <v>3462</v>
      </c>
      <c r="P567" s="190" t="s">
        <v>2009</v>
      </c>
      <c r="Q567" s="189" t="s">
        <v>2009</v>
      </c>
      <c r="R567" s="189" t="s">
        <v>3760</v>
      </c>
      <c r="S567" s="189" t="s">
        <v>3794</v>
      </c>
    </row>
    <row r="568" spans="1:19" ht="17">
      <c r="A568" s="189" t="s">
        <v>4645</v>
      </c>
      <c r="B568" s="189" t="s">
        <v>579</v>
      </c>
      <c r="C568" s="189" t="s">
        <v>3359</v>
      </c>
      <c r="D568" s="189" t="s">
        <v>1950</v>
      </c>
      <c r="E568" s="189" t="s">
        <v>1298</v>
      </c>
      <c r="F568" s="189" t="s">
        <v>2009</v>
      </c>
      <c r="G568" s="189" t="s">
        <v>2009</v>
      </c>
      <c r="H568" s="189" t="s">
        <v>2009</v>
      </c>
      <c r="I568" s="189"/>
      <c r="J568" s="189" t="s">
        <v>1</v>
      </c>
      <c r="K568" s="189" t="s">
        <v>1298</v>
      </c>
      <c r="L568" s="189" t="s">
        <v>4646</v>
      </c>
      <c r="M568" s="189">
        <v>4.08</v>
      </c>
      <c r="N568" s="189">
        <v>6.12</v>
      </c>
      <c r="O568" s="189" t="s">
        <v>3462</v>
      </c>
      <c r="P568" s="190" t="s">
        <v>2009</v>
      </c>
      <c r="Q568" s="189" t="s">
        <v>2009</v>
      </c>
      <c r="R568" s="189" t="s">
        <v>3760</v>
      </c>
      <c r="S568" s="189" t="s">
        <v>3794</v>
      </c>
    </row>
    <row r="569" spans="1:19" ht="17">
      <c r="A569" s="189" t="s">
        <v>4647</v>
      </c>
      <c r="B569" s="189" t="s">
        <v>580</v>
      </c>
      <c r="C569" s="189" t="s">
        <v>3360</v>
      </c>
      <c r="D569" s="189" t="s">
        <v>1950</v>
      </c>
      <c r="E569" s="189" t="s">
        <v>1298</v>
      </c>
      <c r="F569" s="189" t="s">
        <v>2009</v>
      </c>
      <c r="G569" s="189" t="s">
        <v>2009</v>
      </c>
      <c r="H569" s="189" t="s">
        <v>2009</v>
      </c>
      <c r="I569" s="189"/>
      <c r="J569" s="189" t="s">
        <v>1</v>
      </c>
      <c r="K569" s="189" t="s">
        <v>1298</v>
      </c>
      <c r="L569" s="189" t="s">
        <v>4648</v>
      </c>
      <c r="M569" s="189">
        <v>4.08</v>
      </c>
      <c r="N569" s="189">
        <v>6.12</v>
      </c>
      <c r="O569" s="189" t="s">
        <v>3462</v>
      </c>
      <c r="P569" s="190" t="s">
        <v>2009</v>
      </c>
      <c r="Q569" s="189" t="s">
        <v>2009</v>
      </c>
      <c r="R569" s="189" t="s">
        <v>3760</v>
      </c>
      <c r="S569" s="189" t="s">
        <v>3794</v>
      </c>
    </row>
    <row r="570" spans="1:19" ht="17">
      <c r="A570" s="189" t="s">
        <v>4649</v>
      </c>
      <c r="B570" s="189" t="s">
        <v>581</v>
      </c>
      <c r="C570" s="189" t="s">
        <v>3341</v>
      </c>
      <c r="D570" s="189" t="s">
        <v>1951</v>
      </c>
      <c r="E570" s="189" t="s">
        <v>1298</v>
      </c>
      <c r="F570" s="189" t="s">
        <v>2009</v>
      </c>
      <c r="G570" s="189" t="s">
        <v>2009</v>
      </c>
      <c r="H570" s="189" t="s">
        <v>2009</v>
      </c>
      <c r="I570" s="189"/>
      <c r="J570" s="189" t="s">
        <v>1</v>
      </c>
      <c r="K570" s="189" t="s">
        <v>1298</v>
      </c>
      <c r="L570" s="189" t="s">
        <v>4650</v>
      </c>
      <c r="M570" s="189">
        <v>4.08</v>
      </c>
      <c r="N570" s="189">
        <v>6.12</v>
      </c>
      <c r="O570" s="189" t="s">
        <v>3462</v>
      </c>
      <c r="P570" s="190" t="s">
        <v>2009</v>
      </c>
      <c r="Q570" s="189" t="s">
        <v>2009</v>
      </c>
      <c r="R570" s="189" t="s">
        <v>3760</v>
      </c>
      <c r="S570" s="189" t="s">
        <v>3794</v>
      </c>
    </row>
    <row r="571" spans="1:19" ht="17">
      <c r="A571" s="189" t="s">
        <v>4651</v>
      </c>
      <c r="B571" s="189" t="s">
        <v>582</v>
      </c>
      <c r="C571" s="189" t="s">
        <v>3342</v>
      </c>
      <c r="D571" s="189" t="s">
        <v>1951</v>
      </c>
      <c r="E571" s="189" t="s">
        <v>1298</v>
      </c>
      <c r="F571" s="189" t="s">
        <v>2009</v>
      </c>
      <c r="G571" s="189" t="s">
        <v>2009</v>
      </c>
      <c r="H571" s="189" t="s">
        <v>2009</v>
      </c>
      <c r="I571" s="189"/>
      <c r="J571" s="189" t="s">
        <v>1</v>
      </c>
      <c r="K571" s="189" t="s">
        <v>1298</v>
      </c>
      <c r="L571" s="189" t="s">
        <v>4652</v>
      </c>
      <c r="M571" s="189">
        <v>4.08</v>
      </c>
      <c r="N571" s="189">
        <v>6.12</v>
      </c>
      <c r="O571" s="189" t="s">
        <v>3462</v>
      </c>
      <c r="P571" s="190" t="s">
        <v>2009</v>
      </c>
      <c r="Q571" s="189" t="s">
        <v>2009</v>
      </c>
      <c r="R571" s="189" t="s">
        <v>3760</v>
      </c>
      <c r="S571" s="189" t="s">
        <v>3794</v>
      </c>
    </row>
    <row r="572" spans="1:19">
      <c r="A572" s="189" t="s">
        <v>4653</v>
      </c>
      <c r="B572" s="189" t="s">
        <v>4654</v>
      </c>
      <c r="C572" s="189" t="s">
        <v>3340</v>
      </c>
      <c r="D572" s="189" t="s">
        <v>4654</v>
      </c>
      <c r="E572" s="189" t="s">
        <v>1298</v>
      </c>
      <c r="F572" s="189" t="s">
        <v>3514</v>
      </c>
      <c r="G572" s="189" t="s">
        <v>2009</v>
      </c>
      <c r="H572" s="189" t="s">
        <v>2009</v>
      </c>
      <c r="I572" s="189"/>
      <c r="J572" s="189" t="s">
        <v>3440</v>
      </c>
      <c r="K572" s="189" t="s">
        <v>3514</v>
      </c>
      <c r="L572" s="189" t="s">
        <v>4655</v>
      </c>
      <c r="M572" s="189" t="s">
        <v>2009</v>
      </c>
      <c r="N572" s="189" t="s">
        <v>2009</v>
      </c>
      <c r="O572" s="189" t="s">
        <v>2009</v>
      </c>
      <c r="P572" s="190" t="s">
        <v>2009</v>
      </c>
      <c r="Q572" s="189" t="s">
        <v>2009</v>
      </c>
      <c r="R572" s="189" t="s">
        <v>3516</v>
      </c>
      <c r="S572" s="189" t="s">
        <v>3457</v>
      </c>
    </row>
    <row r="573" spans="1:19">
      <c r="A573" s="189" t="s">
        <v>4656</v>
      </c>
      <c r="B573" s="189" t="s">
        <v>583</v>
      </c>
      <c r="C573" s="189" t="s">
        <v>3340</v>
      </c>
      <c r="D573" s="189" t="s">
        <v>583</v>
      </c>
      <c r="E573" s="189" t="s">
        <v>1298</v>
      </c>
      <c r="F573" s="189" t="s">
        <v>2009</v>
      </c>
      <c r="G573" s="189" t="s">
        <v>2009</v>
      </c>
      <c r="H573" s="189" t="s">
        <v>2009</v>
      </c>
      <c r="I573" s="189"/>
      <c r="J573" s="189" t="s">
        <v>1</v>
      </c>
      <c r="K573" s="189" t="s">
        <v>1298</v>
      </c>
      <c r="L573" s="189" t="s">
        <v>4657</v>
      </c>
      <c r="M573" s="189" t="s">
        <v>2009</v>
      </c>
      <c r="N573" s="189" t="s">
        <v>2009</v>
      </c>
      <c r="O573" s="189" t="s">
        <v>2009</v>
      </c>
      <c r="P573" s="190" t="s">
        <v>2009</v>
      </c>
      <c r="Q573" s="189" t="s">
        <v>2009</v>
      </c>
      <c r="R573" s="189" t="s">
        <v>4658</v>
      </c>
      <c r="S573" s="189" t="s">
        <v>3761</v>
      </c>
    </row>
    <row r="574" spans="1:19">
      <c r="A574" s="189" t="s">
        <v>4659</v>
      </c>
      <c r="B574" s="189" t="s">
        <v>584</v>
      </c>
      <c r="C574" s="189" t="s">
        <v>3340</v>
      </c>
      <c r="D574" s="189" t="s">
        <v>584</v>
      </c>
      <c r="E574" s="189" t="s">
        <v>1298</v>
      </c>
      <c r="F574" s="189" t="s">
        <v>3514</v>
      </c>
      <c r="G574" s="189" t="s">
        <v>2009</v>
      </c>
      <c r="H574" s="189" t="s">
        <v>2009</v>
      </c>
      <c r="I574" s="189"/>
      <c r="J574" s="189" t="s">
        <v>3440</v>
      </c>
      <c r="K574" s="189" t="s">
        <v>3514</v>
      </c>
      <c r="L574" s="189" t="s">
        <v>4660</v>
      </c>
      <c r="M574" s="189" t="s">
        <v>2009</v>
      </c>
      <c r="N574" s="189" t="s">
        <v>2009</v>
      </c>
      <c r="O574" s="189" t="s">
        <v>2009</v>
      </c>
      <c r="P574" s="190" t="s">
        <v>2009</v>
      </c>
      <c r="Q574" s="189" t="s">
        <v>2009</v>
      </c>
      <c r="R574" s="189" t="s">
        <v>3516</v>
      </c>
      <c r="S574" s="189" t="s">
        <v>3761</v>
      </c>
    </row>
    <row r="575" spans="1:19">
      <c r="A575" s="189" t="s">
        <v>4661</v>
      </c>
      <c r="B575" s="189" t="s">
        <v>585</v>
      </c>
      <c r="C575" s="189" t="s">
        <v>3340</v>
      </c>
      <c r="D575" s="189" t="s">
        <v>585</v>
      </c>
      <c r="E575" s="189" t="s">
        <v>1298</v>
      </c>
      <c r="F575" s="189" t="s">
        <v>2009</v>
      </c>
      <c r="G575" s="189" t="s">
        <v>2009</v>
      </c>
      <c r="H575" s="189" t="s">
        <v>2009</v>
      </c>
      <c r="I575" s="189"/>
      <c r="J575" s="189" t="s">
        <v>1</v>
      </c>
      <c r="K575" s="189" t="s">
        <v>1298</v>
      </c>
      <c r="L575" s="189" t="s">
        <v>4662</v>
      </c>
      <c r="M575" s="189" t="s">
        <v>2009</v>
      </c>
      <c r="N575" s="189" t="s">
        <v>2009</v>
      </c>
      <c r="O575" s="189" t="s">
        <v>2009</v>
      </c>
      <c r="P575" s="190" t="s">
        <v>2009</v>
      </c>
      <c r="Q575" s="189" t="s">
        <v>2009</v>
      </c>
      <c r="R575" s="189" t="s">
        <v>4289</v>
      </c>
      <c r="S575" s="189" t="s">
        <v>3880</v>
      </c>
    </row>
    <row r="576" spans="1:19">
      <c r="A576" s="189" t="s">
        <v>4663</v>
      </c>
      <c r="B576" s="189" t="s">
        <v>586</v>
      </c>
      <c r="C576" s="189" t="s">
        <v>3340</v>
      </c>
      <c r="D576" s="189" t="s">
        <v>586</v>
      </c>
      <c r="E576" s="189" t="s">
        <v>1298</v>
      </c>
      <c r="F576" s="189" t="s">
        <v>2009</v>
      </c>
      <c r="G576" s="189" t="s">
        <v>2009</v>
      </c>
      <c r="H576" s="189" t="s">
        <v>2009</v>
      </c>
      <c r="I576" s="189"/>
      <c r="J576" s="189" t="s">
        <v>1</v>
      </c>
      <c r="K576" s="189" t="s">
        <v>1298</v>
      </c>
      <c r="L576" s="189" t="s">
        <v>4664</v>
      </c>
      <c r="M576" s="189" t="s">
        <v>2009</v>
      </c>
      <c r="N576" s="189" t="s">
        <v>2009</v>
      </c>
      <c r="O576" s="189" t="s">
        <v>2009</v>
      </c>
      <c r="P576" s="190" t="s">
        <v>2009</v>
      </c>
      <c r="Q576" s="189" t="s">
        <v>2009</v>
      </c>
      <c r="R576" s="189" t="s">
        <v>4289</v>
      </c>
      <c r="S576" s="189" t="s">
        <v>3880</v>
      </c>
    </row>
    <row r="577" spans="1:19">
      <c r="A577" s="189" t="s">
        <v>4665</v>
      </c>
      <c r="B577" s="189" t="s">
        <v>587</v>
      </c>
      <c r="C577" s="189" t="s">
        <v>3340</v>
      </c>
      <c r="D577" s="189" t="s">
        <v>587</v>
      </c>
      <c r="E577" s="189" t="s">
        <v>1298</v>
      </c>
      <c r="F577" s="189" t="s">
        <v>2009</v>
      </c>
      <c r="G577" s="189" t="s">
        <v>2009</v>
      </c>
      <c r="H577" s="189" t="s">
        <v>2009</v>
      </c>
      <c r="I577" s="189"/>
      <c r="J577" s="189" t="s">
        <v>1</v>
      </c>
      <c r="K577" s="189" t="s">
        <v>1298</v>
      </c>
      <c r="L577" s="189" t="s">
        <v>4666</v>
      </c>
      <c r="M577" s="189" t="s">
        <v>2009</v>
      </c>
      <c r="N577" s="189" t="s">
        <v>2009</v>
      </c>
      <c r="O577" s="189" t="s">
        <v>2009</v>
      </c>
      <c r="P577" s="190" t="s">
        <v>2009</v>
      </c>
      <c r="Q577" s="189" t="s">
        <v>2009</v>
      </c>
      <c r="R577" s="189" t="s">
        <v>4298</v>
      </c>
      <c r="S577" s="189" t="s">
        <v>3880</v>
      </c>
    </row>
    <row r="578" spans="1:19">
      <c r="A578" s="189" t="s">
        <v>4667</v>
      </c>
      <c r="B578" s="189" t="s">
        <v>588</v>
      </c>
      <c r="C578" s="189" t="s">
        <v>3340</v>
      </c>
      <c r="D578" s="189" t="s">
        <v>588</v>
      </c>
      <c r="E578" s="189" t="s">
        <v>1298</v>
      </c>
      <c r="F578" s="189" t="s">
        <v>2009</v>
      </c>
      <c r="G578" s="189" t="s">
        <v>2009</v>
      </c>
      <c r="H578" s="189" t="s">
        <v>2009</v>
      </c>
      <c r="I578" s="189"/>
      <c r="J578" s="189" t="s">
        <v>1</v>
      </c>
      <c r="K578" s="189" t="s">
        <v>1298</v>
      </c>
      <c r="L578" s="189" t="s">
        <v>4668</v>
      </c>
      <c r="M578" s="189" t="s">
        <v>2009</v>
      </c>
      <c r="N578" s="189" t="s">
        <v>2009</v>
      </c>
      <c r="O578" s="189" t="s">
        <v>2009</v>
      </c>
      <c r="P578" s="190" t="s">
        <v>2009</v>
      </c>
      <c r="Q578" s="189" t="s">
        <v>2009</v>
      </c>
      <c r="R578" s="189" t="s">
        <v>4284</v>
      </c>
      <c r="S578" s="189" t="s">
        <v>3880</v>
      </c>
    </row>
    <row r="579" spans="1:19">
      <c r="A579" s="189" t="s">
        <v>4669</v>
      </c>
      <c r="B579" s="189" t="s">
        <v>589</v>
      </c>
      <c r="C579" s="189" t="s">
        <v>3340</v>
      </c>
      <c r="D579" s="189" t="s">
        <v>589</v>
      </c>
      <c r="E579" s="189" t="s">
        <v>1298</v>
      </c>
      <c r="F579" s="189" t="s">
        <v>2009</v>
      </c>
      <c r="G579" s="189" t="s">
        <v>2009</v>
      </c>
      <c r="H579" s="189" t="s">
        <v>2009</v>
      </c>
      <c r="I579" s="189"/>
      <c r="J579" s="189" t="s">
        <v>1</v>
      </c>
      <c r="K579" s="189" t="s">
        <v>1298</v>
      </c>
      <c r="L579" s="189" t="s">
        <v>4670</v>
      </c>
      <c r="M579" s="189" t="s">
        <v>2009</v>
      </c>
      <c r="N579" s="189" t="s">
        <v>2009</v>
      </c>
      <c r="O579" s="189" t="s">
        <v>2009</v>
      </c>
      <c r="P579" s="190" t="s">
        <v>2009</v>
      </c>
      <c r="Q579" s="189" t="s">
        <v>2009</v>
      </c>
      <c r="R579" s="189" t="s">
        <v>4671</v>
      </c>
      <c r="S579" s="189" t="s">
        <v>3873</v>
      </c>
    </row>
    <row r="580" spans="1:19">
      <c r="A580" s="189" t="s">
        <v>4672</v>
      </c>
      <c r="B580" s="189" t="s">
        <v>590</v>
      </c>
      <c r="C580" s="189" t="s">
        <v>3340</v>
      </c>
      <c r="D580" s="189" t="s">
        <v>590</v>
      </c>
      <c r="E580" s="189" t="s">
        <v>1298</v>
      </c>
      <c r="F580" s="189" t="s">
        <v>3514</v>
      </c>
      <c r="G580" s="189" t="s">
        <v>2009</v>
      </c>
      <c r="H580" s="189" t="s">
        <v>2009</v>
      </c>
      <c r="I580" s="189"/>
      <c r="J580" s="189" t="s">
        <v>3440</v>
      </c>
      <c r="K580" s="189" t="s">
        <v>3514</v>
      </c>
      <c r="L580" s="189" t="s">
        <v>4673</v>
      </c>
      <c r="M580" s="189" t="s">
        <v>2009</v>
      </c>
      <c r="N580" s="189" t="s">
        <v>2009</v>
      </c>
      <c r="O580" s="189" t="s">
        <v>2009</v>
      </c>
      <c r="P580" s="190" t="s">
        <v>2009</v>
      </c>
      <c r="Q580" s="189" t="s">
        <v>2009</v>
      </c>
      <c r="R580" s="189" t="s">
        <v>4674</v>
      </c>
      <c r="S580" s="189" t="s">
        <v>3765</v>
      </c>
    </row>
    <row r="581" spans="1:19">
      <c r="A581" s="189" t="s">
        <v>4675</v>
      </c>
      <c r="B581" s="189" t="s">
        <v>591</v>
      </c>
      <c r="C581" s="189" t="s">
        <v>3340</v>
      </c>
      <c r="D581" s="189" t="s">
        <v>591</v>
      </c>
      <c r="E581" s="189" t="s">
        <v>1298</v>
      </c>
      <c r="F581" s="189" t="s">
        <v>3514</v>
      </c>
      <c r="G581" s="189" t="s">
        <v>2009</v>
      </c>
      <c r="H581" s="189" t="s">
        <v>2009</v>
      </c>
      <c r="I581" s="189"/>
      <c r="J581" s="189" t="s">
        <v>3440</v>
      </c>
      <c r="K581" s="189" t="s">
        <v>3514</v>
      </c>
      <c r="L581" s="189" t="s">
        <v>4676</v>
      </c>
      <c r="M581" s="189" t="s">
        <v>2009</v>
      </c>
      <c r="N581" s="189" t="s">
        <v>2009</v>
      </c>
      <c r="O581" s="189" t="s">
        <v>2009</v>
      </c>
      <c r="P581" s="190" t="s">
        <v>2009</v>
      </c>
      <c r="Q581" s="189" t="s">
        <v>2009</v>
      </c>
      <c r="R581" s="189" t="s">
        <v>4674</v>
      </c>
      <c r="S581" s="189" t="s">
        <v>3765</v>
      </c>
    </row>
    <row r="582" spans="1:19">
      <c r="A582" s="189" t="s">
        <v>4677</v>
      </c>
      <c r="B582" s="189" t="s">
        <v>592</v>
      </c>
      <c r="C582" s="189" t="s">
        <v>3340</v>
      </c>
      <c r="D582" s="189" t="s">
        <v>592</v>
      </c>
      <c r="E582" s="189" t="s">
        <v>1298</v>
      </c>
      <c r="F582" s="189" t="s">
        <v>3514</v>
      </c>
      <c r="G582" s="189" t="s">
        <v>2009</v>
      </c>
      <c r="H582" s="189" t="s">
        <v>2009</v>
      </c>
      <c r="I582" s="189"/>
      <c r="J582" s="189" t="s">
        <v>3440</v>
      </c>
      <c r="K582" s="189" t="s">
        <v>3514</v>
      </c>
      <c r="L582" s="189" t="s">
        <v>4678</v>
      </c>
      <c r="M582" s="189" t="s">
        <v>2009</v>
      </c>
      <c r="N582" s="189" t="s">
        <v>2009</v>
      </c>
      <c r="O582" s="189" t="s">
        <v>2009</v>
      </c>
      <c r="P582" s="190" t="s">
        <v>2009</v>
      </c>
      <c r="Q582" s="189" t="s">
        <v>2009</v>
      </c>
      <c r="R582" s="189" t="s">
        <v>4674</v>
      </c>
      <c r="S582" s="189" t="s">
        <v>3765</v>
      </c>
    </row>
    <row r="583" spans="1:19">
      <c r="A583" s="189" t="s">
        <v>4679</v>
      </c>
      <c r="B583" s="189" t="s">
        <v>823</v>
      </c>
      <c r="C583" s="189" t="s">
        <v>3340</v>
      </c>
      <c r="D583" s="189" t="s">
        <v>823</v>
      </c>
      <c r="E583" s="189" t="s">
        <v>1298</v>
      </c>
      <c r="F583" s="189" t="s">
        <v>3514</v>
      </c>
      <c r="G583" s="189" t="s">
        <v>2009</v>
      </c>
      <c r="H583" s="189" t="s">
        <v>2009</v>
      </c>
      <c r="I583" s="189"/>
      <c r="J583" s="189" t="s">
        <v>3440</v>
      </c>
      <c r="K583" s="189" t="s">
        <v>3514</v>
      </c>
      <c r="L583" s="189" t="s">
        <v>4680</v>
      </c>
      <c r="M583" s="189" t="s">
        <v>2009</v>
      </c>
      <c r="N583" s="189" t="s">
        <v>2009</v>
      </c>
      <c r="O583" s="189" t="s">
        <v>2009</v>
      </c>
      <c r="P583" s="190" t="s">
        <v>2009</v>
      </c>
      <c r="Q583" s="189" t="s">
        <v>2009</v>
      </c>
      <c r="R583" s="189" t="s">
        <v>4674</v>
      </c>
      <c r="S583" s="189" t="s">
        <v>3765</v>
      </c>
    </row>
    <row r="584" spans="1:19">
      <c r="A584" s="189" t="s">
        <v>4681</v>
      </c>
      <c r="B584" s="189" t="s">
        <v>593</v>
      </c>
      <c r="C584" s="189" t="s">
        <v>3340</v>
      </c>
      <c r="D584" s="189" t="s">
        <v>593</v>
      </c>
      <c r="E584" s="189" t="s">
        <v>1298</v>
      </c>
      <c r="F584" s="189" t="s">
        <v>3514</v>
      </c>
      <c r="G584" s="189" t="s">
        <v>2009</v>
      </c>
      <c r="H584" s="189" t="s">
        <v>2009</v>
      </c>
      <c r="I584" s="189"/>
      <c r="J584" s="189" t="s">
        <v>3440</v>
      </c>
      <c r="K584" s="189" t="s">
        <v>3514</v>
      </c>
      <c r="L584" s="189" t="s">
        <v>4682</v>
      </c>
      <c r="M584" s="189" t="s">
        <v>2009</v>
      </c>
      <c r="N584" s="189" t="s">
        <v>2009</v>
      </c>
      <c r="O584" s="189" t="s">
        <v>2009</v>
      </c>
      <c r="P584" s="190" t="s">
        <v>2009</v>
      </c>
      <c r="Q584" s="189" t="s">
        <v>2009</v>
      </c>
      <c r="R584" s="189" t="s">
        <v>4430</v>
      </c>
      <c r="S584" s="189" t="s">
        <v>3521</v>
      </c>
    </row>
    <row r="585" spans="1:19">
      <c r="A585" s="189" t="s">
        <v>4683</v>
      </c>
      <c r="B585" s="189" t="s">
        <v>824</v>
      </c>
      <c r="C585" s="189" t="s">
        <v>3340</v>
      </c>
      <c r="D585" s="189" t="s">
        <v>824</v>
      </c>
      <c r="E585" s="189" t="s">
        <v>1298</v>
      </c>
      <c r="F585" s="189" t="s">
        <v>3514</v>
      </c>
      <c r="G585" s="189" t="s">
        <v>2009</v>
      </c>
      <c r="H585" s="189" t="s">
        <v>2009</v>
      </c>
      <c r="I585" s="189"/>
      <c r="J585" s="189" t="s">
        <v>3440</v>
      </c>
      <c r="K585" s="189" t="s">
        <v>3514</v>
      </c>
      <c r="L585" s="189" t="s">
        <v>4684</v>
      </c>
      <c r="M585" s="189" t="s">
        <v>2009</v>
      </c>
      <c r="N585" s="189" t="s">
        <v>2009</v>
      </c>
      <c r="O585" s="189" t="s">
        <v>2009</v>
      </c>
      <c r="P585" s="190" t="s">
        <v>2009</v>
      </c>
      <c r="Q585" s="189" t="s">
        <v>2009</v>
      </c>
      <c r="R585" s="189" t="s">
        <v>4685</v>
      </c>
      <c r="S585" s="189" t="s">
        <v>3521</v>
      </c>
    </row>
    <row r="586" spans="1:19">
      <c r="A586" s="189" t="s">
        <v>4686</v>
      </c>
      <c r="B586" s="189" t="s">
        <v>825</v>
      </c>
      <c r="C586" s="189" t="s">
        <v>3340</v>
      </c>
      <c r="D586" s="189" t="s">
        <v>825</v>
      </c>
      <c r="E586" s="189" t="s">
        <v>1298</v>
      </c>
      <c r="F586" s="189" t="s">
        <v>3514</v>
      </c>
      <c r="G586" s="189" t="s">
        <v>2009</v>
      </c>
      <c r="H586" s="189" t="s">
        <v>2009</v>
      </c>
      <c r="I586" s="189"/>
      <c r="J586" s="189" t="s">
        <v>3440</v>
      </c>
      <c r="K586" s="189" t="s">
        <v>3514</v>
      </c>
      <c r="L586" s="189" t="s">
        <v>4687</v>
      </c>
      <c r="M586" s="189" t="s">
        <v>2009</v>
      </c>
      <c r="N586" s="189" t="s">
        <v>2009</v>
      </c>
      <c r="O586" s="189" t="s">
        <v>2009</v>
      </c>
      <c r="P586" s="190" t="s">
        <v>2009</v>
      </c>
      <c r="Q586" s="189" t="s">
        <v>2009</v>
      </c>
      <c r="R586" s="189" t="s">
        <v>3516</v>
      </c>
      <c r="S586" s="189" t="s">
        <v>3521</v>
      </c>
    </row>
    <row r="587" spans="1:19">
      <c r="A587" s="189" t="s">
        <v>4688</v>
      </c>
      <c r="B587" s="189" t="s">
        <v>594</v>
      </c>
      <c r="C587" s="189" t="s">
        <v>3340</v>
      </c>
      <c r="D587" s="189" t="s">
        <v>594</v>
      </c>
      <c r="E587" s="189" t="s">
        <v>1298</v>
      </c>
      <c r="F587" s="189" t="s">
        <v>3514</v>
      </c>
      <c r="G587" s="189" t="s">
        <v>2009</v>
      </c>
      <c r="H587" s="189" t="s">
        <v>2009</v>
      </c>
      <c r="I587" s="189"/>
      <c r="J587" s="189" t="s">
        <v>3440</v>
      </c>
      <c r="K587" s="189" t="s">
        <v>3514</v>
      </c>
      <c r="L587" s="189" t="s">
        <v>4689</v>
      </c>
      <c r="M587" s="189" t="s">
        <v>2009</v>
      </c>
      <c r="N587" s="189" t="s">
        <v>2009</v>
      </c>
      <c r="O587" s="189" t="s">
        <v>2009</v>
      </c>
      <c r="P587" s="190" t="s">
        <v>2009</v>
      </c>
      <c r="Q587" s="189" t="s">
        <v>2009</v>
      </c>
      <c r="R587" s="189" t="s">
        <v>3516</v>
      </c>
      <c r="S587" s="189" t="s">
        <v>3521</v>
      </c>
    </row>
    <row r="588" spans="1:19">
      <c r="A588" s="189" t="s">
        <v>4690</v>
      </c>
      <c r="B588" s="189" t="s">
        <v>595</v>
      </c>
      <c r="C588" s="189" t="s">
        <v>3340</v>
      </c>
      <c r="D588" s="189" t="s">
        <v>595</v>
      </c>
      <c r="E588" s="189" t="s">
        <v>1298</v>
      </c>
      <c r="F588" s="189" t="s">
        <v>2009</v>
      </c>
      <c r="G588" s="189" t="s">
        <v>2009</v>
      </c>
      <c r="H588" s="189" t="s">
        <v>2009</v>
      </c>
      <c r="I588" s="189"/>
      <c r="J588" s="189" t="s">
        <v>1</v>
      </c>
      <c r="K588" s="189" t="s">
        <v>1298</v>
      </c>
      <c r="L588" s="189" t="s">
        <v>4691</v>
      </c>
      <c r="M588" s="189" t="s">
        <v>2009</v>
      </c>
      <c r="N588" s="189" t="s">
        <v>2009</v>
      </c>
      <c r="O588" s="189" t="s">
        <v>2009</v>
      </c>
      <c r="P588" s="190" t="s">
        <v>2009</v>
      </c>
      <c r="Q588" s="189" t="s">
        <v>2009</v>
      </c>
      <c r="R588" s="189" t="s">
        <v>4104</v>
      </c>
      <c r="S588" s="189" t="s">
        <v>3566</v>
      </c>
    </row>
    <row r="589" spans="1:19">
      <c r="A589" s="189" t="s">
        <v>4692</v>
      </c>
      <c r="B589" s="189" t="s">
        <v>596</v>
      </c>
      <c r="C589" s="189" t="s">
        <v>3340</v>
      </c>
      <c r="D589" s="189" t="s">
        <v>596</v>
      </c>
      <c r="E589" s="189" t="s">
        <v>1298</v>
      </c>
      <c r="F589" s="189" t="s">
        <v>2009</v>
      </c>
      <c r="G589" s="189" t="s">
        <v>2009</v>
      </c>
      <c r="H589" s="189" t="s">
        <v>2009</v>
      </c>
      <c r="I589" s="189"/>
      <c r="J589" s="189" t="s">
        <v>1</v>
      </c>
      <c r="K589" s="189" t="s">
        <v>1298</v>
      </c>
      <c r="L589" s="189" t="s">
        <v>4693</v>
      </c>
      <c r="M589" s="189" t="s">
        <v>2009</v>
      </c>
      <c r="N589" s="189" t="s">
        <v>2009</v>
      </c>
      <c r="O589" s="189" t="s">
        <v>2009</v>
      </c>
      <c r="P589" s="190" t="s">
        <v>2009</v>
      </c>
      <c r="Q589" s="189" t="s">
        <v>2009</v>
      </c>
      <c r="R589" s="189" t="s">
        <v>4104</v>
      </c>
      <c r="S589" s="189" t="s">
        <v>3566</v>
      </c>
    </row>
    <row r="590" spans="1:19">
      <c r="A590" s="189" t="s">
        <v>4694</v>
      </c>
      <c r="B590" s="189" t="s">
        <v>597</v>
      </c>
      <c r="C590" s="189" t="s">
        <v>3340</v>
      </c>
      <c r="D590" s="189" t="s">
        <v>597</v>
      </c>
      <c r="E590" s="189" t="s">
        <v>1298</v>
      </c>
      <c r="F590" s="189" t="s">
        <v>2009</v>
      </c>
      <c r="G590" s="189" t="s">
        <v>2009</v>
      </c>
      <c r="H590" s="189" t="s">
        <v>2009</v>
      </c>
      <c r="I590" s="189"/>
      <c r="J590" s="189" t="s">
        <v>1</v>
      </c>
      <c r="K590" s="189" t="s">
        <v>1298</v>
      </c>
      <c r="L590" s="189" t="s">
        <v>12</v>
      </c>
      <c r="M590" s="189" t="s">
        <v>2009</v>
      </c>
      <c r="N590" s="189" t="s">
        <v>2009</v>
      </c>
      <c r="O590" s="189" t="s">
        <v>2009</v>
      </c>
      <c r="P590" s="190" t="s">
        <v>2009</v>
      </c>
      <c r="Q590" s="189" t="s">
        <v>2009</v>
      </c>
      <c r="R590" s="189" t="s">
        <v>4104</v>
      </c>
      <c r="S590" s="189" t="s">
        <v>3566</v>
      </c>
    </row>
    <row r="591" spans="1:19">
      <c r="A591" s="189" t="s">
        <v>4695</v>
      </c>
      <c r="B591" s="189" t="s">
        <v>598</v>
      </c>
      <c r="C591" s="189" t="s">
        <v>3340</v>
      </c>
      <c r="D591" s="189" t="s">
        <v>598</v>
      </c>
      <c r="E591" s="189" t="s">
        <v>1298</v>
      </c>
      <c r="F591" s="189" t="s">
        <v>2009</v>
      </c>
      <c r="G591" s="189" t="s">
        <v>2009</v>
      </c>
      <c r="H591" s="189" t="s">
        <v>2009</v>
      </c>
      <c r="I591" s="189"/>
      <c r="J591" s="189" t="s">
        <v>1</v>
      </c>
      <c r="K591" s="189" t="s">
        <v>1298</v>
      </c>
      <c r="L591" s="189" t="s">
        <v>13</v>
      </c>
      <c r="M591" s="189" t="s">
        <v>2009</v>
      </c>
      <c r="N591" s="189" t="s">
        <v>2009</v>
      </c>
      <c r="O591" s="189" t="s">
        <v>2009</v>
      </c>
      <c r="P591" s="190" t="s">
        <v>2009</v>
      </c>
      <c r="Q591" s="189" t="s">
        <v>2009</v>
      </c>
      <c r="R591" s="189" t="s">
        <v>4104</v>
      </c>
      <c r="S591" s="189" t="s">
        <v>3566</v>
      </c>
    </row>
    <row r="592" spans="1:19">
      <c r="A592" s="189" t="s">
        <v>4696</v>
      </c>
      <c r="B592" s="189" t="s">
        <v>599</v>
      </c>
      <c r="C592" s="189" t="s">
        <v>3340</v>
      </c>
      <c r="D592" s="189" t="s">
        <v>599</v>
      </c>
      <c r="E592" s="189" t="s">
        <v>1298</v>
      </c>
      <c r="F592" s="189" t="s">
        <v>2009</v>
      </c>
      <c r="G592" s="189" t="s">
        <v>2009</v>
      </c>
      <c r="H592" s="189" t="s">
        <v>2009</v>
      </c>
      <c r="I592" s="189"/>
      <c r="J592" s="189" t="s">
        <v>1</v>
      </c>
      <c r="K592" s="189" t="s">
        <v>1298</v>
      </c>
      <c r="L592" s="189" t="s">
        <v>14</v>
      </c>
      <c r="M592" s="189" t="s">
        <v>2009</v>
      </c>
      <c r="N592" s="189" t="s">
        <v>2009</v>
      </c>
      <c r="O592" s="189" t="s">
        <v>2009</v>
      </c>
      <c r="P592" s="190" t="s">
        <v>2009</v>
      </c>
      <c r="Q592" s="189" t="s">
        <v>2009</v>
      </c>
      <c r="R592" s="189" t="s">
        <v>4104</v>
      </c>
      <c r="S592" s="189" t="s">
        <v>3566</v>
      </c>
    </row>
    <row r="593" spans="1:19">
      <c r="A593" s="189" t="s">
        <v>4697</v>
      </c>
      <c r="B593" s="189" t="s">
        <v>600</v>
      </c>
      <c r="C593" s="189" t="s">
        <v>3340</v>
      </c>
      <c r="D593" s="189" t="s">
        <v>600</v>
      </c>
      <c r="E593" s="189" t="s">
        <v>1298</v>
      </c>
      <c r="F593" s="189" t="s">
        <v>2009</v>
      </c>
      <c r="G593" s="189" t="s">
        <v>2009</v>
      </c>
      <c r="H593" s="189" t="s">
        <v>2009</v>
      </c>
      <c r="I593" s="189"/>
      <c r="J593" s="189" t="s">
        <v>1</v>
      </c>
      <c r="K593" s="189" t="s">
        <v>1298</v>
      </c>
      <c r="L593" s="189" t="s">
        <v>15</v>
      </c>
      <c r="M593" s="189" t="s">
        <v>2009</v>
      </c>
      <c r="N593" s="189" t="s">
        <v>2009</v>
      </c>
      <c r="O593" s="189" t="s">
        <v>2009</v>
      </c>
      <c r="P593" s="190" t="s">
        <v>2009</v>
      </c>
      <c r="Q593" s="189" t="s">
        <v>2009</v>
      </c>
      <c r="R593" s="189" t="s">
        <v>4104</v>
      </c>
      <c r="S593" s="189" t="s">
        <v>3566</v>
      </c>
    </row>
    <row r="594" spans="1:19">
      <c r="A594" s="189" t="s">
        <v>4698</v>
      </c>
      <c r="B594" s="189" t="s">
        <v>601</v>
      </c>
      <c r="C594" s="189" t="s">
        <v>3340</v>
      </c>
      <c r="D594" s="189" t="s">
        <v>601</v>
      </c>
      <c r="E594" s="189" t="s">
        <v>1298</v>
      </c>
      <c r="F594" s="189" t="s">
        <v>2009</v>
      </c>
      <c r="G594" s="189" t="s">
        <v>2009</v>
      </c>
      <c r="H594" s="189" t="s">
        <v>2009</v>
      </c>
      <c r="I594" s="189"/>
      <c r="J594" s="189" t="s">
        <v>1</v>
      </c>
      <c r="K594" s="189" t="s">
        <v>1298</v>
      </c>
      <c r="L594" s="189" t="s">
        <v>16</v>
      </c>
      <c r="M594" s="189" t="s">
        <v>2009</v>
      </c>
      <c r="N594" s="189" t="s">
        <v>2009</v>
      </c>
      <c r="O594" s="189" t="s">
        <v>2009</v>
      </c>
      <c r="P594" s="190" t="s">
        <v>2009</v>
      </c>
      <c r="Q594" s="189" t="s">
        <v>2009</v>
      </c>
      <c r="R594" s="189" t="s">
        <v>4104</v>
      </c>
      <c r="S594" s="189" t="s">
        <v>3566</v>
      </c>
    </row>
    <row r="595" spans="1:19">
      <c r="A595" s="189" t="s">
        <v>4699</v>
      </c>
      <c r="B595" s="189" t="s">
        <v>602</v>
      </c>
      <c r="C595" s="189" t="s">
        <v>3340</v>
      </c>
      <c r="D595" s="189" t="s">
        <v>602</v>
      </c>
      <c r="E595" s="189" t="s">
        <v>1298</v>
      </c>
      <c r="F595" s="189" t="s">
        <v>2009</v>
      </c>
      <c r="G595" s="189" t="s">
        <v>2009</v>
      </c>
      <c r="H595" s="189" t="s">
        <v>2009</v>
      </c>
      <c r="I595" s="189"/>
      <c r="J595" s="189" t="s">
        <v>1</v>
      </c>
      <c r="K595" s="189" t="s">
        <v>1298</v>
      </c>
      <c r="L595" s="189" t="s">
        <v>17</v>
      </c>
      <c r="M595" s="189" t="s">
        <v>2009</v>
      </c>
      <c r="N595" s="189" t="s">
        <v>2009</v>
      </c>
      <c r="O595" s="189" t="s">
        <v>2009</v>
      </c>
      <c r="P595" s="190" t="s">
        <v>2009</v>
      </c>
      <c r="Q595" s="189" t="s">
        <v>2009</v>
      </c>
      <c r="R595" s="189" t="s">
        <v>4104</v>
      </c>
      <c r="S595" s="189" t="s">
        <v>3566</v>
      </c>
    </row>
    <row r="596" spans="1:19">
      <c r="A596" s="189" t="s">
        <v>4700</v>
      </c>
      <c r="B596" s="189" t="s">
        <v>603</v>
      </c>
      <c r="C596" s="189" t="s">
        <v>3340</v>
      </c>
      <c r="D596" s="189" t="s">
        <v>603</v>
      </c>
      <c r="E596" s="189" t="s">
        <v>1298</v>
      </c>
      <c r="F596" s="189" t="s">
        <v>3514</v>
      </c>
      <c r="G596" s="189" t="s">
        <v>2009</v>
      </c>
      <c r="H596" s="189" t="s">
        <v>2009</v>
      </c>
      <c r="I596" s="189"/>
      <c r="J596" s="189" t="s">
        <v>3440</v>
      </c>
      <c r="K596" s="189" t="s">
        <v>3514</v>
      </c>
      <c r="L596" s="189" t="s">
        <v>18</v>
      </c>
      <c r="M596" s="189" t="s">
        <v>2009</v>
      </c>
      <c r="N596" s="189" t="s">
        <v>2009</v>
      </c>
      <c r="O596" s="189" t="s">
        <v>2009</v>
      </c>
      <c r="P596" s="190" t="s">
        <v>2009</v>
      </c>
      <c r="Q596" s="189" t="s">
        <v>2009</v>
      </c>
      <c r="R596" s="189" t="s">
        <v>3516</v>
      </c>
      <c r="S596" s="189" t="s">
        <v>3566</v>
      </c>
    </row>
    <row r="597" spans="1:19">
      <c r="A597" s="189" t="s">
        <v>4701</v>
      </c>
      <c r="B597" s="189" t="s">
        <v>604</v>
      </c>
      <c r="C597" s="189" t="s">
        <v>3340</v>
      </c>
      <c r="D597" s="189" t="s">
        <v>604</v>
      </c>
      <c r="E597" s="189" t="s">
        <v>1298</v>
      </c>
      <c r="F597" s="189" t="s">
        <v>2009</v>
      </c>
      <c r="G597" s="189" t="s">
        <v>2009</v>
      </c>
      <c r="H597" s="189" t="s">
        <v>2009</v>
      </c>
      <c r="I597" s="189"/>
      <c r="J597" s="189" t="s">
        <v>1</v>
      </c>
      <c r="K597" s="189" t="s">
        <v>1298</v>
      </c>
      <c r="L597" s="189" t="s">
        <v>19</v>
      </c>
      <c r="M597" s="189" t="s">
        <v>2009</v>
      </c>
      <c r="N597" s="189" t="s">
        <v>2009</v>
      </c>
      <c r="O597" s="189" t="s">
        <v>2009</v>
      </c>
      <c r="P597" s="190" t="s">
        <v>2009</v>
      </c>
      <c r="Q597" s="189" t="s">
        <v>2009</v>
      </c>
      <c r="R597" s="189" t="s">
        <v>4508</v>
      </c>
      <c r="S597" s="189" t="s">
        <v>3457</v>
      </c>
    </row>
    <row r="598" spans="1:19">
      <c r="A598" s="189" t="s">
        <v>4702</v>
      </c>
      <c r="B598" s="189" t="s">
        <v>605</v>
      </c>
      <c r="C598" s="189" t="s">
        <v>3340</v>
      </c>
      <c r="D598" s="189" t="s">
        <v>605</v>
      </c>
      <c r="E598" s="189" t="s">
        <v>1298</v>
      </c>
      <c r="F598" s="189" t="s">
        <v>2009</v>
      </c>
      <c r="G598" s="189" t="s">
        <v>2009</v>
      </c>
      <c r="H598" s="189" t="s">
        <v>2009</v>
      </c>
      <c r="I598" s="189"/>
      <c r="J598" s="189" t="s">
        <v>1</v>
      </c>
      <c r="K598" s="189" t="s">
        <v>1298</v>
      </c>
      <c r="L598" s="189" t="s">
        <v>20</v>
      </c>
      <c r="M598" s="189" t="s">
        <v>2009</v>
      </c>
      <c r="N598" s="189" t="s">
        <v>2009</v>
      </c>
      <c r="O598" s="189" t="s">
        <v>2009</v>
      </c>
      <c r="P598" s="190" t="s">
        <v>2009</v>
      </c>
      <c r="Q598" s="189" t="s">
        <v>2009</v>
      </c>
      <c r="R598" s="189" t="s">
        <v>4104</v>
      </c>
      <c r="S598" s="189" t="s">
        <v>3566</v>
      </c>
    </row>
    <row r="599" spans="1:19">
      <c r="A599" s="189" t="s">
        <v>4703</v>
      </c>
      <c r="B599" s="189" t="s">
        <v>606</v>
      </c>
      <c r="C599" s="189" t="s">
        <v>3340</v>
      </c>
      <c r="D599" s="189" t="s">
        <v>606</v>
      </c>
      <c r="E599" s="189" t="s">
        <v>1298</v>
      </c>
      <c r="F599" s="189" t="s">
        <v>2009</v>
      </c>
      <c r="G599" s="189" t="s">
        <v>2009</v>
      </c>
      <c r="H599" s="189" t="s">
        <v>2009</v>
      </c>
      <c r="I599" s="189"/>
      <c r="J599" s="189" t="s">
        <v>1</v>
      </c>
      <c r="K599" s="189" t="s">
        <v>1298</v>
      </c>
      <c r="L599" s="189" t="s">
        <v>21</v>
      </c>
      <c r="M599" s="189" t="s">
        <v>2009</v>
      </c>
      <c r="N599" s="189" t="s">
        <v>2009</v>
      </c>
      <c r="O599" s="189" t="s">
        <v>2009</v>
      </c>
      <c r="P599" s="190" t="s">
        <v>2009</v>
      </c>
      <c r="Q599" s="189" t="s">
        <v>2009</v>
      </c>
      <c r="R599" s="189" t="s">
        <v>4104</v>
      </c>
      <c r="S599" s="189" t="s">
        <v>3566</v>
      </c>
    </row>
    <row r="600" spans="1:19">
      <c r="A600" s="189" t="s">
        <v>4704</v>
      </c>
      <c r="B600" s="189" t="s">
        <v>607</v>
      </c>
      <c r="C600" s="189" t="s">
        <v>3340</v>
      </c>
      <c r="D600" s="189" t="s">
        <v>607</v>
      </c>
      <c r="E600" s="189" t="s">
        <v>1298</v>
      </c>
      <c r="F600" s="189" t="s">
        <v>2009</v>
      </c>
      <c r="G600" s="189" t="s">
        <v>2009</v>
      </c>
      <c r="H600" s="189" t="s">
        <v>2009</v>
      </c>
      <c r="I600" s="189"/>
      <c r="J600" s="189" t="s">
        <v>1</v>
      </c>
      <c r="K600" s="189" t="s">
        <v>1298</v>
      </c>
      <c r="L600" s="189" t="s">
        <v>22</v>
      </c>
      <c r="M600" s="189" t="s">
        <v>2009</v>
      </c>
      <c r="N600" s="189" t="s">
        <v>2009</v>
      </c>
      <c r="O600" s="189" t="s">
        <v>2009</v>
      </c>
      <c r="P600" s="190" t="s">
        <v>2009</v>
      </c>
      <c r="Q600" s="189" t="s">
        <v>2009</v>
      </c>
      <c r="R600" s="189" t="s">
        <v>4104</v>
      </c>
      <c r="S600" s="189" t="s">
        <v>3566</v>
      </c>
    </row>
    <row r="601" spans="1:19">
      <c r="A601" s="189" t="s">
        <v>4705</v>
      </c>
      <c r="B601" s="189" t="s">
        <v>608</v>
      </c>
      <c r="C601" s="189" t="s">
        <v>3340</v>
      </c>
      <c r="D601" s="189" t="s">
        <v>608</v>
      </c>
      <c r="E601" s="189" t="s">
        <v>1298</v>
      </c>
      <c r="F601" s="189" t="s">
        <v>2009</v>
      </c>
      <c r="G601" s="189" t="s">
        <v>2009</v>
      </c>
      <c r="H601" s="189" t="s">
        <v>2009</v>
      </c>
      <c r="I601" s="189"/>
      <c r="J601" s="189" t="s">
        <v>1</v>
      </c>
      <c r="K601" s="189" t="s">
        <v>1298</v>
      </c>
      <c r="L601" s="189" t="s">
        <v>23</v>
      </c>
      <c r="M601" s="189" t="s">
        <v>2009</v>
      </c>
      <c r="N601" s="189" t="s">
        <v>2009</v>
      </c>
      <c r="O601" s="189" t="s">
        <v>2009</v>
      </c>
      <c r="P601" s="190" t="s">
        <v>2009</v>
      </c>
      <c r="Q601" s="189" t="s">
        <v>2009</v>
      </c>
      <c r="R601" s="189" t="s">
        <v>4104</v>
      </c>
      <c r="S601" s="189" t="s">
        <v>3566</v>
      </c>
    </row>
    <row r="602" spans="1:19">
      <c r="A602" s="189" t="s">
        <v>4706</v>
      </c>
      <c r="B602" s="189" t="s">
        <v>609</v>
      </c>
      <c r="C602" s="189" t="s">
        <v>3340</v>
      </c>
      <c r="D602" s="189" t="s">
        <v>609</v>
      </c>
      <c r="E602" s="189" t="s">
        <v>1298</v>
      </c>
      <c r="F602" s="189" t="s">
        <v>2009</v>
      </c>
      <c r="G602" s="189" t="s">
        <v>2009</v>
      </c>
      <c r="H602" s="189" t="s">
        <v>2009</v>
      </c>
      <c r="I602" s="189"/>
      <c r="J602" s="189" t="s">
        <v>1</v>
      </c>
      <c r="K602" s="189" t="s">
        <v>1298</v>
      </c>
      <c r="L602" s="189" t="s">
        <v>24</v>
      </c>
      <c r="M602" s="189" t="s">
        <v>2009</v>
      </c>
      <c r="N602" s="189" t="s">
        <v>2009</v>
      </c>
      <c r="O602" s="189" t="s">
        <v>2009</v>
      </c>
      <c r="P602" s="190" t="s">
        <v>2009</v>
      </c>
      <c r="Q602" s="189" t="s">
        <v>2009</v>
      </c>
      <c r="R602" s="189" t="s">
        <v>4707</v>
      </c>
      <c r="S602" s="189" t="s">
        <v>3505</v>
      </c>
    </row>
    <row r="603" spans="1:19">
      <c r="A603" s="189" t="s">
        <v>4708</v>
      </c>
      <c r="B603" s="189" t="s">
        <v>610</v>
      </c>
      <c r="C603" s="189" t="s">
        <v>3340</v>
      </c>
      <c r="D603" s="189" t="s">
        <v>610</v>
      </c>
      <c r="E603" s="189" t="s">
        <v>1298</v>
      </c>
      <c r="F603" s="189" t="s">
        <v>3514</v>
      </c>
      <c r="G603" s="189" t="s">
        <v>2009</v>
      </c>
      <c r="H603" s="189" t="s">
        <v>2009</v>
      </c>
      <c r="I603" s="189"/>
      <c r="J603" s="189" t="s">
        <v>3440</v>
      </c>
      <c r="K603" s="189" t="s">
        <v>3514</v>
      </c>
      <c r="L603" s="189" t="s">
        <v>25</v>
      </c>
      <c r="M603" s="189" t="s">
        <v>2009</v>
      </c>
      <c r="N603" s="189" t="s">
        <v>2009</v>
      </c>
      <c r="O603" s="189" t="s">
        <v>2009</v>
      </c>
      <c r="P603" s="190" t="s">
        <v>2009</v>
      </c>
      <c r="Q603" s="189" t="s">
        <v>2009</v>
      </c>
      <c r="R603" s="189" t="s">
        <v>3516</v>
      </c>
      <c r="S603" s="189" t="s">
        <v>3476</v>
      </c>
    </row>
    <row r="604" spans="1:19">
      <c r="A604" s="189" t="s">
        <v>4709</v>
      </c>
      <c r="B604" s="189" t="s">
        <v>611</v>
      </c>
      <c r="C604" s="189" t="s">
        <v>3340</v>
      </c>
      <c r="D604" s="189" t="s">
        <v>611</v>
      </c>
      <c r="E604" s="189" t="s">
        <v>1298</v>
      </c>
      <c r="F604" s="189" t="s">
        <v>3514</v>
      </c>
      <c r="G604" s="189" t="s">
        <v>2009</v>
      </c>
      <c r="H604" s="189" t="s">
        <v>2009</v>
      </c>
      <c r="I604" s="189"/>
      <c r="J604" s="189" t="s">
        <v>3440</v>
      </c>
      <c r="K604" s="189" t="s">
        <v>3514</v>
      </c>
      <c r="L604" s="189" t="s">
        <v>26</v>
      </c>
      <c r="M604" s="189" t="s">
        <v>2009</v>
      </c>
      <c r="N604" s="189" t="s">
        <v>2009</v>
      </c>
      <c r="O604" s="189" t="s">
        <v>2009</v>
      </c>
      <c r="P604" s="190" t="s">
        <v>2009</v>
      </c>
      <c r="Q604" s="189" t="s">
        <v>2009</v>
      </c>
      <c r="R604" s="189" t="s">
        <v>3516</v>
      </c>
      <c r="S604" s="189" t="s">
        <v>3476</v>
      </c>
    </row>
    <row r="605" spans="1:19">
      <c r="A605" s="189" t="s">
        <v>4710</v>
      </c>
      <c r="B605" s="189" t="s">
        <v>612</v>
      </c>
      <c r="C605" s="189" t="s">
        <v>3340</v>
      </c>
      <c r="D605" s="189" t="s">
        <v>612</v>
      </c>
      <c r="E605" s="189" t="s">
        <v>1298</v>
      </c>
      <c r="F605" s="189" t="s">
        <v>3514</v>
      </c>
      <c r="G605" s="189" t="s">
        <v>2009</v>
      </c>
      <c r="H605" s="189" t="s">
        <v>2009</v>
      </c>
      <c r="I605" s="189"/>
      <c r="J605" s="189" t="s">
        <v>3440</v>
      </c>
      <c r="K605" s="189" t="s">
        <v>3514</v>
      </c>
      <c r="L605" s="189" t="s">
        <v>27</v>
      </c>
      <c r="M605" s="189" t="s">
        <v>2009</v>
      </c>
      <c r="N605" s="189" t="s">
        <v>2009</v>
      </c>
      <c r="O605" s="189" t="s">
        <v>2009</v>
      </c>
      <c r="P605" s="190" t="s">
        <v>2009</v>
      </c>
      <c r="Q605" s="189" t="s">
        <v>2009</v>
      </c>
      <c r="R605" s="189" t="s">
        <v>4711</v>
      </c>
      <c r="S605" s="189" t="s">
        <v>3464</v>
      </c>
    </row>
    <row r="606" spans="1:19">
      <c r="A606" s="189" t="s">
        <v>4712</v>
      </c>
      <c r="B606" s="189" t="s">
        <v>613</v>
      </c>
      <c r="C606" s="189" t="s">
        <v>3340</v>
      </c>
      <c r="D606" s="189" t="s">
        <v>613</v>
      </c>
      <c r="E606" s="189" t="s">
        <v>1298</v>
      </c>
      <c r="F606" s="189" t="s">
        <v>3514</v>
      </c>
      <c r="G606" s="189" t="s">
        <v>2009</v>
      </c>
      <c r="H606" s="189" t="s">
        <v>2009</v>
      </c>
      <c r="I606" s="189"/>
      <c r="J606" s="189" t="s">
        <v>3440</v>
      </c>
      <c r="K606" s="189" t="s">
        <v>3514</v>
      </c>
      <c r="L606" s="189" t="s">
        <v>28</v>
      </c>
      <c r="M606" s="189" t="s">
        <v>2009</v>
      </c>
      <c r="N606" s="189" t="s">
        <v>2009</v>
      </c>
      <c r="O606" s="189" t="s">
        <v>2009</v>
      </c>
      <c r="P606" s="190" t="s">
        <v>2009</v>
      </c>
      <c r="Q606" s="189" t="s">
        <v>2009</v>
      </c>
      <c r="R606" s="189" t="s">
        <v>4711</v>
      </c>
      <c r="S606" s="189" t="s">
        <v>3464</v>
      </c>
    </row>
    <row r="607" spans="1:19">
      <c r="A607" s="189" t="s">
        <v>4713</v>
      </c>
      <c r="B607" s="189" t="s">
        <v>614</v>
      </c>
      <c r="C607" s="189" t="s">
        <v>3340</v>
      </c>
      <c r="D607" s="189" t="s">
        <v>614</v>
      </c>
      <c r="E607" s="189" t="s">
        <v>1298</v>
      </c>
      <c r="F607" s="189" t="s">
        <v>3514</v>
      </c>
      <c r="G607" s="189" t="s">
        <v>2009</v>
      </c>
      <c r="H607" s="189" t="s">
        <v>2009</v>
      </c>
      <c r="I607" s="189"/>
      <c r="J607" s="189" t="s">
        <v>3440</v>
      </c>
      <c r="K607" s="189" t="s">
        <v>3514</v>
      </c>
      <c r="L607" s="189" t="s">
        <v>29</v>
      </c>
      <c r="M607" s="189" t="s">
        <v>2009</v>
      </c>
      <c r="N607" s="189" t="s">
        <v>2009</v>
      </c>
      <c r="O607" s="189" t="s">
        <v>2009</v>
      </c>
      <c r="P607" s="190" t="s">
        <v>2009</v>
      </c>
      <c r="Q607" s="189" t="s">
        <v>2009</v>
      </c>
      <c r="R607" s="189" t="s">
        <v>4711</v>
      </c>
      <c r="S607" s="189" t="s">
        <v>3464</v>
      </c>
    </row>
    <row r="608" spans="1:19">
      <c r="A608" s="189" t="s">
        <v>4714</v>
      </c>
      <c r="B608" s="189" t="s">
        <v>615</v>
      </c>
      <c r="C608" s="189" t="s">
        <v>3340</v>
      </c>
      <c r="D608" s="189" t="s">
        <v>615</v>
      </c>
      <c r="E608" s="189" t="s">
        <v>1298</v>
      </c>
      <c r="F608" s="189" t="s">
        <v>3514</v>
      </c>
      <c r="G608" s="189" t="s">
        <v>2009</v>
      </c>
      <c r="H608" s="189" t="s">
        <v>2009</v>
      </c>
      <c r="I608" s="189"/>
      <c r="J608" s="189" t="s">
        <v>3440</v>
      </c>
      <c r="K608" s="189" t="s">
        <v>3514</v>
      </c>
      <c r="L608" s="189" t="s">
        <v>30</v>
      </c>
      <c r="M608" s="189" t="s">
        <v>2009</v>
      </c>
      <c r="N608" s="189" t="s">
        <v>2009</v>
      </c>
      <c r="O608" s="189" t="s">
        <v>2009</v>
      </c>
      <c r="P608" s="190" t="s">
        <v>2009</v>
      </c>
      <c r="Q608" s="189" t="s">
        <v>2009</v>
      </c>
      <c r="R608" s="189" t="s">
        <v>3516</v>
      </c>
      <c r="S608" s="189" t="s">
        <v>3765</v>
      </c>
    </row>
    <row r="609" spans="1:19">
      <c r="A609" s="189" t="s">
        <v>4715</v>
      </c>
      <c r="B609" s="189" t="s">
        <v>616</v>
      </c>
      <c r="C609" s="189" t="s">
        <v>3340</v>
      </c>
      <c r="D609" s="189" t="s">
        <v>616</v>
      </c>
      <c r="E609" s="189" t="s">
        <v>1298</v>
      </c>
      <c r="F609" s="189" t="s">
        <v>3514</v>
      </c>
      <c r="G609" s="189" t="s">
        <v>2009</v>
      </c>
      <c r="H609" s="189" t="s">
        <v>2009</v>
      </c>
      <c r="I609" s="189"/>
      <c r="J609" s="189" t="s">
        <v>3440</v>
      </c>
      <c r="K609" s="189" t="s">
        <v>3514</v>
      </c>
      <c r="L609" s="189" t="s">
        <v>31</v>
      </c>
      <c r="M609" s="189" t="s">
        <v>2009</v>
      </c>
      <c r="N609" s="189" t="s">
        <v>2009</v>
      </c>
      <c r="O609" s="189" t="s">
        <v>2009</v>
      </c>
      <c r="P609" s="190" t="s">
        <v>2009</v>
      </c>
      <c r="Q609" s="189" t="s">
        <v>2009</v>
      </c>
      <c r="R609" s="189" t="s">
        <v>3516</v>
      </c>
      <c r="S609" s="189" t="s">
        <v>3765</v>
      </c>
    </row>
    <row r="610" spans="1:19">
      <c r="A610" s="189" t="s">
        <v>4716</v>
      </c>
      <c r="B610" s="189" t="s">
        <v>617</v>
      </c>
      <c r="C610" s="189" t="s">
        <v>3340</v>
      </c>
      <c r="D610" s="189" t="s">
        <v>617</v>
      </c>
      <c r="E610" s="189" t="s">
        <v>1298</v>
      </c>
      <c r="F610" s="189" t="s">
        <v>3514</v>
      </c>
      <c r="G610" s="189" t="s">
        <v>2009</v>
      </c>
      <c r="H610" s="189" t="s">
        <v>2009</v>
      </c>
      <c r="I610" s="189"/>
      <c r="J610" s="189" t="s">
        <v>3440</v>
      </c>
      <c r="K610" s="189" t="s">
        <v>3514</v>
      </c>
      <c r="L610" s="189" t="s">
        <v>32</v>
      </c>
      <c r="M610" s="189" t="s">
        <v>2009</v>
      </c>
      <c r="N610" s="189" t="s">
        <v>2009</v>
      </c>
      <c r="O610" s="189" t="s">
        <v>2009</v>
      </c>
      <c r="P610" s="190" t="s">
        <v>2009</v>
      </c>
      <c r="Q610" s="189" t="s">
        <v>2009</v>
      </c>
      <c r="R610" s="189" t="s">
        <v>3516</v>
      </c>
      <c r="S610" s="189" t="s">
        <v>3765</v>
      </c>
    </row>
    <row r="611" spans="1:19">
      <c r="A611" s="189" t="s">
        <v>4717</v>
      </c>
      <c r="B611" s="189" t="s">
        <v>618</v>
      </c>
      <c r="C611" s="189" t="s">
        <v>3340</v>
      </c>
      <c r="D611" s="189" t="s">
        <v>618</v>
      </c>
      <c r="E611" s="189" t="s">
        <v>1298</v>
      </c>
      <c r="F611" s="189" t="s">
        <v>2009</v>
      </c>
      <c r="G611" s="189" t="s">
        <v>2009</v>
      </c>
      <c r="H611" s="189" t="s">
        <v>2009</v>
      </c>
      <c r="I611" s="189"/>
      <c r="J611" s="189" t="s">
        <v>1</v>
      </c>
      <c r="K611" s="189" t="s">
        <v>1298</v>
      </c>
      <c r="L611" s="189" t="s">
        <v>33</v>
      </c>
      <c r="M611" s="189" t="s">
        <v>2009</v>
      </c>
      <c r="N611" s="189" t="s">
        <v>2009</v>
      </c>
      <c r="O611" s="189" t="s">
        <v>2009</v>
      </c>
      <c r="P611" s="190" t="s">
        <v>2009</v>
      </c>
      <c r="Q611" s="189" t="s">
        <v>2009</v>
      </c>
      <c r="R611" s="189" t="s">
        <v>4508</v>
      </c>
      <c r="S611" s="189" t="s">
        <v>3457</v>
      </c>
    </row>
    <row r="612" spans="1:19">
      <c r="A612" s="189" t="s">
        <v>4718</v>
      </c>
      <c r="B612" s="189" t="s">
        <v>619</v>
      </c>
      <c r="C612" s="189" t="s">
        <v>3340</v>
      </c>
      <c r="D612" s="189" t="s">
        <v>619</v>
      </c>
      <c r="E612" s="189" t="s">
        <v>1298</v>
      </c>
      <c r="F612" s="189" t="s">
        <v>2009</v>
      </c>
      <c r="G612" s="189" t="s">
        <v>2009</v>
      </c>
      <c r="H612" s="189" t="s">
        <v>2009</v>
      </c>
      <c r="I612" s="189"/>
      <c r="J612" s="189" t="s">
        <v>1</v>
      </c>
      <c r="K612" s="189" t="s">
        <v>1298</v>
      </c>
      <c r="L612" s="189" t="s">
        <v>34</v>
      </c>
      <c r="M612" s="189" t="s">
        <v>2009</v>
      </c>
      <c r="N612" s="189" t="s">
        <v>2009</v>
      </c>
      <c r="O612" s="189" t="s">
        <v>2009</v>
      </c>
      <c r="P612" s="190" t="s">
        <v>2009</v>
      </c>
      <c r="Q612" s="189" t="s">
        <v>2009</v>
      </c>
      <c r="R612" s="189" t="s">
        <v>4508</v>
      </c>
      <c r="S612" s="189" t="s">
        <v>3457</v>
      </c>
    </row>
    <row r="613" spans="1:19">
      <c r="A613" s="189" t="s">
        <v>4719</v>
      </c>
      <c r="B613" s="189" t="s">
        <v>620</v>
      </c>
      <c r="C613" s="189" t="s">
        <v>3340</v>
      </c>
      <c r="D613" s="189" t="s">
        <v>620</v>
      </c>
      <c r="E613" s="189" t="s">
        <v>1298</v>
      </c>
      <c r="F613" s="189" t="s">
        <v>2009</v>
      </c>
      <c r="G613" s="189" t="s">
        <v>2009</v>
      </c>
      <c r="H613" s="189" t="s">
        <v>2009</v>
      </c>
      <c r="I613" s="189"/>
      <c r="J613" s="189" t="s">
        <v>1</v>
      </c>
      <c r="K613" s="189" t="s">
        <v>1298</v>
      </c>
      <c r="L613" s="189" t="s">
        <v>35</v>
      </c>
      <c r="M613" s="189" t="s">
        <v>2009</v>
      </c>
      <c r="N613" s="189" t="s">
        <v>2009</v>
      </c>
      <c r="O613" s="189" t="s">
        <v>2009</v>
      </c>
      <c r="P613" s="190" t="s">
        <v>2009</v>
      </c>
      <c r="Q613" s="189" t="s">
        <v>2009</v>
      </c>
      <c r="R613" s="189" t="s">
        <v>4508</v>
      </c>
      <c r="S613" s="189" t="s">
        <v>3457</v>
      </c>
    </row>
    <row r="614" spans="1:19">
      <c r="A614" s="189" t="s">
        <v>4720</v>
      </c>
      <c r="B614" s="189" t="s">
        <v>621</v>
      </c>
      <c r="C614" s="189" t="s">
        <v>3340</v>
      </c>
      <c r="D614" s="189" t="s">
        <v>621</v>
      </c>
      <c r="E614" s="189" t="s">
        <v>1298</v>
      </c>
      <c r="F614" s="189" t="s">
        <v>2009</v>
      </c>
      <c r="G614" s="189" t="s">
        <v>2009</v>
      </c>
      <c r="H614" s="189" t="s">
        <v>2009</v>
      </c>
      <c r="I614" s="189"/>
      <c r="J614" s="189" t="s">
        <v>1</v>
      </c>
      <c r="K614" s="189" t="s">
        <v>1298</v>
      </c>
      <c r="L614" s="189" t="s">
        <v>36</v>
      </c>
      <c r="M614" s="189" t="s">
        <v>2009</v>
      </c>
      <c r="N614" s="189" t="s">
        <v>2009</v>
      </c>
      <c r="O614" s="189" t="s">
        <v>2009</v>
      </c>
      <c r="P614" s="190" t="s">
        <v>2009</v>
      </c>
      <c r="Q614" s="189" t="s">
        <v>2009</v>
      </c>
      <c r="R614" s="189" t="s">
        <v>4721</v>
      </c>
      <c r="S614" s="189" t="s">
        <v>3598</v>
      </c>
    </row>
    <row r="615" spans="1:19">
      <c r="A615" s="189" t="s">
        <v>4722</v>
      </c>
      <c r="B615" s="189" t="s">
        <v>622</v>
      </c>
      <c r="C615" s="189" t="s">
        <v>3340</v>
      </c>
      <c r="D615" s="189" t="s">
        <v>622</v>
      </c>
      <c r="E615" s="189" t="s">
        <v>1298</v>
      </c>
      <c r="F615" s="189" t="s">
        <v>2009</v>
      </c>
      <c r="G615" s="189" t="s">
        <v>2009</v>
      </c>
      <c r="H615" s="189" t="s">
        <v>2009</v>
      </c>
      <c r="I615" s="189"/>
      <c r="J615" s="189" t="s">
        <v>1</v>
      </c>
      <c r="K615" s="189" t="s">
        <v>1298</v>
      </c>
      <c r="L615" s="189" t="s">
        <v>37</v>
      </c>
      <c r="M615" s="189">
        <v>1.02</v>
      </c>
      <c r="N615" s="189" t="s">
        <v>2009</v>
      </c>
      <c r="O615" s="189" t="s">
        <v>2009</v>
      </c>
      <c r="P615" s="190" t="s">
        <v>2009</v>
      </c>
      <c r="Q615" s="189" t="s">
        <v>2009</v>
      </c>
      <c r="R615" s="189" t="s">
        <v>4721</v>
      </c>
      <c r="S615" s="189" t="s">
        <v>3976</v>
      </c>
    </row>
    <row r="616" spans="1:19">
      <c r="A616" s="189" t="s">
        <v>4723</v>
      </c>
      <c r="B616" s="189" t="s">
        <v>623</v>
      </c>
      <c r="C616" s="189" t="s">
        <v>3340</v>
      </c>
      <c r="D616" s="189" t="s">
        <v>623</v>
      </c>
      <c r="E616" s="189" t="s">
        <v>1298</v>
      </c>
      <c r="F616" s="189" t="s">
        <v>2009</v>
      </c>
      <c r="G616" s="189" t="s">
        <v>2009</v>
      </c>
      <c r="H616" s="189" t="s">
        <v>2009</v>
      </c>
      <c r="I616" s="189"/>
      <c r="J616" s="189" t="s">
        <v>1</v>
      </c>
      <c r="K616" s="189" t="s">
        <v>1298</v>
      </c>
      <c r="L616" s="189" t="s">
        <v>38</v>
      </c>
      <c r="M616" s="189">
        <v>1.02</v>
      </c>
      <c r="N616" s="189" t="s">
        <v>2009</v>
      </c>
      <c r="O616" s="189" t="s">
        <v>2009</v>
      </c>
      <c r="P616" s="190" t="s">
        <v>2009</v>
      </c>
      <c r="Q616" s="189" t="s">
        <v>2009</v>
      </c>
      <c r="R616" s="189" t="s">
        <v>4721</v>
      </c>
      <c r="S616" s="189" t="s">
        <v>3492</v>
      </c>
    </row>
    <row r="617" spans="1:19">
      <c r="A617" s="189" t="s">
        <v>4724</v>
      </c>
      <c r="B617" s="189" t="s">
        <v>624</v>
      </c>
      <c r="C617" s="189" t="s">
        <v>3340</v>
      </c>
      <c r="D617" s="189" t="s">
        <v>624</v>
      </c>
      <c r="E617" s="189" t="s">
        <v>1298</v>
      </c>
      <c r="F617" s="189" t="s">
        <v>2009</v>
      </c>
      <c r="G617" s="189" t="s">
        <v>2009</v>
      </c>
      <c r="H617" s="189" t="s">
        <v>2009</v>
      </c>
      <c r="I617" s="189"/>
      <c r="J617" s="189" t="s">
        <v>1</v>
      </c>
      <c r="K617" s="189" t="s">
        <v>1298</v>
      </c>
      <c r="L617" s="189" t="s">
        <v>39</v>
      </c>
      <c r="M617" s="189">
        <v>1.02</v>
      </c>
      <c r="N617" s="189" t="s">
        <v>2009</v>
      </c>
      <c r="O617" s="189" t="s">
        <v>2009</v>
      </c>
      <c r="P617" s="190" t="s">
        <v>2009</v>
      </c>
      <c r="Q617" s="189" t="s">
        <v>2009</v>
      </c>
      <c r="R617" s="189" t="s">
        <v>4721</v>
      </c>
      <c r="S617" s="189" t="s">
        <v>3492</v>
      </c>
    </row>
    <row r="618" spans="1:19">
      <c r="A618" s="189" t="s">
        <v>4725</v>
      </c>
      <c r="B618" s="189" t="s">
        <v>625</v>
      </c>
      <c r="C618" s="189" t="s">
        <v>3340</v>
      </c>
      <c r="D618" s="189" t="s">
        <v>625</v>
      </c>
      <c r="E618" s="189" t="s">
        <v>1298</v>
      </c>
      <c r="F618" s="189" t="s">
        <v>2009</v>
      </c>
      <c r="G618" s="189" t="s">
        <v>2009</v>
      </c>
      <c r="H618" s="189" t="s">
        <v>2009</v>
      </c>
      <c r="I618" s="189"/>
      <c r="J618" s="189" t="s">
        <v>1</v>
      </c>
      <c r="K618" s="189" t="s">
        <v>1298</v>
      </c>
      <c r="L618" s="189" t="s">
        <v>40</v>
      </c>
      <c r="M618" s="189">
        <v>1.02</v>
      </c>
      <c r="N618" s="189" t="s">
        <v>2009</v>
      </c>
      <c r="O618" s="189" t="s">
        <v>2009</v>
      </c>
      <c r="P618" s="190" t="s">
        <v>2009</v>
      </c>
      <c r="Q618" s="189" t="s">
        <v>2009</v>
      </c>
      <c r="R618" s="189" t="s">
        <v>4721</v>
      </c>
      <c r="S618" s="189" t="s">
        <v>4002</v>
      </c>
    </row>
    <row r="619" spans="1:19">
      <c r="A619" s="189" t="s">
        <v>4726</v>
      </c>
      <c r="B619" s="189" t="s">
        <v>626</v>
      </c>
      <c r="C619" s="189" t="s">
        <v>3340</v>
      </c>
      <c r="D619" s="189" t="s">
        <v>626</v>
      </c>
      <c r="E619" s="189" t="s">
        <v>1298</v>
      </c>
      <c r="F619" s="189" t="s">
        <v>2009</v>
      </c>
      <c r="G619" s="189" t="s">
        <v>2009</v>
      </c>
      <c r="H619" s="189" t="s">
        <v>2009</v>
      </c>
      <c r="I619" s="189"/>
      <c r="J619" s="189" t="s">
        <v>1</v>
      </c>
      <c r="K619" s="189" t="s">
        <v>1298</v>
      </c>
      <c r="L619" s="189" t="s">
        <v>4727</v>
      </c>
      <c r="M619" s="189">
        <v>1.02</v>
      </c>
      <c r="N619" s="189" t="s">
        <v>2009</v>
      </c>
      <c r="O619" s="189" t="s">
        <v>2009</v>
      </c>
      <c r="P619" s="190" t="s">
        <v>2009</v>
      </c>
      <c r="Q619" s="189" t="s">
        <v>2009</v>
      </c>
      <c r="R619" s="189" t="s">
        <v>4721</v>
      </c>
      <c r="S619" s="189" t="s">
        <v>3794</v>
      </c>
    </row>
    <row r="620" spans="1:19">
      <c r="A620" s="189" t="s">
        <v>4728</v>
      </c>
      <c r="B620" s="189" t="s">
        <v>627</v>
      </c>
      <c r="C620" s="189" t="s">
        <v>3340</v>
      </c>
      <c r="D620" s="189" t="s">
        <v>627</v>
      </c>
      <c r="E620" s="189" t="s">
        <v>1298</v>
      </c>
      <c r="F620" s="189" t="s">
        <v>2009</v>
      </c>
      <c r="G620" s="189" t="s">
        <v>2009</v>
      </c>
      <c r="H620" s="189" t="s">
        <v>2009</v>
      </c>
      <c r="I620" s="189"/>
      <c r="J620" s="189" t="s">
        <v>1</v>
      </c>
      <c r="K620" s="189" t="s">
        <v>1298</v>
      </c>
      <c r="L620" s="189" t="s">
        <v>4729</v>
      </c>
      <c r="M620" s="189">
        <v>1.02</v>
      </c>
      <c r="N620" s="189" t="s">
        <v>2009</v>
      </c>
      <c r="O620" s="189" t="s">
        <v>2009</v>
      </c>
      <c r="P620" s="190" t="s">
        <v>2009</v>
      </c>
      <c r="Q620" s="189" t="s">
        <v>2009</v>
      </c>
      <c r="R620" s="189" t="s">
        <v>4730</v>
      </c>
      <c r="S620" s="189" t="s">
        <v>3873</v>
      </c>
    </row>
    <row r="621" spans="1:19">
      <c r="A621" s="189" t="s">
        <v>4731</v>
      </c>
      <c r="B621" s="189" t="s">
        <v>628</v>
      </c>
      <c r="C621" s="189" t="s">
        <v>3341</v>
      </c>
      <c r="D621" s="189" t="s">
        <v>1522</v>
      </c>
      <c r="E621" s="189" t="s">
        <v>1298</v>
      </c>
      <c r="F621" s="189" t="s">
        <v>2009</v>
      </c>
      <c r="G621" s="189" t="s">
        <v>2009</v>
      </c>
      <c r="H621" s="189" t="s">
        <v>2009</v>
      </c>
      <c r="I621" s="189"/>
      <c r="J621" s="189" t="s">
        <v>1</v>
      </c>
      <c r="K621" s="189" t="s">
        <v>1298</v>
      </c>
      <c r="L621" s="189" t="s">
        <v>4732</v>
      </c>
      <c r="M621" s="189">
        <v>0.1</v>
      </c>
      <c r="N621" s="189" t="s">
        <v>2009</v>
      </c>
      <c r="O621" s="189" t="s">
        <v>2009</v>
      </c>
      <c r="P621" s="190" t="s">
        <v>2009</v>
      </c>
      <c r="Q621" s="189" t="s">
        <v>2009</v>
      </c>
      <c r="R621" s="189" t="s">
        <v>4730</v>
      </c>
      <c r="S621" s="189" t="s">
        <v>3765</v>
      </c>
    </row>
    <row r="622" spans="1:19">
      <c r="A622" s="189" t="s">
        <v>4733</v>
      </c>
      <c r="B622" s="189" t="s">
        <v>629</v>
      </c>
      <c r="C622" s="189" t="s">
        <v>3342</v>
      </c>
      <c r="D622" s="189" t="s">
        <v>1522</v>
      </c>
      <c r="E622" s="189" t="s">
        <v>1298</v>
      </c>
      <c r="F622" s="189" t="s">
        <v>2009</v>
      </c>
      <c r="G622" s="189" t="s">
        <v>2009</v>
      </c>
      <c r="H622" s="189" t="s">
        <v>2009</v>
      </c>
      <c r="I622" s="189"/>
      <c r="J622" s="189" t="s">
        <v>1</v>
      </c>
      <c r="K622" s="189" t="s">
        <v>1298</v>
      </c>
      <c r="L622" s="189" t="s">
        <v>4734</v>
      </c>
      <c r="M622" s="189">
        <v>0.1</v>
      </c>
      <c r="N622" s="189" t="s">
        <v>2009</v>
      </c>
      <c r="O622" s="189" t="s">
        <v>2009</v>
      </c>
      <c r="P622" s="190" t="s">
        <v>2009</v>
      </c>
      <c r="Q622" s="189" t="s">
        <v>2009</v>
      </c>
      <c r="R622" s="189" t="s">
        <v>4730</v>
      </c>
      <c r="S622" s="189" t="s">
        <v>3765</v>
      </c>
    </row>
    <row r="623" spans="1:19">
      <c r="A623" s="189" t="s">
        <v>4735</v>
      </c>
      <c r="B623" s="189" t="s">
        <v>630</v>
      </c>
      <c r="C623" s="189" t="s">
        <v>3340</v>
      </c>
      <c r="D623" s="189" t="s">
        <v>630</v>
      </c>
      <c r="E623" s="189" t="s">
        <v>1298</v>
      </c>
      <c r="F623" s="189" t="s">
        <v>2009</v>
      </c>
      <c r="G623" s="189" t="s">
        <v>2009</v>
      </c>
      <c r="H623" s="189" t="s">
        <v>2009</v>
      </c>
      <c r="I623" s="189"/>
      <c r="J623" s="189" t="s">
        <v>1</v>
      </c>
      <c r="K623" s="189" t="s">
        <v>1298</v>
      </c>
      <c r="L623" s="189" t="s">
        <v>4736</v>
      </c>
      <c r="M623" s="189" t="s">
        <v>2009</v>
      </c>
      <c r="N623" s="189" t="s">
        <v>2009</v>
      </c>
      <c r="O623" s="189" t="s">
        <v>2009</v>
      </c>
      <c r="P623" s="190" t="s">
        <v>2009</v>
      </c>
      <c r="Q623" s="189" t="s">
        <v>2009</v>
      </c>
      <c r="R623" s="189" t="s">
        <v>4730</v>
      </c>
      <c r="S623" s="189" t="s">
        <v>3476</v>
      </c>
    </row>
    <row r="624" spans="1:19" ht="17">
      <c r="A624" s="189" t="s">
        <v>4737</v>
      </c>
      <c r="B624" s="189" t="s">
        <v>631</v>
      </c>
      <c r="C624" s="189" t="s">
        <v>3340</v>
      </c>
      <c r="D624" s="189" t="s">
        <v>631</v>
      </c>
      <c r="E624" s="189" t="s">
        <v>1298</v>
      </c>
      <c r="F624" s="189" t="s">
        <v>2009</v>
      </c>
      <c r="G624" s="189" t="s">
        <v>2009</v>
      </c>
      <c r="H624" s="189" t="s">
        <v>2009</v>
      </c>
      <c r="I624" s="189"/>
      <c r="J624" s="189" t="s">
        <v>1</v>
      </c>
      <c r="K624" s="189" t="s">
        <v>1298</v>
      </c>
      <c r="L624" s="189" t="s">
        <v>4738</v>
      </c>
      <c r="M624" s="189" t="s">
        <v>2009</v>
      </c>
      <c r="N624" s="189" t="s">
        <v>2009</v>
      </c>
      <c r="O624" s="189" t="s">
        <v>2009</v>
      </c>
      <c r="P624" s="190" t="s">
        <v>2009</v>
      </c>
      <c r="Q624" s="189" t="s">
        <v>4739</v>
      </c>
      <c r="R624" s="189" t="s">
        <v>4730</v>
      </c>
      <c r="S624" s="189" t="s">
        <v>3598</v>
      </c>
    </row>
    <row r="625" spans="1:19">
      <c r="A625" s="189" t="s">
        <v>4740</v>
      </c>
      <c r="B625" s="189" t="s">
        <v>632</v>
      </c>
      <c r="C625" s="189" t="s">
        <v>3340</v>
      </c>
      <c r="D625" s="189" t="s">
        <v>632</v>
      </c>
      <c r="E625" s="189" t="s">
        <v>1298</v>
      </c>
      <c r="F625" s="189" t="s">
        <v>2009</v>
      </c>
      <c r="G625" s="189" t="s">
        <v>2009</v>
      </c>
      <c r="H625" s="189" t="s">
        <v>2009</v>
      </c>
      <c r="I625" s="189"/>
      <c r="J625" s="189" t="s">
        <v>1</v>
      </c>
      <c r="K625" s="189" t="s">
        <v>1298</v>
      </c>
      <c r="L625" s="189" t="s">
        <v>4741</v>
      </c>
      <c r="M625" s="189">
        <v>1.02</v>
      </c>
      <c r="N625" s="189" t="s">
        <v>2009</v>
      </c>
      <c r="O625" s="189" t="s">
        <v>2009</v>
      </c>
      <c r="P625" s="190" t="s">
        <v>2009</v>
      </c>
      <c r="Q625" s="189" t="s">
        <v>2009</v>
      </c>
      <c r="R625" s="189" t="s">
        <v>4730</v>
      </c>
      <c r="S625" s="189" t="s">
        <v>3598</v>
      </c>
    </row>
    <row r="626" spans="1:19">
      <c r="A626" s="189" t="s">
        <v>4742</v>
      </c>
      <c r="B626" s="189" t="s">
        <v>633</v>
      </c>
      <c r="C626" s="189" t="s">
        <v>3340</v>
      </c>
      <c r="D626" s="189" t="s">
        <v>633</v>
      </c>
      <c r="E626" s="189" t="s">
        <v>1298</v>
      </c>
      <c r="F626" s="189" t="s">
        <v>2009</v>
      </c>
      <c r="G626" s="189" t="s">
        <v>2009</v>
      </c>
      <c r="H626" s="189" t="s">
        <v>2009</v>
      </c>
      <c r="I626" s="189"/>
      <c r="J626" s="189" t="s">
        <v>1</v>
      </c>
      <c r="K626" s="189" t="s">
        <v>1298</v>
      </c>
      <c r="L626" s="189" t="s">
        <v>4743</v>
      </c>
      <c r="M626" s="189" t="s">
        <v>2009</v>
      </c>
      <c r="N626" s="189" t="s">
        <v>2009</v>
      </c>
      <c r="O626" s="189" t="s">
        <v>2009</v>
      </c>
      <c r="P626" s="190" t="s">
        <v>2009</v>
      </c>
      <c r="Q626" s="189" t="s">
        <v>2009</v>
      </c>
      <c r="R626" s="189" t="s">
        <v>4730</v>
      </c>
      <c r="S626" s="189" t="s">
        <v>3598</v>
      </c>
    </row>
    <row r="627" spans="1:19" ht="17">
      <c r="A627" s="189" t="s">
        <v>4744</v>
      </c>
      <c r="B627" s="189" t="s">
        <v>826</v>
      </c>
      <c r="C627" s="189" t="s">
        <v>3340</v>
      </c>
      <c r="D627" s="189" t="s">
        <v>826</v>
      </c>
      <c r="E627" s="189" t="s">
        <v>1298</v>
      </c>
      <c r="F627" s="189" t="s">
        <v>2009</v>
      </c>
      <c r="G627" s="189" t="s">
        <v>2009</v>
      </c>
      <c r="H627" s="189" t="s">
        <v>2009</v>
      </c>
      <c r="I627" s="189"/>
      <c r="J627" s="189" t="s">
        <v>1</v>
      </c>
      <c r="K627" s="189" t="s">
        <v>1298</v>
      </c>
      <c r="L627" s="189" t="s">
        <v>4745</v>
      </c>
      <c r="M627" s="189" t="s">
        <v>2009</v>
      </c>
      <c r="N627" s="189" t="s">
        <v>2009</v>
      </c>
      <c r="O627" s="189" t="s">
        <v>2009</v>
      </c>
      <c r="P627" s="190" t="s">
        <v>2009</v>
      </c>
      <c r="Q627" s="189" t="s">
        <v>4739</v>
      </c>
      <c r="R627" s="189" t="s">
        <v>4730</v>
      </c>
      <c r="S627" s="189" t="s">
        <v>3598</v>
      </c>
    </row>
    <row r="628" spans="1:19">
      <c r="A628" s="189" t="s">
        <v>4746</v>
      </c>
      <c r="B628" s="189" t="s">
        <v>634</v>
      </c>
      <c r="C628" s="189" t="s">
        <v>3340</v>
      </c>
      <c r="D628" s="189" t="s">
        <v>634</v>
      </c>
      <c r="E628" s="189" t="s">
        <v>1298</v>
      </c>
      <c r="F628" s="189" t="s">
        <v>2009</v>
      </c>
      <c r="G628" s="189" t="s">
        <v>2009</v>
      </c>
      <c r="H628" s="189" t="s">
        <v>2009</v>
      </c>
      <c r="I628" s="189"/>
      <c r="J628" s="189" t="s">
        <v>1</v>
      </c>
      <c r="K628" s="189" t="s">
        <v>1298</v>
      </c>
      <c r="L628" s="189" t="s">
        <v>4747</v>
      </c>
      <c r="M628" s="189">
        <v>1.02</v>
      </c>
      <c r="N628" s="189" t="s">
        <v>2009</v>
      </c>
      <c r="O628" s="189" t="s">
        <v>2009</v>
      </c>
      <c r="P628" s="190" t="s">
        <v>2009</v>
      </c>
      <c r="Q628" s="189" t="s">
        <v>2009</v>
      </c>
      <c r="R628" s="189" t="s">
        <v>4730</v>
      </c>
      <c r="S628" s="189" t="s">
        <v>3492</v>
      </c>
    </row>
    <row r="629" spans="1:19">
      <c r="A629" s="189" t="s">
        <v>4748</v>
      </c>
      <c r="B629" s="189" t="s">
        <v>635</v>
      </c>
      <c r="C629" s="189" t="s">
        <v>3340</v>
      </c>
      <c r="D629" s="189" t="s">
        <v>635</v>
      </c>
      <c r="E629" s="189" t="s">
        <v>1298</v>
      </c>
      <c r="F629" s="189" t="s">
        <v>2009</v>
      </c>
      <c r="G629" s="189" t="s">
        <v>2009</v>
      </c>
      <c r="H629" s="189" t="s">
        <v>2009</v>
      </c>
      <c r="I629" s="189"/>
      <c r="J629" s="189" t="s">
        <v>1</v>
      </c>
      <c r="K629" s="189" t="s">
        <v>1298</v>
      </c>
      <c r="L629" s="189" t="s">
        <v>4749</v>
      </c>
      <c r="M629" s="189">
        <v>1.02</v>
      </c>
      <c r="N629" s="189" t="s">
        <v>2009</v>
      </c>
      <c r="O629" s="189" t="s">
        <v>2009</v>
      </c>
      <c r="P629" s="190" t="s">
        <v>2009</v>
      </c>
      <c r="Q629" s="189" t="s">
        <v>2009</v>
      </c>
      <c r="R629" s="189" t="s">
        <v>4730</v>
      </c>
      <c r="S629" s="189" t="s">
        <v>4002</v>
      </c>
    </row>
    <row r="630" spans="1:19">
      <c r="A630" s="189" t="s">
        <v>4750</v>
      </c>
      <c r="B630" s="189" t="s">
        <v>636</v>
      </c>
      <c r="C630" s="189" t="s">
        <v>3340</v>
      </c>
      <c r="D630" s="189" t="s">
        <v>636</v>
      </c>
      <c r="E630" s="189" t="s">
        <v>1298</v>
      </c>
      <c r="F630" s="189" t="s">
        <v>2009</v>
      </c>
      <c r="G630" s="189" t="s">
        <v>2009</v>
      </c>
      <c r="H630" s="189" t="s">
        <v>2009</v>
      </c>
      <c r="I630" s="189"/>
      <c r="J630" s="189" t="s">
        <v>1</v>
      </c>
      <c r="K630" s="189" t="s">
        <v>1298</v>
      </c>
      <c r="L630" s="189" t="s">
        <v>4751</v>
      </c>
      <c r="M630" s="189">
        <v>1.02</v>
      </c>
      <c r="N630" s="189" t="s">
        <v>2009</v>
      </c>
      <c r="O630" s="189" t="s">
        <v>2009</v>
      </c>
      <c r="P630" s="190" t="s">
        <v>2009</v>
      </c>
      <c r="Q630" s="189" t="s">
        <v>2009</v>
      </c>
      <c r="R630" s="189" t="s">
        <v>4730</v>
      </c>
      <c r="S630" s="189" t="s">
        <v>4002</v>
      </c>
    </row>
    <row r="631" spans="1:19" ht="17">
      <c r="A631" s="189" t="s">
        <v>4752</v>
      </c>
      <c r="B631" s="189" t="s">
        <v>637</v>
      </c>
      <c r="C631" s="189" t="s">
        <v>3340</v>
      </c>
      <c r="D631" s="189" t="s">
        <v>637</v>
      </c>
      <c r="E631" s="189" t="s">
        <v>1298</v>
      </c>
      <c r="F631" s="189" t="s">
        <v>2009</v>
      </c>
      <c r="G631" s="189" t="s">
        <v>2009</v>
      </c>
      <c r="H631" s="189" t="s">
        <v>2009</v>
      </c>
      <c r="I631" s="189"/>
      <c r="J631" s="189" t="s">
        <v>1</v>
      </c>
      <c r="K631" s="189" t="s">
        <v>1298</v>
      </c>
      <c r="L631" s="189" t="s">
        <v>4753</v>
      </c>
      <c r="M631" s="189">
        <v>1.02</v>
      </c>
      <c r="N631" s="189">
        <v>1.53</v>
      </c>
      <c r="O631" s="189" t="s">
        <v>3462</v>
      </c>
      <c r="P631" s="190" t="s">
        <v>2009</v>
      </c>
      <c r="Q631" s="189" t="s">
        <v>2009</v>
      </c>
      <c r="R631" s="189" t="s">
        <v>4730</v>
      </c>
      <c r="S631" s="189" t="s">
        <v>4002</v>
      </c>
    </row>
    <row r="632" spans="1:19" ht="17">
      <c r="A632" s="189" t="s">
        <v>4754</v>
      </c>
      <c r="B632" s="189" t="s">
        <v>638</v>
      </c>
      <c r="C632" s="189" t="s">
        <v>3352</v>
      </c>
      <c r="D632" s="189" t="s">
        <v>4755</v>
      </c>
      <c r="E632" s="189" t="s">
        <v>1298</v>
      </c>
      <c r="F632" s="189" t="s">
        <v>2009</v>
      </c>
      <c r="G632" s="189" t="s">
        <v>2009</v>
      </c>
      <c r="H632" s="189" t="s">
        <v>2009</v>
      </c>
      <c r="I632" s="189"/>
      <c r="J632" s="189" t="s">
        <v>1</v>
      </c>
      <c r="K632" s="189" t="s">
        <v>1298</v>
      </c>
      <c r="L632" s="189" t="s">
        <v>4756</v>
      </c>
      <c r="M632" s="189" t="s">
        <v>2009</v>
      </c>
      <c r="N632" s="189" t="s">
        <v>2009</v>
      </c>
      <c r="O632" s="189" t="s">
        <v>2009</v>
      </c>
      <c r="P632" s="190" t="s">
        <v>2009</v>
      </c>
      <c r="Q632" s="189" t="s">
        <v>4739</v>
      </c>
      <c r="R632" s="189" t="s">
        <v>4730</v>
      </c>
      <c r="S632" s="189" t="s">
        <v>3647</v>
      </c>
    </row>
    <row r="633" spans="1:19" ht="17">
      <c r="A633" s="189" t="s">
        <v>4757</v>
      </c>
      <c r="B633" s="189" t="s">
        <v>639</v>
      </c>
      <c r="C633" s="189" t="s">
        <v>3353</v>
      </c>
      <c r="D633" s="189" t="s">
        <v>4755</v>
      </c>
      <c r="E633" s="189" t="s">
        <v>1298</v>
      </c>
      <c r="F633" s="189" t="s">
        <v>2009</v>
      </c>
      <c r="G633" s="189" t="s">
        <v>2009</v>
      </c>
      <c r="H633" s="189" t="s">
        <v>2009</v>
      </c>
      <c r="I633" s="189"/>
      <c r="J633" s="189" t="s">
        <v>1</v>
      </c>
      <c r="K633" s="189" t="s">
        <v>1298</v>
      </c>
      <c r="L633" s="189" t="s">
        <v>4758</v>
      </c>
      <c r="M633" s="189" t="s">
        <v>2009</v>
      </c>
      <c r="N633" s="189" t="s">
        <v>2009</v>
      </c>
      <c r="O633" s="189" t="s">
        <v>2009</v>
      </c>
      <c r="P633" s="190" t="s">
        <v>2009</v>
      </c>
      <c r="Q633" s="189" t="s">
        <v>4739</v>
      </c>
      <c r="R633" s="189" t="s">
        <v>4730</v>
      </c>
      <c r="S633" s="189" t="s">
        <v>3647</v>
      </c>
    </row>
    <row r="634" spans="1:19" ht="17">
      <c r="A634" s="189" t="s">
        <v>4759</v>
      </c>
      <c r="B634" s="189" t="s">
        <v>640</v>
      </c>
      <c r="C634" s="189" t="s">
        <v>3354</v>
      </c>
      <c r="D634" s="189" t="s">
        <v>4755</v>
      </c>
      <c r="E634" s="189" t="s">
        <v>1298</v>
      </c>
      <c r="F634" s="189" t="s">
        <v>2009</v>
      </c>
      <c r="G634" s="189" t="s">
        <v>2009</v>
      </c>
      <c r="H634" s="189" t="s">
        <v>2009</v>
      </c>
      <c r="I634" s="189"/>
      <c r="J634" s="189" t="s">
        <v>1</v>
      </c>
      <c r="K634" s="189" t="s">
        <v>1298</v>
      </c>
      <c r="L634" s="189" t="s">
        <v>4760</v>
      </c>
      <c r="M634" s="189" t="s">
        <v>2009</v>
      </c>
      <c r="N634" s="189" t="s">
        <v>2009</v>
      </c>
      <c r="O634" s="189" t="s">
        <v>2009</v>
      </c>
      <c r="P634" s="190" t="s">
        <v>2009</v>
      </c>
      <c r="Q634" s="189" t="s">
        <v>4739</v>
      </c>
      <c r="R634" s="189" t="s">
        <v>4730</v>
      </c>
      <c r="S634" s="189" t="s">
        <v>3647</v>
      </c>
    </row>
    <row r="635" spans="1:19" ht="17">
      <c r="A635" s="189" t="s">
        <v>4761</v>
      </c>
      <c r="B635" s="189" t="s">
        <v>641</v>
      </c>
      <c r="C635" s="189" t="s">
        <v>3355</v>
      </c>
      <c r="D635" s="189" t="s">
        <v>4755</v>
      </c>
      <c r="E635" s="189" t="s">
        <v>1298</v>
      </c>
      <c r="F635" s="189" t="s">
        <v>2009</v>
      </c>
      <c r="G635" s="189" t="s">
        <v>2009</v>
      </c>
      <c r="H635" s="189" t="s">
        <v>2009</v>
      </c>
      <c r="I635" s="189"/>
      <c r="J635" s="189" t="s">
        <v>1</v>
      </c>
      <c r="K635" s="189" t="s">
        <v>1298</v>
      </c>
      <c r="L635" s="189" t="s">
        <v>4762</v>
      </c>
      <c r="M635" s="189" t="s">
        <v>2009</v>
      </c>
      <c r="N635" s="189" t="s">
        <v>2009</v>
      </c>
      <c r="O635" s="189" t="s">
        <v>2009</v>
      </c>
      <c r="P635" s="190" t="s">
        <v>2009</v>
      </c>
      <c r="Q635" s="189" t="s">
        <v>4739</v>
      </c>
      <c r="R635" s="189" t="s">
        <v>4730</v>
      </c>
      <c r="S635" s="189" t="s">
        <v>3647</v>
      </c>
    </row>
    <row r="636" spans="1:19" ht="17">
      <c r="A636" s="189" t="s">
        <v>4763</v>
      </c>
      <c r="B636" s="189" t="s">
        <v>642</v>
      </c>
      <c r="C636" s="189" t="s">
        <v>3356</v>
      </c>
      <c r="D636" s="189" t="s">
        <v>4755</v>
      </c>
      <c r="E636" s="189" t="s">
        <v>1298</v>
      </c>
      <c r="F636" s="189" t="s">
        <v>2009</v>
      </c>
      <c r="G636" s="189" t="s">
        <v>2009</v>
      </c>
      <c r="H636" s="189" t="s">
        <v>2009</v>
      </c>
      <c r="I636" s="189"/>
      <c r="J636" s="189" t="s">
        <v>1</v>
      </c>
      <c r="K636" s="189" t="s">
        <v>1298</v>
      </c>
      <c r="L636" s="189" t="s">
        <v>4764</v>
      </c>
      <c r="M636" s="189" t="s">
        <v>2009</v>
      </c>
      <c r="N636" s="189" t="s">
        <v>2009</v>
      </c>
      <c r="O636" s="189" t="s">
        <v>2009</v>
      </c>
      <c r="P636" s="190" t="s">
        <v>2009</v>
      </c>
      <c r="Q636" s="189" t="s">
        <v>4739</v>
      </c>
      <c r="R636" s="189" t="s">
        <v>4730</v>
      </c>
      <c r="S636" s="189" t="s">
        <v>3647</v>
      </c>
    </row>
    <row r="637" spans="1:19" ht="17">
      <c r="A637" s="189" t="s">
        <v>4765</v>
      </c>
      <c r="B637" s="189" t="s">
        <v>643</v>
      </c>
      <c r="C637" s="189" t="s">
        <v>3357</v>
      </c>
      <c r="D637" s="189" t="s">
        <v>4755</v>
      </c>
      <c r="E637" s="189" t="s">
        <v>1298</v>
      </c>
      <c r="F637" s="189" t="s">
        <v>2009</v>
      </c>
      <c r="G637" s="189" t="s">
        <v>2009</v>
      </c>
      <c r="H637" s="189" t="s">
        <v>2009</v>
      </c>
      <c r="I637" s="189"/>
      <c r="J637" s="189" t="s">
        <v>1</v>
      </c>
      <c r="K637" s="189" t="s">
        <v>1298</v>
      </c>
      <c r="L637" s="189" t="s">
        <v>4766</v>
      </c>
      <c r="M637" s="189" t="s">
        <v>2009</v>
      </c>
      <c r="N637" s="189" t="s">
        <v>2009</v>
      </c>
      <c r="O637" s="189" t="s">
        <v>2009</v>
      </c>
      <c r="P637" s="190" t="s">
        <v>2009</v>
      </c>
      <c r="Q637" s="189" t="s">
        <v>4739</v>
      </c>
      <c r="R637" s="189" t="s">
        <v>4730</v>
      </c>
      <c r="S637" s="189" t="s">
        <v>3647</v>
      </c>
    </row>
    <row r="638" spans="1:19" ht="17">
      <c r="A638" s="189" t="s">
        <v>4767</v>
      </c>
      <c r="B638" s="189" t="s">
        <v>644</v>
      </c>
      <c r="C638" s="189" t="s">
        <v>3340</v>
      </c>
      <c r="D638" s="189" t="s">
        <v>644</v>
      </c>
      <c r="E638" s="189" t="s">
        <v>1298</v>
      </c>
      <c r="F638" s="189" t="s">
        <v>2009</v>
      </c>
      <c r="G638" s="189" t="s">
        <v>2009</v>
      </c>
      <c r="H638" s="189" t="s">
        <v>2009</v>
      </c>
      <c r="I638" s="189"/>
      <c r="J638" s="189" t="s">
        <v>1</v>
      </c>
      <c r="K638" s="189" t="s">
        <v>1298</v>
      </c>
      <c r="L638" s="189" t="s">
        <v>4768</v>
      </c>
      <c r="M638" s="189">
        <v>1.02</v>
      </c>
      <c r="N638" s="189" t="s">
        <v>2009</v>
      </c>
      <c r="O638" s="189" t="s">
        <v>2009</v>
      </c>
      <c r="P638" s="190" t="s">
        <v>2009</v>
      </c>
      <c r="Q638" s="189" t="s">
        <v>4739</v>
      </c>
      <c r="R638" s="189" t="s">
        <v>4730</v>
      </c>
      <c r="S638" s="189" t="s">
        <v>3647</v>
      </c>
    </row>
    <row r="639" spans="1:19" ht="17">
      <c r="A639" s="189" t="s">
        <v>4769</v>
      </c>
      <c r="B639" s="189" t="s">
        <v>645</v>
      </c>
      <c r="C639" s="189" t="s">
        <v>3340</v>
      </c>
      <c r="D639" s="189" t="s">
        <v>645</v>
      </c>
      <c r="E639" s="189" t="s">
        <v>1298</v>
      </c>
      <c r="F639" s="189" t="s">
        <v>2009</v>
      </c>
      <c r="G639" s="189" t="s">
        <v>2009</v>
      </c>
      <c r="H639" s="189" t="s">
        <v>2009</v>
      </c>
      <c r="I639" s="189"/>
      <c r="J639" s="189" t="s">
        <v>1</v>
      </c>
      <c r="K639" s="189" t="s">
        <v>1298</v>
      </c>
      <c r="L639" s="189" t="s">
        <v>4770</v>
      </c>
      <c r="M639" s="189">
        <v>1.02</v>
      </c>
      <c r="N639" s="189" t="s">
        <v>2009</v>
      </c>
      <c r="O639" s="189" t="s">
        <v>2009</v>
      </c>
      <c r="P639" s="190" t="s">
        <v>2009</v>
      </c>
      <c r="Q639" s="189" t="s">
        <v>4739</v>
      </c>
      <c r="R639" s="189" t="s">
        <v>4730</v>
      </c>
      <c r="S639" s="189" t="s">
        <v>3647</v>
      </c>
    </row>
    <row r="640" spans="1:19" ht="17">
      <c r="A640" s="189" t="s">
        <v>4771</v>
      </c>
      <c r="B640" s="189" t="s">
        <v>646</v>
      </c>
      <c r="C640" s="189" t="s">
        <v>3340</v>
      </c>
      <c r="D640" s="189" t="s">
        <v>646</v>
      </c>
      <c r="E640" s="189" t="s">
        <v>1298</v>
      </c>
      <c r="F640" s="189" t="s">
        <v>2009</v>
      </c>
      <c r="G640" s="189" t="s">
        <v>2009</v>
      </c>
      <c r="H640" s="189" t="s">
        <v>2009</v>
      </c>
      <c r="I640" s="189"/>
      <c r="J640" s="189" t="s">
        <v>1</v>
      </c>
      <c r="K640" s="189" t="s">
        <v>1298</v>
      </c>
      <c r="L640" s="189" t="s">
        <v>4772</v>
      </c>
      <c r="M640" s="189">
        <v>1.02</v>
      </c>
      <c r="N640" s="189" t="s">
        <v>2009</v>
      </c>
      <c r="O640" s="189" t="s">
        <v>2009</v>
      </c>
      <c r="P640" s="190" t="s">
        <v>2009</v>
      </c>
      <c r="Q640" s="189" t="s">
        <v>4739</v>
      </c>
      <c r="R640" s="189" t="s">
        <v>4730</v>
      </c>
      <c r="S640" s="189" t="s">
        <v>3647</v>
      </c>
    </row>
    <row r="641" spans="1:19" ht="17">
      <c r="A641" s="189" t="s">
        <v>4773</v>
      </c>
      <c r="B641" s="189" t="s">
        <v>647</v>
      </c>
      <c r="C641" s="189" t="s">
        <v>3341</v>
      </c>
      <c r="D641" s="189" t="s">
        <v>4774</v>
      </c>
      <c r="E641" s="189" t="s">
        <v>1298</v>
      </c>
      <c r="F641" s="189" t="s">
        <v>2009</v>
      </c>
      <c r="G641" s="189" t="s">
        <v>2009</v>
      </c>
      <c r="H641" s="189" t="s">
        <v>2009</v>
      </c>
      <c r="I641" s="189"/>
      <c r="J641" s="189" t="s">
        <v>1</v>
      </c>
      <c r="K641" s="189" t="s">
        <v>1298</v>
      </c>
      <c r="L641" s="189" t="s">
        <v>4775</v>
      </c>
      <c r="M641" s="189" t="s">
        <v>2009</v>
      </c>
      <c r="N641" s="189" t="s">
        <v>2009</v>
      </c>
      <c r="O641" s="189" t="s">
        <v>2009</v>
      </c>
      <c r="P641" s="190" t="s">
        <v>2009</v>
      </c>
      <c r="Q641" s="189" t="s">
        <v>4739</v>
      </c>
      <c r="R641" s="189" t="s">
        <v>4730</v>
      </c>
      <c r="S641" s="189" t="s">
        <v>3647</v>
      </c>
    </row>
    <row r="642" spans="1:19" ht="17">
      <c r="A642" s="189" t="s">
        <v>4776</v>
      </c>
      <c r="B642" s="189" t="s">
        <v>648</v>
      </c>
      <c r="C642" s="189" t="s">
        <v>3342</v>
      </c>
      <c r="D642" s="189" t="s">
        <v>4774</v>
      </c>
      <c r="E642" s="189" t="s">
        <v>1298</v>
      </c>
      <c r="F642" s="189" t="s">
        <v>2009</v>
      </c>
      <c r="G642" s="189" t="s">
        <v>2009</v>
      </c>
      <c r="H642" s="189" t="s">
        <v>2009</v>
      </c>
      <c r="I642" s="189"/>
      <c r="J642" s="189" t="s">
        <v>1</v>
      </c>
      <c r="K642" s="189" t="s">
        <v>1298</v>
      </c>
      <c r="L642" s="189" t="s">
        <v>4777</v>
      </c>
      <c r="M642" s="189" t="s">
        <v>2009</v>
      </c>
      <c r="N642" s="189" t="s">
        <v>2009</v>
      </c>
      <c r="O642" s="189" t="s">
        <v>2009</v>
      </c>
      <c r="P642" s="190" t="s">
        <v>2009</v>
      </c>
      <c r="Q642" s="189" t="s">
        <v>4739</v>
      </c>
      <c r="R642" s="189" t="s">
        <v>4730</v>
      </c>
      <c r="S642" s="189" t="s">
        <v>3647</v>
      </c>
    </row>
    <row r="643" spans="1:19">
      <c r="A643" s="189" t="s">
        <v>4778</v>
      </c>
      <c r="B643" s="189" t="s">
        <v>649</v>
      </c>
      <c r="C643" s="189" t="s">
        <v>3340</v>
      </c>
      <c r="D643" s="189" t="s">
        <v>649</v>
      </c>
      <c r="E643" s="189" t="s">
        <v>1298</v>
      </c>
      <c r="F643" s="189" t="s">
        <v>2009</v>
      </c>
      <c r="G643" s="189" t="s">
        <v>2009</v>
      </c>
      <c r="H643" s="189" t="s">
        <v>2009</v>
      </c>
      <c r="I643" s="189"/>
      <c r="J643" s="189" t="s">
        <v>1</v>
      </c>
      <c r="K643" s="189" t="s">
        <v>1298</v>
      </c>
      <c r="L643" s="189" t="s">
        <v>4779</v>
      </c>
      <c r="M643" s="189">
        <v>1.02</v>
      </c>
      <c r="N643" s="189" t="s">
        <v>2009</v>
      </c>
      <c r="O643" s="189" t="s">
        <v>2009</v>
      </c>
      <c r="P643" s="190" t="s">
        <v>2009</v>
      </c>
      <c r="Q643" s="189" t="s">
        <v>2009</v>
      </c>
      <c r="R643" s="189" t="s">
        <v>4730</v>
      </c>
      <c r="S643" s="189" t="s">
        <v>3794</v>
      </c>
    </row>
    <row r="644" spans="1:19">
      <c r="A644" s="189" t="s">
        <v>4780</v>
      </c>
      <c r="B644" s="189" t="s">
        <v>4781</v>
      </c>
      <c r="C644" s="189" t="s">
        <v>3340</v>
      </c>
      <c r="D644" s="189" t="s">
        <v>4781</v>
      </c>
      <c r="E644" s="189" t="s">
        <v>1298</v>
      </c>
      <c r="F644" s="189" t="s">
        <v>2009</v>
      </c>
      <c r="G644" s="189" t="s">
        <v>2009</v>
      </c>
      <c r="H644" s="189" t="s">
        <v>2009</v>
      </c>
      <c r="I644" s="189"/>
      <c r="J644" s="189" t="s">
        <v>1</v>
      </c>
      <c r="K644" s="189" t="s">
        <v>1298</v>
      </c>
      <c r="L644" s="189" t="s">
        <v>4782</v>
      </c>
      <c r="M644" s="189" t="s">
        <v>2009</v>
      </c>
      <c r="N644" s="189" t="s">
        <v>2009</v>
      </c>
      <c r="O644" s="189" t="s">
        <v>2009</v>
      </c>
      <c r="P644" s="190" t="s">
        <v>2009</v>
      </c>
      <c r="Q644" s="189" t="s">
        <v>2009</v>
      </c>
      <c r="R644" s="189" t="s">
        <v>4730</v>
      </c>
      <c r="S644" s="189" t="s">
        <v>3794</v>
      </c>
    </row>
    <row r="645" spans="1:19">
      <c r="A645" s="189" t="s">
        <v>4783</v>
      </c>
      <c r="B645" s="189" t="s">
        <v>651</v>
      </c>
      <c r="C645" s="189" t="s">
        <v>3340</v>
      </c>
      <c r="D645" s="189" t="s">
        <v>651</v>
      </c>
      <c r="E645" s="189" t="s">
        <v>1298</v>
      </c>
      <c r="F645" s="189" t="s">
        <v>2009</v>
      </c>
      <c r="G645" s="189" t="s">
        <v>2009</v>
      </c>
      <c r="H645" s="189" t="s">
        <v>2009</v>
      </c>
      <c r="I645" s="189"/>
      <c r="J645" s="189" t="s">
        <v>1</v>
      </c>
      <c r="K645" s="189" t="s">
        <v>1298</v>
      </c>
      <c r="L645" s="189" t="s">
        <v>4784</v>
      </c>
      <c r="M645" s="189" t="s">
        <v>2009</v>
      </c>
      <c r="N645" s="189" t="s">
        <v>2009</v>
      </c>
      <c r="O645" s="189" t="s">
        <v>2009</v>
      </c>
      <c r="P645" s="190" t="s">
        <v>2009</v>
      </c>
      <c r="Q645" s="189" t="s">
        <v>2009</v>
      </c>
      <c r="R645" s="189" t="s">
        <v>4730</v>
      </c>
      <c r="S645" s="189" t="s">
        <v>3751</v>
      </c>
    </row>
    <row r="646" spans="1:19" ht="17">
      <c r="A646" s="189" t="s">
        <v>4785</v>
      </c>
      <c r="B646" s="189" t="s">
        <v>652</v>
      </c>
      <c r="C646" s="189" t="s">
        <v>3340</v>
      </c>
      <c r="D646" s="189" t="s">
        <v>652</v>
      </c>
      <c r="E646" s="189" t="s">
        <v>1298</v>
      </c>
      <c r="F646" s="189" t="s">
        <v>2009</v>
      </c>
      <c r="G646" s="189" t="s">
        <v>2009</v>
      </c>
      <c r="H646" s="189" t="s">
        <v>2009</v>
      </c>
      <c r="I646" s="189"/>
      <c r="J646" s="189" t="s">
        <v>1</v>
      </c>
      <c r="K646" s="189" t="s">
        <v>1298</v>
      </c>
      <c r="L646" s="189" t="s">
        <v>4786</v>
      </c>
      <c r="M646" s="189" t="s">
        <v>2009</v>
      </c>
      <c r="N646" s="189" t="s">
        <v>2009</v>
      </c>
      <c r="O646" s="189" t="s">
        <v>2009</v>
      </c>
      <c r="P646" s="190" t="s">
        <v>2009</v>
      </c>
      <c r="Q646" s="189" t="s">
        <v>4739</v>
      </c>
      <c r="R646" s="189" t="s">
        <v>4730</v>
      </c>
      <c r="S646" s="189" t="s">
        <v>3751</v>
      </c>
    </row>
    <row r="647" spans="1:19">
      <c r="A647" s="189" t="s">
        <v>4787</v>
      </c>
      <c r="B647" s="189" t="s">
        <v>3413</v>
      </c>
      <c r="C647" s="189" t="s">
        <v>3340</v>
      </c>
      <c r="D647" s="189" t="s">
        <v>3413</v>
      </c>
      <c r="E647" s="189" t="s">
        <v>3514</v>
      </c>
      <c r="F647" s="189" t="s">
        <v>2009</v>
      </c>
      <c r="G647" s="189" t="s">
        <v>2009</v>
      </c>
      <c r="H647" s="189" t="s">
        <v>2009</v>
      </c>
      <c r="I647" s="189"/>
      <c r="J647" s="189" t="s">
        <v>1</v>
      </c>
      <c r="K647" s="189" t="s">
        <v>3514</v>
      </c>
      <c r="L647" s="189" t="s">
        <v>4788</v>
      </c>
      <c r="M647" s="189" t="s">
        <v>2009</v>
      </c>
      <c r="N647" s="189" t="s">
        <v>2009</v>
      </c>
      <c r="O647" s="189" t="s">
        <v>2009</v>
      </c>
      <c r="P647" s="190" t="s">
        <v>2009</v>
      </c>
      <c r="Q647" s="189" t="s">
        <v>2009</v>
      </c>
      <c r="R647" s="189" t="s">
        <v>3516</v>
      </c>
      <c r="S647" s="189" t="s">
        <v>3765</v>
      </c>
    </row>
  </sheetData>
  <autoFilter ref="A1:S647" xr:uid="{03D30FA7-B28F-4F05-823F-7E9E573A5FF0}"/>
  <phoneticPr fontId="4" type="noConversion"/>
  <pageMargins left="0.70866141732283472" right="0.70866141732283472" top="0.74803149606299213" bottom="0.74803149606299213" header="0.31496062992125984" footer="0.31496062992125984"/>
  <pageSetup paperSize="9" scale="47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24</vt:i4>
      </vt:variant>
      <vt:variant>
        <vt:lpstr>具名範圍</vt:lpstr>
      </vt:variant>
      <vt:variant>
        <vt:i4>19</vt:i4>
      </vt:variant>
    </vt:vector>
  </HeadingPairs>
  <TitlesOfParts>
    <vt:vector size="43" baseType="lpstr">
      <vt:lpstr>圖號清單-114.04.25</vt:lpstr>
      <vt:lpstr>工作表2</vt:lpstr>
      <vt:lpstr>DN轉換表(必要)</vt:lpstr>
      <vt:lpstr>管道等级索引表</vt:lpstr>
      <vt:lpstr>THICK LIST</vt:lpstr>
      <vt:lpstr>工作表1</vt:lpstr>
      <vt:lpstr>DRAWING LIST</vt:lpstr>
      <vt:lpstr>TEMP VALUE</vt:lpstr>
      <vt:lpstr>工作表3</vt:lpstr>
      <vt:lpstr>Temp</vt:lpstr>
      <vt:lpstr>DRAWING LIST分析</vt:lpstr>
      <vt:lpstr>版本控制</vt:lpstr>
      <vt:lpstr>介質清單</vt:lpstr>
      <vt:lpstr>CL CODE</vt:lpstr>
      <vt:lpstr>AA1B</vt:lpstr>
      <vt:lpstr>AA2B</vt:lpstr>
      <vt:lpstr>AA4B</vt:lpstr>
      <vt:lpstr>AA1E</vt:lpstr>
      <vt:lpstr>管道特性一覽表</vt:lpstr>
      <vt:lpstr>直管_油漆計算</vt:lpstr>
      <vt:lpstr>管配件_油漆計算</vt:lpstr>
      <vt:lpstr>樞紐_油漆計算</vt:lpstr>
      <vt:lpstr>油漆流水號分配</vt:lpstr>
      <vt:lpstr>依TP NO.篩選</vt:lpstr>
      <vt:lpstr>AA1B!Print_Area</vt:lpstr>
      <vt:lpstr>AA1E!Print_Area</vt:lpstr>
      <vt:lpstr>AA2B!Print_Area</vt:lpstr>
      <vt:lpstr>AA4B!Print_Area</vt:lpstr>
      <vt:lpstr>'CL CODE'!Print_Area</vt:lpstr>
      <vt:lpstr>'DRAWING LIST分析'!Print_Area</vt:lpstr>
      <vt:lpstr>'THICK LIST'!Print_Area</vt:lpstr>
      <vt:lpstr>介質清單!Print_Area</vt:lpstr>
      <vt:lpstr>'依TP NO.篩選'!Print_Area</vt:lpstr>
      <vt:lpstr>管道等级索引表!Print_Area</vt:lpstr>
      <vt:lpstr>AA1B!Print_Titles</vt:lpstr>
      <vt:lpstr>AA1E!Print_Titles</vt:lpstr>
      <vt:lpstr>AA2B!Print_Titles</vt:lpstr>
      <vt:lpstr>AA4B!Print_Titles</vt:lpstr>
      <vt:lpstr>'DRAWING LIST分析'!Print_Titles</vt:lpstr>
      <vt:lpstr>'依TP NO.篩選'!Print_Titles</vt:lpstr>
      <vt:lpstr>'圖號清單-114.04.25'!Print_Titles</vt:lpstr>
      <vt:lpstr>管道特性一覽表!Print_Titles</vt:lpstr>
      <vt:lpstr>管道等级索引表!Print_Titles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TOBY</dc:creator>
  <cp:lastModifiedBy>宗鴻 李</cp:lastModifiedBy>
  <cp:lastPrinted>2025-07-21T02:06:39Z</cp:lastPrinted>
  <dcterms:created xsi:type="dcterms:W3CDTF">2024-05-28T11:41:07Z</dcterms:created>
  <dcterms:modified xsi:type="dcterms:W3CDTF">2026-03-12T00:46:48Z</dcterms:modified>
</cp:coreProperties>
</file>